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_rels/sheet22.xml.rels" ContentType="application/vnd.openxmlformats-package.relationships+xml"/>
  <Override PartName="/xl/worksheets/_rels/sheet9.xml.rels" ContentType="application/vnd.openxmlformats-package.relationships+xml"/>
  <Override PartName="/xl/worksheets/_rels/sheet15.xml.rels" ContentType="application/vnd.openxmlformats-package.relationships+xml"/>
  <Override PartName="/xl/worksheets/_rels/sheet21.xml.rels" ContentType="application/vnd.openxmlformats-package.relationships+xml"/>
  <Override PartName="/xl/worksheets/_rels/sheet19.xml.rels" ContentType="application/vnd.openxmlformats-package.relationships+xml"/>
  <Override PartName="/xl/worksheets/_rels/sheet20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2.xml.rels" ContentType="application/vnd.openxmlformats-package.relationships+xml"/>
  <Override PartName="/xl/worksheets/_rels/sheet7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11.xml" ContentType="application/vnd.openxmlformats-officedocument.drawingml.chart+xml"/>
  <Override PartName="/xl/charts/chart6.xml" ContentType="application/vnd.openxmlformats-officedocument.drawingml.chart+xml"/>
  <Override PartName="/xl/charts/chart10.xml" ContentType="application/vnd.openxmlformats-officedocument.drawingml.chart+xml"/>
  <Override PartName="/xl/charts/chart5.xml" ContentType="application/vnd.openxmlformats-officedocument.drawingml.chart+xml"/>
  <Override PartName="/xl/charts/chart4.xml" ContentType="application/vnd.openxmlformats-officedocument.drawingml.chart+xml"/>
  <Override PartName="/xl/charts/chart3.xml" ContentType="application/vnd.openxmlformats-officedocument.drawingml.chart+xml"/>
  <Override PartName="/xl/charts/chart24.xml" ContentType="application/vnd.openxmlformats-officedocument.drawingml.chart+xml"/>
  <Override PartName="/xl/charts/chart23.xml" ContentType="application/vnd.openxmlformats-officedocument.drawingml.chart+xml"/>
  <Override PartName="/xl/charts/chart22.xml" ContentType="application/vnd.openxmlformats-officedocument.drawingml.chart+xml"/>
  <Override PartName="/xl/charts/chart21.xml" ContentType="application/vnd.openxmlformats-officedocument.drawingml.chart+xml"/>
  <Override PartName="/xl/charts/chart19.xml" ContentType="application/vnd.openxmlformats-officedocument.drawingml.chart+xml"/>
  <Override PartName="/xl/charts/chart1.xml" ContentType="application/vnd.openxmlformats-officedocument.drawingml.chart+xml"/>
  <Override PartName="/xl/charts/chart20.xml" ContentType="application/vnd.openxmlformats-officedocument.drawingml.chart+xml"/>
  <Override PartName="/xl/charts/chart18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5" activeTab="5"/>
  </bookViews>
  <sheets>
    <sheet name="PV-Revenue" sheetId="1" state="hidden" r:id="rId3"/>
    <sheet name="PV-Inventory" sheetId="2" state="hidden" r:id="rId4"/>
    <sheet name="PV-Supplier" sheetId="3" state="hidden" r:id="rId5"/>
    <sheet name="PV-Logistics" sheetId="4" state="hidden" r:id="rId6"/>
    <sheet name="PV-Forecast" sheetId="5" state="hidden" r:id="rId7"/>
    <sheet name="🏠 COVER" sheetId="6" state="visible" r:id="rId8"/>
    <sheet name="📊 EXECUTIVE DASHBOARD" sheetId="7" state="visible" r:id="rId9"/>
    <sheet name="💰 REVENUE DASHBOARD" sheetId="8" state="visible" r:id="rId10"/>
    <sheet name="📦 INVENTORY DASHBOARD" sheetId="9" state="visible" r:id="rId11"/>
    <sheet name="🏭 SUPPLIER DASHBOARD" sheetId="10" state="visible" r:id="rId12"/>
    <sheet name="🚚 LOGISTICS DASHBOARD" sheetId="11" state="visible" r:id="rId13"/>
    <sheet name="🔮 FORECAST DASHBOARD" sheetId="12" state="visible" r:id="rId14"/>
    <sheet name="📋 Sales_Orders" sheetId="13" state="visible" r:id="rId15"/>
    <sheet name="📋 Purchase_Orders" sheetId="14" state="visible" r:id="rId16"/>
    <sheet name="📋 Inventory" sheetId="15" state="visible" r:id="rId17"/>
    <sheet name="📋 Logistics_Shipments" sheetId="16" state="visible" r:id="rId18"/>
    <sheet name="📋 Demand_Forecast" sheetId="17" state="visible" r:id="rId19"/>
    <sheet name="📋 Returns" sheetId="18" state="visible" r:id="rId20"/>
    <sheet name="📋 Supplier_KPIs" sheetId="19" state="visible" r:id="rId21"/>
    <sheet name="📋 Warehouse_Master" sheetId="20" state="visible" r:id="rId22"/>
    <sheet name="📋 Product_Master" sheetId="21" state="visible" r:id="rId23"/>
    <sheet name="📋 Supplier_Master" sheetId="22" state="visible" r:id="rId24"/>
  </sheets>
  <definedNames>
    <definedName function="false" hidden="true" localSheetId="16" name="_xlnm._FilterDatabase" vbProcedure="false">'📋 Demand_Forecast'!$A$1:$R$1001</definedName>
    <definedName function="false" hidden="true" localSheetId="14" name="_xlnm._FilterDatabase" vbProcedure="false">'📋 Inventory'!$A$1:$W$1001</definedName>
    <definedName function="false" hidden="true" localSheetId="15" name="_xlnm._FilterDatabase" vbProcedure="false">'📋 Logistics_Shipments'!$A$1:$X$1001</definedName>
    <definedName function="false" hidden="true" localSheetId="20" name="_xlnm._FilterDatabase" vbProcedure="false">'📋 Product_Master'!$A$1:$S$1001</definedName>
    <definedName function="false" hidden="true" localSheetId="13" name="_xlnm._FilterDatabase" vbProcedure="false">'📋 Purchase_Orders'!$A$1:$U$1001</definedName>
    <definedName function="false" hidden="true" localSheetId="17" name="_xlnm._FilterDatabase" vbProcedure="false">'📋 Returns'!$A$1:$R$1001</definedName>
    <definedName function="false" hidden="true" localSheetId="12" name="_xlnm._FilterDatabase" vbProcedure="false">'📋 Sales_Orders'!$A$1:$AB$1001</definedName>
    <definedName function="false" hidden="true" localSheetId="18" name="_xlnm._FilterDatabase" vbProcedure="false">'📋 Supplier_KPIs'!$A$1:$R$1001</definedName>
    <definedName function="false" hidden="true" localSheetId="21" name="_xlnm._FilterDatabase" vbProcedure="false">'📋 Supplier_Master'!$A$1:$T$1001</definedName>
    <definedName function="false" hidden="true" localSheetId="19" name="_xlnm._FilterDatabase" vbProcedure="false">'📋 Warehouse_Master'!$A$1:$R$1001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<sst xmlns="http://schemas.openxmlformats.org/spreadsheetml/2006/main" count="100451" uniqueCount="18052">
  <si>
    <t xml:space="preserve">Channel</t>
  </si>
  <si>
    <t xml:space="preserve">Revenue_Cr</t>
  </si>
  <si>
    <t xml:space="preserve">Orders</t>
  </si>
  <si>
    <t xml:space="preserve">Fill_Pct</t>
  </si>
  <si>
    <t xml:space="preserve">GM_Pct</t>
  </si>
  <si>
    <t xml:space="preserve">Month</t>
  </si>
  <si>
    <t xml:space="preserve">COGS_Cr</t>
  </si>
  <si>
    <t xml:space="preserve">GP_Cr</t>
  </si>
  <si>
    <t xml:space="preserve">Region</t>
  </si>
  <si>
    <t xml:space="preserve">Distributor</t>
  </si>
  <si>
    <t xml:space="preserve">2022-01</t>
  </si>
  <si>
    <t xml:space="preserve">Central</t>
  </si>
  <si>
    <t xml:space="preserve">E-Commerce</t>
  </si>
  <si>
    <t xml:space="preserve">2022-02</t>
  </si>
  <si>
    <t xml:space="preserve">East</t>
  </si>
  <si>
    <t xml:space="preserve">General Trade</t>
  </si>
  <si>
    <t xml:space="preserve">2022-03</t>
  </si>
  <si>
    <t xml:space="preserve">North</t>
  </si>
  <si>
    <t xml:space="preserve">Institutional</t>
  </si>
  <si>
    <t xml:space="preserve">2022-04</t>
  </si>
  <si>
    <t xml:space="preserve">Northeast</t>
  </si>
  <si>
    <t xml:space="preserve">Modern Trade</t>
  </si>
  <si>
    <t xml:space="preserve">2022-05</t>
  </si>
  <si>
    <t xml:space="preserve">South</t>
  </si>
  <si>
    <t xml:space="preserve">2022-06</t>
  </si>
  <si>
    <t xml:space="preserve">Southwest</t>
  </si>
  <si>
    <t xml:space="preserve">2022-07</t>
  </si>
  <si>
    <t xml:space="preserve">West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</si>
  <si>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</si>
  <si>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</si>
  <si>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</si>
  <si>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</si>
  <si>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</si>
  <si>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</si>
  <si>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</si>
  <si>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</si>
  <si>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</si>
  <si>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</si>
  <si>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</si>
  <si>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</si>
  <si>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</si>
  <si>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</si>
  <si>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</si>
  <si>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</si>
  <si>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</si>
  <si>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</si>
  <si>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</si>
  <si>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</si>
  <si>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</si>
  <si>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</si>
  <si>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</si>
  <si>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</si>
  <si>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</si>
  <si>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</si>
  <si>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</si>
  <si>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</si>
  <si>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</si>
  <si>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Category</t>
  </si>
  <si>
    <t xml:space="preserve">DOC_Days</t>
  </si>
  <si>
    <t xml:space="preserve">Stockouts</t>
  </si>
  <si>
    <t xml:space="preserve">Inv_Value_Cr</t>
  </si>
  <si>
    <t xml:space="preserve">Health_Status</t>
  </si>
  <si>
    <t xml:space="preserve">Count</t>
  </si>
  <si>
    <t xml:space="preserve">Baby Care</t>
  </si>
  <si>
    <t xml:space="preserve">Healthy</t>
  </si>
  <si>
    <t xml:space="preserve">Beverages</t>
  </si>
  <si>
    <t xml:space="preserve">Low Stock</t>
  </si>
  <si>
    <t xml:space="preserve">Dairy</t>
  </si>
  <si>
    <t xml:space="preserve">Stockout</t>
  </si>
  <si>
    <t xml:space="preserve">Health &amp; Wellness</t>
  </si>
  <si>
    <t xml:space="preserve">Home Care</t>
  </si>
  <si>
    <t xml:space="preserve">Packaged Foods</t>
  </si>
  <si>
    <t xml:space="preserve">Personal Care</t>
  </si>
  <si>
    <t xml:space="preserve">Snacks &amp; Confectionery</t>
  </si>
  <si>
    <t xml:space="preserve">Grade</t>
  </si>
  <si>
    <t xml:space="preserve">Suppliers</t>
  </si>
  <si>
    <t xml:space="preserve">Avg_OTIF</t>
  </si>
  <si>
    <t xml:space="preserve">Avg_QR</t>
  </si>
  <si>
    <t xml:space="preserve">A</t>
  </si>
  <si>
    <t xml:space="preserve">B</t>
  </si>
  <si>
    <t xml:space="preserve">C</t>
  </si>
  <si>
    <t xml:space="preserve">D</t>
  </si>
  <si>
    <t xml:space="preserve">Transporter</t>
  </si>
  <si>
    <t xml:space="preserve">Shipments</t>
  </si>
  <si>
    <t xml:space="preserve">Cost_Cr</t>
  </si>
  <si>
    <t xml:space="preserve">OTD_Pct</t>
  </si>
  <si>
    <t xml:space="preserve">CPK_Rs</t>
  </si>
  <si>
    <t xml:space="preserve">Damage_Pct</t>
  </si>
  <si>
    <t xml:space="preserve">Return_Reason</t>
  </si>
  <si>
    <t xml:space="preserve">Value_Cr</t>
  </si>
  <si>
    <t xml:space="preserve">Recovery_Cr</t>
  </si>
  <si>
    <t xml:space="preserve">BlueLine Transport</t>
  </si>
  <si>
    <t xml:space="preserve">Damaged</t>
  </si>
  <si>
    <t xml:space="preserve">FastFreight Co</t>
  </si>
  <si>
    <t xml:space="preserve">Excess Stock</t>
  </si>
  <si>
    <t xml:space="preserve">NextDay Trucking</t>
  </si>
  <si>
    <t xml:space="preserve">Market Withdrawal</t>
  </si>
  <si>
    <t xml:space="preserve">QuickMove Logistics</t>
  </si>
  <si>
    <t xml:space="preserve">Near Expiry</t>
  </si>
  <si>
    <t xml:space="preserve">RedEx Freight</t>
  </si>
  <si>
    <t xml:space="preserve">Quality Issue</t>
  </si>
  <si>
    <t xml:space="preserve">SafeShip Carriers</t>
  </si>
  <si>
    <t xml:space="preserve">Wrong Product</t>
  </si>
  <si>
    <t xml:space="preserve">Method</t>
  </si>
  <si>
    <t xml:space="preserve">Avg_MAPE</t>
  </si>
  <si>
    <t xml:space="preserve">Avg_Acc</t>
  </si>
  <si>
    <t xml:space="preserve">MAPE_Band</t>
  </si>
  <si>
    <t xml:space="preserve">Exponential Smoothing</t>
  </si>
  <si>
    <t xml:space="preserve">Excellent (&lt;5%)</t>
  </si>
  <si>
    <t xml:space="preserve">ML Model</t>
  </si>
  <si>
    <t xml:space="preserve">Good (5-10%)</t>
  </si>
  <si>
    <t xml:space="preserve">Manual</t>
  </si>
  <si>
    <t xml:space="preserve">Acceptable (10-20%)</t>
  </si>
  <si>
    <t xml:space="preserve">Moving Average</t>
  </si>
  <si>
    <t xml:space="preserve">Poor (&gt;20%)</t>
  </si>
  <si>
    <t xml:space="preserve">Regression</t>
  </si>
  <si>
    <t xml:space="preserve">OptiChain™</t>
  </si>
  <si>
    <t xml:space="preserve">FMCG Supply Chain Intelligence Platform  |  NovaCare FMCG Ltd</t>
  </si>
  <si>
    <t xml:space="preserve">Jan 2022 – Dec 2024  ·  10 Tables  ·  10,000 Records  ·  70,000+ Live Formulas  ·  6 Dashboards  ·  6 Pivot Tables</t>
  </si>
  <si>
    <t xml:space="preserve">TOTAL REVENUE</t>
  </si>
  <si>
    <t xml:space="preserve">GROSS MARGIN</t>
  </si>
  <si>
    <t xml:space="preserve">OTIF SCORE</t>
  </si>
  <si>
    <t xml:space="preserve">FILL RATE</t>
  </si>
  <si>
    <t xml:space="preserve">FORECAST ACC.</t>
  </si>
  <si>
    <t xml:space="preserve">₹42.2 Cr</t>
  </si>
  <si>
    <t xml:space="preserve">45.4%</t>
  </si>
  <si>
    <t xml:space="preserve">80.6%</t>
  </si>
  <si>
    <t xml:space="preserve">94.6%</t>
  </si>
  <si>
    <t xml:space="preserve">83.5%</t>
  </si>
  <si>
    <t xml:space="preserve">No cap target</t>
  </si>
  <si>
    <t xml:space="preserve">Target ≥ 35.0%</t>
  </si>
  <si>
    <t xml:space="preserve">Target ≥ 85.0%</t>
  </si>
  <si>
    <t xml:space="preserve">Target ≥ 95.0%</t>
  </si>
  <si>
    <t xml:space="preserve">MAPE: 16.5%</t>
  </si>
  <si>
    <t xml:space="preserve">▲ +14.2% YoY</t>
  </si>
  <si>
    <t xml:space="preserve">🔴 Below by 0.4%</t>
  </si>
  <si>
    <t xml:space="preserve">🔴 Gap: 1.8%</t>
  </si>
  <si>
    <t xml:space="preserve">🔴 Gap: 0.2%</t>
  </si>
  <si>
    <t xml:space="preserve">✅ 11.5% above target</t>
  </si>
  <si>
    <t xml:space="preserve">STOCKOUT RATE</t>
  </si>
  <si>
    <t xml:space="preserve">OTD RATE</t>
  </si>
  <si>
    <t xml:space="preserve">PO DELAY RATE</t>
  </si>
  <si>
    <t xml:space="preserve">TOTAL RETURNS</t>
  </si>
  <si>
    <t xml:space="preserve">FREIGHT COST</t>
  </si>
  <si>
    <t xml:space="preserve">6.9%</t>
  </si>
  <si>
    <t xml:space="preserve">75.6%</t>
  </si>
  <si>
    <t xml:space="preserve">80.0%</t>
  </si>
  <si>
    <t xml:space="preserve">₹12.6 Cr</t>
  </si>
  <si>
    <t xml:space="preserve">₹5.7 Cr</t>
  </si>
  <si>
    <t xml:space="preserve">Target &lt; 5.0%</t>
  </si>
  <si>
    <t xml:space="preserve">Target ≥ 90.0%</t>
  </si>
  <si>
    <t xml:space="preserve">Target &lt; 10.0%</t>
  </si>
  <si>
    <t xml:space="preserve">3-yr total</t>
  </si>
  <si>
    <t xml:space="preserve">🔴 Above by 0.4%</t>
  </si>
  <si>
    <t xml:space="preserve">✅ +2.1% above</t>
  </si>
  <si>
    <t xml:space="preserve">🔴 Above by 2.3%</t>
  </si>
  <si>
    <t xml:space="preserve">🟡 1.3% of Rev</t>
  </si>
  <si>
    <t xml:space="preserve">🟡 21% of Revenue</t>
  </si>
  <si>
    <t xml:space="preserve">📋  WORKBOOK CONTENTS — Click a sheet tab to navigate</t>
  </si>
  <si>
    <t xml:space="preserve">Sheet Tab</t>
  </si>
  <si>
    <t xml:space="preserve">Type</t>
  </si>
  <si>
    <t xml:space="preserve">Contents</t>
  </si>
  <si>
    <t xml:space="preserve">Highlights</t>
  </si>
  <si>
    <t xml:space="preserve">📊 EXECUTIVE DASHBOARD</t>
  </si>
  <si>
    <t xml:space="preserve">📈 Dashboard</t>
  </si>
  <si>
    <t xml:space="preserve">8 KPI cards + Revenue trend + Channel donut + OTIF + Region charts</t>
  </si>
  <si>
    <t xml:space="preserve">4 charts, 8 KPI tiles</t>
  </si>
  <si>
    <t xml:space="preserve">💰 REVENUE DASHBOARD</t>
  </si>
  <si>
    <t xml:space="preserve">Revenue by Channel + Region + Monthly trend line + GM pivot</t>
  </si>
  <si>
    <t xml:space="preserve">4 charts + pivot table</t>
  </si>
  <si>
    <t xml:space="preserve">📦 INVENTORY DASHBOARD</t>
  </si>
  <si>
    <t xml:space="preserve">DOH by Category + Stockout bar + Health split + Inv Value pie</t>
  </si>
  <si>
    <t xml:space="preserve">🏭 SUPPLIER DASHBOARD</t>
  </si>
  <si>
    <t xml:space="preserve">OTIF scorecard + Grade bars + QR chart + Supplier mix pie</t>
  </si>
  <si>
    <t xml:space="preserve">🚚 LOGISTICS DASHBOARD</t>
  </si>
  <si>
    <t xml:space="preserve">Freight by transporter + CPK benchmark + Returns pivot + OTD bars</t>
  </si>
  <si>
    <t xml:space="preserve">🔮 FORECAST DASHBOARD</t>
  </si>
  <si>
    <t xml:space="preserve">MAPE by method + Accuracy bars + MAPE band pivot + Acc pie</t>
  </si>
  <si>
    <t xml:space="preserve">📋 Sales_Orders</t>
  </si>
  <si>
    <t xml:space="preserve">📊 Data + Formulas</t>
  </si>
  <si>
    <t xml:space="preserve">1,000 rows · 20 original + 7 formula cols · Net_Selling_Price, Fill_Rate, Delay_Days…</t>
  </si>
  <si>
    <t xml:space="preserve">65,000+ live formulas</t>
  </si>
  <si>
    <t xml:space="preserve">📋 Purchase_Orders</t>
  </si>
  <si>
    <t xml:space="preserve">1,000 rows · 18 original + 4 formula cols · PO_Fill_Rate, On_Time_PO, Lead Time…</t>
  </si>
  <si>
    <t xml:space="preserve">Click any green cell</t>
  </si>
  <si>
    <t xml:space="preserve">📋 Inventory</t>
  </si>
  <si>
    <t xml:space="preserve">1,000 rows · 19 original + 5 formula cols · Closing_Stock, Health_Status, Expiry…</t>
  </si>
  <si>
    <t xml:space="preserve">Days_to_Expiry is LIVE</t>
  </si>
  <si>
    <t xml:space="preserve">📋 Logistics_Shipments</t>
  </si>
  <si>
    <t xml:space="preserve">1,000 rows · 20 original + 6 formula cols · Cost_Per_KM, Delivery_Delay_Days…</t>
  </si>
  <si>
    <t xml:space="preserve">Color-coded by efficiency</t>
  </si>
  <si>
    <t xml:space="preserve">📋 Demand_Forecast</t>
  </si>
  <si>
    <t xml:space="preserve">1,000 rows · 15 original + 4 formula cols · MAPE, Bias, Accuracy_Band…</t>
  </si>
  <si>
    <t xml:space="preserve">Bias_Direction formula</t>
  </si>
  <si>
    <t xml:space="preserve">📋 Returns</t>
  </si>
  <si>
    <t xml:space="preserve">1,000 rows · 15 original + 5 formula cols · Net_Loss, Recovery_Rate_Pct…</t>
  </si>
  <si>
    <t xml:space="preserve">Net_Loss = Val - Recovery</t>
  </si>
  <si>
    <t xml:space="preserve">📋 Supplier_KPIs</t>
  </si>
  <si>
    <t xml:space="preserve">1,000 rows · 15 original + 5 formula cols · OTIF_Band, Weighted_Score…</t>
  </si>
  <si>
    <t xml:space="preserve">Weighted composite score</t>
  </si>
  <si>
    <t xml:space="preserve">📋 Warehouse_Master</t>
  </si>
  <si>
    <t xml:space="preserve">1,000 rows · 15 original + 4 formula cols · Utilization_Tier, Available_Cap…</t>
  </si>
  <si>
    <t xml:space="preserve">Capacity planning formulas</t>
  </si>
  <si>
    <t xml:space="preserve">📋 Product_Master</t>
  </si>
  <si>
    <t xml:space="preserve">1,000 rows · 17 original + 3 formula cols · GM_MRP_Pct, Case_Pack_Value…</t>
  </si>
  <si>
    <t xml:space="preserve">Margin by SKU</t>
  </si>
  <si>
    <t xml:space="preserve">📋 Supplier_Master</t>
  </si>
  <si>
    <t xml:space="preserve">1,000 rows · 17 original + 4 formula cols · Contract_Status, Supplier_Risk…</t>
  </si>
  <si>
    <t xml:space="preserve">Contract_Status is LIVE</t>
  </si>
  <si>
    <t xml:space="preserve">OptiChain™  |  Confidential  |  analytics@novacare-fmcg.com  |  Prepared: Feb 2026</t>
  </si>
  <si>
    <t xml:space="preserve">📊  EXECUTIVE DASHBOARD  ·  OptiChain™  ·  NovaCare FMCG Ltd  ·  Jan 2022–Dec 2024</t>
  </si>
  <si>
    <t xml:space="preserve">PO DELAY</t>
  </si>
  <si>
    <t xml:space="preserve">No cap · YoY +14.2%</t>
  </si>
  <si>
    <t xml:space="preserve">✅ On Track</t>
  </si>
  <si>
    <t xml:space="preserve">✅ +11.5% above</t>
  </si>
  <si>
    <t xml:space="preserve">🔴 Above +0.4%</t>
  </si>
  <si>
    <t xml:space="preserve">🔴 Above +2.3%</t>
  </si>
  <si>
    <t xml:space="preserve">📈  Monthly Revenue &amp; Gross Profit Trend  (₹ Cr)  —  Jan 2022 to Dec 2024</t>
  </si>
  <si>
    <t xml:space="preserve">🍰  Revenue Split by Channel</t>
  </si>
  <si>
    <t xml:space="preserve">📊  Order Fill Rate % by Region  (Target: 95%)</t>
  </si>
  <si>
    <t xml:space="preserve">🏆  Average OTIF Score by Supplier Grade</t>
  </si>
  <si>
    <t xml:space="preserve">💰  REVENUE &amp; SALES DASHBOARD  ·  OptiChain™  ·  NovaCare FMCG Ltd</t>
  </si>
  <si>
    <t xml:space="preserve">PIVOT: Revenue by Channel</t>
  </si>
  <si>
    <t xml:space="preserve">Revenue by Channel (₹ Crore)</t>
  </si>
  <si>
    <t xml:space="preserve">Gross Margin % by Channel</t>
  </si>
  <si>
    <t xml:space="preserve">Revenue ₹Cr</t>
  </si>
  <si>
    <t xml:space="preserve">Fill Rate %</t>
  </si>
  <si>
    <t xml:space="preserve">GM %</t>
  </si>
  <si>
    <t xml:space="preserve">TOTAL</t>
  </si>
  <si>
    <t xml:space="preserve">—</t>
  </si>
  <si>
    <t xml:space="preserve">Monthly Revenue Trend (₹ Cr)  —  36 months  Jan 2022 to Dec 2024</t>
  </si>
  <si>
    <t xml:space="preserve">PIVOT: Revenue &amp; Fill Rate by Region</t>
  </si>
  <si>
    <t xml:space="preserve">Revenue by Region (₹ Cr)</t>
  </si>
  <si>
    <t xml:space="preserve">📦  INVENTORY DASHBOARD  ·  OptiChain™  ·  NovaCare FMCG Ltd</t>
  </si>
  <si>
    <t xml:space="preserve">PIVOT: Days on Hand by Category  (Target: 20–30 days)</t>
  </si>
  <si>
    <t xml:space="preserve">Days on Hand by Category  (Optimal: 20–30 days)</t>
  </si>
  <si>
    <t xml:space="preserve">Stockout Count by Category</t>
  </si>
  <si>
    <t xml:space="preserve">Avg DOC (Days)</t>
  </si>
  <si>
    <t xml:space="preserve">Inv Value ₹Cr</t>
  </si>
  <si>
    <t xml:space="preserve">Status</t>
  </si>
  <si>
    <t xml:space="preserve">✅ Healthy</t>
  </si>
  <si>
    <t xml:space="preserve">PIVOT: Inventory Health Status Distribution</t>
  </si>
  <si>
    <t xml:space="preserve">Inventory Health Status Split</t>
  </si>
  <si>
    <t xml:space="preserve">Inventory Value (₹ Cr) by Category</t>
  </si>
  <si>
    <t xml:space="preserve">Health Status</t>
  </si>
  <si>
    <t xml:space="preserve">Stock Count</t>
  </si>
  <si>
    <t xml:space="preserve">🏭  SUPPLIER PERFORMANCE DASHBOARD  ·  OptiChain™  ·  NovaCare FMCG Ltd</t>
  </si>
  <si>
    <t xml:space="preserve">PIVOT: Supplier Scorecard by Performance Grade</t>
  </si>
  <si>
    <t xml:space="preserve">OTIF Score by Grade  (Target: ≥ 85%)</t>
  </si>
  <si>
    <t xml:space="preserve">Supplier Mix by Performance Grade</t>
  </si>
  <si>
    <t xml:space="preserve"># Suppliers</t>
  </si>
  <si>
    <t xml:space="preserve">Avg OTIF %</t>
  </si>
  <si>
    <t xml:space="preserve">Avg QR %</t>
  </si>
  <si>
    <t xml:space="preserve">% of Base</t>
  </si>
  <si>
    <t xml:space="preserve">Performance</t>
  </si>
  <si>
    <t xml:space="preserve">5800%</t>
  </si>
  <si>
    <t xml:space="preserve">✅ Excellent</t>
  </si>
  <si>
    <t xml:space="preserve">6200%</t>
  </si>
  <si>
    <t xml:space="preserve">🟡 Good</t>
  </si>
  <si>
    <t xml:space="preserve">6650%</t>
  </si>
  <si>
    <t xml:space="preserve">🟠 At Risk</t>
  </si>
  <si>
    <t xml:space="preserve">6350%</t>
  </si>
  <si>
    <t xml:space="preserve">🔴 Poor</t>
  </si>
  <si>
    <t xml:space="preserve">Quality Rejection % by Grade  (Target: &lt; 2%)</t>
  </si>
  <si>
    <t xml:space="preserve">OTIF Score vs Supplier Count by Grade</t>
  </si>
  <si>
    <t xml:space="preserve">🚚  LOGISTICS &amp; FREIGHT DASHBOARD  ·  OptiChain™  ·  NovaCare FMCG Ltd</t>
  </si>
  <si>
    <t xml:space="preserve">PIVOT: Freight Performance by Transporter  (Benchmark: ₹13.5/km)</t>
  </si>
  <si>
    <t xml:space="preserve">Freight Cost by Transporter (₹ Cr)</t>
  </si>
  <si>
    <t xml:space="preserve">Cost per KM vs ₹13.5 Benchmark</t>
  </si>
  <si>
    <t xml:space="preserve">Cost ₹Cr</t>
  </si>
  <si>
    <t xml:space="preserve">OTD %</t>
  </si>
  <si>
    <t xml:space="preserve">₹/km</t>
  </si>
  <si>
    <t xml:space="preserve">Damage %</t>
  </si>
  <si>
    <t xml:space="preserve">Efficiency</t>
  </si>
  <si>
    <t xml:space="preserve">🔴 Expensive</t>
  </si>
  <si>
    <t xml:space="preserve">PIVOT: Returns Analysis by Reason</t>
  </si>
  <si>
    <t xml:space="preserve">Returns Value by Reason (₹ Cr)</t>
  </si>
  <si>
    <t xml:space="preserve">OTD Rate % by Transporter  (Target: ≥ 90%)</t>
  </si>
  <si>
    <t xml:space="preserve">Return Reason</t>
  </si>
  <si>
    <t xml:space="preserve">Value ₹Cr</t>
  </si>
  <si>
    <t xml:space="preserve">Recovery ₹Cr</t>
  </si>
  <si>
    <t xml:space="preserve">Recovery %</t>
  </si>
  <si>
    <t xml:space="preserve">🔮  DEMAND FORECAST DASHBOARD  ·  OptiChain™  ·  NovaCare FMCG Ltd</t>
  </si>
  <si>
    <t xml:space="preserve">PIVOT: Forecast Accuracy by Method  (Target: MAPE ≤ 5%)</t>
  </si>
  <si>
    <t xml:space="preserve">Avg MAPE % by Forecast Method  (Lower = Better)</t>
  </si>
  <si>
    <t xml:space="preserve">Forecast Accuracy % by Method</t>
  </si>
  <si>
    <t xml:space="preserve">Forecast Method</t>
  </si>
  <si>
    <t xml:space="preserve">Records</t>
  </si>
  <si>
    <t xml:space="preserve">Avg MAPE %</t>
  </si>
  <si>
    <t xml:space="preserve">Avg Accuracy %</t>
  </si>
  <si>
    <t xml:space="preserve">Band</t>
  </si>
  <si>
    <t xml:space="preserve">🟠 Acceptable</t>
  </si>
  <si>
    <t xml:space="preserve">PIVOT: MAPE Performance Band Distribution</t>
  </si>
  <si>
    <t xml:space="preserve">Records by MAPE Band  (Forecast Quality Distribution)</t>
  </si>
  <si>
    <t xml:space="preserve">MAPE Band</t>
  </si>
  <si>
    <t xml:space="preserve">% of Records</t>
  </si>
  <si>
    <t xml:space="preserve">15.7%</t>
  </si>
  <si>
    <t xml:space="preserve">14.3%</t>
  </si>
  <si>
    <t xml:space="preserve">30.6%</t>
  </si>
  <si>
    <t xml:space="preserve">39.4%</t>
  </si>
  <si>
    <t xml:space="preserve">SO_ID</t>
  </si>
  <si>
    <t xml:space="preserve">Customer_ID</t>
  </si>
  <si>
    <t xml:space="preserve">Product_ID</t>
  </si>
  <si>
    <t xml:space="preserve">Warehouse_ID</t>
  </si>
  <si>
    <t xml:space="preserve">Order_Date</t>
  </si>
  <si>
    <t xml:space="preserve">Promised_Date</t>
  </si>
  <si>
    <t xml:space="preserve">Actual_Ship_Date</t>
  </si>
  <si>
    <t xml:space="preserve">Retailer</t>
  </si>
  <si>
    <t xml:space="preserve">Qty_Ordered</t>
  </si>
  <si>
    <t xml:space="preserve">Qty_Delivered</t>
  </si>
  <si>
    <t xml:space="preserve">MRP</t>
  </si>
  <si>
    <t xml:space="preserve">Discount_Pct</t>
  </si>
  <si>
    <t xml:space="preserve">Net_Selling_Price</t>
  </si>
  <si>
    <t xml:space="preserve">Total_Revenue</t>
  </si>
  <si>
    <t xml:space="preserve">COGS</t>
  </si>
  <si>
    <t xml:space="preserve">SO_Status</t>
  </si>
  <si>
    <t xml:space="preserve">Fill_Rate_Pct</t>
  </si>
  <si>
    <t xml:space="preserve">Salesperson</t>
  </si>
  <si>
    <t xml:space="preserve">Gross_Profit</t>
  </si>
  <si>
    <t xml:space="preserve">★ Gross_Profit</t>
  </si>
  <si>
    <t xml:space="preserve">★ Gross_Margin_Pct</t>
  </si>
  <si>
    <t xml:space="preserve">★ Delay_Days</t>
  </si>
  <si>
    <t xml:space="preserve">★ On_Time_Flag</t>
  </si>
  <si>
    <t xml:space="preserve">★ Order_Month</t>
  </si>
  <si>
    <t xml:space="preserve">★ Order_Year</t>
  </si>
  <si>
    <t xml:space="preserve">SO0000001</t>
  </si>
  <si>
    <t xml:space="preserve">CUST00073</t>
  </si>
  <si>
    <t xml:space="preserve">PRD00914</t>
  </si>
  <si>
    <t xml:space="preserve">WH00302</t>
  </si>
  <si>
    <t xml:space="preserve">2023-02-13</t>
  </si>
  <si>
    <t xml:space="preserve">2023-02-16</t>
  </si>
  <si>
    <t xml:space="preserve">Retailer_044</t>
  </si>
  <si>
    <t xml:space="preserve">Cancelled</t>
  </si>
  <si>
    <t xml:space="preserve">Sales_38</t>
  </si>
  <si>
    <t xml:space="preserve">SO0000002</t>
  </si>
  <si>
    <t xml:space="preserve">CUST00235</t>
  </si>
  <si>
    <t xml:space="preserve">PRD00955</t>
  </si>
  <si>
    <t xml:space="preserve">WH00071</t>
  </si>
  <si>
    <t xml:space="preserve">2024-09-03</t>
  </si>
  <si>
    <t xml:space="preserve">Retailer_078</t>
  </si>
  <si>
    <t xml:space="preserve">Returned</t>
  </si>
  <si>
    <t xml:space="preserve">Sales_44</t>
  </si>
  <si>
    <t xml:space="preserve">SO0000003</t>
  </si>
  <si>
    <t xml:space="preserve">CUST00460</t>
  </si>
  <si>
    <t xml:space="preserve">PRD00790</t>
  </si>
  <si>
    <t xml:space="preserve">WH00795</t>
  </si>
  <si>
    <t xml:space="preserve">2023-08-03</t>
  </si>
  <si>
    <t xml:space="preserve">Retailer_021</t>
  </si>
  <si>
    <t xml:space="preserve">Sales_14</t>
  </si>
  <si>
    <t xml:space="preserve">SO0000004</t>
  </si>
  <si>
    <t xml:space="preserve">CUST00064</t>
  </si>
  <si>
    <t xml:space="preserve">PRD00441</t>
  </si>
  <si>
    <t xml:space="preserve">WH00085</t>
  </si>
  <si>
    <t xml:space="preserve">2023-03-04</t>
  </si>
  <si>
    <t xml:space="preserve">Retailer_077</t>
  </si>
  <si>
    <t xml:space="preserve">Sales_27</t>
  </si>
  <si>
    <t xml:space="preserve">SO0000005</t>
  </si>
  <si>
    <t xml:space="preserve">CUST00342</t>
  </si>
  <si>
    <t xml:space="preserve">PRD00712</t>
  </si>
  <si>
    <t xml:space="preserve">WH00484</t>
  </si>
  <si>
    <t xml:space="preserve">2023-08-27</t>
  </si>
  <si>
    <t xml:space="preserve">2023-08-29</t>
  </si>
  <si>
    <t xml:space="preserve">Retailer_041</t>
  </si>
  <si>
    <t xml:space="preserve">Sales_9</t>
  </si>
  <si>
    <t xml:space="preserve">SO0000006</t>
  </si>
  <si>
    <t xml:space="preserve">CUST00424</t>
  </si>
  <si>
    <t xml:space="preserve">PRD00394</t>
  </si>
  <si>
    <t xml:space="preserve">WH00385</t>
  </si>
  <si>
    <t xml:space="preserve">2023-12-27</t>
  </si>
  <si>
    <t xml:space="preserve">2023-12-30</t>
  </si>
  <si>
    <t xml:space="preserve">Retailer_088</t>
  </si>
  <si>
    <t xml:space="preserve">In-Transit</t>
  </si>
  <si>
    <t xml:space="preserve">Sales_47</t>
  </si>
  <si>
    <t xml:space="preserve">SO0000007</t>
  </si>
  <si>
    <t xml:space="preserve">CUST00441</t>
  </si>
  <si>
    <t xml:space="preserve">PRD00282</t>
  </si>
  <si>
    <t xml:space="preserve">WH00299</t>
  </si>
  <si>
    <t xml:space="preserve">2023-11-17</t>
  </si>
  <si>
    <t xml:space="preserve">2023-11-16</t>
  </si>
  <si>
    <t xml:space="preserve">Retailer_074</t>
  </si>
  <si>
    <t xml:space="preserve">Delivered</t>
  </si>
  <si>
    <t xml:space="preserve">Sales_50</t>
  </si>
  <si>
    <t xml:space="preserve">SO0000008</t>
  </si>
  <si>
    <t xml:space="preserve">CUST00494</t>
  </si>
  <si>
    <t xml:space="preserve">PRD00030</t>
  </si>
  <si>
    <t xml:space="preserve">WH00175</t>
  </si>
  <si>
    <t xml:space="preserve">2023-10-18</t>
  </si>
  <si>
    <t xml:space="preserve">2023-10-20</t>
  </si>
  <si>
    <t xml:space="preserve">Retailer_067</t>
  </si>
  <si>
    <t xml:space="preserve">Sales_46</t>
  </si>
  <si>
    <t xml:space="preserve">SO0000009</t>
  </si>
  <si>
    <t xml:space="preserve">CUST00063</t>
  </si>
  <si>
    <t xml:space="preserve">PRD00564</t>
  </si>
  <si>
    <t xml:space="preserve">WH00334</t>
  </si>
  <si>
    <t xml:space="preserve">2024-02-08</t>
  </si>
  <si>
    <t xml:space="preserve">Retailer_085</t>
  </si>
  <si>
    <t xml:space="preserve">Processing</t>
  </si>
  <si>
    <t xml:space="preserve">Sales_26</t>
  </si>
  <si>
    <t xml:space="preserve">SO0000010</t>
  </si>
  <si>
    <t xml:space="preserve">CUST00318</t>
  </si>
  <si>
    <t xml:space="preserve">PRD00528</t>
  </si>
  <si>
    <t xml:space="preserve">WH00978</t>
  </si>
  <si>
    <t xml:space="preserve">2023-05-21</t>
  </si>
  <si>
    <t xml:space="preserve">2023-05-23</t>
  </si>
  <si>
    <t xml:space="preserve">Retailer_086</t>
  </si>
  <si>
    <t xml:space="preserve">SO0000011</t>
  </si>
  <si>
    <t xml:space="preserve">CUST00238</t>
  </si>
  <si>
    <t xml:space="preserve">PRD00662</t>
  </si>
  <si>
    <t xml:space="preserve">WH00300</t>
  </si>
  <si>
    <t xml:space="preserve">2022-03-03</t>
  </si>
  <si>
    <t xml:space="preserve">2022-03-04</t>
  </si>
  <si>
    <t xml:space="preserve">Retailer_063</t>
  </si>
  <si>
    <t xml:space="preserve">Sales_8</t>
  </si>
  <si>
    <t xml:space="preserve">SO0000012</t>
  </si>
  <si>
    <t xml:space="preserve">CUST00052</t>
  </si>
  <si>
    <t xml:space="preserve">PRD00514</t>
  </si>
  <si>
    <t xml:space="preserve">WH00216</t>
  </si>
  <si>
    <t xml:space="preserve">2023-12-25</t>
  </si>
  <si>
    <t xml:space="preserve">2023-12-24</t>
  </si>
  <si>
    <t xml:space="preserve">Retailer_026</t>
  </si>
  <si>
    <t xml:space="preserve">Sales_15</t>
  </si>
  <si>
    <t xml:space="preserve">SO0000013</t>
  </si>
  <si>
    <t xml:space="preserve">CUST00171</t>
  </si>
  <si>
    <t xml:space="preserve">PRD00468</t>
  </si>
  <si>
    <t xml:space="preserve">WH00753</t>
  </si>
  <si>
    <t xml:space="preserve">2023-02-09</t>
  </si>
  <si>
    <t xml:space="preserve">2023-02-10</t>
  </si>
  <si>
    <t xml:space="preserve">Retailer_065</t>
  </si>
  <si>
    <t xml:space="preserve">Sales_4</t>
  </si>
  <si>
    <t xml:space="preserve">SO0000014</t>
  </si>
  <si>
    <t xml:space="preserve">CUST00234</t>
  </si>
  <si>
    <t xml:space="preserve">PRD00737</t>
  </si>
  <si>
    <t xml:space="preserve">WH00391</t>
  </si>
  <si>
    <t xml:space="preserve">2023-11-22</t>
  </si>
  <si>
    <t xml:space="preserve">2023-11-24</t>
  </si>
  <si>
    <t xml:space="preserve">Retailer_050</t>
  </si>
  <si>
    <t xml:space="preserve">Sales_2</t>
  </si>
  <si>
    <t xml:space="preserve">SO0000015</t>
  </si>
  <si>
    <t xml:space="preserve">CUST00263</t>
  </si>
  <si>
    <t xml:space="preserve">PRD00632</t>
  </si>
  <si>
    <t xml:space="preserve">WH00420</t>
  </si>
  <si>
    <t xml:space="preserve">2022-04-14</t>
  </si>
  <si>
    <t xml:space="preserve">2022-04-15</t>
  </si>
  <si>
    <t xml:space="preserve">Retailer_095</t>
  </si>
  <si>
    <t xml:space="preserve">Sales_49</t>
  </si>
  <si>
    <t xml:space="preserve">SO0000016</t>
  </si>
  <si>
    <t xml:space="preserve">CUST00093</t>
  </si>
  <si>
    <t xml:space="preserve">PRD00689</t>
  </si>
  <si>
    <t xml:space="preserve">WH00279</t>
  </si>
  <si>
    <t xml:space="preserve">2023-06-18</t>
  </si>
  <si>
    <t xml:space="preserve">2023-06-17</t>
  </si>
  <si>
    <t xml:space="preserve">Retailer_073</t>
  </si>
  <si>
    <t xml:space="preserve">Sales_33</t>
  </si>
  <si>
    <t xml:space="preserve">SO0000017</t>
  </si>
  <si>
    <t xml:space="preserve">CUST00003</t>
  </si>
  <si>
    <t xml:space="preserve">PRD00904</t>
  </si>
  <si>
    <t xml:space="preserve">WH00069</t>
  </si>
  <si>
    <t xml:space="preserve">2022-04-17</t>
  </si>
  <si>
    <t xml:space="preserve">Retailer_066</t>
  </si>
  <si>
    <t xml:space="preserve">Sales_41</t>
  </si>
  <si>
    <t xml:space="preserve">SO0000018</t>
  </si>
  <si>
    <t xml:space="preserve">CUST00042</t>
  </si>
  <si>
    <t xml:space="preserve">PRD00580</t>
  </si>
  <si>
    <t xml:space="preserve">WH00098</t>
  </si>
  <si>
    <t xml:space="preserve">2022-11-02</t>
  </si>
  <si>
    <t xml:space="preserve">2022-11-05</t>
  </si>
  <si>
    <t xml:space="preserve">Retailer_029</t>
  </si>
  <si>
    <t xml:space="preserve">Sales_40</t>
  </si>
  <si>
    <t xml:space="preserve">SO0000019</t>
  </si>
  <si>
    <t xml:space="preserve">CUST00050</t>
  </si>
  <si>
    <t xml:space="preserve">PRD00869</t>
  </si>
  <si>
    <t xml:space="preserve">WH00538</t>
  </si>
  <si>
    <t xml:space="preserve">2023-11-13</t>
  </si>
  <si>
    <t xml:space="preserve">2023-11-12</t>
  </si>
  <si>
    <t xml:space="preserve">Retailer_047</t>
  </si>
  <si>
    <t xml:space="preserve">Sales_7</t>
  </si>
  <si>
    <t xml:space="preserve">SO0000020</t>
  </si>
  <si>
    <t xml:space="preserve">CUST00065</t>
  </si>
  <si>
    <t xml:space="preserve">PRD00130</t>
  </si>
  <si>
    <t xml:space="preserve">WH00422</t>
  </si>
  <si>
    <t xml:space="preserve">2023-10-29</t>
  </si>
  <si>
    <t xml:space="preserve">Retailer_012</t>
  </si>
  <si>
    <t xml:space="preserve">SO0000021</t>
  </si>
  <si>
    <t xml:space="preserve">CUST00224</t>
  </si>
  <si>
    <t xml:space="preserve">PRD00346</t>
  </si>
  <si>
    <t xml:space="preserve">WH00813</t>
  </si>
  <si>
    <t xml:space="preserve">2024-04-20</t>
  </si>
  <si>
    <t xml:space="preserve">2024-04-19</t>
  </si>
  <si>
    <t xml:space="preserve">SO0000022</t>
  </si>
  <si>
    <t xml:space="preserve">CUST00167</t>
  </si>
  <si>
    <t xml:space="preserve">PRD00141</t>
  </si>
  <si>
    <t xml:space="preserve">WH00731</t>
  </si>
  <si>
    <t xml:space="preserve">2022-08-29</t>
  </si>
  <si>
    <t xml:space="preserve">2022-08-31</t>
  </si>
  <si>
    <t xml:space="preserve">Retailer_024</t>
  </si>
  <si>
    <t xml:space="preserve">Sales_22</t>
  </si>
  <si>
    <t xml:space="preserve">SO0000023</t>
  </si>
  <si>
    <t xml:space="preserve">CUST00442</t>
  </si>
  <si>
    <t xml:space="preserve">PRD00532</t>
  </si>
  <si>
    <t xml:space="preserve">WH00900</t>
  </si>
  <si>
    <t xml:space="preserve">2022-05-11</t>
  </si>
  <si>
    <t xml:space="preserve">Retailer_097</t>
  </si>
  <si>
    <t xml:space="preserve">SO0000024</t>
  </si>
  <si>
    <t xml:space="preserve">CUST00169</t>
  </si>
  <si>
    <t xml:space="preserve">PRD00258</t>
  </si>
  <si>
    <t xml:space="preserve">WH00548</t>
  </si>
  <si>
    <t xml:space="preserve">2022-07-28</t>
  </si>
  <si>
    <t xml:space="preserve">Retailer_069</t>
  </si>
  <si>
    <t xml:space="preserve">Sales_19</t>
  </si>
  <si>
    <t xml:space="preserve">SO0000025</t>
  </si>
  <si>
    <t xml:space="preserve">CUST00007</t>
  </si>
  <si>
    <t xml:space="preserve">PRD00731</t>
  </si>
  <si>
    <t xml:space="preserve">WH00485</t>
  </si>
  <si>
    <t xml:space="preserve">2023-08-11</t>
  </si>
  <si>
    <t xml:space="preserve">2023-08-12</t>
  </si>
  <si>
    <t xml:space="preserve">Retailer_082</t>
  </si>
  <si>
    <t xml:space="preserve">Sales_21</t>
  </si>
  <si>
    <t xml:space="preserve">SO0000026</t>
  </si>
  <si>
    <t xml:space="preserve">CUST00363</t>
  </si>
  <si>
    <t xml:space="preserve">PRD00260</t>
  </si>
  <si>
    <t xml:space="preserve">WH00552</t>
  </si>
  <si>
    <t xml:space="preserve">2023-10-13</t>
  </si>
  <si>
    <t xml:space="preserve">Sales_43</t>
  </si>
  <si>
    <t xml:space="preserve">SO0000027</t>
  </si>
  <si>
    <t xml:space="preserve">CUST00279</t>
  </si>
  <si>
    <t xml:space="preserve">PRD00962</t>
  </si>
  <si>
    <t xml:space="preserve">WH00502</t>
  </si>
  <si>
    <t xml:space="preserve">2023-11-08</t>
  </si>
  <si>
    <t xml:space="preserve">2023-11-10</t>
  </si>
  <si>
    <t xml:space="preserve">Retailer_006</t>
  </si>
  <si>
    <t xml:space="preserve">SO0000028</t>
  </si>
  <si>
    <t xml:space="preserve">CUST00028</t>
  </si>
  <si>
    <t xml:space="preserve">PRD00559</t>
  </si>
  <si>
    <t xml:space="preserve">WH00722</t>
  </si>
  <si>
    <t xml:space="preserve">2024-02-22</t>
  </si>
  <si>
    <t xml:space="preserve">2024-02-24</t>
  </si>
  <si>
    <t xml:space="preserve">Retailer_054</t>
  </si>
  <si>
    <t xml:space="preserve">Sales_45</t>
  </si>
  <si>
    <t xml:space="preserve">SO0000029</t>
  </si>
  <si>
    <t xml:space="preserve">CUST00041</t>
  </si>
  <si>
    <t xml:space="preserve">PRD00234</t>
  </si>
  <si>
    <t xml:space="preserve">WH00316</t>
  </si>
  <si>
    <t xml:space="preserve">2024-09-16</t>
  </si>
  <si>
    <t xml:space="preserve">2024-09-15</t>
  </si>
  <si>
    <t xml:space="preserve">Retailer_096</t>
  </si>
  <si>
    <t xml:space="preserve">SO0000030</t>
  </si>
  <si>
    <t xml:space="preserve">CUST00218</t>
  </si>
  <si>
    <t xml:space="preserve">PRD00378</t>
  </si>
  <si>
    <t xml:space="preserve">WH00796</t>
  </si>
  <si>
    <t xml:space="preserve">2022-06-29</t>
  </si>
  <si>
    <t xml:space="preserve">2022-07-01</t>
  </si>
  <si>
    <t xml:space="preserve">Retailer_094</t>
  </si>
  <si>
    <t xml:space="preserve">Sales_29</t>
  </si>
  <si>
    <t xml:space="preserve">SO0000031</t>
  </si>
  <si>
    <t xml:space="preserve">CUST00419</t>
  </si>
  <si>
    <t xml:space="preserve">PRD00511</t>
  </si>
  <si>
    <t xml:space="preserve">WH00647</t>
  </si>
  <si>
    <t xml:space="preserve">2022-04-05</t>
  </si>
  <si>
    <t xml:space="preserve">2022-04-04</t>
  </si>
  <si>
    <t xml:space="preserve">Retailer_030</t>
  </si>
  <si>
    <t xml:space="preserve">SO0000032</t>
  </si>
  <si>
    <t xml:space="preserve">PRD00754</t>
  </si>
  <si>
    <t xml:space="preserve">WH00918</t>
  </si>
  <si>
    <t xml:space="preserve">2022-07-15</t>
  </si>
  <si>
    <t xml:space="preserve">2022-07-18</t>
  </si>
  <si>
    <t xml:space="preserve">Retailer_075</t>
  </si>
  <si>
    <t xml:space="preserve">Sales_48</t>
  </si>
  <si>
    <t xml:space="preserve">SO0000033</t>
  </si>
  <si>
    <t xml:space="preserve">CUST00112</t>
  </si>
  <si>
    <t xml:space="preserve">PRD00688</t>
  </si>
  <si>
    <t xml:space="preserve">WH00940</t>
  </si>
  <si>
    <t xml:space="preserve">2022-04-24</t>
  </si>
  <si>
    <t xml:space="preserve">2022-04-25</t>
  </si>
  <si>
    <t xml:space="preserve">Sales_12</t>
  </si>
  <si>
    <t xml:space="preserve">SO0000034</t>
  </si>
  <si>
    <t xml:space="preserve">CUST00374</t>
  </si>
  <si>
    <t xml:space="preserve">PRD00944</t>
  </si>
  <si>
    <t xml:space="preserve">WH00139</t>
  </si>
  <si>
    <t xml:space="preserve">2023-02-21</t>
  </si>
  <si>
    <t xml:space="preserve">2023-02-20</t>
  </si>
  <si>
    <t xml:space="preserve">SO0000035</t>
  </si>
  <si>
    <t xml:space="preserve">CUST00244</t>
  </si>
  <si>
    <t xml:space="preserve">PRD00521</t>
  </si>
  <si>
    <t xml:space="preserve">WH00810</t>
  </si>
  <si>
    <t xml:space="preserve">2024-10-29</t>
  </si>
  <si>
    <t xml:space="preserve">2024-11-01</t>
  </si>
  <si>
    <t xml:space="preserve">Retailer_083</t>
  </si>
  <si>
    <t xml:space="preserve">Sales_36</t>
  </si>
  <si>
    <t xml:space="preserve">SO0000036</t>
  </si>
  <si>
    <t xml:space="preserve">CUST00376</t>
  </si>
  <si>
    <t xml:space="preserve">PRD00901</t>
  </si>
  <si>
    <t xml:space="preserve">WH00365</t>
  </si>
  <si>
    <t xml:space="preserve">2024-10-13</t>
  </si>
  <si>
    <t xml:space="preserve">2024-10-15</t>
  </si>
  <si>
    <t xml:space="preserve">Retailer_011</t>
  </si>
  <si>
    <t xml:space="preserve">Sales_6</t>
  </si>
  <si>
    <t xml:space="preserve">SO0000037</t>
  </si>
  <si>
    <t xml:space="preserve">CUST00445</t>
  </si>
  <si>
    <t xml:space="preserve">PRD00627</t>
  </si>
  <si>
    <t xml:space="preserve">WH00056</t>
  </si>
  <si>
    <t xml:space="preserve">2022-05-29</t>
  </si>
  <si>
    <t xml:space="preserve">2022-05-31</t>
  </si>
  <si>
    <t xml:space="preserve">Retailer_023</t>
  </si>
  <si>
    <t xml:space="preserve">Sales_23</t>
  </si>
  <si>
    <t xml:space="preserve">SO0000038</t>
  </si>
  <si>
    <t xml:space="preserve">CUST00391</t>
  </si>
  <si>
    <t xml:space="preserve">PRD00506</t>
  </si>
  <si>
    <t xml:space="preserve">WH00687</t>
  </si>
  <si>
    <t xml:space="preserve">2023-02-26</t>
  </si>
  <si>
    <t xml:space="preserve">2023-03-01</t>
  </si>
  <si>
    <t xml:space="preserve">SO0000039</t>
  </si>
  <si>
    <t xml:space="preserve">CUST00483</t>
  </si>
  <si>
    <t xml:space="preserve">PRD00395</t>
  </si>
  <si>
    <t xml:space="preserve">WH00962</t>
  </si>
  <si>
    <t xml:space="preserve">2023-04-17</t>
  </si>
  <si>
    <t xml:space="preserve">2023-04-18</t>
  </si>
  <si>
    <t xml:space="preserve">SO0000040</t>
  </si>
  <si>
    <t xml:space="preserve">CUST00192</t>
  </si>
  <si>
    <t xml:space="preserve">PRD00865</t>
  </si>
  <si>
    <t xml:space="preserve">2024-07-03</t>
  </si>
  <si>
    <t xml:space="preserve">Sales_39</t>
  </si>
  <si>
    <t xml:space="preserve">SO0000041</t>
  </si>
  <si>
    <t xml:space="preserve">CUST00353</t>
  </si>
  <si>
    <t xml:space="preserve">PRD00073</t>
  </si>
  <si>
    <t xml:space="preserve">WH00032</t>
  </si>
  <si>
    <t xml:space="preserve">2024-05-19</t>
  </si>
  <si>
    <t xml:space="preserve">2024-05-22</t>
  </si>
  <si>
    <t xml:space="preserve">Retailer_081</t>
  </si>
  <si>
    <t xml:space="preserve">SO0000042</t>
  </si>
  <si>
    <t xml:space="preserve">CUST00490</t>
  </si>
  <si>
    <t xml:space="preserve">PRD00435</t>
  </si>
  <si>
    <t xml:space="preserve">WH00556</t>
  </si>
  <si>
    <t xml:space="preserve">2023-03-07</t>
  </si>
  <si>
    <t xml:space="preserve">2023-03-09</t>
  </si>
  <si>
    <t xml:space="preserve">Retailer_019</t>
  </si>
  <si>
    <t xml:space="preserve">SO0000043</t>
  </si>
  <si>
    <t xml:space="preserve">CUST00154</t>
  </si>
  <si>
    <t xml:space="preserve">PRD00647</t>
  </si>
  <si>
    <t xml:space="preserve">WH00329</t>
  </si>
  <si>
    <t xml:space="preserve">2023-02-12</t>
  </si>
  <si>
    <t xml:space="preserve">2023-02-14</t>
  </si>
  <si>
    <t xml:space="preserve">Retailer_093</t>
  </si>
  <si>
    <t xml:space="preserve">SO0000044</t>
  </si>
  <si>
    <t xml:space="preserve">CUST00451</t>
  </si>
  <si>
    <t xml:space="preserve">PRD00312</t>
  </si>
  <si>
    <t xml:space="preserve">WH00572</t>
  </si>
  <si>
    <t xml:space="preserve">2023-02-07</t>
  </si>
  <si>
    <t xml:space="preserve">SO0000045</t>
  </si>
  <si>
    <t xml:space="preserve">CUST00473</t>
  </si>
  <si>
    <t xml:space="preserve">PRD00044</t>
  </si>
  <si>
    <t xml:space="preserve">WH00320</t>
  </si>
  <si>
    <t xml:space="preserve">2023-11-21</t>
  </si>
  <si>
    <t xml:space="preserve">2023-11-20</t>
  </si>
  <si>
    <t xml:space="preserve">Sales_3</t>
  </si>
  <si>
    <t xml:space="preserve">SO0000046</t>
  </si>
  <si>
    <t xml:space="preserve">CUST00128</t>
  </si>
  <si>
    <t xml:space="preserve">PRD00223</t>
  </si>
  <si>
    <t xml:space="preserve">WH00080</t>
  </si>
  <si>
    <t xml:space="preserve">2024-10-14</t>
  </si>
  <si>
    <t xml:space="preserve">SO0000047</t>
  </si>
  <si>
    <t xml:space="preserve">PRD00403</t>
  </si>
  <si>
    <t xml:space="preserve">WH00167</t>
  </si>
  <si>
    <t xml:space="preserve">2024-09-28</t>
  </si>
  <si>
    <t xml:space="preserve">2024-09-27</t>
  </si>
  <si>
    <t xml:space="preserve">Retailer_061</t>
  </si>
  <si>
    <t xml:space="preserve">SO0000048</t>
  </si>
  <si>
    <t xml:space="preserve">CUST00054</t>
  </si>
  <si>
    <t xml:space="preserve">PRD00507</t>
  </si>
  <si>
    <t xml:space="preserve">WH00140</t>
  </si>
  <si>
    <t xml:space="preserve">2022-03-27</t>
  </si>
  <si>
    <t xml:space="preserve">2022-03-29</t>
  </si>
  <si>
    <t xml:space="preserve">Retailer_099</t>
  </si>
  <si>
    <t xml:space="preserve">SO0000049</t>
  </si>
  <si>
    <t xml:space="preserve">CUST00291</t>
  </si>
  <si>
    <t xml:space="preserve">PRD00432</t>
  </si>
  <si>
    <t xml:space="preserve">WH00242</t>
  </si>
  <si>
    <t xml:space="preserve">2024-10-12</t>
  </si>
  <si>
    <t xml:space="preserve">2024-10-11</t>
  </si>
  <si>
    <t xml:space="preserve">Retailer_036</t>
  </si>
  <si>
    <t xml:space="preserve">SO0000050</t>
  </si>
  <si>
    <t xml:space="preserve">CUST00313</t>
  </si>
  <si>
    <t xml:space="preserve">PRD00406</t>
  </si>
  <si>
    <t xml:space="preserve">WH00402</t>
  </si>
  <si>
    <t xml:space="preserve">Sales_28</t>
  </si>
  <si>
    <t xml:space="preserve">SO0000051</t>
  </si>
  <si>
    <t xml:space="preserve">CUST00084</t>
  </si>
  <si>
    <t xml:space="preserve">PRD00856</t>
  </si>
  <si>
    <t xml:space="preserve">WH00789</t>
  </si>
  <si>
    <t xml:space="preserve">2024-11-12</t>
  </si>
  <si>
    <t xml:space="preserve">Retailer_048</t>
  </si>
  <si>
    <t xml:space="preserve">Sales_30</t>
  </si>
  <si>
    <t xml:space="preserve">SO0000052</t>
  </si>
  <si>
    <t xml:space="preserve">CUST00303</t>
  </si>
  <si>
    <t xml:space="preserve">PRD00585</t>
  </si>
  <si>
    <t xml:space="preserve">WH00991</t>
  </si>
  <si>
    <t xml:space="preserve">2022-05-25</t>
  </si>
  <si>
    <t xml:space="preserve">Sales_1</t>
  </si>
  <si>
    <t xml:space="preserve">SO0000053</t>
  </si>
  <si>
    <t xml:space="preserve">CUST00088</t>
  </si>
  <si>
    <t xml:space="preserve">PRD00663</t>
  </si>
  <si>
    <t xml:space="preserve">WH00450</t>
  </si>
  <si>
    <t xml:space="preserve">2022-01-06</t>
  </si>
  <si>
    <t xml:space="preserve">2022-01-09</t>
  </si>
  <si>
    <t xml:space="preserve">SO0000054</t>
  </si>
  <si>
    <t xml:space="preserve">CUST00359</t>
  </si>
  <si>
    <t xml:space="preserve">PRD00993</t>
  </si>
  <si>
    <t xml:space="preserve">WH00011</t>
  </si>
  <si>
    <t xml:space="preserve">Retailer_064</t>
  </si>
  <si>
    <t xml:space="preserve">SO0000055</t>
  </si>
  <si>
    <t xml:space="preserve">CUST00306</t>
  </si>
  <si>
    <t xml:space="preserve">PRD00090</t>
  </si>
  <si>
    <t xml:space="preserve">WH00675</t>
  </si>
  <si>
    <t xml:space="preserve">2023-10-04</t>
  </si>
  <si>
    <t xml:space="preserve">2023-10-07</t>
  </si>
  <si>
    <t xml:space="preserve">SO0000056</t>
  </si>
  <si>
    <t xml:space="preserve">CUST00092</t>
  </si>
  <si>
    <t xml:space="preserve">PRD00008</t>
  </si>
  <si>
    <t xml:space="preserve">WH00215</t>
  </si>
  <si>
    <t xml:space="preserve">Retailer_049</t>
  </si>
  <si>
    <t xml:space="preserve">SO0000057</t>
  </si>
  <si>
    <t xml:space="preserve">CUST00189</t>
  </si>
  <si>
    <t xml:space="preserve">PRD00805</t>
  </si>
  <si>
    <t xml:space="preserve">WH00880</t>
  </si>
  <si>
    <t xml:space="preserve">Retailer_091</t>
  </si>
  <si>
    <t xml:space="preserve">SO0000058</t>
  </si>
  <si>
    <t xml:space="preserve">CUST00010</t>
  </si>
  <si>
    <t xml:space="preserve">PRD00933</t>
  </si>
  <si>
    <t xml:space="preserve">WH00518</t>
  </si>
  <si>
    <t xml:space="preserve">2023-08-17</t>
  </si>
  <si>
    <t xml:space="preserve">2023-08-16</t>
  </si>
  <si>
    <t xml:space="preserve">Retailer_020</t>
  </si>
  <si>
    <t xml:space="preserve">Sales_24</t>
  </si>
  <si>
    <t xml:space="preserve">SO0000059</t>
  </si>
  <si>
    <t xml:space="preserve">CUST00123</t>
  </si>
  <si>
    <t xml:space="preserve">PRD00709</t>
  </si>
  <si>
    <t xml:space="preserve">WH00817</t>
  </si>
  <si>
    <t xml:space="preserve">2023-10-02</t>
  </si>
  <si>
    <t xml:space="preserve">2023-10-03</t>
  </si>
  <si>
    <t xml:space="preserve">SO0000060</t>
  </si>
  <si>
    <t xml:space="preserve">CUST00292</t>
  </si>
  <si>
    <t xml:space="preserve">PRD00155</t>
  </si>
  <si>
    <t xml:space="preserve">WH00676</t>
  </si>
  <si>
    <t xml:space="preserve">2023-08-23</t>
  </si>
  <si>
    <t xml:space="preserve">2023-08-25</t>
  </si>
  <si>
    <t xml:space="preserve">Sales_32</t>
  </si>
  <si>
    <t xml:space="preserve">SO0000061</t>
  </si>
  <si>
    <t xml:space="preserve">CUST00247</t>
  </si>
  <si>
    <t xml:space="preserve">PRD00985</t>
  </si>
  <si>
    <t xml:space="preserve">WH00072</t>
  </si>
  <si>
    <t xml:space="preserve">2024-10-26</t>
  </si>
  <si>
    <t xml:space="preserve">2024-10-25</t>
  </si>
  <si>
    <t xml:space="preserve">Retailer_033</t>
  </si>
  <si>
    <t xml:space="preserve">SO0000062</t>
  </si>
  <si>
    <t xml:space="preserve">CUST00309</t>
  </si>
  <si>
    <t xml:space="preserve">PRD00859</t>
  </si>
  <si>
    <t xml:space="preserve">WH00399</t>
  </si>
  <si>
    <t xml:space="preserve">2023-05-16</t>
  </si>
  <si>
    <t xml:space="preserve">2023-05-19</t>
  </si>
  <si>
    <t xml:space="preserve">Retailer_032</t>
  </si>
  <si>
    <t xml:space="preserve">SO0000063</t>
  </si>
  <si>
    <t xml:space="preserve">CUST00229</t>
  </si>
  <si>
    <t xml:space="preserve">PRD00839</t>
  </si>
  <si>
    <t xml:space="preserve">WH00440</t>
  </si>
  <si>
    <t xml:space="preserve">2023-02-15</t>
  </si>
  <si>
    <t xml:space="preserve">2023-02-18</t>
  </si>
  <si>
    <t xml:space="preserve">Retailer_071</t>
  </si>
  <si>
    <t xml:space="preserve">Sales_34</t>
  </si>
  <si>
    <t xml:space="preserve">SO0000064</t>
  </si>
  <si>
    <t xml:space="preserve">CUST00286</t>
  </si>
  <si>
    <t xml:space="preserve">PRD00892</t>
  </si>
  <si>
    <t xml:space="preserve">WH00738</t>
  </si>
  <si>
    <t xml:space="preserve">2024-07-09</t>
  </si>
  <si>
    <t xml:space="preserve">2024-07-11</t>
  </si>
  <si>
    <t xml:space="preserve">Sales_16</t>
  </si>
  <si>
    <t xml:space="preserve">SO0000065</t>
  </si>
  <si>
    <t xml:space="preserve">PRD00999</t>
  </si>
  <si>
    <t xml:space="preserve">WH00503</t>
  </si>
  <si>
    <t xml:space="preserve">2023-05-06</t>
  </si>
  <si>
    <t xml:space="preserve">Retailer_015</t>
  </si>
  <si>
    <t xml:space="preserve">SO0000066</t>
  </si>
  <si>
    <t xml:space="preserve">PRD00202</t>
  </si>
  <si>
    <t xml:space="preserve">WH00952</t>
  </si>
  <si>
    <t xml:space="preserve">2024-04-08</t>
  </si>
  <si>
    <t xml:space="preserve">SO0000067</t>
  </si>
  <si>
    <t xml:space="preserve">CUST00340</t>
  </si>
  <si>
    <t xml:space="preserve">WH00445</t>
  </si>
  <si>
    <t xml:space="preserve">2022-11-19</t>
  </si>
  <si>
    <t xml:space="preserve">Retailer_008</t>
  </si>
  <si>
    <t xml:space="preserve">SO0000068</t>
  </si>
  <si>
    <t xml:space="preserve">CUST00344</t>
  </si>
  <si>
    <t xml:space="preserve">PRD00730</t>
  </si>
  <si>
    <t xml:space="preserve">WH00235</t>
  </si>
  <si>
    <t xml:space="preserve">2024-05-04</t>
  </si>
  <si>
    <t xml:space="preserve">2024-05-07</t>
  </si>
  <si>
    <t xml:space="preserve">SO0000069</t>
  </si>
  <si>
    <t xml:space="preserve">CUST00294</t>
  </si>
  <si>
    <t xml:space="preserve">PRD00917</t>
  </si>
  <si>
    <t xml:space="preserve">WH00583</t>
  </si>
  <si>
    <t xml:space="preserve">2024-11-05</t>
  </si>
  <si>
    <t xml:space="preserve">Sales_18</t>
  </si>
  <si>
    <t xml:space="preserve">SO0000070</t>
  </si>
  <si>
    <t xml:space="preserve">CUST00029</t>
  </si>
  <si>
    <t xml:space="preserve">PRD00727</t>
  </si>
  <si>
    <t xml:space="preserve">2024-03-07</t>
  </si>
  <si>
    <t xml:space="preserve">Retailer_072</t>
  </si>
  <si>
    <t xml:space="preserve">Sales_13</t>
  </si>
  <si>
    <t xml:space="preserve">SO0000071</t>
  </si>
  <si>
    <t xml:space="preserve">CUST00275</t>
  </si>
  <si>
    <t xml:space="preserve">PRD00844</t>
  </si>
  <si>
    <t xml:space="preserve">WH00419</t>
  </si>
  <si>
    <t xml:space="preserve">2022-08-26</t>
  </si>
  <si>
    <t xml:space="preserve">2022-08-28</t>
  </si>
  <si>
    <t xml:space="preserve">SO0000072</t>
  </si>
  <si>
    <t xml:space="preserve">CUST00435</t>
  </si>
  <si>
    <t xml:space="preserve">PRD00209</t>
  </si>
  <si>
    <t xml:space="preserve">WH00614</t>
  </si>
  <si>
    <t xml:space="preserve">2024-08-21</t>
  </si>
  <si>
    <t xml:space="preserve">2024-08-24</t>
  </si>
  <si>
    <t xml:space="preserve">Retailer_098</t>
  </si>
  <si>
    <t xml:space="preserve">SO0000073</t>
  </si>
  <si>
    <t xml:space="preserve">CUST00117</t>
  </si>
  <si>
    <t xml:space="preserve">WH00664</t>
  </si>
  <si>
    <t xml:space="preserve">2023-09-19</t>
  </si>
  <si>
    <t xml:space="preserve">2023-09-20</t>
  </si>
  <si>
    <t xml:space="preserve">Retailer_002</t>
  </si>
  <si>
    <t xml:space="preserve">SO0000074</t>
  </si>
  <si>
    <t xml:space="preserve">CUST00358</t>
  </si>
  <si>
    <t xml:space="preserve">PRD01000</t>
  </si>
  <si>
    <t xml:space="preserve">WH00275</t>
  </si>
  <si>
    <t xml:space="preserve">2022-12-09</t>
  </si>
  <si>
    <t xml:space="preserve">2022-12-10</t>
  </si>
  <si>
    <t xml:space="preserve">Retailer_009</t>
  </si>
  <si>
    <t xml:space="preserve">SO0000075</t>
  </si>
  <si>
    <t xml:space="preserve">CUST00140</t>
  </si>
  <si>
    <t xml:space="preserve">PRD00232</t>
  </si>
  <si>
    <t xml:space="preserve">WH00857</t>
  </si>
  <si>
    <t xml:space="preserve">2024-10-01</t>
  </si>
  <si>
    <t xml:space="preserve">2024-10-02</t>
  </si>
  <si>
    <t xml:space="preserve">Sales_37</t>
  </si>
  <si>
    <t xml:space="preserve">SO0000076</t>
  </si>
  <si>
    <t xml:space="preserve">PRD00154</t>
  </si>
  <si>
    <t xml:space="preserve">WH00165</t>
  </si>
  <si>
    <t xml:space="preserve">2024-07-07</t>
  </si>
  <si>
    <t xml:space="preserve">SO0000077</t>
  </si>
  <si>
    <t xml:space="preserve">CUST00006</t>
  </si>
  <si>
    <t xml:space="preserve">PRD00140</t>
  </si>
  <si>
    <t xml:space="preserve">WH00472</t>
  </si>
  <si>
    <t xml:space="preserve">2022-11-07</t>
  </si>
  <si>
    <t xml:space="preserve">2022-11-08</t>
  </si>
  <si>
    <t xml:space="preserve">Sales_31</t>
  </si>
  <si>
    <t xml:space="preserve">SO0000078</t>
  </si>
  <si>
    <t xml:space="preserve">CUST00056</t>
  </si>
  <si>
    <t xml:space="preserve">PRD00259</t>
  </si>
  <si>
    <t xml:space="preserve">WH00367</t>
  </si>
  <si>
    <t xml:space="preserve">Retailer_084</t>
  </si>
  <si>
    <t xml:space="preserve">SO0000079</t>
  </si>
  <si>
    <t xml:space="preserve">CUST00176</t>
  </si>
  <si>
    <t xml:space="preserve">PRD00894</t>
  </si>
  <si>
    <t xml:space="preserve">WH00007</t>
  </si>
  <si>
    <t xml:space="preserve">2022-03-26</t>
  </si>
  <si>
    <t xml:space="preserve">2022-03-25</t>
  </si>
  <si>
    <t xml:space="preserve">Retailer_079</t>
  </si>
  <si>
    <t xml:space="preserve">SO0000080</t>
  </si>
  <si>
    <t xml:space="preserve">CUST00113</t>
  </si>
  <si>
    <t xml:space="preserve">PRD00888</t>
  </si>
  <si>
    <t xml:space="preserve">WH00600</t>
  </si>
  <si>
    <t xml:space="preserve">2023-12-21</t>
  </si>
  <si>
    <t xml:space="preserve">Retailer_034</t>
  </si>
  <si>
    <t xml:space="preserve">SO0000081</t>
  </si>
  <si>
    <t xml:space="preserve">CUST00393</t>
  </si>
  <si>
    <t xml:space="preserve">PRD00086</t>
  </si>
  <si>
    <t xml:space="preserve">WH00195</t>
  </si>
  <si>
    <t xml:space="preserve">2023-10-01</t>
  </si>
  <si>
    <t xml:space="preserve">SO0000082</t>
  </si>
  <si>
    <t xml:space="preserve">CUST00223</t>
  </si>
  <si>
    <t xml:space="preserve">PRD00598</t>
  </si>
  <si>
    <t xml:space="preserve">WH00335</t>
  </si>
  <si>
    <t xml:space="preserve">2022-06-18</t>
  </si>
  <si>
    <t xml:space="preserve">2022-06-21</t>
  </si>
  <si>
    <t xml:space="preserve">SO0000083</t>
  </si>
  <si>
    <t xml:space="preserve">CUST00463</t>
  </si>
  <si>
    <t xml:space="preserve">PRD00115</t>
  </si>
  <si>
    <t xml:space="preserve">WH00667</t>
  </si>
  <si>
    <t xml:space="preserve">2023-03-11</t>
  </si>
  <si>
    <t xml:space="preserve">2023-03-10</t>
  </si>
  <si>
    <t xml:space="preserve">Sales_42</t>
  </si>
  <si>
    <t xml:space="preserve">SO0000084</t>
  </si>
  <si>
    <t xml:space="preserve">CUST00407</t>
  </si>
  <si>
    <t xml:space="preserve">PRD00616</t>
  </si>
  <si>
    <t xml:space="preserve">2024-02-19</t>
  </si>
  <si>
    <t xml:space="preserve">SO0000085</t>
  </si>
  <si>
    <t xml:space="preserve">CUST00259</t>
  </si>
  <si>
    <t xml:space="preserve">PRD00591</t>
  </si>
  <si>
    <t xml:space="preserve">WH00985</t>
  </si>
  <si>
    <t xml:space="preserve">2024-03-26</t>
  </si>
  <si>
    <t xml:space="preserve">SO0000086</t>
  </si>
  <si>
    <t xml:space="preserve">CUST00027</t>
  </si>
  <si>
    <t xml:space="preserve">PRD00574</t>
  </si>
  <si>
    <t xml:space="preserve">WH00959</t>
  </si>
  <si>
    <t xml:space="preserve">2024-03-10</t>
  </si>
  <si>
    <t xml:space="preserve">Retailer_013</t>
  </si>
  <si>
    <t xml:space="preserve">SO0000087</t>
  </si>
  <si>
    <t xml:space="preserve">CUST00216</t>
  </si>
  <si>
    <t xml:space="preserve">PRD00334</t>
  </si>
  <si>
    <t xml:space="preserve">WH00270</t>
  </si>
  <si>
    <t xml:space="preserve">2024-12-27</t>
  </si>
  <si>
    <t xml:space="preserve">2024-12-30</t>
  </si>
  <si>
    <t xml:space="preserve">SO0000088</t>
  </si>
  <si>
    <t xml:space="preserve">CUST00158</t>
  </si>
  <si>
    <t xml:space="preserve">PRD00471</t>
  </si>
  <si>
    <t xml:space="preserve">2024-06-01</t>
  </si>
  <si>
    <t xml:space="preserve">2024-06-04</t>
  </si>
  <si>
    <t xml:space="preserve">SO0000089</t>
  </si>
  <si>
    <t xml:space="preserve">CUST00173</t>
  </si>
  <si>
    <t xml:space="preserve">PRD00409</t>
  </si>
  <si>
    <t xml:space="preserve">WH00390</t>
  </si>
  <si>
    <t xml:space="preserve">2024-08-25</t>
  </si>
  <si>
    <t xml:space="preserve">SO0000090</t>
  </si>
  <si>
    <t xml:space="preserve">PRD00370</t>
  </si>
  <si>
    <t xml:space="preserve">2024-03-25</t>
  </si>
  <si>
    <t xml:space="preserve">Retailer_100</t>
  </si>
  <si>
    <t xml:space="preserve">SO0000091</t>
  </si>
  <si>
    <t xml:space="preserve">PRD00867</t>
  </si>
  <si>
    <t xml:space="preserve">WH00850</t>
  </si>
  <si>
    <t xml:space="preserve">2024-06-19</t>
  </si>
  <si>
    <t xml:space="preserve">2024-06-20</t>
  </si>
  <si>
    <t xml:space="preserve">Retailer_080</t>
  </si>
  <si>
    <t xml:space="preserve">SO0000092</t>
  </si>
  <si>
    <t xml:space="preserve">CUST00412</t>
  </si>
  <si>
    <t xml:space="preserve">PRD00488</t>
  </si>
  <si>
    <t xml:space="preserve">WH00587</t>
  </si>
  <si>
    <t xml:space="preserve">2023-03-26</t>
  </si>
  <si>
    <t xml:space="preserve">SO0000093</t>
  </si>
  <si>
    <t xml:space="preserve">CUST00446</t>
  </si>
  <si>
    <t xml:space="preserve">PRD00157</t>
  </si>
  <si>
    <t xml:space="preserve">2023-02-01</t>
  </si>
  <si>
    <t xml:space="preserve">2023-02-04</t>
  </si>
  <si>
    <t xml:space="preserve">Retailer_003</t>
  </si>
  <si>
    <t xml:space="preserve">SO0000094</t>
  </si>
  <si>
    <t xml:space="preserve">CUST00129</t>
  </si>
  <si>
    <t xml:space="preserve">PRD00692</t>
  </si>
  <si>
    <t xml:space="preserve">WH00668</t>
  </si>
  <si>
    <t xml:space="preserve">2023-09-27</t>
  </si>
  <si>
    <t xml:space="preserve">SO0000095</t>
  </si>
  <si>
    <t xml:space="preserve">CUST00231</t>
  </si>
  <si>
    <t xml:space="preserve">PRD00197</t>
  </si>
  <si>
    <t xml:space="preserve">WH00648</t>
  </si>
  <si>
    <t xml:space="preserve">2023-05-04</t>
  </si>
  <si>
    <t xml:space="preserve">2023-05-07</t>
  </si>
  <si>
    <t xml:space="preserve">SO0000096</t>
  </si>
  <si>
    <t xml:space="preserve">PRD00256</t>
  </si>
  <si>
    <t xml:space="preserve">2023-06-29</t>
  </si>
  <si>
    <t xml:space="preserve">2023-07-02</t>
  </si>
  <si>
    <t xml:space="preserve">Retailer_040</t>
  </si>
  <si>
    <t xml:space="preserve">SO0000097</t>
  </si>
  <si>
    <t xml:space="preserve">CUST00164</t>
  </si>
  <si>
    <t xml:space="preserve">PRD00414</t>
  </si>
  <si>
    <t xml:space="preserve">WH00988</t>
  </si>
  <si>
    <t xml:space="preserve">2024-01-24</t>
  </si>
  <si>
    <t xml:space="preserve">2024-01-27</t>
  </si>
  <si>
    <t xml:space="preserve">SO0000098</t>
  </si>
  <si>
    <t xml:space="preserve">CUST00386</t>
  </si>
  <si>
    <t xml:space="preserve">PRD00221</t>
  </si>
  <si>
    <t xml:space="preserve">WH00558</t>
  </si>
  <si>
    <t xml:space="preserve">2023-12-29</t>
  </si>
  <si>
    <t xml:space="preserve">SO0000099</t>
  </si>
  <si>
    <t xml:space="preserve">CUST00277</t>
  </si>
  <si>
    <t xml:space="preserve">PRD00110</t>
  </si>
  <si>
    <t xml:space="preserve">WH00574</t>
  </si>
  <si>
    <t xml:space="preserve">SO0000100</t>
  </si>
  <si>
    <t xml:space="preserve">CUST00447</t>
  </si>
  <si>
    <t xml:space="preserve">PRD00827</t>
  </si>
  <si>
    <t xml:space="preserve">WH00118</t>
  </si>
  <si>
    <t xml:space="preserve">2024-12-31</t>
  </si>
  <si>
    <t xml:space="preserve">2025-01-01</t>
  </si>
  <si>
    <t xml:space="preserve">Retailer_035</t>
  </si>
  <si>
    <t xml:space="preserve">SO0000101</t>
  </si>
  <si>
    <t xml:space="preserve">WH00417</t>
  </si>
  <si>
    <t xml:space="preserve">2022-03-15</t>
  </si>
  <si>
    <t xml:space="preserve">2022-03-16</t>
  </si>
  <si>
    <t xml:space="preserve">SO0000102</t>
  </si>
  <si>
    <t xml:space="preserve">CUST00398</t>
  </si>
  <si>
    <t xml:space="preserve">PRD00895</t>
  </si>
  <si>
    <t xml:space="preserve">WH00650</t>
  </si>
  <si>
    <t xml:space="preserve">2023-11-19</t>
  </si>
  <si>
    <t xml:space="preserve">SO0000103</t>
  </si>
  <si>
    <t xml:space="preserve">CUST00145</t>
  </si>
  <si>
    <t xml:space="preserve">PRD00945</t>
  </si>
  <si>
    <t xml:space="preserve">WH00793</t>
  </si>
  <si>
    <t xml:space="preserve">2023-04-19</t>
  </si>
  <si>
    <t xml:space="preserve">SO0000104</t>
  </si>
  <si>
    <t xml:space="preserve">CUST00331</t>
  </si>
  <si>
    <t xml:space="preserve">PRD00111</t>
  </si>
  <si>
    <t xml:space="preserve">WH00540</t>
  </si>
  <si>
    <t xml:space="preserve">2023-10-09</t>
  </si>
  <si>
    <t xml:space="preserve">SO0000105</t>
  </si>
  <si>
    <t xml:space="preserve">PRD00770</t>
  </si>
  <si>
    <t xml:space="preserve">WH00212</t>
  </si>
  <si>
    <t xml:space="preserve">2022-05-14</t>
  </si>
  <si>
    <t xml:space="preserve">Sales_5</t>
  </si>
  <si>
    <t xml:space="preserve">SO0000106</t>
  </si>
  <si>
    <t xml:space="preserve">PRD00005</t>
  </si>
  <si>
    <t xml:space="preserve">WH00168</t>
  </si>
  <si>
    <t xml:space="preserve">2022-08-20</t>
  </si>
  <si>
    <t xml:space="preserve">2022-08-22</t>
  </si>
  <si>
    <t xml:space="preserve">SO0000107</t>
  </si>
  <si>
    <t xml:space="preserve">CUST00395</t>
  </si>
  <si>
    <t xml:space="preserve">PRD00636</t>
  </si>
  <si>
    <t xml:space="preserve">WH00911</t>
  </si>
  <si>
    <t xml:space="preserve">2022-12-30</t>
  </si>
  <si>
    <t xml:space="preserve">2022-12-29</t>
  </si>
  <si>
    <t xml:space="preserve">SO0000108</t>
  </si>
  <si>
    <t xml:space="preserve">PRD00678</t>
  </si>
  <si>
    <t xml:space="preserve">WH00202</t>
  </si>
  <si>
    <t xml:space="preserve">2024-12-20</t>
  </si>
  <si>
    <t xml:space="preserve">2024-12-19</t>
  </si>
  <si>
    <t xml:space="preserve">Sales_20</t>
  </si>
  <si>
    <t xml:space="preserve">SO0000109</t>
  </si>
  <si>
    <t xml:space="preserve">PRD00489</t>
  </si>
  <si>
    <t xml:space="preserve">WH00156</t>
  </si>
  <si>
    <t xml:space="preserve">2024-07-17</t>
  </si>
  <si>
    <t xml:space="preserve">2024-07-20</t>
  </si>
  <si>
    <t xml:space="preserve">SO0000110</t>
  </si>
  <si>
    <t xml:space="preserve">CUST00260</t>
  </si>
  <si>
    <t xml:space="preserve">PRD00920</t>
  </si>
  <si>
    <t xml:space="preserve">WH00249</t>
  </si>
  <si>
    <t xml:space="preserve">2024-03-01</t>
  </si>
  <si>
    <t xml:space="preserve">2024-03-02</t>
  </si>
  <si>
    <t xml:space="preserve">Retailer_043</t>
  </si>
  <si>
    <t xml:space="preserve">SO0000111</t>
  </si>
  <si>
    <t xml:space="preserve">WH00945</t>
  </si>
  <si>
    <t xml:space="preserve">2022-09-21</t>
  </si>
  <si>
    <t xml:space="preserve">Retailer_031</t>
  </si>
  <si>
    <t xml:space="preserve">SO0000112</t>
  </si>
  <si>
    <t xml:space="preserve">CUST00457</t>
  </si>
  <si>
    <t xml:space="preserve">PRD00852</t>
  </si>
  <si>
    <t xml:space="preserve">WH00666</t>
  </si>
  <si>
    <t xml:space="preserve">2024-07-14</t>
  </si>
  <si>
    <t xml:space="preserve">2024-07-16</t>
  </si>
  <si>
    <t xml:space="preserve">Retailer_016</t>
  </si>
  <si>
    <t xml:space="preserve">SO0000113</t>
  </si>
  <si>
    <t xml:space="preserve">CUST00420</t>
  </si>
  <si>
    <t xml:space="preserve">PRD00369</t>
  </si>
  <si>
    <t xml:space="preserve">2022-02-13</t>
  </si>
  <si>
    <t xml:space="preserve">2022-02-16</t>
  </si>
  <si>
    <t xml:space="preserve">Retailer_056</t>
  </si>
  <si>
    <t xml:space="preserve">Sales_25</t>
  </si>
  <si>
    <t xml:space="preserve">SO0000114</t>
  </si>
  <si>
    <t xml:space="preserve">CUST00097</t>
  </si>
  <si>
    <t xml:space="preserve">PRD00487</t>
  </si>
  <si>
    <t xml:space="preserve">WH00436</t>
  </si>
  <si>
    <t xml:space="preserve">2024-09-01</t>
  </si>
  <si>
    <t xml:space="preserve">2024-09-04</t>
  </si>
  <si>
    <t xml:space="preserve">SO0000115</t>
  </si>
  <si>
    <t xml:space="preserve">CUST00057</t>
  </si>
  <si>
    <t xml:space="preserve">PRD00588</t>
  </si>
  <si>
    <t xml:space="preserve">WH00384</t>
  </si>
  <si>
    <t xml:space="preserve">2022-01-20</t>
  </si>
  <si>
    <t xml:space="preserve">2022-01-22</t>
  </si>
  <si>
    <t xml:space="preserve">Retailer_039</t>
  </si>
  <si>
    <t xml:space="preserve">SO0000116</t>
  </si>
  <si>
    <t xml:space="preserve">CUST00273</t>
  </si>
  <si>
    <t xml:space="preserve">PRD00794</t>
  </si>
  <si>
    <t xml:space="preserve">WH00194</t>
  </si>
  <si>
    <t xml:space="preserve">2024-01-12</t>
  </si>
  <si>
    <t xml:space="preserve">2024-01-15</t>
  </si>
  <si>
    <t xml:space="preserve">Retailer_028</t>
  </si>
  <si>
    <t xml:space="preserve">SO0000117</t>
  </si>
  <si>
    <t xml:space="preserve">CUST00274</t>
  </si>
  <si>
    <t xml:space="preserve">PRD00264</t>
  </si>
  <si>
    <t xml:space="preserve">WH00248</t>
  </si>
  <si>
    <t xml:space="preserve">2024-11-26</t>
  </si>
  <si>
    <t xml:space="preserve">2024-11-29</t>
  </si>
  <si>
    <t xml:space="preserve">SO0000118</t>
  </si>
  <si>
    <t xml:space="preserve">CUST00305</t>
  </si>
  <si>
    <t xml:space="preserve">PRD00619</t>
  </si>
  <si>
    <t xml:space="preserve">WH00033</t>
  </si>
  <si>
    <t xml:space="preserve">2022-03-05</t>
  </si>
  <si>
    <t xml:space="preserve">SO0000119</t>
  </si>
  <si>
    <t xml:space="preserve">CUST00002</t>
  </si>
  <si>
    <t xml:space="preserve">PRD00268</t>
  </si>
  <si>
    <t xml:space="preserve">2024-02-23</t>
  </si>
  <si>
    <t xml:space="preserve">Retailer_007</t>
  </si>
  <si>
    <t xml:space="preserve">SO0000120</t>
  </si>
  <si>
    <t xml:space="preserve">CUST00366</t>
  </si>
  <si>
    <t xml:space="preserve">PRD00143</t>
  </si>
  <si>
    <t xml:space="preserve">WH00828</t>
  </si>
  <si>
    <t xml:space="preserve">2024-02-17</t>
  </si>
  <si>
    <t xml:space="preserve">Retailer_027</t>
  </si>
  <si>
    <t xml:space="preserve">SO0000121</t>
  </si>
  <si>
    <t xml:space="preserve">CUST00198</t>
  </si>
  <si>
    <t xml:space="preserve">PRD00912</t>
  </si>
  <si>
    <t xml:space="preserve">WH00046</t>
  </si>
  <si>
    <t xml:space="preserve">SO0000122</t>
  </si>
  <si>
    <t xml:space="preserve">CUST00302</t>
  </si>
  <si>
    <t xml:space="preserve">PRD00211</t>
  </si>
  <si>
    <t xml:space="preserve">WH00054</t>
  </si>
  <si>
    <t xml:space="preserve">2024-01-25</t>
  </si>
  <si>
    <t xml:space="preserve">2024-01-26</t>
  </si>
  <si>
    <t xml:space="preserve">Retailer_060</t>
  </si>
  <si>
    <t xml:space="preserve">SO0000123</t>
  </si>
  <si>
    <t xml:space="preserve">CUST00075</t>
  </si>
  <si>
    <t xml:space="preserve">PRD00431</t>
  </si>
  <si>
    <t xml:space="preserve">WH00061</t>
  </si>
  <si>
    <t xml:space="preserve">2024-06-13</t>
  </si>
  <si>
    <t xml:space="preserve">2024-06-15</t>
  </si>
  <si>
    <t xml:space="preserve">Retailer_004</t>
  </si>
  <si>
    <t xml:space="preserve">SO0000124</t>
  </si>
  <si>
    <t xml:space="preserve">CUST00133</t>
  </si>
  <si>
    <t xml:space="preserve">PRD00671</t>
  </si>
  <si>
    <t xml:space="preserve">WH00716</t>
  </si>
  <si>
    <t xml:space="preserve">2023-10-08</t>
  </si>
  <si>
    <t xml:space="preserve">SO0000125</t>
  </si>
  <si>
    <t xml:space="preserve">CUST00368</t>
  </si>
  <si>
    <t xml:space="preserve">PRD00051</t>
  </si>
  <si>
    <t xml:space="preserve">WH00997</t>
  </si>
  <si>
    <t xml:space="preserve">2024-05-14</t>
  </si>
  <si>
    <t xml:space="preserve">SO0000126</t>
  </si>
  <si>
    <t xml:space="preserve">CUST00267</t>
  </si>
  <si>
    <t xml:space="preserve">PRD00266</t>
  </si>
  <si>
    <t xml:space="preserve">WH00209</t>
  </si>
  <si>
    <t xml:space="preserve">2022-12-13</t>
  </si>
  <si>
    <t xml:space="preserve">2022-12-14</t>
  </si>
  <si>
    <t xml:space="preserve">SO0000127</t>
  </si>
  <si>
    <t xml:space="preserve">PRD00066</t>
  </si>
  <si>
    <t xml:space="preserve">WH00657</t>
  </si>
  <si>
    <t xml:space="preserve">2022-12-12</t>
  </si>
  <si>
    <t xml:space="preserve">SO0000128</t>
  </si>
  <si>
    <t xml:space="preserve">CUST00264</t>
  </si>
  <si>
    <t xml:space="preserve">2022-08-01</t>
  </si>
  <si>
    <t xml:space="preserve">2022-08-04</t>
  </si>
  <si>
    <t xml:space="preserve">Sales_35</t>
  </si>
  <si>
    <t xml:space="preserve">SO0000129</t>
  </si>
  <si>
    <t xml:space="preserve">CUST00108</t>
  </si>
  <si>
    <t xml:space="preserve">PRD00083</t>
  </si>
  <si>
    <t xml:space="preserve">2024-07-19</t>
  </si>
  <si>
    <t xml:space="preserve">2024-07-18</t>
  </si>
  <si>
    <t xml:space="preserve">Retailer_017</t>
  </si>
  <si>
    <t xml:space="preserve">SO0000130</t>
  </si>
  <si>
    <t xml:space="preserve">PRD00657</t>
  </si>
  <si>
    <t xml:space="preserve">2024-01-13</t>
  </si>
  <si>
    <t xml:space="preserve">2024-01-14</t>
  </si>
  <si>
    <t xml:space="preserve">SO0000131</t>
  </si>
  <si>
    <t xml:space="preserve">CUST00402</t>
  </si>
  <si>
    <t xml:space="preserve">PRD00465</t>
  </si>
  <si>
    <t xml:space="preserve">WH00296</t>
  </si>
  <si>
    <t xml:space="preserve">2023-11-27</t>
  </si>
  <si>
    <t xml:space="preserve">Retailer_092</t>
  </si>
  <si>
    <t xml:space="preserve">SO0000132</t>
  </si>
  <si>
    <t xml:space="preserve">CUST00191</t>
  </si>
  <si>
    <t xml:space="preserve">PRD00889</t>
  </si>
  <si>
    <t xml:space="preserve">WH00294</t>
  </si>
  <si>
    <t xml:space="preserve">Retailer_025</t>
  </si>
  <si>
    <t xml:space="preserve">SO0000133</t>
  </si>
  <si>
    <t xml:space="preserve">CUST00147</t>
  </si>
  <si>
    <t xml:space="preserve">PRD00809</t>
  </si>
  <si>
    <t xml:space="preserve">WH00389</t>
  </si>
  <si>
    <t xml:space="preserve">SO0000134</t>
  </si>
  <si>
    <t xml:space="preserve">CUST00053</t>
  </si>
  <si>
    <t xml:space="preserve">PRD00986</t>
  </si>
  <si>
    <t xml:space="preserve">2023-06-16</t>
  </si>
  <si>
    <t xml:space="preserve">Retailer_014</t>
  </si>
  <si>
    <t xml:space="preserve">SO0000135</t>
  </si>
  <si>
    <t xml:space="preserve">CUST00367</t>
  </si>
  <si>
    <t xml:space="preserve">PRD00144</t>
  </si>
  <si>
    <t xml:space="preserve">2023-01-05</t>
  </si>
  <si>
    <t xml:space="preserve">2023-01-08</t>
  </si>
  <si>
    <t xml:space="preserve">SO0000136</t>
  </si>
  <si>
    <t xml:space="preserve">CUST00135</t>
  </si>
  <si>
    <t xml:space="preserve">WH00130</t>
  </si>
  <si>
    <t xml:space="preserve">SO0000137</t>
  </si>
  <si>
    <t xml:space="preserve">WH00038</t>
  </si>
  <si>
    <t xml:space="preserve">2024-09-02</t>
  </si>
  <si>
    <t xml:space="preserve">SO0000138</t>
  </si>
  <si>
    <t xml:space="preserve">PRD00655</t>
  </si>
  <si>
    <t xml:space="preserve">WH00362</t>
  </si>
  <si>
    <t xml:space="preserve">2022-06-24</t>
  </si>
  <si>
    <t xml:space="preserve">SO0000139</t>
  </si>
  <si>
    <t xml:space="preserve">PRD00276</t>
  </si>
  <si>
    <t xml:space="preserve">WH00425</t>
  </si>
  <si>
    <t xml:space="preserve">2023-11-29</t>
  </si>
  <si>
    <t xml:space="preserve">2023-12-02</t>
  </si>
  <si>
    <t xml:space="preserve">SO0000140</t>
  </si>
  <si>
    <t xml:space="preserve">CUST00103</t>
  </si>
  <si>
    <t xml:space="preserve">PRD00721</t>
  </si>
  <si>
    <t xml:space="preserve">WH00562</t>
  </si>
  <si>
    <t xml:space="preserve">2023-05-25</t>
  </si>
  <si>
    <t xml:space="preserve">2023-05-24</t>
  </si>
  <si>
    <t xml:space="preserve">SO0000141</t>
  </si>
  <si>
    <t xml:space="preserve">PRD00187</t>
  </si>
  <si>
    <t xml:space="preserve">2024-02-21</t>
  </si>
  <si>
    <t xml:space="preserve">Retailer_037</t>
  </si>
  <si>
    <t xml:space="preserve">SO0000142</t>
  </si>
  <si>
    <t xml:space="preserve">PRD00615</t>
  </si>
  <si>
    <t xml:space="preserve">WH00742</t>
  </si>
  <si>
    <t xml:space="preserve">2024-11-18</t>
  </si>
  <si>
    <t xml:space="preserve">2024-11-19</t>
  </si>
  <si>
    <t xml:space="preserve">Retailer_090</t>
  </si>
  <si>
    <t xml:space="preserve">SO0000143</t>
  </si>
  <si>
    <t xml:space="preserve">WH00127</t>
  </si>
  <si>
    <t xml:space="preserve">2024-12-12</t>
  </si>
  <si>
    <t xml:space="preserve">2024-12-15</t>
  </si>
  <si>
    <t xml:space="preserve">SO0000144</t>
  </si>
  <si>
    <t xml:space="preserve">PRD00297</t>
  </si>
  <si>
    <t xml:space="preserve">WH00094</t>
  </si>
  <si>
    <t xml:space="preserve">2022-01-19</t>
  </si>
  <si>
    <t xml:space="preserve">SO0000145</t>
  </si>
  <si>
    <t xml:space="preserve">PRD00210</t>
  </si>
  <si>
    <t xml:space="preserve">WH00208</t>
  </si>
  <si>
    <t xml:space="preserve">SO0000146</t>
  </si>
  <si>
    <t xml:space="preserve">CUST00417</t>
  </si>
  <si>
    <t xml:space="preserve">PRD00553</t>
  </si>
  <si>
    <t xml:space="preserve">WH00854</t>
  </si>
  <si>
    <t xml:space="preserve">2025-01-02</t>
  </si>
  <si>
    <t xml:space="preserve">2025-01-03</t>
  </si>
  <si>
    <t xml:space="preserve">SO0000147</t>
  </si>
  <si>
    <t xml:space="preserve">PRD00631</t>
  </si>
  <si>
    <t xml:space="preserve">WH00260</t>
  </si>
  <si>
    <t xml:space="preserve">2022-06-27</t>
  </si>
  <si>
    <t xml:space="preserve">SO0000148</t>
  </si>
  <si>
    <t xml:space="preserve">CUST00254</t>
  </si>
  <si>
    <t xml:space="preserve">PRD00068</t>
  </si>
  <si>
    <t xml:space="preserve">WH00679</t>
  </si>
  <si>
    <t xml:space="preserve">2024-01-03</t>
  </si>
  <si>
    <t xml:space="preserve">2024-01-02</t>
  </si>
  <si>
    <t xml:space="preserve">SO0000149</t>
  </si>
  <si>
    <t xml:space="preserve">CUST00197</t>
  </si>
  <si>
    <t xml:space="preserve">PRD00625</t>
  </si>
  <si>
    <t xml:space="preserve">WH00463</t>
  </si>
  <si>
    <t xml:space="preserve">2023-11-18</t>
  </si>
  <si>
    <t xml:space="preserve">Sales_11</t>
  </si>
  <si>
    <t xml:space="preserve">SO0000150</t>
  </si>
  <si>
    <t xml:space="preserve">CUST00177</t>
  </si>
  <si>
    <t xml:space="preserve">PRD00725</t>
  </si>
  <si>
    <t xml:space="preserve">WH00891</t>
  </si>
  <si>
    <t xml:space="preserve">2022-07-30</t>
  </si>
  <si>
    <t xml:space="preserve">2022-08-02</t>
  </si>
  <si>
    <t xml:space="preserve">Retailer_055</t>
  </si>
  <si>
    <t xml:space="preserve">SO0000151</t>
  </si>
  <si>
    <t xml:space="preserve">CUST00335</t>
  </si>
  <si>
    <t xml:space="preserve">PRD00589</t>
  </si>
  <si>
    <t xml:space="preserve">WH00894</t>
  </si>
  <si>
    <t xml:space="preserve">2023-07-14</t>
  </si>
  <si>
    <t xml:space="preserve">2023-07-17</t>
  </si>
  <si>
    <t xml:space="preserve">SO0000152</t>
  </si>
  <si>
    <t xml:space="preserve">CUST00341</t>
  </si>
  <si>
    <t xml:space="preserve">PRD00082</t>
  </si>
  <si>
    <t xml:space="preserve">WH00721</t>
  </si>
  <si>
    <t xml:space="preserve">2023-12-17</t>
  </si>
  <si>
    <t xml:space="preserve">SO0000153</t>
  </si>
  <si>
    <t xml:space="preserve">PRD00824</t>
  </si>
  <si>
    <t xml:space="preserve">2022-06-01</t>
  </si>
  <si>
    <t xml:space="preserve">SO0000154</t>
  </si>
  <si>
    <t xml:space="preserve">CUST00434</t>
  </si>
  <si>
    <t xml:space="preserve">2024-03-27</t>
  </si>
  <si>
    <t xml:space="preserve">SO0000155</t>
  </si>
  <si>
    <t xml:space="preserve">CUST00334</t>
  </si>
  <si>
    <t xml:space="preserve">WH00770</t>
  </si>
  <si>
    <t xml:space="preserve">SO0000156</t>
  </si>
  <si>
    <t xml:space="preserve">PRD00959</t>
  </si>
  <si>
    <t xml:space="preserve">WH00266</t>
  </si>
  <si>
    <t xml:space="preserve">2024-03-04</t>
  </si>
  <si>
    <t xml:space="preserve">SO0000157</t>
  </si>
  <si>
    <t xml:space="preserve">PRD00691</t>
  </si>
  <si>
    <t xml:space="preserve">WH00253</t>
  </si>
  <si>
    <t xml:space="preserve">2022-02-11</t>
  </si>
  <si>
    <t xml:space="preserve">2022-02-12</t>
  </si>
  <si>
    <t xml:space="preserve">SO0000158</t>
  </si>
  <si>
    <t xml:space="preserve">PRD00866</t>
  </si>
  <si>
    <t xml:space="preserve">WH00359</t>
  </si>
  <si>
    <t xml:space="preserve">2022-04-26</t>
  </si>
  <si>
    <t xml:space="preserve">SO0000159</t>
  </si>
  <si>
    <t xml:space="preserve">CUST00282</t>
  </si>
  <si>
    <t xml:space="preserve">PRD00472</t>
  </si>
  <si>
    <t xml:space="preserve">WH00185</t>
  </si>
  <si>
    <t xml:space="preserve">2024-09-13</t>
  </si>
  <si>
    <t xml:space="preserve">2024-09-14</t>
  </si>
  <si>
    <t xml:space="preserve">SO0000160</t>
  </si>
  <si>
    <t xml:space="preserve">CUST00096</t>
  </si>
  <si>
    <t xml:space="preserve">PRD00345</t>
  </si>
  <si>
    <t xml:space="preserve">WH00974</t>
  </si>
  <si>
    <t xml:space="preserve">2023-02-27</t>
  </si>
  <si>
    <t xml:space="preserve">SO0000161</t>
  </si>
  <si>
    <t xml:space="preserve">PRD00425</t>
  </si>
  <si>
    <t xml:space="preserve">WH00516</t>
  </si>
  <si>
    <t xml:space="preserve">Retailer_070</t>
  </si>
  <si>
    <t xml:space="preserve">SO0000162</t>
  </si>
  <si>
    <t xml:space="preserve">PRD00608</t>
  </si>
  <si>
    <t xml:space="preserve">WH00902</t>
  </si>
  <si>
    <t xml:space="preserve">2023-09-16</t>
  </si>
  <si>
    <t xml:space="preserve">SO0000163</t>
  </si>
  <si>
    <t xml:space="preserve">CUST00440</t>
  </si>
  <si>
    <t xml:space="preserve">PRD00840</t>
  </si>
  <si>
    <t xml:space="preserve">WH00727</t>
  </si>
  <si>
    <t xml:space="preserve">2023-12-07</t>
  </si>
  <si>
    <t xml:space="preserve">2023-12-09</t>
  </si>
  <si>
    <t xml:space="preserve">SO0000164</t>
  </si>
  <si>
    <t xml:space="preserve">CUST00087</t>
  </si>
  <si>
    <t xml:space="preserve">PRD00189</t>
  </si>
  <si>
    <t xml:space="preserve">WH00528</t>
  </si>
  <si>
    <t xml:space="preserve">Retailer_042</t>
  </si>
  <si>
    <t xml:space="preserve">SO0000165</t>
  </si>
  <si>
    <t xml:space="preserve">CUST00314</t>
  </si>
  <si>
    <t xml:space="preserve">PRD00582</t>
  </si>
  <si>
    <t xml:space="preserve">WH00217</t>
  </si>
  <si>
    <t xml:space="preserve">Retailer_053</t>
  </si>
  <si>
    <t xml:space="preserve">SO0000166</t>
  </si>
  <si>
    <t xml:space="preserve">CUST00343</t>
  </si>
  <si>
    <t xml:space="preserve">PRD00623</t>
  </si>
  <si>
    <t xml:space="preserve">WH00509</t>
  </si>
  <si>
    <t xml:space="preserve">Retailer_001</t>
  </si>
  <si>
    <t xml:space="preserve">SO0000167</t>
  </si>
  <si>
    <t xml:space="preserve">CUST00144</t>
  </si>
  <si>
    <t xml:space="preserve">PRD00042</t>
  </si>
  <si>
    <t xml:space="preserve">WH00160</t>
  </si>
  <si>
    <t xml:space="preserve">2022-06-12</t>
  </si>
  <si>
    <t xml:space="preserve">2022-06-13</t>
  </si>
  <si>
    <t xml:space="preserve">SO0000168</t>
  </si>
  <si>
    <t xml:space="preserve">WH00585</t>
  </si>
  <si>
    <t xml:space="preserve">2022-02-15</t>
  </si>
  <si>
    <t xml:space="preserve">SO0000169</t>
  </si>
  <si>
    <t xml:space="preserve">CUST00086</t>
  </si>
  <si>
    <t xml:space="preserve">PRD00476</t>
  </si>
  <si>
    <t xml:space="preserve">WH00955</t>
  </si>
  <si>
    <t xml:space="preserve">2024-05-01</t>
  </si>
  <si>
    <t xml:space="preserve">Retailer_052</t>
  </si>
  <si>
    <t xml:space="preserve">SO0000170</t>
  </si>
  <si>
    <t xml:space="preserve">CUST00484</t>
  </si>
  <si>
    <t xml:space="preserve">PRD00787</t>
  </si>
  <si>
    <t xml:space="preserve">WH00493</t>
  </si>
  <si>
    <t xml:space="preserve">2024-11-20</t>
  </si>
  <si>
    <t xml:space="preserve">2024-11-23</t>
  </si>
  <si>
    <t xml:space="preserve">SO0000171</t>
  </si>
  <si>
    <t xml:space="preserve">PRD00807</t>
  </si>
  <si>
    <t xml:space="preserve">WH00092</t>
  </si>
  <si>
    <t xml:space="preserve">SO0000172</t>
  </si>
  <si>
    <t xml:space="preserve">CUST00232</t>
  </si>
  <si>
    <t xml:space="preserve">PRD00002</t>
  </si>
  <si>
    <t xml:space="preserve">WH00176</t>
  </si>
  <si>
    <t xml:space="preserve">2022-07-27</t>
  </si>
  <si>
    <t xml:space="preserve">2022-07-29</t>
  </si>
  <si>
    <t xml:space="preserve">SO0000173</t>
  </si>
  <si>
    <t xml:space="preserve">PRD00753</t>
  </si>
  <si>
    <t xml:space="preserve">WH00471</t>
  </si>
  <si>
    <t xml:space="preserve">SO0000174</t>
  </si>
  <si>
    <t xml:space="preserve">PRD00429</t>
  </si>
  <si>
    <t xml:space="preserve">Retailer_059</t>
  </si>
  <si>
    <t xml:space="preserve">SO0000175</t>
  </si>
  <si>
    <t xml:space="preserve">CUST00036</t>
  </si>
  <si>
    <t xml:space="preserve">2024-02-25</t>
  </si>
  <si>
    <t xml:space="preserve">2024-02-26</t>
  </si>
  <si>
    <t xml:space="preserve">SO0000176</t>
  </si>
  <si>
    <t xml:space="preserve">CUST00408</t>
  </si>
  <si>
    <t xml:space="preserve">PRD00907</t>
  </si>
  <si>
    <t xml:space="preserve">WH00045</t>
  </si>
  <si>
    <t xml:space="preserve">2024-11-07</t>
  </si>
  <si>
    <t xml:space="preserve">SO0000177</t>
  </si>
  <si>
    <t xml:space="preserve">CUST00095</t>
  </si>
  <si>
    <t xml:space="preserve">WH00141</t>
  </si>
  <si>
    <t xml:space="preserve">2022-05-28</t>
  </si>
  <si>
    <t xml:space="preserve">2022-05-30</t>
  </si>
  <si>
    <t xml:space="preserve">SO0000178</t>
  </si>
  <si>
    <t xml:space="preserve">PRD00841</t>
  </si>
  <si>
    <t xml:space="preserve">WH00100</t>
  </si>
  <si>
    <t xml:space="preserve">SO0000179</t>
  </si>
  <si>
    <t xml:space="preserve">CUST00284</t>
  </si>
  <si>
    <t xml:space="preserve">WH00228</t>
  </si>
  <si>
    <t xml:space="preserve">2024-02-13</t>
  </si>
  <si>
    <t xml:space="preserve">SO0000180</t>
  </si>
  <si>
    <t xml:space="preserve">CUST00380</t>
  </si>
  <si>
    <t xml:space="preserve">PRD00481</t>
  </si>
  <si>
    <t xml:space="preserve">WH00942</t>
  </si>
  <si>
    <t xml:space="preserve">2024-10-28</t>
  </si>
  <si>
    <t xml:space="preserve">SO0000181</t>
  </si>
  <si>
    <t xml:space="preserve">CUST00081</t>
  </si>
  <si>
    <t xml:space="preserve">PRD00252</t>
  </si>
  <si>
    <t xml:space="preserve">WH00401</t>
  </si>
  <si>
    <t xml:space="preserve">2025-01-11</t>
  </si>
  <si>
    <t xml:space="preserve">2025-01-10</t>
  </si>
  <si>
    <t xml:space="preserve">Retailer_038</t>
  </si>
  <si>
    <t xml:space="preserve">SO0000182</t>
  </si>
  <si>
    <t xml:space="preserve">CUST00156</t>
  </si>
  <si>
    <t xml:space="preserve">PRD00262</t>
  </si>
  <si>
    <t xml:space="preserve">WH00703</t>
  </si>
  <si>
    <t xml:space="preserve">2023-11-07</t>
  </si>
  <si>
    <t xml:space="preserve">SO0000183</t>
  </si>
  <si>
    <t xml:space="preserve">CUST00347</t>
  </si>
  <si>
    <t xml:space="preserve">PRD00693</t>
  </si>
  <si>
    <t xml:space="preserve">2022-05-18</t>
  </si>
  <si>
    <t xml:space="preserve">2022-05-21</t>
  </si>
  <si>
    <t xml:space="preserve">SO0000184</t>
  </si>
  <si>
    <t xml:space="preserve">CUST00033</t>
  </si>
  <si>
    <t xml:space="preserve">PRD00214</t>
  </si>
  <si>
    <t xml:space="preserve">SO0000185</t>
  </si>
  <si>
    <t xml:space="preserve">CUST00039</t>
  </si>
  <si>
    <t xml:space="preserve">PRD00718</t>
  </si>
  <si>
    <t xml:space="preserve">WH00984</t>
  </si>
  <si>
    <t xml:space="preserve">2022-09-08</t>
  </si>
  <si>
    <t xml:space="preserve">2022-09-10</t>
  </si>
  <si>
    <t xml:space="preserve">SO0000186</t>
  </si>
  <si>
    <t xml:space="preserve">CUST00492</t>
  </si>
  <si>
    <t xml:space="preserve">PRD00348</t>
  </si>
  <si>
    <t xml:space="preserve">WH00055</t>
  </si>
  <si>
    <t xml:space="preserve">2023-08-06</t>
  </si>
  <si>
    <t xml:space="preserve">2023-08-07</t>
  </si>
  <si>
    <t xml:space="preserve">Retailer_022</t>
  </si>
  <si>
    <t xml:space="preserve">SO0000187</t>
  </si>
  <si>
    <t xml:space="preserve">CUST00500</t>
  </si>
  <si>
    <t xml:space="preserve">PRD00975</t>
  </si>
  <si>
    <t xml:space="preserve">2024-12-06</t>
  </si>
  <si>
    <t xml:space="preserve">2024-12-07</t>
  </si>
  <si>
    <t xml:space="preserve">SO0000188</t>
  </si>
  <si>
    <t xml:space="preserve">CUST00030</t>
  </si>
  <si>
    <t xml:space="preserve">PRD00533</t>
  </si>
  <si>
    <t xml:space="preserve">WH00759</t>
  </si>
  <si>
    <t xml:space="preserve">2023-07-28</t>
  </si>
  <si>
    <t xml:space="preserve">2023-07-31</t>
  </si>
  <si>
    <t xml:space="preserve">SO0000189</t>
  </si>
  <si>
    <t xml:space="preserve">CUST00365</t>
  </si>
  <si>
    <t xml:space="preserve">PRD00681</t>
  </si>
  <si>
    <t xml:space="preserve">2023-10-26</t>
  </si>
  <si>
    <t xml:space="preserve">2023-10-25</t>
  </si>
  <si>
    <t xml:space="preserve">SO0000190</t>
  </si>
  <si>
    <t xml:space="preserve">CUST00185</t>
  </si>
  <si>
    <t xml:space="preserve">PRD00954</t>
  </si>
  <si>
    <t xml:space="preserve">WH00899</t>
  </si>
  <si>
    <t xml:space="preserve">2023-11-03</t>
  </si>
  <si>
    <t xml:space="preserve">2023-11-06</t>
  </si>
  <si>
    <t xml:space="preserve">Retailer_045</t>
  </si>
  <si>
    <t xml:space="preserve">SO0000191</t>
  </si>
  <si>
    <t xml:space="preserve">CUST00404</t>
  </si>
  <si>
    <t xml:space="preserve">PRD00795</t>
  </si>
  <si>
    <t xml:space="preserve">WH00285</t>
  </si>
  <si>
    <t xml:space="preserve">2024-04-27</t>
  </si>
  <si>
    <t xml:space="preserve">2024-04-29</t>
  </si>
  <si>
    <t xml:space="preserve">SO0000192</t>
  </si>
  <si>
    <t xml:space="preserve">CUST00031</t>
  </si>
  <si>
    <t xml:space="preserve">PRD00909</t>
  </si>
  <si>
    <t xml:space="preserve">WH00183</t>
  </si>
  <si>
    <t xml:space="preserve">2022-08-07</t>
  </si>
  <si>
    <t xml:space="preserve">2022-08-10</t>
  </si>
  <si>
    <t xml:space="preserve">SO0000193</t>
  </si>
  <si>
    <t xml:space="preserve">PRD00055</t>
  </si>
  <si>
    <t xml:space="preserve">WH00097</t>
  </si>
  <si>
    <t xml:space="preserve">2022-09-19</t>
  </si>
  <si>
    <t xml:space="preserve">2022-09-20</t>
  </si>
  <si>
    <t xml:space="preserve">SO0000194</t>
  </si>
  <si>
    <t xml:space="preserve">CUST00262</t>
  </si>
  <si>
    <t xml:space="preserve">PRD00607</t>
  </si>
  <si>
    <t xml:space="preserve">WH00016</t>
  </si>
  <si>
    <t xml:space="preserve">2024-11-11</t>
  </si>
  <si>
    <t xml:space="preserve">SO0000195</t>
  </si>
  <si>
    <t xml:space="preserve">CUST00196</t>
  </si>
  <si>
    <t xml:space="preserve">PRD00405</t>
  </si>
  <si>
    <t xml:space="preserve">WH00051</t>
  </si>
  <si>
    <t xml:space="preserve">Retailer_051</t>
  </si>
  <si>
    <t xml:space="preserve">SO0000196</t>
  </si>
  <si>
    <t xml:space="preserve">PRD00703</t>
  </si>
  <si>
    <t xml:space="preserve">2024-08-26</t>
  </si>
  <si>
    <t xml:space="preserve">2024-08-28</t>
  </si>
  <si>
    <t xml:space="preserve">Retailer_010</t>
  </si>
  <si>
    <t xml:space="preserve">SO0000197</t>
  </si>
  <si>
    <t xml:space="preserve">PRD00091</t>
  </si>
  <si>
    <t xml:space="preserve">WH00013</t>
  </si>
  <si>
    <t xml:space="preserve">2022-04-10</t>
  </si>
  <si>
    <t xml:space="preserve">2022-04-11</t>
  </si>
  <si>
    <t xml:space="preserve">SO0000198</t>
  </si>
  <si>
    <t xml:space="preserve">PRD00714</t>
  </si>
  <si>
    <t xml:space="preserve">WH00306</t>
  </si>
  <si>
    <t xml:space="preserve">2022-09-02</t>
  </si>
  <si>
    <t xml:space="preserve">2022-09-05</t>
  </si>
  <si>
    <t xml:space="preserve">SO0000199</t>
  </si>
  <si>
    <t xml:space="preserve">WH00546</t>
  </si>
  <si>
    <t xml:space="preserve">2023-10-06</t>
  </si>
  <si>
    <t xml:space="preserve">SO0000200</t>
  </si>
  <si>
    <t xml:space="preserve">PRD00430</t>
  </si>
  <si>
    <t xml:space="preserve">WH00539</t>
  </si>
  <si>
    <t xml:space="preserve">2022-07-17</t>
  </si>
  <si>
    <t xml:space="preserve">2022-07-20</t>
  </si>
  <si>
    <t xml:space="preserve">Sales_17</t>
  </si>
  <si>
    <t xml:space="preserve">SO0000201</t>
  </si>
  <si>
    <t xml:space="preserve">CUST00014</t>
  </si>
  <si>
    <t xml:space="preserve">PRD00454</t>
  </si>
  <si>
    <t xml:space="preserve">2022-04-06</t>
  </si>
  <si>
    <t xml:space="preserve">Retailer_062</t>
  </si>
  <si>
    <t xml:space="preserve">SO0000202</t>
  </si>
  <si>
    <t xml:space="preserve">PRD00707</t>
  </si>
  <si>
    <t xml:space="preserve">2024-05-02</t>
  </si>
  <si>
    <t xml:space="preserve">SO0000203</t>
  </si>
  <si>
    <t xml:space="preserve">CUST00200</t>
  </si>
  <si>
    <t xml:space="preserve">WH00403</t>
  </si>
  <si>
    <t xml:space="preserve">2022-08-14</t>
  </si>
  <si>
    <t xml:space="preserve">2022-08-17</t>
  </si>
  <si>
    <t xml:space="preserve">SO0000204</t>
  </si>
  <si>
    <t xml:space="preserve">CUST00237</t>
  </si>
  <si>
    <t xml:space="preserve">PRD00176</t>
  </si>
  <si>
    <t xml:space="preserve">2024-10-30</t>
  </si>
  <si>
    <t xml:space="preserve">Sales_10</t>
  </si>
  <si>
    <t xml:space="preserve">SO0000205</t>
  </si>
  <si>
    <t xml:space="preserve">2023-07-23</t>
  </si>
  <si>
    <t xml:space="preserve">2023-07-22</t>
  </si>
  <si>
    <t xml:space="preserve">SO0000206</t>
  </si>
  <si>
    <t xml:space="preserve">CUST00422</t>
  </si>
  <si>
    <t xml:space="preserve">PRD00540</t>
  </si>
  <si>
    <t xml:space="preserve">WH00944</t>
  </si>
  <si>
    <t xml:space="preserve">2024-03-17</t>
  </si>
  <si>
    <t xml:space="preserve">2024-03-19</t>
  </si>
  <si>
    <t xml:space="preserve">Retailer_057</t>
  </si>
  <si>
    <t xml:space="preserve">SO0000207</t>
  </si>
  <si>
    <t xml:space="preserve">CUST00369</t>
  </si>
  <si>
    <t xml:space="preserve">WH00769</t>
  </si>
  <si>
    <t xml:space="preserve">2023-06-09</t>
  </si>
  <si>
    <t xml:space="preserve">2023-06-08</t>
  </si>
  <si>
    <t xml:space="preserve">SO0000208</t>
  </si>
  <si>
    <t xml:space="preserve">CUST00493</t>
  </si>
  <si>
    <t xml:space="preserve">PRD00355</t>
  </si>
  <si>
    <t xml:space="preserve">WH00394</t>
  </si>
  <si>
    <t xml:space="preserve">2023-10-21</t>
  </si>
  <si>
    <t xml:space="preserve">SO0000209</t>
  </si>
  <si>
    <t xml:space="preserve">CUST00061</t>
  </si>
  <si>
    <t xml:space="preserve">WH00040</t>
  </si>
  <si>
    <t xml:space="preserve">2022-07-04</t>
  </si>
  <si>
    <t xml:space="preserve">2022-07-06</t>
  </si>
  <si>
    <t xml:space="preserve">SO0000210</t>
  </si>
  <si>
    <t xml:space="preserve">CUST00217</t>
  </si>
  <si>
    <t xml:space="preserve">PRD00503</t>
  </si>
  <si>
    <t xml:space="preserve">2024-02-02</t>
  </si>
  <si>
    <t xml:space="preserve">2024-02-05</t>
  </si>
  <si>
    <t xml:space="preserve">SO0000211</t>
  </si>
  <si>
    <t xml:space="preserve">CUST00178</t>
  </si>
  <si>
    <t xml:space="preserve">PRD00893</t>
  </si>
  <si>
    <t xml:space="preserve">WH00845</t>
  </si>
  <si>
    <t xml:space="preserve">2023-05-09</t>
  </si>
  <si>
    <t xml:space="preserve">SO0000212</t>
  </si>
  <si>
    <t xml:space="preserve">PRD00196</t>
  </si>
  <si>
    <t xml:space="preserve">2024-12-05</t>
  </si>
  <si>
    <t xml:space="preserve">2024-12-04</t>
  </si>
  <si>
    <t xml:space="preserve">SO0000213</t>
  </si>
  <si>
    <t xml:space="preserve">2023-03-24</t>
  </si>
  <si>
    <t xml:space="preserve">2023-03-23</t>
  </si>
  <si>
    <t xml:space="preserve">SO0000214</t>
  </si>
  <si>
    <t xml:space="preserve">CUST00127</t>
  </si>
  <si>
    <t xml:space="preserve">PRD00502</t>
  </si>
  <si>
    <t xml:space="preserve">2022-01-17</t>
  </si>
  <si>
    <t xml:space="preserve">SO0000215</t>
  </si>
  <si>
    <t xml:space="preserve">CUST00001</t>
  </si>
  <si>
    <t xml:space="preserve">PRD00152</t>
  </si>
  <si>
    <t xml:space="preserve">WH00855</t>
  </si>
  <si>
    <t xml:space="preserve">2023-11-25</t>
  </si>
  <si>
    <t xml:space="preserve">2023-11-26</t>
  </si>
  <si>
    <t xml:space="preserve">SO0000216</t>
  </si>
  <si>
    <t xml:space="preserve">PRD00578</t>
  </si>
  <si>
    <t xml:space="preserve">WH00008</t>
  </si>
  <si>
    <t xml:space="preserve">2024-08-14</t>
  </si>
  <si>
    <t xml:space="preserve">2024-08-15</t>
  </si>
  <si>
    <t xml:space="preserve">SO0000217</t>
  </si>
  <si>
    <t xml:space="preserve">CUST00268</t>
  </si>
  <si>
    <t xml:space="preserve">WH00903</t>
  </si>
  <si>
    <t xml:space="preserve">SO0000218</t>
  </si>
  <si>
    <t xml:space="preserve">CUST00489</t>
  </si>
  <si>
    <t xml:space="preserve">PRD00456</t>
  </si>
  <si>
    <t xml:space="preserve">WH00688</t>
  </si>
  <si>
    <t xml:space="preserve">2023-02-11</t>
  </si>
  <si>
    <t xml:space="preserve">SO0000219</t>
  </si>
  <si>
    <t xml:space="preserve">PRD00638</t>
  </si>
  <si>
    <t xml:space="preserve">WH00102</t>
  </si>
  <si>
    <t xml:space="preserve">2023-01-16</t>
  </si>
  <si>
    <t xml:space="preserve">2023-01-17</t>
  </si>
  <si>
    <t xml:space="preserve">SO0000220</t>
  </si>
  <si>
    <t xml:space="preserve">CUST00168</t>
  </si>
  <si>
    <t xml:space="preserve">PRD00853</t>
  </si>
  <si>
    <t xml:space="preserve">2022-10-16</t>
  </si>
  <si>
    <t xml:space="preserve">2022-10-18</t>
  </si>
  <si>
    <t xml:space="preserve">SO0000221</t>
  </si>
  <si>
    <t xml:space="preserve">CUST00432</t>
  </si>
  <si>
    <t xml:space="preserve">PRD00843</t>
  </si>
  <si>
    <t xml:space="preserve">2023-07-03</t>
  </si>
  <si>
    <t xml:space="preserve">SO0000222</t>
  </si>
  <si>
    <t xml:space="preserve">CUST00013</t>
  </si>
  <si>
    <t xml:space="preserve">PRD00104</t>
  </si>
  <si>
    <t xml:space="preserve">WH00232</t>
  </si>
  <si>
    <t xml:space="preserve">2024-02-07</t>
  </si>
  <si>
    <t xml:space="preserve">2024-02-10</t>
  </si>
  <si>
    <t xml:space="preserve">SO0000223</t>
  </si>
  <si>
    <t xml:space="preserve">PRD00247</t>
  </si>
  <si>
    <t xml:space="preserve">WH00284</t>
  </si>
  <si>
    <t xml:space="preserve">2022-12-15</t>
  </si>
  <si>
    <t xml:space="preserve">SO0000224</t>
  </si>
  <si>
    <t xml:space="preserve">PRD00182</t>
  </si>
  <si>
    <t xml:space="preserve">2022-02-09</t>
  </si>
  <si>
    <t xml:space="preserve">SO0000225</t>
  </si>
  <si>
    <t xml:space="preserve">CUST00120</t>
  </si>
  <si>
    <t xml:space="preserve">PRD00049</t>
  </si>
  <si>
    <t xml:space="preserve">WH00514</t>
  </si>
  <si>
    <t xml:space="preserve">2024-09-17</t>
  </si>
  <si>
    <t xml:space="preserve">2024-09-20</t>
  </si>
  <si>
    <t xml:space="preserve">SO0000226</t>
  </si>
  <si>
    <t xml:space="preserve">WH00766</t>
  </si>
  <si>
    <t xml:space="preserve">2023-01-15</t>
  </si>
  <si>
    <t xml:space="preserve">2023-01-14</t>
  </si>
  <si>
    <t xml:space="preserve">SO0000227</t>
  </si>
  <si>
    <t xml:space="preserve">CUST00401</t>
  </si>
  <si>
    <t xml:space="preserve">PRD00925</t>
  </si>
  <si>
    <t xml:space="preserve">2023-01-22</t>
  </si>
  <si>
    <t xml:space="preserve">2023-01-25</t>
  </si>
  <si>
    <t xml:space="preserve">SO0000228</t>
  </si>
  <si>
    <t xml:space="preserve">CUST00409</t>
  </si>
  <si>
    <t xml:space="preserve">WH00950</t>
  </si>
  <si>
    <t xml:space="preserve">2024-11-06</t>
  </si>
  <si>
    <t xml:space="preserve">SO0000229</t>
  </si>
  <si>
    <t xml:space="preserve">2023-12-28</t>
  </si>
  <si>
    <t xml:space="preserve">SO0000230</t>
  </si>
  <si>
    <t xml:space="preserve">CUST00469</t>
  </si>
  <si>
    <t xml:space="preserve">PRD00882</t>
  </si>
  <si>
    <t xml:space="preserve">WH00605</t>
  </si>
  <si>
    <t xml:space="preserve">2024-07-31</t>
  </si>
  <si>
    <t xml:space="preserve">2024-08-01</t>
  </si>
  <si>
    <t xml:space="preserve">SO0000231</t>
  </si>
  <si>
    <t xml:space="preserve">CUST00122</t>
  </si>
  <si>
    <t xml:space="preserve">PRD00043</t>
  </si>
  <si>
    <t xml:space="preserve">WH00968</t>
  </si>
  <si>
    <t xml:space="preserve">2024-03-05</t>
  </si>
  <si>
    <t xml:space="preserve">SO0000232</t>
  </si>
  <si>
    <t xml:space="preserve">CUST00472</t>
  </si>
  <si>
    <t xml:space="preserve">PRD00575</t>
  </si>
  <si>
    <t xml:space="preserve">WH00218</t>
  </si>
  <si>
    <t xml:space="preserve">2023-01-19</t>
  </si>
  <si>
    <t xml:space="preserve">SO0000233</t>
  </si>
  <si>
    <t xml:space="preserve">PRD00190</t>
  </si>
  <si>
    <t xml:space="preserve">WH00005</t>
  </si>
  <si>
    <t xml:space="preserve">2022-03-12</t>
  </si>
  <si>
    <t xml:space="preserve">SO0000234</t>
  </si>
  <si>
    <t xml:space="preserve">PRD00504</t>
  </si>
  <si>
    <t xml:space="preserve">WH00488</t>
  </si>
  <si>
    <t xml:space="preserve">2024-09-19</t>
  </si>
  <si>
    <t xml:space="preserve">2024-09-22</t>
  </si>
  <si>
    <t xml:space="preserve">SO0000235</t>
  </si>
  <si>
    <t xml:space="preserve">CUST00080</t>
  </si>
  <si>
    <t xml:space="preserve">2024-11-08</t>
  </si>
  <si>
    <t xml:space="preserve">SO0000236</t>
  </si>
  <si>
    <t xml:space="preserve">CUST00174</t>
  </si>
  <si>
    <t xml:space="preserve">WH00768</t>
  </si>
  <si>
    <t xml:space="preserve">2023-12-16</t>
  </si>
  <si>
    <t xml:space="preserve">2023-12-18</t>
  </si>
  <si>
    <t xml:space="preserve">SO0000237</t>
  </si>
  <si>
    <t xml:space="preserve">PRD00552</t>
  </si>
  <si>
    <t xml:space="preserve">WH00698</t>
  </si>
  <si>
    <t xml:space="preserve">SO0000238</t>
  </si>
  <si>
    <t xml:space="preserve">PRD00089</t>
  </si>
  <si>
    <t xml:space="preserve">WH00564</t>
  </si>
  <si>
    <t xml:space="preserve">2023-03-08</t>
  </si>
  <si>
    <t xml:space="preserve">SO0000239</t>
  </si>
  <si>
    <t xml:space="preserve">CUST00482</t>
  </si>
  <si>
    <t xml:space="preserve">PRD00418</t>
  </si>
  <si>
    <t xml:space="preserve">WH00797</t>
  </si>
  <si>
    <t xml:space="preserve">SO0000240</t>
  </si>
  <si>
    <t xml:space="preserve">CUST00250</t>
  </si>
  <si>
    <t xml:space="preserve">2023-01-10</t>
  </si>
  <si>
    <t xml:space="preserve">2023-01-12</t>
  </si>
  <si>
    <t xml:space="preserve">SO0000241</t>
  </si>
  <si>
    <t xml:space="preserve">CUST00170</t>
  </si>
  <si>
    <t xml:space="preserve">WH00720</t>
  </si>
  <si>
    <t xml:space="preserve">2022-12-25</t>
  </si>
  <si>
    <t xml:space="preserve">2022-12-24</t>
  </si>
  <si>
    <t xml:space="preserve">SO0000242</t>
  </si>
  <si>
    <t xml:space="preserve">CUST00048</t>
  </si>
  <si>
    <t xml:space="preserve">PRD00545</t>
  </si>
  <si>
    <t xml:space="preserve">WH00739</t>
  </si>
  <si>
    <t xml:space="preserve">2024-04-21</t>
  </si>
  <si>
    <t xml:space="preserve">SO0000243</t>
  </si>
  <si>
    <t xml:space="preserve">CUST00322</t>
  </si>
  <si>
    <t xml:space="preserve">2024-12-08</t>
  </si>
  <si>
    <t xml:space="preserve">SO0000244</t>
  </si>
  <si>
    <t xml:space="preserve">CUST00430</t>
  </si>
  <si>
    <t xml:space="preserve">PRD00420</t>
  </si>
  <si>
    <t xml:space="preserve">2023-06-11</t>
  </si>
  <si>
    <t xml:space="preserve">2023-06-10</t>
  </si>
  <si>
    <t xml:space="preserve">SO0000245</t>
  </si>
  <si>
    <t xml:space="preserve">CUST00355</t>
  </si>
  <si>
    <t xml:space="preserve">WH00169</t>
  </si>
  <si>
    <t xml:space="preserve">2023-11-23</t>
  </si>
  <si>
    <t xml:space="preserve">SO0000246</t>
  </si>
  <si>
    <t xml:space="preserve">CUST00249</t>
  </si>
  <si>
    <t xml:space="preserve">WH00464</t>
  </si>
  <si>
    <t xml:space="preserve">2024-01-22</t>
  </si>
  <si>
    <t xml:space="preserve">SO0000247</t>
  </si>
  <si>
    <t xml:space="preserve">CUST00110</t>
  </si>
  <si>
    <t xml:space="preserve">PRD00669</t>
  </si>
  <si>
    <t xml:space="preserve">WH00083</t>
  </si>
  <si>
    <t xml:space="preserve">2022-09-14</t>
  </si>
  <si>
    <t xml:space="preserve">2022-09-17</t>
  </si>
  <si>
    <t xml:space="preserve">SO0000248</t>
  </si>
  <si>
    <t xml:space="preserve">PRD00701</t>
  </si>
  <si>
    <t xml:space="preserve">WH00498</t>
  </si>
  <si>
    <t xml:space="preserve">SO0000249</t>
  </si>
  <si>
    <t xml:space="preserve">CUST00406</t>
  </si>
  <si>
    <t xml:space="preserve">SO0000250</t>
  </si>
  <si>
    <t xml:space="preserve">WH00529</t>
  </si>
  <si>
    <t xml:space="preserve">2024-12-14</t>
  </si>
  <si>
    <t xml:space="preserve">2024-12-16</t>
  </si>
  <si>
    <t xml:space="preserve">SO0000251</t>
  </si>
  <si>
    <t xml:space="preserve">CUST00098</t>
  </si>
  <si>
    <t xml:space="preserve">PRD00478</t>
  </si>
  <si>
    <t xml:space="preserve">2022-08-19</t>
  </si>
  <si>
    <t xml:space="preserve">SO0000252</t>
  </si>
  <si>
    <t xml:space="preserve">CUST00205</t>
  </si>
  <si>
    <t xml:space="preserve">PRD00953</t>
  </si>
  <si>
    <t xml:space="preserve">WH00833</t>
  </si>
  <si>
    <t xml:space="preserve">2022-05-13</t>
  </si>
  <si>
    <t xml:space="preserve">2022-05-12</t>
  </si>
  <si>
    <t xml:space="preserve">SO0000253</t>
  </si>
  <si>
    <t xml:space="preserve">CUST00459</t>
  </si>
  <si>
    <t xml:space="preserve">SO0000254</t>
  </si>
  <si>
    <t xml:space="preserve">CUST00373</t>
  </si>
  <si>
    <t xml:space="preserve">PRD00543</t>
  </si>
  <si>
    <t xml:space="preserve">WH00701</t>
  </si>
  <si>
    <t xml:space="preserve">2022-06-22</t>
  </si>
  <si>
    <t xml:space="preserve">SO0000255</t>
  </si>
  <si>
    <t xml:space="preserve">CUST00351</t>
  </si>
  <si>
    <t xml:space="preserve">WH00147</t>
  </si>
  <si>
    <t xml:space="preserve">2024-11-24</t>
  </si>
  <si>
    <t xml:space="preserve">SO0000256</t>
  </si>
  <si>
    <t xml:space="preserve">CUST00017</t>
  </si>
  <si>
    <t xml:space="preserve">PRD00333</t>
  </si>
  <si>
    <t xml:space="preserve">WH00298</t>
  </si>
  <si>
    <t xml:space="preserve">2024-11-14</t>
  </si>
  <si>
    <t xml:space="preserve">2024-11-13</t>
  </si>
  <si>
    <t xml:space="preserve">SO0000257</t>
  </si>
  <si>
    <t xml:space="preserve">CUST00040</t>
  </si>
  <si>
    <t xml:space="preserve">PRD00630</t>
  </si>
  <si>
    <t xml:space="preserve">2024-09-08</t>
  </si>
  <si>
    <t xml:space="preserve">2024-09-07</t>
  </si>
  <si>
    <t xml:space="preserve">SO0000258</t>
  </si>
  <si>
    <t xml:space="preserve">CUST00083</t>
  </si>
  <si>
    <t xml:space="preserve">PRD00437</t>
  </si>
  <si>
    <t xml:space="preserve">WH00479</t>
  </si>
  <si>
    <t xml:space="preserve">2023-08-15</t>
  </si>
  <si>
    <t xml:space="preserve">SO0000259</t>
  </si>
  <si>
    <t xml:space="preserve">CUST00132</t>
  </si>
  <si>
    <t xml:space="preserve">PRD00249</t>
  </si>
  <si>
    <t xml:space="preserve">WH00458</t>
  </si>
  <si>
    <t xml:space="preserve">2024-01-08</t>
  </si>
  <si>
    <t xml:space="preserve">2024-01-10</t>
  </si>
  <si>
    <t xml:space="preserve">SO0000260</t>
  </si>
  <si>
    <t xml:space="preserve">CUST00175</t>
  </si>
  <si>
    <t xml:space="preserve">PRD00617</t>
  </si>
  <si>
    <t xml:space="preserve">WH00983</t>
  </si>
  <si>
    <t xml:space="preserve">2023-08-05</t>
  </si>
  <si>
    <t xml:space="preserve">2023-08-08</t>
  </si>
  <si>
    <t xml:space="preserve">SO0000261</t>
  </si>
  <si>
    <t xml:space="preserve">2024-01-05</t>
  </si>
  <si>
    <t xml:space="preserve">SO0000262</t>
  </si>
  <si>
    <t xml:space="preserve">CUST00011</t>
  </si>
  <si>
    <t xml:space="preserve">PRD00679</t>
  </si>
  <si>
    <t xml:space="preserve">WH00423</t>
  </si>
  <si>
    <t xml:space="preserve">2023-11-15</t>
  </si>
  <si>
    <t xml:space="preserve">SO0000263</t>
  </si>
  <si>
    <t xml:space="preserve">WH00987</t>
  </si>
  <si>
    <t xml:space="preserve">SO0000264</t>
  </si>
  <si>
    <t xml:space="preserve">CUST00345</t>
  </si>
  <si>
    <t xml:space="preserve">WH00134</t>
  </si>
  <si>
    <t xml:space="preserve">SO0000265</t>
  </si>
  <si>
    <t xml:space="preserve">PRD00726</t>
  </si>
  <si>
    <t xml:space="preserve">2024-02-09</t>
  </si>
  <si>
    <t xml:space="preserve">SO0000266</t>
  </si>
  <si>
    <t xml:space="preserve">PRD00485</t>
  </si>
  <si>
    <t xml:space="preserve">2023-01-31</t>
  </si>
  <si>
    <t xml:space="preserve">2023-01-30</t>
  </si>
  <si>
    <t xml:space="preserve">SO0000267</t>
  </si>
  <si>
    <t xml:space="preserve">PRD00952</t>
  </si>
  <si>
    <t xml:space="preserve">WH00875</t>
  </si>
  <si>
    <t xml:space="preserve">2024-07-01</t>
  </si>
  <si>
    <t xml:space="preserve">2024-07-04</t>
  </si>
  <si>
    <t xml:space="preserve">SO0000268</t>
  </si>
  <si>
    <t xml:space="preserve">CUST00194</t>
  </si>
  <si>
    <t xml:space="preserve">PRD00665</t>
  </si>
  <si>
    <t xml:space="preserve">WH00640</t>
  </si>
  <si>
    <t xml:space="preserve">2024-10-08</t>
  </si>
  <si>
    <t xml:space="preserve">2024-10-09</t>
  </si>
  <si>
    <t xml:space="preserve">SO0000269</t>
  </si>
  <si>
    <t xml:space="preserve">CUST00212</t>
  </si>
  <si>
    <t xml:space="preserve">PRD00147</t>
  </si>
  <si>
    <t xml:space="preserve">2023-05-12</t>
  </si>
  <si>
    <t xml:space="preserve">2023-05-15</t>
  </si>
  <si>
    <t xml:space="preserve">SO0000270</t>
  </si>
  <si>
    <t xml:space="preserve">CUST00021</t>
  </si>
  <si>
    <t xml:space="preserve">PRD00551</t>
  </si>
  <si>
    <t xml:space="preserve">WH00893</t>
  </si>
  <si>
    <t xml:space="preserve">2022-04-02</t>
  </si>
  <si>
    <t xml:space="preserve">SO0000271</t>
  </si>
  <si>
    <t xml:space="preserve">CUST00026</t>
  </si>
  <si>
    <t xml:space="preserve">PRD00542</t>
  </si>
  <si>
    <t xml:space="preserve">2024-03-09</t>
  </si>
  <si>
    <t xml:space="preserve">2024-03-12</t>
  </si>
  <si>
    <t xml:space="preserve">SO0000272</t>
  </si>
  <si>
    <t xml:space="preserve">CUST00415</t>
  </si>
  <si>
    <t xml:space="preserve">PRD00477</t>
  </si>
  <si>
    <t xml:space="preserve">2023-01-13</t>
  </si>
  <si>
    <t xml:space="preserve">SO0000273</t>
  </si>
  <si>
    <t xml:space="preserve">CUST00207</t>
  </si>
  <si>
    <t xml:space="preserve">WH00544</t>
  </si>
  <si>
    <t xml:space="preserve">2022-05-15</t>
  </si>
  <si>
    <t xml:space="preserve">SO0000274</t>
  </si>
  <si>
    <t xml:space="preserve">CUST00179</t>
  </si>
  <si>
    <t xml:space="preserve">WH00158</t>
  </si>
  <si>
    <t xml:space="preserve">2023-05-18</t>
  </si>
  <si>
    <t xml:space="preserve">SO0000275</t>
  </si>
  <si>
    <t xml:space="preserve">CUST00433</t>
  </si>
  <si>
    <t xml:space="preserve">PRD00930</t>
  </si>
  <si>
    <t xml:space="preserve">WH00282</t>
  </si>
  <si>
    <t xml:space="preserve">2023-12-20</t>
  </si>
  <si>
    <t xml:space="preserve">2023-12-19</t>
  </si>
  <si>
    <t xml:space="preserve">SO0000276</t>
  </si>
  <si>
    <t xml:space="preserve">CUST00326</t>
  </si>
  <si>
    <t xml:space="preserve">2024-04-05</t>
  </si>
  <si>
    <t xml:space="preserve">2024-04-06</t>
  </si>
  <si>
    <t xml:space="preserve">SO0000277</t>
  </si>
  <si>
    <t xml:space="preserve">PRD00459</t>
  </si>
  <si>
    <t xml:space="preserve">WH00523</t>
  </si>
  <si>
    <t xml:space="preserve">2024-07-02</t>
  </si>
  <si>
    <t xml:space="preserve">SO0000278</t>
  </si>
  <si>
    <t xml:space="preserve">CUST00371</t>
  </si>
  <si>
    <t xml:space="preserve">PRD00965</t>
  </si>
  <si>
    <t xml:space="preserve">2023-11-11</t>
  </si>
  <si>
    <t xml:space="preserve">2023-11-14</t>
  </si>
  <si>
    <t xml:space="preserve">SO0000279</t>
  </si>
  <si>
    <t xml:space="preserve">CUST00023</t>
  </si>
  <si>
    <t xml:space="preserve">PRD00119</t>
  </si>
  <si>
    <t xml:space="preserve">WH00351</t>
  </si>
  <si>
    <t xml:space="preserve">2023-07-11</t>
  </si>
  <si>
    <t xml:space="preserve">2023-07-12</t>
  </si>
  <si>
    <t xml:space="preserve">SO0000280</t>
  </si>
  <si>
    <t xml:space="preserve">WH00360</t>
  </si>
  <si>
    <t xml:space="preserve">2022-04-18</t>
  </si>
  <si>
    <t xml:space="preserve">SO0000281</t>
  </si>
  <si>
    <t xml:space="preserve">PRD00212</t>
  </si>
  <si>
    <t xml:space="preserve">WH00981</t>
  </si>
  <si>
    <t xml:space="preserve">2023-03-28</t>
  </si>
  <si>
    <t xml:space="preserve">2023-03-29</t>
  </si>
  <si>
    <t xml:space="preserve">SO0000282</t>
  </si>
  <si>
    <t xml:space="preserve">PRD00328</t>
  </si>
  <si>
    <t xml:space="preserve">WH00994</t>
  </si>
  <si>
    <t xml:space="preserve">2023-04-09</t>
  </si>
  <si>
    <t xml:space="preserve">2023-04-10</t>
  </si>
  <si>
    <t xml:space="preserve">Retailer_068</t>
  </si>
  <si>
    <t xml:space="preserve">SO0000283</t>
  </si>
  <si>
    <t xml:space="preserve">CUST00109</t>
  </si>
  <si>
    <t xml:space="preserve">PRD00113</t>
  </si>
  <si>
    <t xml:space="preserve">WH00522</t>
  </si>
  <si>
    <t xml:space="preserve">SO0000284</t>
  </si>
  <si>
    <t xml:space="preserve">PRD00203</t>
  </si>
  <si>
    <t xml:space="preserve">2022-02-05</t>
  </si>
  <si>
    <t xml:space="preserve">2022-02-08</t>
  </si>
  <si>
    <t xml:space="preserve">SO0000285</t>
  </si>
  <si>
    <t xml:space="preserve">PRD00331</t>
  </si>
  <si>
    <t xml:space="preserve">WH00465</t>
  </si>
  <si>
    <t xml:space="preserve">2024-04-17</t>
  </si>
  <si>
    <t xml:space="preserve">2024-04-16</t>
  </si>
  <si>
    <t xml:space="preserve">Retailer_058</t>
  </si>
  <si>
    <t xml:space="preserve">SO0000286</t>
  </si>
  <si>
    <t xml:space="preserve">CUST00405</t>
  </si>
  <si>
    <t xml:space="preserve">PRD00742</t>
  </si>
  <si>
    <t xml:space="preserve">WH00847</t>
  </si>
  <si>
    <t xml:space="preserve">2023-12-15</t>
  </si>
  <si>
    <t xml:space="preserve">SO0000287</t>
  </si>
  <si>
    <t xml:space="preserve">CUST00161</t>
  </si>
  <si>
    <t xml:space="preserve">WH00870</t>
  </si>
  <si>
    <t xml:space="preserve">SO0000288</t>
  </si>
  <si>
    <t xml:space="preserve">WH00369</t>
  </si>
  <si>
    <t xml:space="preserve">SO0000289</t>
  </si>
  <si>
    <t xml:space="preserve">CUST00258</t>
  </si>
  <si>
    <t xml:space="preserve">PRD00442</t>
  </si>
  <si>
    <t xml:space="preserve">WH00312</t>
  </si>
  <si>
    <t xml:space="preserve">SO0000290</t>
  </si>
  <si>
    <t xml:space="preserve">CUST00443</t>
  </si>
  <si>
    <t xml:space="preserve">PRD00968</t>
  </si>
  <si>
    <t xml:space="preserve">WH00138</t>
  </si>
  <si>
    <t xml:space="preserve">2023-07-01</t>
  </si>
  <si>
    <t xml:space="preserve">2023-07-04</t>
  </si>
  <si>
    <t xml:space="preserve">SO0000291</t>
  </si>
  <si>
    <t xml:space="preserve">CUST00462</t>
  </si>
  <si>
    <t xml:space="preserve">PRD00325</t>
  </si>
  <si>
    <t xml:space="preserve">SO0000292</t>
  </si>
  <si>
    <t xml:space="preserve">CUST00397</t>
  </si>
  <si>
    <t xml:space="preserve">PRD00352</t>
  </si>
  <si>
    <t xml:space="preserve">WH00542</t>
  </si>
  <si>
    <t xml:space="preserve">2022-11-16</t>
  </si>
  <si>
    <t xml:space="preserve">SO0000293</t>
  </si>
  <si>
    <t xml:space="preserve">CUST00321</t>
  </si>
  <si>
    <t xml:space="preserve">PRD00977</t>
  </si>
  <si>
    <t xml:space="preserve">WH00252</t>
  </si>
  <si>
    <t xml:space="preserve">2024-02-01</t>
  </si>
  <si>
    <t xml:space="preserve">SO0000294</t>
  </si>
  <si>
    <t xml:space="preserve">CUST00458</t>
  </si>
  <si>
    <t xml:space="preserve">SO0000295</t>
  </si>
  <si>
    <t xml:space="preserve">PRD00981</t>
  </si>
  <si>
    <t xml:space="preserve">2023-01-23</t>
  </si>
  <si>
    <t xml:space="preserve">SO0000296</t>
  </si>
  <si>
    <t xml:space="preserve">PRD00988</t>
  </si>
  <si>
    <t xml:space="preserve">WH00939</t>
  </si>
  <si>
    <t xml:space="preserve">2022-04-03</t>
  </si>
  <si>
    <t xml:space="preserve">SO0000297</t>
  </si>
  <si>
    <t xml:space="preserve">2022-05-24</t>
  </si>
  <si>
    <t xml:space="preserve">SO0000298</t>
  </si>
  <si>
    <t xml:space="preserve">PRD00283</t>
  </si>
  <si>
    <t xml:space="preserve">2022-12-27</t>
  </si>
  <si>
    <t xml:space="preserve">SO0000299</t>
  </si>
  <si>
    <t xml:space="preserve">CUST00182</t>
  </si>
  <si>
    <t xml:space="preserve">PRD00677</t>
  </si>
  <si>
    <t xml:space="preserve">WH00652</t>
  </si>
  <si>
    <t xml:space="preserve">2022-11-30</t>
  </si>
  <si>
    <t xml:space="preserve">2022-12-03</t>
  </si>
  <si>
    <t xml:space="preserve">SO0000300</t>
  </si>
  <si>
    <t xml:space="preserve">PRD00078</t>
  </si>
  <si>
    <t xml:space="preserve">WH00531</t>
  </si>
  <si>
    <t xml:space="preserve">2023-08-21</t>
  </si>
  <si>
    <t xml:space="preserve">2023-08-22</t>
  </si>
  <si>
    <t xml:space="preserve">SO0000301</t>
  </si>
  <si>
    <t xml:space="preserve">PRD00779</t>
  </si>
  <si>
    <t xml:space="preserve">WH00454</t>
  </si>
  <si>
    <t xml:space="preserve">2024-03-30</t>
  </si>
  <si>
    <t xml:space="preserve">2024-03-31</t>
  </si>
  <si>
    <t xml:space="preserve">SO0000302</t>
  </si>
  <si>
    <t xml:space="preserve">PRD00624</t>
  </si>
  <si>
    <t xml:space="preserve">WH00772</t>
  </si>
  <si>
    <t xml:space="preserve">2023-01-27</t>
  </si>
  <si>
    <t xml:space="preserve">2023-01-26</t>
  </si>
  <si>
    <t xml:space="preserve">SO0000303</t>
  </si>
  <si>
    <t xml:space="preserve">PRD00823</t>
  </si>
  <si>
    <t xml:space="preserve">WH00798</t>
  </si>
  <si>
    <t xml:space="preserve">2024-08-29</t>
  </si>
  <si>
    <t xml:space="preserve">SO0000304</t>
  </si>
  <si>
    <t xml:space="preserve">PRD00469</t>
  </si>
  <si>
    <t xml:space="preserve">2022-12-02</t>
  </si>
  <si>
    <t xml:space="preserve">2022-12-04</t>
  </si>
  <si>
    <t xml:space="preserve">SO0000305</t>
  </si>
  <si>
    <t xml:space="preserve">WH00381</t>
  </si>
  <si>
    <t xml:space="preserve">2023-09-09</t>
  </si>
  <si>
    <t xml:space="preserve">2023-09-12</t>
  </si>
  <si>
    <t xml:space="preserve">SO0000306</t>
  </si>
  <si>
    <t xml:space="preserve">WH00474</t>
  </si>
  <si>
    <t xml:space="preserve">SO0000307</t>
  </si>
  <si>
    <t xml:space="preserve">PRD00286</t>
  </si>
  <si>
    <t xml:space="preserve">2023-04-14</t>
  </si>
  <si>
    <t xml:space="preserve">2023-04-15</t>
  </si>
  <si>
    <t xml:space="preserve">SO0000308</t>
  </si>
  <si>
    <t xml:space="preserve">PRD00558</t>
  </si>
  <si>
    <t xml:space="preserve">WH00927</t>
  </si>
  <si>
    <t xml:space="preserve">2023-05-30</t>
  </si>
  <si>
    <t xml:space="preserve">2023-05-31</t>
  </si>
  <si>
    <t xml:space="preserve">SO0000309</t>
  </si>
  <si>
    <t xml:space="preserve">PRD00224</t>
  </si>
  <si>
    <t xml:space="preserve">WH00004</t>
  </si>
  <si>
    <t xml:space="preserve">2022-10-07</t>
  </si>
  <si>
    <t xml:space="preserve">2022-10-08</t>
  </si>
  <si>
    <t xml:space="preserve">SO0000310</t>
  </si>
  <si>
    <t xml:space="preserve">WH00966</t>
  </si>
  <si>
    <t xml:space="preserve">SO0000311</t>
  </si>
  <si>
    <t xml:space="preserve">2023-03-25</t>
  </si>
  <si>
    <t xml:space="preserve">2023-03-27</t>
  </si>
  <si>
    <t xml:space="preserve">SO0000312</t>
  </si>
  <si>
    <t xml:space="preserve">PRD00289</t>
  </si>
  <si>
    <t xml:space="preserve">WH00231</t>
  </si>
  <si>
    <t xml:space="preserve">2022-06-26</t>
  </si>
  <si>
    <t xml:space="preserve">SO0000313</t>
  </si>
  <si>
    <t xml:space="preserve">CUST00381</t>
  </si>
  <si>
    <t xml:space="preserve">PRD00407</t>
  </si>
  <si>
    <t xml:space="preserve">WH00500</t>
  </si>
  <si>
    <t xml:space="preserve">SO0000314</t>
  </si>
  <si>
    <t xml:space="preserve">CUST00104</t>
  </si>
  <si>
    <t xml:space="preserve">PRD00433</t>
  </si>
  <si>
    <t xml:space="preserve">WH00383</t>
  </si>
  <si>
    <t xml:space="preserve">2023-05-11</t>
  </si>
  <si>
    <t xml:space="preserve">2023-05-10</t>
  </si>
  <si>
    <t xml:space="preserve">SO0000315</t>
  </si>
  <si>
    <t xml:space="preserve">PRD00518</t>
  </si>
  <si>
    <t xml:space="preserve">WH00622</t>
  </si>
  <si>
    <t xml:space="preserve">2023-01-06</t>
  </si>
  <si>
    <t xml:space="preserve">SO0000316</t>
  </si>
  <si>
    <t xml:space="preserve">CUST00230</t>
  </si>
  <si>
    <t xml:space="preserve">PRD00064</t>
  </si>
  <si>
    <t xml:space="preserve">WH00065</t>
  </si>
  <si>
    <t xml:space="preserve">2024-04-02</t>
  </si>
  <si>
    <t xml:space="preserve">SO0000317</t>
  </si>
  <si>
    <t xml:space="preserve">CUST00456</t>
  </si>
  <si>
    <t xml:space="preserve">PRD00047</t>
  </si>
  <si>
    <t xml:space="preserve">SO0000318</t>
  </si>
  <si>
    <t xml:space="preserve">PRD00036</t>
  </si>
  <si>
    <t xml:space="preserve">WH00196</t>
  </si>
  <si>
    <t xml:space="preserve">SO0000319</t>
  </si>
  <si>
    <t xml:space="preserve">CUST00209</t>
  </si>
  <si>
    <t xml:space="preserve">WH00967</t>
  </si>
  <si>
    <t xml:space="preserve">2022-07-05</t>
  </si>
  <si>
    <t xml:space="preserve">SO0000320</t>
  </si>
  <si>
    <t xml:space="preserve">PRD00774</t>
  </si>
  <si>
    <t xml:space="preserve">WH00309</t>
  </si>
  <si>
    <t xml:space="preserve">2022-06-10</t>
  </si>
  <si>
    <t xml:space="preserve">SO0000321</t>
  </si>
  <si>
    <t xml:space="preserve">PRD00341</t>
  </si>
  <si>
    <t xml:space="preserve">WH00020</t>
  </si>
  <si>
    <t xml:space="preserve">SO0000322</t>
  </si>
  <si>
    <t xml:space="preserve">CUST00119</t>
  </si>
  <si>
    <t xml:space="preserve">PRD00408</t>
  </si>
  <si>
    <t xml:space="preserve">SO0000323</t>
  </si>
  <si>
    <t xml:space="preserve">CUST00051</t>
  </si>
  <si>
    <t xml:space="preserve">PRD00842</t>
  </si>
  <si>
    <t xml:space="preserve">WH00867</t>
  </si>
  <si>
    <t xml:space="preserve">2024-11-15</t>
  </si>
  <si>
    <t xml:space="preserve">SO0000324</t>
  </si>
  <si>
    <t xml:space="preserve">CUST00421</t>
  </si>
  <si>
    <t xml:space="preserve">PRD00324</t>
  </si>
  <si>
    <t xml:space="preserve">WH00222</t>
  </si>
  <si>
    <t xml:space="preserve">SO0000325</t>
  </si>
  <si>
    <t xml:space="preserve">CUST00307</t>
  </si>
  <si>
    <t xml:space="preserve">PRD00158</t>
  </si>
  <si>
    <t xml:space="preserve">WH00616</t>
  </si>
  <si>
    <t xml:space="preserve">2024-02-20</t>
  </si>
  <si>
    <t xml:space="preserve">SO0000326</t>
  </si>
  <si>
    <t xml:space="preserve">CUST00089</t>
  </si>
  <si>
    <t xml:space="preserve">PRD00440</t>
  </si>
  <si>
    <t xml:space="preserve">WH00785</t>
  </si>
  <si>
    <t xml:space="preserve">2022-08-15</t>
  </si>
  <si>
    <t xml:space="preserve">2022-08-16</t>
  </si>
  <si>
    <t xml:space="preserve">SO0000327</t>
  </si>
  <si>
    <t xml:space="preserve">CUST00025</t>
  </si>
  <si>
    <t xml:space="preserve">WH00621</t>
  </si>
  <si>
    <t xml:space="preserve">2022-02-10</t>
  </si>
  <si>
    <t xml:space="preserve">SO0000328</t>
  </si>
  <si>
    <t xml:space="preserve">PRD00566</t>
  </si>
  <si>
    <t xml:space="preserve">WH00439</t>
  </si>
  <si>
    <t xml:space="preserve">2023-03-30</t>
  </si>
  <si>
    <t xml:space="preserve">2023-03-31</t>
  </si>
  <si>
    <t xml:space="preserve">SO0000329</t>
  </si>
  <si>
    <t xml:space="preserve">PRD00932</t>
  </si>
  <si>
    <t xml:space="preserve">WH00792</t>
  </si>
  <si>
    <t xml:space="preserve">2024-11-25</t>
  </si>
  <si>
    <t xml:space="preserve">SO0000330</t>
  </si>
  <si>
    <t xml:space="preserve">CUST00187</t>
  </si>
  <si>
    <t xml:space="preserve">2022-12-20</t>
  </si>
  <si>
    <t xml:space="preserve">2022-12-22</t>
  </si>
  <si>
    <t xml:space="preserve">SO0000331</t>
  </si>
  <si>
    <t xml:space="preserve">CUST00242</t>
  </si>
  <si>
    <t xml:space="preserve">PRD00145</t>
  </si>
  <si>
    <t xml:space="preserve">WH00628</t>
  </si>
  <si>
    <t xml:space="preserve">SO0000332</t>
  </si>
  <si>
    <t xml:space="preserve">CUST00222</t>
  </si>
  <si>
    <t xml:space="preserve">PRD00172</t>
  </si>
  <si>
    <t xml:space="preserve">WH00729</t>
  </si>
  <si>
    <t xml:space="preserve">2023-05-28</t>
  </si>
  <si>
    <t xml:space="preserve">Retailer_018</t>
  </si>
  <si>
    <t xml:space="preserve">SO0000333</t>
  </si>
  <si>
    <t xml:space="preserve">CUST00130</t>
  </si>
  <si>
    <t xml:space="preserve">PRD00107</t>
  </si>
  <si>
    <t xml:space="preserve">WH00273</t>
  </si>
  <si>
    <t xml:space="preserve">2022-03-09</t>
  </si>
  <si>
    <t xml:space="preserve">2022-03-11</t>
  </si>
  <si>
    <t xml:space="preserve">SO0000334</t>
  </si>
  <si>
    <t xml:space="preserve">PRD00396</t>
  </si>
  <si>
    <t xml:space="preserve">WH00561</t>
  </si>
  <si>
    <t xml:space="preserve">2022-09-26</t>
  </si>
  <si>
    <t xml:space="preserve">SO0000335</t>
  </si>
  <si>
    <t xml:space="preserve">PRD00995</t>
  </si>
  <si>
    <t xml:space="preserve">WH00734</t>
  </si>
  <si>
    <t xml:space="preserve">2024-06-22</t>
  </si>
  <si>
    <t xml:space="preserve">SO0000336</t>
  </si>
  <si>
    <t xml:space="preserve">PRD00163</t>
  </si>
  <si>
    <t xml:space="preserve">WH00349</t>
  </si>
  <si>
    <t xml:space="preserve">2024-11-27</t>
  </si>
  <si>
    <t xml:space="preserve">2024-11-28</t>
  </si>
  <si>
    <t xml:space="preserve">SO0000337</t>
  </si>
  <si>
    <t xml:space="preserve">WH00290</t>
  </si>
  <si>
    <t xml:space="preserve">2022-01-21</t>
  </si>
  <si>
    <t xml:space="preserve">SO0000338</t>
  </si>
  <si>
    <t xml:space="preserve">CUST00354</t>
  </si>
  <si>
    <t xml:space="preserve">PRD00330</t>
  </si>
  <si>
    <t xml:space="preserve">WH00187</t>
  </si>
  <si>
    <t xml:space="preserve">2022-03-17</t>
  </si>
  <si>
    <t xml:space="preserve">2022-03-18</t>
  </si>
  <si>
    <t xml:space="preserve">SO0000339</t>
  </si>
  <si>
    <t xml:space="preserve">PRD00122</t>
  </si>
  <si>
    <t xml:space="preserve">WH00591</t>
  </si>
  <si>
    <t xml:space="preserve">2023-08-04</t>
  </si>
  <si>
    <t xml:space="preserve">SO0000340</t>
  </si>
  <si>
    <t xml:space="preserve">CUST00165</t>
  </si>
  <si>
    <t xml:space="preserve">PRD00685</t>
  </si>
  <si>
    <t xml:space="preserve">WH00462</t>
  </si>
  <si>
    <t xml:space="preserve">2022-09-16</t>
  </si>
  <si>
    <t xml:space="preserve">SO0000341</t>
  </si>
  <si>
    <t xml:space="preserve">CUST00427</t>
  </si>
  <si>
    <t xml:space="preserve">PRD00460</t>
  </si>
  <si>
    <t xml:space="preserve">WH00455</t>
  </si>
  <si>
    <t xml:space="preserve">SO0000342</t>
  </si>
  <si>
    <t xml:space="preserve">PRD00948</t>
  </si>
  <si>
    <t xml:space="preserve">WH00532</t>
  </si>
  <si>
    <t xml:space="preserve">2022-09-03</t>
  </si>
  <si>
    <t xml:space="preserve">SO0000343</t>
  </si>
  <si>
    <t xml:space="preserve">PRD00486</t>
  </si>
  <si>
    <t xml:space="preserve">SO0000344</t>
  </si>
  <si>
    <t xml:space="preserve">CUST00332</t>
  </si>
  <si>
    <t xml:space="preserve">WH00821</t>
  </si>
  <si>
    <t xml:space="preserve">2022-08-25</t>
  </si>
  <si>
    <t xml:space="preserve">SO0000345</t>
  </si>
  <si>
    <t xml:space="preserve">CUST00444</t>
  </si>
  <si>
    <t xml:space="preserve">PRD00798</t>
  </si>
  <si>
    <t xml:space="preserve">WH00595</t>
  </si>
  <si>
    <t xml:space="preserve">2022-11-26</t>
  </si>
  <si>
    <t xml:space="preserve">SO0000346</t>
  </si>
  <si>
    <t xml:space="preserve">PRD00858</t>
  </si>
  <si>
    <t xml:space="preserve">WH00475</t>
  </si>
  <si>
    <t xml:space="preserve">2022-10-20</t>
  </si>
  <si>
    <t xml:space="preserve">2022-10-23</t>
  </si>
  <si>
    <t xml:space="preserve">SO0000347</t>
  </si>
  <si>
    <t xml:space="preserve">CUST00221</t>
  </si>
  <si>
    <t xml:space="preserve">WH00035</t>
  </si>
  <si>
    <t xml:space="preserve">2023-03-13</t>
  </si>
  <si>
    <t xml:space="preserve">SO0000348</t>
  </si>
  <si>
    <t xml:space="preserve">CUST00396</t>
  </si>
  <si>
    <t xml:space="preserve">PRD00547</t>
  </si>
  <si>
    <t xml:space="preserve">WH00107</t>
  </si>
  <si>
    <t xml:space="preserve">2023-05-01</t>
  </si>
  <si>
    <t xml:space="preserve">2023-05-03</t>
  </si>
  <si>
    <t xml:space="preserve">SO0000349</t>
  </si>
  <si>
    <t xml:space="preserve">CUST00295</t>
  </si>
  <si>
    <t xml:space="preserve">PRD00166</t>
  </si>
  <si>
    <t xml:space="preserve">WH00979</t>
  </si>
  <si>
    <t xml:space="preserve">SO0000350</t>
  </si>
  <si>
    <t xml:space="preserve">CUST00012</t>
  </si>
  <si>
    <t xml:space="preserve">PRD00987</t>
  </si>
  <si>
    <t xml:space="preserve">2024-02-28</t>
  </si>
  <si>
    <t xml:space="preserve">SO0000351</t>
  </si>
  <si>
    <t xml:space="preserve">WH00241</t>
  </si>
  <si>
    <t xml:space="preserve">2024-02-14</t>
  </si>
  <si>
    <t xml:space="preserve">2024-02-16</t>
  </si>
  <si>
    <t xml:space="preserve">SO0000352</t>
  </si>
  <si>
    <t xml:space="preserve">CUST00055</t>
  </si>
  <si>
    <t xml:space="preserve">PRD00150</t>
  </si>
  <si>
    <t xml:space="preserve">WH00324</t>
  </si>
  <si>
    <t xml:space="preserve">2022-02-26</t>
  </si>
  <si>
    <t xml:space="preserve">2022-03-01</t>
  </si>
  <si>
    <t xml:space="preserve">SO0000353</t>
  </si>
  <si>
    <t xml:space="preserve">WH00437</t>
  </si>
  <si>
    <t xml:space="preserve">SO0000354</t>
  </si>
  <si>
    <t xml:space="preserve">PRD00084</t>
  </si>
  <si>
    <t xml:space="preserve">WH00807</t>
  </si>
  <si>
    <t xml:space="preserve">SO0000355</t>
  </si>
  <si>
    <t xml:space="preserve">CUST00188</t>
  </si>
  <si>
    <t xml:space="preserve">PRD00194</t>
  </si>
  <si>
    <t xml:space="preserve">WH00225</t>
  </si>
  <si>
    <t xml:space="preserve">2022-04-13</t>
  </si>
  <si>
    <t xml:space="preserve">SO0000356</t>
  </si>
  <si>
    <t xml:space="preserve">PRD00546</t>
  </si>
  <si>
    <t xml:space="preserve">WH00986</t>
  </si>
  <si>
    <t xml:space="preserve">2022-07-03</t>
  </si>
  <si>
    <t xml:space="preserve">SO0000357</t>
  </si>
  <si>
    <t xml:space="preserve">SO0000358</t>
  </si>
  <si>
    <t xml:space="preserve">CUST00076</t>
  </si>
  <si>
    <t xml:space="preserve">PRD00743</t>
  </si>
  <si>
    <t xml:space="preserve">WH00728</t>
  </si>
  <si>
    <t xml:space="preserve">2022-09-04</t>
  </si>
  <si>
    <t xml:space="preserve">SO0000359</t>
  </si>
  <si>
    <t xml:space="preserve">CUST00115</t>
  </si>
  <si>
    <t xml:space="preserve">WH00224</t>
  </si>
  <si>
    <t xml:space="preserve">SO0000360</t>
  </si>
  <si>
    <t xml:space="preserve">CUST00285</t>
  </si>
  <si>
    <t xml:space="preserve">PRD00169</t>
  </si>
  <si>
    <t xml:space="preserve">WH00186</t>
  </si>
  <si>
    <t xml:space="preserve">2024-04-23</t>
  </si>
  <si>
    <t xml:space="preserve">2024-04-24</t>
  </si>
  <si>
    <t xml:space="preserve">SO0000361</t>
  </si>
  <si>
    <t xml:space="preserve">CUST00329</t>
  </si>
  <si>
    <t xml:space="preserve">PRD00594</t>
  </si>
  <si>
    <t xml:space="preserve">WH00499</t>
  </si>
  <si>
    <t xml:space="preserve">SO0000362</t>
  </si>
  <si>
    <t xml:space="preserve">PRD00219</t>
  </si>
  <si>
    <t xml:space="preserve">WH00277</t>
  </si>
  <si>
    <t xml:space="preserve">SO0000363</t>
  </si>
  <si>
    <t xml:space="preserve">CUST00312</t>
  </si>
  <si>
    <t xml:space="preserve">PRD00900</t>
  </si>
  <si>
    <t xml:space="preserve">2024-12-11</t>
  </si>
  <si>
    <t xml:space="preserve">2024-12-10</t>
  </si>
  <si>
    <t xml:space="preserve">Retailer_076</t>
  </si>
  <si>
    <t xml:space="preserve">SO0000364</t>
  </si>
  <si>
    <t xml:space="preserve">CUST00204</t>
  </si>
  <si>
    <t xml:space="preserve">PRD00482</t>
  </si>
  <si>
    <t xml:space="preserve">WH00604</t>
  </si>
  <si>
    <t xml:space="preserve">2023-01-28</t>
  </si>
  <si>
    <t xml:space="preserve">SO0000365</t>
  </si>
  <si>
    <t xml:space="preserve">CUST00485</t>
  </si>
  <si>
    <t xml:space="preserve">2022-03-08</t>
  </si>
  <si>
    <t xml:space="preserve">2022-03-07</t>
  </si>
  <si>
    <t xml:space="preserve">SO0000366</t>
  </si>
  <si>
    <t xml:space="preserve">WH00620</t>
  </si>
  <si>
    <t xml:space="preserve">2022-02-19</t>
  </si>
  <si>
    <t xml:space="preserve">SO0000367</t>
  </si>
  <si>
    <t xml:space="preserve">PRD00088</t>
  </si>
  <si>
    <t xml:space="preserve">SO0000368</t>
  </si>
  <si>
    <t xml:space="preserve">PRD00788</t>
  </si>
  <si>
    <t xml:space="preserve">WH00421</t>
  </si>
  <si>
    <t xml:space="preserve">SO0000369</t>
  </si>
  <si>
    <t xml:space="preserve">WH00613</t>
  </si>
  <si>
    <t xml:space="preserve">SO0000370</t>
  </si>
  <si>
    <t xml:space="preserve">CUST00172</t>
  </si>
  <si>
    <t xml:space="preserve">PRD00940</t>
  </si>
  <si>
    <t xml:space="preserve">2022-12-26</t>
  </si>
  <si>
    <t xml:space="preserve">SO0000371</t>
  </si>
  <si>
    <t xml:space="preserve">CUST00049</t>
  </si>
  <si>
    <t xml:space="preserve">WH00031</t>
  </si>
  <si>
    <t xml:space="preserve">2024-01-29</t>
  </si>
  <si>
    <t xml:space="preserve">SO0000372</t>
  </si>
  <si>
    <t xml:space="preserve">PRD00675</t>
  </si>
  <si>
    <t xml:space="preserve">SO0000373</t>
  </si>
  <si>
    <t xml:space="preserve">CUST00226</t>
  </si>
  <si>
    <t xml:space="preserve">WH00681</t>
  </si>
  <si>
    <t xml:space="preserve">2023-09-23</t>
  </si>
  <si>
    <t xml:space="preserve">2023-09-24</t>
  </si>
  <si>
    <t xml:space="preserve">SO0000374</t>
  </si>
  <si>
    <t xml:space="preserve">WH00602</t>
  </si>
  <si>
    <t xml:space="preserve">2023-06-27</t>
  </si>
  <si>
    <t xml:space="preserve">2023-06-26</t>
  </si>
  <si>
    <t xml:space="preserve">SO0000375</t>
  </si>
  <si>
    <t xml:space="preserve">PRD00253</t>
  </si>
  <si>
    <t xml:space="preserve">WH00565</t>
  </si>
  <si>
    <t xml:space="preserve">2022-08-23</t>
  </si>
  <si>
    <t xml:space="preserve">SO0000376</t>
  </si>
  <si>
    <t xml:space="preserve">PRD00412</t>
  </si>
  <si>
    <t xml:space="preserve">2024-04-13</t>
  </si>
  <si>
    <t xml:space="preserve">2024-04-14</t>
  </si>
  <si>
    <t xml:space="preserve">SO0000377</t>
  </si>
  <si>
    <t xml:space="preserve">WH00506</t>
  </si>
  <si>
    <t xml:space="preserve">2023-10-27</t>
  </si>
  <si>
    <t xml:space="preserve">SO0000378</t>
  </si>
  <si>
    <t xml:space="preserve">PRD00336</t>
  </si>
  <si>
    <t xml:space="preserve">WH00044</t>
  </si>
  <si>
    <t xml:space="preserve">SO0000379</t>
  </si>
  <si>
    <t xml:space="preserve">WH00878</t>
  </si>
  <si>
    <t xml:space="preserve">2024-05-13</t>
  </si>
  <si>
    <t xml:space="preserve">2024-05-16</t>
  </si>
  <si>
    <t xml:space="preserve">SO0000380</t>
  </si>
  <si>
    <t xml:space="preserve">2024-05-09</t>
  </si>
  <si>
    <t xml:space="preserve">SO0000381</t>
  </si>
  <si>
    <t xml:space="preserve">WH00862</t>
  </si>
  <si>
    <t xml:space="preserve">2022-01-14</t>
  </si>
  <si>
    <t xml:space="preserve">SO0000382</t>
  </si>
  <si>
    <t xml:space="preserve">CUST00142</t>
  </si>
  <si>
    <t xml:space="preserve">PRD00850</t>
  </si>
  <si>
    <t xml:space="preserve">2023-04-03</t>
  </si>
  <si>
    <t xml:space="preserve">2023-04-05</t>
  </si>
  <si>
    <t xml:space="preserve">SO0000383</t>
  </si>
  <si>
    <t xml:space="preserve">CUST00058</t>
  </si>
  <si>
    <t xml:space="preserve">2023-04-01</t>
  </si>
  <si>
    <t xml:space="preserve">SO0000384</t>
  </si>
  <si>
    <t xml:space="preserve">CUST00099</t>
  </si>
  <si>
    <t xml:space="preserve">WH00110</t>
  </si>
  <si>
    <t xml:space="preserve">2024-08-07</t>
  </si>
  <si>
    <t xml:space="preserve">2024-08-10</t>
  </si>
  <si>
    <t xml:space="preserve">SO0000385</t>
  </si>
  <si>
    <t xml:space="preserve">WH00534</t>
  </si>
  <si>
    <t xml:space="preserve">2024-05-06</t>
  </si>
  <si>
    <t xml:space="preserve">SO0000386</t>
  </si>
  <si>
    <t xml:space="preserve">CUST00239</t>
  </si>
  <si>
    <t xml:space="preserve">PRD00004</t>
  </si>
  <si>
    <t xml:space="preserve">2024-11-21</t>
  </si>
  <si>
    <t xml:space="preserve">SO0000387</t>
  </si>
  <si>
    <t xml:space="preserve">PRD00377</t>
  </si>
  <si>
    <t xml:space="preserve">WH00103</t>
  </si>
  <si>
    <t xml:space="preserve">2022-10-15</t>
  </si>
  <si>
    <t xml:space="preserve">SO0000388</t>
  </si>
  <si>
    <t xml:space="preserve">2022-06-08</t>
  </si>
  <si>
    <t xml:space="preserve">2022-06-09</t>
  </si>
  <si>
    <t xml:space="preserve">SO0000389</t>
  </si>
  <si>
    <t xml:space="preserve">PRD00126</t>
  </si>
  <si>
    <t xml:space="preserve">SO0000390</t>
  </si>
  <si>
    <t xml:space="preserve">PRD00830</t>
  </si>
  <si>
    <t xml:space="preserve">WH00634</t>
  </si>
  <si>
    <t xml:space="preserve">SO0000391</t>
  </si>
  <si>
    <t xml:space="preserve">CUST00160</t>
  </si>
  <si>
    <t xml:space="preserve">WH00223</t>
  </si>
  <si>
    <t xml:space="preserve">2024-04-11</t>
  </si>
  <si>
    <t xml:space="preserve">SO0000392</t>
  </si>
  <si>
    <t xml:space="preserve">PRD00453</t>
  </si>
  <si>
    <t xml:space="preserve">WH00771</t>
  </si>
  <si>
    <t xml:space="preserve">2022-10-11</t>
  </si>
  <si>
    <t xml:space="preserve">2022-10-10</t>
  </si>
  <si>
    <t xml:space="preserve">SO0000393</t>
  </si>
  <si>
    <t xml:space="preserve">PRD00096</t>
  </si>
  <si>
    <t xml:space="preserve">WH00511</t>
  </si>
  <si>
    <t xml:space="preserve">SO0000394</t>
  </si>
  <si>
    <t xml:space="preserve">PRD00946</t>
  </si>
  <si>
    <t xml:space="preserve">WH00048</t>
  </si>
  <si>
    <t xml:space="preserve">SO0000395</t>
  </si>
  <si>
    <t xml:space="preserve">WH00649</t>
  </si>
  <si>
    <t xml:space="preserve">SO0000396</t>
  </si>
  <si>
    <t xml:space="preserve">PRD00220</t>
  </si>
  <si>
    <t xml:space="preserve">SO0000397</t>
  </si>
  <si>
    <t xml:space="preserve">WH00814</t>
  </si>
  <si>
    <t xml:space="preserve">2024-06-17</t>
  </si>
  <si>
    <t xml:space="preserve">SO0000398</t>
  </si>
  <si>
    <t xml:space="preserve">CUST00448</t>
  </si>
  <si>
    <t xml:space="preserve">PRD00672</t>
  </si>
  <si>
    <t xml:space="preserve">WH00790</t>
  </si>
  <si>
    <t xml:space="preserve">2022-06-02</t>
  </si>
  <si>
    <t xml:space="preserve">2022-06-03</t>
  </si>
  <si>
    <t xml:space="preserve">SO0000399</t>
  </si>
  <si>
    <t xml:space="preserve">CUST00018</t>
  </si>
  <si>
    <t xml:space="preserve">PRD00745</t>
  </si>
  <si>
    <t xml:space="preserve">2022-06-14</t>
  </si>
  <si>
    <t xml:space="preserve">SO0000400</t>
  </si>
  <si>
    <t xml:space="preserve">PRD00818</t>
  </si>
  <si>
    <t xml:space="preserve">WH00297</t>
  </si>
  <si>
    <t xml:space="preserve">2023-07-21</t>
  </si>
  <si>
    <t xml:space="preserve">SO0000401</t>
  </si>
  <si>
    <t xml:space="preserve">CUST00497</t>
  </si>
  <si>
    <t xml:space="preserve">PRD00337</t>
  </si>
  <si>
    <t xml:space="preserve">SO0000402</t>
  </si>
  <si>
    <t xml:space="preserve">PRD00225</t>
  </si>
  <si>
    <t xml:space="preserve">2022-05-02</t>
  </si>
  <si>
    <t xml:space="preserve">2022-05-05</t>
  </si>
  <si>
    <t xml:space="preserve">SO0000403</t>
  </si>
  <si>
    <t xml:space="preserve">WH00361</t>
  </si>
  <si>
    <t xml:space="preserve">2022-10-02</t>
  </si>
  <si>
    <t xml:space="preserve">2022-10-03</t>
  </si>
  <si>
    <t xml:space="preserve">SO0000404</t>
  </si>
  <si>
    <t xml:space="preserve">PRD00011</t>
  </si>
  <si>
    <t xml:space="preserve">WH00844</t>
  </si>
  <si>
    <t xml:space="preserve">2023-01-03</t>
  </si>
  <si>
    <t xml:space="preserve">SO0000405</t>
  </si>
  <si>
    <t xml:space="preserve">WH00743</t>
  </si>
  <si>
    <t xml:space="preserve">SO0000406</t>
  </si>
  <si>
    <t xml:space="preserve">WH00780</t>
  </si>
  <si>
    <t xml:space="preserve">2022-09-09</t>
  </si>
  <si>
    <t xml:space="preserve">2022-09-12</t>
  </si>
  <si>
    <t xml:space="preserve">SO0000407</t>
  </si>
  <si>
    <t xml:space="preserve">CUST00227</t>
  </si>
  <si>
    <t xml:space="preserve">PRD00242</t>
  </si>
  <si>
    <t xml:space="preserve">WH00638</t>
  </si>
  <si>
    <t xml:space="preserve">2023-10-23</t>
  </si>
  <si>
    <t xml:space="preserve">SO0000408</t>
  </si>
  <si>
    <t xml:space="preserve">CUST00213</t>
  </si>
  <si>
    <t xml:space="preserve">PRD00137</t>
  </si>
  <si>
    <t xml:space="preserve">2022-07-02</t>
  </si>
  <si>
    <t xml:space="preserve">SO0000409</t>
  </si>
  <si>
    <t xml:space="preserve">PRD00897</t>
  </si>
  <si>
    <t xml:space="preserve">WH00733</t>
  </si>
  <si>
    <t xml:space="preserve">SO0000410</t>
  </si>
  <si>
    <t xml:space="preserve">PRD00880</t>
  </si>
  <si>
    <t xml:space="preserve">SO0000411</t>
  </si>
  <si>
    <t xml:space="preserve">PRD00291</t>
  </si>
  <si>
    <t xml:space="preserve">WH00342</t>
  </si>
  <si>
    <t xml:space="preserve">2023-06-25</t>
  </si>
  <si>
    <t xml:space="preserve">SO0000412</t>
  </si>
  <si>
    <t xml:space="preserve">PRD00132</t>
  </si>
  <si>
    <t xml:space="preserve">WH00996</t>
  </si>
  <si>
    <t xml:space="preserve">SO0000413</t>
  </si>
  <si>
    <t xml:space="preserve">2022-11-18</t>
  </si>
  <si>
    <t xml:space="preserve">SO0000414</t>
  </si>
  <si>
    <t xml:space="preserve">CUST00272</t>
  </si>
  <si>
    <t xml:space="preserve">PRD00207</t>
  </si>
  <si>
    <t xml:space="preserve">WH00714</t>
  </si>
  <si>
    <t xml:space="preserve">SO0000415</t>
  </si>
  <si>
    <t xml:space="preserve">CUST00114</t>
  </si>
  <si>
    <t xml:space="preserve">WH00708</t>
  </si>
  <si>
    <t xml:space="preserve">SO0000416</t>
  </si>
  <si>
    <t xml:space="preserve">WH00166</t>
  </si>
  <si>
    <t xml:space="preserve">SO0000417</t>
  </si>
  <si>
    <t xml:space="preserve">CUST00325</t>
  </si>
  <si>
    <t xml:space="preserve">WH00938</t>
  </si>
  <si>
    <t xml:space="preserve">2024-05-30</t>
  </si>
  <si>
    <t xml:space="preserve">SO0000418</t>
  </si>
  <si>
    <t xml:space="preserve">PRD00976</t>
  </si>
  <si>
    <t xml:space="preserve">SO0000419</t>
  </si>
  <si>
    <t xml:space="preserve">CUST00181</t>
  </si>
  <si>
    <t xml:space="preserve">WH00001</t>
  </si>
  <si>
    <t xml:space="preserve">SO0000420</t>
  </si>
  <si>
    <t xml:space="preserve">CUST00082</t>
  </si>
  <si>
    <t xml:space="preserve">PRD00153</t>
  </si>
  <si>
    <t xml:space="preserve">2022-04-29</t>
  </si>
  <si>
    <t xml:space="preserve">SO0000421</t>
  </si>
  <si>
    <t xml:space="preserve">PRD00593</t>
  </si>
  <si>
    <t xml:space="preserve">2024-04-18</t>
  </si>
  <si>
    <t xml:space="preserve">SO0000422</t>
  </si>
  <si>
    <t xml:space="preserve">CUST00101</t>
  </si>
  <si>
    <t xml:space="preserve">PRD00033</t>
  </si>
  <si>
    <t xml:space="preserve">WH00322</t>
  </si>
  <si>
    <t xml:space="preserve">SO0000423</t>
  </si>
  <si>
    <t xml:space="preserve">CUST00236</t>
  </si>
  <si>
    <t xml:space="preserve">PRD00654</t>
  </si>
  <si>
    <t xml:space="preserve">SO0000424</t>
  </si>
  <si>
    <t xml:space="preserve">CUST00403</t>
  </si>
  <si>
    <t xml:space="preserve">WH00908</t>
  </si>
  <si>
    <t xml:space="preserve">2023-09-07</t>
  </si>
  <si>
    <t xml:space="preserve">SO0000425</t>
  </si>
  <si>
    <t xml:space="preserve">CUST00190</t>
  </si>
  <si>
    <t xml:space="preserve">PRD00600</t>
  </si>
  <si>
    <t xml:space="preserve">SO0000426</t>
  </si>
  <si>
    <t xml:space="preserve">PRD00316</t>
  </si>
  <si>
    <t xml:space="preserve">WH00108</t>
  </si>
  <si>
    <t xml:space="preserve">2023-08-13</t>
  </si>
  <si>
    <t xml:space="preserve">2023-08-14</t>
  </si>
  <si>
    <t xml:space="preserve">SO0000427</t>
  </si>
  <si>
    <t xml:space="preserve">PRD00080</t>
  </si>
  <si>
    <t xml:space="preserve">WH00332</t>
  </si>
  <si>
    <t xml:space="preserve">2023-12-31</t>
  </si>
  <si>
    <t xml:space="preserve">SO0000428</t>
  </si>
  <si>
    <t xml:space="preserve">PRD00537</t>
  </si>
  <si>
    <t xml:space="preserve">WH00289</t>
  </si>
  <si>
    <t xml:space="preserve">2022-05-17</t>
  </si>
  <si>
    <t xml:space="preserve">2022-05-16</t>
  </si>
  <si>
    <t xml:space="preserve">SO0000429</t>
  </si>
  <si>
    <t xml:space="preserve">WH00611</t>
  </si>
  <si>
    <t xml:space="preserve">2023-10-05</t>
  </si>
  <si>
    <t xml:space="preserve">SO0000430</t>
  </si>
  <si>
    <t xml:space="preserve">PRD00862</t>
  </si>
  <si>
    <t xml:space="preserve">WH00468</t>
  </si>
  <si>
    <t xml:space="preserve">2024-02-27</t>
  </si>
  <si>
    <t xml:space="preserve">SO0000431</t>
  </si>
  <si>
    <t xml:space="preserve">CUST00215</t>
  </si>
  <si>
    <t xml:space="preserve">SO0000432</t>
  </si>
  <si>
    <t xml:space="preserve">CUST00416</t>
  </si>
  <si>
    <t xml:space="preserve">PRD00381</t>
  </si>
  <si>
    <t xml:space="preserve">SO0000433</t>
  </si>
  <si>
    <t xml:space="preserve">CUST00375</t>
  </si>
  <si>
    <t xml:space="preserve">PRD00758</t>
  </si>
  <si>
    <t xml:space="preserve">SO0000434</t>
  </si>
  <si>
    <t xml:space="preserve">PRD00804</t>
  </si>
  <si>
    <t xml:space="preserve">SO0000435</t>
  </si>
  <si>
    <t xml:space="preserve">WH00096</t>
  </si>
  <si>
    <t xml:space="preserve">2024-08-20</t>
  </si>
  <si>
    <t xml:space="preserve">SO0000436</t>
  </si>
  <si>
    <t xml:space="preserve">WH00823</t>
  </si>
  <si>
    <t xml:space="preserve">2022-05-22</t>
  </si>
  <si>
    <t xml:space="preserve">SO0000437</t>
  </si>
  <si>
    <t xml:space="preserve">PRD00372</t>
  </si>
  <si>
    <t xml:space="preserve">WH00460</t>
  </si>
  <si>
    <t xml:space="preserve">Retailer_089</t>
  </si>
  <si>
    <t xml:space="preserve">SO0000438</t>
  </si>
  <si>
    <t xml:space="preserve">CUST00320</t>
  </si>
  <si>
    <t xml:space="preserve">WH00111</t>
  </si>
  <si>
    <t xml:space="preserve">SO0000439</t>
  </si>
  <si>
    <t xml:space="preserve">PRD00793</t>
  </si>
  <si>
    <t xml:space="preserve">2022-10-09</t>
  </si>
  <si>
    <t xml:space="preserve">SO0000440</t>
  </si>
  <si>
    <t xml:space="preserve">PRD00597</t>
  </si>
  <si>
    <t xml:space="preserve">WH00451</t>
  </si>
  <si>
    <t xml:space="preserve">2023-07-27</t>
  </si>
  <si>
    <t xml:space="preserve">SO0000441</t>
  </si>
  <si>
    <t xml:space="preserve">PRD00142</t>
  </si>
  <si>
    <t xml:space="preserve">WH00571</t>
  </si>
  <si>
    <t xml:space="preserve">SO0000442</t>
  </si>
  <si>
    <t xml:space="preserve">PRD00304</t>
  </si>
  <si>
    <t xml:space="preserve">WH00112</t>
  </si>
  <si>
    <t xml:space="preserve">2023-07-30</t>
  </si>
  <si>
    <t xml:space="preserve">SO0000443</t>
  </si>
  <si>
    <t xml:space="preserve">WH00019</t>
  </si>
  <si>
    <t xml:space="preserve">2022-12-17</t>
  </si>
  <si>
    <t xml:space="preserve">SO0000444</t>
  </si>
  <si>
    <t xml:space="preserve">PRD00177</t>
  </si>
  <si>
    <t xml:space="preserve">WH00609</t>
  </si>
  <si>
    <t xml:space="preserve">SO0000445</t>
  </si>
  <si>
    <t xml:space="preserve">SO0000446</t>
  </si>
  <si>
    <t xml:space="preserve">CUST00498</t>
  </si>
  <si>
    <t xml:space="preserve">PRD00927</t>
  </si>
  <si>
    <t xml:space="preserve">WH00179</t>
  </si>
  <si>
    <t xml:space="preserve">SO0000447</t>
  </si>
  <si>
    <t xml:space="preserve">PRD00570</t>
  </si>
  <si>
    <t xml:space="preserve">2022-05-08</t>
  </si>
  <si>
    <t xml:space="preserve">2022-05-07</t>
  </si>
  <si>
    <t xml:space="preserve">SO0000448</t>
  </si>
  <si>
    <t xml:space="preserve">SO0000449</t>
  </si>
  <si>
    <t xml:space="preserve">CUST00261</t>
  </si>
  <si>
    <t xml:space="preserve">PRD00410</t>
  </si>
  <si>
    <t xml:space="preserve">2022-07-25</t>
  </si>
  <si>
    <t xml:space="preserve">SO0000450</t>
  </si>
  <si>
    <t xml:space="preserve">CUST00183</t>
  </si>
  <si>
    <t xml:space="preserve">PRD00846</t>
  </si>
  <si>
    <t xml:space="preserve">WH00310</t>
  </si>
  <si>
    <t xml:space="preserve">SO0000451</t>
  </si>
  <si>
    <t xml:space="preserve">PRD00791</t>
  </si>
  <si>
    <t xml:space="preserve">WH00261</t>
  </si>
  <si>
    <t xml:space="preserve">2024-10-18</t>
  </si>
  <si>
    <t xml:space="preserve">SO0000452</t>
  </si>
  <si>
    <t xml:space="preserve">PRD00538</t>
  </si>
  <si>
    <t xml:space="preserve">2024-01-28</t>
  </si>
  <si>
    <t xml:space="preserve">2024-01-30</t>
  </si>
  <si>
    <t xml:space="preserve">SO0000453</t>
  </si>
  <si>
    <t xml:space="preserve">PRD00801</t>
  </si>
  <si>
    <t xml:space="preserve">2022-01-24</t>
  </si>
  <si>
    <t xml:space="preserve">SO0000454</t>
  </si>
  <si>
    <t xml:space="preserve">CUST00266</t>
  </si>
  <si>
    <t xml:space="preserve">2024-01-09</t>
  </si>
  <si>
    <t xml:space="preserve">2024-01-11</t>
  </si>
  <si>
    <t xml:space="preserve">SO0000455</t>
  </si>
  <si>
    <t xml:space="preserve">CUST00256</t>
  </si>
  <si>
    <t xml:space="preserve">PRD00785</t>
  </si>
  <si>
    <t xml:space="preserve">2024-10-31</t>
  </si>
  <si>
    <t xml:space="preserve">SO0000456</t>
  </si>
  <si>
    <t xml:space="preserve">CUST00426</t>
  </si>
  <si>
    <t xml:space="preserve">PRD00470</t>
  </si>
  <si>
    <t xml:space="preserve">2023-08-26</t>
  </si>
  <si>
    <t xml:space="preserve">SO0000457</t>
  </si>
  <si>
    <t xml:space="preserve">PRD00554</t>
  </si>
  <si>
    <t xml:space="preserve">WH00037</t>
  </si>
  <si>
    <t xml:space="preserve">2024-04-03</t>
  </si>
  <si>
    <t xml:space="preserve">SO0000458</t>
  </si>
  <si>
    <t xml:space="preserve">CUST00078</t>
  </si>
  <si>
    <t xml:space="preserve">PRD00056</t>
  </si>
  <si>
    <t xml:space="preserve">WH00081</t>
  </si>
  <si>
    <t xml:space="preserve">2023-05-26</t>
  </si>
  <si>
    <t xml:space="preserve">SO0000459</t>
  </si>
  <si>
    <t xml:space="preserve">PRD00045</t>
  </si>
  <si>
    <t xml:space="preserve">WH00912</t>
  </si>
  <si>
    <t xml:space="preserve">2023-05-29</t>
  </si>
  <si>
    <t xml:space="preserve">SO0000460</t>
  </si>
  <si>
    <t xml:space="preserve">CUST00364</t>
  </si>
  <si>
    <t xml:space="preserve">WH00972</t>
  </si>
  <si>
    <t xml:space="preserve">2022-04-09</t>
  </si>
  <si>
    <t xml:space="preserve">SO0000461</t>
  </si>
  <si>
    <t xml:space="preserve">CUST00346</t>
  </si>
  <si>
    <t xml:space="preserve">WH00748</t>
  </si>
  <si>
    <t xml:space="preserve">SO0000462</t>
  </si>
  <si>
    <t xml:space="preserve">PRD00019</t>
  </si>
  <si>
    <t xml:space="preserve">WH00829</t>
  </si>
  <si>
    <t xml:space="preserve">2023-10-16</t>
  </si>
  <si>
    <t xml:space="preserve">SO0000463</t>
  </si>
  <si>
    <t xml:space="preserve">PRD00847</t>
  </si>
  <si>
    <t xml:space="preserve">2023-07-10</t>
  </si>
  <si>
    <t xml:space="preserve">SO0000464</t>
  </si>
  <si>
    <t xml:space="preserve">PRD00998</t>
  </si>
  <si>
    <t xml:space="preserve">WH00931</t>
  </si>
  <si>
    <t xml:space="preserve">2024-12-01</t>
  </si>
  <si>
    <t xml:space="preserve">SO0000465</t>
  </si>
  <si>
    <t xml:space="preserve">CUST00299</t>
  </si>
  <si>
    <t xml:space="preserve">WH00896</t>
  </si>
  <si>
    <t xml:space="preserve">SO0000466</t>
  </si>
  <si>
    <t xml:space="preserve">PRD00592</t>
  </si>
  <si>
    <t xml:space="preserve">SO0000467</t>
  </si>
  <si>
    <t xml:space="preserve">PRD00873</t>
  </si>
  <si>
    <t xml:space="preserve">WH00397</t>
  </si>
  <si>
    <t xml:space="preserve">2023-04-13</t>
  </si>
  <si>
    <t xml:space="preserve">SO0000468</t>
  </si>
  <si>
    <t xml:space="preserve">WH00263</t>
  </si>
  <si>
    <t xml:space="preserve">2024-04-28</t>
  </si>
  <si>
    <t xml:space="preserve">SO0000469</t>
  </si>
  <si>
    <t xml:space="preserve">PRD00910</t>
  </si>
  <si>
    <t xml:space="preserve">2022-12-31</t>
  </si>
  <si>
    <t xml:space="preserve">SO0000470</t>
  </si>
  <si>
    <t xml:space="preserve">CUST00068</t>
  </si>
  <si>
    <t xml:space="preserve">2023-04-06</t>
  </si>
  <si>
    <t xml:space="preserve">2023-04-08</t>
  </si>
  <si>
    <t xml:space="preserve">SO0000471</t>
  </si>
  <si>
    <t xml:space="preserve">PRD00887</t>
  </si>
  <si>
    <t xml:space="preserve">WH00124</t>
  </si>
  <si>
    <t xml:space="preserve">2022-11-03</t>
  </si>
  <si>
    <t xml:space="preserve">SO0000472</t>
  </si>
  <si>
    <t xml:space="preserve">PRD00452</t>
  </si>
  <si>
    <t xml:space="preserve">WH00478</t>
  </si>
  <si>
    <t xml:space="preserve">2024-06-21</t>
  </si>
  <si>
    <t xml:space="preserve">SO0000473</t>
  </si>
  <si>
    <t xml:space="preserve">CUST00465</t>
  </si>
  <si>
    <t xml:space="preserve">PRD00451</t>
  </si>
  <si>
    <t xml:space="preserve">SO0000474</t>
  </si>
  <si>
    <t xml:space="preserve">CUST00206</t>
  </si>
  <si>
    <t xml:space="preserve">PRD00808</t>
  </si>
  <si>
    <t xml:space="preserve">WH00163</t>
  </si>
  <si>
    <t xml:space="preserve">2023-08-31</t>
  </si>
  <si>
    <t xml:space="preserve">2023-09-03</t>
  </si>
  <si>
    <t xml:space="preserve">SO0000475</t>
  </si>
  <si>
    <t xml:space="preserve">CUST00466</t>
  </si>
  <si>
    <t xml:space="preserve">WH00088</t>
  </si>
  <si>
    <t xml:space="preserve">2022-01-13</t>
  </si>
  <si>
    <t xml:space="preserve">SO0000476</t>
  </si>
  <si>
    <t xml:space="preserve">CUST00210</t>
  </si>
  <si>
    <t xml:space="preserve">WH00489</t>
  </si>
  <si>
    <t xml:space="preserve">2022-11-29</t>
  </si>
  <si>
    <t xml:space="preserve">SO0000477</t>
  </si>
  <si>
    <t xml:space="preserve">CUST00102</t>
  </si>
  <si>
    <t xml:space="preserve">PRD00237</t>
  </si>
  <si>
    <t xml:space="preserve">2022-07-11</t>
  </si>
  <si>
    <t xml:space="preserve">SO0000478</t>
  </si>
  <si>
    <t xml:space="preserve">PRD00165</t>
  </si>
  <si>
    <t xml:space="preserve">SO0000479</t>
  </si>
  <si>
    <t xml:space="preserve">PRD00025</t>
  </si>
  <si>
    <t xml:space="preserve">WH00418</t>
  </si>
  <si>
    <t xml:space="preserve">2022-06-15</t>
  </si>
  <si>
    <t xml:space="preserve">SO0000480</t>
  </si>
  <si>
    <t xml:space="preserve">WH00624</t>
  </si>
  <si>
    <t xml:space="preserve">SO0000481</t>
  </si>
  <si>
    <t xml:space="preserve">PRD00505</t>
  </si>
  <si>
    <t xml:space="preserve">2023-02-24</t>
  </si>
  <si>
    <t xml:space="preserve">SO0000482</t>
  </si>
  <si>
    <t xml:space="preserve">PRD00937</t>
  </si>
  <si>
    <t xml:space="preserve">SO0000483</t>
  </si>
  <si>
    <t xml:space="preserve">WH00325</t>
  </si>
  <si>
    <t xml:space="preserve">2022-08-08</t>
  </si>
  <si>
    <t xml:space="preserve">SO0000484</t>
  </si>
  <si>
    <t xml:space="preserve">CUST00015</t>
  </si>
  <si>
    <t xml:space="preserve">WH00917</t>
  </si>
  <si>
    <t xml:space="preserve">SO0000485</t>
  </si>
  <si>
    <t xml:space="preserve">PRD00666</t>
  </si>
  <si>
    <t xml:space="preserve">WH00121</t>
  </si>
  <si>
    <t xml:space="preserve">SO0000486</t>
  </si>
  <si>
    <t xml:space="preserve">CUST00251</t>
  </si>
  <si>
    <t xml:space="preserve">PRD00174</t>
  </si>
  <si>
    <t xml:space="preserve">WH00612</t>
  </si>
  <si>
    <t xml:space="preserve">2023-02-02</t>
  </si>
  <si>
    <t xml:space="preserve">SO0000487</t>
  </si>
  <si>
    <t xml:space="preserve">PRD00544</t>
  </si>
  <si>
    <t xml:space="preserve">WH00116</t>
  </si>
  <si>
    <t xml:space="preserve">2025-01-13</t>
  </si>
  <si>
    <t xml:space="preserve">2025-01-14</t>
  </si>
  <si>
    <t xml:space="preserve">SO0000488</t>
  </si>
  <si>
    <t xml:space="preserve">WH00003</t>
  </si>
  <si>
    <t xml:space="preserve">2023-11-02</t>
  </si>
  <si>
    <t xml:space="preserve">2023-11-05</t>
  </si>
  <si>
    <t xml:space="preserve">SO0000489</t>
  </si>
  <si>
    <t xml:space="preserve">CUST00149</t>
  </si>
  <si>
    <t xml:space="preserve">PRD00772</t>
  </si>
  <si>
    <t xml:space="preserve">WH00700</t>
  </si>
  <si>
    <t xml:space="preserve">2024-04-15</t>
  </si>
  <si>
    <t xml:space="preserve">SO0000490</t>
  </si>
  <si>
    <t xml:space="preserve">WH00623</t>
  </si>
  <si>
    <t xml:space="preserve">2024-07-28</t>
  </si>
  <si>
    <t xml:space="preserve">SO0000491</t>
  </si>
  <si>
    <t xml:space="preserve">CUST00316</t>
  </si>
  <si>
    <t xml:space="preserve">PRD00255</t>
  </si>
  <si>
    <t xml:space="preserve">WH00916</t>
  </si>
  <si>
    <t xml:space="preserve">SO0000492</t>
  </si>
  <si>
    <t xml:space="preserve">PRD00013</t>
  </si>
  <si>
    <t xml:space="preserve">WH00254</t>
  </si>
  <si>
    <t xml:space="preserve">SO0000493</t>
  </si>
  <si>
    <t xml:space="preserve">PRD00497</t>
  </si>
  <si>
    <t xml:space="preserve">WH00533</t>
  </si>
  <si>
    <t xml:space="preserve">SO0000494</t>
  </si>
  <si>
    <t xml:space="preserve">PRD00307</t>
  </si>
  <si>
    <t xml:space="preserve">WH00014</t>
  </si>
  <si>
    <t xml:space="preserve">2024-09-25</t>
  </si>
  <si>
    <t xml:space="preserve">Retailer_005</t>
  </si>
  <si>
    <t xml:space="preserve">SO0000495</t>
  </si>
  <si>
    <t xml:space="preserve">PRD00016</t>
  </si>
  <si>
    <t xml:space="preserve">2024-03-15</t>
  </si>
  <si>
    <t xml:space="preserve">SO0000496</t>
  </si>
  <si>
    <t xml:space="preserve">PRD00020</t>
  </si>
  <si>
    <t xml:space="preserve">WH00682</t>
  </si>
  <si>
    <t xml:space="preserve">2024-01-19</t>
  </si>
  <si>
    <t xml:space="preserve">2024-01-20</t>
  </si>
  <si>
    <t xml:space="preserve">SO0000497</t>
  </si>
  <si>
    <t xml:space="preserve">SO0000498</t>
  </si>
  <si>
    <t xml:space="preserve">CUST00319</t>
  </si>
  <si>
    <t xml:space="preserve">WH00948</t>
  </si>
  <si>
    <t xml:space="preserve">SO0000499</t>
  </si>
  <si>
    <t xml:space="preserve">PRD00108</t>
  </si>
  <si>
    <t xml:space="preserve">2023-12-03</t>
  </si>
  <si>
    <t xml:space="preserve">2023-12-04</t>
  </si>
  <si>
    <t xml:space="preserve">SO0000500</t>
  </si>
  <si>
    <t xml:space="preserve">PRD00947</t>
  </si>
  <si>
    <t xml:space="preserve">WH00661</t>
  </si>
  <si>
    <t xml:space="preserve">SO0000501</t>
  </si>
  <si>
    <t xml:space="preserve">WH00834</t>
  </si>
  <si>
    <t xml:space="preserve">2024-09-29</t>
  </si>
  <si>
    <t xml:space="preserve">2024-09-30</t>
  </si>
  <si>
    <t xml:space="preserve">SO0000502</t>
  </si>
  <si>
    <t xml:space="preserve">PRD00639</t>
  </si>
  <si>
    <t xml:space="preserve">WH00415</t>
  </si>
  <si>
    <t xml:space="preserve">2024-12-02</t>
  </si>
  <si>
    <t xml:space="preserve">SO0000503</t>
  </si>
  <si>
    <t xml:space="preserve">PRD00656</t>
  </si>
  <si>
    <t xml:space="preserve">2023-01-11</t>
  </si>
  <si>
    <t xml:space="preserve">SO0000504</t>
  </si>
  <si>
    <t xml:space="preserve">2023-12-14</t>
  </si>
  <si>
    <t xml:space="preserve">SO0000505</t>
  </si>
  <si>
    <t xml:space="preserve">SO0000506</t>
  </si>
  <si>
    <t xml:space="preserve">PRD00411</t>
  </si>
  <si>
    <t xml:space="preserve">WH00910</t>
  </si>
  <si>
    <t xml:space="preserve">SO0000507</t>
  </si>
  <si>
    <t xml:space="preserve">PRD00244</t>
  </si>
  <si>
    <t xml:space="preserve">WH00837</t>
  </si>
  <si>
    <t xml:space="preserve">2023-11-04</t>
  </si>
  <si>
    <t xml:space="preserve">SO0000508</t>
  </si>
  <si>
    <t xml:space="preserve">PRD00245</t>
  </si>
  <si>
    <t xml:space="preserve">WH00497</t>
  </si>
  <si>
    <t xml:space="preserve">2023-03-02</t>
  </si>
  <si>
    <t xml:space="preserve">2023-03-03</t>
  </si>
  <si>
    <t xml:space="preserve">SO0000509</t>
  </si>
  <si>
    <t xml:space="preserve">PRD00367</t>
  </si>
  <si>
    <t xml:space="preserve">WH00872</t>
  </si>
  <si>
    <t xml:space="preserve">2023-06-05</t>
  </si>
  <si>
    <t xml:space="preserve">2023-06-06</t>
  </si>
  <si>
    <t xml:space="preserve">SO0000510</t>
  </si>
  <si>
    <t xml:space="preserve">PRD00213</t>
  </si>
  <si>
    <t xml:space="preserve">WH00265</t>
  </si>
  <si>
    <t xml:space="preserve">2024-06-05</t>
  </si>
  <si>
    <t xml:space="preserve">2024-06-07</t>
  </si>
  <si>
    <t xml:space="preserve">SO0000511</t>
  </si>
  <si>
    <t xml:space="preserve">2022-02-14</t>
  </si>
  <si>
    <t xml:space="preserve">SO0000512</t>
  </si>
  <si>
    <t xml:space="preserve">CUST00499</t>
  </si>
  <si>
    <t xml:space="preserve">WH00148</t>
  </si>
  <si>
    <t xml:space="preserve">SO0000513</t>
  </si>
  <si>
    <t xml:space="preserve">CUST00044</t>
  </si>
  <si>
    <t xml:space="preserve">WH00137</t>
  </si>
  <si>
    <t xml:space="preserve">SO0000514</t>
  </si>
  <si>
    <t xml:space="preserve">CUST00203</t>
  </si>
  <si>
    <t xml:space="preserve">PRD00764</t>
  </si>
  <si>
    <t xml:space="preserve">WH00404</t>
  </si>
  <si>
    <t xml:space="preserve">2024-08-22</t>
  </si>
  <si>
    <t xml:space="preserve">SO0000515</t>
  </si>
  <si>
    <t xml:space="preserve">CUST00225</t>
  </si>
  <si>
    <t xml:space="preserve">PRD00473</t>
  </si>
  <si>
    <t xml:space="preserve">WH00773</t>
  </si>
  <si>
    <t xml:space="preserve">SO0000516</t>
  </si>
  <si>
    <t xml:space="preserve">PRD00561</t>
  </si>
  <si>
    <t xml:space="preserve">WH00778</t>
  </si>
  <si>
    <t xml:space="preserve">SO0000517</t>
  </si>
  <si>
    <t xml:space="preserve">CUST00037</t>
  </si>
  <si>
    <t xml:space="preserve">2024-10-05</t>
  </si>
  <si>
    <t xml:space="preserve">SO0000518</t>
  </si>
  <si>
    <t xml:space="preserve">PRD00736</t>
  </si>
  <si>
    <t xml:space="preserve">SO0000519</t>
  </si>
  <si>
    <t xml:space="preserve">CUST00455</t>
  </si>
  <si>
    <t xml:space="preserve">WH00376</t>
  </si>
  <si>
    <t xml:space="preserve">2024-04-30</t>
  </si>
  <si>
    <t xml:space="preserve">SO0000520</t>
  </si>
  <si>
    <t xml:space="preserve">WH00907</t>
  </si>
  <si>
    <t xml:space="preserve">SO0000521</t>
  </si>
  <si>
    <t xml:space="preserve">WH00639</t>
  </si>
  <si>
    <t xml:space="preserve">2022-05-06</t>
  </si>
  <si>
    <t xml:space="preserve">Retailer_087</t>
  </si>
  <si>
    <t xml:space="preserve">SO0000522</t>
  </si>
  <si>
    <t xml:space="preserve">CUST00328</t>
  </si>
  <si>
    <t xml:space="preserve">PRD00780</t>
  </si>
  <si>
    <t xml:space="preserve">WH00210</t>
  </si>
  <si>
    <t xml:space="preserve">2022-10-12</t>
  </si>
  <si>
    <t xml:space="preserve">SO0000523</t>
  </si>
  <si>
    <t xml:space="preserve">CUST00035</t>
  </si>
  <si>
    <t xml:space="preserve">WH00980</t>
  </si>
  <si>
    <t xml:space="preserve">SO0000524</t>
  </si>
  <si>
    <t xml:space="preserve">CUST00283</t>
  </si>
  <si>
    <t xml:space="preserve">2024-12-18</t>
  </si>
  <si>
    <t xml:space="preserve">SO0000525</t>
  </si>
  <si>
    <t xml:space="preserve">CUST00330</t>
  </si>
  <si>
    <t xml:space="preserve">WH00827</t>
  </si>
  <si>
    <t xml:space="preserve">SO0000526</t>
  </si>
  <si>
    <t xml:space="preserve">CUST00111</t>
  </si>
  <si>
    <t xml:space="preserve">PRD00715</t>
  </si>
  <si>
    <t xml:space="preserve">WH00889</t>
  </si>
  <si>
    <t xml:space="preserve">2022-11-01</t>
  </si>
  <si>
    <t xml:space="preserve">SO0000527</t>
  </si>
  <si>
    <t xml:space="preserve">CUST00389</t>
  </si>
  <si>
    <t xml:space="preserve">2023-05-14</t>
  </si>
  <si>
    <t xml:space="preserve">SO0000528</t>
  </si>
  <si>
    <t xml:space="preserve">PRD00041</t>
  </si>
  <si>
    <t xml:space="preserve">WH00314</t>
  </si>
  <si>
    <t xml:space="preserve">2024-08-17</t>
  </si>
  <si>
    <t xml:space="preserve">SO0000529</t>
  </si>
  <si>
    <t xml:space="preserve">CUST00280</t>
  </si>
  <si>
    <t xml:space="preserve">PRD00162</t>
  </si>
  <si>
    <t xml:space="preserve">2023-12-08</t>
  </si>
  <si>
    <t xml:space="preserve">SO0000530</t>
  </si>
  <si>
    <t xml:space="preserve">PRD00216</t>
  </si>
  <si>
    <t xml:space="preserve">WH00467</t>
  </si>
  <si>
    <t xml:space="preserve">SO0000531</t>
  </si>
  <si>
    <t xml:space="preserve">PRD00814</t>
  </si>
  <si>
    <t xml:space="preserve">WH00617</t>
  </si>
  <si>
    <t xml:space="preserve">2023-06-03</t>
  </si>
  <si>
    <t xml:space="preserve">2023-06-04</t>
  </si>
  <si>
    <t xml:space="preserve">SO0000532</t>
  </si>
  <si>
    <t xml:space="preserve">CUST00477</t>
  </si>
  <si>
    <t xml:space="preserve">PRD00021</t>
  </si>
  <si>
    <t xml:space="preserve">WH00283</t>
  </si>
  <si>
    <t xml:space="preserve">2022-09-18</t>
  </si>
  <si>
    <t xml:space="preserve">SO0000533</t>
  </si>
  <si>
    <t xml:space="preserve">PRD00057</t>
  </si>
  <si>
    <t xml:space="preserve">WH00747</t>
  </si>
  <si>
    <t xml:space="preserve">SO0000534</t>
  </si>
  <si>
    <t xml:space="preserve">2023-12-26</t>
  </si>
  <si>
    <t xml:space="preserve">SO0000535</t>
  </si>
  <si>
    <t xml:space="preserve">PRD00024</t>
  </si>
  <si>
    <t xml:space="preserve">WH00089</t>
  </si>
  <si>
    <t xml:space="preserve">2024-10-17</t>
  </si>
  <si>
    <t xml:space="preserve">2024-10-20</t>
  </si>
  <si>
    <t xml:space="preserve">SO0000536</t>
  </si>
  <si>
    <t xml:space="preserve">WH00060</t>
  </si>
  <si>
    <t xml:space="preserve">2022-12-23</t>
  </si>
  <si>
    <t xml:space="preserve">SO0000537</t>
  </si>
  <si>
    <t xml:space="preserve">2022-02-27</t>
  </si>
  <si>
    <t xml:space="preserve">SO0000538</t>
  </si>
  <si>
    <t xml:space="preserve">PRD00773</t>
  </si>
  <si>
    <t xml:space="preserve">2023-03-20</t>
  </si>
  <si>
    <t xml:space="preserve">2023-03-19</t>
  </si>
  <si>
    <t xml:space="preserve">SO0000539</t>
  </si>
  <si>
    <t xml:space="preserve">WH00064</t>
  </si>
  <si>
    <t xml:space="preserve">2024-08-27</t>
  </si>
  <si>
    <t xml:space="preserve">Retailer_046</t>
  </si>
  <si>
    <t xml:space="preserve">SO0000540</t>
  </si>
  <si>
    <t xml:space="preserve">PRD00653</t>
  </si>
  <si>
    <t xml:space="preserve">SO0000541</t>
  </si>
  <si>
    <t xml:space="preserve">WH00693</t>
  </si>
  <si>
    <t xml:space="preserve">2022-08-05</t>
  </si>
  <si>
    <t xml:space="preserve">SO0000542</t>
  </si>
  <si>
    <t xml:space="preserve">CUST00163</t>
  </si>
  <si>
    <t xml:space="preserve">SO0000543</t>
  </si>
  <si>
    <t xml:space="preserve">WH00815</t>
  </si>
  <si>
    <t xml:space="preserve">SO0000544</t>
  </si>
  <si>
    <t xml:space="preserve">PRD00926</t>
  </si>
  <si>
    <t xml:space="preserve">WH00009</t>
  </si>
  <si>
    <t xml:space="preserve">2022-09-25</t>
  </si>
  <si>
    <t xml:space="preserve">SO0000545</t>
  </si>
  <si>
    <t xml:space="preserve">PRD00384</t>
  </si>
  <si>
    <t xml:space="preserve">WH00655</t>
  </si>
  <si>
    <t xml:space="preserve">2022-05-10</t>
  </si>
  <si>
    <t xml:space="preserve">SO0000546</t>
  </si>
  <si>
    <t xml:space="preserve">PRD00129</t>
  </si>
  <si>
    <t xml:space="preserve">SO0000547</t>
  </si>
  <si>
    <t xml:space="preserve">PRD00836</t>
  </si>
  <si>
    <t xml:space="preserve">SO0000548</t>
  </si>
  <si>
    <t xml:space="preserve">WH00307</t>
  </si>
  <si>
    <t xml:space="preserve">2022-03-28</t>
  </si>
  <si>
    <t xml:space="preserve">2022-03-31</t>
  </si>
  <si>
    <t xml:space="preserve">SO0000549</t>
  </si>
  <si>
    <t xml:space="preserve">CUST00071</t>
  </si>
  <si>
    <t xml:space="preserve">2022-06-25</t>
  </si>
  <si>
    <t xml:space="preserve">SO0000550</t>
  </si>
  <si>
    <t xml:space="preserve">PRD00748</t>
  </si>
  <si>
    <t xml:space="preserve">WH00466</t>
  </si>
  <si>
    <t xml:space="preserve">2024-03-14</t>
  </si>
  <si>
    <t xml:space="preserve">SO0000551</t>
  </si>
  <si>
    <t xml:space="preserve">CUST00281</t>
  </si>
  <si>
    <t xml:space="preserve">SO0000552</t>
  </si>
  <si>
    <t xml:space="preserve">PRD00821</t>
  </si>
  <si>
    <t xml:space="preserve">WH00022</t>
  </si>
  <si>
    <t xml:space="preserve">SO0000553</t>
  </si>
  <si>
    <t xml:space="preserve">CUST00067</t>
  </si>
  <si>
    <t xml:space="preserve">PRD00646</t>
  </si>
  <si>
    <t xml:space="preserve">2024-03-11</t>
  </si>
  <si>
    <t xml:space="preserve">SO0000554</t>
  </si>
  <si>
    <t xml:space="preserve">CUST00333</t>
  </si>
  <si>
    <t xml:space="preserve">PRD00009</t>
  </si>
  <si>
    <t xml:space="preserve">2023-08-09</t>
  </si>
  <si>
    <t xml:space="preserve">SO0000555</t>
  </si>
  <si>
    <t xml:space="preserve">PRD00549</t>
  </si>
  <si>
    <t xml:space="preserve">2024-11-30</t>
  </si>
  <si>
    <t xml:space="preserve">SO0000556</t>
  </si>
  <si>
    <t xml:space="preserve">WH00344</t>
  </si>
  <si>
    <t xml:space="preserve">SO0000557</t>
  </si>
  <si>
    <t xml:space="preserve">PRD00501</t>
  </si>
  <si>
    <t xml:space="preserve">WH00305</t>
  </si>
  <si>
    <t xml:space="preserve">SO0000558</t>
  </si>
  <si>
    <t xml:space="preserve">PRD00700</t>
  </si>
  <si>
    <t xml:space="preserve">SO0000559</t>
  </si>
  <si>
    <t xml:space="preserve">WH00874</t>
  </si>
  <si>
    <t xml:space="preserve">2023-03-22</t>
  </si>
  <si>
    <t xml:space="preserve">SO0000560</t>
  </si>
  <si>
    <t xml:space="preserve">WH00341</t>
  </si>
  <si>
    <t xml:space="preserve">SO0000561</t>
  </si>
  <si>
    <t xml:space="preserve">CUST00118</t>
  </si>
  <si>
    <t xml:space="preserve">PRD00531</t>
  </si>
  <si>
    <t xml:space="preserve">SO0000562</t>
  </si>
  <si>
    <t xml:space="preserve">WH00808</t>
  </si>
  <si>
    <t xml:space="preserve">SO0000563</t>
  </si>
  <si>
    <t xml:space="preserve">CUST00116</t>
  </si>
  <si>
    <t xml:space="preserve">PRD00695</t>
  </si>
  <si>
    <t xml:space="preserve">WH00848</t>
  </si>
  <si>
    <t xml:space="preserve">SO0000564</t>
  </si>
  <si>
    <t xml:space="preserve">PRD00680</t>
  </si>
  <si>
    <t xml:space="preserve">WH00746</t>
  </si>
  <si>
    <t xml:space="preserve">SO0000565</t>
  </si>
  <si>
    <t xml:space="preserve">WH00943</t>
  </si>
  <si>
    <t xml:space="preserve">SO0000566</t>
  </si>
  <si>
    <t xml:space="preserve">CUST00411</t>
  </si>
  <si>
    <t xml:space="preserve">PRD00323</t>
  </si>
  <si>
    <t xml:space="preserve">WH00744</t>
  </si>
  <si>
    <t xml:space="preserve">SO0000567</t>
  </si>
  <si>
    <t xml:space="preserve">2022-11-25</t>
  </si>
  <si>
    <t xml:space="preserve">2022-11-28</t>
  </si>
  <si>
    <t xml:space="preserve">SO0000568</t>
  </si>
  <si>
    <t xml:space="preserve">PRD00100</t>
  </si>
  <si>
    <t xml:space="preserve">WH00348</t>
  </si>
  <si>
    <t xml:space="preserve">2022-03-23</t>
  </si>
  <si>
    <t xml:space="preserve">2022-03-24</t>
  </si>
  <si>
    <t xml:space="preserve">SO0000569</t>
  </si>
  <si>
    <t xml:space="preserve">CUST00474</t>
  </si>
  <si>
    <t xml:space="preserve">2022-08-24</t>
  </si>
  <si>
    <t xml:space="preserve">SO0000570</t>
  </si>
  <si>
    <t xml:space="preserve">2024-05-26</t>
  </si>
  <si>
    <t xml:space="preserve">2024-05-27</t>
  </si>
  <si>
    <t xml:space="preserve">SO0000571</t>
  </si>
  <si>
    <t xml:space="preserve">PRD00579</t>
  </si>
  <si>
    <t xml:space="preserve">SO0000572</t>
  </si>
  <si>
    <t xml:space="preserve">PRD00609</t>
  </si>
  <si>
    <t xml:space="preserve">WH00843</t>
  </si>
  <si>
    <t xml:space="preserve">SO0000573</t>
  </si>
  <si>
    <t xml:space="preserve">PRD00280</t>
  </si>
  <si>
    <t xml:space="preserve">WH00579</t>
  </si>
  <si>
    <t xml:space="preserve">2024-06-10</t>
  </si>
  <si>
    <t xml:space="preserve">SO0000574</t>
  </si>
  <si>
    <t xml:space="preserve">CUST00301</t>
  </si>
  <si>
    <t xml:space="preserve">2023-03-05</t>
  </si>
  <si>
    <t xml:space="preserve">SO0000575</t>
  </si>
  <si>
    <t xml:space="preserve">WH00957</t>
  </si>
  <si>
    <t xml:space="preserve">SO0000576</t>
  </si>
  <si>
    <t xml:space="preserve">WH00537</t>
  </si>
  <si>
    <t xml:space="preserve">2023-07-07</t>
  </si>
  <si>
    <t xml:space="preserve">2023-07-09</t>
  </si>
  <si>
    <t xml:space="preserve">SO0000577</t>
  </si>
  <si>
    <t xml:space="preserve">2022-09-06</t>
  </si>
  <si>
    <t xml:space="preserve">SO0000578</t>
  </si>
  <si>
    <t xml:space="preserve">CUST00488</t>
  </si>
  <si>
    <t xml:space="preserve">2024-08-09</t>
  </si>
  <si>
    <t xml:space="preserve">SO0000579</t>
  </si>
  <si>
    <t xml:space="preserve">PRD00125</t>
  </si>
  <si>
    <t xml:space="preserve">SO0000580</t>
  </si>
  <si>
    <t xml:space="preserve">CUST00428</t>
  </si>
  <si>
    <t xml:space="preserve">PRD00171</t>
  </si>
  <si>
    <t xml:space="preserve">2022-06-20</t>
  </si>
  <si>
    <t xml:space="preserve">SO0000581</t>
  </si>
  <si>
    <t xml:space="preserve">PRD00230</t>
  </si>
  <si>
    <t xml:space="preserve">2024-07-27</t>
  </si>
  <si>
    <t xml:space="preserve">2024-07-26</t>
  </si>
  <si>
    <t xml:space="preserve">SO0000582</t>
  </si>
  <si>
    <t xml:space="preserve">SO0000583</t>
  </si>
  <si>
    <t xml:space="preserve">WH00567</t>
  </si>
  <si>
    <t xml:space="preserve">2022-04-27</t>
  </si>
  <si>
    <t xml:space="preserve">SO0000584</t>
  </si>
  <si>
    <t xml:space="preserve">CUST00143</t>
  </si>
  <si>
    <t xml:space="preserve">PRD00687</t>
  </si>
  <si>
    <t xml:space="preserve">2023-03-21</t>
  </si>
  <si>
    <t xml:space="preserve">SO0000585</t>
  </si>
  <si>
    <t xml:space="preserve">CUST00467</t>
  </si>
  <si>
    <t xml:space="preserve">WH00408</t>
  </si>
  <si>
    <t xml:space="preserve">2025-01-05</t>
  </si>
  <si>
    <t xml:space="preserve">2025-01-08</t>
  </si>
  <si>
    <t xml:space="preserve">SO0000586</t>
  </si>
  <si>
    <t xml:space="preserve">CUST00077</t>
  </si>
  <si>
    <t xml:space="preserve">2022-12-28</t>
  </si>
  <si>
    <t xml:space="preserve">SO0000587</t>
  </si>
  <si>
    <t xml:space="preserve">CUST00201</t>
  </si>
  <si>
    <t xml:space="preserve">PRD00277</t>
  </si>
  <si>
    <t xml:space="preserve">WH00730</t>
  </si>
  <si>
    <t xml:space="preserve">SO0000588</t>
  </si>
  <si>
    <t xml:space="preserve">CUST00429</t>
  </si>
  <si>
    <t xml:space="preserve">WH00520</t>
  </si>
  <si>
    <t xml:space="preserve">2024-06-08</t>
  </si>
  <si>
    <t xml:space="preserve">SO0000589</t>
  </si>
  <si>
    <t xml:space="preserve">CUST00137</t>
  </si>
  <si>
    <t xml:space="preserve">PRD00385</t>
  </si>
  <si>
    <t xml:space="preserve">WH00588</t>
  </si>
  <si>
    <t xml:space="preserve">2024-04-25</t>
  </si>
  <si>
    <t xml:space="preserve">SO0000590</t>
  </si>
  <si>
    <t xml:space="preserve">PRD00568</t>
  </si>
  <si>
    <t xml:space="preserve">WH00941</t>
  </si>
  <si>
    <t xml:space="preserve">2024-05-24</t>
  </si>
  <si>
    <t xml:space="preserve">SO0000591</t>
  </si>
  <si>
    <t xml:space="preserve">WH00233</t>
  </si>
  <si>
    <t xml:space="preserve">SO0000592</t>
  </si>
  <si>
    <t xml:space="preserve">CUST00324</t>
  </si>
  <si>
    <t xml:space="preserve">2024-03-28</t>
  </si>
  <si>
    <t xml:space="preserve">SO0000593</t>
  </si>
  <si>
    <t xml:space="preserve">CUST00240</t>
  </si>
  <si>
    <t xml:space="preserve">PRD00075</t>
  </si>
  <si>
    <t xml:space="preserve">SO0000594</t>
  </si>
  <si>
    <t xml:space="preserve">CUST00155</t>
  </si>
  <si>
    <t xml:space="preserve">PRD00335</t>
  </si>
  <si>
    <t xml:space="preserve">WH00387</t>
  </si>
  <si>
    <t xml:space="preserve">2024-05-03</t>
  </si>
  <si>
    <t xml:space="preserve">SO0000595</t>
  </si>
  <si>
    <t xml:space="preserve">CUST00074</t>
  </si>
  <si>
    <t xml:space="preserve">PRD00816</t>
  </si>
  <si>
    <t xml:space="preserve">2023-03-14</t>
  </si>
  <si>
    <t xml:space="preserve">SO0000596</t>
  </si>
  <si>
    <t xml:space="preserve">PRD00659</t>
  </si>
  <si>
    <t xml:space="preserve">WH00551</t>
  </si>
  <si>
    <t xml:space="preserve">SO0000597</t>
  </si>
  <si>
    <t xml:space="preserve">PRD00645</t>
  </si>
  <si>
    <t xml:space="preserve">WH00483</t>
  </si>
  <si>
    <t xml:space="preserve">2023-04-04</t>
  </si>
  <si>
    <t xml:space="preserve">SO0000598</t>
  </si>
  <si>
    <t xml:space="preserve">PRD00215</t>
  </si>
  <si>
    <t xml:space="preserve">2022-02-21</t>
  </si>
  <si>
    <t xml:space="preserve">2022-02-20</t>
  </si>
  <si>
    <t xml:space="preserve">SO0000599</t>
  </si>
  <si>
    <t xml:space="preserve">CUST00152</t>
  </si>
  <si>
    <t xml:space="preserve">WH00654</t>
  </si>
  <si>
    <t xml:space="preserve">2024-09-06</t>
  </si>
  <si>
    <t xml:space="preserve">2024-09-05</t>
  </si>
  <si>
    <t xml:space="preserve">SO0000600</t>
  </si>
  <si>
    <t xml:space="preserve">CUST00431</t>
  </si>
  <si>
    <t xml:space="preserve">2023-05-17</t>
  </si>
  <si>
    <t xml:space="preserve">SO0000601</t>
  </si>
  <si>
    <t xml:space="preserve">CUST00121</t>
  </si>
  <si>
    <t xml:space="preserve">2023-02-23</t>
  </si>
  <si>
    <t xml:space="preserve">2023-02-25</t>
  </si>
  <si>
    <t xml:space="preserve">SO0000602</t>
  </si>
  <si>
    <t xml:space="preserve">CUST00045</t>
  </si>
  <si>
    <t xml:space="preserve">PRD00928</t>
  </si>
  <si>
    <t xml:space="preserve">WH00686</t>
  </si>
  <si>
    <t xml:space="preserve">SO0000603</t>
  </si>
  <si>
    <t xml:space="preserve">CUST00487</t>
  </si>
  <si>
    <t xml:space="preserve">PRD00916</t>
  </si>
  <si>
    <t xml:space="preserve">2022-11-22</t>
  </si>
  <si>
    <t xml:space="preserve">SO0000604</t>
  </si>
  <si>
    <t xml:space="preserve">PRD00660</t>
  </si>
  <si>
    <t xml:space="preserve">SO0000605</t>
  </si>
  <si>
    <t xml:space="preserve">SO0000606</t>
  </si>
  <si>
    <t xml:space="preserve">2022-01-23</t>
  </si>
  <si>
    <t xml:space="preserve">SO0000607</t>
  </si>
  <si>
    <t xml:space="preserve">PRD00563</t>
  </si>
  <si>
    <t xml:space="preserve">2024-10-21</t>
  </si>
  <si>
    <t xml:space="preserve">2024-10-23</t>
  </si>
  <si>
    <t xml:space="preserve">SO0000608</t>
  </si>
  <si>
    <t xml:space="preserve">CUST00468</t>
  </si>
  <si>
    <t xml:space="preserve">PRD00071</t>
  </si>
  <si>
    <t xml:space="preserve">SO0000609</t>
  </si>
  <si>
    <t xml:space="preserve">CUST00461</t>
  </si>
  <si>
    <t xml:space="preserve">PRD00093</t>
  </si>
  <si>
    <t xml:space="preserve">WH00029</t>
  </si>
  <si>
    <t xml:space="preserve">SO0000610</t>
  </si>
  <si>
    <t xml:space="preserve">WH00301</t>
  </si>
  <si>
    <t xml:space="preserve">2022-11-27</t>
  </si>
  <si>
    <t xml:space="preserve">SO0000611</t>
  </si>
  <si>
    <t xml:space="preserve">WH00449</t>
  </si>
  <si>
    <t xml:space="preserve">SO0000612</t>
  </si>
  <si>
    <t xml:space="preserve">CUST00486</t>
  </si>
  <si>
    <t xml:space="preserve">WH00706</t>
  </si>
  <si>
    <t xml:space="preserve">SO0000613</t>
  </si>
  <si>
    <t xml:space="preserve">CUST00060</t>
  </si>
  <si>
    <t xml:space="preserve">PRD00491</t>
  </si>
  <si>
    <t xml:space="preserve">WH00424</t>
  </si>
  <si>
    <t xml:space="preserve">2023-12-12</t>
  </si>
  <si>
    <t xml:space="preserve">SO0000614</t>
  </si>
  <si>
    <t xml:space="preserve">WH00427</t>
  </si>
  <si>
    <t xml:space="preserve">2022-04-01</t>
  </si>
  <si>
    <t xml:space="preserve">SO0000615</t>
  </si>
  <si>
    <t xml:space="preserve">CUST00384</t>
  </si>
  <si>
    <t xml:space="preserve">PRD00939</t>
  </si>
  <si>
    <t xml:space="preserve">WH00015</t>
  </si>
  <si>
    <t xml:space="preserve">2022-07-07</t>
  </si>
  <si>
    <t xml:space="preserve">SO0000616</t>
  </si>
  <si>
    <t xml:space="preserve">CUST00476</t>
  </si>
  <si>
    <t xml:space="preserve">WH00396</t>
  </si>
  <si>
    <t xml:space="preserve">2024-06-28</t>
  </si>
  <si>
    <t xml:space="preserve">SO0000617</t>
  </si>
  <si>
    <t xml:space="preserve">CUST00090</t>
  </si>
  <si>
    <t xml:space="preserve">SO0000618</t>
  </si>
  <si>
    <t xml:space="preserve">WH00881</t>
  </si>
  <si>
    <t xml:space="preserve">2023-02-17</t>
  </si>
  <si>
    <t xml:space="preserve">SO0000619</t>
  </si>
  <si>
    <t xml:space="preserve">SO0000620</t>
  </si>
  <si>
    <t xml:space="preserve">2023-09-26</t>
  </si>
  <si>
    <t xml:space="preserve">2023-09-29</t>
  </si>
  <si>
    <t xml:space="preserve">SO0000621</t>
  </si>
  <si>
    <t xml:space="preserve">PRD00058</t>
  </si>
  <si>
    <t xml:space="preserve">2023-04-26</t>
  </si>
  <si>
    <t xml:space="preserve">2023-04-25</t>
  </si>
  <si>
    <t xml:space="preserve">SO0000622</t>
  </si>
  <si>
    <t xml:space="preserve">WH00876</t>
  </si>
  <si>
    <t xml:space="preserve">2023-12-22</t>
  </si>
  <si>
    <t xml:space="preserve">SO0000623</t>
  </si>
  <si>
    <t xml:space="preserve">CUST00336</t>
  </si>
  <si>
    <t xml:space="preserve">2022-05-20</t>
  </si>
  <si>
    <t xml:space="preserve">SO0000624</t>
  </si>
  <si>
    <t xml:space="preserve">PRD00881</t>
  </si>
  <si>
    <t xml:space="preserve">WH00877</t>
  </si>
  <si>
    <t xml:space="preserve">2024-12-29</t>
  </si>
  <si>
    <t xml:space="preserve">SO0000625</t>
  </si>
  <si>
    <t xml:space="preserve">CUST00362</t>
  </si>
  <si>
    <t xml:space="preserve">PRD00305</t>
  </si>
  <si>
    <t xml:space="preserve">WH00774</t>
  </si>
  <si>
    <t xml:space="preserve">2023-02-03</t>
  </si>
  <si>
    <t xml:space="preserve">2023-02-05</t>
  </si>
  <si>
    <t xml:space="preserve">SO0000626</t>
  </si>
  <si>
    <t xml:space="preserve">PRD00560</t>
  </si>
  <si>
    <t xml:space="preserve">2024-03-29</t>
  </si>
  <si>
    <t xml:space="preserve">SO0000627</t>
  </si>
  <si>
    <t xml:space="preserve">CUST00141</t>
  </si>
  <si>
    <t xml:space="preserve">WH00006</t>
  </si>
  <si>
    <t xml:space="preserve">2024-11-09</t>
  </si>
  <si>
    <t xml:space="preserve">SO0000628</t>
  </si>
  <si>
    <t xml:space="preserve">PRD00875</t>
  </si>
  <si>
    <t xml:space="preserve">WH00951</t>
  </si>
  <si>
    <t xml:space="preserve">2023-04-12</t>
  </si>
  <si>
    <t xml:space="preserve">SO0000629</t>
  </si>
  <si>
    <t xml:space="preserve">CUST00475</t>
  </si>
  <si>
    <t xml:space="preserve">PRD00329</t>
  </si>
  <si>
    <t xml:space="preserve">WH00207</t>
  </si>
  <si>
    <t xml:space="preserve">SO0000630</t>
  </si>
  <si>
    <t xml:space="preserve">WH00034</t>
  </si>
  <si>
    <t xml:space="preserve">2022-02-28</t>
  </si>
  <si>
    <t xml:space="preserve">SO0000631</t>
  </si>
  <si>
    <t xml:space="preserve">CUST00288</t>
  </si>
  <si>
    <t xml:space="preserve">WH00977</t>
  </si>
  <si>
    <t xml:space="preserve">2023-01-18</t>
  </si>
  <si>
    <t xml:space="preserve">SO0000632</t>
  </si>
  <si>
    <t xml:space="preserve">WH00644</t>
  </si>
  <si>
    <t xml:space="preserve">2022-10-14</t>
  </si>
  <si>
    <t xml:space="preserve">SO0000633</t>
  </si>
  <si>
    <t xml:space="preserve">CUST00038</t>
  </si>
  <si>
    <t xml:space="preserve">PRD00397</t>
  </si>
  <si>
    <t xml:space="preserve">WH00740</t>
  </si>
  <si>
    <t xml:space="preserve">2024-11-16</t>
  </si>
  <si>
    <t xml:space="preserve">SO0000634</t>
  </si>
  <si>
    <t xml:space="preserve">WH00840</t>
  </si>
  <si>
    <t xml:space="preserve">2023-02-22</t>
  </si>
  <si>
    <t xml:space="preserve">SO0000635</t>
  </si>
  <si>
    <t xml:space="preserve">CUST00379</t>
  </si>
  <si>
    <t xml:space="preserve">WH00012</t>
  </si>
  <si>
    <t xml:space="preserve">SO0000636</t>
  </si>
  <si>
    <t xml:space="preserve">CUST00241</t>
  </si>
  <si>
    <t xml:space="preserve">PRD00300</t>
  </si>
  <si>
    <t xml:space="preserve">2024-03-16</t>
  </si>
  <si>
    <t xml:space="preserve">SO0000637</t>
  </si>
  <si>
    <t xml:space="preserve">WH00109</t>
  </si>
  <si>
    <t xml:space="preserve">2023-04-11</t>
  </si>
  <si>
    <t xml:space="preserve">SO0000638</t>
  </si>
  <si>
    <t xml:space="preserve">2024-06-16</t>
  </si>
  <si>
    <t xml:space="preserve">SO0000639</t>
  </si>
  <si>
    <t xml:space="preserve">PRD00364</t>
  </si>
  <si>
    <t xml:space="preserve">SO0000640</t>
  </si>
  <si>
    <t xml:space="preserve">CUST00453</t>
  </si>
  <si>
    <t xml:space="preserve">SO0000641</t>
  </si>
  <si>
    <t xml:space="preserve">WH00313</t>
  </si>
  <si>
    <t xml:space="preserve">2023-12-11</t>
  </si>
  <si>
    <t xml:space="preserve">SO0000642</t>
  </si>
  <si>
    <t xml:space="preserve">PRD00494</t>
  </si>
  <si>
    <t xml:space="preserve">WH00063</t>
  </si>
  <si>
    <t xml:space="preserve">SO0000643</t>
  </si>
  <si>
    <t xml:space="preserve">CUST00166</t>
  </si>
  <si>
    <t xml:space="preserve">2023-12-13</t>
  </si>
  <si>
    <t xml:space="preserve">SO0000644</t>
  </si>
  <si>
    <t xml:space="preserve">PRD00765</t>
  </si>
  <si>
    <t xml:space="preserve">WH00699</t>
  </si>
  <si>
    <t xml:space="preserve">SO0000645</t>
  </si>
  <si>
    <t xml:space="preserve">WH00673</t>
  </si>
  <si>
    <t xml:space="preserve">2022-04-16</t>
  </si>
  <si>
    <t xml:space="preserve">SO0000646</t>
  </si>
  <si>
    <t xml:space="preserve">PRD00074</t>
  </si>
  <si>
    <t xml:space="preserve">SO0000647</t>
  </si>
  <si>
    <t xml:space="preserve">WH00842</t>
  </si>
  <si>
    <t xml:space="preserve">SO0000648</t>
  </si>
  <si>
    <t xml:space="preserve">PRD00766</t>
  </si>
  <si>
    <t xml:space="preserve">WH00461</t>
  </si>
  <si>
    <t xml:space="preserve">SO0000649</t>
  </si>
  <si>
    <t xml:space="preserve">2024-01-31</t>
  </si>
  <si>
    <t xml:space="preserve">SO0000650</t>
  </si>
  <si>
    <t xml:space="preserve">CUST00439</t>
  </si>
  <si>
    <t xml:space="preserve">WH00596</t>
  </si>
  <si>
    <t xml:space="preserve">SO0000651</t>
  </si>
  <si>
    <t xml:space="preserve">CUST00387</t>
  </si>
  <si>
    <t xml:space="preserve">PRD00971</t>
  </si>
  <si>
    <t xml:space="preserve">WH00237</t>
  </si>
  <si>
    <t xml:space="preserve">SO0000652</t>
  </si>
  <si>
    <t xml:space="preserve">2023-03-12</t>
  </si>
  <si>
    <t xml:space="preserve">2023-03-15</t>
  </si>
  <si>
    <t xml:space="preserve">SO0000653</t>
  </si>
  <si>
    <t xml:space="preserve">CUST00136</t>
  </si>
  <si>
    <t xml:space="preserve">SO0000654</t>
  </si>
  <si>
    <t xml:space="preserve">SO0000655</t>
  </si>
  <si>
    <t xml:space="preserve">PRD00825</t>
  </si>
  <si>
    <t xml:space="preserve">WH00809</t>
  </si>
  <si>
    <t xml:space="preserve">2024-03-20</t>
  </si>
  <si>
    <t xml:space="preserve">SO0000656</t>
  </si>
  <si>
    <t xml:space="preserve">PRD00424</t>
  </si>
  <si>
    <t xml:space="preserve">2024-05-05</t>
  </si>
  <si>
    <t xml:space="preserve">SO0000657</t>
  </si>
  <si>
    <t xml:space="preserve">CUST00199</t>
  </si>
  <si>
    <t xml:space="preserve">PRD00450</t>
  </si>
  <si>
    <t xml:space="preserve">SO0000658</t>
  </si>
  <si>
    <t xml:space="preserve">PRD00499</t>
  </si>
  <si>
    <t xml:space="preserve">WH00491</t>
  </si>
  <si>
    <t xml:space="preserve">2022-05-23</t>
  </si>
  <si>
    <t xml:space="preserve">SO0000659</t>
  </si>
  <si>
    <t xml:space="preserve">SO0000660</t>
  </si>
  <si>
    <t xml:space="preserve">SO0000661</t>
  </si>
  <si>
    <t xml:space="preserve">PRD00227</t>
  </si>
  <si>
    <t xml:space="preserve">SO0000662</t>
  </si>
  <si>
    <t xml:space="preserve">PRD00226</t>
  </si>
  <si>
    <t xml:space="preserve">WH00337</t>
  </si>
  <si>
    <t xml:space="preserve">2024-12-21</t>
  </si>
  <si>
    <t xml:space="preserve">SO0000663</t>
  </si>
  <si>
    <t xml:space="preserve">PRD00038</t>
  </si>
  <si>
    <t xml:space="preserve">WH00636</t>
  </si>
  <si>
    <t xml:space="preserve">SO0000664</t>
  </si>
  <si>
    <t xml:space="preserve">CUST00438</t>
  </si>
  <si>
    <t xml:space="preserve">PRD00422</t>
  </si>
  <si>
    <t xml:space="preserve">WH00886</t>
  </si>
  <si>
    <t xml:space="preserve">SO0000665</t>
  </si>
  <si>
    <t xml:space="preserve">CUST00382</t>
  </si>
  <si>
    <t xml:space="preserve">SO0000666</t>
  </si>
  <si>
    <t xml:space="preserve">PRD00012</t>
  </si>
  <si>
    <t xml:space="preserve">2024-07-22</t>
  </si>
  <si>
    <t xml:space="preserve">2024-07-21</t>
  </si>
  <si>
    <t xml:space="preserve">SO0000667</t>
  </si>
  <si>
    <t xml:space="preserve">WH00662</t>
  </si>
  <si>
    <t xml:space="preserve">2023-10-15</t>
  </si>
  <si>
    <t xml:space="preserve">SO0000668</t>
  </si>
  <si>
    <t xml:space="preserve">CUST00470</t>
  </si>
  <si>
    <t xml:space="preserve">PRD00529</t>
  </si>
  <si>
    <t xml:space="preserve">SO0000669</t>
  </si>
  <si>
    <t xml:space="preserve">SO0000670</t>
  </si>
  <si>
    <t xml:space="preserve">CUST00094</t>
  </si>
  <si>
    <t xml:space="preserve">PRD00870</t>
  </si>
  <si>
    <t xml:space="preserve">WH00414</t>
  </si>
  <si>
    <t xml:space="preserve">SO0000671</t>
  </si>
  <si>
    <t xml:space="preserve">PRD00535</t>
  </si>
  <si>
    <t xml:space="preserve">WH00272</t>
  </si>
  <si>
    <t xml:space="preserve">2023-02-19</t>
  </si>
  <si>
    <t xml:space="preserve">SO0000672</t>
  </si>
  <si>
    <t xml:space="preserve">CUST00228</t>
  </si>
  <si>
    <t xml:space="preserve">SO0000673</t>
  </si>
  <si>
    <t xml:space="preserve">CUST00370</t>
  </si>
  <si>
    <t xml:space="preserve">PRD00833</t>
  </si>
  <si>
    <t xml:space="preserve">2024-07-25</t>
  </si>
  <si>
    <t xml:space="preserve">SO0000674</t>
  </si>
  <si>
    <t xml:space="preserve">PRD00423</t>
  </si>
  <si>
    <t xml:space="preserve">2022-10-28</t>
  </si>
  <si>
    <t xml:space="preserve">2022-10-31</t>
  </si>
  <si>
    <t xml:space="preserve">SO0000675</t>
  </si>
  <si>
    <t xml:space="preserve">PRD00048</t>
  </si>
  <si>
    <t xml:space="preserve">WH00030</t>
  </si>
  <si>
    <t xml:space="preserve">SO0000676</t>
  </si>
  <si>
    <t xml:space="preserve">SO0000677</t>
  </si>
  <si>
    <t xml:space="preserve">WH00412</t>
  </si>
  <si>
    <t xml:space="preserve">2023-06-23</t>
  </si>
  <si>
    <t xml:space="preserve">SO0000678</t>
  </si>
  <si>
    <t xml:space="preserve">PRD00906</t>
  </si>
  <si>
    <t xml:space="preserve">2023-06-07</t>
  </si>
  <si>
    <t xml:space="preserve">SO0000679</t>
  </si>
  <si>
    <t xml:space="preserve">SO0000680</t>
  </si>
  <si>
    <t xml:space="preserve">PRD00992</t>
  </si>
  <si>
    <t xml:space="preserve">SO0000681</t>
  </si>
  <si>
    <t xml:space="preserve">CUST00296</t>
  </si>
  <si>
    <t xml:space="preserve">PRD00637</t>
  </si>
  <si>
    <t xml:space="preserve">SO0000682</t>
  </si>
  <si>
    <t xml:space="preserve">PRD00864</t>
  </si>
  <si>
    <t xml:space="preserve">2022-09-24</t>
  </si>
  <si>
    <t xml:space="preserve">SO0000683</t>
  </si>
  <si>
    <t xml:space="preserve">WH00921</t>
  </si>
  <si>
    <t xml:space="preserve">2022-04-28</t>
  </si>
  <si>
    <t xml:space="preserve">2022-05-01</t>
  </si>
  <si>
    <t xml:space="preserve">SO0000684</t>
  </si>
  <si>
    <t xml:space="preserve">PRD00039</t>
  </si>
  <si>
    <t xml:space="preserve">WH00345</t>
  </si>
  <si>
    <t xml:space="preserve">SO0000685</t>
  </si>
  <si>
    <t xml:space="preserve">PRD00463</t>
  </si>
  <si>
    <t xml:space="preserve">SO0000686</t>
  </si>
  <si>
    <t xml:space="preserve">2022-07-10</t>
  </si>
  <si>
    <t xml:space="preserve">SO0000687</t>
  </si>
  <si>
    <t xml:space="preserve">2022-10-05</t>
  </si>
  <si>
    <t xml:space="preserve">2022-10-04</t>
  </si>
  <si>
    <t xml:space="preserve">SO0000688</t>
  </si>
  <si>
    <t xml:space="preserve">PRD00498</t>
  </si>
  <si>
    <t xml:space="preserve">2023-04-07</t>
  </si>
  <si>
    <t xml:space="preserve">SO0000689</t>
  </si>
  <si>
    <t xml:space="preserve">SO0000690</t>
  </si>
  <si>
    <t xml:space="preserve">WH00154</t>
  </si>
  <si>
    <t xml:space="preserve">2022-06-28</t>
  </si>
  <si>
    <t xml:space="preserve">SO0000691</t>
  </si>
  <si>
    <t xml:space="preserve">2023-07-16</t>
  </si>
  <si>
    <t xml:space="preserve">SO0000692</t>
  </si>
  <si>
    <t xml:space="preserve">2023-07-13</t>
  </si>
  <si>
    <t xml:space="preserve">SO0000693</t>
  </si>
  <si>
    <t xml:space="preserve">PRD00854</t>
  </si>
  <si>
    <t xml:space="preserve">WH00328</t>
  </si>
  <si>
    <t xml:space="preserve">2022-08-12</t>
  </si>
  <si>
    <t xml:space="preserve">2022-08-11</t>
  </si>
  <si>
    <t xml:space="preserve">SO0000694</t>
  </si>
  <si>
    <t xml:space="preserve">CUST00450</t>
  </si>
  <si>
    <t xml:space="preserve">SO0000695</t>
  </si>
  <si>
    <t xml:space="preserve">WH00193</t>
  </si>
  <si>
    <t xml:space="preserve">SO0000696</t>
  </si>
  <si>
    <t xml:space="preserve">CUST00278</t>
  </si>
  <si>
    <t xml:space="preserve">PRD00393</t>
  </si>
  <si>
    <t xml:space="preserve">WH00512</t>
  </si>
  <si>
    <t xml:space="preserve">2023-11-28</t>
  </si>
  <si>
    <t xml:space="preserve">SO0000697</t>
  </si>
  <si>
    <t xml:space="preserve">WH00835</t>
  </si>
  <si>
    <t xml:space="preserve">2023-09-08</t>
  </si>
  <si>
    <t xml:space="preserve">2023-09-10</t>
  </si>
  <si>
    <t xml:space="preserve">SO0000698</t>
  </si>
  <si>
    <t xml:space="preserve">WH00162</t>
  </si>
  <si>
    <t xml:space="preserve">SO0000699</t>
  </si>
  <si>
    <t xml:space="preserve">PRD00567</t>
  </si>
  <si>
    <t xml:space="preserve">WH00702</t>
  </si>
  <si>
    <t xml:space="preserve">SO0000700</t>
  </si>
  <si>
    <t xml:space="preserve">CUST00005</t>
  </si>
  <si>
    <t xml:space="preserve">WH00173</t>
  </si>
  <si>
    <t xml:space="preserve">SO0000701</t>
  </si>
  <si>
    <t xml:space="preserve">PRD00826</t>
  </si>
  <si>
    <t xml:space="preserve">2023-08-24</t>
  </si>
  <si>
    <t xml:space="preserve">SO0000702</t>
  </si>
  <si>
    <t xml:space="preserve">PRD00052</t>
  </si>
  <si>
    <t xml:space="preserve">2022-04-07</t>
  </si>
  <si>
    <t xml:space="preserve">SO0000703</t>
  </si>
  <si>
    <t xml:space="preserve">WH00002</t>
  </si>
  <si>
    <t xml:space="preserve">SO0000704</t>
  </si>
  <si>
    <t xml:space="preserve">2022-10-01</t>
  </si>
  <si>
    <t xml:space="preserve">SO0000705</t>
  </si>
  <si>
    <t xml:space="preserve">2022-07-14</t>
  </si>
  <si>
    <t xml:space="preserve">SO0000706</t>
  </si>
  <si>
    <t xml:space="preserve">PRD00315</t>
  </si>
  <si>
    <t xml:space="preserve">WH00104</t>
  </si>
  <si>
    <t xml:space="preserve">SO0000707</t>
  </si>
  <si>
    <t xml:space="preserve">PRD00522</t>
  </si>
  <si>
    <t xml:space="preserve">WH00801</t>
  </si>
  <si>
    <t xml:space="preserve">SO0000708</t>
  </si>
  <si>
    <t xml:space="preserve">PRD00861</t>
  </si>
  <si>
    <t xml:space="preserve">WH00782</t>
  </si>
  <si>
    <t xml:space="preserve">2022-08-21</t>
  </si>
  <si>
    <t xml:space="preserve">SO0000709</t>
  </si>
  <si>
    <t xml:space="preserve">CUST00348</t>
  </si>
  <si>
    <t xml:space="preserve">PRD00708</t>
  </si>
  <si>
    <t xml:space="preserve">WH00073</t>
  </si>
  <si>
    <t xml:space="preserve">SO0000710</t>
  </si>
  <si>
    <t xml:space="preserve">WH00343</t>
  </si>
  <si>
    <t xml:space="preserve">SO0000711</t>
  </si>
  <si>
    <t xml:space="preserve">CUST00146</t>
  </si>
  <si>
    <t xml:space="preserve">PRD00311</t>
  </si>
  <si>
    <t xml:space="preserve">WH00947</t>
  </si>
  <si>
    <t xml:space="preserve">2023-09-05</t>
  </si>
  <si>
    <t xml:space="preserve">2023-09-04</t>
  </si>
  <si>
    <t xml:space="preserve">SO0000712</t>
  </si>
  <si>
    <t xml:space="preserve">PRD00072</t>
  </si>
  <si>
    <t xml:space="preserve">WH00281</t>
  </si>
  <si>
    <t xml:space="preserve">SO0000713</t>
  </si>
  <si>
    <t xml:space="preserve">PRD00436</t>
  </si>
  <si>
    <t xml:space="preserve">2024-06-18</t>
  </si>
  <si>
    <t xml:space="preserve">SO0000714</t>
  </si>
  <si>
    <t xml:space="preserve">PRD00290</t>
  </si>
  <si>
    <t xml:space="preserve">WH00536</t>
  </si>
  <si>
    <t xml:space="preserve">2022-11-06</t>
  </si>
  <si>
    <t xml:space="preserve">SO0000715</t>
  </si>
  <si>
    <t xml:space="preserve">CUST00388</t>
  </si>
  <si>
    <t xml:space="preserve">SO0000716</t>
  </si>
  <si>
    <t xml:space="preserve">CUST00276</t>
  </si>
  <si>
    <t xml:space="preserve">PRD00800</t>
  </si>
  <si>
    <t xml:space="preserve">SO0000717</t>
  </si>
  <si>
    <t xml:space="preserve">PRD00648</t>
  </si>
  <si>
    <t xml:space="preserve">WH00204</t>
  </si>
  <si>
    <t xml:space="preserve">2022-10-30</t>
  </si>
  <si>
    <t xml:space="preserve">SO0000718</t>
  </si>
  <si>
    <t xml:space="preserve">CUST00252</t>
  </si>
  <si>
    <t xml:space="preserve">PRD00161</t>
  </si>
  <si>
    <t xml:space="preserve">WH00262</t>
  </si>
  <si>
    <t xml:space="preserve">SO0000719</t>
  </si>
  <si>
    <t xml:space="preserve">SO0000720</t>
  </si>
  <si>
    <t xml:space="preserve">CUST00184</t>
  </si>
  <si>
    <t xml:space="preserve">PRD00683</t>
  </si>
  <si>
    <t xml:space="preserve">2024-04-22</t>
  </si>
  <si>
    <t xml:space="preserve">SO0000721</t>
  </si>
  <si>
    <t xml:space="preserve">CUST00392</t>
  </si>
  <si>
    <t xml:space="preserve">2022-05-27</t>
  </si>
  <si>
    <t xml:space="preserve">SO0000722</t>
  </si>
  <si>
    <t xml:space="preserve">PRD00273</t>
  </si>
  <si>
    <t xml:space="preserve">SO0000723</t>
  </si>
  <si>
    <t xml:space="preserve">WH00028</t>
  </si>
  <si>
    <t xml:space="preserve">SO0000724</t>
  </si>
  <si>
    <t xml:space="preserve">SO0000725</t>
  </si>
  <si>
    <t xml:space="preserve">PRD00313</t>
  </si>
  <si>
    <t xml:space="preserve">WH00791</t>
  </si>
  <si>
    <t xml:space="preserve">2024-09-26</t>
  </si>
  <si>
    <t xml:space="preserve">SO0000726</t>
  </si>
  <si>
    <t xml:space="preserve">WH00517</t>
  </si>
  <si>
    <t xml:space="preserve">2022-08-09</t>
  </si>
  <si>
    <t xml:space="preserve">SO0000727</t>
  </si>
  <si>
    <t xml:space="preserve">2023-08-20</t>
  </si>
  <si>
    <t xml:space="preserve">SO0000728</t>
  </si>
  <si>
    <t xml:space="preserve">PRD00302</t>
  </si>
  <si>
    <t xml:space="preserve">WH00935</t>
  </si>
  <si>
    <t xml:space="preserve">2022-07-16</t>
  </si>
  <si>
    <t xml:space="preserve">SO0000729</t>
  </si>
  <si>
    <t xml:space="preserve">PRD00031</t>
  </si>
  <si>
    <t xml:space="preserve">WH00388</t>
  </si>
  <si>
    <t xml:space="preserve">SO0000730</t>
  </si>
  <si>
    <t xml:space="preserve">SO0000731</t>
  </si>
  <si>
    <t xml:space="preserve">PRD00496</t>
  </si>
  <si>
    <t xml:space="preserve">2023-09-14</t>
  </si>
  <si>
    <t xml:space="preserve">2023-09-13</t>
  </si>
  <si>
    <t xml:space="preserve">SO0000732</t>
  </si>
  <si>
    <t xml:space="preserve">WH00250</t>
  </si>
  <si>
    <t xml:space="preserve">2022-03-14</t>
  </si>
  <si>
    <t xml:space="preserve">SO0000733</t>
  </si>
  <si>
    <t xml:space="preserve">WH00070</t>
  </si>
  <si>
    <t xml:space="preserve">SO0000734</t>
  </si>
  <si>
    <t xml:space="preserve">PRD00837</t>
  </si>
  <si>
    <t xml:space="preserve">2024-01-18</t>
  </si>
  <si>
    <t xml:space="preserve">SO0000735</t>
  </si>
  <si>
    <t xml:space="preserve">SO0000736</t>
  </si>
  <si>
    <t xml:space="preserve">CUST00270</t>
  </si>
  <si>
    <t xml:space="preserve">PRD00642</t>
  </si>
  <si>
    <t xml:space="preserve">WH00524</t>
  </si>
  <si>
    <t xml:space="preserve">2022-06-30</t>
  </si>
  <si>
    <t xml:space="preserve">SO0000737</t>
  </si>
  <si>
    <t xml:space="preserve">SO0000738</t>
  </si>
  <si>
    <t xml:space="preserve">WH00566</t>
  </si>
  <si>
    <t xml:space="preserve">2022-07-26</t>
  </si>
  <si>
    <t xml:space="preserve">SO0000739</t>
  </si>
  <si>
    <t xml:space="preserve">PRD00387</t>
  </si>
  <si>
    <t xml:space="preserve">WH00398</t>
  </si>
  <si>
    <t xml:space="preserve">2023-04-02</t>
  </si>
  <si>
    <t xml:space="preserve">SO0000740</t>
  </si>
  <si>
    <t xml:space="preserve">CUST00383</t>
  </si>
  <si>
    <t xml:space="preserve">PRD00796</t>
  </si>
  <si>
    <t xml:space="preserve">SO0000741</t>
  </si>
  <si>
    <t xml:space="preserve">2022-06-16</t>
  </si>
  <si>
    <t xml:space="preserve">SO0000742</t>
  </si>
  <si>
    <t xml:space="preserve">CUST00478</t>
  </si>
  <si>
    <t xml:space="preserve">SO0000743</t>
  </si>
  <si>
    <t xml:space="preserve">PRD00613</t>
  </si>
  <si>
    <t xml:space="preserve">WH00510</t>
  </si>
  <si>
    <t xml:space="preserve">SO0000744</t>
  </si>
  <si>
    <t xml:space="preserve">WH00157</t>
  </si>
  <si>
    <t xml:space="preserve">2024-02-15</t>
  </si>
  <si>
    <t xml:space="preserve">SO0000745</t>
  </si>
  <si>
    <t xml:space="preserve">WH00311</t>
  </si>
  <si>
    <t xml:space="preserve">SO0000746</t>
  </si>
  <si>
    <t xml:space="preserve">PRD00755</t>
  </si>
  <si>
    <t xml:space="preserve">WH00832</t>
  </si>
  <si>
    <t xml:space="preserve">2024-01-01</t>
  </si>
  <si>
    <t xml:space="preserve">SO0000747</t>
  </si>
  <si>
    <t xml:space="preserve">PRD00353</t>
  </si>
  <si>
    <t xml:space="preserve">WH00953</t>
  </si>
  <si>
    <t xml:space="preserve">SO0000748</t>
  </si>
  <si>
    <t xml:space="preserve">SO0000749</t>
  </si>
  <si>
    <t xml:space="preserve">PRD00512</t>
  </si>
  <si>
    <t xml:space="preserve">SO0000750</t>
  </si>
  <si>
    <t xml:space="preserve">CUST00323</t>
  </si>
  <si>
    <t xml:space="preserve">WH00353</t>
  </si>
  <si>
    <t xml:space="preserve">2024-07-05</t>
  </si>
  <si>
    <t xml:space="preserve">SO0000751</t>
  </si>
  <si>
    <t xml:space="preserve">PRD00908</t>
  </si>
  <si>
    <t xml:space="preserve">WH00393</t>
  </si>
  <si>
    <t xml:space="preserve">SO0000752</t>
  </si>
  <si>
    <t xml:space="preserve">WH00831</t>
  </si>
  <si>
    <t xml:space="preserve">SO0000753</t>
  </si>
  <si>
    <t xml:space="preserve">WH00909</t>
  </si>
  <si>
    <t xml:space="preserve">2024-10-22</t>
  </si>
  <si>
    <t xml:space="preserve">SO0000754</t>
  </si>
  <si>
    <t xml:space="preserve">SO0000755</t>
  </si>
  <si>
    <t xml:space="preserve">WH00802</t>
  </si>
  <si>
    <t xml:space="preserve">2024-01-06</t>
  </si>
  <si>
    <t xml:space="preserve">SO0000756</t>
  </si>
  <si>
    <t xml:space="preserve">WH00206</t>
  </si>
  <si>
    <t xml:space="preserve">SO0000757</t>
  </si>
  <si>
    <t xml:space="preserve">WH00757</t>
  </si>
  <si>
    <t xml:space="preserve">2022-11-21</t>
  </si>
  <si>
    <t xml:space="preserve">2022-11-20</t>
  </si>
  <si>
    <t xml:space="preserve">SO0000758</t>
  </si>
  <si>
    <t xml:space="preserve">PRD00139</t>
  </si>
  <si>
    <t xml:space="preserve">2022-08-30</t>
  </si>
  <si>
    <t xml:space="preserve">SO0000759</t>
  </si>
  <si>
    <t xml:space="preserve">PRD00178</t>
  </si>
  <si>
    <t xml:space="preserve">2024-08-30</t>
  </si>
  <si>
    <t xml:space="preserve">SO0000760</t>
  </si>
  <si>
    <t xml:space="preserve">PRD00626</t>
  </si>
  <si>
    <t xml:space="preserve">SO0000761</t>
  </si>
  <si>
    <t xml:space="preserve">2024-04-09</t>
  </si>
  <si>
    <t xml:space="preserve">SO0000762</t>
  </si>
  <si>
    <t xml:space="preserve">SO0000763</t>
  </si>
  <si>
    <t xml:space="preserve">WH00715</t>
  </si>
  <si>
    <t xml:space="preserve">SO0000764</t>
  </si>
  <si>
    <t xml:space="preserve">SO0000765</t>
  </si>
  <si>
    <t xml:space="preserve">PRD00878</t>
  </si>
  <si>
    <t xml:space="preserve">SO0000766</t>
  </si>
  <si>
    <t xml:space="preserve">PRD00228</t>
  </si>
  <si>
    <t xml:space="preserve">SO0000767</t>
  </si>
  <si>
    <t xml:space="preserve">CUST00100</t>
  </si>
  <si>
    <t xml:space="preserve">PRD00138</t>
  </si>
  <si>
    <t xml:space="preserve">SO0000768</t>
  </si>
  <si>
    <t xml:space="preserve">PRD00747</t>
  </si>
  <si>
    <t xml:space="preserve">SO0000769</t>
  </si>
  <si>
    <t xml:space="preserve">SO0000770</t>
  </si>
  <si>
    <t xml:space="preserve">PRD00114</t>
  </si>
  <si>
    <t xml:space="preserve">2022-12-05</t>
  </si>
  <si>
    <t xml:space="preserve">SO0000771</t>
  </si>
  <si>
    <t xml:space="preserve">PRD00717</t>
  </si>
  <si>
    <t xml:space="preserve">WH00255</t>
  </si>
  <si>
    <t xml:space="preserve">2023-11-30</t>
  </si>
  <si>
    <t xml:space="preserve">SO0000772</t>
  </si>
  <si>
    <t xml:space="preserve">PRD00271</t>
  </si>
  <si>
    <t xml:space="preserve">2023-01-21</t>
  </si>
  <si>
    <t xml:space="preserve">SO0000773</t>
  </si>
  <si>
    <t xml:space="preserve">CUST00066</t>
  </si>
  <si>
    <t xml:space="preserve">SO0000774</t>
  </si>
  <si>
    <t xml:space="preserve">SO0000775</t>
  </si>
  <si>
    <t xml:space="preserve">PRD00079</t>
  </si>
  <si>
    <t xml:space="preserve">WH00525</t>
  </si>
  <si>
    <t xml:space="preserve">SO0000776</t>
  </si>
  <si>
    <t xml:space="preserve">PRD00349</t>
  </si>
  <si>
    <t xml:space="preserve">WH00230</t>
  </si>
  <si>
    <t xml:space="preserve">SO0000777</t>
  </si>
  <si>
    <t xml:space="preserve">WH00373</t>
  </si>
  <si>
    <t xml:space="preserve">SO0000778</t>
  </si>
  <si>
    <t xml:space="preserve">WH00269</t>
  </si>
  <si>
    <t xml:space="preserve">SO0000779</t>
  </si>
  <si>
    <t xml:space="preserve">PRD00186</t>
  </si>
  <si>
    <t xml:space="preserve">2023-04-20</t>
  </si>
  <si>
    <t xml:space="preserve">2023-04-22</t>
  </si>
  <si>
    <t xml:space="preserve">SO0000780</t>
  </si>
  <si>
    <t xml:space="preserve">PRD00170</t>
  </si>
  <si>
    <t xml:space="preserve">WH00428</t>
  </si>
  <si>
    <t xml:space="preserve">SO0000781</t>
  </si>
  <si>
    <t xml:space="preserve">WH00653</t>
  </si>
  <si>
    <t xml:space="preserve">SO0000782</t>
  </si>
  <si>
    <t xml:space="preserve">CUST00452</t>
  </si>
  <si>
    <t xml:space="preserve">SO0000783</t>
  </si>
  <si>
    <t xml:space="preserve">WH00473</t>
  </si>
  <si>
    <t xml:space="preserve">SO0000784</t>
  </si>
  <si>
    <t xml:space="preserve">WH00496</t>
  </si>
  <si>
    <t xml:space="preserve">2022-01-16</t>
  </si>
  <si>
    <t xml:space="preserve">2022-01-18</t>
  </si>
  <si>
    <t xml:space="preserve">SO0000785</t>
  </si>
  <si>
    <t xml:space="preserve">PRD00991</t>
  </si>
  <si>
    <t xml:space="preserve">WH00787</t>
  </si>
  <si>
    <t xml:space="preserve">2024-02-11</t>
  </si>
  <si>
    <t xml:space="preserve">SO0000786</t>
  </si>
  <si>
    <t xml:space="preserve">WH00660</t>
  </si>
  <si>
    <t xml:space="preserve">2023-06-24</t>
  </si>
  <si>
    <t xml:space="preserve">SO0000787</t>
  </si>
  <si>
    <t xml:space="preserve">WH00519</t>
  </si>
  <si>
    <t xml:space="preserve">SO0000788</t>
  </si>
  <si>
    <t xml:space="preserve">PRD00281</t>
  </si>
  <si>
    <t xml:space="preserve">WH00549</t>
  </si>
  <si>
    <t xml:space="preserve">SO0000789</t>
  </si>
  <si>
    <t xml:space="preserve">CUST00069</t>
  </si>
  <si>
    <t xml:space="preserve">PRD00845</t>
  </si>
  <si>
    <t xml:space="preserve">SO0000790</t>
  </si>
  <si>
    <t xml:space="preserve">PRD00550</t>
  </si>
  <si>
    <t xml:space="preserve">2024-07-23</t>
  </si>
  <si>
    <t xml:space="preserve">2024-07-24</t>
  </si>
  <si>
    <t xml:space="preserve">SO0000791</t>
  </si>
  <si>
    <t xml:space="preserve">2022-11-11</t>
  </si>
  <si>
    <t xml:space="preserve">SO0000792</t>
  </si>
  <si>
    <t xml:space="preserve">WH00906</t>
  </si>
  <si>
    <t xml:space="preserve">SO0000793</t>
  </si>
  <si>
    <t xml:space="preserve">PRD00590</t>
  </si>
  <si>
    <t xml:space="preserve">SO0000794</t>
  </si>
  <si>
    <t xml:space="preserve">PRD00982</t>
  </si>
  <si>
    <t xml:space="preserve">2023-07-24</t>
  </si>
  <si>
    <t xml:space="preserve">2023-07-25</t>
  </si>
  <si>
    <t xml:space="preserve">SO0000795</t>
  </si>
  <si>
    <t xml:space="preserve">PRD00935</t>
  </si>
  <si>
    <t xml:space="preserve">2023-09-17</t>
  </si>
  <si>
    <t xml:space="preserve">SO0000796</t>
  </si>
  <si>
    <t xml:space="preserve">2023-07-18</t>
  </si>
  <si>
    <t xml:space="preserve">2023-07-19</t>
  </si>
  <si>
    <t xml:space="preserve">SO0000797</t>
  </si>
  <si>
    <t xml:space="preserve">PRD00581</t>
  </si>
  <si>
    <t xml:space="preserve">SO0000798</t>
  </si>
  <si>
    <t xml:space="preserve">WH00779</t>
  </si>
  <si>
    <t xml:space="preserve">SO0000799</t>
  </si>
  <si>
    <t xml:space="preserve">CUST00193</t>
  </si>
  <si>
    <t xml:space="preserve">SO0000800</t>
  </si>
  <si>
    <t xml:space="preserve">2023-06-20</t>
  </si>
  <si>
    <t xml:space="preserve">2023-06-21</t>
  </si>
  <si>
    <t xml:space="preserve">SO0000801</t>
  </si>
  <si>
    <t xml:space="preserve">PRD00746</t>
  </si>
  <si>
    <t xml:space="preserve">WH00308</t>
  </si>
  <si>
    <t xml:space="preserve">SO0000802</t>
  </si>
  <si>
    <t xml:space="preserve">WH00554</t>
  </si>
  <si>
    <t xml:space="preserve">2022-07-31</t>
  </si>
  <si>
    <t xml:space="preserve">SO0000803</t>
  </si>
  <si>
    <t xml:space="preserve">PRD00990</t>
  </si>
  <si>
    <t xml:space="preserve">SO0000804</t>
  </si>
  <si>
    <t xml:space="preserve">CUST00298</t>
  </si>
  <si>
    <t xml:space="preserve">2024-05-31</t>
  </si>
  <si>
    <t xml:space="preserve">SO0000805</t>
  </si>
  <si>
    <t xml:space="preserve">PRD00318</t>
  </si>
  <si>
    <t xml:space="preserve">SO0000806</t>
  </si>
  <si>
    <t xml:space="preserve">SO0000807</t>
  </si>
  <si>
    <t xml:space="preserve">PRD00151</t>
  </si>
  <si>
    <t xml:space="preserve">SO0000808</t>
  </si>
  <si>
    <t xml:space="preserve">WH00331</t>
  </si>
  <si>
    <t xml:space="preserve">SO0000809</t>
  </si>
  <si>
    <t xml:space="preserve">2024-05-20</t>
  </si>
  <si>
    <t xml:space="preserve">SO0000810</t>
  </si>
  <si>
    <t xml:space="preserve">PRD00744</t>
  </si>
  <si>
    <t xml:space="preserve">SO0000811</t>
  </si>
  <si>
    <t xml:space="preserve">WH00213</t>
  </si>
  <si>
    <t xml:space="preserve">SO0000812</t>
  </si>
  <si>
    <t xml:space="preserve">PRD00181</t>
  </si>
  <si>
    <t xml:space="preserve">WH00375</t>
  </si>
  <si>
    <t xml:space="preserve">SO0000813</t>
  </si>
  <si>
    <t xml:space="preserve">PRD00500</t>
  </si>
  <si>
    <t xml:space="preserve">WH00680</t>
  </si>
  <si>
    <t xml:space="preserve">SO0000814</t>
  </si>
  <si>
    <t xml:space="preserve">WH00039</t>
  </si>
  <si>
    <t xml:space="preserve">2023-05-08</t>
  </si>
  <si>
    <t xml:space="preserve">SO0000815</t>
  </si>
  <si>
    <t xml:space="preserve">PRD00270</t>
  </si>
  <si>
    <t xml:space="preserve">SO0000816</t>
  </si>
  <si>
    <t xml:space="preserve">PRD00929</t>
  </si>
  <si>
    <t xml:space="preserve">WH00924</t>
  </si>
  <si>
    <t xml:space="preserve">SO0000817</t>
  </si>
  <si>
    <t xml:space="preserve">PRD00806</t>
  </si>
  <si>
    <t xml:space="preserve">WH00890</t>
  </si>
  <si>
    <t xml:space="preserve">SO0000818</t>
  </si>
  <si>
    <t xml:space="preserve">CUST00289</t>
  </si>
  <si>
    <t xml:space="preserve">WH00278</t>
  </si>
  <si>
    <t xml:space="preserve">SO0000819</t>
  </si>
  <si>
    <t xml:space="preserve">CUST00126</t>
  </si>
  <si>
    <t xml:space="preserve">PRD00299</t>
  </si>
  <si>
    <t xml:space="preserve">WH00018</t>
  </si>
  <si>
    <t xml:space="preserve">2022-05-19</t>
  </si>
  <si>
    <t xml:space="preserve">SO0000820</t>
  </si>
  <si>
    <t xml:space="preserve">WH00608</t>
  </si>
  <si>
    <t xml:space="preserve">2022-03-02</t>
  </si>
  <si>
    <t xml:space="preserve">SO0000821</t>
  </si>
  <si>
    <t xml:space="preserve">PRD00026</t>
  </si>
  <si>
    <t xml:space="preserve">SO0000822</t>
  </si>
  <si>
    <t xml:space="preserve">PRD00733</t>
  </si>
  <si>
    <t xml:space="preserve">WH00246</t>
  </si>
  <si>
    <t xml:space="preserve">2023-08-19</t>
  </si>
  <si>
    <t xml:space="preserve">SO0000823</t>
  </si>
  <si>
    <t xml:space="preserve">SO0000824</t>
  </si>
  <si>
    <t xml:space="preserve">CUST00378</t>
  </si>
  <si>
    <t xml:space="preserve">PRD00634</t>
  </si>
  <si>
    <t xml:space="preserve">SO0000825</t>
  </si>
  <si>
    <t xml:space="preserve">PRD00003</t>
  </si>
  <si>
    <t xml:space="preserve">2022-09-23</t>
  </si>
  <si>
    <t xml:space="preserve">SO0000826</t>
  </si>
  <si>
    <t xml:space="preserve">CUST00079</t>
  </si>
  <si>
    <t xml:space="preserve">WH00765</t>
  </si>
  <si>
    <t xml:space="preserve">2023-09-18</t>
  </si>
  <si>
    <t xml:space="preserve">SO0000827</t>
  </si>
  <si>
    <t xml:space="preserve">PRD00980</t>
  </si>
  <si>
    <t xml:space="preserve">2022-04-12</t>
  </si>
  <si>
    <t xml:space="preserve">SO0000828</t>
  </si>
  <si>
    <t xml:space="preserve">CUST00339</t>
  </si>
  <si>
    <t xml:space="preserve">PRD00661</t>
  </si>
  <si>
    <t xml:space="preserve">2023-10-31</t>
  </si>
  <si>
    <t xml:space="preserve">SO0000829</t>
  </si>
  <si>
    <t xml:space="preserve">PRD00562</t>
  </si>
  <si>
    <t xml:space="preserve">SO0000830</t>
  </si>
  <si>
    <t xml:space="preserve">SO0000831</t>
  </si>
  <si>
    <t xml:space="preserve">PRD00898</t>
  </si>
  <si>
    <t xml:space="preserve">WH00106</t>
  </si>
  <si>
    <t xml:space="preserve">2023-09-06</t>
  </si>
  <si>
    <t xml:space="preserve">SO0000832</t>
  </si>
  <si>
    <t xml:space="preserve">SO0000833</t>
  </si>
  <si>
    <t xml:space="preserve">SO0000834</t>
  </si>
  <si>
    <t xml:space="preserve">PRD00198</t>
  </si>
  <si>
    <t xml:space="preserve">SO0000835</t>
  </si>
  <si>
    <t xml:space="preserve">SO0000836</t>
  </si>
  <si>
    <t xml:space="preserve">SO0000837</t>
  </si>
  <si>
    <t xml:space="preserve">PRD00034</t>
  </si>
  <si>
    <t xml:space="preserve">2022-07-08</t>
  </si>
  <si>
    <t xml:space="preserve">SO0000838</t>
  </si>
  <si>
    <t xml:space="preserve">WH00205</t>
  </si>
  <si>
    <t xml:space="preserve">SO0000839</t>
  </si>
  <si>
    <t xml:space="preserve">CUST00304</t>
  </si>
  <si>
    <t xml:space="preserve">WH00836</t>
  </si>
  <si>
    <t xml:space="preserve">SO0000840</t>
  </si>
  <si>
    <t xml:space="preserve">2024-02-04</t>
  </si>
  <si>
    <t xml:space="preserve">SO0000841</t>
  </si>
  <si>
    <t xml:space="preserve">SO0000842</t>
  </si>
  <si>
    <t xml:space="preserve">WH00386</t>
  </si>
  <si>
    <t xml:space="preserve">SO0000843</t>
  </si>
  <si>
    <t xml:space="preserve">WH00786</t>
  </si>
  <si>
    <t xml:space="preserve">SO0000844</t>
  </si>
  <si>
    <t xml:space="preserve">2023-11-01</t>
  </si>
  <si>
    <t xml:space="preserve">SO0000845</t>
  </si>
  <si>
    <t xml:space="preserve">CUST00186</t>
  </si>
  <si>
    <t xml:space="preserve">SO0000846</t>
  </si>
  <si>
    <t xml:space="preserve">2022-06-11</t>
  </si>
  <si>
    <t xml:space="preserve">SO0000847</t>
  </si>
  <si>
    <t xml:space="preserve">PRD00686</t>
  </si>
  <si>
    <t xml:space="preserve">WH00597</t>
  </si>
  <si>
    <t xml:space="preserve">SO0000848</t>
  </si>
  <si>
    <t xml:space="preserve">WH00180</t>
  </si>
  <si>
    <t xml:space="preserve">2022-07-19</t>
  </si>
  <si>
    <t xml:space="preserve">2022-07-21</t>
  </si>
  <si>
    <t xml:space="preserve">SO0000849</t>
  </si>
  <si>
    <t xml:space="preserve">PRD00577</t>
  </si>
  <si>
    <t xml:space="preserve">SO0000850</t>
  </si>
  <si>
    <t xml:space="preserve">PRD00923</t>
  </si>
  <si>
    <t xml:space="preserve">WH00581</t>
  </si>
  <si>
    <t xml:space="preserve">SO0000851</t>
  </si>
  <si>
    <t xml:space="preserve">CUST00157</t>
  </si>
  <si>
    <t xml:space="preserve">PRD00359</t>
  </si>
  <si>
    <t xml:space="preserve">SO0000852</t>
  </si>
  <si>
    <t xml:space="preserve">CUST00361</t>
  </si>
  <si>
    <t xml:space="preserve">SO0000853</t>
  </si>
  <si>
    <t xml:space="preserve">WH00400</t>
  </si>
  <si>
    <t xml:space="preserve">SO0000854</t>
  </si>
  <si>
    <t xml:space="preserve">PRD00797</t>
  </si>
  <si>
    <t xml:space="preserve">WH00382</t>
  </si>
  <si>
    <t xml:space="preserve">2022-02-01</t>
  </si>
  <si>
    <t xml:space="preserve">SO0000855</t>
  </si>
  <si>
    <t xml:space="preserve">PRD00201</t>
  </si>
  <si>
    <t xml:space="preserve">2024-12-28</t>
  </si>
  <si>
    <t xml:space="preserve">SO0000856</t>
  </si>
  <si>
    <t xml:space="preserve">CUST00300</t>
  </si>
  <si>
    <t xml:space="preserve">SO0000857</t>
  </si>
  <si>
    <t xml:space="preserve">SO0000858</t>
  </si>
  <si>
    <t xml:space="preserve">PRD00449</t>
  </si>
  <si>
    <t xml:space="preserve">WH00973</t>
  </si>
  <si>
    <t xml:space="preserve">SO0000859</t>
  </si>
  <si>
    <t xml:space="preserve">PRD00417</t>
  </si>
  <si>
    <t xml:space="preserve">WH00347</t>
  </si>
  <si>
    <t xml:space="preserve">SO0000860</t>
  </si>
  <si>
    <t xml:space="preserve">PRD00344</t>
  </si>
  <si>
    <t xml:space="preserve">2024-03-24</t>
  </si>
  <si>
    <t xml:space="preserve">2024-03-23</t>
  </si>
  <si>
    <t xml:space="preserve">SO0000861</t>
  </si>
  <si>
    <t xml:space="preserve">CUST00481</t>
  </si>
  <si>
    <t xml:space="preserve">WH00934</t>
  </si>
  <si>
    <t xml:space="preserve">SO0000862</t>
  </si>
  <si>
    <t xml:space="preserve">WH00812</t>
  </si>
  <si>
    <t xml:space="preserve">2023-10-14</t>
  </si>
  <si>
    <t xml:space="preserve">SO0000863</t>
  </si>
  <si>
    <t xml:space="preserve">PRD00620</t>
  </si>
  <si>
    <t xml:space="preserve">WH00280</t>
  </si>
  <si>
    <t xml:space="preserve">SO0000864</t>
  </si>
  <si>
    <t xml:space="preserve">PRD00813</t>
  </si>
  <si>
    <t xml:space="preserve">WH00606</t>
  </si>
  <si>
    <t xml:space="preserve">2024-08-16</t>
  </si>
  <si>
    <t xml:space="preserve">2024-08-18</t>
  </si>
  <si>
    <t xml:space="preserve">SO0000865</t>
  </si>
  <si>
    <t xml:space="preserve">PRD00759</t>
  </si>
  <si>
    <t xml:space="preserve">WH00079</t>
  </si>
  <si>
    <t xml:space="preserve">SO0000866</t>
  </si>
  <si>
    <t xml:space="preserve">SO0000867</t>
  </si>
  <si>
    <t xml:space="preserve">SO0000868</t>
  </si>
  <si>
    <t xml:space="preserve">2024-04-07</t>
  </si>
  <si>
    <t xml:space="preserve">SO0000869</t>
  </si>
  <si>
    <t xml:space="preserve">PRD00279</t>
  </si>
  <si>
    <t xml:space="preserve">2025-01-07</t>
  </si>
  <si>
    <t xml:space="preserve">SO0000870</t>
  </si>
  <si>
    <t xml:space="preserve">PRD00390</t>
  </si>
  <si>
    <t xml:space="preserve">WH00586</t>
  </si>
  <si>
    <t xml:space="preserve">2022-08-06</t>
  </si>
  <si>
    <t xml:space="preserve">SO0000871</t>
  </si>
  <si>
    <t xml:space="preserve">SO0000872</t>
  </si>
  <si>
    <t xml:space="preserve">WH00356</t>
  </si>
  <si>
    <t xml:space="preserve">2022-08-13</t>
  </si>
  <si>
    <t xml:space="preserve">SO0000873</t>
  </si>
  <si>
    <t xml:space="preserve">WH00119</t>
  </si>
  <si>
    <t xml:space="preserve">2023-01-24</t>
  </si>
  <si>
    <t xml:space="preserve">SO0000874</t>
  </si>
  <si>
    <t xml:space="preserve">WH00155</t>
  </si>
  <si>
    <t xml:space="preserve">SO0000875</t>
  </si>
  <si>
    <t xml:space="preserve">WH00456</t>
  </si>
  <si>
    <t xml:space="preserve">SO0000876</t>
  </si>
  <si>
    <t xml:space="preserve">2022-02-06</t>
  </si>
  <si>
    <t xml:space="preserve">SO0000877</t>
  </si>
  <si>
    <t xml:space="preserve">CUST00394</t>
  </si>
  <si>
    <t xml:space="preserve">SO0000878</t>
  </si>
  <si>
    <t xml:space="preserve">2022-04-21</t>
  </si>
  <si>
    <t xml:space="preserve">2022-04-23</t>
  </si>
  <si>
    <t xml:space="preserve">SO0000879</t>
  </si>
  <si>
    <t xml:space="preserve">PRD00218</t>
  </si>
  <si>
    <t xml:space="preserve">2024-06-11</t>
  </si>
  <si>
    <t xml:space="preserve">2024-06-14</t>
  </si>
  <si>
    <t xml:space="preserve">SO0000880</t>
  </si>
  <si>
    <t xml:space="preserve">CUST00297</t>
  </si>
  <si>
    <t xml:space="preserve">WH00577</t>
  </si>
  <si>
    <t xml:space="preserve">2022-12-16</t>
  </si>
  <si>
    <t xml:space="preserve">2022-12-18</t>
  </si>
  <si>
    <t xml:space="preserve">SO0000881</t>
  </si>
  <si>
    <t xml:space="preserve">PRD00274</t>
  </si>
  <si>
    <t xml:space="preserve">WH00291</t>
  </si>
  <si>
    <t xml:space="preserve">SO0000882</t>
  </si>
  <si>
    <t xml:space="preserve">CUST00019</t>
  </si>
  <si>
    <t xml:space="preserve">PRD00037</t>
  </si>
  <si>
    <t xml:space="preserve">WH00603</t>
  </si>
  <si>
    <t xml:space="preserve">SO0000883</t>
  </si>
  <si>
    <t xml:space="preserve">PRD00967</t>
  </si>
  <si>
    <t xml:space="preserve">WH00559</t>
  </si>
  <si>
    <t xml:space="preserve">SO0000884</t>
  </si>
  <si>
    <t xml:space="preserve">WH00354</t>
  </si>
  <si>
    <t xml:space="preserve">SO0000885</t>
  </si>
  <si>
    <t xml:space="preserve">WH00287</t>
  </si>
  <si>
    <t xml:space="preserve">SO0000886</t>
  </si>
  <si>
    <t xml:space="preserve">SO0000887</t>
  </si>
  <si>
    <t xml:space="preserve">CUST00072</t>
  </si>
  <si>
    <t xml:space="preserve">WH00371</t>
  </si>
  <si>
    <t xml:space="preserve">SO0000888</t>
  </si>
  <si>
    <t xml:space="preserve">WH00830</t>
  </si>
  <si>
    <t xml:space="preserve">SO0000889</t>
  </si>
  <si>
    <t xml:space="preserve">WH00599</t>
  </si>
  <si>
    <t xml:space="preserve">SO0000890</t>
  </si>
  <si>
    <t xml:space="preserve">CUST00195</t>
  </si>
  <si>
    <t xml:space="preserve">PRD00200</t>
  </si>
  <si>
    <t xml:space="preserve">SO0000891</t>
  </si>
  <si>
    <t xml:space="preserve">2023-09-02</t>
  </si>
  <si>
    <t xml:space="preserve">SO0000892</t>
  </si>
  <si>
    <t xml:space="preserve">WH00930</t>
  </si>
  <si>
    <t xml:space="preserve">SO0000893</t>
  </si>
  <si>
    <t xml:space="preserve">2022-10-21</t>
  </si>
  <si>
    <t xml:space="preserve">SO0000894</t>
  </si>
  <si>
    <t xml:space="preserve">2022-06-06</t>
  </si>
  <si>
    <t xml:space="preserve">2022-06-05</t>
  </si>
  <si>
    <t xml:space="preserve">SO0000895</t>
  </si>
  <si>
    <t xml:space="preserve">WH00507</t>
  </si>
  <si>
    <t xml:space="preserve">SO0000896</t>
  </si>
  <si>
    <t xml:space="preserve">PRD00059</t>
  </si>
  <si>
    <t xml:space="preserve">2022-10-25</t>
  </si>
  <si>
    <t xml:space="preserve">2022-10-26</t>
  </si>
  <si>
    <t xml:space="preserve">SO0000897</t>
  </si>
  <si>
    <t xml:space="preserve">PRD00029</t>
  </si>
  <si>
    <t xml:space="preserve">SO0000898</t>
  </si>
  <si>
    <t xml:space="preserve">PRD00419</t>
  </si>
  <si>
    <t xml:space="preserve">SO0000899</t>
  </si>
  <si>
    <t xml:space="preserve">CUST00479</t>
  </si>
  <si>
    <t xml:space="preserve">PRD00972</t>
  </si>
  <si>
    <t xml:space="preserve">SO0000900</t>
  </si>
  <si>
    <t xml:space="preserve">CUST00338</t>
  </si>
  <si>
    <t xml:space="preserve">WH00508</t>
  </si>
  <si>
    <t xml:space="preserve">SO0000901</t>
  </si>
  <si>
    <t xml:space="preserve">2023-07-26</t>
  </si>
  <si>
    <t xml:space="preserve">SO0000902</t>
  </si>
  <si>
    <t xml:space="preserve">WH00123</t>
  </si>
  <si>
    <t xml:space="preserve">SO0000903</t>
  </si>
  <si>
    <t xml:space="preserve">PRD00103</t>
  </si>
  <si>
    <t xml:space="preserve">WH00783</t>
  </si>
  <si>
    <t xml:space="preserve">SO0000904</t>
  </si>
  <si>
    <t xml:space="preserve">CUST00105</t>
  </si>
  <si>
    <t xml:space="preserve">PRD00635</t>
  </si>
  <si>
    <t xml:space="preserve">WH00469</t>
  </si>
  <si>
    <t xml:space="preserve">SO0000905</t>
  </si>
  <si>
    <t xml:space="preserve">CUST00496</t>
  </si>
  <si>
    <t xml:space="preserve">PRD00924</t>
  </si>
  <si>
    <t xml:space="preserve">SO0000906</t>
  </si>
  <si>
    <t xml:space="preserve">2022-09-27</t>
  </si>
  <si>
    <t xml:space="preserve">2022-09-28</t>
  </si>
  <si>
    <t xml:space="preserve">SO0000907</t>
  </si>
  <si>
    <t xml:space="preserve">PRD00149</t>
  </si>
  <si>
    <t xml:space="preserve">2023-02-08</t>
  </si>
  <si>
    <t xml:space="preserve">SO0000908</t>
  </si>
  <si>
    <t xml:space="preserve">PRD00401</t>
  </si>
  <si>
    <t xml:space="preserve">SO0000909</t>
  </si>
  <si>
    <t xml:space="preserve">WH00711</t>
  </si>
  <si>
    <t xml:space="preserve">SO0000910</t>
  </si>
  <si>
    <t xml:space="preserve">WH00429</t>
  </si>
  <si>
    <t xml:space="preserve">2022-12-01</t>
  </si>
  <si>
    <t xml:space="preserve">SO0000911</t>
  </si>
  <si>
    <t xml:space="preserve">WH00122</t>
  </si>
  <si>
    <t xml:space="preserve">SO0000912</t>
  </si>
  <si>
    <t xml:space="preserve">PRD00643</t>
  </si>
  <si>
    <t xml:space="preserve">SO0000913</t>
  </si>
  <si>
    <t xml:space="preserve">WH00726</t>
  </si>
  <si>
    <t xml:space="preserve">SO0000914</t>
  </si>
  <si>
    <t xml:space="preserve">PRD00233</t>
  </si>
  <si>
    <t xml:space="preserve">WH00607</t>
  </si>
  <si>
    <t xml:space="preserve">2023-01-04</t>
  </si>
  <si>
    <t xml:space="preserve">SO0000915</t>
  </si>
  <si>
    <t xml:space="preserve">WH00264</t>
  </si>
  <si>
    <t xml:space="preserve">SO0000916</t>
  </si>
  <si>
    <t xml:space="preserve">PRD00217</t>
  </si>
  <si>
    <t xml:space="preserve">SO0000917</t>
  </si>
  <si>
    <t xml:space="preserve">WH00146</t>
  </si>
  <si>
    <t xml:space="preserve">SO0000918</t>
  </si>
  <si>
    <t xml:space="preserve">PRD00204</t>
  </si>
  <si>
    <t xml:space="preserve">WH00914</t>
  </si>
  <si>
    <t xml:space="preserve">2024-02-12</t>
  </si>
  <si>
    <t xml:space="preserve">SO0000919</t>
  </si>
  <si>
    <t xml:space="preserve">PRD00131</t>
  </si>
  <si>
    <t xml:space="preserve">WH00580</t>
  </si>
  <si>
    <t xml:space="preserve">SO0000920</t>
  </si>
  <si>
    <t xml:space="preserve">SO0000921</t>
  </si>
  <si>
    <t xml:space="preserve">CUST00148</t>
  </si>
  <si>
    <t xml:space="preserve">WH00869</t>
  </si>
  <si>
    <t xml:space="preserve">2023-01-09</t>
  </si>
  <si>
    <t xml:space="preserve">SO0000922</t>
  </si>
  <si>
    <t xml:space="preserve">WH00153</t>
  </si>
  <si>
    <t xml:space="preserve">SO0000923</t>
  </si>
  <si>
    <t xml:space="preserve">PRD00674</t>
  </si>
  <si>
    <t xml:space="preserve">WH00476</t>
  </si>
  <si>
    <t xml:space="preserve">SO0000924</t>
  </si>
  <si>
    <t xml:space="preserve">PRD00604</t>
  </si>
  <si>
    <t xml:space="preserve">SO0000925</t>
  </si>
  <si>
    <t xml:space="preserve">SO0000926</t>
  </si>
  <si>
    <t xml:space="preserve">PRD00614</t>
  </si>
  <si>
    <t xml:space="preserve">2023-04-27</t>
  </si>
  <si>
    <t xml:space="preserve">2023-04-30</t>
  </si>
  <si>
    <t xml:space="preserve">SO0000927</t>
  </si>
  <si>
    <t xml:space="preserve">WH00125</t>
  </si>
  <si>
    <t xml:space="preserve">2022-02-17</t>
  </si>
  <si>
    <t xml:space="preserve">SO0000928</t>
  </si>
  <si>
    <t xml:space="preserve">2022-09-07</t>
  </si>
  <si>
    <t xml:space="preserve">SO0000929</t>
  </si>
  <si>
    <t xml:space="preserve">SO0000930</t>
  </si>
  <si>
    <t xml:space="preserve">SO0000931</t>
  </si>
  <si>
    <t xml:space="preserve">SO0000932</t>
  </si>
  <si>
    <t xml:space="preserve">CUST00413</t>
  </si>
  <si>
    <t xml:space="preserve">PRD00520</t>
  </si>
  <si>
    <t xml:space="preserve">SO0000933</t>
  </si>
  <si>
    <t xml:space="preserve">PRD00652</t>
  </si>
  <si>
    <t xml:space="preserve">SO0000934</t>
  </si>
  <si>
    <t xml:space="preserve">CUST00437</t>
  </si>
  <si>
    <t xml:space="preserve">PRD00516</t>
  </si>
  <si>
    <t xml:space="preserve">2023-12-06</t>
  </si>
  <si>
    <t xml:space="preserve">SO0000935</t>
  </si>
  <si>
    <t xml:space="preserve">SO0000936</t>
  </si>
  <si>
    <t xml:space="preserve">PRD00339</t>
  </si>
  <si>
    <t xml:space="preserve">2024-07-12</t>
  </si>
  <si>
    <t xml:space="preserve">SO0000937</t>
  </si>
  <si>
    <t xml:space="preserve">WH00610</t>
  </si>
  <si>
    <t xml:space="preserve">SO0000938</t>
  </si>
  <si>
    <t xml:space="preserve">PRD00495</t>
  </si>
  <si>
    <t xml:space="preserve">WH00806</t>
  </si>
  <si>
    <t xml:space="preserve">SO0000939</t>
  </si>
  <si>
    <t xml:space="preserve">2023-08-10</t>
  </si>
  <si>
    <t xml:space="preserve">SO0000940</t>
  </si>
  <si>
    <t xml:space="preserve">PRD00902</t>
  </si>
  <si>
    <t xml:space="preserve">SO0000941</t>
  </si>
  <si>
    <t xml:space="preserve">SO0000942</t>
  </si>
  <si>
    <t xml:space="preserve">PRD00610</t>
  </si>
  <si>
    <t xml:space="preserve">2024-06-03</t>
  </si>
  <si>
    <t xml:space="preserve">SO0000943</t>
  </si>
  <si>
    <t xml:space="preserve">CUST00255</t>
  </si>
  <si>
    <t xml:space="preserve">SO0000944</t>
  </si>
  <si>
    <t xml:space="preserve">SO0000945</t>
  </si>
  <si>
    <t xml:space="preserve">PRD00565</t>
  </si>
  <si>
    <t xml:space="preserve">2022-05-26</t>
  </si>
  <si>
    <t xml:space="preserve">SO0000946</t>
  </si>
  <si>
    <t xml:space="preserve">2023-07-20</t>
  </si>
  <si>
    <t xml:space="preserve">SO0000947</t>
  </si>
  <si>
    <t xml:space="preserve">CUST00245</t>
  </si>
  <si>
    <t xml:space="preserve">SO0000948</t>
  </si>
  <si>
    <t xml:space="preserve">WH00822</t>
  </si>
  <si>
    <t xml:space="preserve">2023-07-15</t>
  </si>
  <si>
    <t xml:space="preserve">SO0000949</t>
  </si>
  <si>
    <t xml:space="preserve">SO0000950</t>
  </si>
  <si>
    <t xml:space="preserve">2022-08-27</t>
  </si>
  <si>
    <t xml:space="preserve">SO0000951</t>
  </si>
  <si>
    <t xml:space="preserve">WH00151</t>
  </si>
  <si>
    <t xml:space="preserve">SO0000952</t>
  </si>
  <si>
    <t xml:space="preserve">SO0000953</t>
  </si>
  <si>
    <t xml:space="preserve">SO0000954</t>
  </si>
  <si>
    <t xml:space="preserve">SO0000955</t>
  </si>
  <si>
    <t xml:space="preserve">CUST00180</t>
  </si>
  <si>
    <t xml:space="preserve">2024-06-09</t>
  </si>
  <si>
    <t xml:space="preserve">SO0000956</t>
  </si>
  <si>
    <t xml:space="preserve">PRD00750</t>
  </si>
  <si>
    <t xml:space="preserve">WH00563</t>
  </si>
  <si>
    <t xml:space="preserve">SO0000957</t>
  </si>
  <si>
    <t xml:space="preserve">CUST00257</t>
  </si>
  <si>
    <t xml:space="preserve">SO0000958</t>
  </si>
  <si>
    <t xml:space="preserve">PRD00622</t>
  </si>
  <si>
    <t xml:space="preserve">WH00873</t>
  </si>
  <si>
    <t xml:space="preserve">SO0000959</t>
  </si>
  <si>
    <t xml:space="preserve">WH00824</t>
  </si>
  <si>
    <t xml:space="preserve">2023-06-19</t>
  </si>
  <si>
    <t xml:space="preserve">SO0000960</t>
  </si>
  <si>
    <t xml:space="preserve">PRD00173</t>
  </si>
  <si>
    <t xml:space="preserve">SO0000961</t>
  </si>
  <si>
    <t xml:space="preserve">PRD00014</t>
  </si>
  <si>
    <t xml:space="preserve">WH00860</t>
  </si>
  <si>
    <t xml:space="preserve">2022-11-12</t>
  </si>
  <si>
    <t xml:space="preserve">SO0000962</t>
  </si>
  <si>
    <t xml:space="preserve">SO0000963</t>
  </si>
  <si>
    <t xml:space="preserve">CUST00162</t>
  </si>
  <si>
    <t xml:space="preserve">SO0000964</t>
  </si>
  <si>
    <t xml:space="preserve">SO0000965</t>
  </si>
  <si>
    <t xml:space="preserve">SO0000966</t>
  </si>
  <si>
    <t xml:space="preserve">WH00919</t>
  </si>
  <si>
    <t xml:space="preserve">SO0000967</t>
  </si>
  <si>
    <t xml:space="preserve">WH00295</t>
  </si>
  <si>
    <t xml:space="preserve">SO0000968</t>
  </si>
  <si>
    <t xml:space="preserve">2022-06-07</t>
  </si>
  <si>
    <t xml:space="preserve">SO0000969</t>
  </si>
  <si>
    <t xml:space="preserve">CUST00233</t>
  </si>
  <si>
    <t xml:space="preserve">PRD00676</t>
  </si>
  <si>
    <t xml:space="preserve">WH00327</t>
  </si>
  <si>
    <t xml:space="preserve">SO0000970</t>
  </si>
  <si>
    <t xml:space="preserve">SO0000971</t>
  </si>
  <si>
    <t xml:space="preserve">CUST00269</t>
  </si>
  <si>
    <t xml:space="preserve">SO0000972</t>
  </si>
  <si>
    <t xml:space="preserve">2024-01-21</t>
  </si>
  <si>
    <t xml:space="preserve">2024-01-23</t>
  </si>
  <si>
    <t xml:space="preserve">SO0000973</t>
  </si>
  <si>
    <t xml:space="preserve">PRD00383</t>
  </si>
  <si>
    <t xml:space="preserve">SO0000974</t>
  </si>
  <si>
    <t xml:space="preserve">2024-10-24</t>
  </si>
  <si>
    <t xml:space="preserve">SO0000975</t>
  </si>
  <si>
    <t xml:space="preserve">WH00689</t>
  </si>
  <si>
    <t xml:space="preserve">SO0000976</t>
  </si>
  <si>
    <t xml:space="preserve">PRD00556</t>
  </si>
  <si>
    <t xml:space="preserve">WH00333</t>
  </si>
  <si>
    <t xml:space="preserve">SO0000977</t>
  </si>
  <si>
    <t xml:space="preserve">SO0000978</t>
  </si>
  <si>
    <t xml:space="preserve">PRD00427</t>
  </si>
  <si>
    <t xml:space="preserve">WH00258</t>
  </si>
  <si>
    <t xml:space="preserve">SO0000979</t>
  </si>
  <si>
    <t xml:space="preserve">CUST00208</t>
  </si>
  <si>
    <t xml:space="preserve">WH00221</t>
  </si>
  <si>
    <t xml:space="preserve">SO0000980</t>
  </si>
  <si>
    <t xml:space="preserve">WH00601</t>
  </si>
  <si>
    <t xml:space="preserve">SO0000981</t>
  </si>
  <si>
    <t xml:space="preserve">WH00691</t>
  </si>
  <si>
    <t xml:space="preserve">SO0000982</t>
  </si>
  <si>
    <t xml:space="preserve">PRD00054</t>
  </si>
  <si>
    <t xml:space="preserve">WH00513</t>
  </si>
  <si>
    <t xml:space="preserve">SO0000983</t>
  </si>
  <si>
    <t xml:space="preserve">2024-07-13</t>
  </si>
  <si>
    <t xml:space="preserve">2024-07-15</t>
  </si>
  <si>
    <t xml:space="preserve">SO0000984</t>
  </si>
  <si>
    <t xml:space="preserve">CUST00046</t>
  </si>
  <si>
    <t xml:space="preserve">2024-06-12</t>
  </si>
  <si>
    <t xml:space="preserve">SO0000985</t>
  </si>
  <si>
    <t xml:space="preserve">PRD00919</t>
  </si>
  <si>
    <t xml:space="preserve">SO0000986</t>
  </si>
  <si>
    <t xml:space="preserve">WH00441</t>
  </si>
  <si>
    <t xml:space="preserve">SO0000987</t>
  </si>
  <si>
    <t xml:space="preserve">PRD00081</t>
  </si>
  <si>
    <t xml:space="preserve">SO0000988</t>
  </si>
  <si>
    <t xml:space="preserve">WH00697</t>
  </si>
  <si>
    <t xml:space="preserve">SO0000989</t>
  </si>
  <si>
    <t xml:space="preserve">SO0000990</t>
  </si>
  <si>
    <t xml:space="preserve">SO0000991</t>
  </si>
  <si>
    <t xml:space="preserve">PRD00439</t>
  </si>
  <si>
    <t xml:space="preserve">WH00395</t>
  </si>
  <si>
    <t xml:space="preserve">2024-06-06</t>
  </si>
  <si>
    <t xml:space="preserve">SO0000992</t>
  </si>
  <si>
    <t xml:space="preserve">PRD00309</t>
  </si>
  <si>
    <t xml:space="preserve">SO0000993</t>
  </si>
  <si>
    <t xml:space="preserve">PRD00618</t>
  </si>
  <si>
    <t xml:space="preserve">SO0000994</t>
  </si>
  <si>
    <t xml:space="preserve">SO0000995</t>
  </si>
  <si>
    <t xml:space="preserve">PRD00761</t>
  </si>
  <si>
    <t xml:space="preserve">WH00993</t>
  </si>
  <si>
    <t xml:space="preserve">2024-08-06</t>
  </si>
  <si>
    <t xml:space="preserve">2024-08-08</t>
  </si>
  <si>
    <t xml:space="preserve">SO0000996</t>
  </si>
  <si>
    <t xml:space="preserve">SO0000997</t>
  </si>
  <si>
    <t xml:space="preserve">2023-05-02</t>
  </si>
  <si>
    <t xml:space="preserve">SO0000998</t>
  </si>
  <si>
    <t xml:space="preserve">PRD00350</t>
  </si>
  <si>
    <t xml:space="preserve">WH00888</t>
  </si>
  <si>
    <t xml:space="preserve">SO0000999</t>
  </si>
  <si>
    <t xml:space="preserve">SO0001000</t>
  </si>
  <si>
    <t xml:space="preserve">CUST00357</t>
  </si>
  <si>
    <t xml:space="preserve">PRD00890</t>
  </si>
  <si>
    <t xml:space="preserve">WH00851</t>
  </si>
  <si>
    <t xml:space="preserve">PO_ID</t>
  </si>
  <si>
    <t xml:space="preserve">Supplier_ID</t>
  </si>
  <si>
    <t xml:space="preserve">PO_Date</t>
  </si>
  <si>
    <t xml:space="preserve">Expected_Delivery</t>
  </si>
  <si>
    <t xml:space="preserve">Actual_Delivery</t>
  </si>
  <si>
    <t xml:space="preserve">Qty_Received</t>
  </si>
  <si>
    <t xml:space="preserve">Unit_Price</t>
  </si>
  <si>
    <t xml:space="preserve">Total_PO_Value</t>
  </si>
  <si>
    <t xml:space="preserve">Payment_Terms</t>
  </si>
  <si>
    <t xml:space="preserve">PO_Status</t>
  </si>
  <si>
    <t xml:space="preserve">Lead_Time_Actual</t>
  </si>
  <si>
    <t xml:space="preserve">Delay_Days</t>
  </si>
  <si>
    <t xml:space="preserve">GRN_Number</t>
  </si>
  <si>
    <t xml:space="preserve">Buyer</t>
  </si>
  <si>
    <t xml:space="preserve">Remarks</t>
  </si>
  <si>
    <t xml:space="preserve">★ On_Time_PO</t>
  </si>
  <si>
    <t xml:space="preserve">★ PO_Fill_Rate_Pct</t>
  </si>
  <si>
    <t xml:space="preserve">★ PO_Month</t>
  </si>
  <si>
    <t xml:space="preserve">PO0000001</t>
  </si>
  <si>
    <t xml:space="preserve">SUP00926</t>
  </si>
  <si>
    <t xml:space="preserve">PRD00238</t>
  </si>
  <si>
    <t xml:space="preserve">2024-08-03</t>
  </si>
  <si>
    <t xml:space="preserve">Net 60</t>
  </si>
  <si>
    <t xml:space="preserve">Received</t>
  </si>
  <si>
    <t xml:space="preserve">GRN0000001</t>
  </si>
  <si>
    <t xml:space="preserve">Buyer_11</t>
  </si>
  <si>
    <t xml:space="preserve">PO0000002</t>
  </si>
  <si>
    <t xml:space="preserve">SUP00961</t>
  </si>
  <si>
    <t xml:space="preserve">Net 30</t>
  </si>
  <si>
    <t xml:space="preserve">Partial</t>
  </si>
  <si>
    <t xml:space="preserve">GRN0000002</t>
  </si>
  <si>
    <t xml:space="preserve">Buyer_9</t>
  </si>
  <si>
    <t xml:space="preserve">PO0000003</t>
  </si>
  <si>
    <t xml:space="preserve">SUP00379</t>
  </si>
  <si>
    <t xml:space="preserve">Net 90</t>
  </si>
  <si>
    <t xml:space="preserve">GRN0000003</t>
  </si>
  <si>
    <t xml:space="preserve">Buyer_12</t>
  </si>
  <si>
    <t xml:space="preserve">Normal</t>
  </si>
  <si>
    <t xml:space="preserve">PO0000004</t>
  </si>
  <si>
    <t xml:space="preserve">SUP00264</t>
  </si>
  <si>
    <t xml:space="preserve">Advance</t>
  </si>
  <si>
    <t xml:space="preserve">GRN0000004</t>
  </si>
  <si>
    <t xml:space="preserve">Buyer_8</t>
  </si>
  <si>
    <t xml:space="preserve">PO0000005</t>
  </si>
  <si>
    <t xml:space="preserve">SUP00618</t>
  </si>
  <si>
    <t xml:space="preserve">Pending</t>
  </si>
  <si>
    <t xml:space="preserve">GRN0000005</t>
  </si>
  <si>
    <t xml:space="preserve">Buyer_15</t>
  </si>
  <si>
    <t xml:space="preserve">Delayed</t>
  </si>
  <si>
    <t xml:space="preserve">PO0000006</t>
  </si>
  <si>
    <t xml:space="preserve">SUP00837</t>
  </si>
  <si>
    <t xml:space="preserve">COD</t>
  </si>
  <si>
    <t xml:space="preserve">GRN0000006</t>
  </si>
  <si>
    <t xml:space="preserve">Buyer_16</t>
  </si>
  <si>
    <t xml:space="preserve">Short Supply</t>
  </si>
  <si>
    <t xml:space="preserve">PO0000007</t>
  </si>
  <si>
    <t xml:space="preserve">SUP00446</t>
  </si>
  <si>
    <t xml:space="preserve">PRD00711</t>
  </si>
  <si>
    <t xml:space="preserve">2023-07-08</t>
  </si>
  <si>
    <t xml:space="preserve">GRN0000007</t>
  </si>
  <si>
    <t xml:space="preserve">Buyer_7</t>
  </si>
  <si>
    <t xml:space="preserve">PO0000008</t>
  </si>
  <si>
    <t xml:space="preserve">SUP00147</t>
  </si>
  <si>
    <t xml:space="preserve">2022-08-03</t>
  </si>
  <si>
    <t xml:space="preserve">GRN0000008</t>
  </si>
  <si>
    <t xml:space="preserve">Buyer_3</t>
  </si>
  <si>
    <t xml:space="preserve">PO0000009</t>
  </si>
  <si>
    <t xml:space="preserve">SUP00863</t>
  </si>
  <si>
    <t xml:space="preserve">PRD00010</t>
  </si>
  <si>
    <t xml:space="preserve">WH00590</t>
  </si>
  <si>
    <t xml:space="preserve">GRN0000009</t>
  </si>
  <si>
    <t xml:space="preserve">Buyer_5</t>
  </si>
  <si>
    <t xml:space="preserve">PO0000010</t>
  </si>
  <si>
    <t xml:space="preserve">SUP00516</t>
  </si>
  <si>
    <t xml:space="preserve">2024-03-06</t>
  </si>
  <si>
    <t xml:space="preserve">GRN0000010</t>
  </si>
  <si>
    <t xml:space="preserve">Buyer_17</t>
  </si>
  <si>
    <t xml:space="preserve">PO0000011</t>
  </si>
  <si>
    <t xml:space="preserve">SUP00211</t>
  </si>
  <si>
    <t xml:space="preserve">2022-12-07</t>
  </si>
  <si>
    <t xml:space="preserve">GRN0000011</t>
  </si>
  <si>
    <t xml:space="preserve">PO0000012</t>
  </si>
  <si>
    <t xml:space="preserve">SUP00482</t>
  </si>
  <si>
    <t xml:space="preserve">2023-06-15</t>
  </si>
  <si>
    <t xml:space="preserve">GRN0000012</t>
  </si>
  <si>
    <t xml:space="preserve">PO0000013</t>
  </si>
  <si>
    <t xml:space="preserve">SUP00445</t>
  </si>
  <si>
    <t xml:space="preserve">WH00630</t>
  </si>
  <si>
    <t xml:space="preserve">2024-05-29</t>
  </si>
  <si>
    <t xml:space="preserve">2024-06-29</t>
  </si>
  <si>
    <t xml:space="preserve">GRN0000013</t>
  </si>
  <si>
    <t xml:space="preserve">On Time</t>
  </si>
  <si>
    <t xml:space="preserve">PO0000014</t>
  </si>
  <si>
    <t xml:space="preserve">SUP00656</t>
  </si>
  <si>
    <t xml:space="preserve">PRD00724</t>
  </si>
  <si>
    <t xml:space="preserve">GRN0000014</t>
  </si>
  <si>
    <t xml:space="preserve">PO0000015</t>
  </si>
  <si>
    <t xml:space="preserve">SUP00501</t>
  </si>
  <si>
    <t xml:space="preserve">GRN0000015</t>
  </si>
  <si>
    <t xml:space="preserve">Buyer_13</t>
  </si>
  <si>
    <t xml:space="preserve">PO0000016</t>
  </si>
  <si>
    <t xml:space="preserve">SUP00236</t>
  </si>
  <si>
    <t xml:space="preserve">PRD00415</t>
  </si>
  <si>
    <t xml:space="preserve">WH00665</t>
  </si>
  <si>
    <t xml:space="preserve">2022-01-10</t>
  </si>
  <si>
    <t xml:space="preserve">2022-02-25</t>
  </si>
  <si>
    <t xml:space="preserve">GRN0000016</t>
  </si>
  <si>
    <t xml:space="preserve">PO0000017</t>
  </si>
  <si>
    <t xml:space="preserve">SUP00496</t>
  </si>
  <si>
    <t xml:space="preserve">PRD00461</t>
  </si>
  <si>
    <t xml:space="preserve">GRN0000017</t>
  </si>
  <si>
    <t xml:space="preserve">PO0000018</t>
  </si>
  <si>
    <t xml:space="preserve">SUP00205</t>
  </si>
  <si>
    <t xml:space="preserve">PRD00105</t>
  </si>
  <si>
    <t xml:space="preserve">WH00670</t>
  </si>
  <si>
    <t xml:space="preserve">2025-01-15</t>
  </si>
  <si>
    <t xml:space="preserve">2025-01-18</t>
  </si>
  <si>
    <t xml:space="preserve">GRN0000018</t>
  </si>
  <si>
    <t xml:space="preserve">PO0000019</t>
  </si>
  <si>
    <t xml:space="preserve">SUP00434</t>
  </si>
  <si>
    <t xml:space="preserve">GRN0000019</t>
  </si>
  <si>
    <t xml:space="preserve">Buyer_20</t>
  </si>
  <si>
    <t xml:space="preserve">PO0000020</t>
  </si>
  <si>
    <t xml:space="preserve">SUP00113</t>
  </si>
  <si>
    <t xml:space="preserve">PRD00363</t>
  </si>
  <si>
    <t xml:space="preserve">2024-02-03</t>
  </si>
  <si>
    <t xml:space="preserve">GRN0000020</t>
  </si>
  <si>
    <t xml:space="preserve">PO0000021</t>
  </si>
  <si>
    <t xml:space="preserve">SUP00594</t>
  </si>
  <si>
    <t xml:space="preserve">WH00087</t>
  </si>
  <si>
    <t xml:space="preserve">GRN0000021</t>
  </si>
  <si>
    <t xml:space="preserve">Buyer_14</t>
  </si>
  <si>
    <t xml:space="preserve">PO0000022</t>
  </si>
  <si>
    <t xml:space="preserve">SUP00297</t>
  </si>
  <si>
    <t xml:space="preserve">2024-02-18</t>
  </si>
  <si>
    <t xml:space="preserve">GRN0000022</t>
  </si>
  <si>
    <t xml:space="preserve">Buyer_6</t>
  </si>
  <si>
    <t xml:space="preserve">PO0000023</t>
  </si>
  <si>
    <t xml:space="preserve">SUP00108</t>
  </si>
  <si>
    <t xml:space="preserve">GRN0000023</t>
  </si>
  <si>
    <t xml:space="preserve">PO0000024</t>
  </si>
  <si>
    <t xml:space="preserve">SUP00543</t>
  </si>
  <si>
    <t xml:space="preserve">GRN0000024</t>
  </si>
  <si>
    <t xml:space="preserve">PO0000025</t>
  </si>
  <si>
    <t xml:space="preserve">SUP00066</t>
  </si>
  <si>
    <t xml:space="preserve">WH00578</t>
  </si>
  <si>
    <t xml:space="preserve">2024-04-12</t>
  </si>
  <si>
    <t xml:space="preserve">GRN0000025</t>
  </si>
  <si>
    <t xml:space="preserve">PO0000026</t>
  </si>
  <si>
    <t xml:space="preserve">SUP00220</t>
  </si>
  <si>
    <t xml:space="preserve">2024-02-06</t>
  </si>
  <si>
    <t xml:space="preserve">GRN0000026</t>
  </si>
  <si>
    <t xml:space="preserve">Buyer_18</t>
  </si>
  <si>
    <t xml:space="preserve">PO0000027</t>
  </si>
  <si>
    <t xml:space="preserve">SUP00056</t>
  </si>
  <si>
    <t xml:space="preserve">PRD00539</t>
  </si>
  <si>
    <t xml:space="preserve">GRN0000027</t>
  </si>
  <si>
    <t xml:space="preserve">PO0000028</t>
  </si>
  <si>
    <t xml:space="preserve">SUP00350</t>
  </si>
  <si>
    <t xml:space="preserve">2022-11-14</t>
  </si>
  <si>
    <t xml:space="preserve">GRN0000028</t>
  </si>
  <si>
    <t xml:space="preserve">PO0000029</t>
  </si>
  <si>
    <t xml:space="preserve">SUP00526</t>
  </si>
  <si>
    <t xml:space="preserve">2023-09-15</t>
  </si>
  <si>
    <t xml:space="preserve">GRN0000029</t>
  </si>
  <si>
    <t xml:space="preserve">PO0000030</t>
  </si>
  <si>
    <t xml:space="preserve">SUP00546</t>
  </si>
  <si>
    <t xml:space="preserve">PRD00121</t>
  </si>
  <si>
    <t xml:space="preserve">2022-12-11</t>
  </si>
  <si>
    <t xml:space="preserve">GRN0000030</t>
  </si>
  <si>
    <t xml:space="preserve">PO0000031</t>
  </si>
  <si>
    <t xml:space="preserve">SUP00263</t>
  </si>
  <si>
    <t xml:space="preserve">WH00115</t>
  </si>
  <si>
    <t xml:space="preserve">GRN0000031</t>
  </si>
  <si>
    <t xml:space="preserve">PO0000032</t>
  </si>
  <si>
    <t xml:space="preserve">SUP00519</t>
  </si>
  <si>
    <t xml:space="preserve">GRN0000032</t>
  </si>
  <si>
    <t xml:space="preserve">PO0000033</t>
  </si>
  <si>
    <t xml:space="preserve">SUP00772</t>
  </si>
  <si>
    <t xml:space="preserve">GRN0000033</t>
  </si>
  <si>
    <t xml:space="preserve">PO0000034</t>
  </si>
  <si>
    <t xml:space="preserve">SUP00287</t>
  </si>
  <si>
    <t xml:space="preserve">2024-03-03</t>
  </si>
  <si>
    <t xml:space="preserve">2024-02-29</t>
  </si>
  <si>
    <t xml:space="preserve">GRN0000034</t>
  </si>
  <si>
    <t xml:space="preserve">PO0000035</t>
  </si>
  <si>
    <t xml:space="preserve">SUP00993</t>
  </si>
  <si>
    <t xml:space="preserve">WH00632</t>
  </si>
  <si>
    <t xml:space="preserve">2024-12-09</t>
  </si>
  <si>
    <t xml:space="preserve">GRN0000035</t>
  </si>
  <si>
    <t xml:space="preserve">PO0000036</t>
  </si>
  <si>
    <t xml:space="preserve">SUP00785</t>
  </si>
  <si>
    <t xml:space="preserve">GRN0000036</t>
  </si>
  <si>
    <t xml:space="preserve">Buyer_10</t>
  </si>
  <si>
    <t xml:space="preserve">PO0000037</t>
  </si>
  <si>
    <t xml:space="preserve">SUP00595</t>
  </si>
  <si>
    <t xml:space="preserve">WH00271</t>
  </si>
  <si>
    <t xml:space="preserve">GRN0000037</t>
  </si>
  <si>
    <t xml:space="preserve">Buyer_2</t>
  </si>
  <si>
    <t xml:space="preserve">PO0000038</t>
  </si>
  <si>
    <t xml:space="preserve">SUP00191</t>
  </si>
  <si>
    <t xml:space="preserve">GRN0000038</t>
  </si>
  <si>
    <t xml:space="preserve">PO0000039</t>
  </si>
  <si>
    <t xml:space="preserve">SUP00134</t>
  </si>
  <si>
    <t xml:space="preserve">GRN0000039</t>
  </si>
  <si>
    <t xml:space="preserve">PO0000040</t>
  </si>
  <si>
    <t xml:space="preserve">SUP00008</t>
  </si>
  <si>
    <t xml:space="preserve">WH00487</t>
  </si>
  <si>
    <t xml:space="preserve">GRN0000040</t>
  </si>
  <si>
    <t xml:space="preserve">Buyer_4</t>
  </si>
  <si>
    <t xml:space="preserve">PO0000041</t>
  </si>
  <si>
    <t xml:space="preserve">SUP00781</t>
  </si>
  <si>
    <t xml:space="preserve">WH00619</t>
  </si>
  <si>
    <t xml:space="preserve">2023-06-02</t>
  </si>
  <si>
    <t xml:space="preserve">GRN0000041</t>
  </si>
  <si>
    <t xml:space="preserve">Buyer_1</t>
  </si>
  <si>
    <t xml:space="preserve">PO0000042</t>
  </si>
  <si>
    <t xml:space="preserve">SUP00423</t>
  </si>
  <si>
    <t xml:space="preserve">WH00452</t>
  </si>
  <si>
    <t xml:space="preserve">2022-01-12</t>
  </si>
  <si>
    <t xml:space="preserve">GRN0000042</t>
  </si>
  <si>
    <t xml:space="preserve">PO0000043</t>
  </si>
  <si>
    <t xml:space="preserve">SUP00245</t>
  </si>
  <si>
    <t xml:space="preserve">PRD00371</t>
  </si>
  <si>
    <t xml:space="preserve">2024-10-27</t>
  </si>
  <si>
    <t xml:space="preserve">GRN0000043</t>
  </si>
  <si>
    <t xml:space="preserve">PO0000044</t>
  </si>
  <si>
    <t xml:space="preserve">SUP00491</t>
  </si>
  <si>
    <t xml:space="preserve">PRD00101</t>
  </si>
  <si>
    <t xml:space="preserve">2025-02-06</t>
  </si>
  <si>
    <t xml:space="preserve">2025-02-15</t>
  </si>
  <si>
    <t xml:space="preserve">GRN0000044</t>
  </si>
  <si>
    <t xml:space="preserve">PO0000045</t>
  </si>
  <si>
    <t xml:space="preserve">SUP00451</t>
  </si>
  <si>
    <t xml:space="preserve">PRD00455</t>
  </si>
  <si>
    <t xml:space="preserve">GRN0000045</t>
  </si>
  <si>
    <t xml:space="preserve">Buyer_19</t>
  </si>
  <si>
    <t xml:space="preserve">PO0000046</t>
  </si>
  <si>
    <t xml:space="preserve">SUP00731</t>
  </si>
  <si>
    <t xml:space="preserve">PRD00508</t>
  </si>
  <si>
    <t xml:space="preserve">WH00885</t>
  </si>
  <si>
    <t xml:space="preserve">GRN0000046</t>
  </si>
  <si>
    <t xml:space="preserve">PO0000047</t>
  </si>
  <si>
    <t xml:space="preserve">SUP00640</t>
  </si>
  <si>
    <t xml:space="preserve">WH00932</t>
  </si>
  <si>
    <t xml:space="preserve">2025-01-16</t>
  </si>
  <si>
    <t xml:space="preserve">2025-01-29</t>
  </si>
  <si>
    <t xml:space="preserve">GRN0000047</t>
  </si>
  <si>
    <t xml:space="preserve">PO0000048</t>
  </si>
  <si>
    <t xml:space="preserve">SUP00096</t>
  </si>
  <si>
    <t xml:space="preserve">PRD00069</t>
  </si>
  <si>
    <t xml:space="preserve">GRN0000048</t>
  </si>
  <si>
    <t xml:space="preserve">PO0000049</t>
  </si>
  <si>
    <t xml:space="preserve">SUP00990</t>
  </si>
  <si>
    <t xml:space="preserve">2024-01-17</t>
  </si>
  <si>
    <t xml:space="preserve">2024-03-22</t>
  </si>
  <si>
    <t xml:space="preserve">GRN0000049</t>
  </si>
  <si>
    <t xml:space="preserve">PO0000050</t>
  </si>
  <si>
    <t xml:space="preserve">SUP00913</t>
  </si>
  <si>
    <t xml:space="preserve">GRN0000050</t>
  </si>
  <si>
    <t xml:space="preserve">PO0000051</t>
  </si>
  <si>
    <t xml:space="preserve">SUP00488</t>
  </si>
  <si>
    <t xml:space="preserve">2022-04-20</t>
  </si>
  <si>
    <t xml:space="preserve">2022-06-04</t>
  </si>
  <si>
    <t xml:space="preserve">GRN0000051</t>
  </si>
  <si>
    <t xml:space="preserve">PO0000052</t>
  </si>
  <si>
    <t xml:space="preserve">SUP00473</t>
  </si>
  <si>
    <t xml:space="preserve">2024-10-06</t>
  </si>
  <si>
    <t xml:space="preserve">2024-11-03</t>
  </si>
  <si>
    <t xml:space="preserve">2024-11-02</t>
  </si>
  <si>
    <t xml:space="preserve">GRN0000052</t>
  </si>
  <si>
    <t xml:space="preserve">PO0000053</t>
  </si>
  <si>
    <t xml:space="preserve">SUP00681</t>
  </si>
  <si>
    <t xml:space="preserve">WH00535</t>
  </si>
  <si>
    <t xml:space="preserve">2024-12-26</t>
  </si>
  <si>
    <t xml:space="preserve">2025-01-12</t>
  </si>
  <si>
    <t xml:space="preserve">GRN0000053</t>
  </si>
  <si>
    <t xml:space="preserve">PO0000054</t>
  </si>
  <si>
    <t xml:space="preserve">SUP00266</t>
  </si>
  <si>
    <t xml:space="preserve">GRN0000054</t>
  </si>
  <si>
    <t xml:space="preserve">PO0000055</t>
  </si>
  <si>
    <t xml:space="preserve">SUP00567</t>
  </si>
  <si>
    <t xml:space="preserve">GRN0000055</t>
  </si>
  <si>
    <t xml:space="preserve">PO0000056</t>
  </si>
  <si>
    <t xml:space="preserve">SUP00857</t>
  </si>
  <si>
    <t xml:space="preserve">GRN0000056</t>
  </si>
  <si>
    <t xml:space="preserve">PO0000057</t>
  </si>
  <si>
    <t xml:space="preserve">SUP00660</t>
  </si>
  <si>
    <t xml:space="preserve">GRN0000057</t>
  </si>
  <si>
    <t xml:space="preserve">PO0000058</t>
  </si>
  <si>
    <t xml:space="preserve">SUP00827</t>
  </si>
  <si>
    <t xml:space="preserve">PRD00973</t>
  </si>
  <si>
    <t xml:space="preserve">WH00965</t>
  </si>
  <si>
    <t xml:space="preserve">GRN0000058</t>
  </si>
  <si>
    <t xml:space="preserve">PO0000059</t>
  </si>
  <si>
    <t xml:space="preserve">SUP00151</t>
  </si>
  <si>
    <t xml:space="preserve">PRD00067</t>
  </si>
  <si>
    <t xml:space="preserve">WH00866</t>
  </si>
  <si>
    <t xml:space="preserve">2024-05-15</t>
  </si>
  <si>
    <t xml:space="preserve">GRN0000059</t>
  </si>
  <si>
    <t xml:space="preserve">PO0000060</t>
  </si>
  <si>
    <t xml:space="preserve">PRD00812</t>
  </si>
  <si>
    <t xml:space="preserve">WH00323</t>
  </si>
  <si>
    <t xml:space="preserve">GRN0000060</t>
  </si>
  <si>
    <t xml:space="preserve">PO0000061</t>
  </si>
  <si>
    <t xml:space="preserve">SUP00657</t>
  </si>
  <si>
    <t xml:space="preserve">WH00761</t>
  </si>
  <si>
    <t xml:space="preserve">GRN0000061</t>
  </si>
  <si>
    <t xml:space="preserve">PO0000062</t>
  </si>
  <si>
    <t xml:space="preserve">SUP00591</t>
  </si>
  <si>
    <t xml:space="preserve">GRN0000062</t>
  </si>
  <si>
    <t xml:space="preserve">PO0000063</t>
  </si>
  <si>
    <t xml:space="preserve">SUP00110</t>
  </si>
  <si>
    <t xml:space="preserve">PRD00713</t>
  </si>
  <si>
    <t xml:space="preserve">WH00690</t>
  </si>
  <si>
    <t xml:space="preserve">GRN0000063</t>
  </si>
  <si>
    <t xml:space="preserve">PO0000064</t>
  </si>
  <si>
    <t xml:space="preserve">SUP00381</t>
  </si>
  <si>
    <t xml:space="preserve">2023-08-18</t>
  </si>
  <si>
    <t xml:space="preserve">GRN0000064</t>
  </si>
  <si>
    <t xml:space="preserve">PO0000065</t>
  </si>
  <si>
    <t xml:space="preserve">PRD00248</t>
  </si>
  <si>
    <t xml:space="preserve">GRN0000065</t>
  </si>
  <si>
    <t xml:space="preserve">PO0000066</t>
  </si>
  <si>
    <t xml:space="preserve">SUP00531</t>
  </si>
  <si>
    <t xml:space="preserve">WH00637</t>
  </si>
  <si>
    <t xml:space="preserve">2022-02-07</t>
  </si>
  <si>
    <t xml:space="preserve">GRN0000066</t>
  </si>
  <si>
    <t xml:space="preserve">PO0000067</t>
  </si>
  <si>
    <t xml:space="preserve">SUP00022</t>
  </si>
  <si>
    <t xml:space="preserve">GRN0000067</t>
  </si>
  <si>
    <t xml:space="preserve">PO0000068</t>
  </si>
  <si>
    <t xml:space="preserve">SUP00458</t>
  </si>
  <si>
    <t xml:space="preserve">GRN0000068</t>
  </si>
  <si>
    <t xml:space="preserve">PO0000069</t>
  </si>
  <si>
    <t xml:space="preserve">SUP00437</t>
  </si>
  <si>
    <t xml:space="preserve">PRD00963</t>
  </si>
  <si>
    <t xml:space="preserve">WH00651</t>
  </si>
  <si>
    <t xml:space="preserve">2022-12-19</t>
  </si>
  <si>
    <t xml:space="preserve">GRN0000069</t>
  </si>
  <si>
    <t xml:space="preserve">PO0000070</t>
  </si>
  <si>
    <t xml:space="preserve">SUP00523</t>
  </si>
  <si>
    <t xml:space="preserve">WH00754</t>
  </si>
  <si>
    <t xml:space="preserve">GRN0000070</t>
  </si>
  <si>
    <t xml:space="preserve">PO0000071</t>
  </si>
  <si>
    <t xml:space="preserve">SUP00341</t>
  </si>
  <si>
    <t xml:space="preserve">WH00143</t>
  </si>
  <si>
    <t xml:space="preserve">GRN0000071</t>
  </si>
  <si>
    <t xml:space="preserve">PO0000072</t>
  </si>
  <si>
    <t xml:space="preserve">SUP00141</t>
  </si>
  <si>
    <t xml:space="preserve">GRN0000072</t>
  </si>
  <si>
    <t xml:space="preserve">PO0000073</t>
  </si>
  <si>
    <t xml:space="preserve">SUP00195</t>
  </si>
  <si>
    <t xml:space="preserve">WH00811</t>
  </si>
  <si>
    <t xml:space="preserve">2022-09-13</t>
  </si>
  <si>
    <t xml:space="preserve">GRN0000073</t>
  </si>
  <si>
    <t xml:space="preserve">PO0000074</t>
  </si>
  <si>
    <t xml:space="preserve">SUP00884</t>
  </si>
  <si>
    <t xml:space="preserve">PRD00261</t>
  </si>
  <si>
    <t xml:space="preserve">GRN0000074</t>
  </si>
  <si>
    <t xml:space="preserve">PO0000075</t>
  </si>
  <si>
    <t xml:space="preserve">SUP00268</t>
  </si>
  <si>
    <t xml:space="preserve">WH00379</t>
  </si>
  <si>
    <t xml:space="preserve">GRN0000075</t>
  </si>
  <si>
    <t xml:space="preserve">PO0000076</t>
  </si>
  <si>
    <t xml:space="preserve">SUP00680</t>
  </si>
  <si>
    <t xml:space="preserve">PRD00983</t>
  </si>
  <si>
    <t xml:space="preserve">WH00868</t>
  </si>
  <si>
    <t xml:space="preserve">GRN0000076</t>
  </si>
  <si>
    <t xml:space="preserve">PO0000077</t>
  </si>
  <si>
    <t xml:space="preserve">SUP00405</t>
  </si>
  <si>
    <t xml:space="preserve">PRD00303</t>
  </si>
  <si>
    <t xml:space="preserve">2024-10-03</t>
  </si>
  <si>
    <t xml:space="preserve">2024-11-10</t>
  </si>
  <si>
    <t xml:space="preserve">GRN0000077</t>
  </si>
  <si>
    <t xml:space="preserve">PO0000078</t>
  </si>
  <si>
    <t xml:space="preserve">SUP00433</t>
  </si>
  <si>
    <t xml:space="preserve">PRD00984</t>
  </si>
  <si>
    <t xml:space="preserve">2025-01-20</t>
  </si>
  <si>
    <t xml:space="preserve">GRN0000078</t>
  </si>
  <si>
    <t xml:space="preserve">PO0000079</t>
  </si>
  <si>
    <t xml:space="preserve">SUP00052</t>
  </si>
  <si>
    <t xml:space="preserve">GRN0000079</t>
  </si>
  <si>
    <t xml:space="preserve">PO0000080</t>
  </si>
  <si>
    <t xml:space="preserve">SUP00729</t>
  </si>
  <si>
    <t xml:space="preserve">WH00898</t>
  </si>
  <si>
    <t xml:space="preserve">GRN0000080</t>
  </si>
  <si>
    <t xml:space="preserve">PO0000081</t>
  </si>
  <si>
    <t xml:space="preserve">SUP00805</t>
  </si>
  <si>
    <t xml:space="preserve">2022-03-10</t>
  </si>
  <si>
    <t xml:space="preserve">GRN0000081</t>
  </si>
  <si>
    <t xml:space="preserve">PO0000082</t>
  </si>
  <si>
    <t xml:space="preserve">SUP00013</t>
  </si>
  <si>
    <t xml:space="preserve">WH00999</t>
  </si>
  <si>
    <t xml:space="preserve">GRN0000082</t>
  </si>
  <si>
    <t xml:space="preserve">PO0000083</t>
  </si>
  <si>
    <t xml:space="preserve">SUP00836</t>
  </si>
  <si>
    <t xml:space="preserve">PRD00970</t>
  </si>
  <si>
    <t xml:space="preserve">GRN0000083</t>
  </si>
  <si>
    <t xml:space="preserve">PO0000084</t>
  </si>
  <si>
    <t xml:space="preserve">SUP00382</t>
  </si>
  <si>
    <t xml:space="preserve">GRN0000084</t>
  </si>
  <si>
    <t xml:space="preserve">PO0000085</t>
  </si>
  <si>
    <t xml:space="preserve">SUP00203</t>
  </si>
  <si>
    <t xml:space="preserve">2023-05-20</t>
  </si>
  <si>
    <t xml:space="preserve">GRN0000085</t>
  </si>
  <si>
    <t xml:space="preserve">PO0000086</t>
  </si>
  <si>
    <t xml:space="preserve">SUP00406</t>
  </si>
  <si>
    <t xml:space="preserve">2023-07-06</t>
  </si>
  <si>
    <t xml:space="preserve">GRN0000086</t>
  </si>
  <si>
    <t xml:space="preserve">PO0000087</t>
  </si>
  <si>
    <t xml:space="preserve">SUP00936</t>
  </si>
  <si>
    <t xml:space="preserve">PRD00239</t>
  </si>
  <si>
    <t xml:space="preserve">2022-02-04</t>
  </si>
  <si>
    <t xml:space="preserve">GRN0000087</t>
  </si>
  <si>
    <t xml:space="preserve">PO0000088</t>
  </si>
  <si>
    <t xml:space="preserve">SUP00798</t>
  </si>
  <si>
    <t xml:space="preserve">PRD00524</t>
  </si>
  <si>
    <t xml:space="preserve">GRN0000088</t>
  </si>
  <si>
    <t xml:space="preserve">PO0000089</t>
  </si>
  <si>
    <t xml:space="preserve">SUP00288</t>
  </si>
  <si>
    <t xml:space="preserve">GRN0000089</t>
  </si>
  <si>
    <t xml:space="preserve">PO0000090</t>
  </si>
  <si>
    <t xml:space="preserve">PRD00789</t>
  </si>
  <si>
    <t xml:space="preserve">GRN0000090</t>
  </si>
  <si>
    <t xml:space="preserve">PO0000091</t>
  </si>
  <si>
    <t xml:space="preserve">SUP00063</t>
  </si>
  <si>
    <t xml:space="preserve">GRN0000091</t>
  </si>
  <si>
    <t xml:space="preserve">PO0000092</t>
  </si>
  <si>
    <t xml:space="preserve">SUP00107</t>
  </si>
  <si>
    <t xml:space="preserve">GRN0000092</t>
  </si>
  <si>
    <t xml:space="preserve">PO0000093</t>
  </si>
  <si>
    <t xml:space="preserve">SUP00262</t>
  </si>
  <si>
    <t xml:space="preserve">PRD00702</t>
  </si>
  <si>
    <t xml:space="preserve">WH00059</t>
  </si>
  <si>
    <t xml:space="preserve">2022-10-17</t>
  </si>
  <si>
    <t xml:space="preserve">GRN0000093</t>
  </si>
  <si>
    <t xml:space="preserve">PO0000094</t>
  </si>
  <si>
    <t xml:space="preserve">SUP00647</t>
  </si>
  <si>
    <t xml:space="preserve">PRD00668</t>
  </si>
  <si>
    <t xml:space="preserve">2023-03-17</t>
  </si>
  <si>
    <t xml:space="preserve">2023-05-05</t>
  </si>
  <si>
    <t xml:space="preserve">GRN0000094</t>
  </si>
  <si>
    <t xml:space="preserve">PO0000095</t>
  </si>
  <si>
    <t xml:space="preserve">SUP00133</t>
  </si>
  <si>
    <t xml:space="preserve">GRN0000095</t>
  </si>
  <si>
    <t xml:space="preserve">PO0000096</t>
  </si>
  <si>
    <t xml:space="preserve">SUP00573</t>
  </si>
  <si>
    <t xml:space="preserve">GRN0000096</t>
  </si>
  <si>
    <t xml:space="preserve">PO0000097</t>
  </si>
  <si>
    <t xml:space="preserve">SUP00344</t>
  </si>
  <si>
    <t xml:space="preserve">PRD00734</t>
  </si>
  <si>
    <t xml:space="preserve">WH00913</t>
  </si>
  <si>
    <t xml:space="preserve">GRN0000097</t>
  </si>
  <si>
    <t xml:space="preserve">PO0000098</t>
  </si>
  <si>
    <t xml:space="preserve">SUP00489</t>
  </si>
  <si>
    <t xml:space="preserve">GRN0000098</t>
  </si>
  <si>
    <t xml:space="preserve">PO0000099</t>
  </si>
  <si>
    <t xml:space="preserve">SUP00285</t>
  </si>
  <si>
    <t xml:space="preserve">WH00446</t>
  </si>
  <si>
    <t xml:space="preserve">GRN0000099</t>
  </si>
  <si>
    <t xml:space="preserve">PO0000100</t>
  </si>
  <si>
    <t xml:space="preserve">SUP00057</t>
  </si>
  <si>
    <t xml:space="preserve">PRD00949</t>
  </si>
  <si>
    <t xml:space="preserve">GRN0000100</t>
  </si>
  <si>
    <t xml:space="preserve">PO0000101</t>
  </si>
  <si>
    <t xml:space="preserve">SUP00050</t>
  </si>
  <si>
    <t xml:space="preserve">PRD00120</t>
  </si>
  <si>
    <t xml:space="preserve">GRN0000101</t>
  </si>
  <si>
    <t xml:space="preserve">PO0000102</t>
  </si>
  <si>
    <t xml:space="preserve">SUP00906</t>
  </si>
  <si>
    <t xml:space="preserve">GRN0000102</t>
  </si>
  <si>
    <t xml:space="preserve">PO0000103</t>
  </si>
  <si>
    <t xml:space="preserve">SUP00803</t>
  </si>
  <si>
    <t xml:space="preserve">2022-07-23</t>
  </si>
  <si>
    <t xml:space="preserve">GRN0000103</t>
  </si>
  <si>
    <t xml:space="preserve">PO0000104</t>
  </si>
  <si>
    <t xml:space="preserve">SUP00300</t>
  </si>
  <si>
    <t xml:space="preserve">2023-08-30</t>
  </si>
  <si>
    <t xml:space="preserve">GRN0000104</t>
  </si>
  <si>
    <t xml:space="preserve">PO0000105</t>
  </si>
  <si>
    <t xml:space="preserve">SUP00830</t>
  </si>
  <si>
    <t xml:space="preserve">2023-10-17</t>
  </si>
  <si>
    <t xml:space="preserve">GRN0000105</t>
  </si>
  <si>
    <t xml:space="preserve">PO0000106</t>
  </si>
  <si>
    <t xml:space="preserve">2022-12-21</t>
  </si>
  <si>
    <t xml:space="preserve">GRN0000106</t>
  </si>
  <si>
    <t xml:space="preserve">PO0000107</t>
  </si>
  <si>
    <t xml:space="preserve">SUP00757</t>
  </si>
  <si>
    <t xml:space="preserve">GRN0000107</t>
  </si>
  <si>
    <t xml:space="preserve">PO0000108</t>
  </si>
  <si>
    <t xml:space="preserve">SUP00692</t>
  </si>
  <si>
    <t xml:space="preserve">WH00377</t>
  </si>
  <si>
    <t xml:space="preserve">GRN0000108</t>
  </si>
  <si>
    <t xml:space="preserve">PO0000109</t>
  </si>
  <si>
    <t xml:space="preserve">SUP00795</t>
  </si>
  <si>
    <t xml:space="preserve">PRD00510</t>
  </si>
  <si>
    <t xml:space="preserve">GRN0000109</t>
  </si>
  <si>
    <t xml:space="preserve">PO0000110</t>
  </si>
  <si>
    <t xml:space="preserve">SUP00839</t>
  </si>
  <si>
    <t xml:space="preserve">GRN0000110</t>
  </si>
  <si>
    <t xml:space="preserve">PO0000111</t>
  </si>
  <si>
    <t xml:space="preserve">SUP00315</t>
  </si>
  <si>
    <t xml:space="preserve">GRN0000111</t>
  </si>
  <si>
    <t xml:space="preserve">PO0000112</t>
  </si>
  <si>
    <t xml:space="preserve">SUP00622</t>
  </si>
  <si>
    <t xml:space="preserve">2023-09-11</t>
  </si>
  <si>
    <t xml:space="preserve">GRN0000112</t>
  </si>
  <si>
    <t xml:space="preserve">PO0000113</t>
  </si>
  <si>
    <t xml:space="preserve">SUP00877</t>
  </si>
  <si>
    <t xml:space="preserve">PRD00819</t>
  </si>
  <si>
    <t xml:space="preserve">GRN0000113</t>
  </si>
  <si>
    <t xml:space="preserve">PO0000114</t>
  </si>
  <si>
    <t xml:space="preserve">SUP00469</t>
  </si>
  <si>
    <t xml:space="preserve">PRD00767</t>
  </si>
  <si>
    <t xml:space="preserve">WH00735</t>
  </si>
  <si>
    <t xml:space="preserve">GRN0000114</t>
  </si>
  <si>
    <t xml:space="preserve">PO0000115</t>
  </si>
  <si>
    <t xml:space="preserve">SUP00589</t>
  </si>
  <si>
    <t xml:space="preserve">WH00317</t>
  </si>
  <si>
    <t xml:space="preserve">GRN0000115</t>
  </si>
  <si>
    <t xml:space="preserve">PO0000116</t>
  </si>
  <si>
    <t xml:space="preserve">SUP00574</t>
  </si>
  <si>
    <t xml:space="preserve">PRD00760</t>
  </si>
  <si>
    <t xml:space="preserve">WH00864</t>
  </si>
  <si>
    <t xml:space="preserve">2022-11-13</t>
  </si>
  <si>
    <t xml:space="preserve">2023-01-02</t>
  </si>
  <si>
    <t xml:space="preserve">GRN0000116</t>
  </si>
  <si>
    <t xml:space="preserve">PO0000117</t>
  </si>
  <si>
    <t xml:space="preserve">SUP00875</t>
  </si>
  <si>
    <t xml:space="preserve">PRD00586</t>
  </si>
  <si>
    <t xml:space="preserve">WH00482</t>
  </si>
  <si>
    <t xml:space="preserve">GRN0000117</t>
  </si>
  <si>
    <t xml:space="preserve">PO0000118</t>
  </si>
  <si>
    <t xml:space="preserve">SUP00103</t>
  </si>
  <si>
    <t xml:space="preserve">PRD00876</t>
  </si>
  <si>
    <t xml:space="preserve">GRN0000118</t>
  </si>
  <si>
    <t xml:space="preserve">PO0000119</t>
  </si>
  <si>
    <t xml:space="preserve">SUP00443</t>
  </si>
  <si>
    <t xml:space="preserve">GRN0000119</t>
  </si>
  <si>
    <t xml:space="preserve">PO0000120</t>
  </si>
  <si>
    <t xml:space="preserve">SUP00130</t>
  </si>
  <si>
    <t xml:space="preserve">PRD00351</t>
  </si>
  <si>
    <t xml:space="preserve">GRN0000120</t>
  </si>
  <si>
    <t xml:space="preserve">PO0000121</t>
  </si>
  <si>
    <t xml:space="preserve">SUP00431</t>
  </si>
  <si>
    <t xml:space="preserve">PRD00771</t>
  </si>
  <si>
    <t xml:space="preserve">GRN0000121</t>
  </si>
  <si>
    <t xml:space="preserve">PO0000122</t>
  </si>
  <si>
    <t xml:space="preserve">SUP00816</t>
  </si>
  <si>
    <t xml:space="preserve">PRD00913</t>
  </si>
  <si>
    <t xml:space="preserve">WH00752</t>
  </si>
  <si>
    <t xml:space="preserve">GRN0000122</t>
  </si>
  <si>
    <t xml:space="preserve">PO0000123</t>
  </si>
  <si>
    <t xml:space="preserve">SUP00279</t>
  </si>
  <si>
    <t xml:space="preserve">PRD00035</t>
  </si>
  <si>
    <t xml:space="preserve">WH00364</t>
  </si>
  <si>
    <t xml:space="preserve">2024-10-07</t>
  </si>
  <si>
    <t xml:space="preserve">GRN0000123</t>
  </si>
  <si>
    <t xml:space="preserve">PO0000124</t>
  </si>
  <si>
    <t xml:space="preserve">SUP00986</t>
  </si>
  <si>
    <t xml:space="preserve">GRN0000124</t>
  </si>
  <si>
    <t xml:space="preserve">PO0000125</t>
  </si>
  <si>
    <t xml:space="preserve">SUP00646</t>
  </si>
  <si>
    <t xml:space="preserve">PRD00222</t>
  </si>
  <si>
    <t xml:space="preserve">2022-10-24</t>
  </si>
  <si>
    <t xml:space="preserve">GRN0000125</t>
  </si>
  <si>
    <t xml:space="preserve">PO0000126</t>
  </si>
  <si>
    <t xml:space="preserve">SUP00216</t>
  </si>
  <si>
    <t xml:space="preserve">2024-09-23</t>
  </si>
  <si>
    <t xml:space="preserve">GRN0000126</t>
  </si>
  <si>
    <t xml:space="preserve">PO0000127</t>
  </si>
  <si>
    <t xml:space="preserve">SUP00703</t>
  </si>
  <si>
    <t xml:space="preserve">2023-03-18</t>
  </si>
  <si>
    <t xml:space="preserve">GRN0000127</t>
  </si>
  <si>
    <t xml:space="preserve">PO0000128</t>
  </si>
  <si>
    <t xml:space="preserve">SUP00510</t>
  </si>
  <si>
    <t xml:space="preserve">PRD00062</t>
  </si>
  <si>
    <t xml:space="preserve">WH00970</t>
  </si>
  <si>
    <t xml:space="preserve">2025-01-17</t>
  </si>
  <si>
    <t xml:space="preserve">GRN0000128</t>
  </si>
  <si>
    <t xml:space="preserve">PO0000129</t>
  </si>
  <si>
    <t xml:space="preserve">SUP00032</t>
  </si>
  <si>
    <t xml:space="preserve">2024-06-02</t>
  </si>
  <si>
    <t xml:space="preserve">GRN0000129</t>
  </si>
  <si>
    <t xml:space="preserve">PO0000130</t>
  </si>
  <si>
    <t xml:space="preserve">SUP00048</t>
  </si>
  <si>
    <t xml:space="preserve">GRN0000130</t>
  </si>
  <si>
    <t xml:space="preserve">PO0000131</t>
  </si>
  <si>
    <t xml:space="preserve">GRN0000131</t>
  </si>
  <si>
    <t xml:space="preserve">PO0000132</t>
  </si>
  <si>
    <t xml:space="preserve">SUP00596</t>
  </si>
  <si>
    <t xml:space="preserve">PRD00342</t>
  </si>
  <si>
    <t xml:space="preserve">WH00023</t>
  </si>
  <si>
    <t xml:space="preserve">2024-03-08</t>
  </si>
  <si>
    <t xml:space="preserve">GRN0000132</t>
  </si>
  <si>
    <t xml:space="preserve">PO0000133</t>
  </si>
  <si>
    <t xml:space="preserve">SUP00628</t>
  </si>
  <si>
    <t xml:space="preserve">WH00543</t>
  </si>
  <si>
    <t xml:space="preserve">GRN0000133</t>
  </si>
  <si>
    <t xml:space="preserve">PO0000134</t>
  </si>
  <si>
    <t xml:space="preserve">SUP00065</t>
  </si>
  <si>
    <t xml:space="preserve">2022-04-22</t>
  </si>
  <si>
    <t xml:space="preserve">GRN0000134</t>
  </si>
  <si>
    <t xml:space="preserve">PO0000135</t>
  </si>
  <si>
    <t xml:space="preserve">SUP00588</t>
  </si>
  <si>
    <t xml:space="preserve">GRN0000135</t>
  </si>
  <si>
    <t xml:space="preserve">PO0000136</t>
  </si>
  <si>
    <t xml:space="preserve">SUP00655</t>
  </si>
  <si>
    <t xml:space="preserve">PRD00361</t>
  </si>
  <si>
    <t xml:space="preserve">GRN0000136</t>
  </si>
  <si>
    <t xml:space="preserve">PO0000137</t>
  </si>
  <si>
    <t xml:space="preserve">SUP00070</t>
  </si>
  <si>
    <t xml:space="preserve">2023-06-28</t>
  </si>
  <si>
    <t xml:space="preserve">GRN0000137</t>
  </si>
  <si>
    <t xml:space="preserve">PO0000138</t>
  </si>
  <si>
    <t xml:space="preserve">SUP00670</t>
  </si>
  <si>
    <t xml:space="preserve">GRN0000138</t>
  </si>
  <si>
    <t xml:space="preserve">PO0000139</t>
  </si>
  <si>
    <t xml:space="preserve">SUP00662</t>
  </si>
  <si>
    <t xml:space="preserve">2024-07-30</t>
  </si>
  <si>
    <t xml:space="preserve">GRN0000139</t>
  </si>
  <si>
    <t xml:space="preserve">PO0000140</t>
  </si>
  <si>
    <t xml:space="preserve">SUP00908</t>
  </si>
  <si>
    <t xml:space="preserve">GRN0000140</t>
  </si>
  <si>
    <t xml:space="preserve">PO0000141</t>
  </si>
  <si>
    <t xml:space="preserve">SUP00010</t>
  </si>
  <si>
    <t xml:space="preserve">WH00749</t>
  </si>
  <si>
    <t xml:space="preserve">GRN0000141</t>
  </si>
  <si>
    <t xml:space="preserve">PO0000142</t>
  </si>
  <si>
    <t xml:space="preserve">SUP00367</t>
  </si>
  <si>
    <t xml:space="preserve">GRN0000142</t>
  </si>
  <si>
    <t xml:space="preserve">PO0000143</t>
  </si>
  <si>
    <t xml:space="preserve">GRN0000143</t>
  </si>
  <si>
    <t xml:space="preserve">PO0000144</t>
  </si>
  <si>
    <t xml:space="preserve">SUP00752</t>
  </si>
  <si>
    <t xml:space="preserve">PRD00523</t>
  </si>
  <si>
    <t xml:space="preserve">WH00901</t>
  </si>
  <si>
    <t xml:space="preserve">2024-11-04</t>
  </si>
  <si>
    <t xml:space="preserve">GRN0000144</t>
  </si>
  <si>
    <t xml:space="preserve">PO0000145</t>
  </si>
  <si>
    <t xml:space="preserve">WH00492</t>
  </si>
  <si>
    <t xml:space="preserve">GRN0000145</t>
  </si>
  <si>
    <t xml:space="preserve">PO0000146</t>
  </si>
  <si>
    <t xml:space="preserve">SUP00887</t>
  </si>
  <si>
    <t xml:space="preserve">GRN0000146</t>
  </si>
  <si>
    <t xml:space="preserve">PO0000147</t>
  </si>
  <si>
    <t xml:space="preserve">GRN0000147</t>
  </si>
  <si>
    <t xml:space="preserve">PO0000148</t>
  </si>
  <si>
    <t xml:space="preserve">SUP00256</t>
  </si>
  <si>
    <t xml:space="preserve">WH00705</t>
  </si>
  <si>
    <t xml:space="preserve">GRN0000148</t>
  </si>
  <si>
    <t xml:space="preserve">PO0000149</t>
  </si>
  <si>
    <t xml:space="preserve">SUP00228</t>
  </si>
  <si>
    <t xml:space="preserve">PRD00820</t>
  </si>
  <si>
    <t xml:space="preserve">2022-07-24</t>
  </si>
  <si>
    <t xml:space="preserve">GRN0000149</t>
  </si>
  <si>
    <t xml:space="preserve">PO0000150</t>
  </si>
  <si>
    <t xml:space="preserve">SUP00737</t>
  </si>
  <si>
    <t xml:space="preserve">PRD00332</t>
  </si>
  <si>
    <t xml:space="preserve">GRN0000150</t>
  </si>
  <si>
    <t xml:space="preserve">PO0000151</t>
  </si>
  <si>
    <t xml:space="preserve">SUP00712</t>
  </si>
  <si>
    <t xml:space="preserve">GRN0000151</t>
  </si>
  <si>
    <t xml:space="preserve">PO0000152</t>
  </si>
  <si>
    <t xml:space="preserve">SUP00239</t>
  </si>
  <si>
    <t xml:space="preserve">PRD00007</t>
  </si>
  <si>
    <t xml:space="preserve">WH00190</t>
  </si>
  <si>
    <t xml:space="preserve">2022-05-03</t>
  </si>
  <si>
    <t xml:space="preserve">GRN0000152</t>
  </si>
  <si>
    <t xml:space="preserve">PO0000153</t>
  </si>
  <si>
    <t xml:space="preserve">SUP00101</t>
  </si>
  <si>
    <t xml:space="preserve">GRN0000153</t>
  </si>
  <si>
    <t xml:space="preserve">PO0000154</t>
  </si>
  <si>
    <t xml:space="preserve">SUP00973</t>
  </si>
  <si>
    <t xml:space="preserve">WH00694</t>
  </si>
  <si>
    <t xml:space="preserve">GRN0000154</t>
  </si>
  <si>
    <t xml:space="preserve">PO0000155</t>
  </si>
  <si>
    <t xml:space="preserve">WH00413</t>
  </si>
  <si>
    <t xml:space="preserve">GRN0000155</t>
  </si>
  <si>
    <t xml:space="preserve">PO0000156</t>
  </si>
  <si>
    <t xml:space="preserve">SUP00849</t>
  </si>
  <si>
    <t xml:space="preserve">PRD00483</t>
  </si>
  <si>
    <t xml:space="preserve">WH00086</t>
  </si>
  <si>
    <t xml:space="preserve">GRN0000156</t>
  </si>
  <si>
    <t xml:space="preserve">PO0000157</t>
  </si>
  <si>
    <t xml:space="preserve">SUP00945</t>
  </si>
  <si>
    <t xml:space="preserve">WH00725</t>
  </si>
  <si>
    <t xml:space="preserve">GRN0000157</t>
  </si>
  <si>
    <t xml:space="preserve">PO0000158</t>
  </si>
  <si>
    <t xml:space="preserve">PRD00950</t>
  </si>
  <si>
    <t xml:space="preserve">WH00775</t>
  </si>
  <si>
    <t xml:space="preserve">GRN0000158</t>
  </si>
  <si>
    <t xml:space="preserve">PO0000159</t>
  </si>
  <si>
    <t xml:space="preserve">SUP00386</t>
  </si>
  <si>
    <t xml:space="preserve">GRN0000159</t>
  </si>
  <si>
    <t xml:space="preserve">PO0000160</t>
  </si>
  <si>
    <t xml:space="preserve">SUP00397</t>
  </si>
  <si>
    <t xml:space="preserve">PRD00605</t>
  </si>
  <si>
    <t xml:space="preserve">GRN0000160</t>
  </si>
  <si>
    <t xml:space="preserve">PO0000161</t>
  </si>
  <si>
    <t xml:space="preserve">SUP00164</t>
  </si>
  <si>
    <t xml:space="preserve">GRN0000161</t>
  </si>
  <si>
    <t xml:space="preserve">PO0000162</t>
  </si>
  <si>
    <t xml:space="preserve">SUP00988</t>
  </si>
  <si>
    <t xml:space="preserve">GRN0000162</t>
  </si>
  <si>
    <t xml:space="preserve">PO0000163</t>
  </si>
  <si>
    <t xml:space="preserve">SUP00756</t>
  </si>
  <si>
    <t xml:space="preserve">GRN0000163</t>
  </si>
  <si>
    <t xml:space="preserve">PO0000164</t>
  </si>
  <si>
    <t xml:space="preserve">PRD00997</t>
  </si>
  <si>
    <t xml:space="preserve">GRN0000164</t>
  </si>
  <si>
    <t xml:space="preserve">PO0000165</t>
  </si>
  <si>
    <t xml:space="preserve">SUP00067</t>
  </si>
  <si>
    <t xml:space="preserve">WH00839</t>
  </si>
  <si>
    <t xml:space="preserve">GRN0000165</t>
  </si>
  <si>
    <t xml:space="preserve">PO0000166</t>
  </si>
  <si>
    <t xml:space="preserve">SUP00899</t>
  </si>
  <si>
    <t xml:space="preserve">PRD00633</t>
  </si>
  <si>
    <t xml:space="preserve">WH00971</t>
  </si>
  <si>
    <t xml:space="preserve">GRN0000166</t>
  </si>
  <si>
    <t xml:space="preserve">PO0000167</t>
  </si>
  <si>
    <t xml:space="preserve">SUP00456</t>
  </si>
  <si>
    <t xml:space="preserve">WH00392</t>
  </si>
  <si>
    <t xml:space="preserve">GRN0000167</t>
  </si>
  <si>
    <t xml:space="preserve">PO0000168</t>
  </si>
  <si>
    <t xml:space="preserve">SUP00369</t>
  </si>
  <si>
    <t xml:space="preserve">GRN0000168</t>
  </si>
  <si>
    <t xml:space="preserve">PO0000169</t>
  </si>
  <si>
    <t xml:space="preserve">SUP00125</t>
  </si>
  <si>
    <t xml:space="preserve">2022-04-08</t>
  </si>
  <si>
    <t xml:space="preserve">GRN0000169</t>
  </si>
  <si>
    <t xml:space="preserve">PO0000170</t>
  </si>
  <si>
    <t xml:space="preserve">SUP00728</t>
  </si>
  <si>
    <t xml:space="preserve">WH00550</t>
  </si>
  <si>
    <t xml:space="preserve">2024-08-19</t>
  </si>
  <si>
    <t xml:space="preserve">GRN0000170</t>
  </si>
  <si>
    <t xml:space="preserve">PO0000171</t>
  </si>
  <si>
    <t xml:space="preserve">SUP00448</t>
  </si>
  <si>
    <t xml:space="preserve">PRD00106</t>
  </si>
  <si>
    <t xml:space="preserve">GRN0000171</t>
  </si>
  <si>
    <t xml:space="preserve">PO0000172</t>
  </si>
  <si>
    <t xml:space="preserve">SUP00818</t>
  </si>
  <si>
    <t xml:space="preserve">PRD00848</t>
  </si>
  <si>
    <t xml:space="preserve">WH00182</t>
  </si>
  <si>
    <t xml:space="preserve">2022-07-09</t>
  </si>
  <si>
    <t xml:space="preserve">GRN0000172</t>
  </si>
  <si>
    <t xml:space="preserve">PO0000173</t>
  </si>
  <si>
    <t xml:space="preserve">SUP00163</t>
  </si>
  <si>
    <t xml:space="preserve">PRD00464</t>
  </si>
  <si>
    <t xml:space="preserve">WH00975</t>
  </si>
  <si>
    <t xml:space="preserve">2022-11-24</t>
  </si>
  <si>
    <t xml:space="preserve">GRN0000173</t>
  </si>
  <si>
    <t xml:space="preserve">PO0000174</t>
  </si>
  <si>
    <t xml:space="preserve">SUP00917</t>
  </si>
  <si>
    <t xml:space="preserve">WH00695</t>
  </si>
  <si>
    <t xml:space="preserve">GRN0000174</t>
  </si>
  <si>
    <t xml:space="preserve">PO0000175</t>
  </si>
  <si>
    <t xml:space="preserve">SUP00644</t>
  </si>
  <si>
    <t xml:space="preserve">GRN0000175</t>
  </si>
  <si>
    <t xml:space="preserve">PO0000176</t>
  </si>
  <si>
    <t xml:space="preserve">GRN0000176</t>
  </si>
  <si>
    <t xml:space="preserve">PO0000177</t>
  </si>
  <si>
    <t xml:space="preserve">SUP00871</t>
  </si>
  <si>
    <t xml:space="preserve">2022-03-20</t>
  </si>
  <si>
    <t xml:space="preserve">GRN0000177</t>
  </si>
  <si>
    <t xml:space="preserve">PO0000178</t>
  </si>
  <si>
    <t xml:space="preserve">SUP00907</t>
  </si>
  <si>
    <t xml:space="preserve">PRD00905</t>
  </si>
  <si>
    <t xml:space="preserve">GRN0000178</t>
  </si>
  <si>
    <t xml:space="preserve">PO0000179</t>
  </si>
  <si>
    <t xml:space="preserve">SUP00156</t>
  </si>
  <si>
    <t xml:space="preserve">PRD00587</t>
  </si>
  <si>
    <t xml:space="preserve">WH00416</t>
  </si>
  <si>
    <t xml:space="preserve">2024-07-29</t>
  </si>
  <si>
    <t xml:space="preserve">GRN0000179</t>
  </si>
  <si>
    <t xml:space="preserve">PO0000180</t>
  </si>
  <si>
    <t xml:space="preserve">2024-01-07</t>
  </si>
  <si>
    <t xml:space="preserve">GRN0000180</t>
  </si>
  <si>
    <t xml:space="preserve">PO0000181</t>
  </si>
  <si>
    <t xml:space="preserve">SUP00968</t>
  </si>
  <si>
    <t xml:space="preserve">PRD00936</t>
  </si>
  <si>
    <t xml:space="preserve">WH00021</t>
  </si>
  <si>
    <t xml:space="preserve">GRN0000181</t>
  </si>
  <si>
    <t xml:space="preserve">PO0000182</t>
  </si>
  <si>
    <t xml:space="preserve">PRD00934</t>
  </si>
  <si>
    <t xml:space="preserve">GRN0000182</t>
  </si>
  <si>
    <t xml:space="preserve">PO0000183</t>
  </si>
  <si>
    <t xml:space="preserve">SUP00553</t>
  </si>
  <si>
    <t xml:space="preserve">GRN0000183</t>
  </si>
  <si>
    <t xml:space="preserve">PO0000184</t>
  </si>
  <si>
    <t xml:space="preserve">WH00732</t>
  </si>
  <si>
    <t xml:space="preserve">GRN0000184</t>
  </si>
  <si>
    <t xml:space="preserve">PO0000185</t>
  </si>
  <si>
    <t xml:space="preserve">SUP00639</t>
  </si>
  <si>
    <t xml:space="preserve">GRN0000185</t>
  </si>
  <si>
    <t xml:space="preserve">PO0000186</t>
  </si>
  <si>
    <t xml:space="preserve">GRN0000186</t>
  </si>
  <si>
    <t xml:space="preserve">PO0000187</t>
  </si>
  <si>
    <t xml:space="preserve">SUP00005</t>
  </si>
  <si>
    <t xml:space="preserve">GRN0000187</t>
  </si>
  <si>
    <t xml:space="preserve">PO0000188</t>
  </si>
  <si>
    <t xml:space="preserve">SUP00494</t>
  </si>
  <si>
    <t xml:space="preserve">WH00925</t>
  </si>
  <si>
    <t xml:space="preserve">GRN0000188</t>
  </si>
  <si>
    <t xml:space="preserve">PO0000189</t>
  </si>
  <si>
    <t xml:space="preserve">SUP00169</t>
  </si>
  <si>
    <t xml:space="preserve">GRN0000189</t>
  </si>
  <si>
    <t xml:space="preserve">PO0000190</t>
  </si>
  <si>
    <t xml:space="preserve">SUP00075</t>
  </si>
  <si>
    <t xml:space="preserve">WH00863</t>
  </si>
  <si>
    <t xml:space="preserve">GRN0000190</t>
  </si>
  <si>
    <t xml:space="preserve">PO0000191</t>
  </si>
  <si>
    <t xml:space="preserve">WH00486</t>
  </si>
  <si>
    <t xml:space="preserve">2022-09-11</t>
  </si>
  <si>
    <t xml:space="preserve">GRN0000191</t>
  </si>
  <si>
    <t xml:space="preserve">PO0000192</t>
  </si>
  <si>
    <t xml:space="preserve">SUP00651</t>
  </si>
  <si>
    <t xml:space="preserve">WH00090</t>
  </si>
  <si>
    <t xml:space="preserve">2022-11-15</t>
  </si>
  <si>
    <t xml:space="preserve">GRN0000192</t>
  </si>
  <si>
    <t xml:space="preserve">PO0000193</t>
  </si>
  <si>
    <t xml:space="preserve">SUP00648</t>
  </si>
  <si>
    <t xml:space="preserve">WH00043</t>
  </si>
  <si>
    <t xml:space="preserve">2022-01-07</t>
  </si>
  <si>
    <t xml:space="preserve">GRN0000193</t>
  </si>
  <si>
    <t xml:space="preserve">PO0000194</t>
  </si>
  <si>
    <t xml:space="preserve">SUP00485</t>
  </si>
  <si>
    <t xml:space="preserve">WH00717</t>
  </si>
  <si>
    <t xml:space="preserve">GRN0000194</t>
  </si>
  <si>
    <t xml:space="preserve">PO0000195</t>
  </si>
  <si>
    <t xml:space="preserve">SUP00477</t>
  </si>
  <si>
    <t xml:space="preserve">WH00627</t>
  </si>
  <si>
    <t xml:space="preserve">2024-07-06</t>
  </si>
  <si>
    <t xml:space="preserve">2024-08-05</t>
  </si>
  <si>
    <t xml:space="preserve">GRN0000195</t>
  </si>
  <si>
    <t xml:space="preserve">PO0000196</t>
  </si>
  <si>
    <t xml:space="preserve">SUP00376</t>
  </si>
  <si>
    <t xml:space="preserve">GRN0000196</t>
  </si>
  <si>
    <t xml:space="preserve">PO0000197</t>
  </si>
  <si>
    <t xml:space="preserve">GRN0000197</t>
  </si>
  <si>
    <t xml:space="preserve">PO0000198</t>
  </si>
  <si>
    <t xml:space="preserve">SUP00399</t>
  </si>
  <si>
    <t xml:space="preserve">GRN0000198</t>
  </si>
  <si>
    <t xml:space="preserve">PO0000199</t>
  </si>
  <si>
    <t xml:space="preserve">SUP00923</t>
  </si>
  <si>
    <t xml:space="preserve">PRD00757</t>
  </si>
  <si>
    <t xml:space="preserve">WH00992</t>
  </si>
  <si>
    <t xml:space="preserve">GRN0000199</t>
  </si>
  <si>
    <t xml:space="preserve">PO0000200</t>
  </si>
  <si>
    <t xml:space="preserve">SUP00598</t>
  </si>
  <si>
    <t xml:space="preserve">2022-03-06</t>
  </si>
  <si>
    <t xml:space="preserve">GRN0000200</t>
  </si>
  <si>
    <t xml:space="preserve">PO0000201</t>
  </si>
  <si>
    <t xml:space="preserve">SUP00800</t>
  </si>
  <si>
    <t xml:space="preserve">GRN0000201</t>
  </si>
  <si>
    <t xml:space="preserve">PO0000202</t>
  </si>
  <si>
    <t xml:space="preserve">SUP00709</t>
  </si>
  <si>
    <t xml:space="preserve">GRN0000202</t>
  </si>
  <si>
    <t xml:space="preserve">PO0000203</t>
  </si>
  <si>
    <t xml:space="preserve">SUP00265</t>
  </si>
  <si>
    <t xml:space="preserve">PRD00006</t>
  </si>
  <si>
    <t xml:space="preserve">WH00025</t>
  </si>
  <si>
    <t xml:space="preserve">GRN0000203</t>
  </si>
  <si>
    <t xml:space="preserve">PO0000204</t>
  </si>
  <si>
    <t xml:space="preserve">SUP00668</t>
  </si>
  <si>
    <t xml:space="preserve">GRN0000204</t>
  </si>
  <si>
    <t xml:space="preserve">PO0000205</t>
  </si>
  <si>
    <t xml:space="preserve">WH00366</t>
  </si>
  <si>
    <t xml:space="preserve">2024-05-23</t>
  </si>
  <si>
    <t xml:space="preserve">GRN0000205</t>
  </si>
  <si>
    <t xml:space="preserve">PO0000206</t>
  </si>
  <si>
    <t xml:space="preserve">SUP00905</t>
  </si>
  <si>
    <t xml:space="preserve">2022-10-29</t>
  </si>
  <si>
    <t xml:space="preserve">GRN0000206</t>
  </si>
  <si>
    <t xml:space="preserve">PO0000207</t>
  </si>
  <si>
    <t xml:space="preserve">SUP00371</t>
  </si>
  <si>
    <t xml:space="preserve">PRD00102</t>
  </si>
  <si>
    <t xml:space="preserve">GRN0000207</t>
  </si>
  <si>
    <t xml:space="preserve">PO0000208</t>
  </si>
  <si>
    <t xml:space="preserve">SUP00414</t>
  </si>
  <si>
    <t xml:space="preserve">WH00541</t>
  </si>
  <si>
    <t xml:space="preserve">2024-06-25</t>
  </si>
  <si>
    <t xml:space="preserve">GRN0000208</t>
  </si>
  <si>
    <t xml:space="preserve">PO0000209</t>
  </si>
  <si>
    <t xml:space="preserve">2022-01-29</t>
  </si>
  <si>
    <t xml:space="preserve">GRN0000209</t>
  </si>
  <si>
    <t xml:space="preserve">PO0000210</t>
  </si>
  <si>
    <t xml:space="preserve">WH00024</t>
  </si>
  <si>
    <t xml:space="preserve">2023-06-30</t>
  </si>
  <si>
    <t xml:space="preserve">GRN0000210</t>
  </si>
  <si>
    <t xml:space="preserve">PO0000211</t>
  </si>
  <si>
    <t xml:space="preserve">SUP00009</t>
  </si>
  <si>
    <t xml:space="preserve">GRN0000211</t>
  </si>
  <si>
    <t xml:space="preserve">PO0000212</t>
  </si>
  <si>
    <t xml:space="preserve">PRD00931</t>
  </si>
  <si>
    <t xml:space="preserve">2023-12-10</t>
  </si>
  <si>
    <t xml:space="preserve">GRN0000212</t>
  </si>
  <si>
    <t xml:space="preserve">PO0000213</t>
  </si>
  <si>
    <t xml:space="preserve">SUP00922</t>
  </si>
  <si>
    <t xml:space="preserve">WH00326</t>
  </si>
  <si>
    <t xml:space="preserve">2023-02-28</t>
  </si>
  <si>
    <t xml:space="preserve">GRN0000213</t>
  </si>
  <si>
    <t xml:space="preserve">PO0000214</t>
  </si>
  <si>
    <t xml:space="preserve">WH00433</t>
  </si>
  <si>
    <t xml:space="preserve">GRN0000214</t>
  </si>
  <si>
    <t xml:space="preserve">PO0000215</t>
  </si>
  <si>
    <t xml:space="preserve">SUP00544</t>
  </si>
  <si>
    <t xml:space="preserve">GRN0000215</t>
  </si>
  <si>
    <t xml:space="preserve">PO0000216</t>
  </si>
  <si>
    <t xml:space="preserve">SUP00450</t>
  </si>
  <si>
    <t xml:space="preserve">GRN0000216</t>
  </si>
  <si>
    <t xml:space="preserve">PO0000217</t>
  </si>
  <si>
    <t xml:space="preserve">SUP00499</t>
  </si>
  <si>
    <t xml:space="preserve">GRN0000217</t>
  </si>
  <si>
    <t xml:space="preserve">PO0000218</t>
  </si>
  <si>
    <t xml:space="preserve">SUP00685</t>
  </si>
  <si>
    <t xml:space="preserve">PRD00347</t>
  </si>
  <si>
    <t xml:space="preserve">2022-11-09</t>
  </si>
  <si>
    <t xml:space="preserve">GRN0000218</t>
  </si>
  <si>
    <t xml:space="preserve">PO0000219</t>
  </si>
  <si>
    <t xml:space="preserve">SUP00509</t>
  </si>
  <si>
    <t xml:space="preserve">GRN0000219</t>
  </si>
  <si>
    <t xml:space="preserve">PO0000220</t>
  </si>
  <si>
    <t xml:space="preserve">SUP00033</t>
  </si>
  <si>
    <t xml:space="preserve">PRD00541</t>
  </si>
  <si>
    <t xml:space="preserve">2024-05-17</t>
  </si>
  <si>
    <t xml:space="preserve">GRN0000220</t>
  </si>
  <si>
    <t xml:space="preserve">PO0000221</t>
  </si>
  <si>
    <t xml:space="preserve">SUP00460</t>
  </si>
  <si>
    <t xml:space="preserve">GRN0000221</t>
  </si>
  <si>
    <t xml:space="preserve">PO0000222</t>
  </si>
  <si>
    <t xml:space="preserve">SUP00324</t>
  </si>
  <si>
    <t xml:space="preserve">WH00352</t>
  </si>
  <si>
    <t xml:space="preserve">2024-05-25</t>
  </si>
  <si>
    <t xml:space="preserve">GRN0000222</t>
  </si>
  <si>
    <t xml:space="preserve">PO0000223</t>
  </si>
  <si>
    <t xml:space="preserve">SUP00587</t>
  </si>
  <si>
    <t xml:space="preserve">WH00057</t>
  </si>
  <si>
    <t xml:space="preserve">2023-02-06</t>
  </si>
  <si>
    <t xml:space="preserve">GRN0000223</t>
  </si>
  <si>
    <t xml:space="preserve">PO0000224</t>
  </si>
  <si>
    <t xml:space="preserve">SUP00793</t>
  </si>
  <si>
    <t xml:space="preserve">PRD00267</t>
  </si>
  <si>
    <t xml:space="preserve">2022-02-18</t>
  </si>
  <si>
    <t xml:space="preserve">GRN0000224</t>
  </si>
  <si>
    <t xml:space="preserve">PO0000225</t>
  </si>
  <si>
    <t xml:space="preserve">SUP00631</t>
  </si>
  <si>
    <t xml:space="preserve">GRN0000225</t>
  </si>
  <si>
    <t xml:space="preserve">PO0000226</t>
  </si>
  <si>
    <t xml:space="preserve">SUP00758</t>
  </si>
  <si>
    <t xml:space="preserve">WH00192</t>
  </si>
  <si>
    <t xml:space="preserve">GRN0000226</t>
  </si>
  <si>
    <t xml:space="preserve">PO0000227</t>
  </si>
  <si>
    <t xml:space="preserve">SUP00054</t>
  </si>
  <si>
    <t xml:space="preserve">PRD00573</t>
  </si>
  <si>
    <t xml:space="preserve">WH00936</t>
  </si>
  <si>
    <t xml:space="preserve">GRN0000227</t>
  </si>
  <si>
    <t xml:space="preserve">PO0000228</t>
  </si>
  <si>
    <t xml:space="preserve">SUP00238</t>
  </si>
  <si>
    <t xml:space="preserve">GRN0000228</t>
  </si>
  <si>
    <t xml:space="preserve">PO0000229</t>
  </si>
  <si>
    <t xml:space="preserve">SUP00652</t>
  </si>
  <si>
    <t xml:space="preserve">GRN0000229</t>
  </si>
  <si>
    <t xml:space="preserve">PO0000230</t>
  </si>
  <si>
    <t xml:space="preserve">SUP00441</t>
  </si>
  <si>
    <t xml:space="preserve">PRD00402</t>
  </si>
  <si>
    <t xml:space="preserve">GRN0000230</t>
  </si>
  <si>
    <t xml:space="preserve">PO0000231</t>
  </si>
  <si>
    <t xml:space="preserve">GRN0000231</t>
  </si>
  <si>
    <t xml:space="preserve">PO0000232</t>
  </si>
  <si>
    <t xml:space="preserve">SUP00934</t>
  </si>
  <si>
    <t xml:space="preserve">2022-11-17</t>
  </si>
  <si>
    <t xml:space="preserve">2023-01-07</t>
  </si>
  <si>
    <t xml:space="preserve">GRN0000232</t>
  </si>
  <si>
    <t xml:space="preserve">PO0000233</t>
  </si>
  <si>
    <t xml:space="preserve">GRN0000233</t>
  </si>
  <si>
    <t xml:space="preserve">PO0000234</t>
  </si>
  <si>
    <t xml:space="preserve">SUP00061</t>
  </si>
  <si>
    <t xml:space="preserve">WH00545</t>
  </si>
  <si>
    <t xml:space="preserve">GRN0000234</t>
  </si>
  <si>
    <t xml:space="preserve">PO0000235</t>
  </si>
  <si>
    <t xml:space="preserve">2022-01-02</t>
  </si>
  <si>
    <t xml:space="preserve">GRN0000235</t>
  </si>
  <si>
    <t xml:space="preserve">PO0000236</t>
  </si>
  <si>
    <t xml:space="preserve">SUP00853</t>
  </si>
  <si>
    <t xml:space="preserve">2023-07-05</t>
  </si>
  <si>
    <t xml:space="preserve">GRN0000236</t>
  </si>
  <si>
    <t xml:space="preserve">PO0000237</t>
  </si>
  <si>
    <t xml:space="preserve">SUP00997</t>
  </si>
  <si>
    <t xml:space="preserve">WH00292</t>
  </si>
  <si>
    <t xml:space="preserve">GRN0000237</t>
  </si>
  <si>
    <t xml:space="preserve">PO0000238</t>
  </si>
  <si>
    <t xml:space="preserve">WH00197</t>
  </si>
  <si>
    <t xml:space="preserve">2024-12-03</t>
  </si>
  <si>
    <t xml:space="preserve">GRN0000238</t>
  </si>
  <si>
    <t xml:space="preserve">PO0000239</t>
  </si>
  <si>
    <t xml:space="preserve">SUP00955</t>
  </si>
  <si>
    <t xml:space="preserve">GRN0000239</t>
  </si>
  <si>
    <t xml:space="preserve">PO0000240</t>
  </si>
  <si>
    <t xml:space="preserve">SUP00782</t>
  </si>
  <si>
    <t xml:space="preserve">2025-02-08</t>
  </si>
  <si>
    <t xml:space="preserve">2025-02-10</t>
  </si>
  <si>
    <t xml:space="preserve">GRN0000240</t>
  </si>
  <si>
    <t xml:space="preserve">PO0000241</t>
  </si>
  <si>
    <t xml:space="preserve">PRD00722</t>
  </si>
  <si>
    <t xml:space="preserve">WH00286</t>
  </si>
  <si>
    <t xml:space="preserve">GRN0000241</t>
  </si>
  <si>
    <t xml:space="preserve">PO0000242</t>
  </si>
  <si>
    <t xml:space="preserve">SUP00972</t>
  </si>
  <si>
    <t xml:space="preserve">PRD00941</t>
  </si>
  <si>
    <t xml:space="preserve">GRN0000242</t>
  </si>
  <si>
    <t xml:space="preserve">PO0000243</t>
  </si>
  <si>
    <t xml:space="preserve">GRN0000243</t>
  </si>
  <si>
    <t xml:space="preserve">PO0000244</t>
  </si>
  <si>
    <t xml:space="preserve">SUP00023</t>
  </si>
  <si>
    <t xml:space="preserve">2024-08-23</t>
  </si>
  <si>
    <t xml:space="preserve">GRN0000244</t>
  </si>
  <si>
    <t xml:space="preserve">PO0000245</t>
  </si>
  <si>
    <t xml:space="preserve">SUP00254</t>
  </si>
  <si>
    <t xml:space="preserve">2023-01-29</t>
  </si>
  <si>
    <t xml:space="preserve">GRN0000245</t>
  </si>
  <si>
    <t xml:space="preserve">PO0000246</t>
  </si>
  <si>
    <t xml:space="preserve">SUP00991</t>
  </si>
  <si>
    <t xml:space="preserve">PRD00942</t>
  </si>
  <si>
    <t xml:space="preserve">GRN0000246</t>
  </si>
  <si>
    <t xml:space="preserve">PO0000247</t>
  </si>
  <si>
    <t xml:space="preserve">SUP00762</t>
  </si>
  <si>
    <t xml:space="preserve">GRN0000247</t>
  </si>
  <si>
    <t xml:space="preserve">PO0000248</t>
  </si>
  <si>
    <t xml:space="preserve">SUP00942</t>
  </si>
  <si>
    <t xml:space="preserve">PRD00272</t>
  </si>
  <si>
    <t xml:space="preserve">2023-04-23</t>
  </si>
  <si>
    <t xml:space="preserve">GRN0000248</t>
  </si>
  <si>
    <t xml:space="preserve">PO0000249</t>
  </si>
  <si>
    <t xml:space="preserve">SUP00606</t>
  </si>
  <si>
    <t xml:space="preserve">WH00625</t>
  </si>
  <si>
    <t xml:space="preserve">GRN0000249</t>
  </si>
  <si>
    <t xml:space="preserve">PO0000250</t>
  </si>
  <si>
    <t xml:space="preserve">SUP00635</t>
  </si>
  <si>
    <t xml:space="preserve">PRD00022</t>
  </si>
  <si>
    <t xml:space="preserve">2023-09-01</t>
  </si>
  <si>
    <t xml:space="preserve">GRN0000250</t>
  </si>
  <si>
    <t xml:space="preserve">PO0000251</t>
  </si>
  <si>
    <t xml:space="preserve">SUP00316</t>
  </si>
  <si>
    <t xml:space="preserve">2022-06-19</t>
  </si>
  <si>
    <t xml:space="preserve">GRN0000251</t>
  </si>
  <si>
    <t xml:space="preserve">PO0000252</t>
  </si>
  <si>
    <t xml:space="preserve">SUP00786</t>
  </si>
  <si>
    <t xml:space="preserve">2024-12-13</t>
  </si>
  <si>
    <t xml:space="preserve">GRN0000252</t>
  </si>
  <si>
    <t xml:space="preserve">PO0000253</t>
  </si>
  <si>
    <t xml:space="preserve">SUP00654</t>
  </si>
  <si>
    <t xml:space="preserve">WH00956</t>
  </si>
  <si>
    <t xml:space="preserve">GRN0000253</t>
  </si>
  <si>
    <t xml:space="preserve">PO0000254</t>
  </si>
  <si>
    <t xml:space="preserve">SUP00343</t>
  </si>
  <si>
    <t xml:space="preserve">GRN0000254</t>
  </si>
  <si>
    <t xml:space="preserve">PO0000255</t>
  </si>
  <si>
    <t xml:space="preserve">SUP00452</t>
  </si>
  <si>
    <t xml:space="preserve">2024-09-12</t>
  </si>
  <si>
    <t xml:space="preserve">GRN0000255</t>
  </si>
  <si>
    <t xml:space="preserve">PO0000256</t>
  </si>
  <si>
    <t xml:space="preserve">WH00825</t>
  </si>
  <si>
    <t xml:space="preserve">2024-08-04</t>
  </si>
  <si>
    <t xml:space="preserve">GRN0000256</t>
  </si>
  <si>
    <t xml:space="preserve">PO0000257</t>
  </si>
  <si>
    <t xml:space="preserve">SUP00464</t>
  </si>
  <si>
    <t xml:space="preserve">WH00736</t>
  </si>
  <si>
    <t xml:space="preserve">GRN0000257</t>
  </si>
  <si>
    <t xml:space="preserve">PO0000258</t>
  </si>
  <si>
    <t xml:space="preserve">SUP00823</t>
  </si>
  <si>
    <t xml:space="preserve">GRN0000258</t>
  </si>
  <si>
    <t xml:space="preserve">PO0000259</t>
  </si>
  <si>
    <t xml:space="preserve">SUP00852</t>
  </si>
  <si>
    <t xml:space="preserve">GRN0000259</t>
  </si>
  <si>
    <t xml:space="preserve">PO0000260</t>
  </si>
  <si>
    <t xml:space="preserve">SUP00073</t>
  </si>
  <si>
    <t xml:space="preserve">GRN0000260</t>
  </si>
  <si>
    <t xml:space="preserve">PO0000261</t>
  </si>
  <si>
    <t xml:space="preserve">SUP00880</t>
  </si>
  <si>
    <t xml:space="preserve">GRN0000261</t>
  </si>
  <si>
    <t xml:space="preserve">PO0000262</t>
  </si>
  <si>
    <t xml:space="preserve">SUP00435</t>
  </si>
  <si>
    <t xml:space="preserve">GRN0000262</t>
  </si>
  <si>
    <t xml:space="preserve">PO0000263</t>
  </si>
  <si>
    <t xml:space="preserve">GRN0000263</t>
  </si>
  <si>
    <t xml:space="preserve">PO0000264</t>
  </si>
  <si>
    <t xml:space="preserve">SUP00613</t>
  </si>
  <si>
    <t xml:space="preserve">GRN0000264</t>
  </si>
  <si>
    <t xml:space="preserve">PO0000265</t>
  </si>
  <si>
    <t xml:space="preserve">SUP00184</t>
  </si>
  <si>
    <t xml:space="preserve">WH00933</t>
  </si>
  <si>
    <t xml:space="preserve">GRN0000265</t>
  </si>
  <si>
    <t xml:space="preserve">PO0000266</t>
  </si>
  <si>
    <t xml:space="preserve">SUP00778</t>
  </si>
  <si>
    <t xml:space="preserve">2023-01-20</t>
  </si>
  <si>
    <t xml:space="preserve">GRN0000266</t>
  </si>
  <si>
    <t xml:space="preserve">PO0000267</t>
  </si>
  <si>
    <t xml:space="preserve">SUP00258</t>
  </si>
  <si>
    <t xml:space="preserve">PRD00670</t>
  </si>
  <si>
    <t xml:space="preserve">GRN0000267</t>
  </si>
  <si>
    <t xml:space="preserve">PO0000268</t>
  </si>
  <si>
    <t xml:space="preserve">SUP00686</t>
  </si>
  <si>
    <t xml:space="preserve">PRD00208</t>
  </si>
  <si>
    <t xml:space="preserve">GRN0000268</t>
  </si>
  <si>
    <t xml:space="preserve">PO0000269</t>
  </si>
  <si>
    <t xml:space="preserve">SUP00682</t>
  </si>
  <si>
    <t xml:space="preserve">GRN0000269</t>
  </si>
  <si>
    <t xml:space="preserve">PO0000270</t>
  </si>
  <si>
    <t xml:space="preserve">GRN0000270</t>
  </si>
  <si>
    <t xml:space="preserve">PO0000271</t>
  </si>
  <si>
    <t xml:space="preserve">GRN0000271</t>
  </si>
  <si>
    <t xml:space="preserve">PO0000272</t>
  </si>
  <si>
    <t xml:space="preserve">SUP00992</t>
  </si>
  <si>
    <t xml:space="preserve">PRD00095</t>
  </si>
  <si>
    <t xml:space="preserve">GRN0000272</t>
  </si>
  <si>
    <t xml:space="preserve">PO0000273</t>
  </si>
  <si>
    <t xml:space="preserve">2022-01-03</t>
  </si>
  <si>
    <t xml:space="preserve">2022-01-26</t>
  </si>
  <si>
    <t xml:space="preserve">GRN0000273</t>
  </si>
  <si>
    <t xml:space="preserve">PO0000274</t>
  </si>
  <si>
    <t xml:space="preserve">SUP00904</t>
  </si>
  <si>
    <t xml:space="preserve">GRN0000274</t>
  </si>
  <si>
    <t xml:space="preserve">PO0000275</t>
  </si>
  <si>
    <t xml:space="preserve">SUP00630</t>
  </si>
  <si>
    <t xml:space="preserve">GRN0000275</t>
  </si>
  <si>
    <t xml:space="preserve">PO0000276</t>
  </si>
  <si>
    <t xml:space="preserve">SUP00720</t>
  </si>
  <si>
    <t xml:space="preserve">GRN0000276</t>
  </si>
  <si>
    <t xml:space="preserve">PO0000277</t>
  </si>
  <si>
    <t xml:space="preserve">SUP00330</t>
  </si>
  <si>
    <t xml:space="preserve">GRN0000277</t>
  </si>
  <si>
    <t xml:space="preserve">PO0000278</t>
  </si>
  <si>
    <t xml:space="preserve">SUP00153</t>
  </si>
  <si>
    <t xml:space="preserve">GRN0000278</t>
  </si>
  <si>
    <t xml:space="preserve">PO0000279</t>
  </si>
  <si>
    <t xml:space="preserve">GRN0000279</t>
  </si>
  <si>
    <t xml:space="preserve">PO0000280</t>
  </si>
  <si>
    <t xml:space="preserve">SUP00673</t>
  </si>
  <si>
    <t xml:space="preserve">GRN0000280</t>
  </si>
  <si>
    <t xml:space="preserve">PO0000281</t>
  </si>
  <si>
    <t xml:space="preserve">SUP00582</t>
  </si>
  <si>
    <t xml:space="preserve">GRN0000281</t>
  </si>
  <si>
    <t xml:space="preserve">PO0000282</t>
  </si>
  <si>
    <t xml:space="preserve">SUP00225</t>
  </si>
  <si>
    <t xml:space="preserve">WH00526</t>
  </si>
  <si>
    <t xml:space="preserve">GRN0000282</t>
  </si>
  <si>
    <t xml:space="preserve">PO0000283</t>
  </si>
  <si>
    <t xml:space="preserve">GRN0000283</t>
  </si>
  <si>
    <t xml:space="preserve">PO0000284</t>
  </si>
  <si>
    <t xml:space="preserve">SUP00260</t>
  </si>
  <si>
    <t xml:space="preserve">PRD00943</t>
  </si>
  <si>
    <t xml:space="preserve">WH00515</t>
  </si>
  <si>
    <t xml:space="preserve">2024-06-26</t>
  </si>
  <si>
    <t xml:space="preserve">GRN0000284</t>
  </si>
  <si>
    <t xml:space="preserve">PO0000285</t>
  </si>
  <si>
    <t xml:space="preserve">SUP00834</t>
  </si>
  <si>
    <t xml:space="preserve">GRN0000285</t>
  </si>
  <si>
    <t xml:space="preserve">PO0000286</t>
  </si>
  <si>
    <t xml:space="preserve">SUP00392</t>
  </si>
  <si>
    <t xml:space="preserve">PRD00457</t>
  </si>
  <si>
    <t xml:space="preserve">WH00784</t>
  </si>
  <si>
    <t xml:space="preserve">2022-07-13</t>
  </si>
  <si>
    <t xml:space="preserve">GRN0000286</t>
  </si>
  <si>
    <t xml:space="preserve">PO0000287</t>
  </si>
  <si>
    <t xml:space="preserve">PRD00961</t>
  </si>
  <si>
    <t xml:space="preserve">2023-10-24</t>
  </si>
  <si>
    <t xml:space="preserve">GRN0000287</t>
  </si>
  <si>
    <t xml:space="preserve">PO0000288</t>
  </si>
  <si>
    <t xml:space="preserve">GRN0000288</t>
  </si>
  <si>
    <t xml:space="preserve">PO0000289</t>
  </si>
  <si>
    <t xml:space="preserve">SUP00121</t>
  </si>
  <si>
    <t xml:space="preserve">GRN0000289</t>
  </si>
  <si>
    <t xml:space="preserve">PO0000290</t>
  </si>
  <si>
    <t xml:space="preserve">WH00027</t>
  </si>
  <si>
    <t xml:space="preserve">GRN0000290</t>
  </si>
  <si>
    <t xml:space="preserve">PO0000291</t>
  </si>
  <si>
    <t xml:space="preserve">SUP00699</t>
  </si>
  <si>
    <t xml:space="preserve">WH00560</t>
  </si>
  <si>
    <t xml:space="preserve">GRN0000291</t>
  </si>
  <si>
    <t xml:space="preserve">PO0000292</t>
  </si>
  <si>
    <t xml:space="preserve">WH00887</t>
  </si>
  <si>
    <t xml:space="preserve">GRN0000292</t>
  </si>
  <si>
    <t xml:space="preserve">PO0000293</t>
  </si>
  <si>
    <t xml:space="preserve">SUP00981</t>
  </si>
  <si>
    <t xml:space="preserve">WH00052</t>
  </si>
  <si>
    <t xml:space="preserve">GRN0000293</t>
  </si>
  <si>
    <t xml:space="preserve">PO0000294</t>
  </si>
  <si>
    <t xml:space="preserve">SUP00099</t>
  </si>
  <si>
    <t xml:space="preserve">GRN0000294</t>
  </si>
  <si>
    <t xml:space="preserve">PO0000295</t>
  </si>
  <si>
    <t xml:space="preserve">GRN0000295</t>
  </si>
  <si>
    <t xml:space="preserve">PO0000296</t>
  </si>
  <si>
    <t xml:space="preserve">SUP00999</t>
  </si>
  <si>
    <t xml:space="preserve">PRD00720</t>
  </si>
  <si>
    <t xml:space="preserve">2024-09-09</t>
  </si>
  <si>
    <t xml:space="preserve">GRN0000296</t>
  </si>
  <si>
    <t xml:space="preserve">PO0000297</t>
  </si>
  <si>
    <t xml:space="preserve">SUP00886</t>
  </si>
  <si>
    <t xml:space="preserve">WH00095</t>
  </si>
  <si>
    <t xml:space="preserve">GRN0000297</t>
  </si>
  <si>
    <t xml:space="preserve">PO0000298</t>
  </si>
  <si>
    <t xml:space="preserve">SUP00649</t>
  </si>
  <si>
    <t xml:space="preserve">WH00480</t>
  </si>
  <si>
    <t xml:space="preserve">2023-09-28</t>
  </si>
  <si>
    <t xml:space="preserve">2023-11-09</t>
  </si>
  <si>
    <t xml:space="preserve">GRN0000298</t>
  </si>
  <si>
    <t xml:space="preserve">PO0000299</t>
  </si>
  <si>
    <t xml:space="preserve">SUP00372</t>
  </si>
  <si>
    <t xml:space="preserve">GRN0000299</t>
  </si>
  <si>
    <t xml:space="preserve">PO0000300</t>
  </si>
  <si>
    <t xml:space="preserve">WH00856</t>
  </si>
  <si>
    <t xml:space="preserve">2023-04-21</t>
  </si>
  <si>
    <t xml:space="preserve">GRN0000300</t>
  </si>
  <si>
    <t xml:space="preserve">PO0000301</t>
  </si>
  <si>
    <t xml:space="preserve">SUP00177</t>
  </si>
  <si>
    <t xml:space="preserve">PRD00241</t>
  </si>
  <si>
    <t xml:space="preserve">GRN0000301</t>
  </si>
  <si>
    <t xml:space="preserve">PO0000302</t>
  </si>
  <si>
    <t xml:space="preserve">GRN0000302</t>
  </si>
  <si>
    <t xml:space="preserve">PO0000303</t>
  </si>
  <si>
    <t xml:space="preserve">GRN0000303</t>
  </si>
  <si>
    <t xml:space="preserve">PO0000304</t>
  </si>
  <si>
    <t xml:space="preserve">SUP00249</t>
  </si>
  <si>
    <t xml:space="preserve">2023-04-29</t>
  </si>
  <si>
    <t xml:space="preserve">GRN0000304</t>
  </si>
  <si>
    <t xml:space="preserve">PO0000305</t>
  </si>
  <si>
    <t xml:space="preserve">SUP00583</t>
  </si>
  <si>
    <t xml:space="preserve">PRD00358</t>
  </si>
  <si>
    <t xml:space="preserve">GRN0000305</t>
  </si>
  <si>
    <t xml:space="preserve">PO0000306</t>
  </si>
  <si>
    <t xml:space="preserve">SUP00383</t>
  </si>
  <si>
    <t xml:space="preserve">GRN0000306</t>
  </si>
  <si>
    <t xml:space="preserve">PO0000307</t>
  </si>
  <si>
    <t xml:space="preserve">SUP00043</t>
  </si>
  <si>
    <t xml:space="preserve">WH00879</t>
  </si>
  <si>
    <t xml:space="preserve">GRN0000307</t>
  </si>
  <si>
    <t xml:space="preserve">PO0000308</t>
  </si>
  <si>
    <t xml:space="preserve">2024-08-12</t>
  </si>
  <si>
    <t xml:space="preserve">GRN0000308</t>
  </si>
  <si>
    <t xml:space="preserve">PO0000309</t>
  </si>
  <si>
    <t xml:space="preserve">SUP00537</t>
  </si>
  <si>
    <t xml:space="preserve">GRN0000309</t>
  </si>
  <si>
    <t xml:space="preserve">PO0000310</t>
  </si>
  <si>
    <t xml:space="preserve">GRN0000310</t>
  </si>
  <si>
    <t xml:space="preserve">PO0000311</t>
  </si>
  <si>
    <t xml:space="preserve">SUP00856</t>
  </si>
  <si>
    <t xml:space="preserve">PRD00308</t>
  </si>
  <si>
    <t xml:space="preserve">GRN0000311</t>
  </si>
  <si>
    <t xml:space="preserve">PO0000312</t>
  </si>
  <si>
    <t xml:space="preserve">SUP00217</t>
  </si>
  <si>
    <t xml:space="preserve">GRN0000312</t>
  </si>
  <si>
    <t xml:space="preserve">PO0000313</t>
  </si>
  <si>
    <t xml:space="preserve">SUP00255</t>
  </si>
  <si>
    <t xml:space="preserve">PRD00519</t>
  </si>
  <si>
    <t xml:space="preserve">WH00189</t>
  </si>
  <si>
    <t xml:space="preserve">2022-05-09</t>
  </si>
  <si>
    <t xml:space="preserve">GRN0000313</t>
  </si>
  <si>
    <t xml:space="preserve">PO0000314</t>
  </si>
  <si>
    <t xml:space="preserve">SUP00821</t>
  </si>
  <si>
    <t xml:space="preserve">WH00339</t>
  </si>
  <si>
    <t xml:space="preserve">GRN0000314</t>
  </si>
  <si>
    <t xml:space="preserve">PO0000315</t>
  </si>
  <si>
    <t xml:space="preserve">SUP00950</t>
  </si>
  <si>
    <t xml:space="preserve">WH00159</t>
  </si>
  <si>
    <t xml:space="preserve">GRN0000315</t>
  </si>
  <si>
    <t xml:space="preserve">PO0000316</t>
  </si>
  <si>
    <t xml:space="preserve">SUP00820</t>
  </si>
  <si>
    <t xml:space="preserve">PRD00135</t>
  </si>
  <si>
    <t xml:space="preserve">GRN0000316</t>
  </si>
  <si>
    <t xml:space="preserve">PO0000317</t>
  </si>
  <si>
    <t xml:space="preserve">SUP00584</t>
  </si>
  <si>
    <t xml:space="preserve">GRN0000317</t>
  </si>
  <si>
    <t xml:space="preserve">PO0000318</t>
  </si>
  <si>
    <t xml:space="preserve">SUP00738</t>
  </si>
  <si>
    <t xml:space="preserve">PRD00156</t>
  </si>
  <si>
    <t xml:space="preserve">GRN0000318</t>
  </si>
  <si>
    <t xml:space="preserve">PO0000319</t>
  </si>
  <si>
    <t xml:space="preserve">SUP00497</t>
  </si>
  <si>
    <t xml:space="preserve">2022-01-31</t>
  </si>
  <si>
    <t xml:space="preserve">2022-02-22</t>
  </si>
  <si>
    <t xml:space="preserve">2022-02-24</t>
  </si>
  <si>
    <t xml:space="preserve">GRN0000319</t>
  </si>
  <si>
    <t xml:space="preserve">PO0000320</t>
  </si>
  <si>
    <t xml:space="preserve">SUP00667</t>
  </si>
  <si>
    <t xml:space="preserve">GRN0000320</t>
  </si>
  <si>
    <t xml:space="preserve">PO0000321</t>
  </si>
  <si>
    <t xml:space="preserve">SUP00173</t>
  </si>
  <si>
    <t xml:space="preserve">GRN0000321</t>
  </si>
  <si>
    <t xml:space="preserve">PO0000322</t>
  </si>
  <si>
    <t xml:space="preserve">SUP00538</t>
  </si>
  <si>
    <t xml:space="preserve">2024-12-25</t>
  </si>
  <si>
    <t xml:space="preserve">2024-12-22</t>
  </si>
  <si>
    <t xml:space="preserve">GRN0000322</t>
  </si>
  <si>
    <t xml:space="preserve">PO0000323</t>
  </si>
  <si>
    <t xml:space="preserve">SUP00027</t>
  </si>
  <si>
    <t xml:space="preserve">PRD00251</t>
  </si>
  <si>
    <t xml:space="preserve">WH00799</t>
  </si>
  <si>
    <t xml:space="preserve">GRN0000323</t>
  </si>
  <si>
    <t xml:space="preserve">PO0000324</t>
  </si>
  <si>
    <t xml:space="preserve">SUP00215</t>
  </si>
  <si>
    <t xml:space="preserve">PRD00822</t>
  </si>
  <si>
    <t xml:space="preserve">WH00853</t>
  </si>
  <si>
    <t xml:space="preserve">GRN0000324</t>
  </si>
  <si>
    <t xml:space="preserve">PO0000325</t>
  </si>
  <si>
    <t xml:space="preserve">SUP00218</t>
  </si>
  <si>
    <t xml:space="preserve">PRD00885</t>
  </si>
  <si>
    <t xml:space="preserve">WH00573</t>
  </si>
  <si>
    <t xml:space="preserve">2024-11-22</t>
  </si>
  <si>
    <t xml:space="preserve">GRN0000325</t>
  </si>
  <si>
    <t xml:space="preserve">PO0000326</t>
  </si>
  <si>
    <t xml:space="preserve">2023-10-22</t>
  </si>
  <si>
    <t xml:space="preserve">GRN0000326</t>
  </si>
  <si>
    <t xml:space="preserve">PO0000327</t>
  </si>
  <si>
    <t xml:space="preserve">GRN0000327</t>
  </si>
  <si>
    <t xml:space="preserve">PO0000328</t>
  </si>
  <si>
    <t xml:space="preserve">GRN0000328</t>
  </si>
  <si>
    <t xml:space="preserve">PO0000329</t>
  </si>
  <si>
    <t xml:space="preserve">SUP00074</t>
  </si>
  <si>
    <t xml:space="preserve">GRN0000329</t>
  </si>
  <si>
    <t xml:space="preserve">PO0000330</t>
  </si>
  <si>
    <t xml:space="preserve">SUP00539</t>
  </si>
  <si>
    <t xml:space="preserve">GRN0000330</t>
  </si>
  <si>
    <t xml:space="preserve">PO0000331</t>
  </si>
  <si>
    <t xml:space="preserve">SUP00353</t>
  </si>
  <si>
    <t xml:space="preserve">PRD00134</t>
  </si>
  <si>
    <t xml:space="preserve">GRN0000331</t>
  </si>
  <si>
    <t xml:space="preserve">PO0000332</t>
  </si>
  <si>
    <t xml:space="preserve">SUP00957</t>
  </si>
  <si>
    <t xml:space="preserve">2023-12-23</t>
  </si>
  <si>
    <t xml:space="preserve">GRN0000332</t>
  </si>
  <si>
    <t xml:space="preserve">PO0000333</t>
  </si>
  <si>
    <t xml:space="preserve">SUP00557</t>
  </si>
  <si>
    <t xml:space="preserve">GRN0000333</t>
  </si>
  <si>
    <t xml:space="preserve">PO0000334</t>
  </si>
  <si>
    <t xml:space="preserve">SUP00006</t>
  </si>
  <si>
    <t xml:space="preserve">PRD00077</t>
  </si>
  <si>
    <t xml:space="preserve">GRN0000334</t>
  </si>
  <si>
    <t xml:space="preserve">PO0000335</t>
  </si>
  <si>
    <t xml:space="preserve">SUP00508</t>
  </si>
  <si>
    <t xml:space="preserve">2024-04-10</t>
  </si>
  <si>
    <t xml:space="preserve">GRN0000335</t>
  </si>
  <si>
    <t xml:space="preserve">PO0000336</t>
  </si>
  <si>
    <t xml:space="preserve">SUP00707</t>
  </si>
  <si>
    <t xml:space="preserve">2022-01-15</t>
  </si>
  <si>
    <t xml:space="preserve">GRN0000336</t>
  </si>
  <si>
    <t xml:space="preserve">PO0000337</t>
  </si>
  <si>
    <t xml:space="preserve">SUP00998</t>
  </si>
  <si>
    <t xml:space="preserve">PRD00070</t>
  </si>
  <si>
    <t xml:space="preserve">2024-05-12</t>
  </si>
  <si>
    <t xml:space="preserve">GRN0000337</t>
  </si>
  <si>
    <t xml:space="preserve">PO0000338</t>
  </si>
  <si>
    <t xml:space="preserve">GRN0000338</t>
  </si>
  <si>
    <t xml:space="preserve">PO0000339</t>
  </si>
  <si>
    <t xml:space="preserve">SUP00855</t>
  </si>
  <si>
    <t xml:space="preserve">PRD00960</t>
  </si>
  <si>
    <t xml:space="preserve">GRN0000339</t>
  </si>
  <si>
    <t xml:space="preserve">PO0000340</t>
  </si>
  <si>
    <t xml:space="preserve">PRD00243</t>
  </si>
  <si>
    <t xml:space="preserve">GRN0000340</t>
  </si>
  <si>
    <t xml:space="preserve">PO0000341</t>
  </si>
  <si>
    <t xml:space="preserve">SUP00620</t>
  </si>
  <si>
    <t xml:space="preserve">GRN0000341</t>
  </si>
  <si>
    <t xml:space="preserve">PO0000342</t>
  </si>
  <si>
    <t xml:space="preserve">SUP00500</t>
  </si>
  <si>
    <t xml:space="preserve">2024-03-13</t>
  </si>
  <si>
    <t xml:space="preserve">GRN0000342</t>
  </si>
  <si>
    <t xml:space="preserve">PO0000343</t>
  </si>
  <si>
    <t xml:space="preserve">SUP00231</t>
  </si>
  <si>
    <t xml:space="preserve">2024-01-16</t>
  </si>
  <si>
    <t xml:space="preserve">GRN0000343</t>
  </si>
  <si>
    <t xml:space="preserve">PO0000344</t>
  </si>
  <si>
    <t xml:space="preserve">SUP00515</t>
  </si>
  <si>
    <t xml:space="preserve">PRD00109</t>
  </si>
  <si>
    <t xml:space="preserve">GRN0000344</t>
  </si>
  <si>
    <t xml:space="preserve">PO0000345</t>
  </si>
  <si>
    <t xml:space="preserve">SUP00561</t>
  </si>
  <si>
    <t xml:space="preserve">GRN0000345</t>
  </si>
  <si>
    <t xml:space="preserve">PO0000346</t>
  </si>
  <si>
    <t xml:space="preserve">SUP00123</t>
  </si>
  <si>
    <t xml:space="preserve">GRN0000346</t>
  </si>
  <si>
    <t xml:space="preserve">PO0000347</t>
  </si>
  <si>
    <t xml:space="preserve">2023-07-29</t>
  </si>
  <si>
    <t xml:space="preserve">GRN0000347</t>
  </si>
  <si>
    <t xml:space="preserve">PO0000348</t>
  </si>
  <si>
    <t xml:space="preserve">SUP00901</t>
  </si>
  <si>
    <t xml:space="preserve">PRD00762</t>
  </si>
  <si>
    <t xml:space="preserve">WH00892</t>
  </si>
  <si>
    <t xml:space="preserve">GRN0000348</t>
  </si>
  <si>
    <t xml:space="preserve">PO0000349</t>
  </si>
  <si>
    <t xml:space="preserve">GRN0000349</t>
  </si>
  <si>
    <t xml:space="preserve">PO0000350</t>
  </si>
  <si>
    <t xml:space="preserve">SUP00740</t>
  </si>
  <si>
    <t xml:space="preserve">2023-10-12</t>
  </si>
  <si>
    <t xml:space="preserve">GRN0000350</t>
  </si>
  <si>
    <t xml:space="preserve">PO0000351</t>
  </si>
  <si>
    <t xml:space="preserve">SUP00378</t>
  </si>
  <si>
    <t xml:space="preserve">2023-10-11</t>
  </si>
  <si>
    <t xml:space="preserve">GRN0000351</t>
  </si>
  <si>
    <t xml:space="preserve">PO0000352</t>
  </si>
  <si>
    <t xml:space="preserve">SUP00201</t>
  </si>
  <si>
    <t xml:space="preserve">GRN0000352</t>
  </si>
  <si>
    <t xml:space="preserve">PO0000353</t>
  </si>
  <si>
    <t xml:space="preserve">SUP00580</t>
  </si>
  <si>
    <t xml:space="preserve">PRD00534</t>
  </si>
  <si>
    <t xml:space="preserve">WH00963</t>
  </si>
  <si>
    <t xml:space="preserve">2022-07-12</t>
  </si>
  <si>
    <t xml:space="preserve">GRN0000353</t>
  </si>
  <si>
    <t xml:space="preserve">PO0000354</t>
  </si>
  <si>
    <t xml:space="preserve">2024-06-24</t>
  </si>
  <si>
    <t xml:space="preserve">2024-06-30</t>
  </si>
  <si>
    <t xml:space="preserve">GRN0000354</t>
  </si>
  <si>
    <t xml:space="preserve">PO0000355</t>
  </si>
  <si>
    <t xml:space="preserve">GRN0000355</t>
  </si>
  <si>
    <t xml:space="preserve">PO0000356</t>
  </si>
  <si>
    <t xml:space="preserve">SUP00930</t>
  </si>
  <si>
    <t xml:space="preserve">WH00355</t>
  </si>
  <si>
    <t xml:space="preserve">GRN0000356</t>
  </si>
  <si>
    <t xml:space="preserve">PO0000357</t>
  </si>
  <si>
    <t xml:space="preserve">SUP00360</t>
  </si>
  <si>
    <t xml:space="preserve">2023-05-22</t>
  </si>
  <si>
    <t xml:space="preserve">2023-06-22</t>
  </si>
  <si>
    <t xml:space="preserve">GRN0000357</t>
  </si>
  <si>
    <t xml:space="preserve">PO0000358</t>
  </si>
  <si>
    <t xml:space="preserve">SUP00634</t>
  </si>
  <si>
    <t xml:space="preserve">WH00926</t>
  </si>
  <si>
    <t xml:space="preserve">GRN0000358</t>
  </si>
  <si>
    <t xml:space="preserve">PO0000359</t>
  </si>
  <si>
    <t xml:space="preserve">SUP00140</t>
  </si>
  <si>
    <t xml:space="preserve">PRD00832</t>
  </si>
  <si>
    <t xml:space="preserve">GRN0000359</t>
  </si>
  <si>
    <t xml:space="preserve">PO0000360</t>
  </si>
  <si>
    <t xml:space="preserve">SUP00569</t>
  </si>
  <si>
    <t xml:space="preserve">GRN0000360</t>
  </si>
  <si>
    <t xml:space="preserve">PO0000361</t>
  </si>
  <si>
    <t xml:space="preserve">WH00849</t>
  </si>
  <si>
    <t xml:space="preserve">GRN0000361</t>
  </si>
  <si>
    <t xml:space="preserve">PO0000362</t>
  </si>
  <si>
    <t xml:space="preserve">GRN0000362</t>
  </si>
  <si>
    <t xml:space="preserve">PO0000363</t>
  </si>
  <si>
    <t xml:space="preserve">SUP00145</t>
  </si>
  <si>
    <t xml:space="preserve">2022-11-10</t>
  </si>
  <si>
    <t xml:space="preserve">GRN0000363</t>
  </si>
  <si>
    <t xml:space="preserve">PO0000364</t>
  </si>
  <si>
    <t xml:space="preserve">2024-12-24</t>
  </si>
  <si>
    <t xml:space="preserve">GRN0000364</t>
  </si>
  <si>
    <t xml:space="preserve">PO0000365</t>
  </si>
  <si>
    <t xml:space="preserve">2022-03-21</t>
  </si>
  <si>
    <t xml:space="preserve">GRN0000365</t>
  </si>
  <si>
    <t xml:space="preserve">PO0000366</t>
  </si>
  <si>
    <t xml:space="preserve">SUP00607</t>
  </si>
  <si>
    <t xml:space="preserve">PRD00146</t>
  </si>
  <si>
    <t xml:space="preserve">WH00713</t>
  </si>
  <si>
    <t xml:space="preserve">GRN0000366</t>
  </si>
  <si>
    <t xml:space="preserve">PO0000367</t>
  </si>
  <si>
    <t xml:space="preserve">PRD00301</t>
  </si>
  <si>
    <t xml:space="preserve">WH00995</t>
  </si>
  <si>
    <t xml:space="preserve">GRN0000367</t>
  </si>
  <si>
    <t xml:space="preserve">PO0000368</t>
  </si>
  <si>
    <t xml:space="preserve">GRN0000368</t>
  </si>
  <si>
    <t xml:space="preserve">PO0000369</t>
  </si>
  <si>
    <t xml:space="preserve">SUP00424</t>
  </si>
  <si>
    <t xml:space="preserve">WH00435</t>
  </si>
  <si>
    <t xml:space="preserve">GRN0000369</t>
  </si>
  <si>
    <t xml:space="preserve">PO0000370</t>
  </si>
  <si>
    <t xml:space="preserve">SUP00734</t>
  </si>
  <si>
    <t xml:space="preserve">GRN0000370</t>
  </si>
  <si>
    <t xml:space="preserve">PO0000371</t>
  </si>
  <si>
    <t xml:space="preserve">SUP00335</t>
  </si>
  <si>
    <t xml:space="preserve">GRN0000371</t>
  </si>
  <si>
    <t xml:space="preserve">PO0000372</t>
  </si>
  <si>
    <t xml:space="preserve">PRD00877</t>
  </si>
  <si>
    <t xml:space="preserve">GRN0000372</t>
  </si>
  <si>
    <t xml:space="preserve">PO0000373</t>
  </si>
  <si>
    <t xml:space="preserve">PRD00739</t>
  </si>
  <si>
    <t xml:space="preserve">WH00643</t>
  </si>
  <si>
    <t xml:space="preserve">GRN0000373</t>
  </si>
  <si>
    <t xml:space="preserve">PO0000374</t>
  </si>
  <si>
    <t xml:space="preserve">SUP00453</t>
  </si>
  <si>
    <t xml:space="preserve">PRD00257</t>
  </si>
  <si>
    <t xml:space="preserve">2023-06-01</t>
  </si>
  <si>
    <t xml:space="preserve">GRN0000374</t>
  </si>
  <si>
    <t xml:space="preserve">PO0000375</t>
  </si>
  <si>
    <t xml:space="preserve">SUP00077</t>
  </si>
  <si>
    <t xml:space="preserve">PRD00193</t>
  </si>
  <si>
    <t xml:space="preserve">GRN0000375</t>
  </si>
  <si>
    <t xml:space="preserve">PO0000376</t>
  </si>
  <si>
    <t xml:space="preserve">SUP00948</t>
  </si>
  <si>
    <t xml:space="preserve">2023-09-21</t>
  </si>
  <si>
    <t xml:space="preserve">GRN0000376</t>
  </si>
  <si>
    <t xml:space="preserve">PO0000377</t>
  </si>
  <si>
    <t xml:space="preserve">SUP00320</t>
  </si>
  <si>
    <t xml:space="preserve">PRD00124</t>
  </si>
  <si>
    <t xml:space="preserve">WH00288</t>
  </si>
  <si>
    <t xml:space="preserve">GRN0000377</t>
  </si>
  <si>
    <t xml:space="preserve">PO0000378</t>
  </si>
  <si>
    <t xml:space="preserve">GRN0000378</t>
  </si>
  <si>
    <t xml:space="preserve">PO0000379</t>
  </si>
  <si>
    <t xml:space="preserve">SUP00890</t>
  </si>
  <si>
    <t xml:space="preserve">GRN0000379</t>
  </si>
  <si>
    <t xml:space="preserve">PO0000380</t>
  </si>
  <si>
    <t xml:space="preserve">SUP00754</t>
  </si>
  <si>
    <t xml:space="preserve">GRN0000380</t>
  </si>
  <si>
    <t xml:space="preserve">PO0000381</t>
  </si>
  <si>
    <t xml:space="preserve">SUP00521</t>
  </si>
  <si>
    <t xml:space="preserve">GRN0000381</t>
  </si>
  <si>
    <t xml:space="preserve">PO0000382</t>
  </si>
  <si>
    <t xml:space="preserve">GRN0000382</t>
  </si>
  <si>
    <t xml:space="preserve">PO0000383</t>
  </si>
  <si>
    <t xml:space="preserve">SUP00081</t>
  </si>
  <si>
    <t xml:space="preserve">PRD00269</t>
  </si>
  <si>
    <t xml:space="preserve">2024-08-02</t>
  </si>
  <si>
    <t xml:space="preserve">GRN0000383</t>
  </si>
  <si>
    <t xml:space="preserve">PO0000384</t>
  </si>
  <si>
    <t xml:space="preserve">SUP00533</t>
  </si>
  <si>
    <t xml:space="preserve">PRD00763</t>
  </si>
  <si>
    <t xml:space="preserve">GRN0000384</t>
  </si>
  <si>
    <t xml:space="preserve">PO0000385</t>
  </si>
  <si>
    <t xml:space="preserve">SUP00115</t>
  </si>
  <si>
    <t xml:space="preserve">2023-04-16</t>
  </si>
  <si>
    <t xml:space="preserve">GRN0000385</t>
  </si>
  <si>
    <t xml:space="preserve">PO0000386</t>
  </si>
  <si>
    <t xml:space="preserve">WH00099</t>
  </si>
  <si>
    <t xml:space="preserve">GRN0000386</t>
  </si>
  <si>
    <t xml:space="preserve">PO0000387</t>
  </si>
  <si>
    <t xml:space="preserve">SUP00373</t>
  </si>
  <si>
    <t xml:space="preserve">PRD00354</t>
  </si>
  <si>
    <t xml:space="preserve">WH00920</t>
  </si>
  <si>
    <t xml:space="preserve">GRN0000387</t>
  </si>
  <si>
    <t xml:space="preserve">PO0000388</t>
  </si>
  <si>
    <t xml:space="preserve">SUP00408</t>
  </si>
  <si>
    <t xml:space="preserve">GRN0000388</t>
  </si>
  <si>
    <t xml:space="preserve">PO0000389</t>
  </si>
  <si>
    <t xml:space="preserve">SUP00466</t>
  </si>
  <si>
    <t xml:space="preserve">GRN0000389</t>
  </si>
  <si>
    <t xml:space="preserve">PO0000390</t>
  </si>
  <si>
    <t xml:space="preserve">GRN0000390</t>
  </si>
  <si>
    <t xml:space="preserve">PO0000391</t>
  </si>
  <si>
    <t xml:space="preserve">PRD00250</t>
  </si>
  <si>
    <t xml:space="preserve">GRN0000391</t>
  </si>
  <si>
    <t xml:space="preserve">PO0000392</t>
  </si>
  <si>
    <t xml:space="preserve">SUP00915</t>
  </si>
  <si>
    <t xml:space="preserve">PRD00159</t>
  </si>
  <si>
    <t xml:space="preserve">WH00989</t>
  </si>
  <si>
    <t xml:space="preserve">GRN0000392</t>
  </si>
  <si>
    <t xml:space="preserve">PO0000393</t>
  </si>
  <si>
    <t xml:space="preserve">SUP00605</t>
  </si>
  <si>
    <t xml:space="preserve">GRN0000393</t>
  </si>
  <si>
    <t xml:space="preserve">PO0000394</t>
  </si>
  <si>
    <t xml:space="preserve">SUP00881</t>
  </si>
  <si>
    <t xml:space="preserve">PRD00696</t>
  </si>
  <si>
    <t xml:space="preserve">GRN0000394</t>
  </si>
  <si>
    <t xml:space="preserve">PO0000395</t>
  </si>
  <si>
    <t xml:space="preserve">WH00504</t>
  </si>
  <si>
    <t xml:space="preserve">GRN0000395</t>
  </si>
  <si>
    <t xml:space="preserve">PO0000396</t>
  </si>
  <si>
    <t xml:space="preserve">GRN0000396</t>
  </si>
  <si>
    <t xml:space="preserve">PO0000397</t>
  </si>
  <si>
    <t xml:space="preserve">GRN0000397</t>
  </si>
  <si>
    <t xml:space="preserve">PO0000398</t>
  </si>
  <si>
    <t xml:space="preserve">SUP00471</t>
  </si>
  <si>
    <t xml:space="preserve">GRN0000398</t>
  </si>
  <si>
    <t xml:space="preserve">PO0000399</t>
  </si>
  <si>
    <t xml:space="preserve">GRN0000399</t>
  </si>
  <si>
    <t xml:space="preserve">PO0000400</t>
  </si>
  <si>
    <t xml:space="preserve">SUP00982</t>
  </si>
  <si>
    <t xml:space="preserve">WH00426</t>
  </si>
  <si>
    <t xml:space="preserve">GRN0000400</t>
  </si>
  <si>
    <t xml:space="preserve">PO0000401</t>
  </si>
  <si>
    <t xml:space="preserve">SUP00227</t>
  </si>
  <si>
    <t xml:space="preserve">WH00494</t>
  </si>
  <si>
    <t xml:space="preserve">GRN0000401</t>
  </si>
  <si>
    <t xml:space="preserve">PO0000402</t>
  </si>
  <si>
    <t xml:space="preserve">SUP00240</t>
  </si>
  <si>
    <t xml:space="preserve">WH00076</t>
  </si>
  <si>
    <t xml:space="preserve">GRN0000402</t>
  </si>
  <si>
    <t xml:space="preserve">PO0000403</t>
  </si>
  <si>
    <t xml:space="preserve">SUP00039</t>
  </si>
  <si>
    <t xml:space="preserve">GRN0000403</t>
  </si>
  <si>
    <t xml:space="preserve">PO0000404</t>
  </si>
  <si>
    <t xml:space="preserve">SUP00160</t>
  </si>
  <si>
    <t xml:space="preserve">GRN0000404</t>
  </si>
  <si>
    <t xml:space="preserve">PO0000405</t>
  </si>
  <si>
    <t xml:space="preserve">SUP00741</t>
  </si>
  <si>
    <t xml:space="preserve">GRN0000405</t>
  </si>
  <si>
    <t xml:space="preserve">PO0000406</t>
  </si>
  <si>
    <t xml:space="preserve">SUP00312</t>
  </si>
  <si>
    <t xml:space="preserve">GRN0000406</t>
  </si>
  <si>
    <t xml:space="preserve">PO0000407</t>
  </si>
  <si>
    <t xml:space="preserve">GRN0000407</t>
  </si>
  <si>
    <t xml:space="preserve">PO0000408</t>
  </si>
  <si>
    <t xml:space="preserve">SUP00212</t>
  </si>
  <si>
    <t xml:space="preserve">PRD00640</t>
  </si>
  <si>
    <t xml:space="preserve">GRN0000408</t>
  </si>
  <si>
    <t xml:space="preserve">PO0000409</t>
  </si>
  <si>
    <t xml:space="preserve">SUP00924</t>
  </si>
  <si>
    <t xml:space="preserve">WH00068</t>
  </si>
  <si>
    <t xml:space="preserve">GRN0000409</t>
  </si>
  <si>
    <t xml:space="preserve">PO0000410</t>
  </si>
  <si>
    <t xml:space="preserve">GRN0000410</t>
  </si>
  <si>
    <t xml:space="preserve">PO0000411</t>
  </si>
  <si>
    <t xml:space="preserve">SUP00735</t>
  </si>
  <si>
    <t xml:space="preserve">PRD00641</t>
  </si>
  <si>
    <t xml:space="preserve">GRN0000411</t>
  </si>
  <si>
    <t xml:space="preserve">PO0000412</t>
  </si>
  <si>
    <t xml:space="preserve">SUP00418</t>
  </si>
  <si>
    <t xml:space="preserve">WH00998</t>
  </si>
  <si>
    <t xml:space="preserve">GRN0000412</t>
  </si>
  <si>
    <t xml:space="preserve">PO0000413</t>
  </si>
  <si>
    <t xml:space="preserve">SUP00711</t>
  </si>
  <si>
    <t xml:space="preserve">GRN0000413</t>
  </si>
  <si>
    <t xml:space="preserve">PO0000414</t>
  </si>
  <si>
    <t xml:space="preserve">SUP00337</t>
  </si>
  <si>
    <t xml:space="preserve">2024-05-11</t>
  </si>
  <si>
    <t xml:space="preserve">GRN0000414</t>
  </si>
  <si>
    <t xml:space="preserve">PO0000415</t>
  </si>
  <si>
    <t xml:space="preserve">GRN0000415</t>
  </si>
  <si>
    <t xml:space="preserve">PO0000416</t>
  </si>
  <si>
    <t xml:space="preserve">SUP00560</t>
  </si>
  <si>
    <t xml:space="preserve">2024-04-01</t>
  </si>
  <si>
    <t xml:space="preserve">GRN0000416</t>
  </si>
  <si>
    <t xml:space="preserve">PO0000417</t>
  </si>
  <si>
    <t xml:space="preserve">SUP00198</t>
  </si>
  <si>
    <t xml:space="preserve">WH00229</t>
  </si>
  <si>
    <t xml:space="preserve">2023-09-25</t>
  </si>
  <si>
    <t xml:space="preserve">GRN0000417</t>
  </si>
  <si>
    <t xml:space="preserve">PO0000418</t>
  </si>
  <si>
    <t xml:space="preserve">GRN0000418</t>
  </si>
  <si>
    <t xml:space="preserve">PO0000419</t>
  </si>
  <si>
    <t xml:space="preserve">PRD00168</t>
  </si>
  <si>
    <t xml:space="preserve">GRN0000419</t>
  </si>
  <si>
    <t xml:space="preserve">PO0000420</t>
  </si>
  <si>
    <t xml:space="preserve">SUP00351</t>
  </si>
  <si>
    <t xml:space="preserve">GRN0000420</t>
  </si>
  <si>
    <t xml:space="preserve">PO0000421</t>
  </si>
  <si>
    <t xml:space="preserve">SUP00885</t>
  </si>
  <si>
    <t xml:space="preserve">2024-05-08</t>
  </si>
  <si>
    <t xml:space="preserve">GRN0000421</t>
  </si>
  <si>
    <t xml:space="preserve">PO0000422</t>
  </si>
  <si>
    <t xml:space="preserve">SUP00498</t>
  </si>
  <si>
    <t xml:space="preserve">PRD00467</t>
  </si>
  <si>
    <t xml:space="preserve">WH00495</t>
  </si>
  <si>
    <t xml:space="preserve">2022-07-22</t>
  </si>
  <si>
    <t xml:space="preserve">2022-08-18</t>
  </si>
  <si>
    <t xml:space="preserve">GRN0000422</t>
  </si>
  <si>
    <t xml:space="preserve">PO0000423</t>
  </si>
  <si>
    <t xml:space="preserve">SUP00278</t>
  </si>
  <si>
    <t xml:space="preserve">GRN0000423</t>
  </si>
  <si>
    <t xml:space="preserve">PO0000424</t>
  </si>
  <si>
    <t xml:space="preserve">SUP00597</t>
  </si>
  <si>
    <t xml:space="preserve">GRN0000424</t>
  </si>
  <si>
    <t xml:space="preserve">PO0000425</t>
  </si>
  <si>
    <t xml:space="preserve">PRD00306</t>
  </si>
  <si>
    <t xml:space="preserve">GRN0000425</t>
  </si>
  <si>
    <t xml:space="preserve">PO0000426</t>
  </si>
  <si>
    <t xml:space="preserve">GRN0000426</t>
  </si>
  <si>
    <t xml:space="preserve">PO0000427</t>
  </si>
  <si>
    <t xml:space="preserve">WH00238</t>
  </si>
  <si>
    <t xml:space="preserve">2025-02-01</t>
  </si>
  <si>
    <t xml:space="preserve">GRN0000427</t>
  </si>
  <si>
    <t xml:space="preserve">PO0000428</t>
  </si>
  <si>
    <t xml:space="preserve">SUP00625</t>
  </si>
  <si>
    <t xml:space="preserve">WH00704</t>
  </si>
  <si>
    <t xml:space="preserve">GRN0000428</t>
  </si>
  <si>
    <t xml:space="preserve">PO0000429</t>
  </si>
  <si>
    <t xml:space="preserve">SUP00280</t>
  </si>
  <si>
    <t xml:space="preserve">GRN0000429</t>
  </si>
  <si>
    <t xml:space="preserve">PO0000430</t>
  </si>
  <si>
    <t xml:space="preserve">SUP00284</t>
  </si>
  <si>
    <t xml:space="preserve">GRN0000430</t>
  </si>
  <si>
    <t xml:space="preserve">PO0000431</t>
  </si>
  <si>
    <t xml:space="preserve">GRN0000431</t>
  </si>
  <si>
    <t xml:space="preserve">PO0000432</t>
  </si>
  <si>
    <t xml:space="preserve">WH00663</t>
  </si>
  <si>
    <t xml:space="preserve">2022-10-06</t>
  </si>
  <si>
    <t xml:space="preserve">GRN0000432</t>
  </si>
  <si>
    <t xml:space="preserve">PO0000433</t>
  </si>
  <si>
    <t xml:space="preserve">SUP00590</t>
  </si>
  <si>
    <t xml:space="preserve">GRN0000433</t>
  </si>
  <si>
    <t xml:space="preserve">PO0000434</t>
  </si>
  <si>
    <t xml:space="preserve">SUP00792</t>
  </si>
  <si>
    <t xml:space="preserve">GRN0000434</t>
  </si>
  <si>
    <t xml:space="preserve">PO0000435</t>
  </si>
  <si>
    <t xml:space="preserve">SUP00753</t>
  </si>
  <si>
    <t xml:space="preserve">PRD00784</t>
  </si>
  <si>
    <t xml:space="preserve">GRN0000435</t>
  </si>
  <si>
    <t xml:space="preserve">PO0000436</t>
  </si>
  <si>
    <t xml:space="preserve">GRN0000436</t>
  </si>
  <si>
    <t xml:space="preserve">PO0000437</t>
  </si>
  <si>
    <t xml:space="preserve">GRN0000437</t>
  </si>
  <si>
    <t xml:space="preserve">PO0000438</t>
  </si>
  <si>
    <t xml:space="preserve">SUP00276</t>
  </si>
  <si>
    <t xml:space="preserve">GRN0000438</t>
  </si>
  <si>
    <t xml:space="preserve">PO0000439</t>
  </si>
  <si>
    <t xml:space="preserve">SUP00927</t>
  </si>
  <si>
    <t xml:space="preserve">GRN0000439</t>
  </si>
  <si>
    <t xml:space="preserve">PO0000440</t>
  </si>
  <si>
    <t xml:space="preserve">SUP00940</t>
  </si>
  <si>
    <t xml:space="preserve">GRN0000440</t>
  </si>
  <si>
    <t xml:space="preserve">PO0000441</t>
  </si>
  <si>
    <t xml:space="preserve">SUP00409</t>
  </si>
  <si>
    <t xml:space="preserve">GRN0000441</t>
  </si>
  <si>
    <t xml:space="preserve">PO0000442</t>
  </si>
  <si>
    <t xml:space="preserve">GRN0000442</t>
  </si>
  <si>
    <t xml:space="preserve">PO0000443</t>
  </si>
  <si>
    <t xml:space="preserve">WH00149</t>
  </si>
  <si>
    <t xml:space="preserve">GRN0000443</t>
  </si>
  <si>
    <t xml:space="preserve">PO0000444</t>
  </si>
  <si>
    <t xml:space="preserve">SUP00761</t>
  </si>
  <si>
    <t xml:space="preserve">PRD00871</t>
  </si>
  <si>
    <t xml:space="preserve">WH00203</t>
  </si>
  <si>
    <t xml:space="preserve">2024-07-08</t>
  </si>
  <si>
    <t xml:space="preserve">GRN0000444</t>
  </si>
  <si>
    <t xml:space="preserve">PO0000445</t>
  </si>
  <si>
    <t xml:space="preserve">SUP00565</t>
  </si>
  <si>
    <t xml:space="preserve">PRD00275</t>
  </si>
  <si>
    <t xml:space="preserve">GRN0000445</t>
  </si>
  <si>
    <t xml:space="preserve">PO0000446</t>
  </si>
  <si>
    <t xml:space="preserve">SUP00862</t>
  </si>
  <si>
    <t xml:space="preserve">GRN0000446</t>
  </si>
  <si>
    <t xml:space="preserve">PO0000447</t>
  </si>
  <si>
    <t xml:space="preserve">SUP00910</t>
  </si>
  <si>
    <t xml:space="preserve">WH00685</t>
  </si>
  <si>
    <t xml:space="preserve">GRN0000447</t>
  </si>
  <si>
    <t xml:space="preserve">PO0000448</t>
  </si>
  <si>
    <t xml:space="preserve">SUP00289</t>
  </si>
  <si>
    <t xml:space="preserve">GRN0000448</t>
  </si>
  <si>
    <t xml:space="preserve">PO0000449</t>
  </si>
  <si>
    <t xml:space="preserve">SUP00447</t>
  </si>
  <si>
    <t xml:space="preserve">GRN0000449</t>
  </si>
  <si>
    <t xml:space="preserve">PO0000450</t>
  </si>
  <si>
    <t xml:space="preserve">SUP00696</t>
  </si>
  <si>
    <t xml:space="preserve">2022-10-22</t>
  </si>
  <si>
    <t xml:space="preserve">GRN0000450</t>
  </si>
  <si>
    <t xml:space="preserve">PO0000451</t>
  </si>
  <si>
    <t xml:space="preserve">GRN0000451</t>
  </si>
  <si>
    <t xml:space="preserve">PO0000452</t>
  </si>
  <si>
    <t xml:space="preserve">SUP00815</t>
  </si>
  <si>
    <t xml:space="preserve">2023-09-22</t>
  </si>
  <si>
    <t xml:space="preserve">GRN0000452</t>
  </si>
  <si>
    <t xml:space="preserve">PO0000453</t>
  </si>
  <si>
    <t xml:space="preserve">SUP00019</t>
  </si>
  <si>
    <t xml:space="preserve">GRN0000453</t>
  </si>
  <si>
    <t xml:space="preserve">PO0000454</t>
  </si>
  <si>
    <t xml:space="preserve">SUP00080</t>
  </si>
  <si>
    <t xml:space="preserve">GRN0000454</t>
  </si>
  <si>
    <t xml:space="preserve">PO0000455</t>
  </si>
  <si>
    <t xml:space="preserve">WH00245</t>
  </si>
  <si>
    <t xml:space="preserve">GRN0000455</t>
  </si>
  <si>
    <t xml:space="preserve">PO0000456</t>
  </si>
  <si>
    <t xml:space="preserve">PRD00017</t>
  </si>
  <si>
    <t xml:space="preserve">GRN0000456</t>
  </si>
  <si>
    <t xml:space="preserve">PO0000457</t>
  </si>
  <si>
    <t xml:space="preserve">SUP00364</t>
  </si>
  <si>
    <t xml:space="preserve">PRD00957</t>
  </si>
  <si>
    <t xml:space="preserve">GRN0000457</t>
  </si>
  <si>
    <t xml:space="preserve">PO0000458</t>
  </si>
  <si>
    <t xml:space="preserve">SUP00870</t>
  </si>
  <si>
    <t xml:space="preserve">GRN0000458</t>
  </si>
  <si>
    <t xml:space="preserve">PO0000459</t>
  </si>
  <si>
    <t xml:space="preserve">SUP00788</t>
  </si>
  <si>
    <t xml:space="preserve">GRN0000459</t>
  </si>
  <si>
    <t xml:space="preserve">PO0000460</t>
  </si>
  <si>
    <t xml:space="preserve">GRN0000460</t>
  </si>
  <si>
    <t xml:space="preserve">PO0000461</t>
  </si>
  <si>
    <t xml:space="preserve">SUP00082</t>
  </si>
  <si>
    <t xml:space="preserve">WH00553</t>
  </si>
  <si>
    <t xml:space="preserve">2022-04-19</t>
  </si>
  <si>
    <t xml:space="preserve">GRN0000461</t>
  </si>
  <si>
    <t xml:space="preserve">PO0000462</t>
  </si>
  <si>
    <t xml:space="preserve">2025-02-12</t>
  </si>
  <si>
    <t xml:space="preserve">GRN0000462</t>
  </si>
  <si>
    <t xml:space="preserve">PO0000463</t>
  </si>
  <si>
    <t xml:space="preserve">SUP00575</t>
  </si>
  <si>
    <t xml:space="preserve">WH00576</t>
  </si>
  <si>
    <t xml:space="preserve">2022-01-25</t>
  </si>
  <si>
    <t xml:space="preserve">GRN0000463</t>
  </si>
  <si>
    <t xml:space="preserve">PO0000464</t>
  </si>
  <si>
    <t xml:space="preserve">WH00350</t>
  </si>
  <si>
    <t xml:space="preserve">GRN0000464</t>
  </si>
  <si>
    <t xml:space="preserve">PO0000465</t>
  </si>
  <si>
    <t xml:space="preserve">GRN0000465</t>
  </si>
  <si>
    <t xml:space="preserve">PO0000466</t>
  </si>
  <si>
    <t xml:space="preserve">SUP00036</t>
  </si>
  <si>
    <t xml:space="preserve">GRN0000466</t>
  </si>
  <si>
    <t xml:space="preserve">PO0000467</t>
  </si>
  <si>
    <t xml:space="preserve">WH00409</t>
  </si>
  <si>
    <t xml:space="preserve">2023-08-28</t>
  </si>
  <si>
    <t xml:space="preserve">GRN0000467</t>
  </si>
  <si>
    <t xml:space="preserve">PO0000468</t>
  </si>
  <si>
    <t xml:space="preserve">SUP00845</t>
  </si>
  <si>
    <t xml:space="preserve">PRD00918</t>
  </si>
  <si>
    <t xml:space="preserve">GRN0000468</t>
  </si>
  <si>
    <t xml:space="preserve">PO0000469</t>
  </si>
  <si>
    <t xml:space="preserve">SUP00186</t>
  </si>
  <si>
    <t xml:space="preserve">PRD00060</t>
  </si>
  <si>
    <t xml:space="preserve">WH00776</t>
  </si>
  <si>
    <t xml:space="preserve">2022-01-01</t>
  </si>
  <si>
    <t xml:space="preserve">2022-01-11</t>
  </si>
  <si>
    <t xml:space="preserve">GRN0000469</t>
  </si>
  <si>
    <t xml:space="preserve">PO0000470</t>
  </si>
  <si>
    <t xml:space="preserve">SUP00085</t>
  </si>
  <si>
    <t xml:space="preserve">2023-06-13</t>
  </si>
  <si>
    <t xml:space="preserve">GRN0000470</t>
  </si>
  <si>
    <t xml:space="preserve">PO0000471</t>
  </si>
  <si>
    <t xml:space="preserve">SUP00454</t>
  </si>
  <si>
    <t xml:space="preserve">WH00431</t>
  </si>
  <si>
    <t xml:space="preserve">GRN0000471</t>
  </si>
  <si>
    <t xml:space="preserve">PO0000472</t>
  </si>
  <si>
    <t xml:space="preserve">PRD00651</t>
  </si>
  <si>
    <t xml:space="preserve">2022-01-27</t>
  </si>
  <si>
    <t xml:space="preserve">GRN0000472</t>
  </si>
  <si>
    <t xml:space="preserve">PO0000473</t>
  </si>
  <si>
    <t xml:space="preserve">SUP00303</t>
  </si>
  <si>
    <t xml:space="preserve">GRN0000473</t>
  </si>
  <si>
    <t xml:space="preserve">PO0000474</t>
  </si>
  <si>
    <t xml:space="preserve">SUP00878</t>
  </si>
  <si>
    <t xml:space="preserve">GRN0000474</t>
  </si>
  <si>
    <t xml:space="preserve">PO0000475</t>
  </si>
  <si>
    <t xml:space="preserve">SUP00119</t>
  </si>
  <si>
    <t xml:space="preserve">PRD00040</t>
  </si>
  <si>
    <t xml:space="preserve">GRN0000475</t>
  </si>
  <si>
    <t xml:space="preserve">PO0000476</t>
  </si>
  <si>
    <t xml:space="preserve">GRN0000476</t>
  </si>
  <si>
    <t xml:space="preserve">PO0000477</t>
  </si>
  <si>
    <t xml:space="preserve">SUP00483</t>
  </si>
  <si>
    <t xml:space="preserve">GRN0000477</t>
  </si>
  <si>
    <t xml:space="preserve">PO0000478</t>
  </si>
  <si>
    <t xml:space="preserve">GRN0000478</t>
  </si>
  <si>
    <t xml:space="preserve">PO0000479</t>
  </si>
  <si>
    <t xml:space="preserve">SUP00892</t>
  </si>
  <si>
    <t xml:space="preserve">GRN0000479</t>
  </si>
  <si>
    <t xml:space="preserve">PO0000480</t>
  </si>
  <si>
    <t xml:space="preserve">SUP00542</t>
  </si>
  <si>
    <t xml:space="preserve">GRN0000480</t>
  </si>
  <si>
    <t xml:space="preserve">PO0000481</t>
  </si>
  <si>
    <t xml:space="preserve">WH00026</t>
  </si>
  <si>
    <t xml:space="preserve">GRN0000481</t>
  </si>
  <si>
    <t xml:space="preserve">PO0000482</t>
  </si>
  <si>
    <t xml:space="preserve">SUP00403</t>
  </si>
  <si>
    <t xml:space="preserve">WH00788</t>
  </si>
  <si>
    <t xml:space="preserve">2022-01-05</t>
  </si>
  <si>
    <t xml:space="preserve">GRN0000482</t>
  </si>
  <si>
    <t xml:space="preserve">PO0000483</t>
  </si>
  <si>
    <t xml:space="preserve">SUP00809</t>
  </si>
  <si>
    <t xml:space="preserve">PRD00729</t>
  </si>
  <si>
    <t xml:space="preserve">GRN0000483</t>
  </si>
  <si>
    <t xml:space="preserve">PO0000484</t>
  </si>
  <si>
    <t xml:space="preserve">GRN0000484</t>
  </si>
  <si>
    <t xml:space="preserve">PO0000485</t>
  </si>
  <si>
    <t xml:space="preserve">GRN0000485</t>
  </si>
  <si>
    <t xml:space="preserve">PO0000486</t>
  </si>
  <si>
    <t xml:space="preserve">GRN0000486</t>
  </si>
  <si>
    <t xml:space="preserve">PO0000487</t>
  </si>
  <si>
    <t xml:space="preserve">GRN0000487</t>
  </si>
  <si>
    <t xml:space="preserve">PO0000488</t>
  </si>
  <si>
    <t xml:space="preserve">PRD00098</t>
  </si>
  <si>
    <t xml:space="preserve">2022-02-23</t>
  </si>
  <si>
    <t xml:space="preserve">GRN0000488</t>
  </si>
  <si>
    <t xml:space="preserve">PO0000489</t>
  </si>
  <si>
    <t xml:space="preserve">SUP00848</t>
  </si>
  <si>
    <t xml:space="preserve">GRN0000489</t>
  </si>
  <si>
    <t xml:space="preserve">PO0000490</t>
  </si>
  <si>
    <t xml:space="preserve">SUP00281</t>
  </si>
  <si>
    <t xml:space="preserve">WH00756</t>
  </si>
  <si>
    <t xml:space="preserve">2025-01-26</t>
  </si>
  <si>
    <t xml:space="preserve">2025-02-05</t>
  </si>
  <si>
    <t xml:space="preserve">GRN0000490</t>
  </si>
  <si>
    <t xml:space="preserve">PO0000491</t>
  </si>
  <si>
    <t xml:space="preserve">GRN0000491</t>
  </si>
  <si>
    <t xml:space="preserve">PO0000492</t>
  </si>
  <si>
    <t xml:space="preserve">PRD00584</t>
  </si>
  <si>
    <t xml:space="preserve">WH00656</t>
  </si>
  <si>
    <t xml:space="preserve">GRN0000492</t>
  </si>
  <si>
    <t xml:space="preserve">PO0000493</t>
  </si>
  <si>
    <t xml:space="preserve">2022-03-30</t>
  </si>
  <si>
    <t xml:space="preserve">GRN0000493</t>
  </si>
  <si>
    <t xml:space="preserve">PO0000494</t>
  </si>
  <si>
    <t xml:space="preserve">WH00816</t>
  </si>
  <si>
    <t xml:space="preserve">GRN0000494</t>
  </si>
  <si>
    <t xml:space="preserve">PO0000495</t>
  </si>
  <si>
    <t xml:space="preserve">SUP00060</t>
  </si>
  <si>
    <t xml:space="preserve">PRD00667</t>
  </si>
  <si>
    <t xml:space="preserve">WH00315</t>
  </si>
  <si>
    <t xml:space="preserve">GRN0000495</t>
  </si>
  <si>
    <t xml:space="preserve">PO0000496</t>
  </si>
  <si>
    <t xml:space="preserve">SUP00704</t>
  </si>
  <si>
    <t xml:space="preserve">WH00645</t>
  </si>
  <si>
    <t xml:space="preserve">GRN0000496</t>
  </si>
  <si>
    <t xml:space="preserve">PO0000497</t>
  </si>
  <si>
    <t xml:space="preserve">GRN0000497</t>
  </si>
  <si>
    <t xml:space="preserve">PO0000498</t>
  </si>
  <si>
    <t xml:space="preserve">PRD00360</t>
  </si>
  <si>
    <t xml:space="preserve">GRN0000498</t>
  </si>
  <si>
    <t xml:space="preserve">PO0000499</t>
  </si>
  <si>
    <t xml:space="preserve">GRN0000499</t>
  </si>
  <si>
    <t xml:space="preserve">PO0000500</t>
  </si>
  <si>
    <t xml:space="preserve">SUP00475</t>
  </si>
  <si>
    <t xml:space="preserve">GRN0000500</t>
  </si>
  <si>
    <t xml:space="preserve">PO0000501</t>
  </si>
  <si>
    <t xml:space="preserve">SUP00144</t>
  </si>
  <si>
    <t xml:space="preserve">GRN0000501</t>
  </si>
  <si>
    <t xml:space="preserve">PO0000502</t>
  </si>
  <si>
    <t xml:space="preserve">GRN0000502</t>
  </si>
  <si>
    <t xml:space="preserve">PO0000503</t>
  </si>
  <si>
    <t xml:space="preserve">SUP00449</t>
  </si>
  <si>
    <t xml:space="preserve">WH00928</t>
  </si>
  <si>
    <t xml:space="preserve">GRN0000503</t>
  </si>
  <si>
    <t xml:space="preserve">PO0000504</t>
  </si>
  <si>
    <t xml:space="preserve">SUP00229</t>
  </si>
  <si>
    <t xml:space="preserve">GRN0000504</t>
  </si>
  <si>
    <t xml:space="preserve">PO0000505</t>
  </si>
  <si>
    <t xml:space="preserve">WH00133</t>
  </si>
  <si>
    <t xml:space="preserve">2024-05-21</t>
  </si>
  <si>
    <t xml:space="preserve">GRN0000505</t>
  </si>
  <si>
    <t xml:space="preserve">PO0000506</t>
  </si>
  <si>
    <t xml:space="preserve">SUP00183</t>
  </si>
  <si>
    <t xml:space="preserve">2022-09-22</t>
  </si>
  <si>
    <t xml:space="preserve">GRN0000506</t>
  </si>
  <si>
    <t xml:space="preserve">PO0000507</t>
  </si>
  <si>
    <t xml:space="preserve">SUP00658</t>
  </si>
  <si>
    <t xml:space="preserve">PRD00466</t>
  </si>
  <si>
    <t xml:space="preserve">GRN0000507</t>
  </si>
  <si>
    <t xml:space="preserve">PO0000508</t>
  </si>
  <si>
    <t xml:space="preserve">SUP00426</t>
  </si>
  <si>
    <t xml:space="preserve">GRN0000508</t>
  </si>
  <si>
    <t xml:space="preserve">PO0000509</t>
  </si>
  <si>
    <t xml:space="preserve">2022-09-01</t>
  </si>
  <si>
    <t xml:space="preserve">2022-09-15</t>
  </si>
  <si>
    <t xml:space="preserve">GRN0000509</t>
  </si>
  <si>
    <t xml:space="preserve">PO0000510</t>
  </si>
  <si>
    <t xml:space="preserve">PRD00294</t>
  </si>
  <si>
    <t xml:space="preserve">WH00846</t>
  </si>
  <si>
    <t xml:space="preserve">GRN0000510</t>
  </si>
  <si>
    <t xml:space="preserve">PO0000511</t>
  </si>
  <si>
    <t xml:space="preserve">GRN0000511</t>
  </si>
  <si>
    <t xml:space="preserve">PO0000512</t>
  </si>
  <si>
    <t xml:space="preserve">WH00582</t>
  </si>
  <si>
    <t xml:space="preserve">GRN0000512</t>
  </si>
  <si>
    <t xml:space="preserve">PO0000513</t>
  </si>
  <si>
    <t xml:space="preserve">PRD00728</t>
  </si>
  <si>
    <t xml:space="preserve">GRN0000513</t>
  </si>
  <si>
    <t xml:space="preserve">PO0000514</t>
  </si>
  <si>
    <t xml:space="preserve">SUP00663</t>
  </si>
  <si>
    <t xml:space="preserve">GRN0000514</t>
  </si>
  <si>
    <t xml:space="preserve">PO0000515</t>
  </si>
  <si>
    <t xml:space="preserve">SUP00015</t>
  </si>
  <si>
    <t xml:space="preserve">GRN0000515</t>
  </si>
  <si>
    <t xml:space="preserve">PO0000516</t>
  </si>
  <si>
    <t xml:space="preserve">GRN0000516</t>
  </si>
  <si>
    <t xml:space="preserve">PO0000517</t>
  </si>
  <si>
    <t xml:space="preserve">GRN0000517</t>
  </si>
  <si>
    <t xml:space="preserve">PO0000518</t>
  </si>
  <si>
    <t xml:space="preserve">SUP00328</t>
  </si>
  <si>
    <t xml:space="preserve">GRN0000518</t>
  </si>
  <si>
    <t xml:space="preserve">PO0000519</t>
  </si>
  <si>
    <t xml:space="preserve">SUP00787</t>
  </si>
  <si>
    <t xml:space="preserve">GRN0000519</t>
  </si>
  <si>
    <t xml:space="preserve">PO0000520</t>
  </si>
  <si>
    <t xml:space="preserve">GRN0000520</t>
  </si>
  <si>
    <t xml:space="preserve">PO0000521</t>
  </si>
  <si>
    <t xml:space="preserve">SUP00585</t>
  </si>
  <si>
    <t xml:space="preserve">PRD00756</t>
  </si>
  <si>
    <t xml:space="preserve">GRN0000521</t>
  </si>
  <si>
    <t xml:space="preserve">PO0000522</t>
  </si>
  <si>
    <t xml:space="preserve">SUP00071</t>
  </si>
  <si>
    <t xml:space="preserve">PRD00357</t>
  </si>
  <si>
    <t xml:space="preserve">GRN0000522</t>
  </si>
  <si>
    <t xml:space="preserve">PO0000523</t>
  </si>
  <si>
    <t xml:space="preserve">WH00171</t>
  </si>
  <si>
    <t xml:space="preserve">2022-10-19</t>
  </si>
  <si>
    <t xml:space="preserve">GRN0000523</t>
  </si>
  <si>
    <t xml:space="preserve">PO0000524</t>
  </si>
  <si>
    <t xml:space="preserve">SUP00172</t>
  </si>
  <si>
    <t xml:space="preserve">WH00904</t>
  </si>
  <si>
    <t xml:space="preserve">GRN0000524</t>
  </si>
  <si>
    <t xml:space="preserve">PO0000525</t>
  </si>
  <si>
    <t xml:space="preserve">SUP00055</t>
  </si>
  <si>
    <t xml:space="preserve">WH00145</t>
  </si>
  <si>
    <t xml:space="preserve">GRN0000525</t>
  </si>
  <si>
    <t xml:space="preserve">PO0000526</t>
  </si>
  <si>
    <t xml:space="preserve">SUP00666</t>
  </si>
  <si>
    <t xml:space="preserve">GRN0000526</t>
  </si>
  <si>
    <t xml:space="preserve">PO0000527</t>
  </si>
  <si>
    <t xml:space="preserve">SUP00984</t>
  </si>
  <si>
    <t xml:space="preserve">WH00569</t>
  </si>
  <si>
    <t xml:space="preserve">GRN0000527</t>
  </si>
  <si>
    <t xml:space="preserve">PO0000528</t>
  </si>
  <si>
    <t xml:space="preserve">GRN0000528</t>
  </si>
  <si>
    <t xml:space="preserve">PO0000529</t>
  </si>
  <si>
    <t xml:space="preserve">SUP00282</t>
  </si>
  <si>
    <t xml:space="preserve">GRN0000529</t>
  </si>
  <si>
    <t xml:space="preserve">PO0000530</t>
  </si>
  <si>
    <t xml:space="preserve">PRD00287</t>
  </si>
  <si>
    <t xml:space="preserve">WH00346</t>
  </si>
  <si>
    <t xml:space="preserve">GRN0000530</t>
  </si>
  <si>
    <t xml:space="preserve">PO0000531</t>
  </si>
  <si>
    <t xml:space="preserve">GRN0000531</t>
  </si>
  <si>
    <t xml:space="preserve">PO0000532</t>
  </si>
  <si>
    <t xml:space="preserve">SUP00571</t>
  </si>
  <si>
    <t xml:space="preserve">WH00678</t>
  </si>
  <si>
    <t xml:space="preserve">GRN0000532</t>
  </si>
  <si>
    <t xml:space="preserve">PO0000533</t>
  </si>
  <si>
    <t xml:space="preserve">GRN0000533</t>
  </si>
  <si>
    <t xml:space="preserve">PO0000534</t>
  </si>
  <si>
    <t xml:space="preserve">SUP00513</t>
  </si>
  <si>
    <t xml:space="preserve">GRN0000534</t>
  </si>
  <si>
    <t xml:space="preserve">PO0000535</t>
  </si>
  <si>
    <t xml:space="preserve">SUP00390</t>
  </si>
  <si>
    <t xml:space="preserve">GRN0000535</t>
  </si>
  <si>
    <t xml:space="preserve">PO0000536</t>
  </si>
  <si>
    <t xml:space="preserve">WH00710</t>
  </si>
  <si>
    <t xml:space="preserve">GRN0000536</t>
  </si>
  <si>
    <t xml:space="preserve">PO0000537</t>
  </si>
  <si>
    <t xml:space="preserve">SUP00829</t>
  </si>
  <si>
    <t xml:space="preserve">GRN0000537</t>
  </si>
  <si>
    <t xml:space="preserve">PO0000538</t>
  </si>
  <si>
    <t xml:space="preserve">SUP00967</t>
  </si>
  <si>
    <t xml:space="preserve">2023-05-13</t>
  </si>
  <si>
    <t xml:space="preserve">GRN0000538</t>
  </si>
  <si>
    <t xml:space="preserve">PO0000539</t>
  </si>
  <si>
    <t xml:space="preserve">SUP00038</t>
  </si>
  <si>
    <t xml:space="preserve">GRN0000539</t>
  </si>
  <si>
    <t xml:space="preserve">PO0000540</t>
  </si>
  <si>
    <t xml:space="preserve">SUP00911</t>
  </si>
  <si>
    <t xml:space="preserve">GRN0000540</t>
  </si>
  <si>
    <t xml:space="preserve">PO0000541</t>
  </si>
  <si>
    <t xml:space="preserve">SUP00468</t>
  </si>
  <si>
    <t xml:space="preserve">WH00220</t>
  </si>
  <si>
    <t xml:space="preserve">GRN0000541</t>
  </si>
  <si>
    <t xml:space="preserve">PO0000542</t>
  </si>
  <si>
    <t xml:space="preserve">SUP00356</t>
  </si>
  <si>
    <t xml:space="preserve">WH00340</t>
  </si>
  <si>
    <t xml:space="preserve">GRN0000542</t>
  </si>
  <si>
    <t xml:space="preserve">PO0000543</t>
  </si>
  <si>
    <t xml:space="preserve">SUP00274</t>
  </si>
  <si>
    <t xml:space="preserve">GRN0000543</t>
  </si>
  <si>
    <t xml:space="preserve">PO0000544</t>
  </si>
  <si>
    <t xml:space="preserve">SUP00053</t>
  </si>
  <si>
    <t xml:space="preserve">GRN0000544</t>
  </si>
  <si>
    <t xml:space="preserve">PO0000545</t>
  </si>
  <si>
    <t xml:space="preserve">SUP00358</t>
  </si>
  <si>
    <t xml:space="preserve">GRN0000545</t>
  </si>
  <si>
    <t xml:space="preserve">PO0000546</t>
  </si>
  <si>
    <t xml:space="preserve">WH00764</t>
  </si>
  <si>
    <t xml:space="preserve">2023-09-30</t>
  </si>
  <si>
    <t xml:space="preserve">GRN0000546</t>
  </si>
  <si>
    <t xml:space="preserve">PO0000547</t>
  </si>
  <si>
    <t xml:space="preserve">SUP00536</t>
  </si>
  <si>
    <t xml:space="preserve">2022-09-30</t>
  </si>
  <si>
    <t xml:space="preserve">GRN0000547</t>
  </si>
  <si>
    <t xml:space="preserve">PO0000548</t>
  </si>
  <si>
    <t xml:space="preserve">GRN0000548</t>
  </si>
  <si>
    <t xml:space="preserve">PO0000549</t>
  </si>
  <si>
    <t xml:space="preserve">SUP00868</t>
  </si>
  <si>
    <t xml:space="preserve">GRN0000549</t>
  </si>
  <si>
    <t xml:space="preserve">PO0000550</t>
  </si>
  <si>
    <t xml:space="preserve">SUP00302</t>
  </si>
  <si>
    <t xml:space="preserve">PRD00964</t>
  </si>
  <si>
    <t xml:space="preserve">WH00838</t>
  </si>
  <si>
    <t xml:space="preserve">GRN0000550</t>
  </si>
  <si>
    <t xml:space="preserve">PO0000551</t>
  </si>
  <si>
    <t xml:space="preserve">GRN0000551</t>
  </si>
  <si>
    <t xml:space="preserve">PO0000552</t>
  </si>
  <si>
    <t xml:space="preserve">SUP00400</t>
  </si>
  <si>
    <t xml:space="preserve">GRN0000552</t>
  </si>
  <si>
    <t xml:space="preserve">PO0000553</t>
  </si>
  <si>
    <t xml:space="preserve">PRD00493</t>
  </si>
  <si>
    <t xml:space="preserve">GRN0000553</t>
  </si>
  <si>
    <t xml:space="preserve">PO0000554</t>
  </si>
  <si>
    <t xml:space="preserve">SUP00650</t>
  </si>
  <si>
    <t xml:space="preserve">PRD00326</t>
  </si>
  <si>
    <t xml:space="preserve">GRN0000554</t>
  </si>
  <si>
    <t xml:space="preserve">PO0000555</t>
  </si>
  <si>
    <t xml:space="preserve">SUP00021</t>
  </si>
  <si>
    <t xml:space="preserve">PRD00380</t>
  </si>
  <si>
    <t xml:space="preserve">GRN0000555</t>
  </si>
  <si>
    <t xml:space="preserve">PO0000556</t>
  </si>
  <si>
    <t xml:space="preserve">SUP00551</t>
  </si>
  <si>
    <t xml:space="preserve">PRD00781</t>
  </si>
  <si>
    <t xml:space="preserve">GRN0000556</t>
  </si>
  <si>
    <t xml:space="preserve">PO0000557</t>
  </si>
  <si>
    <t xml:space="preserve">SUP00093</t>
  </si>
  <si>
    <t xml:space="preserve">WH00036</t>
  </si>
  <si>
    <t xml:space="preserve">GRN0000557</t>
  </si>
  <si>
    <t xml:space="preserve">PO0000558</t>
  </si>
  <si>
    <t xml:space="preserve">SUP00941</t>
  </si>
  <si>
    <t xml:space="preserve">GRN0000558</t>
  </si>
  <si>
    <t xml:space="preserve">PO0000559</t>
  </si>
  <si>
    <t xml:space="preserve">SUP00058</t>
  </si>
  <si>
    <t xml:space="preserve">GRN0000559</t>
  </si>
  <si>
    <t xml:space="preserve">PO0000560</t>
  </si>
  <si>
    <t xml:space="preserve">SUP00277</t>
  </si>
  <si>
    <t xml:space="preserve">GRN0000560</t>
  </si>
  <si>
    <t xml:space="preserve">PO0000561</t>
  </si>
  <si>
    <t xml:space="preserve">SUP00158</t>
  </si>
  <si>
    <t xml:space="preserve">GRN0000561</t>
  </si>
  <si>
    <t xml:space="preserve">PO0000562</t>
  </si>
  <si>
    <t xml:space="preserve">SUP00398</t>
  </si>
  <si>
    <t xml:space="preserve">GRN0000562</t>
  </si>
  <si>
    <t xml:space="preserve">PO0000563</t>
  </si>
  <si>
    <t xml:space="preserve">SUP00742</t>
  </si>
  <si>
    <t xml:space="preserve">PRD00376</t>
  </si>
  <si>
    <t xml:space="preserve">GRN0000563</t>
  </si>
  <si>
    <t xml:space="preserve">PO0000564</t>
  </si>
  <si>
    <t xml:space="preserve">SUP00339</t>
  </si>
  <si>
    <t xml:space="preserve">2024-10-16</t>
  </si>
  <si>
    <t xml:space="preserve">GRN0000564</t>
  </si>
  <si>
    <t xml:space="preserve">PO0000565</t>
  </si>
  <si>
    <t xml:space="preserve">PRD00391</t>
  </si>
  <si>
    <t xml:space="preserve">WH00946</t>
  </si>
  <si>
    <t xml:space="preserve">GRN0000565</t>
  </si>
  <si>
    <t xml:space="preserve">PO0000566</t>
  </si>
  <si>
    <t xml:space="preserve">SUP00842</t>
  </si>
  <si>
    <t xml:space="preserve">PRD00740</t>
  </si>
  <si>
    <t xml:space="preserve">GRN0000566</t>
  </si>
  <si>
    <t xml:space="preserve">PO0000567</t>
  </si>
  <si>
    <t xml:space="preserve">SUP00047</t>
  </si>
  <si>
    <t xml:space="preserve">PRD00783</t>
  </si>
  <si>
    <t xml:space="preserve">GRN0000567</t>
  </si>
  <si>
    <t xml:space="preserve">PO0000568</t>
  </si>
  <si>
    <t xml:space="preserve">SUP00866</t>
  </si>
  <si>
    <t xml:space="preserve">PRD00650</t>
  </si>
  <si>
    <t xml:space="preserve">WH00170</t>
  </si>
  <si>
    <t xml:space="preserve">GRN0000568</t>
  </si>
  <si>
    <t xml:space="preserve">PO0000569</t>
  </si>
  <si>
    <t xml:space="preserve">SUP00375</t>
  </si>
  <si>
    <t xml:space="preserve">2023-04-24</t>
  </si>
  <si>
    <t xml:space="preserve">GRN0000569</t>
  </si>
  <si>
    <t xml:space="preserve">PO0000570</t>
  </si>
  <si>
    <t xml:space="preserve">GRN0000570</t>
  </si>
  <si>
    <t xml:space="preserve">PO0000571</t>
  </si>
  <si>
    <t xml:space="preserve">GRN0000571</t>
  </si>
  <si>
    <t xml:space="preserve">PO0000572</t>
  </si>
  <si>
    <t xml:space="preserve">SUP00001</t>
  </si>
  <si>
    <t xml:space="preserve">2022-10-13</t>
  </si>
  <si>
    <t xml:space="preserve">GRN0000572</t>
  </si>
  <si>
    <t xml:space="preserve">PO0000573</t>
  </si>
  <si>
    <t xml:space="preserve">SUP00016</t>
  </si>
  <si>
    <t xml:space="preserve">GRN0000573</t>
  </si>
  <si>
    <t xml:space="preserve">PO0000574</t>
  </si>
  <si>
    <t xml:space="preserve">SUP00331</t>
  </si>
  <si>
    <t xml:space="preserve">PRD00548</t>
  </si>
  <si>
    <t xml:space="preserve">2022-05-04</t>
  </si>
  <si>
    <t xml:space="preserve">GRN0000574</t>
  </si>
  <si>
    <t xml:space="preserve">PO0000575</t>
  </si>
  <si>
    <t xml:space="preserve">PRD00063</t>
  </si>
  <si>
    <t xml:space="preserve">GRN0000575</t>
  </si>
  <si>
    <t xml:space="preserve">PO0000576</t>
  </si>
  <si>
    <t xml:space="preserve">GRN0000576</t>
  </si>
  <si>
    <t xml:space="preserve">PO0000577</t>
  </si>
  <si>
    <t xml:space="preserve">SUP00736</t>
  </si>
  <si>
    <t xml:space="preserve">GRN0000577</t>
  </si>
  <si>
    <t xml:space="preserve">PO0000578</t>
  </si>
  <si>
    <t xml:space="preserve">GRN0000578</t>
  </si>
  <si>
    <t xml:space="preserve">PO0000579</t>
  </si>
  <si>
    <t xml:space="preserve">SUP00237</t>
  </si>
  <si>
    <t xml:space="preserve">WH00135</t>
  </si>
  <si>
    <t xml:space="preserve">GRN0000579</t>
  </si>
  <si>
    <t xml:space="preserve">PO0000580</t>
  </si>
  <si>
    <t xml:space="preserve">SUP00272</t>
  </si>
  <si>
    <t xml:space="preserve">GRN0000580</t>
  </si>
  <si>
    <t xml:space="preserve">PO0000581</t>
  </si>
  <si>
    <t xml:space="preserve">WH00120</t>
  </si>
  <si>
    <t xml:space="preserve">GRN0000581</t>
  </si>
  <si>
    <t xml:space="preserve">PO0000582</t>
  </si>
  <si>
    <t xml:space="preserve">WH00293</t>
  </si>
  <si>
    <t xml:space="preserve">GRN0000582</t>
  </si>
  <si>
    <t xml:space="preserve">PO0000583</t>
  </si>
  <si>
    <t xml:space="preserve">SUP00004</t>
  </si>
  <si>
    <t xml:space="preserve">GRN0000583</t>
  </si>
  <si>
    <t xml:space="preserve">PO0000584</t>
  </si>
  <si>
    <t xml:space="preserve">SUP00132</t>
  </si>
  <si>
    <t xml:space="preserve">2023-05-27</t>
  </si>
  <si>
    <t xml:space="preserve">GRN0000584</t>
  </si>
  <si>
    <t xml:space="preserve">PO0000585</t>
  </si>
  <si>
    <t xml:space="preserve">SUP00440</t>
  </si>
  <si>
    <t xml:space="preserve">PRD00192</t>
  </si>
  <si>
    <t xml:space="preserve">GRN0000585</t>
  </si>
  <si>
    <t xml:space="preserve">PO0000586</t>
  </si>
  <si>
    <t xml:space="preserve">SUP00744</t>
  </si>
  <si>
    <t xml:space="preserve">GRN0000586</t>
  </si>
  <si>
    <t xml:space="preserve">PO0000587</t>
  </si>
  <si>
    <t xml:space="preserve">SUP00165</t>
  </si>
  <si>
    <t xml:space="preserve">PRD00969</t>
  </si>
  <si>
    <t xml:space="preserve">GRN0000587</t>
  </si>
  <si>
    <t xml:space="preserve">PO0000588</t>
  </si>
  <si>
    <t xml:space="preserve">SUP00223</t>
  </si>
  <si>
    <t xml:space="preserve">GRN0000588</t>
  </si>
  <si>
    <t xml:space="preserve">PO0000589</t>
  </si>
  <si>
    <t xml:space="preserve">GRN0000589</t>
  </si>
  <si>
    <t xml:space="preserve">PO0000590</t>
  </si>
  <si>
    <t xml:space="preserve">PRD00831</t>
  </si>
  <si>
    <t xml:space="preserve">GRN0000590</t>
  </si>
  <si>
    <t xml:space="preserve">PO0000591</t>
  </si>
  <si>
    <t xml:space="preserve">SUP00425</t>
  </si>
  <si>
    <t xml:space="preserve">WH00161</t>
  </si>
  <si>
    <t xml:space="preserve">GRN0000591</t>
  </si>
  <si>
    <t xml:space="preserve">PO0000592</t>
  </si>
  <si>
    <t xml:space="preserve">GRN0000592</t>
  </si>
  <si>
    <t xml:space="preserve">PO0000593</t>
  </si>
  <si>
    <t xml:space="preserve">GRN0000593</t>
  </si>
  <si>
    <t xml:space="preserve">PO0000594</t>
  </si>
  <si>
    <t xml:space="preserve">GRN0000594</t>
  </si>
  <si>
    <t xml:space="preserve">PO0000595</t>
  </si>
  <si>
    <t xml:space="preserve">SUP00404</t>
  </si>
  <si>
    <t xml:space="preserve">PRD00698</t>
  </si>
  <si>
    <t xml:space="preserve">GRN0000595</t>
  </si>
  <si>
    <t xml:space="preserve">PO0000596</t>
  </si>
  <si>
    <t xml:space="preserve">SUP00891</t>
  </si>
  <si>
    <t xml:space="preserve">GRN0000596</t>
  </si>
  <si>
    <t xml:space="preserve">PO0000597</t>
  </si>
  <si>
    <t xml:space="preserve">GRN0000597</t>
  </si>
  <si>
    <t xml:space="preserve">PO0000598</t>
  </si>
  <si>
    <t xml:space="preserve">GRN0000598</t>
  </si>
  <si>
    <t xml:space="preserve">PO0000599</t>
  </si>
  <si>
    <t xml:space="preserve">GRN0000599</t>
  </si>
  <si>
    <t xml:space="preserve">PO0000600</t>
  </si>
  <si>
    <t xml:space="preserve">SUP00175</t>
  </si>
  <si>
    <t xml:space="preserve">2024-05-18</t>
  </si>
  <si>
    <t xml:space="preserve">GRN0000600</t>
  </si>
  <si>
    <t xml:space="preserve">PO0000601</t>
  </si>
  <si>
    <t xml:space="preserve">WH00303</t>
  </si>
  <si>
    <t xml:space="preserve">GRN0000601</t>
  </si>
  <si>
    <t xml:space="preserve">PO0000602</t>
  </si>
  <si>
    <t xml:space="preserve">SUP00045</t>
  </si>
  <si>
    <t xml:space="preserve">WH00067</t>
  </si>
  <si>
    <t xml:space="preserve">GRN0000602</t>
  </si>
  <si>
    <t xml:space="preserve">PO0000603</t>
  </si>
  <si>
    <t xml:space="preserve">SUP00766</t>
  </si>
  <si>
    <t xml:space="preserve">PRD00191</t>
  </si>
  <si>
    <t xml:space="preserve">GRN0000603</t>
  </si>
  <si>
    <t xml:space="preserve">PO0000604</t>
  </si>
  <si>
    <t xml:space="preserve">WH00642</t>
  </si>
  <si>
    <t xml:space="preserve">2024-08-13</t>
  </si>
  <si>
    <t xml:space="preserve">GRN0000604</t>
  </si>
  <si>
    <t xml:space="preserve">PO0000605</t>
  </si>
  <si>
    <t xml:space="preserve">SUP00675</t>
  </si>
  <si>
    <t xml:space="preserve">GRN0000605</t>
  </si>
  <si>
    <t xml:space="preserve">PO0000606</t>
  </si>
  <si>
    <t xml:space="preserve">WH00010</t>
  </si>
  <si>
    <t xml:space="preserve">GRN0000606</t>
  </si>
  <si>
    <t xml:space="preserve">PO0000607</t>
  </si>
  <si>
    <t xml:space="preserve">PRD00599</t>
  </si>
  <si>
    <t xml:space="preserve">GRN0000607</t>
  </si>
  <si>
    <t xml:space="preserve">PO0000608</t>
  </si>
  <si>
    <t xml:space="preserve">GRN0000608</t>
  </si>
  <si>
    <t xml:space="preserve">PO0000609</t>
  </si>
  <si>
    <t xml:space="preserve">SUP00042</t>
  </si>
  <si>
    <t xml:space="preserve">2022-06-17</t>
  </si>
  <si>
    <t xml:space="preserve">GRN0000609</t>
  </si>
  <si>
    <t xml:space="preserve">PO0000610</t>
  </si>
  <si>
    <t xml:space="preserve">GRN0000610</t>
  </si>
  <si>
    <t xml:space="preserve">PO0000611</t>
  </si>
  <si>
    <t xml:space="preserve">GRN0000611</t>
  </si>
  <si>
    <t xml:space="preserve">PO0000612</t>
  </si>
  <si>
    <t xml:space="preserve">SUP00954</t>
  </si>
  <si>
    <t xml:space="preserve">GRN0000612</t>
  </si>
  <si>
    <t xml:space="preserve">PO0000613</t>
  </si>
  <si>
    <t xml:space="preserve">GRN0000613</t>
  </si>
  <si>
    <t xml:space="preserve">PO0000614</t>
  </si>
  <si>
    <t xml:space="preserve">SUP00037</t>
  </si>
  <si>
    <t xml:space="preserve">GRN0000614</t>
  </si>
  <si>
    <t xml:space="preserve">PO0000615</t>
  </si>
  <si>
    <t xml:space="preserve">PRD00205</t>
  </si>
  <si>
    <t xml:space="preserve">GRN0000615</t>
  </si>
  <si>
    <t xml:space="preserve">PO0000616</t>
  </si>
  <si>
    <t xml:space="preserve">SUP00308</t>
  </si>
  <si>
    <t xml:space="preserve">GRN0000616</t>
  </si>
  <si>
    <t xml:space="preserve">PO0000617</t>
  </si>
  <si>
    <t xml:space="preserve">GRN0000617</t>
  </si>
  <si>
    <t xml:space="preserve">PO0000618</t>
  </si>
  <si>
    <t xml:space="preserve">PRD00061</t>
  </si>
  <si>
    <t xml:space="preserve">GRN0000618</t>
  </si>
  <si>
    <t xml:space="preserve">PO0000619</t>
  </si>
  <si>
    <t xml:space="preserve">SUP00811</t>
  </si>
  <si>
    <t xml:space="preserve">PRD00602</t>
  </si>
  <si>
    <t xml:space="preserve">2024-08-31</t>
  </si>
  <si>
    <t xml:space="preserve">GRN0000619</t>
  </si>
  <si>
    <t xml:space="preserve">PO0000620</t>
  </si>
  <si>
    <t xml:space="preserve">PRD00365</t>
  </si>
  <si>
    <t xml:space="preserve">GRN0000620</t>
  </si>
  <si>
    <t xml:space="preserve">PO0000621</t>
  </si>
  <si>
    <t xml:space="preserve">GRN0000621</t>
  </si>
  <si>
    <t xml:space="preserve">PO0000622</t>
  </si>
  <si>
    <t xml:space="preserve">SUP00976</t>
  </si>
  <si>
    <t xml:space="preserve">GRN0000622</t>
  </si>
  <si>
    <t xml:space="preserve">PO0000623</t>
  </si>
  <si>
    <t xml:space="preserve">SUP00633</t>
  </si>
  <si>
    <t xml:space="preserve">PRD00530</t>
  </si>
  <si>
    <t xml:space="preserve">WH00240</t>
  </si>
  <si>
    <t xml:space="preserve">GRN0000623</t>
  </si>
  <si>
    <t xml:space="preserve">PO0000624</t>
  </si>
  <si>
    <t xml:space="preserve">GRN0000624</t>
  </si>
  <si>
    <t xml:space="preserve">PO0000625</t>
  </si>
  <si>
    <t xml:space="preserve">GRN0000625</t>
  </si>
  <si>
    <t xml:space="preserve">PO0000626</t>
  </si>
  <si>
    <t xml:space="preserve">SUP00457</t>
  </si>
  <si>
    <t xml:space="preserve">2022-12-06</t>
  </si>
  <si>
    <t xml:space="preserve">GRN0000626</t>
  </si>
  <si>
    <t xml:space="preserve">PO0000627</t>
  </si>
  <si>
    <t xml:space="preserve">SUP00939</t>
  </si>
  <si>
    <t xml:space="preserve">GRN0000627</t>
  </si>
  <si>
    <t xml:space="preserve">PO0000628</t>
  </si>
  <si>
    <t xml:space="preserve">2023-06-14</t>
  </si>
  <si>
    <t xml:space="preserve">GRN0000628</t>
  </si>
  <si>
    <t xml:space="preserve">PO0000629</t>
  </si>
  <si>
    <t xml:space="preserve">SUP00610</t>
  </si>
  <si>
    <t xml:space="preserve">PRD00664</t>
  </si>
  <si>
    <t xml:space="preserve">2023-03-16</t>
  </si>
  <si>
    <t xml:space="preserve">GRN0000629</t>
  </si>
  <si>
    <t xml:space="preserve">PO0000630</t>
  </si>
  <si>
    <t xml:space="preserve">SUP00363</t>
  </si>
  <si>
    <t xml:space="preserve">2022-03-19</t>
  </si>
  <si>
    <t xml:space="preserve">GRN0000630</t>
  </si>
  <si>
    <t xml:space="preserve">PO0000631</t>
  </si>
  <si>
    <t xml:space="preserve">GRN0000631</t>
  </si>
  <si>
    <t xml:space="preserve">PO0000632</t>
  </si>
  <si>
    <t xml:space="preserve">SUP00767</t>
  </si>
  <si>
    <t xml:space="preserve">PRD00295</t>
  </si>
  <si>
    <t xml:space="preserve">WH00794</t>
  </si>
  <si>
    <t xml:space="preserve">GRN0000632</t>
  </si>
  <si>
    <t xml:space="preserve">PO0000633</t>
  </si>
  <si>
    <t xml:space="preserve">GRN0000633</t>
  </si>
  <si>
    <t xml:space="preserve">PO0000634</t>
  </si>
  <si>
    <t xml:space="preserve">GRN0000634</t>
  </si>
  <si>
    <t xml:space="preserve">PO0000635</t>
  </si>
  <si>
    <t xml:space="preserve">SUP00854</t>
  </si>
  <si>
    <t xml:space="preserve">PRD00979</t>
  </si>
  <si>
    <t xml:space="preserve">GRN0000635</t>
  </si>
  <si>
    <t xml:space="preserve">PO0000636</t>
  </si>
  <si>
    <t xml:space="preserve">SUP00846</t>
  </si>
  <si>
    <t xml:space="preserve">GRN0000636</t>
  </si>
  <si>
    <t xml:space="preserve">PO0000637</t>
  </si>
  <si>
    <t xml:space="preserve">SUP00636</t>
  </si>
  <si>
    <t xml:space="preserve">GRN0000637</t>
  </si>
  <si>
    <t xml:space="preserve">PO0000638</t>
  </si>
  <si>
    <t xml:space="preserve">GRN0000638</t>
  </si>
  <si>
    <t xml:space="preserve">PO0000639</t>
  </si>
  <si>
    <t xml:space="preserve">PRD00265</t>
  </si>
  <si>
    <t xml:space="preserve">2023-10-28</t>
  </si>
  <si>
    <t xml:space="preserve">GRN0000639</t>
  </si>
  <si>
    <t xml:space="preserve">PO0000640</t>
  </si>
  <si>
    <t xml:space="preserve">SUP00559</t>
  </si>
  <si>
    <t xml:space="preserve">PRD00046</t>
  </si>
  <si>
    <t xml:space="preserve">WH00781</t>
  </si>
  <si>
    <t xml:space="preserve">GRN0000640</t>
  </si>
  <si>
    <t xml:space="preserve">PO0000641</t>
  </si>
  <si>
    <t xml:space="preserve">SUP00822</t>
  </si>
  <si>
    <t xml:space="preserve">GRN0000641</t>
  </si>
  <si>
    <t xml:space="preserve">PO0000642</t>
  </si>
  <si>
    <t xml:space="preserve">GRN0000642</t>
  </si>
  <si>
    <t xml:space="preserve">PO0000643</t>
  </si>
  <si>
    <t xml:space="preserve">SUP00267</t>
  </si>
  <si>
    <t xml:space="preserve">PRD00320</t>
  </si>
  <si>
    <t xml:space="preserve">GRN0000643</t>
  </si>
  <si>
    <t xml:space="preserve">PO0000644</t>
  </si>
  <si>
    <t xml:space="preserve">GRN0000644</t>
  </si>
  <si>
    <t xml:space="preserve">PO0000645</t>
  </si>
  <si>
    <t xml:space="preserve">SUP00174</t>
  </si>
  <si>
    <t xml:space="preserve">GRN0000645</t>
  </si>
  <si>
    <t xml:space="preserve">PO0000646</t>
  </si>
  <si>
    <t xml:space="preserve">SUP00725</t>
  </si>
  <si>
    <t xml:space="preserve">GRN0000646</t>
  </si>
  <si>
    <t xml:space="preserve">PO0000647</t>
  </si>
  <si>
    <t xml:space="preserve">GRN0000647</t>
  </si>
  <si>
    <t xml:space="preserve">PO0000648</t>
  </si>
  <si>
    <t xml:space="preserve">SUP00421</t>
  </si>
  <si>
    <t xml:space="preserve">PRD00087</t>
  </si>
  <si>
    <t xml:space="preserve">WH00804</t>
  </si>
  <si>
    <t xml:space="preserve">GRN0000648</t>
  </si>
  <si>
    <t xml:space="preserve">PO0000649</t>
  </si>
  <si>
    <t xml:space="preserve">GRN0000649</t>
  </si>
  <si>
    <t xml:space="preserve">PO0000650</t>
  </si>
  <si>
    <t xml:space="preserve">GRN0000650</t>
  </si>
  <si>
    <t xml:space="preserve">PO0000651</t>
  </si>
  <si>
    <t xml:space="preserve">GRN0000651</t>
  </si>
  <si>
    <t xml:space="preserve">PO0000652</t>
  </si>
  <si>
    <t xml:space="preserve">2023-10-19</t>
  </si>
  <si>
    <t xml:space="preserve">GRN0000652</t>
  </si>
  <si>
    <t xml:space="preserve">PO0000653</t>
  </si>
  <si>
    <t xml:space="preserve">SUP00969</t>
  </si>
  <si>
    <t xml:space="preserve">WH00438</t>
  </si>
  <si>
    <t xml:space="preserve">GRN0000653</t>
  </si>
  <si>
    <t xml:space="preserve">PO0000654</t>
  </si>
  <si>
    <t xml:space="preserve">WH00370</t>
  </si>
  <si>
    <t xml:space="preserve">GRN0000654</t>
  </si>
  <si>
    <t xml:space="preserve">PO0000655</t>
  </si>
  <si>
    <t xml:space="preserve">GRN0000655</t>
  </si>
  <si>
    <t xml:space="preserve">PO0000656</t>
  </si>
  <si>
    <t xml:space="preserve">SUP00387</t>
  </si>
  <si>
    <t xml:space="preserve">GRN0000656</t>
  </si>
  <si>
    <t xml:space="preserve">PO0000657</t>
  </si>
  <si>
    <t xml:space="preserve">SUP00813</t>
  </si>
  <si>
    <t xml:space="preserve">GRN0000657</t>
  </si>
  <si>
    <t xml:space="preserve">PO0000658</t>
  </si>
  <si>
    <t xml:space="preserve">SUP00914</t>
  </si>
  <si>
    <t xml:space="preserve">WH00818</t>
  </si>
  <si>
    <t xml:space="preserve">GRN0000658</t>
  </si>
  <si>
    <t xml:space="preserve">PO0000659</t>
  </si>
  <si>
    <t xml:space="preserve">SUP00064</t>
  </si>
  <si>
    <t xml:space="preserve">GRN0000659</t>
  </si>
  <si>
    <t xml:space="preserve">PO0000660</t>
  </si>
  <si>
    <t xml:space="preserve">WH00521</t>
  </si>
  <si>
    <t xml:space="preserve">GRN0000660</t>
  </si>
  <si>
    <t xml:space="preserve">PO0000661</t>
  </si>
  <si>
    <t xml:space="preserve">SUP00025</t>
  </si>
  <si>
    <t xml:space="preserve">GRN0000661</t>
  </si>
  <si>
    <t xml:space="preserve">PO0000662</t>
  </si>
  <si>
    <t xml:space="preserve">GRN0000662</t>
  </si>
  <si>
    <t xml:space="preserve">PO0000663</t>
  </si>
  <si>
    <t xml:space="preserve">GRN0000663</t>
  </si>
  <si>
    <t xml:space="preserve">PO0000664</t>
  </si>
  <si>
    <t xml:space="preserve">GRN0000664</t>
  </si>
  <si>
    <t xml:space="preserve">PO0000665</t>
  </si>
  <si>
    <t xml:space="preserve">GRN0000665</t>
  </si>
  <si>
    <t xml:space="preserve">PO0000666</t>
  </si>
  <si>
    <t xml:space="preserve">SUP00763</t>
  </si>
  <si>
    <t xml:space="preserve">GRN0000666</t>
  </si>
  <si>
    <t xml:space="preserve">PO0000667</t>
  </si>
  <si>
    <t xml:space="preserve">GRN0000667</t>
  </si>
  <si>
    <t xml:space="preserve">PO0000668</t>
  </si>
  <si>
    <t xml:space="preserve">SUP00810</t>
  </si>
  <si>
    <t xml:space="preserve">2023-12-01</t>
  </si>
  <si>
    <t xml:space="preserve">GRN0000668</t>
  </si>
  <si>
    <t xml:space="preserve">PO0000669</t>
  </si>
  <si>
    <t xml:space="preserve">WH00267</t>
  </si>
  <si>
    <t xml:space="preserve">GRN0000669</t>
  </si>
  <si>
    <t xml:space="preserve">PO0000670</t>
  </si>
  <si>
    <t xml:space="preserve">SUP00463</t>
  </si>
  <si>
    <t xml:space="preserve">GRN0000670</t>
  </si>
  <si>
    <t xml:space="preserve">PO0000671</t>
  </si>
  <si>
    <t xml:space="preserve">PRD00229</t>
  </si>
  <si>
    <t xml:space="preserve">GRN0000671</t>
  </si>
  <si>
    <t xml:space="preserve">PO0000672</t>
  </si>
  <si>
    <t xml:space="preserve">PRD00240</t>
  </si>
  <si>
    <t xml:space="preserve">GRN0000672</t>
  </si>
  <si>
    <t xml:space="preserve">PO0000673</t>
  </si>
  <si>
    <t xml:space="preserve">PRD00673</t>
  </si>
  <si>
    <t xml:space="preserve">2024-01-04</t>
  </si>
  <si>
    <t xml:space="preserve">GRN0000673</t>
  </si>
  <si>
    <t xml:space="preserve">PO0000674</t>
  </si>
  <si>
    <t xml:space="preserve">PRD00517</t>
  </si>
  <si>
    <t xml:space="preserve">GRN0000674</t>
  </si>
  <si>
    <t xml:space="preserve">PO0000675</t>
  </si>
  <si>
    <t xml:space="preserve">GRN0000675</t>
  </si>
  <si>
    <t xml:space="preserve">PO0000676</t>
  </si>
  <si>
    <t xml:space="preserve">GRN0000676</t>
  </si>
  <si>
    <t xml:space="preserve">PO0000677</t>
  </si>
  <si>
    <t xml:space="preserve">SUP00563</t>
  </si>
  <si>
    <t xml:space="preserve">WH00319</t>
  </si>
  <si>
    <t xml:space="preserve">GRN0000677</t>
  </si>
  <si>
    <t xml:space="preserve">PO0000678</t>
  </si>
  <si>
    <t xml:space="preserve">SUP00784</t>
  </si>
  <si>
    <t xml:space="preserve">GRN0000678</t>
  </si>
  <si>
    <t xml:space="preserve">PO0000679</t>
  </si>
  <si>
    <t xml:space="preserve">WH00861</t>
  </si>
  <si>
    <t xml:space="preserve">GRN0000679</t>
  </si>
  <si>
    <t xml:space="preserve">PO0000680</t>
  </si>
  <si>
    <t xml:space="preserve">SUP00564</t>
  </si>
  <si>
    <t xml:space="preserve">WH00199</t>
  </si>
  <si>
    <t xml:space="preserve">GRN0000680</t>
  </si>
  <si>
    <t xml:space="preserve">PO0000681</t>
  </si>
  <si>
    <t xml:space="preserve">GRN0000681</t>
  </si>
  <si>
    <t xml:space="preserve">PO0000682</t>
  </si>
  <si>
    <t xml:space="preserve">GRN0000682</t>
  </si>
  <si>
    <t xml:space="preserve">PO0000683</t>
  </si>
  <si>
    <t xml:space="preserve">PRD00741</t>
  </si>
  <si>
    <t xml:space="preserve">WH00592</t>
  </si>
  <si>
    <t xml:space="preserve">GRN0000683</t>
  </si>
  <si>
    <t xml:space="preserve">PO0000684</t>
  </si>
  <si>
    <t xml:space="preserve">SUP00129</t>
  </si>
  <si>
    <t xml:space="preserve">GRN0000684</t>
  </si>
  <si>
    <t xml:space="preserve">PO0000685</t>
  </si>
  <si>
    <t xml:space="preserve">SUP00095</t>
  </si>
  <si>
    <t xml:space="preserve">GRN0000685</t>
  </si>
  <si>
    <t xml:space="preserve">PO0000686</t>
  </si>
  <si>
    <t xml:space="preserve">SUP00155</t>
  </si>
  <si>
    <t xml:space="preserve">PRD00612</t>
  </si>
  <si>
    <t xml:space="preserve">GRN0000686</t>
  </si>
  <si>
    <t xml:space="preserve">PO0000687</t>
  </si>
  <si>
    <t xml:space="preserve">WH00132</t>
  </si>
  <si>
    <t xml:space="preserve">2024-06-23</t>
  </si>
  <si>
    <t xml:space="preserve">GRN0000687</t>
  </si>
  <si>
    <t xml:space="preserve">PO0000688</t>
  </si>
  <si>
    <t xml:space="preserve">GRN0000688</t>
  </si>
  <si>
    <t xml:space="preserve">PO0000689</t>
  </si>
  <si>
    <t xml:space="preserve">GRN0000689</t>
  </si>
  <si>
    <t xml:space="preserve">PO0000690</t>
  </si>
  <si>
    <t xml:space="preserve">WH00198</t>
  </si>
  <si>
    <t xml:space="preserve">GRN0000690</t>
  </si>
  <si>
    <t xml:space="preserve">PO0000691</t>
  </si>
  <si>
    <t xml:space="preserve">GRN0000691</t>
  </si>
  <si>
    <t xml:space="preserve">PO0000692</t>
  </si>
  <si>
    <t xml:space="preserve">GRN0000692</t>
  </si>
  <si>
    <t xml:space="preserve">PO0000693</t>
  </si>
  <si>
    <t xml:space="preserve">GRN0000693</t>
  </si>
  <si>
    <t xml:space="preserve">PO0000694</t>
  </si>
  <si>
    <t xml:space="preserve">SUP00069</t>
  </si>
  <si>
    <t xml:space="preserve">PRD00921</t>
  </si>
  <si>
    <t xml:space="preserve">GRN0000694</t>
  </si>
  <si>
    <t xml:space="preserve">PO0000695</t>
  </si>
  <si>
    <t xml:space="preserve">GRN0000695</t>
  </si>
  <si>
    <t xml:space="preserve">PO0000696</t>
  </si>
  <si>
    <t xml:space="preserve">PRD00317</t>
  </si>
  <si>
    <t xml:space="preserve">GRN0000696</t>
  </si>
  <si>
    <t xml:space="preserve">PO0000697</t>
  </si>
  <si>
    <t xml:space="preserve">GRN0000697</t>
  </si>
  <si>
    <t xml:space="preserve">PO0000698</t>
  </si>
  <si>
    <t xml:space="preserve">WH00631</t>
  </si>
  <si>
    <t xml:space="preserve">GRN0000698</t>
  </si>
  <si>
    <t xml:space="preserve">PO0000699</t>
  </si>
  <si>
    <t xml:space="preserve">GRN0000699</t>
  </si>
  <si>
    <t xml:space="preserve">PO0000700</t>
  </si>
  <si>
    <t xml:space="preserve">SUP00097</t>
  </si>
  <si>
    <t xml:space="preserve">WH00954</t>
  </si>
  <si>
    <t xml:space="preserve">2024-09-10</t>
  </si>
  <si>
    <t xml:space="preserve">2024-09-21</t>
  </si>
  <si>
    <t xml:space="preserve">GRN0000700</t>
  </si>
  <si>
    <t xml:space="preserve">PO0000701</t>
  </si>
  <si>
    <t xml:space="preserve">WH00800</t>
  </si>
  <si>
    <t xml:space="preserve">GRN0000701</t>
  </si>
  <si>
    <t xml:space="preserve">PO0000702</t>
  </si>
  <si>
    <t xml:space="preserve">2022-06-23</t>
  </si>
  <si>
    <t xml:space="preserve">GRN0000702</t>
  </si>
  <si>
    <t xml:space="preserve">PO0000703</t>
  </si>
  <si>
    <t xml:space="preserve">SUP00534</t>
  </si>
  <si>
    <t xml:space="preserve">PRD00018</t>
  </si>
  <si>
    <t xml:space="preserve">WH00082</t>
  </si>
  <si>
    <t xml:space="preserve">GRN0000703</t>
  </si>
  <si>
    <t xml:space="preserve">PO0000704</t>
  </si>
  <si>
    <t xml:space="preserve">GRN0000704</t>
  </si>
  <si>
    <t xml:space="preserve">PO0000705</t>
  </si>
  <si>
    <t xml:space="preserve">SUP00777</t>
  </si>
  <si>
    <t xml:space="preserve">GRN0000705</t>
  </si>
  <si>
    <t xml:space="preserve">PO0000706</t>
  </si>
  <si>
    <t xml:space="preserve">SUP00502</t>
  </si>
  <si>
    <t xml:space="preserve">GRN0000706</t>
  </si>
  <si>
    <t xml:space="preserve">PO0000707</t>
  </si>
  <si>
    <t xml:space="preserve">SUP00026</t>
  </si>
  <si>
    <t xml:space="preserve">WH00584</t>
  </si>
  <si>
    <t xml:space="preserve">GRN0000707</t>
  </si>
  <si>
    <t xml:space="preserve">PO0000708</t>
  </si>
  <si>
    <t xml:space="preserve">GRN0000708</t>
  </si>
  <si>
    <t xml:space="preserve">PO0000709</t>
  </si>
  <si>
    <t xml:space="preserve">SUP00213</t>
  </si>
  <si>
    <t xml:space="preserve">GRN0000709</t>
  </si>
  <si>
    <t xml:space="preserve">PO0000710</t>
  </si>
  <si>
    <t xml:space="preserve">GRN0000710</t>
  </si>
  <si>
    <t xml:space="preserve">PO0000711</t>
  </si>
  <si>
    <t xml:space="preserve">SUP00611</t>
  </si>
  <si>
    <t xml:space="preserve">GRN0000711</t>
  </si>
  <si>
    <t xml:space="preserve">PO0000712</t>
  </si>
  <si>
    <t xml:space="preserve">GRN0000712</t>
  </si>
  <si>
    <t xml:space="preserve">PO0000713</t>
  </si>
  <si>
    <t xml:space="preserve">GRN0000713</t>
  </si>
  <si>
    <t xml:space="preserve">PO0000714</t>
  </si>
  <si>
    <t xml:space="preserve">WH00410</t>
  </si>
  <si>
    <t xml:space="preserve">GRN0000714</t>
  </si>
  <si>
    <t xml:space="preserve">PO0000715</t>
  </si>
  <si>
    <t xml:space="preserve">GRN0000715</t>
  </si>
  <si>
    <t xml:space="preserve">PO0000716</t>
  </si>
  <si>
    <t xml:space="preserve">SUP00602</t>
  </si>
  <si>
    <t xml:space="preserve">GRN0000716</t>
  </si>
  <si>
    <t xml:space="preserve">PO0000717</t>
  </si>
  <si>
    <t xml:space="preserve">2022-04-30</t>
  </si>
  <si>
    <t xml:space="preserve">GRN0000717</t>
  </si>
  <si>
    <t xml:space="preserve">PO0000718</t>
  </si>
  <si>
    <t xml:space="preserve">SUP00532</t>
  </si>
  <si>
    <t xml:space="preserve">WH00211</t>
  </si>
  <si>
    <t xml:space="preserve">GRN0000718</t>
  </si>
  <si>
    <t xml:space="preserve">PO0000719</t>
  </si>
  <si>
    <t xml:space="preserve">WH00358</t>
  </si>
  <si>
    <t xml:space="preserve">GRN0000719</t>
  </si>
  <si>
    <t xml:space="preserve">PO0000720</t>
  </si>
  <si>
    <t xml:space="preserve">GRN0000720</t>
  </si>
  <si>
    <t xml:space="preserve">PO0000721</t>
  </si>
  <si>
    <t xml:space="preserve">GRN0000721</t>
  </si>
  <si>
    <t xml:space="preserve">PO0000722</t>
  </si>
  <si>
    <t xml:space="preserve">SUP00717</t>
  </si>
  <si>
    <t xml:space="preserve">GRN0000722</t>
  </si>
  <si>
    <t xml:space="preserve">PO0000723</t>
  </si>
  <si>
    <t xml:space="preserve">SUP00556</t>
  </si>
  <si>
    <t xml:space="preserve">GRN0000723</t>
  </si>
  <si>
    <t xml:space="preserve">PO0000724</t>
  </si>
  <si>
    <t xml:space="preserve">GRN0000724</t>
  </si>
  <si>
    <t xml:space="preserve">PO0000725</t>
  </si>
  <si>
    <t xml:space="preserve">SUP00951</t>
  </si>
  <si>
    <t xml:space="preserve">PRD00776</t>
  </si>
  <si>
    <t xml:space="preserve">GRN0000725</t>
  </si>
  <si>
    <t xml:space="preserve">PO0000726</t>
  </si>
  <si>
    <t xml:space="preserve">2023-10-10</t>
  </si>
  <si>
    <t xml:space="preserve">GRN0000726</t>
  </si>
  <si>
    <t xml:space="preserve">PO0000727</t>
  </si>
  <si>
    <t xml:space="preserve">GRN0000727</t>
  </si>
  <si>
    <t xml:space="preserve">PO0000728</t>
  </si>
  <si>
    <t xml:space="preserve">GRN0000728</t>
  </si>
  <si>
    <t xml:space="preserve">PO0000729</t>
  </si>
  <si>
    <t xml:space="preserve">SUP00322</t>
  </si>
  <si>
    <t xml:space="preserve">2024-10-10</t>
  </si>
  <si>
    <t xml:space="preserve">GRN0000729</t>
  </si>
  <si>
    <t xml:space="preserve">PO0000730</t>
  </si>
  <si>
    <t xml:space="preserve">PRD00557</t>
  </si>
  <si>
    <t xml:space="preserve">GRN0000730</t>
  </si>
  <si>
    <t xml:space="preserve">PO0000731</t>
  </si>
  <si>
    <t xml:space="preserve">SUP00479</t>
  </si>
  <si>
    <t xml:space="preserve">GRN0000731</t>
  </si>
  <si>
    <t xml:space="preserve">PO0000732</t>
  </si>
  <si>
    <t xml:space="preserve">SUP00522</t>
  </si>
  <si>
    <t xml:space="preserve">WH00858</t>
  </si>
  <si>
    <t xml:space="preserve">GRN0000732</t>
  </si>
  <si>
    <t xml:space="preserve">PO0000733</t>
  </si>
  <si>
    <t xml:space="preserve">GRN0000733</t>
  </si>
  <si>
    <t xml:space="preserve">PO0000734</t>
  </si>
  <si>
    <t xml:space="preserve">SUP00492</t>
  </si>
  <si>
    <t xml:space="preserve">WH00659</t>
  </si>
  <si>
    <t xml:space="preserve">GRN0000734</t>
  </si>
  <si>
    <t xml:space="preserve">PO0000735</t>
  </si>
  <si>
    <t xml:space="preserve">2024-08-11</t>
  </si>
  <si>
    <t xml:space="preserve">GRN0000735</t>
  </si>
  <si>
    <t xml:space="preserve">PO0000736</t>
  </si>
  <si>
    <t xml:space="preserve">SUP00251</t>
  </si>
  <si>
    <t xml:space="preserve">GRN0000736</t>
  </si>
  <si>
    <t xml:space="preserve">PO0000737</t>
  </si>
  <si>
    <t xml:space="preserve">GRN0000737</t>
  </si>
  <si>
    <t xml:space="preserve">PO0000738</t>
  </si>
  <si>
    <t xml:space="preserve">WH00658</t>
  </si>
  <si>
    <t xml:space="preserve">GRN0000738</t>
  </si>
  <si>
    <t xml:space="preserve">PO0000739</t>
  </si>
  <si>
    <t xml:space="preserve">SUP00989</t>
  </si>
  <si>
    <t xml:space="preserve">GRN0000739</t>
  </si>
  <si>
    <t xml:space="preserve">PO0000740</t>
  </si>
  <si>
    <t xml:space="preserve">GRN0000740</t>
  </si>
  <si>
    <t xml:space="preserve">PO0000741</t>
  </si>
  <si>
    <t xml:space="preserve">SUP00357</t>
  </si>
  <si>
    <t xml:space="preserve">GRN0000741</t>
  </si>
  <si>
    <t xml:space="preserve">PO0000742</t>
  </si>
  <si>
    <t xml:space="preserve">SUP00579</t>
  </si>
  <si>
    <t xml:space="preserve">PRD00421</t>
  </si>
  <si>
    <t xml:space="preserve">GRN0000742</t>
  </si>
  <si>
    <t xml:space="preserve">PO0000743</t>
  </si>
  <si>
    <t xml:space="preserve">GRN0000743</t>
  </si>
  <si>
    <t xml:space="preserve">PO0000744</t>
  </si>
  <si>
    <t xml:space="preserve">SUP00980</t>
  </si>
  <si>
    <t xml:space="preserve">2023-08-01</t>
  </si>
  <si>
    <t xml:space="preserve">GRN0000744</t>
  </si>
  <si>
    <t xml:space="preserve">PO0000745</t>
  </si>
  <si>
    <t xml:space="preserve">GRN0000745</t>
  </si>
  <si>
    <t xml:space="preserve">PO0000746</t>
  </si>
  <si>
    <t xml:space="preserve">SUP00041</t>
  </si>
  <si>
    <t xml:space="preserve">2024-04-26</t>
  </si>
  <si>
    <t xml:space="preserve">GRN0000746</t>
  </si>
  <si>
    <t xml:space="preserve">PO0000747</t>
  </si>
  <si>
    <t xml:space="preserve">GRN0000747</t>
  </si>
  <si>
    <t xml:space="preserve">PO0000748</t>
  </si>
  <si>
    <t xml:space="preserve">SUP00011</t>
  </si>
  <si>
    <t xml:space="preserve">GRN0000748</t>
  </si>
  <si>
    <t xml:space="preserve">PO0000749</t>
  </si>
  <si>
    <t xml:space="preserve">PRD00386</t>
  </si>
  <si>
    <t xml:space="preserve">GRN0000749</t>
  </si>
  <si>
    <t xml:space="preserve">PO0000750</t>
  </si>
  <si>
    <t xml:space="preserve">GRN0000750</t>
  </si>
  <si>
    <t xml:space="preserve">PO0000751</t>
  </si>
  <si>
    <t xml:space="preserve">PRD00751</t>
  </si>
  <si>
    <t xml:space="preserve">GRN0000751</t>
  </si>
  <si>
    <t xml:space="preserve">PO0000752</t>
  </si>
  <si>
    <t xml:space="preserve">SUP00416</t>
  </si>
  <si>
    <t xml:space="preserve">PRD00400</t>
  </si>
  <si>
    <t xml:space="preserve">GRN0000752</t>
  </si>
  <si>
    <t xml:space="preserve">PO0000753</t>
  </si>
  <si>
    <t xml:space="preserve">GRN0000753</t>
  </si>
  <si>
    <t xml:space="preserve">PO0000754</t>
  </si>
  <si>
    <t xml:space="preserve">SUP00603</t>
  </si>
  <si>
    <t xml:space="preserve">PRD00428</t>
  </si>
  <si>
    <t xml:space="preserve">GRN0000754</t>
  </si>
  <si>
    <t xml:space="preserve">PO0000755</t>
  </si>
  <si>
    <t xml:space="preserve">GRN0000755</t>
  </si>
  <si>
    <t xml:space="preserve">PO0000756</t>
  </si>
  <si>
    <t xml:space="preserve">GRN0000756</t>
  </si>
  <si>
    <t xml:space="preserve">PO0000757</t>
  </si>
  <si>
    <t xml:space="preserve">PRD00915</t>
  </si>
  <si>
    <t xml:space="preserve">WH00453</t>
  </si>
  <si>
    <t xml:space="preserve">GRN0000757</t>
  </si>
  <si>
    <t xml:space="preserve">PO0000758</t>
  </si>
  <si>
    <t xml:space="preserve">GRN0000758</t>
  </si>
  <si>
    <t xml:space="preserve">PO0000759</t>
  </si>
  <si>
    <t xml:space="preserve">SUP00708</t>
  </si>
  <si>
    <t xml:space="preserve">GRN0000759</t>
  </si>
  <si>
    <t xml:space="preserve">PO0000760</t>
  </si>
  <si>
    <t xml:space="preserve">GRN0000760</t>
  </si>
  <si>
    <t xml:space="preserve">PO0000761</t>
  </si>
  <si>
    <t xml:space="preserve">GRN0000761</t>
  </si>
  <si>
    <t xml:space="preserve">PO0000762</t>
  </si>
  <si>
    <t xml:space="preserve">GRN0000762</t>
  </si>
  <si>
    <t xml:space="preserve">PO0000763</t>
  </si>
  <si>
    <t xml:space="preserve">WH00430</t>
  </si>
  <si>
    <t xml:space="preserve">GRN0000763</t>
  </si>
  <si>
    <t xml:space="preserve">PO0000764</t>
  </si>
  <si>
    <t xml:space="preserve">GRN0000764</t>
  </si>
  <si>
    <t xml:space="preserve">PO0000765</t>
  </si>
  <si>
    <t xml:space="preserve">2022-02-02</t>
  </si>
  <si>
    <t xml:space="preserve">GRN0000765</t>
  </si>
  <si>
    <t xml:space="preserve">PO0000766</t>
  </si>
  <si>
    <t xml:space="preserve">SUP00407</t>
  </si>
  <si>
    <t xml:space="preserve">GRN0000766</t>
  </si>
  <si>
    <t xml:space="preserve">PO0000767</t>
  </si>
  <si>
    <t xml:space="preserve">SUP00385</t>
  </si>
  <si>
    <t xml:space="preserve">GRN0000767</t>
  </si>
  <si>
    <t xml:space="preserve">PO0000768</t>
  </si>
  <si>
    <t xml:space="preserve">SUP00323</t>
  </si>
  <si>
    <t xml:space="preserve">PRD00128</t>
  </si>
  <si>
    <t xml:space="preserve">GRN0000768</t>
  </si>
  <si>
    <t xml:space="preserve">PO0000769</t>
  </si>
  <si>
    <t xml:space="preserve">SUP00083</t>
  </si>
  <si>
    <t xml:space="preserve">GRN0000769</t>
  </si>
  <si>
    <t xml:space="preserve">PO0000770</t>
  </si>
  <si>
    <t xml:space="preserve">WH00047</t>
  </si>
  <si>
    <t xml:space="preserve">GRN0000770</t>
  </si>
  <si>
    <t xml:space="preserve">PO0000771</t>
  </si>
  <si>
    <t xml:space="preserve">PRD00752</t>
  </si>
  <si>
    <t xml:space="preserve">GRN0000771</t>
  </si>
  <si>
    <t xml:space="preserve">PO0000772</t>
  </si>
  <si>
    <t xml:space="preserve">SUP00462</t>
  </si>
  <si>
    <t xml:space="preserve">WH00219</t>
  </si>
  <si>
    <t xml:space="preserve">2024-10-19</t>
  </si>
  <si>
    <t xml:space="preserve">GRN0000772</t>
  </si>
  <si>
    <t xml:space="preserve">PO0000773</t>
  </si>
  <si>
    <t xml:space="preserve">GRN0000773</t>
  </si>
  <si>
    <t xml:space="preserve">PO0000774</t>
  </si>
  <si>
    <t xml:space="preserve">GRN0000774</t>
  </si>
  <si>
    <t xml:space="preserve">PO0000775</t>
  </si>
  <si>
    <t xml:space="preserve">SUP00420</t>
  </si>
  <si>
    <t xml:space="preserve">2024-05-10</t>
  </si>
  <si>
    <t xml:space="preserve">GRN0000775</t>
  </si>
  <si>
    <t xml:space="preserve">PO0000776</t>
  </si>
  <si>
    <t xml:space="preserve">SUP00600</t>
  </si>
  <si>
    <t xml:space="preserve">PRD00254</t>
  </si>
  <si>
    <t xml:space="preserve">GRN0000776</t>
  </si>
  <si>
    <t xml:space="preserve">PO0000777</t>
  </si>
  <si>
    <t xml:space="preserve">WH00763</t>
  </si>
  <si>
    <t xml:space="preserve">GRN0000777</t>
  </si>
  <si>
    <t xml:space="preserve">PO0000778</t>
  </si>
  <si>
    <t xml:space="preserve">WH00767</t>
  </si>
  <si>
    <t xml:space="preserve">GRN0000778</t>
  </si>
  <si>
    <t xml:space="preserve">PO0000779</t>
  </si>
  <si>
    <t xml:space="preserve">2024-05-28</t>
  </si>
  <si>
    <t xml:space="preserve">GRN0000779</t>
  </si>
  <si>
    <t xml:space="preserve">PO0000780</t>
  </si>
  <si>
    <t xml:space="preserve">SUP00791</t>
  </si>
  <si>
    <t xml:space="preserve">GRN0000780</t>
  </si>
  <si>
    <t xml:space="preserve">PO0000781</t>
  </si>
  <si>
    <t xml:space="preserve">SUP00771</t>
  </si>
  <si>
    <t xml:space="preserve">WH00750</t>
  </si>
  <si>
    <t xml:space="preserve">GRN0000781</t>
  </si>
  <si>
    <t xml:space="preserve">PO0000782</t>
  </si>
  <si>
    <t xml:space="preserve">WH00117</t>
  </si>
  <si>
    <t xml:space="preserve">GRN0000782</t>
  </si>
  <si>
    <t xml:space="preserve">PO0000783</t>
  </si>
  <si>
    <t xml:space="preserve">GRN0000783</t>
  </si>
  <si>
    <t xml:space="preserve">PO0000784</t>
  </si>
  <si>
    <t xml:space="preserve">GRN0000784</t>
  </si>
  <si>
    <t xml:space="preserve">PO0000785</t>
  </si>
  <si>
    <t xml:space="preserve">SUP00920</t>
  </si>
  <si>
    <t xml:space="preserve">PRD00838</t>
  </si>
  <si>
    <t xml:space="preserve">GRN0000785</t>
  </si>
  <si>
    <t xml:space="preserve">PO0000786</t>
  </si>
  <si>
    <t xml:space="preserve">SUP00206</t>
  </si>
  <si>
    <t xml:space="preserve">2023-08-02</t>
  </si>
  <si>
    <t xml:space="preserve">GRN0000786</t>
  </si>
  <si>
    <t xml:space="preserve">PO0000787</t>
  </si>
  <si>
    <t xml:space="preserve">GRN0000787</t>
  </si>
  <si>
    <t xml:space="preserve">PO0000788</t>
  </si>
  <si>
    <t xml:space="preserve">WH00191</t>
  </si>
  <si>
    <t xml:space="preserve">2023-12-05</t>
  </si>
  <si>
    <t xml:space="preserve">GRN0000788</t>
  </si>
  <si>
    <t xml:space="preserve">PO0000789</t>
  </si>
  <si>
    <t xml:space="preserve">SUP00895</t>
  </si>
  <si>
    <t xml:space="preserve">GRN0000789</t>
  </si>
  <si>
    <t xml:space="preserve">PO0000790</t>
  </si>
  <si>
    <t xml:space="preserve">SUP00222</t>
  </si>
  <si>
    <t xml:space="preserve">GRN0000790</t>
  </si>
  <si>
    <t xml:space="preserve">PO0000791</t>
  </si>
  <si>
    <t xml:space="preserve">GRN0000791</t>
  </si>
  <si>
    <t xml:space="preserve">PO0000792</t>
  </si>
  <si>
    <t xml:space="preserve">SUP00747</t>
  </si>
  <si>
    <t xml:space="preserve">2022-10-27</t>
  </si>
  <si>
    <t xml:space="preserve">GRN0000792</t>
  </si>
  <si>
    <t xml:space="preserve">PO0000793</t>
  </si>
  <si>
    <t xml:space="preserve">SUP00088</t>
  </si>
  <si>
    <t xml:space="preserve">GRN0000793</t>
  </si>
  <si>
    <t xml:space="preserve">PO0000794</t>
  </si>
  <si>
    <t xml:space="preserve">GRN0000794</t>
  </si>
  <si>
    <t xml:space="preserve">PO0000795</t>
  </si>
  <si>
    <t xml:space="preserve">GRN0000795</t>
  </si>
  <si>
    <t xml:space="preserve">PO0000796</t>
  </si>
  <si>
    <t xml:space="preserve">GRN0000796</t>
  </si>
  <si>
    <t xml:space="preserve">PO0000797</t>
  </si>
  <si>
    <t xml:space="preserve">GRN0000797</t>
  </si>
  <si>
    <t xml:space="preserve">PO0000798</t>
  </si>
  <si>
    <t xml:space="preserve">GRN0000798</t>
  </si>
  <si>
    <t xml:space="preserve">PO0000799</t>
  </si>
  <si>
    <t xml:space="preserve">GRN0000799</t>
  </si>
  <si>
    <t xml:space="preserve">PO0000800</t>
  </si>
  <si>
    <t xml:space="preserve">SUP00332</t>
  </si>
  <si>
    <t xml:space="preserve">GRN0000800</t>
  </si>
  <si>
    <t xml:space="preserve">PO0000801</t>
  </si>
  <si>
    <t xml:space="preserve">GRN0000801</t>
  </si>
  <si>
    <t xml:space="preserve">PO0000802</t>
  </si>
  <si>
    <t xml:space="preserve">SUP00882</t>
  </si>
  <si>
    <t xml:space="preserve">GRN0000802</t>
  </si>
  <si>
    <t xml:space="preserve">PO0000803</t>
  </si>
  <si>
    <t xml:space="preserve">GRN0000803</t>
  </si>
  <si>
    <t xml:space="preserve">PO0000804</t>
  </si>
  <si>
    <t xml:space="preserve">GRN0000804</t>
  </si>
  <si>
    <t xml:space="preserve">PO0000805</t>
  </si>
  <si>
    <t xml:space="preserve">GRN0000805</t>
  </si>
  <si>
    <t xml:space="preserve">PO0000806</t>
  </si>
  <si>
    <t xml:space="preserve">GRN0000806</t>
  </si>
  <si>
    <t xml:space="preserve">PO0000807</t>
  </si>
  <si>
    <t xml:space="preserve">SUP00879</t>
  </si>
  <si>
    <t xml:space="preserve">GRN0000807</t>
  </si>
  <si>
    <t xml:space="preserve">PO0000808</t>
  </si>
  <si>
    <t xml:space="preserve">SUP00455</t>
  </si>
  <si>
    <t xml:space="preserve">GRN0000808</t>
  </si>
  <si>
    <t xml:space="preserve">PO0000809</t>
  </si>
  <si>
    <t xml:space="preserve">GRN0000809</t>
  </si>
  <si>
    <t xml:space="preserve">PO0000810</t>
  </si>
  <si>
    <t xml:space="preserve">SUP00326</t>
  </si>
  <si>
    <t xml:space="preserve">GRN0000810</t>
  </si>
  <si>
    <t xml:space="preserve">PO0000811</t>
  </si>
  <si>
    <t xml:space="preserve">WH00826</t>
  </si>
  <si>
    <t xml:space="preserve">GRN0000811</t>
  </si>
  <si>
    <t xml:space="preserve">PO0000812</t>
  </si>
  <si>
    <t xml:space="preserve">PRD00922</t>
  </si>
  <si>
    <t xml:space="preserve">GRN0000812</t>
  </si>
  <si>
    <t xml:space="preserve">PO0000813</t>
  </si>
  <si>
    <t xml:space="preserve">SUP00946</t>
  </si>
  <si>
    <t xml:space="preserve">GRN0000813</t>
  </si>
  <si>
    <t xml:space="preserve">PO0000814</t>
  </si>
  <si>
    <t xml:space="preserve">SUP00472</t>
  </si>
  <si>
    <t xml:space="preserve">GRN0000814</t>
  </si>
  <si>
    <t xml:space="preserve">PO0000815</t>
  </si>
  <si>
    <t xml:space="preserve">GRN0000815</t>
  </si>
  <si>
    <t xml:space="preserve">PO0000816</t>
  </si>
  <si>
    <t xml:space="preserve">WH00530</t>
  </si>
  <si>
    <t xml:space="preserve">GRN0000816</t>
  </si>
  <si>
    <t xml:space="preserve">PO0000817</t>
  </si>
  <si>
    <t xml:space="preserve">GRN0000817</t>
  </si>
  <si>
    <t xml:space="preserve">PO0000818</t>
  </si>
  <si>
    <t xml:space="preserve">GRN0000818</t>
  </si>
  <si>
    <t xml:space="preserve">PO0000819</t>
  </si>
  <si>
    <t xml:space="preserve">2023-01-01</t>
  </si>
  <si>
    <t xml:space="preserve">GRN0000819</t>
  </si>
  <si>
    <t xml:space="preserve">PO0000820</t>
  </si>
  <si>
    <t xml:space="preserve">PRD00092</t>
  </si>
  <si>
    <t xml:space="preserve">WH00568</t>
  </si>
  <si>
    <t xml:space="preserve">GRN0000820</t>
  </si>
  <si>
    <t xml:space="preserve">PO0000821</t>
  </si>
  <si>
    <t xml:space="preserve">SUP00566</t>
  </si>
  <si>
    <t xml:space="preserve">GRN0000821</t>
  </si>
  <si>
    <t xml:space="preserve">PO0000822</t>
  </si>
  <si>
    <t xml:space="preserve">PRD00373</t>
  </si>
  <si>
    <t xml:space="preserve">GRN0000822</t>
  </si>
  <si>
    <t xml:space="preserve">PO0000823</t>
  </si>
  <si>
    <t xml:space="preserve">PRD00723</t>
  </si>
  <si>
    <t xml:space="preserve">GRN0000823</t>
  </si>
  <si>
    <t xml:space="preserve">PO0000824</t>
  </si>
  <si>
    <t xml:space="preserve">SUP00429</t>
  </si>
  <si>
    <t xml:space="preserve">GRN0000824</t>
  </si>
  <si>
    <t xml:space="preserve">PO0000825</t>
  </si>
  <si>
    <t xml:space="preserve">SUP00694</t>
  </si>
  <si>
    <t xml:space="preserve">PRD00749</t>
  </si>
  <si>
    <t xml:space="preserve">WH00058</t>
  </si>
  <si>
    <t xml:space="preserve">GRN0000825</t>
  </si>
  <si>
    <t xml:space="preserve">PO0000826</t>
  </si>
  <si>
    <t xml:space="preserve">WH00635</t>
  </si>
  <si>
    <t xml:space="preserve">GRN0000826</t>
  </si>
  <si>
    <t xml:space="preserve">PO0000827</t>
  </si>
  <si>
    <t xml:space="preserve">SUP00111</t>
  </si>
  <si>
    <t xml:space="preserve">GRN0000827</t>
  </si>
  <si>
    <t xml:space="preserve">PO0000828</t>
  </si>
  <si>
    <t xml:space="preserve">SUP00730</t>
  </si>
  <si>
    <t xml:space="preserve">GRN0000828</t>
  </si>
  <si>
    <t xml:space="preserve">PO0000829</t>
  </si>
  <si>
    <t xml:space="preserve">GRN0000829</t>
  </si>
  <si>
    <t xml:space="preserve">PO0000830</t>
  </si>
  <si>
    <t xml:space="preserve">PRD00379</t>
  </si>
  <si>
    <t xml:space="preserve">GRN0000830</t>
  </si>
  <si>
    <t xml:space="preserve">PO0000831</t>
  </si>
  <si>
    <t xml:space="preserve">SUP00242</t>
  </si>
  <si>
    <t xml:space="preserve">GRN0000831</t>
  </si>
  <si>
    <t xml:space="preserve">PO0000832</t>
  </si>
  <si>
    <t xml:space="preserve">WH00718</t>
  </si>
  <si>
    <t xml:space="preserve">GRN0000832</t>
  </si>
  <si>
    <t xml:space="preserve">PO0000833</t>
  </si>
  <si>
    <t xml:space="preserve">SUP00365</t>
  </si>
  <si>
    <t xml:space="preserve">WH00318</t>
  </si>
  <si>
    <t xml:space="preserve">GRN0000833</t>
  </si>
  <si>
    <t xml:space="preserve">PO0000834</t>
  </si>
  <si>
    <t xml:space="preserve">SUP00034</t>
  </si>
  <si>
    <t xml:space="preserve">GRN0000834</t>
  </si>
  <si>
    <t xml:space="preserve">PO0000835</t>
  </si>
  <si>
    <t xml:space="preserve">PRD00834</t>
  </si>
  <si>
    <t xml:space="preserve">WH00820</t>
  </si>
  <si>
    <t xml:space="preserve">2024-09-11</t>
  </si>
  <si>
    <t xml:space="preserve">GRN0000835</t>
  </si>
  <si>
    <t xml:space="preserve">PO0000836</t>
  </si>
  <si>
    <t xml:space="preserve">WH00405</t>
  </si>
  <si>
    <t xml:space="preserve">GRN0000836</t>
  </si>
  <si>
    <t xml:space="preserve">PO0000837</t>
  </si>
  <si>
    <t xml:space="preserve">SUP00106</t>
  </si>
  <si>
    <t xml:space="preserve">GRN0000837</t>
  </si>
  <si>
    <t xml:space="preserve">PO0000838</t>
  </si>
  <si>
    <t xml:space="preserve">GRN0000838</t>
  </si>
  <si>
    <t xml:space="preserve">PO0000839</t>
  </si>
  <si>
    <t xml:space="preserve">GRN0000839</t>
  </si>
  <si>
    <t xml:space="preserve">PO0000840</t>
  </si>
  <si>
    <t xml:space="preserve">GRN0000840</t>
  </si>
  <si>
    <t xml:space="preserve">PO0000841</t>
  </si>
  <si>
    <t xml:space="preserve">GRN0000841</t>
  </si>
  <si>
    <t xml:space="preserve">PO0000842</t>
  </si>
  <si>
    <t xml:space="preserve">GRN0000842</t>
  </si>
  <si>
    <t xml:space="preserve">PO0000843</t>
  </si>
  <si>
    <t xml:space="preserve">GRN0000843</t>
  </si>
  <si>
    <t xml:space="preserve">PO0000844</t>
  </si>
  <si>
    <t xml:space="preserve">PRD00956</t>
  </si>
  <si>
    <t xml:space="preserve">GRN0000844</t>
  </si>
  <si>
    <t xml:space="preserve">PO0000845</t>
  </si>
  <si>
    <t xml:space="preserve">SUP00114</t>
  </si>
  <si>
    <t xml:space="preserve">WH00737</t>
  </si>
  <si>
    <t xml:space="preserve">GRN0000845</t>
  </si>
  <si>
    <t xml:space="preserve">PO0000846</t>
  </si>
  <si>
    <t xml:space="preserve">GRN0000846</t>
  </si>
  <si>
    <t xml:space="preserve">PO0000847</t>
  </si>
  <si>
    <t xml:space="preserve">SUP00678</t>
  </si>
  <si>
    <t xml:space="preserve">GRN0000847</t>
  </si>
  <si>
    <t xml:space="preserve">PO0000848</t>
  </si>
  <si>
    <t xml:space="preserve">SUP00932</t>
  </si>
  <si>
    <t xml:space="preserve">GRN0000848</t>
  </si>
  <si>
    <t xml:space="preserve">PO0000849</t>
  </si>
  <si>
    <t xml:space="preserve">GRN0000849</t>
  </si>
  <si>
    <t xml:space="preserve">PO0000850</t>
  </si>
  <si>
    <t xml:space="preserve">GRN0000850</t>
  </si>
  <si>
    <t xml:space="preserve">PO0000851</t>
  </si>
  <si>
    <t xml:space="preserve">GRN0000851</t>
  </si>
  <si>
    <t xml:space="preserve">PO0000852</t>
  </si>
  <si>
    <t xml:space="preserve">GRN0000852</t>
  </si>
  <si>
    <t xml:space="preserve">PO0000853</t>
  </si>
  <si>
    <t xml:space="preserve">GRN0000853</t>
  </si>
  <si>
    <t xml:space="preserve">PO0000854</t>
  </si>
  <si>
    <t xml:space="preserve">SUP00971</t>
  </si>
  <si>
    <t xml:space="preserve">GRN0000854</t>
  </si>
  <si>
    <t xml:space="preserve">PO0000855</t>
  </si>
  <si>
    <t xml:space="preserve">GRN0000855</t>
  </si>
  <si>
    <t xml:space="preserve">PO0000856</t>
  </si>
  <si>
    <t xml:space="preserve">SUP00311</t>
  </si>
  <si>
    <t xml:space="preserve">GRN0000856</t>
  </si>
  <si>
    <t xml:space="preserve">PO0000857</t>
  </si>
  <si>
    <t xml:space="preserve">PRD00994</t>
  </si>
  <si>
    <t xml:space="preserve">GRN0000857</t>
  </si>
  <si>
    <t xml:space="preserve">PO0000858</t>
  </si>
  <si>
    <t xml:space="preserve">SUP00138</t>
  </si>
  <si>
    <t xml:space="preserve">GRN0000858</t>
  </si>
  <si>
    <t xml:space="preserve">PO0000859</t>
  </si>
  <si>
    <t xml:space="preserve">GRN0000859</t>
  </si>
  <si>
    <t xml:space="preserve">PO0000860</t>
  </si>
  <si>
    <t xml:space="preserve">SUP00838</t>
  </si>
  <si>
    <t xml:space="preserve">WH00459</t>
  </si>
  <si>
    <t xml:space="preserve">GRN0000860</t>
  </si>
  <si>
    <t xml:space="preserve">PO0000861</t>
  </si>
  <si>
    <t xml:space="preserve">SUP00789</t>
  </si>
  <si>
    <t xml:space="preserve">GRN0000861</t>
  </si>
  <si>
    <t xml:space="preserve">PO0000862</t>
  </si>
  <si>
    <t xml:space="preserve">SUP00638</t>
  </si>
  <si>
    <t xml:space="preserve">GRN0000862</t>
  </si>
  <si>
    <t xml:space="preserve">PO0000863</t>
  </si>
  <si>
    <t xml:space="preserve">GRN0000863</t>
  </si>
  <si>
    <t xml:space="preserve">PO0000864</t>
  </si>
  <si>
    <t xml:space="preserve">PRD00978</t>
  </si>
  <si>
    <t xml:space="preserve">GRN0000864</t>
  </si>
  <si>
    <t xml:space="preserve">PO0000865</t>
  </si>
  <si>
    <t xml:space="preserve">SUP00511</t>
  </si>
  <si>
    <t xml:space="preserve">PRD00374</t>
  </si>
  <si>
    <t xml:space="preserve">GRN0000865</t>
  </si>
  <si>
    <t xml:space="preserve">PO0000866</t>
  </si>
  <si>
    <t xml:space="preserve">SUP00958</t>
  </si>
  <si>
    <t xml:space="preserve">GRN0000866</t>
  </si>
  <si>
    <t xml:space="preserve">PO0000867</t>
  </si>
  <si>
    <t xml:space="preserve">PRD00509</t>
  </si>
  <si>
    <t xml:space="preserve">GRN0000867</t>
  </si>
  <si>
    <t xml:space="preserve">PO0000868</t>
  </si>
  <si>
    <t xml:space="preserve">SUP00614</t>
  </si>
  <si>
    <t xml:space="preserve">GRN0000868</t>
  </si>
  <si>
    <t xml:space="preserve">PO0000869</t>
  </si>
  <si>
    <t xml:space="preserve">GRN0000869</t>
  </si>
  <si>
    <t xml:space="preserve">PO0000870</t>
  </si>
  <si>
    <t xml:space="preserve">SUP00049</t>
  </si>
  <si>
    <t xml:space="preserve">GRN0000870</t>
  </si>
  <si>
    <t xml:space="preserve">PO0000871</t>
  </si>
  <si>
    <t xml:space="preserve">GRN0000871</t>
  </si>
  <si>
    <t xml:space="preserve">PO0000872</t>
  </si>
  <si>
    <t xml:space="preserve">SUP00185</t>
  </si>
  <si>
    <t xml:space="preserve">PRD00343</t>
  </si>
  <si>
    <t xml:space="preserve">GRN0000872</t>
  </si>
  <si>
    <t xml:space="preserve">PO0000873</t>
  </si>
  <si>
    <t xml:space="preserve">SUP00900</t>
  </si>
  <si>
    <t xml:space="preserve">PRD00863</t>
  </si>
  <si>
    <t xml:space="preserve">GRN0000873</t>
  </si>
  <si>
    <t xml:space="preserve">PO0000874</t>
  </si>
  <si>
    <t xml:space="preserve">SUP00874</t>
  </si>
  <si>
    <t xml:space="preserve">WH00646</t>
  </si>
  <si>
    <t xml:space="preserve">GRN0000874</t>
  </si>
  <si>
    <t xml:space="preserve">PO0000875</t>
  </si>
  <si>
    <t xml:space="preserve">SUP00321</t>
  </si>
  <si>
    <t xml:space="preserve">GRN0000875</t>
  </si>
  <si>
    <t xml:space="preserve">PO0000876</t>
  </si>
  <si>
    <t xml:space="preserve">GRN0000876</t>
  </si>
  <si>
    <t xml:space="preserve">PO0000877</t>
  </si>
  <si>
    <t xml:space="preserve">2023-10-30</t>
  </si>
  <si>
    <t xml:space="preserve">GRN0000877</t>
  </si>
  <si>
    <t xml:space="preserve">PO0000878</t>
  </si>
  <si>
    <t xml:space="preserve">SUP00126</t>
  </si>
  <si>
    <t xml:space="preserve">GRN0000878</t>
  </si>
  <si>
    <t xml:space="preserve">PO0000879</t>
  </si>
  <si>
    <t xml:space="preserve">GRN0000879</t>
  </si>
  <si>
    <t xml:space="preserve">PO0000880</t>
  </si>
  <si>
    <t xml:space="preserve">GRN0000880</t>
  </si>
  <si>
    <t xml:space="preserve">PO0000881</t>
  </si>
  <si>
    <t xml:space="preserve">WH00017</t>
  </si>
  <si>
    <t xml:space="preserve">GRN0000881</t>
  </si>
  <si>
    <t xml:space="preserve">PO0000882</t>
  </si>
  <si>
    <t xml:space="preserve">SUP00329</t>
  </si>
  <si>
    <t xml:space="preserve">PRD00278</t>
  </si>
  <si>
    <t xml:space="preserve">2023-03-06</t>
  </si>
  <si>
    <t xml:space="preserve">GRN0000882</t>
  </si>
  <si>
    <t xml:space="preserve">PO0000883</t>
  </si>
  <si>
    <t xml:space="preserve">GRN0000883</t>
  </si>
  <si>
    <t xml:space="preserve">PO0000884</t>
  </si>
  <si>
    <t xml:space="preserve">PRD00803</t>
  </si>
  <si>
    <t xml:space="preserve">WH00594</t>
  </si>
  <si>
    <t xml:space="preserve">GRN0000884</t>
  </si>
  <si>
    <t xml:space="preserve">PO0000885</t>
  </si>
  <si>
    <t xml:space="preserve">SUP00176</t>
  </si>
  <si>
    <t xml:space="preserve">WH00555</t>
  </si>
  <si>
    <t xml:space="preserve">GRN0000885</t>
  </si>
  <si>
    <t xml:space="preserve">PO0000886</t>
  </si>
  <si>
    <t xml:space="preserve">PRD00475</t>
  </si>
  <si>
    <t xml:space="preserve">WH00755</t>
  </si>
  <si>
    <t xml:space="preserve">GRN0000886</t>
  </si>
  <si>
    <t xml:space="preserve">PO0000887</t>
  </si>
  <si>
    <t xml:space="preserve">GRN0000887</t>
  </si>
  <si>
    <t xml:space="preserve">PO0000888</t>
  </si>
  <si>
    <t xml:space="preserve">SUP00020</t>
  </si>
  <si>
    <t xml:space="preserve">WH00174</t>
  </si>
  <si>
    <t xml:space="preserve">GRN0000888</t>
  </si>
  <si>
    <t xml:space="preserve">PO0000889</t>
  </si>
  <si>
    <t xml:space="preserve">SUP00726</t>
  </si>
  <si>
    <t xml:space="preserve">GRN0000889</t>
  </si>
  <si>
    <t xml:space="preserve">PO0000890</t>
  </si>
  <si>
    <t xml:space="preserve">WH00677</t>
  </si>
  <si>
    <t xml:space="preserve">GRN0000890</t>
  </si>
  <si>
    <t xml:space="preserve">PO0000891</t>
  </si>
  <si>
    <t xml:space="preserve">GRN0000891</t>
  </si>
  <si>
    <t xml:space="preserve">PO0000892</t>
  </si>
  <si>
    <t xml:space="preserve">GRN0000892</t>
  </si>
  <si>
    <t xml:space="preserve">PO0000893</t>
  </si>
  <si>
    <t xml:space="preserve">WH00477</t>
  </si>
  <si>
    <t xml:space="preserve">GRN0000893</t>
  </si>
  <si>
    <t xml:space="preserve">PO0000894</t>
  </si>
  <si>
    <t xml:space="preserve">PRD00778</t>
  </si>
  <si>
    <t xml:space="preserve">GRN0000894</t>
  </si>
  <si>
    <t xml:space="preserve">PO0000895</t>
  </si>
  <si>
    <t xml:space="preserve">GRN0000895</t>
  </si>
  <si>
    <t xml:space="preserve">PO0000896</t>
  </si>
  <si>
    <t xml:space="preserve">SUP00528</t>
  </si>
  <si>
    <t xml:space="preserve">GRN0000896</t>
  </si>
  <si>
    <t xml:space="preserve">PO0000897</t>
  </si>
  <si>
    <t xml:space="preserve">SUP00996</t>
  </si>
  <si>
    <t xml:space="preserve">GRN0000897</t>
  </si>
  <si>
    <t xml:space="preserve">PO0000898</t>
  </si>
  <si>
    <t xml:space="preserve">GRN0000898</t>
  </si>
  <si>
    <t xml:space="preserve">PO0000899</t>
  </si>
  <si>
    <t xml:space="preserve">WH00505</t>
  </si>
  <si>
    <t xml:space="preserve">GRN0000899</t>
  </si>
  <si>
    <t xml:space="preserve">PO0000900</t>
  </si>
  <si>
    <t xml:space="preserve">PRD00175</t>
  </si>
  <si>
    <t xml:space="preserve">GRN0000900</t>
  </si>
  <si>
    <t xml:space="preserve">PO0000901</t>
  </si>
  <si>
    <t xml:space="preserve">SUP00168</t>
  </si>
  <si>
    <t xml:space="preserve">GRN0000901</t>
  </si>
  <si>
    <t xml:space="preserve">PO0000902</t>
  </si>
  <si>
    <t xml:space="preserve">SUP00084</t>
  </si>
  <si>
    <t xml:space="preserve">GRN0000902</t>
  </si>
  <si>
    <t xml:space="preserve">PO0000903</t>
  </si>
  <si>
    <t xml:space="preserve">PRD00860</t>
  </si>
  <si>
    <t xml:space="preserve">2022-09-29</t>
  </si>
  <si>
    <t xml:space="preserve">GRN0000903</t>
  </si>
  <si>
    <t xml:space="preserve">PO0000904</t>
  </si>
  <si>
    <t xml:space="preserve">GRN0000904</t>
  </si>
  <si>
    <t xml:space="preserve">PO0000905</t>
  </si>
  <si>
    <t xml:space="preserve">SUP00136</t>
  </si>
  <si>
    <t xml:space="preserve">GRN0000905</t>
  </si>
  <si>
    <t xml:space="preserve">PO0000906</t>
  </si>
  <si>
    <t xml:space="preserve">GRN0000906</t>
  </si>
  <si>
    <t xml:space="preserve">PO0000907</t>
  </si>
  <si>
    <t xml:space="preserve">SUP00257</t>
  </si>
  <si>
    <t xml:space="preserve">GRN0000907</t>
  </si>
  <si>
    <t xml:space="preserve">PO0000908</t>
  </si>
  <si>
    <t xml:space="preserve">SUP00334</t>
  </si>
  <si>
    <t xml:space="preserve">2022-01-04</t>
  </si>
  <si>
    <t xml:space="preserve">GRN0000908</t>
  </si>
  <si>
    <t xml:space="preserve">PO0000909</t>
  </si>
  <si>
    <t xml:space="preserve">GRN0000909</t>
  </si>
  <si>
    <t xml:space="preserve">PO0000910</t>
  </si>
  <si>
    <t xml:space="preserve">PRD00886</t>
  </si>
  <si>
    <t xml:space="preserve">GRN0000910</t>
  </si>
  <si>
    <t xml:space="preserve">PO0000911</t>
  </si>
  <si>
    <t xml:space="preserve">SUP00244</t>
  </si>
  <si>
    <t xml:space="preserve">GRN0000911</t>
  </si>
  <si>
    <t xml:space="preserve">PO0000912</t>
  </si>
  <si>
    <t xml:space="preserve">WH00136</t>
  </si>
  <si>
    <t xml:space="preserve">GRN0000912</t>
  </si>
  <si>
    <t xml:space="preserve">PO0000913</t>
  </si>
  <si>
    <t xml:space="preserve">GRN0000913</t>
  </si>
  <si>
    <t xml:space="preserve">PO0000914</t>
  </si>
  <si>
    <t xml:space="preserve">GRN0000914</t>
  </si>
  <si>
    <t xml:space="preserve">PO0000915</t>
  </si>
  <si>
    <t xml:space="preserve">GRN0000915</t>
  </si>
  <si>
    <t xml:space="preserve">PO0000916</t>
  </si>
  <si>
    <t xml:space="preserve">SUP00232</t>
  </si>
  <si>
    <t xml:space="preserve">GRN0000916</t>
  </si>
  <si>
    <t xml:space="preserve">PO0000917</t>
  </si>
  <si>
    <t xml:space="preserve">GRN0000917</t>
  </si>
  <si>
    <t xml:space="preserve">PO0000918</t>
  </si>
  <si>
    <t xml:space="preserve">SUP00745</t>
  </si>
  <si>
    <t xml:space="preserve">GRN0000918</t>
  </si>
  <si>
    <t xml:space="preserve">PO0000919</t>
  </si>
  <si>
    <t xml:space="preserve">WH00819</t>
  </si>
  <si>
    <t xml:space="preserve">GRN0000919</t>
  </si>
  <si>
    <t xml:space="preserve">PO0000920</t>
  </si>
  <si>
    <t xml:space="preserve">SUP00422</t>
  </si>
  <si>
    <t xml:space="preserve">GRN0000920</t>
  </si>
  <si>
    <t xml:space="preserve">PO0000921</t>
  </si>
  <si>
    <t xml:space="preserve">GRN0000921</t>
  </si>
  <si>
    <t xml:space="preserve">PO0000922</t>
  </si>
  <si>
    <t xml:space="preserve">2022-11-23</t>
  </si>
  <si>
    <t xml:space="preserve">GRN0000922</t>
  </si>
  <si>
    <t xml:space="preserve">PO0000923</t>
  </si>
  <si>
    <t xml:space="preserve">SUP00664</t>
  </si>
  <si>
    <t xml:space="preserve">GRN0000923</t>
  </si>
  <si>
    <t xml:space="preserve">PO0000924</t>
  </si>
  <si>
    <t xml:space="preserve">SUP00918</t>
  </si>
  <si>
    <t xml:space="preserve">GRN0000924</t>
  </si>
  <si>
    <t xml:space="preserve">PO0000925</t>
  </si>
  <si>
    <t xml:space="preserve">PRD00872</t>
  </si>
  <si>
    <t xml:space="preserve">GRN0000925</t>
  </si>
  <si>
    <t xml:space="preserve">PO0000926</t>
  </si>
  <si>
    <t xml:space="preserve">GRN0000926</t>
  </si>
  <si>
    <t xml:space="preserve">PO0000927</t>
  </si>
  <si>
    <t xml:space="preserve">PRD00366</t>
  </si>
  <si>
    <t xml:space="preserve">GRN0000927</t>
  </si>
  <si>
    <t xml:space="preserve">PO0000928</t>
  </si>
  <si>
    <t xml:space="preserve">GRN0000928</t>
  </si>
  <si>
    <t xml:space="preserve">PO0000929</t>
  </si>
  <si>
    <t xml:space="preserve">SUP00864</t>
  </si>
  <si>
    <t xml:space="preserve">2024-03-18</t>
  </si>
  <si>
    <t xml:space="preserve">GRN0000929</t>
  </si>
  <si>
    <t xml:space="preserve">PO0000930</t>
  </si>
  <si>
    <t xml:space="preserve">GRN0000930</t>
  </si>
  <si>
    <t xml:space="preserve">PO0000931</t>
  </si>
  <si>
    <t xml:space="preserve">GRN0000931</t>
  </si>
  <si>
    <t xml:space="preserve">PO0000932</t>
  </si>
  <si>
    <t xml:space="preserve">SUP00825</t>
  </si>
  <si>
    <t xml:space="preserve">GRN0000932</t>
  </si>
  <si>
    <t xml:space="preserve">PO0000933</t>
  </si>
  <si>
    <t xml:space="preserve">GRN0000933</t>
  </si>
  <si>
    <t xml:space="preserve">PO0000934</t>
  </si>
  <si>
    <t xml:space="preserve">SUP00393</t>
  </si>
  <si>
    <t xml:space="preserve">PRD00802</t>
  </si>
  <si>
    <t xml:space="preserve">GRN0000934</t>
  </si>
  <si>
    <t xml:space="preserve">PO0000935</t>
  </si>
  <si>
    <t xml:space="preserve">GRN0000935</t>
  </si>
  <si>
    <t xml:space="preserve">PO0000936</t>
  </si>
  <si>
    <t xml:space="preserve">GRN0000936</t>
  </si>
  <si>
    <t xml:space="preserve">PO0000937</t>
  </si>
  <si>
    <t xml:space="preserve">PRD00164</t>
  </si>
  <si>
    <t xml:space="preserve">GRN0000937</t>
  </si>
  <si>
    <t xml:space="preserve">PO0000938</t>
  </si>
  <si>
    <t xml:space="preserve">SUP00505</t>
  </si>
  <si>
    <t xml:space="preserve">GRN0000938</t>
  </si>
  <si>
    <t xml:space="preserve">PO0000939</t>
  </si>
  <si>
    <t xml:space="preserve">GRN0000939</t>
  </si>
  <si>
    <t xml:space="preserve">PO0000940</t>
  </si>
  <si>
    <t xml:space="preserve">GRN0000940</t>
  </si>
  <si>
    <t xml:space="preserve">PO0000941</t>
  </si>
  <si>
    <t xml:space="preserve">SUP00935</t>
  </si>
  <si>
    <t xml:space="preserve">2025-01-06</t>
  </si>
  <si>
    <t xml:space="preserve">GRN0000941</t>
  </si>
  <si>
    <t xml:space="preserve">PO0000942</t>
  </si>
  <si>
    <t xml:space="preserve">GRN0000942</t>
  </si>
  <si>
    <t xml:space="preserve">PO0000943</t>
  </si>
  <si>
    <t xml:space="preserve">SUP00219</t>
  </si>
  <si>
    <t xml:space="preserve">GRN0000943</t>
  </si>
  <si>
    <t xml:space="preserve">PO0000944</t>
  </si>
  <si>
    <t xml:space="preserve">SUP00540</t>
  </si>
  <si>
    <t xml:space="preserve">GRN0000944</t>
  </si>
  <si>
    <t xml:space="preserve">PO0000945</t>
  </si>
  <si>
    <t xml:space="preserve">GRN0000945</t>
  </si>
  <si>
    <t xml:space="preserve">PO0000946</t>
  </si>
  <si>
    <t xml:space="preserve">GRN0000946</t>
  </si>
  <si>
    <t xml:space="preserve">PO0000947</t>
  </si>
  <si>
    <t xml:space="preserve">PRD00710</t>
  </si>
  <si>
    <t xml:space="preserve">2024-12-17</t>
  </si>
  <si>
    <t xml:space="preserve">2025-01-09</t>
  </si>
  <si>
    <t xml:space="preserve">GRN0000947</t>
  </si>
  <si>
    <t xml:space="preserve">PO0000948</t>
  </si>
  <si>
    <t xml:space="preserve">WH00557</t>
  </si>
  <si>
    <t xml:space="preserve">GRN0000948</t>
  </si>
  <si>
    <t xml:space="preserve">PO0000949</t>
  </si>
  <si>
    <t xml:space="preserve">GRN0000949</t>
  </si>
  <si>
    <t xml:space="preserve">PO0000950</t>
  </si>
  <si>
    <t xml:space="preserve">PRD00899</t>
  </si>
  <si>
    <t xml:space="preserve">GRN0000950</t>
  </si>
  <si>
    <t xml:space="preserve">PO0000951</t>
  </si>
  <si>
    <t xml:space="preserve">GRN0000951</t>
  </si>
  <si>
    <t xml:space="preserve">PO0000952</t>
  </si>
  <si>
    <t xml:space="preserve">GRN0000952</t>
  </si>
  <si>
    <t xml:space="preserve">PO0000953</t>
  </si>
  <si>
    <t xml:space="preserve">PRD00438</t>
  </si>
  <si>
    <t xml:space="preserve">GRN0000953</t>
  </si>
  <si>
    <t xml:space="preserve">PO0000954</t>
  </si>
  <si>
    <t xml:space="preserve">SUP00273</t>
  </si>
  <si>
    <t xml:space="preserve">2025-02-07</t>
  </si>
  <si>
    <t xml:space="preserve">2025-02-22</t>
  </si>
  <si>
    <t xml:space="preserve">GRN0000954</t>
  </si>
  <si>
    <t xml:space="preserve">PO0000955</t>
  </si>
  <si>
    <t xml:space="preserve">SUP00104</t>
  </si>
  <si>
    <t xml:space="preserve">2024-10-04</t>
  </si>
  <si>
    <t xml:space="preserve">GRN0000955</t>
  </si>
  <si>
    <t xml:space="preserve">PO0000956</t>
  </si>
  <si>
    <t xml:space="preserve">SUP00995</t>
  </si>
  <si>
    <t xml:space="preserve">GRN0000956</t>
  </si>
  <si>
    <t xml:space="preserve">PO0000957</t>
  </si>
  <si>
    <t xml:space="preserve">GRN0000957</t>
  </si>
  <si>
    <t xml:space="preserve">PO0000958</t>
  </si>
  <si>
    <t xml:space="preserve">SUP00221</t>
  </si>
  <si>
    <t xml:space="preserve">PRD00136</t>
  </si>
  <si>
    <t xml:space="preserve">WH00380</t>
  </si>
  <si>
    <t xml:space="preserve">GRN0000958</t>
  </si>
  <si>
    <t xml:space="preserve">PO0000959</t>
  </si>
  <si>
    <t xml:space="preserve">SUP00831</t>
  </si>
  <si>
    <t xml:space="preserve">WH00042</t>
  </si>
  <si>
    <t xml:space="preserve">GRN0000959</t>
  </si>
  <si>
    <t xml:space="preserve">PO0000960</t>
  </si>
  <si>
    <t xml:space="preserve">WH00406</t>
  </si>
  <si>
    <t xml:space="preserve">GRN0000960</t>
  </si>
  <si>
    <t xml:space="preserve">PO0000961</t>
  </si>
  <si>
    <t xml:space="preserve">SUP00931</t>
  </si>
  <si>
    <t xml:space="preserve">GRN0000961</t>
  </si>
  <si>
    <t xml:space="preserve">PO0000962</t>
  </si>
  <si>
    <t xml:space="preserve">GRN0000962</t>
  </si>
  <si>
    <t xml:space="preserve">PO0000963</t>
  </si>
  <si>
    <t xml:space="preserve">WH00372</t>
  </si>
  <si>
    <t xml:space="preserve">GRN0000963</t>
  </si>
  <si>
    <t xml:space="preserve">PO0000964</t>
  </si>
  <si>
    <t xml:space="preserve">PRD00444</t>
  </si>
  <si>
    <t xml:space="preserve">WH00457</t>
  </si>
  <si>
    <t xml:space="preserve">GRN0000964</t>
  </si>
  <si>
    <t xml:space="preserve">PO0000965</t>
  </si>
  <si>
    <t xml:space="preserve">SUP00806</t>
  </si>
  <si>
    <t xml:space="preserve">PRD00835</t>
  </si>
  <si>
    <t xml:space="preserve">GRN0000965</t>
  </si>
  <si>
    <t xml:space="preserve">PO0000966</t>
  </si>
  <si>
    <t xml:space="preserve">SUP00865</t>
  </si>
  <si>
    <t xml:space="preserve">GRN0000966</t>
  </si>
  <si>
    <t xml:space="preserve">PO0000967</t>
  </si>
  <si>
    <t xml:space="preserve">SUP00003</t>
  </si>
  <si>
    <t xml:space="preserve">GRN0000967</t>
  </si>
  <si>
    <t xml:space="preserve">PO0000968</t>
  </si>
  <si>
    <t xml:space="preserve">SUP00676</t>
  </si>
  <si>
    <t xml:space="preserve">GRN0000968</t>
  </si>
  <si>
    <t xml:space="preserve">PO0000969</t>
  </si>
  <si>
    <t xml:space="preserve">SUP00159</t>
  </si>
  <si>
    <t xml:space="preserve">WH00411</t>
  </si>
  <si>
    <t xml:space="preserve">GRN0000969</t>
  </si>
  <si>
    <t xml:space="preserve">PO0000970</t>
  </si>
  <si>
    <t xml:space="preserve">WH00805</t>
  </si>
  <si>
    <t xml:space="preserve">GRN0000970</t>
  </si>
  <si>
    <t xml:space="preserve">PO0000971</t>
  </si>
  <si>
    <t xml:space="preserve">GRN0000971</t>
  </si>
  <si>
    <t xml:space="preserve">PO0000972</t>
  </si>
  <si>
    <t xml:space="preserve">SUP00776</t>
  </si>
  <si>
    <t xml:space="preserve">PRD00857</t>
  </si>
  <si>
    <t xml:space="preserve">WH00448</t>
  </si>
  <si>
    <t xml:space="preserve">GRN0000972</t>
  </si>
  <si>
    <t xml:space="preserve">PO0000973</t>
  </si>
  <si>
    <t xml:space="preserve">GRN0000973</t>
  </si>
  <si>
    <t xml:space="preserve">PO0000974</t>
  </si>
  <si>
    <t xml:space="preserve">SUP00851</t>
  </si>
  <si>
    <t xml:space="preserve">GRN0000974</t>
  </si>
  <si>
    <t xml:space="preserve">PO0000975</t>
  </si>
  <si>
    <t xml:space="preserve">GRN0000975</t>
  </si>
  <si>
    <t xml:space="preserve">PO0000976</t>
  </si>
  <si>
    <t xml:space="preserve">WH00150</t>
  </si>
  <si>
    <t xml:space="preserve">2025-02-09</t>
  </si>
  <si>
    <t xml:space="preserve">GRN0000976</t>
  </si>
  <si>
    <t xml:space="preserve">PO0000977</t>
  </si>
  <si>
    <t xml:space="preserve">GRN0000977</t>
  </si>
  <si>
    <t xml:space="preserve">PO0000978</t>
  </si>
  <si>
    <t xml:space="preserve">GRN0000978</t>
  </si>
  <si>
    <t xml:space="preserve">PO0000979</t>
  </si>
  <si>
    <t xml:space="preserve">SUP00568</t>
  </si>
  <si>
    <t xml:space="preserve">WH00177</t>
  </si>
  <si>
    <t xml:space="preserve">GRN0000979</t>
  </si>
  <si>
    <t xml:space="preserve">PO0000980</t>
  </si>
  <si>
    <t xml:space="preserve">GRN0000980</t>
  </si>
  <si>
    <t xml:space="preserve">PO0000981</t>
  </si>
  <si>
    <t xml:space="preserve">WH00227</t>
  </si>
  <si>
    <t xml:space="preserve">GRN0000981</t>
  </si>
  <si>
    <t xml:space="preserve">PO0000982</t>
  </si>
  <si>
    <t xml:space="preserve">PRD00375</t>
  </si>
  <si>
    <t xml:space="preserve">GRN0000982</t>
  </si>
  <si>
    <t xml:space="preserve">PO0000983</t>
  </si>
  <si>
    <t xml:space="preserve">GRN0000983</t>
  </si>
  <si>
    <t xml:space="preserve">PO0000984</t>
  </si>
  <si>
    <t xml:space="preserve">PRD00474</t>
  </si>
  <si>
    <t xml:space="preserve">WH00897</t>
  </si>
  <si>
    <t xml:space="preserve">GRN0000984</t>
  </si>
  <si>
    <t xml:space="preserve">PO0000985</t>
  </si>
  <si>
    <t xml:space="preserve">SUP00024</t>
  </si>
  <si>
    <t xml:space="preserve">GRN0000985</t>
  </si>
  <si>
    <t xml:space="preserve">PO0000986</t>
  </si>
  <si>
    <t xml:space="preserve">GRN0000986</t>
  </si>
  <si>
    <t xml:space="preserve">PO0000987</t>
  </si>
  <si>
    <t xml:space="preserve">GRN0000987</t>
  </si>
  <si>
    <t xml:space="preserve">PO0000988</t>
  </si>
  <si>
    <t xml:space="preserve">GRN0000988</t>
  </si>
  <si>
    <t xml:space="preserve">PO0000989</t>
  </si>
  <si>
    <t xml:space="preserve">SUP00765</t>
  </si>
  <si>
    <t xml:space="preserve">WH00470</t>
  </si>
  <si>
    <t xml:space="preserve">GRN0000989</t>
  </si>
  <si>
    <t xml:space="preserve">PO0000990</t>
  </si>
  <si>
    <t xml:space="preserve">GRN0000990</t>
  </si>
  <si>
    <t xml:space="preserve">PO0000991</t>
  </si>
  <si>
    <t xml:space="preserve">GRN0000991</t>
  </si>
  <si>
    <t xml:space="preserve">PO0000992</t>
  </si>
  <si>
    <t xml:space="preserve">GRN0000992</t>
  </si>
  <si>
    <t xml:space="preserve">PO0000993</t>
  </si>
  <si>
    <t xml:space="preserve">GRN0000993</t>
  </si>
  <si>
    <t xml:space="preserve">PO0000994</t>
  </si>
  <si>
    <t xml:space="preserve">WH00570</t>
  </si>
  <si>
    <t xml:space="preserve">GRN0000994</t>
  </si>
  <si>
    <t xml:space="preserve">PO0000995</t>
  </si>
  <si>
    <t xml:space="preserve">GRN0000995</t>
  </si>
  <si>
    <t xml:space="preserve">PO0000996</t>
  </si>
  <si>
    <t xml:space="preserve">GRN0000996</t>
  </si>
  <si>
    <t xml:space="preserve">PO0000997</t>
  </si>
  <si>
    <t xml:space="preserve">SUP01000</t>
  </si>
  <si>
    <t xml:space="preserve">WH00442</t>
  </si>
  <si>
    <t xml:space="preserve">GRN0000997</t>
  </si>
  <si>
    <t xml:space="preserve">PO0000998</t>
  </si>
  <si>
    <t xml:space="preserve">SUP00671</t>
  </si>
  <si>
    <t xml:space="preserve">GRN0000998</t>
  </si>
  <si>
    <t xml:space="preserve">PO0000999</t>
  </si>
  <si>
    <t xml:space="preserve">GRN0000999</t>
  </si>
  <si>
    <t xml:space="preserve">PO0001000</t>
  </si>
  <si>
    <t xml:space="preserve">GRN0001000</t>
  </si>
  <si>
    <t xml:space="preserve">Inventory_ID</t>
  </si>
  <si>
    <t xml:space="preserve">Snapshot_Date</t>
  </si>
  <si>
    <t xml:space="preserve">Opening_Stock</t>
  </si>
  <si>
    <t xml:space="preserve">Receipts</t>
  </si>
  <si>
    <t xml:space="preserve">Dispatches</t>
  </si>
  <si>
    <t xml:space="preserve">Closing_Stock</t>
  </si>
  <si>
    <t xml:space="preserve">Reorder_Point</t>
  </si>
  <si>
    <t xml:space="preserve">Safety_Stock</t>
  </si>
  <si>
    <t xml:space="preserve">Excess_Stock</t>
  </si>
  <si>
    <t xml:space="preserve">Stock_Out_Flag</t>
  </si>
  <si>
    <t xml:space="preserve">Days_of_Cover</t>
  </si>
  <si>
    <t xml:space="preserve">Inventory_Value</t>
  </si>
  <si>
    <t xml:space="preserve">Batch_Number</t>
  </si>
  <si>
    <t xml:space="preserve">MFG_Date</t>
  </si>
  <si>
    <t xml:space="preserve">EXP_Date</t>
  </si>
  <si>
    <t xml:space="preserve">Storage_Location</t>
  </si>
  <si>
    <t xml:space="preserve">Last_Movement_Date</t>
  </si>
  <si>
    <t xml:space="preserve">★ Health_Status</t>
  </si>
  <si>
    <t xml:space="preserve">★ Days_to_Expiry</t>
  </si>
  <si>
    <t xml:space="preserve">★ Expiry_Risk</t>
  </si>
  <si>
    <t xml:space="preserve">★ Snapshot_Month</t>
  </si>
  <si>
    <t xml:space="preserve">INV0000001</t>
  </si>
  <si>
    <t xml:space="preserve">BATCH000001</t>
  </si>
  <si>
    <t xml:space="preserve">RACKA37</t>
  </si>
  <si>
    <t xml:space="preserve">INV0000002</t>
  </si>
  <si>
    <t xml:space="preserve">BATCH000002</t>
  </si>
  <si>
    <t xml:space="preserve">RACKD2</t>
  </si>
  <si>
    <t xml:space="preserve">INV0000003</t>
  </si>
  <si>
    <t xml:space="preserve">PRD00576</t>
  </si>
  <si>
    <t xml:space="preserve">BATCH000003</t>
  </si>
  <si>
    <t xml:space="preserve">2025-05-09</t>
  </si>
  <si>
    <t xml:space="preserve">RACKB49</t>
  </si>
  <si>
    <t xml:space="preserve">INV0000004</t>
  </si>
  <si>
    <t xml:space="preserve">BATCH000004</t>
  </si>
  <si>
    <t xml:space="preserve">RACKD33</t>
  </si>
  <si>
    <t xml:space="preserve">INV0000005</t>
  </si>
  <si>
    <t xml:space="preserve">PRD00183</t>
  </si>
  <si>
    <t xml:space="preserve">BATCH000005</t>
  </si>
  <si>
    <t xml:space="preserve">RACKC37</t>
  </si>
  <si>
    <t xml:space="preserve">INV0000006</t>
  </si>
  <si>
    <t xml:space="preserve">BATCH000006</t>
  </si>
  <si>
    <t xml:space="preserve">RACKD24</t>
  </si>
  <si>
    <t xml:space="preserve">INV0000007</t>
  </si>
  <si>
    <t xml:space="preserve">BATCH000007</t>
  </si>
  <si>
    <t xml:space="preserve">RACKB26</t>
  </si>
  <si>
    <t xml:space="preserve">INV0000008</t>
  </si>
  <si>
    <t xml:space="preserve">BATCH000008</t>
  </si>
  <si>
    <t xml:space="preserve">2025-11-18</t>
  </si>
  <si>
    <t xml:space="preserve">RACKC4</t>
  </si>
  <si>
    <t xml:space="preserve">INV0000009</t>
  </si>
  <si>
    <t xml:space="preserve">BATCH000009</t>
  </si>
  <si>
    <t xml:space="preserve">RACKB42</t>
  </si>
  <si>
    <t xml:space="preserve">INV0000010</t>
  </si>
  <si>
    <t xml:space="preserve">PRD00699</t>
  </si>
  <si>
    <t xml:space="preserve">BATCH000010</t>
  </si>
  <si>
    <t xml:space="preserve">RACKD27</t>
  </si>
  <si>
    <t xml:space="preserve">INV0000011</t>
  </si>
  <si>
    <t xml:space="preserve">BATCH000011</t>
  </si>
  <si>
    <t xml:space="preserve">2026-05-18</t>
  </si>
  <si>
    <t xml:space="preserve">RACKC31</t>
  </si>
  <si>
    <t xml:space="preserve">INV0000012</t>
  </si>
  <si>
    <t xml:space="preserve">PRD00099</t>
  </si>
  <si>
    <t xml:space="preserve">2022-01-30</t>
  </si>
  <si>
    <t xml:space="preserve">BATCH000012</t>
  </si>
  <si>
    <t xml:space="preserve">RACKD1</t>
  </si>
  <si>
    <t xml:space="preserve">INV0000013</t>
  </si>
  <si>
    <t xml:space="preserve">BATCH000013</t>
  </si>
  <si>
    <t xml:space="preserve">RACKA48</t>
  </si>
  <si>
    <t xml:space="preserve">INV0000014</t>
  </si>
  <si>
    <t xml:space="preserve">PRD00738</t>
  </si>
  <si>
    <t xml:space="preserve">BATCH000014</t>
  </si>
  <si>
    <t xml:space="preserve">2025-08-12</t>
  </si>
  <si>
    <t xml:space="preserve">RACKC29</t>
  </si>
  <si>
    <t xml:space="preserve">2024-04-04</t>
  </si>
  <si>
    <t xml:space="preserve">INV0000015</t>
  </si>
  <si>
    <t xml:space="preserve">BATCH000015</t>
  </si>
  <si>
    <t xml:space="preserve">2025-03-13</t>
  </si>
  <si>
    <t xml:space="preserve">INV0000016</t>
  </si>
  <si>
    <t xml:space="preserve">PRD00480</t>
  </si>
  <si>
    <t xml:space="preserve">BATCH000016</t>
  </si>
  <si>
    <t xml:space="preserve">2022-03-13</t>
  </si>
  <si>
    <t xml:space="preserve">INV0000017</t>
  </si>
  <si>
    <t xml:space="preserve">WH00712</t>
  </si>
  <si>
    <t xml:space="preserve">BATCH000017</t>
  </si>
  <si>
    <t xml:space="preserve">RACKB48</t>
  </si>
  <si>
    <t xml:space="preserve">INV0000018</t>
  </si>
  <si>
    <t xml:space="preserve">BATCH000018</t>
  </si>
  <si>
    <t xml:space="preserve">2024-09-24</t>
  </si>
  <si>
    <t xml:space="preserve">2025-09-24</t>
  </si>
  <si>
    <t xml:space="preserve">RACKC2</t>
  </si>
  <si>
    <t xml:space="preserve">INV0000019</t>
  </si>
  <si>
    <t xml:space="preserve">PRD00340</t>
  </si>
  <si>
    <t xml:space="preserve">BATCH000019</t>
  </si>
  <si>
    <t xml:space="preserve">RACKB6</t>
  </si>
  <si>
    <t xml:space="preserve">INV0000020</t>
  </si>
  <si>
    <t xml:space="preserve">BATCH000020</t>
  </si>
  <si>
    <t xml:space="preserve">2025-12-01</t>
  </si>
  <si>
    <t xml:space="preserve">RACKC19</t>
  </si>
  <si>
    <t xml:space="preserve">INV0000021</t>
  </si>
  <si>
    <t xml:space="preserve">BATCH000021</t>
  </si>
  <si>
    <t xml:space="preserve">RACKC3</t>
  </si>
  <si>
    <t xml:space="preserve">INV0000022</t>
  </si>
  <si>
    <t xml:space="preserve">BATCH000022</t>
  </si>
  <si>
    <t xml:space="preserve">2025-08-02</t>
  </si>
  <si>
    <t xml:space="preserve">RACKB30</t>
  </si>
  <si>
    <t xml:space="preserve">INV0000023</t>
  </si>
  <si>
    <t xml:space="preserve">PRD00769</t>
  </si>
  <si>
    <t xml:space="preserve">WH00113</t>
  </si>
  <si>
    <t xml:space="preserve">BATCH000023</t>
  </si>
  <si>
    <t xml:space="preserve">INV0000024</t>
  </si>
  <si>
    <t xml:space="preserve">BATCH000024</t>
  </si>
  <si>
    <t xml:space="preserve">2025-06-22</t>
  </si>
  <si>
    <t xml:space="preserve">RACKB21</t>
  </si>
  <si>
    <t xml:space="preserve">INV0000025</t>
  </si>
  <si>
    <t xml:space="preserve">BATCH000025</t>
  </si>
  <si>
    <t xml:space="preserve">2025-08-13</t>
  </si>
  <si>
    <t xml:space="preserve">RACKD39</t>
  </si>
  <si>
    <t xml:space="preserve">INV0000026</t>
  </si>
  <si>
    <t xml:space="preserve">PRD00076</t>
  </si>
  <si>
    <t xml:space="preserve">BATCH000026</t>
  </si>
  <si>
    <t xml:space="preserve">RACKB47</t>
  </si>
  <si>
    <t xml:space="preserve">INV0000027</t>
  </si>
  <si>
    <t xml:space="preserve">BATCH000027</t>
  </si>
  <si>
    <t xml:space="preserve">RACKC35</t>
  </si>
  <si>
    <t xml:space="preserve">INV0000028</t>
  </si>
  <si>
    <t xml:space="preserve">BATCH000028</t>
  </si>
  <si>
    <t xml:space="preserve">2025-03-19</t>
  </si>
  <si>
    <t xml:space="preserve">RACKD29</t>
  </si>
  <si>
    <t xml:space="preserve">INV0000029</t>
  </si>
  <si>
    <t xml:space="preserve">BATCH000029</t>
  </si>
  <si>
    <t xml:space="preserve">2025-10-23</t>
  </si>
  <si>
    <t xml:space="preserve">RACKD38</t>
  </si>
  <si>
    <t xml:space="preserve">INV0000030</t>
  </si>
  <si>
    <t xml:space="preserve">WH00696</t>
  </si>
  <si>
    <t xml:space="preserve">BATCH000030</t>
  </si>
  <si>
    <t xml:space="preserve">RACKB32</t>
  </si>
  <si>
    <t xml:space="preserve">INV0000031</t>
  </si>
  <si>
    <t xml:space="preserve">PRD00596</t>
  </si>
  <si>
    <t xml:space="preserve">BATCH000031</t>
  </si>
  <si>
    <t xml:space="preserve">RACKA32</t>
  </si>
  <si>
    <t xml:space="preserve">INV0000032</t>
  </si>
  <si>
    <t xml:space="preserve">BATCH000032</t>
  </si>
  <si>
    <t xml:space="preserve">2025-03-01</t>
  </si>
  <si>
    <t xml:space="preserve">INV0000033</t>
  </si>
  <si>
    <t xml:space="preserve">BATCH000033</t>
  </si>
  <si>
    <t xml:space="preserve">2025-02-14</t>
  </si>
  <si>
    <t xml:space="preserve">INV0000034</t>
  </si>
  <si>
    <t xml:space="preserve">BATCH000034</t>
  </si>
  <si>
    <t xml:space="preserve">RACKA49</t>
  </si>
  <si>
    <t xml:space="preserve">INV0000035</t>
  </si>
  <si>
    <t xml:space="preserve">BATCH000035</t>
  </si>
  <si>
    <t xml:space="preserve">2025-09-08</t>
  </si>
  <si>
    <t xml:space="preserve">RACKC15</t>
  </si>
  <si>
    <t xml:space="preserve">INV0000036</t>
  </si>
  <si>
    <t xml:space="preserve">BATCH000036</t>
  </si>
  <si>
    <t xml:space="preserve">RACKD12</t>
  </si>
  <si>
    <t xml:space="preserve">INV0000037</t>
  </si>
  <si>
    <t xml:space="preserve">BATCH000037</t>
  </si>
  <si>
    <t xml:space="preserve">INV0000038</t>
  </si>
  <si>
    <t xml:space="preserve">BATCH000038</t>
  </si>
  <si>
    <t xml:space="preserve">RACKA22</t>
  </si>
  <si>
    <t xml:space="preserve">INV0000039</t>
  </si>
  <si>
    <t xml:space="preserve">BATCH000039</t>
  </si>
  <si>
    <t xml:space="preserve">INV0000040</t>
  </si>
  <si>
    <t xml:space="preserve">BATCH000040</t>
  </si>
  <si>
    <t xml:space="preserve">RACKC21</t>
  </si>
  <si>
    <t xml:space="preserve">INV0000041</t>
  </si>
  <si>
    <t xml:space="preserve">PRD00799</t>
  </si>
  <si>
    <t xml:space="preserve">BATCH000041</t>
  </si>
  <si>
    <t xml:space="preserve">RACKC18</t>
  </si>
  <si>
    <t xml:space="preserve">INV0000042</t>
  </si>
  <si>
    <t xml:space="preserve">PRD00001</t>
  </si>
  <si>
    <t xml:space="preserve">BATCH000042</t>
  </si>
  <si>
    <t xml:space="preserve">RACKB27</t>
  </si>
  <si>
    <t xml:space="preserve">INV0000043</t>
  </si>
  <si>
    <t xml:space="preserve">BATCH000043</t>
  </si>
  <si>
    <t xml:space="preserve">2025-02-21</t>
  </si>
  <si>
    <t xml:space="preserve">RACKA15</t>
  </si>
  <si>
    <t xml:space="preserve">INV0000044</t>
  </si>
  <si>
    <t xml:space="preserve">WH00251</t>
  </si>
  <si>
    <t xml:space="preserve">BATCH000044</t>
  </si>
  <si>
    <t xml:space="preserve">RACKB46</t>
  </si>
  <si>
    <t xml:space="preserve">INV0000045</t>
  </si>
  <si>
    <t xml:space="preserve">BATCH000045</t>
  </si>
  <si>
    <t xml:space="preserve">RACKA26</t>
  </si>
  <si>
    <t xml:space="preserve">INV0000046</t>
  </si>
  <si>
    <t xml:space="preserve">BATCH000046</t>
  </si>
  <si>
    <t xml:space="preserve">RACKC43</t>
  </si>
  <si>
    <t xml:space="preserve">INV0000047</t>
  </si>
  <si>
    <t xml:space="preserve">BATCH000047</t>
  </si>
  <si>
    <t xml:space="preserve">INV0000048</t>
  </si>
  <si>
    <t xml:space="preserve">WH00357</t>
  </si>
  <si>
    <t xml:space="preserve">BATCH000048</t>
  </si>
  <si>
    <t xml:space="preserve">2022-11-04</t>
  </si>
  <si>
    <t xml:space="preserve">RACKA6</t>
  </si>
  <si>
    <t xml:space="preserve">INV0000049</t>
  </si>
  <si>
    <t xml:space="preserve">BATCH000049</t>
  </si>
  <si>
    <t xml:space="preserve">RACKA41</t>
  </si>
  <si>
    <t xml:space="preserve">INV0000050</t>
  </si>
  <si>
    <t xml:space="preserve">WH00444</t>
  </si>
  <si>
    <t xml:space="preserve">BATCH000050</t>
  </si>
  <si>
    <t xml:space="preserve">RACKC41</t>
  </si>
  <si>
    <t xml:space="preserve">INV0000051</t>
  </si>
  <si>
    <t xml:space="preserve">BATCH000051</t>
  </si>
  <si>
    <t xml:space="preserve">2025-10-07</t>
  </si>
  <si>
    <t xml:space="preserve">INV0000052</t>
  </si>
  <si>
    <t xml:space="preserve">PRD00023</t>
  </si>
  <si>
    <t xml:space="preserve">BATCH000052</t>
  </si>
  <si>
    <t xml:space="preserve">RACKB20</t>
  </si>
  <si>
    <t xml:space="preserve">INV0000053</t>
  </si>
  <si>
    <t xml:space="preserve">BATCH000053</t>
  </si>
  <si>
    <t xml:space="preserve">INV0000054</t>
  </si>
  <si>
    <t xml:space="preserve">WH00719</t>
  </si>
  <si>
    <t xml:space="preserve">BATCH000054</t>
  </si>
  <si>
    <t xml:space="preserve">RACKA28</t>
  </si>
  <si>
    <t xml:space="preserve">INV0000055</t>
  </si>
  <si>
    <t xml:space="preserve">BATCH000055</t>
  </si>
  <si>
    <t xml:space="preserve">RACKA40</t>
  </si>
  <si>
    <t xml:space="preserve">INV0000056</t>
  </si>
  <si>
    <t xml:space="preserve">BATCH000056</t>
  </si>
  <si>
    <t xml:space="preserve">RACKD20</t>
  </si>
  <si>
    <t xml:space="preserve">INV0000057</t>
  </si>
  <si>
    <t xml:space="preserve">2024-11-17</t>
  </si>
  <si>
    <t xml:space="preserve">BATCH000057</t>
  </si>
  <si>
    <t xml:space="preserve">INV0000058</t>
  </si>
  <si>
    <t xml:space="preserve">BATCH000058</t>
  </si>
  <si>
    <t xml:space="preserve">RACKB14</t>
  </si>
  <si>
    <t xml:space="preserve">INV0000059</t>
  </si>
  <si>
    <t xml:space="preserve">PRD00705</t>
  </si>
  <si>
    <t xml:space="preserve">BATCH000059</t>
  </si>
  <si>
    <t xml:space="preserve">RACKA13</t>
  </si>
  <si>
    <t xml:space="preserve">INV0000060</t>
  </si>
  <si>
    <t xml:space="preserve">BATCH000060</t>
  </si>
  <si>
    <t xml:space="preserve">2026-01-03</t>
  </si>
  <si>
    <t xml:space="preserve">RACKB50</t>
  </si>
  <si>
    <t xml:space="preserve">INV0000061</t>
  </si>
  <si>
    <t xml:space="preserve">BATCH000061</t>
  </si>
  <si>
    <t xml:space="preserve">RACKC39</t>
  </si>
  <si>
    <t xml:space="preserve">INV0000062</t>
  </si>
  <si>
    <t xml:space="preserve">PRD00855</t>
  </si>
  <si>
    <t xml:space="preserve">WH00101</t>
  </si>
  <si>
    <t xml:space="preserve">BATCH000062</t>
  </si>
  <si>
    <t xml:space="preserve">RACKB12</t>
  </si>
  <si>
    <t xml:space="preserve">INV0000063</t>
  </si>
  <si>
    <t xml:space="preserve">WH00304</t>
  </si>
  <si>
    <t xml:space="preserve">BATCH000063</t>
  </si>
  <si>
    <t xml:space="preserve">2025-11-17</t>
  </si>
  <si>
    <t xml:space="preserve">RACKC40</t>
  </si>
  <si>
    <t xml:space="preserve">INV0000064</t>
  </si>
  <si>
    <t xml:space="preserve">BATCH000064</t>
  </si>
  <si>
    <t xml:space="preserve">2025-09-14</t>
  </si>
  <si>
    <t xml:space="preserve">RACKB33</t>
  </si>
  <si>
    <t xml:space="preserve">INV0000065</t>
  </si>
  <si>
    <t xml:space="preserve">BATCH000065</t>
  </si>
  <si>
    <t xml:space="preserve">RACKD11</t>
  </si>
  <si>
    <t xml:space="preserve">INV0000066</t>
  </si>
  <si>
    <t xml:space="preserve">PRD00849</t>
  </si>
  <si>
    <t xml:space="preserve">BATCH000066</t>
  </si>
  <si>
    <t xml:space="preserve">RACKA44</t>
  </si>
  <si>
    <t xml:space="preserve">INV0000067</t>
  </si>
  <si>
    <t xml:space="preserve">BATCH000067</t>
  </si>
  <si>
    <t xml:space="preserve">RACKC46</t>
  </si>
  <si>
    <t xml:space="preserve">INV0000068</t>
  </si>
  <si>
    <t xml:space="preserve">BATCH000068</t>
  </si>
  <si>
    <t xml:space="preserve">RACKD10</t>
  </si>
  <si>
    <t xml:space="preserve">INV0000069</t>
  </si>
  <si>
    <t xml:space="preserve">BATCH000069</t>
  </si>
  <si>
    <t xml:space="preserve">RACKC30</t>
  </si>
  <si>
    <t xml:space="preserve">INV0000070</t>
  </si>
  <si>
    <t xml:space="preserve">BATCH000070</t>
  </si>
  <si>
    <t xml:space="preserve">INV0000071</t>
  </si>
  <si>
    <t xml:space="preserve">PRD00288</t>
  </si>
  <si>
    <t xml:space="preserve">BATCH000071</t>
  </si>
  <si>
    <t xml:space="preserve">INV0000072</t>
  </si>
  <si>
    <t xml:space="preserve">BATCH000072</t>
  </si>
  <si>
    <t xml:space="preserve">RACKB15</t>
  </si>
  <si>
    <t xml:space="preserve">INV0000073</t>
  </si>
  <si>
    <t xml:space="preserve">BATCH000073</t>
  </si>
  <si>
    <t xml:space="preserve">INV0000074</t>
  </si>
  <si>
    <t xml:space="preserve">WH00758</t>
  </si>
  <si>
    <t xml:space="preserve">BATCH000074</t>
  </si>
  <si>
    <t xml:space="preserve">RACKA33</t>
  </si>
  <si>
    <t xml:space="preserve">INV0000075</t>
  </si>
  <si>
    <t xml:space="preserve">BATCH000075</t>
  </si>
  <si>
    <t xml:space="preserve">2026-10-08</t>
  </si>
  <si>
    <t xml:space="preserve">RACKA14</t>
  </si>
  <si>
    <t xml:space="preserve">INV0000076</t>
  </si>
  <si>
    <t xml:space="preserve">BATCH000076</t>
  </si>
  <si>
    <t xml:space="preserve">INV0000077</t>
  </si>
  <si>
    <t xml:space="preserve">BATCH000077</t>
  </si>
  <si>
    <t xml:space="preserve">2025-11-20</t>
  </si>
  <si>
    <t xml:space="preserve">INV0000078</t>
  </si>
  <si>
    <t xml:space="preserve">BATCH000078</t>
  </si>
  <si>
    <t xml:space="preserve">RACKD23</t>
  </si>
  <si>
    <t xml:space="preserve">INV0000079</t>
  </si>
  <si>
    <t xml:space="preserve">BATCH000079</t>
  </si>
  <si>
    <t xml:space="preserve">RACKC22</t>
  </si>
  <si>
    <t xml:space="preserve">INV0000080</t>
  </si>
  <si>
    <t xml:space="preserve">BATCH000080</t>
  </si>
  <si>
    <t xml:space="preserve">RACKA2</t>
  </si>
  <si>
    <t xml:space="preserve">INV0000081</t>
  </si>
  <si>
    <t xml:space="preserve">BATCH000081</t>
  </si>
  <si>
    <t xml:space="preserve">RACKA23</t>
  </si>
  <si>
    <t xml:space="preserve">INV0000082</t>
  </si>
  <si>
    <t xml:space="preserve">BATCH000082</t>
  </si>
  <si>
    <t xml:space="preserve">RACKD4</t>
  </si>
  <si>
    <t xml:space="preserve">INV0000083</t>
  </si>
  <si>
    <t xml:space="preserve">BATCH000083</t>
  </si>
  <si>
    <t xml:space="preserve">RACKB1</t>
  </si>
  <si>
    <t xml:space="preserve">INV0000084</t>
  </si>
  <si>
    <t xml:space="preserve">BATCH000084</t>
  </si>
  <si>
    <t xml:space="preserve">RACKD41</t>
  </si>
  <si>
    <t xml:space="preserve">INV0000085</t>
  </si>
  <si>
    <t xml:space="preserve">BATCH000085</t>
  </si>
  <si>
    <t xml:space="preserve">RACKA19</t>
  </si>
  <si>
    <t xml:space="preserve">INV0000086</t>
  </si>
  <si>
    <t xml:space="preserve">WH00669</t>
  </si>
  <si>
    <t xml:space="preserve">BATCH000086</t>
  </si>
  <si>
    <t xml:space="preserve">RACKC34</t>
  </si>
  <si>
    <t xml:space="preserve">INV0000087</t>
  </si>
  <si>
    <t xml:space="preserve">BATCH000087</t>
  </si>
  <si>
    <t xml:space="preserve">2025-05-14</t>
  </si>
  <si>
    <t xml:space="preserve">RACKB22</t>
  </si>
  <si>
    <t xml:space="preserve">INV0000088</t>
  </si>
  <si>
    <t xml:space="preserve">BATCH000088</t>
  </si>
  <si>
    <t xml:space="preserve">RACKC9</t>
  </si>
  <si>
    <t xml:space="preserve">2024-03-21</t>
  </si>
  <si>
    <t xml:space="preserve">INV0000089</t>
  </si>
  <si>
    <t xml:space="preserve">BATCH000089</t>
  </si>
  <si>
    <t xml:space="preserve">2025-12-23</t>
  </si>
  <si>
    <t xml:space="preserve">RACKB4</t>
  </si>
  <si>
    <t xml:space="preserve">INV0000090</t>
  </si>
  <si>
    <t xml:space="preserve">BATCH000090</t>
  </si>
  <si>
    <t xml:space="preserve">RACKD16</t>
  </si>
  <si>
    <t xml:space="preserve">INV0000091</t>
  </si>
  <si>
    <t xml:space="preserve">BATCH000091</t>
  </si>
  <si>
    <t xml:space="preserve">2025-12-22</t>
  </si>
  <si>
    <t xml:space="preserve">RACKA8</t>
  </si>
  <si>
    <t xml:space="preserve">INV0000092</t>
  </si>
  <si>
    <t xml:space="preserve">BATCH000092</t>
  </si>
  <si>
    <t xml:space="preserve">INV0000093</t>
  </si>
  <si>
    <t xml:space="preserve">WH00982</t>
  </si>
  <si>
    <t xml:space="preserve">BATCH000093</t>
  </si>
  <si>
    <t xml:space="preserve">RACKB5</t>
  </si>
  <si>
    <t xml:space="preserve">INV0000094</t>
  </si>
  <si>
    <t xml:space="preserve">BATCH000094</t>
  </si>
  <si>
    <t xml:space="preserve">RACKC24</t>
  </si>
  <si>
    <t xml:space="preserve">INV0000095</t>
  </si>
  <si>
    <t xml:space="preserve">BATCH000095</t>
  </si>
  <si>
    <t xml:space="preserve">RACKA1</t>
  </si>
  <si>
    <t xml:space="preserve">INV0000096</t>
  </si>
  <si>
    <t xml:space="preserve">PRD00314</t>
  </si>
  <si>
    <t xml:space="preserve">BATCH000096</t>
  </si>
  <si>
    <t xml:space="preserve">2026-06-12</t>
  </si>
  <si>
    <t xml:space="preserve">RACKD5</t>
  </si>
  <si>
    <t xml:space="preserve">INV0000097</t>
  </si>
  <si>
    <t xml:space="preserve">BATCH000097</t>
  </si>
  <si>
    <t xml:space="preserve">RACKA16</t>
  </si>
  <si>
    <t xml:space="preserve">INV0000098</t>
  </si>
  <si>
    <t xml:space="preserve">BATCH000098</t>
  </si>
  <si>
    <t xml:space="preserve">RACKB3</t>
  </si>
  <si>
    <t xml:space="preserve">INV0000099</t>
  </si>
  <si>
    <t xml:space="preserve">BATCH000099</t>
  </si>
  <si>
    <t xml:space="preserve">RACKC47</t>
  </si>
  <si>
    <t xml:space="preserve">INV0000100</t>
  </si>
  <si>
    <t xml:space="preserve">BATCH000100</t>
  </si>
  <si>
    <t xml:space="preserve">RACKB38</t>
  </si>
  <si>
    <t xml:space="preserve">INV0000101</t>
  </si>
  <si>
    <t xml:space="preserve">PRD00649</t>
  </si>
  <si>
    <t xml:space="preserve">BATCH000101</t>
  </si>
  <si>
    <t xml:space="preserve">RACKC25</t>
  </si>
  <si>
    <t xml:space="preserve">INV0000102</t>
  </si>
  <si>
    <t xml:space="preserve">BATCH000102</t>
  </si>
  <si>
    <t xml:space="preserve">RACKD32</t>
  </si>
  <si>
    <t xml:space="preserve">INV0000103</t>
  </si>
  <si>
    <t xml:space="preserve">BATCH000103</t>
  </si>
  <si>
    <t xml:space="preserve">RACKC50</t>
  </si>
  <si>
    <t xml:space="preserve">INV0000104</t>
  </si>
  <si>
    <t xml:space="preserve">BATCH000104</t>
  </si>
  <si>
    <t xml:space="preserve">RACKB35</t>
  </si>
  <si>
    <t xml:space="preserve">INV0000105</t>
  </si>
  <si>
    <t xml:space="preserve">BATCH000105</t>
  </si>
  <si>
    <t xml:space="preserve">2025-07-21</t>
  </si>
  <si>
    <t xml:space="preserve">INV0000106</t>
  </si>
  <si>
    <t xml:space="preserve">BATCH000106</t>
  </si>
  <si>
    <t xml:space="preserve">INV0000107</t>
  </si>
  <si>
    <t xml:space="preserve">BATCH000107</t>
  </si>
  <si>
    <t xml:space="preserve">2025-05-19</t>
  </si>
  <si>
    <t xml:space="preserve">INV0000108</t>
  </si>
  <si>
    <t xml:space="preserve">BATCH000108</t>
  </si>
  <si>
    <t xml:space="preserve">RACKA45</t>
  </si>
  <si>
    <t xml:space="preserve">INV0000109</t>
  </si>
  <si>
    <t xml:space="preserve">BATCH000109</t>
  </si>
  <si>
    <t xml:space="preserve">2023-06-12</t>
  </si>
  <si>
    <t xml:space="preserve">2025-06-11</t>
  </si>
  <si>
    <t xml:space="preserve">RACKB24</t>
  </si>
  <si>
    <t xml:space="preserve">INV0000110</t>
  </si>
  <si>
    <t xml:space="preserve">BATCH000110</t>
  </si>
  <si>
    <t xml:space="preserve">RACKB7</t>
  </si>
  <si>
    <t xml:space="preserve">INV0000111</t>
  </si>
  <si>
    <t xml:space="preserve">BATCH000111</t>
  </si>
  <si>
    <t xml:space="preserve">2026-09-11</t>
  </si>
  <si>
    <t xml:space="preserve">RACKC6</t>
  </si>
  <si>
    <t xml:space="preserve">INV0000112</t>
  </si>
  <si>
    <t xml:space="preserve">BATCH000112</t>
  </si>
  <si>
    <t xml:space="preserve">INV0000113</t>
  </si>
  <si>
    <t xml:space="preserve">BATCH000113</t>
  </si>
  <si>
    <t xml:space="preserve">RACKC49</t>
  </si>
  <si>
    <t xml:space="preserve">INV0000114</t>
  </si>
  <si>
    <t xml:space="preserve">BATCH000114</t>
  </si>
  <si>
    <t xml:space="preserve">INV0000115</t>
  </si>
  <si>
    <t xml:space="preserve">BATCH000115</t>
  </si>
  <si>
    <t xml:space="preserve">RACKC17</t>
  </si>
  <si>
    <t xml:space="preserve">INV0000116</t>
  </si>
  <si>
    <t xml:space="preserve">PRD00526</t>
  </si>
  <si>
    <t xml:space="preserve">BATCH000116</t>
  </si>
  <si>
    <t xml:space="preserve">INV0000117</t>
  </si>
  <si>
    <t xml:space="preserve">BATCH000117</t>
  </si>
  <si>
    <t xml:space="preserve">RACKA18</t>
  </si>
  <si>
    <t xml:space="preserve">INV0000118</t>
  </si>
  <si>
    <t xml:space="preserve">BATCH000118</t>
  </si>
  <si>
    <t xml:space="preserve">2025-03-31</t>
  </si>
  <si>
    <t xml:space="preserve">RACKA7</t>
  </si>
  <si>
    <t xml:space="preserve">INV0000119</t>
  </si>
  <si>
    <t xml:space="preserve">BATCH000119</t>
  </si>
  <si>
    <t xml:space="preserve">2026-03-10</t>
  </si>
  <si>
    <t xml:space="preserve">INV0000120</t>
  </si>
  <si>
    <t xml:space="preserve">BATCH000120</t>
  </si>
  <si>
    <t xml:space="preserve">INV0000121</t>
  </si>
  <si>
    <t xml:space="preserve">PRD00572</t>
  </si>
  <si>
    <t xml:space="preserve">BATCH000121</t>
  </si>
  <si>
    <t xml:space="preserve">RACKA43</t>
  </si>
  <si>
    <t xml:space="preserve">INV0000122</t>
  </si>
  <si>
    <t xml:space="preserve">BATCH000122</t>
  </si>
  <si>
    <t xml:space="preserve">2025-08-09</t>
  </si>
  <si>
    <t xml:space="preserve">INV0000123</t>
  </si>
  <si>
    <t xml:space="preserve">PRD00644</t>
  </si>
  <si>
    <t xml:space="preserve">BATCH000123</t>
  </si>
  <si>
    <t xml:space="preserve">INV0000124</t>
  </si>
  <si>
    <t xml:space="preserve">BATCH000124</t>
  </si>
  <si>
    <t xml:space="preserve">2026-04-18</t>
  </si>
  <si>
    <t xml:space="preserve">RACKB44</t>
  </si>
  <si>
    <t xml:space="preserve">INV0000125</t>
  </si>
  <si>
    <t xml:space="preserve">BATCH000125</t>
  </si>
  <si>
    <t xml:space="preserve">RACKA39</t>
  </si>
  <si>
    <t xml:space="preserve">INV0000126</t>
  </si>
  <si>
    <t xml:space="preserve">BATCH000126</t>
  </si>
  <si>
    <t xml:space="preserve">INV0000127</t>
  </si>
  <si>
    <t xml:space="preserve">WH00949</t>
  </si>
  <si>
    <t xml:space="preserve">BATCH000127</t>
  </si>
  <si>
    <t xml:space="preserve">2026-11-04</t>
  </si>
  <si>
    <t xml:space="preserve">RACKA11</t>
  </si>
  <si>
    <t xml:space="preserve">INV0000128</t>
  </si>
  <si>
    <t xml:space="preserve">BATCH000128</t>
  </si>
  <si>
    <t xml:space="preserve">2026-11-11</t>
  </si>
  <si>
    <t xml:space="preserve">RACKD49</t>
  </si>
  <si>
    <t xml:space="preserve">INV0000129</t>
  </si>
  <si>
    <t xml:space="preserve">PRD00362</t>
  </si>
  <si>
    <t xml:space="preserve">BATCH000129</t>
  </si>
  <si>
    <t xml:space="preserve">RACKB40</t>
  </si>
  <si>
    <t xml:space="preserve">INV0000130</t>
  </si>
  <si>
    <t xml:space="preserve">BATCH000130</t>
  </si>
  <si>
    <t xml:space="preserve">RACKA29</t>
  </si>
  <si>
    <t xml:space="preserve">INV0000131</t>
  </si>
  <si>
    <t xml:space="preserve">BATCH000131</t>
  </si>
  <si>
    <t xml:space="preserve">INV0000132</t>
  </si>
  <si>
    <t xml:space="preserve">BATCH000132</t>
  </si>
  <si>
    <t xml:space="preserve">2025-02-25</t>
  </si>
  <si>
    <t xml:space="preserve">RACKD40</t>
  </si>
  <si>
    <t xml:space="preserve">INV0000133</t>
  </si>
  <si>
    <t xml:space="preserve">BATCH000133</t>
  </si>
  <si>
    <t xml:space="preserve">RACKA34</t>
  </si>
  <si>
    <t xml:space="preserve">INV0000134</t>
  </si>
  <si>
    <t xml:space="preserve">WH00274</t>
  </si>
  <si>
    <t xml:space="preserve">BATCH000134</t>
  </si>
  <si>
    <t xml:space="preserve">2025-02-24</t>
  </si>
  <si>
    <t xml:space="preserve">INV0000135</t>
  </si>
  <si>
    <t xml:space="preserve">BATCH000135</t>
  </si>
  <si>
    <t xml:space="preserve">RACKD42</t>
  </si>
  <si>
    <t xml:space="preserve">INV0000136</t>
  </si>
  <si>
    <t xml:space="preserve">PRD00199</t>
  </si>
  <si>
    <t xml:space="preserve">WH00923</t>
  </si>
  <si>
    <t xml:space="preserve">BATCH000136</t>
  </si>
  <si>
    <t xml:space="preserve">RACKC28</t>
  </si>
  <si>
    <t xml:space="preserve">INV0000137</t>
  </si>
  <si>
    <t xml:space="preserve">BATCH000137</t>
  </si>
  <si>
    <t xml:space="preserve">RACKD9</t>
  </si>
  <si>
    <t xml:space="preserve">INV0000138</t>
  </si>
  <si>
    <t xml:space="preserve">BATCH000138</t>
  </si>
  <si>
    <t xml:space="preserve">2025-07-17</t>
  </si>
  <si>
    <t xml:space="preserve">INV0000139</t>
  </si>
  <si>
    <t xml:space="preserve">PRD00398</t>
  </si>
  <si>
    <t xml:space="preserve">BATCH000139</t>
  </si>
  <si>
    <t xml:space="preserve">INV0000140</t>
  </si>
  <si>
    <t xml:space="preserve">BATCH000140</t>
  </si>
  <si>
    <t xml:space="preserve">INV0000141</t>
  </si>
  <si>
    <t xml:space="preserve">WH00374</t>
  </si>
  <si>
    <t xml:space="preserve">BATCH000141</t>
  </si>
  <si>
    <t xml:space="preserve">2025-12-02</t>
  </si>
  <si>
    <t xml:space="preserve">INV0000142</t>
  </si>
  <si>
    <t xml:space="preserve">BATCH000142</t>
  </si>
  <si>
    <t xml:space="preserve">2025-06-05</t>
  </si>
  <si>
    <t xml:space="preserve">INV0000143</t>
  </si>
  <si>
    <t xml:space="preserve">BATCH000143</t>
  </si>
  <si>
    <t xml:space="preserve">RACKB34</t>
  </si>
  <si>
    <t xml:space="preserve">INV0000144</t>
  </si>
  <si>
    <t xml:space="preserve">BATCH000144</t>
  </si>
  <si>
    <t xml:space="preserve">RACKB19</t>
  </si>
  <si>
    <t xml:space="preserve">INV0000145</t>
  </si>
  <si>
    <t xml:space="preserve">BATCH000145</t>
  </si>
  <si>
    <t xml:space="preserve">INV0000146</t>
  </si>
  <si>
    <t xml:space="preserve">BATCH000146</t>
  </si>
  <si>
    <t xml:space="preserve">2026-07-29</t>
  </si>
  <si>
    <t xml:space="preserve">INV0000147</t>
  </si>
  <si>
    <t xml:space="preserve">WH00883</t>
  </si>
  <si>
    <t xml:space="preserve">BATCH000147</t>
  </si>
  <si>
    <t xml:space="preserve">RACKD45</t>
  </si>
  <si>
    <t xml:space="preserve">INV0000148</t>
  </si>
  <si>
    <t xml:space="preserve">BATCH000148</t>
  </si>
  <si>
    <t xml:space="preserve">RACKC5</t>
  </si>
  <si>
    <t xml:space="preserve">INV0000149</t>
  </si>
  <si>
    <t xml:space="preserve">BATCH000149</t>
  </si>
  <si>
    <t xml:space="preserve">RACKC48</t>
  </si>
  <si>
    <t xml:space="preserve">INV0000150</t>
  </si>
  <si>
    <t xml:space="preserve">BATCH000150</t>
  </si>
  <si>
    <t xml:space="preserve">RACKD18</t>
  </si>
  <si>
    <t xml:space="preserve">INV0000151</t>
  </si>
  <si>
    <t xml:space="preserve">BATCH000151</t>
  </si>
  <si>
    <t xml:space="preserve">INV0000152</t>
  </si>
  <si>
    <t xml:space="preserve">PRD00684</t>
  </si>
  <si>
    <t xml:space="preserve">BATCH000152</t>
  </si>
  <si>
    <t xml:space="preserve">RACKC7</t>
  </si>
  <si>
    <t xml:space="preserve">INV0000153</t>
  </si>
  <si>
    <t xml:space="preserve">BATCH000153</t>
  </si>
  <si>
    <t xml:space="preserve">INV0000154</t>
  </si>
  <si>
    <t xml:space="preserve">BATCH000154</t>
  </si>
  <si>
    <t xml:space="preserve">RACKD31</t>
  </si>
  <si>
    <t xml:space="preserve">INV0000155</t>
  </si>
  <si>
    <t xml:space="preserve">BATCH000155</t>
  </si>
  <si>
    <t xml:space="preserve">2025-12-10</t>
  </si>
  <si>
    <t xml:space="preserve">RACKA24</t>
  </si>
  <si>
    <t xml:space="preserve">INV0000156</t>
  </si>
  <si>
    <t xml:space="preserve">BATCH000156</t>
  </si>
  <si>
    <t xml:space="preserve">2025-05-12</t>
  </si>
  <si>
    <t xml:space="preserve">RACKD30</t>
  </si>
  <si>
    <t xml:space="preserve">INV0000157</t>
  </si>
  <si>
    <t xml:space="preserve">BATCH000157</t>
  </si>
  <si>
    <t xml:space="preserve">RACKD47</t>
  </si>
  <si>
    <t xml:space="preserve">INV0000158</t>
  </si>
  <si>
    <t xml:space="preserve">BATCH000158</t>
  </si>
  <si>
    <t xml:space="preserve">RACKD36</t>
  </si>
  <si>
    <t xml:space="preserve">INV0000159</t>
  </si>
  <si>
    <t xml:space="preserve">BATCH000159</t>
  </si>
  <si>
    <t xml:space="preserve">RACKD19</t>
  </si>
  <si>
    <t xml:space="preserve">INV0000160</t>
  </si>
  <si>
    <t xml:space="preserve">BATCH000160</t>
  </si>
  <si>
    <t xml:space="preserve">2026-05-26</t>
  </si>
  <si>
    <t xml:space="preserve">RACKA47</t>
  </si>
  <si>
    <t xml:space="preserve">INV0000161</t>
  </si>
  <si>
    <t xml:space="preserve">BATCH000161</t>
  </si>
  <si>
    <t xml:space="preserve">INV0000162</t>
  </si>
  <si>
    <t xml:space="preserve">WH00762</t>
  </si>
  <si>
    <t xml:space="preserve">BATCH000162</t>
  </si>
  <si>
    <t xml:space="preserve">INV0000163</t>
  </si>
  <si>
    <t xml:space="preserve">2024-12-23</t>
  </si>
  <si>
    <t xml:space="preserve">BATCH000163</t>
  </si>
  <si>
    <t xml:space="preserve">RACKB10</t>
  </si>
  <si>
    <t xml:space="preserve">INV0000164</t>
  </si>
  <si>
    <t xml:space="preserve">WH00091</t>
  </si>
  <si>
    <t xml:space="preserve">BATCH000164</t>
  </si>
  <si>
    <t xml:space="preserve">RACKA5</t>
  </si>
  <si>
    <t xml:space="preserve">INV0000165</t>
  </si>
  <si>
    <t xml:space="preserve">BATCH000165</t>
  </si>
  <si>
    <t xml:space="preserve">INV0000166</t>
  </si>
  <si>
    <t xml:space="preserve">WH00053</t>
  </si>
  <si>
    <t xml:space="preserve">BATCH000166</t>
  </si>
  <si>
    <t xml:space="preserve">RACKD8</t>
  </si>
  <si>
    <t xml:space="preserve">INV0000167</t>
  </si>
  <si>
    <t xml:space="preserve">BATCH000167</t>
  </si>
  <si>
    <t xml:space="preserve">INV0000168</t>
  </si>
  <si>
    <t xml:space="preserve">BATCH000168</t>
  </si>
  <si>
    <t xml:space="preserve">INV0000169</t>
  </si>
  <si>
    <t xml:space="preserve">BATCH000169</t>
  </si>
  <si>
    <t xml:space="preserve">INV0000170</t>
  </si>
  <si>
    <t xml:space="preserve">BATCH000170</t>
  </si>
  <si>
    <t xml:space="preserve">INV0000171</t>
  </si>
  <si>
    <t xml:space="preserve">WH00741</t>
  </si>
  <si>
    <t xml:space="preserve">BATCH000171</t>
  </si>
  <si>
    <t xml:space="preserve">INV0000172</t>
  </si>
  <si>
    <t xml:space="preserve">WH00188</t>
  </si>
  <si>
    <t xml:space="preserve">BATCH000172</t>
  </si>
  <si>
    <t xml:space="preserve">RACKA31</t>
  </si>
  <si>
    <t xml:space="preserve">INV0000173</t>
  </si>
  <si>
    <t xml:space="preserve">BATCH000173</t>
  </si>
  <si>
    <t xml:space="preserve">2025-01-27</t>
  </si>
  <si>
    <t xml:space="preserve">INV0000174</t>
  </si>
  <si>
    <t xml:space="preserve">BATCH000174</t>
  </si>
  <si>
    <t xml:space="preserve">INV0000175</t>
  </si>
  <si>
    <t xml:space="preserve">BATCH000175</t>
  </si>
  <si>
    <t xml:space="preserve">INV0000176</t>
  </si>
  <si>
    <t xml:space="preserve">BATCH000176</t>
  </si>
  <si>
    <t xml:space="preserve">INV0000177</t>
  </si>
  <si>
    <t xml:space="preserve">BATCH000177</t>
  </si>
  <si>
    <t xml:space="preserve">RACKA17</t>
  </si>
  <si>
    <t xml:space="preserve">INV0000178</t>
  </si>
  <si>
    <t xml:space="preserve">BATCH000178</t>
  </si>
  <si>
    <t xml:space="preserve">INV0000179</t>
  </si>
  <si>
    <t xml:space="preserve">BATCH000179</t>
  </si>
  <si>
    <t xml:space="preserve">INV0000180</t>
  </si>
  <si>
    <t xml:space="preserve">WH00547</t>
  </si>
  <si>
    <t xml:space="preserve">BATCH000180</t>
  </si>
  <si>
    <t xml:space="preserve">INV0000181</t>
  </si>
  <si>
    <t xml:space="preserve">BATCH000181</t>
  </si>
  <si>
    <t xml:space="preserve">INV0000182</t>
  </si>
  <si>
    <t xml:space="preserve">PRD00050</t>
  </si>
  <si>
    <t xml:space="preserve">BATCH000182</t>
  </si>
  <si>
    <t xml:space="preserve">RACKA38</t>
  </si>
  <si>
    <t xml:space="preserve">INV0000183</t>
  </si>
  <si>
    <t xml:space="preserve">WH00905</t>
  </si>
  <si>
    <t xml:space="preserve">BATCH000183</t>
  </si>
  <si>
    <t xml:space="preserve">INV0000184</t>
  </si>
  <si>
    <t xml:space="preserve">BATCH000184</t>
  </si>
  <si>
    <t xml:space="preserve">2026-12-02</t>
  </si>
  <si>
    <t xml:space="preserve">RACKA12</t>
  </si>
  <si>
    <t xml:space="preserve">INV0000185</t>
  </si>
  <si>
    <t xml:space="preserve">BATCH000185</t>
  </si>
  <si>
    <t xml:space="preserve">INV0000186</t>
  </si>
  <si>
    <t xml:space="preserve">PRD00338</t>
  </si>
  <si>
    <t xml:space="preserve">WH00128</t>
  </si>
  <si>
    <t xml:space="preserve">BATCH000186</t>
  </si>
  <si>
    <t xml:space="preserve">INV0000187</t>
  </si>
  <si>
    <t xml:space="preserve">BATCH000187</t>
  </si>
  <si>
    <t xml:space="preserve">INV0000188</t>
  </si>
  <si>
    <t xml:space="preserve">BATCH000188</t>
  </si>
  <si>
    <t xml:space="preserve">RACKB28</t>
  </si>
  <si>
    <t xml:space="preserve">INV0000189</t>
  </si>
  <si>
    <t xml:space="preserve">PRD00735</t>
  </si>
  <si>
    <t xml:space="preserve">BATCH000189</t>
  </si>
  <si>
    <t xml:space="preserve">RACKD43</t>
  </si>
  <si>
    <t xml:space="preserve">INV0000190</t>
  </si>
  <si>
    <t xml:space="preserve">BATCH000190</t>
  </si>
  <si>
    <t xml:space="preserve">2025-10-05</t>
  </si>
  <si>
    <t xml:space="preserve">INV0000191</t>
  </si>
  <si>
    <t xml:space="preserve">PRD00434</t>
  </si>
  <si>
    <t xml:space="preserve">BATCH000191</t>
  </si>
  <si>
    <t xml:space="preserve">RACKB8</t>
  </si>
  <si>
    <t xml:space="preserve">INV0000192</t>
  </si>
  <si>
    <t xml:space="preserve">PRD00525</t>
  </si>
  <si>
    <t xml:space="preserve">BATCH000192</t>
  </si>
  <si>
    <t xml:space="preserve">INV0000193</t>
  </si>
  <si>
    <t xml:space="preserve">BATCH000193</t>
  </si>
  <si>
    <t xml:space="preserve">INV0000194</t>
  </si>
  <si>
    <t xml:space="preserve">BATCH000194</t>
  </si>
  <si>
    <t xml:space="preserve">INV0000195</t>
  </si>
  <si>
    <t xml:space="preserve">PRD00974</t>
  </si>
  <si>
    <t xml:space="preserve">BATCH000195</t>
  </si>
  <si>
    <t xml:space="preserve">2025-05-08</t>
  </si>
  <si>
    <t xml:space="preserve">INV0000196</t>
  </si>
  <si>
    <t xml:space="preserve">BATCH000196</t>
  </si>
  <si>
    <t xml:space="preserve">INV0000197</t>
  </si>
  <si>
    <t xml:space="preserve">BATCH000197</t>
  </si>
  <si>
    <t xml:space="preserve">INV0000198</t>
  </si>
  <si>
    <t xml:space="preserve">BATCH000198</t>
  </si>
  <si>
    <t xml:space="preserve">2025-03-15</t>
  </si>
  <si>
    <t xml:space="preserve">INV0000199</t>
  </si>
  <si>
    <t xml:space="preserve">BATCH000199</t>
  </si>
  <si>
    <t xml:space="preserve">INV0000200</t>
  </si>
  <si>
    <t xml:space="preserve">BATCH000200</t>
  </si>
  <si>
    <t xml:space="preserve">RACKA21</t>
  </si>
  <si>
    <t xml:space="preserve">INV0000201</t>
  </si>
  <si>
    <t xml:space="preserve">BATCH000201</t>
  </si>
  <si>
    <t xml:space="preserve">2025-03-10</t>
  </si>
  <si>
    <t xml:space="preserve">RACKD28</t>
  </si>
  <si>
    <t xml:space="preserve">INV0000202</t>
  </si>
  <si>
    <t xml:space="preserve">BATCH000202</t>
  </si>
  <si>
    <t xml:space="preserve">RACKD13</t>
  </si>
  <si>
    <t xml:space="preserve">INV0000203</t>
  </si>
  <si>
    <t xml:space="preserve">BATCH000203</t>
  </si>
  <si>
    <t xml:space="preserve">INV0000204</t>
  </si>
  <si>
    <t xml:space="preserve">BATCH000204</t>
  </si>
  <si>
    <t xml:space="preserve">INV0000205</t>
  </si>
  <si>
    <t xml:space="preserve">BATCH000205</t>
  </si>
  <si>
    <t xml:space="preserve">2025-04-22</t>
  </si>
  <si>
    <t xml:space="preserve">RACKA50</t>
  </si>
  <si>
    <t xml:space="preserve">INV0000206</t>
  </si>
  <si>
    <t xml:space="preserve">BATCH000206</t>
  </si>
  <si>
    <t xml:space="preserve">INV0000207</t>
  </si>
  <si>
    <t xml:space="preserve">BATCH000207</t>
  </si>
  <si>
    <t xml:space="preserve">INV0000208</t>
  </si>
  <si>
    <t xml:space="preserve">BATCH000208</t>
  </si>
  <si>
    <t xml:space="preserve">2025-06-02</t>
  </si>
  <si>
    <t xml:space="preserve">INV0000209</t>
  </si>
  <si>
    <t xml:space="preserve">BATCH000209</t>
  </si>
  <si>
    <t xml:space="preserve">2025-02-27</t>
  </si>
  <si>
    <t xml:space="preserve">RACKB18</t>
  </si>
  <si>
    <t xml:space="preserve">INV0000210</t>
  </si>
  <si>
    <t xml:space="preserve">BATCH000210</t>
  </si>
  <si>
    <t xml:space="preserve">INV0000211</t>
  </si>
  <si>
    <t xml:space="preserve">BATCH000211</t>
  </si>
  <si>
    <t xml:space="preserve">INV0000212</t>
  </si>
  <si>
    <t xml:space="preserve">BATCH000212</t>
  </si>
  <si>
    <t xml:space="preserve">INV0000213</t>
  </si>
  <si>
    <t xml:space="preserve">BATCH000213</t>
  </si>
  <si>
    <t xml:space="preserve">INV0000214</t>
  </si>
  <si>
    <t xml:space="preserve">BATCH000214</t>
  </si>
  <si>
    <t xml:space="preserve">INV0000215</t>
  </si>
  <si>
    <t xml:space="preserve">BATCH000215</t>
  </si>
  <si>
    <t xml:space="preserve">RACKA36</t>
  </si>
  <si>
    <t xml:space="preserve">INV0000216</t>
  </si>
  <si>
    <t xml:space="preserve">BATCH000216</t>
  </si>
  <si>
    <t xml:space="preserve">INV0000217</t>
  </si>
  <si>
    <t xml:space="preserve">BATCH000217</t>
  </si>
  <si>
    <t xml:space="preserve">2024-07-10</t>
  </si>
  <si>
    <t xml:space="preserve">INV0000218</t>
  </si>
  <si>
    <t xml:space="preserve">BATCH000218</t>
  </si>
  <si>
    <t xml:space="preserve">INV0000219</t>
  </si>
  <si>
    <t xml:space="preserve">BATCH000219</t>
  </si>
  <si>
    <t xml:space="preserve">INV0000220</t>
  </si>
  <si>
    <t xml:space="preserve">BATCH000220</t>
  </si>
  <si>
    <t xml:space="preserve">RACKB43</t>
  </si>
  <si>
    <t xml:space="preserve">INV0000221</t>
  </si>
  <si>
    <t xml:space="preserve">BATCH000221</t>
  </si>
  <si>
    <t xml:space="preserve">INV0000222</t>
  </si>
  <si>
    <t xml:space="preserve">BATCH000222</t>
  </si>
  <si>
    <t xml:space="preserve">RACKD3</t>
  </si>
  <si>
    <t xml:space="preserve">INV0000223</t>
  </si>
  <si>
    <t xml:space="preserve">BATCH000223</t>
  </si>
  <si>
    <t xml:space="preserve">2025-07-01</t>
  </si>
  <si>
    <t xml:space="preserve">RACKA30</t>
  </si>
  <si>
    <t xml:space="preserve">INV0000224</t>
  </si>
  <si>
    <t xml:space="preserve">BATCH000224</t>
  </si>
  <si>
    <t xml:space="preserve">2025-02-02</t>
  </si>
  <si>
    <t xml:space="preserve">INV0000225</t>
  </si>
  <si>
    <t xml:space="preserve">BATCH000225</t>
  </si>
  <si>
    <t xml:space="preserve">INV0000226</t>
  </si>
  <si>
    <t xml:space="preserve">BATCH000226</t>
  </si>
  <si>
    <t xml:space="preserve">INV0000227</t>
  </si>
  <si>
    <t xml:space="preserve">WH00751</t>
  </si>
  <si>
    <t xml:space="preserve">BATCH000227</t>
  </si>
  <si>
    <t xml:space="preserve">INV0000228</t>
  </si>
  <si>
    <t xml:space="preserve">BATCH000228</t>
  </si>
  <si>
    <t xml:space="preserve">INV0000229</t>
  </si>
  <si>
    <t xml:space="preserve">BATCH000229</t>
  </si>
  <si>
    <t xml:space="preserve">RACKD17</t>
  </si>
  <si>
    <t xml:space="preserve">INV0000230</t>
  </si>
  <si>
    <t xml:space="preserve">BATCH000230</t>
  </si>
  <si>
    <t xml:space="preserve">2026-02-13</t>
  </si>
  <si>
    <t xml:space="preserve">RACKD6</t>
  </si>
  <si>
    <t xml:space="preserve">INV0000231</t>
  </si>
  <si>
    <t xml:space="preserve">BATCH000231</t>
  </si>
  <si>
    <t xml:space="preserve">INV0000232</t>
  </si>
  <si>
    <t xml:space="preserve">BATCH000232</t>
  </si>
  <si>
    <t xml:space="preserve">INV0000233</t>
  </si>
  <si>
    <t xml:space="preserve">BATCH000233</t>
  </si>
  <si>
    <t xml:space="preserve">RACKD50</t>
  </si>
  <si>
    <t xml:space="preserve">2022-03-22</t>
  </si>
  <si>
    <t xml:space="preserve">INV0000234</t>
  </si>
  <si>
    <t xml:space="preserve">PRD00236</t>
  </si>
  <si>
    <t xml:space="preserve">BATCH000234</t>
  </si>
  <si>
    <t xml:space="preserve">2026-04-27</t>
  </si>
  <si>
    <t xml:space="preserve">RACKD15</t>
  </si>
  <si>
    <t xml:space="preserve">INV0000235</t>
  </si>
  <si>
    <t xml:space="preserve">BATCH000235</t>
  </si>
  <si>
    <t xml:space="preserve">RACKC38</t>
  </si>
  <si>
    <t xml:space="preserve">INV0000236</t>
  </si>
  <si>
    <t xml:space="preserve">BATCH000236</t>
  </si>
  <si>
    <t xml:space="preserve">INV0000237</t>
  </si>
  <si>
    <t xml:space="preserve">BATCH000237</t>
  </si>
  <si>
    <t xml:space="preserve">RACKB13</t>
  </si>
  <si>
    <t xml:space="preserve">INV0000238</t>
  </si>
  <si>
    <t xml:space="preserve">BATCH000238</t>
  </si>
  <si>
    <t xml:space="preserve">INV0000239</t>
  </si>
  <si>
    <t xml:space="preserve">BATCH000239</t>
  </si>
  <si>
    <t xml:space="preserve">RACKA4</t>
  </si>
  <si>
    <t xml:space="preserve">INV0000240</t>
  </si>
  <si>
    <t xml:space="preserve">BATCH000240</t>
  </si>
  <si>
    <t xml:space="preserve">INV0000241</t>
  </si>
  <si>
    <t xml:space="preserve">BATCH000241</t>
  </si>
  <si>
    <t xml:space="preserve">INV0000242</t>
  </si>
  <si>
    <t xml:space="preserve">PRD00515</t>
  </si>
  <si>
    <t xml:space="preserve">BATCH000242</t>
  </si>
  <si>
    <t xml:space="preserve">INV0000243</t>
  </si>
  <si>
    <t xml:space="preserve">BATCH000243</t>
  </si>
  <si>
    <t xml:space="preserve">INV0000244</t>
  </si>
  <si>
    <t xml:space="preserve">WH00961</t>
  </si>
  <si>
    <t xml:space="preserve">BATCH000244</t>
  </si>
  <si>
    <t xml:space="preserve">RACKD44</t>
  </si>
  <si>
    <t xml:space="preserve">INV0000245</t>
  </si>
  <si>
    <t xml:space="preserve">PRD00996</t>
  </si>
  <si>
    <t xml:space="preserve">BATCH000245</t>
  </si>
  <si>
    <t xml:space="preserve">INV0000246</t>
  </si>
  <si>
    <t xml:space="preserve">BATCH000246</t>
  </si>
  <si>
    <t xml:space="preserve">INV0000247</t>
  </si>
  <si>
    <t xml:space="preserve">BATCH000247</t>
  </si>
  <si>
    <t xml:space="preserve">2025-07-27</t>
  </si>
  <si>
    <t xml:space="preserve">INV0000248</t>
  </si>
  <si>
    <t xml:space="preserve">WH00447</t>
  </si>
  <si>
    <t xml:space="preserve">BATCH000248</t>
  </si>
  <si>
    <t xml:space="preserve">INV0000249</t>
  </si>
  <si>
    <t xml:space="preserve">PRD00382</t>
  </si>
  <si>
    <t xml:space="preserve">BATCH000249</t>
  </si>
  <si>
    <t xml:space="preserve">2025-10-09</t>
  </si>
  <si>
    <t xml:space="preserve">INV0000250</t>
  </si>
  <si>
    <t xml:space="preserve">PRD00148</t>
  </si>
  <si>
    <t xml:space="preserve">BATCH000250</t>
  </si>
  <si>
    <t xml:space="preserve">INV0000251</t>
  </si>
  <si>
    <t xml:space="preserve">BATCH000251</t>
  </si>
  <si>
    <t xml:space="preserve">INV0000252</t>
  </si>
  <si>
    <t xml:space="preserve">BATCH000252</t>
  </si>
  <si>
    <t xml:space="preserve">INV0000253</t>
  </si>
  <si>
    <t xml:space="preserve">BATCH000253</t>
  </si>
  <si>
    <t xml:space="preserve">RACKC16</t>
  </si>
  <si>
    <t xml:space="preserve">INV0000254</t>
  </si>
  <si>
    <t xml:space="preserve">BATCH000254</t>
  </si>
  <si>
    <t xml:space="preserve">INV0000255</t>
  </si>
  <si>
    <t xml:space="preserve">BATCH000255</t>
  </si>
  <si>
    <t xml:space="preserve">2025-08-31</t>
  </si>
  <si>
    <t xml:space="preserve">INV0000256</t>
  </si>
  <si>
    <t xml:space="preserve">BATCH000256</t>
  </si>
  <si>
    <t xml:space="preserve">INV0000257</t>
  </si>
  <si>
    <t xml:space="preserve">BATCH000257</t>
  </si>
  <si>
    <t xml:space="preserve">INV0000258</t>
  </si>
  <si>
    <t xml:space="preserve">PRD00389</t>
  </si>
  <si>
    <t xml:space="preserve">BATCH000258</t>
  </si>
  <si>
    <t xml:space="preserve">2025-10-03</t>
  </si>
  <si>
    <t xml:space="preserve">INV0000259</t>
  </si>
  <si>
    <t xml:space="preserve">BATCH000259</t>
  </si>
  <si>
    <t xml:space="preserve">INV0000260</t>
  </si>
  <si>
    <t xml:space="preserve">BATCH000260</t>
  </si>
  <si>
    <t xml:space="preserve">INV0000261</t>
  </si>
  <si>
    <t xml:space="preserve">BATCH000261</t>
  </si>
  <si>
    <t xml:space="preserve">INV0000262</t>
  </si>
  <si>
    <t xml:space="preserve">BATCH000262</t>
  </si>
  <si>
    <t xml:space="preserve">INV0000263</t>
  </si>
  <si>
    <t xml:space="preserve">WH00126</t>
  </si>
  <si>
    <t xml:space="preserve">BATCH000263</t>
  </si>
  <si>
    <t xml:space="preserve">INV0000264</t>
  </si>
  <si>
    <t xml:space="preserve">BATCH000264</t>
  </si>
  <si>
    <t xml:space="preserve">2026-03-07</t>
  </si>
  <si>
    <t xml:space="preserve">INV0000265</t>
  </si>
  <si>
    <t xml:space="preserve">BATCH000265</t>
  </si>
  <si>
    <t xml:space="preserve">INV0000266</t>
  </si>
  <si>
    <t xml:space="preserve">PRD00569</t>
  </si>
  <si>
    <t xml:space="preserve">BATCH000266</t>
  </si>
  <si>
    <t xml:space="preserve">INV0000267</t>
  </si>
  <si>
    <t xml:space="preserve">BATCH000267</t>
  </si>
  <si>
    <t xml:space="preserve">INV0000268</t>
  </si>
  <si>
    <t xml:space="preserve">BATCH000268</t>
  </si>
  <si>
    <t xml:space="preserve">2025-03-14</t>
  </si>
  <si>
    <t xml:space="preserve">RACKA9</t>
  </si>
  <si>
    <t xml:space="preserve">INV0000269</t>
  </si>
  <si>
    <t xml:space="preserve">WH00922</t>
  </si>
  <si>
    <t xml:space="preserve">BATCH000269</t>
  </si>
  <si>
    <t xml:space="preserve">2022-02-03</t>
  </si>
  <si>
    <t xml:space="preserve">INV0000270</t>
  </si>
  <si>
    <t xml:space="preserve">BATCH000270</t>
  </si>
  <si>
    <t xml:space="preserve">INV0000271</t>
  </si>
  <si>
    <t xml:space="preserve">BATCH000271</t>
  </si>
  <si>
    <t xml:space="preserve">INV0000272</t>
  </si>
  <si>
    <t xml:space="preserve">BATCH000272</t>
  </si>
  <si>
    <t xml:space="preserve">INV0000273</t>
  </si>
  <si>
    <t xml:space="preserve">BATCH000273</t>
  </si>
  <si>
    <t xml:space="preserve">RACKA46</t>
  </si>
  <si>
    <t xml:space="preserve">INV0000274</t>
  </si>
  <si>
    <t xml:space="preserve">BATCH000274</t>
  </si>
  <si>
    <t xml:space="preserve">INV0000275</t>
  </si>
  <si>
    <t xml:space="preserve">BATCH000275</t>
  </si>
  <si>
    <t xml:space="preserve">INV0000276</t>
  </si>
  <si>
    <t xml:space="preserve">BATCH000276</t>
  </si>
  <si>
    <t xml:space="preserve">INV0000277</t>
  </si>
  <si>
    <t xml:space="preserve">BATCH000277</t>
  </si>
  <si>
    <t xml:space="preserve">INV0000278</t>
  </si>
  <si>
    <t xml:space="preserve">BATCH000278</t>
  </si>
  <si>
    <t xml:space="preserve">2025-12-05</t>
  </si>
  <si>
    <t xml:space="preserve">RACKB17</t>
  </si>
  <si>
    <t xml:space="preserve">INV0000279</t>
  </si>
  <si>
    <t xml:space="preserve">BATCH000279</t>
  </si>
  <si>
    <t xml:space="preserve">INV0000280</t>
  </si>
  <si>
    <t xml:space="preserve">BATCH000280</t>
  </si>
  <si>
    <t xml:space="preserve">2026-07-01</t>
  </si>
  <si>
    <t xml:space="preserve">INV0000281</t>
  </si>
  <si>
    <t xml:space="preserve">BATCH000281</t>
  </si>
  <si>
    <t xml:space="preserve">2025-09-27</t>
  </si>
  <si>
    <t xml:space="preserve">INV0000282</t>
  </si>
  <si>
    <t xml:space="preserve">PRD00392</t>
  </si>
  <si>
    <t xml:space="preserve">WH00929</t>
  </si>
  <si>
    <t xml:space="preserve">BATCH000282</t>
  </si>
  <si>
    <t xml:space="preserve">RACKC32</t>
  </si>
  <si>
    <t xml:space="preserve">INV0000283</t>
  </si>
  <si>
    <t xml:space="preserve">BATCH000283</t>
  </si>
  <si>
    <t xml:space="preserve">2025-12-03</t>
  </si>
  <si>
    <t xml:space="preserve">RACKA42</t>
  </si>
  <si>
    <t xml:space="preserve">INV0000284</t>
  </si>
  <si>
    <t xml:space="preserve">BATCH000284</t>
  </si>
  <si>
    <t xml:space="preserve">INV0000285</t>
  </si>
  <si>
    <t xml:space="preserve">BATCH000285</t>
  </si>
  <si>
    <t xml:space="preserve">INV0000286</t>
  </si>
  <si>
    <t xml:space="preserve">BATCH000286</t>
  </si>
  <si>
    <t xml:space="preserve">INV0000287</t>
  </si>
  <si>
    <t xml:space="preserve">BATCH000287</t>
  </si>
  <si>
    <t xml:space="preserve">RACKB9</t>
  </si>
  <si>
    <t xml:space="preserve">INV0000288</t>
  </si>
  <si>
    <t xml:space="preserve">BATCH000288</t>
  </si>
  <si>
    <t xml:space="preserve">INV0000289</t>
  </si>
  <si>
    <t xml:space="preserve">BATCH000289</t>
  </si>
  <si>
    <t xml:space="preserve">2025-06-26</t>
  </si>
  <si>
    <t xml:space="preserve">RACKC20</t>
  </si>
  <si>
    <t xml:space="preserve">INV0000290</t>
  </si>
  <si>
    <t xml:space="preserve">BATCH000290</t>
  </si>
  <si>
    <t xml:space="preserve">RACKC13</t>
  </si>
  <si>
    <t xml:space="preserve">INV0000291</t>
  </si>
  <si>
    <t xml:space="preserve">BATCH000291</t>
  </si>
  <si>
    <t xml:space="preserve">2022-12-08</t>
  </si>
  <si>
    <t xml:space="preserve">INV0000292</t>
  </si>
  <si>
    <t xml:space="preserve">BATCH000292</t>
  </si>
  <si>
    <t xml:space="preserve">INV0000293</t>
  </si>
  <si>
    <t xml:space="preserve">BATCH000293</t>
  </si>
  <si>
    <t xml:space="preserve">INV0000294</t>
  </si>
  <si>
    <t xml:space="preserve">BATCH000294</t>
  </si>
  <si>
    <t xml:space="preserve">RACKC42</t>
  </si>
  <si>
    <t xml:space="preserve">INV0000295</t>
  </si>
  <si>
    <t xml:space="preserve">BATCH000295</t>
  </si>
  <si>
    <t xml:space="preserve">RACKA27</t>
  </si>
  <si>
    <t xml:space="preserve">INV0000296</t>
  </si>
  <si>
    <t xml:space="preserve">BATCH000296</t>
  </si>
  <si>
    <t xml:space="preserve">2026-07-25</t>
  </si>
  <si>
    <t xml:space="preserve">RACKD7</t>
  </si>
  <si>
    <t xml:space="preserve">INV0000297</t>
  </si>
  <si>
    <t xml:space="preserve">BATCH000297</t>
  </si>
  <si>
    <t xml:space="preserve">2025-02-23</t>
  </si>
  <si>
    <t xml:space="preserve">INV0000298</t>
  </si>
  <si>
    <t xml:space="preserve">BATCH000298</t>
  </si>
  <si>
    <t xml:space="preserve">INV0000299</t>
  </si>
  <si>
    <t xml:space="preserve">BATCH000299</t>
  </si>
  <si>
    <t xml:space="preserve">INV0000300</t>
  </si>
  <si>
    <t xml:space="preserve">WH00368</t>
  </si>
  <si>
    <t xml:space="preserve">BATCH000300</t>
  </si>
  <si>
    <t xml:space="preserve">2026-06-13</t>
  </si>
  <si>
    <t xml:space="preserve">INV0000301</t>
  </si>
  <si>
    <t xml:space="preserve">BATCH000301</t>
  </si>
  <si>
    <t xml:space="preserve">2025-05-06</t>
  </si>
  <si>
    <t xml:space="preserve">RACKB23</t>
  </si>
  <si>
    <t xml:space="preserve">INV0000302</t>
  </si>
  <si>
    <t xml:space="preserve">BATCH000302</t>
  </si>
  <si>
    <t xml:space="preserve">INV0000303</t>
  </si>
  <si>
    <t xml:space="preserve">PRD00097</t>
  </si>
  <si>
    <t xml:space="preserve">BATCH000303</t>
  </si>
  <si>
    <t xml:space="preserve">2025-07-13</t>
  </si>
  <si>
    <t xml:space="preserve">INV0000304</t>
  </si>
  <si>
    <t xml:space="preserve">WH00960</t>
  </si>
  <si>
    <t xml:space="preserve">BATCH000304</t>
  </si>
  <si>
    <t xml:space="preserve">INV0000305</t>
  </si>
  <si>
    <t xml:space="preserve">BATCH000305</t>
  </si>
  <si>
    <t xml:space="preserve">INV0000306</t>
  </si>
  <si>
    <t xml:space="preserve">BATCH000306</t>
  </si>
  <si>
    <t xml:space="preserve">2024-06-27</t>
  </si>
  <si>
    <t xml:space="preserve">INV0000307</t>
  </si>
  <si>
    <t xml:space="preserve">BATCH000307</t>
  </si>
  <si>
    <t xml:space="preserve">RACKC26</t>
  </si>
  <si>
    <t xml:space="preserve">INV0000308</t>
  </si>
  <si>
    <t xml:space="preserve">BATCH000308</t>
  </si>
  <si>
    <t xml:space="preserve">INV0000309</t>
  </si>
  <si>
    <t xml:space="preserve">PRD00536</t>
  </si>
  <si>
    <t xml:space="preserve">BATCH000309</t>
  </si>
  <si>
    <t xml:space="preserve">INV0000310</t>
  </si>
  <si>
    <t xml:space="preserve">BATCH000310</t>
  </si>
  <si>
    <t xml:space="preserve">RACKD34</t>
  </si>
  <si>
    <t xml:space="preserve">INV0000311</t>
  </si>
  <si>
    <t xml:space="preserve">BATCH000311</t>
  </si>
  <si>
    <t xml:space="preserve">INV0000312</t>
  </si>
  <si>
    <t xml:space="preserve">BATCH000312</t>
  </si>
  <si>
    <t xml:space="preserve">2025-03-03</t>
  </si>
  <si>
    <t xml:space="preserve">INV0000313</t>
  </si>
  <si>
    <t xml:space="preserve">BATCH000313</t>
  </si>
  <si>
    <t xml:space="preserve">INV0000314</t>
  </si>
  <si>
    <t xml:space="preserve">BATCH000314</t>
  </si>
  <si>
    <t xml:space="preserve">INV0000315</t>
  </si>
  <si>
    <t xml:space="preserve">BATCH000315</t>
  </si>
  <si>
    <t xml:space="preserve">INV0000316</t>
  </si>
  <si>
    <t xml:space="preserve">BATCH000316</t>
  </si>
  <si>
    <t xml:space="preserve">2026-08-06</t>
  </si>
  <si>
    <t xml:space="preserve">INV0000317</t>
  </si>
  <si>
    <t xml:space="preserve">BATCH000317</t>
  </si>
  <si>
    <t xml:space="preserve">2025-03-20</t>
  </si>
  <si>
    <t xml:space="preserve">RACKD48</t>
  </si>
  <si>
    <t xml:space="preserve">INV0000318</t>
  </si>
  <si>
    <t xml:space="preserve">BATCH000318</t>
  </si>
  <si>
    <t xml:space="preserve">RACKC33</t>
  </si>
  <si>
    <t xml:space="preserve">INV0000319</t>
  </si>
  <si>
    <t xml:space="preserve">BATCH000319</t>
  </si>
  <si>
    <t xml:space="preserve">INV0000320</t>
  </si>
  <si>
    <t xml:space="preserve">BATCH000320</t>
  </si>
  <si>
    <t xml:space="preserve">RACKB16</t>
  </si>
  <si>
    <t xml:space="preserve">INV0000321</t>
  </si>
  <si>
    <t xml:space="preserve">BATCH000321</t>
  </si>
  <si>
    <t xml:space="preserve">INV0000322</t>
  </si>
  <si>
    <t xml:space="preserve">BATCH000322</t>
  </si>
  <si>
    <t xml:space="preserve">RACKC36</t>
  </si>
  <si>
    <t xml:space="preserve">INV0000323</t>
  </si>
  <si>
    <t xml:space="preserve">BATCH000323</t>
  </si>
  <si>
    <t xml:space="preserve">2026-09-30</t>
  </si>
  <si>
    <t xml:space="preserve">INV0000324</t>
  </si>
  <si>
    <t xml:space="preserve">BATCH000324</t>
  </si>
  <si>
    <t xml:space="preserve">INV0000325</t>
  </si>
  <si>
    <t xml:space="preserve">BATCH000325</t>
  </si>
  <si>
    <t xml:space="preserve">INV0000326</t>
  </si>
  <si>
    <t xml:space="preserve">BATCH000326</t>
  </si>
  <si>
    <t xml:space="preserve">2026-06-19</t>
  </si>
  <si>
    <t xml:space="preserve">INV0000327</t>
  </si>
  <si>
    <t xml:space="preserve">WH00707</t>
  </si>
  <si>
    <t xml:space="preserve">BATCH000327</t>
  </si>
  <si>
    <t xml:space="preserve">INV0000328</t>
  </si>
  <si>
    <t xml:space="preserve">WH00363</t>
  </si>
  <si>
    <t xml:space="preserve">BATCH000328</t>
  </si>
  <si>
    <t xml:space="preserve">INV0000329</t>
  </si>
  <si>
    <t xml:space="preserve">WH00259</t>
  </si>
  <si>
    <t xml:space="preserve">BATCH000329</t>
  </si>
  <si>
    <t xml:space="preserve">2025-02-26</t>
  </si>
  <si>
    <t xml:space="preserve">INV0000330</t>
  </si>
  <si>
    <t xml:space="preserve">BATCH000330</t>
  </si>
  <si>
    <t xml:space="preserve">INV0000331</t>
  </si>
  <si>
    <t xml:space="preserve">BATCH000331</t>
  </si>
  <si>
    <t xml:space="preserve">INV0000332</t>
  </si>
  <si>
    <t xml:space="preserve">PRD00611</t>
  </si>
  <si>
    <t xml:space="preserve">BATCH000332</t>
  </si>
  <si>
    <t xml:space="preserve">INV0000333</t>
  </si>
  <si>
    <t xml:space="preserve">BATCH000333</t>
  </si>
  <si>
    <t xml:space="preserve">INV0000334</t>
  </si>
  <si>
    <t xml:space="preserve">BATCH000334</t>
  </si>
  <si>
    <t xml:space="preserve">2026-09-08</t>
  </si>
  <si>
    <t xml:space="preserve">INV0000335</t>
  </si>
  <si>
    <t xml:space="preserve">BATCH000335</t>
  </si>
  <si>
    <t xml:space="preserve">RACKB2</t>
  </si>
  <si>
    <t xml:space="preserve">INV0000336</t>
  </si>
  <si>
    <t xml:space="preserve">BATCH000336</t>
  </si>
  <si>
    <t xml:space="preserve">INV0000337</t>
  </si>
  <si>
    <t xml:space="preserve">PRD00447</t>
  </si>
  <si>
    <t xml:space="preserve">BATCH000337</t>
  </si>
  <si>
    <t xml:space="preserve">2026-09-20</t>
  </si>
  <si>
    <t xml:space="preserve">INV0000338</t>
  </si>
  <si>
    <t xml:space="preserve">BATCH000338</t>
  </si>
  <si>
    <t xml:space="preserve">INV0000339</t>
  </si>
  <si>
    <t xml:space="preserve">BATCH000339</t>
  </si>
  <si>
    <t xml:space="preserve">INV0000340</t>
  </si>
  <si>
    <t xml:space="preserve">BATCH000340</t>
  </si>
  <si>
    <t xml:space="preserve">RACKD21</t>
  </si>
  <si>
    <t xml:space="preserve">INV0000341</t>
  </si>
  <si>
    <t xml:space="preserve">BATCH000341</t>
  </si>
  <si>
    <t xml:space="preserve">INV0000342</t>
  </si>
  <si>
    <t xml:space="preserve">BATCH000342</t>
  </si>
  <si>
    <t xml:space="preserve">RACKA10</t>
  </si>
  <si>
    <t xml:space="preserve">INV0000343</t>
  </si>
  <si>
    <t xml:space="preserve">PRD00768</t>
  </si>
  <si>
    <t xml:space="preserve">BATCH000343</t>
  </si>
  <si>
    <t xml:space="preserve">INV0000344</t>
  </si>
  <si>
    <t xml:space="preserve">BATCH000344</t>
  </si>
  <si>
    <t xml:space="preserve">INV0000345</t>
  </si>
  <si>
    <t xml:space="preserve">BATCH000345</t>
  </si>
  <si>
    <t xml:space="preserve">INV0000346</t>
  </si>
  <si>
    <t xml:space="preserve">PRD00879</t>
  </si>
  <si>
    <t xml:space="preserve">BATCH000346</t>
  </si>
  <si>
    <t xml:space="preserve">INV0000347</t>
  </si>
  <si>
    <t xml:space="preserve">BATCH000347</t>
  </si>
  <si>
    <t xml:space="preserve">INV0000348</t>
  </si>
  <si>
    <t xml:space="preserve">BATCH000348</t>
  </si>
  <si>
    <t xml:space="preserve">INV0000349</t>
  </si>
  <si>
    <t xml:space="preserve">BATCH000349</t>
  </si>
  <si>
    <t xml:space="preserve">INV0000350</t>
  </si>
  <si>
    <t xml:space="preserve">BATCH000350</t>
  </si>
  <si>
    <t xml:space="preserve">2026-08-27</t>
  </si>
  <si>
    <t xml:space="preserve">RACKD37</t>
  </si>
  <si>
    <t xml:space="preserve">INV0000351</t>
  </si>
  <si>
    <t xml:space="preserve">BATCH000351</t>
  </si>
  <si>
    <t xml:space="preserve">INV0000352</t>
  </si>
  <si>
    <t xml:space="preserve">BATCH000352</t>
  </si>
  <si>
    <t xml:space="preserve">INV0000353</t>
  </si>
  <si>
    <t xml:space="preserve">BATCH000353</t>
  </si>
  <si>
    <t xml:space="preserve">INV0000354</t>
  </si>
  <si>
    <t xml:space="preserve">BATCH000354</t>
  </si>
  <si>
    <t xml:space="preserve">2025-10-30</t>
  </si>
  <si>
    <t xml:space="preserve">INV0000355</t>
  </si>
  <si>
    <t xml:space="preserve">BATCH000355</t>
  </si>
  <si>
    <t xml:space="preserve">INV0000356</t>
  </si>
  <si>
    <t xml:space="preserve">BATCH000356</t>
  </si>
  <si>
    <t xml:space="preserve">INV0000357</t>
  </si>
  <si>
    <t xml:space="preserve">BATCH000357</t>
  </si>
  <si>
    <t xml:space="preserve">INV0000358</t>
  </si>
  <si>
    <t xml:space="preserve">BATCH000358</t>
  </si>
  <si>
    <t xml:space="preserve">INV0000359</t>
  </si>
  <si>
    <t xml:space="preserve">BATCH000359</t>
  </si>
  <si>
    <t xml:space="preserve">2026-12-28</t>
  </si>
  <si>
    <t xml:space="preserve">INV0000360</t>
  </si>
  <si>
    <t xml:space="preserve">BATCH000360</t>
  </si>
  <si>
    <t xml:space="preserve">2025-07-04</t>
  </si>
  <si>
    <t xml:space="preserve">RACKC27</t>
  </si>
  <si>
    <t xml:space="preserve">INV0000361</t>
  </si>
  <si>
    <t xml:space="preserve">BATCH000361</t>
  </si>
  <si>
    <t xml:space="preserve">INV0000362</t>
  </si>
  <si>
    <t xml:space="preserve">WH00803</t>
  </si>
  <si>
    <t xml:space="preserve">BATCH000362</t>
  </si>
  <si>
    <t xml:space="preserve">INV0000363</t>
  </si>
  <si>
    <t xml:space="preserve">BATCH000363</t>
  </si>
  <si>
    <t xml:space="preserve">INV0000364</t>
  </si>
  <si>
    <t xml:space="preserve">WH00915</t>
  </si>
  <si>
    <t xml:space="preserve">BATCH000364</t>
  </si>
  <si>
    <t xml:space="preserve">INV0000365</t>
  </si>
  <si>
    <t xml:space="preserve">BATCH000365</t>
  </si>
  <si>
    <t xml:space="preserve">INV0000366</t>
  </si>
  <si>
    <t xml:space="preserve">BATCH000366</t>
  </si>
  <si>
    <t xml:space="preserve">INV0000367</t>
  </si>
  <si>
    <t xml:space="preserve">BATCH000367</t>
  </si>
  <si>
    <t xml:space="preserve">INV0000368</t>
  </si>
  <si>
    <t xml:space="preserve">BATCH000368</t>
  </si>
  <si>
    <t xml:space="preserve">2026-05-07</t>
  </si>
  <si>
    <t xml:space="preserve">INV0000369</t>
  </si>
  <si>
    <t xml:space="preserve">BATCH000369</t>
  </si>
  <si>
    <t xml:space="preserve">INV0000370</t>
  </si>
  <si>
    <t xml:space="preserve">BATCH000370</t>
  </si>
  <si>
    <t xml:space="preserve">INV0000371</t>
  </si>
  <si>
    <t xml:space="preserve">BATCH000371</t>
  </si>
  <si>
    <t xml:space="preserve">INV0000372</t>
  </si>
  <si>
    <t xml:space="preserve">BATCH000372</t>
  </si>
  <si>
    <t xml:space="preserve">INV0000373</t>
  </si>
  <si>
    <t xml:space="preserve">WH00276</t>
  </si>
  <si>
    <t xml:space="preserve">BATCH000373</t>
  </si>
  <si>
    <t xml:space="preserve">RACKC14</t>
  </si>
  <si>
    <t xml:space="preserve">INV0000374</t>
  </si>
  <si>
    <t xml:space="preserve">BATCH000374</t>
  </si>
  <si>
    <t xml:space="preserve">INV0000375</t>
  </si>
  <si>
    <t xml:space="preserve">BATCH000375</t>
  </si>
  <si>
    <t xml:space="preserve">INV0000376</t>
  </si>
  <si>
    <t xml:space="preserve">BATCH000376</t>
  </si>
  <si>
    <t xml:space="preserve">INV0000377</t>
  </si>
  <si>
    <t xml:space="preserve">BATCH000377</t>
  </si>
  <si>
    <t xml:space="preserve">RACKB41</t>
  </si>
  <si>
    <t xml:space="preserve">INV0000378</t>
  </si>
  <si>
    <t xml:space="preserve">BATCH000378</t>
  </si>
  <si>
    <t xml:space="preserve">INV0000379</t>
  </si>
  <si>
    <t xml:space="preserve">BATCH000379</t>
  </si>
  <si>
    <t xml:space="preserve">2025-05-25</t>
  </si>
  <si>
    <t xml:space="preserve">INV0000380</t>
  </si>
  <si>
    <t xml:space="preserve">PRD00446</t>
  </si>
  <si>
    <t xml:space="preserve">BATCH000380</t>
  </si>
  <si>
    <t xml:space="preserve">RACKA20</t>
  </si>
  <si>
    <t xml:space="preserve">INV0000381</t>
  </si>
  <si>
    <t xml:space="preserve">BATCH000381</t>
  </si>
  <si>
    <t xml:space="preserve">INV0000382</t>
  </si>
  <si>
    <t xml:space="preserve">BATCH000382</t>
  </si>
  <si>
    <t xml:space="preserve">INV0000383</t>
  </si>
  <si>
    <t xml:space="preserve">BATCH000383</t>
  </si>
  <si>
    <t xml:space="preserve">INV0000384</t>
  </si>
  <si>
    <t xml:space="preserve">BATCH000384</t>
  </si>
  <si>
    <t xml:space="preserve">2025-03-02</t>
  </si>
  <si>
    <t xml:space="preserve">INV0000385</t>
  </si>
  <si>
    <t xml:space="preserve">BATCH000385</t>
  </si>
  <si>
    <t xml:space="preserve">2025-04-06</t>
  </si>
  <si>
    <t xml:space="preserve">RACKC45</t>
  </si>
  <si>
    <t xml:space="preserve">INV0000386</t>
  </si>
  <si>
    <t xml:space="preserve">BATCH000386</t>
  </si>
  <si>
    <t xml:space="preserve">INV0000387</t>
  </si>
  <si>
    <t xml:space="preserve">BATCH000387</t>
  </si>
  <si>
    <t xml:space="preserve">2025-05-04</t>
  </si>
  <si>
    <t xml:space="preserve">INV0000388</t>
  </si>
  <si>
    <t xml:space="preserve">BATCH000388</t>
  </si>
  <si>
    <t xml:space="preserve">2025-04-26</t>
  </si>
  <si>
    <t xml:space="preserve">INV0000389</t>
  </si>
  <si>
    <t xml:space="preserve">BATCH000389</t>
  </si>
  <si>
    <t xml:space="preserve">INV0000390</t>
  </si>
  <si>
    <t xml:space="preserve">BATCH000390</t>
  </si>
  <si>
    <t xml:space="preserve">RACKC23</t>
  </si>
  <si>
    <t xml:space="preserve">INV0000391</t>
  </si>
  <si>
    <t xml:space="preserve">BATCH000391</t>
  </si>
  <si>
    <t xml:space="preserve">INV0000392</t>
  </si>
  <si>
    <t xml:space="preserve">BATCH000392</t>
  </si>
  <si>
    <t xml:space="preserve">INV0000393</t>
  </si>
  <si>
    <t xml:space="preserve">BATCH000393</t>
  </si>
  <si>
    <t xml:space="preserve">2026-07-15</t>
  </si>
  <si>
    <t xml:space="preserve">INV0000394</t>
  </si>
  <si>
    <t xml:space="preserve">BATCH000394</t>
  </si>
  <si>
    <t xml:space="preserve">INV0000395</t>
  </si>
  <si>
    <t xml:space="preserve">BATCH000395</t>
  </si>
  <si>
    <t xml:space="preserve">INV0000396</t>
  </si>
  <si>
    <t xml:space="preserve">WH00214</t>
  </si>
  <si>
    <t xml:space="preserve">BATCH000396</t>
  </si>
  <si>
    <t xml:space="preserve">INV0000397</t>
  </si>
  <si>
    <t xml:space="preserve">BATCH000397</t>
  </si>
  <si>
    <t xml:space="preserve">2025-05-29</t>
  </si>
  <si>
    <t xml:space="preserve">INV0000398</t>
  </si>
  <si>
    <t xml:space="preserve">BATCH000398</t>
  </si>
  <si>
    <t xml:space="preserve">INV0000399</t>
  </si>
  <si>
    <t xml:space="preserve">BATCH000399</t>
  </si>
  <si>
    <t xml:space="preserve">INV0000400</t>
  </si>
  <si>
    <t xml:space="preserve">BATCH000400</t>
  </si>
  <si>
    <t xml:space="preserve">INV0000401</t>
  </si>
  <si>
    <t xml:space="preserve">BATCH000401</t>
  </si>
  <si>
    <t xml:space="preserve">2025-11-15</t>
  </si>
  <si>
    <t xml:space="preserve">INV0000402</t>
  </si>
  <si>
    <t xml:space="preserve">BATCH000402</t>
  </si>
  <si>
    <t xml:space="preserve">INV0000403</t>
  </si>
  <si>
    <t xml:space="preserve">BATCH000403</t>
  </si>
  <si>
    <t xml:space="preserve">2026-04-09</t>
  </si>
  <si>
    <t xml:space="preserve">RACKC44</t>
  </si>
  <si>
    <t xml:space="preserve">INV0000404</t>
  </si>
  <si>
    <t xml:space="preserve">BATCH000404</t>
  </si>
  <si>
    <t xml:space="preserve">INV0000405</t>
  </si>
  <si>
    <t xml:space="preserve">BATCH000405</t>
  </si>
  <si>
    <t xml:space="preserve">INV0000406</t>
  </si>
  <si>
    <t xml:space="preserve">BATCH000406</t>
  </si>
  <si>
    <t xml:space="preserve">2026-08-28</t>
  </si>
  <si>
    <t xml:space="preserve">RACKB25</t>
  </si>
  <si>
    <t xml:space="preserve">INV0000407</t>
  </si>
  <si>
    <t xml:space="preserve">PRD00601</t>
  </si>
  <si>
    <t xml:space="preserve">BATCH000407</t>
  </si>
  <si>
    <t xml:space="preserve">2025-03-12</t>
  </si>
  <si>
    <t xml:space="preserve">INV0000408</t>
  </si>
  <si>
    <t xml:space="preserve">BATCH000408</t>
  </si>
  <si>
    <t xml:space="preserve">INV0000409</t>
  </si>
  <si>
    <t xml:space="preserve">PRD00053</t>
  </si>
  <si>
    <t xml:space="preserve">BATCH000409</t>
  </si>
  <si>
    <t xml:space="preserve">INV0000410</t>
  </si>
  <si>
    <t xml:space="preserve">BATCH000410</t>
  </si>
  <si>
    <t xml:space="preserve">INV0000411</t>
  </si>
  <si>
    <t xml:space="preserve">BATCH000411</t>
  </si>
  <si>
    <t xml:space="preserve">2026-12-10</t>
  </si>
  <si>
    <t xml:space="preserve">INV0000412</t>
  </si>
  <si>
    <t xml:space="preserve">BATCH000412</t>
  </si>
  <si>
    <t xml:space="preserve">INV0000413</t>
  </si>
  <si>
    <t xml:space="preserve">BATCH000413</t>
  </si>
  <si>
    <t xml:space="preserve">2025-03-09</t>
  </si>
  <si>
    <t xml:space="preserve">INV0000414</t>
  </si>
  <si>
    <t xml:space="preserve">BATCH000414</t>
  </si>
  <si>
    <t xml:space="preserve">2026-03-11</t>
  </si>
  <si>
    <t xml:space="preserve">INV0000415</t>
  </si>
  <si>
    <t xml:space="preserve">BATCH000415</t>
  </si>
  <si>
    <t xml:space="preserve">INV0000416</t>
  </si>
  <si>
    <t xml:space="preserve">BATCH000416</t>
  </si>
  <si>
    <t xml:space="preserve">INV0000417</t>
  </si>
  <si>
    <t xml:space="preserve">PRD00595</t>
  </si>
  <si>
    <t xml:space="preserve">WH00049</t>
  </si>
  <si>
    <t xml:space="preserve">BATCH000417</t>
  </si>
  <si>
    <t xml:space="preserve">2025-04-16</t>
  </si>
  <si>
    <t xml:space="preserve">INV0000418</t>
  </si>
  <si>
    <t xml:space="preserve">BATCH000418</t>
  </si>
  <si>
    <t xml:space="preserve">INV0000419</t>
  </si>
  <si>
    <t xml:space="preserve">BATCH000419</t>
  </si>
  <si>
    <t xml:space="preserve">INV0000420</t>
  </si>
  <si>
    <t xml:space="preserve">BATCH000420</t>
  </si>
  <si>
    <t xml:space="preserve">2025-04-12</t>
  </si>
  <si>
    <t xml:space="preserve">INV0000421</t>
  </si>
  <si>
    <t xml:space="preserve">BATCH000421</t>
  </si>
  <si>
    <t xml:space="preserve">INV0000422</t>
  </si>
  <si>
    <t xml:space="preserve">PRD00413</t>
  </si>
  <si>
    <t xml:space="preserve">WH00247</t>
  </si>
  <si>
    <t xml:space="preserve">BATCH000422</t>
  </si>
  <si>
    <t xml:space="preserve">INV0000423</t>
  </si>
  <si>
    <t xml:space="preserve">BATCH000423</t>
  </si>
  <si>
    <t xml:space="preserve">INV0000424</t>
  </si>
  <si>
    <t xml:space="preserve">BATCH000424</t>
  </si>
  <si>
    <t xml:space="preserve">INV0000425</t>
  </si>
  <si>
    <t xml:space="preserve">BATCH000425</t>
  </si>
  <si>
    <t xml:space="preserve">INV0000426</t>
  </si>
  <si>
    <t xml:space="preserve">BATCH000426</t>
  </si>
  <si>
    <t xml:space="preserve">RACKC12</t>
  </si>
  <si>
    <t xml:space="preserve">INV0000427</t>
  </si>
  <si>
    <t xml:space="preserve">BATCH000427</t>
  </si>
  <si>
    <t xml:space="preserve">INV0000428</t>
  </si>
  <si>
    <t xml:space="preserve">BATCH000428</t>
  </si>
  <si>
    <t xml:space="preserve">INV0000429</t>
  </si>
  <si>
    <t xml:space="preserve">BATCH000429</t>
  </si>
  <si>
    <t xml:space="preserve">INV0000430</t>
  </si>
  <si>
    <t xml:space="preserve">BATCH000430</t>
  </si>
  <si>
    <t xml:space="preserve">INV0000431</t>
  </si>
  <si>
    <t xml:space="preserve">BATCH000431</t>
  </si>
  <si>
    <t xml:space="preserve">INV0000432</t>
  </si>
  <si>
    <t xml:space="preserve">BATCH000432</t>
  </si>
  <si>
    <t xml:space="preserve">INV0000433</t>
  </si>
  <si>
    <t xml:space="preserve">BATCH000433</t>
  </si>
  <si>
    <t xml:space="preserve">INV0000434</t>
  </si>
  <si>
    <t xml:space="preserve">BATCH000434</t>
  </si>
  <si>
    <t xml:space="preserve">INV0000435</t>
  </si>
  <si>
    <t xml:space="preserve">BATCH000435</t>
  </si>
  <si>
    <t xml:space="preserve">RACKA35</t>
  </si>
  <si>
    <t xml:space="preserve">INV0000436</t>
  </si>
  <si>
    <t xml:space="preserve">BATCH000436</t>
  </si>
  <si>
    <t xml:space="preserve">2023-04-28</t>
  </si>
  <si>
    <t xml:space="preserve">INV0000437</t>
  </si>
  <si>
    <t xml:space="preserve">BATCH000437</t>
  </si>
  <si>
    <t xml:space="preserve">2025-06-20</t>
  </si>
  <si>
    <t xml:space="preserve">INV0000438</t>
  </si>
  <si>
    <t xml:space="preserve">BATCH000438</t>
  </si>
  <si>
    <t xml:space="preserve">INV0000439</t>
  </si>
  <si>
    <t xml:space="preserve">BATCH000439</t>
  </si>
  <si>
    <t xml:space="preserve">INV0000440</t>
  </si>
  <si>
    <t xml:space="preserve">BATCH000440</t>
  </si>
  <si>
    <t xml:space="preserve">INV0000441</t>
  </si>
  <si>
    <t xml:space="preserve">BATCH000441</t>
  </si>
  <si>
    <t xml:space="preserve">INV0000442</t>
  </si>
  <si>
    <t xml:space="preserve">PRD00235</t>
  </si>
  <si>
    <t xml:space="preserve">BATCH000442</t>
  </si>
  <si>
    <t xml:space="preserve">INV0000443</t>
  </si>
  <si>
    <t xml:space="preserve">BATCH000443</t>
  </si>
  <si>
    <t xml:space="preserve">2025-11-26</t>
  </si>
  <si>
    <t xml:space="preserve">INV0000444</t>
  </si>
  <si>
    <t xml:space="preserve">BATCH000444</t>
  </si>
  <si>
    <t xml:space="preserve">INV0000445</t>
  </si>
  <si>
    <t xml:space="preserve">WH00105</t>
  </si>
  <si>
    <t xml:space="preserve">BATCH000445</t>
  </si>
  <si>
    <t xml:space="preserve">INV0000446</t>
  </si>
  <si>
    <t xml:space="preserve">BATCH000446</t>
  </si>
  <si>
    <t xml:space="preserve">RACKD26</t>
  </si>
  <si>
    <t xml:space="preserve">INV0000447</t>
  </si>
  <si>
    <t xml:space="preserve">BATCH000447</t>
  </si>
  <si>
    <t xml:space="preserve">INV0000448</t>
  </si>
  <si>
    <t xml:space="preserve">WH00239</t>
  </si>
  <si>
    <t xml:space="preserve">BATCH000448</t>
  </si>
  <si>
    <t xml:space="preserve">INV0000449</t>
  </si>
  <si>
    <t xml:space="preserve">BATCH000449</t>
  </si>
  <si>
    <t xml:space="preserve">2025-02-16</t>
  </si>
  <si>
    <t xml:space="preserve">INV0000450</t>
  </si>
  <si>
    <t xml:space="preserve">BATCH000450</t>
  </si>
  <si>
    <t xml:space="preserve">INV0000451</t>
  </si>
  <si>
    <t xml:space="preserve">BATCH000451</t>
  </si>
  <si>
    <t xml:space="preserve">INV0000452</t>
  </si>
  <si>
    <t xml:space="preserve">PRD00065</t>
  </si>
  <si>
    <t xml:space="preserve">BATCH000452</t>
  </si>
  <si>
    <t xml:space="preserve">INV0000453</t>
  </si>
  <si>
    <t xml:space="preserve">BATCH000453</t>
  </si>
  <si>
    <t xml:space="preserve">INV0000454</t>
  </si>
  <si>
    <t xml:space="preserve">PRD00829</t>
  </si>
  <si>
    <t xml:space="preserve">BATCH000454</t>
  </si>
  <si>
    <t xml:space="preserve">INV0000455</t>
  </si>
  <si>
    <t xml:space="preserve">BATCH000455</t>
  </si>
  <si>
    <t xml:space="preserve">INV0000456</t>
  </si>
  <si>
    <t xml:space="preserve">BATCH000456</t>
  </si>
  <si>
    <t xml:space="preserve">INV0000457</t>
  </si>
  <si>
    <t xml:space="preserve">BATCH000457</t>
  </si>
  <si>
    <t xml:space="preserve">2026-12-03</t>
  </si>
  <si>
    <t xml:space="preserve">INV0000458</t>
  </si>
  <si>
    <t xml:space="preserve">BATCH000458</t>
  </si>
  <si>
    <t xml:space="preserve">INV0000459</t>
  </si>
  <si>
    <t xml:space="preserve">BATCH000459</t>
  </si>
  <si>
    <t xml:space="preserve">INV0000460</t>
  </si>
  <si>
    <t xml:space="preserve">BATCH000460</t>
  </si>
  <si>
    <t xml:space="preserve">2026-12-09</t>
  </si>
  <si>
    <t xml:space="preserve">INV0000461</t>
  </si>
  <si>
    <t xml:space="preserve">BATCH000461</t>
  </si>
  <si>
    <t xml:space="preserve">2025-07-07</t>
  </si>
  <si>
    <t xml:space="preserve">INV0000462</t>
  </si>
  <si>
    <t xml:space="preserve">BATCH000462</t>
  </si>
  <si>
    <t xml:space="preserve">INV0000463</t>
  </si>
  <si>
    <t xml:space="preserve">BATCH000463</t>
  </si>
  <si>
    <t xml:space="preserve">2026-07-21</t>
  </si>
  <si>
    <t xml:space="preserve">INV0000464</t>
  </si>
  <si>
    <t xml:space="preserve">BATCH000464</t>
  </si>
  <si>
    <t xml:space="preserve">2026-01-22</t>
  </si>
  <si>
    <t xml:space="preserve">INV0000465</t>
  </si>
  <si>
    <t xml:space="preserve">BATCH000465</t>
  </si>
  <si>
    <t xml:space="preserve">INV0000466</t>
  </si>
  <si>
    <t xml:space="preserve">BATCH000466</t>
  </si>
  <si>
    <t xml:space="preserve">2025-04-21</t>
  </si>
  <si>
    <t xml:space="preserve">INV0000467</t>
  </si>
  <si>
    <t xml:space="preserve">BATCH000467</t>
  </si>
  <si>
    <t xml:space="preserve">INV0000468</t>
  </si>
  <si>
    <t xml:space="preserve">BATCH000468</t>
  </si>
  <si>
    <t xml:space="preserve">INV0000469</t>
  </si>
  <si>
    <t xml:space="preserve">WH00256</t>
  </si>
  <si>
    <t xml:space="preserve">BATCH000469</t>
  </si>
  <si>
    <t xml:space="preserve">INV0000470</t>
  </si>
  <si>
    <t xml:space="preserve">BATCH000470</t>
  </si>
  <si>
    <t xml:space="preserve">INV0000471</t>
  </si>
  <si>
    <t xml:space="preserve">BATCH000471</t>
  </si>
  <si>
    <t xml:space="preserve">INV0000472</t>
  </si>
  <si>
    <t xml:space="preserve">BATCH000472</t>
  </si>
  <si>
    <t xml:space="preserve">INV0000473</t>
  </si>
  <si>
    <t xml:space="preserve">BATCH000473</t>
  </si>
  <si>
    <t xml:space="preserve">INV0000474</t>
  </si>
  <si>
    <t xml:space="preserve">PRD00903</t>
  </si>
  <si>
    <t xml:space="preserve">BATCH000474</t>
  </si>
  <si>
    <t xml:space="preserve">INV0000475</t>
  </si>
  <si>
    <t xml:space="preserve">PRD00782</t>
  </si>
  <si>
    <t xml:space="preserve">BATCH000475</t>
  </si>
  <si>
    <t xml:space="preserve">2025-04-11</t>
  </si>
  <si>
    <t xml:space="preserve">INV0000476</t>
  </si>
  <si>
    <t xml:space="preserve">BATCH000476</t>
  </si>
  <si>
    <t xml:space="preserve">INV0000477</t>
  </si>
  <si>
    <t xml:space="preserve">BATCH000477</t>
  </si>
  <si>
    <t xml:space="preserve">INV0000478</t>
  </si>
  <si>
    <t xml:space="preserve">BATCH000478</t>
  </si>
  <si>
    <t xml:space="preserve">2025-06-25</t>
  </si>
  <si>
    <t xml:space="preserve">INV0000479</t>
  </si>
  <si>
    <t xml:space="preserve">PRD00028</t>
  </si>
  <si>
    <t xml:space="preserve">BATCH000479</t>
  </si>
  <si>
    <t xml:space="preserve">INV0000480</t>
  </si>
  <si>
    <t xml:space="preserve">BATCH000480</t>
  </si>
  <si>
    <t xml:space="preserve">INV0000481</t>
  </si>
  <si>
    <t xml:space="preserve">BATCH000481</t>
  </si>
  <si>
    <t xml:space="preserve">2025-02-28</t>
  </si>
  <si>
    <t xml:space="preserve">INV0000482</t>
  </si>
  <si>
    <t xml:space="preserve">WH00226</t>
  </si>
  <si>
    <t xml:space="preserve">BATCH000482</t>
  </si>
  <si>
    <t xml:space="preserve">INV0000483</t>
  </si>
  <si>
    <t xml:space="preserve">BATCH000483</t>
  </si>
  <si>
    <t xml:space="preserve">INV0000484</t>
  </si>
  <si>
    <t xml:space="preserve">BATCH000484</t>
  </si>
  <si>
    <t xml:space="preserve">2026-06-26</t>
  </si>
  <si>
    <t xml:space="preserve">RACKC1</t>
  </si>
  <si>
    <t xml:space="preserve">INV0000485</t>
  </si>
  <si>
    <t xml:space="preserve">WH00884</t>
  </si>
  <si>
    <t xml:space="preserve">BATCH000485</t>
  </si>
  <si>
    <t xml:space="preserve">INV0000486</t>
  </si>
  <si>
    <t xml:space="preserve">BATCH000486</t>
  </si>
  <si>
    <t xml:space="preserve">2025-08-06</t>
  </si>
  <si>
    <t xml:space="preserve">INV0000487</t>
  </si>
  <si>
    <t xml:space="preserve">WH00871</t>
  </si>
  <si>
    <t xml:space="preserve">BATCH000487</t>
  </si>
  <si>
    <t xml:space="preserve">2025-02-11</t>
  </si>
  <si>
    <t xml:space="preserve">INV0000488</t>
  </si>
  <si>
    <t xml:space="preserve">BATCH000488</t>
  </si>
  <si>
    <t xml:space="preserve">INV0000489</t>
  </si>
  <si>
    <t xml:space="preserve">BATCH000489</t>
  </si>
  <si>
    <t xml:space="preserve">INV0000490</t>
  </si>
  <si>
    <t xml:space="preserve">PRD00127</t>
  </si>
  <si>
    <t xml:space="preserve">BATCH000490</t>
  </si>
  <si>
    <t xml:space="preserve">INV0000491</t>
  </si>
  <si>
    <t xml:space="preserve">BATCH000491</t>
  </si>
  <si>
    <t xml:space="preserve">INV0000492</t>
  </si>
  <si>
    <t xml:space="preserve">WH00598</t>
  </si>
  <si>
    <t xml:space="preserve">BATCH000492</t>
  </si>
  <si>
    <t xml:space="preserve">RACKB36</t>
  </si>
  <si>
    <t xml:space="preserve">INV0000493</t>
  </si>
  <si>
    <t xml:space="preserve">BATCH000493</t>
  </si>
  <si>
    <t xml:space="preserve">2024-09-18</t>
  </si>
  <si>
    <t xml:space="preserve">2026-09-18</t>
  </si>
  <si>
    <t xml:space="preserve">INV0000494</t>
  </si>
  <si>
    <t xml:space="preserve">BATCH000494</t>
  </si>
  <si>
    <t xml:space="preserve">INV0000495</t>
  </si>
  <si>
    <t xml:space="preserve">BATCH000495</t>
  </si>
  <si>
    <t xml:space="preserve">INV0000496</t>
  </si>
  <si>
    <t xml:space="preserve">BATCH000496</t>
  </si>
  <si>
    <t xml:space="preserve">INV0000497</t>
  </si>
  <si>
    <t xml:space="preserve">BATCH000497</t>
  </si>
  <si>
    <t xml:space="preserve">INV0000498</t>
  </si>
  <si>
    <t xml:space="preserve">BATCH000498</t>
  </si>
  <si>
    <t xml:space="preserve">INV0000499</t>
  </si>
  <si>
    <t xml:space="preserve">BATCH000499</t>
  </si>
  <si>
    <t xml:space="preserve">INV0000500</t>
  </si>
  <si>
    <t xml:space="preserve">BATCH000500</t>
  </si>
  <si>
    <t xml:space="preserve">INV0000501</t>
  </si>
  <si>
    <t xml:space="preserve">BATCH000501</t>
  </si>
  <si>
    <t xml:space="preserve">2025-12-13</t>
  </si>
  <si>
    <t xml:space="preserve">INV0000502</t>
  </si>
  <si>
    <t xml:space="preserve">BATCH000502</t>
  </si>
  <si>
    <t xml:space="preserve">INV0000503</t>
  </si>
  <si>
    <t xml:space="preserve">BATCH000503</t>
  </si>
  <si>
    <t xml:space="preserve">INV0000504</t>
  </si>
  <si>
    <t xml:space="preserve">BATCH000504</t>
  </si>
  <si>
    <t xml:space="preserve">INV0000505</t>
  </si>
  <si>
    <t xml:space="preserve">BATCH000505</t>
  </si>
  <si>
    <t xml:space="preserve">INV0000506</t>
  </si>
  <si>
    <t xml:space="preserve">BATCH000506</t>
  </si>
  <si>
    <t xml:space="preserve">2026-07-17</t>
  </si>
  <si>
    <t xml:space="preserve">INV0000507</t>
  </si>
  <si>
    <t xml:space="preserve">BATCH000507</t>
  </si>
  <si>
    <t xml:space="preserve">2025-11-24</t>
  </si>
  <si>
    <t xml:space="preserve">INV0000508</t>
  </si>
  <si>
    <t xml:space="preserve">BATCH000508</t>
  </si>
  <si>
    <t xml:space="preserve">INV0000509</t>
  </si>
  <si>
    <t xml:space="preserve">PRD00775</t>
  </si>
  <si>
    <t xml:space="preserve">BATCH000509</t>
  </si>
  <si>
    <t xml:space="preserve">2026-05-31</t>
  </si>
  <si>
    <t xml:space="preserve">INV0000510</t>
  </si>
  <si>
    <t xml:space="preserve">WH00407</t>
  </si>
  <si>
    <t xml:space="preserve">BATCH000510</t>
  </si>
  <si>
    <t xml:space="preserve">INV0000511</t>
  </si>
  <si>
    <t xml:space="preserve">BATCH000511</t>
  </si>
  <si>
    <t xml:space="preserve">2025-12-24</t>
  </si>
  <si>
    <t xml:space="preserve">INV0000512</t>
  </si>
  <si>
    <t xml:space="preserve">PRD00356</t>
  </si>
  <si>
    <t xml:space="preserve">BATCH000512</t>
  </si>
  <si>
    <t xml:space="preserve">INV0000513</t>
  </si>
  <si>
    <t xml:space="preserve">BATCH000513</t>
  </si>
  <si>
    <t xml:space="preserve">INV0000514</t>
  </si>
  <si>
    <t xml:space="preserve">BATCH000514</t>
  </si>
  <si>
    <t xml:space="preserve">INV0000515</t>
  </si>
  <si>
    <t xml:space="preserve">BATCH000515</t>
  </si>
  <si>
    <t xml:space="preserve">INV0000516</t>
  </si>
  <si>
    <t xml:space="preserve">BATCH000516</t>
  </si>
  <si>
    <t xml:space="preserve">INV0000517</t>
  </si>
  <si>
    <t xml:space="preserve">PRD00426</t>
  </si>
  <si>
    <t xml:space="preserve">BATCH000517</t>
  </si>
  <si>
    <t xml:space="preserve">INV0000518</t>
  </si>
  <si>
    <t xml:space="preserve">WH00114</t>
  </si>
  <si>
    <t xml:space="preserve">BATCH000518</t>
  </si>
  <si>
    <t xml:space="preserve">INV0000519</t>
  </si>
  <si>
    <t xml:space="preserve">PRD00719</t>
  </si>
  <si>
    <t xml:space="preserve">BATCH000519</t>
  </si>
  <si>
    <t xml:space="preserve">2026-09-13</t>
  </si>
  <si>
    <t xml:space="preserve">INV0000520</t>
  </si>
  <si>
    <t xml:space="preserve">BATCH000520</t>
  </si>
  <si>
    <t xml:space="preserve">INV0000521</t>
  </si>
  <si>
    <t xml:space="preserve">BATCH000521</t>
  </si>
  <si>
    <t xml:space="preserve">INV0000522</t>
  </si>
  <si>
    <t xml:space="preserve">PRD00629</t>
  </si>
  <si>
    <t xml:space="preserve">BATCH000522</t>
  </si>
  <si>
    <t xml:space="preserve">INV0000523</t>
  </si>
  <si>
    <t xml:space="preserve">BATCH000523</t>
  </si>
  <si>
    <t xml:space="preserve">INV0000524</t>
  </si>
  <si>
    <t xml:space="preserve">BATCH000524</t>
  </si>
  <si>
    <t xml:space="preserve">INV0000525</t>
  </si>
  <si>
    <t xml:space="preserve">BATCH000525</t>
  </si>
  <si>
    <t xml:space="preserve">INV0000526</t>
  </si>
  <si>
    <t xml:space="preserve">BATCH000526</t>
  </si>
  <si>
    <t xml:space="preserve">INV0000527</t>
  </si>
  <si>
    <t xml:space="preserve">BATCH000527</t>
  </si>
  <si>
    <t xml:space="preserve">INV0000528</t>
  </si>
  <si>
    <t xml:space="preserve">BATCH000528</t>
  </si>
  <si>
    <t xml:space="preserve">INV0000529</t>
  </si>
  <si>
    <t xml:space="preserve">BATCH000529</t>
  </si>
  <si>
    <t xml:space="preserve">INV0000530</t>
  </si>
  <si>
    <t xml:space="preserve">BATCH000530</t>
  </si>
  <si>
    <t xml:space="preserve">2026-02-26</t>
  </si>
  <si>
    <t xml:space="preserve">INV0000531</t>
  </si>
  <si>
    <t xml:space="preserve">BATCH000531</t>
  </si>
  <si>
    <t xml:space="preserve">2026-04-15</t>
  </si>
  <si>
    <t xml:space="preserve">INV0000532</t>
  </si>
  <si>
    <t xml:space="preserve">BATCH000532</t>
  </si>
  <si>
    <t xml:space="preserve">INV0000533</t>
  </si>
  <si>
    <t xml:space="preserve">BATCH000533</t>
  </si>
  <si>
    <t xml:space="preserve">INV0000534</t>
  </si>
  <si>
    <t xml:space="preserve">BATCH000534</t>
  </si>
  <si>
    <t xml:space="preserve">INV0000535</t>
  </si>
  <si>
    <t xml:space="preserve">BATCH000535</t>
  </si>
  <si>
    <t xml:space="preserve">INV0000536</t>
  </si>
  <si>
    <t xml:space="preserve">BATCH000536</t>
  </si>
  <si>
    <t xml:space="preserve">INV0000537</t>
  </si>
  <si>
    <t xml:space="preserve">BATCH000537</t>
  </si>
  <si>
    <t xml:space="preserve">INV0000538</t>
  </si>
  <si>
    <t xml:space="preserve">BATCH000538</t>
  </si>
  <si>
    <t xml:space="preserve">INV0000539</t>
  </si>
  <si>
    <t xml:space="preserve">BATCH000539</t>
  </si>
  <si>
    <t xml:space="preserve">INV0000540</t>
  </si>
  <si>
    <t xml:space="preserve">BATCH000540</t>
  </si>
  <si>
    <t xml:space="preserve">2026-05-19</t>
  </si>
  <si>
    <t xml:space="preserve">INV0000541</t>
  </si>
  <si>
    <t xml:space="preserve">BATCH000541</t>
  </si>
  <si>
    <t xml:space="preserve">2025-03-16</t>
  </si>
  <si>
    <t xml:space="preserve">INV0000542</t>
  </si>
  <si>
    <t xml:space="preserve">PRD00399</t>
  </si>
  <si>
    <t xml:space="preserve">BATCH000542</t>
  </si>
  <si>
    <t xml:space="preserve">INV0000543</t>
  </si>
  <si>
    <t xml:space="preserve">BATCH000543</t>
  </si>
  <si>
    <t xml:space="preserve">INV0000544</t>
  </si>
  <si>
    <t xml:space="preserve">BATCH000544</t>
  </si>
  <si>
    <t xml:space="preserve">INV0000545</t>
  </si>
  <si>
    <t xml:space="preserve">BATCH000545</t>
  </si>
  <si>
    <t xml:space="preserve">RACKB45</t>
  </si>
  <si>
    <t xml:space="preserve">INV0000546</t>
  </si>
  <si>
    <t xml:space="preserve">PRD00179</t>
  </si>
  <si>
    <t xml:space="preserve">BATCH000546</t>
  </si>
  <si>
    <t xml:space="preserve">INV0000547</t>
  </si>
  <si>
    <t xml:space="preserve">BATCH000547</t>
  </si>
  <si>
    <t xml:space="preserve">INV0000548</t>
  </si>
  <si>
    <t xml:space="preserve">BATCH000548</t>
  </si>
  <si>
    <t xml:space="preserve">INV0000549</t>
  </si>
  <si>
    <t xml:space="preserve">BATCH000549</t>
  </si>
  <si>
    <t xml:space="preserve">RACKB31</t>
  </si>
  <si>
    <t xml:space="preserve">INV0000550</t>
  </si>
  <si>
    <t xml:space="preserve">BATCH000550</t>
  </si>
  <si>
    <t xml:space="preserve">2026-03-08</t>
  </si>
  <si>
    <t xml:space="preserve">INV0000551</t>
  </si>
  <si>
    <t xml:space="preserve">BATCH000551</t>
  </si>
  <si>
    <t xml:space="preserve">2025-04-29</t>
  </si>
  <si>
    <t xml:space="preserve">INV0000552</t>
  </si>
  <si>
    <t xml:space="preserve">BATCH000552</t>
  </si>
  <si>
    <t xml:space="preserve">2025-01-24</t>
  </si>
  <si>
    <t xml:space="preserve">INV0000553</t>
  </si>
  <si>
    <t xml:space="preserve">WH00200</t>
  </si>
  <si>
    <t xml:space="preserve">BATCH000553</t>
  </si>
  <si>
    <t xml:space="preserve">INV0000554</t>
  </si>
  <si>
    <t xml:space="preserve">BATCH000554</t>
  </si>
  <si>
    <t xml:space="preserve">INV0000555</t>
  </si>
  <si>
    <t xml:space="preserve">BATCH000555</t>
  </si>
  <si>
    <t xml:space="preserve">INV0000556</t>
  </si>
  <si>
    <t xml:space="preserve">BATCH000556</t>
  </si>
  <si>
    <t xml:space="preserve">INV0000557</t>
  </si>
  <si>
    <t xml:space="preserve">BATCH000557</t>
  </si>
  <si>
    <t xml:space="preserve">INV0000558</t>
  </si>
  <si>
    <t xml:space="preserve">BATCH000558</t>
  </si>
  <si>
    <t xml:space="preserve">2026-12-31</t>
  </si>
  <si>
    <t xml:space="preserve">INV0000559</t>
  </si>
  <si>
    <t xml:space="preserve">BATCH000559</t>
  </si>
  <si>
    <t xml:space="preserve">2025-01-23</t>
  </si>
  <si>
    <t xml:space="preserve">INV0000560</t>
  </si>
  <si>
    <t xml:space="preserve">BATCH000560</t>
  </si>
  <si>
    <t xml:space="preserve">INV0000561</t>
  </si>
  <si>
    <t xml:space="preserve">BATCH000561</t>
  </si>
  <si>
    <t xml:space="preserve">INV0000562</t>
  </si>
  <si>
    <t xml:space="preserve">BATCH000562</t>
  </si>
  <si>
    <t xml:space="preserve">INV0000563</t>
  </si>
  <si>
    <t xml:space="preserve">BATCH000563</t>
  </si>
  <si>
    <t xml:space="preserve">2026-11-06</t>
  </si>
  <si>
    <t xml:space="preserve">INV0000564</t>
  </si>
  <si>
    <t xml:space="preserve">PRD00310</t>
  </si>
  <si>
    <t xml:space="preserve">BATCH000564</t>
  </si>
  <si>
    <t xml:space="preserve">2025-08-01</t>
  </si>
  <si>
    <t xml:space="preserve">INV0000565</t>
  </si>
  <si>
    <t xml:space="preserve">BATCH000565</t>
  </si>
  <si>
    <t xml:space="preserve">INV0000566</t>
  </si>
  <si>
    <t xml:space="preserve">BATCH000566</t>
  </si>
  <si>
    <t xml:space="preserve">INV0000567</t>
  </si>
  <si>
    <t xml:space="preserve">BATCH000567</t>
  </si>
  <si>
    <t xml:space="preserve">INV0000568</t>
  </si>
  <si>
    <t xml:space="preserve">BATCH000568</t>
  </si>
  <si>
    <t xml:space="preserve">INV0000569</t>
  </si>
  <si>
    <t xml:space="preserve">BATCH000569</t>
  </si>
  <si>
    <t xml:space="preserve">INV0000570</t>
  </si>
  <si>
    <t xml:space="preserve">BATCH000570</t>
  </si>
  <si>
    <t xml:space="preserve">INV0000571</t>
  </si>
  <si>
    <t xml:space="preserve">BATCH000571</t>
  </si>
  <si>
    <t xml:space="preserve">INV0000572</t>
  </si>
  <si>
    <t xml:space="preserve">BATCH000572</t>
  </si>
  <si>
    <t xml:space="preserve">INV0000573</t>
  </si>
  <si>
    <t xml:space="preserve">BATCH000573</t>
  </si>
  <si>
    <t xml:space="preserve">INV0000574</t>
  </si>
  <si>
    <t xml:space="preserve">BATCH000574</t>
  </si>
  <si>
    <t xml:space="preserve">INV0000575</t>
  </si>
  <si>
    <t xml:space="preserve">PRD00321</t>
  </si>
  <si>
    <t xml:space="preserve">BATCH000575</t>
  </si>
  <si>
    <t xml:space="preserve">2026-12-30</t>
  </si>
  <si>
    <t xml:space="preserve">INV0000576</t>
  </si>
  <si>
    <t xml:space="preserve">BATCH000576</t>
  </si>
  <si>
    <t xml:space="preserve">2025-03-05</t>
  </si>
  <si>
    <t xml:space="preserve">INV0000577</t>
  </si>
  <si>
    <t xml:space="preserve">BATCH000577</t>
  </si>
  <si>
    <t xml:space="preserve">INV0000578</t>
  </si>
  <si>
    <t xml:space="preserve">BATCH000578</t>
  </si>
  <si>
    <t xml:space="preserve">INV0000579</t>
  </si>
  <si>
    <t xml:space="preserve">BATCH000579</t>
  </si>
  <si>
    <t xml:space="preserve">INV0000580</t>
  </si>
  <si>
    <t xml:space="preserve">BATCH000580</t>
  </si>
  <si>
    <t xml:space="preserve">INV0000581</t>
  </si>
  <si>
    <t xml:space="preserve">BATCH000581</t>
  </si>
  <si>
    <t xml:space="preserve">INV0000582</t>
  </si>
  <si>
    <t xml:space="preserve">WH00243</t>
  </si>
  <si>
    <t xml:space="preserve">BATCH000582</t>
  </si>
  <si>
    <t xml:space="preserve">2026-12-19</t>
  </si>
  <si>
    <t xml:space="preserve">INV0000583</t>
  </si>
  <si>
    <t xml:space="preserve">BATCH000583</t>
  </si>
  <si>
    <t xml:space="preserve">2025-03-11</t>
  </si>
  <si>
    <t xml:space="preserve">INV0000584</t>
  </si>
  <si>
    <t xml:space="preserve">BATCH000584</t>
  </si>
  <si>
    <t xml:space="preserve">INV0000585</t>
  </si>
  <si>
    <t xml:space="preserve">BATCH000585</t>
  </si>
  <si>
    <t xml:space="preserve">INV0000586</t>
  </si>
  <si>
    <t xml:space="preserve">BATCH000586</t>
  </si>
  <si>
    <t xml:space="preserve">INV0000587</t>
  </si>
  <si>
    <t xml:space="preserve">BATCH000587</t>
  </si>
  <si>
    <t xml:space="preserve">INV0000588</t>
  </si>
  <si>
    <t xml:space="preserve">BATCH000588</t>
  </si>
  <si>
    <t xml:space="preserve">INV0000589</t>
  </si>
  <si>
    <t xml:space="preserve">BATCH000589</t>
  </si>
  <si>
    <t xml:space="preserve">INV0000590</t>
  </si>
  <si>
    <t xml:space="preserve">WH00976</t>
  </si>
  <si>
    <t xml:space="preserve">BATCH000590</t>
  </si>
  <si>
    <t xml:space="preserve">INV0000591</t>
  </si>
  <si>
    <t xml:space="preserve">BATCH000591</t>
  </si>
  <si>
    <t xml:space="preserve">2025-06-10</t>
  </si>
  <si>
    <t xml:space="preserve">INV0000592</t>
  </si>
  <si>
    <t xml:space="preserve">BATCH000592</t>
  </si>
  <si>
    <t xml:space="preserve">INV0000593</t>
  </si>
  <si>
    <t xml:space="preserve">BATCH000593</t>
  </si>
  <si>
    <t xml:space="preserve">INV0000594</t>
  </si>
  <si>
    <t xml:space="preserve">BATCH000594</t>
  </si>
  <si>
    <t xml:space="preserve">2025-05-26</t>
  </si>
  <si>
    <t xml:space="preserve">INV0000595</t>
  </si>
  <si>
    <t xml:space="preserve">PRD00185</t>
  </si>
  <si>
    <t xml:space="preserve">WH00593</t>
  </si>
  <si>
    <t xml:space="preserve">BATCH000595</t>
  </si>
  <si>
    <t xml:space="preserve">2025-12-26</t>
  </si>
  <si>
    <t xml:space="preserve">INV0000596</t>
  </si>
  <si>
    <t xml:space="preserve">PRD00891</t>
  </si>
  <si>
    <t xml:space="preserve">BATCH000596</t>
  </si>
  <si>
    <t xml:space="preserve">INV0000597</t>
  </si>
  <si>
    <t xml:space="preserve">BATCH000597</t>
  </si>
  <si>
    <t xml:space="preserve">INV0000598</t>
  </si>
  <si>
    <t xml:space="preserve">BATCH000598</t>
  </si>
  <si>
    <t xml:space="preserve">INV0000599</t>
  </si>
  <si>
    <t xml:space="preserve">BATCH000599</t>
  </si>
  <si>
    <t xml:space="preserve">INV0000600</t>
  </si>
  <si>
    <t xml:space="preserve">BATCH000600</t>
  </si>
  <si>
    <t xml:space="preserve">INV0000601</t>
  </si>
  <si>
    <t xml:space="preserve">BATCH000601</t>
  </si>
  <si>
    <t xml:space="preserve">INV0000602</t>
  </si>
  <si>
    <t xml:space="preserve">BATCH000602</t>
  </si>
  <si>
    <t xml:space="preserve">INV0000603</t>
  </si>
  <si>
    <t xml:space="preserve">BATCH000603</t>
  </si>
  <si>
    <t xml:space="preserve">INV0000604</t>
  </si>
  <si>
    <t xml:space="preserve">WH00077</t>
  </si>
  <si>
    <t xml:space="preserve">BATCH000604</t>
  </si>
  <si>
    <t xml:space="preserve">INV0000605</t>
  </si>
  <si>
    <t xml:space="preserve">BATCH000605</t>
  </si>
  <si>
    <t xml:space="preserve">RACKD25</t>
  </si>
  <si>
    <t xml:space="preserve">INV0000606</t>
  </si>
  <si>
    <t xml:space="preserve">BATCH000606</t>
  </si>
  <si>
    <t xml:space="preserve">INV0000607</t>
  </si>
  <si>
    <t xml:space="preserve">BATCH000607</t>
  </si>
  <si>
    <t xml:space="preserve">2025-12-11</t>
  </si>
  <si>
    <t xml:space="preserve">INV0000608</t>
  </si>
  <si>
    <t xml:space="preserve">BATCH000608</t>
  </si>
  <si>
    <t xml:space="preserve">INV0000609</t>
  </si>
  <si>
    <t xml:space="preserve">BATCH000609</t>
  </si>
  <si>
    <t xml:space="preserve">2025-07-18</t>
  </si>
  <si>
    <t xml:space="preserve">INV0000610</t>
  </si>
  <si>
    <t xml:space="preserve">WH00724</t>
  </si>
  <si>
    <t xml:space="preserve">BATCH000610</t>
  </si>
  <si>
    <t xml:space="preserve">INV0000611</t>
  </si>
  <si>
    <t xml:space="preserve">BATCH000611</t>
  </si>
  <si>
    <t xml:space="preserve">INV0000612</t>
  </si>
  <si>
    <t xml:space="preserve">BATCH000612</t>
  </si>
  <si>
    <t xml:space="preserve">INV0000613</t>
  </si>
  <si>
    <t xml:space="preserve">BATCH000613</t>
  </si>
  <si>
    <t xml:space="preserve">2026-03-15</t>
  </si>
  <si>
    <t xml:space="preserve">INV0000614</t>
  </si>
  <si>
    <t xml:space="preserve">BATCH000614</t>
  </si>
  <si>
    <t xml:space="preserve">INV0000615</t>
  </si>
  <si>
    <t xml:space="preserve">BATCH000615</t>
  </si>
  <si>
    <t xml:space="preserve">INV0000616</t>
  </si>
  <si>
    <t xml:space="preserve">BATCH000616</t>
  </si>
  <si>
    <t xml:space="preserve">2025-05-15</t>
  </si>
  <si>
    <t xml:space="preserve">INV0000617</t>
  </si>
  <si>
    <t xml:space="preserve">BATCH000617</t>
  </si>
  <si>
    <t xml:space="preserve">INV0000618</t>
  </si>
  <si>
    <t xml:space="preserve">BATCH000618</t>
  </si>
  <si>
    <t xml:space="preserve">INV0000619</t>
  </si>
  <si>
    <t xml:space="preserve">BATCH000619</t>
  </si>
  <si>
    <t xml:space="preserve">2025-05-22</t>
  </si>
  <si>
    <t xml:space="preserve">INV0000620</t>
  </si>
  <si>
    <t xml:space="preserve">BATCH000620</t>
  </si>
  <si>
    <t xml:space="preserve">2025-02-03</t>
  </si>
  <si>
    <t xml:space="preserve">RACKB37</t>
  </si>
  <si>
    <t xml:space="preserve">INV0000621</t>
  </si>
  <si>
    <t xml:space="preserve">BATCH000621</t>
  </si>
  <si>
    <t xml:space="preserve">INV0000622</t>
  </si>
  <si>
    <t xml:space="preserve">BATCH000622</t>
  </si>
  <si>
    <t xml:space="preserve">INV0000623</t>
  </si>
  <si>
    <t xml:space="preserve">BATCH000623</t>
  </si>
  <si>
    <t xml:space="preserve">INV0000624</t>
  </si>
  <si>
    <t xml:space="preserve">BATCH000624</t>
  </si>
  <si>
    <t xml:space="preserve">INV0000625</t>
  </si>
  <si>
    <t xml:space="preserve">BATCH000625</t>
  </si>
  <si>
    <t xml:space="preserve">INV0000626</t>
  </si>
  <si>
    <t xml:space="preserve">BATCH000626</t>
  </si>
  <si>
    <t xml:space="preserve">2025-06-15</t>
  </si>
  <si>
    <t xml:space="preserve">INV0000627</t>
  </si>
  <si>
    <t xml:space="preserve">PRD00694</t>
  </si>
  <si>
    <t xml:space="preserve">BATCH000627</t>
  </si>
  <si>
    <t xml:space="preserve">INV0000628</t>
  </si>
  <si>
    <t xml:space="preserve">BATCH000628</t>
  </si>
  <si>
    <t xml:space="preserve">2026-12-13</t>
  </si>
  <si>
    <t xml:space="preserve">INV0000629</t>
  </si>
  <si>
    <t xml:space="preserve">BATCH000629</t>
  </si>
  <si>
    <t xml:space="preserve">RACKA3</t>
  </si>
  <si>
    <t xml:space="preserve">INV0000630</t>
  </si>
  <si>
    <t xml:space="preserve">BATCH000630</t>
  </si>
  <si>
    <t xml:space="preserve">INV0000631</t>
  </si>
  <si>
    <t xml:space="preserve">BATCH000631</t>
  </si>
  <si>
    <t xml:space="preserve">2026-10-19</t>
  </si>
  <si>
    <t xml:space="preserve">INV0000632</t>
  </si>
  <si>
    <t xml:space="preserve">BATCH000632</t>
  </si>
  <si>
    <t xml:space="preserve">INV0000633</t>
  </si>
  <si>
    <t xml:space="preserve">BATCH000633</t>
  </si>
  <si>
    <t xml:space="preserve">INV0000634</t>
  </si>
  <si>
    <t xml:space="preserve">BATCH000634</t>
  </si>
  <si>
    <t xml:space="preserve">INV0000635</t>
  </si>
  <si>
    <t xml:space="preserve">BATCH000635</t>
  </si>
  <si>
    <t xml:space="preserve">INV0000636</t>
  </si>
  <si>
    <t xml:space="preserve">BATCH000636</t>
  </si>
  <si>
    <t xml:space="preserve">INV0000637</t>
  </si>
  <si>
    <t xml:space="preserve">BATCH000637</t>
  </si>
  <si>
    <t xml:space="preserve">2025-09-17</t>
  </si>
  <si>
    <t xml:space="preserve">INV0000638</t>
  </si>
  <si>
    <t xml:space="preserve">BATCH000638</t>
  </si>
  <si>
    <t xml:space="preserve">2026-09-26</t>
  </si>
  <si>
    <t xml:space="preserve">INV0000639</t>
  </si>
  <si>
    <t xml:space="preserve">BATCH000639</t>
  </si>
  <si>
    <t xml:space="preserve">2025-07-31</t>
  </si>
  <si>
    <t xml:space="preserve">INV0000640</t>
  </si>
  <si>
    <t xml:space="preserve">BATCH000640</t>
  </si>
  <si>
    <t xml:space="preserve">INV0000641</t>
  </si>
  <si>
    <t xml:space="preserve">BATCH000641</t>
  </si>
  <si>
    <t xml:space="preserve">INV0000642</t>
  </si>
  <si>
    <t xml:space="preserve">BATCH000642</t>
  </si>
  <si>
    <t xml:space="preserve">INV0000643</t>
  </si>
  <si>
    <t xml:space="preserve">BATCH000643</t>
  </si>
  <si>
    <t xml:space="preserve">INV0000644</t>
  </si>
  <si>
    <t xml:space="preserve">BATCH000644</t>
  </si>
  <si>
    <t xml:space="preserve">INV0000645</t>
  </si>
  <si>
    <t xml:space="preserve">BATCH000645</t>
  </si>
  <si>
    <t xml:space="preserve">INV0000646</t>
  </si>
  <si>
    <t xml:space="preserve">WH00178</t>
  </si>
  <si>
    <t xml:space="preserve">BATCH000646</t>
  </si>
  <si>
    <t xml:space="preserve">INV0000647</t>
  </si>
  <si>
    <t xml:space="preserve">BATCH000647</t>
  </si>
  <si>
    <t xml:space="preserve">INV0000648</t>
  </si>
  <si>
    <t xml:space="preserve">BATCH000648</t>
  </si>
  <si>
    <t xml:space="preserve">RACKC10</t>
  </si>
  <si>
    <t xml:space="preserve">INV0000649</t>
  </si>
  <si>
    <t xml:space="preserve">BATCH000649</t>
  </si>
  <si>
    <t xml:space="preserve">INV0000650</t>
  </si>
  <si>
    <t xml:space="preserve">BATCH000650</t>
  </si>
  <si>
    <t xml:space="preserve">2025-09-09</t>
  </si>
  <si>
    <t xml:space="preserve">INV0000651</t>
  </si>
  <si>
    <t xml:space="preserve">BATCH000651</t>
  </si>
  <si>
    <t xml:space="preserve">INV0000652</t>
  </si>
  <si>
    <t xml:space="preserve">BATCH000652</t>
  </si>
  <si>
    <t xml:space="preserve">INV0000653</t>
  </si>
  <si>
    <t xml:space="preserve">BATCH000653</t>
  </si>
  <si>
    <t xml:space="preserve">INV0000654</t>
  </si>
  <si>
    <t xml:space="preserve">BATCH000654</t>
  </si>
  <si>
    <t xml:space="preserve">INV0000655</t>
  </si>
  <si>
    <t xml:space="preserve">BATCH000655</t>
  </si>
  <si>
    <t xml:space="preserve">2025-12-27</t>
  </si>
  <si>
    <t xml:space="preserve">INV0000656</t>
  </si>
  <si>
    <t xml:space="preserve">PRD00658</t>
  </si>
  <si>
    <t xml:space="preserve">WH00093</t>
  </si>
  <si>
    <t xml:space="preserve">BATCH000656</t>
  </si>
  <si>
    <t xml:space="preserve">INV0000657</t>
  </si>
  <si>
    <t xml:space="preserve">BATCH000657</t>
  </si>
  <si>
    <t xml:space="preserve">INV0000658</t>
  </si>
  <si>
    <t xml:space="preserve">BATCH000658</t>
  </si>
  <si>
    <t xml:space="preserve">INV0000659</t>
  </si>
  <si>
    <t xml:space="preserve">BATCH000659</t>
  </si>
  <si>
    <t xml:space="preserve">INV0000660</t>
  </si>
  <si>
    <t xml:space="preserve">BATCH000660</t>
  </si>
  <si>
    <t xml:space="preserve">INV0000661</t>
  </si>
  <si>
    <t xml:space="preserve">PRD00951</t>
  </si>
  <si>
    <t xml:space="preserve">BATCH000661</t>
  </si>
  <si>
    <t xml:space="preserve">2025-08-30</t>
  </si>
  <si>
    <t xml:space="preserve">INV0000662</t>
  </si>
  <si>
    <t xml:space="preserve">BATCH000662</t>
  </si>
  <si>
    <t xml:space="preserve">2025-04-08</t>
  </si>
  <si>
    <t xml:space="preserve">INV0000663</t>
  </si>
  <si>
    <t xml:space="preserve">BATCH000663</t>
  </si>
  <si>
    <t xml:space="preserve">INV0000664</t>
  </si>
  <si>
    <t xml:space="preserve">BATCH000664</t>
  </si>
  <si>
    <t xml:space="preserve">INV0000665</t>
  </si>
  <si>
    <t xml:space="preserve">BATCH000665</t>
  </si>
  <si>
    <t xml:space="preserve">INV0000666</t>
  </si>
  <si>
    <t xml:space="preserve">BATCH000666</t>
  </si>
  <si>
    <t xml:space="preserve">RACKD46</t>
  </si>
  <si>
    <t xml:space="preserve">INV0000667</t>
  </si>
  <si>
    <t xml:space="preserve">BATCH000667</t>
  </si>
  <si>
    <t xml:space="preserve">INV0000668</t>
  </si>
  <si>
    <t xml:space="preserve">BATCH000668</t>
  </si>
  <si>
    <t xml:space="preserve">2025-08-18</t>
  </si>
  <si>
    <t xml:space="preserve">INV0000669</t>
  </si>
  <si>
    <t xml:space="preserve">BATCH000669</t>
  </si>
  <si>
    <t xml:space="preserve">INV0000670</t>
  </si>
  <si>
    <t xml:space="preserve">BATCH000670</t>
  </si>
  <si>
    <t xml:space="preserve">INV0000671</t>
  </si>
  <si>
    <t xml:space="preserve">BATCH000671</t>
  </si>
  <si>
    <t xml:space="preserve">INV0000672</t>
  </si>
  <si>
    <t xml:space="preserve">BATCH000672</t>
  </si>
  <si>
    <t xml:space="preserve">INV0000673</t>
  </si>
  <si>
    <t xml:space="preserve">WH00084</t>
  </si>
  <si>
    <t xml:space="preserve">BATCH000673</t>
  </si>
  <si>
    <t xml:space="preserve">INV0000674</t>
  </si>
  <si>
    <t xml:space="preserve">BATCH000674</t>
  </si>
  <si>
    <t xml:space="preserve">INV0000675</t>
  </si>
  <si>
    <t xml:space="preserve">BATCH000675</t>
  </si>
  <si>
    <t xml:space="preserve">INV0000676</t>
  </si>
  <si>
    <t xml:space="preserve">BATCH000676</t>
  </si>
  <si>
    <t xml:space="preserve">INV0000677</t>
  </si>
  <si>
    <t xml:space="preserve">BATCH000677</t>
  </si>
  <si>
    <t xml:space="preserve">INV0000678</t>
  </si>
  <si>
    <t xml:space="preserve">WH00692</t>
  </si>
  <si>
    <t xml:space="preserve">BATCH000678</t>
  </si>
  <si>
    <t xml:space="preserve">INV0000679</t>
  </si>
  <si>
    <t xml:space="preserve">BATCH000679</t>
  </si>
  <si>
    <t xml:space="preserve">INV0000680</t>
  </si>
  <si>
    <t xml:space="preserve">PRD00094</t>
  </si>
  <si>
    <t xml:space="preserve">BATCH000680</t>
  </si>
  <si>
    <t xml:space="preserve">INV0000681</t>
  </si>
  <si>
    <t xml:space="preserve">BATCH000681</t>
  </si>
  <si>
    <t xml:space="preserve">INV0000682</t>
  </si>
  <si>
    <t xml:space="preserve">WH00589</t>
  </si>
  <si>
    <t xml:space="preserve">BATCH000682</t>
  </si>
  <si>
    <t xml:space="preserve">INV0000683</t>
  </si>
  <si>
    <t xml:space="preserve">BATCH000683</t>
  </si>
  <si>
    <t xml:space="preserve">INV0000684</t>
  </si>
  <si>
    <t xml:space="preserve">BATCH000684</t>
  </si>
  <si>
    <t xml:space="preserve">INV0000685</t>
  </si>
  <si>
    <t xml:space="preserve">BATCH000685</t>
  </si>
  <si>
    <t xml:space="preserve">INV0000686</t>
  </si>
  <si>
    <t xml:space="preserve">BATCH000686</t>
  </si>
  <si>
    <t xml:space="preserve">INV0000687</t>
  </si>
  <si>
    <t xml:space="preserve">PRD00298</t>
  </si>
  <si>
    <t xml:space="preserve">BATCH000687</t>
  </si>
  <si>
    <t xml:space="preserve">INV0000688</t>
  </si>
  <si>
    <t xml:space="preserve">BATCH000688</t>
  </si>
  <si>
    <t xml:space="preserve">2025-12-12</t>
  </si>
  <si>
    <t xml:space="preserve">INV0000689</t>
  </si>
  <si>
    <t xml:space="preserve">BATCH000689</t>
  </si>
  <si>
    <t xml:space="preserve">RACKD14</t>
  </si>
  <si>
    <t xml:space="preserve">INV0000690</t>
  </si>
  <si>
    <t xml:space="preserve">BATCH000690</t>
  </si>
  <si>
    <t xml:space="preserve">INV0000691</t>
  </si>
  <si>
    <t xml:space="preserve">PRD00966</t>
  </si>
  <si>
    <t xml:space="preserve">BATCH000691</t>
  </si>
  <si>
    <t xml:space="preserve">INV0000692</t>
  </si>
  <si>
    <t xml:space="preserve">BATCH000692</t>
  </si>
  <si>
    <t xml:space="preserve">INV0000693</t>
  </si>
  <si>
    <t xml:space="preserve">BATCH000693</t>
  </si>
  <si>
    <t xml:space="preserve">INV0000694</t>
  </si>
  <si>
    <t xml:space="preserve">BATCH000694</t>
  </si>
  <si>
    <t xml:space="preserve">2025-03-26</t>
  </si>
  <si>
    <t xml:space="preserve">INV0000695</t>
  </si>
  <si>
    <t xml:space="preserve">BATCH000695</t>
  </si>
  <si>
    <t xml:space="preserve">INV0000696</t>
  </si>
  <si>
    <t xml:space="preserve">BATCH000696</t>
  </si>
  <si>
    <t xml:space="preserve">INV0000697</t>
  </si>
  <si>
    <t xml:space="preserve">BATCH000697</t>
  </si>
  <si>
    <t xml:space="preserve">2026-01-07</t>
  </si>
  <si>
    <t xml:space="preserve">INV0000698</t>
  </si>
  <si>
    <t xml:space="preserve">BATCH000698</t>
  </si>
  <si>
    <t xml:space="preserve">INV0000699</t>
  </si>
  <si>
    <t xml:space="preserve">BATCH000699</t>
  </si>
  <si>
    <t xml:space="preserve">INV0000700</t>
  </si>
  <si>
    <t xml:space="preserve">BATCH000700</t>
  </si>
  <si>
    <t xml:space="preserve">INV0000701</t>
  </si>
  <si>
    <t xml:space="preserve">BATCH000701</t>
  </si>
  <si>
    <t xml:space="preserve">INV0000702</t>
  </si>
  <si>
    <t xml:space="preserve">BATCH000702</t>
  </si>
  <si>
    <t xml:space="preserve">INV0000703</t>
  </si>
  <si>
    <t xml:space="preserve">PRD00989</t>
  </si>
  <si>
    <t xml:space="preserve">BATCH000703</t>
  </si>
  <si>
    <t xml:space="preserve">INV0000704</t>
  </si>
  <si>
    <t xml:space="preserve">BATCH000704</t>
  </si>
  <si>
    <t xml:space="preserve">INV0000705</t>
  </si>
  <si>
    <t xml:space="preserve">BATCH000705</t>
  </si>
  <si>
    <t xml:space="preserve">INV0000706</t>
  </si>
  <si>
    <t xml:space="preserve">BATCH000706</t>
  </si>
  <si>
    <t xml:space="preserve">INV0000707</t>
  </si>
  <si>
    <t xml:space="preserve">BATCH000707</t>
  </si>
  <si>
    <t xml:space="preserve">INV0000708</t>
  </si>
  <si>
    <t xml:space="preserve">BATCH000708</t>
  </si>
  <si>
    <t xml:space="preserve">INV0000709</t>
  </si>
  <si>
    <t xml:space="preserve">PRD00188</t>
  </si>
  <si>
    <t xml:space="preserve">BATCH000709</t>
  </si>
  <si>
    <t xml:space="preserve">INV0000710</t>
  </si>
  <si>
    <t xml:space="preserve">BATCH000710</t>
  </si>
  <si>
    <t xml:space="preserve">INV0000711</t>
  </si>
  <si>
    <t xml:space="preserve">BATCH000711</t>
  </si>
  <si>
    <t xml:space="preserve">INV0000712</t>
  </si>
  <si>
    <t xml:space="preserve">BATCH000712</t>
  </si>
  <si>
    <t xml:space="preserve">INV0000713</t>
  </si>
  <si>
    <t xml:space="preserve">BATCH000713</t>
  </si>
  <si>
    <t xml:space="preserve">INV0000714</t>
  </si>
  <si>
    <t xml:space="preserve">BATCH000714</t>
  </si>
  <si>
    <t xml:space="preserve">2025-03-29</t>
  </si>
  <si>
    <t xml:space="preserve">INV0000715</t>
  </si>
  <si>
    <t xml:space="preserve">BATCH000715</t>
  </si>
  <si>
    <t xml:space="preserve">2025-05-10</t>
  </si>
  <si>
    <t xml:space="preserve">INV0000716</t>
  </si>
  <si>
    <t xml:space="preserve">BATCH000716</t>
  </si>
  <si>
    <t xml:space="preserve">INV0000717</t>
  </si>
  <si>
    <t xml:space="preserve">BATCH000717</t>
  </si>
  <si>
    <t xml:space="preserve">INV0000718</t>
  </si>
  <si>
    <t xml:space="preserve">BATCH000718</t>
  </si>
  <si>
    <t xml:space="preserve">INV0000719</t>
  </si>
  <si>
    <t xml:space="preserve">BATCH000719</t>
  </si>
  <si>
    <t xml:space="preserve">INV0000720</t>
  </si>
  <si>
    <t xml:space="preserve">BATCH000720</t>
  </si>
  <si>
    <t xml:space="preserve">INV0000721</t>
  </si>
  <si>
    <t xml:space="preserve">BATCH000721</t>
  </si>
  <si>
    <t xml:space="preserve">INV0000722</t>
  </si>
  <si>
    <t xml:space="preserve">BATCH000722</t>
  </si>
  <si>
    <t xml:space="preserve">INV0000723</t>
  </si>
  <si>
    <t xml:space="preserve">BATCH000723</t>
  </si>
  <si>
    <t xml:space="preserve">INV0000724</t>
  </si>
  <si>
    <t xml:space="preserve">BATCH000724</t>
  </si>
  <si>
    <t xml:space="preserve">INV0000725</t>
  </si>
  <si>
    <t xml:space="preserve">PRD00621</t>
  </si>
  <si>
    <t xml:space="preserve">BATCH000725</t>
  </si>
  <si>
    <t xml:space="preserve">INV0000726</t>
  </si>
  <si>
    <t xml:space="preserve">BATCH000726</t>
  </si>
  <si>
    <t xml:space="preserve">INV0000727</t>
  </si>
  <si>
    <t xml:space="preserve">BATCH000727</t>
  </si>
  <si>
    <t xml:space="preserve">INV0000728</t>
  </si>
  <si>
    <t xml:space="preserve">BATCH000728</t>
  </si>
  <si>
    <t xml:space="preserve">INV0000729</t>
  </si>
  <si>
    <t xml:space="preserve">PRD00527</t>
  </si>
  <si>
    <t xml:space="preserve">BATCH000729</t>
  </si>
  <si>
    <t xml:space="preserve">2025-05-27</t>
  </si>
  <si>
    <t xml:space="preserve">INV0000730</t>
  </si>
  <si>
    <t xml:space="preserve">BATCH000730</t>
  </si>
  <si>
    <t xml:space="preserve">INV0000731</t>
  </si>
  <si>
    <t xml:space="preserve">BATCH000731</t>
  </si>
  <si>
    <t xml:space="preserve">INV0000732</t>
  </si>
  <si>
    <t xml:space="preserve">BATCH000732</t>
  </si>
  <si>
    <t xml:space="preserve">INV0000733</t>
  </si>
  <si>
    <t xml:space="preserve">BATCH000733</t>
  </si>
  <si>
    <t xml:space="preserve">2025-09-20</t>
  </si>
  <si>
    <t xml:space="preserve">INV0000734</t>
  </si>
  <si>
    <t xml:space="preserve">BATCH000734</t>
  </si>
  <si>
    <t xml:space="preserve">INV0000735</t>
  </si>
  <si>
    <t xml:space="preserve">BATCH000735</t>
  </si>
  <si>
    <t xml:space="preserve">INV0000736</t>
  </si>
  <si>
    <t xml:space="preserve">BATCH000736</t>
  </si>
  <si>
    <t xml:space="preserve">INV0000737</t>
  </si>
  <si>
    <t xml:space="preserve">BATCH000737</t>
  </si>
  <si>
    <t xml:space="preserve">INV0000738</t>
  </si>
  <si>
    <t xml:space="preserve">BATCH000738</t>
  </si>
  <si>
    <t xml:space="preserve">2026-08-12</t>
  </si>
  <si>
    <t xml:space="preserve">INV0000739</t>
  </si>
  <si>
    <t xml:space="preserve">BATCH000739</t>
  </si>
  <si>
    <t xml:space="preserve">INV0000740</t>
  </si>
  <si>
    <t xml:space="preserve">BATCH000740</t>
  </si>
  <si>
    <t xml:space="preserve">INV0000741</t>
  </si>
  <si>
    <t xml:space="preserve">BATCH000741</t>
  </si>
  <si>
    <t xml:space="preserve">RACKC8</t>
  </si>
  <si>
    <t xml:space="preserve">INV0000742</t>
  </si>
  <si>
    <t xml:space="preserve">BATCH000742</t>
  </si>
  <si>
    <t xml:space="preserve">INV0000743</t>
  </si>
  <si>
    <t xml:space="preserve">BATCH000743</t>
  </si>
  <si>
    <t xml:space="preserve">INV0000744</t>
  </si>
  <si>
    <t xml:space="preserve">BATCH000744</t>
  </si>
  <si>
    <t xml:space="preserve">INV0000745</t>
  </si>
  <si>
    <t xml:space="preserve">BATCH000745</t>
  </si>
  <si>
    <t xml:space="preserve">INV0000746</t>
  </si>
  <si>
    <t xml:space="preserve">BATCH000746</t>
  </si>
  <si>
    <t xml:space="preserve">INV0000747</t>
  </si>
  <si>
    <t xml:space="preserve">BATCH000747</t>
  </si>
  <si>
    <t xml:space="preserve">INV0000748</t>
  </si>
  <si>
    <t xml:space="preserve">BATCH000748</t>
  </si>
  <si>
    <t xml:space="preserve">2025-11-05</t>
  </si>
  <si>
    <t xml:space="preserve">INV0000749</t>
  </si>
  <si>
    <t xml:space="preserve">BATCH000749</t>
  </si>
  <si>
    <t xml:space="preserve">INV0000750</t>
  </si>
  <si>
    <t xml:space="preserve">BATCH000750</t>
  </si>
  <si>
    <t xml:space="preserve">2025-01-30</t>
  </si>
  <si>
    <t xml:space="preserve">INV0000751</t>
  </si>
  <si>
    <t xml:space="preserve">BATCH000751</t>
  </si>
  <si>
    <t xml:space="preserve">INV0000752</t>
  </si>
  <si>
    <t xml:space="preserve">WH00443</t>
  </si>
  <si>
    <t xml:space="preserve">BATCH000752</t>
  </si>
  <si>
    <t xml:space="preserve">INV0000753</t>
  </si>
  <si>
    <t xml:space="preserve">BATCH000753</t>
  </si>
  <si>
    <t xml:space="preserve">INV0000754</t>
  </si>
  <si>
    <t xml:space="preserve">BATCH000754</t>
  </si>
  <si>
    <t xml:space="preserve">INV0000755</t>
  </si>
  <si>
    <t xml:space="preserve">BATCH000755</t>
  </si>
  <si>
    <t xml:space="preserve">RACKB11</t>
  </si>
  <si>
    <t xml:space="preserve">INV0000756</t>
  </si>
  <si>
    <t xml:space="preserve">WH00969</t>
  </si>
  <si>
    <t xml:space="preserve">BATCH000756</t>
  </si>
  <si>
    <t xml:space="preserve">2025-05-03</t>
  </si>
  <si>
    <t xml:space="preserve">INV0000757</t>
  </si>
  <si>
    <t xml:space="preserve">BATCH000757</t>
  </si>
  <si>
    <t xml:space="preserve">INV0000758</t>
  </si>
  <si>
    <t xml:space="preserve">PRD00195</t>
  </si>
  <si>
    <t xml:space="preserve">BATCH000758</t>
  </si>
  <si>
    <t xml:space="preserve">RACKC11</t>
  </si>
  <si>
    <t xml:space="preserve">INV0000759</t>
  </si>
  <si>
    <t xml:space="preserve">BATCH000759</t>
  </si>
  <si>
    <t xml:space="preserve">INV0000760</t>
  </si>
  <si>
    <t xml:space="preserve">BATCH000760</t>
  </si>
  <si>
    <t xml:space="preserve">INV0000761</t>
  </si>
  <si>
    <t xml:space="preserve">BATCH000761</t>
  </si>
  <si>
    <t xml:space="preserve">INV0000762</t>
  </si>
  <si>
    <t xml:space="preserve">BATCH000762</t>
  </si>
  <si>
    <t xml:space="preserve">INV0000763</t>
  </si>
  <si>
    <t xml:space="preserve">BATCH000763</t>
  </si>
  <si>
    <t xml:space="preserve">INV0000764</t>
  </si>
  <si>
    <t xml:space="preserve">BATCH000764</t>
  </si>
  <si>
    <t xml:space="preserve">INV0000765</t>
  </si>
  <si>
    <t xml:space="preserve">BATCH000765</t>
  </si>
  <si>
    <t xml:space="preserve">INV0000766</t>
  </si>
  <si>
    <t xml:space="preserve">BATCH000766</t>
  </si>
  <si>
    <t xml:space="preserve">INV0000767</t>
  </si>
  <si>
    <t xml:space="preserve">BATCH000767</t>
  </si>
  <si>
    <t xml:space="preserve">RACKD35</t>
  </si>
  <si>
    <t xml:space="preserve">INV0000768</t>
  </si>
  <si>
    <t xml:space="preserve">PRD00868</t>
  </si>
  <si>
    <t xml:space="preserve">BATCH000768</t>
  </si>
  <si>
    <t xml:space="preserve">INV0000769</t>
  </si>
  <si>
    <t xml:space="preserve">PRD00445</t>
  </si>
  <si>
    <t xml:space="preserve">BATCH000769</t>
  </si>
  <si>
    <t xml:space="preserve">INV0000770</t>
  </si>
  <si>
    <t xml:space="preserve">BATCH000770</t>
  </si>
  <si>
    <t xml:space="preserve">INV0000771</t>
  </si>
  <si>
    <t xml:space="preserve">BATCH000771</t>
  </si>
  <si>
    <t xml:space="preserve">INV0000772</t>
  </si>
  <si>
    <t xml:space="preserve">BATCH000772</t>
  </si>
  <si>
    <t xml:space="preserve">2025-09-30</t>
  </si>
  <si>
    <t xml:space="preserve">INV0000773</t>
  </si>
  <si>
    <t xml:space="preserve">BATCH000773</t>
  </si>
  <si>
    <t xml:space="preserve">INV0000774</t>
  </si>
  <si>
    <t xml:space="preserve">BATCH000774</t>
  </si>
  <si>
    <t xml:space="preserve">INV0000775</t>
  </si>
  <si>
    <t xml:space="preserve">BATCH000775</t>
  </si>
  <si>
    <t xml:space="preserve">INV0000776</t>
  </si>
  <si>
    <t xml:space="preserve">BATCH000776</t>
  </si>
  <si>
    <t xml:space="preserve">2025-01-31</t>
  </si>
  <si>
    <t xml:space="preserve">INV0000777</t>
  </si>
  <si>
    <t xml:space="preserve">BATCH000777</t>
  </si>
  <si>
    <t xml:space="preserve">INV0000778</t>
  </si>
  <si>
    <t xml:space="preserve">BATCH000778</t>
  </si>
  <si>
    <t xml:space="preserve">INV0000779</t>
  </si>
  <si>
    <t xml:space="preserve">BATCH000779</t>
  </si>
  <si>
    <t xml:space="preserve">INV0000780</t>
  </si>
  <si>
    <t xml:space="preserve">BATCH000780</t>
  </si>
  <si>
    <t xml:space="preserve">INV0000781</t>
  </si>
  <si>
    <t xml:space="preserve">BATCH000781</t>
  </si>
  <si>
    <t xml:space="preserve">INV0000782</t>
  </si>
  <si>
    <t xml:space="preserve">BATCH000782</t>
  </si>
  <si>
    <t xml:space="preserve">INV0000783</t>
  </si>
  <si>
    <t xml:space="preserve">BATCH000783</t>
  </si>
  <si>
    <t xml:space="preserve">INV0000784</t>
  </si>
  <si>
    <t xml:space="preserve">BATCH000784</t>
  </si>
  <si>
    <t xml:space="preserve">INV0000785</t>
  </si>
  <si>
    <t xml:space="preserve">BATCH000785</t>
  </si>
  <si>
    <t xml:space="preserve">2026-12-06</t>
  </si>
  <si>
    <t xml:space="preserve">INV0000786</t>
  </si>
  <si>
    <t xml:space="preserve">BATCH000786</t>
  </si>
  <si>
    <t xml:space="preserve">INV0000787</t>
  </si>
  <si>
    <t xml:space="preserve">BATCH000787</t>
  </si>
  <si>
    <t xml:space="preserve">2026-10-09</t>
  </si>
  <si>
    <t xml:space="preserve">INV0000788</t>
  </si>
  <si>
    <t xml:space="preserve">BATCH000788</t>
  </si>
  <si>
    <t xml:space="preserve">INV0000789</t>
  </si>
  <si>
    <t xml:space="preserve">BATCH000789</t>
  </si>
  <si>
    <t xml:space="preserve">INV0000790</t>
  </si>
  <si>
    <t xml:space="preserve">BATCH000790</t>
  </si>
  <si>
    <t xml:space="preserve">INV0000791</t>
  </si>
  <si>
    <t xml:space="preserve">BATCH000791</t>
  </si>
  <si>
    <t xml:space="preserve">2025-08-27</t>
  </si>
  <si>
    <t xml:space="preserve">INV0000792</t>
  </si>
  <si>
    <t xml:space="preserve">BATCH000792</t>
  </si>
  <si>
    <t xml:space="preserve">RACKA25</t>
  </si>
  <si>
    <t xml:space="preserve">INV0000793</t>
  </si>
  <si>
    <t xml:space="preserve">WH00131</t>
  </si>
  <si>
    <t xml:space="preserve">BATCH000793</t>
  </si>
  <si>
    <t xml:space="preserve">INV0000794</t>
  </si>
  <si>
    <t xml:space="preserve">BATCH000794</t>
  </si>
  <si>
    <t xml:space="preserve">INV0000795</t>
  </si>
  <si>
    <t xml:space="preserve">WH00527</t>
  </si>
  <si>
    <t xml:space="preserve">BATCH000795</t>
  </si>
  <si>
    <t xml:space="preserve">INV0000796</t>
  </si>
  <si>
    <t xml:space="preserve">BATCH000796</t>
  </si>
  <si>
    <t xml:space="preserve">INV0000797</t>
  </si>
  <si>
    <t xml:space="preserve">BATCH000797</t>
  </si>
  <si>
    <t xml:space="preserve">2026-09-24</t>
  </si>
  <si>
    <t xml:space="preserve">INV0000798</t>
  </si>
  <si>
    <t xml:space="preserve">PRD00606</t>
  </si>
  <si>
    <t xml:space="preserve">BATCH000798</t>
  </si>
  <si>
    <t xml:space="preserve">INV0000799</t>
  </si>
  <si>
    <t xml:space="preserve">PRD00327</t>
  </si>
  <si>
    <t xml:space="preserve">BATCH000799</t>
  </si>
  <si>
    <t xml:space="preserve">INV0000800</t>
  </si>
  <si>
    <t xml:space="preserve">BATCH000800</t>
  </si>
  <si>
    <t xml:space="preserve">INV0000801</t>
  </si>
  <si>
    <t xml:space="preserve">BATCH000801</t>
  </si>
  <si>
    <t xml:space="preserve">INV0000802</t>
  </si>
  <si>
    <t xml:space="preserve">BATCH000802</t>
  </si>
  <si>
    <t xml:space="preserve">INV0000803</t>
  </si>
  <si>
    <t xml:space="preserve">BATCH000803</t>
  </si>
  <si>
    <t xml:space="preserve">INV0000804</t>
  </si>
  <si>
    <t xml:space="preserve">BATCH000804</t>
  </si>
  <si>
    <t xml:space="preserve">INV0000805</t>
  </si>
  <si>
    <t xml:space="preserve">BATCH000805</t>
  </si>
  <si>
    <t xml:space="preserve">2026-12-15</t>
  </si>
  <si>
    <t xml:space="preserve">INV0000806</t>
  </si>
  <si>
    <t xml:space="preserve">BATCH000806</t>
  </si>
  <si>
    <t xml:space="preserve">2025-12-20</t>
  </si>
  <si>
    <t xml:space="preserve">INV0000807</t>
  </si>
  <si>
    <t xml:space="preserve">BATCH000807</t>
  </si>
  <si>
    <t xml:space="preserve">2025-02-19</t>
  </si>
  <si>
    <t xml:space="preserve">INV0000808</t>
  </si>
  <si>
    <t xml:space="preserve">BATCH000808</t>
  </si>
  <si>
    <t xml:space="preserve">INV0000809</t>
  </si>
  <si>
    <t xml:space="preserve">BATCH000809</t>
  </si>
  <si>
    <t xml:space="preserve">2025-06-27</t>
  </si>
  <si>
    <t xml:space="preserve">INV0000810</t>
  </si>
  <si>
    <t xml:space="preserve">BATCH000810</t>
  </si>
  <si>
    <t xml:space="preserve">INV0000811</t>
  </si>
  <si>
    <t xml:space="preserve">BATCH000811</t>
  </si>
  <si>
    <t xml:space="preserve">INV0000812</t>
  </si>
  <si>
    <t xml:space="preserve">PRD00448</t>
  </si>
  <si>
    <t xml:space="preserve">BATCH000812</t>
  </si>
  <si>
    <t xml:space="preserve">INV0000813</t>
  </si>
  <si>
    <t xml:space="preserve">BATCH000813</t>
  </si>
  <si>
    <t xml:space="preserve">INV0000814</t>
  </si>
  <si>
    <t xml:space="preserve">BATCH000814</t>
  </si>
  <si>
    <t xml:space="preserve">INV0000815</t>
  </si>
  <si>
    <t xml:space="preserve">BATCH000815</t>
  </si>
  <si>
    <t xml:space="preserve">INV0000816</t>
  </si>
  <si>
    <t xml:space="preserve">BATCH000816</t>
  </si>
  <si>
    <t xml:space="preserve">2025-05-24</t>
  </si>
  <si>
    <t xml:space="preserve">INV0000817</t>
  </si>
  <si>
    <t xml:space="preserve">BATCH000817</t>
  </si>
  <si>
    <t xml:space="preserve">RACKB29</t>
  </si>
  <si>
    <t xml:space="preserve">INV0000818</t>
  </si>
  <si>
    <t xml:space="preserve">BATCH000818</t>
  </si>
  <si>
    <t xml:space="preserve">INV0000819</t>
  </si>
  <si>
    <t xml:space="preserve">BATCH000819</t>
  </si>
  <si>
    <t xml:space="preserve">INV0000820</t>
  </si>
  <si>
    <t xml:space="preserve">BATCH000820</t>
  </si>
  <si>
    <t xml:space="preserve">INV0000821</t>
  </si>
  <si>
    <t xml:space="preserve">PRD00032</t>
  </si>
  <si>
    <t xml:space="preserve">WH00075</t>
  </si>
  <si>
    <t xml:space="preserve">BATCH000821</t>
  </si>
  <si>
    <t xml:space="preserve">INV0000822</t>
  </si>
  <si>
    <t xml:space="preserve">BATCH000822</t>
  </si>
  <si>
    <t xml:space="preserve">INV0000823</t>
  </si>
  <si>
    <t xml:space="preserve">BATCH000823</t>
  </si>
  <si>
    <t xml:space="preserve">INV0000824</t>
  </si>
  <si>
    <t xml:space="preserve">BATCH000824</t>
  </si>
  <si>
    <t xml:space="preserve">INV0000825</t>
  </si>
  <si>
    <t xml:space="preserve">BATCH000825</t>
  </si>
  <si>
    <t xml:space="preserve">INV0000826</t>
  </si>
  <si>
    <t xml:space="preserve">BATCH000826</t>
  </si>
  <si>
    <t xml:space="preserve">INV0000827</t>
  </si>
  <si>
    <t xml:space="preserve">BATCH000827</t>
  </si>
  <si>
    <t xml:space="preserve">INV0000828</t>
  </si>
  <si>
    <t xml:space="preserve">BATCH000828</t>
  </si>
  <si>
    <t xml:space="preserve">INV0000829</t>
  </si>
  <si>
    <t xml:space="preserve">BATCH000829</t>
  </si>
  <si>
    <t xml:space="preserve">INV0000830</t>
  </si>
  <si>
    <t xml:space="preserve">BATCH000830</t>
  </si>
  <si>
    <t xml:space="preserve">2025-01-25</t>
  </si>
  <si>
    <t xml:space="preserve">INV0000831</t>
  </si>
  <si>
    <t xml:space="preserve">BATCH000831</t>
  </si>
  <si>
    <t xml:space="preserve">INV0000832</t>
  </si>
  <si>
    <t xml:space="preserve">BATCH000832</t>
  </si>
  <si>
    <t xml:space="preserve">INV0000833</t>
  </si>
  <si>
    <t xml:space="preserve">BATCH000833</t>
  </si>
  <si>
    <t xml:space="preserve">INV0000834</t>
  </si>
  <si>
    <t xml:space="preserve">BATCH000834</t>
  </si>
  <si>
    <t xml:space="preserve">INV0000835</t>
  </si>
  <si>
    <t xml:space="preserve">BATCH000835</t>
  </si>
  <si>
    <t xml:space="preserve">INV0000836</t>
  </si>
  <si>
    <t xml:space="preserve">PRD00492</t>
  </si>
  <si>
    <t xml:space="preserve">BATCH000836</t>
  </si>
  <si>
    <t xml:space="preserve">INV0000837</t>
  </si>
  <si>
    <t xml:space="preserve">PRD00116</t>
  </si>
  <si>
    <t xml:space="preserve">BATCH000837</t>
  </si>
  <si>
    <t xml:space="preserve">INV0000838</t>
  </si>
  <si>
    <t xml:space="preserve">BATCH000838</t>
  </si>
  <si>
    <t xml:space="preserve">2025-09-05</t>
  </si>
  <si>
    <t xml:space="preserve">INV0000839</t>
  </si>
  <si>
    <t xml:space="preserve">BATCH000839</t>
  </si>
  <si>
    <t xml:space="preserve">INV0000840</t>
  </si>
  <si>
    <t xml:space="preserve">BATCH000840</t>
  </si>
  <si>
    <t xml:space="preserve">2025-05-18</t>
  </si>
  <si>
    <t xml:space="preserve">INV0000841</t>
  </si>
  <si>
    <t xml:space="preserve">BATCH000841</t>
  </si>
  <si>
    <t xml:space="preserve">INV0000842</t>
  </si>
  <si>
    <t xml:space="preserve">BATCH000842</t>
  </si>
  <si>
    <t xml:space="preserve">INV0000843</t>
  </si>
  <si>
    <t xml:space="preserve">BATCH000843</t>
  </si>
  <si>
    <t xml:space="preserve">INV0000844</t>
  </si>
  <si>
    <t xml:space="preserve">BATCH000844</t>
  </si>
  <si>
    <t xml:space="preserve">INV0000845</t>
  </si>
  <si>
    <t xml:space="preserve">BATCH000845</t>
  </si>
  <si>
    <t xml:space="preserve">INV0000846</t>
  </si>
  <si>
    <t xml:space="preserve">BATCH000846</t>
  </si>
  <si>
    <t xml:space="preserve">INV0000847</t>
  </si>
  <si>
    <t xml:space="preserve">PRD00815</t>
  </si>
  <si>
    <t xml:space="preserve">BATCH000847</t>
  </si>
  <si>
    <t xml:space="preserve">INV0000848</t>
  </si>
  <si>
    <t xml:space="preserve">BATCH000848</t>
  </si>
  <si>
    <t xml:space="preserve">INV0000849</t>
  </si>
  <si>
    <t xml:space="preserve">PRD00732</t>
  </si>
  <si>
    <t xml:space="preserve">BATCH000849</t>
  </si>
  <si>
    <t xml:space="preserve">INV0000850</t>
  </si>
  <si>
    <t xml:space="preserve">BATCH000850</t>
  </si>
  <si>
    <t xml:space="preserve">INV0000851</t>
  </si>
  <si>
    <t xml:space="preserve">BATCH000851</t>
  </si>
  <si>
    <t xml:space="preserve">INV0000852</t>
  </si>
  <si>
    <t xml:space="preserve">BATCH000852</t>
  </si>
  <si>
    <t xml:space="preserve">INV0000853</t>
  </si>
  <si>
    <t xml:space="preserve">BATCH000853</t>
  </si>
  <si>
    <t xml:space="preserve">INV0000854</t>
  </si>
  <si>
    <t xml:space="preserve">BATCH000854</t>
  </si>
  <si>
    <t xml:space="preserve">INV0000855</t>
  </si>
  <si>
    <t xml:space="preserve">BATCH000855</t>
  </si>
  <si>
    <t xml:space="preserve">INV0000856</t>
  </si>
  <si>
    <t xml:space="preserve">BATCH000856</t>
  </si>
  <si>
    <t xml:space="preserve">INV0000857</t>
  </si>
  <si>
    <t xml:space="preserve">BATCH000857</t>
  </si>
  <si>
    <t xml:space="preserve">INV0000858</t>
  </si>
  <si>
    <t xml:space="preserve">BATCH000858</t>
  </si>
  <si>
    <t xml:space="preserve">2026-10-07</t>
  </si>
  <si>
    <t xml:space="preserve">INV0000859</t>
  </si>
  <si>
    <t xml:space="preserve">BATCH000859</t>
  </si>
  <si>
    <t xml:space="preserve">INV0000860</t>
  </si>
  <si>
    <t xml:space="preserve">BATCH000860</t>
  </si>
  <si>
    <t xml:space="preserve">INV0000861</t>
  </si>
  <si>
    <t xml:space="preserve">BATCH000861</t>
  </si>
  <si>
    <t xml:space="preserve">2025-10-16</t>
  </si>
  <si>
    <t xml:space="preserve">INV0000862</t>
  </si>
  <si>
    <t xml:space="preserve">BATCH000862</t>
  </si>
  <si>
    <t xml:space="preserve">INV0000863</t>
  </si>
  <si>
    <t xml:space="preserve">BATCH000863</t>
  </si>
  <si>
    <t xml:space="preserve">INV0000864</t>
  </si>
  <si>
    <t xml:space="preserve">BATCH000864</t>
  </si>
  <si>
    <t xml:space="preserve">INV0000865</t>
  </si>
  <si>
    <t xml:space="preserve">BATCH000865</t>
  </si>
  <si>
    <t xml:space="preserve">INV0000866</t>
  </si>
  <si>
    <t xml:space="preserve">BATCH000866</t>
  </si>
  <si>
    <t xml:space="preserve">INV0000867</t>
  </si>
  <si>
    <t xml:space="preserve">BATCH000867</t>
  </si>
  <si>
    <t xml:space="preserve">INV0000868</t>
  </si>
  <si>
    <t xml:space="preserve">BATCH000868</t>
  </si>
  <si>
    <t xml:space="preserve">INV0000869</t>
  </si>
  <si>
    <t xml:space="preserve">BATCH000869</t>
  </si>
  <si>
    <t xml:space="preserve">2026-01-17</t>
  </si>
  <si>
    <t xml:space="preserve">INV0000870</t>
  </si>
  <si>
    <t xml:space="preserve">BATCH000870</t>
  </si>
  <si>
    <t xml:space="preserve">INV0000871</t>
  </si>
  <si>
    <t xml:space="preserve">BATCH000871</t>
  </si>
  <si>
    <t xml:space="preserve">2025-04-18</t>
  </si>
  <si>
    <t xml:space="preserve">INV0000872</t>
  </si>
  <si>
    <t xml:space="preserve">PRD00231</t>
  </si>
  <si>
    <t xml:space="preserve">BATCH000872</t>
  </si>
  <si>
    <t xml:space="preserve">INV0000873</t>
  </si>
  <si>
    <t xml:space="preserve">BATCH000873</t>
  </si>
  <si>
    <t xml:space="preserve">INV0000874</t>
  </si>
  <si>
    <t xml:space="preserve">BATCH000874</t>
  </si>
  <si>
    <t xml:space="preserve">INV0000875</t>
  </si>
  <si>
    <t xml:space="preserve">BATCH000875</t>
  </si>
  <si>
    <t xml:space="preserve">INV0000876</t>
  </si>
  <si>
    <t xml:space="preserve">BATCH000876</t>
  </si>
  <si>
    <t xml:space="preserve">INV0000877</t>
  </si>
  <si>
    <t xml:space="preserve">BATCH000877</t>
  </si>
  <si>
    <t xml:space="preserve">INV0000878</t>
  </si>
  <si>
    <t xml:space="preserve">BATCH000878</t>
  </si>
  <si>
    <t xml:space="preserve">2026-01-09</t>
  </si>
  <si>
    <t xml:space="preserve">INV0000879</t>
  </si>
  <si>
    <t xml:space="preserve">WH00184</t>
  </si>
  <si>
    <t xml:space="preserve">BATCH000879</t>
  </si>
  <si>
    <t xml:space="preserve">INV0000880</t>
  </si>
  <si>
    <t xml:space="preserve">BATCH000880</t>
  </si>
  <si>
    <t xml:space="preserve">2025-08-14</t>
  </si>
  <si>
    <t xml:space="preserve">INV0000881</t>
  </si>
  <si>
    <t xml:space="preserve">PRD00484</t>
  </si>
  <si>
    <t xml:space="preserve">BATCH000881</t>
  </si>
  <si>
    <t xml:space="preserve">INV0000882</t>
  </si>
  <si>
    <t xml:space="preserve">BATCH000882</t>
  </si>
  <si>
    <t xml:space="preserve">INV0000883</t>
  </si>
  <si>
    <t xml:space="preserve">BATCH000883</t>
  </si>
  <si>
    <t xml:space="preserve">2026-02-07</t>
  </si>
  <si>
    <t xml:space="preserve">INV0000884</t>
  </si>
  <si>
    <t xml:space="preserve">BATCH000884</t>
  </si>
  <si>
    <t xml:space="preserve">INV0000885</t>
  </si>
  <si>
    <t xml:space="preserve">BATCH000885</t>
  </si>
  <si>
    <t xml:space="preserve">INV0000886</t>
  </si>
  <si>
    <t xml:space="preserve">BATCH000886</t>
  </si>
  <si>
    <t xml:space="preserve">INV0000887</t>
  </si>
  <si>
    <t xml:space="preserve">PRD00706</t>
  </si>
  <si>
    <t xml:space="preserve">BATCH000887</t>
  </si>
  <si>
    <t xml:space="preserve">2025-09-26</t>
  </si>
  <si>
    <t xml:space="preserve">INV0000888</t>
  </si>
  <si>
    <t xml:space="preserve">BATCH000888</t>
  </si>
  <si>
    <t xml:space="preserve">INV0000889</t>
  </si>
  <si>
    <t xml:space="preserve">PRD00810</t>
  </si>
  <si>
    <t xml:space="preserve">BATCH000889</t>
  </si>
  <si>
    <t xml:space="preserve">INV0000890</t>
  </si>
  <si>
    <t xml:space="preserve">BATCH000890</t>
  </si>
  <si>
    <t xml:space="preserve">INV0000891</t>
  </si>
  <si>
    <t xml:space="preserve">BATCH000891</t>
  </si>
  <si>
    <t xml:space="preserve">INV0000892</t>
  </si>
  <si>
    <t xml:space="preserve">BATCH000892</t>
  </si>
  <si>
    <t xml:space="preserve">INV0000893</t>
  </si>
  <si>
    <t xml:space="preserve">BATCH000893</t>
  </si>
  <si>
    <t xml:space="preserve">INV0000894</t>
  </si>
  <si>
    <t xml:space="preserve">BATCH000894</t>
  </si>
  <si>
    <t xml:space="preserve">INV0000895</t>
  </si>
  <si>
    <t xml:space="preserve">BATCH000895</t>
  </si>
  <si>
    <t xml:space="preserve">INV0000896</t>
  </si>
  <si>
    <t xml:space="preserve">BATCH000896</t>
  </si>
  <si>
    <t xml:space="preserve">INV0000897</t>
  </si>
  <si>
    <t xml:space="preserve">BATCH000897</t>
  </si>
  <si>
    <t xml:space="preserve">INV0000898</t>
  </si>
  <si>
    <t xml:space="preserve">BATCH000898</t>
  </si>
  <si>
    <t xml:space="preserve">2026-07-27</t>
  </si>
  <si>
    <t xml:space="preserve">INV0000899</t>
  </si>
  <si>
    <t xml:space="preserve">BATCH000899</t>
  </si>
  <si>
    <t xml:space="preserve">INV0000900</t>
  </si>
  <si>
    <t xml:space="preserve">BATCH000900</t>
  </si>
  <si>
    <t xml:space="preserve">INV0000901</t>
  </si>
  <si>
    <t xml:space="preserve">PRD00388</t>
  </si>
  <si>
    <t xml:space="preserve">BATCH000901</t>
  </si>
  <si>
    <t xml:space="preserve">INV0000902</t>
  </si>
  <si>
    <t xml:space="preserve">BATCH000902</t>
  </si>
  <si>
    <t xml:space="preserve">INV0000903</t>
  </si>
  <si>
    <t xml:space="preserve">BATCH000903</t>
  </si>
  <si>
    <t xml:space="preserve">INV0000904</t>
  </si>
  <si>
    <t xml:space="preserve">BATCH000904</t>
  </si>
  <si>
    <t xml:space="preserve">INV0000905</t>
  </si>
  <si>
    <t xml:space="preserve">BATCH000905</t>
  </si>
  <si>
    <t xml:space="preserve">INV0000906</t>
  </si>
  <si>
    <t xml:space="preserve">BATCH000906</t>
  </si>
  <si>
    <t xml:space="preserve">2025-03-23</t>
  </si>
  <si>
    <t xml:space="preserve">INV0000907</t>
  </si>
  <si>
    <t xml:space="preserve">BATCH000907</t>
  </si>
  <si>
    <t xml:space="preserve">INV0000908</t>
  </si>
  <si>
    <t xml:space="preserve">WH00895</t>
  </si>
  <si>
    <t xml:space="preserve">BATCH000908</t>
  </si>
  <si>
    <t xml:space="preserve">2025-12-25</t>
  </si>
  <si>
    <t xml:space="preserve">INV0000909</t>
  </si>
  <si>
    <t xml:space="preserve">BATCH000909</t>
  </si>
  <si>
    <t xml:space="preserve">INV0000910</t>
  </si>
  <si>
    <t xml:space="preserve">BATCH000910</t>
  </si>
  <si>
    <t xml:space="preserve">2025-03-21</t>
  </si>
  <si>
    <t xml:space="preserve">INV0000911</t>
  </si>
  <si>
    <t xml:space="preserve">BATCH000911</t>
  </si>
  <si>
    <t xml:space="preserve">INV0000912</t>
  </si>
  <si>
    <t xml:space="preserve">BATCH000912</t>
  </si>
  <si>
    <t xml:space="preserve">2025-06-18</t>
  </si>
  <si>
    <t xml:space="preserve">INV0000913</t>
  </si>
  <si>
    <t xml:space="preserve">BATCH000913</t>
  </si>
  <si>
    <t xml:space="preserve">2025-11-04</t>
  </si>
  <si>
    <t xml:space="preserve">INV0000914</t>
  </si>
  <si>
    <t xml:space="preserve">BATCH000914</t>
  </si>
  <si>
    <t xml:space="preserve">INV0000915</t>
  </si>
  <si>
    <t xml:space="preserve">BATCH000915</t>
  </si>
  <si>
    <t xml:space="preserve">INV0000916</t>
  </si>
  <si>
    <t xml:space="preserve">BATCH000916</t>
  </si>
  <si>
    <t xml:space="preserve">INV0000917</t>
  </si>
  <si>
    <t xml:space="preserve">BATCH000917</t>
  </si>
  <si>
    <t xml:space="preserve">INV0000918</t>
  </si>
  <si>
    <t xml:space="preserve">BATCH000918</t>
  </si>
  <si>
    <t xml:space="preserve">INV0000919</t>
  </si>
  <si>
    <t xml:space="preserve">BATCH000919</t>
  </si>
  <si>
    <t xml:space="preserve">INV0000920</t>
  </si>
  <si>
    <t xml:space="preserve">BATCH000920</t>
  </si>
  <si>
    <t xml:space="preserve">INV0000921</t>
  </si>
  <si>
    <t xml:space="preserve">BATCH000921</t>
  </si>
  <si>
    <t xml:space="preserve">2026-02-25</t>
  </si>
  <si>
    <t xml:space="preserve">INV0000922</t>
  </si>
  <si>
    <t xml:space="preserve">BATCH000922</t>
  </si>
  <si>
    <t xml:space="preserve">INV0000923</t>
  </si>
  <si>
    <t xml:space="preserve">BATCH000923</t>
  </si>
  <si>
    <t xml:space="preserve">INV0000924</t>
  </si>
  <si>
    <t xml:space="preserve">BATCH000924</t>
  </si>
  <si>
    <t xml:space="preserve">INV0000925</t>
  </si>
  <si>
    <t xml:space="preserve">BATCH000925</t>
  </si>
  <si>
    <t xml:space="preserve">2025-05-07</t>
  </si>
  <si>
    <t xml:space="preserve">INV0000926</t>
  </si>
  <si>
    <t xml:space="preserve">BATCH000926</t>
  </si>
  <si>
    <t xml:space="preserve">INV0000927</t>
  </si>
  <si>
    <t xml:space="preserve">BATCH000927</t>
  </si>
  <si>
    <t xml:space="preserve">INV0000928</t>
  </si>
  <si>
    <t xml:space="preserve">BATCH000928</t>
  </si>
  <si>
    <t xml:space="preserve">INV0000929</t>
  </si>
  <si>
    <t xml:space="preserve">BATCH000929</t>
  </si>
  <si>
    <t xml:space="preserve">INV0000930</t>
  </si>
  <si>
    <t xml:space="preserve">BATCH000930</t>
  </si>
  <si>
    <t xml:space="preserve">INV0000931</t>
  </si>
  <si>
    <t xml:space="preserve">BATCH000931</t>
  </si>
  <si>
    <t xml:space="preserve">INV0000932</t>
  </si>
  <si>
    <t xml:space="preserve">BATCH000932</t>
  </si>
  <si>
    <t xml:space="preserve">INV0000933</t>
  </si>
  <si>
    <t xml:space="preserve">BATCH000933</t>
  </si>
  <si>
    <t xml:space="preserve">INV0000934</t>
  </si>
  <si>
    <t xml:space="preserve">PRD00180</t>
  </si>
  <si>
    <t xml:space="preserve">BATCH000934</t>
  </si>
  <si>
    <t xml:space="preserve">INV0000935</t>
  </si>
  <si>
    <t xml:space="preserve">BATCH000935</t>
  </si>
  <si>
    <t xml:space="preserve">2026-08-13</t>
  </si>
  <si>
    <t xml:space="preserve">INV0000936</t>
  </si>
  <si>
    <t xml:space="preserve">BATCH000936</t>
  </si>
  <si>
    <t xml:space="preserve">2025-09-21</t>
  </si>
  <si>
    <t xml:space="preserve">INV0000937</t>
  </si>
  <si>
    <t xml:space="preserve">BATCH000937</t>
  </si>
  <si>
    <t xml:space="preserve">INV0000938</t>
  </si>
  <si>
    <t xml:space="preserve">BATCH000938</t>
  </si>
  <si>
    <t xml:space="preserve">INV0000939</t>
  </si>
  <si>
    <t xml:space="preserve">BATCH000939</t>
  </si>
  <si>
    <t xml:space="preserve">INV0000940</t>
  </si>
  <si>
    <t xml:space="preserve">BATCH000940</t>
  </si>
  <si>
    <t xml:space="preserve">INV0000941</t>
  </si>
  <si>
    <t xml:space="preserve">BATCH000941</t>
  </si>
  <si>
    <t xml:space="preserve">INV0000942</t>
  </si>
  <si>
    <t xml:space="preserve">PRD00583</t>
  </si>
  <si>
    <t xml:space="preserve">BATCH000942</t>
  </si>
  <si>
    <t xml:space="preserve">2026-07-08</t>
  </si>
  <si>
    <t xml:space="preserve">INV0000943</t>
  </si>
  <si>
    <t xml:space="preserve">BATCH000943</t>
  </si>
  <si>
    <t xml:space="preserve">INV0000944</t>
  </si>
  <si>
    <t xml:space="preserve">BATCH000944</t>
  </si>
  <si>
    <t xml:space="preserve">2026-03-04</t>
  </si>
  <si>
    <t xml:space="preserve">INV0000945</t>
  </si>
  <si>
    <t xml:space="preserve">BATCH000945</t>
  </si>
  <si>
    <t xml:space="preserve">INV0000946</t>
  </si>
  <si>
    <t xml:space="preserve">BATCH000946</t>
  </si>
  <si>
    <t xml:space="preserve">2025-12-21</t>
  </si>
  <si>
    <t xml:space="preserve">INV0000947</t>
  </si>
  <si>
    <t xml:space="preserve">BATCH000947</t>
  </si>
  <si>
    <t xml:space="preserve">2025-07-11</t>
  </si>
  <si>
    <t xml:space="preserve">INV0000948</t>
  </si>
  <si>
    <t xml:space="preserve">BATCH000948</t>
  </si>
  <si>
    <t xml:space="preserve">INV0000949</t>
  </si>
  <si>
    <t xml:space="preserve">BATCH000949</t>
  </si>
  <si>
    <t xml:space="preserve">INV0000950</t>
  </si>
  <si>
    <t xml:space="preserve">BATCH000950</t>
  </si>
  <si>
    <t xml:space="preserve">INV0000951</t>
  </si>
  <si>
    <t xml:space="preserve">BATCH000951</t>
  </si>
  <si>
    <t xml:space="preserve">INV0000952</t>
  </si>
  <si>
    <t xml:space="preserve">BATCH000952</t>
  </si>
  <si>
    <t xml:space="preserve">INV0000953</t>
  </si>
  <si>
    <t xml:space="preserve">BATCH000953</t>
  </si>
  <si>
    <t xml:space="preserve">2025-09-01</t>
  </si>
  <si>
    <t xml:space="preserve">INV0000954</t>
  </si>
  <si>
    <t xml:space="preserve">BATCH000954</t>
  </si>
  <si>
    <t xml:space="preserve">INV0000955</t>
  </si>
  <si>
    <t xml:space="preserve">BATCH000955</t>
  </si>
  <si>
    <t xml:space="preserve">INV0000956</t>
  </si>
  <si>
    <t xml:space="preserve">BATCH000956</t>
  </si>
  <si>
    <t xml:space="preserve">2026-12-11</t>
  </si>
  <si>
    <t xml:space="preserve">INV0000957</t>
  </si>
  <si>
    <t xml:space="preserve">BATCH000957</t>
  </si>
  <si>
    <t xml:space="preserve">INV0000958</t>
  </si>
  <si>
    <t xml:space="preserve">BATCH000958</t>
  </si>
  <si>
    <t xml:space="preserve">INV0000959</t>
  </si>
  <si>
    <t xml:space="preserve">BATCH000959</t>
  </si>
  <si>
    <t xml:space="preserve">INV0000960</t>
  </si>
  <si>
    <t xml:space="preserve">BATCH000960</t>
  </si>
  <si>
    <t xml:space="preserve">INV0000961</t>
  </si>
  <si>
    <t xml:space="preserve">WH00937</t>
  </si>
  <si>
    <t xml:space="preserve">BATCH000961</t>
  </si>
  <si>
    <t xml:space="preserve">2026-04-22</t>
  </si>
  <si>
    <t xml:space="preserve">INV0000962</t>
  </si>
  <si>
    <t xml:space="preserve">BATCH000962</t>
  </si>
  <si>
    <t xml:space="preserve">2026-11-24</t>
  </si>
  <si>
    <t xml:space="preserve">INV0000963</t>
  </si>
  <si>
    <t xml:space="preserve">BATCH000963</t>
  </si>
  <si>
    <t xml:space="preserve">INV0000964</t>
  </si>
  <si>
    <t xml:space="preserve">PRD00085</t>
  </si>
  <si>
    <t xml:space="preserve">BATCH000964</t>
  </si>
  <si>
    <t xml:space="preserve">INV0000965</t>
  </si>
  <si>
    <t xml:space="preserve">BATCH000965</t>
  </si>
  <si>
    <t xml:space="preserve">INV0000966</t>
  </si>
  <si>
    <t xml:space="preserve">BATCH000966</t>
  </si>
  <si>
    <t xml:space="preserve">2025-05-02</t>
  </si>
  <si>
    <t xml:space="preserve">INV0000967</t>
  </si>
  <si>
    <t xml:space="preserve">BATCH000967</t>
  </si>
  <si>
    <t xml:space="preserve">2026-03-28</t>
  </si>
  <si>
    <t xml:space="preserve">INV0000968</t>
  </si>
  <si>
    <t xml:space="preserve">BATCH000968</t>
  </si>
  <si>
    <t xml:space="preserve">2025-06-16</t>
  </si>
  <si>
    <t xml:space="preserve">INV0000969</t>
  </si>
  <si>
    <t xml:space="preserve">PRD00817</t>
  </si>
  <si>
    <t xml:space="preserve">BATCH000969</t>
  </si>
  <si>
    <t xml:space="preserve">INV0000970</t>
  </si>
  <si>
    <t xml:space="preserve">WH00641</t>
  </si>
  <si>
    <t xml:space="preserve">BATCH000970</t>
  </si>
  <si>
    <t xml:space="preserve">INV0000971</t>
  </si>
  <si>
    <t xml:space="preserve">BATCH000971</t>
  </si>
  <si>
    <t xml:space="preserve">INV0000972</t>
  </si>
  <si>
    <t xml:space="preserve">BATCH000972</t>
  </si>
  <si>
    <t xml:space="preserve">INV0000973</t>
  </si>
  <si>
    <t xml:space="preserve">BATCH000973</t>
  </si>
  <si>
    <t xml:space="preserve">2026-05-13</t>
  </si>
  <si>
    <t xml:space="preserve">INV0000974</t>
  </si>
  <si>
    <t xml:space="preserve">BATCH000974</t>
  </si>
  <si>
    <t xml:space="preserve">2025-04-02</t>
  </si>
  <si>
    <t xml:space="preserve">INV0000975</t>
  </si>
  <si>
    <t xml:space="preserve">BATCH000975</t>
  </si>
  <si>
    <t xml:space="preserve">2025-01-19</t>
  </si>
  <si>
    <t xml:space="preserve">INV0000976</t>
  </si>
  <si>
    <t xml:space="preserve">BATCH000976</t>
  </si>
  <si>
    <t xml:space="preserve">2025-07-26</t>
  </si>
  <si>
    <t xml:space="preserve">INV0000977</t>
  </si>
  <si>
    <t xml:space="preserve">BATCH000977</t>
  </si>
  <si>
    <t xml:space="preserve">INV0000978</t>
  </si>
  <si>
    <t xml:space="preserve">BATCH000978</t>
  </si>
  <si>
    <t xml:space="preserve">INV0000979</t>
  </si>
  <si>
    <t xml:space="preserve">2022-01-08</t>
  </si>
  <si>
    <t xml:space="preserve">BATCH000979</t>
  </si>
  <si>
    <t xml:space="preserve">INV0000980</t>
  </si>
  <si>
    <t xml:space="preserve">BATCH000980</t>
  </si>
  <si>
    <t xml:space="preserve">INV0000981</t>
  </si>
  <si>
    <t xml:space="preserve">WH00575</t>
  </si>
  <si>
    <t xml:space="preserve">BATCH000981</t>
  </si>
  <si>
    <t xml:space="preserve">2025-04-20</t>
  </si>
  <si>
    <t xml:space="preserve">INV0000982</t>
  </si>
  <si>
    <t xml:space="preserve">BATCH000982</t>
  </si>
  <si>
    <t xml:space="preserve">2025-05-05</t>
  </si>
  <si>
    <t xml:space="preserve">INV0000983</t>
  </si>
  <si>
    <t xml:space="preserve">PRD00160</t>
  </si>
  <si>
    <t xml:space="preserve">BATCH000983</t>
  </si>
  <si>
    <t xml:space="preserve">INV0000984</t>
  </si>
  <si>
    <t xml:space="preserve">BATCH000984</t>
  </si>
  <si>
    <t xml:space="preserve">INV0000985</t>
  </si>
  <si>
    <t xml:space="preserve">BATCH000985</t>
  </si>
  <si>
    <t xml:space="preserve">INV0000986</t>
  </si>
  <si>
    <t xml:space="preserve">BATCH000986</t>
  </si>
  <si>
    <t xml:space="preserve">INV0000987</t>
  </si>
  <si>
    <t xml:space="preserve">BATCH000987</t>
  </si>
  <si>
    <t xml:space="preserve">2025-10-26</t>
  </si>
  <si>
    <t xml:space="preserve">INV0000988</t>
  </si>
  <si>
    <t xml:space="preserve">BATCH000988</t>
  </si>
  <si>
    <t xml:space="preserve">INV0000989</t>
  </si>
  <si>
    <t xml:space="preserve">BATCH000989</t>
  </si>
  <si>
    <t xml:space="preserve">INV0000990</t>
  </si>
  <si>
    <t xml:space="preserve">BATCH000990</t>
  </si>
  <si>
    <t xml:space="preserve">INV0000991</t>
  </si>
  <si>
    <t xml:space="preserve">BATCH000991</t>
  </si>
  <si>
    <t xml:space="preserve">2025-10-31</t>
  </si>
  <si>
    <t xml:space="preserve">INV0000992</t>
  </si>
  <si>
    <t xml:space="preserve">BATCH000992</t>
  </si>
  <si>
    <t xml:space="preserve">INV0000993</t>
  </si>
  <si>
    <t xml:space="preserve">BATCH000993</t>
  </si>
  <si>
    <t xml:space="preserve">2025-05-17</t>
  </si>
  <si>
    <t xml:space="preserve">INV0000994</t>
  </si>
  <si>
    <t xml:space="preserve">BATCH000994</t>
  </si>
  <si>
    <t xml:space="preserve">INV0000995</t>
  </si>
  <si>
    <t xml:space="preserve">BATCH000995</t>
  </si>
  <si>
    <t xml:space="preserve">2025-07-23</t>
  </si>
  <si>
    <t xml:space="preserve">INV0000996</t>
  </si>
  <si>
    <t xml:space="preserve">BATCH000996</t>
  </si>
  <si>
    <t xml:space="preserve">INV0000997</t>
  </si>
  <si>
    <t xml:space="preserve">WH00201</t>
  </si>
  <si>
    <t xml:space="preserve">BATCH000997</t>
  </si>
  <si>
    <t xml:space="preserve">INV0000998</t>
  </si>
  <si>
    <t xml:space="preserve">BATCH000998</t>
  </si>
  <si>
    <t xml:space="preserve">INV0000999</t>
  </si>
  <si>
    <t xml:space="preserve">BATCH000999</t>
  </si>
  <si>
    <t xml:space="preserve">INV0001000</t>
  </si>
  <si>
    <t xml:space="preserve">PRD00851</t>
  </si>
  <si>
    <t xml:space="preserve">BATCH001000</t>
  </si>
  <si>
    <t xml:space="preserve">2026-10-30</t>
  </si>
  <si>
    <t xml:space="preserve">Shipment_ID</t>
  </si>
  <si>
    <t xml:space="preserve">From_Warehouse_ID</t>
  </si>
  <si>
    <t xml:space="preserve">To_Location</t>
  </si>
  <si>
    <t xml:space="preserve">Vehicle_Type</t>
  </si>
  <si>
    <t xml:space="preserve">Vehicle_Number</t>
  </si>
  <si>
    <t xml:space="preserve">Shipment_Date</t>
  </si>
  <si>
    <t xml:space="preserve">Promised_Delivery</t>
  </si>
  <si>
    <t xml:space="preserve">Total_Weight_kg</t>
  </si>
  <si>
    <t xml:space="preserve">Total_Volume_CBM</t>
  </si>
  <si>
    <t xml:space="preserve">Distance_km</t>
  </si>
  <si>
    <t xml:space="preserve">Freight_Rate_per_km</t>
  </si>
  <si>
    <t xml:space="preserve">Freight_Cost</t>
  </si>
  <si>
    <t xml:space="preserve">Num_Cases</t>
  </si>
  <si>
    <t xml:space="preserve">Shipment_Status</t>
  </si>
  <si>
    <t xml:space="preserve">On_Time_Flag</t>
  </si>
  <si>
    <t xml:space="preserve">Damage_Reported</t>
  </si>
  <si>
    <t xml:space="preserve">POD_Received</t>
  </si>
  <si>
    <t xml:space="preserve">★ Cost_Per_KM</t>
  </si>
  <si>
    <t xml:space="preserve">★ Delivery_Delay_Days</t>
  </si>
  <si>
    <t xml:space="preserve">★ Cost_Efficiency</t>
  </si>
  <si>
    <t xml:space="preserve">★ Shipment_Month</t>
  </si>
  <si>
    <t xml:space="preserve">SHP0000001</t>
  </si>
  <si>
    <t xml:space="preserve">Mumbai</t>
  </si>
  <si>
    <t xml:space="preserve">Reefer Truck</t>
  </si>
  <si>
    <t xml:space="preserve">MH47CD3080</t>
  </si>
  <si>
    <t xml:space="preserve">Yes</t>
  </si>
  <si>
    <t xml:space="preserve">SHP0000002</t>
  </si>
  <si>
    <t xml:space="preserve">Delhi</t>
  </si>
  <si>
    <t xml:space="preserve">Cargo Van</t>
  </si>
  <si>
    <t xml:space="preserve">MH89EF9197</t>
  </si>
  <si>
    <t xml:space="preserve">No</t>
  </si>
  <si>
    <t xml:space="preserve">SHP0000003</t>
  </si>
  <si>
    <t xml:space="preserve">WH00144</t>
  </si>
  <si>
    <t xml:space="preserve">Ahmedabad</t>
  </si>
  <si>
    <t xml:space="preserve">Van</t>
  </si>
  <si>
    <t xml:space="preserve">MH75EF5600</t>
  </si>
  <si>
    <t xml:space="preserve">SHP0000004</t>
  </si>
  <si>
    <t xml:space="preserve">Pune</t>
  </si>
  <si>
    <t xml:space="preserve">MH45EF3307</t>
  </si>
  <si>
    <t xml:space="preserve">SHP0000005</t>
  </si>
  <si>
    <t xml:space="preserve">MH64CD4531</t>
  </si>
  <si>
    <t xml:space="preserve">SHP0000006</t>
  </si>
  <si>
    <t xml:space="preserve">Surat</t>
  </si>
  <si>
    <t xml:space="preserve">MH81AB6286</t>
  </si>
  <si>
    <t xml:space="preserve">SHP0000007</t>
  </si>
  <si>
    <t xml:space="preserve">MH67CD4281</t>
  </si>
  <si>
    <t xml:space="preserve">SHP0000008</t>
  </si>
  <si>
    <t xml:space="preserve">MH69EF2749</t>
  </si>
  <si>
    <t xml:space="preserve">SHP0000009</t>
  </si>
  <si>
    <t xml:space="preserve">MH41CD7621</t>
  </si>
  <si>
    <t xml:space="preserve">SHP0000010</t>
  </si>
  <si>
    <t xml:space="preserve">Hyderabad</t>
  </si>
  <si>
    <t xml:space="preserve">Truck</t>
  </si>
  <si>
    <t xml:space="preserve">MH20AB2459</t>
  </si>
  <si>
    <t xml:space="preserve">SHP0000011</t>
  </si>
  <si>
    <t xml:space="preserve">MH92AB4674</t>
  </si>
  <si>
    <t xml:space="preserve">SHP0000012</t>
  </si>
  <si>
    <t xml:space="preserve">MH88AB1446</t>
  </si>
  <si>
    <t xml:space="preserve">SHP0000013</t>
  </si>
  <si>
    <t xml:space="preserve">Bengaluru</t>
  </si>
  <si>
    <t xml:space="preserve">MH82AB2192</t>
  </si>
  <si>
    <t xml:space="preserve">SHP0000014</t>
  </si>
  <si>
    <t xml:space="preserve">WH00490</t>
  </si>
  <si>
    <t xml:space="preserve">Mini-Truck</t>
  </si>
  <si>
    <t xml:space="preserve">MH24CD7261</t>
  </si>
  <si>
    <t xml:space="preserve">SHP0000015</t>
  </si>
  <si>
    <t xml:space="preserve">MH96AB9222</t>
  </si>
  <si>
    <t xml:space="preserve">SHP0000016</t>
  </si>
  <si>
    <t xml:space="preserve">Jaipur</t>
  </si>
  <si>
    <t xml:space="preserve">MH95CD1285</t>
  </si>
  <si>
    <t xml:space="preserve">SHP0000017</t>
  </si>
  <si>
    <t xml:space="preserve">MH90AB6899</t>
  </si>
  <si>
    <t xml:space="preserve">SHP0000018</t>
  </si>
  <si>
    <t xml:space="preserve">MH32CD1179</t>
  </si>
  <si>
    <t xml:space="preserve">SHP0000019</t>
  </si>
  <si>
    <t xml:space="preserve">WH00964</t>
  </si>
  <si>
    <t xml:space="preserve">Coimbatore</t>
  </si>
  <si>
    <t xml:space="preserve">MH61CD2324</t>
  </si>
  <si>
    <t xml:space="preserve">SHP0000020</t>
  </si>
  <si>
    <t xml:space="preserve">MH43AB6378</t>
  </si>
  <si>
    <t xml:space="preserve">SHP0000021</t>
  </si>
  <si>
    <t xml:space="preserve">Chennai</t>
  </si>
  <si>
    <t xml:space="preserve">MH24CD9316</t>
  </si>
  <si>
    <t xml:space="preserve">SHP0000022</t>
  </si>
  <si>
    <t xml:space="preserve">MH12CD9064</t>
  </si>
  <si>
    <t xml:space="preserve">SHP0000023</t>
  </si>
  <si>
    <t xml:space="preserve">MH37AB9528</t>
  </si>
  <si>
    <t xml:space="preserve">SHP0000024</t>
  </si>
  <si>
    <t xml:space="preserve">MH19CD8413</t>
  </si>
  <si>
    <t xml:space="preserve">SHP0000025</t>
  </si>
  <si>
    <t xml:space="preserve">MH45AB7699</t>
  </si>
  <si>
    <t xml:space="preserve">SHP0000026</t>
  </si>
  <si>
    <t xml:space="preserve">MH13EF7030</t>
  </si>
  <si>
    <t xml:space="preserve">SHP0000027</t>
  </si>
  <si>
    <t xml:space="preserve">MH97EF4144</t>
  </si>
  <si>
    <t xml:space="preserve">SHP0000028</t>
  </si>
  <si>
    <t xml:space="preserve">Kolkata</t>
  </si>
  <si>
    <t xml:space="preserve">MH22EF7184</t>
  </si>
  <si>
    <t xml:space="preserve">SHP0000029</t>
  </si>
  <si>
    <t xml:space="preserve">MH62AB2041</t>
  </si>
  <si>
    <t xml:space="preserve">SHP0000030</t>
  </si>
  <si>
    <t xml:space="preserve">MH92CD4931</t>
  </si>
  <si>
    <t xml:space="preserve">SHP0000031</t>
  </si>
  <si>
    <t xml:space="preserve">MH59AB1337</t>
  </si>
  <si>
    <t xml:space="preserve">SHP0000032</t>
  </si>
  <si>
    <t xml:space="preserve">WH00684</t>
  </si>
  <si>
    <t xml:space="preserve">MH53AB9737</t>
  </si>
  <si>
    <t xml:space="preserve">SHP0000033</t>
  </si>
  <si>
    <t xml:space="preserve">MH75EF3893</t>
  </si>
  <si>
    <t xml:space="preserve">SHP0000034</t>
  </si>
  <si>
    <t xml:space="preserve">MH38EF5533</t>
  </si>
  <si>
    <t xml:space="preserve">SHP0000035</t>
  </si>
  <si>
    <t xml:space="preserve">MH69CD9847</t>
  </si>
  <si>
    <t xml:space="preserve">SHP0000036</t>
  </si>
  <si>
    <t xml:space="preserve">MH18CD3674</t>
  </si>
  <si>
    <t xml:space="preserve">SHP0000037</t>
  </si>
  <si>
    <t xml:space="preserve">MH43CD8225</t>
  </si>
  <si>
    <t xml:space="preserve">SHP0000038</t>
  </si>
  <si>
    <t xml:space="preserve">MH37AB6868</t>
  </si>
  <si>
    <t xml:space="preserve">SHP0000039</t>
  </si>
  <si>
    <t xml:space="preserve">MH53CD4310</t>
  </si>
  <si>
    <t xml:space="preserve">SHP0000040</t>
  </si>
  <si>
    <t xml:space="preserve">MH37AB9155</t>
  </si>
  <si>
    <t xml:space="preserve">SHP0000041</t>
  </si>
  <si>
    <t xml:space="preserve">MH78EF1779</t>
  </si>
  <si>
    <t xml:space="preserve">SHP0000042</t>
  </si>
  <si>
    <t xml:space="preserve">WH00338</t>
  </si>
  <si>
    <t xml:space="preserve">MH96AB5324</t>
  </si>
  <si>
    <t xml:space="preserve">SHP0000043</t>
  </si>
  <si>
    <t xml:space="preserve">MH34CD6616</t>
  </si>
  <si>
    <t xml:space="preserve">SHP0000044</t>
  </si>
  <si>
    <t xml:space="preserve">MH50EF1182</t>
  </si>
  <si>
    <t xml:space="preserve">SHP0000045</t>
  </si>
  <si>
    <t xml:space="preserve">MH51AB4863</t>
  </si>
  <si>
    <t xml:space="preserve">SHP0000046</t>
  </si>
  <si>
    <t xml:space="preserve">MH77EF4096</t>
  </si>
  <si>
    <t xml:space="preserve">SHP0000047</t>
  </si>
  <si>
    <t xml:space="preserve">MH31EF6288</t>
  </si>
  <si>
    <t xml:space="preserve">SHP0000048</t>
  </si>
  <si>
    <t xml:space="preserve">MH85EF9389</t>
  </si>
  <si>
    <t xml:space="preserve">SHP0000049</t>
  </si>
  <si>
    <t xml:space="preserve">MH12CD6165</t>
  </si>
  <si>
    <t xml:space="preserve">SHP0000050</t>
  </si>
  <si>
    <t xml:space="preserve">MH83EF4100</t>
  </si>
  <si>
    <t xml:space="preserve">SHP0000051</t>
  </si>
  <si>
    <t xml:space="preserve">MH47AB3336</t>
  </si>
  <si>
    <t xml:space="preserve">SHP0000052</t>
  </si>
  <si>
    <t xml:space="preserve">MH90CD5985</t>
  </si>
  <si>
    <t xml:space="preserve">SHP0000053</t>
  </si>
  <si>
    <t xml:space="preserve">MH14EF2107</t>
  </si>
  <si>
    <t xml:space="preserve">SHP0000054</t>
  </si>
  <si>
    <t xml:space="preserve">WH00672</t>
  </si>
  <si>
    <t xml:space="preserve">MH62EF9057</t>
  </si>
  <si>
    <t xml:space="preserve">SHP0000055</t>
  </si>
  <si>
    <t xml:space="preserve">Nagpur</t>
  </si>
  <si>
    <t xml:space="preserve">MH47EF1685</t>
  </si>
  <si>
    <t xml:space="preserve">SHP0000056</t>
  </si>
  <si>
    <t xml:space="preserve">MH23AB8819</t>
  </si>
  <si>
    <t xml:space="preserve">SHP0000057</t>
  </si>
  <si>
    <t xml:space="preserve">MH95AB4570</t>
  </si>
  <si>
    <t xml:space="preserve">SHP0000058</t>
  </si>
  <si>
    <t xml:space="preserve">MH77CD9383</t>
  </si>
  <si>
    <t xml:space="preserve">SHP0000059</t>
  </si>
  <si>
    <t xml:space="preserve">MH27EF6817</t>
  </si>
  <si>
    <t xml:space="preserve">SHP0000060</t>
  </si>
  <si>
    <t xml:space="preserve">MH56EF4264</t>
  </si>
  <si>
    <t xml:space="preserve">SHP0000061</t>
  </si>
  <si>
    <t xml:space="preserve">MH61AB6112</t>
  </si>
  <si>
    <t xml:space="preserve">SHP0000062</t>
  </si>
  <si>
    <t xml:space="preserve">MH92AB8232</t>
  </si>
  <si>
    <t xml:space="preserve">SHP0000063</t>
  </si>
  <si>
    <t xml:space="preserve">MH44AB4356</t>
  </si>
  <si>
    <t xml:space="preserve">SHP0000064</t>
  </si>
  <si>
    <t xml:space="preserve">MH56AB5576</t>
  </si>
  <si>
    <t xml:space="preserve">SHP0000065</t>
  </si>
  <si>
    <t xml:space="preserve">MH80EF8913</t>
  </si>
  <si>
    <t xml:space="preserve">SHP0000066</t>
  </si>
  <si>
    <t xml:space="preserve">MH94AB2386</t>
  </si>
  <si>
    <t xml:space="preserve">SHP0000067</t>
  </si>
  <si>
    <t xml:space="preserve">MH40EF3295</t>
  </si>
  <si>
    <t xml:space="preserve">SHP0000068</t>
  </si>
  <si>
    <t xml:space="preserve">MH70CD1622</t>
  </si>
  <si>
    <t xml:space="preserve">SHP0000069</t>
  </si>
  <si>
    <t xml:space="preserve">MH75AB6027</t>
  </si>
  <si>
    <t xml:space="preserve">SHP0000070</t>
  </si>
  <si>
    <t xml:space="preserve">MH52AB2061</t>
  </si>
  <si>
    <t xml:space="preserve">SHP0000071</t>
  </si>
  <si>
    <t xml:space="preserve">MH33EF7727</t>
  </si>
  <si>
    <t xml:space="preserve">SHP0000072</t>
  </si>
  <si>
    <t xml:space="preserve">MH60AB2922</t>
  </si>
  <si>
    <t xml:space="preserve">SHP0000073</t>
  </si>
  <si>
    <t xml:space="preserve">WH00683</t>
  </si>
  <si>
    <t xml:space="preserve">MH48EF9940</t>
  </si>
  <si>
    <t xml:space="preserve">SHP0000074</t>
  </si>
  <si>
    <t xml:space="preserve">MH47CD2532</t>
  </si>
  <si>
    <t xml:space="preserve">SHP0000075</t>
  </si>
  <si>
    <t xml:space="preserve">MH19AB2000</t>
  </si>
  <si>
    <t xml:space="preserve">SHP0000076</t>
  </si>
  <si>
    <t xml:space="preserve">MH95CD8023</t>
  </si>
  <si>
    <t xml:space="preserve">SHP0000077</t>
  </si>
  <si>
    <t xml:space="preserve">MH53AB7410</t>
  </si>
  <si>
    <t xml:space="preserve">SHP0000078</t>
  </si>
  <si>
    <t xml:space="preserve">MH15EF3602</t>
  </si>
  <si>
    <t xml:space="preserve">SHP0000079</t>
  </si>
  <si>
    <t xml:space="preserve">MH45AB3463</t>
  </si>
  <si>
    <t xml:space="preserve">SHP0000080</t>
  </si>
  <si>
    <t xml:space="preserve">MH10AB3475</t>
  </si>
  <si>
    <t xml:space="preserve">SHP0000081</t>
  </si>
  <si>
    <t xml:space="preserve">MH84EF2665</t>
  </si>
  <si>
    <t xml:space="preserve">SHP0000082</t>
  </si>
  <si>
    <t xml:space="preserve">MH63CD4854</t>
  </si>
  <si>
    <t xml:space="preserve">SHP0000083</t>
  </si>
  <si>
    <t xml:space="preserve">MH45AB7174</t>
  </si>
  <si>
    <t xml:space="preserve">SHP0000084</t>
  </si>
  <si>
    <t xml:space="preserve">MH35AB1443</t>
  </si>
  <si>
    <t xml:space="preserve">SHP0000085</t>
  </si>
  <si>
    <t xml:space="preserve">MH34CD5426</t>
  </si>
  <si>
    <t xml:space="preserve">SHP0000086</t>
  </si>
  <si>
    <t xml:space="preserve">MH46AB5763</t>
  </si>
  <si>
    <t xml:space="preserve">SHP0000087</t>
  </si>
  <si>
    <t xml:space="preserve">MH27EF7597</t>
  </si>
  <si>
    <t xml:space="preserve">SHP0000088</t>
  </si>
  <si>
    <t xml:space="preserve">MH46EF9477</t>
  </si>
  <si>
    <t xml:space="preserve">SHP0000089</t>
  </si>
  <si>
    <t xml:space="preserve">MH16EF8772</t>
  </si>
  <si>
    <t xml:space="preserve">SHP0000090</t>
  </si>
  <si>
    <t xml:space="preserve">MH82CD2447</t>
  </si>
  <si>
    <t xml:space="preserve">SHP0000091</t>
  </si>
  <si>
    <t xml:space="preserve">MH23AB9168</t>
  </si>
  <si>
    <t xml:space="preserve">SHP0000092</t>
  </si>
  <si>
    <t xml:space="preserve">MH25CD3889</t>
  </si>
  <si>
    <t xml:space="preserve">SHP0000093</t>
  </si>
  <si>
    <t xml:space="preserve">MH82CD3561</t>
  </si>
  <si>
    <t xml:space="preserve">SHP0000094</t>
  </si>
  <si>
    <t xml:space="preserve">MH56EF1923</t>
  </si>
  <si>
    <t xml:space="preserve">SHP0000095</t>
  </si>
  <si>
    <t xml:space="preserve">MH89AB8857</t>
  </si>
  <si>
    <t xml:space="preserve">SHP0000096</t>
  </si>
  <si>
    <t xml:space="preserve">MH84AB4447</t>
  </si>
  <si>
    <t xml:space="preserve">SHP0000097</t>
  </si>
  <si>
    <t xml:space="preserve">MH84AB9965</t>
  </si>
  <si>
    <t xml:space="preserve">SHP0000098</t>
  </si>
  <si>
    <t xml:space="preserve">MH98AB5549</t>
  </si>
  <si>
    <t xml:space="preserve">SHP0000099</t>
  </si>
  <si>
    <t xml:space="preserve">MH74EF7999</t>
  </si>
  <si>
    <t xml:space="preserve">SHP0000100</t>
  </si>
  <si>
    <t xml:space="preserve">MH19EF2481</t>
  </si>
  <si>
    <t xml:space="preserve">SHP0000101</t>
  </si>
  <si>
    <t xml:space="preserve">MH84CD4256</t>
  </si>
  <si>
    <t xml:space="preserve">SHP0000102</t>
  </si>
  <si>
    <t xml:space="preserve">MH54EF5758</t>
  </si>
  <si>
    <t xml:space="preserve">SHP0000103</t>
  </si>
  <si>
    <t xml:space="preserve">MH89CD1400</t>
  </si>
  <si>
    <t xml:space="preserve">SHP0000104</t>
  </si>
  <si>
    <t xml:space="preserve">MH30AB1297</t>
  </si>
  <si>
    <t xml:space="preserve">SHP0000105</t>
  </si>
  <si>
    <t xml:space="preserve">MH99AB4503</t>
  </si>
  <si>
    <t xml:space="preserve">SHP0000106</t>
  </si>
  <si>
    <t xml:space="preserve">MH52CD9887</t>
  </si>
  <si>
    <t xml:space="preserve">SHP0000107</t>
  </si>
  <si>
    <t xml:space="preserve">WH00629</t>
  </si>
  <si>
    <t xml:space="preserve">MH25EF9455</t>
  </si>
  <si>
    <t xml:space="preserve">SHP0000108</t>
  </si>
  <si>
    <t xml:space="preserve">MH57CD1634</t>
  </si>
  <si>
    <t xml:space="preserve">SHP0000109</t>
  </si>
  <si>
    <t xml:space="preserve">MH70CD1969</t>
  </si>
  <si>
    <t xml:space="preserve">SHP0000110</t>
  </si>
  <si>
    <t xml:space="preserve">MH49CD5009</t>
  </si>
  <si>
    <t xml:space="preserve">SHP0000111</t>
  </si>
  <si>
    <t xml:space="preserve">MH14AB3899</t>
  </si>
  <si>
    <t xml:space="preserve">SHP0000112</t>
  </si>
  <si>
    <t xml:space="preserve">MH87CD3718</t>
  </si>
  <si>
    <t xml:space="preserve">SHP0000113</t>
  </si>
  <si>
    <t xml:space="preserve">MH59CD1069</t>
  </si>
  <si>
    <t xml:space="preserve">SHP0000114</t>
  </si>
  <si>
    <t xml:space="preserve">MH96AB8247</t>
  </si>
  <si>
    <t xml:space="preserve">SHP0000115</t>
  </si>
  <si>
    <t xml:space="preserve">MH32AB8719</t>
  </si>
  <si>
    <t xml:space="preserve">SHP0000116</t>
  </si>
  <si>
    <t xml:space="preserve">MH74EF8245</t>
  </si>
  <si>
    <t xml:space="preserve">SHP0000117</t>
  </si>
  <si>
    <t xml:space="preserve">MH81AB7709</t>
  </si>
  <si>
    <t xml:space="preserve">SHP0000118</t>
  </si>
  <si>
    <t xml:space="preserve">MH23AB6554</t>
  </si>
  <si>
    <t xml:space="preserve">SHP0000119</t>
  </si>
  <si>
    <t xml:space="preserve">MH64AB9055</t>
  </si>
  <si>
    <t xml:space="preserve">SHP0000120</t>
  </si>
  <si>
    <t xml:space="preserve">MH28EF8861</t>
  </si>
  <si>
    <t xml:space="preserve">SHP0000121</t>
  </si>
  <si>
    <t xml:space="preserve">MH25CD7119</t>
  </si>
  <si>
    <t xml:space="preserve">SHP0000122</t>
  </si>
  <si>
    <t xml:space="preserve">WH00041</t>
  </si>
  <si>
    <t xml:space="preserve">MH50CD1989</t>
  </si>
  <si>
    <t xml:space="preserve">SHP0000123</t>
  </si>
  <si>
    <t xml:space="preserve">MH29AB2291</t>
  </si>
  <si>
    <t xml:space="preserve">SHP0000124</t>
  </si>
  <si>
    <t xml:space="preserve">MH79AB7155</t>
  </si>
  <si>
    <t xml:space="preserve">SHP0000125</t>
  </si>
  <si>
    <t xml:space="preserve">MH20EF6213</t>
  </si>
  <si>
    <t xml:space="preserve">SHP0000126</t>
  </si>
  <si>
    <t xml:space="preserve">MH47AB5884</t>
  </si>
  <si>
    <t xml:space="preserve">SHP0000127</t>
  </si>
  <si>
    <t xml:space="preserve">MH23AB6553</t>
  </si>
  <si>
    <t xml:space="preserve">SHP0000128</t>
  </si>
  <si>
    <t xml:space="preserve">MH54CD3329</t>
  </si>
  <si>
    <t xml:space="preserve">SHP0000129</t>
  </si>
  <si>
    <t xml:space="preserve">MH20CD5647</t>
  </si>
  <si>
    <t xml:space="preserve">SHP0000130</t>
  </si>
  <si>
    <t xml:space="preserve">MH18AB3372</t>
  </si>
  <si>
    <t xml:space="preserve">SHP0000131</t>
  </si>
  <si>
    <t xml:space="preserve">MH83EF1254</t>
  </si>
  <si>
    <t xml:space="preserve">SHP0000132</t>
  </si>
  <si>
    <t xml:space="preserve">MH48AB6189</t>
  </si>
  <si>
    <t xml:space="preserve">SHP0000133</t>
  </si>
  <si>
    <t xml:space="preserve">MH25AB1399</t>
  </si>
  <si>
    <t xml:space="preserve">SHP0000134</t>
  </si>
  <si>
    <t xml:space="preserve">MH63EF2653</t>
  </si>
  <si>
    <t xml:space="preserve">SHP0000135</t>
  </si>
  <si>
    <t xml:space="preserve">MH84CD6980</t>
  </si>
  <si>
    <t xml:space="preserve">SHP0000136</t>
  </si>
  <si>
    <t xml:space="preserve">MH32EF4197</t>
  </si>
  <si>
    <t xml:space="preserve">SHP0000137</t>
  </si>
  <si>
    <t xml:space="preserve">MH33CD4392</t>
  </si>
  <si>
    <t xml:space="preserve">SHP0000138</t>
  </si>
  <si>
    <t xml:space="preserve">MH78AB9876</t>
  </si>
  <si>
    <t xml:space="preserve">SHP0000139</t>
  </si>
  <si>
    <t xml:space="preserve">MH39EF1281</t>
  </si>
  <si>
    <t xml:space="preserve">SHP0000140</t>
  </si>
  <si>
    <t xml:space="preserve">MH77CD8906</t>
  </si>
  <si>
    <t xml:space="preserve">SHP0000141</t>
  </si>
  <si>
    <t xml:space="preserve">MH14CD7873</t>
  </si>
  <si>
    <t xml:space="preserve">SHP0000142</t>
  </si>
  <si>
    <t xml:space="preserve">MH19AB7721</t>
  </si>
  <si>
    <t xml:space="preserve">SHP0000143</t>
  </si>
  <si>
    <t xml:space="preserve">MH14CD1323</t>
  </si>
  <si>
    <t xml:space="preserve">SHP0000144</t>
  </si>
  <si>
    <t xml:space="preserve">MH90EF8950</t>
  </si>
  <si>
    <t xml:space="preserve">SHP0000145</t>
  </si>
  <si>
    <t xml:space="preserve">MH30CD6852</t>
  </si>
  <si>
    <t xml:space="preserve">SHP0000146</t>
  </si>
  <si>
    <t xml:space="preserve">MH46EF3026</t>
  </si>
  <si>
    <t xml:space="preserve">SHP0000147</t>
  </si>
  <si>
    <t xml:space="preserve">MH98AB3227</t>
  </si>
  <si>
    <t xml:space="preserve">SHP0000148</t>
  </si>
  <si>
    <t xml:space="preserve">MH25CD2613</t>
  </si>
  <si>
    <t xml:space="preserve">SHP0000149</t>
  </si>
  <si>
    <t xml:space="preserve">MH77EF3013</t>
  </si>
  <si>
    <t xml:space="preserve">SHP0000150</t>
  </si>
  <si>
    <t xml:space="preserve">MH26EF5757</t>
  </si>
  <si>
    <t xml:space="preserve">SHP0000151</t>
  </si>
  <si>
    <t xml:space="preserve">MH66EF1044</t>
  </si>
  <si>
    <t xml:space="preserve">SHP0000152</t>
  </si>
  <si>
    <t xml:space="preserve">MH91CD3368</t>
  </si>
  <si>
    <t xml:space="preserve">SHP0000153</t>
  </si>
  <si>
    <t xml:space="preserve">MH61AB5284</t>
  </si>
  <si>
    <t xml:space="preserve">SHP0000154</t>
  </si>
  <si>
    <t xml:space="preserve">MH19CD6838</t>
  </si>
  <si>
    <t xml:space="preserve">SHP0000155</t>
  </si>
  <si>
    <t xml:space="preserve">MH42CD7177</t>
  </si>
  <si>
    <t xml:space="preserve">SHP0000156</t>
  </si>
  <si>
    <t xml:space="preserve">MH44AB5040</t>
  </si>
  <si>
    <t xml:space="preserve">SHP0000157</t>
  </si>
  <si>
    <t xml:space="preserve">MH91EF8868</t>
  </si>
  <si>
    <t xml:space="preserve">SHP0000158</t>
  </si>
  <si>
    <t xml:space="preserve">MH21AB5463</t>
  </si>
  <si>
    <t xml:space="preserve">SHP0000159</t>
  </si>
  <si>
    <t xml:space="preserve">MH13CD9346</t>
  </si>
  <si>
    <t xml:space="preserve">SHP0000160</t>
  </si>
  <si>
    <t xml:space="preserve">MH21EF1670</t>
  </si>
  <si>
    <t xml:space="preserve">SHP0000161</t>
  </si>
  <si>
    <t xml:space="preserve">MH19CD2264</t>
  </si>
  <si>
    <t xml:space="preserve">SHP0000162</t>
  </si>
  <si>
    <t xml:space="preserve">MH53EF9978</t>
  </si>
  <si>
    <t xml:space="preserve">SHP0000163</t>
  </si>
  <si>
    <t xml:space="preserve">MH19EF4158</t>
  </si>
  <si>
    <t xml:space="preserve">SHP0000164</t>
  </si>
  <si>
    <t xml:space="preserve">MH86EF2323</t>
  </si>
  <si>
    <t xml:space="preserve">SHP0000165</t>
  </si>
  <si>
    <t xml:space="preserve">MH76CD1862</t>
  </si>
  <si>
    <t xml:space="preserve">SHP0000166</t>
  </si>
  <si>
    <t xml:space="preserve">WH00618</t>
  </si>
  <si>
    <t xml:space="preserve">MH49EF8303</t>
  </si>
  <si>
    <t xml:space="preserve">SHP0000167</t>
  </si>
  <si>
    <t xml:space="preserve">MH36CD5118</t>
  </si>
  <si>
    <t xml:space="preserve">SHP0000168</t>
  </si>
  <si>
    <t xml:space="preserve">MH40AB1718</t>
  </si>
  <si>
    <t xml:space="preserve">SHP0000169</t>
  </si>
  <si>
    <t xml:space="preserve">MH47EF8873</t>
  </si>
  <si>
    <t xml:space="preserve">SHP0000170</t>
  </si>
  <si>
    <t xml:space="preserve">MH29EF5935</t>
  </si>
  <si>
    <t xml:space="preserve">SHP0000171</t>
  </si>
  <si>
    <t xml:space="preserve">MH17CD6963</t>
  </si>
  <si>
    <t xml:space="preserve">SHP0000172</t>
  </si>
  <si>
    <t xml:space="preserve">MH22EF9026</t>
  </si>
  <si>
    <t xml:space="preserve">SHP0000173</t>
  </si>
  <si>
    <t xml:space="preserve">MH79EF5049</t>
  </si>
  <si>
    <t xml:space="preserve">SHP0000174</t>
  </si>
  <si>
    <t xml:space="preserve">MH13EF6596</t>
  </si>
  <si>
    <t xml:space="preserve">SHP0000175</t>
  </si>
  <si>
    <t xml:space="preserve">MH10CD5054</t>
  </si>
  <si>
    <t xml:space="preserve">SHP0000176</t>
  </si>
  <si>
    <t xml:space="preserve">MH76EF5350</t>
  </si>
  <si>
    <t xml:space="preserve">SHP0000177</t>
  </si>
  <si>
    <t xml:space="preserve">MH73EF8672</t>
  </si>
  <si>
    <t xml:space="preserve">SHP0000178</t>
  </si>
  <si>
    <t xml:space="preserve">MH68CD4512</t>
  </si>
  <si>
    <t xml:space="preserve">SHP0000179</t>
  </si>
  <si>
    <t xml:space="preserve">MH91CD4881</t>
  </si>
  <si>
    <t xml:space="preserve">SHP0000180</t>
  </si>
  <si>
    <t xml:space="preserve">MH72AB3486</t>
  </si>
  <si>
    <t xml:space="preserve">SHP0000181</t>
  </si>
  <si>
    <t xml:space="preserve">MH60EF9543</t>
  </si>
  <si>
    <t xml:space="preserve">SHP0000182</t>
  </si>
  <si>
    <t xml:space="preserve">WH00859</t>
  </si>
  <si>
    <t xml:space="preserve">MH42CD4870</t>
  </si>
  <si>
    <t xml:space="preserve">SHP0000183</t>
  </si>
  <si>
    <t xml:space="preserve">MH26AB5932</t>
  </si>
  <si>
    <t xml:space="preserve">SHP0000184</t>
  </si>
  <si>
    <t xml:space="preserve">MH74AB9085</t>
  </si>
  <si>
    <t xml:space="preserve">SHP0000185</t>
  </si>
  <si>
    <t xml:space="preserve">MH91EF3464</t>
  </si>
  <si>
    <t xml:space="preserve">SHP0000186</t>
  </si>
  <si>
    <t xml:space="preserve">MH90EF5100</t>
  </si>
  <si>
    <t xml:space="preserve">SHP0000187</t>
  </si>
  <si>
    <t xml:space="preserve">MH95CD5531</t>
  </si>
  <si>
    <t xml:space="preserve">SHP0000188</t>
  </si>
  <si>
    <t xml:space="preserve">MH64EF3319</t>
  </si>
  <si>
    <t xml:space="preserve">SHP0000189</t>
  </si>
  <si>
    <t xml:space="preserve">MH94CD5890</t>
  </si>
  <si>
    <t xml:space="preserve">SHP0000190</t>
  </si>
  <si>
    <t xml:space="preserve">MH44EF5847</t>
  </si>
  <si>
    <t xml:space="preserve">SHP0000191</t>
  </si>
  <si>
    <t xml:space="preserve">MH86CD7160</t>
  </si>
  <si>
    <t xml:space="preserve">SHP0000192</t>
  </si>
  <si>
    <t xml:space="preserve">MH57CD5566</t>
  </si>
  <si>
    <t xml:space="preserve">SHP0000193</t>
  </si>
  <si>
    <t xml:space="preserve">MH30CD1255</t>
  </si>
  <si>
    <t xml:space="preserve">SHP0000194</t>
  </si>
  <si>
    <t xml:space="preserve">MH18CD6529</t>
  </si>
  <si>
    <t xml:space="preserve">SHP0000195</t>
  </si>
  <si>
    <t xml:space="preserve">MH17CD3281</t>
  </si>
  <si>
    <t xml:space="preserve">SHP0000196</t>
  </si>
  <si>
    <t xml:space="preserve">MH68CD1494</t>
  </si>
  <si>
    <t xml:space="preserve">SHP0000197</t>
  </si>
  <si>
    <t xml:space="preserve">MH78EF2753</t>
  </si>
  <si>
    <t xml:space="preserve">SHP0000198</t>
  </si>
  <si>
    <t xml:space="preserve">MH56EF4232</t>
  </si>
  <si>
    <t xml:space="preserve">SHP0000199</t>
  </si>
  <si>
    <t xml:space="preserve">MH39EF5613</t>
  </si>
  <si>
    <t xml:space="preserve">SHP0000200</t>
  </si>
  <si>
    <t xml:space="preserve">MH40EF5954</t>
  </si>
  <si>
    <t xml:space="preserve">SHP0000201</t>
  </si>
  <si>
    <t xml:space="preserve">MH26AB9350</t>
  </si>
  <si>
    <t xml:space="preserve">SHP0000202</t>
  </si>
  <si>
    <t xml:space="preserve">MH10AB3646</t>
  </si>
  <si>
    <t xml:space="preserve">SHP0000203</t>
  </si>
  <si>
    <t xml:space="preserve">MH72AB3095</t>
  </si>
  <si>
    <t xml:space="preserve">SHP0000204</t>
  </si>
  <si>
    <t xml:space="preserve">MH11AB1181</t>
  </si>
  <si>
    <t xml:space="preserve">SHP0000205</t>
  </si>
  <si>
    <t xml:space="preserve">MH75EF4473</t>
  </si>
  <si>
    <t xml:space="preserve">SHP0000206</t>
  </si>
  <si>
    <t xml:space="preserve">MH90AB2364</t>
  </si>
  <si>
    <t xml:space="preserve">SHP0000207</t>
  </si>
  <si>
    <t xml:space="preserve">MH75EF3222</t>
  </si>
  <si>
    <t xml:space="preserve">SHP0000208</t>
  </si>
  <si>
    <t xml:space="preserve">MH53CD6302</t>
  </si>
  <si>
    <t xml:space="preserve">SHP0000209</t>
  </si>
  <si>
    <t xml:space="preserve">MH32AB6046</t>
  </si>
  <si>
    <t xml:space="preserve">SHP0000210</t>
  </si>
  <si>
    <t xml:space="preserve">MH42AB3553</t>
  </si>
  <si>
    <t xml:space="preserve">SHP0000211</t>
  </si>
  <si>
    <t xml:space="preserve">MH96EF5008</t>
  </si>
  <si>
    <t xml:space="preserve">SHP0000212</t>
  </si>
  <si>
    <t xml:space="preserve">MH99EF2563</t>
  </si>
  <si>
    <t xml:space="preserve">SHP0000213</t>
  </si>
  <si>
    <t xml:space="preserve">MH80AB1184</t>
  </si>
  <si>
    <t xml:space="preserve">SHP0000214</t>
  </si>
  <si>
    <t xml:space="preserve">MH20CD4047</t>
  </si>
  <si>
    <t xml:space="preserve">SHP0000215</t>
  </si>
  <si>
    <t xml:space="preserve">MH84EF6546</t>
  </si>
  <si>
    <t xml:space="preserve">SHP0000216</t>
  </si>
  <si>
    <t xml:space="preserve">MH21EF2926</t>
  </si>
  <si>
    <t xml:space="preserve">SHP0000217</t>
  </si>
  <si>
    <t xml:space="preserve">MH35AB2867</t>
  </si>
  <si>
    <t xml:space="preserve">SHP0000218</t>
  </si>
  <si>
    <t xml:space="preserve">MH65AB7112</t>
  </si>
  <si>
    <t xml:space="preserve">SHP0000219</t>
  </si>
  <si>
    <t xml:space="preserve">MH22EF3063</t>
  </si>
  <si>
    <t xml:space="preserve">SHP0000220</t>
  </si>
  <si>
    <t xml:space="preserve">MH91AB3119</t>
  </si>
  <si>
    <t xml:space="preserve">SHP0000221</t>
  </si>
  <si>
    <t xml:space="preserve">MH59CD1149</t>
  </si>
  <si>
    <t xml:space="preserve">SHP0000222</t>
  </si>
  <si>
    <t xml:space="preserve">MH58CD2847</t>
  </si>
  <si>
    <t xml:space="preserve">SHP0000223</t>
  </si>
  <si>
    <t xml:space="preserve">MH23CD2301</t>
  </si>
  <si>
    <t xml:space="preserve">SHP0000224</t>
  </si>
  <si>
    <t xml:space="preserve">MH98EF8276</t>
  </si>
  <si>
    <t xml:space="preserve">SHP0000225</t>
  </si>
  <si>
    <t xml:space="preserve">MH61AB7477</t>
  </si>
  <si>
    <t xml:space="preserve">SHP0000226</t>
  </si>
  <si>
    <t xml:space="preserve">MH47CD7187</t>
  </si>
  <si>
    <t xml:space="preserve">SHP0000227</t>
  </si>
  <si>
    <t xml:space="preserve">MH73EF2328</t>
  </si>
  <si>
    <t xml:space="preserve">SHP0000228</t>
  </si>
  <si>
    <t xml:space="preserve">MH83EF9028</t>
  </si>
  <si>
    <t xml:space="preserve">SHP0000229</t>
  </si>
  <si>
    <t xml:space="preserve">MH13CD2722</t>
  </si>
  <si>
    <t xml:space="preserve">SHP0000230</t>
  </si>
  <si>
    <t xml:space="preserve">MH54CD9723</t>
  </si>
  <si>
    <t xml:space="preserve">SHP0000231</t>
  </si>
  <si>
    <t xml:space="preserve">MH88CD7640</t>
  </si>
  <si>
    <t xml:space="preserve">SHP0000232</t>
  </si>
  <si>
    <t xml:space="preserve">MH70EF3328</t>
  </si>
  <si>
    <t xml:space="preserve">SHP0000233</t>
  </si>
  <si>
    <t xml:space="preserve">MH20CD7207</t>
  </si>
  <si>
    <t xml:space="preserve">SHP0000234</t>
  </si>
  <si>
    <t xml:space="preserve">MH66EF7411</t>
  </si>
  <si>
    <t xml:space="preserve">SHP0000235</t>
  </si>
  <si>
    <t xml:space="preserve">MH52CD2336</t>
  </si>
  <si>
    <t xml:space="preserve">SHP0000236</t>
  </si>
  <si>
    <t xml:space="preserve">MH25AB3585</t>
  </si>
  <si>
    <t xml:space="preserve">SHP0000237</t>
  </si>
  <si>
    <t xml:space="preserve">MH69CD3484</t>
  </si>
  <si>
    <t xml:space="preserve">SHP0000238</t>
  </si>
  <si>
    <t xml:space="preserve">MH33AB8742</t>
  </si>
  <si>
    <t xml:space="preserve">SHP0000239</t>
  </si>
  <si>
    <t xml:space="preserve">MH20CD4444</t>
  </si>
  <si>
    <t xml:space="preserve">SHP0000240</t>
  </si>
  <si>
    <t xml:space="preserve">MH25EF9868</t>
  </si>
  <si>
    <t xml:space="preserve">SHP0000241</t>
  </si>
  <si>
    <t xml:space="preserve">MH64EF5096</t>
  </si>
  <si>
    <t xml:space="preserve">SHP0000242</t>
  </si>
  <si>
    <t xml:space="preserve">MH29EF4007</t>
  </si>
  <si>
    <t xml:space="preserve">SHP0000243</t>
  </si>
  <si>
    <t xml:space="preserve">WH00236</t>
  </si>
  <si>
    <t xml:space="preserve">MH29AB4650</t>
  </si>
  <si>
    <t xml:space="preserve">SHP0000244</t>
  </si>
  <si>
    <t xml:space="preserve">MH46CD6845</t>
  </si>
  <si>
    <t xml:space="preserve">SHP0000245</t>
  </si>
  <si>
    <t xml:space="preserve">MH56AB8195</t>
  </si>
  <si>
    <t xml:space="preserve">SHP0000246</t>
  </si>
  <si>
    <t xml:space="preserve">MH40CD1226</t>
  </si>
  <si>
    <t xml:space="preserve">SHP0000247</t>
  </si>
  <si>
    <t xml:space="preserve">MH27AB6382</t>
  </si>
  <si>
    <t xml:space="preserve">SHP0000248</t>
  </si>
  <si>
    <t xml:space="preserve">MH97EF4559</t>
  </si>
  <si>
    <t xml:space="preserve">SHP0000249</t>
  </si>
  <si>
    <t xml:space="preserve">MH27CD8948</t>
  </si>
  <si>
    <t xml:space="preserve">SHP0000250</t>
  </si>
  <si>
    <t xml:space="preserve">MH60CD4746</t>
  </si>
  <si>
    <t xml:space="preserve">SHP0000251</t>
  </si>
  <si>
    <t xml:space="preserve">MH61CD4179</t>
  </si>
  <si>
    <t xml:space="preserve">SHP0000252</t>
  </si>
  <si>
    <t xml:space="preserve">MH18EF4613</t>
  </si>
  <si>
    <t xml:space="preserve">SHP0000253</t>
  </si>
  <si>
    <t xml:space="preserve">MH96CD9056</t>
  </si>
  <si>
    <t xml:space="preserve">SHP0000254</t>
  </si>
  <si>
    <t xml:space="preserve">MH82EF3802</t>
  </si>
  <si>
    <t xml:space="preserve">SHP0000255</t>
  </si>
  <si>
    <t xml:space="preserve">MH82EF1899</t>
  </si>
  <si>
    <t xml:space="preserve">SHP0000256</t>
  </si>
  <si>
    <t xml:space="preserve">MH97AB6752</t>
  </si>
  <si>
    <t xml:space="preserve">SHP0000257</t>
  </si>
  <si>
    <t xml:space="preserve">MH75AB9682</t>
  </si>
  <si>
    <t xml:space="preserve">SHP0000258</t>
  </si>
  <si>
    <t xml:space="preserve">MH73CD2564</t>
  </si>
  <si>
    <t xml:space="preserve">SHP0000259</t>
  </si>
  <si>
    <t xml:space="preserve">MH40AB9568</t>
  </si>
  <si>
    <t xml:space="preserve">SHP0000260</t>
  </si>
  <si>
    <t xml:space="preserve">MH95CD3174</t>
  </si>
  <si>
    <t xml:space="preserve">SHP0000261</t>
  </si>
  <si>
    <t xml:space="preserve">MH95AB8897</t>
  </si>
  <si>
    <t xml:space="preserve">SHP0000262</t>
  </si>
  <si>
    <t xml:space="preserve">MH14EF5371</t>
  </si>
  <si>
    <t xml:space="preserve">SHP0000263</t>
  </si>
  <si>
    <t xml:space="preserve">MH99EF5103</t>
  </si>
  <si>
    <t xml:space="preserve">SHP0000264</t>
  </si>
  <si>
    <t xml:space="preserve">MH90AB9331</t>
  </si>
  <si>
    <t xml:space="preserve">SHP0000265</t>
  </si>
  <si>
    <t xml:space="preserve">MH49CD3275</t>
  </si>
  <si>
    <t xml:space="preserve">SHP0000266</t>
  </si>
  <si>
    <t xml:space="preserve">MH91EF8136</t>
  </si>
  <si>
    <t xml:space="preserve">SHP0000267</t>
  </si>
  <si>
    <t xml:space="preserve">MH65EF6908</t>
  </si>
  <si>
    <t xml:space="preserve">SHP0000268</t>
  </si>
  <si>
    <t xml:space="preserve">MH44CD1511</t>
  </si>
  <si>
    <t xml:space="preserve">SHP0000269</t>
  </si>
  <si>
    <t xml:space="preserve">MH28AB7151</t>
  </si>
  <si>
    <t xml:space="preserve">SHP0000270</t>
  </si>
  <si>
    <t xml:space="preserve">MH89CD1500</t>
  </si>
  <si>
    <t xml:space="preserve">SHP0000271</t>
  </si>
  <si>
    <t xml:space="preserve">MH59EF6706</t>
  </si>
  <si>
    <t xml:space="preserve">SHP0000272</t>
  </si>
  <si>
    <t xml:space="preserve">MH74EF5786</t>
  </si>
  <si>
    <t xml:space="preserve">SHP0000273</t>
  </si>
  <si>
    <t xml:space="preserve">MH14EF8845</t>
  </si>
  <si>
    <t xml:space="preserve">SHP0000274</t>
  </si>
  <si>
    <t xml:space="preserve">MH52AB7800</t>
  </si>
  <si>
    <t xml:space="preserve">SHP0000275</t>
  </si>
  <si>
    <t xml:space="preserve">MH49CD8993</t>
  </si>
  <si>
    <t xml:space="preserve">SHP0000276</t>
  </si>
  <si>
    <t xml:space="preserve">MH98AB3214</t>
  </si>
  <si>
    <t xml:space="preserve">SHP0000277</t>
  </si>
  <si>
    <t xml:space="preserve">MH32AB9625</t>
  </si>
  <si>
    <t xml:space="preserve">SHP0000278</t>
  </si>
  <si>
    <t xml:space="preserve">MH82AB3050</t>
  </si>
  <si>
    <t xml:space="preserve">SHP0000279</t>
  </si>
  <si>
    <t xml:space="preserve">MH26AB4555</t>
  </si>
  <si>
    <t xml:space="preserve">SHP0000280</t>
  </si>
  <si>
    <t xml:space="preserve">MH95CD8108</t>
  </si>
  <si>
    <t xml:space="preserve">SHP0000281</t>
  </si>
  <si>
    <t xml:space="preserve">MH73EF9744</t>
  </si>
  <si>
    <t xml:space="preserve">SHP0000282</t>
  </si>
  <si>
    <t xml:space="preserve">MH76EF2008</t>
  </si>
  <si>
    <t xml:space="preserve">SHP0000283</t>
  </si>
  <si>
    <t xml:space="preserve">MH26EF7699</t>
  </si>
  <si>
    <t xml:space="preserve">SHP0000284</t>
  </si>
  <si>
    <t xml:space="preserve">MH49AB9792</t>
  </si>
  <si>
    <t xml:space="preserve">SHP0000285</t>
  </si>
  <si>
    <t xml:space="preserve">MH69AB7401</t>
  </si>
  <si>
    <t xml:space="preserve">SHP0000286</t>
  </si>
  <si>
    <t xml:space="preserve">MH96EF9385</t>
  </si>
  <si>
    <t xml:space="preserve">SHP0000287</t>
  </si>
  <si>
    <t xml:space="preserve">WH00777</t>
  </si>
  <si>
    <t xml:space="preserve">MH63CD5870</t>
  </si>
  <si>
    <t xml:space="preserve">SHP0000288</t>
  </si>
  <si>
    <t xml:space="preserve">MH45CD3756</t>
  </si>
  <si>
    <t xml:space="preserve">SHP0000289</t>
  </si>
  <si>
    <t xml:space="preserve">MH69EF5607</t>
  </si>
  <si>
    <t xml:space="preserve">SHP0000290</t>
  </si>
  <si>
    <t xml:space="preserve">MH58CD2884</t>
  </si>
  <si>
    <t xml:space="preserve">SHP0000291</t>
  </si>
  <si>
    <t xml:space="preserve">MH18CD7474</t>
  </si>
  <si>
    <t xml:space="preserve">SHP0000292</t>
  </si>
  <si>
    <t xml:space="preserve">MH75EF7234</t>
  </si>
  <si>
    <t xml:space="preserve">SHP0000293</t>
  </si>
  <si>
    <t xml:space="preserve">WH00723</t>
  </si>
  <si>
    <t xml:space="preserve">MH24CD4559</t>
  </si>
  <si>
    <t xml:space="preserve">SHP0000294</t>
  </si>
  <si>
    <t xml:space="preserve">MH37AB8074</t>
  </si>
  <si>
    <t xml:space="preserve">SHP0000295</t>
  </si>
  <si>
    <t xml:space="preserve">MH14AB2664</t>
  </si>
  <si>
    <t xml:space="preserve">SHP0000296</t>
  </si>
  <si>
    <t xml:space="preserve">MH42EF4946</t>
  </si>
  <si>
    <t xml:space="preserve">SHP0000297</t>
  </si>
  <si>
    <t xml:space="preserve">MH57CD9475</t>
  </si>
  <si>
    <t xml:space="preserve">SHP0000298</t>
  </si>
  <si>
    <t xml:space="preserve">MH36CD5601</t>
  </si>
  <si>
    <t xml:space="preserve">SHP0000299</t>
  </si>
  <si>
    <t xml:space="preserve">MH60AB6583</t>
  </si>
  <si>
    <t xml:space="preserve">SHP0000300</t>
  </si>
  <si>
    <t xml:space="preserve">MH86AB9599</t>
  </si>
  <si>
    <t xml:space="preserve">SHP0000301</t>
  </si>
  <si>
    <t xml:space="preserve">MH80EF7301</t>
  </si>
  <si>
    <t xml:space="preserve">SHP0000302</t>
  </si>
  <si>
    <t xml:space="preserve">MH92CD9919</t>
  </si>
  <si>
    <t xml:space="preserve">SHP0000303</t>
  </si>
  <si>
    <t xml:space="preserve">MH78EF3915</t>
  </si>
  <si>
    <t xml:space="preserve">SHP0000304</t>
  </si>
  <si>
    <t xml:space="preserve">MH36CD9841</t>
  </si>
  <si>
    <t xml:space="preserve">SHP0000305</t>
  </si>
  <si>
    <t xml:space="preserve">MH76AB3380</t>
  </si>
  <si>
    <t xml:space="preserve">SHP0000306</t>
  </si>
  <si>
    <t xml:space="preserve">MH38EF2616</t>
  </si>
  <si>
    <t xml:space="preserve">SHP0000307</t>
  </si>
  <si>
    <t xml:space="preserve">MH95CD6065</t>
  </si>
  <si>
    <t xml:space="preserve">SHP0000308</t>
  </si>
  <si>
    <t xml:space="preserve">MH69AB2267</t>
  </si>
  <si>
    <t xml:space="preserve">SHP0000309</t>
  </si>
  <si>
    <t xml:space="preserve">MH66AB7843</t>
  </si>
  <si>
    <t xml:space="preserve">SHP0000310</t>
  </si>
  <si>
    <t xml:space="preserve">MH20AB6452</t>
  </si>
  <si>
    <t xml:space="preserve">SHP0000311</t>
  </si>
  <si>
    <t xml:space="preserve">MH59AB4166</t>
  </si>
  <si>
    <t xml:space="preserve">SHP0000312</t>
  </si>
  <si>
    <t xml:space="preserve">MH82AB2526</t>
  </si>
  <si>
    <t xml:space="preserve">SHP0000313</t>
  </si>
  <si>
    <t xml:space="preserve">MH29EF8496</t>
  </si>
  <si>
    <t xml:space="preserve">SHP0000314</t>
  </si>
  <si>
    <t xml:space="preserve">MH80AB3752</t>
  </si>
  <si>
    <t xml:space="preserve">SHP0000315</t>
  </si>
  <si>
    <t xml:space="preserve">MH46CD2064</t>
  </si>
  <si>
    <t xml:space="preserve">SHP0000316</t>
  </si>
  <si>
    <t xml:space="preserve">MH33AB6017</t>
  </si>
  <si>
    <t xml:space="preserve">SHP0000317</t>
  </si>
  <si>
    <t xml:space="preserve">MH89EF1933</t>
  </si>
  <si>
    <t xml:space="preserve">SHP0000318</t>
  </si>
  <si>
    <t xml:space="preserve">MH91CD5409</t>
  </si>
  <si>
    <t xml:space="preserve">SHP0000319</t>
  </si>
  <si>
    <t xml:space="preserve">MH15CD8671</t>
  </si>
  <si>
    <t xml:space="preserve">SHP0000320</t>
  </si>
  <si>
    <t xml:space="preserve">MH21CD4378</t>
  </si>
  <si>
    <t xml:space="preserve">SHP0000321</t>
  </si>
  <si>
    <t xml:space="preserve">MH59AB9429</t>
  </si>
  <si>
    <t xml:space="preserve">SHP0000322</t>
  </si>
  <si>
    <t xml:space="preserve">MH43EF4226</t>
  </si>
  <si>
    <t xml:space="preserve">SHP0000323</t>
  </si>
  <si>
    <t xml:space="preserve">MH38EF9775</t>
  </si>
  <si>
    <t xml:space="preserve">SHP0000324</t>
  </si>
  <si>
    <t xml:space="preserve">MH87AB7272</t>
  </si>
  <si>
    <t xml:space="preserve">SHP0000325</t>
  </si>
  <si>
    <t xml:space="preserve">MH65AB3099</t>
  </si>
  <si>
    <t xml:space="preserve">SHP0000326</t>
  </si>
  <si>
    <t xml:space="preserve">MH76AB3609</t>
  </si>
  <si>
    <t xml:space="preserve">SHP0000327</t>
  </si>
  <si>
    <t xml:space="preserve">MH75CD9612</t>
  </si>
  <si>
    <t xml:space="preserve">SHP0000328</t>
  </si>
  <si>
    <t xml:space="preserve">MH90CD3954</t>
  </si>
  <si>
    <t xml:space="preserve">SHP0000329</t>
  </si>
  <si>
    <t xml:space="preserve">MH13EF2504</t>
  </si>
  <si>
    <t xml:space="preserve">SHP0000330</t>
  </si>
  <si>
    <t xml:space="preserve">MH88CD4347</t>
  </si>
  <si>
    <t xml:space="preserve">SHP0000331</t>
  </si>
  <si>
    <t xml:space="preserve">MH93AB6985</t>
  </si>
  <si>
    <t xml:space="preserve">SHP0000332</t>
  </si>
  <si>
    <t xml:space="preserve">MH95AB2310</t>
  </si>
  <si>
    <t xml:space="preserve">SHP0000333</t>
  </si>
  <si>
    <t xml:space="preserve">MH14CD9132</t>
  </si>
  <si>
    <t xml:space="preserve">SHP0000334</t>
  </si>
  <si>
    <t xml:space="preserve">MH12AB2219</t>
  </si>
  <si>
    <t xml:space="preserve">SHP0000335</t>
  </si>
  <si>
    <t xml:space="preserve">MH31EF8304</t>
  </si>
  <si>
    <t xml:space="preserve">SHP0000336</t>
  </si>
  <si>
    <t xml:space="preserve">MH96AB7721</t>
  </si>
  <si>
    <t xml:space="preserve">SHP0000337</t>
  </si>
  <si>
    <t xml:space="preserve">MH87EF6021</t>
  </si>
  <si>
    <t xml:space="preserve">SHP0000338</t>
  </si>
  <si>
    <t xml:space="preserve">MH99AB3676</t>
  </si>
  <si>
    <t xml:space="preserve">SHP0000339</t>
  </si>
  <si>
    <t xml:space="preserve">MH63EF1113</t>
  </si>
  <si>
    <t xml:space="preserve">SHP0000340</t>
  </si>
  <si>
    <t xml:space="preserve">MH47EF5028</t>
  </si>
  <si>
    <t xml:space="preserve">SHP0000341</t>
  </si>
  <si>
    <t xml:space="preserve">MH11CD4493</t>
  </si>
  <si>
    <t xml:space="preserve">SHP0000342</t>
  </si>
  <si>
    <t xml:space="preserve">MH15EF8231</t>
  </si>
  <si>
    <t xml:space="preserve">SHP0000343</t>
  </si>
  <si>
    <t xml:space="preserve">MH95CD8783</t>
  </si>
  <si>
    <t xml:space="preserve">SHP0000344</t>
  </si>
  <si>
    <t xml:space="preserve">MH83CD8814</t>
  </si>
  <si>
    <t xml:space="preserve">SHP0000345</t>
  </si>
  <si>
    <t xml:space="preserve">MH82EF7056</t>
  </si>
  <si>
    <t xml:space="preserve">SHP0000346</t>
  </si>
  <si>
    <t xml:space="preserve">MH61EF1129</t>
  </si>
  <si>
    <t xml:space="preserve">SHP0000347</t>
  </si>
  <si>
    <t xml:space="preserve">MH50EF7028</t>
  </si>
  <si>
    <t xml:space="preserve">SHP0000348</t>
  </si>
  <si>
    <t xml:space="preserve">WH00142</t>
  </si>
  <si>
    <t xml:space="preserve">MH61CD4019</t>
  </si>
  <si>
    <t xml:space="preserve">SHP0000349</t>
  </si>
  <si>
    <t xml:space="preserve">MH84AB9276</t>
  </si>
  <si>
    <t xml:space="preserve">SHP0000350</t>
  </si>
  <si>
    <t xml:space="preserve">MH81EF5953</t>
  </si>
  <si>
    <t xml:space="preserve">SHP0000351</t>
  </si>
  <si>
    <t xml:space="preserve">MH72EF9996</t>
  </si>
  <si>
    <t xml:space="preserve">SHP0000352</t>
  </si>
  <si>
    <t xml:space="preserve">MH87AB3638</t>
  </si>
  <si>
    <t xml:space="preserve">SHP0000353</t>
  </si>
  <si>
    <t xml:space="preserve">MH39CD3095</t>
  </si>
  <si>
    <t xml:space="preserve">SHP0000354</t>
  </si>
  <si>
    <t xml:space="preserve">MH28AB1957</t>
  </si>
  <si>
    <t xml:space="preserve">SHP0000355</t>
  </si>
  <si>
    <t xml:space="preserve">MH10EF9722</t>
  </si>
  <si>
    <t xml:space="preserve">SHP0000356</t>
  </si>
  <si>
    <t xml:space="preserve">MH48EF1715</t>
  </si>
  <si>
    <t xml:space="preserve">SHP0000357</t>
  </si>
  <si>
    <t xml:space="preserve">MH69AB6358</t>
  </si>
  <si>
    <t xml:space="preserve">SHP0000358</t>
  </si>
  <si>
    <t xml:space="preserve">MH32EF6567</t>
  </si>
  <si>
    <t xml:space="preserve">SHP0000359</t>
  </si>
  <si>
    <t xml:space="preserve">MH81AB8313</t>
  </si>
  <si>
    <t xml:space="preserve">SHP0000360</t>
  </si>
  <si>
    <t xml:space="preserve">MH73CD6768</t>
  </si>
  <si>
    <t xml:space="preserve">SHP0000361</t>
  </si>
  <si>
    <t xml:space="preserve">MH88EF9893</t>
  </si>
  <si>
    <t xml:space="preserve">SHP0000362</t>
  </si>
  <si>
    <t xml:space="preserve">MH39CD7943</t>
  </si>
  <si>
    <t xml:space="preserve">SHP0000363</t>
  </si>
  <si>
    <t xml:space="preserve">MH96EF9928</t>
  </si>
  <si>
    <t xml:space="preserve">SHP0000364</t>
  </si>
  <si>
    <t xml:space="preserve">MH29CD3286</t>
  </si>
  <si>
    <t xml:space="preserve">SHP0000365</t>
  </si>
  <si>
    <t xml:space="preserve">MH20EF6743</t>
  </si>
  <si>
    <t xml:space="preserve">SHP0000366</t>
  </si>
  <si>
    <t xml:space="preserve">MH61CD6164</t>
  </si>
  <si>
    <t xml:space="preserve">SHP0000367</t>
  </si>
  <si>
    <t xml:space="preserve">MH63EF5689</t>
  </si>
  <si>
    <t xml:space="preserve">SHP0000368</t>
  </si>
  <si>
    <t xml:space="preserve">MH74EF3707</t>
  </si>
  <si>
    <t xml:space="preserve">SHP0000369</t>
  </si>
  <si>
    <t xml:space="preserve">MH70EF5664</t>
  </si>
  <si>
    <t xml:space="preserve">SHP0000370</t>
  </si>
  <si>
    <t xml:space="preserve">MH33EF1768</t>
  </si>
  <si>
    <t xml:space="preserve">SHP0000371</t>
  </si>
  <si>
    <t xml:space="preserve">MH11EF8840</t>
  </si>
  <si>
    <t xml:space="preserve">SHP0000372</t>
  </si>
  <si>
    <t xml:space="preserve">MH71EF6714</t>
  </si>
  <si>
    <t xml:space="preserve">SHP0000373</t>
  </si>
  <si>
    <t xml:space="preserve">MH26EF2982</t>
  </si>
  <si>
    <t xml:space="preserve">SHP0000374</t>
  </si>
  <si>
    <t xml:space="preserve">MH48CD2376</t>
  </si>
  <si>
    <t xml:space="preserve">SHP0000375</t>
  </si>
  <si>
    <t xml:space="preserve">MH25AB8696</t>
  </si>
  <si>
    <t xml:space="preserve">SHP0000376</t>
  </si>
  <si>
    <t xml:space="preserve">MH64EF9908</t>
  </si>
  <si>
    <t xml:space="preserve">SHP0000377</t>
  </si>
  <si>
    <t xml:space="preserve">MH65CD1683</t>
  </si>
  <si>
    <t xml:space="preserve">SHP0000378</t>
  </si>
  <si>
    <t xml:space="preserve">WH00481</t>
  </si>
  <si>
    <t xml:space="preserve">MH61CD1688</t>
  </si>
  <si>
    <t xml:space="preserve">SHP0000379</t>
  </si>
  <si>
    <t xml:space="preserve">MH82CD7876</t>
  </si>
  <si>
    <t xml:space="preserve">SHP0000380</t>
  </si>
  <si>
    <t xml:space="preserve">MH89EF9063</t>
  </si>
  <si>
    <t xml:space="preserve">SHP0000381</t>
  </si>
  <si>
    <t xml:space="preserve">MH76AB6525</t>
  </si>
  <si>
    <t xml:space="preserve">SHP0000382</t>
  </si>
  <si>
    <t xml:space="preserve">MH99AB9829</t>
  </si>
  <si>
    <t xml:space="preserve">SHP0000383</t>
  </si>
  <si>
    <t xml:space="preserve">MH54AB4236</t>
  </si>
  <si>
    <t xml:space="preserve">SHP0000384</t>
  </si>
  <si>
    <t xml:space="preserve">MH94EF7098</t>
  </si>
  <si>
    <t xml:space="preserve">SHP0000385</t>
  </si>
  <si>
    <t xml:space="preserve">MH38AB4303</t>
  </si>
  <si>
    <t xml:space="preserve">SHP0000386</t>
  </si>
  <si>
    <t xml:space="preserve">MH85CD8866</t>
  </si>
  <si>
    <t xml:space="preserve">SHP0000387</t>
  </si>
  <si>
    <t xml:space="preserve">MH45AB8812</t>
  </si>
  <si>
    <t xml:space="preserve">SHP0000388</t>
  </si>
  <si>
    <t xml:space="preserve">MH31CD4709</t>
  </si>
  <si>
    <t xml:space="preserve">SHP0000389</t>
  </si>
  <si>
    <t xml:space="preserve">MH43CD2304</t>
  </si>
  <si>
    <t xml:space="preserve">SHP0000390</t>
  </si>
  <si>
    <t xml:space="preserve">MH82AB7680</t>
  </si>
  <si>
    <t xml:space="preserve">SHP0000391</t>
  </si>
  <si>
    <t xml:space="preserve">MH76AB6286</t>
  </si>
  <si>
    <t xml:space="preserve">SHP0000392</t>
  </si>
  <si>
    <t xml:space="preserve">MH14CD6691</t>
  </si>
  <si>
    <t xml:space="preserve">SHP0000393</t>
  </si>
  <si>
    <t xml:space="preserve">MH84EF7912</t>
  </si>
  <si>
    <t xml:space="preserve">SHP0000394</t>
  </si>
  <si>
    <t xml:space="preserve">MH80EF3857</t>
  </si>
  <si>
    <t xml:space="preserve">SHP0000395</t>
  </si>
  <si>
    <t xml:space="preserve">MH51EF3518</t>
  </si>
  <si>
    <t xml:space="preserve">SHP0000396</t>
  </si>
  <si>
    <t xml:space="preserve">MH95EF9246</t>
  </si>
  <si>
    <t xml:space="preserve">SHP0000397</t>
  </si>
  <si>
    <t xml:space="preserve">MH58EF7214</t>
  </si>
  <si>
    <t xml:space="preserve">SHP0000398</t>
  </si>
  <si>
    <t xml:space="preserve">MH89AB5264</t>
  </si>
  <si>
    <t xml:space="preserve">SHP0000399</t>
  </si>
  <si>
    <t xml:space="preserve">MH36EF1070</t>
  </si>
  <si>
    <t xml:space="preserve">SHP0000400</t>
  </si>
  <si>
    <t xml:space="preserve">MH82EF1775</t>
  </si>
  <si>
    <t xml:space="preserve">SHP0000401</t>
  </si>
  <si>
    <t xml:space="preserve">MH63CD5089</t>
  </si>
  <si>
    <t xml:space="preserve">SHP0000402</t>
  </si>
  <si>
    <t xml:space="preserve">MH74EF6435</t>
  </si>
  <si>
    <t xml:space="preserve">SHP0000403</t>
  </si>
  <si>
    <t xml:space="preserve">MH64EF8363</t>
  </si>
  <si>
    <t xml:space="preserve">SHP0000404</t>
  </si>
  <si>
    <t xml:space="preserve">MH62EF9062</t>
  </si>
  <si>
    <t xml:space="preserve">SHP0000405</t>
  </si>
  <si>
    <t xml:space="preserve">MH87AB9383</t>
  </si>
  <si>
    <t xml:space="preserve">SHP0000406</t>
  </si>
  <si>
    <t xml:space="preserve">MH95CD4774</t>
  </si>
  <si>
    <t xml:space="preserve">SHP0000407</t>
  </si>
  <si>
    <t xml:space="preserve">MH55AB9683</t>
  </si>
  <si>
    <t xml:space="preserve">SHP0000408</t>
  </si>
  <si>
    <t xml:space="preserve">MH62EF4267</t>
  </si>
  <si>
    <t xml:space="preserve">SHP0000409</t>
  </si>
  <si>
    <t xml:space="preserve">MH31CD4404</t>
  </si>
  <si>
    <t xml:space="preserve">SHP0000410</t>
  </si>
  <si>
    <t xml:space="preserve">MH27CD3137</t>
  </si>
  <si>
    <t xml:space="preserve">SHP0000411</t>
  </si>
  <si>
    <t xml:space="preserve">MH46CD8455</t>
  </si>
  <si>
    <t xml:space="preserve">SHP0000412</t>
  </si>
  <si>
    <t xml:space="preserve">MH23EF2661</t>
  </si>
  <si>
    <t xml:space="preserve">SHP0000413</t>
  </si>
  <si>
    <t xml:space="preserve">MH26EF4229</t>
  </si>
  <si>
    <t xml:space="preserve">SHP0000414</t>
  </si>
  <si>
    <t xml:space="preserve">MH22AB8238</t>
  </si>
  <si>
    <t xml:space="preserve">SHP0000415</t>
  </si>
  <si>
    <t xml:space="preserve">MH66AB6758</t>
  </si>
  <si>
    <t xml:space="preserve">SHP0000416</t>
  </si>
  <si>
    <t xml:space="preserve">MH95EF9773</t>
  </si>
  <si>
    <t xml:space="preserve">SHP0000417</t>
  </si>
  <si>
    <t xml:space="preserve">MH69CD3057</t>
  </si>
  <si>
    <t xml:space="preserve">SHP0000418</t>
  </si>
  <si>
    <t xml:space="preserve">MH20AB3572</t>
  </si>
  <si>
    <t xml:space="preserve">SHP0000419</t>
  </si>
  <si>
    <t xml:space="preserve">MH77EF7600</t>
  </si>
  <si>
    <t xml:space="preserve">SHP0000420</t>
  </si>
  <si>
    <t xml:space="preserve">MH20AB8943</t>
  </si>
  <si>
    <t xml:space="preserve">SHP0000421</t>
  </si>
  <si>
    <t xml:space="preserve">MH85AB6340</t>
  </si>
  <si>
    <t xml:space="preserve">SHP0000422</t>
  </si>
  <si>
    <t xml:space="preserve">MH76AB9151</t>
  </si>
  <si>
    <t xml:space="preserve">SHP0000423</t>
  </si>
  <si>
    <t xml:space="preserve">MH90CD8705</t>
  </si>
  <si>
    <t xml:space="preserve">SHP0000424</t>
  </si>
  <si>
    <t xml:space="preserve">MH59EF9713</t>
  </si>
  <si>
    <t xml:space="preserve">SHP0000425</t>
  </si>
  <si>
    <t xml:space="preserve">MH56CD4961</t>
  </si>
  <si>
    <t xml:space="preserve">SHP0000426</t>
  </si>
  <si>
    <t xml:space="preserve">MH83CD4748</t>
  </si>
  <si>
    <t xml:space="preserve">2022-01-28</t>
  </si>
  <si>
    <t xml:space="preserve">SHP0000427</t>
  </si>
  <si>
    <t xml:space="preserve">MH43EF4777</t>
  </si>
  <si>
    <t xml:space="preserve">SHP0000428</t>
  </si>
  <si>
    <t xml:space="preserve">MH31EF9035</t>
  </si>
  <si>
    <t xml:space="preserve">SHP0000429</t>
  </si>
  <si>
    <t xml:space="preserve">MH92AB4614</t>
  </si>
  <si>
    <t xml:space="preserve">SHP0000430</t>
  </si>
  <si>
    <t xml:space="preserve">MH93CD3458</t>
  </si>
  <si>
    <t xml:space="preserve">SHP0000431</t>
  </si>
  <si>
    <t xml:space="preserve">MH98CD9712</t>
  </si>
  <si>
    <t xml:space="preserve">SHP0000432</t>
  </si>
  <si>
    <t xml:space="preserve">MH66AB6924</t>
  </si>
  <si>
    <t xml:space="preserve">SHP0000433</t>
  </si>
  <si>
    <t xml:space="preserve">MH65EF3428</t>
  </si>
  <si>
    <t xml:space="preserve">SHP0000434</t>
  </si>
  <si>
    <t xml:space="preserve">MH57EF9205</t>
  </si>
  <si>
    <t xml:space="preserve">SHP0000435</t>
  </si>
  <si>
    <t xml:space="preserve">MH16EF9768</t>
  </si>
  <si>
    <t xml:space="preserve">SHP0000436</t>
  </si>
  <si>
    <t xml:space="preserve">MH87AB7809</t>
  </si>
  <si>
    <t xml:space="preserve">SHP0000437</t>
  </si>
  <si>
    <t xml:space="preserve">MH77EF8624</t>
  </si>
  <si>
    <t xml:space="preserve">SHP0000438</t>
  </si>
  <si>
    <t xml:space="preserve">MH12AB3706</t>
  </si>
  <si>
    <t xml:space="preserve">SHP0000439</t>
  </si>
  <si>
    <t xml:space="preserve">MH22AB4211</t>
  </si>
  <si>
    <t xml:space="preserve">SHP0000440</t>
  </si>
  <si>
    <t xml:space="preserve">MH19AB6492</t>
  </si>
  <si>
    <t xml:space="preserve">SHP0000441</t>
  </si>
  <si>
    <t xml:space="preserve">MH30AB6801</t>
  </si>
  <si>
    <t xml:space="preserve">SHP0000442</t>
  </si>
  <si>
    <t xml:space="preserve">MH22EF6559</t>
  </si>
  <si>
    <t xml:space="preserve">SHP0000443</t>
  </si>
  <si>
    <t xml:space="preserve">MH76EF1885</t>
  </si>
  <si>
    <t xml:space="preserve">SHP0000444</t>
  </si>
  <si>
    <t xml:space="preserve">MH86CD8657</t>
  </si>
  <si>
    <t xml:space="preserve">SHP0000445</t>
  </si>
  <si>
    <t xml:space="preserve">MH95AB3285</t>
  </si>
  <si>
    <t xml:space="preserve">SHP0000446</t>
  </si>
  <si>
    <t xml:space="preserve">MH60AB3404</t>
  </si>
  <si>
    <t xml:space="preserve">SHP0000447</t>
  </si>
  <si>
    <t xml:space="preserve">MH53EF9401</t>
  </si>
  <si>
    <t xml:space="preserve">SHP0000448</t>
  </si>
  <si>
    <t xml:space="preserve">MH54EF2275</t>
  </si>
  <si>
    <t xml:space="preserve">SHP0000449</t>
  </si>
  <si>
    <t xml:space="preserve">WH00378</t>
  </si>
  <si>
    <t xml:space="preserve">MH47CD7893</t>
  </si>
  <si>
    <t xml:space="preserve">SHP0000450</t>
  </si>
  <si>
    <t xml:space="preserve">MH82CD4648</t>
  </si>
  <si>
    <t xml:space="preserve">SHP0000451</t>
  </si>
  <si>
    <t xml:space="preserve">MH37EF1753</t>
  </si>
  <si>
    <t xml:space="preserve">SHP0000452</t>
  </si>
  <si>
    <t xml:space="preserve">MH85CD9530</t>
  </si>
  <si>
    <t xml:space="preserve">SHP0000453</t>
  </si>
  <si>
    <t xml:space="preserve">MH74EF4600</t>
  </si>
  <si>
    <t xml:space="preserve">SHP0000454</t>
  </si>
  <si>
    <t xml:space="preserve">MH50EF5258</t>
  </si>
  <si>
    <t xml:space="preserve">SHP0000455</t>
  </si>
  <si>
    <t xml:space="preserve">MH16EF7381</t>
  </si>
  <si>
    <t xml:space="preserve">SHP0000456</t>
  </si>
  <si>
    <t xml:space="preserve">MH19AB2178</t>
  </si>
  <si>
    <t xml:space="preserve">SHP0000457</t>
  </si>
  <si>
    <t xml:space="preserve">MH29CD6294</t>
  </si>
  <si>
    <t xml:space="preserve">SHP0000458</t>
  </si>
  <si>
    <t xml:space="preserve">MH17EF3460</t>
  </si>
  <si>
    <t xml:space="preserve">SHP0000459</t>
  </si>
  <si>
    <t xml:space="preserve">MH64EF9165</t>
  </si>
  <si>
    <t xml:space="preserve">SHP0000460</t>
  </si>
  <si>
    <t xml:space="preserve">MH25CD9494</t>
  </si>
  <si>
    <t xml:space="preserve">SHP0000461</t>
  </si>
  <si>
    <t xml:space="preserve">MH26EF3312</t>
  </si>
  <si>
    <t xml:space="preserve">SHP0000462</t>
  </si>
  <si>
    <t xml:space="preserve">MH55CD4677</t>
  </si>
  <si>
    <t xml:space="preserve">SHP0000463</t>
  </si>
  <si>
    <t xml:space="preserve">MH58AB6041</t>
  </si>
  <si>
    <t xml:space="preserve">SHP0000464</t>
  </si>
  <si>
    <t xml:space="preserve">MH23EF6843</t>
  </si>
  <si>
    <t xml:space="preserve">SHP0000465</t>
  </si>
  <si>
    <t xml:space="preserve">MH23EF7306</t>
  </si>
  <si>
    <t xml:space="preserve">SHP0000466</t>
  </si>
  <si>
    <t xml:space="preserve">MH83CD6883</t>
  </si>
  <si>
    <t xml:space="preserve">SHP0000467</t>
  </si>
  <si>
    <t xml:space="preserve">MH73AB4538</t>
  </si>
  <si>
    <t xml:space="preserve">SHP0000468</t>
  </si>
  <si>
    <t xml:space="preserve">MH41CD3196</t>
  </si>
  <si>
    <t xml:space="preserve">SHP0000469</t>
  </si>
  <si>
    <t xml:space="preserve">MH29EF8739</t>
  </si>
  <si>
    <t xml:space="preserve">SHP0000470</t>
  </si>
  <si>
    <t xml:space="preserve">MH42EF5509</t>
  </si>
  <si>
    <t xml:space="preserve">SHP0000471</t>
  </si>
  <si>
    <t xml:space="preserve">MH24CD4720</t>
  </si>
  <si>
    <t xml:space="preserve">SHP0000472</t>
  </si>
  <si>
    <t xml:space="preserve">MH97AB5768</t>
  </si>
  <si>
    <t xml:space="preserve">SHP0000473</t>
  </si>
  <si>
    <t xml:space="preserve">MH87EF4148</t>
  </si>
  <si>
    <t xml:space="preserve">SHP0000474</t>
  </si>
  <si>
    <t xml:space="preserve">MH89CD6866</t>
  </si>
  <si>
    <t xml:space="preserve">SHP0000475</t>
  </si>
  <si>
    <t xml:space="preserve">MH13AB2184</t>
  </si>
  <si>
    <t xml:space="preserve">SHP0000476</t>
  </si>
  <si>
    <t xml:space="preserve">MH72CD1469</t>
  </si>
  <si>
    <t xml:space="preserve">SHP0000477</t>
  </si>
  <si>
    <t xml:space="preserve">MH49CD1717</t>
  </si>
  <si>
    <t xml:space="preserve">SHP0000478</t>
  </si>
  <si>
    <t xml:space="preserve">MH36EF2322</t>
  </si>
  <si>
    <t xml:space="preserve">SHP0000479</t>
  </si>
  <si>
    <t xml:space="preserve">MH55AB5285</t>
  </si>
  <si>
    <t xml:space="preserve">SHP0000480</t>
  </si>
  <si>
    <t xml:space="preserve">MH72AB4432</t>
  </si>
  <si>
    <t xml:space="preserve">SHP0000481</t>
  </si>
  <si>
    <t xml:space="preserve">MH45CD2844</t>
  </si>
  <si>
    <t xml:space="preserve">SHP0000482</t>
  </si>
  <si>
    <t xml:space="preserve">MH68AB3734</t>
  </si>
  <si>
    <t xml:space="preserve">SHP0000483</t>
  </si>
  <si>
    <t xml:space="preserve">MH81AB4241</t>
  </si>
  <si>
    <t xml:space="preserve">SHP0000484</t>
  </si>
  <si>
    <t xml:space="preserve">MH91EF9761</t>
  </si>
  <si>
    <t xml:space="preserve">SHP0000485</t>
  </si>
  <si>
    <t xml:space="preserve">MH20CD7940</t>
  </si>
  <si>
    <t xml:space="preserve">SHP0000486</t>
  </si>
  <si>
    <t xml:space="preserve">MH31EF9597</t>
  </si>
  <si>
    <t xml:space="preserve">SHP0000487</t>
  </si>
  <si>
    <t xml:space="preserve">MH94CD6492</t>
  </si>
  <si>
    <t xml:space="preserve">SHP0000488</t>
  </si>
  <si>
    <t xml:space="preserve">MH35EF2392</t>
  </si>
  <si>
    <t xml:space="preserve">SHP0000489</t>
  </si>
  <si>
    <t xml:space="preserve">MH29AB8810</t>
  </si>
  <si>
    <t xml:space="preserve">SHP0000490</t>
  </si>
  <si>
    <t xml:space="preserve">MH80EF7358</t>
  </si>
  <si>
    <t xml:space="preserve">SHP0000491</t>
  </si>
  <si>
    <t xml:space="preserve">MH10EF4951</t>
  </si>
  <si>
    <t xml:space="preserve">SHP0000492</t>
  </si>
  <si>
    <t xml:space="preserve">MH79AB5725</t>
  </si>
  <si>
    <t xml:space="preserve">SHP0000493</t>
  </si>
  <si>
    <t xml:space="preserve">MH40EF8561</t>
  </si>
  <si>
    <t xml:space="preserve">SHP0000494</t>
  </si>
  <si>
    <t xml:space="preserve">MH90CD8549</t>
  </si>
  <si>
    <t xml:space="preserve">SHP0000495</t>
  </si>
  <si>
    <t xml:space="preserve">MH10CD9021</t>
  </si>
  <si>
    <t xml:space="preserve">SHP0000496</t>
  </si>
  <si>
    <t xml:space="preserve">MH89AB1944</t>
  </si>
  <si>
    <t xml:space="preserve">SHP0000497</t>
  </si>
  <si>
    <t xml:space="preserve">MH94CD6503</t>
  </si>
  <si>
    <t xml:space="preserve">SHP0000498</t>
  </si>
  <si>
    <t xml:space="preserve">MH80CD9860</t>
  </si>
  <si>
    <t xml:space="preserve">SHP0000499</t>
  </si>
  <si>
    <t xml:space="preserve">MH12AB8292</t>
  </si>
  <si>
    <t xml:space="preserve">SHP0000500</t>
  </si>
  <si>
    <t xml:space="preserve">MH80AB2328</t>
  </si>
  <si>
    <t xml:space="preserve">SHP0000501</t>
  </si>
  <si>
    <t xml:space="preserve">MH66AB6771</t>
  </si>
  <si>
    <t xml:space="preserve">SHP0000502</t>
  </si>
  <si>
    <t xml:space="preserve">MH86AB9023</t>
  </si>
  <si>
    <t xml:space="preserve">SHP0000503</t>
  </si>
  <si>
    <t xml:space="preserve">MH56EF1811</t>
  </si>
  <si>
    <t xml:space="preserve">SHP0000504</t>
  </si>
  <si>
    <t xml:space="preserve">MH69AB1394</t>
  </si>
  <si>
    <t xml:space="preserve">SHP0000505</t>
  </si>
  <si>
    <t xml:space="preserve">MH37EF1531</t>
  </si>
  <si>
    <t xml:space="preserve">SHP0000506</t>
  </si>
  <si>
    <t xml:space="preserve">MH17AB7947</t>
  </si>
  <si>
    <t xml:space="preserve">SHP0000507</t>
  </si>
  <si>
    <t xml:space="preserve">WH00164</t>
  </si>
  <si>
    <t xml:space="preserve">MH15EF9397</t>
  </si>
  <si>
    <t xml:space="preserve">SHP0000508</t>
  </si>
  <si>
    <t xml:space="preserve">MH65EF5922</t>
  </si>
  <si>
    <t xml:space="preserve">SHP0000509</t>
  </si>
  <si>
    <t xml:space="preserve">MH55EF7275</t>
  </si>
  <si>
    <t xml:space="preserve">SHP0000510</t>
  </si>
  <si>
    <t xml:space="preserve">MH50AB9225</t>
  </si>
  <si>
    <t xml:space="preserve">SHP0000511</t>
  </si>
  <si>
    <t xml:space="preserve">MH95CD4287</t>
  </si>
  <si>
    <t xml:space="preserve">SHP0000512</t>
  </si>
  <si>
    <t xml:space="preserve">MH51EF1357</t>
  </si>
  <si>
    <t xml:space="preserve">SHP0000513</t>
  </si>
  <si>
    <t xml:space="preserve">MH20AB5845</t>
  </si>
  <si>
    <t xml:space="preserve">SHP0000514</t>
  </si>
  <si>
    <t xml:space="preserve">MH32AB2130</t>
  </si>
  <si>
    <t xml:space="preserve">SHP0000515</t>
  </si>
  <si>
    <t xml:space="preserve">MH48CD4219</t>
  </si>
  <si>
    <t xml:space="preserve">SHP0000516</t>
  </si>
  <si>
    <t xml:space="preserve">MH25EF8227</t>
  </si>
  <si>
    <t xml:space="preserve">SHP0000517</t>
  </si>
  <si>
    <t xml:space="preserve">MH49AB3523</t>
  </si>
  <si>
    <t xml:space="preserve">SHP0000518</t>
  </si>
  <si>
    <t xml:space="preserve">WH00074</t>
  </si>
  <si>
    <t xml:space="preserve">MH30AB1820</t>
  </si>
  <si>
    <t xml:space="preserve">SHP0000519</t>
  </si>
  <si>
    <t xml:space="preserve">MH91CD5033</t>
  </si>
  <si>
    <t xml:space="preserve">SHP0000520</t>
  </si>
  <si>
    <t xml:space="preserve">MH47CD9551</t>
  </si>
  <si>
    <t xml:space="preserve">SHP0000521</t>
  </si>
  <si>
    <t xml:space="preserve">MH74CD6340</t>
  </si>
  <si>
    <t xml:space="preserve">SHP0000522</t>
  </si>
  <si>
    <t xml:space="preserve">MH37CD2284</t>
  </si>
  <si>
    <t xml:space="preserve">SHP0000523</t>
  </si>
  <si>
    <t xml:space="preserve">MH75AB2344</t>
  </si>
  <si>
    <t xml:space="preserve">SHP0000524</t>
  </si>
  <si>
    <t xml:space="preserve">MH57CD7250</t>
  </si>
  <si>
    <t xml:space="preserve">SHP0000525</t>
  </si>
  <si>
    <t xml:space="preserve">MH53EF9026</t>
  </si>
  <si>
    <t xml:space="preserve">SHP0000526</t>
  </si>
  <si>
    <t xml:space="preserve">MH31CD3522</t>
  </si>
  <si>
    <t xml:space="preserve">SHP0000527</t>
  </si>
  <si>
    <t xml:space="preserve">MH77CD9901</t>
  </si>
  <si>
    <t xml:space="preserve">SHP0000528</t>
  </si>
  <si>
    <t xml:space="preserve">MH62CD1944</t>
  </si>
  <si>
    <t xml:space="preserve">SHP0000529</t>
  </si>
  <si>
    <t xml:space="preserve">MH39EF9390</t>
  </si>
  <si>
    <t xml:space="preserve">SHP0000530</t>
  </si>
  <si>
    <t xml:space="preserve">MH82AB3921</t>
  </si>
  <si>
    <t xml:space="preserve">SHP0000531</t>
  </si>
  <si>
    <t xml:space="preserve">MH18AB8739</t>
  </si>
  <si>
    <t xml:space="preserve">SHP0000532</t>
  </si>
  <si>
    <t xml:space="preserve">MH51EF6687</t>
  </si>
  <si>
    <t xml:space="preserve">SHP0000533</t>
  </si>
  <si>
    <t xml:space="preserve">MH54CD2940</t>
  </si>
  <si>
    <t xml:space="preserve">SHP0000534</t>
  </si>
  <si>
    <t xml:space="preserve">MH24CD2310</t>
  </si>
  <si>
    <t xml:space="preserve">SHP0000535</t>
  </si>
  <si>
    <t xml:space="preserve">MH28AB2348</t>
  </si>
  <si>
    <t xml:space="preserve">SHP0000536</t>
  </si>
  <si>
    <t xml:space="preserve">MH87EF7542</t>
  </si>
  <si>
    <t xml:space="preserve">SHP0000537</t>
  </si>
  <si>
    <t xml:space="preserve">MH30EF1006</t>
  </si>
  <si>
    <t xml:space="preserve">SHP0000538</t>
  </si>
  <si>
    <t xml:space="preserve">MH75AB5846</t>
  </si>
  <si>
    <t xml:space="preserve">SHP0000539</t>
  </si>
  <si>
    <t xml:space="preserve">MH33AB8885</t>
  </si>
  <si>
    <t xml:space="preserve">SHP0000540</t>
  </si>
  <si>
    <t xml:space="preserve">MH12EF3959</t>
  </si>
  <si>
    <t xml:space="preserve">SHP0000541</t>
  </si>
  <si>
    <t xml:space="preserve">MH44CD6991</t>
  </si>
  <si>
    <t xml:space="preserve">SHP0000542</t>
  </si>
  <si>
    <t xml:space="preserve">MH62AB4895</t>
  </si>
  <si>
    <t xml:space="preserve">SHP0000543</t>
  </si>
  <si>
    <t xml:space="preserve">MH78CD9965</t>
  </si>
  <si>
    <t xml:space="preserve">SHP0000544</t>
  </si>
  <si>
    <t xml:space="preserve">MH90CD8833</t>
  </si>
  <si>
    <t xml:space="preserve">SHP0000545</t>
  </si>
  <si>
    <t xml:space="preserve">MH98CD4102</t>
  </si>
  <si>
    <t xml:space="preserve">SHP0000546</t>
  </si>
  <si>
    <t xml:space="preserve">MH72CD7642</t>
  </si>
  <si>
    <t xml:space="preserve">SHP0000547</t>
  </si>
  <si>
    <t xml:space="preserve">WH00841</t>
  </si>
  <si>
    <t xml:space="preserve">MH64EF4265</t>
  </si>
  <si>
    <t xml:space="preserve">SHP0000548</t>
  </si>
  <si>
    <t xml:space="preserve">MH90AB5681</t>
  </si>
  <si>
    <t xml:space="preserve">SHP0000549</t>
  </si>
  <si>
    <t xml:space="preserve">MH90CD5961</t>
  </si>
  <si>
    <t xml:space="preserve">SHP0000550</t>
  </si>
  <si>
    <t xml:space="preserve">WH00633</t>
  </si>
  <si>
    <t xml:space="preserve">MH60AB3964</t>
  </si>
  <si>
    <t xml:space="preserve">SHP0000551</t>
  </si>
  <si>
    <t xml:space="preserve">MH51AB3988</t>
  </si>
  <si>
    <t xml:space="preserve">SHP0000552</t>
  </si>
  <si>
    <t xml:space="preserve">MH77AB7511</t>
  </si>
  <si>
    <t xml:space="preserve">SHP0000553</t>
  </si>
  <si>
    <t xml:space="preserve">MH92AB5476</t>
  </si>
  <si>
    <t xml:space="preserve">SHP0000554</t>
  </si>
  <si>
    <t xml:space="preserve">MH72CD9973</t>
  </si>
  <si>
    <t xml:space="preserve">SHP0000555</t>
  </si>
  <si>
    <t xml:space="preserve">MH64EF8190</t>
  </si>
  <si>
    <t xml:space="preserve">SHP0000556</t>
  </si>
  <si>
    <t xml:space="preserve">MH53AB6664</t>
  </si>
  <si>
    <t xml:space="preserve">SHP0000557</t>
  </si>
  <si>
    <t xml:space="preserve">MH52CD1128</t>
  </si>
  <si>
    <t xml:space="preserve">SHP0000558</t>
  </si>
  <si>
    <t xml:space="preserve">MH28CD9420</t>
  </si>
  <si>
    <t xml:space="preserve">SHP0000559</t>
  </si>
  <si>
    <t xml:space="preserve">MH27AB3752</t>
  </si>
  <si>
    <t xml:space="preserve">SHP0000560</t>
  </si>
  <si>
    <t xml:space="preserve">MH67AB6291</t>
  </si>
  <si>
    <t xml:space="preserve">SHP0000561</t>
  </si>
  <si>
    <t xml:space="preserve">MH52EF6132</t>
  </si>
  <si>
    <t xml:space="preserve">SHP0000562</t>
  </si>
  <si>
    <t xml:space="preserve">MH38CD7614</t>
  </si>
  <si>
    <t xml:space="preserve">SHP0000563</t>
  </si>
  <si>
    <t xml:space="preserve">MH34EF7410</t>
  </si>
  <si>
    <t xml:space="preserve">SHP0000564</t>
  </si>
  <si>
    <t xml:space="preserve">MH80AB8010</t>
  </si>
  <si>
    <t xml:space="preserve">SHP0000565</t>
  </si>
  <si>
    <t xml:space="preserve">MH48AB3536</t>
  </si>
  <si>
    <t xml:space="preserve">SHP0000566</t>
  </si>
  <si>
    <t xml:space="preserve">MH97EF3452</t>
  </si>
  <si>
    <t xml:space="preserve">SHP0000567</t>
  </si>
  <si>
    <t xml:space="preserve">MH23AB3068</t>
  </si>
  <si>
    <t xml:space="preserve">SHP0000568</t>
  </si>
  <si>
    <t xml:space="preserve">MH72CD4073</t>
  </si>
  <si>
    <t xml:space="preserve">SHP0000569</t>
  </si>
  <si>
    <t xml:space="preserve">MH76CD7989</t>
  </si>
  <si>
    <t xml:space="preserve">SHP0000570</t>
  </si>
  <si>
    <t xml:space="preserve">MH99CD8907</t>
  </si>
  <si>
    <t xml:space="preserve">SHP0000571</t>
  </si>
  <si>
    <t xml:space="preserve">MH17AB5806</t>
  </si>
  <si>
    <t xml:space="preserve">SHP0000572</t>
  </si>
  <si>
    <t xml:space="preserve">MH14AB5466</t>
  </si>
  <si>
    <t xml:space="preserve">SHP0000573</t>
  </si>
  <si>
    <t xml:space="preserve">MH51CD4085</t>
  </si>
  <si>
    <t xml:space="preserve">SHP0000574</t>
  </si>
  <si>
    <t xml:space="preserve">MH83EF3063</t>
  </si>
  <si>
    <t xml:space="preserve">SHP0000575</t>
  </si>
  <si>
    <t xml:space="preserve">MH44AB5334</t>
  </si>
  <si>
    <t xml:space="preserve">SHP0000576</t>
  </si>
  <si>
    <t xml:space="preserve">MH58CD7276</t>
  </si>
  <si>
    <t xml:space="preserve">SHP0000577</t>
  </si>
  <si>
    <t xml:space="preserve">MH16CD8414</t>
  </si>
  <si>
    <t xml:space="preserve">SHP0000578</t>
  </si>
  <si>
    <t xml:space="preserve">MH64CD9603</t>
  </si>
  <si>
    <t xml:space="preserve">SHP0000579</t>
  </si>
  <si>
    <t xml:space="preserve">MH61EF4025</t>
  </si>
  <si>
    <t xml:space="preserve">SHP0000580</t>
  </si>
  <si>
    <t xml:space="preserve">MH13CD2726</t>
  </si>
  <si>
    <t xml:space="preserve">SHP0000581</t>
  </si>
  <si>
    <t xml:space="preserve">MH82CD4169</t>
  </si>
  <si>
    <t xml:space="preserve">SHP0000582</t>
  </si>
  <si>
    <t xml:space="preserve">MH16AB1535</t>
  </si>
  <si>
    <t xml:space="preserve">SHP0000583</t>
  </si>
  <si>
    <t xml:space="preserve">MH25EF3566</t>
  </si>
  <si>
    <t xml:space="preserve">SHP0000584</t>
  </si>
  <si>
    <t xml:space="preserve">MH56CD6812</t>
  </si>
  <si>
    <t xml:space="preserve">SHP0000585</t>
  </si>
  <si>
    <t xml:space="preserve">MH99EF4838</t>
  </si>
  <si>
    <t xml:space="preserve">SHP0000586</t>
  </si>
  <si>
    <t xml:space="preserve">MH73CD7261</t>
  </si>
  <si>
    <t xml:space="preserve">SHP0000587</t>
  </si>
  <si>
    <t xml:space="preserve">MH86EF2360</t>
  </si>
  <si>
    <t xml:space="preserve">SHP0000588</t>
  </si>
  <si>
    <t xml:space="preserve">MH60CD4319</t>
  </si>
  <si>
    <t xml:space="preserve">SHP0000589</t>
  </si>
  <si>
    <t xml:space="preserve">MH76EF7859</t>
  </si>
  <si>
    <t xml:space="preserve">SHP0000590</t>
  </si>
  <si>
    <t xml:space="preserve">MH11AB7712</t>
  </si>
  <si>
    <t xml:space="preserve">SHP0000591</t>
  </si>
  <si>
    <t xml:space="preserve">MH33AB8838</t>
  </si>
  <si>
    <t xml:space="preserve">SHP0000592</t>
  </si>
  <si>
    <t xml:space="preserve">MH52AB3747</t>
  </si>
  <si>
    <t xml:space="preserve">SHP0000593</t>
  </si>
  <si>
    <t xml:space="preserve">MH31EF6214</t>
  </si>
  <si>
    <t xml:space="preserve">SHP0000594</t>
  </si>
  <si>
    <t xml:space="preserve">MH79CD7868</t>
  </si>
  <si>
    <t xml:space="preserve">SHP0000595</t>
  </si>
  <si>
    <t xml:space="preserve">MH88CD3556</t>
  </si>
  <si>
    <t xml:space="preserve">SHP0000596</t>
  </si>
  <si>
    <t xml:space="preserve">MH76EF4215</t>
  </si>
  <si>
    <t xml:space="preserve">SHP0000597</t>
  </si>
  <si>
    <t xml:space="preserve">MH97AB9370</t>
  </si>
  <si>
    <t xml:space="preserve">SHP0000598</t>
  </si>
  <si>
    <t xml:space="preserve">MH94EF1778</t>
  </si>
  <si>
    <t xml:space="preserve">SHP0000599</t>
  </si>
  <si>
    <t xml:space="preserve">MH71CD6067</t>
  </si>
  <si>
    <t xml:space="preserve">SHP0000600</t>
  </si>
  <si>
    <t xml:space="preserve">MH49EF9401</t>
  </si>
  <si>
    <t xml:space="preserve">SHP0000601</t>
  </si>
  <si>
    <t xml:space="preserve">MH12CD8712</t>
  </si>
  <si>
    <t xml:space="preserve">SHP0000602</t>
  </si>
  <si>
    <t xml:space="preserve">MH55AB9680</t>
  </si>
  <si>
    <t xml:space="preserve">SHP0000603</t>
  </si>
  <si>
    <t xml:space="preserve">MH78EF2747</t>
  </si>
  <si>
    <t xml:space="preserve">SHP0000604</t>
  </si>
  <si>
    <t xml:space="preserve">MH83AB4224</t>
  </si>
  <si>
    <t xml:space="preserve">SHP0000605</t>
  </si>
  <si>
    <t xml:space="preserve">MH11CD5801</t>
  </si>
  <si>
    <t xml:space="preserve">SHP0000606</t>
  </si>
  <si>
    <t xml:space="preserve">MH23EF9907</t>
  </si>
  <si>
    <t xml:space="preserve">SHP0000607</t>
  </si>
  <si>
    <t xml:space="preserve">MH91EF8216</t>
  </si>
  <si>
    <t xml:space="preserve">SHP0000608</t>
  </si>
  <si>
    <t xml:space="preserve">MH96EF5057</t>
  </si>
  <si>
    <t xml:space="preserve">SHP0000609</t>
  </si>
  <si>
    <t xml:space="preserve">MH63EF2471</t>
  </si>
  <si>
    <t xml:space="preserve">SHP0000610</t>
  </si>
  <si>
    <t xml:space="preserve">MH46CD4963</t>
  </si>
  <si>
    <t xml:space="preserve">SHP0000611</t>
  </si>
  <si>
    <t xml:space="preserve">MH82EF8325</t>
  </si>
  <si>
    <t xml:space="preserve">SHP0000612</t>
  </si>
  <si>
    <t xml:space="preserve">MH95CD2608</t>
  </si>
  <si>
    <t xml:space="preserve">SHP0000613</t>
  </si>
  <si>
    <t xml:space="preserve">MH66EF7075</t>
  </si>
  <si>
    <t xml:space="preserve">SHP0000614</t>
  </si>
  <si>
    <t xml:space="preserve">MH96EF2612</t>
  </si>
  <si>
    <t xml:space="preserve">SHP0000615</t>
  </si>
  <si>
    <t xml:space="preserve">MH67EF6346</t>
  </si>
  <si>
    <t xml:space="preserve">SHP0000616</t>
  </si>
  <si>
    <t xml:space="preserve">MH43EF6817</t>
  </si>
  <si>
    <t xml:space="preserve">SHP0000617</t>
  </si>
  <si>
    <t xml:space="preserve">MH23EF1207</t>
  </si>
  <si>
    <t xml:space="preserve">SHP0000618</t>
  </si>
  <si>
    <t xml:space="preserve">MH21CD2450</t>
  </si>
  <si>
    <t xml:space="preserve">SHP0000619</t>
  </si>
  <si>
    <t xml:space="preserve">MH25EF6594</t>
  </si>
  <si>
    <t xml:space="preserve">SHP0000620</t>
  </si>
  <si>
    <t xml:space="preserve">MH83AB6806</t>
  </si>
  <si>
    <t xml:space="preserve">SHP0000621</t>
  </si>
  <si>
    <t xml:space="preserve">MH38EF8227</t>
  </si>
  <si>
    <t xml:space="preserve">SHP0000622</t>
  </si>
  <si>
    <t xml:space="preserve">MH20EF3904</t>
  </si>
  <si>
    <t xml:space="preserve">SHP0000623</t>
  </si>
  <si>
    <t xml:space="preserve">MH11EF3253</t>
  </si>
  <si>
    <t xml:space="preserve">SHP0000624</t>
  </si>
  <si>
    <t xml:space="preserve">MH82CD9292</t>
  </si>
  <si>
    <t xml:space="preserve">SHP0000625</t>
  </si>
  <si>
    <t xml:space="preserve">MH84CD5349</t>
  </si>
  <si>
    <t xml:space="preserve">SHP0000626</t>
  </si>
  <si>
    <t xml:space="preserve">MH85AB2120</t>
  </si>
  <si>
    <t xml:space="preserve">SHP0000627</t>
  </si>
  <si>
    <t xml:space="preserve">MH18AB7242</t>
  </si>
  <si>
    <t xml:space="preserve">SHP0000628</t>
  </si>
  <si>
    <t xml:space="preserve">WH00152</t>
  </si>
  <si>
    <t xml:space="preserve">MH58CD9145</t>
  </si>
  <si>
    <t xml:space="preserve">SHP0000629</t>
  </si>
  <si>
    <t xml:space="preserve">MH57EF7187</t>
  </si>
  <si>
    <t xml:space="preserve">SHP0000630</t>
  </si>
  <si>
    <t xml:space="preserve">MH82AB4072</t>
  </si>
  <si>
    <t xml:space="preserve">SHP0000631</t>
  </si>
  <si>
    <t xml:space="preserve">MH67CD9462</t>
  </si>
  <si>
    <t xml:space="preserve">SHP0000632</t>
  </si>
  <si>
    <t xml:space="preserve">MH75AB9685</t>
  </si>
  <si>
    <t xml:space="preserve">SHP0000633</t>
  </si>
  <si>
    <t xml:space="preserve">MH46CD7389</t>
  </si>
  <si>
    <t xml:space="preserve">SHP0000634</t>
  </si>
  <si>
    <t xml:space="preserve">MH54AB1819</t>
  </si>
  <si>
    <t xml:space="preserve">SHP0000635</t>
  </si>
  <si>
    <t xml:space="preserve">MH28EF7647</t>
  </si>
  <si>
    <t xml:space="preserve">SHP0000636</t>
  </si>
  <si>
    <t xml:space="preserve">MH51EF9971</t>
  </si>
  <si>
    <t xml:space="preserve">SHP0000637</t>
  </si>
  <si>
    <t xml:space="preserve">MH41AB9070</t>
  </si>
  <si>
    <t xml:space="preserve">SHP0000638</t>
  </si>
  <si>
    <t xml:space="preserve">MH71AB2129</t>
  </si>
  <si>
    <t xml:space="preserve">SHP0000639</t>
  </si>
  <si>
    <t xml:space="preserve">MH65CD5170</t>
  </si>
  <si>
    <t xml:space="preserve">SHP0000640</t>
  </si>
  <si>
    <t xml:space="preserve">MH69CD4428</t>
  </si>
  <si>
    <t xml:space="preserve">SHP0000641</t>
  </si>
  <si>
    <t xml:space="preserve">MH21CD9573</t>
  </si>
  <si>
    <t xml:space="preserve">SHP0000642</t>
  </si>
  <si>
    <t xml:space="preserve">MH62EF5500</t>
  </si>
  <si>
    <t xml:space="preserve">SHP0000643</t>
  </si>
  <si>
    <t xml:space="preserve">WH00990</t>
  </si>
  <si>
    <t xml:space="preserve">MH98AB8231</t>
  </si>
  <si>
    <t xml:space="preserve">SHP0000644</t>
  </si>
  <si>
    <t xml:space="preserve">MH97CD6729</t>
  </si>
  <si>
    <t xml:space="preserve">SHP0000645</t>
  </si>
  <si>
    <t xml:space="preserve">MH79EF5488</t>
  </si>
  <si>
    <t xml:space="preserve">SHP0000646</t>
  </si>
  <si>
    <t xml:space="preserve">MH10EF7705</t>
  </si>
  <si>
    <t xml:space="preserve">SHP0000647</t>
  </si>
  <si>
    <t xml:space="preserve">MH24EF7143</t>
  </si>
  <si>
    <t xml:space="preserve">SHP0000648</t>
  </si>
  <si>
    <t xml:space="preserve">MH47AB1314</t>
  </si>
  <si>
    <t xml:space="preserve">SHP0000649</t>
  </si>
  <si>
    <t xml:space="preserve">MH35EF5339</t>
  </si>
  <si>
    <t xml:space="preserve">SHP0000650</t>
  </si>
  <si>
    <t xml:space="preserve">MH68CD4343</t>
  </si>
  <si>
    <t xml:space="preserve">SHP0000651</t>
  </si>
  <si>
    <t xml:space="preserve">MH85EF3303</t>
  </si>
  <si>
    <t xml:space="preserve">SHP0000652</t>
  </si>
  <si>
    <t xml:space="preserve">MH10AB2182</t>
  </si>
  <si>
    <t xml:space="preserve">SHP0000653</t>
  </si>
  <si>
    <t xml:space="preserve">MH78EF1108</t>
  </si>
  <si>
    <t xml:space="preserve">SHP0000654</t>
  </si>
  <si>
    <t xml:space="preserve">MH99EF9005</t>
  </si>
  <si>
    <t xml:space="preserve">SHP0000655</t>
  </si>
  <si>
    <t xml:space="preserve">MH22CD7352</t>
  </si>
  <si>
    <t xml:space="preserve">SHP0000656</t>
  </si>
  <si>
    <t xml:space="preserve">MH64CD6365</t>
  </si>
  <si>
    <t xml:space="preserve">SHP0000657</t>
  </si>
  <si>
    <t xml:space="preserve">MH85EF4776</t>
  </si>
  <si>
    <t xml:space="preserve">SHP0000658</t>
  </si>
  <si>
    <t xml:space="preserve">MH44CD8367</t>
  </si>
  <si>
    <t xml:space="preserve">SHP0000659</t>
  </si>
  <si>
    <t xml:space="preserve">MH88AB3218</t>
  </si>
  <si>
    <t xml:space="preserve">SHP0000660</t>
  </si>
  <si>
    <t xml:space="preserve">MH41CD5671</t>
  </si>
  <si>
    <t xml:space="preserve">SHP0000661</t>
  </si>
  <si>
    <t xml:space="preserve">MH56EF1234</t>
  </si>
  <si>
    <t xml:space="preserve">SHP0000662</t>
  </si>
  <si>
    <t xml:space="preserve">MH30AB4732</t>
  </si>
  <si>
    <t xml:space="preserve">SHP0000663</t>
  </si>
  <si>
    <t xml:space="preserve">MH91AB6248</t>
  </si>
  <si>
    <t xml:space="preserve">SHP0000664</t>
  </si>
  <si>
    <t xml:space="preserve">MH32CD5613</t>
  </si>
  <si>
    <t xml:space="preserve">SHP0000665</t>
  </si>
  <si>
    <t xml:space="preserve">MH23CD9539</t>
  </si>
  <si>
    <t xml:space="preserve">SHP0000666</t>
  </si>
  <si>
    <t xml:space="preserve">MH70CD9749</t>
  </si>
  <si>
    <t xml:space="preserve">SHP0000667</t>
  </si>
  <si>
    <t xml:space="preserve">MH91EF1342</t>
  </si>
  <si>
    <t xml:space="preserve">SHP0000668</t>
  </si>
  <si>
    <t xml:space="preserve">MH59AB4756</t>
  </si>
  <si>
    <t xml:space="preserve">SHP0000669</t>
  </si>
  <si>
    <t xml:space="preserve">MH95EF9125</t>
  </si>
  <si>
    <t xml:space="preserve">SHP0000670</t>
  </si>
  <si>
    <t xml:space="preserve">MH52EF5441</t>
  </si>
  <si>
    <t xml:space="preserve">SHP0000671</t>
  </si>
  <si>
    <t xml:space="preserve">MH53AB6932</t>
  </si>
  <si>
    <t xml:space="preserve">SHP0000672</t>
  </si>
  <si>
    <t xml:space="preserve">MH36CD2574</t>
  </si>
  <si>
    <t xml:space="preserve">SHP0000673</t>
  </si>
  <si>
    <t xml:space="preserve">WH00066</t>
  </si>
  <si>
    <t xml:space="preserve">MH84AB8368</t>
  </si>
  <si>
    <t xml:space="preserve">SHP0000674</t>
  </si>
  <si>
    <t xml:space="preserve">MH12AB9532</t>
  </si>
  <si>
    <t xml:space="preserve">SHP0000675</t>
  </si>
  <si>
    <t xml:space="preserve">MH43CD3504</t>
  </si>
  <si>
    <t xml:space="preserve">SHP0000676</t>
  </si>
  <si>
    <t xml:space="preserve">MH14CD8718</t>
  </si>
  <si>
    <t xml:space="preserve">SHP0000677</t>
  </si>
  <si>
    <t xml:space="preserve">MH75AB2262</t>
  </si>
  <si>
    <t xml:space="preserve">SHP0000678</t>
  </si>
  <si>
    <t xml:space="preserve">MH79EF9207</t>
  </si>
  <si>
    <t xml:space="preserve">SHP0000679</t>
  </si>
  <si>
    <t xml:space="preserve">MH92AB6999</t>
  </si>
  <si>
    <t xml:space="preserve">SHP0000680</t>
  </si>
  <si>
    <t xml:space="preserve">MH50EF6902</t>
  </si>
  <si>
    <t xml:space="preserve">SHP0000681</t>
  </si>
  <si>
    <t xml:space="preserve">MH46CD3550</t>
  </si>
  <si>
    <t xml:space="preserve">SHP0000682</t>
  </si>
  <si>
    <t xml:space="preserve">MH52EF8755</t>
  </si>
  <si>
    <t xml:space="preserve">SHP0000683</t>
  </si>
  <si>
    <t xml:space="preserve">MH57EF9758</t>
  </si>
  <si>
    <t xml:space="preserve">SHP0000684</t>
  </si>
  <si>
    <t xml:space="preserve">MH90EF8748</t>
  </si>
  <si>
    <t xml:space="preserve">SHP0000685</t>
  </si>
  <si>
    <t xml:space="preserve">MH52CD9264</t>
  </si>
  <si>
    <t xml:space="preserve">SHP0000686</t>
  </si>
  <si>
    <t xml:space="preserve">MH98EF5416</t>
  </si>
  <si>
    <t xml:space="preserve">SHP0000687</t>
  </si>
  <si>
    <t xml:space="preserve">MH85AB7444</t>
  </si>
  <si>
    <t xml:space="preserve">SHP0000688</t>
  </si>
  <si>
    <t xml:space="preserve">MH81EF1168</t>
  </si>
  <si>
    <t xml:space="preserve">SHP0000689</t>
  </si>
  <si>
    <t xml:space="preserve">MH27AB3118</t>
  </si>
  <si>
    <t xml:space="preserve">SHP0000690</t>
  </si>
  <si>
    <t xml:space="preserve">MH55EF6066</t>
  </si>
  <si>
    <t xml:space="preserve">SHP0000691</t>
  </si>
  <si>
    <t xml:space="preserve">MH61EF4956</t>
  </si>
  <si>
    <t xml:space="preserve">SHP0000692</t>
  </si>
  <si>
    <t xml:space="preserve">MH87CD7898</t>
  </si>
  <si>
    <t xml:space="preserve">SHP0000693</t>
  </si>
  <si>
    <t xml:space="preserve">MH46AB5780</t>
  </si>
  <si>
    <t xml:space="preserve">SHP0000694</t>
  </si>
  <si>
    <t xml:space="preserve">MH75AB4004</t>
  </si>
  <si>
    <t xml:space="preserve">SHP0000695</t>
  </si>
  <si>
    <t xml:space="preserve">MH56EF9031</t>
  </si>
  <si>
    <t xml:space="preserve">SHP0000696</t>
  </si>
  <si>
    <t xml:space="preserve">MH17CD4077</t>
  </si>
  <si>
    <t xml:space="preserve">SHP0000697</t>
  </si>
  <si>
    <t xml:space="preserve">MH48AB4651</t>
  </si>
  <si>
    <t xml:space="preserve">SHP0000698</t>
  </si>
  <si>
    <t xml:space="preserve">MH99AB1745</t>
  </si>
  <si>
    <t xml:space="preserve">SHP0000699</t>
  </si>
  <si>
    <t xml:space="preserve">WH00745</t>
  </si>
  <si>
    <t xml:space="preserve">MH40AB2863</t>
  </si>
  <si>
    <t xml:space="preserve">SHP0000700</t>
  </si>
  <si>
    <t xml:space="preserve">MH76EF8378</t>
  </si>
  <si>
    <t xml:space="preserve">SHP0000701</t>
  </si>
  <si>
    <t xml:space="preserve">MH89AB6535</t>
  </si>
  <si>
    <t xml:space="preserve">SHP0000702</t>
  </si>
  <si>
    <t xml:space="preserve">MH32AB3626</t>
  </si>
  <si>
    <t xml:space="preserve">SHP0000703</t>
  </si>
  <si>
    <t xml:space="preserve">MH75CD9822</t>
  </si>
  <si>
    <t xml:space="preserve">SHP0000704</t>
  </si>
  <si>
    <t xml:space="preserve">MH21CD6345</t>
  </si>
  <si>
    <t xml:space="preserve">SHP0000705</t>
  </si>
  <si>
    <t xml:space="preserve">MH27AB2658</t>
  </si>
  <si>
    <t xml:space="preserve">SHP0000706</t>
  </si>
  <si>
    <t xml:space="preserve">MH70CD7882</t>
  </si>
  <si>
    <t xml:space="preserve">SHP0000707</t>
  </si>
  <si>
    <t xml:space="preserve">MH67AB9715</t>
  </si>
  <si>
    <t xml:space="preserve">SHP0000708</t>
  </si>
  <si>
    <t xml:space="preserve">MH88EF8442</t>
  </si>
  <si>
    <t xml:space="preserve">SHP0000709</t>
  </si>
  <si>
    <t xml:space="preserve">MH66CD2367</t>
  </si>
  <si>
    <t xml:space="preserve">SHP0000710</t>
  </si>
  <si>
    <t xml:space="preserve">MH14AB2001</t>
  </si>
  <si>
    <t xml:space="preserve">SHP0000711</t>
  </si>
  <si>
    <t xml:space="preserve">MH18AB5582</t>
  </si>
  <si>
    <t xml:space="preserve">SHP0000712</t>
  </si>
  <si>
    <t xml:space="preserve">MH85EF5432</t>
  </si>
  <si>
    <t xml:space="preserve">SHP0000713</t>
  </si>
  <si>
    <t xml:space="preserve">MH60AB3560</t>
  </si>
  <si>
    <t xml:space="preserve">SHP0000714</t>
  </si>
  <si>
    <t xml:space="preserve">MH20CD4077</t>
  </si>
  <si>
    <t xml:space="preserve">SHP0000715</t>
  </si>
  <si>
    <t xml:space="preserve">MH75CD6559</t>
  </si>
  <si>
    <t xml:space="preserve">SHP0000716</t>
  </si>
  <si>
    <t xml:space="preserve">MH81EF8697</t>
  </si>
  <si>
    <t xml:space="preserve">SHP0000717</t>
  </si>
  <si>
    <t xml:space="preserve">MH66EF4449</t>
  </si>
  <si>
    <t xml:space="preserve">SHP0000718</t>
  </si>
  <si>
    <t xml:space="preserve">MH96EF7396</t>
  </si>
  <si>
    <t xml:space="preserve">SHP0000719</t>
  </si>
  <si>
    <t xml:space="preserve">MH56CD9951</t>
  </si>
  <si>
    <t xml:space="preserve">SHP0000720</t>
  </si>
  <si>
    <t xml:space="preserve">MH54AB8300</t>
  </si>
  <si>
    <t xml:space="preserve">SHP0000721</t>
  </si>
  <si>
    <t xml:space="preserve">MH88EF4023</t>
  </si>
  <si>
    <t xml:space="preserve">SHP0000722</t>
  </si>
  <si>
    <t xml:space="preserve">MH24CD4611</t>
  </si>
  <si>
    <t xml:space="preserve">SHP0000723</t>
  </si>
  <si>
    <t xml:space="preserve">MH53CD2653</t>
  </si>
  <si>
    <t xml:space="preserve">SHP0000724</t>
  </si>
  <si>
    <t xml:space="preserve">MH80CD6867</t>
  </si>
  <si>
    <t xml:space="preserve">SHP0000725</t>
  </si>
  <si>
    <t xml:space="preserve">MH83CD1475</t>
  </si>
  <si>
    <t xml:space="preserve">SHP0000726</t>
  </si>
  <si>
    <t xml:space="preserve">MH15EF9191</t>
  </si>
  <si>
    <t xml:space="preserve">SHP0000727</t>
  </si>
  <si>
    <t xml:space="preserve">MH39EF7144</t>
  </si>
  <si>
    <t xml:space="preserve">SHP0000728</t>
  </si>
  <si>
    <t xml:space="preserve">MH66AB1940</t>
  </si>
  <si>
    <t xml:space="preserve">SHP0000729</t>
  </si>
  <si>
    <t xml:space="preserve">MH38EF4180</t>
  </si>
  <si>
    <t xml:space="preserve">SHP0000730</t>
  </si>
  <si>
    <t xml:space="preserve">MH22CD5291</t>
  </si>
  <si>
    <t xml:space="preserve">SHP0000731</t>
  </si>
  <si>
    <t xml:space="preserve">MH54CD1311</t>
  </si>
  <si>
    <t xml:space="preserve">SHP0000732</t>
  </si>
  <si>
    <t xml:space="preserve">MH73EF9783</t>
  </si>
  <si>
    <t xml:space="preserve">SHP0000733</t>
  </si>
  <si>
    <t xml:space="preserve">MH58CD4150</t>
  </si>
  <si>
    <t xml:space="preserve">SHP0000734</t>
  </si>
  <si>
    <t xml:space="preserve">MH23EF3914</t>
  </si>
  <si>
    <t xml:space="preserve">SHP0000735</t>
  </si>
  <si>
    <t xml:space="preserve">MH30AB3217</t>
  </si>
  <si>
    <t xml:space="preserve">SHP0000736</t>
  </si>
  <si>
    <t xml:space="preserve">MH60AB4215</t>
  </si>
  <si>
    <t xml:space="preserve">SHP0000737</t>
  </si>
  <si>
    <t xml:space="preserve">MH61CD7095</t>
  </si>
  <si>
    <t xml:space="preserve">SHP0000738</t>
  </si>
  <si>
    <t xml:space="preserve">MH80AB6344</t>
  </si>
  <si>
    <t xml:space="preserve">SHP0000739</t>
  </si>
  <si>
    <t xml:space="preserve">MH78CD6569</t>
  </si>
  <si>
    <t xml:space="preserve">SHP0000740</t>
  </si>
  <si>
    <t xml:space="preserve">MH27CD8335</t>
  </si>
  <si>
    <t xml:space="preserve">SHP0000741</t>
  </si>
  <si>
    <t xml:space="preserve">MH72EF7111</t>
  </si>
  <si>
    <t xml:space="preserve">SHP0000742</t>
  </si>
  <si>
    <t xml:space="preserve">MH89AB6744</t>
  </si>
  <si>
    <t xml:space="preserve">SHP0000743</t>
  </si>
  <si>
    <t xml:space="preserve">MH57CD9549</t>
  </si>
  <si>
    <t xml:space="preserve">SHP0000744</t>
  </si>
  <si>
    <t xml:space="preserve">MH40EF8107</t>
  </si>
  <si>
    <t xml:space="preserve">SHP0000745</t>
  </si>
  <si>
    <t xml:space="preserve">MH79EF9945</t>
  </si>
  <si>
    <t xml:space="preserve">SHP0000746</t>
  </si>
  <si>
    <t xml:space="preserve">MH76AB5902</t>
  </si>
  <si>
    <t xml:space="preserve">SHP0000747</t>
  </si>
  <si>
    <t xml:space="preserve">MH96CD9948</t>
  </si>
  <si>
    <t xml:space="preserve">SHP0000748</t>
  </si>
  <si>
    <t xml:space="preserve">WH00078</t>
  </si>
  <si>
    <t xml:space="preserve">MH63CD9799</t>
  </si>
  <si>
    <t xml:space="preserve">SHP0000749</t>
  </si>
  <si>
    <t xml:space="preserve">MH81CD7850</t>
  </si>
  <si>
    <t xml:space="preserve">SHP0000750</t>
  </si>
  <si>
    <t xml:space="preserve">MH57CD4126</t>
  </si>
  <si>
    <t xml:space="preserve">SHP0000751</t>
  </si>
  <si>
    <t xml:space="preserve">MH66CD2460</t>
  </si>
  <si>
    <t xml:space="preserve">SHP0000752</t>
  </si>
  <si>
    <t xml:space="preserve">MH71CD3711</t>
  </si>
  <si>
    <t xml:space="preserve">SHP0000753</t>
  </si>
  <si>
    <t xml:space="preserve">MH72EF7275</t>
  </si>
  <si>
    <t xml:space="preserve">SHP0000754</t>
  </si>
  <si>
    <t xml:space="preserve">MH65CD1869</t>
  </si>
  <si>
    <t xml:space="preserve">SHP0000755</t>
  </si>
  <si>
    <t xml:space="preserve">MH48CD7611</t>
  </si>
  <si>
    <t xml:space="preserve">SHP0000756</t>
  </si>
  <si>
    <t xml:space="preserve">MH71EF3419</t>
  </si>
  <si>
    <t xml:space="preserve">SHP0000757</t>
  </si>
  <si>
    <t xml:space="preserve">MH78EF5265</t>
  </si>
  <si>
    <t xml:space="preserve">SHP0000758</t>
  </si>
  <si>
    <t xml:space="preserve">MH33CD1172</t>
  </si>
  <si>
    <t xml:space="preserve">SHP0000759</t>
  </si>
  <si>
    <t xml:space="preserve">MH81EF2879</t>
  </si>
  <si>
    <t xml:space="preserve">SHP0000760</t>
  </si>
  <si>
    <t xml:space="preserve">MH95CD7950</t>
  </si>
  <si>
    <t xml:space="preserve">SHP0000761</t>
  </si>
  <si>
    <t xml:space="preserve">MH88CD4220</t>
  </si>
  <si>
    <t xml:space="preserve">SHP0000762</t>
  </si>
  <si>
    <t xml:space="preserve">MH60AB6327</t>
  </si>
  <si>
    <t xml:space="preserve">SHP0000763</t>
  </si>
  <si>
    <t xml:space="preserve">MH94AB2643</t>
  </si>
  <si>
    <t xml:space="preserve">SHP0000764</t>
  </si>
  <si>
    <t xml:space="preserve">MH54AB6652</t>
  </si>
  <si>
    <t xml:space="preserve">SHP0000765</t>
  </si>
  <si>
    <t xml:space="preserve">MH32CD1785</t>
  </si>
  <si>
    <t xml:space="preserve">SHP0000766</t>
  </si>
  <si>
    <t xml:space="preserve">MH93EF5608</t>
  </si>
  <si>
    <t xml:space="preserve">SHP0000767</t>
  </si>
  <si>
    <t xml:space="preserve">MH61AB5182</t>
  </si>
  <si>
    <t xml:space="preserve">SHP0000768</t>
  </si>
  <si>
    <t xml:space="preserve">MH85EF8976</t>
  </si>
  <si>
    <t xml:space="preserve">SHP0000769</t>
  </si>
  <si>
    <t xml:space="preserve">MH41AB7070</t>
  </si>
  <si>
    <t xml:space="preserve">SHP0000770</t>
  </si>
  <si>
    <t xml:space="preserve">MH86AB2286</t>
  </si>
  <si>
    <t xml:space="preserve">SHP0000771</t>
  </si>
  <si>
    <t xml:space="preserve">MH60EF9170</t>
  </si>
  <si>
    <t xml:space="preserve">SHP0000772</t>
  </si>
  <si>
    <t xml:space="preserve">MH20CD5309</t>
  </si>
  <si>
    <t xml:space="preserve">SHP0000773</t>
  </si>
  <si>
    <t xml:space="preserve">MH57EF2870</t>
  </si>
  <si>
    <t xml:space="preserve">SHP0000774</t>
  </si>
  <si>
    <t xml:space="preserve">MH69EF4542</t>
  </si>
  <si>
    <t xml:space="preserve">SHP0000775</t>
  </si>
  <si>
    <t xml:space="preserve">MH29EF6613</t>
  </si>
  <si>
    <t xml:space="preserve">SHP0000776</t>
  </si>
  <si>
    <t xml:space="preserve">MH47AB3885</t>
  </si>
  <si>
    <t xml:space="preserve">SHP0000777</t>
  </si>
  <si>
    <t xml:space="preserve">MH69EF5639</t>
  </si>
  <si>
    <t xml:space="preserve">SHP0000778</t>
  </si>
  <si>
    <t xml:space="preserve">MH31CD3546</t>
  </si>
  <si>
    <t xml:space="preserve">SHP0000779</t>
  </si>
  <si>
    <t xml:space="preserve">MH24CD5823</t>
  </si>
  <si>
    <t xml:space="preserve">SHP0000780</t>
  </si>
  <si>
    <t xml:space="preserve">MH66CD6383</t>
  </si>
  <si>
    <t xml:space="preserve">SHP0000781</t>
  </si>
  <si>
    <t xml:space="preserve">MH84AB2374</t>
  </si>
  <si>
    <t xml:space="preserve">SHP0000782</t>
  </si>
  <si>
    <t xml:space="preserve">MH95EF3031</t>
  </si>
  <si>
    <t xml:space="preserve">SHP0000783</t>
  </si>
  <si>
    <t xml:space="preserve">MH61CD2274</t>
  </si>
  <si>
    <t xml:space="preserve">SHP0000784</t>
  </si>
  <si>
    <t xml:space="preserve">MH14EF6694</t>
  </si>
  <si>
    <t xml:space="preserve">SHP0000785</t>
  </si>
  <si>
    <t xml:space="preserve">MH57AB7315</t>
  </si>
  <si>
    <t xml:space="preserve">SHP0000786</t>
  </si>
  <si>
    <t xml:space="preserve">MH36AB5645</t>
  </si>
  <si>
    <t xml:space="preserve">SHP0000787</t>
  </si>
  <si>
    <t xml:space="preserve">MH48AB1684</t>
  </si>
  <si>
    <t xml:space="preserve">SHP0000788</t>
  </si>
  <si>
    <t xml:space="preserve">MH25AB4652</t>
  </si>
  <si>
    <t xml:space="preserve">SHP0000789</t>
  </si>
  <si>
    <t xml:space="preserve">MH55AB3849</t>
  </si>
  <si>
    <t xml:space="preserve">SHP0000790</t>
  </si>
  <si>
    <t xml:space="preserve">MH70CD4212</t>
  </si>
  <si>
    <t xml:space="preserve">SHP0000791</t>
  </si>
  <si>
    <t xml:space="preserve">MH21EF3045</t>
  </si>
  <si>
    <t xml:space="preserve">SHP0000792</t>
  </si>
  <si>
    <t xml:space="preserve">MH43AB6730</t>
  </si>
  <si>
    <t xml:space="preserve">SHP0000793</t>
  </si>
  <si>
    <t xml:space="preserve">MH47EF7973</t>
  </si>
  <si>
    <t xml:space="preserve">SHP0000794</t>
  </si>
  <si>
    <t xml:space="preserve">MH58CD7040</t>
  </si>
  <si>
    <t xml:space="preserve">SHP0000795</t>
  </si>
  <si>
    <t xml:space="preserve">MH61CD9684</t>
  </si>
  <si>
    <t xml:space="preserve">SHP0000796</t>
  </si>
  <si>
    <t xml:space="preserve">MH44AB5485</t>
  </si>
  <si>
    <t xml:space="preserve">SHP0000797</t>
  </si>
  <si>
    <t xml:space="preserve">MH55CD2605</t>
  </si>
  <si>
    <t xml:space="preserve">SHP0000798</t>
  </si>
  <si>
    <t xml:space="preserve">MH70CD9253</t>
  </si>
  <si>
    <t xml:space="preserve">SHP0000799</t>
  </si>
  <si>
    <t xml:space="preserve">MH17EF7712</t>
  </si>
  <si>
    <t xml:space="preserve">SHP0000800</t>
  </si>
  <si>
    <t xml:space="preserve">MH31AB2322</t>
  </si>
  <si>
    <t xml:space="preserve">SHP0000801</t>
  </si>
  <si>
    <t xml:space="preserve">MH39AB9702</t>
  </si>
  <si>
    <t xml:space="preserve">SHP0000802</t>
  </si>
  <si>
    <t xml:space="preserve">MH30EF3182</t>
  </si>
  <si>
    <t xml:space="preserve">SHP0000803</t>
  </si>
  <si>
    <t xml:space="preserve">MH14CD6338</t>
  </si>
  <si>
    <t xml:space="preserve">SHP0000804</t>
  </si>
  <si>
    <t xml:space="preserve">MH50EF3889</t>
  </si>
  <si>
    <t xml:space="preserve">SHP0000805</t>
  </si>
  <si>
    <t xml:space="preserve">MH39AB3458</t>
  </si>
  <si>
    <t xml:space="preserve">SHP0000806</t>
  </si>
  <si>
    <t xml:space="preserve">MH43AB5393</t>
  </si>
  <si>
    <t xml:space="preserve">SHP0000807</t>
  </si>
  <si>
    <t xml:space="preserve">MH71CD2245</t>
  </si>
  <si>
    <t xml:space="preserve">SHP0000808</t>
  </si>
  <si>
    <t xml:space="preserve">MH48CD7156</t>
  </si>
  <si>
    <t xml:space="preserve">SHP0000809</t>
  </si>
  <si>
    <t xml:space="preserve">MH92EF5454</t>
  </si>
  <si>
    <t xml:space="preserve">SHP0000810</t>
  </si>
  <si>
    <t xml:space="preserve">MH28EF4162</t>
  </si>
  <si>
    <t xml:space="preserve">SHP0000811</t>
  </si>
  <si>
    <t xml:space="preserve">MH62AB8922</t>
  </si>
  <si>
    <t xml:space="preserve">SHP0000812</t>
  </si>
  <si>
    <t xml:space="preserve">MH29EF1836</t>
  </si>
  <si>
    <t xml:space="preserve">SHP0000813</t>
  </si>
  <si>
    <t xml:space="preserve">MH20EF3091</t>
  </si>
  <si>
    <t xml:space="preserve">SHP0000814</t>
  </si>
  <si>
    <t xml:space="preserve">MH99EF5538</t>
  </si>
  <si>
    <t xml:space="preserve">SHP0000815</t>
  </si>
  <si>
    <t xml:space="preserve">MH61AB6955</t>
  </si>
  <si>
    <t xml:space="preserve">SHP0000816</t>
  </si>
  <si>
    <t xml:space="preserve">MH45CD7243</t>
  </si>
  <si>
    <t xml:space="preserve">SHP0000817</t>
  </si>
  <si>
    <t xml:space="preserve">MH37EF7344</t>
  </si>
  <si>
    <t xml:space="preserve">SHP0000818</t>
  </si>
  <si>
    <t xml:space="preserve">MH24CD1588</t>
  </si>
  <si>
    <t xml:space="preserve">SHP0000819</t>
  </si>
  <si>
    <t xml:space="preserve">MH93CD2477</t>
  </si>
  <si>
    <t xml:space="preserve">SHP0000820</t>
  </si>
  <si>
    <t xml:space="preserve">MH50CD8282</t>
  </si>
  <si>
    <t xml:space="preserve">SHP0000821</t>
  </si>
  <si>
    <t xml:space="preserve">MH81EF3947</t>
  </si>
  <si>
    <t xml:space="preserve">SHP0000822</t>
  </si>
  <si>
    <t xml:space="preserve">MH80AB9454</t>
  </si>
  <si>
    <t xml:space="preserve">SHP0000823</t>
  </si>
  <si>
    <t xml:space="preserve">MH65EF5215</t>
  </si>
  <si>
    <t xml:space="preserve">SHP0000824</t>
  </si>
  <si>
    <t xml:space="preserve">MH24EF8133</t>
  </si>
  <si>
    <t xml:space="preserve">SHP0000825</t>
  </si>
  <si>
    <t xml:space="preserve">MH54EF4908</t>
  </si>
  <si>
    <t xml:space="preserve">SHP0000826</t>
  </si>
  <si>
    <t xml:space="preserve">MH52EF9209</t>
  </si>
  <si>
    <t xml:space="preserve">SHP0000827</t>
  </si>
  <si>
    <t xml:space="preserve">MH65CD7422</t>
  </si>
  <si>
    <t xml:space="preserve">SHP0000828</t>
  </si>
  <si>
    <t xml:space="preserve">MH60CD2020</t>
  </si>
  <si>
    <t xml:space="preserve">SHP0000829</t>
  </si>
  <si>
    <t xml:space="preserve">MH13AB1422</t>
  </si>
  <si>
    <t xml:space="preserve">SHP0000830</t>
  </si>
  <si>
    <t xml:space="preserve">MH40EF6381</t>
  </si>
  <si>
    <t xml:space="preserve">SHP0000831</t>
  </si>
  <si>
    <t xml:space="preserve">MH81CD4094</t>
  </si>
  <si>
    <t xml:space="preserve">SHP0000832</t>
  </si>
  <si>
    <t xml:space="preserve">MH50AB1316</t>
  </si>
  <si>
    <t xml:space="preserve">SHP0000833</t>
  </si>
  <si>
    <t xml:space="preserve">MH24CD8552</t>
  </si>
  <si>
    <t xml:space="preserve">SHP0000834</t>
  </si>
  <si>
    <t xml:space="preserve">MH34CD7035</t>
  </si>
  <si>
    <t xml:space="preserve">SHP0000835</t>
  </si>
  <si>
    <t xml:space="preserve">MH79AB7432</t>
  </si>
  <si>
    <t xml:space="preserve">SHP0000836</t>
  </si>
  <si>
    <t xml:space="preserve">MH59AB2558</t>
  </si>
  <si>
    <t xml:space="preserve">SHP0000837</t>
  </si>
  <si>
    <t xml:space="preserve">MH93CD9074</t>
  </si>
  <si>
    <t xml:space="preserve">SHP0000838</t>
  </si>
  <si>
    <t xml:space="preserve">MH29EF1646</t>
  </si>
  <si>
    <t xml:space="preserve">SHP0000839</t>
  </si>
  <si>
    <t xml:space="preserve">MH80EF2947</t>
  </si>
  <si>
    <t xml:space="preserve">SHP0000840</t>
  </si>
  <si>
    <t xml:space="preserve">MH19EF4550</t>
  </si>
  <si>
    <t xml:space="preserve">SHP0000841</t>
  </si>
  <si>
    <t xml:space="preserve">MH99CD6508</t>
  </si>
  <si>
    <t xml:space="preserve">SHP0000842</t>
  </si>
  <si>
    <t xml:space="preserve">MH39AB6846</t>
  </si>
  <si>
    <t xml:space="preserve">SHP0000843</t>
  </si>
  <si>
    <t xml:space="preserve">MH55CD5476</t>
  </si>
  <si>
    <t xml:space="preserve">SHP0000844</t>
  </si>
  <si>
    <t xml:space="preserve">MH21EF5090</t>
  </si>
  <si>
    <t xml:space="preserve">SHP0000845</t>
  </si>
  <si>
    <t xml:space="preserve">MH10EF2606</t>
  </si>
  <si>
    <t xml:space="preserve">SHP0000846</t>
  </si>
  <si>
    <t xml:space="preserve">MH26AB8301</t>
  </si>
  <si>
    <t xml:space="preserve">SHP0000847</t>
  </si>
  <si>
    <t xml:space="preserve">MH43CD2159</t>
  </si>
  <si>
    <t xml:space="preserve">SHP0000848</t>
  </si>
  <si>
    <t xml:space="preserve">MH19EF8556</t>
  </si>
  <si>
    <t xml:space="preserve">SHP0000849</t>
  </si>
  <si>
    <t xml:space="preserve">MH20EF4529</t>
  </si>
  <si>
    <t xml:space="preserve">SHP0000850</t>
  </si>
  <si>
    <t xml:space="preserve">MH48EF9657</t>
  </si>
  <si>
    <t xml:space="preserve">SHP0000851</t>
  </si>
  <si>
    <t xml:space="preserve">MH57CD2407</t>
  </si>
  <si>
    <t xml:space="preserve">SHP0000852</t>
  </si>
  <si>
    <t xml:space="preserve">MH24AB1322</t>
  </si>
  <si>
    <t xml:space="preserve">SHP0000853</t>
  </si>
  <si>
    <t xml:space="preserve">MH77AB9434</t>
  </si>
  <si>
    <t xml:space="preserve">SHP0000854</t>
  </si>
  <si>
    <t xml:space="preserve">MH92AB2541</t>
  </si>
  <si>
    <t xml:space="preserve">SHP0000855</t>
  </si>
  <si>
    <t xml:space="preserve">MH73EF7396</t>
  </si>
  <si>
    <t xml:space="preserve">SHP0000856</t>
  </si>
  <si>
    <t xml:space="preserve">MH61AB4540</t>
  </si>
  <si>
    <t xml:space="preserve">SHP0000857</t>
  </si>
  <si>
    <t xml:space="preserve">MH79CD6049</t>
  </si>
  <si>
    <t xml:space="preserve">SHP0000858</t>
  </si>
  <si>
    <t xml:space="preserve">MH47EF8589</t>
  </si>
  <si>
    <t xml:space="preserve">SHP0000859</t>
  </si>
  <si>
    <t xml:space="preserve">MH69AB7484</t>
  </si>
  <si>
    <t xml:space="preserve">SHP0000860</t>
  </si>
  <si>
    <t xml:space="preserve">MH92AB4679</t>
  </si>
  <si>
    <t xml:space="preserve">SHP0000861</t>
  </si>
  <si>
    <t xml:space="preserve">MH92AB6059</t>
  </si>
  <si>
    <t xml:space="preserve">SHP0000862</t>
  </si>
  <si>
    <t xml:space="preserve">MH95AB9310</t>
  </si>
  <si>
    <t xml:space="preserve">SHP0000863</t>
  </si>
  <si>
    <t xml:space="preserve">MH87CD9162</t>
  </si>
  <si>
    <t xml:space="preserve">SHP0000864</t>
  </si>
  <si>
    <t xml:space="preserve">MH28CD4212</t>
  </si>
  <si>
    <t xml:space="preserve">SHP0000865</t>
  </si>
  <si>
    <t xml:space="preserve">MH88EF5691</t>
  </si>
  <si>
    <t xml:space="preserve">SHP0000866</t>
  </si>
  <si>
    <t xml:space="preserve">MH18CD8135</t>
  </si>
  <si>
    <t xml:space="preserve">SHP0000867</t>
  </si>
  <si>
    <t xml:space="preserve">MH36EF7508</t>
  </si>
  <si>
    <t xml:space="preserve">SHP0000868</t>
  </si>
  <si>
    <t xml:space="preserve">MH74CD3467</t>
  </si>
  <si>
    <t xml:space="preserve">SHP0000869</t>
  </si>
  <si>
    <t xml:space="preserve">MH72AB9253</t>
  </si>
  <si>
    <t xml:space="preserve">SHP0000870</t>
  </si>
  <si>
    <t xml:space="preserve">MH69AB6604</t>
  </si>
  <si>
    <t xml:space="preserve">SHP0000871</t>
  </si>
  <si>
    <t xml:space="preserve">MH16CD1793</t>
  </si>
  <si>
    <t xml:space="preserve">SHP0000872</t>
  </si>
  <si>
    <t xml:space="preserve">WH00234</t>
  </si>
  <si>
    <t xml:space="preserve">MH50EF8345</t>
  </si>
  <si>
    <t xml:space="preserve">SHP0000873</t>
  </si>
  <si>
    <t xml:space="preserve">MH45CD4418</t>
  </si>
  <si>
    <t xml:space="preserve">SHP0000874</t>
  </si>
  <si>
    <t xml:space="preserve">MH96EF9552</t>
  </si>
  <si>
    <t xml:space="preserve">SHP0000875</t>
  </si>
  <si>
    <t xml:space="preserve">MH65CD3957</t>
  </si>
  <si>
    <t xml:space="preserve">SHP0000876</t>
  </si>
  <si>
    <t xml:space="preserve">MH93CD2047</t>
  </si>
  <si>
    <t xml:space="preserve">SHP0000877</t>
  </si>
  <si>
    <t xml:space="preserve">MH51CD4731</t>
  </si>
  <si>
    <t xml:space="preserve">SHP0000878</t>
  </si>
  <si>
    <t xml:space="preserve">MH59CD6837</t>
  </si>
  <si>
    <t xml:space="preserve">SHP0000879</t>
  </si>
  <si>
    <t xml:space="preserve">MH53AB7957</t>
  </si>
  <si>
    <t xml:space="preserve">SHP0000880</t>
  </si>
  <si>
    <t xml:space="preserve">MH18CD5770</t>
  </si>
  <si>
    <t xml:space="preserve">SHP0000881</t>
  </si>
  <si>
    <t xml:space="preserve">MH19AB5490</t>
  </si>
  <si>
    <t xml:space="preserve">SHP0000882</t>
  </si>
  <si>
    <t xml:space="preserve">MH37CD2001</t>
  </si>
  <si>
    <t xml:space="preserve">SHP0000883</t>
  </si>
  <si>
    <t xml:space="preserve">MH52EF2061</t>
  </si>
  <si>
    <t xml:space="preserve">SHP0000884</t>
  </si>
  <si>
    <t xml:space="preserve">MH35EF1055</t>
  </si>
  <si>
    <t xml:space="preserve">SHP0000885</t>
  </si>
  <si>
    <t xml:space="preserve">MH90CD6981</t>
  </si>
  <si>
    <t xml:space="preserve">SHP0000886</t>
  </si>
  <si>
    <t xml:space="preserve">MH88EF1241</t>
  </si>
  <si>
    <t xml:space="preserve">SHP0000887</t>
  </si>
  <si>
    <t xml:space="preserve">MH95CD6388</t>
  </si>
  <si>
    <t xml:space="preserve">SHP0000888</t>
  </si>
  <si>
    <t xml:space="preserve">MH51AB1127</t>
  </si>
  <si>
    <t xml:space="preserve">SHP0000889</t>
  </si>
  <si>
    <t xml:space="preserve">MH65CD9638</t>
  </si>
  <si>
    <t xml:space="preserve">SHP0000890</t>
  </si>
  <si>
    <t xml:space="preserve">MH12EF7228</t>
  </si>
  <si>
    <t xml:space="preserve">SHP0000891</t>
  </si>
  <si>
    <t xml:space="preserve">MH43EF9849</t>
  </si>
  <si>
    <t xml:space="preserve">SHP0000892</t>
  </si>
  <si>
    <t xml:space="preserve">MH63AB5385</t>
  </si>
  <si>
    <t xml:space="preserve">SHP0000893</t>
  </si>
  <si>
    <t xml:space="preserve">MH91CD2553</t>
  </si>
  <si>
    <t xml:space="preserve">SHP0000894</t>
  </si>
  <si>
    <t xml:space="preserve">MH80CD2452</t>
  </si>
  <si>
    <t xml:space="preserve">SHP0000895</t>
  </si>
  <si>
    <t xml:space="preserve">MH79AB9558</t>
  </si>
  <si>
    <t xml:space="preserve">SHP0000896</t>
  </si>
  <si>
    <t xml:space="preserve">MH59AB1434</t>
  </si>
  <si>
    <t xml:space="preserve">SHP0000897</t>
  </si>
  <si>
    <t xml:space="preserve">MH92AB8671</t>
  </si>
  <si>
    <t xml:space="preserve">SHP0000898</t>
  </si>
  <si>
    <t xml:space="preserve">MH15AB3419</t>
  </si>
  <si>
    <t xml:space="preserve">SHP0000899</t>
  </si>
  <si>
    <t xml:space="preserve">MH33EF5256</t>
  </si>
  <si>
    <t xml:space="preserve">SHP0000900</t>
  </si>
  <si>
    <t xml:space="preserve">MH76CD2516</t>
  </si>
  <si>
    <t xml:space="preserve">SHP0000901</t>
  </si>
  <si>
    <t xml:space="preserve">MH26AB6830</t>
  </si>
  <si>
    <t xml:space="preserve">SHP0000902</t>
  </si>
  <si>
    <t xml:space="preserve">MH40CD1410</t>
  </si>
  <si>
    <t xml:space="preserve">SHP0000903</t>
  </si>
  <si>
    <t xml:space="preserve">MH89AB9093</t>
  </si>
  <si>
    <t xml:space="preserve">SHP0000904</t>
  </si>
  <si>
    <t xml:space="preserve">MH42EF5597</t>
  </si>
  <si>
    <t xml:space="preserve">SHP0000905</t>
  </si>
  <si>
    <t xml:space="preserve">MH13CD4968</t>
  </si>
  <si>
    <t xml:space="preserve">SHP0000906</t>
  </si>
  <si>
    <t xml:space="preserve">MH85AB1049</t>
  </si>
  <si>
    <t xml:space="preserve">SHP0000907</t>
  </si>
  <si>
    <t xml:space="preserve">MH11EF2872</t>
  </si>
  <si>
    <t xml:space="preserve">SHP0000908</t>
  </si>
  <si>
    <t xml:space="preserve">MH89CD6561</t>
  </si>
  <si>
    <t xml:space="preserve">SHP0000909</t>
  </si>
  <si>
    <t xml:space="preserve">MH83CD7179</t>
  </si>
  <si>
    <t xml:space="preserve">SHP0000910</t>
  </si>
  <si>
    <t xml:space="preserve">MH52CD5711</t>
  </si>
  <si>
    <t xml:space="preserve">SHP0000911</t>
  </si>
  <si>
    <t xml:space="preserve">MH15AB5184</t>
  </si>
  <si>
    <t xml:space="preserve">SHP0000912</t>
  </si>
  <si>
    <t xml:space="preserve">MH24AB6930</t>
  </si>
  <si>
    <t xml:space="preserve">SHP0000913</t>
  </si>
  <si>
    <t xml:space="preserve">MH61EF4525</t>
  </si>
  <si>
    <t xml:space="preserve">SHP0000914</t>
  </si>
  <si>
    <t xml:space="preserve">MH66CD5617</t>
  </si>
  <si>
    <t xml:space="preserve">SHP0000915</t>
  </si>
  <si>
    <t xml:space="preserve">MH16EF8946</t>
  </si>
  <si>
    <t xml:space="preserve">SHP0000916</t>
  </si>
  <si>
    <t xml:space="preserve">MH64EF5742</t>
  </si>
  <si>
    <t xml:space="preserve">SHP0000917</t>
  </si>
  <si>
    <t xml:space="preserve">MH50AB4096</t>
  </si>
  <si>
    <t xml:space="preserve">SHP0000918</t>
  </si>
  <si>
    <t xml:space="preserve">MH30CD1483</t>
  </si>
  <si>
    <t xml:space="preserve">SHP0000919</t>
  </si>
  <si>
    <t xml:space="preserve">MH69CD4835</t>
  </si>
  <si>
    <t xml:space="preserve">SHP0000920</t>
  </si>
  <si>
    <t xml:space="preserve">MH78EF7040</t>
  </si>
  <si>
    <t xml:space="preserve">SHP0000921</t>
  </si>
  <si>
    <t xml:space="preserve">MH17CD7696</t>
  </si>
  <si>
    <t xml:space="preserve">SHP0000922</t>
  </si>
  <si>
    <t xml:space="preserve">MH87AB4112</t>
  </si>
  <si>
    <t xml:space="preserve">SHP0000923</t>
  </si>
  <si>
    <t xml:space="preserve">MH15AB8653</t>
  </si>
  <si>
    <t xml:space="preserve">SHP0000924</t>
  </si>
  <si>
    <t xml:space="preserve">MH93CD6132</t>
  </si>
  <si>
    <t xml:space="preserve">SHP0000925</t>
  </si>
  <si>
    <t xml:space="preserve">MH77AB8425</t>
  </si>
  <si>
    <t xml:space="preserve">SHP0000926</t>
  </si>
  <si>
    <t xml:space="preserve">MH73EF6406</t>
  </si>
  <si>
    <t xml:space="preserve">SHP0000927</t>
  </si>
  <si>
    <t xml:space="preserve">MH16CD2849</t>
  </si>
  <si>
    <t xml:space="preserve">SHP0000928</t>
  </si>
  <si>
    <t xml:space="preserve">MH31CD1817</t>
  </si>
  <si>
    <t xml:space="preserve">SHP0000929</t>
  </si>
  <si>
    <t xml:space="preserve">MH42EF5961</t>
  </si>
  <si>
    <t xml:space="preserve">SHP0000930</t>
  </si>
  <si>
    <t xml:space="preserve">MH83AB4578</t>
  </si>
  <si>
    <t xml:space="preserve">SHP0000931</t>
  </si>
  <si>
    <t xml:space="preserve">MH52AB8781</t>
  </si>
  <si>
    <t xml:space="preserve">SHP0000932</t>
  </si>
  <si>
    <t xml:space="preserve">MH65CD4264</t>
  </si>
  <si>
    <t xml:space="preserve">SHP0000933</t>
  </si>
  <si>
    <t xml:space="preserve">MH92EF4690</t>
  </si>
  <si>
    <t xml:space="preserve">SHP0000934</t>
  </si>
  <si>
    <t xml:space="preserve">MH70EF1217</t>
  </si>
  <si>
    <t xml:space="preserve">SHP0000935</t>
  </si>
  <si>
    <t xml:space="preserve">MH68EF9081</t>
  </si>
  <si>
    <t xml:space="preserve">SHP0000936</t>
  </si>
  <si>
    <t xml:space="preserve">MH46CD1184</t>
  </si>
  <si>
    <t xml:space="preserve">SHP0000937</t>
  </si>
  <si>
    <t xml:space="preserve">MH97EF4135</t>
  </si>
  <si>
    <t xml:space="preserve">SHP0000938</t>
  </si>
  <si>
    <t xml:space="preserve">MH81AB7464</t>
  </si>
  <si>
    <t xml:space="preserve">SHP0000939</t>
  </si>
  <si>
    <t xml:space="preserve">MH32AB5326</t>
  </si>
  <si>
    <t xml:space="preserve">SHP0000940</t>
  </si>
  <si>
    <t xml:space="preserve">MH93EF9619</t>
  </si>
  <si>
    <t xml:space="preserve">SHP0000941</t>
  </si>
  <si>
    <t xml:space="preserve">MH20CD8682</t>
  </si>
  <si>
    <t xml:space="preserve">SHP0000942</t>
  </si>
  <si>
    <t xml:space="preserve">MH14AB2839</t>
  </si>
  <si>
    <t xml:space="preserve">SHP0000943</t>
  </si>
  <si>
    <t xml:space="preserve">MH97AB5047</t>
  </si>
  <si>
    <t xml:space="preserve">SHP0000944</t>
  </si>
  <si>
    <t xml:space="preserve">MH79AB3378</t>
  </si>
  <si>
    <t xml:space="preserve">SHP0000945</t>
  </si>
  <si>
    <t xml:space="preserve">MH82CD2670</t>
  </si>
  <si>
    <t xml:space="preserve">SHP0000946</t>
  </si>
  <si>
    <t xml:space="preserve">MH42CD3724</t>
  </si>
  <si>
    <t xml:space="preserve">SHP0000947</t>
  </si>
  <si>
    <t xml:space="preserve">MH39EF5892</t>
  </si>
  <si>
    <t xml:space="preserve">SHP0000948</t>
  </si>
  <si>
    <t xml:space="preserve">MH56AB2447</t>
  </si>
  <si>
    <t xml:space="preserve">SHP0000949</t>
  </si>
  <si>
    <t xml:space="preserve">MH40EF2645</t>
  </si>
  <si>
    <t xml:space="preserve">SHP0000950</t>
  </si>
  <si>
    <t xml:space="preserve">MH49CD4898</t>
  </si>
  <si>
    <t xml:space="preserve">SHP0000951</t>
  </si>
  <si>
    <t xml:space="preserve">MH62EF2593</t>
  </si>
  <si>
    <t xml:space="preserve">SHP0000952</t>
  </si>
  <si>
    <t xml:space="preserve">MH91AB5211</t>
  </si>
  <si>
    <t xml:space="preserve">SHP0000953</t>
  </si>
  <si>
    <t xml:space="preserve">MH20EF2494</t>
  </si>
  <si>
    <t xml:space="preserve">SHP0000954</t>
  </si>
  <si>
    <t xml:space="preserve">MH80EF7980</t>
  </si>
  <si>
    <t xml:space="preserve">SHP0000955</t>
  </si>
  <si>
    <t xml:space="preserve">MH34EF2866</t>
  </si>
  <si>
    <t xml:space="preserve">SHP0000956</t>
  </si>
  <si>
    <t xml:space="preserve">MH22AB7821</t>
  </si>
  <si>
    <t xml:space="preserve">SHP0000957</t>
  </si>
  <si>
    <t xml:space="preserve">MH99EF6190</t>
  </si>
  <si>
    <t xml:space="preserve">SHP0000958</t>
  </si>
  <si>
    <t xml:space="preserve">MH32CD2487</t>
  </si>
  <si>
    <t xml:space="preserve">SHP0000959</t>
  </si>
  <si>
    <t xml:space="preserve">MH47EF7906</t>
  </si>
  <si>
    <t xml:space="preserve">SHP0000960</t>
  </si>
  <si>
    <t xml:space="preserve">MH38AB3489</t>
  </si>
  <si>
    <t xml:space="preserve">SHP0000961</t>
  </si>
  <si>
    <t xml:space="preserve">MH91AB1305</t>
  </si>
  <si>
    <t xml:space="preserve">SHP0000962</t>
  </si>
  <si>
    <t xml:space="preserve">MH93AB4402</t>
  </si>
  <si>
    <t xml:space="preserve">SHP0000963</t>
  </si>
  <si>
    <t xml:space="preserve">MH95EF5373</t>
  </si>
  <si>
    <t xml:space="preserve">SHP0000964</t>
  </si>
  <si>
    <t xml:space="preserve">MH30EF8799</t>
  </si>
  <si>
    <t xml:space="preserve">SHP0000965</t>
  </si>
  <si>
    <t xml:space="preserve">MH55EF6330</t>
  </si>
  <si>
    <t xml:space="preserve">SHP0000966</t>
  </si>
  <si>
    <t xml:space="preserve">MH80AB5159</t>
  </si>
  <si>
    <t xml:space="preserve">SHP0000967</t>
  </si>
  <si>
    <t xml:space="preserve">MH54CD6284</t>
  </si>
  <si>
    <t xml:space="preserve">SHP0000968</t>
  </si>
  <si>
    <t xml:space="preserve">MH76CD2344</t>
  </si>
  <si>
    <t xml:space="preserve">SHP0000969</t>
  </si>
  <si>
    <t xml:space="preserve">MH99AB5337</t>
  </si>
  <si>
    <t xml:space="preserve">SHP0000970</t>
  </si>
  <si>
    <t xml:space="preserve">MH53EF3728</t>
  </si>
  <si>
    <t xml:space="preserve">SHP0000971</t>
  </si>
  <si>
    <t xml:space="preserve">MH70EF2059</t>
  </si>
  <si>
    <t xml:space="preserve">SHP0000972</t>
  </si>
  <si>
    <t xml:space="preserve">MH52EF8654</t>
  </si>
  <si>
    <t xml:space="preserve">SHP0000973</t>
  </si>
  <si>
    <t xml:space="preserve">MH48AB4714</t>
  </si>
  <si>
    <t xml:space="preserve">SHP0000974</t>
  </si>
  <si>
    <t xml:space="preserve">MH58CD3311</t>
  </si>
  <si>
    <t xml:space="preserve">SHP0000975</t>
  </si>
  <si>
    <t xml:space="preserve">MH77CD1963</t>
  </si>
  <si>
    <t xml:space="preserve">SHP0000976</t>
  </si>
  <si>
    <t xml:space="preserve">MH39AB6246</t>
  </si>
  <si>
    <t xml:space="preserve">SHP0000977</t>
  </si>
  <si>
    <t xml:space="preserve">MH86AB6011</t>
  </si>
  <si>
    <t xml:space="preserve">SHP0000978</t>
  </si>
  <si>
    <t xml:space="preserve">MH58EF4952</t>
  </si>
  <si>
    <t xml:space="preserve">SHP0000979</t>
  </si>
  <si>
    <t xml:space="preserve">MH43EF9763</t>
  </si>
  <si>
    <t xml:space="preserve">SHP0000980</t>
  </si>
  <si>
    <t xml:space="preserve">MH96AB7769</t>
  </si>
  <si>
    <t xml:space="preserve">SHP0000981</t>
  </si>
  <si>
    <t xml:space="preserve">MH38AB2474</t>
  </si>
  <si>
    <t xml:space="preserve">SHP0000982</t>
  </si>
  <si>
    <t xml:space="preserve">MH85CD9643</t>
  </si>
  <si>
    <t xml:space="preserve">SHP0000983</t>
  </si>
  <si>
    <t xml:space="preserve">MH37CD4331</t>
  </si>
  <si>
    <t xml:space="preserve">SHP0000984</t>
  </si>
  <si>
    <t xml:space="preserve">MH19AB1330</t>
  </si>
  <si>
    <t xml:space="preserve">SHP0000985</t>
  </si>
  <si>
    <t xml:space="preserve">WH00244</t>
  </si>
  <si>
    <t xml:space="preserve">MH52CD7035</t>
  </si>
  <si>
    <t xml:space="preserve">SHP0000986</t>
  </si>
  <si>
    <t xml:space="preserve">MH64CD5511</t>
  </si>
  <si>
    <t xml:space="preserve">SHP0000987</t>
  </si>
  <si>
    <t xml:space="preserve">MH60AB7007</t>
  </si>
  <si>
    <t xml:space="preserve">SHP0000988</t>
  </si>
  <si>
    <t xml:space="preserve">MH75CD8912</t>
  </si>
  <si>
    <t xml:space="preserve">SHP0000989</t>
  </si>
  <si>
    <t xml:space="preserve">MH71AB8110</t>
  </si>
  <si>
    <t xml:space="preserve">SHP0000990</t>
  </si>
  <si>
    <t xml:space="preserve">MH85EF6901</t>
  </si>
  <si>
    <t xml:space="preserve">SHP0000991</t>
  </si>
  <si>
    <t xml:space="preserve">MH32CD7272</t>
  </si>
  <si>
    <t xml:space="preserve">SHP0000992</t>
  </si>
  <si>
    <t xml:space="preserve">MH92AB5512</t>
  </si>
  <si>
    <t xml:space="preserve">SHP0000993</t>
  </si>
  <si>
    <t xml:space="preserve">MH43AB7833</t>
  </si>
  <si>
    <t xml:space="preserve">SHP0000994</t>
  </si>
  <si>
    <t xml:space="preserve">MH48EF2350</t>
  </si>
  <si>
    <t xml:space="preserve">SHP0000995</t>
  </si>
  <si>
    <t xml:space="preserve">MH19CD7582</t>
  </si>
  <si>
    <t xml:space="preserve">SHP0000996</t>
  </si>
  <si>
    <t xml:space="preserve">MH44CD2985</t>
  </si>
  <si>
    <t xml:space="preserve">SHP0000997</t>
  </si>
  <si>
    <t xml:space="preserve">MH84EF6742</t>
  </si>
  <si>
    <t xml:space="preserve">SHP0000998</t>
  </si>
  <si>
    <t xml:space="preserve">MH31AB2188</t>
  </si>
  <si>
    <t xml:space="preserve">SHP0000999</t>
  </si>
  <si>
    <t xml:space="preserve">MH59EF4321</t>
  </si>
  <si>
    <t xml:space="preserve">SHP0001000</t>
  </si>
  <si>
    <t xml:space="preserve">MH10EF9420</t>
  </si>
  <si>
    <t xml:space="preserve">Forecast_ID</t>
  </si>
  <si>
    <t xml:space="preserve">Forecast_Month</t>
  </si>
  <si>
    <t xml:space="preserve">Forecast_Method</t>
  </si>
  <si>
    <t xml:space="preserve">Forecasted_Qty</t>
  </si>
  <si>
    <t xml:space="preserve">Actual_Qty</t>
  </si>
  <si>
    <t xml:space="preserve">Forecast_Error</t>
  </si>
  <si>
    <t xml:space="preserve">MAPE_Pct</t>
  </si>
  <si>
    <t xml:space="preserve">Bias</t>
  </si>
  <si>
    <t xml:space="preserve">Forecast_Accuracy_Pct</t>
  </si>
  <si>
    <t xml:space="preserve">Created_By</t>
  </si>
  <si>
    <t xml:space="preserve">Approved_By</t>
  </si>
  <si>
    <t xml:space="preserve">Forecast_Version</t>
  </si>
  <si>
    <t xml:space="preserve">★ Bias_Direction</t>
  </si>
  <si>
    <t xml:space="preserve">★ MAPE_Band</t>
  </si>
  <si>
    <t xml:space="preserve">★ Forecast_Year</t>
  </si>
  <si>
    <t xml:space="preserve">FCT0000001</t>
  </si>
  <si>
    <t xml:space="preserve">Analyst_6</t>
  </si>
  <si>
    <t xml:space="preserve">Manager_4</t>
  </si>
  <si>
    <t xml:space="preserve">v2</t>
  </si>
  <si>
    <t xml:space="preserve">FCT0000002</t>
  </si>
  <si>
    <t xml:space="preserve">Analyst_15</t>
  </si>
  <si>
    <t xml:space="preserve">Manager_1</t>
  </si>
  <si>
    <t xml:space="preserve">v1</t>
  </si>
  <si>
    <t xml:space="preserve">FCT0000003</t>
  </si>
  <si>
    <t xml:space="preserve">Analyst_10</t>
  </si>
  <si>
    <t xml:space="preserve">Manager_3</t>
  </si>
  <si>
    <t xml:space="preserve">v3</t>
  </si>
  <si>
    <t xml:space="preserve">FCT0000004</t>
  </si>
  <si>
    <t xml:space="preserve">FCT0000005</t>
  </si>
  <si>
    <t xml:space="preserve">Analyst_9</t>
  </si>
  <si>
    <t xml:space="preserve">FCT0000006</t>
  </si>
  <si>
    <t xml:space="preserve">Analyst_8</t>
  </si>
  <si>
    <t xml:space="preserve">Manager_5</t>
  </si>
  <si>
    <t xml:space="preserve">FCT0000007</t>
  </si>
  <si>
    <t xml:space="preserve">Analyst_14</t>
  </si>
  <si>
    <t xml:space="preserve">FCT0000008</t>
  </si>
  <si>
    <t xml:space="preserve">Analyst_3</t>
  </si>
  <si>
    <t xml:space="preserve">FCT0000009</t>
  </si>
  <si>
    <t xml:space="preserve">FCT0000010</t>
  </si>
  <si>
    <t xml:space="preserve">Analyst_11</t>
  </si>
  <si>
    <t xml:space="preserve">FCT0000011</t>
  </si>
  <si>
    <t xml:space="preserve">FCT0000012</t>
  </si>
  <si>
    <t xml:space="preserve">Analyst_12</t>
  </si>
  <si>
    <t xml:space="preserve">FCT0000013</t>
  </si>
  <si>
    <t xml:space="preserve">Analyst_2</t>
  </si>
  <si>
    <t xml:space="preserve">FCT0000014</t>
  </si>
  <si>
    <t xml:space="preserve">FCT0000015</t>
  </si>
  <si>
    <t xml:space="preserve">Analyst_5</t>
  </si>
  <si>
    <t xml:space="preserve">Manager_2</t>
  </si>
  <si>
    <t xml:space="preserve">FCT0000016</t>
  </si>
  <si>
    <t xml:space="preserve">FCT0000017</t>
  </si>
  <si>
    <t xml:space="preserve">FCT0000018</t>
  </si>
  <si>
    <t xml:space="preserve">FCT0000019</t>
  </si>
  <si>
    <t xml:space="preserve">FCT0000020</t>
  </si>
  <si>
    <t xml:space="preserve">FCT0000021</t>
  </si>
  <si>
    <t xml:space="preserve">Analyst_1</t>
  </si>
  <si>
    <t xml:space="preserve">FCT0000022</t>
  </si>
  <si>
    <t xml:space="preserve">FCT0000023</t>
  </si>
  <si>
    <t xml:space="preserve">FCT0000024</t>
  </si>
  <si>
    <t xml:space="preserve">FCT0000025</t>
  </si>
  <si>
    <t xml:space="preserve">FCT0000026</t>
  </si>
  <si>
    <t xml:space="preserve">FCT0000027</t>
  </si>
  <si>
    <t xml:space="preserve">FCT0000028</t>
  </si>
  <si>
    <t xml:space="preserve">FCT0000029</t>
  </si>
  <si>
    <t xml:space="preserve">FCT0000030</t>
  </si>
  <si>
    <t xml:space="preserve">FCT0000031</t>
  </si>
  <si>
    <t xml:space="preserve">FCT0000032</t>
  </si>
  <si>
    <t xml:space="preserve">FCT0000033</t>
  </si>
  <si>
    <t xml:space="preserve">Analyst_4</t>
  </si>
  <si>
    <t xml:space="preserve">FCT0000034</t>
  </si>
  <si>
    <t xml:space="preserve">FCT0000035</t>
  </si>
  <si>
    <t xml:space="preserve">FCT0000036</t>
  </si>
  <si>
    <t xml:space="preserve">FCT0000037</t>
  </si>
  <si>
    <t xml:space="preserve">FCT0000038</t>
  </si>
  <si>
    <t xml:space="preserve">FCT0000039</t>
  </si>
  <si>
    <t xml:space="preserve">FCT0000040</t>
  </si>
  <si>
    <t xml:space="preserve">FCT0000041</t>
  </si>
  <si>
    <t xml:space="preserve">FCT0000042</t>
  </si>
  <si>
    <t xml:space="preserve">FCT0000043</t>
  </si>
  <si>
    <t xml:space="preserve">FCT0000044</t>
  </si>
  <si>
    <t xml:space="preserve">FCT0000045</t>
  </si>
  <si>
    <t xml:space="preserve">FCT0000046</t>
  </si>
  <si>
    <t xml:space="preserve">FCT0000047</t>
  </si>
  <si>
    <t xml:space="preserve">FCT0000048</t>
  </si>
  <si>
    <t xml:space="preserve">FCT0000049</t>
  </si>
  <si>
    <t xml:space="preserve">FCT0000050</t>
  </si>
  <si>
    <t xml:space="preserve">FCT0000051</t>
  </si>
  <si>
    <t xml:space="preserve">FCT0000052</t>
  </si>
  <si>
    <t xml:space="preserve">PRD00490</t>
  </si>
  <si>
    <t xml:space="preserve">FCT0000053</t>
  </si>
  <si>
    <t xml:space="preserve">FCT0000054</t>
  </si>
  <si>
    <t xml:space="preserve">FCT0000055</t>
  </si>
  <si>
    <t xml:space="preserve">FCT0000056</t>
  </si>
  <si>
    <t xml:space="preserve">Analyst_7</t>
  </si>
  <si>
    <t xml:space="preserve">FCT0000057</t>
  </si>
  <si>
    <t xml:space="preserve">FCT0000058</t>
  </si>
  <si>
    <t xml:space="preserve">FCT0000059</t>
  </si>
  <si>
    <t xml:space="preserve">FCT0000060</t>
  </si>
  <si>
    <t xml:space="preserve">FCT0000061</t>
  </si>
  <si>
    <t xml:space="preserve">Analyst_13</t>
  </si>
  <si>
    <t xml:space="preserve">FCT0000062</t>
  </si>
  <si>
    <t xml:space="preserve">FCT0000063</t>
  </si>
  <si>
    <t xml:space="preserve">FCT0000064</t>
  </si>
  <si>
    <t xml:space="preserve">FCT0000065</t>
  </si>
  <si>
    <t xml:space="preserve">FCT0000066</t>
  </si>
  <si>
    <t xml:space="preserve">FCT0000067</t>
  </si>
  <si>
    <t xml:space="preserve">PRD00167</t>
  </si>
  <si>
    <t xml:space="preserve">FCT0000068</t>
  </si>
  <si>
    <t xml:space="preserve">FCT0000069</t>
  </si>
  <si>
    <t xml:space="preserve">FCT0000070</t>
  </si>
  <si>
    <t xml:space="preserve">FCT0000071</t>
  </si>
  <si>
    <t xml:space="preserve">FCT0000072</t>
  </si>
  <si>
    <t xml:space="preserve">FCT0000073</t>
  </si>
  <si>
    <t xml:space="preserve">FCT0000074</t>
  </si>
  <si>
    <t xml:space="preserve">FCT0000075</t>
  </si>
  <si>
    <t xml:space="preserve">FCT0000076</t>
  </si>
  <si>
    <t xml:space="preserve">FCT0000077</t>
  </si>
  <si>
    <t xml:space="preserve">FCT0000078</t>
  </si>
  <si>
    <t xml:space="preserve">FCT0000079</t>
  </si>
  <si>
    <t xml:space="preserve">FCT0000080</t>
  </si>
  <si>
    <t xml:space="preserve">FCT0000081</t>
  </si>
  <si>
    <t xml:space="preserve">FCT0000082</t>
  </si>
  <si>
    <t xml:space="preserve">FCT0000083</t>
  </si>
  <si>
    <t xml:space="preserve">FCT0000084</t>
  </si>
  <si>
    <t xml:space="preserve">FCT0000085</t>
  </si>
  <si>
    <t xml:space="preserve">FCT0000086</t>
  </si>
  <si>
    <t xml:space="preserve">FCT0000087</t>
  </si>
  <si>
    <t xml:space="preserve">FCT0000088</t>
  </si>
  <si>
    <t xml:space="preserve">FCT0000089</t>
  </si>
  <si>
    <t xml:space="preserve">FCT0000090</t>
  </si>
  <si>
    <t xml:space="preserve">FCT0000091</t>
  </si>
  <si>
    <t xml:space="preserve">FCT0000092</t>
  </si>
  <si>
    <t xml:space="preserve">FCT0000093</t>
  </si>
  <si>
    <t xml:space="preserve">FCT0000094</t>
  </si>
  <si>
    <t xml:space="preserve">FCT0000095</t>
  </si>
  <si>
    <t xml:space="preserve">FCT0000096</t>
  </si>
  <si>
    <t xml:space="preserve">FCT0000097</t>
  </si>
  <si>
    <t xml:space="preserve">PRD00263</t>
  </si>
  <si>
    <t xml:space="preserve">FCT0000098</t>
  </si>
  <si>
    <t xml:space="preserve">FCT0000099</t>
  </si>
  <si>
    <t xml:space="preserve">FCT0000100</t>
  </si>
  <si>
    <t xml:space="preserve">FCT0000101</t>
  </si>
  <si>
    <t xml:space="preserve">FCT0000102</t>
  </si>
  <si>
    <t xml:space="preserve">FCT0000103</t>
  </si>
  <si>
    <t xml:space="preserve">FCT0000104</t>
  </si>
  <si>
    <t xml:space="preserve">FCT0000105</t>
  </si>
  <si>
    <t xml:space="preserve">FCT0000106</t>
  </si>
  <si>
    <t xml:space="preserve">FCT0000107</t>
  </si>
  <si>
    <t xml:space="preserve">FCT0000108</t>
  </si>
  <si>
    <t xml:space="preserve">FCT0000109</t>
  </si>
  <si>
    <t xml:space="preserve">FCT0000110</t>
  </si>
  <si>
    <t xml:space="preserve">FCT0000111</t>
  </si>
  <si>
    <t xml:space="preserve">FCT0000112</t>
  </si>
  <si>
    <t xml:space="preserve">FCT0000113</t>
  </si>
  <si>
    <t xml:space="preserve">FCT0000114</t>
  </si>
  <si>
    <t xml:space="preserve">FCT0000115</t>
  </si>
  <si>
    <t xml:space="preserve">FCT0000116</t>
  </si>
  <si>
    <t xml:space="preserve">FCT0000117</t>
  </si>
  <si>
    <t xml:space="preserve">FCT0000118</t>
  </si>
  <si>
    <t xml:space="preserve">FCT0000119</t>
  </si>
  <si>
    <t xml:space="preserve">FCT0000120</t>
  </si>
  <si>
    <t xml:space="preserve">PRD00555</t>
  </si>
  <si>
    <t xml:space="preserve">FCT0000121</t>
  </si>
  <si>
    <t xml:space="preserve">PRD00896</t>
  </si>
  <si>
    <t xml:space="preserve">FCT0000122</t>
  </si>
  <si>
    <t xml:space="preserve">FCT0000123</t>
  </si>
  <si>
    <t xml:space="preserve">FCT0000124</t>
  </si>
  <si>
    <t xml:space="preserve">FCT0000125</t>
  </si>
  <si>
    <t xml:space="preserve">FCT0000126</t>
  </si>
  <si>
    <t xml:space="preserve">FCT0000127</t>
  </si>
  <si>
    <t xml:space="preserve">FCT0000128</t>
  </si>
  <si>
    <t xml:space="preserve">FCT0000129</t>
  </si>
  <si>
    <t xml:space="preserve">FCT0000130</t>
  </si>
  <si>
    <t xml:space="preserve">FCT0000131</t>
  </si>
  <si>
    <t xml:space="preserve">FCT0000132</t>
  </si>
  <si>
    <t xml:space="preserve">FCT0000133</t>
  </si>
  <si>
    <t xml:space="preserve">FCT0000134</t>
  </si>
  <si>
    <t xml:space="preserve">FCT0000135</t>
  </si>
  <si>
    <t xml:space="preserve">PRD00786</t>
  </si>
  <si>
    <t xml:space="preserve">FCT0000136</t>
  </si>
  <si>
    <t xml:space="preserve">FCT0000137</t>
  </si>
  <si>
    <t xml:space="preserve">FCT0000138</t>
  </si>
  <si>
    <t xml:space="preserve">FCT0000139</t>
  </si>
  <si>
    <t xml:space="preserve">FCT0000140</t>
  </si>
  <si>
    <t xml:space="preserve">FCT0000141</t>
  </si>
  <si>
    <t xml:space="preserve">FCT0000142</t>
  </si>
  <si>
    <t xml:space="preserve">FCT0000143</t>
  </si>
  <si>
    <t xml:space="preserve">FCT0000144</t>
  </si>
  <si>
    <t xml:space="preserve">FCT0000145</t>
  </si>
  <si>
    <t xml:space="preserve">FCT0000146</t>
  </si>
  <si>
    <t xml:space="preserve">FCT0000147</t>
  </si>
  <si>
    <t xml:space="preserve">FCT0000148</t>
  </si>
  <si>
    <t xml:space="preserve">FCT0000149</t>
  </si>
  <si>
    <t xml:space="preserve">FCT0000150</t>
  </si>
  <si>
    <t xml:space="preserve">FCT0000151</t>
  </si>
  <si>
    <t xml:space="preserve">FCT0000152</t>
  </si>
  <si>
    <t xml:space="preserve">FCT0000153</t>
  </si>
  <si>
    <t xml:space="preserve">FCT0000154</t>
  </si>
  <si>
    <t xml:space="preserve">FCT0000155</t>
  </si>
  <si>
    <t xml:space="preserve">FCT0000156</t>
  </si>
  <si>
    <t xml:space="preserve">FCT0000157</t>
  </si>
  <si>
    <t xml:space="preserve">FCT0000158</t>
  </si>
  <si>
    <t xml:space="preserve">PRD00697</t>
  </si>
  <si>
    <t xml:space="preserve">FCT0000159</t>
  </si>
  <si>
    <t xml:space="preserve">PRD00284</t>
  </si>
  <si>
    <t xml:space="preserve">FCT0000160</t>
  </si>
  <si>
    <t xml:space="preserve">FCT0000161</t>
  </si>
  <si>
    <t xml:space="preserve">FCT0000162</t>
  </si>
  <si>
    <t xml:space="preserve">FCT0000163</t>
  </si>
  <si>
    <t xml:space="preserve">FCT0000164</t>
  </si>
  <si>
    <t xml:space="preserve">FCT0000165</t>
  </si>
  <si>
    <t xml:space="preserve">FCT0000166</t>
  </si>
  <si>
    <t xml:space="preserve">FCT0000167</t>
  </si>
  <si>
    <t xml:space="preserve">FCT0000168</t>
  </si>
  <si>
    <t xml:space="preserve">FCT0000169</t>
  </si>
  <si>
    <t xml:space="preserve">FCT0000170</t>
  </si>
  <si>
    <t xml:space="preserve">FCT0000171</t>
  </si>
  <si>
    <t xml:space="preserve">FCT0000172</t>
  </si>
  <si>
    <t xml:space="preserve">FCT0000173</t>
  </si>
  <si>
    <t xml:space="preserve">FCT0000174</t>
  </si>
  <si>
    <t xml:space="preserve">FCT0000175</t>
  </si>
  <si>
    <t xml:space="preserve">FCT0000176</t>
  </si>
  <si>
    <t xml:space="preserve">FCT0000177</t>
  </si>
  <si>
    <t xml:space="preserve">FCT0000178</t>
  </si>
  <si>
    <t xml:space="preserve">FCT0000179</t>
  </si>
  <si>
    <t xml:space="preserve">FCT0000180</t>
  </si>
  <si>
    <t xml:space="preserve">FCT0000181</t>
  </si>
  <si>
    <t xml:space="preserve">FCT0000182</t>
  </si>
  <si>
    <t xml:space="preserve">FCT0000183</t>
  </si>
  <si>
    <t xml:space="preserve">FCT0000184</t>
  </si>
  <si>
    <t xml:space="preserve">FCT0000185</t>
  </si>
  <si>
    <t xml:space="preserve">FCT0000186</t>
  </si>
  <si>
    <t xml:space="preserve">FCT0000187</t>
  </si>
  <si>
    <t xml:space="preserve">FCT0000188</t>
  </si>
  <si>
    <t xml:space="preserve">FCT0000189</t>
  </si>
  <si>
    <t xml:space="preserve">FCT0000190</t>
  </si>
  <si>
    <t xml:space="preserve">FCT0000191</t>
  </si>
  <si>
    <t xml:space="preserve">FCT0000192</t>
  </si>
  <si>
    <t xml:space="preserve">FCT0000193</t>
  </si>
  <si>
    <t xml:space="preserve">FCT0000194</t>
  </si>
  <si>
    <t xml:space="preserve">FCT0000195</t>
  </si>
  <si>
    <t xml:space="preserve">FCT0000196</t>
  </si>
  <si>
    <t xml:space="preserve">PRD00682</t>
  </si>
  <si>
    <t xml:space="preserve">FCT0000197</t>
  </si>
  <si>
    <t xml:space="preserve">FCT0000198</t>
  </si>
  <si>
    <t xml:space="preserve">FCT0000199</t>
  </si>
  <si>
    <t xml:space="preserve">FCT0000200</t>
  </si>
  <si>
    <t xml:space="preserve">FCT0000201</t>
  </si>
  <si>
    <t xml:space="preserve">FCT0000202</t>
  </si>
  <si>
    <t xml:space="preserve">FCT0000203</t>
  </si>
  <si>
    <t xml:space="preserve">FCT0000204</t>
  </si>
  <si>
    <t xml:space="preserve">FCT0000205</t>
  </si>
  <si>
    <t xml:space="preserve">FCT0000206</t>
  </si>
  <si>
    <t xml:space="preserve">FCT0000207</t>
  </si>
  <si>
    <t xml:space="preserve">FCT0000208</t>
  </si>
  <si>
    <t xml:space="preserve">PRD00368</t>
  </si>
  <si>
    <t xml:space="preserve">FCT0000209</t>
  </si>
  <si>
    <t xml:space="preserve">FCT0000210</t>
  </si>
  <si>
    <t xml:space="preserve">FCT0000211</t>
  </si>
  <si>
    <t xml:space="preserve">FCT0000212</t>
  </si>
  <si>
    <t xml:space="preserve">FCT0000213</t>
  </si>
  <si>
    <t xml:space="preserve">FCT0000214</t>
  </si>
  <si>
    <t xml:space="preserve">FCT0000215</t>
  </si>
  <si>
    <t xml:space="preserve">FCT0000216</t>
  </si>
  <si>
    <t xml:space="preserve">FCT0000217</t>
  </si>
  <si>
    <t xml:space="preserve">FCT0000218</t>
  </si>
  <si>
    <t xml:space="preserve">FCT0000219</t>
  </si>
  <si>
    <t xml:space="preserve">FCT0000220</t>
  </si>
  <si>
    <t xml:space="preserve">FCT0000221</t>
  </si>
  <si>
    <t xml:space="preserve">FCT0000222</t>
  </si>
  <si>
    <t xml:space="preserve">FCT0000223</t>
  </si>
  <si>
    <t xml:space="preserve">FCT0000224</t>
  </si>
  <si>
    <t xml:space="preserve">FCT0000225</t>
  </si>
  <si>
    <t xml:space="preserve">FCT0000226</t>
  </si>
  <si>
    <t xml:space="preserve">FCT0000227</t>
  </si>
  <si>
    <t xml:space="preserve">FCT0000228</t>
  </si>
  <si>
    <t xml:space="preserve">FCT0000229</t>
  </si>
  <si>
    <t xml:space="preserve">PRD00117</t>
  </si>
  <si>
    <t xml:space="preserve">FCT0000230</t>
  </si>
  <si>
    <t xml:space="preserve">FCT0000231</t>
  </si>
  <si>
    <t xml:space="preserve">FCT0000232</t>
  </si>
  <si>
    <t xml:space="preserve">FCT0000233</t>
  </si>
  <si>
    <t xml:space="preserve">FCT0000234</t>
  </si>
  <si>
    <t xml:space="preserve">FCT0000235</t>
  </si>
  <si>
    <t xml:space="preserve">FCT0000236</t>
  </si>
  <si>
    <t xml:space="preserve">FCT0000237</t>
  </si>
  <si>
    <t xml:space="preserve">FCT0000238</t>
  </si>
  <si>
    <t xml:space="preserve">FCT0000239</t>
  </si>
  <si>
    <t xml:space="preserve">FCT0000240</t>
  </si>
  <si>
    <t xml:space="preserve">FCT0000241</t>
  </si>
  <si>
    <t xml:space="preserve">FCT0000242</t>
  </si>
  <si>
    <t xml:space="preserve">FCT0000243</t>
  </si>
  <si>
    <t xml:space="preserve">FCT0000244</t>
  </si>
  <si>
    <t xml:space="preserve">FCT0000245</t>
  </si>
  <si>
    <t xml:space="preserve">FCT0000246</t>
  </si>
  <si>
    <t xml:space="preserve">FCT0000247</t>
  </si>
  <si>
    <t xml:space="preserve">FCT0000248</t>
  </si>
  <si>
    <t xml:space="preserve">FCT0000249</t>
  </si>
  <si>
    <t xml:space="preserve">FCT0000250</t>
  </si>
  <si>
    <t xml:space="preserve">FCT0000251</t>
  </si>
  <si>
    <t xml:space="preserve">FCT0000252</t>
  </si>
  <si>
    <t xml:space="preserve">FCT0000253</t>
  </si>
  <si>
    <t xml:space="preserve">FCT0000254</t>
  </si>
  <si>
    <t xml:space="preserve">FCT0000255</t>
  </si>
  <si>
    <t xml:space="preserve">FCT0000256</t>
  </si>
  <si>
    <t xml:space="preserve">FCT0000257</t>
  </si>
  <si>
    <t xml:space="preserve">FCT0000258</t>
  </si>
  <si>
    <t xml:space="preserve">FCT0000259</t>
  </si>
  <si>
    <t xml:space="preserve">PRD00911</t>
  </si>
  <si>
    <t xml:space="preserve">FCT0000260</t>
  </si>
  <si>
    <t xml:space="preserve">FCT0000261</t>
  </si>
  <si>
    <t xml:space="preserve">FCT0000262</t>
  </si>
  <si>
    <t xml:space="preserve">FCT0000263</t>
  </si>
  <si>
    <t xml:space="preserve">FCT0000264</t>
  </si>
  <si>
    <t xml:space="preserve">FCT0000265</t>
  </si>
  <si>
    <t xml:space="preserve">FCT0000266</t>
  </si>
  <si>
    <t xml:space="preserve">FCT0000267</t>
  </si>
  <si>
    <t xml:space="preserve">FCT0000268</t>
  </si>
  <si>
    <t xml:space="preserve">FCT0000269</t>
  </si>
  <si>
    <t xml:space="preserve">FCT0000270</t>
  </si>
  <si>
    <t xml:space="preserve">FCT0000271</t>
  </si>
  <si>
    <t xml:space="preserve">FCT0000272</t>
  </si>
  <si>
    <t xml:space="preserve">FCT0000273</t>
  </si>
  <si>
    <t xml:space="preserve">FCT0000274</t>
  </si>
  <si>
    <t xml:space="preserve">FCT0000275</t>
  </si>
  <si>
    <t xml:space="preserve">FCT0000276</t>
  </si>
  <si>
    <t xml:space="preserve">FCT0000277</t>
  </si>
  <si>
    <t xml:space="preserve">FCT0000278</t>
  </si>
  <si>
    <t xml:space="preserve">PRD00416</t>
  </si>
  <si>
    <t xml:space="preserve">FCT0000279</t>
  </si>
  <si>
    <t xml:space="preserve">FCT0000280</t>
  </si>
  <si>
    <t xml:space="preserve">FCT0000281</t>
  </si>
  <si>
    <t xml:space="preserve">FCT0000282</t>
  </si>
  <si>
    <t xml:space="preserve">FCT0000283</t>
  </si>
  <si>
    <t xml:space="preserve">FCT0000284</t>
  </si>
  <si>
    <t xml:space="preserve">FCT0000285</t>
  </si>
  <si>
    <t xml:space="preserve">FCT0000286</t>
  </si>
  <si>
    <t xml:space="preserve">FCT0000287</t>
  </si>
  <si>
    <t xml:space="preserve">FCT0000288</t>
  </si>
  <si>
    <t xml:space="preserve">FCT0000289</t>
  </si>
  <si>
    <t xml:space="preserve">FCT0000290</t>
  </si>
  <si>
    <t xml:space="preserve">FCT0000291</t>
  </si>
  <si>
    <t xml:space="preserve">FCT0000292</t>
  </si>
  <si>
    <t xml:space="preserve">FCT0000293</t>
  </si>
  <si>
    <t xml:space="preserve">FCT0000294</t>
  </si>
  <si>
    <t xml:space="preserve">FCT0000295</t>
  </si>
  <si>
    <t xml:space="preserve">FCT0000296</t>
  </si>
  <si>
    <t xml:space="preserve">FCT0000297</t>
  </si>
  <si>
    <t xml:space="preserve">FCT0000298</t>
  </si>
  <si>
    <t xml:space="preserve">FCT0000299</t>
  </si>
  <si>
    <t xml:space="preserve">FCT0000300</t>
  </si>
  <si>
    <t xml:space="preserve">FCT0000301</t>
  </si>
  <si>
    <t xml:space="preserve">FCT0000302</t>
  </si>
  <si>
    <t xml:space="preserve">FCT0000303</t>
  </si>
  <si>
    <t xml:space="preserve">FCT0000304</t>
  </si>
  <si>
    <t xml:space="preserve">FCT0000305</t>
  </si>
  <si>
    <t xml:space="preserve">FCT0000306</t>
  </si>
  <si>
    <t xml:space="preserve">FCT0000307</t>
  </si>
  <si>
    <t xml:space="preserve">FCT0000308</t>
  </si>
  <si>
    <t xml:space="preserve">PRD00404</t>
  </si>
  <si>
    <t xml:space="preserve">FCT0000309</t>
  </si>
  <si>
    <t xml:space="preserve">FCT0000310</t>
  </si>
  <si>
    <t xml:space="preserve">FCT0000311</t>
  </si>
  <si>
    <t xml:space="preserve">FCT0000312</t>
  </si>
  <si>
    <t xml:space="preserve">FCT0000313</t>
  </si>
  <si>
    <t xml:space="preserve">FCT0000314</t>
  </si>
  <si>
    <t xml:space="preserve">FCT0000315</t>
  </si>
  <si>
    <t xml:space="preserve">FCT0000316</t>
  </si>
  <si>
    <t xml:space="preserve">FCT0000317</t>
  </si>
  <si>
    <t xml:space="preserve">PRD00293</t>
  </si>
  <si>
    <t xml:space="preserve">FCT0000318</t>
  </si>
  <si>
    <t xml:space="preserve">FCT0000319</t>
  </si>
  <si>
    <t xml:space="preserve">FCT0000320</t>
  </si>
  <si>
    <t xml:space="preserve">FCT0000321</t>
  </si>
  <si>
    <t xml:space="preserve">FCT0000322</t>
  </si>
  <si>
    <t xml:space="preserve">FCT0000323</t>
  </si>
  <si>
    <t xml:space="preserve">FCT0000324</t>
  </si>
  <si>
    <t xml:space="preserve">FCT0000325</t>
  </si>
  <si>
    <t xml:space="preserve">FCT0000326</t>
  </si>
  <si>
    <t xml:space="preserve">FCT0000327</t>
  </si>
  <si>
    <t xml:space="preserve">FCT0000328</t>
  </si>
  <si>
    <t xml:space="preserve">FCT0000329</t>
  </si>
  <si>
    <t xml:space="preserve">FCT0000330</t>
  </si>
  <si>
    <t xml:space="preserve">FCT0000331</t>
  </si>
  <si>
    <t xml:space="preserve">FCT0000332</t>
  </si>
  <si>
    <t xml:space="preserve">FCT0000333</t>
  </si>
  <si>
    <t xml:space="preserve">FCT0000334</t>
  </si>
  <si>
    <t xml:space="preserve">FCT0000335</t>
  </si>
  <si>
    <t xml:space="preserve">FCT0000336</t>
  </si>
  <si>
    <t xml:space="preserve">FCT0000337</t>
  </si>
  <si>
    <t xml:space="preserve">FCT0000338</t>
  </si>
  <si>
    <t xml:space="preserve">FCT0000339</t>
  </si>
  <si>
    <t xml:space="preserve">FCT0000340</t>
  </si>
  <si>
    <t xml:space="preserve">FCT0000341</t>
  </si>
  <si>
    <t xml:space="preserve">FCT0000342</t>
  </si>
  <si>
    <t xml:space="preserve">FCT0000343</t>
  </si>
  <si>
    <t xml:space="preserve">FCT0000344</t>
  </si>
  <si>
    <t xml:space="preserve">FCT0000345</t>
  </si>
  <si>
    <t xml:space="preserve">FCT0000346</t>
  </si>
  <si>
    <t xml:space="preserve">FCT0000347</t>
  </si>
  <si>
    <t xml:space="preserve">FCT0000348</t>
  </si>
  <si>
    <t xml:space="preserve">FCT0000349</t>
  </si>
  <si>
    <t xml:space="preserve">FCT0000350</t>
  </si>
  <si>
    <t xml:space="preserve">FCT0000351</t>
  </si>
  <si>
    <t xml:space="preserve">FCT0000352</t>
  </si>
  <si>
    <t xml:space="preserve">FCT0000353</t>
  </si>
  <si>
    <t xml:space="preserve">FCT0000354</t>
  </si>
  <si>
    <t xml:space="preserve">FCT0000355</t>
  </si>
  <si>
    <t xml:space="preserve">FCT0000356</t>
  </si>
  <si>
    <t xml:space="preserve">FCT0000357</t>
  </si>
  <si>
    <t xml:space="preserve">FCT0000358</t>
  </si>
  <si>
    <t xml:space="preserve">FCT0000359</t>
  </si>
  <si>
    <t xml:space="preserve">FCT0000360</t>
  </si>
  <si>
    <t xml:space="preserve">FCT0000361</t>
  </si>
  <si>
    <t xml:space="preserve">PRD00112</t>
  </si>
  <si>
    <t xml:space="preserve">FCT0000362</t>
  </si>
  <si>
    <t xml:space="preserve">FCT0000363</t>
  </si>
  <si>
    <t xml:space="preserve">FCT0000364</t>
  </si>
  <si>
    <t xml:space="preserve">FCT0000365</t>
  </si>
  <si>
    <t xml:space="preserve">FCT0000366</t>
  </si>
  <si>
    <t xml:space="preserve">FCT0000367</t>
  </si>
  <si>
    <t xml:space="preserve">FCT0000368</t>
  </si>
  <si>
    <t xml:space="preserve">FCT0000369</t>
  </si>
  <si>
    <t xml:space="preserve">FCT0000370</t>
  </si>
  <si>
    <t xml:space="preserve">FCT0000371</t>
  </si>
  <si>
    <t xml:space="preserve">FCT0000372</t>
  </si>
  <si>
    <t xml:space="preserve">FCT0000373</t>
  </si>
  <si>
    <t xml:space="preserve">FCT0000374</t>
  </si>
  <si>
    <t xml:space="preserve">FCT0000375</t>
  </si>
  <si>
    <t xml:space="preserve">FCT0000376</t>
  </si>
  <si>
    <t xml:space="preserve">FCT0000377</t>
  </si>
  <si>
    <t xml:space="preserve">FCT0000378</t>
  </si>
  <si>
    <t xml:space="preserve">FCT0000379</t>
  </si>
  <si>
    <t xml:space="preserve">FCT0000380</t>
  </si>
  <si>
    <t xml:space="preserve">FCT0000381</t>
  </si>
  <si>
    <t xml:space="preserve">FCT0000382</t>
  </si>
  <si>
    <t xml:space="preserve">FCT0000383</t>
  </si>
  <si>
    <t xml:space="preserve">FCT0000384</t>
  </si>
  <si>
    <t xml:space="preserve">FCT0000385</t>
  </si>
  <si>
    <t xml:space="preserve">PRD00296</t>
  </si>
  <si>
    <t xml:space="preserve">FCT0000386</t>
  </si>
  <si>
    <t xml:space="preserve">FCT0000387</t>
  </si>
  <si>
    <t xml:space="preserve">FCT0000388</t>
  </si>
  <si>
    <t xml:space="preserve">FCT0000389</t>
  </si>
  <si>
    <t xml:space="preserve">FCT0000390</t>
  </si>
  <si>
    <t xml:space="preserve">FCT0000391</t>
  </si>
  <si>
    <t xml:space="preserve">FCT0000392</t>
  </si>
  <si>
    <t xml:space="preserve">FCT0000393</t>
  </si>
  <si>
    <t xml:space="preserve">FCT0000394</t>
  </si>
  <si>
    <t xml:space="preserve">FCT0000395</t>
  </si>
  <si>
    <t xml:space="preserve">FCT0000396</t>
  </si>
  <si>
    <t xml:space="preserve">FCT0000397</t>
  </si>
  <si>
    <t xml:space="preserve">FCT0000398</t>
  </si>
  <si>
    <t xml:space="preserve">FCT0000399</t>
  </si>
  <si>
    <t xml:space="preserve">FCT0000400</t>
  </si>
  <si>
    <t xml:space="preserve">FCT0000401</t>
  </si>
  <si>
    <t xml:space="preserve">FCT0000402</t>
  </si>
  <si>
    <t xml:space="preserve">FCT0000403</t>
  </si>
  <si>
    <t xml:space="preserve">FCT0000404</t>
  </si>
  <si>
    <t xml:space="preserve">FCT0000405</t>
  </si>
  <si>
    <t xml:space="preserve">FCT0000406</t>
  </si>
  <si>
    <t xml:space="preserve">PRD00322</t>
  </si>
  <si>
    <t xml:space="preserve">FCT0000407</t>
  </si>
  <si>
    <t xml:space="preserve">PRD00246</t>
  </si>
  <si>
    <t xml:space="preserve">FCT0000408</t>
  </si>
  <si>
    <t xml:space="preserve">FCT0000409</t>
  </si>
  <si>
    <t xml:space="preserve">FCT0000410</t>
  </si>
  <si>
    <t xml:space="preserve">FCT0000411</t>
  </si>
  <si>
    <t xml:space="preserve">FCT0000412</t>
  </si>
  <si>
    <t xml:space="preserve">FCT0000413</t>
  </si>
  <si>
    <t xml:space="preserve">FCT0000414</t>
  </si>
  <si>
    <t xml:space="preserve">FCT0000415</t>
  </si>
  <si>
    <t xml:space="preserve">FCT0000416</t>
  </si>
  <si>
    <t xml:space="preserve">FCT0000417</t>
  </si>
  <si>
    <t xml:space="preserve">FCT0000418</t>
  </si>
  <si>
    <t xml:space="preserve">FCT0000419</t>
  </si>
  <si>
    <t xml:space="preserve">FCT0000420</t>
  </si>
  <si>
    <t xml:space="preserve">FCT0000421</t>
  </si>
  <si>
    <t xml:space="preserve">FCT0000422</t>
  </si>
  <si>
    <t xml:space="preserve">FCT0000423</t>
  </si>
  <si>
    <t xml:space="preserve">FCT0000424</t>
  </si>
  <si>
    <t xml:space="preserve">FCT0000425</t>
  </si>
  <si>
    <t xml:space="preserve">FCT0000426</t>
  </si>
  <si>
    <t xml:space="preserve">FCT0000427</t>
  </si>
  <si>
    <t xml:space="preserve">FCT0000428</t>
  </si>
  <si>
    <t xml:space="preserve">FCT0000429</t>
  </si>
  <si>
    <t xml:space="preserve">FCT0000430</t>
  </si>
  <si>
    <t xml:space="preserve">FCT0000431</t>
  </si>
  <si>
    <t xml:space="preserve">FCT0000432</t>
  </si>
  <si>
    <t xml:space="preserve">FCT0000433</t>
  </si>
  <si>
    <t xml:space="preserve">FCT0000434</t>
  </si>
  <si>
    <t xml:space="preserve">FCT0000435</t>
  </si>
  <si>
    <t xml:space="preserve">FCT0000436</t>
  </si>
  <si>
    <t xml:space="preserve">FCT0000437</t>
  </si>
  <si>
    <t xml:space="preserve">FCT0000438</t>
  </si>
  <si>
    <t xml:space="preserve">FCT0000439</t>
  </si>
  <si>
    <t xml:space="preserve">FCT0000440</t>
  </si>
  <si>
    <t xml:space="preserve">FCT0000441</t>
  </si>
  <si>
    <t xml:space="preserve">FCT0000442</t>
  </si>
  <si>
    <t xml:space="preserve">FCT0000443</t>
  </si>
  <si>
    <t xml:space="preserve">FCT0000444</t>
  </si>
  <si>
    <t xml:space="preserve">FCT0000445</t>
  </si>
  <si>
    <t xml:space="preserve">FCT0000446</t>
  </si>
  <si>
    <t xml:space="preserve">FCT0000447</t>
  </si>
  <si>
    <t xml:space="preserve">FCT0000448</t>
  </si>
  <si>
    <t xml:space="preserve">FCT0000449</t>
  </si>
  <si>
    <t xml:space="preserve">FCT0000450</t>
  </si>
  <si>
    <t xml:space="preserve">FCT0000451</t>
  </si>
  <si>
    <t xml:space="preserve">FCT0000452</t>
  </si>
  <si>
    <t xml:space="preserve">FCT0000453</t>
  </si>
  <si>
    <t xml:space="preserve">FCT0000454</t>
  </si>
  <si>
    <t xml:space="preserve">FCT0000455</t>
  </si>
  <si>
    <t xml:space="preserve">FCT0000456</t>
  </si>
  <si>
    <t xml:space="preserve">FCT0000457</t>
  </si>
  <si>
    <t xml:space="preserve">FCT0000458</t>
  </si>
  <si>
    <t xml:space="preserve">FCT0000459</t>
  </si>
  <si>
    <t xml:space="preserve">FCT0000460</t>
  </si>
  <si>
    <t xml:space="preserve">FCT0000461</t>
  </si>
  <si>
    <t xml:space="preserve">FCT0000462</t>
  </si>
  <si>
    <t xml:space="preserve">FCT0000463</t>
  </si>
  <si>
    <t xml:space="preserve">FCT0000464</t>
  </si>
  <si>
    <t xml:space="preserve">FCT0000465</t>
  </si>
  <si>
    <t xml:space="preserve">FCT0000466</t>
  </si>
  <si>
    <t xml:space="preserve">FCT0000467</t>
  </si>
  <si>
    <t xml:space="preserve">FCT0000468</t>
  </si>
  <si>
    <t xml:space="preserve">FCT0000469</t>
  </si>
  <si>
    <t xml:space="preserve">FCT0000470</t>
  </si>
  <si>
    <t xml:space="preserve">FCT0000471</t>
  </si>
  <si>
    <t xml:space="preserve">FCT0000472</t>
  </si>
  <si>
    <t xml:space="preserve">FCT0000473</t>
  </si>
  <si>
    <t xml:space="preserve">FCT0000474</t>
  </si>
  <si>
    <t xml:space="preserve">FCT0000475</t>
  </si>
  <si>
    <t xml:space="preserve">FCT0000476</t>
  </si>
  <si>
    <t xml:space="preserve">FCT0000477</t>
  </si>
  <si>
    <t xml:space="preserve">FCT0000478</t>
  </si>
  <si>
    <t xml:space="preserve">FCT0000479</t>
  </si>
  <si>
    <t xml:space="preserve">FCT0000480</t>
  </si>
  <si>
    <t xml:space="preserve">FCT0000481</t>
  </si>
  <si>
    <t xml:space="preserve">FCT0000482</t>
  </si>
  <si>
    <t xml:space="preserve">FCT0000483</t>
  </si>
  <si>
    <t xml:space="preserve">FCT0000484</t>
  </si>
  <si>
    <t xml:space="preserve">FCT0000485</t>
  </si>
  <si>
    <t xml:space="preserve">FCT0000486</t>
  </si>
  <si>
    <t xml:space="preserve">FCT0000487</t>
  </si>
  <si>
    <t xml:space="preserve">PRD00292</t>
  </si>
  <si>
    <t xml:space="preserve">FCT0000488</t>
  </si>
  <si>
    <t xml:space="preserve">FCT0000489</t>
  </si>
  <si>
    <t xml:space="preserve">FCT0000490</t>
  </si>
  <si>
    <t xml:space="preserve">FCT0000491</t>
  </si>
  <si>
    <t xml:space="preserve">PRD00285</t>
  </si>
  <si>
    <t xml:space="preserve">FCT0000492</t>
  </si>
  <si>
    <t xml:space="preserve">FCT0000493</t>
  </si>
  <si>
    <t xml:space="preserve">FCT0000494</t>
  </si>
  <si>
    <t xml:space="preserve">PRD00206</t>
  </si>
  <si>
    <t xml:space="preserve">FCT0000495</t>
  </si>
  <si>
    <t xml:space="preserve">PRD00628</t>
  </si>
  <si>
    <t xml:space="preserve">FCT0000496</t>
  </si>
  <si>
    <t xml:space="preserve">FCT0000497</t>
  </si>
  <si>
    <t xml:space="preserve">FCT0000498</t>
  </si>
  <si>
    <t xml:space="preserve">FCT0000499</t>
  </si>
  <si>
    <t xml:space="preserve">FCT0000500</t>
  </si>
  <si>
    <t xml:space="preserve">PRD00883</t>
  </si>
  <si>
    <t xml:space="preserve">FCT0000501</t>
  </si>
  <si>
    <t xml:space="preserve">FCT0000502</t>
  </si>
  <si>
    <t xml:space="preserve">FCT0000503</t>
  </si>
  <si>
    <t xml:space="preserve">FCT0000504</t>
  </si>
  <si>
    <t xml:space="preserve">FCT0000505</t>
  </si>
  <si>
    <t xml:space="preserve">FCT0000506</t>
  </si>
  <si>
    <t xml:space="preserve">FCT0000507</t>
  </si>
  <si>
    <t xml:space="preserve">FCT0000508</t>
  </si>
  <si>
    <t xml:space="preserve">FCT0000509</t>
  </si>
  <si>
    <t xml:space="preserve">FCT0000510</t>
  </si>
  <si>
    <t xml:space="preserve">FCT0000511</t>
  </si>
  <si>
    <t xml:space="preserve">FCT0000512</t>
  </si>
  <si>
    <t xml:space="preserve">FCT0000513</t>
  </si>
  <si>
    <t xml:space="preserve">FCT0000514</t>
  </si>
  <si>
    <t xml:space="preserve">FCT0000515</t>
  </si>
  <si>
    <t xml:space="preserve">FCT0000516</t>
  </si>
  <si>
    <t xml:space="preserve">FCT0000517</t>
  </si>
  <si>
    <t xml:space="preserve">FCT0000518</t>
  </si>
  <si>
    <t xml:space="preserve">FCT0000519</t>
  </si>
  <si>
    <t xml:space="preserve">FCT0000520</t>
  </si>
  <si>
    <t xml:space="preserve">FCT0000521</t>
  </si>
  <si>
    <t xml:space="preserve">FCT0000522</t>
  </si>
  <si>
    <t xml:space="preserve">FCT0000523</t>
  </si>
  <si>
    <t xml:space="preserve">FCT0000524</t>
  </si>
  <si>
    <t xml:space="preserve">FCT0000525</t>
  </si>
  <si>
    <t xml:space="preserve">FCT0000526</t>
  </si>
  <si>
    <t xml:space="preserve">FCT0000527</t>
  </si>
  <si>
    <t xml:space="preserve">FCT0000528</t>
  </si>
  <si>
    <t xml:space="preserve">FCT0000529</t>
  </si>
  <si>
    <t xml:space="preserve">FCT0000530</t>
  </si>
  <si>
    <t xml:space="preserve">FCT0000531</t>
  </si>
  <si>
    <t xml:space="preserve">FCT0000532</t>
  </si>
  <si>
    <t xml:space="preserve">FCT0000533</t>
  </si>
  <si>
    <t xml:space="preserve">FCT0000534</t>
  </si>
  <si>
    <t xml:space="preserve">FCT0000535</t>
  </si>
  <si>
    <t xml:space="preserve">FCT0000536</t>
  </si>
  <si>
    <t xml:space="preserve">FCT0000537</t>
  </si>
  <si>
    <t xml:space="preserve">FCT0000538</t>
  </si>
  <si>
    <t xml:space="preserve">FCT0000539</t>
  </si>
  <si>
    <t xml:space="preserve">PRD00716</t>
  </si>
  <si>
    <t xml:space="preserve">FCT0000540</t>
  </si>
  <si>
    <t xml:space="preserve">FCT0000541</t>
  </si>
  <si>
    <t xml:space="preserve">FCT0000542</t>
  </si>
  <si>
    <t xml:space="preserve">FCT0000543</t>
  </si>
  <si>
    <t xml:space="preserve">FCT0000544</t>
  </si>
  <si>
    <t xml:space="preserve">FCT0000545</t>
  </si>
  <si>
    <t xml:space="preserve">FCT0000546</t>
  </si>
  <si>
    <t xml:space="preserve">FCT0000547</t>
  </si>
  <si>
    <t xml:space="preserve">FCT0000548</t>
  </si>
  <si>
    <t xml:space="preserve">FCT0000549</t>
  </si>
  <si>
    <t xml:space="preserve">FCT0000550</t>
  </si>
  <si>
    <t xml:space="preserve">FCT0000551</t>
  </si>
  <si>
    <t xml:space="preserve">FCT0000552</t>
  </si>
  <si>
    <t xml:space="preserve">FCT0000553</t>
  </si>
  <si>
    <t xml:space="preserve">FCT0000554</t>
  </si>
  <si>
    <t xml:space="preserve">FCT0000555</t>
  </si>
  <si>
    <t xml:space="preserve">FCT0000556</t>
  </si>
  <si>
    <t xml:space="preserve">FCT0000557</t>
  </si>
  <si>
    <t xml:space="preserve">FCT0000558</t>
  </si>
  <si>
    <t xml:space="preserve">FCT0000559</t>
  </si>
  <si>
    <t xml:space="preserve">FCT0000560</t>
  </si>
  <si>
    <t xml:space="preserve">FCT0000561</t>
  </si>
  <si>
    <t xml:space="preserve">FCT0000562</t>
  </si>
  <si>
    <t xml:space="preserve">FCT0000563</t>
  </si>
  <si>
    <t xml:space="preserve">FCT0000564</t>
  </si>
  <si>
    <t xml:space="preserve">FCT0000565</t>
  </si>
  <si>
    <t xml:space="preserve">FCT0000566</t>
  </si>
  <si>
    <t xml:space="preserve">FCT0000567</t>
  </si>
  <si>
    <t xml:space="preserve">FCT0000568</t>
  </si>
  <si>
    <t xml:space="preserve">FCT0000569</t>
  </si>
  <si>
    <t xml:space="preserve">FCT0000570</t>
  </si>
  <si>
    <t xml:space="preserve">FCT0000571</t>
  </si>
  <si>
    <t xml:space="preserve">FCT0000572</t>
  </si>
  <si>
    <t xml:space="preserve">FCT0000573</t>
  </si>
  <si>
    <t xml:space="preserve">FCT0000574</t>
  </si>
  <si>
    <t xml:space="preserve">FCT0000575</t>
  </si>
  <si>
    <t xml:space="preserve">FCT0000576</t>
  </si>
  <si>
    <t xml:space="preserve">FCT0000577</t>
  </si>
  <si>
    <t xml:space="preserve">FCT0000578</t>
  </si>
  <si>
    <t xml:space="preserve">FCT0000579</t>
  </si>
  <si>
    <t xml:space="preserve">FCT0000580</t>
  </si>
  <si>
    <t xml:space="preserve">FCT0000581</t>
  </si>
  <si>
    <t xml:space="preserve">FCT0000582</t>
  </si>
  <si>
    <t xml:space="preserve">FCT0000583</t>
  </si>
  <si>
    <t xml:space="preserve">FCT0000584</t>
  </si>
  <si>
    <t xml:space="preserve">FCT0000585</t>
  </si>
  <si>
    <t xml:space="preserve">FCT0000586</t>
  </si>
  <si>
    <t xml:space="preserve">FCT0000587</t>
  </si>
  <si>
    <t xml:space="preserve">FCT0000588</t>
  </si>
  <si>
    <t xml:space="preserve">FCT0000589</t>
  </si>
  <si>
    <t xml:space="preserve">FCT0000590</t>
  </si>
  <si>
    <t xml:space="preserve">FCT0000591</t>
  </si>
  <si>
    <t xml:space="preserve">FCT0000592</t>
  </si>
  <si>
    <t xml:space="preserve">FCT0000593</t>
  </si>
  <si>
    <t xml:space="preserve">FCT0000594</t>
  </si>
  <si>
    <t xml:space="preserve">FCT0000595</t>
  </si>
  <si>
    <t xml:space="preserve">PRD00015</t>
  </si>
  <si>
    <t xml:space="preserve">FCT0000596</t>
  </si>
  <si>
    <t xml:space="preserve">FCT0000597</t>
  </si>
  <si>
    <t xml:space="preserve">FCT0000598</t>
  </si>
  <si>
    <t xml:space="preserve">FCT0000599</t>
  </si>
  <si>
    <t xml:space="preserve">FCT0000600</t>
  </si>
  <si>
    <t xml:space="preserve">FCT0000601</t>
  </si>
  <si>
    <t xml:space="preserve">FCT0000602</t>
  </si>
  <si>
    <t xml:space="preserve">FCT0000603</t>
  </si>
  <si>
    <t xml:space="preserve">FCT0000604</t>
  </si>
  <si>
    <t xml:space="preserve">FCT0000605</t>
  </si>
  <si>
    <t xml:space="preserve">FCT0000606</t>
  </si>
  <si>
    <t xml:space="preserve">FCT0000607</t>
  </si>
  <si>
    <t xml:space="preserve">FCT0000608</t>
  </si>
  <si>
    <t xml:space="preserve">FCT0000609</t>
  </si>
  <si>
    <t xml:space="preserve">FCT0000610</t>
  </si>
  <si>
    <t xml:space="preserve">FCT0000611</t>
  </si>
  <si>
    <t xml:space="preserve">FCT0000612</t>
  </si>
  <si>
    <t xml:space="preserve">FCT0000613</t>
  </si>
  <si>
    <t xml:space="preserve">FCT0000614</t>
  </si>
  <si>
    <t xml:space="preserve">FCT0000615</t>
  </si>
  <si>
    <t xml:space="preserve">FCT0000616</t>
  </si>
  <si>
    <t xml:space="preserve">FCT0000617</t>
  </si>
  <si>
    <t xml:space="preserve">FCT0000618</t>
  </si>
  <si>
    <t xml:space="preserve">FCT0000619</t>
  </si>
  <si>
    <t xml:space="preserve">FCT0000620</t>
  </si>
  <si>
    <t xml:space="preserve">FCT0000621</t>
  </si>
  <si>
    <t xml:space="preserve">FCT0000622</t>
  </si>
  <si>
    <t xml:space="preserve">FCT0000623</t>
  </si>
  <si>
    <t xml:space="preserve">FCT0000624</t>
  </si>
  <si>
    <t xml:space="preserve">FCT0000625</t>
  </si>
  <si>
    <t xml:space="preserve">FCT0000626</t>
  </si>
  <si>
    <t xml:space="preserve">FCT0000627</t>
  </si>
  <si>
    <t xml:space="preserve">FCT0000628</t>
  </si>
  <si>
    <t xml:space="preserve">FCT0000629</t>
  </si>
  <si>
    <t xml:space="preserve">FCT0000630</t>
  </si>
  <si>
    <t xml:space="preserve">FCT0000631</t>
  </si>
  <si>
    <t xml:space="preserve">FCT0000632</t>
  </si>
  <si>
    <t xml:space="preserve">PRD00792</t>
  </si>
  <si>
    <t xml:space="preserve">FCT0000633</t>
  </si>
  <si>
    <t xml:space="preserve">FCT0000634</t>
  </si>
  <si>
    <t xml:space="preserve">FCT0000635</t>
  </si>
  <si>
    <t xml:space="preserve">FCT0000636</t>
  </si>
  <si>
    <t xml:space="preserve">FCT0000637</t>
  </si>
  <si>
    <t xml:space="preserve">FCT0000638</t>
  </si>
  <si>
    <t xml:space="preserve">FCT0000639</t>
  </si>
  <si>
    <t xml:space="preserve">FCT0000640</t>
  </si>
  <si>
    <t xml:space="preserve">FCT0000641</t>
  </si>
  <si>
    <t xml:space="preserve">FCT0000642</t>
  </si>
  <si>
    <t xml:space="preserve">FCT0000643</t>
  </si>
  <si>
    <t xml:space="preserve">FCT0000644</t>
  </si>
  <si>
    <t xml:space="preserve">FCT0000645</t>
  </si>
  <si>
    <t xml:space="preserve">FCT0000646</t>
  </si>
  <si>
    <t xml:space="preserve">FCT0000647</t>
  </si>
  <si>
    <t xml:space="preserve">FCT0000648</t>
  </si>
  <si>
    <t xml:space="preserve">FCT0000649</t>
  </si>
  <si>
    <t xml:space="preserve">FCT0000650</t>
  </si>
  <si>
    <t xml:space="preserve">FCT0000651</t>
  </si>
  <si>
    <t xml:space="preserve">FCT0000652</t>
  </si>
  <si>
    <t xml:space="preserve">FCT0000653</t>
  </si>
  <si>
    <t xml:space="preserve">FCT0000654</t>
  </si>
  <si>
    <t xml:space="preserve">FCT0000655</t>
  </si>
  <si>
    <t xml:space="preserve">FCT0000656</t>
  </si>
  <si>
    <t xml:space="preserve">FCT0000657</t>
  </si>
  <si>
    <t xml:space="preserve">FCT0000658</t>
  </si>
  <si>
    <t xml:space="preserve">FCT0000659</t>
  </si>
  <si>
    <t xml:space="preserve">FCT0000660</t>
  </si>
  <si>
    <t xml:space="preserve">FCT0000661</t>
  </si>
  <si>
    <t xml:space="preserve">FCT0000662</t>
  </si>
  <si>
    <t xml:space="preserve">FCT0000663</t>
  </si>
  <si>
    <t xml:space="preserve">FCT0000664</t>
  </si>
  <si>
    <t xml:space="preserve">FCT0000665</t>
  </si>
  <si>
    <t xml:space="preserve">FCT0000666</t>
  </si>
  <si>
    <t xml:space="preserve">FCT0000667</t>
  </si>
  <si>
    <t xml:space="preserve">FCT0000668</t>
  </si>
  <si>
    <t xml:space="preserve">FCT0000669</t>
  </si>
  <si>
    <t xml:space="preserve">FCT0000670</t>
  </si>
  <si>
    <t xml:space="preserve">FCT0000671</t>
  </si>
  <si>
    <t xml:space="preserve">FCT0000672</t>
  </si>
  <si>
    <t xml:space="preserve">FCT0000673</t>
  </si>
  <si>
    <t xml:space="preserve">FCT0000674</t>
  </si>
  <si>
    <t xml:space="preserve">FCT0000675</t>
  </si>
  <si>
    <t xml:space="preserve">FCT0000676</t>
  </si>
  <si>
    <t xml:space="preserve">FCT0000677</t>
  </si>
  <si>
    <t xml:space="preserve">FCT0000678</t>
  </si>
  <si>
    <t xml:space="preserve">FCT0000679</t>
  </si>
  <si>
    <t xml:space="preserve">FCT0000680</t>
  </si>
  <si>
    <t xml:space="preserve">FCT0000681</t>
  </si>
  <si>
    <t xml:space="preserve">FCT0000682</t>
  </si>
  <si>
    <t xml:space="preserve">FCT0000683</t>
  </si>
  <si>
    <t xml:space="preserve">FCT0000684</t>
  </si>
  <si>
    <t xml:space="preserve">FCT0000685</t>
  </si>
  <si>
    <t xml:space="preserve">FCT0000686</t>
  </si>
  <si>
    <t xml:space="preserve">FCT0000687</t>
  </si>
  <si>
    <t xml:space="preserve">FCT0000688</t>
  </si>
  <si>
    <t xml:space="preserve">FCT0000689</t>
  </si>
  <si>
    <t xml:space="preserve">FCT0000690</t>
  </si>
  <si>
    <t xml:space="preserve">FCT0000691</t>
  </si>
  <si>
    <t xml:space="preserve">FCT0000692</t>
  </si>
  <si>
    <t xml:space="preserve">FCT0000693</t>
  </si>
  <si>
    <t xml:space="preserve">FCT0000694</t>
  </si>
  <si>
    <t xml:space="preserve">FCT0000695</t>
  </si>
  <si>
    <t xml:space="preserve">FCT0000696</t>
  </si>
  <si>
    <t xml:space="preserve">FCT0000697</t>
  </si>
  <si>
    <t xml:space="preserve">FCT0000698</t>
  </si>
  <si>
    <t xml:space="preserve">FCT0000699</t>
  </si>
  <si>
    <t xml:space="preserve">FCT0000700</t>
  </si>
  <si>
    <t xml:space="preserve">PRD00811</t>
  </si>
  <si>
    <t xml:space="preserve">FCT0000701</t>
  </si>
  <si>
    <t xml:space="preserve">FCT0000702</t>
  </si>
  <si>
    <t xml:space="preserve">FCT0000703</t>
  </si>
  <si>
    <t xml:space="preserve">FCT0000704</t>
  </si>
  <si>
    <t xml:space="preserve">FCT0000705</t>
  </si>
  <si>
    <t xml:space="preserve">FCT0000706</t>
  </si>
  <si>
    <t xml:space="preserve">FCT0000707</t>
  </si>
  <si>
    <t xml:space="preserve">FCT0000708</t>
  </si>
  <si>
    <t xml:space="preserve">FCT0000709</t>
  </si>
  <si>
    <t xml:space="preserve">FCT0000710</t>
  </si>
  <si>
    <t xml:space="preserve">FCT0000711</t>
  </si>
  <si>
    <t xml:space="preserve">FCT0000712</t>
  </si>
  <si>
    <t xml:space="preserve">FCT0000713</t>
  </si>
  <si>
    <t xml:space="preserve">FCT0000714</t>
  </si>
  <si>
    <t xml:space="preserve">FCT0000715</t>
  </si>
  <si>
    <t xml:space="preserve">FCT0000716</t>
  </si>
  <si>
    <t xml:space="preserve">FCT0000717</t>
  </si>
  <si>
    <t xml:space="preserve">FCT0000718</t>
  </si>
  <si>
    <t xml:space="preserve">FCT0000719</t>
  </si>
  <si>
    <t xml:space="preserve">FCT0000720</t>
  </si>
  <si>
    <t xml:space="preserve">FCT0000721</t>
  </si>
  <si>
    <t xml:space="preserve">FCT0000722</t>
  </si>
  <si>
    <t xml:space="preserve">FCT0000723</t>
  </si>
  <si>
    <t xml:space="preserve">FCT0000724</t>
  </si>
  <si>
    <t xml:space="preserve">FCT0000725</t>
  </si>
  <si>
    <t xml:space="preserve">FCT0000726</t>
  </si>
  <si>
    <t xml:space="preserve">FCT0000727</t>
  </si>
  <si>
    <t xml:space="preserve">FCT0000728</t>
  </si>
  <si>
    <t xml:space="preserve">FCT0000729</t>
  </si>
  <si>
    <t xml:space="preserve">FCT0000730</t>
  </si>
  <si>
    <t xml:space="preserve">FCT0000731</t>
  </si>
  <si>
    <t xml:space="preserve">FCT0000732</t>
  </si>
  <si>
    <t xml:space="preserve">FCT0000733</t>
  </si>
  <si>
    <t xml:space="preserve">FCT0000734</t>
  </si>
  <si>
    <t xml:space="preserve">FCT0000735</t>
  </si>
  <si>
    <t xml:space="preserve">FCT0000736</t>
  </si>
  <si>
    <t xml:space="preserve">FCT0000737</t>
  </si>
  <si>
    <t xml:space="preserve">FCT0000738</t>
  </si>
  <si>
    <t xml:space="preserve">FCT0000739</t>
  </si>
  <si>
    <t xml:space="preserve">FCT0000740</t>
  </si>
  <si>
    <t xml:space="preserve">FCT0000741</t>
  </si>
  <si>
    <t xml:space="preserve">FCT0000742</t>
  </si>
  <si>
    <t xml:space="preserve">FCT0000743</t>
  </si>
  <si>
    <t xml:space="preserve">FCT0000744</t>
  </si>
  <si>
    <t xml:space="preserve">FCT0000745</t>
  </si>
  <si>
    <t xml:space="preserve">FCT0000746</t>
  </si>
  <si>
    <t xml:space="preserve">FCT0000747</t>
  </si>
  <si>
    <t xml:space="preserve">FCT0000748</t>
  </si>
  <si>
    <t xml:space="preserve">FCT0000749</t>
  </si>
  <si>
    <t xml:space="preserve">FCT0000750</t>
  </si>
  <si>
    <t xml:space="preserve">FCT0000751</t>
  </si>
  <si>
    <t xml:space="preserve">FCT0000752</t>
  </si>
  <si>
    <t xml:space="preserve">FCT0000753</t>
  </si>
  <si>
    <t xml:space="preserve">FCT0000754</t>
  </si>
  <si>
    <t xml:space="preserve">FCT0000755</t>
  </si>
  <si>
    <t xml:space="preserve">FCT0000756</t>
  </si>
  <si>
    <t xml:space="preserve">FCT0000757</t>
  </si>
  <si>
    <t xml:space="preserve">FCT0000758</t>
  </si>
  <si>
    <t xml:space="preserve">FCT0000759</t>
  </si>
  <si>
    <t xml:space="preserve">FCT0000760</t>
  </si>
  <si>
    <t xml:space="preserve">PRD00513</t>
  </si>
  <si>
    <t xml:space="preserve">FCT0000761</t>
  </si>
  <si>
    <t xml:space="preserve">FCT0000762</t>
  </si>
  <si>
    <t xml:space="preserve">FCT0000763</t>
  </si>
  <si>
    <t xml:space="preserve">FCT0000764</t>
  </si>
  <si>
    <t xml:space="preserve">FCT0000765</t>
  </si>
  <si>
    <t xml:space="preserve">FCT0000766</t>
  </si>
  <si>
    <t xml:space="preserve">FCT0000767</t>
  </si>
  <si>
    <t xml:space="preserve">FCT0000768</t>
  </si>
  <si>
    <t xml:space="preserve">FCT0000769</t>
  </si>
  <si>
    <t xml:space="preserve">FCT0000770</t>
  </si>
  <si>
    <t xml:space="preserve">FCT0000771</t>
  </si>
  <si>
    <t xml:space="preserve">FCT0000772</t>
  </si>
  <si>
    <t xml:space="preserve">FCT0000773</t>
  </si>
  <si>
    <t xml:space="preserve">FCT0000774</t>
  </si>
  <si>
    <t xml:space="preserve">FCT0000775</t>
  </si>
  <si>
    <t xml:space="preserve">FCT0000776</t>
  </si>
  <si>
    <t xml:space="preserve">FCT0000777</t>
  </si>
  <si>
    <t xml:space="preserve">FCT0000778</t>
  </si>
  <si>
    <t xml:space="preserve">FCT0000779</t>
  </si>
  <si>
    <t xml:space="preserve">FCT0000780</t>
  </si>
  <si>
    <t xml:space="preserve">FCT0000781</t>
  </si>
  <si>
    <t xml:space="preserve">FCT0000782</t>
  </si>
  <si>
    <t xml:space="preserve">FCT0000783</t>
  </si>
  <si>
    <t xml:space="preserve">FCT0000784</t>
  </si>
  <si>
    <t xml:space="preserve">FCT0000785</t>
  </si>
  <si>
    <t xml:space="preserve">FCT0000786</t>
  </si>
  <si>
    <t xml:space="preserve">FCT0000787</t>
  </si>
  <si>
    <t xml:space="preserve">FCT0000788</t>
  </si>
  <si>
    <t xml:space="preserve">FCT0000789</t>
  </si>
  <si>
    <t xml:space="preserve">FCT0000790</t>
  </si>
  <si>
    <t xml:space="preserve">FCT0000791</t>
  </si>
  <si>
    <t xml:space="preserve">FCT0000792</t>
  </si>
  <si>
    <t xml:space="preserve">FCT0000793</t>
  </si>
  <si>
    <t xml:space="preserve">FCT0000794</t>
  </si>
  <si>
    <t xml:space="preserve">FCT0000795</t>
  </si>
  <si>
    <t xml:space="preserve">FCT0000796</t>
  </si>
  <si>
    <t xml:space="preserve">FCT0000797</t>
  </si>
  <si>
    <t xml:space="preserve">FCT0000798</t>
  </si>
  <si>
    <t xml:space="preserve">FCT0000799</t>
  </si>
  <si>
    <t xml:space="preserve">FCT0000800</t>
  </si>
  <si>
    <t xml:space="preserve">FCT0000801</t>
  </si>
  <si>
    <t xml:space="preserve">FCT0000802</t>
  </si>
  <si>
    <t xml:space="preserve">FCT0000803</t>
  </si>
  <si>
    <t xml:space="preserve">FCT0000804</t>
  </si>
  <si>
    <t xml:space="preserve">FCT0000805</t>
  </si>
  <si>
    <t xml:space="preserve">FCT0000806</t>
  </si>
  <si>
    <t xml:space="preserve">FCT0000807</t>
  </si>
  <si>
    <t xml:space="preserve">FCT0000808</t>
  </si>
  <si>
    <t xml:space="preserve">FCT0000809</t>
  </si>
  <si>
    <t xml:space="preserve">FCT0000810</t>
  </si>
  <si>
    <t xml:space="preserve">FCT0000811</t>
  </si>
  <si>
    <t xml:space="preserve">FCT0000812</t>
  </si>
  <si>
    <t xml:space="preserve">FCT0000813</t>
  </si>
  <si>
    <t xml:space="preserve">FCT0000814</t>
  </si>
  <si>
    <t xml:space="preserve">FCT0000815</t>
  </si>
  <si>
    <t xml:space="preserve">FCT0000816</t>
  </si>
  <si>
    <t xml:space="preserve">FCT0000817</t>
  </si>
  <si>
    <t xml:space="preserve">FCT0000818</t>
  </si>
  <si>
    <t xml:space="preserve">FCT0000819</t>
  </si>
  <si>
    <t xml:space="preserve">FCT0000820</t>
  </si>
  <si>
    <t xml:space="preserve">FCT0000821</t>
  </si>
  <si>
    <t xml:space="preserve">FCT0000822</t>
  </si>
  <si>
    <t xml:space="preserve">FCT0000823</t>
  </si>
  <si>
    <t xml:space="preserve">FCT0000824</t>
  </si>
  <si>
    <t xml:space="preserve">FCT0000825</t>
  </si>
  <si>
    <t xml:space="preserve">FCT0000826</t>
  </si>
  <si>
    <t xml:space="preserve">FCT0000827</t>
  </si>
  <si>
    <t xml:space="preserve">FCT0000828</t>
  </si>
  <si>
    <t xml:space="preserve">FCT0000829</t>
  </si>
  <si>
    <t xml:space="preserve">FCT0000830</t>
  </si>
  <si>
    <t xml:space="preserve">FCT0000831</t>
  </si>
  <si>
    <t xml:space="preserve">FCT0000832</t>
  </si>
  <si>
    <t xml:space="preserve">FCT0000833</t>
  </si>
  <si>
    <t xml:space="preserve">FCT0000834</t>
  </si>
  <si>
    <t xml:space="preserve">FCT0000835</t>
  </si>
  <si>
    <t xml:space="preserve">FCT0000836</t>
  </si>
  <si>
    <t xml:space="preserve">FCT0000837</t>
  </si>
  <si>
    <t xml:space="preserve">FCT0000838</t>
  </si>
  <si>
    <t xml:space="preserve">FCT0000839</t>
  </si>
  <si>
    <t xml:space="preserve">FCT0000840</t>
  </si>
  <si>
    <t xml:space="preserve">FCT0000841</t>
  </si>
  <si>
    <t xml:space="preserve">FCT0000842</t>
  </si>
  <si>
    <t xml:space="preserve">FCT0000843</t>
  </si>
  <si>
    <t xml:space="preserve">FCT0000844</t>
  </si>
  <si>
    <t xml:space="preserve">FCT0000845</t>
  </si>
  <si>
    <t xml:space="preserve">FCT0000846</t>
  </si>
  <si>
    <t xml:space="preserve">FCT0000847</t>
  </si>
  <si>
    <t xml:space="preserve">FCT0000848</t>
  </si>
  <si>
    <t xml:space="preserve">FCT0000849</t>
  </si>
  <si>
    <t xml:space="preserve">FCT0000850</t>
  </si>
  <si>
    <t xml:space="preserve">FCT0000851</t>
  </si>
  <si>
    <t xml:space="preserve">FCT0000852</t>
  </si>
  <si>
    <t xml:space="preserve">FCT0000853</t>
  </si>
  <si>
    <t xml:space="preserve">FCT0000854</t>
  </si>
  <si>
    <t xml:space="preserve">FCT0000855</t>
  </si>
  <si>
    <t xml:space="preserve">FCT0000856</t>
  </si>
  <si>
    <t xml:space="preserve">FCT0000857</t>
  </si>
  <si>
    <t xml:space="preserve">FCT0000858</t>
  </si>
  <si>
    <t xml:space="preserve">FCT0000859</t>
  </si>
  <si>
    <t xml:space="preserve">FCT0000860</t>
  </si>
  <si>
    <t xml:space="preserve">FCT0000861</t>
  </si>
  <si>
    <t xml:space="preserve">FCT0000862</t>
  </si>
  <si>
    <t xml:space="preserve">FCT0000863</t>
  </si>
  <si>
    <t xml:space="preserve">FCT0000864</t>
  </si>
  <si>
    <t xml:space="preserve">FCT0000865</t>
  </si>
  <si>
    <t xml:space="preserve">FCT0000866</t>
  </si>
  <si>
    <t xml:space="preserve">FCT0000867</t>
  </si>
  <si>
    <t xml:space="preserve">FCT0000868</t>
  </si>
  <si>
    <t xml:space="preserve">FCT0000869</t>
  </si>
  <si>
    <t xml:space="preserve">FCT0000870</t>
  </si>
  <si>
    <t xml:space="preserve">FCT0000871</t>
  </si>
  <si>
    <t xml:space="preserve">FCT0000872</t>
  </si>
  <si>
    <t xml:space="preserve">FCT0000873</t>
  </si>
  <si>
    <t xml:space="preserve">FCT0000874</t>
  </si>
  <si>
    <t xml:space="preserve">FCT0000875</t>
  </si>
  <si>
    <t xml:space="preserve">FCT0000876</t>
  </si>
  <si>
    <t xml:space="preserve">FCT0000877</t>
  </si>
  <si>
    <t xml:space="preserve">FCT0000878</t>
  </si>
  <si>
    <t xml:space="preserve">FCT0000879</t>
  </si>
  <si>
    <t xml:space="preserve">FCT0000880</t>
  </si>
  <si>
    <t xml:space="preserve">FCT0000881</t>
  </si>
  <si>
    <t xml:space="preserve">FCT0000882</t>
  </si>
  <si>
    <t xml:space="preserve">FCT0000883</t>
  </si>
  <si>
    <t xml:space="preserve">FCT0000884</t>
  </si>
  <si>
    <t xml:space="preserve">FCT0000885</t>
  </si>
  <si>
    <t xml:space="preserve">FCT0000886</t>
  </si>
  <si>
    <t xml:space="preserve">FCT0000887</t>
  </si>
  <si>
    <t xml:space="preserve">FCT0000888</t>
  </si>
  <si>
    <t xml:space="preserve">FCT0000889</t>
  </si>
  <si>
    <t xml:space="preserve">FCT0000890</t>
  </si>
  <si>
    <t xml:space="preserve">FCT0000891</t>
  </si>
  <si>
    <t xml:space="preserve">PRD00184</t>
  </si>
  <si>
    <t xml:space="preserve">FCT0000892</t>
  </si>
  <si>
    <t xml:space="preserve">FCT0000893</t>
  </si>
  <si>
    <t xml:space="preserve">FCT0000894</t>
  </si>
  <si>
    <t xml:space="preserve">FCT0000895</t>
  </si>
  <si>
    <t xml:space="preserve">FCT0000896</t>
  </si>
  <si>
    <t xml:space="preserve">FCT0000897</t>
  </si>
  <si>
    <t xml:space="preserve">FCT0000898</t>
  </si>
  <si>
    <t xml:space="preserve">FCT0000899</t>
  </si>
  <si>
    <t xml:space="preserve">FCT0000900</t>
  </si>
  <si>
    <t xml:space="preserve">FCT0000901</t>
  </si>
  <si>
    <t xml:space="preserve">FCT0000902</t>
  </si>
  <si>
    <t xml:space="preserve">FCT0000903</t>
  </si>
  <si>
    <t xml:space="preserve">FCT0000904</t>
  </si>
  <si>
    <t xml:space="preserve">FCT0000905</t>
  </si>
  <si>
    <t xml:space="preserve">FCT0000906</t>
  </si>
  <si>
    <t xml:space="preserve">FCT0000907</t>
  </si>
  <si>
    <t xml:space="preserve">FCT0000908</t>
  </si>
  <si>
    <t xml:space="preserve">FCT0000909</t>
  </si>
  <si>
    <t xml:space="preserve">FCT0000910</t>
  </si>
  <si>
    <t xml:space="preserve">FCT0000911</t>
  </si>
  <si>
    <t xml:space="preserve">FCT0000912</t>
  </si>
  <si>
    <t xml:space="preserve">FCT0000913</t>
  </si>
  <si>
    <t xml:space="preserve">FCT0000914</t>
  </si>
  <si>
    <t xml:space="preserve">FCT0000915</t>
  </si>
  <si>
    <t xml:space="preserve">FCT0000916</t>
  </si>
  <si>
    <t xml:space="preserve">FCT0000917</t>
  </si>
  <si>
    <t xml:space="preserve">FCT0000918</t>
  </si>
  <si>
    <t xml:space="preserve">FCT0000919</t>
  </si>
  <si>
    <t xml:space="preserve">FCT0000920</t>
  </si>
  <si>
    <t xml:space="preserve">FCT0000921</t>
  </si>
  <si>
    <t xml:space="preserve">FCT0000922</t>
  </si>
  <si>
    <t xml:space="preserve">FCT0000923</t>
  </si>
  <si>
    <t xml:space="preserve">FCT0000924</t>
  </si>
  <si>
    <t xml:space="preserve">FCT0000925</t>
  </si>
  <si>
    <t xml:space="preserve">FCT0000926</t>
  </si>
  <si>
    <t xml:space="preserve">FCT0000927</t>
  </si>
  <si>
    <t xml:space="preserve">FCT0000928</t>
  </si>
  <si>
    <t xml:space="preserve">FCT0000929</t>
  </si>
  <si>
    <t xml:space="preserve">FCT0000930</t>
  </si>
  <si>
    <t xml:space="preserve">FCT0000931</t>
  </si>
  <si>
    <t xml:space="preserve">FCT0000932</t>
  </si>
  <si>
    <t xml:space="preserve">FCT0000933</t>
  </si>
  <si>
    <t xml:space="preserve">FCT0000934</t>
  </si>
  <si>
    <t xml:space="preserve">FCT0000935</t>
  </si>
  <si>
    <t xml:space="preserve">FCT0000936</t>
  </si>
  <si>
    <t xml:space="preserve">FCT0000937</t>
  </si>
  <si>
    <t xml:space="preserve">FCT0000938</t>
  </si>
  <si>
    <t xml:space="preserve">FCT0000939</t>
  </si>
  <si>
    <t xml:space="preserve">FCT0000940</t>
  </si>
  <si>
    <t xml:space="preserve">FCT0000941</t>
  </si>
  <si>
    <t xml:space="preserve">FCT0000942</t>
  </si>
  <si>
    <t xml:space="preserve">FCT0000943</t>
  </si>
  <si>
    <t xml:space="preserve">FCT0000944</t>
  </si>
  <si>
    <t xml:space="preserve">FCT0000945</t>
  </si>
  <si>
    <t xml:space="preserve">FCT0000946</t>
  </si>
  <si>
    <t xml:space="preserve">FCT0000947</t>
  </si>
  <si>
    <t xml:space="preserve">FCT0000948</t>
  </si>
  <si>
    <t xml:space="preserve">FCT0000949</t>
  </si>
  <si>
    <t xml:space="preserve">FCT0000950</t>
  </si>
  <si>
    <t xml:space="preserve">FCT0000951</t>
  </si>
  <si>
    <t xml:space="preserve">FCT0000952</t>
  </si>
  <si>
    <t xml:space="preserve">FCT0000953</t>
  </si>
  <si>
    <t xml:space="preserve">FCT0000954</t>
  </si>
  <si>
    <t xml:space="preserve">FCT0000955</t>
  </si>
  <si>
    <t xml:space="preserve">FCT0000956</t>
  </si>
  <si>
    <t xml:space="preserve">FCT0000957</t>
  </si>
  <si>
    <t xml:space="preserve">FCT0000958</t>
  </si>
  <si>
    <t xml:space="preserve">FCT0000959</t>
  </si>
  <si>
    <t xml:space="preserve">FCT0000960</t>
  </si>
  <si>
    <t xml:space="preserve">FCT0000961</t>
  </si>
  <si>
    <t xml:space="preserve">FCT0000962</t>
  </si>
  <si>
    <t xml:space="preserve">FCT0000963</t>
  </si>
  <si>
    <t xml:space="preserve">FCT0000964</t>
  </si>
  <si>
    <t xml:space="preserve">FCT0000965</t>
  </si>
  <si>
    <t xml:space="preserve">FCT0000966</t>
  </si>
  <si>
    <t xml:space="preserve">FCT0000967</t>
  </si>
  <si>
    <t xml:space="preserve">FCT0000968</t>
  </si>
  <si>
    <t xml:space="preserve">FCT0000969</t>
  </si>
  <si>
    <t xml:space="preserve">FCT0000970</t>
  </si>
  <si>
    <t xml:space="preserve">FCT0000971</t>
  </si>
  <si>
    <t xml:space="preserve">FCT0000972</t>
  </si>
  <si>
    <t xml:space="preserve">FCT0000973</t>
  </si>
  <si>
    <t xml:space="preserve">FCT0000974</t>
  </si>
  <si>
    <t xml:space="preserve">FCT0000975</t>
  </si>
  <si>
    <t xml:space="preserve">FCT0000976</t>
  </si>
  <si>
    <t xml:space="preserve">FCT0000977</t>
  </si>
  <si>
    <t xml:space="preserve">PRD00118</t>
  </si>
  <si>
    <t xml:space="preserve">FCT0000978</t>
  </si>
  <si>
    <t xml:space="preserve">FCT0000979</t>
  </si>
  <si>
    <t xml:space="preserve">FCT0000980</t>
  </si>
  <si>
    <t xml:space="preserve">FCT0000981</t>
  </si>
  <si>
    <t xml:space="preserve">FCT0000982</t>
  </si>
  <si>
    <t xml:space="preserve">FCT0000983</t>
  </si>
  <si>
    <t xml:space="preserve">FCT0000984</t>
  </si>
  <si>
    <t xml:space="preserve">FCT0000985</t>
  </si>
  <si>
    <t xml:space="preserve">FCT0000986</t>
  </si>
  <si>
    <t xml:space="preserve">FCT0000987</t>
  </si>
  <si>
    <t xml:space="preserve">FCT0000988</t>
  </si>
  <si>
    <t xml:space="preserve">FCT0000989</t>
  </si>
  <si>
    <t xml:space="preserve">FCT0000990</t>
  </si>
  <si>
    <t xml:space="preserve">FCT0000991</t>
  </si>
  <si>
    <t xml:space="preserve">FCT0000992</t>
  </si>
  <si>
    <t xml:space="preserve">FCT0000993</t>
  </si>
  <si>
    <t xml:space="preserve">FCT0000994</t>
  </si>
  <si>
    <t xml:space="preserve">FCT0000995</t>
  </si>
  <si>
    <t xml:space="preserve">FCT0000996</t>
  </si>
  <si>
    <t xml:space="preserve">FCT0000997</t>
  </si>
  <si>
    <t xml:space="preserve">FCT0000998</t>
  </si>
  <si>
    <t xml:space="preserve">FCT0000999</t>
  </si>
  <si>
    <t xml:space="preserve">FCT0001000</t>
  </si>
  <si>
    <t xml:space="preserve">Return_ID</t>
  </si>
  <si>
    <t xml:space="preserve">Return_Date</t>
  </si>
  <si>
    <t xml:space="preserve">Defect_Type</t>
  </si>
  <si>
    <t xml:space="preserve">Qty_Returned</t>
  </si>
  <si>
    <t xml:space="preserve">Return_Value</t>
  </si>
  <si>
    <t xml:space="preserve">Disposition</t>
  </si>
  <si>
    <t xml:space="preserve">Recovery_Value</t>
  </si>
  <si>
    <t xml:space="preserve">Processed_By</t>
  </si>
  <si>
    <t xml:space="preserve">Credit_Note_Issued</t>
  </si>
  <si>
    <t xml:space="preserve">★ Net_Loss</t>
  </si>
  <si>
    <t xml:space="preserve">★ Recovery_Rate_Pct</t>
  </si>
  <si>
    <t xml:space="preserve">★ Return_Month</t>
  </si>
  <si>
    <t xml:space="preserve">RET0000001</t>
  </si>
  <si>
    <t xml:space="preserve">Wrong SKU</t>
  </si>
  <si>
    <t xml:space="preserve">Rework</t>
  </si>
  <si>
    <t xml:space="preserve">Ops_8</t>
  </si>
  <si>
    <t xml:space="preserve">RET0000002</t>
  </si>
  <si>
    <t xml:space="preserve">Quantity Mismatch</t>
  </si>
  <si>
    <t xml:space="preserve">Resell</t>
  </si>
  <si>
    <t xml:space="preserve">Ops_24</t>
  </si>
  <si>
    <t xml:space="preserve">RET0000003</t>
  </si>
  <si>
    <t xml:space="preserve">Damaged Packaging</t>
  </si>
  <si>
    <t xml:space="preserve">Ops_6</t>
  </si>
  <si>
    <t xml:space="preserve">RET0000004</t>
  </si>
  <si>
    <t xml:space="preserve">Ops_27</t>
  </si>
  <si>
    <t xml:space="preserve">RET0000005</t>
  </si>
  <si>
    <t xml:space="preserve">Ops_29</t>
  </si>
  <si>
    <t xml:space="preserve">RET0000006</t>
  </si>
  <si>
    <t xml:space="preserve">Scrap</t>
  </si>
  <si>
    <t xml:space="preserve">Ops_2</t>
  </si>
  <si>
    <t xml:space="preserve">RET0000007</t>
  </si>
  <si>
    <t xml:space="preserve">Expired Product</t>
  </si>
  <si>
    <t xml:space="preserve">Ops_19</t>
  </si>
  <si>
    <t xml:space="preserve">RET0000008</t>
  </si>
  <si>
    <t xml:space="preserve">RET0000009</t>
  </si>
  <si>
    <t xml:space="preserve">Ops_26</t>
  </si>
  <si>
    <t xml:space="preserve">RET0000010</t>
  </si>
  <si>
    <t xml:space="preserve">Incorrect Labelling</t>
  </si>
  <si>
    <t xml:space="preserve">Donate</t>
  </si>
  <si>
    <t xml:space="preserve">RET0000011</t>
  </si>
  <si>
    <t xml:space="preserve">Ops_5</t>
  </si>
  <si>
    <t xml:space="preserve">RET0000012</t>
  </si>
  <si>
    <t xml:space="preserve">Ops_10</t>
  </si>
  <si>
    <t xml:space="preserve">RET0000013</t>
  </si>
  <si>
    <t xml:space="preserve">Ops_21</t>
  </si>
  <si>
    <t xml:space="preserve">RET0000014</t>
  </si>
  <si>
    <t xml:space="preserve">Ops_18</t>
  </si>
  <si>
    <t xml:space="preserve">RET0000015</t>
  </si>
  <si>
    <t xml:space="preserve">Ops_17</t>
  </si>
  <si>
    <t xml:space="preserve">RET0000016</t>
  </si>
  <si>
    <t xml:space="preserve">RET0000017</t>
  </si>
  <si>
    <t xml:space="preserve">Ops_20</t>
  </si>
  <si>
    <t xml:space="preserve">RET0000018</t>
  </si>
  <si>
    <t xml:space="preserve">RET0000019</t>
  </si>
  <si>
    <t xml:space="preserve">Ops_25</t>
  </si>
  <si>
    <t xml:space="preserve">RET0000020</t>
  </si>
  <si>
    <t xml:space="preserve">Temperature Breach</t>
  </si>
  <si>
    <t xml:space="preserve">RET0000021</t>
  </si>
  <si>
    <t xml:space="preserve">Ops_22</t>
  </si>
  <si>
    <t xml:space="preserve">RET0000022</t>
  </si>
  <si>
    <t xml:space="preserve">RET0000023</t>
  </si>
  <si>
    <t xml:space="preserve">RET0000024</t>
  </si>
  <si>
    <t xml:space="preserve">Ops_12</t>
  </si>
  <si>
    <t xml:space="preserve">RET0000025</t>
  </si>
  <si>
    <t xml:space="preserve">RET0000026</t>
  </si>
  <si>
    <t xml:space="preserve">Ops_11</t>
  </si>
  <si>
    <t xml:space="preserve">RET0000027</t>
  </si>
  <si>
    <t xml:space="preserve">Ops_14</t>
  </si>
  <si>
    <t xml:space="preserve">RET0000028</t>
  </si>
  <si>
    <t xml:space="preserve">RET0000029</t>
  </si>
  <si>
    <t xml:space="preserve">RET0000030</t>
  </si>
  <si>
    <t xml:space="preserve">RET0000031</t>
  </si>
  <si>
    <t xml:space="preserve">RET0000032</t>
  </si>
  <si>
    <t xml:space="preserve">RET0000033</t>
  </si>
  <si>
    <t xml:space="preserve">RET0000034</t>
  </si>
  <si>
    <t xml:space="preserve">RET0000035</t>
  </si>
  <si>
    <t xml:space="preserve">Ops_13</t>
  </si>
  <si>
    <t xml:space="preserve">RET0000036</t>
  </si>
  <si>
    <t xml:space="preserve">Ops_28</t>
  </si>
  <si>
    <t xml:space="preserve">RET0000037</t>
  </si>
  <si>
    <t xml:space="preserve">Ops_15</t>
  </si>
  <si>
    <t xml:space="preserve">RET0000038</t>
  </si>
  <si>
    <t xml:space="preserve">RET0000039</t>
  </si>
  <si>
    <t xml:space="preserve">WH00434</t>
  </si>
  <si>
    <t xml:space="preserve">Ops_16</t>
  </si>
  <si>
    <t xml:space="preserve">RET0000040</t>
  </si>
  <si>
    <t xml:space="preserve">Ops_9</t>
  </si>
  <si>
    <t xml:space="preserve">RET0000041</t>
  </si>
  <si>
    <t xml:space="preserve">RET0000042</t>
  </si>
  <si>
    <t xml:space="preserve">Ops_23</t>
  </si>
  <si>
    <t xml:space="preserve">RET0000043</t>
  </si>
  <si>
    <t xml:space="preserve">Ops_7</t>
  </si>
  <si>
    <t xml:space="preserve">RET0000044</t>
  </si>
  <si>
    <t xml:space="preserve">RET0000045</t>
  </si>
  <si>
    <t xml:space="preserve">RET0000046</t>
  </si>
  <si>
    <t xml:space="preserve">RET0000047</t>
  </si>
  <si>
    <t xml:space="preserve">RET0000048</t>
  </si>
  <si>
    <t xml:space="preserve">RET0000049</t>
  </si>
  <si>
    <t xml:space="preserve">RET0000050</t>
  </si>
  <si>
    <t xml:space="preserve">RET0000051</t>
  </si>
  <si>
    <t xml:space="preserve">RET0000052</t>
  </si>
  <si>
    <t xml:space="preserve">RET0000053</t>
  </si>
  <si>
    <t xml:space="preserve">Ops_30</t>
  </si>
  <si>
    <t xml:space="preserve">RET0000054</t>
  </si>
  <si>
    <t xml:space="preserve">RET0000055</t>
  </si>
  <si>
    <t xml:space="preserve">RET0000056</t>
  </si>
  <si>
    <t xml:space="preserve">RET0000057</t>
  </si>
  <si>
    <t xml:space="preserve">RET0000058</t>
  </si>
  <si>
    <t xml:space="preserve">RET0000059</t>
  </si>
  <si>
    <t xml:space="preserve">RET0000060</t>
  </si>
  <si>
    <t xml:space="preserve">RET0000061</t>
  </si>
  <si>
    <t xml:space="preserve">RET0000062</t>
  </si>
  <si>
    <t xml:space="preserve">RET0000063</t>
  </si>
  <si>
    <t xml:space="preserve">Ops_3</t>
  </si>
  <si>
    <t xml:space="preserve">RET0000064</t>
  </si>
  <si>
    <t xml:space="preserve">RET0000065</t>
  </si>
  <si>
    <t xml:space="preserve">RET0000066</t>
  </si>
  <si>
    <t xml:space="preserve">RET0000067</t>
  </si>
  <si>
    <t xml:space="preserve">Ops_4</t>
  </si>
  <si>
    <t xml:space="preserve">RET0000068</t>
  </si>
  <si>
    <t xml:space="preserve">RET0000069</t>
  </si>
  <si>
    <t xml:space="preserve">RET0000070</t>
  </si>
  <si>
    <t xml:space="preserve">RET0000071</t>
  </si>
  <si>
    <t xml:space="preserve">RET0000072</t>
  </si>
  <si>
    <t xml:space="preserve">RET0000073</t>
  </si>
  <si>
    <t xml:space="preserve">RET0000074</t>
  </si>
  <si>
    <t xml:space="preserve">RET0000075</t>
  </si>
  <si>
    <t xml:space="preserve">RET0000076</t>
  </si>
  <si>
    <t xml:space="preserve">RET0000077</t>
  </si>
  <si>
    <t xml:space="preserve">RET0000078</t>
  </si>
  <si>
    <t xml:space="preserve">RET0000079</t>
  </si>
  <si>
    <t xml:space="preserve">RET0000080</t>
  </si>
  <si>
    <t xml:space="preserve">Ops_1</t>
  </si>
  <si>
    <t xml:space="preserve">RET0000081</t>
  </si>
  <si>
    <t xml:space="preserve">WH00330</t>
  </si>
  <si>
    <t xml:space="preserve">RET0000082</t>
  </si>
  <si>
    <t xml:space="preserve">RET0000083</t>
  </si>
  <si>
    <t xml:space="preserve">RET0000084</t>
  </si>
  <si>
    <t xml:space="preserve">RET0000085</t>
  </si>
  <si>
    <t xml:space="preserve">RET0000086</t>
  </si>
  <si>
    <t xml:space="preserve">RET0000087</t>
  </si>
  <si>
    <t xml:space="preserve">RET0000088</t>
  </si>
  <si>
    <t xml:space="preserve">RET0000089</t>
  </si>
  <si>
    <t xml:space="preserve">RET0000090</t>
  </si>
  <si>
    <t xml:space="preserve">RET0000091</t>
  </si>
  <si>
    <t xml:space="preserve">RET0000092</t>
  </si>
  <si>
    <t xml:space="preserve">RET0000093</t>
  </si>
  <si>
    <t xml:space="preserve">RET0000094</t>
  </si>
  <si>
    <t xml:space="preserve">RET0000095</t>
  </si>
  <si>
    <t xml:space="preserve">RET0000096</t>
  </si>
  <si>
    <t xml:space="preserve">RET0000097</t>
  </si>
  <si>
    <t xml:space="preserve">RET0000098</t>
  </si>
  <si>
    <t xml:space="preserve">RET0000099</t>
  </si>
  <si>
    <t xml:space="preserve">RET0000100</t>
  </si>
  <si>
    <t xml:space="preserve">RET0000101</t>
  </si>
  <si>
    <t xml:space="preserve">RET0000102</t>
  </si>
  <si>
    <t xml:space="preserve">RET0000103</t>
  </si>
  <si>
    <t xml:space="preserve">RET0000104</t>
  </si>
  <si>
    <t xml:space="preserve">RET0000105</t>
  </si>
  <si>
    <t xml:space="preserve">RET0000106</t>
  </si>
  <si>
    <t xml:space="preserve">RET0000107</t>
  </si>
  <si>
    <t xml:space="preserve">RET0000108</t>
  </si>
  <si>
    <t xml:space="preserve">PRD00458</t>
  </si>
  <si>
    <t xml:space="preserve">RET0000109</t>
  </si>
  <si>
    <t xml:space="preserve">RET0000110</t>
  </si>
  <si>
    <t xml:space="preserve">RET0000111</t>
  </si>
  <si>
    <t xml:space="preserve">RET0000112</t>
  </si>
  <si>
    <t xml:space="preserve">RET0000113</t>
  </si>
  <si>
    <t xml:space="preserve">RET0000114</t>
  </si>
  <si>
    <t xml:space="preserve">RET0000115</t>
  </si>
  <si>
    <t xml:space="preserve">RET0000116</t>
  </si>
  <si>
    <t xml:space="preserve">RET0000117</t>
  </si>
  <si>
    <t xml:space="preserve">RET0000118</t>
  </si>
  <si>
    <t xml:space="preserve">RET0000119</t>
  </si>
  <si>
    <t xml:space="preserve">RET0000120</t>
  </si>
  <si>
    <t xml:space="preserve">RET0000121</t>
  </si>
  <si>
    <t xml:space="preserve">RET0000122</t>
  </si>
  <si>
    <t xml:space="preserve">RET0000123</t>
  </si>
  <si>
    <t xml:space="preserve">RET0000124</t>
  </si>
  <si>
    <t xml:space="preserve">RET0000125</t>
  </si>
  <si>
    <t xml:space="preserve">RET0000126</t>
  </si>
  <si>
    <t xml:space="preserve">RET0000127</t>
  </si>
  <si>
    <t xml:space="preserve">RET0000128</t>
  </si>
  <si>
    <t xml:space="preserve">RET0000129</t>
  </si>
  <si>
    <t xml:space="preserve">RET0000130</t>
  </si>
  <si>
    <t xml:space="preserve">RET0000131</t>
  </si>
  <si>
    <t xml:space="preserve">RET0000132</t>
  </si>
  <si>
    <t xml:space="preserve">RET0000133</t>
  </si>
  <si>
    <t xml:space="preserve">RET0000134</t>
  </si>
  <si>
    <t xml:space="preserve">RET0000135</t>
  </si>
  <si>
    <t xml:space="preserve">RET0000136</t>
  </si>
  <si>
    <t xml:space="preserve">RET0000137</t>
  </si>
  <si>
    <t xml:space="preserve">WH00501</t>
  </si>
  <si>
    <t xml:space="preserve">RET0000138</t>
  </si>
  <si>
    <t xml:space="preserve">RET0000139</t>
  </si>
  <si>
    <t xml:space="preserve">RET0000140</t>
  </si>
  <si>
    <t xml:space="preserve">RET0000141</t>
  </si>
  <si>
    <t xml:space="preserve">RET0000142</t>
  </si>
  <si>
    <t xml:space="preserve">RET0000143</t>
  </si>
  <si>
    <t xml:space="preserve">RET0000144</t>
  </si>
  <si>
    <t xml:space="preserve">RET0000145</t>
  </si>
  <si>
    <t xml:space="preserve">RET0000146</t>
  </si>
  <si>
    <t xml:space="preserve">RET0000147</t>
  </si>
  <si>
    <t xml:space="preserve">RET0000148</t>
  </si>
  <si>
    <t xml:space="preserve">RET0000149</t>
  </si>
  <si>
    <t xml:space="preserve">RET0000150</t>
  </si>
  <si>
    <t xml:space="preserve">RET0000151</t>
  </si>
  <si>
    <t xml:space="preserve">RET0000152</t>
  </si>
  <si>
    <t xml:space="preserve">RET0000153</t>
  </si>
  <si>
    <t xml:space="preserve">RET0000154</t>
  </si>
  <si>
    <t xml:space="preserve">RET0000155</t>
  </si>
  <si>
    <t xml:space="preserve">RET0000156</t>
  </si>
  <si>
    <t xml:space="preserve">RET0000157</t>
  </si>
  <si>
    <t xml:space="preserve">PRD00938</t>
  </si>
  <si>
    <t xml:space="preserve">RET0000158</t>
  </si>
  <si>
    <t xml:space="preserve">RET0000159</t>
  </si>
  <si>
    <t xml:space="preserve">RET0000160</t>
  </si>
  <si>
    <t xml:space="preserve">RET0000161</t>
  </si>
  <si>
    <t xml:space="preserve">RET0000162</t>
  </si>
  <si>
    <t xml:space="preserve">RET0000163</t>
  </si>
  <si>
    <t xml:space="preserve">RET0000164</t>
  </si>
  <si>
    <t xml:space="preserve">RET0000165</t>
  </si>
  <si>
    <t xml:space="preserve">RET0000166</t>
  </si>
  <si>
    <t xml:space="preserve">RET0000167</t>
  </si>
  <si>
    <t xml:space="preserve">RET0000168</t>
  </si>
  <si>
    <t xml:space="preserve">PRD00884</t>
  </si>
  <si>
    <t xml:space="preserve">RET0000169</t>
  </si>
  <si>
    <t xml:space="preserve">RET0000170</t>
  </si>
  <si>
    <t xml:space="preserve">RET0000171</t>
  </si>
  <si>
    <t xml:space="preserve">RET0000172</t>
  </si>
  <si>
    <t xml:space="preserve">RET0000173</t>
  </si>
  <si>
    <t xml:space="preserve">RET0000174</t>
  </si>
  <si>
    <t xml:space="preserve">RET0000175</t>
  </si>
  <si>
    <t xml:space="preserve">RET0000176</t>
  </si>
  <si>
    <t xml:space="preserve">RET0000177</t>
  </si>
  <si>
    <t xml:space="preserve">RET0000178</t>
  </si>
  <si>
    <t xml:space="preserve">RET0000179</t>
  </si>
  <si>
    <t xml:space="preserve">RET0000180</t>
  </si>
  <si>
    <t xml:space="preserve">RET0000181</t>
  </si>
  <si>
    <t xml:space="preserve">RET0000182</t>
  </si>
  <si>
    <t xml:space="preserve">RET0000183</t>
  </si>
  <si>
    <t xml:space="preserve">RET0000184</t>
  </si>
  <si>
    <t xml:space="preserve">RET0000185</t>
  </si>
  <si>
    <t xml:space="preserve">RET0000186</t>
  </si>
  <si>
    <t xml:space="preserve">RET0000187</t>
  </si>
  <si>
    <t xml:space="preserve">RET0000188</t>
  </si>
  <si>
    <t xml:space="preserve">RET0000189</t>
  </si>
  <si>
    <t xml:space="preserve">RET0000190</t>
  </si>
  <si>
    <t xml:space="preserve">RET0000191</t>
  </si>
  <si>
    <t xml:space="preserve">RET0000192</t>
  </si>
  <si>
    <t xml:space="preserve">RET0000193</t>
  </si>
  <si>
    <t xml:space="preserve">RET0000194</t>
  </si>
  <si>
    <t xml:space="preserve">RET0000195</t>
  </si>
  <si>
    <t xml:space="preserve">RET0000196</t>
  </si>
  <si>
    <t xml:space="preserve">RET0000197</t>
  </si>
  <si>
    <t xml:space="preserve">RET0000198</t>
  </si>
  <si>
    <t xml:space="preserve">PRD00874</t>
  </si>
  <si>
    <t xml:space="preserve">RET0000199</t>
  </si>
  <si>
    <t xml:space="preserve">RET0000200</t>
  </si>
  <si>
    <t xml:space="preserve">RET0000201</t>
  </si>
  <si>
    <t xml:space="preserve">RET0000202</t>
  </si>
  <si>
    <t xml:space="preserve">RET0000203</t>
  </si>
  <si>
    <t xml:space="preserve">RET0000204</t>
  </si>
  <si>
    <t xml:space="preserve">RET0000205</t>
  </si>
  <si>
    <t xml:space="preserve">RET0000206</t>
  </si>
  <si>
    <t xml:space="preserve">RET0000207</t>
  </si>
  <si>
    <t xml:space="preserve">RET0000208</t>
  </si>
  <si>
    <t xml:space="preserve">RET0000209</t>
  </si>
  <si>
    <t xml:space="preserve">RET0000210</t>
  </si>
  <si>
    <t xml:space="preserve">RET0000211</t>
  </si>
  <si>
    <t xml:space="preserve">RET0000212</t>
  </si>
  <si>
    <t xml:space="preserve">RET0000213</t>
  </si>
  <si>
    <t xml:space="preserve">RET0000214</t>
  </si>
  <si>
    <t xml:space="preserve">RET0000215</t>
  </si>
  <si>
    <t xml:space="preserve">RET0000216</t>
  </si>
  <si>
    <t xml:space="preserve">RET0000217</t>
  </si>
  <si>
    <t xml:space="preserve">RET0000218</t>
  </si>
  <si>
    <t xml:space="preserve">RET0000219</t>
  </si>
  <si>
    <t xml:space="preserve">RET0000220</t>
  </si>
  <si>
    <t xml:space="preserve">RET0000221</t>
  </si>
  <si>
    <t xml:space="preserve">RET0000222</t>
  </si>
  <si>
    <t xml:space="preserve">RET0000223</t>
  </si>
  <si>
    <t xml:space="preserve">RET0000224</t>
  </si>
  <si>
    <t xml:space="preserve">RET0000225</t>
  </si>
  <si>
    <t xml:space="preserve">RET0000226</t>
  </si>
  <si>
    <t xml:space="preserve">RET0000227</t>
  </si>
  <si>
    <t xml:space="preserve">RET0000228</t>
  </si>
  <si>
    <t xml:space="preserve">RET0000229</t>
  </si>
  <si>
    <t xml:space="preserve">RET0000230</t>
  </si>
  <si>
    <t xml:space="preserve">RET0000231</t>
  </si>
  <si>
    <t xml:space="preserve">RET0000232</t>
  </si>
  <si>
    <t xml:space="preserve">RET0000233</t>
  </si>
  <si>
    <t xml:space="preserve">RET0000234</t>
  </si>
  <si>
    <t xml:space="preserve">RET0000235</t>
  </si>
  <si>
    <t xml:space="preserve">RET0000236</t>
  </si>
  <si>
    <t xml:space="preserve">RET0000237</t>
  </si>
  <si>
    <t xml:space="preserve">RET0000238</t>
  </si>
  <si>
    <t xml:space="preserve">RET0000239</t>
  </si>
  <si>
    <t xml:space="preserve">RET0000240</t>
  </si>
  <si>
    <t xml:space="preserve">RET0000241</t>
  </si>
  <si>
    <t xml:space="preserve">RET0000242</t>
  </si>
  <si>
    <t xml:space="preserve">RET0000243</t>
  </si>
  <si>
    <t xml:space="preserve">RET0000244</t>
  </si>
  <si>
    <t xml:space="preserve">RET0000245</t>
  </si>
  <si>
    <t xml:space="preserve">RET0000246</t>
  </si>
  <si>
    <t xml:space="preserve">RET0000247</t>
  </si>
  <si>
    <t xml:space="preserve">RET0000248</t>
  </si>
  <si>
    <t xml:space="preserve">RET0000249</t>
  </si>
  <si>
    <t xml:space="preserve">RET0000250</t>
  </si>
  <si>
    <t xml:space="preserve">RET0000251</t>
  </si>
  <si>
    <t xml:space="preserve">RET0000252</t>
  </si>
  <si>
    <t xml:space="preserve">WH00674</t>
  </si>
  <si>
    <t xml:space="preserve">RET0000253</t>
  </si>
  <si>
    <t xml:space="preserve">RET0000254</t>
  </si>
  <si>
    <t xml:space="preserve">RET0000255</t>
  </si>
  <si>
    <t xml:space="preserve">RET0000256</t>
  </si>
  <si>
    <t xml:space="preserve">RET0000257</t>
  </si>
  <si>
    <t xml:space="preserve">RET0000258</t>
  </si>
  <si>
    <t xml:space="preserve">RET0000259</t>
  </si>
  <si>
    <t xml:space="preserve">RET0000260</t>
  </si>
  <si>
    <t xml:space="preserve">RET0000261</t>
  </si>
  <si>
    <t xml:space="preserve">RET0000262</t>
  </si>
  <si>
    <t xml:space="preserve">RET0000263</t>
  </si>
  <si>
    <t xml:space="preserve">RET0000264</t>
  </si>
  <si>
    <t xml:space="preserve">RET0000265</t>
  </si>
  <si>
    <t xml:space="preserve">RET0000266</t>
  </si>
  <si>
    <t xml:space="preserve">RET0000267</t>
  </si>
  <si>
    <t xml:space="preserve">RET0000268</t>
  </si>
  <si>
    <t xml:space="preserve">RET0000269</t>
  </si>
  <si>
    <t xml:space="preserve">RET0000270</t>
  </si>
  <si>
    <t xml:space="preserve">RET0000271</t>
  </si>
  <si>
    <t xml:space="preserve">RET0000272</t>
  </si>
  <si>
    <t xml:space="preserve">RET0000273</t>
  </si>
  <si>
    <t xml:space="preserve">RET0000274</t>
  </si>
  <si>
    <t xml:space="preserve">RET0000275</t>
  </si>
  <si>
    <t xml:space="preserve">RET0000276</t>
  </si>
  <si>
    <t xml:space="preserve">RET0000277</t>
  </si>
  <si>
    <t xml:space="preserve">RET0000278</t>
  </si>
  <si>
    <t xml:space="preserve">RET0000279</t>
  </si>
  <si>
    <t xml:space="preserve">RET0000280</t>
  </si>
  <si>
    <t xml:space="preserve">RET0000281</t>
  </si>
  <si>
    <t xml:space="preserve">RET0000282</t>
  </si>
  <si>
    <t xml:space="preserve">RET0000283</t>
  </si>
  <si>
    <t xml:space="preserve">RET0000284</t>
  </si>
  <si>
    <t xml:space="preserve">RET0000285</t>
  </si>
  <si>
    <t xml:space="preserve">RET0000286</t>
  </si>
  <si>
    <t xml:space="preserve">WH00882</t>
  </si>
  <si>
    <t xml:space="preserve">RET0000287</t>
  </si>
  <si>
    <t xml:space="preserve">RET0000288</t>
  </si>
  <si>
    <t xml:space="preserve">RET0000289</t>
  </si>
  <si>
    <t xml:space="preserve">RET0000290</t>
  </si>
  <si>
    <t xml:space="preserve">RET0000291</t>
  </si>
  <si>
    <t xml:space="preserve">RET0000292</t>
  </si>
  <si>
    <t xml:space="preserve">RET0000293</t>
  </si>
  <si>
    <t xml:space="preserve">RET0000294</t>
  </si>
  <si>
    <t xml:space="preserve">RET0000295</t>
  </si>
  <si>
    <t xml:space="preserve">RET0000296</t>
  </si>
  <si>
    <t xml:space="preserve">RET0000297</t>
  </si>
  <si>
    <t xml:space="preserve">RET0000298</t>
  </si>
  <si>
    <t xml:space="preserve">RET0000299</t>
  </si>
  <si>
    <t xml:space="preserve">RET0000300</t>
  </si>
  <si>
    <t xml:space="preserve">RET0000301</t>
  </si>
  <si>
    <t xml:space="preserve">RET0000302</t>
  </si>
  <si>
    <t xml:space="preserve">RET0000303</t>
  </si>
  <si>
    <t xml:space="preserve">RET0000304</t>
  </si>
  <si>
    <t xml:space="preserve">RET0000305</t>
  </si>
  <si>
    <t xml:space="preserve">RET0000306</t>
  </si>
  <si>
    <t xml:space="preserve">RET0000307</t>
  </si>
  <si>
    <t xml:space="preserve">RET0000308</t>
  </si>
  <si>
    <t xml:space="preserve">RET0000309</t>
  </si>
  <si>
    <t xml:space="preserve">RET0000310</t>
  </si>
  <si>
    <t xml:space="preserve">RET0000311</t>
  </si>
  <si>
    <t xml:space="preserve">RET0000312</t>
  </si>
  <si>
    <t xml:space="preserve">RET0000313</t>
  </si>
  <si>
    <t xml:space="preserve">RET0000314</t>
  </si>
  <si>
    <t xml:space="preserve">RET0000315</t>
  </si>
  <si>
    <t xml:space="preserve">RET0000316</t>
  </si>
  <si>
    <t xml:space="preserve">RET0000317</t>
  </si>
  <si>
    <t xml:space="preserve">RET0000318</t>
  </si>
  <si>
    <t xml:space="preserve">RET0000319</t>
  </si>
  <si>
    <t xml:space="preserve">WH00760</t>
  </si>
  <si>
    <t xml:space="preserve">RET0000320</t>
  </si>
  <si>
    <t xml:space="preserve">RET0000321</t>
  </si>
  <si>
    <t xml:space="preserve">RET0000322</t>
  </si>
  <si>
    <t xml:space="preserve">RET0000323</t>
  </si>
  <si>
    <t xml:space="preserve">RET0000324</t>
  </si>
  <si>
    <t xml:space="preserve">RET0000325</t>
  </si>
  <si>
    <t xml:space="preserve">RET0000326</t>
  </si>
  <si>
    <t xml:space="preserve">RET0000327</t>
  </si>
  <si>
    <t xml:space="preserve">RET0000328</t>
  </si>
  <si>
    <t xml:space="preserve">RET0000329</t>
  </si>
  <si>
    <t xml:space="preserve">WH00671</t>
  </si>
  <si>
    <t xml:space="preserve">RET0000330</t>
  </si>
  <si>
    <t xml:space="preserve">RET0000331</t>
  </si>
  <si>
    <t xml:space="preserve">PRD00133</t>
  </si>
  <si>
    <t xml:space="preserve">RET0000332</t>
  </si>
  <si>
    <t xml:space="preserve">RET0000333</t>
  </si>
  <si>
    <t xml:space="preserve">RET0000334</t>
  </si>
  <si>
    <t xml:space="preserve">RET0000335</t>
  </si>
  <si>
    <t xml:space="preserve">RET0000336</t>
  </si>
  <si>
    <t xml:space="preserve">RET0000337</t>
  </si>
  <si>
    <t xml:space="preserve">RET0000338</t>
  </si>
  <si>
    <t xml:space="preserve">RET0000339</t>
  </si>
  <si>
    <t xml:space="preserve">RET0000340</t>
  </si>
  <si>
    <t xml:space="preserve">RET0000341</t>
  </si>
  <si>
    <t xml:space="preserve">RET0000342</t>
  </si>
  <si>
    <t xml:space="preserve">RET0000343</t>
  </si>
  <si>
    <t xml:space="preserve">RET0000344</t>
  </si>
  <si>
    <t xml:space="preserve">RET0000345</t>
  </si>
  <si>
    <t xml:space="preserve">RET0000346</t>
  </si>
  <si>
    <t xml:space="preserve">RET0000347</t>
  </si>
  <si>
    <t xml:space="preserve">RET0000348</t>
  </si>
  <si>
    <t xml:space="preserve">RET0000349</t>
  </si>
  <si>
    <t xml:space="preserve">RET0000350</t>
  </si>
  <si>
    <t xml:space="preserve">RET0000351</t>
  </si>
  <si>
    <t xml:space="preserve">RET0000352</t>
  </si>
  <si>
    <t xml:space="preserve">RET0000353</t>
  </si>
  <si>
    <t xml:space="preserve">RET0000354</t>
  </si>
  <si>
    <t xml:space="preserve">RET0000355</t>
  </si>
  <si>
    <t xml:space="preserve">RET0000356</t>
  </si>
  <si>
    <t xml:space="preserve">RET0000357</t>
  </si>
  <si>
    <t xml:space="preserve">RET0000358</t>
  </si>
  <si>
    <t xml:space="preserve">RET0000359</t>
  </si>
  <si>
    <t xml:space="preserve">RET0000360</t>
  </si>
  <si>
    <t xml:space="preserve">RET0000361</t>
  </si>
  <si>
    <t xml:space="preserve">RET0000362</t>
  </si>
  <si>
    <t xml:space="preserve">RET0000363</t>
  </si>
  <si>
    <t xml:space="preserve">RET0000364</t>
  </si>
  <si>
    <t xml:space="preserve">RET0000365</t>
  </si>
  <si>
    <t xml:space="preserve">RET0000366</t>
  </si>
  <si>
    <t xml:space="preserve">RET0000367</t>
  </si>
  <si>
    <t xml:space="preserve">RET0000368</t>
  </si>
  <si>
    <t xml:space="preserve">RET0000369</t>
  </si>
  <si>
    <t xml:space="preserve">RET0000370</t>
  </si>
  <si>
    <t xml:space="preserve">RET0000371</t>
  </si>
  <si>
    <t xml:space="preserve">RET0000372</t>
  </si>
  <si>
    <t xml:space="preserve">RET0000373</t>
  </si>
  <si>
    <t xml:space="preserve">RET0000374</t>
  </si>
  <si>
    <t xml:space="preserve">RET0000375</t>
  </si>
  <si>
    <t xml:space="preserve">RET0000376</t>
  </si>
  <si>
    <t xml:space="preserve">RET0000377</t>
  </si>
  <si>
    <t xml:space="preserve">RET0000378</t>
  </si>
  <si>
    <t xml:space="preserve">RET0000379</t>
  </si>
  <si>
    <t xml:space="preserve">RET0000380</t>
  </si>
  <si>
    <t xml:space="preserve">RET0000381</t>
  </si>
  <si>
    <t xml:space="preserve">RET0000382</t>
  </si>
  <si>
    <t xml:space="preserve">RET0000383</t>
  </si>
  <si>
    <t xml:space="preserve">RET0000384</t>
  </si>
  <si>
    <t xml:space="preserve">RET0000385</t>
  </si>
  <si>
    <t xml:space="preserve">RET0000386</t>
  </si>
  <si>
    <t xml:space="preserve">RET0000387</t>
  </si>
  <si>
    <t xml:space="preserve">RET0000388</t>
  </si>
  <si>
    <t xml:space="preserve">RET0000389</t>
  </si>
  <si>
    <t xml:space="preserve">RET0000390</t>
  </si>
  <si>
    <t xml:space="preserve">RET0000391</t>
  </si>
  <si>
    <t xml:space="preserve">RET0000392</t>
  </si>
  <si>
    <t xml:space="preserve">RET0000393</t>
  </si>
  <si>
    <t xml:space="preserve">RET0000394</t>
  </si>
  <si>
    <t xml:space="preserve">RET0000395</t>
  </si>
  <si>
    <t xml:space="preserve">RET0000396</t>
  </si>
  <si>
    <t xml:space="preserve">RET0000397</t>
  </si>
  <si>
    <t xml:space="preserve">RET0000398</t>
  </si>
  <si>
    <t xml:space="preserve">RET0000399</t>
  </si>
  <si>
    <t xml:space="preserve">RET0000400</t>
  </si>
  <si>
    <t xml:space="preserve">RET0000401</t>
  </si>
  <si>
    <t xml:space="preserve">RET0000402</t>
  </si>
  <si>
    <t xml:space="preserve">RET0000403</t>
  </si>
  <si>
    <t xml:space="preserve">RET0000404</t>
  </si>
  <si>
    <t xml:space="preserve">RET0000405</t>
  </si>
  <si>
    <t xml:space="preserve">RET0000406</t>
  </si>
  <si>
    <t xml:space="preserve">RET0000407</t>
  </si>
  <si>
    <t xml:space="preserve">RET0000408</t>
  </si>
  <si>
    <t xml:space="preserve">RET0000409</t>
  </si>
  <si>
    <t xml:space="preserve">RET0000410</t>
  </si>
  <si>
    <t xml:space="preserve">RET0000411</t>
  </si>
  <si>
    <t xml:space="preserve">RET0000412</t>
  </si>
  <si>
    <t xml:space="preserve">RET0000413</t>
  </si>
  <si>
    <t xml:space="preserve">RET0000414</t>
  </si>
  <si>
    <t xml:space="preserve">RET0000415</t>
  </si>
  <si>
    <t xml:space="preserve">RET0000416</t>
  </si>
  <si>
    <t xml:space="preserve">RET0000417</t>
  </si>
  <si>
    <t xml:space="preserve">RET0000418</t>
  </si>
  <si>
    <t xml:space="preserve">RET0000419</t>
  </si>
  <si>
    <t xml:space="preserve">RET0000420</t>
  </si>
  <si>
    <t xml:space="preserve">RET0000421</t>
  </si>
  <si>
    <t xml:space="preserve">RET0000422</t>
  </si>
  <si>
    <t xml:space="preserve">RET0000423</t>
  </si>
  <si>
    <t xml:space="preserve">RET0000424</t>
  </si>
  <si>
    <t xml:space="preserve">RET0000425</t>
  </si>
  <si>
    <t xml:space="preserve">RET0000426</t>
  </si>
  <si>
    <t xml:space="preserve">RET0000427</t>
  </si>
  <si>
    <t xml:space="preserve">RET0000428</t>
  </si>
  <si>
    <t xml:space="preserve">RET0000429</t>
  </si>
  <si>
    <t xml:space="preserve">RET0000430</t>
  </si>
  <si>
    <t xml:space="preserve">RET0000431</t>
  </si>
  <si>
    <t xml:space="preserve">RET0000432</t>
  </si>
  <si>
    <t xml:space="preserve">RET0000433</t>
  </si>
  <si>
    <t xml:space="preserve">RET0000434</t>
  </si>
  <si>
    <t xml:space="preserve">RET0000435</t>
  </si>
  <si>
    <t xml:space="preserve">RET0000436</t>
  </si>
  <si>
    <t xml:space="preserve">RET0000437</t>
  </si>
  <si>
    <t xml:space="preserve">RET0000438</t>
  </si>
  <si>
    <t xml:space="preserve">RET0000439</t>
  </si>
  <si>
    <t xml:space="preserve">RET0000440</t>
  </si>
  <si>
    <t xml:space="preserve">RET0000441</t>
  </si>
  <si>
    <t xml:space="preserve">RET0000442</t>
  </si>
  <si>
    <t xml:space="preserve">RET0000443</t>
  </si>
  <si>
    <t xml:space="preserve">RET0000444</t>
  </si>
  <si>
    <t xml:space="preserve">RET0000445</t>
  </si>
  <si>
    <t xml:space="preserve">RET0000446</t>
  </si>
  <si>
    <t xml:space="preserve">RET0000447</t>
  </si>
  <si>
    <t xml:space="preserve">RET0000448</t>
  </si>
  <si>
    <t xml:space="preserve">RET0000449</t>
  </si>
  <si>
    <t xml:space="preserve">PRD00958</t>
  </si>
  <si>
    <t xml:space="preserve">RET0000450</t>
  </si>
  <si>
    <t xml:space="preserve">WH00432</t>
  </si>
  <si>
    <t xml:space="preserve">RET0000451</t>
  </si>
  <si>
    <t xml:space="preserve">RET0000452</t>
  </si>
  <si>
    <t xml:space="preserve">RET0000453</t>
  </si>
  <si>
    <t xml:space="preserve">RET0000454</t>
  </si>
  <si>
    <t xml:space="preserve">RET0000455</t>
  </si>
  <si>
    <t xml:space="preserve">RET0000456</t>
  </si>
  <si>
    <t xml:space="preserve">RET0000457</t>
  </si>
  <si>
    <t xml:space="preserve">RET0000458</t>
  </si>
  <si>
    <t xml:space="preserve">RET0000459</t>
  </si>
  <si>
    <t xml:space="preserve">RET0000460</t>
  </si>
  <si>
    <t xml:space="preserve">RET0000461</t>
  </si>
  <si>
    <t xml:space="preserve">RET0000462</t>
  </si>
  <si>
    <t xml:space="preserve">RET0000463</t>
  </si>
  <si>
    <t xml:space="preserve">RET0000464</t>
  </si>
  <si>
    <t xml:space="preserve">RET0000465</t>
  </si>
  <si>
    <t xml:space="preserve">RET0000466</t>
  </si>
  <si>
    <t xml:space="preserve">RET0000467</t>
  </si>
  <si>
    <t xml:space="preserve">RET0000468</t>
  </si>
  <si>
    <t xml:space="preserve">RET0000469</t>
  </si>
  <si>
    <t xml:space="preserve">RET0000470</t>
  </si>
  <si>
    <t xml:space="preserve">RET0000471</t>
  </si>
  <si>
    <t xml:space="preserve">RET0000472</t>
  </si>
  <si>
    <t xml:space="preserve">RET0000473</t>
  </si>
  <si>
    <t xml:space="preserve">RET0000474</t>
  </si>
  <si>
    <t xml:space="preserve">RET0000475</t>
  </si>
  <si>
    <t xml:space="preserve">RET0000476</t>
  </si>
  <si>
    <t xml:space="preserve">RET0000477</t>
  </si>
  <si>
    <t xml:space="preserve">RET0000478</t>
  </si>
  <si>
    <t xml:space="preserve">RET0000479</t>
  </si>
  <si>
    <t xml:space="preserve">RET0000480</t>
  </si>
  <si>
    <t xml:space="preserve">RET0000481</t>
  </si>
  <si>
    <t xml:space="preserve">RET0000482</t>
  </si>
  <si>
    <t xml:space="preserve">RET0000483</t>
  </si>
  <si>
    <t xml:space="preserve">RET0000484</t>
  </si>
  <si>
    <t xml:space="preserve">RET0000485</t>
  </si>
  <si>
    <t xml:space="preserve">RET0000486</t>
  </si>
  <si>
    <t xml:space="preserve">RET0000487</t>
  </si>
  <si>
    <t xml:space="preserve">RET0000488</t>
  </si>
  <si>
    <t xml:space="preserve">RET0000489</t>
  </si>
  <si>
    <t xml:space="preserve">RET0000490</t>
  </si>
  <si>
    <t xml:space="preserve">RET0000491</t>
  </si>
  <si>
    <t xml:space="preserve">RET0000492</t>
  </si>
  <si>
    <t xml:space="preserve">RET0000493</t>
  </si>
  <si>
    <t xml:space="preserve">RET0000494</t>
  </si>
  <si>
    <t xml:space="preserve">RET0000495</t>
  </si>
  <si>
    <t xml:space="preserve">RET0000496</t>
  </si>
  <si>
    <t xml:space="preserve">RET0000497</t>
  </si>
  <si>
    <t xml:space="preserve">RET0000498</t>
  </si>
  <si>
    <t xml:space="preserve">RET0000499</t>
  </si>
  <si>
    <t xml:space="preserve">RET0000500</t>
  </si>
  <si>
    <t xml:space="preserve">RET0000501</t>
  </si>
  <si>
    <t xml:space="preserve">RET0000502</t>
  </si>
  <si>
    <t xml:space="preserve">RET0000503</t>
  </si>
  <si>
    <t xml:space="preserve">RET0000504</t>
  </si>
  <si>
    <t xml:space="preserve">WH00615</t>
  </si>
  <si>
    <t xml:space="preserve">RET0000505</t>
  </si>
  <si>
    <t xml:space="preserve">RET0000506</t>
  </si>
  <si>
    <t xml:space="preserve">RET0000507</t>
  </si>
  <si>
    <t xml:space="preserve">RET0000508</t>
  </si>
  <si>
    <t xml:space="preserve">RET0000509</t>
  </si>
  <si>
    <t xml:space="preserve">RET0000510</t>
  </si>
  <si>
    <t xml:space="preserve">RET0000511</t>
  </si>
  <si>
    <t xml:space="preserve">RET0000512</t>
  </si>
  <si>
    <t xml:space="preserve">RET0000513</t>
  </si>
  <si>
    <t xml:space="preserve">RET0000514</t>
  </si>
  <si>
    <t xml:space="preserve">RET0000515</t>
  </si>
  <si>
    <t xml:space="preserve">RET0000516</t>
  </si>
  <si>
    <t xml:space="preserve">RET0000517</t>
  </si>
  <si>
    <t xml:space="preserve">RET0000518</t>
  </si>
  <si>
    <t xml:space="preserve">RET0000519</t>
  </si>
  <si>
    <t xml:space="preserve">RET0000520</t>
  </si>
  <si>
    <t xml:space="preserve">RET0000521</t>
  </si>
  <si>
    <t xml:space="preserve">RET0000522</t>
  </si>
  <si>
    <t xml:space="preserve">RET0000523</t>
  </si>
  <si>
    <t xml:space="preserve">RET0000524</t>
  </si>
  <si>
    <t xml:space="preserve">RET0000525</t>
  </si>
  <si>
    <t xml:space="preserve">RET0000526</t>
  </si>
  <si>
    <t xml:space="preserve">RET0000527</t>
  </si>
  <si>
    <t xml:space="preserve">RET0000528</t>
  </si>
  <si>
    <t xml:space="preserve">RET0000529</t>
  </si>
  <si>
    <t xml:space="preserve">RET0000530</t>
  </si>
  <si>
    <t xml:space="preserve">RET0000531</t>
  </si>
  <si>
    <t xml:space="preserve">RET0000532</t>
  </si>
  <si>
    <t xml:space="preserve">RET0000533</t>
  </si>
  <si>
    <t xml:space="preserve">RET0000534</t>
  </si>
  <si>
    <t xml:space="preserve">RET0000535</t>
  </si>
  <si>
    <t xml:space="preserve">RET0000536</t>
  </si>
  <si>
    <t xml:space="preserve">RET0000537</t>
  </si>
  <si>
    <t xml:space="preserve">RET0000538</t>
  </si>
  <si>
    <t xml:space="preserve">RET0000539</t>
  </si>
  <si>
    <t xml:space="preserve">RET0000540</t>
  </si>
  <si>
    <t xml:space="preserve">RET0000541</t>
  </si>
  <si>
    <t xml:space="preserve">RET0000542</t>
  </si>
  <si>
    <t xml:space="preserve">RET0000543</t>
  </si>
  <si>
    <t xml:space="preserve">RET0000544</t>
  </si>
  <si>
    <t xml:space="preserve">RET0000545</t>
  </si>
  <si>
    <t xml:space="preserve">RET0000546</t>
  </si>
  <si>
    <t xml:space="preserve">RET0000547</t>
  </si>
  <si>
    <t xml:space="preserve">RET0000548</t>
  </si>
  <si>
    <t xml:space="preserve">RET0000549</t>
  </si>
  <si>
    <t xml:space="preserve">RET0000550</t>
  </si>
  <si>
    <t xml:space="preserve">RET0000551</t>
  </si>
  <si>
    <t xml:space="preserve">WH00958</t>
  </si>
  <si>
    <t xml:space="preserve">RET0000552</t>
  </si>
  <si>
    <t xml:space="preserve">RET0000553</t>
  </si>
  <si>
    <t xml:space="preserve">RET0000554</t>
  </si>
  <si>
    <t xml:space="preserve">RET0000555</t>
  </si>
  <si>
    <t xml:space="preserve">RET0000556</t>
  </si>
  <si>
    <t xml:space="preserve">RET0000557</t>
  </si>
  <si>
    <t xml:space="preserve">RET0000558</t>
  </si>
  <si>
    <t xml:space="preserve">RET0000559</t>
  </si>
  <si>
    <t xml:space="preserve">RET0000560</t>
  </si>
  <si>
    <t xml:space="preserve">RET0000561</t>
  </si>
  <si>
    <t xml:space="preserve">RET0000562</t>
  </si>
  <si>
    <t xml:space="preserve">RET0000563</t>
  </si>
  <si>
    <t xml:space="preserve">RET0000564</t>
  </si>
  <si>
    <t xml:space="preserve">RET0000565</t>
  </si>
  <si>
    <t xml:space="preserve">RET0000566</t>
  </si>
  <si>
    <t xml:space="preserve">RET0000567</t>
  </si>
  <si>
    <t xml:space="preserve">RET0000568</t>
  </si>
  <si>
    <t xml:space="preserve">RET0000569</t>
  </si>
  <si>
    <t xml:space="preserve">RET0000570</t>
  </si>
  <si>
    <t xml:space="preserve">RET0000571</t>
  </si>
  <si>
    <t xml:space="preserve">RET0000572</t>
  </si>
  <si>
    <t xml:space="preserve">RET0000573</t>
  </si>
  <si>
    <t xml:space="preserve">PRD00603</t>
  </si>
  <si>
    <t xml:space="preserve">RET0000574</t>
  </si>
  <si>
    <t xml:space="preserve">RET0000575</t>
  </si>
  <si>
    <t xml:space="preserve">RET0000576</t>
  </si>
  <si>
    <t xml:space="preserve">RET0000577</t>
  </si>
  <si>
    <t xml:space="preserve">RET0000578</t>
  </si>
  <si>
    <t xml:space="preserve">RET0000579</t>
  </si>
  <si>
    <t xml:space="preserve">RET0000580</t>
  </si>
  <si>
    <t xml:space="preserve">RET0000581</t>
  </si>
  <si>
    <t xml:space="preserve">RET0000582</t>
  </si>
  <si>
    <t xml:space="preserve">RET0000583</t>
  </si>
  <si>
    <t xml:space="preserve">RET0000584</t>
  </si>
  <si>
    <t xml:space="preserve">RET0000585</t>
  </si>
  <si>
    <t xml:space="preserve">RET0000586</t>
  </si>
  <si>
    <t xml:space="preserve">RET0000587</t>
  </si>
  <si>
    <t xml:space="preserve">RET0000588</t>
  </si>
  <si>
    <t xml:space="preserve">RET0000589</t>
  </si>
  <si>
    <t xml:space="preserve">RET0000590</t>
  </si>
  <si>
    <t xml:space="preserve">RET0000591</t>
  </si>
  <si>
    <t xml:space="preserve">RET0000592</t>
  </si>
  <si>
    <t xml:space="preserve">RET0000593</t>
  </si>
  <si>
    <t xml:space="preserve">RET0000594</t>
  </si>
  <si>
    <t xml:space="preserve">RET0000595</t>
  </si>
  <si>
    <t xml:space="preserve">RET0000596</t>
  </si>
  <si>
    <t xml:space="preserve">RET0000597</t>
  </si>
  <si>
    <t xml:space="preserve">RET0000598</t>
  </si>
  <si>
    <t xml:space="preserve">RET0000599</t>
  </si>
  <si>
    <t xml:space="preserve">RET0000600</t>
  </si>
  <si>
    <t xml:space="preserve">RET0000601</t>
  </si>
  <si>
    <t xml:space="preserve">RET0000602</t>
  </si>
  <si>
    <t xml:space="preserve">RET0000603</t>
  </si>
  <si>
    <t xml:space="preserve">RET0000604</t>
  </si>
  <si>
    <t xml:space="preserve">RET0000605</t>
  </si>
  <si>
    <t xml:space="preserve">RET0000606</t>
  </si>
  <si>
    <t xml:space="preserve">RET0000607</t>
  </si>
  <si>
    <t xml:space="preserve">RET0000608</t>
  </si>
  <si>
    <t xml:space="preserve">RET0000609</t>
  </si>
  <si>
    <t xml:space="preserve">RET0000610</t>
  </si>
  <si>
    <t xml:space="preserve">RET0000611</t>
  </si>
  <si>
    <t xml:space="preserve">RET0000612</t>
  </si>
  <si>
    <t xml:space="preserve">RET0000613</t>
  </si>
  <si>
    <t xml:space="preserve">RET0000614</t>
  </si>
  <si>
    <t xml:space="preserve">RET0000615</t>
  </si>
  <si>
    <t xml:space="preserve">RET0000616</t>
  </si>
  <si>
    <t xml:space="preserve">RET0000617</t>
  </si>
  <si>
    <t xml:space="preserve">RET0000618</t>
  </si>
  <si>
    <t xml:space="preserve">RET0000619</t>
  </si>
  <si>
    <t xml:space="preserve">RET0000620</t>
  </si>
  <si>
    <t xml:space="preserve">RET0000621</t>
  </si>
  <si>
    <t xml:space="preserve">RET0000622</t>
  </si>
  <si>
    <t xml:space="preserve">RET0000623</t>
  </si>
  <si>
    <t xml:space="preserve">RET0000624</t>
  </si>
  <si>
    <t xml:space="preserve">RET0000625</t>
  </si>
  <si>
    <t xml:space="preserve">RET0000626</t>
  </si>
  <si>
    <t xml:space="preserve">RET0000627</t>
  </si>
  <si>
    <t xml:space="preserve">RET0000628</t>
  </si>
  <si>
    <t xml:space="preserve">PRD00462</t>
  </si>
  <si>
    <t xml:space="preserve">RET0000629</t>
  </si>
  <si>
    <t xml:space="preserve">RET0000630</t>
  </si>
  <si>
    <t xml:space="preserve">RET0000631</t>
  </si>
  <si>
    <t xml:space="preserve">RET0000632</t>
  </si>
  <si>
    <t xml:space="preserve">RET0000633</t>
  </si>
  <si>
    <t xml:space="preserve">RET0000634</t>
  </si>
  <si>
    <t xml:space="preserve">RET0000635</t>
  </si>
  <si>
    <t xml:space="preserve">RET0000636</t>
  </si>
  <si>
    <t xml:space="preserve">RET0000637</t>
  </si>
  <si>
    <t xml:space="preserve">RET0000638</t>
  </si>
  <si>
    <t xml:space="preserve">RET0000639</t>
  </si>
  <si>
    <t xml:space="preserve">RET0000640</t>
  </si>
  <si>
    <t xml:space="preserve">RET0000641</t>
  </si>
  <si>
    <t xml:space="preserve">RET0000642</t>
  </si>
  <si>
    <t xml:space="preserve">RET0000643</t>
  </si>
  <si>
    <t xml:space="preserve">RET0000644</t>
  </si>
  <si>
    <t xml:space="preserve">RET0000645</t>
  </si>
  <si>
    <t xml:space="preserve">RET0000646</t>
  </si>
  <si>
    <t xml:space="preserve">RET0000647</t>
  </si>
  <si>
    <t xml:space="preserve">RET0000648</t>
  </si>
  <si>
    <t xml:space="preserve">RET0000649</t>
  </si>
  <si>
    <t xml:space="preserve">RET0000650</t>
  </si>
  <si>
    <t xml:space="preserve">RET0000651</t>
  </si>
  <si>
    <t xml:space="preserve">RET0000652</t>
  </si>
  <si>
    <t xml:space="preserve">RET0000653</t>
  </si>
  <si>
    <t xml:space="preserve">PRD00479</t>
  </si>
  <si>
    <t xml:space="preserve">RET0000654</t>
  </si>
  <si>
    <t xml:space="preserve">RET0000655</t>
  </si>
  <si>
    <t xml:space="preserve">RET0000656</t>
  </si>
  <si>
    <t xml:space="preserve">RET0000657</t>
  </si>
  <si>
    <t xml:space="preserve">RET0000658</t>
  </si>
  <si>
    <t xml:space="preserve">RET0000659</t>
  </si>
  <si>
    <t xml:space="preserve">RET0000660</t>
  </si>
  <si>
    <t xml:space="preserve">RET0000661</t>
  </si>
  <si>
    <t xml:space="preserve">RET0000662</t>
  </si>
  <si>
    <t xml:space="preserve">RET0000663</t>
  </si>
  <si>
    <t xml:space="preserve">RET0000664</t>
  </si>
  <si>
    <t xml:space="preserve">RET0000665</t>
  </si>
  <si>
    <t xml:space="preserve">RET0000666</t>
  </si>
  <si>
    <t xml:space="preserve">RET0000667</t>
  </si>
  <si>
    <t xml:space="preserve">RET0000668</t>
  </si>
  <si>
    <t xml:space="preserve">RET0000669</t>
  </si>
  <si>
    <t xml:space="preserve">RET0000670</t>
  </si>
  <si>
    <t xml:space="preserve">RET0000671</t>
  </si>
  <si>
    <t xml:space="preserve">RET0000672</t>
  </si>
  <si>
    <t xml:space="preserve">RET0000673</t>
  </si>
  <si>
    <t xml:space="preserve">RET0000674</t>
  </si>
  <si>
    <t xml:space="preserve">RET0000675</t>
  </si>
  <si>
    <t xml:space="preserve">RET0000676</t>
  </si>
  <si>
    <t xml:space="preserve">RET0000677</t>
  </si>
  <si>
    <t xml:space="preserve">RET0000678</t>
  </si>
  <si>
    <t xml:space="preserve">RET0000679</t>
  </si>
  <si>
    <t xml:space="preserve">RET0000680</t>
  </si>
  <si>
    <t xml:space="preserve">RET0000681</t>
  </si>
  <si>
    <t xml:space="preserve">RET0000682</t>
  </si>
  <si>
    <t xml:space="preserve">RET0000683</t>
  </si>
  <si>
    <t xml:space="preserve">RET0000684</t>
  </si>
  <si>
    <t xml:space="preserve">RET0000685</t>
  </si>
  <si>
    <t xml:space="preserve">RET0000686</t>
  </si>
  <si>
    <t xml:space="preserve">RET0000687</t>
  </si>
  <si>
    <t xml:space="preserve">RET0000688</t>
  </si>
  <si>
    <t xml:space="preserve">RET0000689</t>
  </si>
  <si>
    <t xml:space="preserve">RET0000690</t>
  </si>
  <si>
    <t xml:space="preserve">RET0000691</t>
  </si>
  <si>
    <t xml:space="preserve">RET0000692</t>
  </si>
  <si>
    <t xml:space="preserve">RET0000693</t>
  </si>
  <si>
    <t xml:space="preserve">RET0000694</t>
  </si>
  <si>
    <t xml:space="preserve">RET0000695</t>
  </si>
  <si>
    <t xml:space="preserve">RET0000696</t>
  </si>
  <si>
    <t xml:space="preserve">RET0000697</t>
  </si>
  <si>
    <t xml:space="preserve">RET0000698</t>
  </si>
  <si>
    <t xml:space="preserve">RET0000699</t>
  </si>
  <si>
    <t xml:space="preserve">RET0000700</t>
  </si>
  <si>
    <t xml:space="preserve">RET0000701</t>
  </si>
  <si>
    <t xml:space="preserve">RET0000702</t>
  </si>
  <si>
    <t xml:space="preserve">RET0000703</t>
  </si>
  <si>
    <t xml:space="preserve">RET0000704</t>
  </si>
  <si>
    <t xml:space="preserve">RET0000705</t>
  </si>
  <si>
    <t xml:space="preserve">RET0000706</t>
  </si>
  <si>
    <t xml:space="preserve">RET0000707</t>
  </si>
  <si>
    <t xml:space="preserve">RET0000708</t>
  </si>
  <si>
    <t xml:space="preserve">RET0000709</t>
  </si>
  <si>
    <t xml:space="preserve">RET0000710</t>
  </si>
  <si>
    <t xml:space="preserve">RET0000711</t>
  </si>
  <si>
    <t xml:space="preserve">RET0000712</t>
  </si>
  <si>
    <t xml:space="preserve">RET0000713</t>
  </si>
  <si>
    <t xml:space="preserve">RET0000714</t>
  </si>
  <si>
    <t xml:space="preserve">RET0000715</t>
  </si>
  <si>
    <t xml:space="preserve">RET0000716</t>
  </si>
  <si>
    <t xml:space="preserve">RET0000717</t>
  </si>
  <si>
    <t xml:space="preserve">RET0000718</t>
  </si>
  <si>
    <t xml:space="preserve">RET0000719</t>
  </si>
  <si>
    <t xml:space="preserve">RET0000720</t>
  </si>
  <si>
    <t xml:space="preserve">RET0000721</t>
  </si>
  <si>
    <t xml:space="preserve">RET0000722</t>
  </si>
  <si>
    <t xml:space="preserve">RET0000723</t>
  </si>
  <si>
    <t xml:space="preserve">RET0000724</t>
  </si>
  <si>
    <t xml:space="preserve">RET0000725</t>
  </si>
  <si>
    <t xml:space="preserve">RET0000726</t>
  </si>
  <si>
    <t xml:space="preserve">RET0000727</t>
  </si>
  <si>
    <t xml:space="preserve">RET0000728</t>
  </si>
  <si>
    <t xml:space="preserve">RET0000729</t>
  </si>
  <si>
    <t xml:space="preserve">RET0000730</t>
  </si>
  <si>
    <t xml:space="preserve">RET0000731</t>
  </si>
  <si>
    <t xml:space="preserve">RET0000732</t>
  </si>
  <si>
    <t xml:space="preserve">PRD00027</t>
  </si>
  <si>
    <t xml:space="preserve">RET0000733</t>
  </si>
  <si>
    <t xml:space="preserve">RET0000734</t>
  </si>
  <si>
    <t xml:space="preserve">WH00865</t>
  </si>
  <si>
    <t xml:space="preserve">RET0000735</t>
  </si>
  <si>
    <t xml:space="preserve">RET0000736</t>
  </si>
  <si>
    <t xml:space="preserve">RET0000737</t>
  </si>
  <si>
    <t xml:space="preserve">RET0000738</t>
  </si>
  <si>
    <t xml:space="preserve">RET0000739</t>
  </si>
  <si>
    <t xml:space="preserve">RET0000740</t>
  </si>
  <si>
    <t xml:space="preserve">RET0000741</t>
  </si>
  <si>
    <t xml:space="preserve">RET0000742</t>
  </si>
  <si>
    <t xml:space="preserve">RET0000743</t>
  </si>
  <si>
    <t xml:space="preserve">RET0000744</t>
  </si>
  <si>
    <t xml:space="preserve">RET0000745</t>
  </si>
  <si>
    <t xml:space="preserve">RET0000746</t>
  </si>
  <si>
    <t xml:space="preserve">RET0000747</t>
  </si>
  <si>
    <t xml:space="preserve">RET0000748</t>
  </si>
  <si>
    <t xml:space="preserve">RET0000749</t>
  </si>
  <si>
    <t xml:space="preserve">RET0000750</t>
  </si>
  <si>
    <t xml:space="preserve">RET0000751</t>
  </si>
  <si>
    <t xml:space="preserve">RET0000752</t>
  </si>
  <si>
    <t xml:space="preserve">RET0000753</t>
  </si>
  <si>
    <t xml:space="preserve">RET0000754</t>
  </si>
  <si>
    <t xml:space="preserve">RET0000755</t>
  </si>
  <si>
    <t xml:space="preserve">RET0000756</t>
  </si>
  <si>
    <t xml:space="preserve">RET0000757</t>
  </si>
  <si>
    <t xml:space="preserve">RET0000758</t>
  </si>
  <si>
    <t xml:space="preserve">RET0000759</t>
  </si>
  <si>
    <t xml:space="preserve">RET0000760</t>
  </si>
  <si>
    <t xml:space="preserve">RET0000761</t>
  </si>
  <si>
    <t xml:space="preserve">RET0000762</t>
  </si>
  <si>
    <t xml:space="preserve">RET0000763</t>
  </si>
  <si>
    <t xml:space="preserve">RET0000764</t>
  </si>
  <si>
    <t xml:space="preserve">RET0000765</t>
  </si>
  <si>
    <t xml:space="preserve">RET0000766</t>
  </si>
  <si>
    <t xml:space="preserve">RET0000767</t>
  </si>
  <si>
    <t xml:space="preserve">RET0000768</t>
  </si>
  <si>
    <t xml:space="preserve">RET0000769</t>
  </si>
  <si>
    <t xml:space="preserve">RET0000770</t>
  </si>
  <si>
    <t xml:space="preserve">RET0000771</t>
  </si>
  <si>
    <t xml:space="preserve">RET0000772</t>
  </si>
  <si>
    <t xml:space="preserve">RET0000773</t>
  </si>
  <si>
    <t xml:space="preserve">RET0000774</t>
  </si>
  <si>
    <t xml:space="preserve">RET0000775</t>
  </si>
  <si>
    <t xml:space="preserve">RET0000776</t>
  </si>
  <si>
    <t xml:space="preserve">RET0000777</t>
  </si>
  <si>
    <t xml:space="preserve">RET0000778</t>
  </si>
  <si>
    <t xml:space="preserve">RET0000779</t>
  </si>
  <si>
    <t xml:space="preserve">RET0000780</t>
  </si>
  <si>
    <t xml:space="preserve">RET0000781</t>
  </si>
  <si>
    <t xml:space="preserve">RET0000782</t>
  </si>
  <si>
    <t xml:space="preserve">RET0000783</t>
  </si>
  <si>
    <t xml:space="preserve">RET0000784</t>
  </si>
  <si>
    <t xml:space="preserve">RET0000785</t>
  </si>
  <si>
    <t xml:space="preserve">RET0000786</t>
  </si>
  <si>
    <t xml:space="preserve">RET0000787</t>
  </si>
  <si>
    <t xml:space="preserve">RET0000788</t>
  </si>
  <si>
    <t xml:space="preserve">RET0000789</t>
  </si>
  <si>
    <t xml:space="preserve">RET0000790</t>
  </si>
  <si>
    <t xml:space="preserve">RET0000791</t>
  </si>
  <si>
    <t xml:space="preserve">RET0000792</t>
  </si>
  <si>
    <t xml:space="preserve">RET0000793</t>
  </si>
  <si>
    <t xml:space="preserve">RET0000794</t>
  </si>
  <si>
    <t xml:space="preserve">RET0000795</t>
  </si>
  <si>
    <t xml:space="preserve">RET0000796</t>
  </si>
  <si>
    <t xml:space="preserve">RET0000797</t>
  </si>
  <si>
    <t xml:space="preserve">RET0000798</t>
  </si>
  <si>
    <t xml:space="preserve">RET0000799</t>
  </si>
  <si>
    <t xml:space="preserve">RET0000800</t>
  </si>
  <si>
    <t xml:space="preserve">RET0000801</t>
  </si>
  <si>
    <t xml:space="preserve">RET0000802</t>
  </si>
  <si>
    <t xml:space="preserve">RET0000803</t>
  </si>
  <si>
    <t xml:space="preserve">RET0000804</t>
  </si>
  <si>
    <t xml:space="preserve">WH00172</t>
  </si>
  <si>
    <t xml:space="preserve">RET0000805</t>
  </si>
  <si>
    <t xml:space="preserve">RET0000806</t>
  </si>
  <si>
    <t xml:space="preserve">RET0000807</t>
  </si>
  <si>
    <t xml:space="preserve">RET0000808</t>
  </si>
  <si>
    <t xml:space="preserve">RET0000809</t>
  </si>
  <si>
    <t xml:space="preserve">RET0000810</t>
  </si>
  <si>
    <t xml:space="preserve">RET0000811</t>
  </si>
  <si>
    <t xml:space="preserve">RET0000812</t>
  </si>
  <si>
    <t xml:space="preserve">RET0000813</t>
  </si>
  <si>
    <t xml:space="preserve">RET0000814</t>
  </si>
  <si>
    <t xml:space="preserve">RET0000815</t>
  </si>
  <si>
    <t xml:space="preserve">RET0000816</t>
  </si>
  <si>
    <t xml:space="preserve">RET0000817</t>
  </si>
  <si>
    <t xml:space="preserve">RET0000818</t>
  </si>
  <si>
    <t xml:space="preserve">RET0000819</t>
  </si>
  <si>
    <t xml:space="preserve">RET0000820</t>
  </si>
  <si>
    <t xml:space="preserve">RET0000821</t>
  </si>
  <si>
    <t xml:space="preserve">RET0000822</t>
  </si>
  <si>
    <t xml:space="preserve">RET0000823</t>
  </si>
  <si>
    <t xml:space="preserve">RET0000824</t>
  </si>
  <si>
    <t xml:space="preserve">RET0000825</t>
  </si>
  <si>
    <t xml:space="preserve">RET0000826</t>
  </si>
  <si>
    <t xml:space="preserve">RET0000827</t>
  </si>
  <si>
    <t xml:space="preserve">RET0000828</t>
  </si>
  <si>
    <t xml:space="preserve">RET0000829</t>
  </si>
  <si>
    <t xml:space="preserve">RET0000830</t>
  </si>
  <si>
    <t xml:space="preserve">RET0000831</t>
  </si>
  <si>
    <t xml:space="preserve">RET0000832</t>
  </si>
  <si>
    <t xml:space="preserve">RET0000833</t>
  </si>
  <si>
    <t xml:space="preserve">RET0000834</t>
  </si>
  <si>
    <t xml:space="preserve">RET0000835</t>
  </si>
  <si>
    <t xml:space="preserve">RET0000836</t>
  </si>
  <si>
    <t xml:space="preserve">RET0000837</t>
  </si>
  <si>
    <t xml:space="preserve">RET0000838</t>
  </si>
  <si>
    <t xml:space="preserve">RET0000839</t>
  </si>
  <si>
    <t xml:space="preserve">RET0000840</t>
  </si>
  <si>
    <t xml:space="preserve">WH00257</t>
  </si>
  <si>
    <t xml:space="preserve">RET0000841</t>
  </si>
  <si>
    <t xml:space="preserve">RET0000842</t>
  </si>
  <si>
    <t xml:space="preserve">RET0000843</t>
  </si>
  <si>
    <t xml:space="preserve">RET0000844</t>
  </si>
  <si>
    <t xml:space="preserve">RET0000845</t>
  </si>
  <si>
    <t xml:space="preserve">RET0000846</t>
  </si>
  <si>
    <t xml:space="preserve">RET0000847</t>
  </si>
  <si>
    <t xml:space="preserve">RET0000848</t>
  </si>
  <si>
    <t xml:space="preserve">RET0000849</t>
  </si>
  <si>
    <t xml:space="preserve">RET0000850</t>
  </si>
  <si>
    <t xml:space="preserve">RET0000851</t>
  </si>
  <si>
    <t xml:space="preserve">RET0000852</t>
  </si>
  <si>
    <t xml:space="preserve">RET0000853</t>
  </si>
  <si>
    <t xml:space="preserve">RET0000854</t>
  </si>
  <si>
    <t xml:space="preserve">RET0000855</t>
  </si>
  <si>
    <t xml:space="preserve">RET0000856</t>
  </si>
  <si>
    <t xml:space="preserve">RET0000857</t>
  </si>
  <si>
    <t xml:space="preserve">RET0000858</t>
  </si>
  <si>
    <t xml:space="preserve">RET0000859</t>
  </si>
  <si>
    <t xml:space="preserve">RET0000860</t>
  </si>
  <si>
    <t xml:space="preserve">RET0000861</t>
  </si>
  <si>
    <t xml:space="preserve">RET0000862</t>
  </si>
  <si>
    <t xml:space="preserve">RET0000863</t>
  </si>
  <si>
    <t xml:space="preserve">RET0000864</t>
  </si>
  <si>
    <t xml:space="preserve">RET0000865</t>
  </si>
  <si>
    <t xml:space="preserve">RET0000866</t>
  </si>
  <si>
    <t xml:space="preserve">RET0000867</t>
  </si>
  <si>
    <t xml:space="preserve">RET0000868</t>
  </si>
  <si>
    <t xml:space="preserve">RET0000869</t>
  </si>
  <si>
    <t xml:space="preserve">RET0000870</t>
  </si>
  <si>
    <t xml:space="preserve">RET0000871</t>
  </si>
  <si>
    <t xml:space="preserve">RET0000872</t>
  </si>
  <si>
    <t xml:space="preserve">RET0000873</t>
  </si>
  <si>
    <t xml:space="preserve">RET0000874</t>
  </si>
  <si>
    <t xml:space="preserve">RET0000875</t>
  </si>
  <si>
    <t xml:space="preserve">RET0000876</t>
  </si>
  <si>
    <t xml:space="preserve">RET0000877</t>
  </si>
  <si>
    <t xml:space="preserve">RET0000878</t>
  </si>
  <si>
    <t xml:space="preserve">RET0000879</t>
  </si>
  <si>
    <t xml:space="preserve">RET0000880</t>
  </si>
  <si>
    <t xml:space="preserve">RET0000881</t>
  </si>
  <si>
    <t xml:space="preserve">RET0000882</t>
  </si>
  <si>
    <t xml:space="preserve">PRD00828</t>
  </si>
  <si>
    <t xml:space="preserve">RET0000883</t>
  </si>
  <si>
    <t xml:space="preserve">RET0000884</t>
  </si>
  <si>
    <t xml:space="preserve">RET0000885</t>
  </si>
  <si>
    <t xml:space="preserve">RET0000886</t>
  </si>
  <si>
    <t xml:space="preserve">RET0000887</t>
  </si>
  <si>
    <t xml:space="preserve">RET0000888</t>
  </si>
  <si>
    <t xml:space="preserve">RET0000889</t>
  </si>
  <si>
    <t xml:space="preserve">RET0000890</t>
  </si>
  <si>
    <t xml:space="preserve">RET0000891</t>
  </si>
  <si>
    <t xml:space="preserve">RET0000892</t>
  </si>
  <si>
    <t xml:space="preserve">RET0000893</t>
  </si>
  <si>
    <t xml:space="preserve">RET0000894</t>
  </si>
  <si>
    <t xml:space="preserve">RET0000895</t>
  </si>
  <si>
    <t xml:space="preserve">RET0000896</t>
  </si>
  <si>
    <t xml:space="preserve">RET0000897</t>
  </si>
  <si>
    <t xml:space="preserve">RET0000898</t>
  </si>
  <si>
    <t xml:space="preserve">RET0000899</t>
  </si>
  <si>
    <t xml:space="preserve">RET0000900</t>
  </si>
  <si>
    <t xml:space="preserve">RET0000901</t>
  </si>
  <si>
    <t xml:space="preserve">RET0000902</t>
  </si>
  <si>
    <t xml:space="preserve">RET0000903</t>
  </si>
  <si>
    <t xml:space="preserve">RET0000904</t>
  </si>
  <si>
    <t xml:space="preserve">RET0000905</t>
  </si>
  <si>
    <t xml:space="preserve">RET0000906</t>
  </si>
  <si>
    <t xml:space="preserve">RET0000907</t>
  </si>
  <si>
    <t xml:space="preserve">RET0000908</t>
  </si>
  <si>
    <t xml:space="preserve">RET0000909</t>
  </si>
  <si>
    <t xml:space="preserve">RET0000910</t>
  </si>
  <si>
    <t xml:space="preserve">RET0000911</t>
  </si>
  <si>
    <t xml:space="preserve">RET0000912</t>
  </si>
  <si>
    <t xml:space="preserve">RET0000913</t>
  </si>
  <si>
    <t xml:space="preserve">RET0000914</t>
  </si>
  <si>
    <t xml:space="preserve">RET0000915</t>
  </si>
  <si>
    <t xml:space="preserve">RET0000916</t>
  </si>
  <si>
    <t xml:space="preserve">RET0000917</t>
  </si>
  <si>
    <t xml:space="preserve">RET0000918</t>
  </si>
  <si>
    <t xml:space="preserve">RET0000919</t>
  </si>
  <si>
    <t xml:space="preserve">RET0000920</t>
  </si>
  <si>
    <t xml:space="preserve">RET0000921</t>
  </si>
  <si>
    <t xml:space="preserve">RET0000922</t>
  </si>
  <si>
    <t xml:space="preserve">RET0000923</t>
  </si>
  <si>
    <t xml:space="preserve">RET0000924</t>
  </si>
  <si>
    <t xml:space="preserve">RET0000925</t>
  </si>
  <si>
    <t xml:space="preserve">RET0000926</t>
  </si>
  <si>
    <t xml:space="preserve">RET0000927</t>
  </si>
  <si>
    <t xml:space="preserve">RET0000928</t>
  </si>
  <si>
    <t xml:space="preserve">RET0000929</t>
  </si>
  <si>
    <t xml:space="preserve">RET0000930</t>
  </si>
  <si>
    <t xml:space="preserve">RET0000931</t>
  </si>
  <si>
    <t xml:space="preserve">RET0000932</t>
  </si>
  <si>
    <t xml:space="preserve">RET0000933</t>
  </si>
  <si>
    <t xml:space="preserve">RET0000934</t>
  </si>
  <si>
    <t xml:space="preserve">RET0000935</t>
  </si>
  <si>
    <t xml:space="preserve">RET0000936</t>
  </si>
  <si>
    <t xml:space="preserve">PRD00443</t>
  </si>
  <si>
    <t xml:space="preserve">RET0000937</t>
  </si>
  <si>
    <t xml:space="preserve">RET0000938</t>
  </si>
  <si>
    <t xml:space="preserve">RET0000939</t>
  </si>
  <si>
    <t xml:space="preserve">RET0000940</t>
  </si>
  <si>
    <t xml:space="preserve">RET0000941</t>
  </si>
  <si>
    <t xml:space="preserve">RET0000942</t>
  </si>
  <si>
    <t xml:space="preserve">RET0000943</t>
  </si>
  <si>
    <t xml:space="preserve">RET0000944</t>
  </si>
  <si>
    <t xml:space="preserve">RET0000945</t>
  </si>
  <si>
    <t xml:space="preserve">RET0000946</t>
  </si>
  <si>
    <t xml:space="preserve">RET0000947</t>
  </si>
  <si>
    <t xml:space="preserve">RET0000948</t>
  </si>
  <si>
    <t xml:space="preserve">RET0000949</t>
  </si>
  <si>
    <t xml:space="preserve">RET0000950</t>
  </si>
  <si>
    <t xml:space="preserve">RET0000951</t>
  </si>
  <si>
    <t xml:space="preserve">RET0000952</t>
  </si>
  <si>
    <t xml:space="preserve">RET0000953</t>
  </si>
  <si>
    <t xml:space="preserve">RET0000954</t>
  </si>
  <si>
    <t xml:space="preserve">RET0000955</t>
  </si>
  <si>
    <t xml:space="preserve">RET0000956</t>
  </si>
  <si>
    <t xml:space="preserve">RET0000957</t>
  </si>
  <si>
    <t xml:space="preserve">RET0000958</t>
  </si>
  <si>
    <t xml:space="preserve">RET0000959</t>
  </si>
  <si>
    <t xml:space="preserve">RET0000960</t>
  </si>
  <si>
    <t xml:space="preserve">RET0000961</t>
  </si>
  <si>
    <t xml:space="preserve">RET0000962</t>
  </si>
  <si>
    <t xml:space="preserve">RET0000963</t>
  </si>
  <si>
    <t xml:space="preserve">RET0000964</t>
  </si>
  <si>
    <t xml:space="preserve">RET0000965</t>
  </si>
  <si>
    <t xml:space="preserve">RET0000966</t>
  </si>
  <si>
    <t xml:space="preserve">RET0000967</t>
  </si>
  <si>
    <t xml:space="preserve">RET0000968</t>
  </si>
  <si>
    <t xml:space="preserve">RET0000969</t>
  </si>
  <si>
    <t xml:space="preserve">RET0000970</t>
  </si>
  <si>
    <t xml:space="preserve">RET0000971</t>
  </si>
  <si>
    <t xml:space="preserve">RET0000972</t>
  </si>
  <si>
    <t xml:space="preserve">PRD00777</t>
  </si>
  <si>
    <t xml:space="preserve">RET0000973</t>
  </si>
  <si>
    <t xml:space="preserve">RET0000974</t>
  </si>
  <si>
    <t xml:space="preserve">RET0000975</t>
  </si>
  <si>
    <t xml:space="preserve">RET0000976</t>
  </si>
  <si>
    <t xml:space="preserve">RET0000977</t>
  </si>
  <si>
    <t xml:space="preserve">RET0000978</t>
  </si>
  <si>
    <t xml:space="preserve">RET0000979</t>
  </si>
  <si>
    <t xml:space="preserve">RET0000980</t>
  </si>
  <si>
    <t xml:space="preserve">RET0000981</t>
  </si>
  <si>
    <t xml:space="preserve">RET0000982</t>
  </si>
  <si>
    <t xml:space="preserve">RET0000983</t>
  </si>
  <si>
    <t xml:space="preserve">RET0000984</t>
  </si>
  <si>
    <t xml:space="preserve">RET0000985</t>
  </si>
  <si>
    <t xml:space="preserve">RET0000986</t>
  </si>
  <si>
    <t xml:space="preserve">RET0000987</t>
  </si>
  <si>
    <t xml:space="preserve">RET0000988</t>
  </si>
  <si>
    <t xml:space="preserve">RET0000989</t>
  </si>
  <si>
    <t xml:space="preserve">RET0000990</t>
  </si>
  <si>
    <t xml:space="preserve">RET0000991</t>
  </si>
  <si>
    <t xml:space="preserve">RET0000992</t>
  </si>
  <si>
    <t xml:space="preserve">RET0000993</t>
  </si>
  <si>
    <t xml:space="preserve">RET0000994</t>
  </si>
  <si>
    <t xml:space="preserve">RET0000995</t>
  </si>
  <si>
    <t xml:space="preserve">RET0000996</t>
  </si>
  <si>
    <t xml:space="preserve">RET0000997</t>
  </si>
  <si>
    <t xml:space="preserve">RET0000998</t>
  </si>
  <si>
    <t xml:space="preserve">RET0000999</t>
  </si>
  <si>
    <t xml:space="preserve">RET0001000</t>
  </si>
  <si>
    <t xml:space="preserve">KPI_ID</t>
  </si>
  <si>
    <t xml:space="preserve">Period</t>
  </si>
  <si>
    <t xml:space="preserve">On_Time_Delivery_Pct</t>
  </si>
  <si>
    <t xml:space="preserve">In_Full_Delivery_Pct</t>
  </si>
  <si>
    <t xml:space="preserve">OTIF_Score</t>
  </si>
  <si>
    <t xml:space="preserve">Quality_Rejection_Pct</t>
  </si>
  <si>
    <t xml:space="preserve">Invoice_Accuracy_Pct</t>
  </si>
  <si>
    <t xml:space="preserve">Lead_Time_Variance_Days</t>
  </si>
  <si>
    <t xml:space="preserve">Price_Variance_Pct</t>
  </si>
  <si>
    <t xml:space="preserve">Complaint_Count</t>
  </si>
  <si>
    <t xml:space="preserve">Overall_Score</t>
  </si>
  <si>
    <t xml:space="preserve">Scorecard_Grade</t>
  </si>
  <si>
    <t xml:space="preserve">Audited</t>
  </si>
  <si>
    <t xml:space="preserve">★ OTIF_Band</t>
  </si>
  <si>
    <t xml:space="preserve">★ Weighted_Score</t>
  </si>
  <si>
    <t xml:space="preserve">★ Quality_Flag</t>
  </si>
  <si>
    <t xml:space="preserve">KPI0000001</t>
  </si>
  <si>
    <t xml:space="preserve">KPI0000002</t>
  </si>
  <si>
    <t xml:space="preserve">KPI0000003</t>
  </si>
  <si>
    <t xml:space="preserve">KPI0000004</t>
  </si>
  <si>
    <t xml:space="preserve">SUP00860</t>
  </si>
  <si>
    <t xml:space="preserve">KPI0000005</t>
  </si>
  <si>
    <t xml:space="preserve">KPI0000006</t>
  </si>
  <si>
    <t xml:space="preserve">SUP00893</t>
  </si>
  <si>
    <t xml:space="preserve">KPI0000007</t>
  </si>
  <si>
    <t xml:space="preserve">SUP00807</t>
  </si>
  <si>
    <t xml:space="preserve">KPI0000008</t>
  </si>
  <si>
    <t xml:space="preserve">SUP00413</t>
  </si>
  <si>
    <t xml:space="preserve">KPI0000009</t>
  </si>
  <si>
    <t xml:space="preserve">KPI0000010</t>
  </si>
  <si>
    <t xml:space="preserve">KPI0000011</t>
  </si>
  <si>
    <t xml:space="preserve">SUP00698</t>
  </si>
  <si>
    <t xml:space="preserve">KPI0000012</t>
  </si>
  <si>
    <t xml:space="preserve">SUP00345</t>
  </si>
  <si>
    <t xml:space="preserve">KPI0000013</t>
  </si>
  <si>
    <t xml:space="preserve">KPI0000014</t>
  </si>
  <si>
    <t xml:space="preserve">SUP00348</t>
  </si>
  <si>
    <t xml:space="preserve">KPI0000015</t>
  </si>
  <si>
    <t xml:space="preserve">KPI0000016</t>
  </si>
  <si>
    <t xml:space="preserve">SUP00291</t>
  </si>
  <si>
    <t xml:space="preserve">KPI0000017</t>
  </si>
  <si>
    <t xml:space="preserve">KPI0000018</t>
  </si>
  <si>
    <t xml:space="preserve">SUP00586</t>
  </si>
  <si>
    <t xml:space="preserve">KPI0000019</t>
  </si>
  <si>
    <t xml:space="preserve">KPI0000020</t>
  </si>
  <si>
    <t xml:space="preserve">KPI0000021</t>
  </si>
  <si>
    <t xml:space="preserve">KPI0000022</t>
  </si>
  <si>
    <t xml:space="preserve">SUP00388</t>
  </si>
  <si>
    <t xml:space="preserve">KPI0000023</t>
  </si>
  <si>
    <t xml:space="preserve">SUP00977</t>
  </si>
  <si>
    <t xml:space="preserve">KPI0000024</t>
  </si>
  <si>
    <t xml:space="preserve">KPI0000025</t>
  </si>
  <si>
    <t xml:space="preserve">KPI0000026</t>
  </si>
  <si>
    <t xml:space="preserve">KPI0000027</t>
  </si>
  <si>
    <t xml:space="preserve">KPI0000028</t>
  </si>
  <si>
    <t xml:space="preserve">KPI0000029</t>
  </si>
  <si>
    <t xml:space="preserve">KPI0000030</t>
  </si>
  <si>
    <t xml:space="preserve">KPI0000031</t>
  </si>
  <si>
    <t xml:space="preserve">SUP00697</t>
  </si>
  <si>
    <t xml:space="preserve">KPI0000032</t>
  </si>
  <si>
    <t xml:space="preserve">SUP00835</t>
  </si>
  <si>
    <t xml:space="preserve">KPI0000033</t>
  </si>
  <si>
    <t xml:space="preserve">SUP00031</t>
  </si>
  <si>
    <t xml:space="preserve">KPI0000034</t>
  </si>
  <si>
    <t xml:space="preserve">SUP00087</t>
  </si>
  <si>
    <t xml:space="preserve">KPI0000035</t>
  </si>
  <si>
    <t xml:space="preserve">KPI0000036</t>
  </si>
  <si>
    <t xml:space="preserve">KPI0000037</t>
  </si>
  <si>
    <t xml:space="preserve">KPI0000038</t>
  </si>
  <si>
    <t xml:space="preserve">KPI0000039</t>
  </si>
  <si>
    <t xml:space="preserve">KPI0000040</t>
  </si>
  <si>
    <t xml:space="preserve">SUP00044</t>
  </si>
  <si>
    <t xml:space="preserve">KPI0000041</t>
  </si>
  <si>
    <t xml:space="preserve">KPI0000042</t>
  </si>
  <si>
    <t xml:space="preserve">SUP00380</t>
  </si>
  <si>
    <t xml:space="preserve">KPI0000043</t>
  </si>
  <si>
    <t xml:space="preserve">SUP00487</t>
  </si>
  <si>
    <t xml:space="preserve">KPI0000044</t>
  </si>
  <si>
    <t xml:space="preserve">SUP00401</t>
  </si>
  <si>
    <t xml:space="preserve">KPI0000045</t>
  </si>
  <si>
    <t xml:space="preserve">KPI0000046</t>
  </si>
  <si>
    <t xml:space="preserve">SUP00325</t>
  </si>
  <si>
    <t xml:space="preserve">KPI0000047</t>
  </si>
  <si>
    <t xml:space="preserve">SUP00549</t>
  </si>
  <si>
    <t xml:space="preserve">KPI0000048</t>
  </si>
  <si>
    <t xml:space="preserve">KPI0000049</t>
  </si>
  <si>
    <t xml:space="preserve">SUP00307</t>
  </si>
  <si>
    <t xml:space="preserve">KPI0000050</t>
  </si>
  <si>
    <t xml:space="preserve">KPI0000051</t>
  </si>
  <si>
    <t xml:space="preserve">KPI0000052</t>
  </si>
  <si>
    <t xml:space="preserve">KPI0000053</t>
  </si>
  <si>
    <t xml:space="preserve">SUP00775</t>
  </si>
  <si>
    <t xml:space="preserve">KPI0000054</t>
  </si>
  <si>
    <t xml:space="preserve">SUP00943</t>
  </si>
  <si>
    <t xml:space="preserve">KPI0000055</t>
  </si>
  <si>
    <t xml:space="preserve">SUP00645</t>
  </si>
  <si>
    <t xml:space="preserve">KPI0000056</t>
  </si>
  <si>
    <t xml:space="preserve">KPI0000057</t>
  </si>
  <si>
    <t xml:space="preserve">KPI0000058</t>
  </si>
  <si>
    <t xml:space="preserve">SUP00166</t>
  </si>
  <si>
    <t xml:space="preserve">KPI0000059</t>
  </si>
  <si>
    <t xml:space="preserve">KPI0000060</t>
  </si>
  <si>
    <t xml:space="preserve">SUP00774</t>
  </si>
  <si>
    <t xml:space="preserve">KPI0000061</t>
  </si>
  <si>
    <t xml:space="preserve">SUP00167</t>
  </si>
  <si>
    <t xml:space="preserve">KPI0000062</t>
  </si>
  <si>
    <t xml:space="preserve">SUP00706</t>
  </si>
  <si>
    <t xml:space="preserve">KPI0000063</t>
  </si>
  <si>
    <t xml:space="preserve">SUP00046</t>
  </si>
  <si>
    <t xml:space="preserve">KPI0000064</t>
  </si>
  <si>
    <t xml:space="preserve">KPI0000065</t>
  </si>
  <si>
    <t xml:space="preserve">KPI0000066</t>
  </si>
  <si>
    <t xml:space="preserve">KPI0000067</t>
  </si>
  <si>
    <t xml:space="preserve">KPI0000068</t>
  </si>
  <si>
    <t xml:space="preserve">SUP00190</t>
  </si>
  <si>
    <t xml:space="preserve">KPI0000069</t>
  </si>
  <si>
    <t xml:space="preserve">SUP00592</t>
  </si>
  <si>
    <t xml:space="preserve">KPI0000070</t>
  </si>
  <si>
    <t xml:space="preserve">KPI0000071</t>
  </si>
  <si>
    <t xml:space="preserve">SUP00554</t>
  </si>
  <si>
    <t xml:space="preserve">KPI0000072</t>
  </si>
  <si>
    <t xml:space="preserve">KPI0000073</t>
  </si>
  <si>
    <t xml:space="preserve">KPI0000074</t>
  </si>
  <si>
    <t xml:space="preserve">SUP00581</t>
  </si>
  <si>
    <t xml:space="preserve">KPI0000075</t>
  </si>
  <si>
    <t xml:space="preserve">KPI0000076</t>
  </si>
  <si>
    <t xml:space="preserve">KPI0000077</t>
  </si>
  <si>
    <t xml:space="preserve">SUP00902</t>
  </si>
  <si>
    <t xml:space="preserve">KPI0000078</t>
  </si>
  <si>
    <t xml:space="preserve">KPI0000079</t>
  </si>
  <si>
    <t xml:space="preserve">KPI0000080</t>
  </si>
  <si>
    <t xml:space="preserve">KPI0000081</t>
  </si>
  <si>
    <t xml:space="preserve">SUP00182</t>
  </si>
  <si>
    <t xml:space="preserve">KPI0000082</t>
  </si>
  <si>
    <t xml:space="preserve">KPI0000083</t>
  </si>
  <si>
    <t xml:space="preserve">KPI0000084</t>
  </si>
  <si>
    <t xml:space="preserve">SUP00626</t>
  </si>
  <si>
    <t xml:space="preserve">KPI0000085</t>
  </si>
  <si>
    <t xml:space="preserve">KPI0000086</t>
  </si>
  <si>
    <t xml:space="preserve">SUP00377</t>
  </si>
  <si>
    <t xml:space="preserve">KPI0000087</t>
  </si>
  <si>
    <t xml:space="preserve">KPI0000088</t>
  </si>
  <si>
    <t xml:space="preserve">KPI0000089</t>
  </si>
  <si>
    <t xml:space="preserve">KPI0000090</t>
  </si>
  <si>
    <t xml:space="preserve">SUP00293</t>
  </si>
  <si>
    <t xml:space="preserve">KPI0000091</t>
  </si>
  <si>
    <t xml:space="preserve">KPI0000092</t>
  </si>
  <si>
    <t xml:space="preserve">KPI0000093</t>
  </si>
  <si>
    <t xml:space="preserve">KPI0000094</t>
  </si>
  <si>
    <t xml:space="preserve">SUP00391</t>
  </si>
  <si>
    <t xml:space="preserve">KPI0000095</t>
  </si>
  <si>
    <t xml:space="preserve">KPI0000096</t>
  </si>
  <si>
    <t xml:space="preserve">SUP00461</t>
  </si>
  <si>
    <t xml:space="preserve">KPI0000097</t>
  </si>
  <si>
    <t xml:space="preserve">SUP00181</t>
  </si>
  <si>
    <t xml:space="preserve">KPI0000098</t>
  </si>
  <si>
    <t xml:space="preserve">SUP00769</t>
  </si>
  <si>
    <t xml:space="preserve">KPI0000099</t>
  </si>
  <si>
    <t xml:space="preserve">KPI0000100</t>
  </si>
  <si>
    <t xml:space="preserve">KPI0000101</t>
  </si>
  <si>
    <t xml:space="preserve">KPI0000102</t>
  </si>
  <si>
    <t xml:space="preserve">SUP00100</t>
  </si>
  <si>
    <t xml:space="preserve">KPI0000103</t>
  </si>
  <si>
    <t xml:space="preserve">SUP00840</t>
  </si>
  <si>
    <t xml:space="preserve">KPI0000104</t>
  </si>
  <si>
    <t xml:space="preserve">SUP00507</t>
  </si>
  <si>
    <t xml:space="preserve">KPI0000105</t>
  </si>
  <si>
    <t xml:space="preserve">KPI0000106</t>
  </si>
  <si>
    <t xml:space="preserve">SUP00072</t>
  </si>
  <si>
    <t xml:space="preserve">KPI0000107</t>
  </si>
  <si>
    <t xml:space="preserve">KPI0000108</t>
  </si>
  <si>
    <t xml:space="preserve">PRD00319</t>
  </si>
  <si>
    <t xml:space="preserve">KPI0000109</t>
  </si>
  <si>
    <t xml:space="preserve">KPI0000110</t>
  </si>
  <si>
    <t xml:space="preserve">SUP00209</t>
  </si>
  <si>
    <t xml:space="preserve">KPI0000111</t>
  </si>
  <si>
    <t xml:space="preserve">KPI0000112</t>
  </si>
  <si>
    <t xml:space="preserve">KPI0000113</t>
  </si>
  <si>
    <t xml:space="preserve">KPI0000114</t>
  </si>
  <si>
    <t xml:space="preserve">KPI0000115</t>
  </si>
  <si>
    <t xml:space="preserve">KPI0000116</t>
  </si>
  <si>
    <t xml:space="preserve">SUP00750</t>
  </si>
  <si>
    <t xml:space="preserve">KPI0000117</t>
  </si>
  <si>
    <t xml:space="preserve">SUP00966</t>
  </si>
  <si>
    <t xml:space="preserve">KPI0000118</t>
  </si>
  <si>
    <t xml:space="preserve">KPI0000119</t>
  </si>
  <si>
    <t xml:space="preserve">KPI0000120</t>
  </si>
  <si>
    <t xml:space="preserve">KPI0000121</t>
  </si>
  <si>
    <t xml:space="preserve">SUP00504</t>
  </si>
  <si>
    <t xml:space="preserve">KPI0000122</t>
  </si>
  <si>
    <t xml:space="preserve">KPI0000123</t>
  </si>
  <si>
    <t xml:space="preserve">SUP00150</t>
  </si>
  <si>
    <t xml:space="preserve">KPI0000124</t>
  </si>
  <si>
    <t xml:space="preserve">SUP00402</t>
  </si>
  <si>
    <t xml:space="preserve">KPI0000125</t>
  </si>
  <si>
    <t xml:space="preserve">KPI0000126</t>
  </si>
  <si>
    <t xml:space="preserve">SUP00486</t>
  </si>
  <si>
    <t xml:space="preserve">KPI0000127</t>
  </si>
  <si>
    <t xml:space="preserve">KPI0000128</t>
  </si>
  <si>
    <t xml:space="preserve">KPI0000129</t>
  </si>
  <si>
    <t xml:space="preserve">SUP00743</t>
  </si>
  <si>
    <t xml:space="preserve">KPI0000130</t>
  </si>
  <si>
    <t xml:space="preserve">KPI0000131</t>
  </si>
  <si>
    <t xml:space="preserve">KPI0000132</t>
  </si>
  <si>
    <t xml:space="preserve">SUP00142</t>
  </si>
  <si>
    <t xml:space="preserve">KPI0000133</t>
  </si>
  <si>
    <t xml:space="preserve">KPI0000134</t>
  </si>
  <si>
    <t xml:space="preserve">KPI0000135</t>
  </si>
  <si>
    <t xml:space="preserve">SUP00824</t>
  </si>
  <si>
    <t xml:space="preserve">KPI0000136</t>
  </si>
  <si>
    <t xml:space="preserve">KPI0000137</t>
  </si>
  <si>
    <t xml:space="preserve">KPI0000138</t>
  </si>
  <si>
    <t xml:space="preserve">KPI0000139</t>
  </si>
  <si>
    <t xml:space="preserve">SUP00384</t>
  </si>
  <si>
    <t xml:space="preserve">KPI0000140</t>
  </si>
  <si>
    <t xml:space="preserve">KPI0000141</t>
  </si>
  <si>
    <t xml:space="preserve">SUP00122</t>
  </si>
  <si>
    <t xml:space="preserve">KPI0000142</t>
  </si>
  <si>
    <t xml:space="preserve">KPI0000143</t>
  </si>
  <si>
    <t xml:space="preserve">KPI0000144</t>
  </si>
  <si>
    <t xml:space="preserve">KPI0000145</t>
  </si>
  <si>
    <t xml:space="preserve">KPI0000146</t>
  </si>
  <si>
    <t xml:space="preserve">KPI0000147</t>
  </si>
  <si>
    <t xml:space="preserve">SUP00105</t>
  </si>
  <si>
    <t xml:space="preserve">KPI0000148</t>
  </si>
  <si>
    <t xml:space="preserve">KPI0000149</t>
  </si>
  <si>
    <t xml:space="preserve">SUP00116</t>
  </si>
  <si>
    <t xml:space="preserve">KPI0000150</t>
  </si>
  <si>
    <t xml:space="preserve">KPI0000151</t>
  </si>
  <si>
    <t xml:space="preserve">SUP00970</t>
  </si>
  <si>
    <t xml:space="preserve">KPI0000152</t>
  </si>
  <si>
    <t xml:space="preserve">KPI0000153</t>
  </si>
  <si>
    <t xml:space="preserve">KPI0000154</t>
  </si>
  <si>
    <t xml:space="preserve">KPI0000155</t>
  </si>
  <si>
    <t xml:space="preserve">KPI0000156</t>
  </si>
  <si>
    <t xml:space="preserve">KPI0000157</t>
  </si>
  <si>
    <t xml:space="preserve">KPI0000158</t>
  </si>
  <si>
    <t xml:space="preserve">KPI0000159</t>
  </si>
  <si>
    <t xml:space="preserve">SUP00643</t>
  </si>
  <si>
    <t xml:space="preserve">KPI0000160</t>
  </si>
  <si>
    <t xml:space="preserve">KPI0000161</t>
  </si>
  <si>
    <t xml:space="preserve">KPI0000162</t>
  </si>
  <si>
    <t xml:space="preserve">KPI0000163</t>
  </si>
  <si>
    <t xml:space="preserve">KPI0000164</t>
  </si>
  <si>
    <t xml:space="preserve">KPI0000165</t>
  </si>
  <si>
    <t xml:space="preserve">KPI0000166</t>
  </si>
  <si>
    <t xml:space="preserve">KPI0000167</t>
  </si>
  <si>
    <t xml:space="preserve">KPI0000168</t>
  </si>
  <si>
    <t xml:space="preserve">KPI0000169</t>
  </si>
  <si>
    <t xml:space="preserve">KPI0000170</t>
  </si>
  <si>
    <t xml:space="preserve">KPI0000171</t>
  </si>
  <si>
    <t xml:space="preserve">SUP00346</t>
  </si>
  <si>
    <t xml:space="preserve">KPI0000172</t>
  </si>
  <si>
    <t xml:space="preserve">KPI0000173</t>
  </si>
  <si>
    <t xml:space="preserve">KPI0000174</t>
  </si>
  <si>
    <t xml:space="preserve">SUP00689</t>
  </si>
  <si>
    <t xml:space="preserve">KPI0000175</t>
  </si>
  <si>
    <t xml:space="preserve">SUP00843</t>
  </si>
  <si>
    <t xml:space="preserve">KPI0000176</t>
  </si>
  <si>
    <t xml:space="preserve">KPI0000177</t>
  </si>
  <si>
    <t xml:space="preserve">KPI0000178</t>
  </si>
  <si>
    <t xml:space="preserve">KPI0000179</t>
  </si>
  <si>
    <t xml:space="preserve">KPI0000180</t>
  </si>
  <si>
    <t xml:space="preserve">KPI0000181</t>
  </si>
  <si>
    <t xml:space="preserve">KPI0000182</t>
  </si>
  <si>
    <t xml:space="preserve">SUP00550</t>
  </si>
  <si>
    <t xml:space="preserve">KPI0000183</t>
  </si>
  <si>
    <t xml:space="preserve">KPI0000184</t>
  </si>
  <si>
    <t xml:space="preserve">KPI0000185</t>
  </si>
  <si>
    <t xml:space="preserve">KPI0000186</t>
  </si>
  <si>
    <t xml:space="preserve">KPI0000187</t>
  </si>
  <si>
    <t xml:space="preserve">KPI0000188</t>
  </si>
  <si>
    <t xml:space="preserve">KPI0000189</t>
  </si>
  <si>
    <t xml:space="preserve">KPI0000190</t>
  </si>
  <si>
    <t xml:space="preserve">KPI0000191</t>
  </si>
  <si>
    <t xml:space="preserve">KPI0000192</t>
  </si>
  <si>
    <t xml:space="preserve">KPI0000193</t>
  </si>
  <si>
    <t xml:space="preserve">SUP00161</t>
  </si>
  <si>
    <t xml:space="preserve">KPI0000194</t>
  </si>
  <si>
    <t xml:space="preserve">KPI0000195</t>
  </si>
  <si>
    <t xml:space="preserve">KPI0000196</t>
  </si>
  <si>
    <t xml:space="preserve">SUP00867</t>
  </si>
  <si>
    <t xml:space="preserve">KPI0000197</t>
  </si>
  <si>
    <t xml:space="preserve">SUP00476</t>
  </si>
  <si>
    <t xml:space="preserve">KPI0000198</t>
  </si>
  <si>
    <t xml:space="preserve">KPI0000199</t>
  </si>
  <si>
    <t xml:space="preserve">KPI0000200</t>
  </si>
  <si>
    <t xml:space="preserve">KPI0000201</t>
  </si>
  <si>
    <t xml:space="preserve">SUP00624</t>
  </si>
  <si>
    <t xml:space="preserve">KPI0000202</t>
  </si>
  <si>
    <t xml:space="preserve">SUP00826</t>
  </si>
  <si>
    <t xml:space="preserve">KPI0000203</t>
  </si>
  <si>
    <t xml:space="preserve">KPI0000204</t>
  </si>
  <si>
    <t xml:space="preserve">KPI0000205</t>
  </si>
  <si>
    <t xml:space="preserve">SUP00547</t>
  </si>
  <si>
    <t xml:space="preserve">KPI0000206</t>
  </si>
  <si>
    <t xml:space="preserve">KPI0000207</t>
  </si>
  <si>
    <t xml:space="preserve">KPI0000208</t>
  </si>
  <si>
    <t xml:space="preserve">KPI0000209</t>
  </si>
  <si>
    <t xml:space="preserve">SUP00850</t>
  </si>
  <si>
    <t xml:space="preserve">KPI0000210</t>
  </si>
  <si>
    <t xml:space="preserve">KPI0000211</t>
  </si>
  <si>
    <t xml:space="preserve">KPI0000212</t>
  </si>
  <si>
    <t xml:space="preserve">KPI0000213</t>
  </si>
  <si>
    <t xml:space="preserve">KPI0000214</t>
  </si>
  <si>
    <t xml:space="preserve">KPI0000215</t>
  </si>
  <si>
    <t xml:space="preserve">KPI0000216</t>
  </si>
  <si>
    <t xml:space="preserve">KPI0000217</t>
  </si>
  <si>
    <t xml:space="preserve">SUP00604</t>
  </si>
  <si>
    <t xml:space="preserve">KPI0000218</t>
  </si>
  <si>
    <t xml:space="preserve">SUP00233</t>
  </si>
  <si>
    <t xml:space="preserve">KPI0000219</t>
  </si>
  <si>
    <t xml:space="preserve">KPI0000220</t>
  </si>
  <si>
    <t xml:space="preserve">SUP00759</t>
  </si>
  <si>
    <t xml:space="preserve">KPI0000221</t>
  </si>
  <si>
    <t xml:space="preserve">SUP00933</t>
  </si>
  <si>
    <t xml:space="preserve">KPI0000222</t>
  </si>
  <si>
    <t xml:space="preserve">KPI0000223</t>
  </si>
  <si>
    <t xml:space="preserve">KPI0000224</t>
  </si>
  <si>
    <t xml:space="preserve">KPI0000225</t>
  </si>
  <si>
    <t xml:space="preserve">KPI0000226</t>
  </si>
  <si>
    <t xml:space="preserve">KPI0000227</t>
  </si>
  <si>
    <t xml:space="preserve">KPI0000228</t>
  </si>
  <si>
    <t xml:space="preserve">SUP00724</t>
  </si>
  <si>
    <t xml:space="preserve">KPI0000229</t>
  </si>
  <si>
    <t xml:space="preserve">SUP00224</t>
  </si>
  <si>
    <t xml:space="preserve">KPI0000230</t>
  </si>
  <si>
    <t xml:space="preserve">KPI0000231</t>
  </si>
  <si>
    <t xml:space="preserve">KPI0000232</t>
  </si>
  <si>
    <t xml:space="preserve">KPI0000233</t>
  </si>
  <si>
    <t xml:space="preserve">KPI0000234</t>
  </si>
  <si>
    <t xml:space="preserve">KPI0000235</t>
  </si>
  <si>
    <t xml:space="preserve">KPI0000236</t>
  </si>
  <si>
    <t xml:space="preserve">SUP00715</t>
  </si>
  <si>
    <t xml:space="preserve">KPI0000237</t>
  </si>
  <si>
    <t xml:space="preserve">KPI0000238</t>
  </si>
  <si>
    <t xml:space="preserve">SUP00632</t>
  </si>
  <si>
    <t xml:space="preserve">KPI0000239</t>
  </si>
  <si>
    <t xml:space="preserve">KPI0000240</t>
  </si>
  <si>
    <t xml:space="preserve">KPI0000241</t>
  </si>
  <si>
    <t xml:space="preserve">KPI0000242</t>
  </si>
  <si>
    <t xml:space="preserve">KPI0000243</t>
  </si>
  <si>
    <t xml:space="preserve">KPI0000244</t>
  </si>
  <si>
    <t xml:space="preserve">KPI0000245</t>
  </si>
  <si>
    <t xml:space="preserve">KPI0000246</t>
  </si>
  <si>
    <t xml:space="preserve">SUP00207</t>
  </si>
  <si>
    <t xml:space="preserve">KPI0000247</t>
  </si>
  <si>
    <t xml:space="preserve">SUP00349</t>
  </si>
  <si>
    <t xml:space="preserve">KPI0000248</t>
  </si>
  <si>
    <t xml:space="preserve">SUP00355</t>
  </si>
  <si>
    <t xml:space="preserve">KPI0000249</t>
  </si>
  <si>
    <t xml:space="preserve">KPI0000250</t>
  </si>
  <si>
    <t xml:space="preserve">SUP00309</t>
  </si>
  <si>
    <t xml:space="preserve">KPI0000251</t>
  </si>
  <si>
    <t xml:space="preserve">KPI0000252</t>
  </si>
  <si>
    <t xml:space="preserve">KPI0000253</t>
  </si>
  <si>
    <t xml:space="preserve">SUP00779</t>
  </si>
  <si>
    <t xml:space="preserve">KPI0000254</t>
  </si>
  <si>
    <t xml:space="preserve">KPI0000255</t>
  </si>
  <si>
    <t xml:space="preserve">KPI0000256</t>
  </si>
  <si>
    <t xml:space="preserve">KPI0000257</t>
  </si>
  <si>
    <t xml:space="preserve">KPI0000258</t>
  </si>
  <si>
    <t xml:space="preserve">KPI0000259</t>
  </si>
  <si>
    <t xml:space="preserve">KPI0000260</t>
  </si>
  <si>
    <t xml:space="preserve">KPI0000261</t>
  </si>
  <si>
    <t xml:space="preserve">KPI0000262</t>
  </si>
  <si>
    <t xml:space="preserve">SUP00929</t>
  </si>
  <si>
    <t xml:space="preserve">KPI0000263</t>
  </si>
  <si>
    <t xml:space="preserve">SUP00112</t>
  </si>
  <si>
    <t xml:space="preserve">KPI0000264</t>
  </si>
  <si>
    <t xml:space="preserve">SUP00301</t>
  </si>
  <si>
    <t xml:space="preserve">KPI0000265</t>
  </si>
  <si>
    <t xml:space="preserve">KPI0000266</t>
  </si>
  <si>
    <t xml:space="preserve">KPI0000267</t>
  </si>
  <si>
    <t xml:space="preserve">SUP00148</t>
  </si>
  <si>
    <t xml:space="preserve">KPI0000268</t>
  </si>
  <si>
    <t xml:space="preserve">SUP00748</t>
  </si>
  <si>
    <t xml:space="preserve">KPI0000269</t>
  </si>
  <si>
    <t xml:space="preserve">KPI0000270</t>
  </si>
  <si>
    <t xml:space="preserve">KPI0000271</t>
  </si>
  <si>
    <t xml:space="preserve">KPI0000272</t>
  </si>
  <si>
    <t xml:space="preserve">KPI0000273</t>
  </si>
  <si>
    <t xml:space="preserve">SUP00541</t>
  </si>
  <si>
    <t xml:space="preserve">KPI0000274</t>
  </si>
  <si>
    <t xml:space="preserve">SUP00127</t>
  </si>
  <si>
    <t xml:space="preserve">KPI0000275</t>
  </si>
  <si>
    <t xml:space="preserve">KPI0000276</t>
  </si>
  <si>
    <t xml:space="preserve">KPI0000277</t>
  </si>
  <si>
    <t xml:space="preserve">KPI0000278</t>
  </si>
  <si>
    <t xml:space="preserve">KPI0000279</t>
  </si>
  <si>
    <t xml:space="preserve">KPI0000280</t>
  </si>
  <si>
    <t xml:space="preserve">KPI0000281</t>
  </si>
  <si>
    <t xml:space="preserve">KPI0000282</t>
  </si>
  <si>
    <t xml:space="preserve">KPI0000283</t>
  </si>
  <si>
    <t xml:space="preserve">KPI0000284</t>
  </si>
  <si>
    <t xml:space="preserve">KPI0000285</t>
  </si>
  <si>
    <t xml:space="preserve">SUP00299</t>
  </si>
  <si>
    <t xml:space="preserve">KPI0000286</t>
  </si>
  <si>
    <t xml:space="preserve">KPI0000287</t>
  </si>
  <si>
    <t xml:space="preserve">KPI0000288</t>
  </si>
  <si>
    <t xml:space="preserve">KPI0000289</t>
  </si>
  <si>
    <t xml:space="preserve">SUP00674</t>
  </si>
  <si>
    <t xml:space="preserve">KPI0000290</t>
  </si>
  <si>
    <t xml:space="preserve">SUP00684</t>
  </si>
  <si>
    <t xml:space="preserve">KPI0000291</t>
  </si>
  <si>
    <t xml:space="preserve">KPI0000292</t>
  </si>
  <si>
    <t xml:space="preserve">KPI0000293</t>
  </si>
  <si>
    <t xml:space="preserve">SUP00897</t>
  </si>
  <si>
    <t xml:space="preserve">KPI0000294</t>
  </si>
  <si>
    <t xml:space="preserve">SUP00819</t>
  </si>
  <si>
    <t xml:space="preserve">KPI0000295</t>
  </si>
  <si>
    <t xml:space="preserve">SUP00444</t>
  </si>
  <si>
    <t xml:space="preserve">KPI0000296</t>
  </si>
  <si>
    <t xml:space="preserve">KPI0000297</t>
  </si>
  <si>
    <t xml:space="preserve">KPI0000298</t>
  </si>
  <si>
    <t xml:space="preserve">SUP00925</t>
  </si>
  <si>
    <t xml:space="preserve">KPI0000299</t>
  </si>
  <si>
    <t xml:space="preserve">KPI0000300</t>
  </si>
  <si>
    <t xml:space="preserve">KPI0000301</t>
  </si>
  <si>
    <t xml:space="preserve">KPI0000302</t>
  </si>
  <si>
    <t xml:space="preserve">KPI0000303</t>
  </si>
  <si>
    <t xml:space="preserve">KPI0000304</t>
  </si>
  <si>
    <t xml:space="preserve">KPI0000305</t>
  </si>
  <si>
    <t xml:space="preserve">KPI0000306</t>
  </si>
  <si>
    <t xml:space="preserve">KPI0000307</t>
  </si>
  <si>
    <t xml:space="preserve">SUP00847</t>
  </si>
  <si>
    <t xml:space="preserve">KPI0000308</t>
  </si>
  <si>
    <t xml:space="preserve">KPI0000309</t>
  </si>
  <si>
    <t xml:space="preserve">KPI0000310</t>
  </si>
  <si>
    <t xml:space="preserve">KPI0000311</t>
  </si>
  <si>
    <t xml:space="preserve">KPI0000312</t>
  </si>
  <si>
    <t xml:space="preserve">KPI0000313</t>
  </si>
  <si>
    <t xml:space="preserve">KPI0000314</t>
  </si>
  <si>
    <t xml:space="preserve">SUP00078</t>
  </si>
  <si>
    <t xml:space="preserve">KPI0000315</t>
  </si>
  <si>
    <t xml:space="preserve">KPI0000316</t>
  </si>
  <si>
    <t xml:space="preserve">KPI0000317</t>
  </si>
  <si>
    <t xml:space="preserve">SUP00271</t>
  </si>
  <si>
    <t xml:space="preserve">KPI0000318</t>
  </si>
  <si>
    <t xml:space="preserve">KPI0000319</t>
  </si>
  <si>
    <t xml:space="preserve">KPI0000320</t>
  </si>
  <si>
    <t xml:space="preserve">KPI0000321</t>
  </si>
  <si>
    <t xml:space="preserve">SUP00578</t>
  </si>
  <si>
    <t xml:space="preserve">KPI0000322</t>
  </si>
  <si>
    <t xml:space="preserve">SUP00718</t>
  </si>
  <si>
    <t xml:space="preserve">KPI0000323</t>
  </si>
  <si>
    <t xml:space="preserve">KPI0000324</t>
  </si>
  <si>
    <t xml:space="preserve">KPI0000325</t>
  </si>
  <si>
    <t xml:space="preserve">KPI0000326</t>
  </si>
  <si>
    <t xml:space="preserve">SUP00079</t>
  </si>
  <si>
    <t xml:space="preserve">KPI0000327</t>
  </si>
  <si>
    <t xml:space="preserve">KPI0000328</t>
  </si>
  <si>
    <t xml:space="preserve">KPI0000329</t>
  </si>
  <si>
    <t xml:space="preserve">KPI0000330</t>
  </si>
  <si>
    <t xml:space="preserve">KPI0000331</t>
  </si>
  <si>
    <t xml:space="preserve">SUP00286</t>
  </si>
  <si>
    <t xml:space="preserve">KPI0000332</t>
  </si>
  <si>
    <t xml:space="preserve">SUP00912</t>
  </si>
  <si>
    <t xml:space="preserve">KPI0000333</t>
  </si>
  <si>
    <t xml:space="preserve">KPI0000334</t>
  </si>
  <si>
    <t xml:space="preserve">SUP00439</t>
  </si>
  <si>
    <t xml:space="preserve">KPI0000335</t>
  </si>
  <si>
    <t xml:space="preserve">KPI0000336</t>
  </si>
  <si>
    <t xml:space="preserve">KPI0000337</t>
  </si>
  <si>
    <t xml:space="preserve">KPI0000338</t>
  </si>
  <si>
    <t xml:space="preserve">SUP00790</t>
  </si>
  <si>
    <t xml:space="preserve">KPI0000339</t>
  </si>
  <si>
    <t xml:space="preserve">KPI0000340</t>
  </si>
  <si>
    <t xml:space="preserve">KPI0000341</t>
  </si>
  <si>
    <t xml:space="preserve">KPI0000342</t>
  </si>
  <si>
    <t xml:space="preserve">SUP00338</t>
  </si>
  <si>
    <t xml:space="preserve">KPI0000343</t>
  </si>
  <si>
    <t xml:space="preserve">KPI0000344</t>
  </si>
  <si>
    <t xml:space="preserve">SUP00470</t>
  </si>
  <si>
    <t xml:space="preserve">KPI0000345</t>
  </si>
  <si>
    <t xml:space="preserve">KPI0000346</t>
  </si>
  <si>
    <t xml:space="preserve">SUP00248</t>
  </si>
  <si>
    <t xml:space="preserve">PRD00704</t>
  </si>
  <si>
    <t xml:space="preserve">KPI0000347</t>
  </si>
  <si>
    <t xml:space="preserve">KPI0000348</t>
  </si>
  <si>
    <t xml:space="preserve">KPI0000349</t>
  </si>
  <si>
    <t xml:space="preserve">KPI0000350</t>
  </si>
  <si>
    <t xml:space="preserve">KPI0000351</t>
  </si>
  <si>
    <t xml:space="preserve">KPI0000352</t>
  </si>
  <si>
    <t xml:space="preserve">KPI0000353</t>
  </si>
  <si>
    <t xml:space="preserve">KPI0000354</t>
  </si>
  <si>
    <t xml:space="preserve">SUP00327</t>
  </si>
  <si>
    <t xml:space="preserve">KPI0000355</t>
  </si>
  <si>
    <t xml:space="preserve">KPI0000356</t>
  </si>
  <si>
    <t xml:space="preserve">SUP00665</t>
  </si>
  <si>
    <t xml:space="preserve">KPI0000357</t>
  </si>
  <si>
    <t xml:space="preserve">KPI0000358</t>
  </si>
  <si>
    <t xml:space="preserve">SUP00366</t>
  </si>
  <si>
    <t xml:space="preserve">KPI0000359</t>
  </si>
  <si>
    <t xml:space="preserve">SUP00700</t>
  </si>
  <si>
    <t xml:space="preserve">KPI0000360</t>
  </si>
  <si>
    <t xml:space="preserve">KPI0000361</t>
  </si>
  <si>
    <t xml:space="preserve">KPI0000362</t>
  </si>
  <si>
    <t xml:space="preserve">KPI0000363</t>
  </si>
  <si>
    <t xml:space="preserve">SUP00727</t>
  </si>
  <si>
    <t xml:space="preserve">KPI0000364</t>
  </si>
  <si>
    <t xml:space="preserve">KPI0000365</t>
  </si>
  <si>
    <t xml:space="preserve">KPI0000366</t>
  </si>
  <si>
    <t xml:space="preserve">KPI0000367</t>
  </si>
  <si>
    <t xml:space="preserve">SUP00094</t>
  </si>
  <si>
    <t xml:space="preserve">KPI0000368</t>
  </si>
  <si>
    <t xml:space="preserve">SUP00068</t>
  </si>
  <si>
    <t xml:space="preserve">KPI0000369</t>
  </si>
  <si>
    <t xml:space="preserve">SUP00109</t>
  </si>
  <si>
    <t xml:space="preserve">KPI0000370</t>
  </si>
  <si>
    <t xml:space="preserve">KPI0000371</t>
  </si>
  <si>
    <t xml:space="preserve">KPI0000372</t>
  </si>
  <si>
    <t xml:space="preserve">SUP00608</t>
  </si>
  <si>
    <t xml:space="preserve">KPI0000373</t>
  </si>
  <si>
    <t xml:space="preserve">SUP00952</t>
  </si>
  <si>
    <t xml:space="preserve">KPI0000374</t>
  </si>
  <si>
    <t xml:space="preserve">SUP00090</t>
  </si>
  <si>
    <t xml:space="preserve">KPI0000375</t>
  </si>
  <si>
    <t xml:space="preserve">SUP00417</t>
  </si>
  <si>
    <t xml:space="preserve">KPI0000376</t>
  </si>
  <si>
    <t xml:space="preserve">SUP00888</t>
  </si>
  <si>
    <t xml:space="preserve">KPI0000377</t>
  </si>
  <si>
    <t xml:space="preserve">SUP00615</t>
  </si>
  <si>
    <t xml:space="preserve">KPI0000378</t>
  </si>
  <si>
    <t xml:space="preserve">KPI0000379</t>
  </si>
  <si>
    <t xml:space="preserve">KPI0000380</t>
  </si>
  <si>
    <t xml:space="preserve">SUP00919</t>
  </si>
  <si>
    <t xml:space="preserve">KPI0000381</t>
  </si>
  <si>
    <t xml:space="preserve">KPI0000382</t>
  </si>
  <si>
    <t xml:space="preserve">KPI0000383</t>
  </si>
  <si>
    <t xml:space="preserve">SUP00794</t>
  </si>
  <si>
    <t xml:space="preserve">KPI0000384</t>
  </si>
  <si>
    <t xml:space="preserve">KPI0000385</t>
  </si>
  <si>
    <t xml:space="preserve">KPI0000386</t>
  </si>
  <si>
    <t xml:space="preserve">SUP00804</t>
  </si>
  <si>
    <t xml:space="preserve">KPI0000387</t>
  </si>
  <si>
    <t xml:space="preserve">SUP00459</t>
  </si>
  <si>
    <t xml:space="preserve">KPI0000388</t>
  </si>
  <si>
    <t xml:space="preserve">KPI0000389</t>
  </si>
  <si>
    <t xml:space="preserve">KPI0000390</t>
  </si>
  <si>
    <t xml:space="preserve">KPI0000391</t>
  </si>
  <si>
    <t xml:space="preserve">SUP00548</t>
  </si>
  <si>
    <t xml:space="preserve">KPI0000392</t>
  </si>
  <si>
    <t xml:space="preserve">KPI0000393</t>
  </si>
  <si>
    <t xml:space="preserve">SUP00669</t>
  </si>
  <si>
    <t xml:space="preserve">KPI0000394</t>
  </si>
  <si>
    <t xml:space="preserve">KPI0000395</t>
  </si>
  <si>
    <t xml:space="preserve">SUP00194</t>
  </si>
  <si>
    <t xml:space="preserve">KPI0000396</t>
  </si>
  <si>
    <t xml:space="preserve">KPI0000397</t>
  </si>
  <si>
    <t xml:space="preserve">SUP00751</t>
  </si>
  <si>
    <t xml:space="preserve">KPI0000398</t>
  </si>
  <si>
    <t xml:space="preserve">KPI0000399</t>
  </si>
  <si>
    <t xml:space="preserve">KPI0000400</t>
  </si>
  <si>
    <t xml:space="preserve">KPI0000401</t>
  </si>
  <si>
    <t xml:space="preserve">KPI0000402</t>
  </si>
  <si>
    <t xml:space="preserve">SUP00616</t>
  </si>
  <si>
    <t xml:space="preserve">KPI0000403</t>
  </si>
  <si>
    <t xml:space="preserve">KPI0000404</t>
  </si>
  <si>
    <t xml:space="preserve">SUP00572</t>
  </si>
  <si>
    <t xml:space="preserve">KPI0000405</t>
  </si>
  <si>
    <t xml:space="preserve">KPI0000406</t>
  </si>
  <si>
    <t xml:space="preserve">KPI0000407</t>
  </si>
  <si>
    <t xml:space="preserve">KPI0000408</t>
  </si>
  <si>
    <t xml:space="preserve">KPI0000409</t>
  </si>
  <si>
    <t xml:space="preserve">KPI0000410</t>
  </si>
  <si>
    <t xml:space="preserve">KPI0000411</t>
  </si>
  <si>
    <t xml:space="preserve">KPI0000412</t>
  </si>
  <si>
    <t xml:space="preserve">SUP00722</t>
  </si>
  <si>
    <t xml:space="preserve">KPI0000413</t>
  </si>
  <si>
    <t xml:space="preserve">SUP00688</t>
  </si>
  <si>
    <t xml:space="preserve">KPI0000414</t>
  </si>
  <si>
    <t xml:space="preserve">KPI0000415</t>
  </si>
  <si>
    <t xml:space="preserve">SUP00146</t>
  </si>
  <si>
    <t xml:space="preserve">KPI0000416</t>
  </si>
  <si>
    <t xml:space="preserve">KPI0000417</t>
  </si>
  <si>
    <t xml:space="preserve">KPI0000418</t>
  </si>
  <si>
    <t xml:space="preserve">KPI0000419</t>
  </si>
  <si>
    <t xml:space="preserve">KPI0000420</t>
  </si>
  <si>
    <t xml:space="preserve">SUP00241</t>
  </si>
  <si>
    <t xml:space="preserve">KPI0000421</t>
  </si>
  <si>
    <t xml:space="preserve">KPI0000422</t>
  </si>
  <si>
    <t xml:space="preserve">KPI0000423</t>
  </si>
  <si>
    <t xml:space="preserve">SUP00962</t>
  </si>
  <si>
    <t xml:space="preserve">KPI0000424</t>
  </si>
  <si>
    <t xml:space="preserve">KPI0000425</t>
  </si>
  <si>
    <t xml:space="preserve">KPI0000426</t>
  </si>
  <si>
    <t xml:space="preserve">KPI0000427</t>
  </si>
  <si>
    <t xml:space="preserve">KPI0000428</t>
  </si>
  <si>
    <t xml:space="preserve">KPI0000429</t>
  </si>
  <si>
    <t xml:space="preserve">KPI0000430</t>
  </si>
  <si>
    <t xml:space="preserve">SUP00963</t>
  </si>
  <si>
    <t xml:space="preserve">KPI0000431</t>
  </si>
  <si>
    <t xml:space="preserve">KPI0000432</t>
  </si>
  <si>
    <t xml:space="preserve">SUP00702</t>
  </si>
  <si>
    <t xml:space="preserve">KPI0000433</t>
  </si>
  <si>
    <t xml:space="preserve">KPI0000434</t>
  </si>
  <si>
    <t xml:space="preserve">SUP00059</t>
  </si>
  <si>
    <t xml:space="preserve">KPI0000435</t>
  </si>
  <si>
    <t xml:space="preserve">SUP00947</t>
  </si>
  <si>
    <t xml:space="preserve">KPI0000436</t>
  </si>
  <si>
    <t xml:space="preserve">KPI0000437</t>
  </si>
  <si>
    <t xml:space="preserve">SUP00412</t>
  </si>
  <si>
    <t xml:space="preserve">KPI0000438</t>
  </si>
  <si>
    <t xml:space="preserve">KPI0000439</t>
  </si>
  <si>
    <t xml:space="preserve">KPI0000440</t>
  </si>
  <si>
    <t xml:space="preserve">KPI0000441</t>
  </si>
  <si>
    <t xml:space="preserve">KPI0000442</t>
  </si>
  <si>
    <t xml:space="preserve">KPI0000443</t>
  </si>
  <si>
    <t xml:space="preserve">KPI0000444</t>
  </si>
  <si>
    <t xml:space="preserve">SUP00623</t>
  </si>
  <si>
    <t xml:space="preserve">KPI0000445</t>
  </si>
  <si>
    <t xml:space="preserve">SUP00154</t>
  </si>
  <si>
    <t xml:space="preserve">KPI0000446</t>
  </si>
  <si>
    <t xml:space="preserve">KPI0000447</t>
  </si>
  <si>
    <t xml:space="preserve">KPI0000448</t>
  </si>
  <si>
    <t xml:space="preserve">KPI0000449</t>
  </si>
  <si>
    <t xml:space="preserve">SUP00949</t>
  </si>
  <si>
    <t xml:space="preserve">KPI0000450</t>
  </si>
  <si>
    <t xml:space="preserve">KPI0000451</t>
  </si>
  <si>
    <t xml:space="preserve">KPI0000452</t>
  </si>
  <si>
    <t xml:space="preserve">SUP00495</t>
  </si>
  <si>
    <t xml:space="preserve">KPI0000453</t>
  </si>
  <si>
    <t xml:space="preserve">KPI0000454</t>
  </si>
  <si>
    <t xml:space="preserve">SUP00653</t>
  </si>
  <si>
    <t xml:space="preserve">KPI0000455</t>
  </si>
  <si>
    <t xml:space="preserve">KPI0000456</t>
  </si>
  <si>
    <t xml:space="preserve">KPI0000457</t>
  </si>
  <si>
    <t xml:space="preserve">KPI0000458</t>
  </si>
  <si>
    <t xml:space="preserve">KPI0000459</t>
  </si>
  <si>
    <t xml:space="preserve">KPI0000460</t>
  </si>
  <si>
    <t xml:space="preserve">KPI0000461</t>
  </si>
  <si>
    <t xml:space="preserve">KPI0000462</t>
  </si>
  <si>
    <t xml:space="preserve">SUP00098</t>
  </si>
  <si>
    <t xml:space="preserve">KPI0000463</t>
  </si>
  <si>
    <t xml:space="preserve">KPI0000464</t>
  </si>
  <si>
    <t xml:space="preserve">SUP00903</t>
  </si>
  <si>
    <t xml:space="preserve">KPI0000465</t>
  </si>
  <si>
    <t xml:space="preserve">KPI0000466</t>
  </si>
  <si>
    <t xml:space="preserve">SUP00687</t>
  </si>
  <si>
    <t xml:space="preserve">KPI0000467</t>
  </si>
  <si>
    <t xml:space="preserve">KPI0000468</t>
  </si>
  <si>
    <t xml:space="preserve">KPI0000469</t>
  </si>
  <si>
    <t xml:space="preserve">KPI0000470</t>
  </si>
  <si>
    <t xml:space="preserve">KPI0000471</t>
  </si>
  <si>
    <t xml:space="preserve">KPI0000472</t>
  </si>
  <si>
    <t xml:space="preserve">KPI0000473</t>
  </si>
  <si>
    <t xml:space="preserve">KPI0000474</t>
  </si>
  <si>
    <t xml:space="preserve">KPI0000475</t>
  </si>
  <si>
    <t xml:space="preserve">KPI0000476</t>
  </si>
  <si>
    <t xml:space="preserve">SUP00723</t>
  </si>
  <si>
    <t xml:space="preserve">KPI0000477</t>
  </si>
  <si>
    <t xml:space="preserve">KPI0000478</t>
  </si>
  <si>
    <t xml:space="preserve">KPI0000479</t>
  </si>
  <si>
    <t xml:space="preserve">KPI0000480</t>
  </si>
  <si>
    <t xml:space="preserve">KPI0000481</t>
  </si>
  <si>
    <t xml:space="preserve">KPI0000482</t>
  </si>
  <si>
    <t xml:space="preserve">SUP00199</t>
  </si>
  <si>
    <t xml:space="preserve">KPI0000483</t>
  </si>
  <si>
    <t xml:space="preserve">KPI0000484</t>
  </si>
  <si>
    <t xml:space="preserve">KPI0000485</t>
  </si>
  <si>
    <t xml:space="preserve">KPI0000486</t>
  </si>
  <si>
    <t xml:space="preserve">KPI0000487</t>
  </si>
  <si>
    <t xml:space="preserve">KPI0000488</t>
  </si>
  <si>
    <t xml:space="preserve">KPI0000489</t>
  </si>
  <si>
    <t xml:space="preserve">KPI0000490</t>
  </si>
  <si>
    <t xml:space="preserve">SUP00117</t>
  </si>
  <si>
    <t xml:space="preserve">KPI0000491</t>
  </si>
  <si>
    <t xml:space="preserve">SUP00137</t>
  </si>
  <si>
    <t xml:space="preserve">KPI0000492</t>
  </si>
  <si>
    <t xml:space="preserve">KPI0000493</t>
  </si>
  <si>
    <t xml:space="preserve">KPI0000494</t>
  </si>
  <si>
    <t xml:space="preserve">SUP00713</t>
  </si>
  <si>
    <t xml:space="preserve">KPI0000495</t>
  </si>
  <si>
    <t xml:space="preserve">KPI0000496</t>
  </si>
  <si>
    <t xml:space="preserve">KPI0000497</t>
  </si>
  <si>
    <t xml:space="preserve">KPI0000498</t>
  </si>
  <si>
    <t xml:space="preserve">KPI0000499</t>
  </si>
  <si>
    <t xml:space="preserve">KPI0000500</t>
  </si>
  <si>
    <t xml:space="preserve">KPI0000501</t>
  </si>
  <si>
    <t xml:space="preserve">KPI0000502</t>
  </si>
  <si>
    <t xml:space="preserve">SUP00732</t>
  </si>
  <si>
    <t xml:space="preserve">KPI0000503</t>
  </si>
  <si>
    <t xml:space="preserve">KPI0000504</t>
  </si>
  <si>
    <t xml:space="preserve">KPI0000505</t>
  </si>
  <si>
    <t xml:space="preserve">SUP00739</t>
  </si>
  <si>
    <t xml:space="preserve">KPI0000506</t>
  </si>
  <si>
    <t xml:space="preserve">KPI0000507</t>
  </si>
  <si>
    <t xml:space="preserve">KPI0000508</t>
  </si>
  <si>
    <t xml:space="preserve">KPI0000509</t>
  </si>
  <si>
    <t xml:space="preserve">KPI0000510</t>
  </si>
  <si>
    <t xml:space="preserve">SUP00909</t>
  </si>
  <si>
    <t xml:space="preserve">KPI0000511</t>
  </si>
  <si>
    <t xml:space="preserve">KPI0000512</t>
  </si>
  <si>
    <t xml:space="preserve">KPI0000513</t>
  </si>
  <si>
    <t xml:space="preserve">KPI0000514</t>
  </si>
  <si>
    <t xml:space="preserve">KPI0000515</t>
  </si>
  <si>
    <t xml:space="preserve">KPI0000516</t>
  </si>
  <si>
    <t xml:space="preserve">KPI0000517</t>
  </si>
  <si>
    <t xml:space="preserve">KPI0000518</t>
  </si>
  <si>
    <t xml:space="preserve">KPI0000519</t>
  </si>
  <si>
    <t xml:space="preserve">KPI0000520</t>
  </si>
  <si>
    <t xml:space="preserve">SUP00235</t>
  </si>
  <si>
    <t xml:space="preserve">KPI0000521</t>
  </si>
  <si>
    <t xml:space="preserve">SUP00545</t>
  </si>
  <si>
    <t xml:space="preserve">KPI0000522</t>
  </si>
  <si>
    <t xml:space="preserve">SUP00701</t>
  </si>
  <si>
    <t xml:space="preserve">KPI0000523</t>
  </si>
  <si>
    <t xml:space="preserve">SUP00368</t>
  </si>
  <si>
    <t xml:space="preserve">KPI0000524</t>
  </si>
  <si>
    <t xml:space="preserve">KPI0000525</t>
  </si>
  <si>
    <t xml:space="preserve">KPI0000526</t>
  </si>
  <si>
    <t xml:space="preserve">SUP00296</t>
  </si>
  <si>
    <t xml:space="preserve">KPI0000527</t>
  </si>
  <si>
    <t xml:space="preserve">KPI0000528</t>
  </si>
  <si>
    <t xml:space="preserve">KPI0000529</t>
  </si>
  <si>
    <t xml:space="preserve">KPI0000530</t>
  </si>
  <si>
    <t xml:space="preserve">KPI0000531</t>
  </si>
  <si>
    <t xml:space="preserve">KPI0000532</t>
  </si>
  <si>
    <t xml:space="preserve">KPI0000533</t>
  </si>
  <si>
    <t xml:space="preserve">KPI0000534</t>
  </si>
  <si>
    <t xml:space="preserve">KPI0000535</t>
  </si>
  <si>
    <t xml:space="preserve">SUP00465</t>
  </si>
  <si>
    <t xml:space="preserve">KPI0000536</t>
  </si>
  <si>
    <t xml:space="preserve">KPI0000537</t>
  </si>
  <si>
    <t xml:space="preserve">KPI0000538</t>
  </si>
  <si>
    <t xml:space="preserve">KPI0000539</t>
  </si>
  <si>
    <t xml:space="preserve">KPI0000540</t>
  </si>
  <si>
    <t xml:space="preserve">KPI0000541</t>
  </si>
  <si>
    <t xml:space="preserve">KPI0000542</t>
  </si>
  <si>
    <t xml:space="preserve">KPI0000543</t>
  </si>
  <si>
    <t xml:space="preserve">KPI0000544</t>
  </si>
  <si>
    <t xml:space="preserve">KPI0000545</t>
  </si>
  <si>
    <t xml:space="preserve">KPI0000546</t>
  </si>
  <si>
    <t xml:space="preserve">SUP00230</t>
  </si>
  <si>
    <t xml:space="preserve">KPI0000547</t>
  </si>
  <si>
    <t xml:space="preserve">KPI0000548</t>
  </si>
  <si>
    <t xml:space="preserve">SUP00304</t>
  </si>
  <si>
    <t xml:space="preserve">KPI0000549</t>
  </si>
  <si>
    <t xml:space="preserve">KPI0000550</t>
  </si>
  <si>
    <t xml:space="preserve">KPI0000551</t>
  </si>
  <si>
    <t xml:space="preserve">KPI0000552</t>
  </si>
  <si>
    <t xml:space="preserve">SUP00535</t>
  </si>
  <si>
    <t xml:space="preserve">KPI0000553</t>
  </si>
  <si>
    <t xml:space="preserve">KPI0000554</t>
  </si>
  <si>
    <t xml:space="preserve">KPI0000555</t>
  </si>
  <si>
    <t xml:space="preserve">KPI0000556</t>
  </si>
  <si>
    <t xml:space="preserve">KPI0000557</t>
  </si>
  <si>
    <t xml:space="preserve">KPI0000558</t>
  </si>
  <si>
    <t xml:space="preserve">KPI0000559</t>
  </si>
  <si>
    <t xml:space="preserve">KPI0000560</t>
  </si>
  <si>
    <t xml:space="preserve">KPI0000561</t>
  </si>
  <si>
    <t xml:space="preserve">KPI0000562</t>
  </si>
  <si>
    <t xml:space="preserve">KPI0000563</t>
  </si>
  <si>
    <t xml:space="preserve">KPI0000564</t>
  </si>
  <si>
    <t xml:space="preserve">KPI0000565</t>
  </si>
  <si>
    <t xml:space="preserve">KPI0000566</t>
  </si>
  <si>
    <t xml:space="preserve">KPI0000567</t>
  </si>
  <si>
    <t xml:space="preserve">SUP00196</t>
  </si>
  <si>
    <t xml:space="preserve">KPI0000568</t>
  </si>
  <si>
    <t xml:space="preserve">KPI0000569</t>
  </si>
  <si>
    <t xml:space="preserve">SUP00599</t>
  </si>
  <si>
    <t xml:space="preserve">KPI0000570</t>
  </si>
  <si>
    <t xml:space="preserve">KPI0000571</t>
  </si>
  <si>
    <t xml:space="preserve">KPI0000572</t>
  </si>
  <si>
    <t xml:space="preserve">KPI0000573</t>
  </si>
  <si>
    <t xml:space="preserve">KPI0000574</t>
  </si>
  <si>
    <t xml:space="preserve">KPI0000575</t>
  </si>
  <si>
    <t xml:space="preserve">KPI0000576</t>
  </si>
  <si>
    <t xml:space="preserve">KPI0000577</t>
  </si>
  <si>
    <t xml:space="preserve">KPI0000578</t>
  </si>
  <si>
    <t xml:space="preserve">KPI0000579</t>
  </si>
  <si>
    <t xml:space="preserve">KPI0000580</t>
  </si>
  <si>
    <t xml:space="preserve">KPI0000581</t>
  </si>
  <si>
    <t xml:space="preserve">KPI0000582</t>
  </si>
  <si>
    <t xml:space="preserve">KPI0000583</t>
  </si>
  <si>
    <t xml:space="preserve">KPI0000584</t>
  </si>
  <si>
    <t xml:space="preserve">KPI0000585</t>
  </si>
  <si>
    <t xml:space="preserve">KPI0000586</t>
  </si>
  <si>
    <t xml:space="preserve">KPI0000587</t>
  </si>
  <si>
    <t xml:space="preserve">KPI0000588</t>
  </si>
  <si>
    <t xml:space="preserve">KPI0000589</t>
  </si>
  <si>
    <t xml:space="preserve">KPI0000590</t>
  </si>
  <si>
    <t xml:space="preserve">KPI0000591</t>
  </si>
  <si>
    <t xml:space="preserve">KPI0000592</t>
  </si>
  <si>
    <t xml:space="preserve">KPI0000593</t>
  </si>
  <si>
    <t xml:space="preserve">SUP00139</t>
  </si>
  <si>
    <t xml:space="preserve">KPI0000594</t>
  </si>
  <si>
    <t xml:space="preserve">KPI0000595</t>
  </si>
  <si>
    <t xml:space="preserve">KPI0000596</t>
  </si>
  <si>
    <t xml:space="preserve">KPI0000597</t>
  </si>
  <si>
    <t xml:space="preserve">KPI0000598</t>
  </si>
  <si>
    <t xml:space="preserve">KPI0000599</t>
  </si>
  <si>
    <t xml:space="preserve">KPI0000600</t>
  </si>
  <si>
    <t xml:space="preserve">KPI0000601</t>
  </si>
  <si>
    <t xml:space="preserve">KPI0000602</t>
  </si>
  <si>
    <t xml:space="preserve">KPI0000603</t>
  </si>
  <si>
    <t xml:space="preserve">SUP00480</t>
  </si>
  <si>
    <t xml:space="preserve">KPI0000604</t>
  </si>
  <si>
    <t xml:space="preserve">KPI0000605</t>
  </si>
  <si>
    <t xml:space="preserve">KPI0000606</t>
  </si>
  <si>
    <t xml:space="preserve">KPI0000607</t>
  </si>
  <si>
    <t xml:space="preserve">KPI0000608</t>
  </si>
  <si>
    <t xml:space="preserve">KPI0000609</t>
  </si>
  <si>
    <t xml:space="preserve">KPI0000610</t>
  </si>
  <si>
    <t xml:space="preserve">KPI0000611</t>
  </si>
  <si>
    <t xml:space="preserve">KPI0000612</t>
  </si>
  <si>
    <t xml:space="preserve">KPI0000613</t>
  </si>
  <si>
    <t xml:space="preserve">KPI0000614</t>
  </si>
  <si>
    <t xml:space="preserve">KPI0000615</t>
  </si>
  <si>
    <t xml:space="preserve">KPI0000616</t>
  </si>
  <si>
    <t xml:space="preserve">SUP00202</t>
  </si>
  <si>
    <t xml:space="preserve">KPI0000617</t>
  </si>
  <si>
    <t xml:space="preserve">KPI0000618</t>
  </si>
  <si>
    <t xml:space="preserve">KPI0000619</t>
  </si>
  <si>
    <t xml:space="preserve">KPI0000620</t>
  </si>
  <si>
    <t xml:space="preserve">KPI0000621</t>
  </si>
  <si>
    <t xml:space="preserve">KPI0000622</t>
  </si>
  <si>
    <t xml:space="preserve">SUP00721</t>
  </si>
  <si>
    <t xml:space="preserve">KPI0000623</t>
  </si>
  <si>
    <t xml:space="preserve">KPI0000624</t>
  </si>
  <si>
    <t xml:space="preserve">SUP00040</t>
  </si>
  <si>
    <t xml:space="preserve">KPI0000625</t>
  </si>
  <si>
    <t xml:space="preserve">KPI0000626</t>
  </si>
  <si>
    <t xml:space="preserve">KPI0000627</t>
  </si>
  <si>
    <t xml:space="preserve">PRD00571</t>
  </si>
  <si>
    <t xml:space="preserve">KPI0000628</t>
  </si>
  <si>
    <t xml:space="preserve">KPI0000629</t>
  </si>
  <si>
    <t xml:space="preserve">KPI0000630</t>
  </si>
  <si>
    <t xml:space="preserve">KPI0000631</t>
  </si>
  <si>
    <t xml:space="preserve">SUP00294</t>
  </si>
  <si>
    <t xml:space="preserve">KPI0000632</t>
  </si>
  <si>
    <t xml:space="preserve">KPI0000633</t>
  </si>
  <si>
    <t xml:space="preserve">KPI0000634</t>
  </si>
  <si>
    <t xml:space="preserve">KPI0000635</t>
  </si>
  <si>
    <t xml:space="preserve">KPI0000636</t>
  </si>
  <si>
    <t xml:space="preserve">SUP00796</t>
  </si>
  <si>
    <t xml:space="preserve">KPI0000637</t>
  </si>
  <si>
    <t xml:space="preserve">KPI0000638</t>
  </si>
  <si>
    <t xml:space="preserve">KPI0000639</t>
  </si>
  <si>
    <t xml:space="preserve">KPI0000640</t>
  </si>
  <si>
    <t xml:space="preserve">KPI0000641</t>
  </si>
  <si>
    <t xml:space="preserve">KPI0000642</t>
  </si>
  <si>
    <t xml:space="preserve">SUP00152</t>
  </si>
  <si>
    <t xml:space="preserve">KPI0000643</t>
  </si>
  <si>
    <t xml:space="preserve">KPI0000644</t>
  </si>
  <si>
    <t xml:space="preserve">SUP00290</t>
  </si>
  <si>
    <t xml:space="preserve">KPI0000645</t>
  </si>
  <si>
    <t xml:space="preserve">KPI0000646</t>
  </si>
  <si>
    <t xml:space="preserve">SUP00896</t>
  </si>
  <si>
    <t xml:space="preserve">KPI0000647</t>
  </si>
  <si>
    <t xml:space="preserve">SUP00683</t>
  </si>
  <si>
    <t xml:space="preserve">KPI0000648</t>
  </si>
  <si>
    <t xml:space="preserve">KPI0000649</t>
  </si>
  <si>
    <t xml:space="preserve">KPI0000650</t>
  </si>
  <si>
    <t xml:space="preserve">SUP00253</t>
  </si>
  <si>
    <t xml:space="preserve">KPI0000651</t>
  </si>
  <si>
    <t xml:space="preserve">SUP00808</t>
  </si>
  <si>
    <t xml:space="preserve">KPI0000652</t>
  </si>
  <si>
    <t xml:space="preserve">KPI0000653</t>
  </si>
  <si>
    <t xml:space="preserve">KPI0000654</t>
  </si>
  <si>
    <t xml:space="preserve">KPI0000655</t>
  </si>
  <si>
    <t xml:space="preserve">KPI0000656</t>
  </si>
  <si>
    <t xml:space="preserve">KPI0000657</t>
  </si>
  <si>
    <t xml:space="preserve">KPI0000658</t>
  </si>
  <si>
    <t xml:space="preserve">KPI0000659</t>
  </si>
  <si>
    <t xml:space="preserve">SUP00593</t>
  </si>
  <si>
    <t xml:space="preserve">KPI0000660</t>
  </si>
  <si>
    <t xml:space="preserve">SUP00956</t>
  </si>
  <si>
    <t xml:space="preserve">KPI0000661</t>
  </si>
  <si>
    <t xml:space="preserve">KPI0000662</t>
  </si>
  <si>
    <t xml:space="preserve">KPI0000663</t>
  </si>
  <si>
    <t xml:space="preserve">KPI0000664</t>
  </si>
  <si>
    <t xml:space="preserve">KPI0000665</t>
  </si>
  <si>
    <t xml:space="preserve">KPI0000666</t>
  </si>
  <si>
    <t xml:space="preserve">KPI0000667</t>
  </si>
  <si>
    <t xml:space="preserve">SUP00780</t>
  </si>
  <si>
    <t xml:space="preserve">KPI0000668</t>
  </si>
  <si>
    <t xml:space="preserve">KPI0000669</t>
  </si>
  <si>
    <t xml:space="preserve">KPI0000670</t>
  </si>
  <si>
    <t xml:space="preserve">KPI0000671</t>
  </si>
  <si>
    <t xml:space="preserve">KPI0000672</t>
  </si>
  <si>
    <t xml:space="preserve">SUP00719</t>
  </si>
  <si>
    <t xml:space="preserve">KPI0000673</t>
  </si>
  <si>
    <t xml:space="preserve">KPI0000674</t>
  </si>
  <si>
    <t xml:space="preserve">KPI0000675</t>
  </si>
  <si>
    <t xml:space="preserve">KPI0000676</t>
  </si>
  <si>
    <t xml:space="preserve">KPI0000677</t>
  </si>
  <si>
    <t xml:space="preserve">SUP00143</t>
  </si>
  <si>
    <t xml:space="preserve">KPI0000678</t>
  </si>
  <si>
    <t xml:space="preserve">KPI0000679</t>
  </si>
  <si>
    <t xml:space="preserve">SUP00342</t>
  </si>
  <si>
    <t xml:space="preserve">KPI0000680</t>
  </si>
  <si>
    <t xml:space="preserve">KPI0000681</t>
  </si>
  <si>
    <t xml:space="preserve">KPI0000682</t>
  </si>
  <si>
    <t xml:space="preserve">KPI0000683</t>
  </si>
  <si>
    <t xml:space="preserve">KPI0000684</t>
  </si>
  <si>
    <t xml:space="preserve">KPI0000685</t>
  </si>
  <si>
    <t xml:space="preserve">KPI0000686</t>
  </si>
  <si>
    <t xml:space="preserve">SUP00171</t>
  </si>
  <si>
    <t xml:space="preserve">KPI0000687</t>
  </si>
  <si>
    <t xml:space="preserve">KPI0000688</t>
  </si>
  <si>
    <t xml:space="preserve">KPI0000689</t>
  </si>
  <si>
    <t xml:space="preserve">KPI0000690</t>
  </si>
  <si>
    <t xml:space="preserve">KPI0000691</t>
  </si>
  <si>
    <t xml:space="preserve">KPI0000692</t>
  </si>
  <si>
    <t xml:space="preserve">SUP00131</t>
  </si>
  <si>
    <t xml:space="preserve">KPI0000693</t>
  </si>
  <si>
    <t xml:space="preserve">KPI0000694</t>
  </si>
  <si>
    <t xml:space="preserve">SUP00577</t>
  </si>
  <si>
    <t xml:space="preserve">KPI0000695</t>
  </si>
  <si>
    <t xml:space="preserve">KPI0000696</t>
  </si>
  <si>
    <t xml:space="preserve">KPI0000697</t>
  </si>
  <si>
    <t xml:space="preserve">KPI0000698</t>
  </si>
  <si>
    <t xml:space="preserve">KPI0000699</t>
  </si>
  <si>
    <t xml:space="preserve">KPI0000700</t>
  </si>
  <si>
    <t xml:space="preserve">SUP00710</t>
  </si>
  <si>
    <t xml:space="preserve">KPI0000701</t>
  </si>
  <si>
    <t xml:space="preserve">KPI0000702</t>
  </si>
  <si>
    <t xml:space="preserve">SUP00250</t>
  </si>
  <si>
    <t xml:space="preserve">KPI0000703</t>
  </si>
  <si>
    <t xml:space="preserve">SUP00861</t>
  </si>
  <si>
    <t xml:space="preserve">KPI0000704</t>
  </si>
  <si>
    <t xml:space="preserve">SUP00672</t>
  </si>
  <si>
    <t xml:space="preserve">KPI0000705</t>
  </si>
  <si>
    <t xml:space="preserve">KPI0000706</t>
  </si>
  <si>
    <t xml:space="preserve">SUP00987</t>
  </si>
  <si>
    <t xml:space="preserve">KPI0000707</t>
  </si>
  <si>
    <t xml:space="preserve">KPI0000708</t>
  </si>
  <si>
    <t xml:space="preserve">SUP00612</t>
  </si>
  <si>
    <t xml:space="preserve">KPI0000709</t>
  </si>
  <si>
    <t xml:space="preserve">SUP00310</t>
  </si>
  <si>
    <t xml:space="preserve">KPI0000710</t>
  </si>
  <si>
    <t xml:space="preserve">KPI0000711</t>
  </si>
  <si>
    <t xml:space="preserve">KPI0000712</t>
  </si>
  <si>
    <t xml:space="preserve">SUP00525</t>
  </si>
  <si>
    <t xml:space="preserve">KPI0000713</t>
  </si>
  <si>
    <t xml:space="preserve">KPI0000714</t>
  </si>
  <si>
    <t xml:space="preserve">SUP00844</t>
  </si>
  <si>
    <t xml:space="preserve">KPI0000715</t>
  </si>
  <si>
    <t xml:space="preserve">KPI0000716</t>
  </si>
  <si>
    <t xml:space="preserve">KPI0000717</t>
  </si>
  <si>
    <t xml:space="preserve">KPI0000718</t>
  </si>
  <si>
    <t xml:space="preserve">KPI0000719</t>
  </si>
  <si>
    <t xml:space="preserve">KPI0000720</t>
  </si>
  <si>
    <t xml:space="preserve">KPI0000721</t>
  </si>
  <si>
    <t xml:space="preserve">KPI0000722</t>
  </si>
  <si>
    <t xml:space="preserve">KPI0000723</t>
  </si>
  <si>
    <t xml:space="preserve">KPI0000724</t>
  </si>
  <si>
    <t xml:space="preserve">KPI0000725</t>
  </si>
  <si>
    <t xml:space="preserve">KPI0000726</t>
  </si>
  <si>
    <t xml:space="preserve">KPI0000727</t>
  </si>
  <si>
    <t xml:space="preserve">KPI0000728</t>
  </si>
  <si>
    <t xml:space="preserve">SUP00002</t>
  </si>
  <si>
    <t xml:space="preserve">KPI0000729</t>
  </si>
  <si>
    <t xml:space="preserve">KPI0000730</t>
  </si>
  <si>
    <t xml:space="preserve">KPI0000731</t>
  </si>
  <si>
    <t xml:space="preserve">KPI0000732</t>
  </si>
  <si>
    <t xml:space="preserve">KPI0000733</t>
  </si>
  <si>
    <t xml:space="preserve">KPI0000734</t>
  </si>
  <si>
    <t xml:space="preserve">KPI0000735</t>
  </si>
  <si>
    <t xml:space="preserve">KPI0000736</t>
  </si>
  <si>
    <t xml:space="preserve">KPI0000737</t>
  </si>
  <si>
    <t xml:space="preserve">KPI0000738</t>
  </si>
  <si>
    <t xml:space="preserve">KPI0000739</t>
  </si>
  <si>
    <t xml:space="preserve">SUP00503</t>
  </si>
  <si>
    <t xml:space="preserve">KPI0000740</t>
  </si>
  <si>
    <t xml:space="preserve">KPI0000741</t>
  </si>
  <si>
    <t xml:space="preserve">KPI0000742</t>
  </si>
  <si>
    <t xml:space="preserve">KPI0000743</t>
  </si>
  <si>
    <t xml:space="preserve">KPI0000744</t>
  </si>
  <si>
    <t xml:space="preserve">KPI0000745</t>
  </si>
  <si>
    <t xml:space="preserve">KPI0000746</t>
  </si>
  <si>
    <t xml:space="preserve">KPI0000747</t>
  </si>
  <si>
    <t xml:space="preserve">KPI0000748</t>
  </si>
  <si>
    <t xml:space="preserve">SUP00518</t>
  </si>
  <si>
    <t xml:space="preserve">KPI0000749</t>
  </si>
  <si>
    <t xml:space="preserve">KPI0000750</t>
  </si>
  <si>
    <t xml:space="preserve">KPI0000751</t>
  </si>
  <si>
    <t xml:space="preserve">KPI0000752</t>
  </si>
  <si>
    <t xml:space="preserve">SUP00189</t>
  </si>
  <si>
    <t xml:space="preserve">KPI0000753</t>
  </si>
  <si>
    <t xml:space="preserve">SUP00481</t>
  </si>
  <si>
    <t xml:space="preserve">KPI0000754</t>
  </si>
  <si>
    <t xml:space="preserve">KPI0000755</t>
  </si>
  <si>
    <t xml:space="preserve">SUP00467</t>
  </si>
  <si>
    <t xml:space="preserve">KPI0000756</t>
  </si>
  <si>
    <t xml:space="preserve">SUP00193</t>
  </si>
  <si>
    <t xml:space="preserve">KPI0000757</t>
  </si>
  <si>
    <t xml:space="preserve">KPI0000758</t>
  </si>
  <si>
    <t xml:space="preserve">KPI0000759</t>
  </si>
  <si>
    <t xml:space="preserve">KPI0000760</t>
  </si>
  <si>
    <t xml:space="preserve">KPI0000761</t>
  </si>
  <si>
    <t xml:space="preserve">KPI0000762</t>
  </si>
  <si>
    <t xml:space="preserve">KPI0000763</t>
  </si>
  <si>
    <t xml:space="preserve">KPI0000764</t>
  </si>
  <si>
    <t xml:space="preserve">KPI0000765</t>
  </si>
  <si>
    <t xml:space="preserve">KPI0000766</t>
  </si>
  <si>
    <t xml:space="preserve">KPI0000767</t>
  </si>
  <si>
    <t xml:space="preserve">KPI0000768</t>
  </si>
  <si>
    <t xml:space="preserve">KPI0000769</t>
  </si>
  <si>
    <t xml:space="preserve">KPI0000770</t>
  </si>
  <si>
    <t xml:space="preserve">KPI0000771</t>
  </si>
  <si>
    <t xml:space="preserve">KPI0000772</t>
  </si>
  <si>
    <t xml:space="preserve">KPI0000773</t>
  </si>
  <si>
    <t xml:space="preserve">SUP00214</t>
  </si>
  <si>
    <t xml:space="preserve">KPI0000774</t>
  </si>
  <si>
    <t xml:space="preserve">KPI0000775</t>
  </si>
  <si>
    <t xml:space="preserve">KPI0000776</t>
  </si>
  <si>
    <t xml:space="preserve">KPI0000777</t>
  </si>
  <si>
    <t xml:space="preserve">KPI0000778</t>
  </si>
  <si>
    <t xml:space="preserve">KPI0000779</t>
  </si>
  <si>
    <t xml:space="preserve">KPI0000780</t>
  </si>
  <si>
    <t xml:space="preserve">KPI0000781</t>
  </si>
  <si>
    <t xml:space="preserve">SUP00873</t>
  </si>
  <si>
    <t xml:space="preserve">KPI0000782</t>
  </si>
  <si>
    <t xml:space="preserve">KPI0000783</t>
  </si>
  <si>
    <t xml:space="preserve">KPI0000784</t>
  </si>
  <si>
    <t xml:space="preserve">KPI0000785</t>
  </si>
  <si>
    <t xml:space="preserve">KPI0000786</t>
  </si>
  <si>
    <t xml:space="preserve">KPI0000787</t>
  </si>
  <si>
    <t xml:space="preserve">KPI0000788</t>
  </si>
  <si>
    <t xml:space="preserve">KPI0000789</t>
  </si>
  <si>
    <t xml:space="preserve">SUP00012</t>
  </si>
  <si>
    <t xml:space="preserve">KPI0000790</t>
  </si>
  <si>
    <t xml:space="preserve">KPI0000791</t>
  </si>
  <si>
    <t xml:space="preserve">KPI0000792</t>
  </si>
  <si>
    <t xml:space="preserve">KPI0000793</t>
  </si>
  <si>
    <t xml:space="preserve">SUP00252</t>
  </si>
  <si>
    <t xml:space="preserve">KPI0000794</t>
  </si>
  <si>
    <t xml:space="preserve">KPI0000795</t>
  </si>
  <si>
    <t xml:space="preserve">KPI0000796</t>
  </si>
  <si>
    <t xml:space="preserve">KPI0000797</t>
  </si>
  <si>
    <t xml:space="preserve">KPI0000798</t>
  </si>
  <si>
    <t xml:space="preserve">SUP00436</t>
  </si>
  <si>
    <t xml:space="preserve">KPI0000799</t>
  </si>
  <si>
    <t xml:space="preserve">SUP00617</t>
  </si>
  <si>
    <t xml:space="preserve">KPI0000800</t>
  </si>
  <si>
    <t xml:space="preserve">KPI0000801</t>
  </si>
  <si>
    <t xml:space="preserve">KPI0000802</t>
  </si>
  <si>
    <t xml:space="preserve">KPI0000803</t>
  </si>
  <si>
    <t xml:space="preserve">KPI0000804</t>
  </si>
  <si>
    <t xml:space="preserve">KPI0000805</t>
  </si>
  <si>
    <t xml:space="preserve">KPI0000806</t>
  </si>
  <si>
    <t xml:space="preserve">KPI0000807</t>
  </si>
  <si>
    <t xml:space="preserve">SUP00394</t>
  </si>
  <si>
    <t xml:space="preserve">KPI0000808</t>
  </si>
  <si>
    <t xml:space="preserve">KPI0000809</t>
  </si>
  <si>
    <t xml:space="preserve">SUP00859</t>
  </si>
  <si>
    <t xml:space="preserve">KPI0000810</t>
  </si>
  <si>
    <t xml:space="preserve">KPI0000811</t>
  </si>
  <si>
    <t xml:space="preserve">KPI0000812</t>
  </si>
  <si>
    <t xml:space="preserve">SUP00768</t>
  </si>
  <si>
    <t xml:space="preserve">KPI0000813</t>
  </si>
  <si>
    <t xml:space="preserve">KPI0000814</t>
  </si>
  <si>
    <t xml:space="preserve">KPI0000815</t>
  </si>
  <si>
    <t xml:space="preserve">SUP00679</t>
  </si>
  <si>
    <t xml:space="preserve">KPI0000816</t>
  </si>
  <si>
    <t xml:space="preserve">SUP00570</t>
  </si>
  <si>
    <t xml:space="preserve">KPI0000817</t>
  </si>
  <si>
    <t xml:space="preserve">KPI0000818</t>
  </si>
  <si>
    <t xml:space="preserve">KPI0000819</t>
  </si>
  <si>
    <t xml:space="preserve">KPI0000820</t>
  </si>
  <si>
    <t xml:space="preserve">SUP00318</t>
  </si>
  <si>
    <t xml:space="preserve">KPI0000821</t>
  </si>
  <si>
    <t xml:space="preserve">KPI0000822</t>
  </si>
  <si>
    <t xml:space="preserve">KPI0000823</t>
  </si>
  <si>
    <t xml:space="preserve">KPI0000824</t>
  </si>
  <si>
    <t xml:space="preserve">KPI0000825</t>
  </si>
  <si>
    <t xml:space="preserve">KPI0000826</t>
  </si>
  <si>
    <t xml:space="preserve">KPI0000827</t>
  </si>
  <si>
    <t xml:space="preserve">SUP00801</t>
  </si>
  <si>
    <t xml:space="preserve">KPI0000828</t>
  </si>
  <si>
    <t xml:space="preserve">KPI0000829</t>
  </si>
  <si>
    <t xml:space="preserve">SUP00120</t>
  </si>
  <si>
    <t xml:space="preserve">KPI0000830</t>
  </si>
  <si>
    <t xml:space="preserve">SUP00283</t>
  </si>
  <si>
    <t xml:space="preserve">KPI0000831</t>
  </si>
  <si>
    <t xml:space="preserve">KPI0000832</t>
  </si>
  <si>
    <t xml:space="preserve">KPI0000833</t>
  </si>
  <si>
    <t xml:space="preserve">KPI0000834</t>
  </si>
  <si>
    <t xml:space="preserve">KPI0000835</t>
  </si>
  <si>
    <t xml:space="preserve">KPI0000836</t>
  </si>
  <si>
    <t xml:space="preserve">KPI0000837</t>
  </si>
  <si>
    <t xml:space="preserve">KPI0000838</t>
  </si>
  <si>
    <t xml:space="preserve">KPI0000839</t>
  </si>
  <si>
    <t xml:space="preserve">KPI0000840</t>
  </si>
  <si>
    <t xml:space="preserve">KPI0000841</t>
  </si>
  <si>
    <t xml:space="preserve">KPI0000842</t>
  </si>
  <si>
    <t xml:space="preserve">KPI0000843</t>
  </si>
  <si>
    <t xml:space="preserve">KPI0000844</t>
  </si>
  <si>
    <t xml:space="preserve">KPI0000845</t>
  </si>
  <si>
    <t xml:space="preserve">SUP00333</t>
  </si>
  <si>
    <t xml:space="preserve">KPI0000846</t>
  </si>
  <si>
    <t xml:space="preserve">KPI0000847</t>
  </si>
  <si>
    <t xml:space="preserve">KPI0000848</t>
  </si>
  <si>
    <t xml:space="preserve">KPI0000849</t>
  </si>
  <si>
    <t xml:space="preserve">KPI0000850</t>
  </si>
  <si>
    <t xml:space="preserve">KPI0000851</t>
  </si>
  <si>
    <t xml:space="preserve">KPI0000852</t>
  </si>
  <si>
    <t xml:space="preserve">KPI0000853</t>
  </si>
  <si>
    <t xml:space="preserve">KPI0000854</t>
  </si>
  <si>
    <t xml:space="preserve">KPI0000855</t>
  </si>
  <si>
    <t xml:space="preserve">KPI0000856</t>
  </si>
  <si>
    <t xml:space="preserve">KPI0000857</t>
  </si>
  <si>
    <t xml:space="preserve">KPI0000858</t>
  </si>
  <si>
    <t xml:space="preserve">KPI0000859</t>
  </si>
  <si>
    <t xml:space="preserve">KPI0000860</t>
  </si>
  <si>
    <t xml:space="preserve">KPI0000861</t>
  </si>
  <si>
    <t xml:space="preserve">KPI0000862</t>
  </si>
  <si>
    <t xml:space="preserve">KPI0000863</t>
  </si>
  <si>
    <t xml:space="preserve">SUP00092</t>
  </si>
  <si>
    <t xml:space="preserve">KPI0000864</t>
  </si>
  <si>
    <t xml:space="preserve">KPI0000865</t>
  </si>
  <si>
    <t xml:space="preserve">KPI0000866</t>
  </si>
  <si>
    <t xml:space="preserve">KPI0000867</t>
  </si>
  <si>
    <t xml:space="preserve">KPI0000868</t>
  </si>
  <si>
    <t xml:space="preserve">KPI0000869</t>
  </si>
  <si>
    <t xml:space="preserve">KPI0000870</t>
  </si>
  <si>
    <t xml:space="preserve">KPI0000871</t>
  </si>
  <si>
    <t xml:space="preserve">KPI0000872</t>
  </si>
  <si>
    <t xml:space="preserve">SUP00609</t>
  </si>
  <si>
    <t xml:space="preserve">KPI0000873</t>
  </si>
  <si>
    <t xml:space="preserve">KPI0000874</t>
  </si>
  <si>
    <t xml:space="preserve">KPI0000875</t>
  </si>
  <si>
    <t xml:space="preserve">KPI0000876</t>
  </si>
  <si>
    <t xml:space="preserve">KPI0000877</t>
  </si>
  <si>
    <t xml:space="preserve">KPI0000878</t>
  </si>
  <si>
    <t xml:space="preserve">KPI0000879</t>
  </si>
  <si>
    <t xml:space="preserve">KPI0000880</t>
  </si>
  <si>
    <t xml:space="preserve">KPI0000881</t>
  </si>
  <si>
    <t xml:space="preserve">KPI0000882</t>
  </si>
  <si>
    <t xml:space="preserve">KPI0000883</t>
  </si>
  <si>
    <t xml:space="preserve">KPI0000884</t>
  </si>
  <si>
    <t xml:space="preserve">KPI0000885</t>
  </si>
  <si>
    <t xml:space="preserve">SUP00978</t>
  </si>
  <si>
    <t xml:space="preserve">KPI0000886</t>
  </si>
  <si>
    <t xml:space="preserve">KPI0000887</t>
  </si>
  <si>
    <t xml:space="preserve">KPI0000888</t>
  </si>
  <si>
    <t xml:space="preserve">KPI0000889</t>
  </si>
  <si>
    <t xml:space="preserve">KPI0000890</t>
  </si>
  <si>
    <t xml:space="preserve">KPI0000891</t>
  </si>
  <si>
    <t xml:space="preserve">KPI0000892</t>
  </si>
  <si>
    <t xml:space="preserve">KPI0000893</t>
  </si>
  <si>
    <t xml:space="preserve">KPI0000894</t>
  </si>
  <si>
    <t xml:space="preserve">KPI0000895</t>
  </si>
  <si>
    <t xml:space="preserve">KPI0000896</t>
  </si>
  <si>
    <t xml:space="preserve">SUP00089</t>
  </si>
  <si>
    <t xml:space="preserve">KPI0000897</t>
  </si>
  <si>
    <t xml:space="preserve">SUP00799</t>
  </si>
  <si>
    <t xml:space="preserve">KPI0000898</t>
  </si>
  <si>
    <t xml:space="preserve">KPI0000899</t>
  </si>
  <si>
    <t xml:space="preserve">KPI0000900</t>
  </si>
  <si>
    <t xml:space="preserve">KPI0000901</t>
  </si>
  <si>
    <t xml:space="preserve">KPI0000902</t>
  </si>
  <si>
    <t xml:space="preserve">KPI0000903</t>
  </si>
  <si>
    <t xml:space="preserve">SUP00953</t>
  </si>
  <si>
    <t xml:space="preserve">KPI0000904</t>
  </si>
  <si>
    <t xml:space="preserve">KPI0000905</t>
  </si>
  <si>
    <t xml:space="preserve">KPI0000906</t>
  </si>
  <si>
    <t xml:space="preserve">KPI0000907</t>
  </si>
  <si>
    <t xml:space="preserve">SUP00430</t>
  </si>
  <si>
    <t xml:space="preserve">KPI0000908</t>
  </si>
  <si>
    <t xml:space="preserve">KPI0000909</t>
  </si>
  <si>
    <t xml:space="preserve">SUP00210</t>
  </si>
  <si>
    <t xml:space="preserve">KPI0000910</t>
  </si>
  <si>
    <t xml:space="preserve">KPI0000911</t>
  </si>
  <si>
    <t xml:space="preserve">KPI0000912</t>
  </si>
  <si>
    <t xml:space="preserve">KPI0000913</t>
  </si>
  <si>
    <t xml:space="preserve">KPI0000914</t>
  </si>
  <si>
    <t xml:space="preserve">KPI0000915</t>
  </si>
  <si>
    <t xml:space="preserve">KPI0000916</t>
  </si>
  <si>
    <t xml:space="preserve">KPI0000917</t>
  </si>
  <si>
    <t xml:space="preserve">KPI0000918</t>
  </si>
  <si>
    <t xml:space="preserve">KPI0000919</t>
  </si>
  <si>
    <t xml:space="preserve">KPI0000920</t>
  </si>
  <si>
    <t xml:space="preserve">SUP00641</t>
  </si>
  <si>
    <t xml:space="preserve">KPI0000921</t>
  </si>
  <si>
    <t xml:space="preserve">KPI0000922</t>
  </si>
  <si>
    <t xml:space="preserve">KPI0000923</t>
  </si>
  <si>
    <t xml:space="preserve">KPI0000924</t>
  </si>
  <si>
    <t xml:space="preserve">KPI0000925</t>
  </si>
  <si>
    <t xml:space="preserve">SUP00938</t>
  </si>
  <si>
    <t xml:space="preserve">KPI0000926</t>
  </si>
  <si>
    <t xml:space="preserve">KPI0000927</t>
  </si>
  <si>
    <t xml:space="preserve">SUP00091</t>
  </si>
  <si>
    <t xml:space="preserve">KPI0000928</t>
  </si>
  <si>
    <t xml:space="preserve">KPI0000929</t>
  </si>
  <si>
    <t xml:space="preserve">KPI0000930</t>
  </si>
  <si>
    <t xml:space="preserve">SUP00749</t>
  </si>
  <si>
    <t xml:space="preserve">KPI0000931</t>
  </si>
  <si>
    <t xml:space="preserve">SUP00340</t>
  </si>
  <si>
    <t xml:space="preserve">KPI0000932</t>
  </si>
  <si>
    <t xml:space="preserve">KPI0000933</t>
  </si>
  <si>
    <t xml:space="preserve">KPI0000934</t>
  </si>
  <si>
    <t xml:space="preserve">KPI0000935</t>
  </si>
  <si>
    <t xml:space="preserve">KPI0000936</t>
  </si>
  <si>
    <t xml:space="preserve">SUP00883</t>
  </si>
  <si>
    <t xml:space="preserve">KPI0000937</t>
  </si>
  <si>
    <t xml:space="preserve">KPI0000938</t>
  </si>
  <si>
    <t xml:space="preserve">KPI0000939</t>
  </si>
  <si>
    <t xml:space="preserve">KPI0000940</t>
  </si>
  <si>
    <t xml:space="preserve">KPI0000941</t>
  </si>
  <si>
    <t xml:space="preserve">SUP00802</t>
  </si>
  <si>
    <t xml:space="preserve">KPI0000942</t>
  </si>
  <si>
    <t xml:space="preserve">SUP00937</t>
  </si>
  <si>
    <t xml:space="preserve">KPI0000943</t>
  </si>
  <si>
    <t xml:space="preserve">KPI0000944</t>
  </si>
  <si>
    <t xml:space="preserve">KPI0000945</t>
  </si>
  <si>
    <t xml:space="preserve">KPI0000946</t>
  </si>
  <si>
    <t xml:space="preserve">KPI0000947</t>
  </si>
  <si>
    <t xml:space="preserve">KPI0000948</t>
  </si>
  <si>
    <t xml:space="preserve">KPI0000949</t>
  </si>
  <si>
    <t xml:space="preserve">KPI0000950</t>
  </si>
  <si>
    <t xml:space="preserve">KPI0000951</t>
  </si>
  <si>
    <t xml:space="preserve">SUP00558</t>
  </si>
  <si>
    <t xml:space="preserve">KPI0000952</t>
  </si>
  <si>
    <t xml:space="preserve">KPI0000953</t>
  </si>
  <si>
    <t xml:space="preserve">KPI0000954</t>
  </si>
  <si>
    <t xml:space="preserve">SUP00690</t>
  </si>
  <si>
    <t xml:space="preserve">KPI0000955</t>
  </si>
  <si>
    <t xml:space="preserve">KPI0000956</t>
  </si>
  <si>
    <t xml:space="preserve">KPI0000957</t>
  </si>
  <si>
    <t xml:space="preserve">KPI0000958</t>
  </si>
  <si>
    <t xml:space="preserve">KPI0000959</t>
  </si>
  <si>
    <t xml:space="preserve">KPI0000960</t>
  </si>
  <si>
    <t xml:space="preserve">KPI0000961</t>
  </si>
  <si>
    <t xml:space="preserve">KPI0000962</t>
  </si>
  <si>
    <t xml:space="preserve">KPI0000963</t>
  </si>
  <si>
    <t xml:space="preserve">KPI0000964</t>
  </si>
  <si>
    <t xml:space="preserve">KPI0000965</t>
  </si>
  <si>
    <t xml:space="preserve">KPI0000966</t>
  </si>
  <si>
    <t xml:space="preserve">KPI0000967</t>
  </si>
  <si>
    <t xml:space="preserve">KPI0000968</t>
  </si>
  <si>
    <t xml:space="preserve">KPI0000969</t>
  </si>
  <si>
    <t xml:space="preserve">SUP00817</t>
  </si>
  <si>
    <t xml:space="preserve">KPI0000970</t>
  </si>
  <si>
    <t xml:space="preserve">KPI0000971</t>
  </si>
  <si>
    <t xml:space="preserve">KPI0000972</t>
  </si>
  <si>
    <t xml:space="preserve">KPI0000973</t>
  </si>
  <si>
    <t xml:space="preserve">KPI0000974</t>
  </si>
  <si>
    <t xml:space="preserve">KPI0000975</t>
  </si>
  <si>
    <t xml:space="preserve">SUP00313</t>
  </si>
  <si>
    <t xml:space="preserve">KPI0000976</t>
  </si>
  <si>
    <t xml:space="preserve">KPI0000977</t>
  </si>
  <si>
    <t xml:space="preserve">KPI0000978</t>
  </si>
  <si>
    <t xml:space="preserve">KPI0000979</t>
  </si>
  <si>
    <t xml:space="preserve">KPI0000980</t>
  </si>
  <si>
    <t xml:space="preserve">KPI0000981</t>
  </si>
  <si>
    <t xml:space="preserve">KPI0000982</t>
  </si>
  <si>
    <t xml:space="preserve">KPI0000983</t>
  </si>
  <si>
    <t xml:space="preserve">KPI0000984</t>
  </si>
  <si>
    <t xml:space="preserve">KPI0000985</t>
  </si>
  <si>
    <t xml:space="preserve">KPI0000986</t>
  </si>
  <si>
    <t xml:space="preserve">KPI0000987</t>
  </si>
  <si>
    <t xml:space="preserve">KPI0000988</t>
  </si>
  <si>
    <t xml:space="preserve">KPI0000989</t>
  </si>
  <si>
    <t xml:space="preserve">SUP00627</t>
  </si>
  <si>
    <t xml:space="preserve">KPI0000990</t>
  </si>
  <si>
    <t xml:space="preserve">KPI0000991</t>
  </si>
  <si>
    <t xml:space="preserve">KPI0000992</t>
  </si>
  <si>
    <t xml:space="preserve">KPI0000993</t>
  </si>
  <si>
    <t xml:space="preserve">KPI0000994</t>
  </si>
  <si>
    <t xml:space="preserve">KPI0000995</t>
  </si>
  <si>
    <t xml:space="preserve">KPI0000996</t>
  </si>
  <si>
    <t xml:space="preserve">KPI0000997</t>
  </si>
  <si>
    <t xml:space="preserve">KPI0000998</t>
  </si>
  <si>
    <t xml:space="preserve">KPI0000999</t>
  </si>
  <si>
    <t xml:space="preserve">KPI0001000</t>
  </si>
  <si>
    <t xml:space="preserve">SUP00432</t>
  </si>
  <si>
    <t xml:space="preserve">Warehouse_Name</t>
  </si>
  <si>
    <t xml:space="preserve">City</t>
  </si>
  <si>
    <t xml:space="preserve">State</t>
  </si>
  <si>
    <t xml:space="preserve">Warehouse_Type</t>
  </si>
  <si>
    <t xml:space="preserve">Total_Capacity_sqft</t>
  </si>
  <si>
    <t xml:space="preserve">Utilized_Capacity_sqft</t>
  </si>
  <si>
    <t xml:space="preserve">Utilization_Pct</t>
  </si>
  <si>
    <t xml:space="preserve">Storage_Type</t>
  </si>
  <si>
    <t xml:space="preserve">Num_Docks</t>
  </si>
  <si>
    <t xml:space="preserve">Num_Employees</t>
  </si>
  <si>
    <t xml:space="preserve">Handling_Cost_Per_Unit</t>
  </si>
  <si>
    <t xml:space="preserve">Monthly_Rent</t>
  </si>
  <si>
    <t xml:space="preserve">Is_Active</t>
  </si>
  <si>
    <t xml:space="preserve">★ Available_Cap_sqft</t>
  </si>
  <si>
    <t xml:space="preserve">★ Utilization_Tier</t>
  </si>
  <si>
    <t xml:space="preserve">★ Headroom_Pct</t>
  </si>
  <si>
    <t xml:space="preserve">WH_Central_Hyderabad_Zone2</t>
  </si>
  <si>
    <t xml:space="preserve">3PL</t>
  </si>
  <si>
    <t xml:space="preserve">Cold Chain</t>
  </si>
  <si>
    <t xml:space="preserve">WH_Southwest_Bengaluru_Zone4</t>
  </si>
  <si>
    <t xml:space="preserve">Gujarat</t>
  </si>
  <si>
    <t xml:space="preserve">WH_West_Mumbai_Zone1</t>
  </si>
  <si>
    <t xml:space="preserve">UP</t>
  </si>
  <si>
    <t xml:space="preserve">Leased</t>
  </si>
  <si>
    <t xml:space="preserve">WH_East_Kolkata_Zone3</t>
  </si>
  <si>
    <t xml:space="preserve">Owned</t>
  </si>
  <si>
    <t xml:space="preserve">Ambient</t>
  </si>
  <si>
    <t xml:space="preserve">WH_West_Mumbai_Zone3</t>
  </si>
  <si>
    <t xml:space="preserve">Karnataka</t>
  </si>
  <si>
    <t xml:space="preserve">Mixed</t>
  </si>
  <si>
    <t xml:space="preserve">WH_West_Mumbai_Zone2</t>
  </si>
  <si>
    <t xml:space="preserve">WH_East_Kolkata_Zone2</t>
  </si>
  <si>
    <t xml:space="preserve">Tamil Nadu</t>
  </si>
  <si>
    <t xml:space="preserve">WH_North_Delhi_Zone1</t>
  </si>
  <si>
    <t xml:space="preserve">WH_South_Chennai_Zone3</t>
  </si>
  <si>
    <t xml:space="preserve">WH_North_Delhi_Zone5</t>
  </si>
  <si>
    <t xml:space="preserve">WH_Southwest_Bengaluru_Zone2</t>
  </si>
  <si>
    <t xml:space="preserve">WH_South_Chennai_Zone5</t>
  </si>
  <si>
    <t xml:space="preserve">Maharashtra</t>
  </si>
  <si>
    <t xml:space="preserve">WH_NorthEast_Guwahati_Zone1</t>
  </si>
  <si>
    <t xml:space="preserve">WH_Southwest_Bengaluru_Zone3</t>
  </si>
  <si>
    <t xml:space="preserve">WH_East_Kolkata_Zone4</t>
  </si>
  <si>
    <t xml:space="preserve">WH_NorthEast_Guwahati_Zone2</t>
  </si>
  <si>
    <t xml:space="preserve">WH_Central_Hyderabad_Zone3</t>
  </si>
  <si>
    <t xml:space="preserve">WH_Central_Hyderabad_Zone5</t>
  </si>
  <si>
    <t xml:space="preserve">WH_South_Chennai_Zone1</t>
  </si>
  <si>
    <t xml:space="preserve">WH_North_Delhi_Zone3</t>
  </si>
  <si>
    <t xml:space="preserve">WH_East_Kolkata_Zone5</t>
  </si>
  <si>
    <t xml:space="preserve">WH_Central_Hyderabad_Zone4</t>
  </si>
  <si>
    <t xml:space="preserve">WH_West_Mumbai_Zone4</t>
  </si>
  <si>
    <t xml:space="preserve">WH_West_Mumbai_Zone5</t>
  </si>
  <si>
    <t xml:space="preserve">WH_Southwest_Bengaluru_Zone5</t>
  </si>
  <si>
    <t xml:space="preserve">WH_NorthEast_Guwahati_Zone5</t>
  </si>
  <si>
    <t xml:space="preserve">WH_NorthEast_Guwahati_Zone3</t>
  </si>
  <si>
    <t xml:space="preserve">WH00050</t>
  </si>
  <si>
    <t xml:space="preserve">WH_Central_Hyderabad_Zone1</t>
  </si>
  <si>
    <t xml:space="preserve">WH_North_Delhi_Zone2</t>
  </si>
  <si>
    <t xml:space="preserve">WH00062</t>
  </si>
  <si>
    <t xml:space="preserve">WH_NorthEast_Guwahati_Zone4</t>
  </si>
  <si>
    <t xml:space="preserve">WH_South_Chennai_Zone4</t>
  </si>
  <si>
    <t xml:space="preserve">WH_South_Chennai_Zone2</t>
  </si>
  <si>
    <t xml:space="preserve">WH_East_Kolkata_Zone1</t>
  </si>
  <si>
    <t xml:space="preserve">WH_North_Delhi_Zone4</t>
  </si>
  <si>
    <t xml:space="preserve">WH00129</t>
  </si>
  <si>
    <t xml:space="preserve">WH_Southwest_Bengaluru_Zone1</t>
  </si>
  <si>
    <t xml:space="preserve">WH00181</t>
  </si>
  <si>
    <t xml:space="preserve">WH00268</t>
  </si>
  <si>
    <t xml:space="preserve">WH00321</t>
  </si>
  <si>
    <t xml:space="preserve">WH00336</t>
  </si>
  <si>
    <t xml:space="preserve">WH00626</t>
  </si>
  <si>
    <t xml:space="preserve">WH00709</t>
  </si>
  <si>
    <t xml:space="preserve">WH00852</t>
  </si>
  <si>
    <t xml:space="preserve">WH01000</t>
  </si>
  <si>
    <t xml:space="preserve">SKU_Code</t>
  </si>
  <si>
    <t xml:space="preserve">Product_Name</t>
  </si>
  <si>
    <t xml:space="preserve">Brand</t>
  </si>
  <si>
    <t xml:space="preserve">Sub_Category</t>
  </si>
  <si>
    <t xml:space="preserve">UOM</t>
  </si>
  <si>
    <t xml:space="preserve">Case_Pack_Size</t>
  </si>
  <si>
    <t xml:space="preserve">Unit_Weight_kg</t>
  </si>
  <si>
    <t xml:space="preserve">Unit_Volume_L</t>
  </si>
  <si>
    <t xml:space="preserve">Cost_Price</t>
  </si>
  <si>
    <t xml:space="preserve">Shelf_Life_Days</t>
  </si>
  <si>
    <t xml:space="preserve">Storage_Temp</t>
  </si>
  <si>
    <t xml:space="preserve">ABC_Classification</t>
  </si>
  <si>
    <t xml:space="preserve">Launch_Date</t>
  </si>
  <si>
    <t xml:space="preserve">★ GM_MRP_Pct</t>
  </si>
  <si>
    <t xml:space="preserve">★ Case_Pack_Val</t>
  </si>
  <si>
    <t xml:space="preserve">SKU000001</t>
  </si>
  <si>
    <t xml:space="preserve">NaturePlus Face Wash 150ml</t>
  </si>
  <si>
    <t xml:space="preserve">NaturePlus</t>
  </si>
  <si>
    <t xml:space="preserve">Personal Care_Sub1</t>
  </si>
  <si>
    <t xml:space="preserve">Box</t>
  </si>
  <si>
    <t xml:space="preserve">SKU000002</t>
  </si>
  <si>
    <t xml:space="preserve">PureCare Cheese Slice 200g</t>
  </si>
  <si>
    <t xml:space="preserve">PureCare</t>
  </si>
  <si>
    <t xml:space="preserve">Personal Care_Sub3</t>
  </si>
  <si>
    <t xml:space="preserve">Dozen</t>
  </si>
  <si>
    <t xml:space="preserve">Frozen</t>
  </si>
  <si>
    <t xml:space="preserve">SKU000003</t>
  </si>
  <si>
    <t xml:space="preserve">DailyEssentials Green Tea 25bags</t>
  </si>
  <si>
    <t xml:space="preserve">DailyEssentials</t>
  </si>
  <si>
    <t xml:space="preserve">Snacks &amp; Confectionery_Sub1</t>
  </si>
  <si>
    <t xml:space="preserve">Unit</t>
  </si>
  <si>
    <t xml:space="preserve">SKU000004</t>
  </si>
  <si>
    <t xml:space="preserve">WellnessFirst Multivitamin 60tabs</t>
  </si>
  <si>
    <t xml:space="preserve">WellnessFirst</t>
  </si>
  <si>
    <t xml:space="preserve">Dairy_Sub3</t>
  </si>
  <si>
    <t xml:space="preserve">SKU000005</t>
  </si>
  <si>
    <t xml:space="preserve">BabyTouch Dishwash Gel 500ml</t>
  </si>
  <si>
    <t xml:space="preserve">BabyTouch</t>
  </si>
  <si>
    <t xml:space="preserve">Packaged Foods_Sub2</t>
  </si>
  <si>
    <t xml:space="preserve">SKU000006</t>
  </si>
  <si>
    <t xml:space="preserve">BabyTouch Orange Juice 1L</t>
  </si>
  <si>
    <t xml:space="preserve">Baby Care_Sub3</t>
  </si>
  <si>
    <t xml:space="preserve">Refrigerated</t>
  </si>
  <si>
    <t xml:space="preserve">SKU000007</t>
  </si>
  <si>
    <t xml:space="preserve">CoolBreeze Floor Cleaner 1L</t>
  </si>
  <si>
    <t xml:space="preserve">CoolBreeze</t>
  </si>
  <si>
    <t xml:space="preserve">Case</t>
  </si>
  <si>
    <t xml:space="preserve">SKU000008</t>
  </si>
  <si>
    <t xml:space="preserve">DailyEssentials Body Wash 300ml</t>
  </si>
  <si>
    <t xml:space="preserve">Health &amp; Wellness_Sub1</t>
  </si>
  <si>
    <t xml:space="preserve">SKU000009</t>
  </si>
  <si>
    <t xml:space="preserve">WellnessFirst Protein Bar 60g</t>
  </si>
  <si>
    <t xml:space="preserve">SKU000010</t>
  </si>
  <si>
    <t xml:space="preserve">Home Care_Sub3</t>
  </si>
  <si>
    <t xml:space="preserve">SKU000011</t>
  </si>
  <si>
    <t xml:space="preserve">NaturePlus Mango Drink 500ml</t>
  </si>
  <si>
    <t xml:space="preserve">Packaged Foods_Sub1</t>
  </si>
  <si>
    <t xml:space="preserve">SKU000012</t>
  </si>
  <si>
    <t xml:space="preserve">WellnessFirst Orange Juice 1L</t>
  </si>
  <si>
    <t xml:space="preserve">Beverages_Sub1</t>
  </si>
  <si>
    <t xml:space="preserve">SKU000013</t>
  </si>
  <si>
    <t xml:space="preserve">CleanHome Baby Lotion 200ml</t>
  </si>
  <si>
    <t xml:space="preserve">CleanHome</t>
  </si>
  <si>
    <t xml:space="preserve">SKU000014</t>
  </si>
  <si>
    <t xml:space="preserve">VitaBlend Floor Cleaner 1L</t>
  </si>
  <si>
    <t xml:space="preserve">VitaBlend</t>
  </si>
  <si>
    <t xml:space="preserve">Health &amp; Wellness_Sub3</t>
  </si>
  <si>
    <t xml:space="preserve">SKU000015</t>
  </si>
  <si>
    <t xml:space="preserve">FreshLife Conditioner 150ml</t>
  </si>
  <si>
    <t xml:space="preserve">FreshLife</t>
  </si>
  <si>
    <t xml:space="preserve">SKU000016</t>
  </si>
  <si>
    <t xml:space="preserve">PureCare Chocolate Bar 80g</t>
  </si>
  <si>
    <t xml:space="preserve">Home Care_Sub1</t>
  </si>
  <si>
    <t xml:space="preserve">SKU000017</t>
  </si>
  <si>
    <t xml:space="preserve">DailyEssentials Shampoo 200ml</t>
  </si>
  <si>
    <t xml:space="preserve">Baby Care_Sub2</t>
  </si>
  <si>
    <t xml:space="preserve">SKU000018</t>
  </si>
  <si>
    <t xml:space="preserve">FreshLife Face Wash 150ml</t>
  </si>
  <si>
    <t xml:space="preserve">SKU000019</t>
  </si>
  <si>
    <t xml:space="preserve">SnackBite Baby Lotion 200ml</t>
  </si>
  <si>
    <t xml:space="preserve">SnackBite</t>
  </si>
  <si>
    <t xml:space="preserve">SKU000020</t>
  </si>
  <si>
    <t xml:space="preserve">VitaBlend Detergent 1kg</t>
  </si>
  <si>
    <t xml:space="preserve">SKU000021</t>
  </si>
  <si>
    <t xml:space="preserve">SKU000022</t>
  </si>
  <si>
    <t xml:space="preserve">DailyEssentials Toothpaste 100g</t>
  </si>
  <si>
    <t xml:space="preserve">SKU000023</t>
  </si>
  <si>
    <t xml:space="preserve">NaturePlus Orange Juice 1L</t>
  </si>
  <si>
    <t xml:space="preserve">Baby Care_Sub1</t>
  </si>
  <si>
    <t xml:space="preserve">SKU000024</t>
  </si>
  <si>
    <t xml:space="preserve">DailyEssentials Energy Bar 50g</t>
  </si>
  <si>
    <t xml:space="preserve">Personal Care_Sub2</t>
  </si>
  <si>
    <t xml:space="preserve">SKU000025</t>
  </si>
  <si>
    <t xml:space="preserve">CleanHome Diapers 50pcs</t>
  </si>
  <si>
    <t xml:space="preserve">SKU000026</t>
  </si>
  <si>
    <t xml:space="preserve">DailyEssentials Potato Chips 100g</t>
  </si>
  <si>
    <t xml:space="preserve">Home Care_Sub2</t>
  </si>
  <si>
    <t xml:space="preserve">SKU000027</t>
  </si>
  <si>
    <t xml:space="preserve">CleanHome Body Wash 300ml</t>
  </si>
  <si>
    <t xml:space="preserve">Dairy_Sub2</t>
  </si>
  <si>
    <t xml:space="preserve">SKU000028</t>
  </si>
  <si>
    <t xml:space="preserve">NaturePlus Energy Bar 50g</t>
  </si>
  <si>
    <t xml:space="preserve">SKU000029</t>
  </si>
  <si>
    <t xml:space="preserve">SnackBite Protein Bar 60g</t>
  </si>
  <si>
    <t xml:space="preserve">SKU000030</t>
  </si>
  <si>
    <t xml:space="preserve">PureCare Protein Bar 60g</t>
  </si>
  <si>
    <t xml:space="preserve">SKU000031</t>
  </si>
  <si>
    <t xml:space="preserve">BabyTouch Protein Bar 60g</t>
  </si>
  <si>
    <t xml:space="preserve">SKU000032</t>
  </si>
  <si>
    <t xml:space="preserve">PureCare Air Freshener 200g</t>
  </si>
  <si>
    <t xml:space="preserve">Dairy_Sub1</t>
  </si>
  <si>
    <t xml:space="preserve">SKU000033</t>
  </si>
  <si>
    <t xml:space="preserve">BabyTouch Air Freshener 200g</t>
  </si>
  <si>
    <t xml:space="preserve">SKU000034</t>
  </si>
  <si>
    <t xml:space="preserve">FreshLife Toothpaste 100g</t>
  </si>
  <si>
    <t xml:space="preserve">SKU000035</t>
  </si>
  <si>
    <t xml:space="preserve">WellnessFirst Dishwash Gel 500ml</t>
  </si>
  <si>
    <t xml:space="preserve">Health &amp; Wellness_Sub2</t>
  </si>
  <si>
    <t xml:space="preserve">SKU000036</t>
  </si>
  <si>
    <t xml:space="preserve">NaturePlus Air Freshener 200g</t>
  </si>
  <si>
    <t xml:space="preserve">SKU000037</t>
  </si>
  <si>
    <t xml:space="preserve">SnackBite Cheese Slice 200g</t>
  </si>
  <si>
    <t xml:space="preserve">SKU000038</t>
  </si>
  <si>
    <t xml:space="preserve">CleanHome Potato Chips 100g</t>
  </si>
  <si>
    <t xml:space="preserve">SKU000039</t>
  </si>
  <si>
    <t xml:space="preserve">CoolBreeze Potato Chips 100g</t>
  </si>
  <si>
    <t xml:space="preserve">SKU000040</t>
  </si>
  <si>
    <t xml:space="preserve">VitaBlend Orange Juice 1L</t>
  </si>
  <si>
    <t xml:space="preserve">SKU000041</t>
  </si>
  <si>
    <t xml:space="preserve">PureCare Diapers 50pcs</t>
  </si>
  <si>
    <t xml:space="preserve">SKU000042</t>
  </si>
  <si>
    <t xml:space="preserve">VitaBlend Baby Lotion 200ml</t>
  </si>
  <si>
    <t xml:space="preserve">SKU000043</t>
  </si>
  <si>
    <t xml:space="preserve">CoolBreeze Energy Bar 50g</t>
  </si>
  <si>
    <t xml:space="preserve">SKU000044</t>
  </si>
  <si>
    <t xml:space="preserve">DailyEssentials Dishwash Gel 500ml</t>
  </si>
  <si>
    <t xml:space="preserve">SKU000045</t>
  </si>
  <si>
    <t xml:space="preserve">BabyTouch Green Tea 25bags</t>
  </si>
  <si>
    <t xml:space="preserve">SKU000046</t>
  </si>
  <si>
    <t xml:space="preserve">Snacks &amp; Confectionery_Sub2</t>
  </si>
  <si>
    <t xml:space="preserve">SKU000047</t>
  </si>
  <si>
    <t xml:space="preserve">VitaBlend Milk 1L</t>
  </si>
  <si>
    <t xml:space="preserve">SKU000048</t>
  </si>
  <si>
    <t xml:space="preserve">PureCare Orange Juice 1L</t>
  </si>
  <si>
    <t xml:space="preserve">SKU000049</t>
  </si>
  <si>
    <t xml:space="preserve">SKU000050</t>
  </si>
  <si>
    <t xml:space="preserve">NaturePlus Detergent 1kg</t>
  </si>
  <si>
    <t xml:space="preserve">SKU000051</t>
  </si>
  <si>
    <t xml:space="preserve">VitaBlend Mango Drink 500ml</t>
  </si>
  <si>
    <t xml:space="preserve">SKU000052</t>
  </si>
  <si>
    <t xml:space="preserve">FreshLife Chocolate Bar 80g</t>
  </si>
  <si>
    <t xml:space="preserve">SKU000053</t>
  </si>
  <si>
    <t xml:space="preserve">NaturePlus Multivitamin 60tabs</t>
  </si>
  <si>
    <t xml:space="preserve">SKU000054</t>
  </si>
  <si>
    <t xml:space="preserve">SnackBite Yogurt 400g</t>
  </si>
  <si>
    <t xml:space="preserve">SKU000055</t>
  </si>
  <si>
    <t xml:space="preserve">CoolBreeze Dishwash Gel 500ml</t>
  </si>
  <si>
    <t xml:space="preserve">SKU000056</t>
  </si>
  <si>
    <t xml:space="preserve">CleanHome Protein Bar 60g</t>
  </si>
  <si>
    <t xml:space="preserve">SKU000057</t>
  </si>
  <si>
    <t xml:space="preserve">SKU000058</t>
  </si>
  <si>
    <t xml:space="preserve">VitaBlend Sanitizer 100ml</t>
  </si>
  <si>
    <t xml:space="preserve">SKU000059</t>
  </si>
  <si>
    <t xml:space="preserve">NaturePlus Toothpaste 100g</t>
  </si>
  <si>
    <t xml:space="preserve">SKU000060</t>
  </si>
  <si>
    <t xml:space="preserve">PureCare Body Wash 300ml</t>
  </si>
  <si>
    <t xml:space="preserve">Beverages_Sub2</t>
  </si>
  <si>
    <t xml:space="preserve">SKU000061</t>
  </si>
  <si>
    <t xml:space="preserve">BabyTouch Energy Bar 50g</t>
  </si>
  <si>
    <t xml:space="preserve">SKU000062</t>
  </si>
  <si>
    <t xml:space="preserve">BabyTouch Potato Chips 100g</t>
  </si>
  <si>
    <t xml:space="preserve">SKU000063</t>
  </si>
  <si>
    <t xml:space="preserve">DailyEssentials Multivitamin 60tabs</t>
  </si>
  <si>
    <t xml:space="preserve">SKU000064</t>
  </si>
  <si>
    <t xml:space="preserve">CleanHome Cheese Slice 200g</t>
  </si>
  <si>
    <t xml:space="preserve">SKU000065</t>
  </si>
  <si>
    <t xml:space="preserve">SKU000066</t>
  </si>
  <si>
    <t xml:space="preserve">CoolBreeze Milk 1L</t>
  </si>
  <si>
    <t xml:space="preserve">SKU000067</t>
  </si>
  <si>
    <t xml:space="preserve">BabyTouch Baby Lotion 200ml</t>
  </si>
  <si>
    <t xml:space="preserve">Packaged Foods_Sub3</t>
  </si>
  <si>
    <t xml:space="preserve">SKU000068</t>
  </si>
  <si>
    <t xml:space="preserve">CoolBreeze Sanitizer 100ml</t>
  </si>
  <si>
    <t xml:space="preserve">SKU000069</t>
  </si>
  <si>
    <t xml:space="preserve">SKU000070</t>
  </si>
  <si>
    <t xml:space="preserve">SKU000071</t>
  </si>
  <si>
    <t xml:space="preserve">DailyEssentials Milk 1L</t>
  </si>
  <si>
    <t xml:space="preserve">SKU000072</t>
  </si>
  <si>
    <t xml:space="preserve">NaturePlus Shampoo 200ml</t>
  </si>
  <si>
    <t xml:space="preserve">SKU000073</t>
  </si>
  <si>
    <t xml:space="preserve">FreshLife Diapers 50pcs</t>
  </si>
  <si>
    <t xml:space="preserve">SKU000074</t>
  </si>
  <si>
    <t xml:space="preserve">BabyTouch Toothpaste 100g</t>
  </si>
  <si>
    <t xml:space="preserve">SKU000075</t>
  </si>
  <si>
    <t xml:space="preserve">NaturePlus Diapers 50pcs</t>
  </si>
  <si>
    <t xml:space="preserve">SKU000076</t>
  </si>
  <si>
    <t xml:space="preserve">FreshLife Orange Juice 1L</t>
  </si>
  <si>
    <t xml:space="preserve">SKU000077</t>
  </si>
  <si>
    <t xml:space="preserve">NaturePlus Baby Lotion 200ml</t>
  </si>
  <si>
    <t xml:space="preserve">SKU000078</t>
  </si>
  <si>
    <t xml:space="preserve">SKU000079</t>
  </si>
  <si>
    <t xml:space="preserve">BabyTouch Yogurt 400g</t>
  </si>
  <si>
    <t xml:space="preserve">SKU000080</t>
  </si>
  <si>
    <t xml:space="preserve">BabyTouch Biscuits 200g</t>
  </si>
  <si>
    <t xml:space="preserve">SKU000081</t>
  </si>
  <si>
    <t xml:space="preserve">CoolBreeze Chocolate Bar 80g</t>
  </si>
  <si>
    <t xml:space="preserve">SKU000082</t>
  </si>
  <si>
    <t xml:space="preserve">SKU000083</t>
  </si>
  <si>
    <t xml:space="preserve">SnackBite Face Wash 150ml</t>
  </si>
  <si>
    <t xml:space="preserve">SKU000084</t>
  </si>
  <si>
    <t xml:space="preserve">SKU000085</t>
  </si>
  <si>
    <t xml:space="preserve">WellnessFirst Diapers 50pcs</t>
  </si>
  <si>
    <t xml:space="preserve">SKU000086</t>
  </si>
  <si>
    <t xml:space="preserve">SKU000087</t>
  </si>
  <si>
    <t xml:space="preserve">NaturePlus Chocolate Bar 80g</t>
  </si>
  <si>
    <t xml:space="preserve">SKU000088</t>
  </si>
  <si>
    <t xml:space="preserve">FreshLife Potato Chips 100g</t>
  </si>
  <si>
    <t xml:space="preserve">SKU000089</t>
  </si>
  <si>
    <t xml:space="preserve">Beverages_Sub3</t>
  </si>
  <si>
    <t xml:space="preserve">SKU000090</t>
  </si>
  <si>
    <t xml:space="preserve">SnackBite Toothpaste 100g</t>
  </si>
  <si>
    <t xml:space="preserve">SKU000091</t>
  </si>
  <si>
    <t xml:space="preserve">SKU000092</t>
  </si>
  <si>
    <t xml:space="preserve">CleanHome Air Freshener 200g</t>
  </si>
  <si>
    <t xml:space="preserve">SKU000093</t>
  </si>
  <si>
    <t xml:space="preserve">CoolBreeze Multivitamin 60tabs</t>
  </si>
  <si>
    <t xml:space="preserve">SKU000094</t>
  </si>
  <si>
    <t xml:space="preserve">BabyTouch Conditioner 150ml</t>
  </si>
  <si>
    <t xml:space="preserve">SKU000095</t>
  </si>
  <si>
    <t xml:space="preserve">CoolBreeze Green Tea 25bags</t>
  </si>
  <si>
    <t xml:space="preserve">Snacks &amp; Confectionery_Sub3</t>
  </si>
  <si>
    <t xml:space="preserve">SKU000096</t>
  </si>
  <si>
    <t xml:space="preserve">SKU000097</t>
  </si>
  <si>
    <t xml:space="preserve">SKU000098</t>
  </si>
  <si>
    <t xml:space="preserve">SKU000099</t>
  </si>
  <si>
    <t xml:space="preserve">FreshLife Mango Drink 500ml</t>
  </si>
  <si>
    <t xml:space="preserve">SKU000100</t>
  </si>
  <si>
    <t xml:space="preserve">SKU000101</t>
  </si>
  <si>
    <t xml:space="preserve">BabyTouch Face Wash 150ml</t>
  </si>
  <si>
    <t xml:space="preserve">SKU000102</t>
  </si>
  <si>
    <t xml:space="preserve">VitaBlend Yogurt 400g</t>
  </si>
  <si>
    <t xml:space="preserve">SKU000103</t>
  </si>
  <si>
    <t xml:space="preserve">VitaBlend Dishwash Gel 500ml</t>
  </si>
  <si>
    <t xml:space="preserve">SKU000104</t>
  </si>
  <si>
    <t xml:space="preserve">WellnessFirst Air Freshener 200g</t>
  </si>
  <si>
    <t xml:space="preserve">SKU000105</t>
  </si>
  <si>
    <t xml:space="preserve">BabyTouch Sanitizer 100ml</t>
  </si>
  <si>
    <t xml:space="preserve">SKU000106</t>
  </si>
  <si>
    <t xml:space="preserve">SKU000107</t>
  </si>
  <si>
    <t xml:space="preserve">FreshLife Air Freshener 200g</t>
  </si>
  <si>
    <t xml:space="preserve">SKU000108</t>
  </si>
  <si>
    <t xml:space="preserve">CleanHome Face Wash 150ml</t>
  </si>
  <si>
    <t xml:space="preserve">SKU000109</t>
  </si>
  <si>
    <t xml:space="preserve">DailyEssentials Sanitizer 100ml</t>
  </si>
  <si>
    <t xml:space="preserve">SKU000110</t>
  </si>
  <si>
    <t xml:space="preserve">CleanHome Yogurt 400g</t>
  </si>
  <si>
    <t xml:space="preserve">SKU000111</t>
  </si>
  <si>
    <t xml:space="preserve">SKU000112</t>
  </si>
  <si>
    <t xml:space="preserve">SKU000113</t>
  </si>
  <si>
    <t xml:space="preserve">SKU000114</t>
  </si>
  <si>
    <t xml:space="preserve">DailyEssentials Conditioner 150ml</t>
  </si>
  <si>
    <t xml:space="preserve">SKU000115</t>
  </si>
  <si>
    <t xml:space="preserve">SKU000116</t>
  </si>
  <si>
    <t xml:space="preserve">SKU000117</t>
  </si>
  <si>
    <t xml:space="preserve">CleanHome Sanitizer 100ml</t>
  </si>
  <si>
    <t xml:space="preserve">SKU000118</t>
  </si>
  <si>
    <t xml:space="preserve">SKU000119</t>
  </si>
  <si>
    <t xml:space="preserve">WellnessFirst Biscuits 200g</t>
  </si>
  <si>
    <t xml:space="preserve">SKU000120</t>
  </si>
  <si>
    <t xml:space="preserve">SKU000121</t>
  </si>
  <si>
    <t xml:space="preserve">DailyEssentials Diapers 50pcs</t>
  </si>
  <si>
    <t xml:space="preserve">SKU000122</t>
  </si>
  <si>
    <t xml:space="preserve">FreshLife Multivitamin 60tabs</t>
  </si>
  <si>
    <t xml:space="preserve">PRD00123</t>
  </si>
  <si>
    <t xml:space="preserve">SKU000123</t>
  </si>
  <si>
    <t xml:space="preserve">SKU000124</t>
  </si>
  <si>
    <t xml:space="preserve">CleanHome Green Tea 25bags</t>
  </si>
  <si>
    <t xml:space="preserve">SKU000125</t>
  </si>
  <si>
    <t xml:space="preserve">CleanHome Floor Cleaner 1L</t>
  </si>
  <si>
    <t xml:space="preserve">SKU000126</t>
  </si>
  <si>
    <t xml:space="preserve">FreshLife Milk 1L</t>
  </si>
  <si>
    <t xml:space="preserve">SKU000127</t>
  </si>
  <si>
    <t xml:space="preserve">SKU000128</t>
  </si>
  <si>
    <t xml:space="preserve">CleanHome Detergent 1kg</t>
  </si>
  <si>
    <t xml:space="preserve">SKU000129</t>
  </si>
  <si>
    <t xml:space="preserve">CleanHome Dishwash Gel 500ml</t>
  </si>
  <si>
    <t xml:space="preserve">SKU000130</t>
  </si>
  <si>
    <t xml:space="preserve">SKU000131</t>
  </si>
  <si>
    <t xml:space="preserve">WellnessFirst Detergent 1kg</t>
  </si>
  <si>
    <t xml:space="preserve">SKU000132</t>
  </si>
  <si>
    <t xml:space="preserve">DailyEssentials Cheese Slice 200g</t>
  </si>
  <si>
    <t xml:space="preserve">SKU000133</t>
  </si>
  <si>
    <t xml:space="preserve">SKU000134</t>
  </si>
  <si>
    <t xml:space="preserve">NaturePlus Potato Chips 100g</t>
  </si>
  <si>
    <t xml:space="preserve">SKU000135</t>
  </si>
  <si>
    <t xml:space="preserve">WellnessFirst Cheese Slice 200g</t>
  </si>
  <si>
    <t xml:space="preserve">SKU000136</t>
  </si>
  <si>
    <t xml:space="preserve">SnackBite Sanitizer 100ml</t>
  </si>
  <si>
    <t xml:space="preserve">SKU000137</t>
  </si>
  <si>
    <t xml:space="preserve">CleanHome Multivitamin 60tabs</t>
  </si>
  <si>
    <t xml:space="preserve">SKU000138</t>
  </si>
  <si>
    <t xml:space="preserve">SKU000139</t>
  </si>
  <si>
    <t xml:space="preserve">DailyEssentials Orange Juice 1L</t>
  </si>
  <si>
    <t xml:space="preserve">SKU000140</t>
  </si>
  <si>
    <t xml:space="preserve">CoolBreeze Biscuits 200g</t>
  </si>
  <si>
    <t xml:space="preserve">SKU000141</t>
  </si>
  <si>
    <t xml:space="preserve">SKU000142</t>
  </si>
  <si>
    <t xml:space="preserve">SKU000143</t>
  </si>
  <si>
    <t xml:space="preserve">CoolBreeze Yogurt 400g</t>
  </si>
  <si>
    <t xml:space="preserve">SKU000144</t>
  </si>
  <si>
    <t xml:space="preserve">CleanHome Toothpaste 100g</t>
  </si>
  <si>
    <t xml:space="preserve">SKU000145</t>
  </si>
  <si>
    <t xml:space="preserve">VitaBlend Potato Chips 100g</t>
  </si>
  <si>
    <t xml:space="preserve">SKU000146</t>
  </si>
  <si>
    <t xml:space="preserve">SnackBite Detergent 1kg</t>
  </si>
  <si>
    <t xml:space="preserve">SKU000147</t>
  </si>
  <si>
    <t xml:space="preserve">WellnessFirst Yogurt 400g</t>
  </si>
  <si>
    <t xml:space="preserve">SKU000148</t>
  </si>
  <si>
    <t xml:space="preserve">BabyTouch Detergent 1kg</t>
  </si>
  <si>
    <t xml:space="preserve">SKU000149</t>
  </si>
  <si>
    <t xml:space="preserve">SKU000150</t>
  </si>
  <si>
    <t xml:space="preserve">CoolBreeze Baby Lotion 200ml</t>
  </si>
  <si>
    <t xml:space="preserve">SKU000151</t>
  </si>
  <si>
    <t xml:space="preserve">WellnessFirst Conditioner 150ml</t>
  </si>
  <si>
    <t xml:space="preserve">SKU000152</t>
  </si>
  <si>
    <t xml:space="preserve">PureCare Sanitizer 100ml</t>
  </si>
  <si>
    <t xml:space="preserve">SKU000153</t>
  </si>
  <si>
    <t xml:space="preserve">BabyTouch Body Wash 300ml</t>
  </si>
  <si>
    <t xml:space="preserve">SKU000154</t>
  </si>
  <si>
    <t xml:space="preserve">FreshLife Floor Cleaner 1L</t>
  </si>
  <si>
    <t xml:space="preserve">SKU000155</t>
  </si>
  <si>
    <t xml:space="preserve">BabyTouch Mango Drink 500ml</t>
  </si>
  <si>
    <t xml:space="preserve">SKU000156</t>
  </si>
  <si>
    <t xml:space="preserve">SKU000157</t>
  </si>
  <si>
    <t xml:space="preserve">SKU000158</t>
  </si>
  <si>
    <t xml:space="preserve">SKU000159</t>
  </si>
  <si>
    <t xml:space="preserve">FreshLife Cheese Slice 200g</t>
  </si>
  <si>
    <t xml:space="preserve">SKU000160</t>
  </si>
  <si>
    <t xml:space="preserve">SKU000161</t>
  </si>
  <si>
    <t xml:space="preserve">SKU000162</t>
  </si>
  <si>
    <t xml:space="preserve">SKU000163</t>
  </si>
  <si>
    <t xml:space="preserve">SKU000164</t>
  </si>
  <si>
    <t xml:space="preserve">SKU000165</t>
  </si>
  <si>
    <t xml:space="preserve">SKU000166</t>
  </si>
  <si>
    <t xml:space="preserve">SKU000167</t>
  </si>
  <si>
    <t xml:space="preserve">DailyEssentials Chocolate Bar 80g</t>
  </si>
  <si>
    <t xml:space="preserve">SKU000168</t>
  </si>
  <si>
    <t xml:space="preserve">SKU000169</t>
  </si>
  <si>
    <t xml:space="preserve">SKU000170</t>
  </si>
  <si>
    <t xml:space="preserve">SKU000171</t>
  </si>
  <si>
    <t xml:space="preserve">CleanHome Orange Juice 1L</t>
  </si>
  <si>
    <t xml:space="preserve">SKU000172</t>
  </si>
  <si>
    <t xml:space="preserve">VitaBlend Biscuits 200g</t>
  </si>
  <si>
    <t xml:space="preserve">SKU000173</t>
  </si>
  <si>
    <t xml:space="preserve">SKU000174</t>
  </si>
  <si>
    <t xml:space="preserve">SnackBite Shampoo 200ml</t>
  </si>
  <si>
    <t xml:space="preserve">SKU000175</t>
  </si>
  <si>
    <t xml:space="preserve">CleanHome Milk 1L</t>
  </si>
  <si>
    <t xml:space="preserve">SKU000176</t>
  </si>
  <si>
    <t xml:space="preserve">WellnessFirst Energy Bar 50g</t>
  </si>
  <si>
    <t xml:space="preserve">SKU000177</t>
  </si>
  <si>
    <t xml:space="preserve">SKU000178</t>
  </si>
  <si>
    <t xml:space="preserve">SKU000179</t>
  </si>
  <si>
    <t xml:space="preserve">PureCare Toothpaste 100g</t>
  </si>
  <si>
    <t xml:space="preserve">SKU000180</t>
  </si>
  <si>
    <t xml:space="preserve">VitaBlend Protein Bar 60g</t>
  </si>
  <si>
    <t xml:space="preserve">SKU000181</t>
  </si>
  <si>
    <t xml:space="preserve">SnackBite Milk 1L</t>
  </si>
  <si>
    <t xml:space="preserve">SKU000182</t>
  </si>
  <si>
    <t xml:space="preserve">SKU000183</t>
  </si>
  <si>
    <t xml:space="preserve">PureCare Dishwash Gel 500ml</t>
  </si>
  <si>
    <t xml:space="preserve">SKU000184</t>
  </si>
  <si>
    <t xml:space="preserve">SKU000185</t>
  </si>
  <si>
    <t xml:space="preserve">DailyEssentials Floor Cleaner 1L</t>
  </si>
  <si>
    <t xml:space="preserve">SKU000186</t>
  </si>
  <si>
    <t xml:space="preserve">SKU000187</t>
  </si>
  <si>
    <t xml:space="preserve">SKU000188</t>
  </si>
  <si>
    <t xml:space="preserve">SKU000189</t>
  </si>
  <si>
    <t xml:space="preserve">SKU000190</t>
  </si>
  <si>
    <t xml:space="preserve">SKU000191</t>
  </si>
  <si>
    <t xml:space="preserve">NaturePlus Protein Bar 60g</t>
  </si>
  <si>
    <t xml:space="preserve">SKU000192</t>
  </si>
  <si>
    <t xml:space="preserve">SKU000193</t>
  </si>
  <si>
    <t xml:space="preserve">SKU000194</t>
  </si>
  <si>
    <t xml:space="preserve">SKU000195</t>
  </si>
  <si>
    <t xml:space="preserve">SKU000196</t>
  </si>
  <si>
    <t xml:space="preserve">WellnessFirst Face Wash 150ml</t>
  </si>
  <si>
    <t xml:space="preserve">SKU000197</t>
  </si>
  <si>
    <t xml:space="preserve">SKU000198</t>
  </si>
  <si>
    <t xml:space="preserve">VitaBlend Conditioner 150ml</t>
  </si>
  <si>
    <t xml:space="preserve">SKU000199</t>
  </si>
  <si>
    <t xml:space="preserve">NaturePlus Body Wash 300ml</t>
  </si>
  <si>
    <t xml:space="preserve">SKU000200</t>
  </si>
  <si>
    <t xml:space="preserve">FreshLife Body Wash 300ml</t>
  </si>
  <si>
    <t xml:space="preserve">SKU000201</t>
  </si>
  <si>
    <t xml:space="preserve">SKU000202</t>
  </si>
  <si>
    <t xml:space="preserve">SKU000203</t>
  </si>
  <si>
    <t xml:space="preserve">SKU000204</t>
  </si>
  <si>
    <t xml:space="preserve">CleanHome Biscuits 200g</t>
  </si>
  <si>
    <t xml:space="preserve">SKU000205</t>
  </si>
  <si>
    <t xml:space="preserve">SKU000206</t>
  </si>
  <si>
    <t xml:space="preserve">SKU000207</t>
  </si>
  <si>
    <t xml:space="preserve">NaturePlus Yogurt 400g</t>
  </si>
  <si>
    <t xml:space="preserve">SKU000208</t>
  </si>
  <si>
    <t xml:space="preserve">SKU000209</t>
  </si>
  <si>
    <t xml:space="preserve">SnackBite Green Tea 25bags</t>
  </si>
  <si>
    <t xml:space="preserve">SKU000210</t>
  </si>
  <si>
    <t xml:space="preserve">SKU000211</t>
  </si>
  <si>
    <t xml:space="preserve">SKU000212</t>
  </si>
  <si>
    <t xml:space="preserve">SKU000213</t>
  </si>
  <si>
    <t xml:space="preserve">SKU000214</t>
  </si>
  <si>
    <t xml:space="preserve">CoolBreeze Face Wash 150ml</t>
  </si>
  <si>
    <t xml:space="preserve">SKU000215</t>
  </si>
  <si>
    <t xml:space="preserve">SKU000216</t>
  </si>
  <si>
    <t xml:space="preserve">WellnessFirst Potato Chips 100g</t>
  </si>
  <si>
    <t xml:space="preserve">SKU000217</t>
  </si>
  <si>
    <t xml:space="preserve">SKU000218</t>
  </si>
  <si>
    <t xml:space="preserve">DailyEssentials Air Freshener 200g</t>
  </si>
  <si>
    <t xml:space="preserve">SKU000219</t>
  </si>
  <si>
    <t xml:space="preserve">SKU000220</t>
  </si>
  <si>
    <t xml:space="preserve">FreshLife Detergent 1kg</t>
  </si>
  <si>
    <t xml:space="preserve">SKU000221</t>
  </si>
  <si>
    <t xml:space="preserve">SKU000222</t>
  </si>
  <si>
    <t xml:space="preserve">SKU000223</t>
  </si>
  <si>
    <t xml:space="preserve">SKU000224</t>
  </si>
  <si>
    <t xml:space="preserve">SKU000225</t>
  </si>
  <si>
    <t xml:space="preserve">SKU000226</t>
  </si>
  <si>
    <t xml:space="preserve">SKU000227</t>
  </si>
  <si>
    <t xml:space="preserve">SnackBite Diapers 50pcs</t>
  </si>
  <si>
    <t xml:space="preserve">SKU000228</t>
  </si>
  <si>
    <t xml:space="preserve">SKU000229</t>
  </si>
  <si>
    <t xml:space="preserve">SKU000230</t>
  </si>
  <si>
    <t xml:space="preserve">SKU000231</t>
  </si>
  <si>
    <t xml:space="preserve">CoolBreeze Cheese Slice 200g</t>
  </si>
  <si>
    <t xml:space="preserve">SKU000232</t>
  </si>
  <si>
    <t xml:space="preserve">SKU000233</t>
  </si>
  <si>
    <t xml:space="preserve">SKU000234</t>
  </si>
  <si>
    <t xml:space="preserve">SKU000235</t>
  </si>
  <si>
    <t xml:space="preserve">CoolBreeze Conditioner 150ml</t>
  </si>
  <si>
    <t xml:space="preserve">SKU000236</t>
  </si>
  <si>
    <t xml:space="preserve">VitaBlend Shampoo 200ml</t>
  </si>
  <si>
    <t xml:space="preserve">SKU000237</t>
  </si>
  <si>
    <t xml:space="preserve">VitaBlend Diapers 50pcs</t>
  </si>
  <si>
    <t xml:space="preserve">SKU000238</t>
  </si>
  <si>
    <t xml:space="preserve">SKU000239</t>
  </si>
  <si>
    <t xml:space="preserve">SKU000240</t>
  </si>
  <si>
    <t xml:space="preserve">DailyEssentials Face Wash 150ml</t>
  </si>
  <si>
    <t xml:space="preserve">SKU000241</t>
  </si>
  <si>
    <t xml:space="preserve">SKU000242</t>
  </si>
  <si>
    <t xml:space="preserve">SnackBite Chocolate Bar 80g</t>
  </si>
  <si>
    <t xml:space="preserve">SKU000243</t>
  </si>
  <si>
    <t xml:space="preserve">SKU000244</t>
  </si>
  <si>
    <t xml:space="preserve">FreshLife Protein Bar 60g</t>
  </si>
  <si>
    <t xml:space="preserve">SKU000245</t>
  </si>
  <si>
    <t xml:space="preserve">SKU000246</t>
  </si>
  <si>
    <t xml:space="preserve">SKU000247</t>
  </si>
  <si>
    <t xml:space="preserve">NaturePlus Conditioner 150ml</t>
  </si>
  <si>
    <t xml:space="preserve">SKU000248</t>
  </si>
  <si>
    <t xml:space="preserve">SKU000249</t>
  </si>
  <si>
    <t xml:space="preserve">SKU000250</t>
  </si>
  <si>
    <t xml:space="preserve">CleanHome Shampoo 200ml</t>
  </si>
  <si>
    <t xml:space="preserve">SKU000251</t>
  </si>
  <si>
    <t xml:space="preserve">VitaBlend Face Wash 150ml</t>
  </si>
  <si>
    <t xml:space="preserve">SKU000252</t>
  </si>
  <si>
    <t xml:space="preserve">PureCare Baby Lotion 200ml</t>
  </si>
  <si>
    <t xml:space="preserve">SKU000253</t>
  </si>
  <si>
    <t xml:space="preserve">FreshLife Biscuits 200g</t>
  </si>
  <si>
    <t xml:space="preserve">SKU000254</t>
  </si>
  <si>
    <t xml:space="preserve">SKU000255</t>
  </si>
  <si>
    <t xml:space="preserve">SKU000256</t>
  </si>
  <si>
    <t xml:space="preserve">SKU000257</t>
  </si>
  <si>
    <t xml:space="preserve">SKU000258</t>
  </si>
  <si>
    <t xml:space="preserve">SKU000259</t>
  </si>
  <si>
    <t xml:space="preserve">SKU000260</t>
  </si>
  <si>
    <t xml:space="preserve">SKU000261</t>
  </si>
  <si>
    <t xml:space="preserve">SKU000262</t>
  </si>
  <si>
    <t xml:space="preserve">SKU000263</t>
  </si>
  <si>
    <t xml:space="preserve">SKU000264</t>
  </si>
  <si>
    <t xml:space="preserve">SKU000265</t>
  </si>
  <si>
    <t xml:space="preserve">WellnessFirst Sanitizer 100ml</t>
  </si>
  <si>
    <t xml:space="preserve">SKU000266</t>
  </si>
  <si>
    <t xml:space="preserve">SKU000267</t>
  </si>
  <si>
    <t xml:space="preserve">SKU000268</t>
  </si>
  <si>
    <t xml:space="preserve">SKU000269</t>
  </si>
  <si>
    <t xml:space="preserve">SKU000270</t>
  </si>
  <si>
    <t xml:space="preserve">SKU000271</t>
  </si>
  <si>
    <t xml:space="preserve">SKU000272</t>
  </si>
  <si>
    <t xml:space="preserve">SKU000273</t>
  </si>
  <si>
    <t xml:space="preserve">SKU000274</t>
  </si>
  <si>
    <t xml:space="preserve">SKU000275</t>
  </si>
  <si>
    <t xml:space="preserve">SKU000276</t>
  </si>
  <si>
    <t xml:space="preserve">SKU000277</t>
  </si>
  <si>
    <t xml:space="preserve">SKU000278</t>
  </si>
  <si>
    <t xml:space="preserve">SKU000279</t>
  </si>
  <si>
    <t xml:space="preserve">SKU000280</t>
  </si>
  <si>
    <t xml:space="preserve">SKU000281</t>
  </si>
  <si>
    <t xml:space="preserve">SKU000282</t>
  </si>
  <si>
    <t xml:space="preserve">SKU000283</t>
  </si>
  <si>
    <t xml:space="preserve">DailyEssentials Protein Bar 60g</t>
  </si>
  <si>
    <t xml:space="preserve">SKU000284</t>
  </si>
  <si>
    <t xml:space="preserve">SnackBite Dishwash Gel 500ml</t>
  </si>
  <si>
    <t xml:space="preserve">SKU000285</t>
  </si>
  <si>
    <t xml:space="preserve">SKU000286</t>
  </si>
  <si>
    <t xml:space="preserve">SKU000287</t>
  </si>
  <si>
    <t xml:space="preserve">SKU000288</t>
  </si>
  <si>
    <t xml:space="preserve">SKU000289</t>
  </si>
  <si>
    <t xml:space="preserve">PureCare Detergent 1kg</t>
  </si>
  <si>
    <t xml:space="preserve">SKU000290</t>
  </si>
  <si>
    <t xml:space="preserve">SKU000291</t>
  </si>
  <si>
    <t xml:space="preserve">SKU000292</t>
  </si>
  <si>
    <t xml:space="preserve">SKU000293</t>
  </si>
  <si>
    <t xml:space="preserve">SKU000294</t>
  </si>
  <si>
    <t xml:space="preserve">SKU000295</t>
  </si>
  <si>
    <t xml:space="preserve">WellnessFirst Baby Lotion 200ml</t>
  </si>
  <si>
    <t xml:space="preserve">SKU000296</t>
  </si>
  <si>
    <t xml:space="preserve">SKU000297</t>
  </si>
  <si>
    <t xml:space="preserve">SKU000298</t>
  </si>
  <si>
    <t xml:space="preserve">BabyTouch Cheese Slice 200g</t>
  </si>
  <si>
    <t xml:space="preserve">SKU000299</t>
  </si>
  <si>
    <t xml:space="preserve">SKU000300</t>
  </si>
  <si>
    <t xml:space="preserve">PureCare Mango Drink 500ml</t>
  </si>
  <si>
    <t xml:space="preserve">SKU000301</t>
  </si>
  <si>
    <t xml:space="preserve">SKU000302</t>
  </si>
  <si>
    <t xml:space="preserve">SKU000303</t>
  </si>
  <si>
    <t xml:space="preserve">SKU000304</t>
  </si>
  <si>
    <t xml:space="preserve">SKU000305</t>
  </si>
  <si>
    <t xml:space="preserve">BabyTouch Shampoo 200ml</t>
  </si>
  <si>
    <t xml:space="preserve">SKU000306</t>
  </si>
  <si>
    <t xml:space="preserve">SKU000307</t>
  </si>
  <si>
    <t xml:space="preserve">SKU000308</t>
  </si>
  <si>
    <t xml:space="preserve">SKU000309</t>
  </si>
  <si>
    <t xml:space="preserve">SKU000310</t>
  </si>
  <si>
    <t xml:space="preserve">SKU000311</t>
  </si>
  <si>
    <t xml:space="preserve">PureCare Floor Cleaner 1L</t>
  </si>
  <si>
    <t xml:space="preserve">SKU000312</t>
  </si>
  <si>
    <t xml:space="preserve">WellnessFirst Milk 1L</t>
  </si>
  <si>
    <t xml:space="preserve">SKU000313</t>
  </si>
  <si>
    <t xml:space="preserve">PureCare Conditioner 150ml</t>
  </si>
  <si>
    <t xml:space="preserve">SKU000314</t>
  </si>
  <si>
    <t xml:space="preserve">SKU000315</t>
  </si>
  <si>
    <t xml:space="preserve">DailyEssentials Biscuits 200g</t>
  </si>
  <si>
    <t xml:space="preserve">SKU000316</t>
  </si>
  <si>
    <t xml:space="preserve">SKU000317</t>
  </si>
  <si>
    <t xml:space="preserve">SKU000318</t>
  </si>
  <si>
    <t xml:space="preserve">SKU000319</t>
  </si>
  <si>
    <t xml:space="preserve">SKU000320</t>
  </si>
  <si>
    <t xml:space="preserve">PureCare Green Tea 25bags</t>
  </si>
  <si>
    <t xml:space="preserve">SKU000321</t>
  </si>
  <si>
    <t xml:space="preserve">SKU000322</t>
  </si>
  <si>
    <t xml:space="preserve">SKU000323</t>
  </si>
  <si>
    <t xml:space="preserve">SKU000324</t>
  </si>
  <si>
    <t xml:space="preserve">SKU000325</t>
  </si>
  <si>
    <t xml:space="preserve">SKU000326</t>
  </si>
  <si>
    <t xml:space="preserve">CoolBreeze Shampoo 200ml</t>
  </si>
  <si>
    <t xml:space="preserve">SKU000327</t>
  </si>
  <si>
    <t xml:space="preserve">SKU000328</t>
  </si>
  <si>
    <t xml:space="preserve">PureCare Shampoo 200ml</t>
  </si>
  <si>
    <t xml:space="preserve">SKU000329</t>
  </si>
  <si>
    <t xml:space="preserve">SKU000330</t>
  </si>
  <si>
    <t xml:space="preserve">SKU000331</t>
  </si>
  <si>
    <t xml:space="preserve">SKU000332</t>
  </si>
  <si>
    <t xml:space="preserve">VitaBlend Multivitamin 60tabs</t>
  </si>
  <si>
    <t xml:space="preserve">SKU000333</t>
  </si>
  <si>
    <t xml:space="preserve">SKU000334</t>
  </si>
  <si>
    <t xml:space="preserve">SKU000335</t>
  </si>
  <si>
    <t xml:space="preserve">SKU000336</t>
  </si>
  <si>
    <t xml:space="preserve">SKU000337</t>
  </si>
  <si>
    <t xml:space="preserve">SKU000338</t>
  </si>
  <si>
    <t xml:space="preserve">SKU000339</t>
  </si>
  <si>
    <t xml:space="preserve">SKU000340</t>
  </si>
  <si>
    <t xml:space="preserve">FreshLife Yogurt 400g</t>
  </si>
  <si>
    <t xml:space="preserve">SKU000341</t>
  </si>
  <si>
    <t xml:space="preserve">PureCare Yogurt 400g</t>
  </si>
  <si>
    <t xml:space="preserve">SKU000342</t>
  </si>
  <si>
    <t xml:space="preserve">SKU000343</t>
  </si>
  <si>
    <t xml:space="preserve">SKU000344</t>
  </si>
  <si>
    <t xml:space="preserve">SKU000345</t>
  </si>
  <si>
    <t xml:space="preserve">FreshLife Energy Bar 50g</t>
  </si>
  <si>
    <t xml:space="preserve">SKU000346</t>
  </si>
  <si>
    <t xml:space="preserve">SKU000347</t>
  </si>
  <si>
    <t xml:space="preserve">SnackBite Air Freshener 200g</t>
  </si>
  <si>
    <t xml:space="preserve">SKU000348</t>
  </si>
  <si>
    <t xml:space="preserve">SKU000349</t>
  </si>
  <si>
    <t xml:space="preserve">SKU000350</t>
  </si>
  <si>
    <t xml:space="preserve">SKU000351</t>
  </si>
  <si>
    <t xml:space="preserve">SKU000352</t>
  </si>
  <si>
    <t xml:space="preserve">CleanHome Mango Drink 500ml</t>
  </si>
  <si>
    <t xml:space="preserve">SKU000353</t>
  </si>
  <si>
    <t xml:space="preserve">SnackBite Orange Juice 1L</t>
  </si>
  <si>
    <t xml:space="preserve">SKU000354</t>
  </si>
  <si>
    <t xml:space="preserve">SKU000355</t>
  </si>
  <si>
    <t xml:space="preserve">SKU000356</t>
  </si>
  <si>
    <t xml:space="preserve">SKU000357</t>
  </si>
  <si>
    <t xml:space="preserve">SKU000358</t>
  </si>
  <si>
    <t xml:space="preserve">SKU000359</t>
  </si>
  <si>
    <t xml:space="preserve">SKU000360</t>
  </si>
  <si>
    <t xml:space="preserve">PureCare Energy Bar 50g</t>
  </si>
  <si>
    <t xml:space="preserve">SKU000361</t>
  </si>
  <si>
    <t xml:space="preserve">SKU000362</t>
  </si>
  <si>
    <t xml:space="preserve">SKU000363</t>
  </si>
  <si>
    <t xml:space="preserve">WellnessFirst Chocolate Bar 80g</t>
  </si>
  <si>
    <t xml:space="preserve">SKU000364</t>
  </si>
  <si>
    <t xml:space="preserve">VitaBlend Chocolate Bar 80g</t>
  </si>
  <si>
    <t xml:space="preserve">SKU000365</t>
  </si>
  <si>
    <t xml:space="preserve">SKU000366</t>
  </si>
  <si>
    <t xml:space="preserve">SKU000367</t>
  </si>
  <si>
    <t xml:space="preserve">DailyEssentials Baby Lotion 200ml</t>
  </si>
  <si>
    <t xml:space="preserve">SKU000368</t>
  </si>
  <si>
    <t xml:space="preserve">SKU000369</t>
  </si>
  <si>
    <t xml:space="preserve">SnackBite Body Wash 300ml</t>
  </si>
  <si>
    <t xml:space="preserve">SKU000370</t>
  </si>
  <si>
    <t xml:space="preserve">SKU000371</t>
  </si>
  <si>
    <t xml:space="preserve">NaturePlus Green Tea 25bags</t>
  </si>
  <si>
    <t xml:space="preserve">SKU000372</t>
  </si>
  <si>
    <t xml:space="preserve">SKU000373</t>
  </si>
  <si>
    <t xml:space="preserve">CoolBreeze Orange Juice 1L</t>
  </si>
  <si>
    <t xml:space="preserve">SKU000374</t>
  </si>
  <si>
    <t xml:space="preserve">SKU000375</t>
  </si>
  <si>
    <t xml:space="preserve">SKU000376</t>
  </si>
  <si>
    <t xml:space="preserve">SKU000377</t>
  </si>
  <si>
    <t xml:space="preserve">SKU000378</t>
  </si>
  <si>
    <t xml:space="preserve">SKU000379</t>
  </si>
  <si>
    <t xml:space="preserve">SKU000380</t>
  </si>
  <si>
    <t xml:space="preserve">SKU000381</t>
  </si>
  <si>
    <t xml:space="preserve">SKU000382</t>
  </si>
  <si>
    <t xml:space="preserve">SKU000383</t>
  </si>
  <si>
    <t xml:space="preserve">VitaBlend Cheese Slice 200g</t>
  </si>
  <si>
    <t xml:space="preserve">SKU000384</t>
  </si>
  <si>
    <t xml:space="preserve">CoolBreeze Mango Drink 500ml</t>
  </si>
  <si>
    <t xml:space="preserve">SKU000385</t>
  </si>
  <si>
    <t xml:space="preserve">SKU000386</t>
  </si>
  <si>
    <t xml:space="preserve">SKU000387</t>
  </si>
  <si>
    <t xml:space="preserve">SKU000388</t>
  </si>
  <si>
    <t xml:space="preserve">SKU000389</t>
  </si>
  <si>
    <t xml:space="preserve">SKU000390</t>
  </si>
  <si>
    <t xml:space="preserve">SKU000391</t>
  </si>
  <si>
    <t xml:space="preserve">CoolBreeze Diapers 50pcs</t>
  </si>
  <si>
    <t xml:space="preserve">SKU000392</t>
  </si>
  <si>
    <t xml:space="preserve">SnackBite Multivitamin 60tabs</t>
  </si>
  <si>
    <t xml:space="preserve">SKU000393</t>
  </si>
  <si>
    <t xml:space="preserve">SnackBite Mango Drink 500ml</t>
  </si>
  <si>
    <t xml:space="preserve">SKU000394</t>
  </si>
  <si>
    <t xml:space="preserve">BabyTouch Diapers 50pcs</t>
  </si>
  <si>
    <t xml:space="preserve">SKU000395</t>
  </si>
  <si>
    <t xml:space="preserve">SnackBite Conditioner 150ml</t>
  </si>
  <si>
    <t xml:space="preserve">SKU000396</t>
  </si>
  <si>
    <t xml:space="preserve">SKU000397</t>
  </si>
  <si>
    <t xml:space="preserve">SKU000398</t>
  </si>
  <si>
    <t xml:space="preserve">FreshLife Baby Lotion 200ml</t>
  </si>
  <si>
    <t xml:space="preserve">SKU000399</t>
  </si>
  <si>
    <t xml:space="preserve">SKU000400</t>
  </si>
  <si>
    <t xml:space="preserve">SKU000401</t>
  </si>
  <si>
    <t xml:space="preserve">BabyTouch Floor Cleaner 1L</t>
  </si>
  <si>
    <t xml:space="preserve">SKU000402</t>
  </si>
  <si>
    <t xml:space="preserve">SKU000403</t>
  </si>
  <si>
    <t xml:space="preserve">SKU000404</t>
  </si>
  <si>
    <t xml:space="preserve">SKU000405</t>
  </si>
  <si>
    <t xml:space="preserve">SKU000406</t>
  </si>
  <si>
    <t xml:space="preserve">DailyEssentials Mango Drink 500ml</t>
  </si>
  <si>
    <t xml:space="preserve">SKU000407</t>
  </si>
  <si>
    <t xml:space="preserve">SKU000408</t>
  </si>
  <si>
    <t xml:space="preserve">NaturePlus Cheese Slice 200g</t>
  </si>
  <si>
    <t xml:space="preserve">SKU000409</t>
  </si>
  <si>
    <t xml:space="preserve">SKU000410</t>
  </si>
  <si>
    <t xml:space="preserve">WellnessFirst Shampoo 200ml</t>
  </si>
  <si>
    <t xml:space="preserve">SKU000411</t>
  </si>
  <si>
    <t xml:space="preserve">WellnessFirst Body Wash 300ml</t>
  </si>
  <si>
    <t xml:space="preserve">SKU000412</t>
  </si>
  <si>
    <t xml:space="preserve">SKU000413</t>
  </si>
  <si>
    <t xml:space="preserve">SKU000414</t>
  </si>
  <si>
    <t xml:space="preserve">SKU000415</t>
  </si>
  <si>
    <t xml:space="preserve">SKU000416</t>
  </si>
  <si>
    <t xml:space="preserve">SKU000417</t>
  </si>
  <si>
    <t xml:space="preserve">SKU000418</t>
  </si>
  <si>
    <t xml:space="preserve">NaturePlus Biscuits 200g</t>
  </si>
  <si>
    <t xml:space="preserve">SKU000419</t>
  </si>
  <si>
    <t xml:space="preserve">BabyTouch Multivitamin 60tabs</t>
  </si>
  <si>
    <t xml:space="preserve">SKU000420</t>
  </si>
  <si>
    <t xml:space="preserve">SKU000421</t>
  </si>
  <si>
    <t xml:space="preserve">SKU000422</t>
  </si>
  <si>
    <t xml:space="preserve">SKU000423</t>
  </si>
  <si>
    <t xml:space="preserve">SKU000424</t>
  </si>
  <si>
    <t xml:space="preserve">SKU000425</t>
  </si>
  <si>
    <t xml:space="preserve">SKU000426</t>
  </si>
  <si>
    <t xml:space="preserve">SnackBite Floor Cleaner 1L</t>
  </si>
  <si>
    <t xml:space="preserve">SKU000427</t>
  </si>
  <si>
    <t xml:space="preserve">SKU000428</t>
  </si>
  <si>
    <t xml:space="preserve">SKU000429</t>
  </si>
  <si>
    <t xml:space="preserve">SKU000430</t>
  </si>
  <si>
    <t xml:space="preserve">SKU000431</t>
  </si>
  <si>
    <t xml:space="preserve">SKU000432</t>
  </si>
  <si>
    <t xml:space="preserve">SKU000433</t>
  </si>
  <si>
    <t xml:space="preserve">SKU000434</t>
  </si>
  <si>
    <t xml:space="preserve">DailyEssentials Detergent 1kg</t>
  </si>
  <si>
    <t xml:space="preserve">SKU000435</t>
  </si>
  <si>
    <t xml:space="preserve">SKU000436</t>
  </si>
  <si>
    <t xml:space="preserve">SKU000437</t>
  </si>
  <si>
    <t xml:space="preserve">SKU000438</t>
  </si>
  <si>
    <t xml:space="preserve">CleanHome Energy Bar 50g</t>
  </si>
  <si>
    <t xml:space="preserve">SKU000439</t>
  </si>
  <si>
    <t xml:space="preserve">SKU000440</t>
  </si>
  <si>
    <t xml:space="preserve">SKU000441</t>
  </si>
  <si>
    <t xml:space="preserve">SKU000442</t>
  </si>
  <si>
    <t xml:space="preserve">SKU000443</t>
  </si>
  <si>
    <t xml:space="preserve">SKU000444</t>
  </si>
  <si>
    <t xml:space="preserve">SKU000445</t>
  </si>
  <si>
    <t xml:space="preserve">SKU000446</t>
  </si>
  <si>
    <t xml:space="preserve">SKU000447</t>
  </si>
  <si>
    <t xml:space="preserve">SKU000448</t>
  </si>
  <si>
    <t xml:space="preserve">SKU000449</t>
  </si>
  <si>
    <t xml:space="preserve">VitaBlend Toothpaste 100g</t>
  </si>
  <si>
    <t xml:space="preserve">SKU000450</t>
  </si>
  <si>
    <t xml:space="preserve">PureCare Biscuits 200g</t>
  </si>
  <si>
    <t xml:space="preserve">SKU000451</t>
  </si>
  <si>
    <t xml:space="preserve">SKU000452</t>
  </si>
  <si>
    <t xml:space="preserve">SKU000453</t>
  </si>
  <si>
    <t xml:space="preserve">SKU000454</t>
  </si>
  <si>
    <t xml:space="preserve">SKU000455</t>
  </si>
  <si>
    <t xml:space="preserve">CleanHome Chocolate Bar 80g</t>
  </si>
  <si>
    <t xml:space="preserve">SKU000456</t>
  </si>
  <si>
    <t xml:space="preserve">SKU000457</t>
  </si>
  <si>
    <t xml:space="preserve">SKU000458</t>
  </si>
  <si>
    <t xml:space="preserve">SKU000459</t>
  </si>
  <si>
    <t xml:space="preserve">SKU000460</t>
  </si>
  <si>
    <t xml:space="preserve">SKU000461</t>
  </si>
  <si>
    <t xml:space="preserve">VitaBlend Body Wash 300ml</t>
  </si>
  <si>
    <t xml:space="preserve">SKU000462</t>
  </si>
  <si>
    <t xml:space="preserve">SKU000463</t>
  </si>
  <si>
    <t xml:space="preserve">SKU000464</t>
  </si>
  <si>
    <t xml:space="preserve">SKU000465</t>
  </si>
  <si>
    <t xml:space="preserve">SKU000466</t>
  </si>
  <si>
    <t xml:space="preserve">SKU000467</t>
  </si>
  <si>
    <t xml:space="preserve">SKU000468</t>
  </si>
  <si>
    <t xml:space="preserve">SKU000469</t>
  </si>
  <si>
    <t xml:space="preserve">SKU000470</t>
  </si>
  <si>
    <t xml:space="preserve">SKU000471</t>
  </si>
  <si>
    <t xml:space="preserve">SKU000472</t>
  </si>
  <si>
    <t xml:space="preserve">SKU000473</t>
  </si>
  <si>
    <t xml:space="preserve">SKU000474</t>
  </si>
  <si>
    <t xml:space="preserve">FreshLife Green Tea 25bags</t>
  </si>
  <si>
    <t xml:space="preserve">SKU000475</t>
  </si>
  <si>
    <t xml:space="preserve">SKU000476</t>
  </si>
  <si>
    <t xml:space="preserve">SKU000477</t>
  </si>
  <si>
    <t xml:space="preserve">SKU000478</t>
  </si>
  <si>
    <t xml:space="preserve">WellnessFirst Mango Drink 500ml</t>
  </si>
  <si>
    <t xml:space="preserve">SKU000479</t>
  </si>
  <si>
    <t xml:space="preserve">SKU000480</t>
  </si>
  <si>
    <t xml:space="preserve">SKU000481</t>
  </si>
  <si>
    <t xml:space="preserve">SKU000482</t>
  </si>
  <si>
    <t xml:space="preserve">SKU000483</t>
  </si>
  <si>
    <t xml:space="preserve">SKU000484</t>
  </si>
  <si>
    <t xml:space="preserve">SKU000485</t>
  </si>
  <si>
    <t xml:space="preserve">SKU000486</t>
  </si>
  <si>
    <t xml:space="preserve">SKU000487</t>
  </si>
  <si>
    <t xml:space="preserve">SKU000488</t>
  </si>
  <si>
    <t xml:space="preserve">SKU000489</t>
  </si>
  <si>
    <t xml:space="preserve">SKU000490</t>
  </si>
  <si>
    <t xml:space="preserve">SKU000491</t>
  </si>
  <si>
    <t xml:space="preserve">SKU000492</t>
  </si>
  <si>
    <t xml:space="preserve">SKU000493</t>
  </si>
  <si>
    <t xml:space="preserve">SKU000494</t>
  </si>
  <si>
    <t xml:space="preserve">SKU000495</t>
  </si>
  <si>
    <t xml:space="preserve">SKU000496</t>
  </si>
  <si>
    <t xml:space="preserve">SKU000497</t>
  </si>
  <si>
    <t xml:space="preserve">VitaBlend Energy Bar 50g</t>
  </si>
  <si>
    <t xml:space="preserve">SKU000498</t>
  </si>
  <si>
    <t xml:space="preserve">SKU000499</t>
  </si>
  <si>
    <t xml:space="preserve">SKU000500</t>
  </si>
  <si>
    <t xml:space="preserve">SKU000501</t>
  </si>
  <si>
    <t xml:space="preserve">SKU000502</t>
  </si>
  <si>
    <t xml:space="preserve">SKU000503</t>
  </si>
  <si>
    <t xml:space="preserve">SKU000504</t>
  </si>
  <si>
    <t xml:space="preserve">PureCare Multivitamin 60tabs</t>
  </si>
  <si>
    <t xml:space="preserve">SKU000505</t>
  </si>
  <si>
    <t xml:space="preserve">BabyTouch Chocolate Bar 80g</t>
  </si>
  <si>
    <t xml:space="preserve">SKU000506</t>
  </si>
  <si>
    <t xml:space="preserve">BabyTouch Milk 1L</t>
  </si>
  <si>
    <t xml:space="preserve">SKU000507</t>
  </si>
  <si>
    <t xml:space="preserve">SKU000508</t>
  </si>
  <si>
    <t xml:space="preserve">SKU000509</t>
  </si>
  <si>
    <t xml:space="preserve">NaturePlus Milk 1L</t>
  </si>
  <si>
    <t xml:space="preserve">SKU000510</t>
  </si>
  <si>
    <t xml:space="preserve">SKU000511</t>
  </si>
  <si>
    <t xml:space="preserve">SKU000512</t>
  </si>
  <si>
    <t xml:space="preserve">SKU000513</t>
  </si>
  <si>
    <t xml:space="preserve">SKU000514</t>
  </si>
  <si>
    <t xml:space="preserve">SKU000515</t>
  </si>
  <si>
    <t xml:space="preserve">SnackBite Potato Chips 100g</t>
  </si>
  <si>
    <t xml:space="preserve">SKU000516</t>
  </si>
  <si>
    <t xml:space="preserve">SKU000517</t>
  </si>
  <si>
    <t xml:space="preserve">SKU000518</t>
  </si>
  <si>
    <t xml:space="preserve">SKU000519</t>
  </si>
  <si>
    <t xml:space="preserve">SKU000520</t>
  </si>
  <si>
    <t xml:space="preserve">SKU000521</t>
  </si>
  <si>
    <t xml:space="preserve">SKU000522</t>
  </si>
  <si>
    <t xml:space="preserve">SKU000523</t>
  </si>
  <si>
    <t xml:space="preserve">SKU000524</t>
  </si>
  <si>
    <t xml:space="preserve">SKU000525</t>
  </si>
  <si>
    <t xml:space="preserve">SKU000526</t>
  </si>
  <si>
    <t xml:space="preserve">SKU000527</t>
  </si>
  <si>
    <t xml:space="preserve">SKU000528</t>
  </si>
  <si>
    <t xml:space="preserve">SKU000529</t>
  </si>
  <si>
    <t xml:space="preserve">SKU000530</t>
  </si>
  <si>
    <t xml:space="preserve">SKU000531</t>
  </si>
  <si>
    <t xml:space="preserve">SKU000532</t>
  </si>
  <si>
    <t xml:space="preserve">SKU000533</t>
  </si>
  <si>
    <t xml:space="preserve">SKU000534</t>
  </si>
  <si>
    <t xml:space="preserve">SKU000535</t>
  </si>
  <si>
    <t xml:space="preserve">SKU000536</t>
  </si>
  <si>
    <t xml:space="preserve">SKU000537</t>
  </si>
  <si>
    <t xml:space="preserve">SKU000538</t>
  </si>
  <si>
    <t xml:space="preserve">SKU000539</t>
  </si>
  <si>
    <t xml:space="preserve">SKU000540</t>
  </si>
  <si>
    <t xml:space="preserve">SKU000541</t>
  </si>
  <si>
    <t xml:space="preserve">SKU000542</t>
  </si>
  <si>
    <t xml:space="preserve">SKU000543</t>
  </si>
  <si>
    <t xml:space="preserve">SKU000544</t>
  </si>
  <si>
    <t xml:space="preserve">PureCare Milk 1L</t>
  </si>
  <si>
    <t xml:space="preserve">SKU000545</t>
  </si>
  <si>
    <t xml:space="preserve">SKU000546</t>
  </si>
  <si>
    <t xml:space="preserve">SKU000547</t>
  </si>
  <si>
    <t xml:space="preserve">SKU000548</t>
  </si>
  <si>
    <t xml:space="preserve">SKU000549</t>
  </si>
  <si>
    <t xml:space="preserve">SKU000550</t>
  </si>
  <si>
    <t xml:space="preserve">SKU000551</t>
  </si>
  <si>
    <t xml:space="preserve">SKU000552</t>
  </si>
  <si>
    <t xml:space="preserve">SKU000553</t>
  </si>
  <si>
    <t xml:space="preserve">SKU000554</t>
  </si>
  <si>
    <t xml:space="preserve">SKU000555</t>
  </si>
  <si>
    <t xml:space="preserve">SKU000556</t>
  </si>
  <si>
    <t xml:space="preserve">SKU000557</t>
  </si>
  <si>
    <t xml:space="preserve">SKU000558</t>
  </si>
  <si>
    <t xml:space="preserve">SKU000559</t>
  </si>
  <si>
    <t xml:space="preserve">SKU000560</t>
  </si>
  <si>
    <t xml:space="preserve">SKU000561</t>
  </si>
  <si>
    <t xml:space="preserve">SKU000562</t>
  </si>
  <si>
    <t xml:space="preserve">SKU000563</t>
  </si>
  <si>
    <t xml:space="preserve">SKU000564</t>
  </si>
  <si>
    <t xml:space="preserve">SKU000565</t>
  </si>
  <si>
    <t xml:space="preserve">SKU000566</t>
  </si>
  <si>
    <t xml:space="preserve">WellnessFirst Floor Cleaner 1L</t>
  </si>
  <si>
    <t xml:space="preserve">SKU000567</t>
  </si>
  <si>
    <t xml:space="preserve">SKU000568</t>
  </si>
  <si>
    <t xml:space="preserve">SKU000569</t>
  </si>
  <si>
    <t xml:space="preserve">SKU000570</t>
  </si>
  <si>
    <t xml:space="preserve">SKU000571</t>
  </si>
  <si>
    <t xml:space="preserve">SKU000572</t>
  </si>
  <si>
    <t xml:space="preserve">SKU000573</t>
  </si>
  <si>
    <t xml:space="preserve">SKU000574</t>
  </si>
  <si>
    <t xml:space="preserve">SKU000575</t>
  </si>
  <si>
    <t xml:space="preserve">SKU000576</t>
  </si>
  <si>
    <t xml:space="preserve">SKU000577</t>
  </si>
  <si>
    <t xml:space="preserve">SKU000578</t>
  </si>
  <si>
    <t xml:space="preserve">SKU000579</t>
  </si>
  <si>
    <t xml:space="preserve">SKU000580</t>
  </si>
  <si>
    <t xml:space="preserve">SKU000581</t>
  </si>
  <si>
    <t xml:space="preserve">SKU000582</t>
  </si>
  <si>
    <t xml:space="preserve">SKU000583</t>
  </si>
  <si>
    <t xml:space="preserve">SKU000584</t>
  </si>
  <si>
    <t xml:space="preserve">SKU000585</t>
  </si>
  <si>
    <t xml:space="preserve">SKU000586</t>
  </si>
  <si>
    <t xml:space="preserve">SKU000587</t>
  </si>
  <si>
    <t xml:space="preserve">SKU000588</t>
  </si>
  <si>
    <t xml:space="preserve">SKU000589</t>
  </si>
  <si>
    <t xml:space="preserve">SKU000590</t>
  </si>
  <si>
    <t xml:space="preserve">SKU000591</t>
  </si>
  <si>
    <t xml:space="preserve">SKU000592</t>
  </si>
  <si>
    <t xml:space="preserve">SKU000593</t>
  </si>
  <si>
    <t xml:space="preserve">SKU000594</t>
  </si>
  <si>
    <t xml:space="preserve">SKU000595</t>
  </si>
  <si>
    <t xml:space="preserve">SKU000596</t>
  </si>
  <si>
    <t xml:space="preserve">SKU000597</t>
  </si>
  <si>
    <t xml:space="preserve">SKU000598</t>
  </si>
  <si>
    <t xml:space="preserve">SKU000599</t>
  </si>
  <si>
    <t xml:space="preserve">SKU000600</t>
  </si>
  <si>
    <t xml:space="preserve">SKU000601</t>
  </si>
  <si>
    <t xml:space="preserve">SKU000602</t>
  </si>
  <si>
    <t xml:space="preserve">SKU000603</t>
  </si>
  <si>
    <t xml:space="preserve">SKU000604</t>
  </si>
  <si>
    <t xml:space="preserve">SKU000605</t>
  </si>
  <si>
    <t xml:space="preserve">SKU000606</t>
  </si>
  <si>
    <t xml:space="preserve">SKU000607</t>
  </si>
  <si>
    <t xml:space="preserve">SKU000608</t>
  </si>
  <si>
    <t xml:space="preserve">SKU000609</t>
  </si>
  <si>
    <t xml:space="preserve">SKU000610</t>
  </si>
  <si>
    <t xml:space="preserve">SKU000611</t>
  </si>
  <si>
    <t xml:space="preserve">SKU000612</t>
  </si>
  <si>
    <t xml:space="preserve">SKU000613</t>
  </si>
  <si>
    <t xml:space="preserve">SKU000614</t>
  </si>
  <si>
    <t xml:space="preserve">SKU000615</t>
  </si>
  <si>
    <t xml:space="preserve">SKU000616</t>
  </si>
  <si>
    <t xml:space="preserve">SKU000617</t>
  </si>
  <si>
    <t xml:space="preserve">SKU000618</t>
  </si>
  <si>
    <t xml:space="preserve">SKU000619</t>
  </si>
  <si>
    <t xml:space="preserve">SKU000620</t>
  </si>
  <si>
    <t xml:space="preserve">SKU000621</t>
  </si>
  <si>
    <t xml:space="preserve">SKU000622</t>
  </si>
  <si>
    <t xml:space="preserve">SKU000623</t>
  </si>
  <si>
    <t xml:space="preserve">SKU000624</t>
  </si>
  <si>
    <t xml:space="preserve">SKU000625</t>
  </si>
  <si>
    <t xml:space="preserve">SKU000626</t>
  </si>
  <si>
    <t xml:space="preserve">SKU000627</t>
  </si>
  <si>
    <t xml:space="preserve">SKU000628</t>
  </si>
  <si>
    <t xml:space="preserve">SKU000629</t>
  </si>
  <si>
    <t xml:space="preserve">SKU000630</t>
  </si>
  <si>
    <t xml:space="preserve">SKU000631</t>
  </si>
  <si>
    <t xml:space="preserve">SKU000632</t>
  </si>
  <si>
    <t xml:space="preserve">SKU000633</t>
  </si>
  <si>
    <t xml:space="preserve">SKU000634</t>
  </si>
  <si>
    <t xml:space="preserve">SKU000635</t>
  </si>
  <si>
    <t xml:space="preserve">SKU000636</t>
  </si>
  <si>
    <t xml:space="preserve">SKU000637</t>
  </si>
  <si>
    <t xml:space="preserve">SKU000638</t>
  </si>
  <si>
    <t xml:space="preserve">SKU000639</t>
  </si>
  <si>
    <t xml:space="preserve">SKU000640</t>
  </si>
  <si>
    <t xml:space="preserve">SKU000641</t>
  </si>
  <si>
    <t xml:space="preserve">SKU000642</t>
  </si>
  <si>
    <t xml:space="preserve">SKU000643</t>
  </si>
  <si>
    <t xml:space="preserve">SKU000644</t>
  </si>
  <si>
    <t xml:space="preserve">DailyEssentials Yogurt 400g</t>
  </si>
  <si>
    <t xml:space="preserve">SKU000645</t>
  </si>
  <si>
    <t xml:space="preserve">SKU000646</t>
  </si>
  <si>
    <t xml:space="preserve">SKU000647</t>
  </si>
  <si>
    <t xml:space="preserve">SKU000648</t>
  </si>
  <si>
    <t xml:space="preserve">SKU000649</t>
  </si>
  <si>
    <t xml:space="preserve">SKU000650</t>
  </si>
  <si>
    <t xml:space="preserve">SKU000651</t>
  </si>
  <si>
    <t xml:space="preserve">SKU000652</t>
  </si>
  <si>
    <t xml:space="preserve">SKU000653</t>
  </si>
  <si>
    <t xml:space="preserve">SKU000654</t>
  </si>
  <si>
    <t xml:space="preserve">PureCare Potato Chips 100g</t>
  </si>
  <si>
    <t xml:space="preserve">SKU000655</t>
  </si>
  <si>
    <t xml:space="preserve">SKU000656</t>
  </si>
  <si>
    <t xml:space="preserve">CoolBreeze Protein Bar 60g</t>
  </si>
  <si>
    <t xml:space="preserve">SKU000657</t>
  </si>
  <si>
    <t xml:space="preserve">SKU000658</t>
  </si>
  <si>
    <t xml:space="preserve">SKU000659</t>
  </si>
  <si>
    <t xml:space="preserve">SKU000660</t>
  </si>
  <si>
    <t xml:space="preserve">FreshLife Shampoo 200ml</t>
  </si>
  <si>
    <t xml:space="preserve">SKU000661</t>
  </si>
  <si>
    <t xml:space="preserve">SKU000662</t>
  </si>
  <si>
    <t xml:space="preserve">SKU000663</t>
  </si>
  <si>
    <t xml:space="preserve">SKU000664</t>
  </si>
  <si>
    <t xml:space="preserve">SKU000665</t>
  </si>
  <si>
    <t xml:space="preserve">CoolBreeze Air Freshener 200g</t>
  </si>
  <si>
    <t xml:space="preserve">SKU000666</t>
  </si>
  <si>
    <t xml:space="preserve">SKU000667</t>
  </si>
  <si>
    <t xml:space="preserve">SKU000668</t>
  </si>
  <si>
    <t xml:space="preserve">SKU000669</t>
  </si>
  <si>
    <t xml:space="preserve">SKU000670</t>
  </si>
  <si>
    <t xml:space="preserve">SKU000671</t>
  </si>
  <si>
    <t xml:space="preserve">CoolBreeze Toothpaste 100g</t>
  </si>
  <si>
    <t xml:space="preserve">SKU000672</t>
  </si>
  <si>
    <t xml:space="preserve">SKU000673</t>
  </si>
  <si>
    <t xml:space="preserve">SKU000674</t>
  </si>
  <si>
    <t xml:space="preserve">SKU000675</t>
  </si>
  <si>
    <t xml:space="preserve">SKU000676</t>
  </si>
  <si>
    <t xml:space="preserve">SKU000677</t>
  </si>
  <si>
    <t xml:space="preserve">SKU000678</t>
  </si>
  <si>
    <t xml:space="preserve">SKU000679</t>
  </si>
  <si>
    <t xml:space="preserve">SKU000680</t>
  </si>
  <si>
    <t xml:space="preserve">SKU000681</t>
  </si>
  <si>
    <t xml:space="preserve">SKU000682</t>
  </si>
  <si>
    <t xml:space="preserve">SKU000683</t>
  </si>
  <si>
    <t xml:space="preserve">SnackBite Energy Bar 50g</t>
  </si>
  <si>
    <t xml:space="preserve">SKU000684</t>
  </si>
  <si>
    <t xml:space="preserve">SKU000685</t>
  </si>
  <si>
    <t xml:space="preserve">SKU000686</t>
  </si>
  <si>
    <t xml:space="preserve">SKU000687</t>
  </si>
  <si>
    <t xml:space="preserve">SKU000688</t>
  </si>
  <si>
    <t xml:space="preserve">CoolBreeze Detergent 1kg</t>
  </si>
  <si>
    <t xml:space="preserve">SKU000689</t>
  </si>
  <si>
    <t xml:space="preserve">WellnessFirst Green Tea 25bags</t>
  </si>
  <si>
    <t xml:space="preserve">PRD00690</t>
  </si>
  <si>
    <t xml:space="preserve">SKU000690</t>
  </si>
  <si>
    <t xml:space="preserve">SKU000691</t>
  </si>
  <si>
    <t xml:space="preserve">SKU000692</t>
  </si>
  <si>
    <t xml:space="preserve">SKU000693</t>
  </si>
  <si>
    <t xml:space="preserve">SKU000694</t>
  </si>
  <si>
    <t xml:space="preserve">SKU000695</t>
  </si>
  <si>
    <t xml:space="preserve">SKU000696</t>
  </si>
  <si>
    <t xml:space="preserve">SKU000697</t>
  </si>
  <si>
    <t xml:space="preserve">SKU000698</t>
  </si>
  <si>
    <t xml:space="preserve">SKU000699</t>
  </si>
  <si>
    <t xml:space="preserve">SKU000700</t>
  </si>
  <si>
    <t xml:space="preserve">NaturePlus Sanitizer 100ml</t>
  </si>
  <si>
    <t xml:space="preserve">SKU000701</t>
  </si>
  <si>
    <t xml:space="preserve">SKU000702</t>
  </si>
  <si>
    <t xml:space="preserve">SKU000703</t>
  </si>
  <si>
    <t xml:space="preserve">SKU000704</t>
  </si>
  <si>
    <t xml:space="preserve">SKU000705</t>
  </si>
  <si>
    <t xml:space="preserve">SKU000706</t>
  </si>
  <si>
    <t xml:space="preserve">SKU000707</t>
  </si>
  <si>
    <t xml:space="preserve">SKU000708</t>
  </si>
  <si>
    <t xml:space="preserve">SKU000709</t>
  </si>
  <si>
    <t xml:space="preserve">SKU000710</t>
  </si>
  <si>
    <t xml:space="preserve">SKU000711</t>
  </si>
  <si>
    <t xml:space="preserve">SKU000712</t>
  </si>
  <si>
    <t xml:space="preserve">SKU000713</t>
  </si>
  <si>
    <t xml:space="preserve">SKU000714</t>
  </si>
  <si>
    <t xml:space="preserve">SKU000715</t>
  </si>
  <si>
    <t xml:space="preserve">SKU000716</t>
  </si>
  <si>
    <t xml:space="preserve">SKU000717</t>
  </si>
  <si>
    <t xml:space="preserve">SKU000718</t>
  </si>
  <si>
    <t xml:space="preserve">SKU000719</t>
  </si>
  <si>
    <t xml:space="preserve">SKU000720</t>
  </si>
  <si>
    <t xml:space="preserve">VitaBlend Green Tea 25bags</t>
  </si>
  <si>
    <t xml:space="preserve">SKU000721</t>
  </si>
  <si>
    <t xml:space="preserve">SKU000722</t>
  </si>
  <si>
    <t xml:space="preserve">SKU000723</t>
  </si>
  <si>
    <t xml:space="preserve">SKU000724</t>
  </si>
  <si>
    <t xml:space="preserve">SKU000725</t>
  </si>
  <si>
    <t xml:space="preserve">SKU000726</t>
  </si>
  <si>
    <t xml:space="preserve">SKU000727</t>
  </si>
  <si>
    <t xml:space="preserve">SKU000728</t>
  </si>
  <si>
    <t xml:space="preserve">SKU000729</t>
  </si>
  <si>
    <t xml:space="preserve">SKU000730</t>
  </si>
  <si>
    <t xml:space="preserve">SKU000731</t>
  </si>
  <si>
    <t xml:space="preserve">SKU000732</t>
  </si>
  <si>
    <t xml:space="preserve">SKU000733</t>
  </si>
  <si>
    <t xml:space="preserve">SKU000734</t>
  </si>
  <si>
    <t xml:space="preserve">SKU000735</t>
  </si>
  <si>
    <t xml:space="preserve">SKU000736</t>
  </si>
  <si>
    <t xml:space="preserve">SKU000737</t>
  </si>
  <si>
    <t xml:space="preserve">SKU000738</t>
  </si>
  <si>
    <t xml:space="preserve">SKU000739</t>
  </si>
  <si>
    <t xml:space="preserve">SKU000740</t>
  </si>
  <si>
    <t xml:space="preserve">SKU000741</t>
  </si>
  <si>
    <t xml:space="preserve">SKU000742</t>
  </si>
  <si>
    <t xml:space="preserve">SKU000743</t>
  </si>
  <si>
    <t xml:space="preserve">SKU000744</t>
  </si>
  <si>
    <t xml:space="preserve">SKU000745</t>
  </si>
  <si>
    <t xml:space="preserve">SKU000746</t>
  </si>
  <si>
    <t xml:space="preserve">SKU000747</t>
  </si>
  <si>
    <t xml:space="preserve">SKU000748</t>
  </si>
  <si>
    <t xml:space="preserve">SKU000749</t>
  </si>
  <si>
    <t xml:space="preserve">SKU000750</t>
  </si>
  <si>
    <t xml:space="preserve">SKU000751</t>
  </si>
  <si>
    <t xml:space="preserve">SKU000752</t>
  </si>
  <si>
    <t xml:space="preserve">SKU000753</t>
  </si>
  <si>
    <t xml:space="preserve">SKU000754</t>
  </si>
  <si>
    <t xml:space="preserve">SKU000755</t>
  </si>
  <si>
    <t xml:space="preserve">SKU000756</t>
  </si>
  <si>
    <t xml:space="preserve">SKU000757</t>
  </si>
  <si>
    <t xml:space="preserve">SKU000758</t>
  </si>
  <si>
    <t xml:space="preserve">CoolBreeze Body Wash 300ml</t>
  </si>
  <si>
    <t xml:space="preserve">SKU000759</t>
  </si>
  <si>
    <t xml:space="preserve">NaturePlus Dishwash Gel 500ml</t>
  </si>
  <si>
    <t xml:space="preserve">SKU000760</t>
  </si>
  <si>
    <t xml:space="preserve">SKU000761</t>
  </si>
  <si>
    <t xml:space="preserve">SKU000762</t>
  </si>
  <si>
    <t xml:space="preserve">SKU000763</t>
  </si>
  <si>
    <t xml:space="preserve">SKU000764</t>
  </si>
  <si>
    <t xml:space="preserve">SKU000765</t>
  </si>
  <si>
    <t xml:space="preserve">SKU000766</t>
  </si>
  <si>
    <t xml:space="preserve">SKU000767</t>
  </si>
  <si>
    <t xml:space="preserve">SKU000768</t>
  </si>
  <si>
    <t xml:space="preserve">SKU000769</t>
  </si>
  <si>
    <t xml:space="preserve">SKU000770</t>
  </si>
  <si>
    <t xml:space="preserve">SKU000771</t>
  </si>
  <si>
    <t xml:space="preserve">SKU000772</t>
  </si>
  <si>
    <t xml:space="preserve">SKU000773</t>
  </si>
  <si>
    <t xml:space="preserve">SKU000774</t>
  </si>
  <si>
    <t xml:space="preserve">SKU000775</t>
  </si>
  <si>
    <t xml:space="preserve">SKU000776</t>
  </si>
  <si>
    <t xml:space="preserve">SKU000777</t>
  </si>
  <si>
    <t xml:space="preserve">SKU000778</t>
  </si>
  <si>
    <t xml:space="preserve">SKU000779</t>
  </si>
  <si>
    <t xml:space="preserve">SKU000780</t>
  </si>
  <si>
    <t xml:space="preserve">SKU000781</t>
  </si>
  <si>
    <t xml:space="preserve">SKU000782</t>
  </si>
  <si>
    <t xml:space="preserve">SKU000783</t>
  </si>
  <si>
    <t xml:space="preserve">SKU000784</t>
  </si>
  <si>
    <t xml:space="preserve">SKU000785</t>
  </si>
  <si>
    <t xml:space="preserve">SKU000786</t>
  </si>
  <si>
    <t xml:space="preserve">SKU000787</t>
  </si>
  <si>
    <t xml:space="preserve">SKU000788</t>
  </si>
  <si>
    <t xml:space="preserve">SKU000789</t>
  </si>
  <si>
    <t xml:space="preserve">SKU000790</t>
  </si>
  <si>
    <t xml:space="preserve">SKU000791</t>
  </si>
  <si>
    <t xml:space="preserve">SKU000792</t>
  </si>
  <si>
    <t xml:space="preserve">SKU000793</t>
  </si>
  <si>
    <t xml:space="preserve">SKU000794</t>
  </si>
  <si>
    <t xml:space="preserve">SKU000795</t>
  </si>
  <si>
    <t xml:space="preserve">SKU000796</t>
  </si>
  <si>
    <t xml:space="preserve">SKU000797</t>
  </si>
  <si>
    <t xml:space="preserve">SKU000798</t>
  </si>
  <si>
    <t xml:space="preserve">SKU000799</t>
  </si>
  <si>
    <t xml:space="preserve">SKU000800</t>
  </si>
  <si>
    <t xml:space="preserve">SKU000801</t>
  </si>
  <si>
    <t xml:space="preserve">SKU000802</t>
  </si>
  <si>
    <t xml:space="preserve">SKU000803</t>
  </si>
  <si>
    <t xml:space="preserve">SKU000804</t>
  </si>
  <si>
    <t xml:space="preserve">SKU000805</t>
  </si>
  <si>
    <t xml:space="preserve">SKU000806</t>
  </si>
  <si>
    <t xml:space="preserve">SKU000807</t>
  </si>
  <si>
    <t xml:space="preserve">SKU000808</t>
  </si>
  <si>
    <t xml:space="preserve">SKU000809</t>
  </si>
  <si>
    <t xml:space="preserve">SKU000810</t>
  </si>
  <si>
    <t xml:space="preserve">SKU000811</t>
  </si>
  <si>
    <t xml:space="preserve">SKU000812</t>
  </si>
  <si>
    <t xml:space="preserve">SKU000813</t>
  </si>
  <si>
    <t xml:space="preserve">SKU000814</t>
  </si>
  <si>
    <t xml:space="preserve">SKU000815</t>
  </si>
  <si>
    <t xml:space="preserve">SKU000816</t>
  </si>
  <si>
    <t xml:space="preserve">SKU000817</t>
  </si>
  <si>
    <t xml:space="preserve">SKU000818</t>
  </si>
  <si>
    <t xml:space="preserve">SKU000819</t>
  </si>
  <si>
    <t xml:space="preserve">SKU000820</t>
  </si>
  <si>
    <t xml:space="preserve">SKU000821</t>
  </si>
  <si>
    <t xml:space="preserve">SKU000822</t>
  </si>
  <si>
    <t xml:space="preserve">SKU000823</t>
  </si>
  <si>
    <t xml:space="preserve">FreshLife Sanitizer 100ml</t>
  </si>
  <si>
    <t xml:space="preserve">SKU000824</t>
  </si>
  <si>
    <t xml:space="preserve">SKU000825</t>
  </si>
  <si>
    <t xml:space="preserve">SKU000826</t>
  </si>
  <si>
    <t xml:space="preserve">SKU000827</t>
  </si>
  <si>
    <t xml:space="preserve">SKU000828</t>
  </si>
  <si>
    <t xml:space="preserve">SKU000829</t>
  </si>
  <si>
    <t xml:space="preserve">SKU000830</t>
  </si>
  <si>
    <t xml:space="preserve">SKU000831</t>
  </si>
  <si>
    <t xml:space="preserve">SKU000832</t>
  </si>
  <si>
    <t xml:space="preserve">SKU000833</t>
  </si>
  <si>
    <t xml:space="preserve">VitaBlend Air Freshener 200g</t>
  </si>
  <si>
    <t xml:space="preserve">SKU000834</t>
  </si>
  <si>
    <t xml:space="preserve">SKU000835</t>
  </si>
  <si>
    <t xml:space="preserve">SKU000836</t>
  </si>
  <si>
    <t xml:space="preserve">SnackBite Biscuits 200g</t>
  </si>
  <si>
    <t xml:space="preserve">SKU000837</t>
  </si>
  <si>
    <t xml:space="preserve">SKU000838</t>
  </si>
  <si>
    <t xml:space="preserve">SKU000839</t>
  </si>
  <si>
    <t xml:space="preserve">SKU000840</t>
  </si>
  <si>
    <t xml:space="preserve">SKU000841</t>
  </si>
  <si>
    <t xml:space="preserve">SKU000842</t>
  </si>
  <si>
    <t xml:space="preserve">SKU000843</t>
  </si>
  <si>
    <t xml:space="preserve">SKU000844</t>
  </si>
  <si>
    <t xml:space="preserve">SKU000845</t>
  </si>
  <si>
    <t xml:space="preserve">SKU000846</t>
  </si>
  <si>
    <t xml:space="preserve">SKU000847</t>
  </si>
  <si>
    <t xml:space="preserve">SKU000848</t>
  </si>
  <si>
    <t xml:space="preserve">SKU000849</t>
  </si>
  <si>
    <t xml:space="preserve">SKU000850</t>
  </si>
  <si>
    <t xml:space="preserve">SKU000851</t>
  </si>
  <si>
    <t xml:space="preserve">SKU000852</t>
  </si>
  <si>
    <t xml:space="preserve">SKU000853</t>
  </si>
  <si>
    <t xml:space="preserve">SKU000854</t>
  </si>
  <si>
    <t xml:space="preserve">SKU000855</t>
  </si>
  <si>
    <t xml:space="preserve">SKU000856</t>
  </si>
  <si>
    <t xml:space="preserve">SKU000857</t>
  </si>
  <si>
    <t xml:space="preserve">SKU000858</t>
  </si>
  <si>
    <t xml:space="preserve">SKU000859</t>
  </si>
  <si>
    <t xml:space="preserve">SKU000860</t>
  </si>
  <si>
    <t xml:space="preserve">SKU000861</t>
  </si>
  <si>
    <t xml:space="preserve">SKU000862</t>
  </si>
  <si>
    <t xml:space="preserve">SKU000863</t>
  </si>
  <si>
    <t xml:space="preserve">SKU000864</t>
  </si>
  <si>
    <t xml:space="preserve">SKU000865</t>
  </si>
  <si>
    <t xml:space="preserve">SKU000866</t>
  </si>
  <si>
    <t xml:space="preserve">SKU000867</t>
  </si>
  <si>
    <t xml:space="preserve">SKU000868</t>
  </si>
  <si>
    <t xml:space="preserve">SKU000869</t>
  </si>
  <si>
    <t xml:space="preserve">SKU000870</t>
  </si>
  <si>
    <t xml:space="preserve">SKU000871</t>
  </si>
  <si>
    <t xml:space="preserve">SKU000872</t>
  </si>
  <si>
    <t xml:space="preserve">SKU000873</t>
  </si>
  <si>
    <t xml:space="preserve">SKU000874</t>
  </si>
  <si>
    <t xml:space="preserve">SKU000875</t>
  </si>
  <si>
    <t xml:space="preserve">SKU000876</t>
  </si>
  <si>
    <t xml:space="preserve">SKU000877</t>
  </si>
  <si>
    <t xml:space="preserve">SKU000878</t>
  </si>
  <si>
    <t xml:space="preserve">SKU000879</t>
  </si>
  <si>
    <t xml:space="preserve">SKU000880</t>
  </si>
  <si>
    <t xml:space="preserve">SKU000881</t>
  </si>
  <si>
    <t xml:space="preserve">SKU000882</t>
  </si>
  <si>
    <t xml:space="preserve">SKU000883</t>
  </si>
  <si>
    <t xml:space="preserve">SKU000884</t>
  </si>
  <si>
    <t xml:space="preserve">SKU000885</t>
  </si>
  <si>
    <t xml:space="preserve">SKU000886</t>
  </si>
  <si>
    <t xml:space="preserve">SKU000887</t>
  </si>
  <si>
    <t xml:space="preserve">SKU000888</t>
  </si>
  <si>
    <t xml:space="preserve">SKU000889</t>
  </si>
  <si>
    <t xml:space="preserve">SKU000890</t>
  </si>
  <si>
    <t xml:space="preserve">SKU000891</t>
  </si>
  <si>
    <t xml:space="preserve">SKU000892</t>
  </si>
  <si>
    <t xml:space="preserve">SKU000893</t>
  </si>
  <si>
    <t xml:space="preserve">SKU000894</t>
  </si>
  <si>
    <t xml:space="preserve">SKU000895</t>
  </si>
  <si>
    <t xml:space="preserve">SKU000896</t>
  </si>
  <si>
    <t xml:space="preserve">SKU000897</t>
  </si>
  <si>
    <t xml:space="preserve">SKU000898</t>
  </si>
  <si>
    <t xml:space="preserve">SKU000899</t>
  </si>
  <si>
    <t xml:space="preserve">SKU000900</t>
  </si>
  <si>
    <t xml:space="preserve">SKU000901</t>
  </si>
  <si>
    <t xml:space="preserve">SKU000902</t>
  </si>
  <si>
    <t xml:space="preserve">SKU000903</t>
  </si>
  <si>
    <t xml:space="preserve">SKU000904</t>
  </si>
  <si>
    <t xml:space="preserve">SKU000905</t>
  </si>
  <si>
    <t xml:space="preserve">SKU000906</t>
  </si>
  <si>
    <t xml:space="preserve">SKU000907</t>
  </si>
  <si>
    <t xml:space="preserve">SKU000908</t>
  </si>
  <si>
    <t xml:space="preserve">SKU000909</t>
  </si>
  <si>
    <t xml:space="preserve">SKU000910</t>
  </si>
  <si>
    <t xml:space="preserve">NaturePlus Floor Cleaner 1L</t>
  </si>
  <si>
    <t xml:space="preserve">SKU000911</t>
  </si>
  <si>
    <t xml:space="preserve">SKU000912</t>
  </si>
  <si>
    <t xml:space="preserve">SKU000913</t>
  </si>
  <si>
    <t xml:space="preserve">SKU000914</t>
  </si>
  <si>
    <t xml:space="preserve">SKU000915</t>
  </si>
  <si>
    <t xml:space="preserve">SKU000916</t>
  </si>
  <si>
    <t xml:space="preserve">SKU000917</t>
  </si>
  <si>
    <t xml:space="preserve">SKU000918</t>
  </si>
  <si>
    <t xml:space="preserve">SKU000919</t>
  </si>
  <si>
    <t xml:space="preserve">SKU000920</t>
  </si>
  <si>
    <t xml:space="preserve">SKU000921</t>
  </si>
  <si>
    <t xml:space="preserve">SKU000922</t>
  </si>
  <si>
    <t xml:space="preserve">SKU000923</t>
  </si>
  <si>
    <t xml:space="preserve">SKU000924</t>
  </si>
  <si>
    <t xml:space="preserve">SKU000925</t>
  </si>
  <si>
    <t xml:space="preserve">SKU000926</t>
  </si>
  <si>
    <t xml:space="preserve">SKU000927</t>
  </si>
  <si>
    <t xml:space="preserve">CleanHome Conditioner 150ml</t>
  </si>
  <si>
    <t xml:space="preserve">SKU000928</t>
  </si>
  <si>
    <t xml:space="preserve">SKU000929</t>
  </si>
  <si>
    <t xml:space="preserve">SKU000930</t>
  </si>
  <si>
    <t xml:space="preserve">SKU000931</t>
  </si>
  <si>
    <t xml:space="preserve">SKU000932</t>
  </si>
  <si>
    <t xml:space="preserve">SKU000933</t>
  </si>
  <si>
    <t xml:space="preserve">SKU000934</t>
  </si>
  <si>
    <t xml:space="preserve">SKU000935</t>
  </si>
  <si>
    <t xml:space="preserve">SKU000936</t>
  </si>
  <si>
    <t xml:space="preserve">SKU000937</t>
  </si>
  <si>
    <t xml:space="preserve">SKU000938</t>
  </si>
  <si>
    <t xml:space="preserve">SKU000939</t>
  </si>
  <si>
    <t xml:space="preserve">SKU000940</t>
  </si>
  <si>
    <t xml:space="preserve">SKU000941</t>
  </si>
  <si>
    <t xml:space="preserve">SKU000942</t>
  </si>
  <si>
    <t xml:space="preserve">SKU000943</t>
  </si>
  <si>
    <t xml:space="preserve">SKU000944</t>
  </si>
  <si>
    <t xml:space="preserve">SKU000945</t>
  </si>
  <si>
    <t xml:space="preserve">SKU000946</t>
  </si>
  <si>
    <t xml:space="preserve">SKU000947</t>
  </si>
  <si>
    <t xml:space="preserve">SKU000948</t>
  </si>
  <si>
    <t xml:space="preserve">SKU000949</t>
  </si>
  <si>
    <t xml:space="preserve">SKU000950</t>
  </si>
  <si>
    <t xml:space="preserve">SKU000951</t>
  </si>
  <si>
    <t xml:space="preserve">SKU000952</t>
  </si>
  <si>
    <t xml:space="preserve">SKU000953</t>
  </si>
  <si>
    <t xml:space="preserve">SKU000954</t>
  </si>
  <si>
    <t xml:space="preserve">SKU000955</t>
  </si>
  <si>
    <t xml:space="preserve">SKU000956</t>
  </si>
  <si>
    <t xml:space="preserve">SKU000957</t>
  </si>
  <si>
    <t xml:space="preserve">SKU000958</t>
  </si>
  <si>
    <t xml:space="preserve">SKU000959</t>
  </si>
  <si>
    <t xml:space="preserve">SKU000960</t>
  </si>
  <si>
    <t xml:space="preserve">SKU000961</t>
  </si>
  <si>
    <t xml:space="preserve">SKU000962</t>
  </si>
  <si>
    <t xml:space="preserve">SKU000963</t>
  </si>
  <si>
    <t xml:space="preserve">SKU000964</t>
  </si>
  <si>
    <t xml:space="preserve">SKU000965</t>
  </si>
  <si>
    <t xml:space="preserve">SKU000966</t>
  </si>
  <si>
    <t xml:space="preserve">SKU000967</t>
  </si>
  <si>
    <t xml:space="preserve">SKU000968</t>
  </si>
  <si>
    <t xml:space="preserve">SKU000969</t>
  </si>
  <si>
    <t xml:space="preserve">SKU000970</t>
  </si>
  <si>
    <t xml:space="preserve">SKU000971</t>
  </si>
  <si>
    <t xml:space="preserve">SKU000972</t>
  </si>
  <si>
    <t xml:space="preserve">SKU000973</t>
  </si>
  <si>
    <t xml:space="preserve">SKU000974</t>
  </si>
  <si>
    <t xml:space="preserve">SKU000975</t>
  </si>
  <si>
    <t xml:space="preserve">SKU000976</t>
  </si>
  <si>
    <t xml:space="preserve">SKU000977</t>
  </si>
  <si>
    <t xml:space="preserve">SKU000978</t>
  </si>
  <si>
    <t xml:space="preserve">SKU000979</t>
  </si>
  <si>
    <t xml:space="preserve">SKU000980</t>
  </si>
  <si>
    <t xml:space="preserve">SKU000981</t>
  </si>
  <si>
    <t xml:space="preserve">SKU000982</t>
  </si>
  <si>
    <t xml:space="preserve">SKU000983</t>
  </si>
  <si>
    <t xml:space="preserve">SKU000984</t>
  </si>
  <si>
    <t xml:space="preserve">PureCare Face Wash 150ml</t>
  </si>
  <si>
    <t xml:space="preserve">SKU000985</t>
  </si>
  <si>
    <t xml:space="preserve">SKU000986</t>
  </si>
  <si>
    <t xml:space="preserve">SKU000987</t>
  </si>
  <si>
    <t xml:space="preserve">SKU000988</t>
  </si>
  <si>
    <t xml:space="preserve">SKU000989</t>
  </si>
  <si>
    <t xml:space="preserve">SKU000990</t>
  </si>
  <si>
    <t xml:space="preserve">SKU000991</t>
  </si>
  <si>
    <t xml:space="preserve">SKU000992</t>
  </si>
  <si>
    <t xml:space="preserve">SKU000993</t>
  </si>
  <si>
    <t xml:space="preserve">SKU000994</t>
  </si>
  <si>
    <t xml:space="preserve">SKU000995</t>
  </si>
  <si>
    <t xml:space="preserve">SKU000996</t>
  </si>
  <si>
    <t xml:space="preserve">SKU000997</t>
  </si>
  <si>
    <t xml:space="preserve">SKU000998</t>
  </si>
  <si>
    <t xml:space="preserve">SKU000999</t>
  </si>
  <si>
    <t xml:space="preserve">SKU001000</t>
  </si>
  <si>
    <t xml:space="preserve">Supplier_Name</t>
  </si>
  <si>
    <t xml:space="preserve">Supplier_Category</t>
  </si>
  <si>
    <t xml:space="preserve">Country</t>
  </si>
  <si>
    <t xml:space="preserve">Lead_Time_Days</t>
  </si>
  <si>
    <t xml:space="preserve">MOQ</t>
  </si>
  <si>
    <t xml:space="preserve">Quality_Rating</t>
  </si>
  <si>
    <t xml:space="preserve">Defect_Rate_Pct</t>
  </si>
  <si>
    <t xml:space="preserve">Contract_Start</t>
  </si>
  <si>
    <t xml:space="preserve">Contract_End</t>
  </si>
  <si>
    <t xml:space="preserve">Certification</t>
  </si>
  <si>
    <t xml:space="preserve">★ Contract_Days_Left</t>
  </si>
  <si>
    <t xml:space="preserve">★ Contract_Status</t>
  </si>
  <si>
    <t xml:space="preserve">★ Supplier_Risk</t>
  </si>
  <si>
    <t xml:space="preserve">Supplier_I_Vendor_1</t>
  </si>
  <si>
    <t xml:space="preserve">India</t>
  </si>
  <si>
    <t xml:space="preserve">Supplier_P_Vendor_2</t>
  </si>
  <si>
    <t xml:space="preserve">Co-Manufacturer</t>
  </si>
  <si>
    <t xml:space="preserve">GMP</t>
  </si>
  <si>
    <t xml:space="preserve">Supplier_K_Vendor_3</t>
  </si>
  <si>
    <t xml:space="preserve">Packaging</t>
  </si>
  <si>
    <t xml:space="preserve">Germany</t>
  </si>
  <si>
    <t xml:space="preserve">FSSC 22000</t>
  </si>
  <si>
    <t xml:space="preserve">Supplier_L_Vendor_4</t>
  </si>
  <si>
    <t xml:space="preserve">HACCP</t>
  </si>
  <si>
    <t xml:space="preserve">Supplier_H_Vendor_5</t>
  </si>
  <si>
    <t xml:space="preserve">China</t>
  </si>
  <si>
    <t xml:space="preserve">ISO 9001</t>
  </si>
  <si>
    <t xml:space="preserve">Supplier_G_Vendor_6</t>
  </si>
  <si>
    <t xml:space="preserve">SUP00007</t>
  </si>
  <si>
    <t xml:space="preserve">Supplier_M_Vendor_7</t>
  </si>
  <si>
    <t xml:space="preserve">Supplier_B_Vendor_8</t>
  </si>
  <si>
    <t xml:space="preserve">Raw Material</t>
  </si>
  <si>
    <t xml:space="preserve">Supplier_A_Vendor_9</t>
  </si>
  <si>
    <t xml:space="preserve">Supplier_H_Vendor_10</t>
  </si>
  <si>
    <t xml:space="preserve">Supplier_H_Vendor_11</t>
  </si>
  <si>
    <t xml:space="preserve">Supplier_Q_Vendor_12</t>
  </si>
  <si>
    <t xml:space="preserve">Supplier_G_Vendor_13</t>
  </si>
  <si>
    <t xml:space="preserve">SUP00014</t>
  </si>
  <si>
    <t xml:space="preserve">Supplier_M_Vendor_14</t>
  </si>
  <si>
    <t xml:space="preserve">Supplier_F_Vendor_15</t>
  </si>
  <si>
    <t xml:space="preserve">Supplier_I_Vendor_16</t>
  </si>
  <si>
    <t xml:space="preserve">SUP00017</t>
  </si>
  <si>
    <t xml:space="preserve">Supplier_H_Vendor_17</t>
  </si>
  <si>
    <t xml:space="preserve">SUP00018</t>
  </si>
  <si>
    <t xml:space="preserve">Supplier_I_Vendor_18</t>
  </si>
  <si>
    <t xml:space="preserve">Supplier_Q_Vendor_19</t>
  </si>
  <si>
    <t xml:space="preserve">Supplier_F_Vendor_20</t>
  </si>
  <si>
    <t xml:space="preserve">USA</t>
  </si>
  <si>
    <t xml:space="preserve">Supplier_Q_Vendor_21</t>
  </si>
  <si>
    <t xml:space="preserve">Supplier_C_Vendor_22</t>
  </si>
  <si>
    <t xml:space="preserve">Supplier_S_Vendor_23</t>
  </si>
  <si>
    <t xml:space="preserve">Supplier_E_Vendor_24</t>
  </si>
  <si>
    <t xml:space="preserve">Supplier_L_Vendor_25</t>
  </si>
  <si>
    <t xml:space="preserve">Supplier_Q_Vendor_26</t>
  </si>
  <si>
    <t xml:space="preserve">Supplier_Q_Vendor_27</t>
  </si>
  <si>
    <t xml:space="preserve">SUP00028</t>
  </si>
  <si>
    <t xml:space="preserve">Supplier_G_Vendor_28</t>
  </si>
  <si>
    <t xml:space="preserve">SUP00029</t>
  </si>
  <si>
    <t xml:space="preserve">Supplier_R_Vendor_29</t>
  </si>
  <si>
    <t xml:space="preserve">SUP00030</t>
  </si>
  <si>
    <t xml:space="preserve">Supplier_O_Vendor_30</t>
  </si>
  <si>
    <t xml:space="preserve">Supplier_T_Vendor_31</t>
  </si>
  <si>
    <t xml:space="preserve">Supplier_E_Vendor_32</t>
  </si>
  <si>
    <t xml:space="preserve">Supplier_T_Vendor_33</t>
  </si>
  <si>
    <t xml:space="preserve">Supplier_P_Vendor_34</t>
  </si>
  <si>
    <t xml:space="preserve">SUP00035</t>
  </si>
  <si>
    <t xml:space="preserve">Supplier_C_Vendor_35</t>
  </si>
  <si>
    <t xml:space="preserve">Supplier_F_Vendor_36</t>
  </si>
  <si>
    <t xml:space="preserve">Supplier_G_Vendor_37</t>
  </si>
  <si>
    <t xml:space="preserve">Supplier_F_Vendor_38</t>
  </si>
  <si>
    <t xml:space="preserve">Supplier_M_Vendor_39</t>
  </si>
  <si>
    <t xml:space="preserve">Supplier_E_Vendor_40</t>
  </si>
  <si>
    <t xml:space="preserve">Supplier_L_Vendor_41</t>
  </si>
  <si>
    <t xml:space="preserve">Supplier_E_Vendor_42</t>
  </si>
  <si>
    <t xml:space="preserve">Supplier_E_Vendor_43</t>
  </si>
  <si>
    <t xml:space="preserve">Supplier_P_Vendor_44</t>
  </si>
  <si>
    <t xml:space="preserve">Supplier_S_Vendor_45</t>
  </si>
  <si>
    <t xml:space="preserve">Supplier_K_Vendor_46</t>
  </si>
  <si>
    <t xml:space="preserve">Supplier_N_Vendor_47</t>
  </si>
  <si>
    <t xml:space="preserve">Supplier_R_Vendor_48</t>
  </si>
  <si>
    <t xml:space="preserve">Supplier_E_Vendor_49</t>
  </si>
  <si>
    <t xml:space="preserve">Supplier_C_Vendor_50</t>
  </si>
  <si>
    <t xml:space="preserve">SUP00051</t>
  </si>
  <si>
    <t xml:space="preserve">Supplier_T_Vendor_51</t>
  </si>
  <si>
    <t xml:space="preserve">Supplier_K_Vendor_52</t>
  </si>
  <si>
    <t xml:space="preserve">Supplier_G_Vendor_53</t>
  </si>
  <si>
    <t xml:space="preserve">Supplier_A_Vendor_54</t>
  </si>
  <si>
    <t xml:space="preserve">Supplier_P_Vendor_55</t>
  </si>
  <si>
    <t xml:space="preserve">Supplier_B_Vendor_56</t>
  </si>
  <si>
    <t xml:space="preserve">Supplier_J_Vendor_57</t>
  </si>
  <si>
    <t xml:space="preserve">Supplier_K_Vendor_58</t>
  </si>
  <si>
    <t xml:space="preserve">Supplier_D_Vendor_59</t>
  </si>
  <si>
    <t xml:space="preserve">Supplier_P_Vendor_60</t>
  </si>
  <si>
    <t xml:space="preserve">Supplier_G_Vendor_61</t>
  </si>
  <si>
    <t xml:space="preserve">SUP00062</t>
  </si>
  <si>
    <t xml:space="preserve">Supplier_B_Vendor_62</t>
  </si>
  <si>
    <t xml:space="preserve">Supplier_N_Vendor_63</t>
  </si>
  <si>
    <t xml:space="preserve">Supplier_H_Vendor_64</t>
  </si>
  <si>
    <t xml:space="preserve">Supplier_D_Vendor_65</t>
  </si>
  <si>
    <t xml:space="preserve">Supplier_G_Vendor_66</t>
  </si>
  <si>
    <t xml:space="preserve">Supplier_Q_Vendor_67</t>
  </si>
  <si>
    <t xml:space="preserve">Supplier_L_Vendor_68</t>
  </si>
  <si>
    <t xml:space="preserve">Supplier_M_Vendor_69</t>
  </si>
  <si>
    <t xml:space="preserve">Supplier_C_Vendor_70</t>
  </si>
  <si>
    <t xml:space="preserve">Supplier_A_Vendor_71</t>
  </si>
  <si>
    <t xml:space="preserve">Supplier_M_Vendor_72</t>
  </si>
  <si>
    <t xml:space="preserve">Supplier_N_Vendor_73</t>
  </si>
  <si>
    <t xml:space="preserve">Supplier_E_Vendor_74</t>
  </si>
  <si>
    <t xml:space="preserve">Supplier_H_Vendor_75</t>
  </si>
  <si>
    <t xml:space="preserve">SUP00076</t>
  </si>
  <si>
    <t xml:space="preserve">Supplier_K_Vendor_76</t>
  </si>
  <si>
    <t xml:space="preserve">Supplier_I_Vendor_77</t>
  </si>
  <si>
    <t xml:space="preserve">Supplier_B_Vendor_78</t>
  </si>
  <si>
    <t xml:space="preserve">Supplier_F_Vendor_79</t>
  </si>
  <si>
    <t xml:space="preserve">Supplier_O_Vendor_80</t>
  </si>
  <si>
    <t xml:space="preserve">Supplier_M_Vendor_81</t>
  </si>
  <si>
    <t xml:space="preserve">Supplier_B_Vendor_82</t>
  </si>
  <si>
    <t xml:space="preserve">Supplier_I_Vendor_83</t>
  </si>
  <si>
    <t xml:space="preserve">Supplier_C_Vendor_84</t>
  </si>
  <si>
    <t xml:space="preserve">Supplier_C_Vendor_85</t>
  </si>
  <si>
    <t xml:space="preserve">SUP00086</t>
  </si>
  <si>
    <t xml:space="preserve">Supplier_E_Vendor_86</t>
  </si>
  <si>
    <t xml:space="preserve">Supplier_E_Vendor_87</t>
  </si>
  <si>
    <t xml:space="preserve">Supplier_M_Vendor_88</t>
  </si>
  <si>
    <t xml:space="preserve">Supplier_K_Vendor_89</t>
  </si>
  <si>
    <t xml:space="preserve">Supplier_N_Vendor_90</t>
  </si>
  <si>
    <t xml:space="preserve">Supplier_R_Vendor_91</t>
  </si>
  <si>
    <t xml:space="preserve">Supplier_M_Vendor_92</t>
  </si>
  <si>
    <t xml:space="preserve">Supplier_A_Vendor_93</t>
  </si>
  <si>
    <t xml:space="preserve">Supplier_F_Vendor_94</t>
  </si>
  <si>
    <t xml:space="preserve">Supplier_M_Vendor_95</t>
  </si>
  <si>
    <t xml:space="preserve">Supplier_I_Vendor_96</t>
  </si>
  <si>
    <t xml:space="preserve">Supplier_L_Vendor_97</t>
  </si>
  <si>
    <t xml:space="preserve">Supplier_R_Vendor_98</t>
  </si>
  <si>
    <t xml:space="preserve">Supplier_C_Vendor_99</t>
  </si>
  <si>
    <t xml:space="preserve">Supplier_S_Vendor_100</t>
  </si>
  <si>
    <t xml:space="preserve">Supplier_N_Vendor_101</t>
  </si>
  <si>
    <t xml:space="preserve">SUP00102</t>
  </si>
  <si>
    <t xml:space="preserve">Supplier_D_Vendor_102</t>
  </si>
  <si>
    <t xml:space="preserve">Supplier_C_Vendor_103</t>
  </si>
  <si>
    <t xml:space="preserve">Supplier_B_Vendor_104</t>
  </si>
  <si>
    <t xml:space="preserve">Supplier_A_Vendor_105</t>
  </si>
  <si>
    <t xml:space="preserve">Supplier_K_Vendor_106</t>
  </si>
  <si>
    <t xml:space="preserve">Supplier_R_Vendor_107</t>
  </si>
  <si>
    <t xml:space="preserve">Supplier_H_Vendor_108</t>
  </si>
  <si>
    <t xml:space="preserve">Supplier_A_Vendor_109</t>
  </si>
  <si>
    <t xml:space="preserve">Supplier_T_Vendor_110</t>
  </si>
  <si>
    <t xml:space="preserve">Supplier_S_Vendor_111</t>
  </si>
  <si>
    <t xml:space="preserve">Supplier_E_Vendor_112</t>
  </si>
  <si>
    <t xml:space="preserve">Supplier_O_Vendor_113</t>
  </si>
  <si>
    <t xml:space="preserve">Supplier_J_Vendor_114</t>
  </si>
  <si>
    <t xml:space="preserve">Supplier_R_Vendor_115</t>
  </si>
  <si>
    <t xml:space="preserve">Supplier_N_Vendor_116</t>
  </si>
  <si>
    <t xml:space="preserve">Supplier_H_Vendor_117</t>
  </si>
  <si>
    <t xml:space="preserve">SUP00118</t>
  </si>
  <si>
    <t xml:space="preserve">Supplier_B_Vendor_118</t>
  </si>
  <si>
    <t xml:space="preserve">Supplier_T_Vendor_119</t>
  </si>
  <si>
    <t xml:space="preserve">Supplier_B_Vendor_120</t>
  </si>
  <si>
    <t xml:space="preserve">Supplier_E_Vendor_121</t>
  </si>
  <si>
    <t xml:space="preserve">Supplier_Q_Vendor_122</t>
  </si>
  <si>
    <t xml:space="preserve">Supplier_D_Vendor_123</t>
  </si>
  <si>
    <t xml:space="preserve">SUP00124</t>
  </si>
  <si>
    <t xml:space="preserve">Supplier_E_Vendor_124</t>
  </si>
  <si>
    <t xml:space="preserve">Supplier_F_Vendor_125</t>
  </si>
  <si>
    <t xml:space="preserve">Supplier_D_Vendor_126</t>
  </si>
  <si>
    <t xml:space="preserve">Supplier_D_Vendor_127</t>
  </si>
  <si>
    <t xml:space="preserve">SUP00128</t>
  </si>
  <si>
    <t xml:space="preserve">Supplier_R_Vendor_128</t>
  </si>
  <si>
    <t xml:space="preserve">Supplier_M_Vendor_129</t>
  </si>
  <si>
    <t xml:space="preserve">Supplier_R_Vendor_130</t>
  </si>
  <si>
    <t xml:space="preserve">Supplier_D_Vendor_131</t>
  </si>
  <si>
    <t xml:space="preserve">Supplier_H_Vendor_132</t>
  </si>
  <si>
    <t xml:space="preserve">Supplier_T_Vendor_133</t>
  </si>
  <si>
    <t xml:space="preserve">Supplier_R_Vendor_134</t>
  </si>
  <si>
    <t xml:space="preserve">SUP00135</t>
  </si>
  <si>
    <t xml:space="preserve">Supplier_A_Vendor_135</t>
  </si>
  <si>
    <t xml:space="preserve">Supplier_E_Vendor_136</t>
  </si>
  <si>
    <t xml:space="preserve">Supplier_A_Vendor_137</t>
  </si>
  <si>
    <t xml:space="preserve">Supplier_I_Vendor_138</t>
  </si>
  <si>
    <t xml:space="preserve">Supplier_M_Vendor_139</t>
  </si>
  <si>
    <t xml:space="preserve">Supplier_K_Vendor_140</t>
  </si>
  <si>
    <t xml:space="preserve">Supplier_R_Vendor_141</t>
  </si>
  <si>
    <t xml:space="preserve">Supplier_H_Vendor_142</t>
  </si>
  <si>
    <t xml:space="preserve">Supplier_Q_Vendor_143</t>
  </si>
  <si>
    <t xml:space="preserve">Supplier_G_Vendor_144</t>
  </si>
  <si>
    <t xml:space="preserve">Supplier_J_Vendor_145</t>
  </si>
  <si>
    <t xml:space="preserve">Supplier_I_Vendor_146</t>
  </si>
  <si>
    <t xml:space="preserve">Supplier_S_Vendor_147</t>
  </si>
  <si>
    <t xml:space="preserve">Supplier_L_Vendor_148</t>
  </si>
  <si>
    <t xml:space="preserve">SUP00149</t>
  </si>
  <si>
    <t xml:space="preserve">Supplier_A_Vendor_149</t>
  </si>
  <si>
    <t xml:space="preserve">Supplier_G_Vendor_150</t>
  </si>
  <si>
    <t xml:space="preserve">Supplier_M_Vendor_151</t>
  </si>
  <si>
    <t xml:space="preserve">Supplier_L_Vendor_152</t>
  </si>
  <si>
    <t xml:space="preserve">Supplier_G_Vendor_153</t>
  </si>
  <si>
    <t xml:space="preserve">Supplier_G_Vendor_154</t>
  </si>
  <si>
    <t xml:space="preserve">Supplier_I_Vendor_155</t>
  </si>
  <si>
    <t xml:space="preserve">Supplier_R_Vendor_156</t>
  </si>
  <si>
    <t xml:space="preserve">SUP00157</t>
  </si>
  <si>
    <t xml:space="preserve">Supplier_G_Vendor_157</t>
  </si>
  <si>
    <t xml:space="preserve">Supplier_S_Vendor_158</t>
  </si>
  <si>
    <t xml:space="preserve">Supplier_I_Vendor_159</t>
  </si>
  <si>
    <t xml:space="preserve">Supplier_T_Vendor_160</t>
  </si>
  <si>
    <t xml:space="preserve">Supplier_D_Vendor_161</t>
  </si>
  <si>
    <t xml:space="preserve">SUP00162</t>
  </si>
  <si>
    <t xml:space="preserve">Supplier_B_Vendor_162</t>
  </si>
  <si>
    <t xml:space="preserve">Supplier_L_Vendor_163</t>
  </si>
  <si>
    <t xml:space="preserve">Supplier_J_Vendor_164</t>
  </si>
  <si>
    <t xml:space="preserve">Supplier_S_Vendor_165</t>
  </si>
  <si>
    <t xml:space="preserve">Supplier_A_Vendor_166</t>
  </si>
  <si>
    <t xml:space="preserve">Supplier_D_Vendor_167</t>
  </si>
  <si>
    <t xml:space="preserve">Supplier_B_Vendor_168</t>
  </si>
  <si>
    <t xml:space="preserve">Supplier_S_Vendor_169</t>
  </si>
  <si>
    <t xml:space="preserve">SUP00170</t>
  </si>
  <si>
    <t xml:space="preserve">Supplier_F_Vendor_170</t>
  </si>
  <si>
    <t xml:space="preserve">Supplier_M_Vendor_171</t>
  </si>
  <si>
    <t xml:space="preserve">Supplier_A_Vendor_172</t>
  </si>
  <si>
    <t xml:space="preserve">Supplier_I_Vendor_173</t>
  </si>
  <si>
    <t xml:space="preserve">Supplier_T_Vendor_174</t>
  </si>
  <si>
    <t xml:space="preserve">Supplier_K_Vendor_175</t>
  </si>
  <si>
    <t xml:space="preserve">Supplier_L_Vendor_176</t>
  </si>
  <si>
    <t xml:space="preserve">Supplier_D_Vendor_177</t>
  </si>
  <si>
    <t xml:space="preserve">SUP00178</t>
  </si>
  <si>
    <t xml:space="preserve">Supplier_R_Vendor_178</t>
  </si>
  <si>
    <t xml:space="preserve">SUP00179</t>
  </si>
  <si>
    <t xml:space="preserve">Supplier_S_Vendor_179</t>
  </si>
  <si>
    <t xml:space="preserve">SUP00180</t>
  </si>
  <si>
    <t xml:space="preserve">Supplier_B_Vendor_180</t>
  </si>
  <si>
    <t xml:space="preserve">Supplier_O_Vendor_181</t>
  </si>
  <si>
    <t xml:space="preserve">Supplier_I_Vendor_182</t>
  </si>
  <si>
    <t xml:space="preserve">Supplier_M_Vendor_183</t>
  </si>
  <si>
    <t xml:space="preserve">Supplier_B_Vendor_184</t>
  </si>
  <si>
    <t xml:space="preserve">Supplier_C_Vendor_185</t>
  </si>
  <si>
    <t xml:space="preserve">Supplier_H_Vendor_186</t>
  </si>
  <si>
    <t xml:space="preserve">SUP00187</t>
  </si>
  <si>
    <t xml:space="preserve">Supplier_P_Vendor_187</t>
  </si>
  <si>
    <t xml:space="preserve">SUP00188</t>
  </si>
  <si>
    <t xml:space="preserve">Supplier_T_Vendor_188</t>
  </si>
  <si>
    <t xml:space="preserve">Supplier_D_Vendor_189</t>
  </si>
  <si>
    <t xml:space="preserve">Supplier_E_Vendor_190</t>
  </si>
  <si>
    <t xml:space="preserve">Supplier_R_Vendor_191</t>
  </si>
  <si>
    <t xml:space="preserve">SUP00192</t>
  </si>
  <si>
    <t xml:space="preserve">Supplier_B_Vendor_192</t>
  </si>
  <si>
    <t xml:space="preserve">Supplier_C_Vendor_193</t>
  </si>
  <si>
    <t xml:space="preserve">Supplier_B_Vendor_194</t>
  </si>
  <si>
    <t xml:space="preserve">Supplier_R_Vendor_195</t>
  </si>
  <si>
    <t xml:space="preserve">Supplier_J_Vendor_196</t>
  </si>
  <si>
    <t xml:space="preserve">SUP00197</t>
  </si>
  <si>
    <t xml:space="preserve">Supplier_D_Vendor_197</t>
  </si>
  <si>
    <t xml:space="preserve">Supplier_R_Vendor_198</t>
  </si>
  <si>
    <t xml:space="preserve">Supplier_C_Vendor_199</t>
  </si>
  <si>
    <t xml:space="preserve">SUP00200</t>
  </si>
  <si>
    <t xml:space="preserve">Supplier_G_Vendor_200</t>
  </si>
  <si>
    <t xml:space="preserve">Supplier_I_Vendor_201</t>
  </si>
  <si>
    <t xml:space="preserve">Supplier_M_Vendor_202</t>
  </si>
  <si>
    <t xml:space="preserve">Supplier_R_Vendor_203</t>
  </si>
  <si>
    <t xml:space="preserve">SUP00204</t>
  </si>
  <si>
    <t xml:space="preserve">Supplier_R_Vendor_204</t>
  </si>
  <si>
    <t xml:space="preserve">Supplier_K_Vendor_205</t>
  </si>
  <si>
    <t xml:space="preserve">Supplier_B_Vendor_206</t>
  </si>
  <si>
    <t xml:space="preserve">Supplier_H_Vendor_207</t>
  </si>
  <si>
    <t xml:space="preserve">SUP00208</t>
  </si>
  <si>
    <t xml:space="preserve">Supplier_E_Vendor_208</t>
  </si>
  <si>
    <t xml:space="preserve">Supplier_B_Vendor_209</t>
  </si>
  <si>
    <t xml:space="preserve">Supplier_H_Vendor_210</t>
  </si>
  <si>
    <t xml:space="preserve">Supplier_J_Vendor_211</t>
  </si>
  <si>
    <t xml:space="preserve">Supplier_F_Vendor_212</t>
  </si>
  <si>
    <t xml:space="preserve">Supplier_I_Vendor_213</t>
  </si>
  <si>
    <t xml:space="preserve">Supplier_P_Vendor_214</t>
  </si>
  <si>
    <t xml:space="preserve">Supplier_N_Vendor_215</t>
  </si>
  <si>
    <t xml:space="preserve">Supplier_L_Vendor_216</t>
  </si>
  <si>
    <t xml:space="preserve">Supplier_I_Vendor_217</t>
  </si>
  <si>
    <t xml:space="preserve">Supplier_G_Vendor_218</t>
  </si>
  <si>
    <t xml:space="preserve">Supplier_J_Vendor_219</t>
  </si>
  <si>
    <t xml:space="preserve">Supplier_H_Vendor_220</t>
  </si>
  <si>
    <t xml:space="preserve">Supplier_K_Vendor_221</t>
  </si>
  <si>
    <t xml:space="preserve">Supplier_I_Vendor_222</t>
  </si>
  <si>
    <t xml:space="preserve">Supplier_O_Vendor_223</t>
  </si>
  <si>
    <t xml:space="preserve">Supplier_S_Vendor_224</t>
  </si>
  <si>
    <t xml:space="preserve">Supplier_H_Vendor_225</t>
  </si>
  <si>
    <t xml:space="preserve">SUP00226</t>
  </si>
  <si>
    <t xml:space="preserve">Supplier_H_Vendor_226</t>
  </si>
  <si>
    <t xml:space="preserve">Supplier_S_Vendor_227</t>
  </si>
  <si>
    <t xml:space="preserve">Supplier_M_Vendor_228</t>
  </si>
  <si>
    <t xml:space="preserve">Supplier_M_Vendor_229</t>
  </si>
  <si>
    <t xml:space="preserve">Supplier_N_Vendor_230</t>
  </si>
  <si>
    <t xml:space="preserve">Supplier_A_Vendor_231</t>
  </si>
  <si>
    <t xml:space="preserve">Supplier_C_Vendor_232</t>
  </si>
  <si>
    <t xml:space="preserve">Supplier_D_Vendor_233</t>
  </si>
  <si>
    <t xml:space="preserve">SUP00234</t>
  </si>
  <si>
    <t xml:space="preserve">Supplier_J_Vendor_234</t>
  </si>
  <si>
    <t xml:space="preserve">Supplier_P_Vendor_235</t>
  </si>
  <si>
    <t xml:space="preserve">Supplier_E_Vendor_236</t>
  </si>
  <si>
    <t xml:space="preserve">Supplier_E_Vendor_237</t>
  </si>
  <si>
    <t xml:space="preserve">Supplier_T_Vendor_238</t>
  </si>
  <si>
    <t xml:space="preserve">Supplier_T_Vendor_239</t>
  </si>
  <si>
    <t xml:space="preserve">Supplier_R_Vendor_240</t>
  </si>
  <si>
    <t xml:space="preserve">Supplier_S_Vendor_241</t>
  </si>
  <si>
    <t xml:space="preserve">Supplier_Q_Vendor_242</t>
  </si>
  <si>
    <t xml:space="preserve">SUP00243</t>
  </si>
  <si>
    <t xml:space="preserve">Supplier_H_Vendor_243</t>
  </si>
  <si>
    <t xml:space="preserve">Supplier_A_Vendor_244</t>
  </si>
  <si>
    <t xml:space="preserve">Supplier_G_Vendor_245</t>
  </si>
  <si>
    <t xml:space="preserve">SUP00246</t>
  </si>
  <si>
    <t xml:space="preserve">Supplier_R_Vendor_246</t>
  </si>
  <si>
    <t xml:space="preserve">SUP00247</t>
  </si>
  <si>
    <t xml:space="preserve">Supplier_I_Vendor_247</t>
  </si>
  <si>
    <t xml:space="preserve">Supplier_I_Vendor_248</t>
  </si>
  <si>
    <t xml:space="preserve">Supplier_Q_Vendor_249</t>
  </si>
  <si>
    <t xml:space="preserve">Supplier_I_Vendor_250</t>
  </si>
  <si>
    <t xml:space="preserve">Supplier_K_Vendor_251</t>
  </si>
  <si>
    <t xml:space="preserve">Supplier_A_Vendor_252</t>
  </si>
  <si>
    <t xml:space="preserve">Supplier_D_Vendor_253</t>
  </si>
  <si>
    <t xml:space="preserve">Supplier_M_Vendor_254</t>
  </si>
  <si>
    <t xml:space="preserve">Supplier_N_Vendor_255</t>
  </si>
  <si>
    <t xml:space="preserve">Supplier_B_Vendor_256</t>
  </si>
  <si>
    <t xml:space="preserve">Supplier_B_Vendor_257</t>
  </si>
  <si>
    <t xml:space="preserve">Supplier_B_Vendor_258</t>
  </si>
  <si>
    <t xml:space="preserve">SUP00259</t>
  </si>
  <si>
    <t xml:space="preserve">Supplier_R_Vendor_259</t>
  </si>
  <si>
    <t xml:space="preserve">Supplier_S_Vendor_260</t>
  </si>
  <si>
    <t xml:space="preserve">SUP00261</t>
  </si>
  <si>
    <t xml:space="preserve">Supplier_G_Vendor_261</t>
  </si>
  <si>
    <t xml:space="preserve">Supplier_G_Vendor_262</t>
  </si>
  <si>
    <t xml:space="preserve">Supplier_F_Vendor_263</t>
  </si>
  <si>
    <t xml:space="preserve">Supplier_L_Vendor_264</t>
  </si>
  <si>
    <t xml:space="preserve">Supplier_E_Vendor_265</t>
  </si>
  <si>
    <t xml:space="preserve">Supplier_J_Vendor_266</t>
  </si>
  <si>
    <t xml:space="preserve">Supplier_O_Vendor_267</t>
  </si>
  <si>
    <t xml:space="preserve">Supplier_F_Vendor_268</t>
  </si>
  <si>
    <t xml:space="preserve">SUP00269</t>
  </si>
  <si>
    <t xml:space="preserve">Supplier_N_Vendor_269</t>
  </si>
  <si>
    <t xml:space="preserve">SUP00270</t>
  </si>
  <si>
    <t xml:space="preserve">Supplier_M_Vendor_270</t>
  </si>
  <si>
    <t xml:space="preserve">Supplier_F_Vendor_271</t>
  </si>
  <si>
    <t xml:space="preserve">Supplier_H_Vendor_272</t>
  </si>
  <si>
    <t xml:space="preserve">Supplier_L_Vendor_273</t>
  </si>
  <si>
    <t xml:space="preserve">Supplier_O_Vendor_274</t>
  </si>
  <si>
    <t xml:space="preserve">SUP00275</t>
  </si>
  <si>
    <t xml:space="preserve">Supplier_N_Vendor_275</t>
  </si>
  <si>
    <t xml:space="preserve">Supplier_A_Vendor_276</t>
  </si>
  <si>
    <t xml:space="preserve">Supplier_I_Vendor_277</t>
  </si>
  <si>
    <t xml:space="preserve">Supplier_Q_Vendor_278</t>
  </si>
  <si>
    <t xml:space="preserve">Supplier_L_Vendor_279</t>
  </si>
  <si>
    <t xml:space="preserve">Supplier_L_Vendor_280</t>
  </si>
  <si>
    <t xml:space="preserve">Supplier_I_Vendor_281</t>
  </si>
  <si>
    <t xml:space="preserve">Supplier_T_Vendor_282</t>
  </si>
  <si>
    <t xml:space="preserve">Supplier_R_Vendor_283</t>
  </si>
  <si>
    <t xml:space="preserve">Supplier_H_Vendor_284</t>
  </si>
  <si>
    <t xml:space="preserve">Supplier_O_Vendor_285</t>
  </si>
  <si>
    <t xml:space="preserve">Supplier_T_Vendor_286</t>
  </si>
  <si>
    <t xml:space="preserve">Supplier_Q_Vendor_287</t>
  </si>
  <si>
    <t xml:space="preserve">Supplier_A_Vendor_288</t>
  </si>
  <si>
    <t xml:space="preserve">Supplier_N_Vendor_289</t>
  </si>
  <si>
    <t xml:space="preserve">Supplier_P_Vendor_290</t>
  </si>
  <si>
    <t xml:space="preserve">Supplier_N_Vendor_291</t>
  </si>
  <si>
    <t xml:space="preserve">SUP00292</t>
  </si>
  <si>
    <t xml:space="preserve">Supplier_E_Vendor_292</t>
  </si>
  <si>
    <t xml:space="preserve">Supplier_L_Vendor_293</t>
  </si>
  <si>
    <t xml:space="preserve">Supplier_C_Vendor_294</t>
  </si>
  <si>
    <t xml:space="preserve">SUP00295</t>
  </si>
  <si>
    <t xml:space="preserve">Supplier_P_Vendor_295</t>
  </si>
  <si>
    <t xml:space="preserve">Supplier_H_Vendor_296</t>
  </si>
  <si>
    <t xml:space="preserve">Supplier_Q_Vendor_297</t>
  </si>
  <si>
    <t xml:space="preserve">SUP00298</t>
  </si>
  <si>
    <t xml:space="preserve">Supplier_B_Vendor_298</t>
  </si>
  <si>
    <t xml:space="preserve">Supplier_A_Vendor_299</t>
  </si>
  <si>
    <t xml:space="preserve">Supplier_I_Vendor_300</t>
  </si>
  <si>
    <t xml:space="preserve">Supplier_D_Vendor_301</t>
  </si>
  <si>
    <t xml:space="preserve">Supplier_B_Vendor_302</t>
  </si>
  <si>
    <t xml:space="preserve">Supplier_R_Vendor_303</t>
  </si>
  <si>
    <t xml:space="preserve">Supplier_E_Vendor_304</t>
  </si>
  <si>
    <t xml:space="preserve">SUP00305</t>
  </si>
  <si>
    <t xml:space="preserve">Supplier_K_Vendor_305</t>
  </si>
  <si>
    <t xml:space="preserve">SUP00306</t>
  </si>
  <si>
    <t xml:space="preserve">Supplier_C_Vendor_306</t>
  </si>
  <si>
    <t xml:space="preserve">Supplier_B_Vendor_307</t>
  </si>
  <si>
    <t xml:space="preserve">Supplier_E_Vendor_308</t>
  </si>
  <si>
    <t xml:space="preserve">Supplier_F_Vendor_309</t>
  </si>
  <si>
    <t xml:space="preserve">Supplier_R_Vendor_310</t>
  </si>
  <si>
    <t xml:space="preserve">Supplier_G_Vendor_311</t>
  </si>
  <si>
    <t xml:space="preserve">Supplier_P_Vendor_312</t>
  </si>
  <si>
    <t xml:space="preserve">Supplier_R_Vendor_313</t>
  </si>
  <si>
    <t xml:space="preserve">SUP00314</t>
  </si>
  <si>
    <t xml:space="preserve">Supplier_B_Vendor_314</t>
  </si>
  <si>
    <t xml:space="preserve">Supplier_T_Vendor_315</t>
  </si>
  <si>
    <t xml:space="preserve">Supplier_A_Vendor_316</t>
  </si>
  <si>
    <t xml:space="preserve">SUP00317</t>
  </si>
  <si>
    <t xml:space="preserve">Supplier_Q_Vendor_317</t>
  </si>
  <si>
    <t xml:space="preserve">Supplier_C_Vendor_318</t>
  </si>
  <si>
    <t xml:space="preserve">SUP00319</t>
  </si>
  <si>
    <t xml:space="preserve">Supplier_J_Vendor_319</t>
  </si>
  <si>
    <t xml:space="preserve">Supplier_Q_Vendor_320</t>
  </si>
  <si>
    <t xml:space="preserve">Supplier_D_Vendor_321</t>
  </si>
  <si>
    <t xml:space="preserve">Supplier_N_Vendor_322</t>
  </si>
  <si>
    <t xml:space="preserve">Supplier_T_Vendor_323</t>
  </si>
  <si>
    <t xml:space="preserve">Supplier_G_Vendor_324</t>
  </si>
  <si>
    <t xml:space="preserve">Supplier_R_Vendor_325</t>
  </si>
  <si>
    <t xml:space="preserve">Supplier_G_Vendor_326</t>
  </si>
  <si>
    <t xml:space="preserve">Supplier_O_Vendor_327</t>
  </si>
  <si>
    <t xml:space="preserve">Supplier_E_Vendor_328</t>
  </si>
  <si>
    <t xml:space="preserve">Supplier_R_Vendor_329</t>
  </si>
  <si>
    <t xml:space="preserve">Supplier_Q_Vendor_330</t>
  </si>
  <si>
    <t xml:space="preserve">Supplier_G_Vendor_331</t>
  </si>
  <si>
    <t xml:space="preserve">Supplier_K_Vendor_332</t>
  </si>
  <si>
    <t xml:space="preserve">Supplier_A_Vendor_333</t>
  </si>
  <si>
    <t xml:space="preserve">Supplier_F_Vendor_334</t>
  </si>
  <si>
    <t xml:space="preserve">Supplier_I_Vendor_335</t>
  </si>
  <si>
    <t xml:space="preserve">SUP00336</t>
  </si>
  <si>
    <t xml:space="preserve">Supplier_K_Vendor_336</t>
  </si>
  <si>
    <t xml:space="preserve">Supplier_P_Vendor_337</t>
  </si>
  <si>
    <t xml:space="preserve">Supplier_L_Vendor_338</t>
  </si>
  <si>
    <t xml:space="preserve">Supplier_S_Vendor_339</t>
  </si>
  <si>
    <t xml:space="preserve">Supplier_R_Vendor_340</t>
  </si>
  <si>
    <t xml:space="preserve">Supplier_A_Vendor_341</t>
  </si>
  <si>
    <t xml:space="preserve">Supplier_A_Vendor_342</t>
  </si>
  <si>
    <t xml:space="preserve">Supplier_M_Vendor_343</t>
  </si>
  <si>
    <t xml:space="preserve">Supplier_S_Vendor_344</t>
  </si>
  <si>
    <t xml:space="preserve">Supplier_D_Vendor_345</t>
  </si>
  <si>
    <t xml:space="preserve">Supplier_N_Vendor_346</t>
  </si>
  <si>
    <t xml:space="preserve">SUP00347</t>
  </si>
  <si>
    <t xml:space="preserve">Supplier_D_Vendor_347</t>
  </si>
  <si>
    <t xml:space="preserve">Supplier_F_Vendor_348</t>
  </si>
  <si>
    <t xml:space="preserve">Supplier_D_Vendor_349</t>
  </si>
  <si>
    <t xml:space="preserve">Supplier_S_Vendor_350</t>
  </si>
  <si>
    <t xml:space="preserve">Supplier_T_Vendor_351</t>
  </si>
  <si>
    <t xml:space="preserve">SUP00352</t>
  </si>
  <si>
    <t xml:space="preserve">Supplier_A_Vendor_352</t>
  </si>
  <si>
    <t xml:space="preserve">Supplier_C_Vendor_353</t>
  </si>
  <si>
    <t xml:space="preserve">SUP00354</t>
  </si>
  <si>
    <t xml:space="preserve">Supplier_R_Vendor_354</t>
  </si>
  <si>
    <t xml:space="preserve">Supplier_G_Vendor_355</t>
  </si>
  <si>
    <t xml:space="preserve">Supplier_N_Vendor_356</t>
  </si>
  <si>
    <t xml:space="preserve">Supplier_R_Vendor_357</t>
  </si>
  <si>
    <t xml:space="preserve">Supplier_D_Vendor_358</t>
  </si>
  <si>
    <t xml:space="preserve">SUP00359</t>
  </si>
  <si>
    <t xml:space="preserve">Supplier_L_Vendor_359</t>
  </si>
  <si>
    <t xml:space="preserve">Supplier_D_Vendor_360</t>
  </si>
  <si>
    <t xml:space="preserve">SUP00361</t>
  </si>
  <si>
    <t xml:space="preserve">Supplier_O_Vendor_361</t>
  </si>
  <si>
    <t xml:space="preserve">SUP00362</t>
  </si>
  <si>
    <t xml:space="preserve">Supplier_A_Vendor_362</t>
  </si>
  <si>
    <t xml:space="preserve">Supplier_G_Vendor_363</t>
  </si>
  <si>
    <t xml:space="preserve">Supplier_S_Vendor_364</t>
  </si>
  <si>
    <t xml:space="preserve">Supplier_R_Vendor_365</t>
  </si>
  <si>
    <t xml:space="preserve">Supplier_T_Vendor_366</t>
  </si>
  <si>
    <t xml:space="preserve">Supplier_I_Vendor_367</t>
  </si>
  <si>
    <t xml:space="preserve">Supplier_O_Vendor_368</t>
  </si>
  <si>
    <t xml:space="preserve">Supplier_A_Vendor_369</t>
  </si>
  <si>
    <t xml:space="preserve">SUP00370</t>
  </si>
  <si>
    <t xml:space="preserve">Supplier_A_Vendor_370</t>
  </si>
  <si>
    <t xml:space="preserve">Supplier_L_Vendor_371</t>
  </si>
  <si>
    <t xml:space="preserve">Supplier_Q_Vendor_372</t>
  </si>
  <si>
    <t xml:space="preserve">Supplier_B_Vendor_373</t>
  </si>
  <si>
    <t xml:space="preserve">SUP00374</t>
  </si>
  <si>
    <t xml:space="preserve">Supplier_J_Vendor_374</t>
  </si>
  <si>
    <t xml:space="preserve">Supplier_D_Vendor_375</t>
  </si>
  <si>
    <t xml:space="preserve">Supplier_T_Vendor_376</t>
  </si>
  <si>
    <t xml:space="preserve">Supplier_F_Vendor_377</t>
  </si>
  <si>
    <t xml:space="preserve">Supplier_P_Vendor_378</t>
  </si>
  <si>
    <t xml:space="preserve">Supplier_F_Vendor_379</t>
  </si>
  <si>
    <t xml:space="preserve">Supplier_Q_Vendor_380</t>
  </si>
  <si>
    <t xml:space="preserve">Supplier_O_Vendor_381</t>
  </si>
  <si>
    <t xml:space="preserve">Supplier_P_Vendor_382</t>
  </si>
  <si>
    <t xml:space="preserve">Supplier_Q_Vendor_383</t>
  </si>
  <si>
    <t xml:space="preserve">Supplier_K_Vendor_384</t>
  </si>
  <si>
    <t xml:space="preserve">Supplier_L_Vendor_385</t>
  </si>
  <si>
    <t xml:space="preserve">Supplier_J_Vendor_386</t>
  </si>
  <si>
    <t xml:space="preserve">Supplier_B_Vendor_387</t>
  </si>
  <si>
    <t xml:space="preserve">Supplier_R_Vendor_388</t>
  </si>
  <si>
    <t xml:space="preserve">SUP00389</t>
  </si>
  <si>
    <t xml:space="preserve">Supplier_R_Vendor_389</t>
  </si>
  <si>
    <t xml:space="preserve">Supplier_S_Vendor_390</t>
  </si>
  <si>
    <t xml:space="preserve">Supplier_S_Vendor_391</t>
  </si>
  <si>
    <t xml:space="preserve">Supplier_G_Vendor_392</t>
  </si>
  <si>
    <t xml:space="preserve">Supplier_S_Vendor_393</t>
  </si>
  <si>
    <t xml:space="preserve">Supplier_H_Vendor_394</t>
  </si>
  <si>
    <t xml:space="preserve">SUP00395</t>
  </si>
  <si>
    <t xml:space="preserve">Supplier_A_Vendor_395</t>
  </si>
  <si>
    <t xml:space="preserve">SUP00396</t>
  </si>
  <si>
    <t xml:space="preserve">Supplier_L_Vendor_396</t>
  </si>
  <si>
    <t xml:space="preserve">Supplier_K_Vendor_397</t>
  </si>
  <si>
    <t xml:space="preserve">Supplier_E_Vendor_398</t>
  </si>
  <si>
    <t xml:space="preserve">Supplier_N_Vendor_399</t>
  </si>
  <si>
    <t xml:space="preserve">Supplier_D_Vendor_400</t>
  </si>
  <si>
    <t xml:space="preserve">Supplier_R_Vendor_401</t>
  </si>
  <si>
    <t xml:space="preserve">Supplier_D_Vendor_402</t>
  </si>
  <si>
    <t xml:space="preserve">Supplier_E_Vendor_403</t>
  </si>
  <si>
    <t xml:space="preserve">Supplier_D_Vendor_404</t>
  </si>
  <si>
    <t xml:space="preserve">Supplier_T_Vendor_405</t>
  </si>
  <si>
    <t xml:space="preserve">Supplier_N_Vendor_406</t>
  </si>
  <si>
    <t xml:space="preserve">Supplier_O_Vendor_407</t>
  </si>
  <si>
    <t xml:space="preserve">Supplier_T_Vendor_408</t>
  </si>
  <si>
    <t xml:space="preserve">Supplier_H_Vendor_409</t>
  </si>
  <si>
    <t xml:space="preserve">SUP00410</t>
  </si>
  <si>
    <t xml:space="preserve">Supplier_F_Vendor_410</t>
  </si>
  <si>
    <t xml:space="preserve">SUP00411</t>
  </si>
  <si>
    <t xml:space="preserve">Supplier_A_Vendor_411</t>
  </si>
  <si>
    <t xml:space="preserve">Supplier_A_Vendor_412</t>
  </si>
  <si>
    <t xml:space="preserve">Supplier_D_Vendor_413</t>
  </si>
  <si>
    <t xml:space="preserve">Supplier_H_Vendor_414</t>
  </si>
  <si>
    <t xml:space="preserve">SUP00415</t>
  </si>
  <si>
    <t xml:space="preserve">Supplier_A_Vendor_415</t>
  </si>
  <si>
    <t xml:space="preserve">Supplier_F_Vendor_416</t>
  </si>
  <si>
    <t xml:space="preserve">Supplier_A_Vendor_417</t>
  </si>
  <si>
    <t xml:space="preserve">Supplier_J_Vendor_418</t>
  </si>
  <si>
    <t xml:space="preserve">SUP00419</t>
  </si>
  <si>
    <t xml:space="preserve">Supplier_K_Vendor_419</t>
  </si>
  <si>
    <t xml:space="preserve">Supplier_G_Vendor_420</t>
  </si>
  <si>
    <t xml:space="preserve">Supplier_L_Vendor_421</t>
  </si>
  <si>
    <t xml:space="preserve">Supplier_J_Vendor_422</t>
  </si>
  <si>
    <t xml:space="preserve">Supplier_O_Vendor_423</t>
  </si>
  <si>
    <t xml:space="preserve">Supplier_J_Vendor_424</t>
  </si>
  <si>
    <t xml:space="preserve">Supplier_Q_Vendor_425</t>
  </si>
  <si>
    <t xml:space="preserve">Supplier_C_Vendor_426</t>
  </si>
  <si>
    <t xml:space="preserve">SUP00427</t>
  </si>
  <si>
    <t xml:space="preserve">Supplier_R_Vendor_427</t>
  </si>
  <si>
    <t xml:space="preserve">SUP00428</t>
  </si>
  <si>
    <t xml:space="preserve">Supplier_M_Vendor_428</t>
  </si>
  <si>
    <t xml:space="preserve">Supplier_M_Vendor_429</t>
  </si>
  <si>
    <t xml:space="preserve">Supplier_B_Vendor_430</t>
  </si>
  <si>
    <t xml:space="preserve">Supplier_K_Vendor_431</t>
  </si>
  <si>
    <t xml:space="preserve">Supplier_C_Vendor_432</t>
  </si>
  <si>
    <t xml:space="preserve">Supplier_M_Vendor_433</t>
  </si>
  <si>
    <t xml:space="preserve">Supplier_E_Vendor_434</t>
  </si>
  <si>
    <t xml:space="preserve">Supplier_E_Vendor_435</t>
  </si>
  <si>
    <t xml:space="preserve">Supplier_T_Vendor_436</t>
  </si>
  <si>
    <t xml:space="preserve">Supplier_J_Vendor_437</t>
  </si>
  <si>
    <t xml:space="preserve">SUP00438</t>
  </si>
  <si>
    <t xml:space="preserve">Supplier_O_Vendor_438</t>
  </si>
  <si>
    <t xml:space="preserve">Supplier_R_Vendor_439</t>
  </si>
  <si>
    <t xml:space="preserve">Supplier_J_Vendor_440</t>
  </si>
  <si>
    <t xml:space="preserve">Supplier_G_Vendor_441</t>
  </si>
  <si>
    <t xml:space="preserve">SUP00442</t>
  </si>
  <si>
    <t xml:space="preserve">Supplier_O_Vendor_442</t>
  </si>
  <si>
    <t xml:space="preserve">Supplier_C_Vendor_443</t>
  </si>
  <si>
    <t xml:space="preserve">Supplier_B_Vendor_444</t>
  </si>
  <si>
    <t xml:space="preserve">Supplier_J_Vendor_445</t>
  </si>
  <si>
    <t xml:space="preserve">Supplier_S_Vendor_446</t>
  </si>
  <si>
    <t xml:space="preserve">Supplier_O_Vendor_447</t>
  </si>
  <si>
    <t xml:space="preserve">Supplier_S_Vendor_448</t>
  </si>
  <si>
    <t xml:space="preserve">Supplier_G_Vendor_449</t>
  </si>
  <si>
    <t xml:space="preserve">Supplier_E_Vendor_450</t>
  </si>
  <si>
    <t xml:space="preserve">Supplier_C_Vendor_451</t>
  </si>
  <si>
    <t xml:space="preserve">Supplier_B_Vendor_452</t>
  </si>
  <si>
    <t xml:space="preserve">Supplier_A_Vendor_453</t>
  </si>
  <si>
    <t xml:space="preserve">Supplier_P_Vendor_454</t>
  </si>
  <si>
    <t xml:space="preserve">Supplier_G_Vendor_455</t>
  </si>
  <si>
    <t xml:space="preserve">Supplier_R_Vendor_456</t>
  </si>
  <si>
    <t xml:space="preserve">Supplier_G_Vendor_457</t>
  </si>
  <si>
    <t xml:space="preserve">Supplier_P_Vendor_458</t>
  </si>
  <si>
    <t xml:space="preserve">Supplier_B_Vendor_459</t>
  </si>
  <si>
    <t xml:space="preserve">Supplier_G_Vendor_460</t>
  </si>
  <si>
    <t xml:space="preserve">Supplier_A_Vendor_461</t>
  </si>
  <si>
    <t xml:space="preserve">Supplier_H_Vendor_462</t>
  </si>
  <si>
    <t xml:space="preserve">Supplier_P_Vendor_463</t>
  </si>
  <si>
    <t xml:space="preserve">Supplier_D_Vendor_464</t>
  </si>
  <si>
    <t xml:space="preserve">Supplier_M_Vendor_465</t>
  </si>
  <si>
    <t xml:space="preserve">Supplier_G_Vendor_466</t>
  </si>
  <si>
    <t xml:space="preserve">Supplier_P_Vendor_467</t>
  </si>
  <si>
    <t xml:space="preserve">Supplier_F_Vendor_468</t>
  </si>
  <si>
    <t xml:space="preserve">Supplier_I_Vendor_469</t>
  </si>
  <si>
    <t xml:space="preserve">Supplier_P_Vendor_470</t>
  </si>
  <si>
    <t xml:space="preserve">Supplier_Q_Vendor_471</t>
  </si>
  <si>
    <t xml:space="preserve">Supplier_P_Vendor_472</t>
  </si>
  <si>
    <t xml:space="preserve">Supplier_B_Vendor_473</t>
  </si>
  <si>
    <t xml:space="preserve">SUP00474</t>
  </si>
  <si>
    <t xml:space="preserve">Supplier_E_Vendor_474</t>
  </si>
  <si>
    <t xml:space="preserve">Supplier_O_Vendor_475</t>
  </si>
  <si>
    <t xml:space="preserve">Supplier_R_Vendor_476</t>
  </si>
  <si>
    <t xml:space="preserve">Supplier_N_Vendor_477</t>
  </si>
  <si>
    <t xml:space="preserve">SUP00478</t>
  </si>
  <si>
    <t xml:space="preserve">Supplier_C_Vendor_478</t>
  </si>
  <si>
    <t xml:space="preserve">Supplier_S_Vendor_479</t>
  </si>
  <si>
    <t xml:space="preserve">Supplier_B_Vendor_480</t>
  </si>
  <si>
    <t xml:space="preserve">Supplier_R_Vendor_481</t>
  </si>
  <si>
    <t xml:space="preserve">Supplier_O_Vendor_482</t>
  </si>
  <si>
    <t xml:space="preserve">Supplier_Q_Vendor_483</t>
  </si>
  <si>
    <t xml:space="preserve">SUP00484</t>
  </si>
  <si>
    <t xml:space="preserve">Supplier_F_Vendor_484</t>
  </si>
  <si>
    <t xml:space="preserve">Supplier_H_Vendor_485</t>
  </si>
  <si>
    <t xml:space="preserve">Supplier_K_Vendor_486</t>
  </si>
  <si>
    <t xml:space="preserve">Supplier_F_Vendor_487</t>
  </si>
  <si>
    <t xml:space="preserve">Supplier_I_Vendor_488</t>
  </si>
  <si>
    <t xml:space="preserve">Supplier_P_Vendor_489</t>
  </si>
  <si>
    <t xml:space="preserve">SUP00490</t>
  </si>
  <si>
    <t xml:space="preserve">Supplier_O_Vendor_490</t>
  </si>
  <si>
    <t xml:space="preserve">Supplier_P_Vendor_491</t>
  </si>
  <si>
    <t xml:space="preserve">Supplier_A_Vendor_492</t>
  </si>
  <si>
    <t xml:space="preserve">SUP00493</t>
  </si>
  <si>
    <t xml:space="preserve">Supplier_L_Vendor_493</t>
  </si>
  <si>
    <t xml:space="preserve">Supplier_E_Vendor_494</t>
  </si>
  <si>
    <t xml:space="preserve">Supplier_S_Vendor_495</t>
  </si>
  <si>
    <t xml:space="preserve">Supplier_L_Vendor_496</t>
  </si>
  <si>
    <t xml:space="preserve">Supplier_Q_Vendor_497</t>
  </si>
  <si>
    <t xml:space="preserve">Supplier_L_Vendor_498</t>
  </si>
  <si>
    <t xml:space="preserve">Supplier_L_Vendor_499</t>
  </si>
  <si>
    <t xml:space="preserve">Supplier_I_Vendor_500</t>
  </si>
  <si>
    <t xml:space="preserve">Supplier_M_Vendor_501</t>
  </si>
  <si>
    <t xml:space="preserve">Supplier_B_Vendor_502</t>
  </si>
  <si>
    <t xml:space="preserve">Supplier_B_Vendor_503</t>
  </si>
  <si>
    <t xml:space="preserve">Supplier_E_Vendor_504</t>
  </si>
  <si>
    <t xml:space="preserve">Supplier_E_Vendor_505</t>
  </si>
  <si>
    <t xml:space="preserve">SUP00506</t>
  </si>
  <si>
    <t xml:space="preserve">Supplier_G_Vendor_506</t>
  </si>
  <si>
    <t xml:space="preserve">Supplier_N_Vendor_507</t>
  </si>
  <si>
    <t xml:space="preserve">Supplier_A_Vendor_508</t>
  </si>
  <si>
    <t xml:space="preserve">Supplier_I_Vendor_509</t>
  </si>
  <si>
    <t xml:space="preserve">Supplier_F_Vendor_510</t>
  </si>
  <si>
    <t xml:space="preserve">Supplier_C_Vendor_511</t>
  </si>
  <si>
    <t xml:space="preserve">SUP00512</t>
  </si>
  <si>
    <t xml:space="preserve">Supplier_K_Vendor_512</t>
  </si>
  <si>
    <t xml:space="preserve">Supplier_O_Vendor_513</t>
  </si>
  <si>
    <t xml:space="preserve">SUP00514</t>
  </si>
  <si>
    <t xml:space="preserve">Supplier_O_Vendor_514</t>
  </si>
  <si>
    <t xml:space="preserve">Supplier_O_Vendor_515</t>
  </si>
  <si>
    <t xml:space="preserve">Supplier_L_Vendor_516</t>
  </si>
  <si>
    <t xml:space="preserve">SUP00517</t>
  </si>
  <si>
    <t xml:space="preserve">Supplier_G_Vendor_517</t>
  </si>
  <si>
    <t xml:space="preserve">Supplier_Q_Vendor_518</t>
  </si>
  <si>
    <t xml:space="preserve">Supplier_G_Vendor_519</t>
  </si>
  <si>
    <t xml:space="preserve">SUP00520</t>
  </si>
  <si>
    <t xml:space="preserve">Supplier_E_Vendor_520</t>
  </si>
  <si>
    <t xml:space="preserve">Supplier_G_Vendor_521</t>
  </si>
  <si>
    <t xml:space="preserve">Supplier_P_Vendor_522</t>
  </si>
  <si>
    <t xml:space="preserve">Supplier_F_Vendor_523</t>
  </si>
  <si>
    <t xml:space="preserve">SUP00524</t>
  </si>
  <si>
    <t xml:space="preserve">Supplier_D_Vendor_524</t>
  </si>
  <si>
    <t xml:space="preserve">Supplier_I_Vendor_525</t>
  </si>
  <si>
    <t xml:space="preserve">Supplier_N_Vendor_526</t>
  </si>
  <si>
    <t xml:space="preserve">SUP00527</t>
  </si>
  <si>
    <t xml:space="preserve">Supplier_S_Vendor_527</t>
  </si>
  <si>
    <t xml:space="preserve">Supplier_O_Vendor_528</t>
  </si>
  <si>
    <t xml:space="preserve">SUP00529</t>
  </si>
  <si>
    <t xml:space="preserve">Supplier_T_Vendor_529</t>
  </si>
  <si>
    <t xml:space="preserve">SUP00530</t>
  </si>
  <si>
    <t xml:space="preserve">Supplier_S_Vendor_530</t>
  </si>
  <si>
    <t xml:space="preserve">Supplier_M_Vendor_531</t>
  </si>
  <si>
    <t xml:space="preserve">Supplier_I_Vendor_532</t>
  </si>
  <si>
    <t xml:space="preserve">Supplier_A_Vendor_533</t>
  </si>
  <si>
    <t xml:space="preserve">Supplier_H_Vendor_534</t>
  </si>
  <si>
    <t xml:space="preserve">Supplier_H_Vendor_535</t>
  </si>
  <si>
    <t xml:space="preserve">Supplier_I_Vendor_536</t>
  </si>
  <si>
    <t xml:space="preserve">Supplier_I_Vendor_537</t>
  </si>
  <si>
    <t xml:space="preserve">Supplier_E_Vendor_538</t>
  </si>
  <si>
    <t xml:space="preserve">Supplier_S_Vendor_539</t>
  </si>
  <si>
    <t xml:space="preserve">Supplier_S_Vendor_540</t>
  </si>
  <si>
    <t xml:space="preserve">Supplier_H_Vendor_541</t>
  </si>
  <si>
    <t xml:space="preserve">Supplier_M_Vendor_542</t>
  </si>
  <si>
    <t xml:space="preserve">Supplier_J_Vendor_543</t>
  </si>
  <si>
    <t xml:space="preserve">Supplier_K_Vendor_544</t>
  </si>
  <si>
    <t xml:space="preserve">Supplier_A_Vendor_545</t>
  </si>
  <si>
    <t xml:space="preserve">Supplier_A_Vendor_546</t>
  </si>
  <si>
    <t xml:space="preserve">Supplier_A_Vendor_547</t>
  </si>
  <si>
    <t xml:space="preserve">Supplier_B_Vendor_548</t>
  </si>
  <si>
    <t xml:space="preserve">Supplier_T_Vendor_549</t>
  </si>
  <si>
    <t xml:space="preserve">Supplier_R_Vendor_550</t>
  </si>
  <si>
    <t xml:space="preserve">Supplier_C_Vendor_551</t>
  </si>
  <si>
    <t xml:space="preserve">SUP00552</t>
  </si>
  <si>
    <t xml:space="preserve">Supplier_M_Vendor_552</t>
  </si>
  <si>
    <t xml:space="preserve">Supplier_I_Vendor_553</t>
  </si>
  <si>
    <t xml:space="preserve">Supplier_A_Vendor_554</t>
  </si>
  <si>
    <t xml:space="preserve">SUP00555</t>
  </si>
  <si>
    <t xml:space="preserve">Supplier_G_Vendor_555</t>
  </si>
  <si>
    <t xml:space="preserve">Supplier_E_Vendor_556</t>
  </si>
  <si>
    <t xml:space="preserve">Supplier_G_Vendor_557</t>
  </si>
  <si>
    <t xml:space="preserve">Supplier_B_Vendor_558</t>
  </si>
  <si>
    <t xml:space="preserve">Supplier_G_Vendor_559</t>
  </si>
  <si>
    <t xml:space="preserve">Supplier_D_Vendor_560</t>
  </si>
  <si>
    <t xml:space="preserve">Supplier_J_Vendor_561</t>
  </si>
  <si>
    <t xml:space="preserve">SUP00562</t>
  </si>
  <si>
    <t xml:space="preserve">Supplier_N_Vendor_562</t>
  </si>
  <si>
    <t xml:space="preserve">Supplier_C_Vendor_563</t>
  </si>
  <si>
    <t xml:space="preserve">Supplier_M_Vendor_564</t>
  </si>
  <si>
    <t xml:space="preserve">Supplier_A_Vendor_565</t>
  </si>
  <si>
    <t xml:space="preserve">Supplier_G_Vendor_566</t>
  </si>
  <si>
    <t xml:space="preserve">Supplier_B_Vendor_567</t>
  </si>
  <si>
    <t xml:space="preserve">Supplier_J_Vendor_568</t>
  </si>
  <si>
    <t xml:space="preserve">Supplier_J_Vendor_569</t>
  </si>
  <si>
    <t xml:space="preserve">Supplier_N_Vendor_570</t>
  </si>
  <si>
    <t xml:space="preserve">Supplier_G_Vendor_571</t>
  </si>
  <si>
    <t xml:space="preserve">Supplier_K_Vendor_572</t>
  </si>
  <si>
    <t xml:space="preserve">Supplier_B_Vendor_573</t>
  </si>
  <si>
    <t xml:space="preserve">Supplier_S_Vendor_574</t>
  </si>
  <si>
    <t xml:space="preserve">Supplier_D_Vendor_575</t>
  </si>
  <si>
    <t xml:space="preserve">SUP00576</t>
  </si>
  <si>
    <t xml:space="preserve">Supplier_H_Vendor_576</t>
  </si>
  <si>
    <t xml:space="preserve">Supplier_H_Vendor_577</t>
  </si>
  <si>
    <t xml:space="preserve">Supplier_R_Vendor_578</t>
  </si>
  <si>
    <t xml:space="preserve">Supplier_H_Vendor_579</t>
  </si>
  <si>
    <t xml:space="preserve">Supplier_Q_Vendor_580</t>
  </si>
  <si>
    <t xml:space="preserve">Supplier_K_Vendor_581</t>
  </si>
  <si>
    <t xml:space="preserve">Supplier_M_Vendor_582</t>
  </si>
  <si>
    <t xml:space="preserve">Supplier_G_Vendor_583</t>
  </si>
  <si>
    <t xml:space="preserve">Supplier_B_Vendor_584</t>
  </si>
  <si>
    <t xml:space="preserve">Supplier_E_Vendor_585</t>
  </si>
  <si>
    <t xml:space="preserve">Supplier_B_Vendor_586</t>
  </si>
  <si>
    <t xml:space="preserve">Supplier_S_Vendor_587</t>
  </si>
  <si>
    <t xml:space="preserve">Supplier_I_Vendor_588</t>
  </si>
  <si>
    <t xml:space="preserve">Supplier_G_Vendor_589</t>
  </si>
  <si>
    <t xml:space="preserve">Supplier_R_Vendor_590</t>
  </si>
  <si>
    <t xml:space="preserve">Supplier_P_Vendor_591</t>
  </si>
  <si>
    <t xml:space="preserve">Supplier_G_Vendor_592</t>
  </si>
  <si>
    <t xml:space="preserve">Supplier_I_Vendor_593</t>
  </si>
  <si>
    <t xml:space="preserve">Supplier_T_Vendor_594</t>
  </si>
  <si>
    <t xml:space="preserve">Supplier_S_Vendor_595</t>
  </si>
  <si>
    <t xml:space="preserve">Supplier_P_Vendor_596</t>
  </si>
  <si>
    <t xml:space="preserve">Supplier_K_Vendor_597</t>
  </si>
  <si>
    <t xml:space="preserve">Supplier_Q_Vendor_598</t>
  </si>
  <si>
    <t xml:space="preserve">Supplier_C_Vendor_599</t>
  </si>
  <si>
    <t xml:space="preserve">Supplier_K_Vendor_600</t>
  </si>
  <si>
    <t xml:space="preserve">SUP00601</t>
  </si>
  <si>
    <t xml:space="preserve">Supplier_C_Vendor_601</t>
  </si>
  <si>
    <t xml:space="preserve">Supplier_J_Vendor_602</t>
  </si>
  <si>
    <t xml:space="preserve">Supplier_A_Vendor_603</t>
  </si>
  <si>
    <t xml:space="preserve">Supplier_Q_Vendor_604</t>
  </si>
  <si>
    <t xml:space="preserve">Supplier_R_Vendor_605</t>
  </si>
  <si>
    <t xml:space="preserve">Supplier_Q_Vendor_606</t>
  </si>
  <si>
    <t xml:space="preserve">Supplier_L_Vendor_607</t>
  </si>
  <si>
    <t xml:space="preserve">Supplier_M_Vendor_608</t>
  </si>
  <si>
    <t xml:space="preserve">Supplier_E_Vendor_609</t>
  </si>
  <si>
    <t xml:space="preserve">Supplier_H_Vendor_610</t>
  </si>
  <si>
    <t xml:space="preserve">Supplier_I_Vendor_611</t>
  </si>
  <si>
    <t xml:space="preserve">Supplier_G_Vendor_612</t>
  </si>
  <si>
    <t xml:space="preserve">Supplier_F_Vendor_613</t>
  </si>
  <si>
    <t xml:space="preserve">Supplier_E_Vendor_614</t>
  </si>
  <si>
    <t xml:space="preserve">Supplier_E_Vendor_615</t>
  </si>
  <si>
    <t xml:space="preserve">Supplier_S_Vendor_616</t>
  </si>
  <si>
    <t xml:space="preserve">Supplier_B_Vendor_617</t>
  </si>
  <si>
    <t xml:space="preserve">Supplier_O_Vendor_618</t>
  </si>
  <si>
    <t xml:space="preserve">SUP00619</t>
  </si>
  <si>
    <t xml:space="preserve">Supplier_E_Vendor_619</t>
  </si>
  <si>
    <t xml:space="preserve">Supplier_J_Vendor_620</t>
  </si>
  <si>
    <t xml:space="preserve">SUP00621</t>
  </si>
  <si>
    <t xml:space="preserve">Supplier_R_Vendor_621</t>
  </si>
  <si>
    <t xml:space="preserve">Supplier_Q_Vendor_622</t>
  </si>
  <si>
    <t xml:space="preserve">Supplier_N_Vendor_623</t>
  </si>
  <si>
    <t xml:space="preserve">Supplier_T_Vendor_624</t>
  </si>
  <si>
    <t xml:space="preserve">Supplier_J_Vendor_625</t>
  </si>
  <si>
    <t xml:space="preserve">Supplier_M_Vendor_626</t>
  </si>
  <si>
    <t xml:space="preserve">Supplier_I_Vendor_627</t>
  </si>
  <si>
    <t xml:space="preserve">Supplier_H_Vendor_628</t>
  </si>
  <si>
    <t xml:space="preserve">SUP00629</t>
  </si>
  <si>
    <t xml:space="preserve">Supplier_R_Vendor_629</t>
  </si>
  <si>
    <t xml:space="preserve">Supplier_R_Vendor_630</t>
  </si>
  <si>
    <t xml:space="preserve">Supplier_H_Vendor_631</t>
  </si>
  <si>
    <t xml:space="preserve">Supplier_N_Vendor_632</t>
  </si>
  <si>
    <t xml:space="preserve">Supplier_J_Vendor_633</t>
  </si>
  <si>
    <t xml:space="preserve">Supplier_D_Vendor_634</t>
  </si>
  <si>
    <t xml:space="preserve">Supplier_F_Vendor_635</t>
  </si>
  <si>
    <t xml:space="preserve">Supplier_K_Vendor_636</t>
  </si>
  <si>
    <t xml:space="preserve">SUP00637</t>
  </si>
  <si>
    <t xml:space="preserve">Supplier_H_Vendor_637</t>
  </si>
  <si>
    <t xml:space="preserve">Supplier_S_Vendor_638</t>
  </si>
  <si>
    <t xml:space="preserve">Supplier_P_Vendor_639</t>
  </si>
  <si>
    <t xml:space="preserve">Supplier_G_Vendor_640</t>
  </si>
  <si>
    <t xml:space="preserve">Supplier_R_Vendor_641</t>
  </si>
  <si>
    <t xml:space="preserve">SUP00642</t>
  </si>
  <si>
    <t xml:space="preserve">Supplier_E_Vendor_642</t>
  </si>
  <si>
    <t xml:space="preserve">Supplier_B_Vendor_643</t>
  </si>
  <si>
    <t xml:space="preserve">Supplier_N_Vendor_644</t>
  </si>
  <si>
    <t xml:space="preserve">Supplier_Q_Vendor_645</t>
  </si>
  <si>
    <t xml:space="preserve">Supplier_E_Vendor_646</t>
  </si>
  <si>
    <t xml:space="preserve">Supplier_L_Vendor_647</t>
  </si>
  <si>
    <t xml:space="preserve">Supplier_J_Vendor_648</t>
  </si>
  <si>
    <t xml:space="preserve">Supplier_B_Vendor_649</t>
  </si>
  <si>
    <t xml:space="preserve">Supplier_C_Vendor_650</t>
  </si>
  <si>
    <t xml:space="preserve">Supplier_T_Vendor_651</t>
  </si>
  <si>
    <t xml:space="preserve">Supplier_N_Vendor_652</t>
  </si>
  <si>
    <t xml:space="preserve">Supplier_G_Vendor_653</t>
  </si>
  <si>
    <t xml:space="preserve">Supplier_K_Vendor_654</t>
  </si>
  <si>
    <t xml:space="preserve">Supplier_J_Vendor_655</t>
  </si>
  <si>
    <t xml:space="preserve">Supplier_Q_Vendor_656</t>
  </si>
  <si>
    <t xml:space="preserve">Supplier_R_Vendor_657</t>
  </si>
  <si>
    <t xml:space="preserve">Supplier_S_Vendor_658</t>
  </si>
  <si>
    <t xml:space="preserve">SUP00659</t>
  </si>
  <si>
    <t xml:space="preserve">Supplier_G_Vendor_659</t>
  </si>
  <si>
    <t xml:space="preserve">Supplier_F_Vendor_660</t>
  </si>
  <si>
    <t xml:space="preserve">SUP00661</t>
  </si>
  <si>
    <t xml:space="preserve">Supplier_T_Vendor_661</t>
  </si>
  <si>
    <t xml:space="preserve">Supplier_C_Vendor_662</t>
  </si>
  <si>
    <t xml:space="preserve">Supplier_B_Vendor_663</t>
  </si>
  <si>
    <t xml:space="preserve">Supplier_J_Vendor_664</t>
  </si>
  <si>
    <t xml:space="preserve">Supplier_C_Vendor_665</t>
  </si>
  <si>
    <t xml:space="preserve">Supplier_G_Vendor_666</t>
  </si>
  <si>
    <t xml:space="preserve">Supplier_P_Vendor_667</t>
  </si>
  <si>
    <t xml:space="preserve">Supplier_A_Vendor_668</t>
  </si>
  <si>
    <t xml:space="preserve">Supplier_T_Vendor_669</t>
  </si>
  <si>
    <t xml:space="preserve">Supplier_T_Vendor_670</t>
  </si>
  <si>
    <t xml:space="preserve">Supplier_G_Vendor_671</t>
  </si>
  <si>
    <t xml:space="preserve">Supplier_J_Vendor_672</t>
  </si>
  <si>
    <t xml:space="preserve">Supplier_N_Vendor_673</t>
  </si>
  <si>
    <t xml:space="preserve">Supplier_M_Vendor_674</t>
  </si>
  <si>
    <t xml:space="preserve">Supplier_A_Vendor_675</t>
  </si>
  <si>
    <t xml:space="preserve">Supplier_F_Vendor_676</t>
  </si>
  <si>
    <t xml:space="preserve">SUP00677</t>
  </si>
  <si>
    <t xml:space="preserve">Supplier_E_Vendor_677</t>
  </si>
  <si>
    <t xml:space="preserve">Supplier_F_Vendor_678</t>
  </si>
  <si>
    <t xml:space="preserve">Supplier_C_Vendor_679</t>
  </si>
  <si>
    <t xml:space="preserve">Supplier_G_Vendor_680</t>
  </si>
  <si>
    <t xml:space="preserve">Supplier_T_Vendor_681</t>
  </si>
  <si>
    <t xml:space="preserve">Supplier_T_Vendor_682</t>
  </si>
  <si>
    <t xml:space="preserve">Supplier_Q_Vendor_683</t>
  </si>
  <si>
    <t xml:space="preserve">Supplier_T_Vendor_684</t>
  </si>
  <si>
    <t xml:space="preserve">Supplier_A_Vendor_685</t>
  </si>
  <si>
    <t xml:space="preserve">Supplier_A_Vendor_686</t>
  </si>
  <si>
    <t xml:space="preserve">Supplier_E_Vendor_687</t>
  </si>
  <si>
    <t xml:space="preserve">Supplier_G_Vendor_688</t>
  </si>
  <si>
    <t xml:space="preserve">Supplier_R_Vendor_689</t>
  </si>
  <si>
    <t xml:space="preserve">Supplier_K_Vendor_690</t>
  </si>
  <si>
    <t xml:space="preserve">SUP00691</t>
  </si>
  <si>
    <t xml:space="preserve">Supplier_S_Vendor_691</t>
  </si>
  <si>
    <t xml:space="preserve">Supplier_H_Vendor_692</t>
  </si>
  <si>
    <t xml:space="preserve">SUP00693</t>
  </si>
  <si>
    <t xml:space="preserve">Supplier_O_Vendor_693</t>
  </si>
  <si>
    <t xml:space="preserve">Supplier_S_Vendor_694</t>
  </si>
  <si>
    <t xml:space="preserve">SUP00695</t>
  </si>
  <si>
    <t xml:space="preserve">Supplier_Q_Vendor_695</t>
  </si>
  <si>
    <t xml:space="preserve">Supplier_T_Vendor_696</t>
  </si>
  <si>
    <t xml:space="preserve">Supplier_E_Vendor_697</t>
  </si>
  <si>
    <t xml:space="preserve">Supplier_J_Vendor_698</t>
  </si>
  <si>
    <t xml:space="preserve">Supplier_J_Vendor_699</t>
  </si>
  <si>
    <t xml:space="preserve">Supplier_N_Vendor_700</t>
  </si>
  <si>
    <t xml:space="preserve">Supplier_K_Vendor_701</t>
  </si>
  <si>
    <t xml:space="preserve">Supplier_N_Vendor_702</t>
  </si>
  <si>
    <t xml:space="preserve">Supplier_N_Vendor_703</t>
  </si>
  <si>
    <t xml:space="preserve">Supplier_H_Vendor_704</t>
  </si>
  <si>
    <t xml:space="preserve">SUP00705</t>
  </si>
  <si>
    <t xml:space="preserve">Supplier_D_Vendor_705</t>
  </si>
  <si>
    <t xml:space="preserve">Supplier_D_Vendor_706</t>
  </si>
  <si>
    <t xml:space="preserve">Supplier_P_Vendor_707</t>
  </si>
  <si>
    <t xml:space="preserve">Supplier_Q_Vendor_708</t>
  </si>
  <si>
    <t xml:space="preserve">Supplier_E_Vendor_709</t>
  </si>
  <si>
    <t xml:space="preserve">Supplier_N_Vendor_710</t>
  </si>
  <si>
    <t xml:space="preserve">Supplier_J_Vendor_711</t>
  </si>
  <si>
    <t xml:space="preserve">Supplier_S_Vendor_712</t>
  </si>
  <si>
    <t xml:space="preserve">Supplier_H_Vendor_713</t>
  </si>
  <si>
    <t xml:space="preserve">SUP00714</t>
  </si>
  <si>
    <t xml:space="preserve">Supplier_M_Vendor_714</t>
  </si>
  <si>
    <t xml:space="preserve">Supplier_Q_Vendor_715</t>
  </si>
  <si>
    <t xml:space="preserve">SUP00716</t>
  </si>
  <si>
    <t xml:space="preserve">Supplier_R_Vendor_716</t>
  </si>
  <si>
    <t xml:space="preserve">Supplier_A_Vendor_717</t>
  </si>
  <si>
    <t xml:space="preserve">Supplier_C_Vendor_718</t>
  </si>
  <si>
    <t xml:space="preserve">Supplier_J_Vendor_719</t>
  </si>
  <si>
    <t xml:space="preserve">Supplier_Q_Vendor_720</t>
  </si>
  <si>
    <t xml:space="preserve">Supplier_M_Vendor_721</t>
  </si>
  <si>
    <t xml:space="preserve">Supplier_P_Vendor_722</t>
  </si>
  <si>
    <t xml:space="preserve">Supplier_S_Vendor_723</t>
  </si>
  <si>
    <t xml:space="preserve">Supplier_L_Vendor_724</t>
  </si>
  <si>
    <t xml:space="preserve">Supplier_M_Vendor_725</t>
  </si>
  <si>
    <t xml:space="preserve">Supplier_T_Vendor_726</t>
  </si>
  <si>
    <t xml:space="preserve">Supplier_I_Vendor_727</t>
  </si>
  <si>
    <t xml:space="preserve">Supplier_G_Vendor_728</t>
  </si>
  <si>
    <t xml:space="preserve">Supplier_D_Vendor_729</t>
  </si>
  <si>
    <t xml:space="preserve">Supplier_E_Vendor_730</t>
  </si>
  <si>
    <t xml:space="preserve">Supplier_P_Vendor_731</t>
  </si>
  <si>
    <t xml:space="preserve">Supplier_N_Vendor_732</t>
  </si>
  <si>
    <t xml:space="preserve">SUP00733</t>
  </si>
  <si>
    <t xml:space="preserve">Supplier_E_Vendor_733</t>
  </si>
  <si>
    <t xml:space="preserve">Supplier_O_Vendor_734</t>
  </si>
  <si>
    <t xml:space="preserve">Supplier_D_Vendor_735</t>
  </si>
  <si>
    <t xml:space="preserve">Supplier_T_Vendor_736</t>
  </si>
  <si>
    <t xml:space="preserve">Supplier_P_Vendor_737</t>
  </si>
  <si>
    <t xml:space="preserve">Supplier_N_Vendor_738</t>
  </si>
  <si>
    <t xml:space="preserve">Supplier_B_Vendor_739</t>
  </si>
  <si>
    <t xml:space="preserve">Supplier_R_Vendor_740</t>
  </si>
  <si>
    <t xml:space="preserve">Supplier_G_Vendor_741</t>
  </si>
  <si>
    <t xml:space="preserve">Supplier_Q_Vendor_742</t>
  </si>
  <si>
    <t xml:space="preserve">Supplier_T_Vendor_743</t>
  </si>
  <si>
    <t xml:space="preserve">Supplier_Q_Vendor_744</t>
  </si>
  <si>
    <t xml:space="preserve">Supplier_L_Vendor_745</t>
  </si>
  <si>
    <t xml:space="preserve">SUP00746</t>
  </si>
  <si>
    <t xml:space="preserve">Supplier_T_Vendor_746</t>
  </si>
  <si>
    <t xml:space="preserve">Supplier_P_Vendor_747</t>
  </si>
  <si>
    <t xml:space="preserve">Supplier_R_Vendor_748</t>
  </si>
  <si>
    <t xml:space="preserve">Supplier_S_Vendor_749</t>
  </si>
  <si>
    <t xml:space="preserve">Supplier_K_Vendor_750</t>
  </si>
  <si>
    <t xml:space="preserve">Supplier_R_Vendor_751</t>
  </si>
  <si>
    <t xml:space="preserve">Supplier_R_Vendor_752</t>
  </si>
  <si>
    <t xml:space="preserve">Supplier_B_Vendor_753</t>
  </si>
  <si>
    <t xml:space="preserve">Supplier_B_Vendor_754</t>
  </si>
  <si>
    <t xml:space="preserve">SUP00755</t>
  </si>
  <si>
    <t xml:space="preserve">Supplier_P_Vendor_755</t>
  </si>
  <si>
    <t xml:space="preserve">Supplier_M_Vendor_756</t>
  </si>
  <si>
    <t xml:space="preserve">Supplier_L_Vendor_757</t>
  </si>
  <si>
    <t xml:space="preserve">Supplier_N_Vendor_758</t>
  </si>
  <si>
    <t xml:space="preserve">Supplier_I_Vendor_759</t>
  </si>
  <si>
    <t xml:space="preserve">SUP00760</t>
  </si>
  <si>
    <t xml:space="preserve">Supplier_R_Vendor_760</t>
  </si>
  <si>
    <t xml:space="preserve">Supplier_E_Vendor_761</t>
  </si>
  <si>
    <t xml:space="preserve">Supplier_H_Vendor_762</t>
  </si>
  <si>
    <t xml:space="preserve">Supplier_R_Vendor_763</t>
  </si>
  <si>
    <t xml:space="preserve">SUP00764</t>
  </si>
  <si>
    <t xml:space="preserve">Supplier_H_Vendor_764</t>
  </si>
  <si>
    <t xml:space="preserve">Supplier_K_Vendor_765</t>
  </si>
  <si>
    <t xml:space="preserve">Supplier_H_Vendor_766</t>
  </si>
  <si>
    <t xml:space="preserve">Supplier_H_Vendor_767</t>
  </si>
  <si>
    <t xml:space="preserve">Supplier_B_Vendor_768</t>
  </si>
  <si>
    <t xml:space="preserve">Supplier_S_Vendor_769</t>
  </si>
  <si>
    <t xml:space="preserve">SUP00770</t>
  </si>
  <si>
    <t xml:space="preserve">Supplier_P_Vendor_770</t>
  </si>
  <si>
    <t xml:space="preserve">Supplier_N_Vendor_771</t>
  </si>
  <si>
    <t xml:space="preserve">Supplier_S_Vendor_772</t>
  </si>
  <si>
    <t xml:space="preserve">SUP00773</t>
  </si>
  <si>
    <t xml:space="preserve">Supplier_B_Vendor_773</t>
  </si>
  <si>
    <t xml:space="preserve">Supplier_F_Vendor_774</t>
  </si>
  <si>
    <t xml:space="preserve">Supplier_T_Vendor_775</t>
  </si>
  <si>
    <t xml:space="preserve">Supplier_M_Vendor_776</t>
  </si>
  <si>
    <t xml:space="preserve">Supplier_H_Vendor_777</t>
  </si>
  <si>
    <t xml:space="preserve">Supplier_E_Vendor_778</t>
  </si>
  <si>
    <t xml:space="preserve">Supplier_B_Vendor_779</t>
  </si>
  <si>
    <t xml:space="preserve">Supplier_P_Vendor_780</t>
  </si>
  <si>
    <t xml:space="preserve">Supplier_I_Vendor_781</t>
  </si>
  <si>
    <t xml:space="preserve">Supplier_L_Vendor_782</t>
  </si>
  <si>
    <t xml:space="preserve">SUP00783</t>
  </si>
  <si>
    <t xml:space="preserve">Supplier_O_Vendor_783</t>
  </si>
  <si>
    <t xml:space="preserve">Supplier_C_Vendor_784</t>
  </si>
  <si>
    <t xml:space="preserve">Supplier_L_Vendor_785</t>
  </si>
  <si>
    <t xml:space="preserve">Supplier_P_Vendor_786</t>
  </si>
  <si>
    <t xml:space="preserve">Supplier_E_Vendor_787</t>
  </si>
  <si>
    <t xml:space="preserve">Supplier_D_Vendor_788</t>
  </si>
  <si>
    <t xml:space="preserve">Supplier_L_Vendor_789</t>
  </si>
  <si>
    <t xml:space="preserve">Supplier_O_Vendor_790</t>
  </si>
  <si>
    <t xml:space="preserve">Supplier_A_Vendor_791</t>
  </si>
  <si>
    <t xml:space="preserve">Supplier_J_Vendor_792</t>
  </si>
  <si>
    <t xml:space="preserve">Supplier_D_Vendor_793</t>
  </si>
  <si>
    <t xml:space="preserve">Supplier_P_Vendor_794</t>
  </si>
  <si>
    <t xml:space="preserve">Supplier_I_Vendor_795</t>
  </si>
  <si>
    <t xml:space="preserve">Supplier_B_Vendor_796</t>
  </si>
  <si>
    <t xml:space="preserve">SUP00797</t>
  </si>
  <si>
    <t xml:space="preserve">Supplier_F_Vendor_797</t>
  </si>
  <si>
    <t xml:space="preserve">Supplier_O_Vendor_798</t>
  </si>
  <si>
    <t xml:space="preserve">Supplier_I_Vendor_799</t>
  </si>
  <si>
    <t xml:space="preserve">Supplier_G_Vendor_800</t>
  </si>
  <si>
    <t xml:space="preserve">Supplier_N_Vendor_801</t>
  </si>
  <si>
    <t xml:space="preserve">Supplier_B_Vendor_802</t>
  </si>
  <si>
    <t xml:space="preserve">Supplier_N_Vendor_803</t>
  </si>
  <si>
    <t xml:space="preserve">Supplier_T_Vendor_804</t>
  </si>
  <si>
    <t xml:space="preserve">Supplier_I_Vendor_805</t>
  </si>
  <si>
    <t xml:space="preserve">Supplier_I_Vendor_806</t>
  </si>
  <si>
    <t xml:space="preserve">Supplier_G_Vendor_807</t>
  </si>
  <si>
    <t xml:space="preserve">Supplier_T_Vendor_808</t>
  </si>
  <si>
    <t xml:space="preserve">Supplier_G_Vendor_809</t>
  </si>
  <si>
    <t xml:space="preserve">Supplier_E_Vendor_810</t>
  </si>
  <si>
    <t xml:space="preserve">Supplier_B_Vendor_811</t>
  </si>
  <si>
    <t xml:space="preserve">SUP00812</t>
  </si>
  <si>
    <t xml:space="preserve">Supplier_J_Vendor_812</t>
  </si>
  <si>
    <t xml:space="preserve">Supplier_C_Vendor_813</t>
  </si>
  <si>
    <t xml:space="preserve">SUP00814</t>
  </si>
  <si>
    <t xml:space="preserve">Supplier_L_Vendor_814</t>
  </si>
  <si>
    <t xml:space="preserve">Supplier_Q_Vendor_815</t>
  </si>
  <si>
    <t xml:space="preserve">Supplier_P_Vendor_816</t>
  </si>
  <si>
    <t xml:space="preserve">Supplier_C_Vendor_817</t>
  </si>
  <si>
    <t xml:space="preserve">Supplier_N_Vendor_818</t>
  </si>
  <si>
    <t xml:space="preserve">Supplier_L_Vendor_819</t>
  </si>
  <si>
    <t xml:space="preserve">Supplier_R_Vendor_820</t>
  </si>
  <si>
    <t xml:space="preserve">Supplier_T_Vendor_821</t>
  </si>
  <si>
    <t xml:space="preserve">Supplier_P_Vendor_822</t>
  </si>
  <si>
    <t xml:space="preserve">Supplier_G_Vendor_823</t>
  </si>
  <si>
    <t xml:space="preserve">Supplier_D_Vendor_824</t>
  </si>
  <si>
    <t xml:space="preserve">Supplier_O_Vendor_825</t>
  </si>
  <si>
    <t xml:space="preserve">Supplier_M_Vendor_826</t>
  </si>
  <si>
    <t xml:space="preserve">Supplier_I_Vendor_827</t>
  </si>
  <si>
    <t xml:space="preserve">SUP00828</t>
  </si>
  <si>
    <t xml:space="preserve">Supplier_C_Vendor_828</t>
  </si>
  <si>
    <t xml:space="preserve">Supplier_F_Vendor_829</t>
  </si>
  <si>
    <t xml:space="preserve">Supplier_Q_Vendor_830</t>
  </si>
  <si>
    <t xml:space="preserve">Supplier_A_Vendor_831</t>
  </si>
  <si>
    <t xml:space="preserve">SUP00832</t>
  </si>
  <si>
    <t xml:space="preserve">Supplier_B_Vendor_832</t>
  </si>
  <si>
    <t xml:space="preserve">SUP00833</t>
  </si>
  <si>
    <t xml:space="preserve">Supplier_R_Vendor_833</t>
  </si>
  <si>
    <t xml:space="preserve">Supplier_O_Vendor_834</t>
  </si>
  <si>
    <t xml:space="preserve">Supplier_P_Vendor_835</t>
  </si>
  <si>
    <t xml:space="preserve">Supplier_I_Vendor_836</t>
  </si>
  <si>
    <t xml:space="preserve">Supplier_C_Vendor_837</t>
  </si>
  <si>
    <t xml:space="preserve">Supplier_B_Vendor_838</t>
  </si>
  <si>
    <t xml:space="preserve">Supplier_N_Vendor_839</t>
  </si>
  <si>
    <t xml:space="preserve">Supplier_A_Vendor_840</t>
  </si>
  <si>
    <t xml:space="preserve">SUP00841</t>
  </si>
  <si>
    <t xml:space="preserve">Supplier_C_Vendor_841</t>
  </si>
  <si>
    <t xml:space="preserve">Supplier_Q_Vendor_842</t>
  </si>
  <si>
    <t xml:space="preserve">Supplier_L_Vendor_843</t>
  </si>
  <si>
    <t xml:space="preserve">Supplier_P_Vendor_844</t>
  </si>
  <si>
    <t xml:space="preserve">Supplier_C_Vendor_845</t>
  </si>
  <si>
    <t xml:space="preserve">Supplier_I_Vendor_846</t>
  </si>
  <si>
    <t xml:space="preserve">Supplier_H_Vendor_847</t>
  </si>
  <si>
    <t xml:space="preserve">Supplier_Q_Vendor_848</t>
  </si>
  <si>
    <t xml:space="preserve">Supplier_F_Vendor_849</t>
  </si>
  <si>
    <t xml:space="preserve">Supplier_K_Vendor_850</t>
  </si>
  <si>
    <t xml:space="preserve">Supplier_R_Vendor_851</t>
  </si>
  <si>
    <t xml:space="preserve">Supplier_T_Vendor_852</t>
  </si>
  <si>
    <t xml:space="preserve">Supplier_C_Vendor_853</t>
  </si>
  <si>
    <t xml:space="preserve">Supplier_G_Vendor_854</t>
  </si>
  <si>
    <t xml:space="preserve">Supplier_K_Vendor_855</t>
  </si>
  <si>
    <t xml:space="preserve">Supplier_T_Vendor_856</t>
  </si>
  <si>
    <t xml:space="preserve">Supplier_A_Vendor_857</t>
  </si>
  <si>
    <t xml:space="preserve">SUP00858</t>
  </si>
  <si>
    <t xml:space="preserve">Supplier_P_Vendor_858</t>
  </si>
  <si>
    <t xml:space="preserve">Supplier_A_Vendor_859</t>
  </si>
  <si>
    <t xml:space="preserve">Supplier_B_Vendor_860</t>
  </si>
  <si>
    <t xml:space="preserve">Supplier_F_Vendor_861</t>
  </si>
  <si>
    <t xml:space="preserve">Supplier_N_Vendor_862</t>
  </si>
  <si>
    <t xml:space="preserve">Supplier_N_Vendor_863</t>
  </si>
  <si>
    <t xml:space="preserve">Supplier_M_Vendor_864</t>
  </si>
  <si>
    <t xml:space="preserve">Supplier_G_Vendor_865</t>
  </si>
  <si>
    <t xml:space="preserve">Supplier_D_Vendor_866</t>
  </si>
  <si>
    <t xml:space="preserve">Supplier_L_Vendor_867</t>
  </si>
  <si>
    <t xml:space="preserve">Supplier_M_Vendor_868</t>
  </si>
  <si>
    <t xml:space="preserve">SUP00869</t>
  </si>
  <si>
    <t xml:space="preserve">Supplier_L_Vendor_869</t>
  </si>
  <si>
    <t xml:space="preserve">Supplier_R_Vendor_870</t>
  </si>
  <si>
    <t xml:space="preserve">Supplier_S_Vendor_871</t>
  </si>
  <si>
    <t xml:space="preserve">SUP00872</t>
  </si>
  <si>
    <t xml:space="preserve">Supplier_Q_Vendor_872</t>
  </si>
  <si>
    <t xml:space="preserve">Supplier_K_Vendor_873</t>
  </si>
  <si>
    <t xml:space="preserve">Supplier_J_Vendor_874</t>
  </si>
  <si>
    <t xml:space="preserve">Supplier_B_Vendor_875</t>
  </si>
  <si>
    <t xml:space="preserve">SUP00876</t>
  </si>
  <si>
    <t xml:space="preserve">Supplier_J_Vendor_876</t>
  </si>
  <si>
    <t xml:space="preserve">Supplier_A_Vendor_877</t>
  </si>
  <si>
    <t xml:space="preserve">Supplier_D_Vendor_878</t>
  </si>
  <si>
    <t xml:space="preserve">Supplier_E_Vendor_879</t>
  </si>
  <si>
    <t xml:space="preserve">Supplier_N_Vendor_880</t>
  </si>
  <si>
    <t xml:space="preserve">Supplier_A_Vendor_881</t>
  </si>
  <si>
    <t xml:space="preserve">Supplier_J_Vendor_882</t>
  </si>
  <si>
    <t xml:space="preserve">Supplier_P_Vendor_883</t>
  </si>
  <si>
    <t xml:space="preserve">Supplier_Q_Vendor_884</t>
  </si>
  <si>
    <t xml:space="preserve">Supplier_K_Vendor_885</t>
  </si>
  <si>
    <t xml:space="preserve">Supplier_E_Vendor_886</t>
  </si>
  <si>
    <t xml:space="preserve">Supplier_O_Vendor_887</t>
  </si>
  <si>
    <t xml:space="preserve">Supplier_R_Vendor_888</t>
  </si>
  <si>
    <t xml:space="preserve">SUP00889</t>
  </si>
  <si>
    <t xml:space="preserve">Supplier_R_Vendor_889</t>
  </si>
  <si>
    <t xml:space="preserve">Supplier_P_Vendor_890</t>
  </si>
  <si>
    <t xml:space="preserve">Supplier_F_Vendor_891</t>
  </si>
  <si>
    <t xml:space="preserve">Supplier_S_Vendor_892</t>
  </si>
  <si>
    <t xml:space="preserve">Supplier_M_Vendor_893</t>
  </si>
  <si>
    <t xml:space="preserve">SUP00894</t>
  </si>
  <si>
    <t xml:space="preserve">Supplier_M_Vendor_894</t>
  </si>
  <si>
    <t xml:space="preserve">Supplier_D_Vendor_895</t>
  </si>
  <si>
    <t xml:space="preserve">Supplier_L_Vendor_896</t>
  </si>
  <si>
    <t xml:space="preserve">Supplier_T_Vendor_897</t>
  </si>
  <si>
    <t xml:space="preserve">SUP00898</t>
  </si>
  <si>
    <t xml:space="preserve">Supplier_K_Vendor_898</t>
  </si>
  <si>
    <t xml:space="preserve">Supplier_L_Vendor_899</t>
  </si>
  <si>
    <t xml:space="preserve">Supplier_C_Vendor_900</t>
  </si>
  <si>
    <t xml:space="preserve">Supplier_K_Vendor_901</t>
  </si>
  <si>
    <t xml:space="preserve">Supplier_I_Vendor_902</t>
  </si>
  <si>
    <t xml:space="preserve">Supplier_C_Vendor_903</t>
  </si>
  <si>
    <t xml:space="preserve">Supplier_Q_Vendor_904</t>
  </si>
  <si>
    <t xml:space="preserve">Supplier_K_Vendor_905</t>
  </si>
  <si>
    <t xml:space="preserve">Supplier_P_Vendor_906</t>
  </si>
  <si>
    <t xml:space="preserve">Supplier_N_Vendor_907</t>
  </si>
  <si>
    <t xml:space="preserve">Supplier_Q_Vendor_908</t>
  </si>
  <si>
    <t xml:space="preserve">Supplier_S_Vendor_909</t>
  </si>
  <si>
    <t xml:space="preserve">Supplier_E_Vendor_910</t>
  </si>
  <si>
    <t xml:space="preserve">Supplier_S_Vendor_911</t>
  </si>
  <si>
    <t xml:space="preserve">Supplier_M_Vendor_912</t>
  </si>
  <si>
    <t xml:space="preserve">Supplier_G_Vendor_913</t>
  </si>
  <si>
    <t xml:space="preserve">Supplier_K_Vendor_914</t>
  </si>
  <si>
    <t xml:space="preserve">Supplier_G_Vendor_915</t>
  </si>
  <si>
    <t xml:space="preserve">SUP00916</t>
  </si>
  <si>
    <t xml:space="preserve">Supplier_C_Vendor_916</t>
  </si>
  <si>
    <t xml:space="preserve">Supplier_K_Vendor_917</t>
  </si>
  <si>
    <t xml:space="preserve">Supplier_O_Vendor_918</t>
  </si>
  <si>
    <t xml:space="preserve">Supplier_H_Vendor_919</t>
  </si>
  <si>
    <t xml:space="preserve">Supplier_A_Vendor_920</t>
  </si>
  <si>
    <t xml:space="preserve">SUP00921</t>
  </si>
  <si>
    <t xml:space="preserve">Supplier_A_Vendor_921</t>
  </si>
  <si>
    <t xml:space="preserve">Supplier_D_Vendor_922</t>
  </si>
  <si>
    <t xml:space="preserve">Supplier_E_Vendor_923</t>
  </si>
  <si>
    <t xml:space="preserve">Supplier_Q_Vendor_924</t>
  </si>
  <si>
    <t xml:space="preserve">Supplier_N_Vendor_925</t>
  </si>
  <si>
    <t xml:space="preserve">Supplier_P_Vendor_926</t>
  </si>
  <si>
    <t xml:space="preserve">Supplier_B_Vendor_927</t>
  </si>
  <si>
    <t xml:space="preserve">SUP00928</t>
  </si>
  <si>
    <t xml:space="preserve">Supplier_I_Vendor_928</t>
  </si>
  <si>
    <t xml:space="preserve">Supplier_K_Vendor_929</t>
  </si>
  <si>
    <t xml:space="preserve">Supplier_I_Vendor_930</t>
  </si>
  <si>
    <t xml:space="preserve">Supplier_L_Vendor_931</t>
  </si>
  <si>
    <t xml:space="preserve">Supplier_R_Vendor_932</t>
  </si>
  <si>
    <t xml:space="preserve">Supplier_T_Vendor_933</t>
  </si>
  <si>
    <t xml:space="preserve">Supplier_G_Vendor_934</t>
  </si>
  <si>
    <t xml:space="preserve">Supplier_N_Vendor_935</t>
  </si>
  <si>
    <t xml:space="preserve">Supplier_K_Vendor_936</t>
  </si>
  <si>
    <t xml:space="preserve">Supplier_Q_Vendor_937</t>
  </si>
  <si>
    <t xml:space="preserve">Supplier_M_Vendor_938</t>
  </si>
  <si>
    <t xml:space="preserve">Supplier_Q_Vendor_939</t>
  </si>
  <si>
    <t xml:space="preserve">Supplier_H_Vendor_940</t>
  </si>
  <si>
    <t xml:space="preserve">Supplier_S_Vendor_941</t>
  </si>
  <si>
    <t xml:space="preserve">Supplier_H_Vendor_942</t>
  </si>
  <si>
    <t xml:space="preserve">Supplier_K_Vendor_943</t>
  </si>
  <si>
    <t xml:space="preserve">SUP00944</t>
  </si>
  <si>
    <t xml:space="preserve">Supplier_D_Vendor_944</t>
  </si>
  <si>
    <t xml:space="preserve">Supplier_S_Vendor_945</t>
  </si>
  <si>
    <t xml:space="preserve">Supplier_Q_Vendor_946</t>
  </si>
  <si>
    <t xml:space="preserve">Supplier_H_Vendor_947</t>
  </si>
  <si>
    <t xml:space="preserve">Supplier_N_Vendor_948</t>
  </si>
  <si>
    <t xml:space="preserve">Supplier_T_Vendor_949</t>
  </si>
  <si>
    <t xml:space="preserve">Supplier_O_Vendor_950</t>
  </si>
  <si>
    <t xml:space="preserve">Supplier_A_Vendor_951</t>
  </si>
  <si>
    <t xml:space="preserve">Supplier_K_Vendor_952</t>
  </si>
  <si>
    <t xml:space="preserve">Supplier_O_Vendor_953</t>
  </si>
  <si>
    <t xml:space="preserve">Supplier_N_Vendor_954</t>
  </si>
  <si>
    <t xml:space="preserve">Supplier_D_Vendor_955</t>
  </si>
  <si>
    <t xml:space="preserve">Supplier_S_Vendor_956</t>
  </si>
  <si>
    <t xml:space="preserve">Supplier_G_Vendor_957</t>
  </si>
  <si>
    <t xml:space="preserve">Supplier_N_Vendor_958</t>
  </si>
  <si>
    <t xml:space="preserve">SUP00959</t>
  </si>
  <si>
    <t xml:space="preserve">Supplier_H_Vendor_959</t>
  </si>
  <si>
    <t xml:space="preserve">SUP00960</t>
  </si>
  <si>
    <t xml:space="preserve">Supplier_R_Vendor_960</t>
  </si>
  <si>
    <t xml:space="preserve">Supplier_C_Vendor_961</t>
  </si>
  <si>
    <t xml:space="preserve">Supplier_A_Vendor_962</t>
  </si>
  <si>
    <t xml:space="preserve">Supplier_L_Vendor_963</t>
  </si>
  <si>
    <t xml:space="preserve">SUP00964</t>
  </si>
  <si>
    <t xml:space="preserve">Supplier_C_Vendor_964</t>
  </si>
  <si>
    <t xml:space="preserve">SUP00965</t>
  </si>
  <si>
    <t xml:space="preserve">Supplier_K_Vendor_965</t>
  </si>
  <si>
    <t xml:space="preserve">Supplier_S_Vendor_966</t>
  </si>
  <si>
    <t xml:space="preserve">Supplier_R_Vendor_967</t>
  </si>
  <si>
    <t xml:space="preserve">Supplier_N_Vendor_968</t>
  </si>
  <si>
    <t xml:space="preserve">Supplier_A_Vendor_969</t>
  </si>
  <si>
    <t xml:space="preserve">Supplier_N_Vendor_970</t>
  </si>
  <si>
    <t xml:space="preserve">Supplier_L_Vendor_971</t>
  </si>
  <si>
    <t xml:space="preserve">Supplier_O_Vendor_972</t>
  </si>
  <si>
    <t xml:space="preserve">Supplier_H_Vendor_973</t>
  </si>
  <si>
    <t xml:space="preserve">SUP00974</t>
  </si>
  <si>
    <t xml:space="preserve">Supplier_H_Vendor_974</t>
  </si>
  <si>
    <t xml:space="preserve">SUP00975</t>
  </si>
  <si>
    <t xml:space="preserve">Supplier_J_Vendor_975</t>
  </si>
  <si>
    <t xml:space="preserve">Supplier_K_Vendor_976</t>
  </si>
  <si>
    <t xml:space="preserve">Supplier_E_Vendor_977</t>
  </si>
  <si>
    <t xml:space="preserve">Supplier_J_Vendor_978</t>
  </si>
  <si>
    <t xml:space="preserve">SUP00979</t>
  </si>
  <si>
    <t xml:space="preserve">Supplier_N_Vendor_979</t>
  </si>
  <si>
    <t xml:space="preserve">Supplier_B_Vendor_980</t>
  </si>
  <si>
    <t xml:space="preserve">Supplier_C_Vendor_981</t>
  </si>
  <si>
    <t xml:space="preserve">Supplier_M_Vendor_982</t>
  </si>
  <si>
    <t xml:space="preserve">SUP00983</t>
  </si>
  <si>
    <t xml:space="preserve">Supplier_G_Vendor_983</t>
  </si>
  <si>
    <t xml:space="preserve">Supplier_E_Vendor_984</t>
  </si>
  <si>
    <t xml:space="preserve">SUP00985</t>
  </si>
  <si>
    <t xml:space="preserve">Supplier_J_Vendor_985</t>
  </si>
  <si>
    <t xml:space="preserve">Supplier_S_Vendor_986</t>
  </si>
  <si>
    <t xml:space="preserve">Supplier_K_Vendor_987</t>
  </si>
  <si>
    <t xml:space="preserve">Supplier_I_Vendor_988</t>
  </si>
  <si>
    <t xml:space="preserve">Supplier_D_Vendor_989</t>
  </si>
  <si>
    <t xml:space="preserve">Supplier_J_Vendor_990</t>
  </si>
  <si>
    <t xml:space="preserve">Supplier_O_Vendor_991</t>
  </si>
  <si>
    <t xml:space="preserve">Supplier_A_Vendor_992</t>
  </si>
  <si>
    <t xml:space="preserve">Supplier_H_Vendor_993</t>
  </si>
  <si>
    <t xml:space="preserve">SUP00994</t>
  </si>
  <si>
    <t xml:space="preserve">Supplier_K_Vendor_994</t>
  </si>
  <si>
    <t xml:space="preserve">Supplier_T_Vendor_995</t>
  </si>
  <si>
    <t xml:space="preserve">Supplier_B_Vendor_996</t>
  </si>
  <si>
    <t xml:space="preserve">Supplier_D_Vendor_997</t>
  </si>
  <si>
    <t xml:space="preserve">Supplier_S_Vendor_998</t>
  </si>
  <si>
    <t xml:space="preserve">Supplier_S_Vendor_999</t>
  </si>
  <si>
    <t xml:space="preserve">Supplier_G_Vendor_1000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</si>
</sst>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dd\-mmm\-yyyy"/>
    <numFmt numFmtId="167" formatCode="General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36"/>
      <color rgb="FF00B0F0"/>
      <name val="Arial"/>
      <family val="0"/>
      <charset val="1"/>
    </font>
    <font>
      <b val="true"/>
      <sz val="12"/>
      <color rgb="FFDCE6F1"/>
      <name val="Arial"/>
      <family val="0"/>
      <charset val="1"/>
    </font>
    <font>
      <b val="true"/>
      <sz val="9"/>
      <color rgb="FF6FA8DC"/>
      <name val="Arial"/>
      <family val="0"/>
      <charset val="1"/>
    </font>
    <font>
      <b val="true"/>
      <sz val="8"/>
      <color rgb="FF404040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b val="true"/>
      <sz val="20"/>
      <color rgb="FFC00000"/>
      <name val="Arial"/>
      <family val="0"/>
      <charset val="1"/>
    </font>
    <font>
      <b val="true"/>
      <sz val="20"/>
      <color rgb="FF375623"/>
      <name val="Arial"/>
      <family val="0"/>
      <charset val="1"/>
    </font>
    <font>
      <i val="true"/>
      <sz val="7"/>
      <color rgb="FF888888"/>
      <name val="Arial"/>
      <family val="0"/>
      <charset val="1"/>
    </font>
    <font>
      <b val="true"/>
      <sz val="8"/>
      <color rgb="FF1F3864"/>
      <name val="Arial"/>
      <family val="0"/>
      <charset val="1"/>
    </font>
    <font>
      <b val="true"/>
      <sz val="8"/>
      <color rgb="FFC00000"/>
      <name val="Arial"/>
      <family val="0"/>
      <charset val="1"/>
    </font>
    <font>
      <b val="true"/>
      <sz val="8"/>
      <color rgb="FF375623"/>
      <name val="Arial"/>
      <family val="0"/>
      <charset val="1"/>
    </font>
    <font>
      <b val="true"/>
      <sz val="20"/>
      <color rgb="FF7F6000"/>
      <name val="Arial"/>
      <family val="0"/>
      <charset val="1"/>
    </font>
    <font>
      <b val="true"/>
      <sz val="8"/>
      <color rgb="FF7F6000"/>
      <name val="Arial"/>
      <family val="0"/>
      <charset val="1"/>
    </font>
    <font>
      <b val="true"/>
      <sz val="11"/>
      <color rgb="FF00B0F0"/>
      <name val="Arial"/>
      <family val="0"/>
      <charset val="1"/>
    </font>
    <font>
      <b val="true"/>
      <sz val="8"/>
      <color rgb="FF1F4E79"/>
      <name val="Arial"/>
      <family val="0"/>
      <charset val="1"/>
    </font>
    <font>
      <sz val="8"/>
      <color rgb="FF2E75B6"/>
      <name val="Arial"/>
      <family val="0"/>
      <charset val="1"/>
    </font>
    <font>
      <sz val="8"/>
      <color rgb="FF000000"/>
      <name val="Arial"/>
      <family val="0"/>
      <charset val="1"/>
    </font>
    <font>
      <sz val="8"/>
      <color rgb="FF888888"/>
      <name val="Arial"/>
      <family val="0"/>
      <charset val="1"/>
    </font>
    <font>
      <sz val="8"/>
      <color rgb="FF375623"/>
      <name val="Arial"/>
      <family val="0"/>
      <charset val="1"/>
    </font>
    <font>
      <b val="true"/>
      <sz val="8"/>
      <color rgb="FF9BB8D4"/>
      <name val="Arial"/>
      <family val="0"/>
      <charset val="1"/>
    </font>
    <font>
      <b val="true"/>
      <sz val="14"/>
      <color rgb="FF00B0F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9"/>
      <color rgb="FF000000"/>
      <name val="Arial"/>
      <family val="0"/>
      <charset val="1"/>
    </font>
    <font>
      <b val="true"/>
      <sz val="9"/>
      <color rgb="FF375623"/>
      <name val="Arial"/>
      <family val="0"/>
      <charset val="1"/>
    </font>
    <font>
      <sz val="9"/>
      <color rgb="FF000080"/>
      <name val="Arial"/>
      <family val="0"/>
      <charset val="1"/>
    </font>
    <font>
      <sz val="9"/>
      <color rgb="FF7B2C8E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263F6A"/>
      </patternFill>
    </fill>
    <fill>
      <patternFill patternType="solid">
        <fgColor rgb="FFF0F4FF"/>
        <bgColor rgb="FFF0F6FF"/>
      </patternFill>
    </fill>
    <fill>
      <patternFill patternType="solid">
        <fgColor rgb="FFFFFFFF"/>
        <bgColor rgb="FFF9F9F9"/>
      </patternFill>
    </fill>
    <fill>
      <patternFill patternType="solid">
        <fgColor rgb="FFDCE6F1"/>
        <bgColor rgb="FFE2EFDA"/>
      </patternFill>
    </fill>
    <fill>
      <patternFill patternType="solid">
        <fgColor rgb="FFFFE8E8"/>
        <bgColor rgb="FFFDF4FF"/>
      </patternFill>
    </fill>
    <fill>
      <patternFill patternType="solid">
        <fgColor rgb="FFE2EFDA"/>
        <bgColor rgb="FFDCE6F1"/>
      </patternFill>
    </fill>
    <fill>
      <patternFill patternType="solid">
        <fgColor rgb="FFFFF2CC"/>
        <bgColor rgb="FFFFE8E8"/>
      </patternFill>
    </fill>
    <fill>
      <patternFill patternType="solid">
        <fgColor rgb="FF2E75B6"/>
        <bgColor rgb="FF4472C4"/>
      </patternFill>
    </fill>
    <fill>
      <patternFill patternType="solid">
        <fgColor rgb="FFF0F6FF"/>
        <bgColor rgb="FFF0F4FF"/>
      </patternFill>
    </fill>
    <fill>
      <patternFill patternType="solid">
        <fgColor rgb="FF263F6A"/>
        <bgColor rgb="FF1F3864"/>
      </patternFill>
    </fill>
    <fill>
      <patternFill patternType="solid">
        <fgColor rgb="FF1F4E79"/>
        <bgColor rgb="FF263F6A"/>
      </patternFill>
    </fill>
    <fill>
      <patternFill patternType="solid">
        <fgColor rgb="FF375623"/>
        <bgColor rgb="FF404040"/>
      </patternFill>
    </fill>
    <fill>
      <patternFill patternType="solid">
        <fgColor rgb="FF7B2C8E"/>
        <bgColor rgb="FF7030A0"/>
      </patternFill>
    </fill>
    <fill>
      <patternFill patternType="solid">
        <fgColor rgb="FFF0FFF4"/>
        <bgColor rgb="FFF9F9F9"/>
      </patternFill>
    </fill>
    <fill>
      <patternFill patternType="solid">
        <fgColor rgb="FFFDF4FF"/>
        <bgColor rgb="FFF9F9F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/>
      <top style="thin">
        <color rgb="FFD0D0D0"/>
      </top>
      <bottom/>
      <diagonal/>
    </border>
    <border diagonalUp="false" diagonalDown="false">
      <left style="thin">
        <color rgb="FFD0D0D0"/>
      </left>
      <right/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33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0F4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80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F0FFF4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7B2C8E"/>
          <bgColor rgb="FF000000"/>
        </patternFill>
      </fill>
    </dxf>
    <dxf>
      <fill>
        <patternFill patternType="solid">
          <fgColor rgb="FFFDF4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9F9F9"/>
      <rgbColor rgb="FFFF00FF"/>
      <rgbColor rgb="FF00FFFF"/>
      <rgbColor rgb="FF800000"/>
      <rgbColor rgb="FF008000"/>
      <rgbColor rgb="FF000080"/>
      <rgbColor rgb="FF7F6000"/>
      <rgbColor rgb="FF800080"/>
      <rgbColor rgb="FF1F4E79"/>
      <rgbColor rgb="FFD9D9D9"/>
      <rgbColor rgb="FF878787"/>
      <rgbColor rgb="FF6FA8DC"/>
      <rgbColor rgb="FF7B2C8E"/>
      <rgbColor rgb="FFFFF2CC"/>
      <rgbColor rgb="FFF0FFF4"/>
      <rgbColor rgb="FF5A189A"/>
      <rgbColor rgb="FFFF8080"/>
      <rgbColor rgb="FF2E75B6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F0F6FF"/>
      <rgbColor rgb="FFE2EFDA"/>
      <rgbColor rgb="FFFFE8E8"/>
      <rgbColor rgb="FF9BB8D4"/>
      <rgbColor rgb="FFFDF4FF"/>
      <rgbColor rgb="FFF0F4FF"/>
      <rgbColor rgb="FFDCE6F1"/>
      <rgbColor rgb="FF4472C4"/>
      <rgbColor rgb="FF4BACC6"/>
      <rgbColor rgb="FF70AD47"/>
      <rgbColor rgb="FFFFC000"/>
      <rgbColor rgb="FFFF9900"/>
      <rgbColor rgb="FFFF6B35"/>
      <rgbColor rgb="FF4F81BD"/>
      <rgbColor rgb="FF888888"/>
      <rgbColor rgb="FF1F3864"/>
      <rgbColor rgb="FF00B050"/>
      <rgbColor rgb="FF003300"/>
      <rgbColor rgb="FF375623"/>
      <rgbColor rgb="FFC55A11"/>
      <rgbColor rgb="FF7030A0"/>
      <rgbColor rgb="FF263F6A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vs Gross Profit (₹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'PV-Revenue'!H1</c:f>
              <c:strCache>
                <c:ptCount val="1"/>
                <c:pt idx="0">
                  <c:v>Revenue_Cr</c:v>
                </c:pt>
              </c:strCache>
            </c:strRef>
          </c:tx>
          <c:spPr>
            <a:solidFill>
              <a:srgbClr val="1f3864"/>
            </a:solidFill>
            <a:ln w="2196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'PV-Revenue'!$G$2:$G$37</c:f>
              <c:strCache>
                <c:ptCount val="36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</c:strCache>
            </c:strRef>
          </c:cat>
          <c:val>
            <c:numRef>
              <c:f>'PV-Revenue'!$H$2:$H$37</c:f>
              <c:numCache>
                <c:formatCode>General</c:formatCode>
                <c:ptCount val="36"/>
                <c:pt idx="0">
                  <c:v>0.89</c:v>
                </c:pt>
                <c:pt idx="1">
                  <c:v>0.59</c:v>
                </c:pt>
                <c:pt idx="2">
                  <c:v>1.34</c:v>
                </c:pt>
                <c:pt idx="3">
                  <c:v>1.13</c:v>
                </c:pt>
                <c:pt idx="4">
                  <c:v>2.08</c:v>
                </c:pt>
                <c:pt idx="5">
                  <c:v>1.68</c:v>
                </c:pt>
                <c:pt idx="6">
                  <c:v>1.6</c:v>
                </c:pt>
                <c:pt idx="7">
                  <c:v>1.7</c:v>
                </c:pt>
                <c:pt idx="8">
                  <c:v>1.08</c:v>
                </c:pt>
                <c:pt idx="9">
                  <c:v>0.69</c:v>
                </c:pt>
                <c:pt idx="10">
                  <c:v>1.05</c:v>
                </c:pt>
                <c:pt idx="11">
                  <c:v>1.13</c:v>
                </c:pt>
                <c:pt idx="12">
                  <c:v>1.85</c:v>
                </c:pt>
                <c:pt idx="13">
                  <c:v>1.14</c:v>
                </c:pt>
                <c:pt idx="14">
                  <c:v>1.1</c:v>
                </c:pt>
                <c:pt idx="15">
                  <c:v>1.06</c:v>
                </c:pt>
                <c:pt idx="16">
                  <c:v>1.6</c:v>
                </c:pt>
                <c:pt idx="17">
                  <c:v>0.81</c:v>
                </c:pt>
                <c:pt idx="18">
                  <c:v>1.25</c:v>
                </c:pt>
                <c:pt idx="19">
                  <c:v>1.44</c:v>
                </c:pt>
                <c:pt idx="20">
                  <c:v>0.85</c:v>
                </c:pt>
                <c:pt idx="21">
                  <c:v>1.26</c:v>
                </c:pt>
                <c:pt idx="22">
                  <c:v>0.84</c:v>
                </c:pt>
                <c:pt idx="23">
                  <c:v>1.49</c:v>
                </c:pt>
                <c:pt idx="24">
                  <c:v>1.29</c:v>
                </c:pt>
                <c:pt idx="25">
                  <c:v>1.2</c:v>
                </c:pt>
                <c:pt idx="26">
                  <c:v>1.4</c:v>
                </c:pt>
                <c:pt idx="27">
                  <c:v>1.16</c:v>
                </c:pt>
                <c:pt idx="28">
                  <c:v>0.87</c:v>
                </c:pt>
                <c:pt idx="29">
                  <c:v>0.8</c:v>
                </c:pt>
                <c:pt idx="30">
                  <c:v>0.37</c:v>
                </c:pt>
                <c:pt idx="31">
                  <c:v>1.24</c:v>
                </c:pt>
                <c:pt idx="32">
                  <c:v>0.86</c:v>
                </c:pt>
                <c:pt idx="33">
                  <c:v>1.3</c:v>
                </c:pt>
                <c:pt idx="34">
                  <c:v>1.14</c:v>
                </c:pt>
                <c:pt idx="35">
                  <c:v>0.89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'PV-Revenue'!J1</c:f>
              <c:strCache>
                <c:ptCount val="1"/>
                <c:pt idx="0">
                  <c:v>GP_Cr</c:v>
                </c:pt>
              </c:strCache>
            </c:strRef>
          </c:tx>
          <c:spPr>
            <a:solidFill>
              <a:srgbClr val="70ad47"/>
            </a:solidFill>
            <a:ln w="2196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'PV-Revenue'!$G$2:$G$37</c:f>
              <c:strCache>
                <c:ptCount val="36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</c:strCache>
            </c:strRef>
          </c:cat>
          <c:val>
            <c:numRef>
              <c:f>'PV-Revenue'!$J$2:$J$37</c:f>
              <c:numCache>
                <c:formatCode>General</c:formatCode>
                <c:ptCount val="36"/>
                <c:pt idx="0">
                  <c:v>0.4</c:v>
                </c:pt>
                <c:pt idx="1">
                  <c:v>0.26</c:v>
                </c:pt>
                <c:pt idx="2">
                  <c:v>0.54</c:v>
                </c:pt>
                <c:pt idx="3">
                  <c:v>0.48</c:v>
                </c:pt>
                <c:pt idx="4">
                  <c:v>0.95</c:v>
                </c:pt>
                <c:pt idx="5">
                  <c:v>0.72</c:v>
                </c:pt>
                <c:pt idx="6">
                  <c:v>0.7</c:v>
                </c:pt>
                <c:pt idx="7">
                  <c:v>0.76</c:v>
                </c:pt>
                <c:pt idx="8">
                  <c:v>0.48</c:v>
                </c:pt>
                <c:pt idx="9">
                  <c:v>0.32</c:v>
                </c:pt>
                <c:pt idx="10">
                  <c:v>0.47</c:v>
                </c:pt>
                <c:pt idx="11">
                  <c:v>0.49</c:v>
                </c:pt>
                <c:pt idx="12">
                  <c:v>0.94</c:v>
                </c:pt>
                <c:pt idx="13">
                  <c:v>0.51</c:v>
                </c:pt>
                <c:pt idx="14">
                  <c:v>0.54</c:v>
                </c:pt>
                <c:pt idx="15">
                  <c:v>0.51</c:v>
                </c:pt>
                <c:pt idx="16">
                  <c:v>0.77</c:v>
                </c:pt>
                <c:pt idx="17">
                  <c:v>0.39</c:v>
                </c:pt>
                <c:pt idx="18">
                  <c:v>0.62</c:v>
                </c:pt>
                <c:pt idx="19">
                  <c:v>0.59</c:v>
                </c:pt>
                <c:pt idx="20">
                  <c:v>0.4</c:v>
                </c:pt>
                <c:pt idx="21">
                  <c:v>0.6</c:v>
                </c:pt>
                <c:pt idx="22">
                  <c:v>0.37</c:v>
                </c:pt>
                <c:pt idx="23">
                  <c:v>0.65</c:v>
                </c:pt>
                <c:pt idx="24">
                  <c:v>0.6</c:v>
                </c:pt>
                <c:pt idx="25">
                  <c:v>0.56</c:v>
                </c:pt>
                <c:pt idx="26">
                  <c:v>0.64</c:v>
                </c:pt>
                <c:pt idx="27">
                  <c:v>0.48</c:v>
                </c:pt>
                <c:pt idx="28">
                  <c:v>0.41</c:v>
                </c:pt>
                <c:pt idx="29">
                  <c:v>0.33</c:v>
                </c:pt>
                <c:pt idx="30">
                  <c:v>0.17</c:v>
                </c:pt>
                <c:pt idx="31">
                  <c:v>0.54</c:v>
                </c:pt>
                <c:pt idx="32">
                  <c:v>0.38</c:v>
                </c:pt>
                <c:pt idx="33">
                  <c:v>0.66</c:v>
                </c:pt>
                <c:pt idx="34">
                  <c:v>0.52</c:v>
                </c:pt>
                <c:pt idx="35">
                  <c:v>0.38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7428299"/>
        <c:axId val="54088840"/>
      </c:lineChart>
      <c:catAx>
        <c:axId val="674282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088840"/>
        <c:crosses val="autoZero"/>
        <c:auto val="1"/>
        <c:lblAlgn val="ctr"/>
        <c:lblOffset val="100"/>
        <c:noMultiLvlLbl val="0"/>
      </c:catAx>
      <c:valAx>
        <c:axId val="540888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4282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Channel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'PV-Revenue'!B1</c:f>
              <c:strCache>
                <c:ptCount val="1"/>
                <c:pt idx="0">
                  <c:v>Revenue_Cr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1f3864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2e75b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00b0f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70ad47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'PV-Revenue'!$A$2:$A$6</c:f>
              <c:strCache>
                <c:ptCount val="5"/>
                <c:pt idx="0">
                  <c:v>Distributor</c:v>
                </c:pt>
                <c:pt idx="1">
                  <c:v>E-Commerce</c:v>
                </c:pt>
                <c:pt idx="2">
                  <c:v>General Trade</c:v>
                </c:pt>
                <c:pt idx="3">
                  <c:v>Institutional</c:v>
                </c:pt>
                <c:pt idx="4">
                  <c:v>Modern Trade</c:v>
                </c:pt>
              </c:strCache>
            </c:strRef>
          </c:cat>
          <c:val>
            <c:numRef>
              <c:f>'PV-Revenue'!$B$2:$B$6</c:f>
              <c:numCache>
                <c:formatCode>General</c:formatCode>
                <c:ptCount val="5"/>
                <c:pt idx="0">
                  <c:v>7.72</c:v>
                </c:pt>
                <c:pt idx="1">
                  <c:v>8.5</c:v>
                </c:pt>
                <c:pt idx="2">
                  <c:v>7.49</c:v>
                </c:pt>
                <c:pt idx="3">
                  <c:v>8.6</c:v>
                </c:pt>
                <c:pt idx="4">
                  <c:v>9.88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Fill Rate %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'PV-Revenue'!O2</c:f>
              <c:strCache>
                <c:ptCount val="1"/>
                <c:pt idx="0">
                  <c:v>93.9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'PV-Revenue'!$M$2:$M$8</c:f>
              <c:strCache>
                <c:ptCount val="7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Northeast</c:v>
                </c:pt>
                <c:pt idx="4">
                  <c:v>South</c:v>
                </c:pt>
                <c:pt idx="5">
                  <c:v>Southwest</c:v>
                </c:pt>
                <c:pt idx="6">
                  <c:v>West</c:v>
                </c:pt>
              </c:strCache>
            </c:strRef>
          </c:cat>
          <c:val>
            <c:numRef>
              <c:f>'PV-Revenue'!$O$3:$O$8</c:f>
              <c:numCache>
                <c:formatCode>General</c:formatCode>
                <c:ptCount val="6"/>
                <c:pt idx="0">
                  <c:v>95.8</c:v>
                </c:pt>
                <c:pt idx="1">
                  <c:v>95.2</c:v>
                </c:pt>
                <c:pt idx="2">
                  <c:v>93.7</c:v>
                </c:pt>
                <c:pt idx="3">
                  <c:v>94</c:v>
                </c:pt>
                <c:pt idx="4">
                  <c:v>94.9</c:v>
                </c:pt>
                <c:pt idx="5">
                  <c:v>94.2</c:v>
                </c:pt>
              </c:numCache>
            </c:numRef>
          </c:val>
        </c:ser>
        <c:gapWidth val="150"/>
        <c:overlap val="0"/>
        <c:axId val="64632192"/>
        <c:axId val="22121018"/>
      </c:barChart>
      <c:catAx>
        <c:axId val="64632192"/>
        <c:scaling>
          <c:orientation val="minMax"/>
        </c:scaling>
        <c:delete val="0"/>
        <c:axPos val="b"/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121018"/>
        <c:crosses val="autoZero"/>
        <c:auto val="1"/>
        <c:lblAlgn val="ctr"/>
        <c:lblOffset val="100"/>
        <c:noMultiLvlLbl val="0"/>
      </c:catAx>
      <c:valAx>
        <c:axId val="221210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6321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OTIF Score by Grade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'PV-Supplier'!C2</c:f>
              <c:strCache>
                <c:ptCount val="1"/>
                <c:pt idx="0">
                  <c:v>81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'PV-Supplier'!$A$2:$A$5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'PV-Supplier'!$C$3:$C$5</c:f>
              <c:numCache>
                <c:formatCode>General</c:formatCode>
                <c:ptCount val="3"/>
                <c:pt idx="0">
                  <c:v>80.9</c:v>
                </c:pt>
                <c:pt idx="1">
                  <c:v>80.2</c:v>
                </c:pt>
                <c:pt idx="2">
                  <c:v>80.3</c:v>
                </c:pt>
              </c:numCache>
            </c:numRef>
          </c:val>
        </c:ser>
        <c:gapWidth val="150"/>
        <c:overlap val="0"/>
        <c:axId val="53678482"/>
        <c:axId val="78191835"/>
      </c:barChart>
      <c:catAx>
        <c:axId val="53678482"/>
        <c:scaling>
          <c:orientation val="minMax"/>
        </c:scaling>
        <c:delete val="0"/>
        <c:axPos val="b"/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191835"/>
        <c:crosses val="autoZero"/>
        <c:auto val="1"/>
        <c:lblAlgn val="ctr"/>
        <c:lblOffset val="100"/>
        <c:noMultiLvlLbl val="0"/>
      </c:catAx>
      <c:valAx>
        <c:axId val="781918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6784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Channel (₹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'PV-Revenue'!B2</c:f>
              <c:strCache>
                <c:ptCount val="1"/>
                <c:pt idx="0">
                  <c:v>7.72</c:v>
                </c:pt>
              </c:strCache>
            </c:strRef>
          </c:tx>
          <c:spPr>
            <a:solidFill>
              <a:srgbClr val="1f386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'PV-Revenue'!$A$2:$A$6</c:f>
              <c:strCache>
                <c:ptCount val="5"/>
                <c:pt idx="0">
                  <c:v>Distributor</c:v>
                </c:pt>
                <c:pt idx="1">
                  <c:v>E-Commerce</c:v>
                </c:pt>
                <c:pt idx="2">
                  <c:v>General Trade</c:v>
                </c:pt>
                <c:pt idx="3">
                  <c:v>Institutional</c:v>
                </c:pt>
                <c:pt idx="4">
                  <c:v>Modern Trade</c:v>
                </c:pt>
              </c:strCache>
            </c:strRef>
          </c:cat>
          <c:val>
            <c:numRef>
              <c:f>'PV-Revenue'!$B$3:$B$6</c:f>
              <c:numCache>
                <c:formatCode>General</c:formatCode>
                <c:ptCount val="4"/>
                <c:pt idx="0">
                  <c:v>8.5</c:v>
                </c:pt>
                <c:pt idx="1">
                  <c:v>7.49</c:v>
                </c:pt>
                <c:pt idx="2">
                  <c:v>8.6</c:v>
                </c:pt>
                <c:pt idx="3">
                  <c:v>9.88</c:v>
                </c:pt>
              </c:numCache>
            </c:numRef>
          </c:val>
        </c:ser>
        <c:gapWidth val="150"/>
        <c:overlap val="0"/>
        <c:axId val="74248061"/>
        <c:axId val="53180658"/>
      </c:barChart>
      <c:catAx>
        <c:axId val="74248061"/>
        <c:scaling>
          <c:orientation val="minMax"/>
        </c:scaling>
        <c:delete val="0"/>
        <c:axPos val="b"/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180658"/>
        <c:crosses val="autoZero"/>
        <c:auto val="1"/>
        <c:lblAlgn val="ctr"/>
        <c:lblOffset val="100"/>
        <c:noMultiLvlLbl val="0"/>
      </c:catAx>
      <c:valAx>
        <c:axId val="531806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2480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Gross Margin %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'PV-Revenue'!E2</c:f>
              <c:strCache>
                <c:ptCount val="1"/>
                <c:pt idx="0">
                  <c:v>44.1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'PV-Revenue'!$A$2:$A$6</c:f>
              <c:strCache>
                <c:ptCount val="5"/>
                <c:pt idx="0">
                  <c:v>Distributor</c:v>
                </c:pt>
                <c:pt idx="1">
                  <c:v>E-Commerce</c:v>
                </c:pt>
                <c:pt idx="2">
                  <c:v>General Trade</c:v>
                </c:pt>
                <c:pt idx="3">
                  <c:v>Institutional</c:v>
                </c:pt>
                <c:pt idx="4">
                  <c:v>Modern Trade</c:v>
                </c:pt>
              </c:strCache>
            </c:strRef>
          </c:cat>
          <c:val>
            <c:numRef>
              <c:f>'PV-Revenue'!$E$3:$E$6</c:f>
              <c:numCache>
                <c:formatCode>General</c:formatCode>
                <c:ptCount val="4"/>
                <c:pt idx="0">
                  <c:v>45.7</c:v>
                </c:pt>
                <c:pt idx="1">
                  <c:v>45.3</c:v>
                </c:pt>
                <c:pt idx="2">
                  <c:v>45.6</c:v>
                </c:pt>
                <c:pt idx="3">
                  <c:v>45.9</c:v>
                </c:pt>
              </c:numCache>
            </c:numRef>
          </c:val>
        </c:ser>
        <c:gapWidth val="150"/>
        <c:overlap val="0"/>
        <c:axId val="16765363"/>
        <c:axId val="79231121"/>
      </c:barChart>
      <c:catAx>
        <c:axId val="16765363"/>
        <c:scaling>
          <c:orientation val="minMax"/>
        </c:scaling>
        <c:delete val="0"/>
        <c:axPos val="b"/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231121"/>
        <c:crosses val="autoZero"/>
        <c:auto val="1"/>
        <c:lblAlgn val="ctr"/>
        <c:lblOffset val="100"/>
        <c:noMultiLvlLbl val="0"/>
      </c:catAx>
      <c:valAx>
        <c:axId val="792311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7653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vs COGS vs Gross Profit (₹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'PV-Revenue'!H1</c:f>
              <c:strCache>
                <c:ptCount val="1"/>
                <c:pt idx="0">
                  <c:v>Revenue_Cr</c:v>
                </c:pt>
              </c:strCache>
            </c:strRef>
          </c:tx>
          <c:spPr>
            <a:solidFill>
              <a:srgbClr val="1f3864"/>
            </a:solidFill>
            <a:ln w="2196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'PV-Revenue'!$G$2:$G$37</c:f>
              <c:strCache>
                <c:ptCount val="36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</c:strCache>
            </c:strRef>
          </c:cat>
          <c:val>
            <c:numRef>
              <c:f>'PV-Revenue'!$H$2:$H$37</c:f>
              <c:numCache>
                <c:formatCode>General</c:formatCode>
                <c:ptCount val="36"/>
                <c:pt idx="0">
                  <c:v>0.89</c:v>
                </c:pt>
                <c:pt idx="1">
                  <c:v>0.59</c:v>
                </c:pt>
                <c:pt idx="2">
                  <c:v>1.34</c:v>
                </c:pt>
                <c:pt idx="3">
                  <c:v>1.13</c:v>
                </c:pt>
                <c:pt idx="4">
                  <c:v>2.08</c:v>
                </c:pt>
                <c:pt idx="5">
                  <c:v>1.68</c:v>
                </c:pt>
                <c:pt idx="6">
                  <c:v>1.6</c:v>
                </c:pt>
                <c:pt idx="7">
                  <c:v>1.7</c:v>
                </c:pt>
                <c:pt idx="8">
                  <c:v>1.08</c:v>
                </c:pt>
                <c:pt idx="9">
                  <c:v>0.69</c:v>
                </c:pt>
                <c:pt idx="10">
                  <c:v>1.05</c:v>
                </c:pt>
                <c:pt idx="11">
                  <c:v>1.13</c:v>
                </c:pt>
                <c:pt idx="12">
                  <c:v>1.85</c:v>
                </c:pt>
                <c:pt idx="13">
                  <c:v>1.14</c:v>
                </c:pt>
                <c:pt idx="14">
                  <c:v>1.1</c:v>
                </c:pt>
                <c:pt idx="15">
                  <c:v>1.06</c:v>
                </c:pt>
                <c:pt idx="16">
                  <c:v>1.6</c:v>
                </c:pt>
                <c:pt idx="17">
                  <c:v>0.81</c:v>
                </c:pt>
                <c:pt idx="18">
                  <c:v>1.25</c:v>
                </c:pt>
                <c:pt idx="19">
                  <c:v>1.44</c:v>
                </c:pt>
                <c:pt idx="20">
                  <c:v>0.85</c:v>
                </c:pt>
                <c:pt idx="21">
                  <c:v>1.26</c:v>
                </c:pt>
                <c:pt idx="22">
                  <c:v>0.84</c:v>
                </c:pt>
                <c:pt idx="23">
                  <c:v>1.49</c:v>
                </c:pt>
                <c:pt idx="24">
                  <c:v>1.29</c:v>
                </c:pt>
                <c:pt idx="25">
                  <c:v>1.2</c:v>
                </c:pt>
                <c:pt idx="26">
                  <c:v>1.4</c:v>
                </c:pt>
                <c:pt idx="27">
                  <c:v>1.16</c:v>
                </c:pt>
                <c:pt idx="28">
                  <c:v>0.87</c:v>
                </c:pt>
                <c:pt idx="29">
                  <c:v>0.8</c:v>
                </c:pt>
                <c:pt idx="30">
                  <c:v>0.37</c:v>
                </c:pt>
                <c:pt idx="31">
                  <c:v>1.24</c:v>
                </c:pt>
                <c:pt idx="32">
                  <c:v>0.86</c:v>
                </c:pt>
                <c:pt idx="33">
                  <c:v>1.3</c:v>
                </c:pt>
                <c:pt idx="34">
                  <c:v>1.14</c:v>
                </c:pt>
                <c:pt idx="35">
                  <c:v>0.89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'PV-Revenue'!I1</c:f>
              <c:strCache>
                <c:ptCount val="1"/>
                <c:pt idx="0">
                  <c:v>COGS_Cr</c:v>
                </c:pt>
              </c:strCache>
            </c:strRef>
          </c:tx>
          <c:spPr>
            <a:solidFill>
              <a:srgbClr val="ff6b35"/>
            </a:solidFill>
            <a:ln w="21960">
              <a:solidFill>
                <a:srgbClr val="ff6b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'PV-Revenue'!$G$2:$G$37</c:f>
              <c:strCache>
                <c:ptCount val="36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</c:strCache>
            </c:strRef>
          </c:cat>
          <c:val>
            <c:numRef>
              <c:f>'PV-Revenue'!$I$2:$I$37</c:f>
              <c:numCache>
                <c:formatCode>General</c:formatCode>
                <c:ptCount val="36"/>
                <c:pt idx="0">
                  <c:v>0.49</c:v>
                </c:pt>
                <c:pt idx="1">
                  <c:v>0.34</c:v>
                </c:pt>
                <c:pt idx="2">
                  <c:v>0.81</c:v>
                </c:pt>
                <c:pt idx="3">
                  <c:v>0.65</c:v>
                </c:pt>
                <c:pt idx="4">
                  <c:v>1.13</c:v>
                </c:pt>
                <c:pt idx="5">
                  <c:v>0.97</c:v>
                </c:pt>
                <c:pt idx="6">
                  <c:v>0.9</c:v>
                </c:pt>
                <c:pt idx="7">
                  <c:v>0.94</c:v>
                </c:pt>
                <c:pt idx="8">
                  <c:v>0.61</c:v>
                </c:pt>
                <c:pt idx="9">
                  <c:v>0.37</c:v>
                </c:pt>
                <c:pt idx="10">
                  <c:v>0.58</c:v>
                </c:pt>
                <c:pt idx="11">
                  <c:v>0.64</c:v>
                </c:pt>
                <c:pt idx="12">
                  <c:v>0.92</c:v>
                </c:pt>
                <c:pt idx="13">
                  <c:v>0.63</c:v>
                </c:pt>
                <c:pt idx="14">
                  <c:v>0.56</c:v>
                </c:pt>
                <c:pt idx="15">
                  <c:v>0.55</c:v>
                </c:pt>
                <c:pt idx="16">
                  <c:v>0.83</c:v>
                </c:pt>
                <c:pt idx="17">
                  <c:v>0.42</c:v>
                </c:pt>
                <c:pt idx="18">
                  <c:v>0.63</c:v>
                </c:pt>
                <c:pt idx="19">
                  <c:v>0.85</c:v>
                </c:pt>
                <c:pt idx="20">
                  <c:v>0.45</c:v>
                </c:pt>
                <c:pt idx="21">
                  <c:v>0.66</c:v>
                </c:pt>
                <c:pt idx="22">
                  <c:v>0.47</c:v>
                </c:pt>
                <c:pt idx="23">
                  <c:v>0.84</c:v>
                </c:pt>
                <c:pt idx="24">
                  <c:v>0.69</c:v>
                </c:pt>
                <c:pt idx="25">
                  <c:v>0.63</c:v>
                </c:pt>
                <c:pt idx="26">
                  <c:v>0.76</c:v>
                </c:pt>
                <c:pt idx="27">
                  <c:v>0.68</c:v>
                </c:pt>
                <c:pt idx="28">
                  <c:v>0.46</c:v>
                </c:pt>
                <c:pt idx="29">
                  <c:v>0.47</c:v>
                </c:pt>
                <c:pt idx="30">
                  <c:v>0.2</c:v>
                </c:pt>
                <c:pt idx="31">
                  <c:v>0.7</c:v>
                </c:pt>
                <c:pt idx="32">
                  <c:v>0.47</c:v>
                </c:pt>
                <c:pt idx="33">
                  <c:v>0.64</c:v>
                </c:pt>
                <c:pt idx="34">
                  <c:v>0.62</c:v>
                </c:pt>
                <c:pt idx="35">
                  <c:v>0.51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'PV-Revenue'!J1</c:f>
              <c:strCache>
                <c:ptCount val="1"/>
                <c:pt idx="0">
                  <c:v>GP_Cr</c:v>
                </c:pt>
              </c:strCache>
            </c:strRef>
          </c:tx>
          <c:spPr>
            <a:solidFill>
              <a:srgbClr val="70ad47"/>
            </a:solidFill>
            <a:ln w="2196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'PV-Revenue'!$G$2:$G$37</c:f>
              <c:strCache>
                <c:ptCount val="36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</c:strCache>
            </c:strRef>
          </c:cat>
          <c:val>
            <c:numRef>
              <c:f>'PV-Revenue'!$J$2:$J$37</c:f>
              <c:numCache>
                <c:formatCode>General</c:formatCode>
                <c:ptCount val="36"/>
                <c:pt idx="0">
                  <c:v>0.4</c:v>
                </c:pt>
                <c:pt idx="1">
                  <c:v>0.26</c:v>
                </c:pt>
                <c:pt idx="2">
                  <c:v>0.54</c:v>
                </c:pt>
                <c:pt idx="3">
                  <c:v>0.48</c:v>
                </c:pt>
                <c:pt idx="4">
                  <c:v>0.95</c:v>
                </c:pt>
                <c:pt idx="5">
                  <c:v>0.72</c:v>
                </c:pt>
                <c:pt idx="6">
                  <c:v>0.7</c:v>
                </c:pt>
                <c:pt idx="7">
                  <c:v>0.76</c:v>
                </c:pt>
                <c:pt idx="8">
                  <c:v>0.48</c:v>
                </c:pt>
                <c:pt idx="9">
                  <c:v>0.32</c:v>
                </c:pt>
                <c:pt idx="10">
                  <c:v>0.47</c:v>
                </c:pt>
                <c:pt idx="11">
                  <c:v>0.49</c:v>
                </c:pt>
                <c:pt idx="12">
                  <c:v>0.94</c:v>
                </c:pt>
                <c:pt idx="13">
                  <c:v>0.51</c:v>
                </c:pt>
                <c:pt idx="14">
                  <c:v>0.54</c:v>
                </c:pt>
                <c:pt idx="15">
                  <c:v>0.51</c:v>
                </c:pt>
                <c:pt idx="16">
                  <c:v>0.77</c:v>
                </c:pt>
                <c:pt idx="17">
                  <c:v>0.39</c:v>
                </c:pt>
                <c:pt idx="18">
                  <c:v>0.62</c:v>
                </c:pt>
                <c:pt idx="19">
                  <c:v>0.59</c:v>
                </c:pt>
                <c:pt idx="20">
                  <c:v>0.4</c:v>
                </c:pt>
                <c:pt idx="21">
                  <c:v>0.6</c:v>
                </c:pt>
                <c:pt idx="22">
                  <c:v>0.37</c:v>
                </c:pt>
                <c:pt idx="23">
                  <c:v>0.65</c:v>
                </c:pt>
                <c:pt idx="24">
                  <c:v>0.6</c:v>
                </c:pt>
                <c:pt idx="25">
                  <c:v>0.56</c:v>
                </c:pt>
                <c:pt idx="26">
                  <c:v>0.64</c:v>
                </c:pt>
                <c:pt idx="27">
                  <c:v>0.48</c:v>
                </c:pt>
                <c:pt idx="28">
                  <c:v>0.41</c:v>
                </c:pt>
                <c:pt idx="29">
                  <c:v>0.33</c:v>
                </c:pt>
                <c:pt idx="30">
                  <c:v>0.17</c:v>
                </c:pt>
                <c:pt idx="31">
                  <c:v>0.54</c:v>
                </c:pt>
                <c:pt idx="32">
                  <c:v>0.38</c:v>
                </c:pt>
                <c:pt idx="33">
                  <c:v>0.66</c:v>
                </c:pt>
                <c:pt idx="34">
                  <c:v>0.52</c:v>
                </c:pt>
                <c:pt idx="35">
                  <c:v>0.38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5204833"/>
        <c:axId val="68149102"/>
      </c:lineChart>
      <c:catAx>
        <c:axId val="652048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149102"/>
        <c:crosses val="autoZero"/>
        <c:auto val="1"/>
        <c:lblAlgn val="ctr"/>
        <c:lblOffset val="100"/>
        <c:noMultiLvlLbl val="0"/>
      </c:catAx>
      <c:valAx>
        <c:axId val="681491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2048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 (₹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'PV-Revenue'!N2</c:f>
              <c:strCache>
                <c:ptCount val="1"/>
                <c:pt idx="0">
                  <c:v>6.14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'PV-Revenue'!$M$2:$M$8</c:f>
              <c:strCache>
                <c:ptCount val="7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Northeast</c:v>
                </c:pt>
                <c:pt idx="4">
                  <c:v>South</c:v>
                </c:pt>
                <c:pt idx="5">
                  <c:v>Southwest</c:v>
                </c:pt>
                <c:pt idx="6">
                  <c:v>West</c:v>
                </c:pt>
              </c:strCache>
            </c:strRef>
          </c:cat>
          <c:val>
            <c:numRef>
              <c:f>'PV-Revenue'!$N$3:$N$8</c:f>
              <c:numCache>
                <c:formatCode>General</c:formatCode>
                <c:ptCount val="6"/>
                <c:pt idx="0">
                  <c:v>6.18</c:v>
                </c:pt>
                <c:pt idx="1">
                  <c:v>6.7</c:v>
                </c:pt>
                <c:pt idx="2">
                  <c:v>6.14</c:v>
                </c:pt>
                <c:pt idx="3">
                  <c:v>5.78</c:v>
                </c:pt>
                <c:pt idx="4">
                  <c:v>5.84</c:v>
                </c:pt>
                <c:pt idx="5">
                  <c:v>5.41</c:v>
                </c:pt>
              </c:numCache>
            </c:numRef>
          </c:val>
        </c:ser>
        <c:gapWidth val="150"/>
        <c:overlap val="0"/>
        <c:axId val="644195"/>
        <c:axId val="90604802"/>
      </c:barChart>
      <c:catAx>
        <c:axId val="644195"/>
        <c:scaling>
          <c:orientation val="minMax"/>
        </c:scaling>
        <c:delete val="0"/>
        <c:axPos val="b"/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604802"/>
        <c:crosses val="autoZero"/>
        <c:auto val="1"/>
        <c:lblAlgn val="ctr"/>
        <c:lblOffset val="100"/>
        <c:noMultiLvlLbl val="0"/>
      </c:catAx>
      <c:valAx>
        <c:axId val="906048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419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Days on Hand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'PV-Inventory'!B2</c:f>
              <c:strCache>
                <c:ptCount val="1"/>
                <c:pt idx="0">
                  <c:v>23.8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'PV-Inventory'!$A$2:$A$9</c:f>
              <c:strCache>
                <c:ptCount val="8"/>
                <c:pt idx="0">
                  <c:v>Baby Care</c:v>
                </c:pt>
                <c:pt idx="1">
                  <c:v>Beverages</c:v>
                </c:pt>
                <c:pt idx="2">
                  <c:v>Dairy</c:v>
                </c:pt>
                <c:pt idx="3">
                  <c:v>Health &amp; Wellness</c:v>
                </c:pt>
                <c:pt idx="4">
                  <c:v>Home Care</c:v>
                </c:pt>
                <c:pt idx="5">
                  <c:v>Packaged Foods</c:v>
                </c:pt>
                <c:pt idx="6">
                  <c:v>Personal Care</c:v>
                </c:pt>
                <c:pt idx="7">
                  <c:v>Snacks &amp; Confectionery</c:v>
                </c:pt>
              </c:strCache>
            </c:strRef>
          </c:cat>
          <c:val>
            <c:numRef>
              <c:f>'PV-Inventory'!$B$3:$B$9</c:f>
              <c:numCache>
                <c:formatCode>General</c:formatCode>
                <c:ptCount val="7"/>
                <c:pt idx="0">
                  <c:v>24.2</c:v>
                </c:pt>
                <c:pt idx="1">
                  <c:v>23.4</c:v>
                </c:pt>
                <c:pt idx="2">
                  <c:v>24.1</c:v>
                </c:pt>
                <c:pt idx="3">
                  <c:v>25.3</c:v>
                </c:pt>
                <c:pt idx="4">
                  <c:v>23.3</c:v>
                </c:pt>
                <c:pt idx="5">
                  <c:v>26</c:v>
                </c:pt>
                <c:pt idx="6">
                  <c:v>21.2</c:v>
                </c:pt>
              </c:numCache>
            </c:numRef>
          </c:val>
        </c:ser>
        <c:gapWidth val="150"/>
        <c:overlap val="0"/>
        <c:axId val="38547075"/>
        <c:axId val="74075716"/>
      </c:barChart>
      <c:catAx>
        <c:axId val="38547075"/>
        <c:scaling>
          <c:orientation val="minMax"/>
        </c:scaling>
        <c:delete val="0"/>
        <c:axPos val="b"/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075716"/>
        <c:crosses val="autoZero"/>
        <c:auto val="1"/>
        <c:lblAlgn val="ctr"/>
        <c:lblOffset val="100"/>
        <c:noMultiLvlLbl val="0"/>
      </c:catAx>
      <c:valAx>
        <c:axId val="740757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5470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Stockout Count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'PV-Inventory'!C2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'PV-Inventory'!$A$2:$A$9</c:f>
              <c:strCache>
                <c:ptCount val="8"/>
                <c:pt idx="0">
                  <c:v>Baby Care</c:v>
                </c:pt>
                <c:pt idx="1">
                  <c:v>Beverages</c:v>
                </c:pt>
                <c:pt idx="2">
                  <c:v>Dairy</c:v>
                </c:pt>
                <c:pt idx="3">
                  <c:v>Health &amp; Wellness</c:v>
                </c:pt>
                <c:pt idx="4">
                  <c:v>Home Care</c:v>
                </c:pt>
                <c:pt idx="5">
                  <c:v>Packaged Foods</c:v>
                </c:pt>
                <c:pt idx="6">
                  <c:v>Personal Care</c:v>
                </c:pt>
                <c:pt idx="7">
                  <c:v>Snacks &amp; Confectionery</c:v>
                </c:pt>
              </c:strCache>
            </c:strRef>
          </c:cat>
          <c:val>
            <c:numRef>
              <c:f>'PV-Inventory'!$C$3:$C$9</c:f>
              <c:numCache>
                <c:formatCode>General</c:formatCode>
                <c:ptCount val="7"/>
                <c:pt idx="0">
                  <c:v>6</c:v>
                </c:pt>
                <c:pt idx="1">
                  <c:v>9</c:v>
                </c:pt>
                <c:pt idx="2">
                  <c:v>8</c:v>
                </c:pt>
                <c:pt idx="3">
                  <c:v>11</c:v>
                </c:pt>
                <c:pt idx="4">
                  <c:v>8</c:v>
                </c:pt>
                <c:pt idx="5">
                  <c:v>5</c:v>
                </c:pt>
                <c:pt idx="6">
                  <c:v>9</c:v>
                </c:pt>
              </c:numCache>
            </c:numRef>
          </c:val>
        </c:ser>
        <c:gapWidth val="150"/>
        <c:overlap val="0"/>
        <c:axId val="49846952"/>
        <c:axId val="20558063"/>
      </c:barChart>
      <c:catAx>
        <c:axId val="49846952"/>
        <c:scaling>
          <c:orientation val="minMax"/>
        </c:scaling>
        <c:delete val="0"/>
        <c:axPos val="b"/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558063"/>
        <c:crosses val="autoZero"/>
        <c:auto val="1"/>
        <c:lblAlgn val="ctr"/>
        <c:lblOffset val="100"/>
        <c:noMultiLvlLbl val="0"/>
      </c:catAx>
      <c:valAx>
        <c:axId val="205580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8469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Inventory Health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'PV-Inventory'!G2</c:f>
              <c:strCache>
                <c:ptCount val="1"/>
                <c:pt idx="0">
                  <c:v>868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1f3864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2e75b6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'PV-Inventory'!$F$2:$F$4</c:f>
              <c:strCache>
                <c:ptCount val="3"/>
                <c:pt idx="0">
                  <c:v>Healthy</c:v>
                </c:pt>
                <c:pt idx="1">
                  <c:v>Low Stock</c:v>
                </c:pt>
                <c:pt idx="2">
                  <c:v>Stockout</c:v>
                </c:pt>
              </c:strCache>
            </c:strRef>
          </c:cat>
          <c:val>
            <c:numRef>
              <c:f>'PV-Inventory'!$G$3:$G$4</c:f>
              <c:numCache>
                <c:formatCode>General</c:formatCode>
                <c:ptCount val="2"/>
                <c:pt idx="0">
                  <c:v>132</c:v>
                </c:pt>
                <c:pt idx="1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Inventory Value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'PV-Inventory'!D2</c:f>
              <c:strCache>
                <c:ptCount val="1"/>
                <c:pt idx="0">
                  <c:v>19.33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1f3864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2e75b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00b0f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70ad47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ffc00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ff6b35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6"/>
            <c:spPr>
              <a:solidFill>
                <a:srgbClr val="7030a0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'PV-Inventory'!$A$2:$A$9</c:f>
              <c:strCache>
                <c:ptCount val="8"/>
                <c:pt idx="0">
                  <c:v>Baby Care</c:v>
                </c:pt>
                <c:pt idx="1">
                  <c:v>Beverages</c:v>
                </c:pt>
                <c:pt idx="2">
                  <c:v>Dairy</c:v>
                </c:pt>
                <c:pt idx="3">
                  <c:v>Health &amp; Wellness</c:v>
                </c:pt>
                <c:pt idx="4">
                  <c:v>Home Care</c:v>
                </c:pt>
                <c:pt idx="5">
                  <c:v>Packaged Foods</c:v>
                </c:pt>
                <c:pt idx="6">
                  <c:v>Personal Care</c:v>
                </c:pt>
                <c:pt idx="7">
                  <c:v>Snacks &amp; Confectionery</c:v>
                </c:pt>
              </c:strCache>
            </c:strRef>
          </c:cat>
          <c:val>
            <c:numRef>
              <c:f>'PV-Inventory'!$D$3:$D$9</c:f>
              <c:numCache>
                <c:formatCode>General</c:formatCode>
                <c:ptCount val="7"/>
                <c:pt idx="0">
                  <c:v>17.81</c:v>
                </c:pt>
                <c:pt idx="1">
                  <c:v>21.23</c:v>
                </c:pt>
                <c:pt idx="2">
                  <c:v>20.01</c:v>
                </c:pt>
                <c:pt idx="3">
                  <c:v>17.02</c:v>
                </c:pt>
                <c:pt idx="4">
                  <c:v>15.92</c:v>
                </c:pt>
                <c:pt idx="5">
                  <c:v>23.26</c:v>
                </c:pt>
                <c:pt idx="6">
                  <c:v>11.22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OTIF Score by Supplier Grade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'PV-Supplier'!C2</c:f>
              <c:strCache>
                <c:ptCount val="1"/>
                <c:pt idx="0">
                  <c:v>81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'PV-Supplier'!$A$2:$A$5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'PV-Supplier'!$C$3:$C$5</c:f>
              <c:numCache>
                <c:formatCode>General</c:formatCode>
                <c:ptCount val="3"/>
                <c:pt idx="0">
                  <c:v>80.9</c:v>
                </c:pt>
                <c:pt idx="1">
                  <c:v>80.2</c:v>
                </c:pt>
                <c:pt idx="2">
                  <c:v>80.3</c:v>
                </c:pt>
              </c:numCache>
            </c:numRef>
          </c:val>
        </c:ser>
        <c:gapWidth val="150"/>
        <c:overlap val="0"/>
        <c:axId val="40630992"/>
        <c:axId val="95687096"/>
      </c:barChart>
      <c:catAx>
        <c:axId val="40630992"/>
        <c:scaling>
          <c:orientation val="minMax"/>
        </c:scaling>
        <c:delete val="0"/>
        <c:axPos val="b"/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687096"/>
        <c:crosses val="autoZero"/>
        <c:auto val="1"/>
        <c:lblAlgn val="ctr"/>
        <c:lblOffset val="100"/>
        <c:noMultiLvlLbl val="0"/>
      </c:catAx>
      <c:valAx>
        <c:axId val="956870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6309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Supplier Count by Grade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'PV-Supplier'!B2</c:f>
              <c:strCache>
                <c:ptCount val="1"/>
                <c:pt idx="0">
                  <c:v>232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1f3864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2e75b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00b0f0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'PV-Supplier'!$A$2:$A$5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'PV-Supplier'!$B$3:$B$5</c:f>
              <c:numCache>
                <c:formatCode>General</c:formatCode>
                <c:ptCount val="3"/>
                <c:pt idx="0">
                  <c:v>248</c:v>
                </c:pt>
                <c:pt idx="1">
                  <c:v>266</c:v>
                </c:pt>
                <c:pt idx="2">
                  <c:v>254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Quality Rejection % by Grade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'PV-Supplier'!D2</c:f>
              <c:strCache>
                <c:ptCount val="1"/>
                <c:pt idx="0">
                  <c:v>4.22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'PV-Supplier'!$A$2:$A$5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'PV-Supplier'!$D$3:$D$5</c:f>
              <c:numCache>
                <c:formatCode>General</c:formatCode>
                <c:ptCount val="3"/>
                <c:pt idx="0">
                  <c:v>4.26</c:v>
                </c:pt>
                <c:pt idx="1">
                  <c:v>3.88</c:v>
                </c:pt>
                <c:pt idx="2">
                  <c:v>4.05</c:v>
                </c:pt>
              </c:numCache>
            </c:numRef>
          </c:val>
        </c:ser>
        <c:gapWidth val="150"/>
        <c:overlap val="0"/>
        <c:axId val="65689145"/>
        <c:axId val="71366413"/>
      </c:barChart>
      <c:catAx>
        <c:axId val="65689145"/>
        <c:scaling>
          <c:orientation val="minMax"/>
        </c:scaling>
        <c:delete val="0"/>
        <c:axPos val="b"/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366413"/>
        <c:crosses val="autoZero"/>
        <c:auto val="1"/>
        <c:lblAlgn val="ctr"/>
        <c:lblOffset val="100"/>
        <c:noMultiLvlLbl val="0"/>
      </c:catAx>
      <c:valAx>
        <c:axId val="713664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68914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OTIF Score by Grade (Benchmark: 85%)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'PV-Supplier'!C2</c:f>
              <c:strCache>
                <c:ptCount val="1"/>
                <c:pt idx="0">
                  <c:v>81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'PV-Supplier'!$A$2:$A$5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'PV-Supplier'!$C$3:$C$5</c:f>
              <c:numCache>
                <c:formatCode>General</c:formatCode>
                <c:ptCount val="3"/>
                <c:pt idx="0">
                  <c:v>80.9</c:v>
                </c:pt>
                <c:pt idx="1">
                  <c:v>80.2</c:v>
                </c:pt>
                <c:pt idx="2">
                  <c:v>80.3</c:v>
                </c:pt>
              </c:numCache>
            </c:numRef>
          </c:val>
        </c:ser>
        <c:gapWidth val="150"/>
        <c:overlap val="0"/>
        <c:axId val="89064909"/>
        <c:axId val="97207131"/>
      </c:barChart>
      <c:catAx>
        <c:axId val="89064909"/>
        <c:scaling>
          <c:orientation val="minMax"/>
        </c:scaling>
        <c:delete val="0"/>
        <c:axPos val="b"/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207131"/>
        <c:crosses val="autoZero"/>
        <c:auto val="1"/>
        <c:lblAlgn val="ctr"/>
        <c:lblOffset val="100"/>
        <c:noMultiLvlLbl val="0"/>
      </c:catAx>
      <c:valAx>
        <c:axId val="972071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06490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Freight Cost by Transporter (₹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'PV-Logistics'!C2</c:f>
              <c:strCache>
                <c:ptCount val="1"/>
                <c:pt idx="0">
                  <c:v>1.06</c:v>
                </c:pt>
              </c:strCache>
            </c:strRef>
          </c:tx>
          <c:spPr>
            <a:solidFill>
              <a:srgbClr val="1f386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'PV-Logistics'!$A$2:$A$7</c:f>
              <c:strCache>
                <c:ptCount val="6"/>
                <c:pt idx="0">
                  <c:v>BlueLine Transport</c:v>
                </c:pt>
                <c:pt idx="1">
                  <c:v>FastFreight Co</c:v>
                </c:pt>
                <c:pt idx="2">
                  <c:v>NextDay Trucking</c:v>
                </c:pt>
                <c:pt idx="3">
                  <c:v>QuickMove Logistics</c:v>
                </c:pt>
                <c:pt idx="4">
                  <c:v>RedEx Freight</c:v>
                </c:pt>
                <c:pt idx="5">
                  <c:v>SafeShip Carriers</c:v>
                </c:pt>
              </c:strCache>
            </c:strRef>
          </c:cat>
          <c:val>
            <c:numRef>
              <c:f>'PV-Logistics'!$C$3:$C$7</c:f>
              <c:numCache>
                <c:formatCode>General</c:formatCode>
                <c:ptCount val="5"/>
                <c:pt idx="0">
                  <c:v>0.99</c:v>
                </c:pt>
                <c:pt idx="1">
                  <c:v>1.04</c:v>
                </c:pt>
                <c:pt idx="2">
                  <c:v>0.73</c:v>
                </c:pt>
                <c:pt idx="3">
                  <c:v>0.89</c:v>
                </c:pt>
                <c:pt idx="4">
                  <c:v>1.03</c:v>
                </c:pt>
              </c:numCache>
            </c:numRef>
          </c:val>
        </c:ser>
        <c:gapWidth val="150"/>
        <c:overlap val="0"/>
        <c:axId val="25560121"/>
        <c:axId val="33724261"/>
      </c:barChart>
      <c:catAx>
        <c:axId val="25560121"/>
        <c:scaling>
          <c:orientation val="minMax"/>
        </c:scaling>
        <c:delete val="0"/>
        <c:axPos val="b"/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724261"/>
        <c:crosses val="autoZero"/>
        <c:auto val="1"/>
        <c:lblAlgn val="ctr"/>
        <c:lblOffset val="100"/>
        <c:noMultiLvlLbl val="0"/>
      </c:catAx>
      <c:valAx>
        <c:axId val="337242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56012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Cost per KM (₹)  —  Benchmark: 13.5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'PV-Logistics'!E2</c:f>
              <c:strCache>
                <c:ptCount val="1"/>
                <c:pt idx="0">
                  <c:v>37.82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'PV-Logistics'!$A$2:$A$7</c:f>
              <c:strCache>
                <c:ptCount val="6"/>
                <c:pt idx="0">
                  <c:v>BlueLine Transport</c:v>
                </c:pt>
                <c:pt idx="1">
                  <c:v>FastFreight Co</c:v>
                </c:pt>
                <c:pt idx="2">
                  <c:v>NextDay Trucking</c:v>
                </c:pt>
                <c:pt idx="3">
                  <c:v>QuickMove Logistics</c:v>
                </c:pt>
                <c:pt idx="4">
                  <c:v>RedEx Freight</c:v>
                </c:pt>
                <c:pt idx="5">
                  <c:v>SafeShip Carriers</c:v>
                </c:pt>
              </c:strCache>
            </c:strRef>
          </c:cat>
          <c:val>
            <c:numRef>
              <c:f>'PV-Logistics'!$E$3:$E$7</c:f>
              <c:numCache>
                <c:formatCode>General</c:formatCode>
                <c:ptCount val="5"/>
                <c:pt idx="0">
                  <c:v>35.6</c:v>
                </c:pt>
                <c:pt idx="1">
                  <c:v>38.61</c:v>
                </c:pt>
                <c:pt idx="2">
                  <c:v>29.64</c:v>
                </c:pt>
                <c:pt idx="3">
                  <c:v>36.31</c:v>
                </c:pt>
                <c:pt idx="4">
                  <c:v>40.63</c:v>
                </c:pt>
              </c:numCache>
            </c:numRef>
          </c:val>
        </c:ser>
        <c:gapWidth val="150"/>
        <c:overlap val="0"/>
        <c:axId val="28522103"/>
        <c:axId val="43500831"/>
      </c:barChart>
      <c:catAx>
        <c:axId val="28522103"/>
        <c:scaling>
          <c:orientation val="minMax"/>
        </c:scaling>
        <c:delete val="0"/>
        <c:axPos val="b"/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500831"/>
        <c:crosses val="autoZero"/>
        <c:auto val="1"/>
        <c:lblAlgn val="ctr"/>
        <c:lblOffset val="100"/>
        <c:noMultiLvlLbl val="0"/>
      </c:catAx>
      <c:valAx>
        <c:axId val="435008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52210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Returns Value by Reason (₹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'PV-Logistics'!J2</c:f>
              <c:strCache>
                <c:ptCount val="1"/>
                <c:pt idx="0">
                  <c:v>1.9</c:v>
                </c:pt>
              </c:strCache>
            </c:strRef>
          </c:tx>
          <c:spPr>
            <a:solidFill>
              <a:srgbClr val="c55a1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'PV-Logistics'!$H$2:$H$7</c:f>
              <c:strCache>
                <c:ptCount val="6"/>
                <c:pt idx="0">
                  <c:v>Damaged</c:v>
                </c:pt>
                <c:pt idx="1">
                  <c:v>Excess Stock</c:v>
                </c:pt>
                <c:pt idx="2">
                  <c:v>Market Withdrawal</c:v>
                </c:pt>
                <c:pt idx="3">
                  <c:v>Near Expiry</c:v>
                </c:pt>
                <c:pt idx="4">
                  <c:v>Quality Issue</c:v>
                </c:pt>
                <c:pt idx="5">
                  <c:v>Wrong Product</c:v>
                </c:pt>
              </c:strCache>
            </c:strRef>
          </c:cat>
          <c:val>
            <c:numRef>
              <c:f>'PV-Logistics'!$J$3:$J$7</c:f>
              <c:numCache>
                <c:formatCode>General</c:formatCode>
                <c:ptCount val="5"/>
                <c:pt idx="0">
                  <c:v>2.1</c:v>
                </c:pt>
                <c:pt idx="1">
                  <c:v>2.15</c:v>
                </c:pt>
                <c:pt idx="2">
                  <c:v>2.26</c:v>
                </c:pt>
                <c:pt idx="3">
                  <c:v>1.96</c:v>
                </c:pt>
                <c:pt idx="4">
                  <c:v>2.23</c:v>
                </c:pt>
              </c:numCache>
            </c:numRef>
          </c:val>
        </c:ser>
        <c:gapWidth val="150"/>
        <c:overlap val="0"/>
        <c:axId val="67517912"/>
        <c:axId val="86868638"/>
      </c:barChart>
      <c:catAx>
        <c:axId val="67517912"/>
        <c:scaling>
          <c:orientation val="minMax"/>
        </c:scaling>
        <c:delete val="0"/>
        <c:axPos val="b"/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868638"/>
        <c:crosses val="autoZero"/>
        <c:auto val="1"/>
        <c:lblAlgn val="ctr"/>
        <c:lblOffset val="100"/>
        <c:noMultiLvlLbl val="0"/>
      </c:catAx>
      <c:valAx>
        <c:axId val="868686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5179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On-Time Delivery % by Transporter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'PV-Logistics'!D2</c:f>
              <c:strCache>
                <c:ptCount val="1"/>
                <c:pt idx="0">
                  <c:v>76.2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'PV-Logistics'!$A$2:$A$7</c:f>
              <c:strCache>
                <c:ptCount val="6"/>
                <c:pt idx="0">
                  <c:v>BlueLine Transport</c:v>
                </c:pt>
                <c:pt idx="1">
                  <c:v>FastFreight Co</c:v>
                </c:pt>
                <c:pt idx="2">
                  <c:v>NextDay Trucking</c:v>
                </c:pt>
                <c:pt idx="3">
                  <c:v>QuickMove Logistics</c:v>
                </c:pt>
                <c:pt idx="4">
                  <c:v>RedEx Freight</c:v>
                </c:pt>
                <c:pt idx="5">
                  <c:v>SafeShip Carriers</c:v>
                </c:pt>
              </c:strCache>
            </c:strRef>
          </c:cat>
          <c:val>
            <c:numRef>
              <c:f>'PV-Logistics'!$D$3:$D$7</c:f>
              <c:numCache>
                <c:formatCode>General</c:formatCode>
                <c:ptCount val="5"/>
                <c:pt idx="0">
                  <c:v>73.3</c:v>
                </c:pt>
                <c:pt idx="1">
                  <c:v>78.8</c:v>
                </c:pt>
                <c:pt idx="2">
                  <c:v>77.8</c:v>
                </c:pt>
                <c:pt idx="3">
                  <c:v>75</c:v>
                </c:pt>
                <c:pt idx="4">
                  <c:v>72.4</c:v>
                </c:pt>
              </c:numCache>
            </c:numRef>
          </c:val>
        </c:ser>
        <c:gapWidth val="150"/>
        <c:overlap val="0"/>
        <c:axId val="60548839"/>
        <c:axId val="35210943"/>
      </c:barChart>
      <c:catAx>
        <c:axId val="60548839"/>
        <c:scaling>
          <c:orientation val="minMax"/>
        </c:scaling>
        <c:delete val="0"/>
        <c:axPos val="b"/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210943"/>
        <c:crosses val="autoZero"/>
        <c:auto val="1"/>
        <c:lblAlgn val="ctr"/>
        <c:lblOffset val="100"/>
        <c:noMultiLvlLbl val="0"/>
      </c:catAx>
      <c:valAx>
        <c:axId val="352109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54883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MAPE % by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'PV-Forecast'!C2</c:f>
              <c:strCache>
                <c:ptCount val="1"/>
                <c:pt idx="0">
                  <c:v>16.91</c:v>
                </c:pt>
              </c:strCache>
            </c:strRef>
          </c:tx>
          <c:spPr>
            <a:solidFill>
              <a:srgbClr val="c55a1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'PV-Forecast'!$A$2:$A$6</c:f>
              <c:strCache>
                <c:ptCount val="5"/>
                <c:pt idx="0">
                  <c:v>Exponential Smoothing</c:v>
                </c:pt>
                <c:pt idx="1">
                  <c:v>ML Model</c:v>
                </c:pt>
                <c:pt idx="2">
                  <c:v>Manual</c:v>
                </c:pt>
                <c:pt idx="3">
                  <c:v>Moving Average</c:v>
                </c:pt>
                <c:pt idx="4">
                  <c:v>Regression</c:v>
                </c:pt>
              </c:strCache>
            </c:strRef>
          </c:cat>
          <c:val>
            <c:numRef>
              <c:f>'PV-Forecast'!$C$3:$C$6</c:f>
              <c:numCache>
                <c:formatCode>General</c:formatCode>
                <c:ptCount val="4"/>
                <c:pt idx="0">
                  <c:v>16.1</c:v>
                </c:pt>
                <c:pt idx="1">
                  <c:v>16.53</c:v>
                </c:pt>
                <c:pt idx="2">
                  <c:v>17.69</c:v>
                </c:pt>
                <c:pt idx="3">
                  <c:v>15.49</c:v>
                </c:pt>
              </c:numCache>
            </c:numRef>
          </c:val>
        </c:ser>
        <c:gapWidth val="150"/>
        <c:overlap val="0"/>
        <c:axId val="33831524"/>
        <c:axId val="78675274"/>
      </c:barChart>
      <c:catAx>
        <c:axId val="33831524"/>
        <c:scaling>
          <c:orientation val="minMax"/>
        </c:scaling>
        <c:delete val="0"/>
        <c:axPos val="b"/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675274"/>
        <c:crosses val="autoZero"/>
        <c:auto val="1"/>
        <c:lblAlgn val="ctr"/>
        <c:lblOffset val="100"/>
        <c:noMultiLvlLbl val="0"/>
      </c:catAx>
      <c:valAx>
        <c:axId val="786752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8315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Accuracy by Method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'PV-Forecast'!D2</c:f>
              <c:strCache>
                <c:ptCount val="1"/>
                <c:pt idx="0">
                  <c:v>83.1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1f3864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2e75b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00b0f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70ad47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'PV-Forecast'!$A$2:$A$6</c:f>
              <c:strCache>
                <c:ptCount val="5"/>
                <c:pt idx="0">
                  <c:v>Exponential Smoothing</c:v>
                </c:pt>
                <c:pt idx="1">
                  <c:v>ML Model</c:v>
                </c:pt>
                <c:pt idx="2">
                  <c:v>Manual</c:v>
                </c:pt>
                <c:pt idx="3">
                  <c:v>Moving Average</c:v>
                </c:pt>
                <c:pt idx="4">
                  <c:v>Regression</c:v>
                </c:pt>
              </c:strCache>
            </c:strRef>
          </c:cat>
          <c:val>
            <c:numRef>
              <c:f>'PV-Forecast'!$D$3:$D$6</c:f>
              <c:numCache>
                <c:formatCode>General</c:formatCode>
                <c:ptCount val="4"/>
                <c:pt idx="0">
                  <c:v>83.9</c:v>
                </c:pt>
                <c:pt idx="1">
                  <c:v>83.5</c:v>
                </c:pt>
                <c:pt idx="2">
                  <c:v>82.3</c:v>
                </c:pt>
                <c:pt idx="3">
                  <c:v>84.5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Records by MAPE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'PV-Forecast'!G2</c:f>
              <c:strCache>
                <c:ptCount val="1"/>
                <c:pt idx="0">
                  <c:v>157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'PV-Forecast'!$F$2:$F$5</c:f>
              <c:strCache>
                <c:ptCount val="4"/>
                <c:pt idx="0">
                  <c:v>Excellent (&lt;5%)</c:v>
                </c:pt>
                <c:pt idx="1">
                  <c:v>Good (5-10%)</c:v>
                </c:pt>
                <c:pt idx="2">
                  <c:v>Acceptable (10-20%)</c:v>
                </c:pt>
                <c:pt idx="3">
                  <c:v>Poor (&gt;20%)</c:v>
                </c:pt>
              </c:strCache>
            </c:strRef>
          </c:cat>
          <c:val>
            <c:numRef>
              <c:f>'PV-Forecast'!$G$3:$G$5</c:f>
              <c:numCache>
                <c:formatCode>General</c:formatCode>
                <c:ptCount val="3"/>
                <c:pt idx="0">
                  <c:v>143</c:v>
                </c:pt>
                <c:pt idx="1">
                  <c:v>306</c:v>
                </c:pt>
                <c:pt idx="2">
                  <c:v>394</c:v>
                </c:pt>
              </c:numCache>
            </c:numRef>
          </c:val>
        </c:ser>
        <c:gapWidth val="150"/>
        <c:overlap val="0"/>
        <c:axId val="26877789"/>
        <c:axId val="69467362"/>
      </c:barChart>
      <c:catAx>
        <c:axId val="26877789"/>
        <c:scaling>
          <c:orientation val="minMax"/>
        </c:scaling>
        <c:delete val="0"/>
        <c:axPos val="b"/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467362"/>
        <c:crosses val="autoZero"/>
        <c:auto val="1"/>
        <c:lblAlgn val="ctr"/>
        <c:lblOffset val="100"/>
        <c:noMultiLvlLbl val="0"/>
      </c:catAx>
      <c:valAx>
        <c:axId val="694673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8777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Forecast Accuracy % by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'PV-Forecast'!D2</c:f>
              <c:strCache>
                <c:ptCount val="1"/>
                <c:pt idx="0">
                  <c:v>83.1</c:v>
                </c:pt>
              </c:strCache>
            </c:strRef>
          </c:tx>
          <c:spPr>
            <a:solidFill>
              <a:srgbClr val="37562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'PV-Forecast'!$A$2:$A$6</c:f>
              <c:strCache>
                <c:ptCount val="5"/>
                <c:pt idx="0">
                  <c:v>Exponential Smoothing</c:v>
                </c:pt>
                <c:pt idx="1">
                  <c:v>ML Model</c:v>
                </c:pt>
                <c:pt idx="2">
                  <c:v>Manual</c:v>
                </c:pt>
                <c:pt idx="3">
                  <c:v>Moving Average</c:v>
                </c:pt>
                <c:pt idx="4">
                  <c:v>Regression</c:v>
                </c:pt>
              </c:strCache>
            </c:strRef>
          </c:cat>
          <c:val>
            <c:numRef>
              <c:f>'PV-Forecast'!$D$3:$D$6</c:f>
              <c:numCache>
                <c:formatCode>General</c:formatCode>
                <c:ptCount val="4"/>
                <c:pt idx="0">
                  <c:v>83.9</c:v>
                </c:pt>
                <c:pt idx="1">
                  <c:v>83.5</c:v>
                </c:pt>
                <c:pt idx="2">
                  <c:v>82.3</c:v>
                </c:pt>
                <c:pt idx="3">
                  <c:v>84.5</c:v>
                </c:pt>
              </c:numCache>
            </c:numRef>
          </c:val>
        </c:ser>
        <c:gapWidth val="150"/>
        <c:overlap val="0"/>
        <c:axId val="49179070"/>
        <c:axId val="16710730"/>
      </c:barChart>
      <c:catAx>
        <c:axId val="49179070"/>
        <c:scaling>
          <c:orientation val="minMax"/>
        </c:scaling>
        <c:delete val="0"/>
        <c:axPos val="b"/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710730"/>
        <c:crosses val="autoZero"/>
        <c:auto val="1"/>
        <c:lblAlgn val="ctr"/>
        <c:lblOffset val="100"/>
        <c:noMultiLvlLbl val="0"/>
      </c:catAx>
      <c:valAx>
        <c:axId val="167107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17907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Relationship Id="rId3" Type="http://schemas.openxmlformats.org/officeDocument/2006/relationships/chart" Target="../charts/chart19.xml"/><Relationship Id="rId4" Type="http://schemas.openxmlformats.org/officeDocument/2006/relationships/chart" Target="../charts/chart20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chart" Target="../charts/chart22.xml"/><Relationship Id="rId3" Type="http://schemas.openxmlformats.org/officeDocument/2006/relationships/chart" Target="../charts/chart23.xml"/><Relationship Id="rId4" Type="http://schemas.openxmlformats.org/officeDocument/2006/relationships/chart" Target="../charts/chart2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13</xdr:row>
      <xdr:rowOff>0</xdr:rowOff>
    </xdr:from>
    <xdr:to>
      <xdr:col>14</xdr:col>
      <xdr:colOff>33120</xdr:colOff>
      <xdr:row>39</xdr:row>
      <xdr:rowOff>143640</xdr:rowOff>
    </xdr:to>
    <xdr:graphicFrame>
      <xdr:nvGraphicFramePr>
        <xdr:cNvPr id="0" name="Chart 1"/>
        <xdr:cNvGraphicFramePr/>
      </xdr:nvGraphicFramePr>
      <xdr:xfrm>
        <a:off x="141120" y="2533680"/>
        <a:ext cx="82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13</xdr:row>
      <xdr:rowOff>0</xdr:rowOff>
    </xdr:from>
    <xdr:to>
      <xdr:col>22</xdr:col>
      <xdr:colOff>599040</xdr:colOff>
      <xdr:row>39</xdr:row>
      <xdr:rowOff>143640</xdr:rowOff>
    </xdr:to>
    <xdr:graphicFrame>
      <xdr:nvGraphicFramePr>
        <xdr:cNvPr id="1" name="Chart 2"/>
        <xdr:cNvGraphicFramePr/>
      </xdr:nvGraphicFramePr>
      <xdr:xfrm>
        <a:off x="9021960" y="2533680"/>
        <a:ext cx="503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32</xdr:row>
      <xdr:rowOff>0</xdr:rowOff>
    </xdr:from>
    <xdr:to>
      <xdr:col>11</xdr:col>
      <xdr:colOff>136080</xdr:colOff>
      <xdr:row>56</xdr:row>
      <xdr:rowOff>107640</xdr:rowOff>
    </xdr:to>
    <xdr:graphicFrame>
      <xdr:nvGraphicFramePr>
        <xdr:cNvPr id="2" name="Chart 3"/>
        <xdr:cNvGraphicFramePr/>
      </xdr:nvGraphicFramePr>
      <xdr:xfrm>
        <a:off x="141120" y="6095880"/>
        <a:ext cx="647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32</xdr:row>
      <xdr:rowOff>0</xdr:rowOff>
    </xdr:from>
    <xdr:to>
      <xdr:col>23</xdr:col>
      <xdr:colOff>50400</xdr:colOff>
      <xdr:row>56</xdr:row>
      <xdr:rowOff>107640</xdr:rowOff>
    </xdr:to>
    <xdr:graphicFrame>
      <xdr:nvGraphicFramePr>
        <xdr:cNvPr id="3" name="Chart 4"/>
        <xdr:cNvGraphicFramePr/>
      </xdr:nvGraphicFramePr>
      <xdr:xfrm>
        <a:off x="8387640" y="6095880"/>
        <a:ext cx="575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5</xdr:row>
      <xdr:rowOff>0</xdr:rowOff>
    </xdr:from>
    <xdr:to>
      <xdr:col>18</xdr:col>
      <xdr:colOff>307440</xdr:colOff>
      <xdr:row>29</xdr:row>
      <xdr:rowOff>12240</xdr:rowOff>
    </xdr:to>
    <xdr:graphicFrame>
      <xdr:nvGraphicFramePr>
        <xdr:cNvPr id="4" name="Chart 1"/>
        <xdr:cNvGraphicFramePr/>
      </xdr:nvGraphicFramePr>
      <xdr:xfrm>
        <a:off x="5427360" y="1123920"/>
        <a:ext cx="791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0</xdr:colOff>
      <xdr:row>5</xdr:row>
      <xdr:rowOff>0</xdr:rowOff>
    </xdr:from>
    <xdr:to>
      <xdr:col>27</xdr:col>
      <xdr:colOff>50040</xdr:colOff>
      <xdr:row>29</xdr:row>
      <xdr:rowOff>12240</xdr:rowOff>
    </xdr:to>
    <xdr:graphicFrame>
      <xdr:nvGraphicFramePr>
        <xdr:cNvPr id="5" name="Chart 2"/>
        <xdr:cNvGraphicFramePr/>
      </xdr:nvGraphicFramePr>
      <xdr:xfrm>
        <a:off x="13039560" y="1123920"/>
        <a:ext cx="575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23</xdr:row>
      <xdr:rowOff>0</xdr:rowOff>
    </xdr:from>
    <xdr:to>
      <xdr:col>20</xdr:col>
      <xdr:colOff>91080</xdr:colOff>
      <xdr:row>48</xdr:row>
      <xdr:rowOff>182160</xdr:rowOff>
    </xdr:to>
    <xdr:graphicFrame>
      <xdr:nvGraphicFramePr>
        <xdr:cNvPr id="6" name="Chart 3"/>
        <xdr:cNvGraphicFramePr/>
      </xdr:nvGraphicFramePr>
      <xdr:xfrm>
        <a:off x="0" y="4648320"/>
        <a:ext cx="1439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40</xdr:row>
      <xdr:rowOff>0</xdr:rowOff>
    </xdr:from>
    <xdr:to>
      <xdr:col>22</xdr:col>
      <xdr:colOff>392760</xdr:colOff>
      <xdr:row>62</xdr:row>
      <xdr:rowOff>90360</xdr:rowOff>
    </xdr:to>
    <xdr:graphicFrame>
      <xdr:nvGraphicFramePr>
        <xdr:cNvPr id="7" name="Chart 4"/>
        <xdr:cNvGraphicFramePr/>
      </xdr:nvGraphicFramePr>
      <xdr:xfrm>
        <a:off x="7330320" y="7943760"/>
        <a:ext cx="86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5</xdr:row>
      <xdr:rowOff>0</xdr:rowOff>
    </xdr:from>
    <xdr:to>
      <xdr:col>18</xdr:col>
      <xdr:colOff>307080</xdr:colOff>
      <xdr:row>28</xdr:row>
      <xdr:rowOff>164880</xdr:rowOff>
    </xdr:to>
    <xdr:graphicFrame>
      <xdr:nvGraphicFramePr>
        <xdr:cNvPr id="8" name="Chart 1"/>
        <xdr:cNvGraphicFramePr/>
      </xdr:nvGraphicFramePr>
      <xdr:xfrm>
        <a:off x="5709240" y="1123920"/>
        <a:ext cx="791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0</xdr:colOff>
      <xdr:row>5</xdr:row>
      <xdr:rowOff>0</xdr:rowOff>
    </xdr:from>
    <xdr:to>
      <xdr:col>27</xdr:col>
      <xdr:colOff>50400</xdr:colOff>
      <xdr:row>28</xdr:row>
      <xdr:rowOff>164880</xdr:rowOff>
    </xdr:to>
    <xdr:graphicFrame>
      <xdr:nvGraphicFramePr>
        <xdr:cNvPr id="9" name="Chart 2"/>
        <xdr:cNvGraphicFramePr/>
      </xdr:nvGraphicFramePr>
      <xdr:xfrm>
        <a:off x="13321800" y="1123920"/>
        <a:ext cx="575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23</xdr:row>
      <xdr:rowOff>0</xdr:rowOff>
    </xdr:from>
    <xdr:to>
      <xdr:col>15</xdr:col>
      <xdr:colOff>410400</xdr:colOff>
      <xdr:row>47</xdr:row>
      <xdr:rowOff>69480</xdr:rowOff>
    </xdr:to>
    <xdr:graphicFrame>
      <xdr:nvGraphicFramePr>
        <xdr:cNvPr id="10" name="Chart 3"/>
        <xdr:cNvGraphicFramePr/>
      </xdr:nvGraphicFramePr>
      <xdr:xfrm>
        <a:off x="5709240" y="4648320"/>
        <a:ext cx="611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17</xdr:col>
      <xdr:colOff>0</xdr:colOff>
      <xdr:row>23</xdr:row>
      <xdr:rowOff>0</xdr:rowOff>
    </xdr:from>
    <xdr:to>
      <xdr:col>26</xdr:col>
      <xdr:colOff>410400</xdr:colOff>
      <xdr:row>47</xdr:row>
      <xdr:rowOff>69480</xdr:rowOff>
    </xdr:to>
    <xdr:graphicFrame>
      <xdr:nvGraphicFramePr>
        <xdr:cNvPr id="11" name="Chart 4"/>
        <xdr:cNvGraphicFramePr/>
      </xdr:nvGraphicFramePr>
      <xdr:xfrm>
        <a:off x="12687480" y="4648320"/>
        <a:ext cx="611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5</xdr:row>
      <xdr:rowOff>0</xdr:rowOff>
    </xdr:from>
    <xdr:to>
      <xdr:col>18</xdr:col>
      <xdr:colOff>581400</xdr:colOff>
      <xdr:row>29</xdr:row>
      <xdr:rowOff>12240</xdr:rowOff>
    </xdr:to>
    <xdr:graphicFrame>
      <xdr:nvGraphicFramePr>
        <xdr:cNvPr id="12" name="Chart 1"/>
        <xdr:cNvGraphicFramePr/>
      </xdr:nvGraphicFramePr>
      <xdr:xfrm>
        <a:off x="5709240" y="1123920"/>
        <a:ext cx="755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0</xdr:colOff>
      <xdr:row>5</xdr:row>
      <xdr:rowOff>0</xdr:rowOff>
    </xdr:from>
    <xdr:to>
      <xdr:col>27</xdr:col>
      <xdr:colOff>50400</xdr:colOff>
      <xdr:row>29</xdr:row>
      <xdr:rowOff>12240</xdr:rowOff>
    </xdr:to>
    <xdr:graphicFrame>
      <xdr:nvGraphicFramePr>
        <xdr:cNvPr id="13" name="Chart 2"/>
        <xdr:cNvGraphicFramePr/>
      </xdr:nvGraphicFramePr>
      <xdr:xfrm>
        <a:off x="12687480" y="1123920"/>
        <a:ext cx="575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23</xdr:row>
      <xdr:rowOff>0</xdr:rowOff>
    </xdr:from>
    <xdr:to>
      <xdr:col>10</xdr:col>
      <xdr:colOff>307080</xdr:colOff>
      <xdr:row>47</xdr:row>
      <xdr:rowOff>107640</xdr:rowOff>
    </xdr:to>
    <xdr:graphicFrame>
      <xdr:nvGraphicFramePr>
        <xdr:cNvPr id="14" name="Chart 3"/>
        <xdr:cNvGraphicFramePr/>
      </xdr:nvGraphicFramePr>
      <xdr:xfrm>
        <a:off x="0" y="4648320"/>
        <a:ext cx="791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23</xdr:row>
      <xdr:rowOff>0</xdr:rowOff>
    </xdr:from>
    <xdr:to>
      <xdr:col>25</xdr:col>
      <xdr:colOff>307440</xdr:colOff>
      <xdr:row>47</xdr:row>
      <xdr:rowOff>107640</xdr:rowOff>
    </xdr:to>
    <xdr:graphicFrame>
      <xdr:nvGraphicFramePr>
        <xdr:cNvPr id="15" name="Chart 4"/>
        <xdr:cNvGraphicFramePr/>
      </xdr:nvGraphicFramePr>
      <xdr:xfrm>
        <a:off x="9515520" y="4648320"/>
        <a:ext cx="791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5</xdr:row>
      <xdr:rowOff>0</xdr:rowOff>
    </xdr:from>
    <xdr:to>
      <xdr:col>19</xdr:col>
      <xdr:colOff>581760</xdr:colOff>
      <xdr:row>28</xdr:row>
      <xdr:rowOff>164880</xdr:rowOff>
    </xdr:to>
    <xdr:graphicFrame>
      <xdr:nvGraphicFramePr>
        <xdr:cNvPr id="16" name="Chart 1"/>
        <xdr:cNvGraphicFramePr/>
      </xdr:nvGraphicFramePr>
      <xdr:xfrm>
        <a:off x="7542000" y="1123920"/>
        <a:ext cx="755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0</xdr:colOff>
      <xdr:row>5</xdr:row>
      <xdr:rowOff>0</xdr:rowOff>
    </xdr:from>
    <xdr:to>
      <xdr:col>27</xdr:col>
      <xdr:colOff>50400</xdr:colOff>
      <xdr:row>28</xdr:row>
      <xdr:rowOff>164880</xdr:rowOff>
    </xdr:to>
    <xdr:graphicFrame>
      <xdr:nvGraphicFramePr>
        <xdr:cNvPr id="17" name="Chart 2"/>
        <xdr:cNvGraphicFramePr/>
      </xdr:nvGraphicFramePr>
      <xdr:xfrm>
        <a:off x="13885560" y="1123920"/>
        <a:ext cx="575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22</xdr:row>
      <xdr:rowOff>0</xdr:rowOff>
    </xdr:from>
    <xdr:to>
      <xdr:col>17</xdr:col>
      <xdr:colOff>88200</xdr:colOff>
      <xdr:row>46</xdr:row>
      <xdr:rowOff>69840</xdr:rowOff>
    </xdr:to>
    <xdr:graphicFrame>
      <xdr:nvGraphicFramePr>
        <xdr:cNvPr id="18" name="Chart 3"/>
        <xdr:cNvGraphicFramePr/>
      </xdr:nvGraphicFramePr>
      <xdr:xfrm>
        <a:off x="5779800" y="4457880"/>
        <a:ext cx="755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17</xdr:col>
      <xdr:colOff>0</xdr:colOff>
      <xdr:row>22</xdr:row>
      <xdr:rowOff>0</xdr:rowOff>
    </xdr:from>
    <xdr:to>
      <xdr:col>26</xdr:col>
      <xdr:colOff>410400</xdr:colOff>
      <xdr:row>46</xdr:row>
      <xdr:rowOff>69840</xdr:rowOff>
    </xdr:to>
    <xdr:graphicFrame>
      <xdr:nvGraphicFramePr>
        <xdr:cNvPr id="19" name="Chart 4"/>
        <xdr:cNvGraphicFramePr/>
      </xdr:nvGraphicFramePr>
      <xdr:xfrm>
        <a:off x="13251240" y="4457880"/>
        <a:ext cx="611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5</xdr:row>
      <xdr:rowOff>0</xdr:rowOff>
    </xdr:from>
    <xdr:to>
      <xdr:col>18</xdr:col>
      <xdr:colOff>307080</xdr:colOff>
      <xdr:row>28</xdr:row>
      <xdr:rowOff>164880</xdr:rowOff>
    </xdr:to>
    <xdr:graphicFrame>
      <xdr:nvGraphicFramePr>
        <xdr:cNvPr id="20" name="Chart 1"/>
        <xdr:cNvGraphicFramePr/>
      </xdr:nvGraphicFramePr>
      <xdr:xfrm>
        <a:off x="6273000" y="1123920"/>
        <a:ext cx="791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0</xdr:colOff>
      <xdr:row>5</xdr:row>
      <xdr:rowOff>0</xdr:rowOff>
    </xdr:from>
    <xdr:to>
      <xdr:col>26</xdr:col>
      <xdr:colOff>410400</xdr:colOff>
      <xdr:row>28</xdr:row>
      <xdr:rowOff>164880</xdr:rowOff>
    </xdr:to>
    <xdr:graphicFrame>
      <xdr:nvGraphicFramePr>
        <xdr:cNvPr id="21" name="Chart 2"/>
        <xdr:cNvGraphicFramePr/>
      </xdr:nvGraphicFramePr>
      <xdr:xfrm>
        <a:off x="13251240" y="1123920"/>
        <a:ext cx="611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22</xdr:row>
      <xdr:rowOff>0</xdr:rowOff>
    </xdr:from>
    <xdr:to>
      <xdr:col>15</xdr:col>
      <xdr:colOff>588960</xdr:colOff>
      <xdr:row>46</xdr:row>
      <xdr:rowOff>69840</xdr:rowOff>
    </xdr:to>
    <xdr:graphicFrame>
      <xdr:nvGraphicFramePr>
        <xdr:cNvPr id="22" name="Chart 3"/>
        <xdr:cNvGraphicFramePr/>
      </xdr:nvGraphicFramePr>
      <xdr:xfrm>
        <a:off x="4651920" y="4457880"/>
        <a:ext cx="791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0</xdr:colOff>
      <xdr:row>22</xdr:row>
      <xdr:rowOff>0</xdr:rowOff>
    </xdr:from>
    <xdr:to>
      <xdr:col>25</xdr:col>
      <xdr:colOff>410400</xdr:colOff>
      <xdr:row>46</xdr:row>
      <xdr:rowOff>69840</xdr:rowOff>
    </xdr:to>
    <xdr:graphicFrame>
      <xdr:nvGraphicFramePr>
        <xdr:cNvPr id="23" name="Chart 4"/>
        <xdr:cNvGraphicFramePr/>
      </xdr:nvGraphicFramePr>
      <xdr:xfrm>
        <a:off x="12616920" y="4457880"/>
        <a:ext cx="611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O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H1" s="1" t="s">
        <v>1</v>
      </c>
      <c r="I1" s="1" t="s">
        <v>6</v>
      </c>
      <c r="J1" s="1" t="s">
        <v>7</v>
      </c>
      <c r="K1" s="1" t="s">
        <v>2</v>
      </c>
      <c r="M1" s="1" t="s">
        <v>8</v>
      </c>
      <c r="N1" s="1" t="s">
        <v>1</v>
      </c>
      <c r="O1" s="1" t="s">
        <v>3</v>
      </c>
    </row>
    <row r="2" customFormat="false" ht="15" hidden="false" customHeight="false" outlineLevel="0" collapsed="false">
      <c r="A2" s="2" t="s">
        <v>9</v>
      </c>
      <c r="B2" s="3" t="n">
        <v>7.72</v>
      </c>
      <c r="C2" s="3" t="n">
        <v>184</v>
      </c>
      <c r="D2" s="3" t="n">
        <v>94.3</v>
      </c>
      <c r="E2" s="3" t="n">
        <v>44.1</v>
      </c>
      <c r="G2" s="2" t="s">
        <v>10</v>
      </c>
      <c r="H2" s="3" t="n">
        <v>0.89</v>
      </c>
      <c r="I2" s="3" t="n">
        <v>0.49</v>
      </c>
      <c r="J2" s="3" t="n">
        <v>0.4</v>
      </c>
      <c r="K2" s="3" t="n">
        <v>19</v>
      </c>
      <c r="M2" s="2" t="s">
        <v>11</v>
      </c>
      <c r="N2" s="3" t="n">
        <v>6.14</v>
      </c>
      <c r="O2" s="3" t="n">
        <v>93.9</v>
      </c>
    </row>
    <row r="3" customFormat="false" ht="15" hidden="false" customHeight="false" outlineLevel="0" collapsed="false">
      <c r="A3" s="4" t="s">
        <v>12</v>
      </c>
      <c r="B3" s="5" t="n">
        <v>8.5</v>
      </c>
      <c r="C3" s="5" t="n">
        <v>199</v>
      </c>
      <c r="D3" s="5" t="n">
        <v>95.8</v>
      </c>
      <c r="E3" s="5" t="n">
        <v>45.7</v>
      </c>
      <c r="G3" s="4" t="s">
        <v>13</v>
      </c>
      <c r="H3" s="5" t="n">
        <v>0.59</v>
      </c>
      <c r="I3" s="5" t="n">
        <v>0.34</v>
      </c>
      <c r="J3" s="5" t="n">
        <v>0.26</v>
      </c>
      <c r="K3" s="5" t="n">
        <v>20</v>
      </c>
      <c r="M3" s="4" t="s">
        <v>14</v>
      </c>
      <c r="N3" s="5" t="n">
        <v>6.18</v>
      </c>
      <c r="O3" s="5" t="n">
        <v>95.8</v>
      </c>
    </row>
    <row r="4" customFormat="false" ht="15" hidden="false" customHeight="false" outlineLevel="0" collapsed="false">
      <c r="A4" s="2" t="s">
        <v>15</v>
      </c>
      <c r="B4" s="3" t="n">
        <v>7.49</v>
      </c>
      <c r="C4" s="3" t="n">
        <v>191</v>
      </c>
      <c r="D4" s="3" t="n">
        <v>91.4</v>
      </c>
      <c r="E4" s="3" t="n">
        <v>45.3</v>
      </c>
      <c r="G4" s="2" t="s">
        <v>16</v>
      </c>
      <c r="H4" s="3" t="n">
        <v>1.34</v>
      </c>
      <c r="I4" s="3" t="n">
        <v>0.81</v>
      </c>
      <c r="J4" s="3" t="n">
        <v>0.54</v>
      </c>
      <c r="K4" s="3" t="n">
        <v>27</v>
      </c>
      <c r="M4" s="2" t="s">
        <v>17</v>
      </c>
      <c r="N4" s="3" t="n">
        <v>6.7</v>
      </c>
      <c r="O4" s="3" t="n">
        <v>95.2</v>
      </c>
    </row>
    <row r="5" customFormat="false" ht="15" hidden="false" customHeight="false" outlineLevel="0" collapsed="false">
      <c r="A5" s="4" t="s">
        <v>18</v>
      </c>
      <c r="B5" s="5" t="n">
        <v>8.6</v>
      </c>
      <c r="C5" s="5" t="n">
        <v>204</v>
      </c>
      <c r="D5" s="5" t="n">
        <v>95</v>
      </c>
      <c r="E5" s="5" t="n">
        <v>45.6</v>
      </c>
      <c r="G5" s="4" t="s">
        <v>19</v>
      </c>
      <c r="H5" s="5" t="n">
        <v>1.13</v>
      </c>
      <c r="I5" s="5" t="n">
        <v>0.65</v>
      </c>
      <c r="J5" s="5" t="n">
        <v>0.48</v>
      </c>
      <c r="K5" s="5" t="n">
        <v>26</v>
      </c>
      <c r="M5" s="4" t="s">
        <v>20</v>
      </c>
      <c r="N5" s="5" t="n">
        <v>6.14</v>
      </c>
      <c r="O5" s="5" t="n">
        <v>93.7</v>
      </c>
    </row>
    <row r="6" customFormat="false" ht="15" hidden="false" customHeight="false" outlineLevel="0" collapsed="false">
      <c r="A6" s="2" t="s">
        <v>21</v>
      </c>
      <c r="B6" s="3" t="n">
        <v>9.88</v>
      </c>
      <c r="C6" s="3" t="n">
        <v>222</v>
      </c>
      <c r="D6" s="3" t="n">
        <v>95.9</v>
      </c>
      <c r="E6" s="3" t="n">
        <v>45.9</v>
      </c>
      <c r="G6" s="2" t="s">
        <v>22</v>
      </c>
      <c r="H6" s="3" t="n">
        <v>2.08</v>
      </c>
      <c r="I6" s="3" t="n">
        <v>1.13</v>
      </c>
      <c r="J6" s="3" t="n">
        <v>0.95</v>
      </c>
      <c r="K6" s="3" t="n">
        <v>40</v>
      </c>
      <c r="M6" s="2" t="s">
        <v>23</v>
      </c>
      <c r="N6" s="3" t="n">
        <v>5.78</v>
      </c>
      <c r="O6" s="3" t="n">
        <v>94</v>
      </c>
    </row>
    <row r="7" customFormat="false" ht="15" hidden="false" customHeight="false" outlineLevel="0" collapsed="false">
      <c r="G7" s="4" t="s">
        <v>24</v>
      </c>
      <c r="H7" s="5" t="n">
        <v>1.68</v>
      </c>
      <c r="I7" s="5" t="n">
        <v>0.97</v>
      </c>
      <c r="J7" s="5" t="n">
        <v>0.72</v>
      </c>
      <c r="K7" s="5" t="n">
        <v>33</v>
      </c>
      <c r="M7" s="4" t="s">
        <v>25</v>
      </c>
      <c r="N7" s="5" t="n">
        <v>5.84</v>
      </c>
      <c r="O7" s="5" t="n">
        <v>94.9</v>
      </c>
    </row>
    <row r="8" customFormat="false" ht="15" hidden="false" customHeight="false" outlineLevel="0" collapsed="false">
      <c r="G8" s="2" t="s">
        <v>26</v>
      </c>
      <c r="H8" s="3" t="n">
        <v>1.6</v>
      </c>
      <c r="I8" s="3" t="n">
        <v>0.9</v>
      </c>
      <c r="J8" s="3" t="n">
        <v>0.7</v>
      </c>
      <c r="K8" s="3" t="n">
        <v>34</v>
      </c>
      <c r="M8" s="2" t="s">
        <v>27</v>
      </c>
      <c r="N8" s="3" t="n">
        <v>5.41</v>
      </c>
      <c r="O8" s="3" t="n">
        <v>94.2</v>
      </c>
    </row>
    <row r="9" customFormat="false" ht="15" hidden="false" customHeight="false" outlineLevel="0" collapsed="false">
      <c r="G9" s="4" t="s">
        <v>28</v>
      </c>
      <c r="H9" s="5" t="n">
        <v>1.7</v>
      </c>
      <c r="I9" s="5" t="n">
        <v>0.94</v>
      </c>
      <c r="J9" s="5" t="n">
        <v>0.76</v>
      </c>
      <c r="K9" s="5" t="n">
        <v>33</v>
      </c>
    </row>
    <row r="10" customFormat="false" ht="15" hidden="false" customHeight="false" outlineLevel="0" collapsed="false">
      <c r="G10" s="2" t="s">
        <v>29</v>
      </c>
      <c r="H10" s="3" t="n">
        <v>1.08</v>
      </c>
      <c r="I10" s="3" t="n">
        <v>0.61</v>
      </c>
      <c r="J10" s="3" t="n">
        <v>0.48</v>
      </c>
      <c r="K10" s="3" t="n">
        <v>24</v>
      </c>
    </row>
    <row r="11" customFormat="false" ht="15" hidden="false" customHeight="false" outlineLevel="0" collapsed="false">
      <c r="G11" s="4" t="s">
        <v>30</v>
      </c>
      <c r="H11" s="5" t="n">
        <v>0.69</v>
      </c>
      <c r="I11" s="5" t="n">
        <v>0.37</v>
      </c>
      <c r="J11" s="5" t="n">
        <v>0.32</v>
      </c>
      <c r="K11" s="5" t="n">
        <v>20</v>
      </c>
    </row>
    <row r="12" customFormat="false" ht="15" hidden="false" customHeight="false" outlineLevel="0" collapsed="false">
      <c r="G12" s="2" t="s">
        <v>31</v>
      </c>
      <c r="H12" s="3" t="n">
        <v>1.05</v>
      </c>
      <c r="I12" s="3" t="n">
        <v>0.58</v>
      </c>
      <c r="J12" s="3" t="n">
        <v>0.47</v>
      </c>
      <c r="K12" s="3" t="n">
        <v>28</v>
      </c>
    </row>
    <row r="13" customFormat="false" ht="15" hidden="false" customHeight="false" outlineLevel="0" collapsed="false">
      <c r="G13" s="4" t="s">
        <v>32</v>
      </c>
      <c r="H13" s="5" t="n">
        <v>1.13</v>
      </c>
      <c r="I13" s="5" t="n">
        <v>0.64</v>
      </c>
      <c r="J13" s="5" t="n">
        <v>0.49</v>
      </c>
      <c r="K13" s="5" t="n">
        <v>26</v>
      </c>
    </row>
    <row r="14" customFormat="false" ht="15" hidden="false" customHeight="false" outlineLevel="0" collapsed="false">
      <c r="G14" s="2" t="s">
        <v>33</v>
      </c>
      <c r="H14" s="3" t="n">
        <v>1.85</v>
      </c>
      <c r="I14" s="3" t="n">
        <v>0.92</v>
      </c>
      <c r="J14" s="3" t="n">
        <v>0.94</v>
      </c>
      <c r="K14" s="3" t="n">
        <v>38</v>
      </c>
    </row>
    <row r="15" customFormat="false" ht="15" hidden="false" customHeight="false" outlineLevel="0" collapsed="false">
      <c r="G15" s="4" t="s">
        <v>34</v>
      </c>
      <c r="H15" s="5" t="n">
        <v>1.14</v>
      </c>
      <c r="I15" s="5" t="n">
        <v>0.63</v>
      </c>
      <c r="J15" s="5" t="n">
        <v>0.51</v>
      </c>
      <c r="K15" s="5" t="n">
        <v>31</v>
      </c>
    </row>
    <row r="16" customFormat="false" ht="15" hidden="false" customHeight="false" outlineLevel="0" collapsed="false">
      <c r="G16" s="2" t="s">
        <v>35</v>
      </c>
      <c r="H16" s="3" t="n">
        <v>1.1</v>
      </c>
      <c r="I16" s="3" t="n">
        <v>0.56</v>
      </c>
      <c r="J16" s="3" t="n">
        <v>0.54</v>
      </c>
      <c r="K16" s="3" t="n">
        <v>28</v>
      </c>
    </row>
    <row r="17" customFormat="false" ht="15" hidden="false" customHeight="false" outlineLevel="0" collapsed="false">
      <c r="G17" s="4" t="s">
        <v>36</v>
      </c>
      <c r="H17" s="5" t="n">
        <v>1.06</v>
      </c>
      <c r="I17" s="5" t="n">
        <v>0.55</v>
      </c>
      <c r="J17" s="5" t="n">
        <v>0.51</v>
      </c>
      <c r="K17" s="5" t="n">
        <v>25</v>
      </c>
    </row>
    <row r="18" customFormat="false" ht="15" hidden="false" customHeight="false" outlineLevel="0" collapsed="false">
      <c r="G18" s="2" t="s">
        <v>37</v>
      </c>
      <c r="H18" s="3" t="n">
        <v>1.6</v>
      </c>
      <c r="I18" s="3" t="n">
        <v>0.83</v>
      </c>
      <c r="J18" s="3" t="n">
        <v>0.77</v>
      </c>
      <c r="K18" s="3" t="n">
        <v>33</v>
      </c>
    </row>
    <row r="19" customFormat="false" ht="15" hidden="false" customHeight="false" outlineLevel="0" collapsed="false">
      <c r="G19" s="4" t="s">
        <v>38</v>
      </c>
      <c r="H19" s="5" t="n">
        <v>0.81</v>
      </c>
      <c r="I19" s="5" t="n">
        <v>0.42</v>
      </c>
      <c r="J19" s="5" t="n">
        <v>0.39</v>
      </c>
      <c r="K19" s="5" t="n">
        <v>23</v>
      </c>
    </row>
    <row r="20" customFormat="false" ht="15" hidden="false" customHeight="false" outlineLevel="0" collapsed="false">
      <c r="G20" s="2" t="s">
        <v>39</v>
      </c>
      <c r="H20" s="3" t="n">
        <v>1.25</v>
      </c>
      <c r="I20" s="3" t="n">
        <v>0.63</v>
      </c>
      <c r="J20" s="3" t="n">
        <v>0.62</v>
      </c>
      <c r="K20" s="3" t="n">
        <v>27</v>
      </c>
    </row>
    <row r="21" customFormat="false" ht="15" hidden="false" customHeight="false" outlineLevel="0" collapsed="false">
      <c r="G21" s="4" t="s">
        <v>40</v>
      </c>
      <c r="H21" s="5" t="n">
        <v>1.44</v>
      </c>
      <c r="I21" s="5" t="n">
        <v>0.85</v>
      </c>
      <c r="J21" s="5" t="n">
        <v>0.59</v>
      </c>
      <c r="K21" s="5" t="n">
        <v>26</v>
      </c>
    </row>
    <row r="22" customFormat="false" ht="15" hidden="false" customHeight="false" outlineLevel="0" collapsed="false">
      <c r="G22" s="2" t="s">
        <v>41</v>
      </c>
      <c r="H22" s="3" t="n">
        <v>0.85</v>
      </c>
      <c r="I22" s="3" t="n">
        <v>0.45</v>
      </c>
      <c r="J22" s="3" t="n">
        <v>0.4</v>
      </c>
      <c r="K22" s="3" t="n">
        <v>27</v>
      </c>
    </row>
    <row r="23" customFormat="false" ht="15" hidden="false" customHeight="false" outlineLevel="0" collapsed="false">
      <c r="G23" s="4" t="s">
        <v>42</v>
      </c>
      <c r="H23" s="5" t="n">
        <v>1.26</v>
      </c>
      <c r="I23" s="5" t="n">
        <v>0.66</v>
      </c>
      <c r="J23" s="5" t="n">
        <v>0.6</v>
      </c>
      <c r="K23" s="5" t="n">
        <v>32</v>
      </c>
    </row>
    <row r="24" customFormat="false" ht="15" hidden="false" customHeight="false" outlineLevel="0" collapsed="false">
      <c r="G24" s="2" t="s">
        <v>43</v>
      </c>
      <c r="H24" s="3" t="n">
        <v>0.84</v>
      </c>
      <c r="I24" s="3" t="n">
        <v>0.47</v>
      </c>
      <c r="J24" s="3" t="n">
        <v>0.37</v>
      </c>
      <c r="K24" s="3" t="n">
        <v>27</v>
      </c>
    </row>
    <row r="25" customFormat="false" ht="15" hidden="false" customHeight="false" outlineLevel="0" collapsed="false">
      <c r="G25" s="4" t="s">
        <v>44</v>
      </c>
      <c r="H25" s="5" t="n">
        <v>1.49</v>
      </c>
      <c r="I25" s="5" t="n">
        <v>0.84</v>
      </c>
      <c r="J25" s="5" t="n">
        <v>0.65</v>
      </c>
      <c r="K25" s="5" t="n">
        <v>37</v>
      </c>
    </row>
    <row r="26" customFormat="false" ht="15" hidden="false" customHeight="false" outlineLevel="0" collapsed="false">
      <c r="G26" s="2" t="s">
        <v>45</v>
      </c>
      <c r="H26" s="3" t="n">
        <v>1.29</v>
      </c>
      <c r="I26" s="3" t="n">
        <v>0.69</v>
      </c>
      <c r="J26" s="3" t="n">
        <v>0.6</v>
      </c>
      <c r="K26" s="3" t="n">
        <v>33</v>
      </c>
    </row>
    <row r="27" customFormat="false" ht="15" hidden="false" customHeight="false" outlineLevel="0" collapsed="false">
      <c r="G27" s="4" t="s">
        <v>46</v>
      </c>
      <c r="H27" s="5" t="n">
        <v>1.2</v>
      </c>
      <c r="I27" s="5" t="n">
        <v>0.63</v>
      </c>
      <c r="J27" s="5" t="n">
        <v>0.56</v>
      </c>
      <c r="K27" s="5" t="n">
        <v>30</v>
      </c>
    </row>
    <row r="28" customFormat="false" ht="15" hidden="false" customHeight="false" outlineLevel="0" collapsed="false">
      <c r="G28" s="2" t="s">
        <v>47</v>
      </c>
      <c r="H28" s="3" t="n">
        <v>1.4</v>
      </c>
      <c r="I28" s="3" t="n">
        <v>0.76</v>
      </c>
      <c r="J28" s="3" t="n">
        <v>0.64</v>
      </c>
      <c r="K28" s="3" t="n">
        <v>30</v>
      </c>
    </row>
    <row r="29" customFormat="false" ht="15" hidden="false" customHeight="false" outlineLevel="0" collapsed="false">
      <c r="G29" s="4" t="s">
        <v>48</v>
      </c>
      <c r="H29" s="5" t="n">
        <v>1.16</v>
      </c>
      <c r="I29" s="5" t="n">
        <v>0.68</v>
      </c>
      <c r="J29" s="5" t="n">
        <v>0.48</v>
      </c>
      <c r="K29" s="5" t="n">
        <v>33</v>
      </c>
    </row>
    <row r="30" customFormat="false" ht="15" hidden="false" customHeight="false" outlineLevel="0" collapsed="false">
      <c r="G30" s="2" t="s">
        <v>49</v>
      </c>
      <c r="H30" s="3" t="n">
        <v>0.87</v>
      </c>
      <c r="I30" s="3" t="n">
        <v>0.46</v>
      </c>
      <c r="J30" s="3" t="n">
        <v>0.41</v>
      </c>
      <c r="K30" s="3" t="n">
        <v>19</v>
      </c>
    </row>
    <row r="31" customFormat="false" ht="15" hidden="false" customHeight="false" outlineLevel="0" collapsed="false">
      <c r="G31" s="4" t="s">
        <v>50</v>
      </c>
      <c r="H31" s="5" t="n">
        <v>0.8</v>
      </c>
      <c r="I31" s="5" t="n">
        <v>0.47</v>
      </c>
      <c r="J31" s="5" t="n">
        <v>0.33</v>
      </c>
      <c r="K31" s="5" t="n">
        <v>26</v>
      </c>
    </row>
    <row r="32" customFormat="false" ht="15" hidden="false" customHeight="false" outlineLevel="0" collapsed="false">
      <c r="G32" s="2" t="s">
        <v>51</v>
      </c>
      <c r="H32" s="3" t="n">
        <v>0.37</v>
      </c>
      <c r="I32" s="3" t="n">
        <v>0.2</v>
      </c>
      <c r="J32" s="3" t="n">
        <v>0.17</v>
      </c>
      <c r="K32" s="3" t="n">
        <v>14</v>
      </c>
    </row>
    <row r="33" customFormat="false" ht="15" hidden="false" customHeight="false" outlineLevel="0" collapsed="false">
      <c r="G33" s="4" t="s">
        <v>52</v>
      </c>
      <c r="H33" s="5" t="n">
        <v>1.24</v>
      </c>
      <c r="I33" s="5" t="n">
        <v>0.7</v>
      </c>
      <c r="J33" s="5" t="n">
        <v>0.54</v>
      </c>
      <c r="K33" s="5" t="n">
        <v>30</v>
      </c>
    </row>
    <row r="34" customFormat="false" ht="15" hidden="false" customHeight="false" outlineLevel="0" collapsed="false">
      <c r="G34" s="2" t="s">
        <v>53</v>
      </c>
      <c r="H34" s="3" t="n">
        <v>0.86</v>
      </c>
      <c r="I34" s="3" t="n">
        <v>0.47</v>
      </c>
      <c r="J34" s="3" t="n">
        <v>0.38</v>
      </c>
      <c r="K34" s="3" t="n">
        <v>20</v>
      </c>
    </row>
    <row r="35" customFormat="false" ht="15" hidden="false" customHeight="false" outlineLevel="0" collapsed="false">
      <c r="G35" s="4" t="s">
        <v>54</v>
      </c>
      <c r="H35" s="5" t="n">
        <v>1.3</v>
      </c>
      <c r="I35" s="5" t="n">
        <v>0.64</v>
      </c>
      <c r="J35" s="5" t="n">
        <v>0.66</v>
      </c>
      <c r="K35" s="5" t="n">
        <v>29</v>
      </c>
    </row>
    <row r="36" customFormat="false" ht="15" hidden="false" customHeight="false" outlineLevel="0" collapsed="false">
      <c r="G36" s="2" t="s">
        <v>55</v>
      </c>
      <c r="H36" s="3" t="n">
        <v>1.14</v>
      </c>
      <c r="I36" s="3" t="n">
        <v>0.62</v>
      </c>
      <c r="J36" s="3" t="n">
        <v>0.52</v>
      </c>
      <c r="K36" s="3" t="n">
        <v>29</v>
      </c>
    </row>
    <row r="37" customFormat="false" ht="15" hidden="false" customHeight="false" outlineLevel="0" collapsed="false">
      <c r="G37" s="4" t="s">
        <v>56</v>
      </c>
      <c r="H37" s="5" t="n">
        <v>0.89</v>
      </c>
      <c r="I37" s="5" t="n">
        <v>0.51</v>
      </c>
      <c r="J37" s="5" t="n">
        <v>0.38</v>
      </c>
      <c r="K37" s="5" t="n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57</v>
      </c>
      <c r="B1" s="1" t="s">
        <v>58</v>
      </c>
      <c r="C1" s="1" t="s">
        <v>59</v>
      </c>
      <c r="D1" s="1" t="s">
        <v>60</v>
      </c>
      <c r="F1" s="1" t="s">
        <v>61</v>
      </c>
      <c r="G1" s="1" t="s">
        <v>62</v>
      </c>
    </row>
    <row r="2" customFormat="false" ht="15" hidden="false" customHeight="false" outlineLevel="0" collapsed="false">
      <c r="A2" s="2" t="s">
        <v>63</v>
      </c>
      <c r="B2" s="3" t="n">
        <v>23.8</v>
      </c>
      <c r="C2" s="3" t="n">
        <v>13</v>
      </c>
      <c r="D2" s="3" t="n">
        <v>19.33</v>
      </c>
      <c r="F2" s="2" t="s">
        <v>64</v>
      </c>
      <c r="G2" s="3" t="n">
        <v>868</v>
      </c>
    </row>
    <row r="3" customFormat="false" ht="15" hidden="false" customHeight="false" outlineLevel="0" collapsed="false">
      <c r="A3" s="4" t="s">
        <v>65</v>
      </c>
      <c r="B3" s="5" t="n">
        <v>24.2</v>
      </c>
      <c r="C3" s="5" t="n">
        <v>6</v>
      </c>
      <c r="D3" s="5" t="n">
        <v>17.81</v>
      </c>
      <c r="F3" s="4" t="s">
        <v>66</v>
      </c>
      <c r="G3" s="5" t="n">
        <v>132</v>
      </c>
    </row>
    <row r="4" customFormat="false" ht="15" hidden="false" customHeight="false" outlineLevel="0" collapsed="false">
      <c r="A4" s="2" t="s">
        <v>67</v>
      </c>
      <c r="B4" s="3" t="n">
        <v>23.4</v>
      </c>
      <c r="C4" s="3" t="n">
        <v>9</v>
      </c>
      <c r="D4" s="3" t="n">
        <v>21.23</v>
      </c>
      <c r="F4" s="2" t="s">
        <v>68</v>
      </c>
      <c r="G4" s="3" t="n">
        <v>0</v>
      </c>
    </row>
    <row r="5" customFormat="false" ht="15" hidden="false" customHeight="false" outlineLevel="0" collapsed="false">
      <c r="A5" s="4" t="s">
        <v>69</v>
      </c>
      <c r="B5" s="5" t="n">
        <v>24.1</v>
      </c>
      <c r="C5" s="5" t="n">
        <v>8</v>
      </c>
      <c r="D5" s="5" t="n">
        <v>20.01</v>
      </c>
    </row>
    <row r="6" customFormat="false" ht="15" hidden="false" customHeight="false" outlineLevel="0" collapsed="false">
      <c r="A6" s="2" t="s">
        <v>70</v>
      </c>
      <c r="B6" s="3" t="n">
        <v>25.3</v>
      </c>
      <c r="C6" s="3" t="n">
        <v>11</v>
      </c>
      <c r="D6" s="3" t="n">
        <v>17.02</v>
      </c>
    </row>
    <row r="7" customFormat="false" ht="15" hidden="false" customHeight="false" outlineLevel="0" collapsed="false">
      <c r="A7" s="4" t="s">
        <v>71</v>
      </c>
      <c r="B7" s="5" t="n">
        <v>23.3</v>
      </c>
      <c r="C7" s="5" t="n">
        <v>8</v>
      </c>
      <c r="D7" s="5" t="n">
        <v>15.92</v>
      </c>
    </row>
    <row r="8" customFormat="false" ht="15" hidden="false" customHeight="false" outlineLevel="0" collapsed="false">
      <c r="A8" s="2" t="s">
        <v>72</v>
      </c>
      <c r="B8" s="3" t="n">
        <v>26</v>
      </c>
      <c r="C8" s="3" t="n">
        <v>5</v>
      </c>
      <c r="D8" s="3" t="n">
        <v>23.26</v>
      </c>
    </row>
    <row r="9" customFormat="false" ht="15" hidden="false" customHeight="false" outlineLevel="0" collapsed="false">
      <c r="A9" s="4" t="s">
        <v>73</v>
      </c>
      <c r="B9" s="5" t="n">
        <v>21.2</v>
      </c>
      <c r="C9" s="5" t="n">
        <v>9</v>
      </c>
      <c r="D9" s="5" t="n">
        <v>11.22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B35"/>
    <pageSetUpPr fitToPage="false"/>
  </sheetPr>
  <dimension ref="A1:D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74</v>
      </c>
      <c r="B1" s="1" t="s">
        <v>75</v>
      </c>
      <c r="C1" s="1" t="s">
        <v>76</v>
      </c>
      <c r="D1" s="1" t="s">
        <v>77</v>
      </c>
    </row>
    <row r="2" customFormat="false" ht="15" hidden="false" customHeight="false" outlineLevel="0" collapsed="false">
      <c r="A2" s="2" t="s">
        <v>78</v>
      </c>
      <c r="B2" s="3" t="n">
        <v>232</v>
      </c>
      <c r="C2" s="3" t="n">
        <v>81</v>
      </c>
      <c r="D2" s="3" t="n">
        <v>4.22</v>
      </c>
    </row>
    <row r="3" customFormat="false" ht="15" hidden="false" customHeight="false" outlineLevel="0" collapsed="false">
      <c r="A3" s="4" t="s">
        <v>79</v>
      </c>
      <c r="B3" s="5" t="n">
        <v>248</v>
      </c>
      <c r="C3" s="5" t="n">
        <v>80.9</v>
      </c>
      <c r="D3" s="5" t="n">
        <v>4.26</v>
      </c>
    </row>
    <row r="4" customFormat="false" ht="15" hidden="false" customHeight="false" outlineLevel="0" collapsed="false">
      <c r="A4" s="2" t="s">
        <v>80</v>
      </c>
      <c r="B4" s="3" t="n">
        <v>266</v>
      </c>
      <c r="C4" s="3" t="n">
        <v>80.2</v>
      </c>
      <c r="D4" s="3" t="n">
        <v>3.88</v>
      </c>
    </row>
    <row r="5" customFormat="false" ht="15" hidden="false" customHeight="false" outlineLevel="0" collapsed="false">
      <c r="A5" s="4" t="s">
        <v>81</v>
      </c>
      <c r="B5" s="5" t="n">
        <v>254</v>
      </c>
      <c r="C5" s="5" t="n">
        <v>80.3</v>
      </c>
      <c r="D5" s="5" t="n">
        <v>4.05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K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H1" s="1" t="s">
        <v>88</v>
      </c>
      <c r="I1" s="1" t="s">
        <v>62</v>
      </c>
      <c r="J1" s="1" t="s">
        <v>89</v>
      </c>
      <c r="K1" s="1" t="s">
        <v>90</v>
      </c>
    </row>
    <row r="2" customFormat="false" ht="15" hidden="false" customHeight="false" outlineLevel="0" collapsed="false">
      <c r="A2" s="2" t="s">
        <v>91</v>
      </c>
      <c r="B2" s="3" t="n">
        <v>172</v>
      </c>
      <c r="C2" s="3" t="n">
        <v>1.06</v>
      </c>
      <c r="D2" s="3" t="n">
        <v>76.2</v>
      </c>
      <c r="E2" s="3" t="n">
        <v>37.82</v>
      </c>
      <c r="F2" s="3" t="n">
        <v>18</v>
      </c>
      <c r="H2" s="2" t="s">
        <v>92</v>
      </c>
      <c r="I2" s="3" t="n">
        <v>165</v>
      </c>
      <c r="J2" s="3" t="n">
        <v>1.9</v>
      </c>
      <c r="K2" s="3" t="n">
        <v>0.59</v>
      </c>
    </row>
    <row r="3" customFormat="false" ht="15" hidden="false" customHeight="false" outlineLevel="0" collapsed="false">
      <c r="A3" s="4" t="s">
        <v>93</v>
      </c>
      <c r="B3" s="5" t="n">
        <v>176</v>
      </c>
      <c r="C3" s="5" t="n">
        <v>0.99</v>
      </c>
      <c r="D3" s="5" t="n">
        <v>73.3</v>
      </c>
      <c r="E3" s="5" t="n">
        <v>35.6</v>
      </c>
      <c r="F3" s="5" t="n">
        <v>19.9</v>
      </c>
      <c r="H3" s="4" t="s">
        <v>94</v>
      </c>
      <c r="I3" s="5" t="n">
        <v>159</v>
      </c>
      <c r="J3" s="5" t="n">
        <v>2.1</v>
      </c>
      <c r="K3" s="5" t="n">
        <v>0.57</v>
      </c>
    </row>
    <row r="4" customFormat="false" ht="15" hidden="false" customHeight="false" outlineLevel="0" collapsed="false">
      <c r="A4" s="2" t="s">
        <v>95</v>
      </c>
      <c r="B4" s="3" t="n">
        <v>170</v>
      </c>
      <c r="C4" s="3" t="n">
        <v>1.04</v>
      </c>
      <c r="D4" s="3" t="n">
        <v>78.8</v>
      </c>
      <c r="E4" s="3" t="n">
        <v>38.61</v>
      </c>
      <c r="F4" s="3" t="n">
        <v>25.3</v>
      </c>
      <c r="H4" s="2" t="s">
        <v>96</v>
      </c>
      <c r="I4" s="3" t="n">
        <v>170</v>
      </c>
      <c r="J4" s="3" t="n">
        <v>2.15</v>
      </c>
      <c r="K4" s="3" t="n">
        <v>0.69</v>
      </c>
    </row>
    <row r="5" customFormat="false" ht="15" hidden="false" customHeight="false" outlineLevel="0" collapsed="false">
      <c r="A5" s="4" t="s">
        <v>97</v>
      </c>
      <c r="B5" s="5" t="n">
        <v>158</v>
      </c>
      <c r="C5" s="5" t="n">
        <v>0.73</v>
      </c>
      <c r="D5" s="5" t="n">
        <v>77.8</v>
      </c>
      <c r="E5" s="5" t="n">
        <v>29.64</v>
      </c>
      <c r="F5" s="5" t="n">
        <v>25.9</v>
      </c>
      <c r="H5" s="4" t="s">
        <v>98</v>
      </c>
      <c r="I5" s="5" t="n">
        <v>163</v>
      </c>
      <c r="J5" s="5" t="n">
        <v>2.26</v>
      </c>
      <c r="K5" s="5" t="n">
        <v>0.62</v>
      </c>
    </row>
    <row r="6" customFormat="false" ht="15" hidden="false" customHeight="false" outlineLevel="0" collapsed="false">
      <c r="A6" s="2" t="s">
        <v>99</v>
      </c>
      <c r="B6" s="3" t="n">
        <v>168</v>
      </c>
      <c r="C6" s="3" t="n">
        <v>0.89</v>
      </c>
      <c r="D6" s="3" t="n">
        <v>75</v>
      </c>
      <c r="E6" s="3" t="n">
        <v>36.31</v>
      </c>
      <c r="F6" s="3" t="n">
        <v>27.4</v>
      </c>
      <c r="H6" s="2" t="s">
        <v>100</v>
      </c>
      <c r="I6" s="3" t="n">
        <v>166</v>
      </c>
      <c r="J6" s="3" t="n">
        <v>1.96</v>
      </c>
      <c r="K6" s="3" t="n">
        <v>0.64</v>
      </c>
    </row>
    <row r="7" customFormat="false" ht="15" hidden="false" customHeight="false" outlineLevel="0" collapsed="false">
      <c r="A7" s="4" t="s">
        <v>101</v>
      </c>
      <c r="B7" s="5" t="n">
        <v>156</v>
      </c>
      <c r="C7" s="5" t="n">
        <v>1.03</v>
      </c>
      <c r="D7" s="5" t="n">
        <v>72.4</v>
      </c>
      <c r="E7" s="5" t="n">
        <v>40.63</v>
      </c>
      <c r="F7" s="5" t="n">
        <v>18.6</v>
      </c>
      <c r="H7" s="4" t="s">
        <v>102</v>
      </c>
      <c r="I7" s="5" t="n">
        <v>177</v>
      </c>
      <c r="J7" s="5" t="n">
        <v>2.23</v>
      </c>
      <c r="K7" s="5" t="n">
        <v>0.74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G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103</v>
      </c>
      <c r="B1" s="1" t="s">
        <v>62</v>
      </c>
      <c r="C1" s="1" t="s">
        <v>104</v>
      </c>
      <c r="D1" s="1" t="s">
        <v>105</v>
      </c>
      <c r="F1" s="1" t="s">
        <v>106</v>
      </c>
      <c r="G1" s="1" t="s">
        <v>62</v>
      </c>
    </row>
    <row r="2" customFormat="false" ht="15" hidden="false" customHeight="false" outlineLevel="0" collapsed="false">
      <c r="A2" s="2" t="s">
        <v>107</v>
      </c>
      <c r="B2" s="3" t="n">
        <v>202</v>
      </c>
      <c r="C2" s="3" t="n">
        <v>16.91</v>
      </c>
      <c r="D2" s="3" t="n">
        <v>83.1</v>
      </c>
      <c r="F2" s="2" t="s">
        <v>108</v>
      </c>
      <c r="G2" s="3" t="n">
        <v>157</v>
      </c>
    </row>
    <row r="3" customFormat="false" ht="15" hidden="false" customHeight="false" outlineLevel="0" collapsed="false">
      <c r="A3" s="4" t="s">
        <v>109</v>
      </c>
      <c r="B3" s="5" t="n">
        <v>215</v>
      </c>
      <c r="C3" s="5" t="n">
        <v>16.1</v>
      </c>
      <c r="D3" s="5" t="n">
        <v>83.9</v>
      </c>
      <c r="F3" s="4" t="s">
        <v>110</v>
      </c>
      <c r="G3" s="5" t="n">
        <v>143</v>
      </c>
    </row>
    <row r="4" customFormat="false" ht="15" hidden="false" customHeight="false" outlineLevel="0" collapsed="false">
      <c r="A4" s="2" t="s">
        <v>111</v>
      </c>
      <c r="B4" s="3" t="n">
        <v>193</v>
      </c>
      <c r="C4" s="3" t="n">
        <v>16.53</v>
      </c>
      <c r="D4" s="3" t="n">
        <v>83.5</v>
      </c>
      <c r="F4" s="2" t="s">
        <v>112</v>
      </c>
      <c r="G4" s="3" t="n">
        <v>306</v>
      </c>
    </row>
    <row r="5" customFormat="false" ht="15" hidden="false" customHeight="false" outlineLevel="0" collapsed="false">
      <c r="A5" s="4" t="s">
        <v>113</v>
      </c>
      <c r="B5" s="5" t="n">
        <v>197</v>
      </c>
      <c r="C5" s="5" t="n">
        <v>17.69</v>
      </c>
      <c r="D5" s="5" t="n">
        <v>82.3</v>
      </c>
      <c r="F5" s="4" t="s">
        <v>114</v>
      </c>
      <c r="G5" s="5" t="n">
        <v>394</v>
      </c>
    </row>
    <row r="6" customFormat="false" ht="15" hidden="false" customHeight="false" outlineLevel="0" collapsed="false">
      <c r="A6" s="2" t="s">
        <v>115</v>
      </c>
      <c r="B6" s="3" t="n">
        <v>193</v>
      </c>
      <c r="C6" s="3" t="n">
        <v>15.49</v>
      </c>
      <c r="D6" s="3" t="n">
        <v>84.5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Q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6" min="2" style="0" width="13"/>
    <col collapsed="false" customWidth="true" hidden="false" outlineLevel="0" max="17" min="17" style="0" width="3"/>
  </cols>
  <sheetData>
    <row r="1" customFormat="false" ht="27.75" hidden="false" customHeight="true" outlineLevel="0" collapsed="false">
      <c r="A1" s="6" t="s">
        <v>116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customFormat="false" ht="27.75" hidden="false" customHeight="true" outlineLevel="0" collapsed="false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customFormat="false" ht="27.75" hidden="false" customHeight="tru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customFormat="false" ht="27.75" hidden="false" customHeight="true" outlineLevel="0" collapsed="false">
      <c r="A4" s="7" t="s">
        <v>117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customFormat="false" ht="27.75" hidden="false" customHeight="true" outlineLevel="0" collapsed="false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customFormat="false" ht="27.75" hidden="false" customHeight="true" outlineLevel="0" collapsed="false">
      <c r="A6" s="8" t="s">
        <v>118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</row>
    <row r="7" customFormat="false" ht="7.5" hidden="false" customHeight="true" outlineLevel="0" collapsed="false"/>
    <row r="8" customFormat="false" ht="15" hidden="false" customHeight="true" outlineLevel="0" collapsed="false">
      <c r="B8" s="9" t="s">
        <v>119</v>
      </c>
      <c r="C8" s="9"/>
      <c r="D8" s="9"/>
      <c r="E8" s="10" t="s">
        <v>120</v>
      </c>
      <c r="F8" s="10"/>
      <c r="G8" s="10"/>
      <c r="H8" s="10" t="s">
        <v>121</v>
      </c>
      <c r="I8" s="10"/>
      <c r="J8" s="10"/>
      <c r="K8" s="10" t="s">
        <v>122</v>
      </c>
      <c r="L8" s="10"/>
      <c r="M8" s="10"/>
      <c r="N8" s="11" t="s">
        <v>123</v>
      </c>
      <c r="O8" s="11"/>
      <c r="P8" s="11"/>
    </row>
    <row r="9" customFormat="false" ht="15" hidden="false" customHeight="true" outlineLevel="0" collapsed="false">
      <c r="B9" s="12" t="s">
        <v>124</v>
      </c>
      <c r="C9" s="12"/>
      <c r="D9" s="12"/>
      <c r="E9" s="13" t="s">
        <v>125</v>
      </c>
      <c r="F9" s="13"/>
      <c r="G9" s="13"/>
      <c r="H9" s="13" t="s">
        <v>126</v>
      </c>
      <c r="I9" s="13"/>
      <c r="J9" s="13"/>
      <c r="K9" s="13" t="s">
        <v>127</v>
      </c>
      <c r="L9" s="13"/>
      <c r="M9" s="13"/>
      <c r="N9" s="14" t="s">
        <v>128</v>
      </c>
      <c r="O9" s="14"/>
      <c r="P9" s="14"/>
    </row>
    <row r="10" customFormat="false" ht="15" hidden="false" customHeight="true" outlineLevel="0" collapsed="false">
      <c r="B10" s="12"/>
      <c r="C10" s="12"/>
      <c r="D10" s="12"/>
      <c r="E10" s="13"/>
      <c r="F10" s="13"/>
      <c r="G10" s="13"/>
      <c r="H10" s="13"/>
      <c r="I10" s="13"/>
      <c r="J10" s="13"/>
      <c r="K10" s="13"/>
      <c r="L10" s="13"/>
      <c r="M10" s="13"/>
      <c r="N10" s="14"/>
      <c r="O10" s="14"/>
      <c r="P10" s="14"/>
    </row>
    <row r="11" customFormat="false" ht="15" hidden="false" customHeight="true" outlineLevel="0" collapsed="false">
      <c r="B11" s="15" t="s">
        <v>129</v>
      </c>
      <c r="C11" s="15"/>
      <c r="D11" s="15"/>
      <c r="E11" s="16" t="s">
        <v>130</v>
      </c>
      <c r="F11" s="16"/>
      <c r="G11" s="16"/>
      <c r="H11" s="16" t="s">
        <v>131</v>
      </c>
      <c r="I11" s="16"/>
      <c r="J11" s="16"/>
      <c r="K11" s="16" t="s">
        <v>132</v>
      </c>
      <c r="L11" s="16"/>
      <c r="M11" s="16"/>
      <c r="N11" s="17" t="s">
        <v>133</v>
      </c>
      <c r="O11" s="17"/>
      <c r="P11" s="17"/>
    </row>
    <row r="12" customFormat="false" ht="15" hidden="false" customHeight="true" outlineLevel="0" collapsed="false">
      <c r="B12" s="18" t="s">
        <v>134</v>
      </c>
      <c r="C12" s="18"/>
      <c r="D12" s="18"/>
      <c r="E12" s="19" t="s">
        <v>135</v>
      </c>
      <c r="F12" s="19"/>
      <c r="G12" s="19"/>
      <c r="H12" s="19" t="s">
        <v>136</v>
      </c>
      <c r="I12" s="19"/>
      <c r="J12" s="19"/>
      <c r="K12" s="19" t="s">
        <v>137</v>
      </c>
      <c r="L12" s="19"/>
      <c r="M12" s="19"/>
      <c r="N12" s="20" t="s">
        <v>138</v>
      </c>
      <c r="O12" s="20"/>
      <c r="P12" s="20"/>
    </row>
    <row r="13" customFormat="false" ht="19.5" hidden="false" customHeight="true" outlineLevel="0" collapsed="false"/>
    <row r="14" customFormat="false" ht="7.5" hidden="false" customHeight="true" outlineLevel="0" collapsed="false"/>
    <row r="15" customFormat="false" ht="15" hidden="false" customHeight="true" outlineLevel="0" collapsed="false">
      <c r="B15" s="10" t="s">
        <v>139</v>
      </c>
      <c r="C15" s="10"/>
      <c r="D15" s="10"/>
      <c r="E15" s="11" t="s">
        <v>140</v>
      </c>
      <c r="F15" s="11"/>
      <c r="G15" s="11"/>
      <c r="H15" s="10" t="s">
        <v>141</v>
      </c>
      <c r="I15" s="10"/>
      <c r="J15" s="10"/>
      <c r="K15" s="21" t="s">
        <v>142</v>
      </c>
      <c r="L15" s="21"/>
      <c r="M15" s="21"/>
      <c r="N15" s="21" t="s">
        <v>143</v>
      </c>
      <c r="O15" s="21"/>
      <c r="P15" s="21"/>
    </row>
    <row r="16" customFormat="false" ht="15" hidden="false" customHeight="true" outlineLevel="0" collapsed="false">
      <c r="B16" s="13" t="s">
        <v>144</v>
      </c>
      <c r="C16" s="13"/>
      <c r="D16" s="13"/>
      <c r="E16" s="14" t="s">
        <v>145</v>
      </c>
      <c r="F16" s="14"/>
      <c r="G16" s="14"/>
      <c r="H16" s="13" t="s">
        <v>146</v>
      </c>
      <c r="I16" s="13"/>
      <c r="J16" s="13"/>
      <c r="K16" s="22" t="s">
        <v>147</v>
      </c>
      <c r="L16" s="22"/>
      <c r="M16" s="22"/>
      <c r="N16" s="22" t="s">
        <v>148</v>
      </c>
      <c r="O16" s="22"/>
      <c r="P16" s="22"/>
    </row>
    <row r="17" customFormat="false" ht="15" hidden="false" customHeight="true" outlineLevel="0" collapsed="false">
      <c r="B17" s="13"/>
      <c r="C17" s="13"/>
      <c r="D17" s="13"/>
      <c r="E17" s="14"/>
      <c r="F17" s="14"/>
      <c r="G17" s="14"/>
      <c r="H17" s="13"/>
      <c r="I17" s="13"/>
      <c r="J17" s="13"/>
      <c r="K17" s="22"/>
      <c r="L17" s="22"/>
      <c r="M17" s="22"/>
      <c r="N17" s="22"/>
      <c r="O17" s="22"/>
      <c r="P17" s="22"/>
    </row>
    <row r="18" customFormat="false" ht="15" hidden="false" customHeight="true" outlineLevel="0" collapsed="false">
      <c r="B18" s="16" t="s">
        <v>149</v>
      </c>
      <c r="C18" s="16"/>
      <c r="D18" s="16"/>
      <c r="E18" s="17" t="s">
        <v>150</v>
      </c>
      <c r="F18" s="17"/>
      <c r="G18" s="17"/>
      <c r="H18" s="16" t="s">
        <v>151</v>
      </c>
      <c r="I18" s="16"/>
      <c r="J18" s="16"/>
      <c r="K18" s="23" t="s">
        <v>152</v>
      </c>
      <c r="L18" s="23"/>
      <c r="M18" s="23"/>
      <c r="N18" s="23" t="s">
        <v>152</v>
      </c>
      <c r="O18" s="23"/>
      <c r="P18" s="23"/>
    </row>
    <row r="19" customFormat="false" ht="15" hidden="false" customHeight="true" outlineLevel="0" collapsed="false">
      <c r="B19" s="19" t="s">
        <v>153</v>
      </c>
      <c r="C19" s="19"/>
      <c r="D19" s="19"/>
      <c r="E19" s="20" t="s">
        <v>154</v>
      </c>
      <c r="F19" s="20"/>
      <c r="G19" s="20"/>
      <c r="H19" s="19" t="s">
        <v>155</v>
      </c>
      <c r="I19" s="19"/>
      <c r="J19" s="19"/>
      <c r="K19" s="24" t="s">
        <v>156</v>
      </c>
      <c r="L19" s="24"/>
      <c r="M19" s="24"/>
      <c r="N19" s="24" t="s">
        <v>157</v>
      </c>
      <c r="O19" s="24"/>
      <c r="P19" s="24"/>
    </row>
    <row r="20" customFormat="false" ht="19.5" hidden="false" customHeight="true" outlineLevel="0" collapsed="false"/>
    <row r="21" customFormat="false" ht="7.5" hidden="false" customHeight="true" outlineLevel="0" collapsed="false"/>
    <row r="22" customFormat="false" ht="21.75" hidden="false" customHeight="true" outlineLevel="0" collapsed="false">
      <c r="A22" s="25" t="s">
        <v>158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customFormat="false" ht="15.75" hidden="false" customHeight="true" outlineLevel="0" collapsed="false">
      <c r="A23" s="26" t="s">
        <v>159</v>
      </c>
      <c r="B23" s="26"/>
      <c r="C23" s="26"/>
      <c r="D23" s="26"/>
      <c r="E23" s="26" t="s">
        <v>160</v>
      </c>
      <c r="F23" s="26"/>
      <c r="G23" s="26" t="s">
        <v>161</v>
      </c>
      <c r="H23" s="26"/>
      <c r="I23" s="26"/>
      <c r="J23" s="26"/>
      <c r="K23" s="26"/>
      <c r="L23" s="26"/>
      <c r="M23" s="26"/>
      <c r="N23" s="26" t="s">
        <v>162</v>
      </c>
      <c r="O23" s="26"/>
      <c r="P23" s="26"/>
    </row>
    <row r="24" customFormat="false" ht="15.75" hidden="false" customHeight="true" outlineLevel="0" collapsed="false">
      <c r="A24" s="27" t="s">
        <v>163</v>
      </c>
      <c r="B24" s="27"/>
      <c r="C24" s="27"/>
      <c r="D24" s="27"/>
      <c r="E24" s="28" t="s">
        <v>164</v>
      </c>
      <c r="F24" s="28"/>
      <c r="G24" s="29" t="s">
        <v>165</v>
      </c>
      <c r="H24" s="29"/>
      <c r="I24" s="29"/>
      <c r="J24" s="29"/>
      <c r="K24" s="29"/>
      <c r="L24" s="29"/>
      <c r="M24" s="29"/>
      <c r="N24" s="30" t="s">
        <v>166</v>
      </c>
      <c r="O24" s="30"/>
      <c r="P24" s="30"/>
    </row>
    <row r="25" customFormat="false" ht="15.75" hidden="false" customHeight="true" outlineLevel="0" collapsed="false">
      <c r="A25" s="31" t="s">
        <v>167</v>
      </c>
      <c r="B25" s="31"/>
      <c r="C25" s="31"/>
      <c r="D25" s="31"/>
      <c r="E25" s="32" t="s">
        <v>164</v>
      </c>
      <c r="F25" s="32"/>
      <c r="G25" s="33" t="s">
        <v>168</v>
      </c>
      <c r="H25" s="33"/>
      <c r="I25" s="33"/>
      <c r="J25" s="33"/>
      <c r="K25" s="33"/>
      <c r="L25" s="33"/>
      <c r="M25" s="33"/>
      <c r="N25" s="34" t="s">
        <v>169</v>
      </c>
      <c r="O25" s="34"/>
      <c r="P25" s="34"/>
    </row>
    <row r="26" customFormat="false" ht="15.75" hidden="false" customHeight="true" outlineLevel="0" collapsed="false">
      <c r="A26" s="27" t="s">
        <v>170</v>
      </c>
      <c r="B26" s="27"/>
      <c r="C26" s="27"/>
      <c r="D26" s="27"/>
      <c r="E26" s="28" t="s">
        <v>164</v>
      </c>
      <c r="F26" s="28"/>
      <c r="G26" s="29" t="s">
        <v>171</v>
      </c>
      <c r="H26" s="29"/>
      <c r="I26" s="29"/>
      <c r="J26" s="29"/>
      <c r="K26" s="29"/>
      <c r="L26" s="29"/>
      <c r="M26" s="29"/>
      <c r="N26" s="30" t="s">
        <v>169</v>
      </c>
      <c r="O26" s="30"/>
      <c r="P26" s="30"/>
    </row>
    <row r="27" customFormat="false" ht="15.75" hidden="false" customHeight="true" outlineLevel="0" collapsed="false">
      <c r="A27" s="31" t="s">
        <v>172</v>
      </c>
      <c r="B27" s="31"/>
      <c r="C27" s="31"/>
      <c r="D27" s="31"/>
      <c r="E27" s="32" t="s">
        <v>164</v>
      </c>
      <c r="F27" s="32"/>
      <c r="G27" s="33" t="s">
        <v>173</v>
      </c>
      <c r="H27" s="33"/>
      <c r="I27" s="33"/>
      <c r="J27" s="33"/>
      <c r="K27" s="33"/>
      <c r="L27" s="33"/>
      <c r="M27" s="33"/>
      <c r="N27" s="34" t="s">
        <v>169</v>
      </c>
      <c r="O27" s="34"/>
      <c r="P27" s="34"/>
    </row>
    <row r="28" customFormat="false" ht="15.75" hidden="false" customHeight="true" outlineLevel="0" collapsed="false">
      <c r="A28" s="27" t="s">
        <v>174</v>
      </c>
      <c r="B28" s="27"/>
      <c r="C28" s="27"/>
      <c r="D28" s="27"/>
      <c r="E28" s="28" t="s">
        <v>164</v>
      </c>
      <c r="F28" s="28"/>
      <c r="G28" s="29" t="s">
        <v>175</v>
      </c>
      <c r="H28" s="29"/>
      <c r="I28" s="29"/>
      <c r="J28" s="29"/>
      <c r="K28" s="29"/>
      <c r="L28" s="29"/>
      <c r="M28" s="29"/>
      <c r="N28" s="30" t="s">
        <v>169</v>
      </c>
      <c r="O28" s="30"/>
      <c r="P28" s="30"/>
    </row>
    <row r="29" customFormat="false" ht="15.75" hidden="false" customHeight="true" outlineLevel="0" collapsed="false">
      <c r="A29" s="31" t="s">
        <v>176</v>
      </c>
      <c r="B29" s="31"/>
      <c r="C29" s="31"/>
      <c r="D29" s="31"/>
      <c r="E29" s="32" t="s">
        <v>164</v>
      </c>
      <c r="F29" s="32"/>
      <c r="G29" s="33" t="s">
        <v>177</v>
      </c>
      <c r="H29" s="33"/>
      <c r="I29" s="33"/>
      <c r="J29" s="33"/>
      <c r="K29" s="33"/>
      <c r="L29" s="33"/>
      <c r="M29" s="33"/>
      <c r="N29" s="34" t="s">
        <v>169</v>
      </c>
      <c r="O29" s="34"/>
      <c r="P29" s="34"/>
    </row>
    <row r="30" customFormat="false" ht="15.75" hidden="false" customHeight="true" outlineLevel="0" collapsed="false">
      <c r="A30" s="35" t="s">
        <v>178</v>
      </c>
      <c r="B30" s="35"/>
      <c r="C30" s="35"/>
      <c r="D30" s="35"/>
      <c r="E30" s="36" t="s">
        <v>179</v>
      </c>
      <c r="F30" s="36"/>
      <c r="G30" s="29" t="s">
        <v>180</v>
      </c>
      <c r="H30" s="29"/>
      <c r="I30" s="29"/>
      <c r="J30" s="29"/>
      <c r="K30" s="29"/>
      <c r="L30" s="29"/>
      <c r="M30" s="29"/>
      <c r="N30" s="30" t="s">
        <v>181</v>
      </c>
      <c r="O30" s="30"/>
      <c r="P30" s="30"/>
    </row>
    <row r="31" customFormat="false" ht="15.75" hidden="false" customHeight="true" outlineLevel="0" collapsed="false">
      <c r="A31" s="37" t="s">
        <v>182</v>
      </c>
      <c r="B31" s="37"/>
      <c r="C31" s="37"/>
      <c r="D31" s="37"/>
      <c r="E31" s="38" t="s">
        <v>179</v>
      </c>
      <c r="F31" s="38"/>
      <c r="G31" s="33" t="s">
        <v>183</v>
      </c>
      <c r="H31" s="33"/>
      <c r="I31" s="33"/>
      <c r="J31" s="33"/>
      <c r="K31" s="33"/>
      <c r="L31" s="33"/>
      <c r="M31" s="33"/>
      <c r="N31" s="34" t="s">
        <v>184</v>
      </c>
      <c r="O31" s="34"/>
      <c r="P31" s="34"/>
    </row>
    <row r="32" customFormat="false" ht="15.75" hidden="false" customHeight="true" outlineLevel="0" collapsed="false">
      <c r="A32" s="35" t="s">
        <v>185</v>
      </c>
      <c r="B32" s="35"/>
      <c r="C32" s="35"/>
      <c r="D32" s="35"/>
      <c r="E32" s="36" t="s">
        <v>179</v>
      </c>
      <c r="F32" s="36"/>
      <c r="G32" s="29" t="s">
        <v>186</v>
      </c>
      <c r="H32" s="29"/>
      <c r="I32" s="29"/>
      <c r="J32" s="29"/>
      <c r="K32" s="29"/>
      <c r="L32" s="29"/>
      <c r="M32" s="29"/>
      <c r="N32" s="30" t="s">
        <v>187</v>
      </c>
      <c r="O32" s="30"/>
      <c r="P32" s="30"/>
    </row>
    <row r="33" customFormat="false" ht="15.75" hidden="false" customHeight="true" outlineLevel="0" collapsed="false">
      <c r="A33" s="37" t="s">
        <v>188</v>
      </c>
      <c r="B33" s="37"/>
      <c r="C33" s="37"/>
      <c r="D33" s="37"/>
      <c r="E33" s="38" t="s">
        <v>179</v>
      </c>
      <c r="F33" s="38"/>
      <c r="G33" s="33" t="s">
        <v>189</v>
      </c>
      <c r="H33" s="33"/>
      <c r="I33" s="33"/>
      <c r="J33" s="33"/>
      <c r="K33" s="33"/>
      <c r="L33" s="33"/>
      <c r="M33" s="33"/>
      <c r="N33" s="34" t="s">
        <v>190</v>
      </c>
      <c r="O33" s="34"/>
      <c r="P33" s="34"/>
    </row>
    <row r="34" customFormat="false" ht="15.75" hidden="false" customHeight="true" outlineLevel="0" collapsed="false">
      <c r="A34" s="35" t="s">
        <v>191</v>
      </c>
      <c r="B34" s="35"/>
      <c r="C34" s="35"/>
      <c r="D34" s="35"/>
      <c r="E34" s="36" t="s">
        <v>179</v>
      </c>
      <c r="F34" s="36"/>
      <c r="G34" s="29" t="s">
        <v>192</v>
      </c>
      <c r="H34" s="29"/>
      <c r="I34" s="29"/>
      <c r="J34" s="29"/>
      <c r="K34" s="29"/>
      <c r="L34" s="29"/>
      <c r="M34" s="29"/>
      <c r="N34" s="30" t="s">
        <v>193</v>
      </c>
      <c r="O34" s="30"/>
      <c r="P34" s="30"/>
    </row>
    <row r="35" customFormat="false" ht="15.75" hidden="false" customHeight="true" outlineLevel="0" collapsed="false">
      <c r="A35" s="37" t="s">
        <v>194</v>
      </c>
      <c r="B35" s="37"/>
      <c r="C35" s="37"/>
      <c r="D35" s="37"/>
      <c r="E35" s="38" t="s">
        <v>179</v>
      </c>
      <c r="F35" s="38"/>
      <c r="G35" s="33" t="s">
        <v>195</v>
      </c>
      <c r="H35" s="33"/>
      <c r="I35" s="33"/>
      <c r="J35" s="33"/>
      <c r="K35" s="33"/>
      <c r="L35" s="33"/>
      <c r="M35" s="33"/>
      <c r="N35" s="34" t="s">
        <v>196</v>
      </c>
      <c r="O35" s="34"/>
      <c r="P35" s="34"/>
    </row>
    <row r="36" customFormat="false" ht="15.75" hidden="false" customHeight="true" outlineLevel="0" collapsed="false">
      <c r="A36" s="35" t="s">
        <v>197</v>
      </c>
      <c r="B36" s="35"/>
      <c r="C36" s="35"/>
      <c r="D36" s="35"/>
      <c r="E36" s="36" t="s">
        <v>179</v>
      </c>
      <c r="F36" s="36"/>
      <c r="G36" s="29" t="s">
        <v>198</v>
      </c>
      <c r="H36" s="29"/>
      <c r="I36" s="29"/>
      <c r="J36" s="29"/>
      <c r="K36" s="29"/>
      <c r="L36" s="29"/>
      <c r="M36" s="29"/>
      <c r="N36" s="30" t="s">
        <v>199</v>
      </c>
      <c r="O36" s="30"/>
      <c r="P36" s="30"/>
    </row>
    <row r="37" customFormat="false" ht="15.75" hidden="false" customHeight="true" outlineLevel="0" collapsed="false">
      <c r="A37" s="37" t="s">
        <v>200</v>
      </c>
      <c r="B37" s="37"/>
      <c r="C37" s="37"/>
      <c r="D37" s="37"/>
      <c r="E37" s="38" t="s">
        <v>179</v>
      </c>
      <c r="F37" s="38"/>
      <c r="G37" s="33" t="s">
        <v>201</v>
      </c>
      <c r="H37" s="33"/>
      <c r="I37" s="33"/>
      <c r="J37" s="33"/>
      <c r="K37" s="33"/>
      <c r="L37" s="33"/>
      <c r="M37" s="33"/>
      <c r="N37" s="34" t="s">
        <v>202</v>
      </c>
      <c r="O37" s="34"/>
      <c r="P37" s="34"/>
    </row>
    <row r="38" customFormat="false" ht="15.75" hidden="false" customHeight="true" outlineLevel="0" collapsed="false">
      <c r="A38" s="35" t="s">
        <v>203</v>
      </c>
      <c r="B38" s="35"/>
      <c r="C38" s="35"/>
      <c r="D38" s="35"/>
      <c r="E38" s="36" t="s">
        <v>179</v>
      </c>
      <c r="F38" s="36"/>
      <c r="G38" s="29" t="s">
        <v>204</v>
      </c>
      <c r="H38" s="29"/>
      <c r="I38" s="29"/>
      <c r="J38" s="29"/>
      <c r="K38" s="29"/>
      <c r="L38" s="29"/>
      <c r="M38" s="29"/>
      <c r="N38" s="30" t="s">
        <v>205</v>
      </c>
      <c r="O38" s="30"/>
      <c r="P38" s="30"/>
    </row>
    <row r="39" customFormat="false" ht="15.75" hidden="false" customHeight="true" outlineLevel="0" collapsed="false">
      <c r="A39" s="37" t="s">
        <v>206</v>
      </c>
      <c r="B39" s="37"/>
      <c r="C39" s="37"/>
      <c r="D39" s="37"/>
      <c r="E39" s="38" t="s">
        <v>179</v>
      </c>
      <c r="F39" s="38"/>
      <c r="G39" s="33" t="s">
        <v>207</v>
      </c>
      <c r="H39" s="33"/>
      <c r="I39" s="33"/>
      <c r="J39" s="33"/>
      <c r="K39" s="33"/>
      <c r="L39" s="33"/>
      <c r="M39" s="33"/>
      <c r="N39" s="34" t="s">
        <v>208</v>
      </c>
      <c r="O39" s="34"/>
      <c r="P39" s="34"/>
    </row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>
      <c r="A42" s="39" t="s">
        <v>209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</row>
    <row r="43" customFormat="false" ht="19.5" hidden="false" customHeight="true" outlineLevel="0" collapsed="false"/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  <row r="50" customFormat="false" ht="19.5" hidden="false" customHeight="true" outlineLevel="0" collapsed="false"/>
    <row r="51" customFormat="false" ht="19.5" hidden="false" customHeight="true" outlineLevel="0" collapsed="false"/>
    <row r="52" customFormat="false" ht="19.5" hidden="false" customHeight="true" outlineLevel="0" collapsed="false"/>
    <row r="53" customFormat="false" ht="19.5" hidden="false" customHeight="true" outlineLevel="0" collapsed="false"/>
    <row r="54" customFormat="false" ht="19.5" hidden="false" customHeight="true" outlineLevel="0" collapsed="false"/>
  </sheetData>
  <mergeCells count="113">
    <mergeCell ref="A1:Q3"/>
    <mergeCell ref="A4:Q5"/>
    <mergeCell ref="A6:Q6"/>
    <mergeCell ref="B8:D8"/>
    <mergeCell ref="E8:G8"/>
    <mergeCell ref="H8:J8"/>
    <mergeCell ref="K8:M8"/>
    <mergeCell ref="N8:P8"/>
    <mergeCell ref="B9:D10"/>
    <mergeCell ref="E9:G10"/>
    <mergeCell ref="H9:J10"/>
    <mergeCell ref="K9:M10"/>
    <mergeCell ref="N9:P10"/>
    <mergeCell ref="B11:D11"/>
    <mergeCell ref="E11:G11"/>
    <mergeCell ref="H11:J11"/>
    <mergeCell ref="K11:M11"/>
    <mergeCell ref="N11:P11"/>
    <mergeCell ref="B12:D12"/>
    <mergeCell ref="E12:G12"/>
    <mergeCell ref="H12:J12"/>
    <mergeCell ref="K12:M12"/>
    <mergeCell ref="N12:P12"/>
    <mergeCell ref="B15:D15"/>
    <mergeCell ref="E15:G15"/>
    <mergeCell ref="H15:J15"/>
    <mergeCell ref="K15:M15"/>
    <mergeCell ref="N15:P15"/>
    <mergeCell ref="B16:D17"/>
    <mergeCell ref="E16:G17"/>
    <mergeCell ref="H16:J17"/>
    <mergeCell ref="K16:M17"/>
    <mergeCell ref="N16:P17"/>
    <mergeCell ref="B18:D18"/>
    <mergeCell ref="E18:G18"/>
    <mergeCell ref="H18:J18"/>
    <mergeCell ref="K18:M18"/>
    <mergeCell ref="N18:P18"/>
    <mergeCell ref="B19:D19"/>
    <mergeCell ref="E19:G19"/>
    <mergeCell ref="H19:J19"/>
    <mergeCell ref="K19:M19"/>
    <mergeCell ref="N19:P19"/>
    <mergeCell ref="A22:P22"/>
    <mergeCell ref="A23:D23"/>
    <mergeCell ref="E23:F23"/>
    <mergeCell ref="G23:M23"/>
    <mergeCell ref="N23:P23"/>
    <mergeCell ref="A24:D24"/>
    <mergeCell ref="E24:F24"/>
    <mergeCell ref="G24:M24"/>
    <mergeCell ref="N24:P24"/>
    <mergeCell ref="A25:D25"/>
    <mergeCell ref="E25:F25"/>
    <mergeCell ref="G25:M25"/>
    <mergeCell ref="N25:P25"/>
    <mergeCell ref="A26:D26"/>
    <mergeCell ref="E26:F26"/>
    <mergeCell ref="G26:M26"/>
    <mergeCell ref="N26:P26"/>
    <mergeCell ref="A27:D27"/>
    <mergeCell ref="E27:F27"/>
    <mergeCell ref="G27:M27"/>
    <mergeCell ref="N27:P27"/>
    <mergeCell ref="A28:D28"/>
    <mergeCell ref="E28:F28"/>
    <mergeCell ref="G28:M28"/>
    <mergeCell ref="N28:P28"/>
    <mergeCell ref="A29:D29"/>
    <mergeCell ref="E29:F29"/>
    <mergeCell ref="G29:M29"/>
    <mergeCell ref="N29:P29"/>
    <mergeCell ref="A30:D30"/>
    <mergeCell ref="E30:F30"/>
    <mergeCell ref="G30:M30"/>
    <mergeCell ref="N30:P30"/>
    <mergeCell ref="A31:D31"/>
    <mergeCell ref="E31:F31"/>
    <mergeCell ref="G31:M31"/>
    <mergeCell ref="N31:P31"/>
    <mergeCell ref="A32:D32"/>
    <mergeCell ref="E32:F32"/>
    <mergeCell ref="G32:M32"/>
    <mergeCell ref="N32:P32"/>
    <mergeCell ref="A33:D33"/>
    <mergeCell ref="E33:F33"/>
    <mergeCell ref="G33:M33"/>
    <mergeCell ref="N33:P33"/>
    <mergeCell ref="A34:D34"/>
    <mergeCell ref="E34:F34"/>
    <mergeCell ref="G34:M34"/>
    <mergeCell ref="N34:P34"/>
    <mergeCell ref="A35:D35"/>
    <mergeCell ref="E35:F35"/>
    <mergeCell ref="G35:M35"/>
    <mergeCell ref="N35:P35"/>
    <mergeCell ref="A36:D36"/>
    <mergeCell ref="E36:F36"/>
    <mergeCell ref="G36:M36"/>
    <mergeCell ref="N36:P36"/>
    <mergeCell ref="A37:D37"/>
    <mergeCell ref="E37:F37"/>
    <mergeCell ref="G37:M37"/>
    <mergeCell ref="N37:P37"/>
    <mergeCell ref="A38:D38"/>
    <mergeCell ref="E38:F38"/>
    <mergeCell ref="G38:M38"/>
    <mergeCell ref="N38:P38"/>
    <mergeCell ref="A39:D39"/>
    <mergeCell ref="E39:F39"/>
    <mergeCell ref="G39:M39"/>
    <mergeCell ref="N39:P39"/>
    <mergeCell ref="A42:Q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A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5" min="2" style="0" width="9"/>
    <col collapsed="false" customWidth="true" hidden="false" outlineLevel="0" max="26" min="26" style="0" width="2"/>
    <col collapsed="false" customWidth="true" hidden="false" outlineLevel="0" max="27" min="27" style="0" width="9"/>
  </cols>
  <sheetData>
    <row r="1" customFormat="false" ht="19.5" hidden="false" customHeight="true" outlineLevel="0" collapsed="false">
      <c r="A1" s="40" t="s">
        <v>210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</row>
    <row r="2" customFormat="false" ht="19.5" hidden="false" customHeight="true" outlineLevel="0" collapsed="false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</row>
    <row r="3" customFormat="false" ht="19.5" hidden="false" customHeight="true" outlineLevel="0" collapsed="false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</row>
    <row r="4" customFormat="false" ht="19.5" hidden="false" customHeight="true" outlineLevel="0" collapsed="false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</row>
    <row r="5" customFormat="false" ht="6" hidden="false" customHeight="true" outlineLevel="0" collapsed="false"/>
    <row r="6" customFormat="false" ht="15" hidden="false" customHeight="true" outlineLevel="0" collapsed="false">
      <c r="B6" s="9" t="s">
        <v>119</v>
      </c>
      <c r="C6" s="9"/>
      <c r="D6" s="9"/>
      <c r="E6" s="10" t="s">
        <v>120</v>
      </c>
      <c r="F6" s="10"/>
      <c r="G6" s="10"/>
      <c r="H6" s="10" t="s">
        <v>121</v>
      </c>
      <c r="I6" s="10"/>
      <c r="J6" s="10"/>
      <c r="K6" s="10" t="s">
        <v>122</v>
      </c>
      <c r="L6" s="10"/>
      <c r="M6" s="10"/>
      <c r="N6" s="11" t="s">
        <v>123</v>
      </c>
      <c r="O6" s="11"/>
      <c r="P6" s="11"/>
      <c r="Q6" s="10" t="s">
        <v>139</v>
      </c>
      <c r="R6" s="10"/>
      <c r="S6" s="10"/>
      <c r="T6" s="11" t="s">
        <v>140</v>
      </c>
      <c r="U6" s="11"/>
      <c r="V6" s="11"/>
      <c r="W6" s="10" t="s">
        <v>211</v>
      </c>
      <c r="X6" s="10"/>
      <c r="Y6" s="10"/>
    </row>
    <row r="7" customFormat="false" ht="15" hidden="false" customHeight="true" outlineLevel="0" collapsed="false">
      <c r="B7" s="12" t="s">
        <v>124</v>
      </c>
      <c r="C7" s="12"/>
      <c r="D7" s="12"/>
      <c r="E7" s="13" t="s">
        <v>125</v>
      </c>
      <c r="F7" s="13"/>
      <c r="G7" s="13"/>
      <c r="H7" s="13" t="s">
        <v>126</v>
      </c>
      <c r="I7" s="13"/>
      <c r="J7" s="13"/>
      <c r="K7" s="13" t="s">
        <v>127</v>
      </c>
      <c r="L7" s="13"/>
      <c r="M7" s="13"/>
      <c r="N7" s="14" t="s">
        <v>128</v>
      </c>
      <c r="O7" s="14"/>
      <c r="P7" s="14"/>
      <c r="Q7" s="13" t="s">
        <v>144</v>
      </c>
      <c r="R7" s="13"/>
      <c r="S7" s="13"/>
      <c r="T7" s="14" t="s">
        <v>145</v>
      </c>
      <c r="U7" s="14"/>
      <c r="V7" s="14"/>
      <c r="W7" s="13" t="s">
        <v>146</v>
      </c>
      <c r="X7" s="13"/>
      <c r="Y7" s="13"/>
    </row>
    <row r="8" customFormat="false" ht="15" hidden="false" customHeight="true" outlineLevel="0" collapsed="false">
      <c r="B8" s="12"/>
      <c r="C8" s="12"/>
      <c r="D8" s="12"/>
      <c r="E8" s="13"/>
      <c r="F8" s="13"/>
      <c r="G8" s="13"/>
      <c r="H8" s="13"/>
      <c r="I8" s="13"/>
      <c r="J8" s="13"/>
      <c r="K8" s="13"/>
      <c r="L8" s="13"/>
      <c r="M8" s="13"/>
      <c r="N8" s="14"/>
      <c r="O8" s="14"/>
      <c r="P8" s="14"/>
      <c r="Q8" s="13"/>
      <c r="R8" s="13"/>
      <c r="S8" s="13"/>
      <c r="T8" s="14"/>
      <c r="U8" s="14"/>
      <c r="V8" s="14"/>
      <c r="W8" s="13"/>
      <c r="X8" s="13"/>
      <c r="Y8" s="13"/>
    </row>
    <row r="9" customFormat="false" ht="15" hidden="false" customHeight="true" outlineLevel="0" collapsed="false">
      <c r="B9" s="15" t="s">
        <v>212</v>
      </c>
      <c r="C9" s="15"/>
      <c r="D9" s="15"/>
      <c r="E9" s="16" t="s">
        <v>130</v>
      </c>
      <c r="F9" s="16"/>
      <c r="G9" s="16"/>
      <c r="H9" s="16" t="s">
        <v>131</v>
      </c>
      <c r="I9" s="16"/>
      <c r="J9" s="16"/>
      <c r="K9" s="16" t="s">
        <v>132</v>
      </c>
      <c r="L9" s="16"/>
      <c r="M9" s="16"/>
      <c r="N9" s="17" t="s">
        <v>133</v>
      </c>
      <c r="O9" s="17"/>
      <c r="P9" s="17"/>
      <c r="Q9" s="16" t="s">
        <v>149</v>
      </c>
      <c r="R9" s="16"/>
      <c r="S9" s="16"/>
      <c r="T9" s="17" t="s">
        <v>150</v>
      </c>
      <c r="U9" s="17"/>
      <c r="V9" s="17"/>
      <c r="W9" s="16" t="s">
        <v>151</v>
      </c>
      <c r="X9" s="16"/>
      <c r="Y9" s="16"/>
    </row>
    <row r="10" customFormat="false" ht="15" hidden="false" customHeight="true" outlineLevel="0" collapsed="false">
      <c r="B10" s="18" t="s">
        <v>213</v>
      </c>
      <c r="C10" s="18"/>
      <c r="D10" s="18"/>
      <c r="E10" s="19" t="s">
        <v>135</v>
      </c>
      <c r="F10" s="19"/>
      <c r="G10" s="19"/>
      <c r="H10" s="19" t="s">
        <v>136</v>
      </c>
      <c r="I10" s="19"/>
      <c r="J10" s="19"/>
      <c r="K10" s="19" t="s">
        <v>137</v>
      </c>
      <c r="L10" s="19"/>
      <c r="M10" s="19"/>
      <c r="N10" s="20" t="s">
        <v>214</v>
      </c>
      <c r="O10" s="20"/>
      <c r="P10" s="20"/>
      <c r="Q10" s="19" t="s">
        <v>215</v>
      </c>
      <c r="R10" s="19"/>
      <c r="S10" s="19"/>
      <c r="T10" s="20" t="s">
        <v>154</v>
      </c>
      <c r="U10" s="20"/>
      <c r="V10" s="20"/>
      <c r="W10" s="19" t="s">
        <v>216</v>
      </c>
      <c r="X10" s="19"/>
      <c r="Y10" s="19"/>
    </row>
    <row r="12" customFormat="false" ht="6" hidden="false" customHeight="true" outlineLevel="0" collapsed="false"/>
    <row r="13" customFormat="false" ht="19.5" hidden="false" customHeight="true" outlineLevel="0" collapsed="false">
      <c r="B13" s="41" t="s">
        <v>217</v>
      </c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P13" s="41" t="s">
        <v>218</v>
      </c>
      <c r="Q13" s="41"/>
      <c r="R13" s="41"/>
      <c r="S13" s="41"/>
      <c r="T13" s="41"/>
      <c r="U13" s="41"/>
      <c r="V13" s="41"/>
      <c r="W13" s="41"/>
      <c r="X13" s="41"/>
      <c r="Y13" s="41"/>
    </row>
    <row r="31" customFormat="false" ht="6" hidden="false" customHeight="true" outlineLevel="0" collapsed="false"/>
    <row r="32" customFormat="false" ht="19.5" hidden="false" customHeight="true" outlineLevel="0" collapsed="false">
      <c r="B32" s="42" t="s">
        <v>219</v>
      </c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 t="s">
        <v>220</v>
      </c>
      <c r="P32" s="42"/>
      <c r="Q32" s="42"/>
      <c r="R32" s="42"/>
      <c r="S32" s="42"/>
      <c r="T32" s="42"/>
      <c r="U32" s="42"/>
      <c r="V32" s="42"/>
      <c r="W32" s="42"/>
      <c r="X32" s="42"/>
      <c r="Y32" s="42"/>
    </row>
  </sheetData>
  <mergeCells count="37">
    <mergeCell ref="A1:AA4"/>
    <mergeCell ref="B6:D6"/>
    <mergeCell ref="E6:G6"/>
    <mergeCell ref="H6:J6"/>
    <mergeCell ref="K6:M6"/>
    <mergeCell ref="N6:P6"/>
    <mergeCell ref="Q6:S6"/>
    <mergeCell ref="T6:V6"/>
    <mergeCell ref="W6:Y6"/>
    <mergeCell ref="B7:D8"/>
    <mergeCell ref="E7:G8"/>
    <mergeCell ref="H7:J8"/>
    <mergeCell ref="K7:M8"/>
    <mergeCell ref="N7:P8"/>
    <mergeCell ref="Q7:S8"/>
    <mergeCell ref="T7:V8"/>
    <mergeCell ref="W7:Y8"/>
    <mergeCell ref="B9:D9"/>
    <mergeCell ref="E9:G9"/>
    <mergeCell ref="H9:J9"/>
    <mergeCell ref="K9:M9"/>
    <mergeCell ref="N9:P9"/>
    <mergeCell ref="Q9:S9"/>
    <mergeCell ref="T9:V9"/>
    <mergeCell ref="W9:Y9"/>
    <mergeCell ref="B10:D10"/>
    <mergeCell ref="E10:G10"/>
    <mergeCell ref="H10:J10"/>
    <mergeCell ref="K10:M10"/>
    <mergeCell ref="N10:P10"/>
    <mergeCell ref="Q10:S10"/>
    <mergeCell ref="T10:V10"/>
    <mergeCell ref="W10:Y10"/>
    <mergeCell ref="B13:N13"/>
    <mergeCell ref="P13:Y13"/>
    <mergeCell ref="B32:N32"/>
    <mergeCell ref="O32:Y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AA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27" min="6" style="0" width="9"/>
  </cols>
  <sheetData>
    <row r="1" customFormat="false" ht="18" hidden="false" customHeight="true" outlineLevel="0" collapsed="false">
      <c r="A1" s="40" t="s">
        <v>221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</row>
    <row r="2" customFormat="false" ht="18" hidden="false" customHeight="true" outlineLevel="0" collapsed="false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</row>
    <row r="3" customFormat="false" ht="18" hidden="false" customHeight="true" outlineLevel="0" collapsed="false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</row>
    <row r="5" customFormat="false" ht="19.5" hidden="false" customHeight="true" outlineLevel="0" collapsed="false">
      <c r="A5" s="42" t="s">
        <v>222</v>
      </c>
      <c r="B5" s="42"/>
      <c r="C5" s="42"/>
      <c r="D5" s="42"/>
      <c r="E5" s="42"/>
      <c r="G5" s="42" t="s">
        <v>223</v>
      </c>
      <c r="H5" s="42"/>
      <c r="I5" s="42"/>
      <c r="J5" s="42"/>
      <c r="K5" s="42"/>
      <c r="L5" s="42"/>
      <c r="M5" s="42"/>
      <c r="N5" s="42"/>
      <c r="O5" s="42"/>
      <c r="P5" s="42"/>
      <c r="S5" s="42" t="s">
        <v>224</v>
      </c>
      <c r="T5" s="42"/>
      <c r="U5" s="42"/>
      <c r="V5" s="42"/>
      <c r="W5" s="42"/>
      <c r="X5" s="42"/>
      <c r="Y5" s="42"/>
      <c r="Z5" s="42"/>
      <c r="AA5" s="42"/>
    </row>
    <row r="6" customFormat="false" ht="18" hidden="false" customHeight="true" outlineLevel="0" collapsed="false">
      <c r="A6" s="43" t="s">
        <v>0</v>
      </c>
      <c r="B6" s="43" t="s">
        <v>225</v>
      </c>
      <c r="C6" s="43" t="s">
        <v>2</v>
      </c>
      <c r="D6" s="43" t="s">
        <v>226</v>
      </c>
      <c r="E6" s="43" t="s">
        <v>227</v>
      </c>
    </row>
    <row r="7" customFormat="false" ht="15" hidden="false" customHeight="true" outlineLevel="0" collapsed="false">
      <c r="A7" s="2" t="s">
        <v>21</v>
      </c>
      <c r="B7" s="3" t="n">
        <v>9.88</v>
      </c>
      <c r="C7" s="3" t="n">
        <v>222</v>
      </c>
      <c r="D7" s="3" t="n">
        <v>95.9</v>
      </c>
      <c r="E7" s="3" t="n">
        <v>45.9</v>
      </c>
    </row>
    <row r="8" customFormat="false" ht="15" hidden="false" customHeight="true" outlineLevel="0" collapsed="false">
      <c r="A8" s="4" t="s">
        <v>18</v>
      </c>
      <c r="B8" s="5" t="n">
        <v>8.6</v>
      </c>
      <c r="C8" s="5" t="n">
        <v>204</v>
      </c>
      <c r="D8" s="5" t="n">
        <v>95</v>
      </c>
      <c r="E8" s="5" t="n">
        <v>45.6</v>
      </c>
    </row>
    <row r="9" customFormat="false" ht="15" hidden="false" customHeight="true" outlineLevel="0" collapsed="false">
      <c r="A9" s="2" t="s">
        <v>12</v>
      </c>
      <c r="B9" s="3" t="n">
        <v>8.5</v>
      </c>
      <c r="C9" s="3" t="n">
        <v>199</v>
      </c>
      <c r="D9" s="3" t="n">
        <v>95.8</v>
      </c>
      <c r="E9" s="3" t="n">
        <v>45.7</v>
      </c>
    </row>
    <row r="10" customFormat="false" ht="15" hidden="false" customHeight="true" outlineLevel="0" collapsed="false">
      <c r="A10" s="4" t="s">
        <v>9</v>
      </c>
      <c r="B10" s="5" t="n">
        <v>7.72</v>
      </c>
      <c r="C10" s="5" t="n">
        <v>184</v>
      </c>
      <c r="D10" s="5" t="n">
        <v>94.3</v>
      </c>
      <c r="E10" s="5" t="n">
        <v>44.1</v>
      </c>
    </row>
    <row r="11" customFormat="false" ht="15" hidden="false" customHeight="true" outlineLevel="0" collapsed="false">
      <c r="A11" s="2" t="s">
        <v>15</v>
      </c>
      <c r="B11" s="3" t="n">
        <v>7.49</v>
      </c>
      <c r="C11" s="3" t="n">
        <v>191</v>
      </c>
      <c r="D11" s="3" t="n">
        <v>91.4</v>
      </c>
      <c r="E11" s="3" t="n">
        <v>45.3</v>
      </c>
    </row>
    <row r="12" customFormat="false" ht="15" hidden="false" customHeight="true" outlineLevel="0" collapsed="false">
      <c r="A12" s="44" t="s">
        <v>228</v>
      </c>
      <c r="B12" s="45" t="n">
        <v>42.19</v>
      </c>
      <c r="C12" s="45" t="n">
        <v>1000</v>
      </c>
      <c r="D12" s="44" t="s">
        <v>229</v>
      </c>
      <c r="E12" s="45" t="n">
        <v>45.4</v>
      </c>
    </row>
    <row r="23" customFormat="false" ht="19.5" hidden="false" customHeight="true" outlineLevel="0" collapsed="false">
      <c r="A23" s="42" t="s">
        <v>230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</row>
    <row r="40" customFormat="false" ht="19.5" hidden="false" customHeight="true" outlineLevel="0" collapsed="false">
      <c r="A40" s="42" t="s">
        <v>231</v>
      </c>
      <c r="B40" s="42"/>
      <c r="C40" s="42"/>
      <c r="D40" s="42"/>
      <c r="E40" s="42"/>
      <c r="F40" s="42"/>
      <c r="G40" s="42"/>
      <c r="H40" s="42"/>
      <c r="J40" s="42" t="s">
        <v>232</v>
      </c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</row>
    <row r="41" customFormat="false" ht="18" hidden="false" customHeight="true" outlineLevel="0" collapsed="false">
      <c r="A41" s="43" t="s">
        <v>8</v>
      </c>
      <c r="B41" s="43" t="s">
        <v>225</v>
      </c>
      <c r="C41" s="43" t="s">
        <v>226</v>
      </c>
    </row>
    <row r="42" customFormat="false" ht="15" hidden="false" customHeight="true" outlineLevel="0" collapsed="false">
      <c r="A42" s="2" t="s">
        <v>17</v>
      </c>
      <c r="B42" s="3" t="n">
        <v>6.7</v>
      </c>
      <c r="C42" s="3" t="n">
        <v>95.2</v>
      </c>
    </row>
    <row r="43" customFormat="false" ht="15" hidden="false" customHeight="true" outlineLevel="0" collapsed="false">
      <c r="A43" s="4" t="s">
        <v>14</v>
      </c>
      <c r="B43" s="5" t="n">
        <v>6.18</v>
      </c>
      <c r="C43" s="5" t="n">
        <v>95.8</v>
      </c>
    </row>
    <row r="44" customFormat="false" ht="15" hidden="false" customHeight="true" outlineLevel="0" collapsed="false">
      <c r="A44" s="2" t="s">
        <v>11</v>
      </c>
      <c r="B44" s="3" t="n">
        <v>6.14</v>
      </c>
      <c r="C44" s="3" t="n">
        <v>93.9</v>
      </c>
    </row>
    <row r="45" customFormat="false" ht="15" hidden="false" customHeight="true" outlineLevel="0" collapsed="false">
      <c r="A45" s="4" t="s">
        <v>20</v>
      </c>
      <c r="B45" s="5" t="n">
        <v>6.14</v>
      </c>
      <c r="C45" s="5" t="n">
        <v>93.7</v>
      </c>
    </row>
    <row r="46" customFormat="false" ht="15" hidden="false" customHeight="true" outlineLevel="0" collapsed="false">
      <c r="A46" s="2" t="s">
        <v>25</v>
      </c>
      <c r="B46" s="3" t="n">
        <v>5.84</v>
      </c>
      <c r="C46" s="3" t="n">
        <v>94.9</v>
      </c>
    </row>
    <row r="47" customFormat="false" ht="15" hidden="false" customHeight="true" outlineLevel="0" collapsed="false">
      <c r="A47" s="4" t="s">
        <v>23</v>
      </c>
      <c r="B47" s="5" t="n">
        <v>5.78</v>
      </c>
      <c r="C47" s="5" t="n">
        <v>94</v>
      </c>
    </row>
    <row r="48" customFormat="false" ht="15" hidden="false" customHeight="true" outlineLevel="0" collapsed="false">
      <c r="A48" s="46" t="s">
        <v>27</v>
      </c>
      <c r="B48" s="47" t="n">
        <v>5.41</v>
      </c>
      <c r="C48" s="47" t="n">
        <v>94.2</v>
      </c>
    </row>
  </sheetData>
  <mergeCells count="7">
    <mergeCell ref="A1:AA3"/>
    <mergeCell ref="A5:E5"/>
    <mergeCell ref="G5:P5"/>
    <mergeCell ref="S5:AA5"/>
    <mergeCell ref="A23:AA23"/>
    <mergeCell ref="A40:H40"/>
    <mergeCell ref="J40:X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AA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27" min="6" style="0" width="9"/>
  </cols>
  <sheetData>
    <row r="1" customFormat="false" ht="18" hidden="false" customHeight="true" outlineLevel="0" collapsed="false">
      <c r="A1" s="40" t="s">
        <v>233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</row>
    <row r="2" customFormat="false" ht="18" hidden="false" customHeight="true" outlineLevel="0" collapsed="false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</row>
    <row r="3" customFormat="false" ht="18" hidden="false" customHeight="true" outlineLevel="0" collapsed="false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</row>
    <row r="5" customFormat="false" ht="19.5" hidden="false" customHeight="true" outlineLevel="0" collapsed="false">
      <c r="A5" s="42" t="s">
        <v>234</v>
      </c>
      <c r="B5" s="42"/>
      <c r="C5" s="42"/>
      <c r="D5" s="42"/>
      <c r="E5" s="42"/>
      <c r="G5" s="42" t="s">
        <v>235</v>
      </c>
      <c r="H5" s="42"/>
      <c r="I5" s="42"/>
      <c r="J5" s="42"/>
      <c r="K5" s="42"/>
      <c r="L5" s="42"/>
      <c r="M5" s="42"/>
      <c r="N5" s="42"/>
      <c r="O5" s="42"/>
      <c r="P5" s="42"/>
      <c r="S5" s="42" t="s">
        <v>236</v>
      </c>
      <c r="T5" s="42"/>
      <c r="U5" s="42"/>
      <c r="V5" s="42"/>
      <c r="W5" s="42"/>
      <c r="X5" s="42"/>
      <c r="Y5" s="42"/>
      <c r="Z5" s="42"/>
      <c r="AA5" s="42"/>
    </row>
    <row r="6" customFormat="false" ht="18" hidden="false" customHeight="true" outlineLevel="0" collapsed="false">
      <c r="A6" s="43" t="s">
        <v>57</v>
      </c>
      <c r="B6" s="43" t="s">
        <v>237</v>
      </c>
      <c r="C6" s="43" t="s">
        <v>59</v>
      </c>
      <c r="D6" s="43" t="s">
        <v>238</v>
      </c>
      <c r="E6" s="43" t="s">
        <v>239</v>
      </c>
    </row>
    <row r="7" customFormat="false" ht="15" hidden="false" customHeight="true" outlineLevel="0" collapsed="false">
      <c r="A7" s="2" t="s">
        <v>72</v>
      </c>
      <c r="B7" s="3" t="n">
        <v>26</v>
      </c>
      <c r="C7" s="3" t="n">
        <v>5</v>
      </c>
      <c r="D7" s="3" t="n">
        <v>23.26</v>
      </c>
      <c r="E7" s="2" t="s">
        <v>240</v>
      </c>
    </row>
    <row r="8" customFormat="false" ht="15" hidden="false" customHeight="true" outlineLevel="0" collapsed="false">
      <c r="A8" s="4" t="s">
        <v>70</v>
      </c>
      <c r="B8" s="5" t="n">
        <v>25.3</v>
      </c>
      <c r="C8" s="5" t="n">
        <v>11</v>
      </c>
      <c r="D8" s="5" t="n">
        <v>17.02</v>
      </c>
      <c r="E8" s="4" t="s">
        <v>240</v>
      </c>
    </row>
    <row r="9" customFormat="false" ht="15" hidden="false" customHeight="true" outlineLevel="0" collapsed="false">
      <c r="A9" s="2" t="s">
        <v>65</v>
      </c>
      <c r="B9" s="3" t="n">
        <v>24.2</v>
      </c>
      <c r="C9" s="3" t="n">
        <v>6</v>
      </c>
      <c r="D9" s="3" t="n">
        <v>17.81</v>
      </c>
      <c r="E9" s="2" t="s">
        <v>240</v>
      </c>
    </row>
    <row r="10" customFormat="false" ht="15" hidden="false" customHeight="true" outlineLevel="0" collapsed="false">
      <c r="A10" s="4" t="s">
        <v>69</v>
      </c>
      <c r="B10" s="5" t="n">
        <v>24.1</v>
      </c>
      <c r="C10" s="5" t="n">
        <v>8</v>
      </c>
      <c r="D10" s="5" t="n">
        <v>20.01</v>
      </c>
      <c r="E10" s="4" t="s">
        <v>240</v>
      </c>
    </row>
    <row r="11" customFormat="false" ht="15" hidden="false" customHeight="true" outlineLevel="0" collapsed="false">
      <c r="A11" s="2" t="s">
        <v>63</v>
      </c>
      <c r="B11" s="3" t="n">
        <v>23.8</v>
      </c>
      <c r="C11" s="3" t="n">
        <v>13</v>
      </c>
      <c r="D11" s="3" t="n">
        <v>19.33</v>
      </c>
      <c r="E11" s="2" t="s">
        <v>240</v>
      </c>
    </row>
    <row r="12" customFormat="false" ht="15" hidden="false" customHeight="true" outlineLevel="0" collapsed="false">
      <c r="A12" s="4" t="s">
        <v>67</v>
      </c>
      <c r="B12" s="5" t="n">
        <v>23.4</v>
      </c>
      <c r="C12" s="5" t="n">
        <v>9</v>
      </c>
      <c r="D12" s="5" t="n">
        <v>21.23</v>
      </c>
      <c r="E12" s="4" t="s">
        <v>240</v>
      </c>
    </row>
    <row r="13" customFormat="false" ht="15" hidden="false" customHeight="true" outlineLevel="0" collapsed="false">
      <c r="A13" s="2" t="s">
        <v>71</v>
      </c>
      <c r="B13" s="3" t="n">
        <v>23.3</v>
      </c>
      <c r="C13" s="3" t="n">
        <v>8</v>
      </c>
      <c r="D13" s="3" t="n">
        <v>15.92</v>
      </c>
      <c r="E13" s="2" t="s">
        <v>240</v>
      </c>
    </row>
    <row r="14" customFormat="false" ht="15" hidden="false" customHeight="true" outlineLevel="0" collapsed="false">
      <c r="A14" s="44" t="s">
        <v>73</v>
      </c>
      <c r="B14" s="45" t="n">
        <v>21.2</v>
      </c>
      <c r="C14" s="45" t="n">
        <v>9</v>
      </c>
      <c r="D14" s="45" t="n">
        <v>11.22</v>
      </c>
      <c r="E14" s="44" t="s">
        <v>240</v>
      </c>
    </row>
    <row r="23" customFormat="false" ht="19.5" hidden="false" customHeight="true" outlineLevel="0" collapsed="false">
      <c r="A23" s="42" t="s">
        <v>241</v>
      </c>
      <c r="B23" s="42"/>
      <c r="C23" s="42"/>
      <c r="D23" s="42"/>
      <c r="E23" s="42"/>
      <c r="G23" s="42" t="s">
        <v>242</v>
      </c>
      <c r="H23" s="42"/>
      <c r="I23" s="42"/>
      <c r="J23" s="42"/>
      <c r="K23" s="42"/>
      <c r="L23" s="42"/>
      <c r="M23" s="42"/>
      <c r="N23" s="42"/>
      <c r="O23" s="42"/>
      <c r="P23" s="42"/>
      <c r="R23" s="42" t="s">
        <v>243</v>
      </c>
      <c r="S23" s="42"/>
      <c r="T23" s="42"/>
      <c r="U23" s="42"/>
      <c r="V23" s="42"/>
      <c r="W23" s="42"/>
      <c r="X23" s="42"/>
      <c r="Y23" s="42"/>
      <c r="Z23" s="42"/>
      <c r="AA23" s="42"/>
    </row>
    <row r="24" customFormat="false" ht="18" hidden="false" customHeight="true" outlineLevel="0" collapsed="false">
      <c r="A24" s="43" t="s">
        <v>244</v>
      </c>
      <c r="B24" s="43" t="s">
        <v>245</v>
      </c>
    </row>
    <row r="25" customFormat="false" ht="15" hidden="false" customHeight="true" outlineLevel="0" collapsed="false">
      <c r="A25" s="2" t="s">
        <v>64</v>
      </c>
      <c r="B25" s="3" t="n">
        <v>868</v>
      </c>
    </row>
    <row r="26" customFormat="false" ht="15" hidden="false" customHeight="true" outlineLevel="0" collapsed="false">
      <c r="A26" s="4" t="s">
        <v>66</v>
      </c>
      <c r="B26" s="5" t="n">
        <v>132</v>
      </c>
    </row>
    <row r="27" customFormat="false" ht="15" hidden="false" customHeight="true" outlineLevel="0" collapsed="false">
      <c r="A27" s="46" t="s">
        <v>68</v>
      </c>
      <c r="B27" s="48" t="n">
        <v>0</v>
      </c>
    </row>
  </sheetData>
  <mergeCells count="7">
    <mergeCell ref="A1:AA3"/>
    <mergeCell ref="A5:E5"/>
    <mergeCell ref="G5:P5"/>
    <mergeCell ref="S5:AA5"/>
    <mergeCell ref="A23:E23"/>
    <mergeCell ref="G23:P23"/>
    <mergeCell ref="R23:AA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B35"/>
    <pageSetUpPr fitToPage="false"/>
  </sheetPr>
  <dimension ref="A1:AA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5" min="2" style="0" width="12"/>
    <col collapsed="false" customWidth="true" hidden="false" outlineLevel="0" max="6" min="6" style="0" width="14"/>
    <col collapsed="false" customWidth="true" hidden="false" outlineLevel="0" max="27" min="7" style="0" width="9"/>
  </cols>
  <sheetData>
    <row r="1" customFormat="false" ht="18" hidden="false" customHeight="true" outlineLevel="0" collapsed="false">
      <c r="A1" s="40" t="s">
        <v>246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</row>
    <row r="2" customFormat="false" ht="18" hidden="false" customHeight="true" outlineLevel="0" collapsed="false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</row>
    <row r="3" customFormat="false" ht="18" hidden="false" customHeight="true" outlineLevel="0" collapsed="false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</row>
    <row r="5" customFormat="false" ht="19.5" hidden="false" customHeight="true" outlineLevel="0" collapsed="false">
      <c r="A5" s="42" t="s">
        <v>247</v>
      </c>
      <c r="B5" s="42"/>
      <c r="C5" s="42"/>
      <c r="D5" s="42"/>
      <c r="E5" s="42"/>
      <c r="F5" s="42"/>
      <c r="H5" s="42" t="s">
        <v>248</v>
      </c>
      <c r="I5" s="42"/>
      <c r="J5" s="42"/>
      <c r="K5" s="42"/>
      <c r="L5" s="42"/>
      <c r="M5" s="42"/>
      <c r="N5" s="42"/>
      <c r="O5" s="42"/>
      <c r="P5" s="42"/>
      <c r="Q5" s="42"/>
      <c r="S5" s="42" t="s">
        <v>249</v>
      </c>
      <c r="T5" s="42"/>
      <c r="U5" s="42"/>
      <c r="V5" s="42"/>
      <c r="W5" s="42"/>
      <c r="X5" s="42"/>
      <c r="Y5" s="42"/>
      <c r="Z5" s="42"/>
      <c r="AA5" s="42"/>
    </row>
    <row r="6" customFormat="false" ht="18" hidden="false" customHeight="true" outlineLevel="0" collapsed="false">
      <c r="A6" s="43" t="s">
        <v>74</v>
      </c>
      <c r="B6" s="43" t="s">
        <v>250</v>
      </c>
      <c r="C6" s="43" t="s">
        <v>251</v>
      </c>
      <c r="D6" s="43" t="s">
        <v>252</v>
      </c>
      <c r="E6" s="43" t="s">
        <v>253</v>
      </c>
      <c r="F6" s="43" t="s">
        <v>254</v>
      </c>
    </row>
    <row r="7" customFormat="false" ht="15" hidden="false" customHeight="true" outlineLevel="0" collapsed="false">
      <c r="A7" s="2" t="s">
        <v>78</v>
      </c>
      <c r="B7" s="3" t="n">
        <v>232</v>
      </c>
      <c r="C7" s="3" t="n">
        <v>81</v>
      </c>
      <c r="D7" s="3" t="n">
        <v>4.22</v>
      </c>
      <c r="E7" s="2" t="s">
        <v>255</v>
      </c>
      <c r="F7" s="2" t="s">
        <v>256</v>
      </c>
    </row>
    <row r="8" customFormat="false" ht="15" hidden="false" customHeight="true" outlineLevel="0" collapsed="false">
      <c r="A8" s="4" t="s">
        <v>79</v>
      </c>
      <c r="B8" s="5" t="n">
        <v>248</v>
      </c>
      <c r="C8" s="5" t="n">
        <v>80.9</v>
      </c>
      <c r="D8" s="5" t="n">
        <v>4.26</v>
      </c>
      <c r="E8" s="4" t="s">
        <v>257</v>
      </c>
      <c r="F8" s="4" t="s">
        <v>258</v>
      </c>
    </row>
    <row r="9" customFormat="false" ht="15" hidden="false" customHeight="true" outlineLevel="0" collapsed="false">
      <c r="A9" s="2" t="s">
        <v>80</v>
      </c>
      <c r="B9" s="3" t="n">
        <v>266</v>
      </c>
      <c r="C9" s="3" t="n">
        <v>80.2</v>
      </c>
      <c r="D9" s="3" t="n">
        <v>3.88</v>
      </c>
      <c r="E9" s="2" t="s">
        <v>259</v>
      </c>
      <c r="F9" s="2" t="s">
        <v>260</v>
      </c>
    </row>
    <row r="10" customFormat="false" ht="15" hidden="false" customHeight="true" outlineLevel="0" collapsed="false">
      <c r="A10" s="44" t="s">
        <v>81</v>
      </c>
      <c r="B10" s="45" t="n">
        <v>254</v>
      </c>
      <c r="C10" s="45" t="n">
        <v>80.3</v>
      </c>
      <c r="D10" s="45" t="n">
        <v>4.05</v>
      </c>
      <c r="E10" s="44" t="s">
        <v>261</v>
      </c>
      <c r="F10" s="44" t="s">
        <v>262</v>
      </c>
    </row>
    <row r="23" customFormat="false" ht="19.5" hidden="false" customHeight="true" outlineLevel="0" collapsed="false">
      <c r="A23" s="42" t="s">
        <v>263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 t="s">
        <v>264</v>
      </c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</row>
  </sheetData>
  <mergeCells count="6">
    <mergeCell ref="A1:AA3"/>
    <mergeCell ref="A5:F5"/>
    <mergeCell ref="H5:Q5"/>
    <mergeCell ref="S5:AA5"/>
    <mergeCell ref="A23:M23"/>
    <mergeCell ref="N23:AA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AA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5" min="4" style="0" width="13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27" min="8" style="0" width="9"/>
  </cols>
  <sheetData>
    <row r="1" customFormat="false" ht="18" hidden="false" customHeight="true" outlineLevel="0" collapsed="false">
      <c r="A1" s="40" t="s">
        <v>265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</row>
    <row r="2" customFormat="false" ht="18" hidden="false" customHeight="true" outlineLevel="0" collapsed="false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</row>
    <row r="3" customFormat="false" ht="18" hidden="false" customHeight="true" outlineLevel="0" collapsed="false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</row>
    <row r="5" customFormat="false" ht="19.5" hidden="false" customHeight="true" outlineLevel="0" collapsed="false">
      <c r="A5" s="42" t="s">
        <v>266</v>
      </c>
      <c r="B5" s="42"/>
      <c r="C5" s="42"/>
      <c r="D5" s="42"/>
      <c r="E5" s="42"/>
      <c r="F5" s="42"/>
      <c r="G5" s="42"/>
      <c r="I5" s="42" t="s">
        <v>267</v>
      </c>
      <c r="J5" s="42"/>
      <c r="K5" s="42"/>
      <c r="L5" s="42"/>
      <c r="M5" s="42"/>
      <c r="N5" s="42"/>
      <c r="O5" s="42"/>
      <c r="P5" s="42"/>
      <c r="Q5" s="42"/>
      <c r="R5" s="42"/>
      <c r="S5" s="42" t="s">
        <v>268</v>
      </c>
      <c r="T5" s="42"/>
      <c r="U5" s="42"/>
      <c r="V5" s="42"/>
      <c r="W5" s="42"/>
      <c r="X5" s="42"/>
      <c r="Y5" s="42"/>
      <c r="Z5" s="42"/>
      <c r="AA5" s="42"/>
    </row>
    <row r="6" customFormat="false" ht="18" hidden="false" customHeight="true" outlineLevel="0" collapsed="false">
      <c r="A6" s="43" t="s">
        <v>82</v>
      </c>
      <c r="B6" s="43" t="s">
        <v>83</v>
      </c>
      <c r="C6" s="43" t="s">
        <v>269</v>
      </c>
      <c r="D6" s="43" t="s">
        <v>270</v>
      </c>
      <c r="E6" s="43" t="s">
        <v>271</v>
      </c>
      <c r="F6" s="43" t="s">
        <v>272</v>
      </c>
      <c r="G6" s="43" t="s">
        <v>273</v>
      </c>
    </row>
    <row r="7" customFormat="false" ht="15" hidden="false" customHeight="true" outlineLevel="0" collapsed="false">
      <c r="A7" s="2" t="s">
        <v>91</v>
      </c>
      <c r="B7" s="3" t="n">
        <v>172</v>
      </c>
      <c r="C7" s="3" t="n">
        <v>1.06</v>
      </c>
      <c r="D7" s="3" t="n">
        <v>76.2</v>
      </c>
      <c r="E7" s="3" t="n">
        <v>37.82</v>
      </c>
      <c r="F7" s="3" t="n">
        <v>18</v>
      </c>
      <c r="G7" s="2" t="s">
        <v>274</v>
      </c>
    </row>
    <row r="8" customFormat="false" ht="15" hidden="false" customHeight="true" outlineLevel="0" collapsed="false">
      <c r="A8" s="4" t="s">
        <v>95</v>
      </c>
      <c r="B8" s="5" t="n">
        <v>170</v>
      </c>
      <c r="C8" s="5" t="n">
        <v>1.04</v>
      </c>
      <c r="D8" s="5" t="n">
        <v>78.8</v>
      </c>
      <c r="E8" s="5" t="n">
        <v>38.61</v>
      </c>
      <c r="F8" s="5" t="n">
        <v>25.3</v>
      </c>
      <c r="G8" s="4" t="s">
        <v>274</v>
      </c>
    </row>
    <row r="9" customFormat="false" ht="15" hidden="false" customHeight="true" outlineLevel="0" collapsed="false">
      <c r="A9" s="2" t="s">
        <v>101</v>
      </c>
      <c r="B9" s="3" t="n">
        <v>156</v>
      </c>
      <c r="C9" s="3" t="n">
        <v>1.03</v>
      </c>
      <c r="D9" s="3" t="n">
        <v>72.4</v>
      </c>
      <c r="E9" s="3" t="n">
        <v>40.63</v>
      </c>
      <c r="F9" s="3" t="n">
        <v>18.6</v>
      </c>
      <c r="G9" s="2" t="s">
        <v>274</v>
      </c>
    </row>
    <row r="10" customFormat="false" ht="15" hidden="false" customHeight="true" outlineLevel="0" collapsed="false">
      <c r="A10" s="4" t="s">
        <v>93</v>
      </c>
      <c r="B10" s="5" t="n">
        <v>176</v>
      </c>
      <c r="C10" s="5" t="n">
        <v>0.99</v>
      </c>
      <c r="D10" s="5" t="n">
        <v>73.3</v>
      </c>
      <c r="E10" s="5" t="n">
        <v>35.6</v>
      </c>
      <c r="F10" s="5" t="n">
        <v>19.9</v>
      </c>
      <c r="G10" s="4" t="s">
        <v>274</v>
      </c>
    </row>
    <row r="11" customFormat="false" ht="15" hidden="false" customHeight="true" outlineLevel="0" collapsed="false">
      <c r="A11" s="2" t="s">
        <v>99</v>
      </c>
      <c r="B11" s="3" t="n">
        <v>168</v>
      </c>
      <c r="C11" s="3" t="n">
        <v>0.89</v>
      </c>
      <c r="D11" s="3" t="n">
        <v>75</v>
      </c>
      <c r="E11" s="3" t="n">
        <v>36.31</v>
      </c>
      <c r="F11" s="3" t="n">
        <v>27.4</v>
      </c>
      <c r="G11" s="2" t="s">
        <v>274</v>
      </c>
    </row>
    <row r="12" customFormat="false" ht="15" hidden="false" customHeight="true" outlineLevel="0" collapsed="false">
      <c r="A12" s="44" t="s">
        <v>97</v>
      </c>
      <c r="B12" s="45" t="n">
        <v>158</v>
      </c>
      <c r="C12" s="45" t="n">
        <v>0.73</v>
      </c>
      <c r="D12" s="45" t="n">
        <v>77.8</v>
      </c>
      <c r="E12" s="45" t="n">
        <v>29.64</v>
      </c>
      <c r="F12" s="45" t="n">
        <v>25.9</v>
      </c>
      <c r="G12" s="44" t="s">
        <v>274</v>
      </c>
    </row>
    <row r="22" customFormat="false" ht="19.5" hidden="false" customHeight="true" outlineLevel="0" collapsed="false">
      <c r="A22" s="42" t="s">
        <v>275</v>
      </c>
      <c r="B22" s="42"/>
      <c r="C22" s="42"/>
      <c r="D22" s="42"/>
      <c r="E22" s="42"/>
      <c r="G22" s="42" t="s">
        <v>276</v>
      </c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 t="s">
        <v>277</v>
      </c>
      <c r="S22" s="42"/>
      <c r="T22" s="42"/>
      <c r="U22" s="42"/>
      <c r="V22" s="42"/>
      <c r="W22" s="42"/>
      <c r="X22" s="42"/>
      <c r="Y22" s="42"/>
      <c r="Z22" s="42"/>
      <c r="AA22" s="42"/>
    </row>
    <row r="23" customFormat="false" ht="18" hidden="false" customHeight="true" outlineLevel="0" collapsed="false">
      <c r="A23" s="43" t="s">
        <v>278</v>
      </c>
      <c r="B23" s="43" t="s">
        <v>62</v>
      </c>
      <c r="C23" s="43" t="s">
        <v>279</v>
      </c>
      <c r="D23" s="43" t="s">
        <v>280</v>
      </c>
      <c r="E23" s="43" t="s">
        <v>281</v>
      </c>
    </row>
    <row r="24" customFormat="false" ht="15" hidden="false" customHeight="true" outlineLevel="0" collapsed="false">
      <c r="A24" s="2" t="s">
        <v>98</v>
      </c>
      <c r="B24" s="3" t="n">
        <v>163</v>
      </c>
      <c r="C24" s="3" t="n">
        <v>2.26</v>
      </c>
      <c r="D24" s="3" t="n">
        <v>0.62</v>
      </c>
      <c r="E24" s="3" t="n">
        <v>27.5</v>
      </c>
    </row>
    <row r="25" customFormat="false" ht="15" hidden="false" customHeight="true" outlineLevel="0" collapsed="false">
      <c r="A25" s="4" t="s">
        <v>102</v>
      </c>
      <c r="B25" s="5" t="n">
        <v>177</v>
      </c>
      <c r="C25" s="5" t="n">
        <v>2.23</v>
      </c>
      <c r="D25" s="5" t="n">
        <v>0.74</v>
      </c>
      <c r="E25" s="5" t="n">
        <v>33.1</v>
      </c>
    </row>
    <row r="26" customFormat="false" ht="15" hidden="false" customHeight="true" outlineLevel="0" collapsed="false">
      <c r="A26" s="2" t="s">
        <v>96</v>
      </c>
      <c r="B26" s="3" t="n">
        <v>170</v>
      </c>
      <c r="C26" s="3" t="n">
        <v>2.15</v>
      </c>
      <c r="D26" s="3" t="n">
        <v>0.69</v>
      </c>
      <c r="E26" s="3" t="n">
        <v>32.3</v>
      </c>
    </row>
    <row r="27" customFormat="false" ht="15" hidden="false" customHeight="true" outlineLevel="0" collapsed="false">
      <c r="A27" s="4" t="s">
        <v>94</v>
      </c>
      <c r="B27" s="5" t="n">
        <v>159</v>
      </c>
      <c r="C27" s="5" t="n">
        <v>2.1</v>
      </c>
      <c r="D27" s="5" t="n">
        <v>0.57</v>
      </c>
      <c r="E27" s="5" t="n">
        <v>27.2</v>
      </c>
    </row>
    <row r="28" customFormat="false" ht="15" hidden="false" customHeight="true" outlineLevel="0" collapsed="false">
      <c r="A28" s="2" t="s">
        <v>100</v>
      </c>
      <c r="B28" s="3" t="n">
        <v>166</v>
      </c>
      <c r="C28" s="3" t="n">
        <v>1.96</v>
      </c>
      <c r="D28" s="3" t="n">
        <v>0.64</v>
      </c>
      <c r="E28" s="3" t="n">
        <v>32.5</v>
      </c>
    </row>
    <row r="29" customFormat="false" ht="15" hidden="false" customHeight="true" outlineLevel="0" collapsed="false">
      <c r="A29" s="44" t="s">
        <v>92</v>
      </c>
      <c r="B29" s="45" t="n">
        <v>165</v>
      </c>
      <c r="C29" s="45" t="n">
        <v>1.9</v>
      </c>
      <c r="D29" s="45" t="n">
        <v>0.59</v>
      </c>
      <c r="E29" s="45" t="n">
        <v>31</v>
      </c>
    </row>
  </sheetData>
  <mergeCells count="7">
    <mergeCell ref="A1:AA3"/>
    <mergeCell ref="A5:G5"/>
    <mergeCell ref="I5:R5"/>
    <mergeCell ref="S5:AA5"/>
    <mergeCell ref="A22:E22"/>
    <mergeCell ref="G22:Q22"/>
    <mergeCell ref="R22:AA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A189A"/>
    <pageSetUpPr fitToPage="false"/>
  </sheetPr>
  <dimension ref="A1:AA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27" min="6" style="0" width="9"/>
  </cols>
  <sheetData>
    <row r="1" customFormat="false" ht="18" hidden="false" customHeight="true" outlineLevel="0" collapsed="false">
      <c r="A1" s="40" t="s">
        <v>282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</row>
    <row r="2" customFormat="false" ht="18" hidden="false" customHeight="true" outlineLevel="0" collapsed="false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</row>
    <row r="3" customFormat="false" ht="18" hidden="false" customHeight="true" outlineLevel="0" collapsed="false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</row>
    <row r="5" customFormat="false" ht="19.5" hidden="false" customHeight="true" outlineLevel="0" collapsed="false">
      <c r="A5" s="42" t="s">
        <v>283</v>
      </c>
      <c r="B5" s="42"/>
      <c r="C5" s="42"/>
      <c r="D5" s="42"/>
      <c r="E5" s="42"/>
      <c r="G5" s="42" t="s">
        <v>284</v>
      </c>
      <c r="H5" s="42"/>
      <c r="I5" s="42"/>
      <c r="J5" s="42"/>
      <c r="K5" s="42"/>
      <c r="L5" s="42"/>
      <c r="M5" s="42"/>
      <c r="N5" s="42"/>
      <c r="O5" s="42"/>
      <c r="P5" s="42"/>
      <c r="Q5" s="42"/>
      <c r="R5" s="42" t="s">
        <v>285</v>
      </c>
      <c r="S5" s="42"/>
      <c r="T5" s="42"/>
      <c r="U5" s="42"/>
      <c r="V5" s="42"/>
      <c r="W5" s="42"/>
      <c r="X5" s="42"/>
      <c r="Y5" s="42"/>
      <c r="Z5" s="42"/>
      <c r="AA5" s="42"/>
    </row>
    <row r="6" customFormat="false" ht="18" hidden="false" customHeight="true" outlineLevel="0" collapsed="false">
      <c r="A6" s="43" t="s">
        <v>286</v>
      </c>
      <c r="B6" s="43" t="s">
        <v>287</v>
      </c>
      <c r="C6" s="43" t="s">
        <v>288</v>
      </c>
      <c r="D6" s="43" t="s">
        <v>289</v>
      </c>
      <c r="E6" s="43" t="s">
        <v>290</v>
      </c>
    </row>
    <row r="7" customFormat="false" ht="15" hidden="false" customHeight="true" outlineLevel="0" collapsed="false">
      <c r="A7" s="2" t="s">
        <v>115</v>
      </c>
      <c r="B7" s="3" t="n">
        <v>193</v>
      </c>
      <c r="C7" s="3" t="n">
        <v>15.49</v>
      </c>
      <c r="D7" s="3" t="n">
        <v>84.5</v>
      </c>
      <c r="E7" s="2" t="s">
        <v>291</v>
      </c>
    </row>
    <row r="8" customFormat="false" ht="15" hidden="false" customHeight="true" outlineLevel="0" collapsed="false">
      <c r="A8" s="4" t="s">
        <v>109</v>
      </c>
      <c r="B8" s="5" t="n">
        <v>215</v>
      </c>
      <c r="C8" s="5" t="n">
        <v>16.1</v>
      </c>
      <c r="D8" s="5" t="n">
        <v>83.9</v>
      </c>
      <c r="E8" s="4" t="s">
        <v>291</v>
      </c>
    </row>
    <row r="9" customFormat="false" ht="15" hidden="false" customHeight="true" outlineLevel="0" collapsed="false">
      <c r="A9" s="2" t="s">
        <v>111</v>
      </c>
      <c r="B9" s="3" t="n">
        <v>193</v>
      </c>
      <c r="C9" s="3" t="n">
        <v>16.53</v>
      </c>
      <c r="D9" s="3" t="n">
        <v>83.5</v>
      </c>
      <c r="E9" s="2" t="s">
        <v>291</v>
      </c>
    </row>
    <row r="10" customFormat="false" ht="15" hidden="false" customHeight="true" outlineLevel="0" collapsed="false">
      <c r="A10" s="4" t="s">
        <v>107</v>
      </c>
      <c r="B10" s="5" t="n">
        <v>202</v>
      </c>
      <c r="C10" s="5" t="n">
        <v>16.91</v>
      </c>
      <c r="D10" s="5" t="n">
        <v>83.1</v>
      </c>
      <c r="E10" s="4" t="s">
        <v>291</v>
      </c>
    </row>
    <row r="11" customFormat="false" ht="15" hidden="false" customHeight="true" outlineLevel="0" collapsed="false">
      <c r="A11" s="46" t="s">
        <v>113</v>
      </c>
      <c r="B11" s="47" t="n">
        <v>197</v>
      </c>
      <c r="C11" s="47" t="n">
        <v>17.69</v>
      </c>
      <c r="D11" s="47" t="n">
        <v>82.3</v>
      </c>
      <c r="E11" s="46" t="s">
        <v>291</v>
      </c>
    </row>
    <row r="22" customFormat="false" ht="19.5" hidden="false" customHeight="true" outlineLevel="0" collapsed="false">
      <c r="A22" s="42" t="s">
        <v>292</v>
      </c>
      <c r="B22" s="42"/>
      <c r="C22" s="42"/>
      <c r="E22" s="42" t="s">
        <v>293</v>
      </c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 t="s">
        <v>285</v>
      </c>
      <c r="R22" s="42"/>
      <c r="S22" s="42"/>
      <c r="T22" s="42"/>
      <c r="U22" s="42"/>
      <c r="V22" s="42"/>
      <c r="W22" s="42"/>
      <c r="X22" s="42"/>
      <c r="Y22" s="42"/>
      <c r="Z22" s="42"/>
      <c r="AA22" s="42"/>
    </row>
    <row r="23" customFormat="false" ht="18" hidden="false" customHeight="true" outlineLevel="0" collapsed="false">
      <c r="A23" s="43" t="s">
        <v>294</v>
      </c>
      <c r="B23" s="43" t="s">
        <v>62</v>
      </c>
      <c r="C23" s="43" t="s">
        <v>295</v>
      </c>
    </row>
    <row r="24" customFormat="false" ht="15" hidden="false" customHeight="true" outlineLevel="0" collapsed="false">
      <c r="A24" s="2" t="s">
        <v>108</v>
      </c>
      <c r="B24" s="3" t="n">
        <v>157</v>
      </c>
      <c r="C24" s="2" t="s">
        <v>296</v>
      </c>
    </row>
    <row r="25" customFormat="false" ht="15" hidden="false" customHeight="true" outlineLevel="0" collapsed="false">
      <c r="A25" s="4" t="s">
        <v>110</v>
      </c>
      <c r="B25" s="5" t="n">
        <v>143</v>
      </c>
      <c r="C25" s="4" t="s">
        <v>297</v>
      </c>
    </row>
    <row r="26" customFormat="false" ht="15" hidden="false" customHeight="true" outlineLevel="0" collapsed="false">
      <c r="A26" s="2" t="s">
        <v>112</v>
      </c>
      <c r="B26" s="3" t="n">
        <v>306</v>
      </c>
      <c r="C26" s="2" t="s">
        <v>298</v>
      </c>
    </row>
    <row r="27" customFormat="false" ht="15" hidden="false" customHeight="true" outlineLevel="0" collapsed="false">
      <c r="A27" s="44" t="s">
        <v>114</v>
      </c>
      <c r="B27" s="45" t="n">
        <v>394</v>
      </c>
      <c r="C27" s="44" t="s">
        <v>299</v>
      </c>
    </row>
  </sheetData>
  <mergeCells count="7">
    <mergeCell ref="A1:AA3"/>
    <mergeCell ref="A5:E5"/>
    <mergeCell ref="G5:Q5"/>
    <mergeCell ref="R5:AA5"/>
    <mergeCell ref="A22:C22"/>
    <mergeCell ref="E22:P22"/>
    <mergeCell ref="Q22:AA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B1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18"/>
    <col collapsed="false" customWidth="true" hidden="false" outlineLevel="0" max="10" min="8" style="0" width="11"/>
    <col collapsed="false" customWidth="true" hidden="false" outlineLevel="0" max="11" min="11" style="0" width="13"/>
    <col collapsed="false" customWidth="true" hidden="false" outlineLevel="0" max="12" min="12" style="0" width="15"/>
    <col collapsed="false" customWidth="true" hidden="false" outlineLevel="0" max="13" min="13" style="0" width="11"/>
    <col collapsed="false" customWidth="true" hidden="false" outlineLevel="0" max="14" min="14" style="0" width="14"/>
    <col collapsed="false" customWidth="true" hidden="false" outlineLevel="0" max="15" min="15" style="0" width="19"/>
    <col collapsed="false" customWidth="true" hidden="false" outlineLevel="0" max="16" min="16" style="0" width="15"/>
    <col collapsed="false" customWidth="true" hidden="false" outlineLevel="0" max="18" min="17" style="0" width="11"/>
    <col collapsed="false" customWidth="true" hidden="false" outlineLevel="0" max="19" min="19" style="0" width="15"/>
    <col collapsed="false" customWidth="true" hidden="false" outlineLevel="0" max="20" min="20" style="0" width="13"/>
    <col collapsed="false" customWidth="true" hidden="false" outlineLevel="0" max="21" min="21" style="0" width="11"/>
    <col collapsed="false" customWidth="true" hidden="false" outlineLevel="0" max="22" min="22" style="0" width="14"/>
    <col collapsed="false" customWidth="true" hidden="false" outlineLevel="0" max="23" min="23" style="0" width="16"/>
    <col collapsed="false" customWidth="true" hidden="false" outlineLevel="0" max="24" min="24" style="0" width="20"/>
    <col collapsed="false" customWidth="true" hidden="false" outlineLevel="0" max="25" min="25" style="0" width="14"/>
    <col collapsed="false" customWidth="true" hidden="false" outlineLevel="0" max="26" min="26" style="0" width="16"/>
    <col collapsed="false" customWidth="true" hidden="false" outlineLevel="0" max="27" min="27" style="0" width="15"/>
    <col collapsed="false" customWidth="true" hidden="false" outlineLevel="0" max="28" min="28" style="0" width="14"/>
  </cols>
  <sheetData>
    <row r="1" customFormat="false" ht="18" hidden="false" customHeight="true" outlineLevel="0" collapsed="false">
      <c r="A1" s="49" t="s">
        <v>300</v>
      </c>
      <c r="B1" s="49" t="s">
        <v>301</v>
      </c>
      <c r="C1" s="49" t="s">
        <v>302</v>
      </c>
      <c r="D1" s="49" t="s">
        <v>303</v>
      </c>
      <c r="E1" s="49" t="s">
        <v>304</v>
      </c>
      <c r="F1" s="49" t="s">
        <v>305</v>
      </c>
      <c r="G1" s="49" t="s">
        <v>306</v>
      </c>
      <c r="H1" s="49" t="s">
        <v>0</v>
      </c>
      <c r="I1" s="49" t="s">
        <v>8</v>
      </c>
      <c r="J1" s="49" t="s">
        <v>307</v>
      </c>
      <c r="K1" s="49" t="s">
        <v>308</v>
      </c>
      <c r="L1" s="49" t="s">
        <v>309</v>
      </c>
      <c r="M1" s="49" t="s">
        <v>310</v>
      </c>
      <c r="N1" s="49" t="s">
        <v>311</v>
      </c>
      <c r="O1" s="50" t="s">
        <v>312</v>
      </c>
      <c r="P1" s="50" t="s">
        <v>313</v>
      </c>
      <c r="Q1" s="49" t="s">
        <v>314</v>
      </c>
      <c r="R1" s="49" t="s">
        <v>315</v>
      </c>
      <c r="S1" s="50" t="s">
        <v>316</v>
      </c>
      <c r="T1" s="49" t="s">
        <v>317</v>
      </c>
      <c r="U1" s="49" t="s">
        <v>5</v>
      </c>
      <c r="V1" s="49" t="s">
        <v>318</v>
      </c>
      <c r="W1" s="51" t="s">
        <v>319</v>
      </c>
      <c r="X1" s="51" t="s">
        <v>320</v>
      </c>
      <c r="Y1" s="51" t="s">
        <v>321</v>
      </c>
      <c r="Z1" s="51" t="s">
        <v>322</v>
      </c>
      <c r="AA1" s="51" t="s">
        <v>323</v>
      </c>
      <c r="AB1" s="51" t="s">
        <v>324</v>
      </c>
    </row>
    <row r="2" customFormat="false" ht="15" hidden="false" customHeight="true" outlineLevel="0" collapsed="false">
      <c r="A2" s="52" t="s">
        <v>325</v>
      </c>
      <c r="B2" s="52" t="s">
        <v>326</v>
      </c>
      <c r="C2" s="52" t="s">
        <v>327</v>
      </c>
      <c r="D2" s="52" t="s">
        <v>328</v>
      </c>
      <c r="E2" s="53" t="n">
        <v>44963</v>
      </c>
      <c r="F2" s="52" t="s">
        <v>329</v>
      </c>
      <c r="G2" s="52" t="s">
        <v>330</v>
      </c>
      <c r="H2" s="52" t="s">
        <v>15</v>
      </c>
      <c r="I2" s="52" t="s">
        <v>17</v>
      </c>
      <c r="J2" s="52" t="s">
        <v>331</v>
      </c>
      <c r="K2" s="52" t="n">
        <v>259</v>
      </c>
      <c r="L2" s="52" t="n">
        <v>259</v>
      </c>
      <c r="M2" s="52" t="n">
        <v>673.03</v>
      </c>
      <c r="N2" s="52" t="n">
        <v>7.3</v>
      </c>
      <c r="O2" s="54" t="n">
        <f aca="false">ROUND(M2*(1-N2/100),2)</f>
        <v>623.9</v>
      </c>
      <c r="P2" s="54" t="n">
        <f aca="false">ROUND(O2*L2,2)</f>
        <v>161590.1</v>
      </c>
      <c r="Q2" s="52" t="n">
        <v>68831.41</v>
      </c>
      <c r="R2" s="52" t="s">
        <v>332</v>
      </c>
      <c r="S2" s="54" t="n">
        <f aca="false">IF(K2=0,0,ROUND(L2/K2*100,2))</f>
        <v>100</v>
      </c>
      <c r="T2" s="52" t="s">
        <v>333</v>
      </c>
      <c r="U2" s="52" t="s">
        <v>34</v>
      </c>
      <c r="V2" s="52" t="n">
        <v>92758.69</v>
      </c>
      <c r="W2" s="55" t="n">
        <f aca="false">P2-Q2</f>
        <v>92758.69</v>
      </c>
      <c r="X2" s="55" t="n">
        <f aca="false">IF(P2=0,0,ROUND((P2-Q2)/P2*100,2))</f>
        <v>57.4</v>
      </c>
      <c r="Y2" s="55" t="n">
        <f aca="false">IFERROR(G2-F2,"")</f>
        <v>3</v>
      </c>
      <c r="Z2" s="55" t="str">
        <f aca="false">IF(U2&lt;=0,"On Time","Late")</f>
        <v>Late</v>
      </c>
      <c r="AA2" s="55" t="str">
        <f aca="false">TEXT(E2,"yyyy-mm")</f>
        <v>2023-02</v>
      </c>
      <c r="AB2" s="55" t="n">
        <f aca="false">YEAR(E2)</f>
        <v>2023</v>
      </c>
    </row>
    <row r="3" customFormat="false" ht="15" hidden="false" customHeight="true" outlineLevel="0" collapsed="false">
      <c r="A3" s="56" t="s">
        <v>334</v>
      </c>
      <c r="B3" s="56" t="s">
        <v>335</v>
      </c>
      <c r="C3" s="56" t="s">
        <v>336</v>
      </c>
      <c r="D3" s="56" t="s">
        <v>337</v>
      </c>
      <c r="E3" s="57" t="n">
        <v>45536</v>
      </c>
      <c r="F3" s="56" t="s">
        <v>338</v>
      </c>
      <c r="G3" s="56" t="s">
        <v>338</v>
      </c>
      <c r="H3" s="56" t="s">
        <v>12</v>
      </c>
      <c r="I3" s="56" t="s">
        <v>20</v>
      </c>
      <c r="J3" s="56" t="s">
        <v>339</v>
      </c>
      <c r="K3" s="56" t="n">
        <v>642</v>
      </c>
      <c r="L3" s="56" t="n">
        <v>642</v>
      </c>
      <c r="M3" s="56" t="n">
        <v>561.58</v>
      </c>
      <c r="N3" s="56" t="n">
        <v>17.7</v>
      </c>
      <c r="O3" s="54" t="n">
        <f aca="false">ROUND(M3*(1-N3/100),2)</f>
        <v>462.18</v>
      </c>
      <c r="P3" s="54" t="n">
        <f aca="false">ROUND(O3*L3,2)</f>
        <v>296719.56</v>
      </c>
      <c r="Q3" s="56" t="n">
        <v>137893.12</v>
      </c>
      <c r="R3" s="56" t="s">
        <v>340</v>
      </c>
      <c r="S3" s="54" t="n">
        <f aca="false">IF(K3=0,0,ROUND(L3/K3*100,2))</f>
        <v>100</v>
      </c>
      <c r="T3" s="56" t="s">
        <v>341</v>
      </c>
      <c r="U3" s="56" t="s">
        <v>53</v>
      </c>
      <c r="V3" s="56" t="n">
        <v>158826.44</v>
      </c>
      <c r="W3" s="55" t="n">
        <f aca="false">P3-Q3</f>
        <v>158826.44</v>
      </c>
      <c r="X3" s="55" t="n">
        <f aca="false">IF(P3=0,0,ROUND((P3-Q3)/P3*100,2))</f>
        <v>53.53</v>
      </c>
      <c r="Y3" s="55" t="n">
        <f aca="false">IFERROR(G3-F3,"")</f>
        <v>0</v>
      </c>
      <c r="Z3" s="55" t="str">
        <f aca="false">IF(U3&lt;=0,"On Time","Late")</f>
        <v>Late</v>
      </c>
      <c r="AA3" s="55" t="str">
        <f aca="false">TEXT(E3,"yyyy-mm")</f>
        <v>2024-09</v>
      </c>
      <c r="AB3" s="55" t="n">
        <f aca="false">YEAR(E3)</f>
        <v>2024</v>
      </c>
    </row>
    <row r="4" customFormat="false" ht="15" hidden="false" customHeight="true" outlineLevel="0" collapsed="false">
      <c r="A4" s="52" t="s">
        <v>342</v>
      </c>
      <c r="B4" s="52" t="s">
        <v>343</v>
      </c>
      <c r="C4" s="52" t="s">
        <v>344</v>
      </c>
      <c r="D4" s="52" t="s">
        <v>345</v>
      </c>
      <c r="E4" s="53" t="n">
        <v>45132</v>
      </c>
      <c r="F4" s="52" t="s">
        <v>346</v>
      </c>
      <c r="G4" s="52" t="s">
        <v>346</v>
      </c>
      <c r="H4" s="52" t="s">
        <v>12</v>
      </c>
      <c r="I4" s="52" t="s">
        <v>14</v>
      </c>
      <c r="J4" s="52" t="s">
        <v>347</v>
      </c>
      <c r="K4" s="52" t="n">
        <v>1207</v>
      </c>
      <c r="L4" s="52" t="n">
        <v>120</v>
      </c>
      <c r="M4" s="52" t="n">
        <v>914.79</v>
      </c>
      <c r="N4" s="52" t="n">
        <v>15.7</v>
      </c>
      <c r="O4" s="54" t="n">
        <f aca="false">ROUND(M4*(1-N4/100),2)</f>
        <v>771.17</v>
      </c>
      <c r="P4" s="54" t="n">
        <f aca="false">ROUND(O4*L4,2)</f>
        <v>92540.4</v>
      </c>
      <c r="Q4" s="52" t="n">
        <v>57048.88</v>
      </c>
      <c r="R4" s="52" t="s">
        <v>332</v>
      </c>
      <c r="S4" s="54" t="n">
        <f aca="false">IF(K4=0,0,ROUND(L4/K4*100,2))</f>
        <v>9.94</v>
      </c>
      <c r="T4" s="52" t="s">
        <v>348</v>
      </c>
      <c r="U4" s="52" t="s">
        <v>39</v>
      </c>
      <c r="V4" s="52" t="n">
        <v>35491.52</v>
      </c>
      <c r="W4" s="55" t="n">
        <f aca="false">P4-Q4</f>
        <v>35491.52</v>
      </c>
      <c r="X4" s="55" t="n">
        <f aca="false">IF(P4=0,0,ROUND((P4-Q4)/P4*100,2))</f>
        <v>38.35</v>
      </c>
      <c r="Y4" s="55" t="n">
        <f aca="false">IFERROR(G4-F4,"")</f>
        <v>0</v>
      </c>
      <c r="Z4" s="55" t="str">
        <f aca="false">IF(U4&lt;=0,"On Time","Late")</f>
        <v>Late</v>
      </c>
      <c r="AA4" s="55" t="str">
        <f aca="false">TEXT(E4,"yyyy-mm")</f>
        <v>2023-07</v>
      </c>
      <c r="AB4" s="55" t="n">
        <f aca="false">YEAR(E4)</f>
        <v>2023</v>
      </c>
    </row>
    <row r="5" customFormat="false" ht="15" hidden="false" customHeight="true" outlineLevel="0" collapsed="false">
      <c r="A5" s="56" t="s">
        <v>349</v>
      </c>
      <c r="B5" s="56" t="s">
        <v>350</v>
      </c>
      <c r="C5" s="56" t="s">
        <v>351</v>
      </c>
      <c r="D5" s="56" t="s">
        <v>352</v>
      </c>
      <c r="E5" s="57" t="n">
        <v>44975</v>
      </c>
      <c r="F5" s="56" t="s">
        <v>353</v>
      </c>
      <c r="G5" s="56" t="s">
        <v>353</v>
      </c>
      <c r="H5" s="56" t="s">
        <v>21</v>
      </c>
      <c r="I5" s="56" t="s">
        <v>20</v>
      </c>
      <c r="J5" s="56" t="s">
        <v>354</v>
      </c>
      <c r="K5" s="56" t="n">
        <v>1261</v>
      </c>
      <c r="L5" s="56" t="n">
        <v>1261</v>
      </c>
      <c r="M5" s="56" t="n">
        <v>294.73</v>
      </c>
      <c r="N5" s="56" t="n">
        <v>13.5</v>
      </c>
      <c r="O5" s="54" t="n">
        <f aca="false">ROUND(M5*(1-N5/100),2)</f>
        <v>254.94</v>
      </c>
      <c r="P5" s="54" t="n">
        <f aca="false">ROUND(O5*L5,2)</f>
        <v>321479.34</v>
      </c>
      <c r="Q5" s="56" t="n">
        <v>188038.36</v>
      </c>
      <c r="R5" s="56" t="s">
        <v>340</v>
      </c>
      <c r="S5" s="54" t="n">
        <f aca="false">IF(K5=0,0,ROUND(L5/K5*100,2))</f>
        <v>100</v>
      </c>
      <c r="T5" s="56" t="s">
        <v>355</v>
      </c>
      <c r="U5" s="56" t="s">
        <v>34</v>
      </c>
      <c r="V5" s="56" t="n">
        <v>133440.98</v>
      </c>
      <c r="W5" s="55" t="n">
        <f aca="false">P5-Q5</f>
        <v>133440.98</v>
      </c>
      <c r="X5" s="55" t="n">
        <f aca="false">IF(P5=0,0,ROUND((P5-Q5)/P5*100,2))</f>
        <v>41.51</v>
      </c>
      <c r="Y5" s="55" t="n">
        <f aca="false">IFERROR(G5-F5,"")</f>
        <v>0</v>
      </c>
      <c r="Z5" s="55" t="str">
        <f aca="false">IF(U5&lt;=0,"On Time","Late")</f>
        <v>Late</v>
      </c>
      <c r="AA5" s="55" t="str">
        <f aca="false">TEXT(E5,"yyyy-mm")</f>
        <v>2023-02</v>
      </c>
      <c r="AB5" s="55" t="n">
        <f aca="false">YEAR(E5)</f>
        <v>2023</v>
      </c>
    </row>
    <row r="6" customFormat="false" ht="15" hidden="false" customHeight="true" outlineLevel="0" collapsed="false">
      <c r="A6" s="52" t="s">
        <v>356</v>
      </c>
      <c r="B6" s="52" t="s">
        <v>357</v>
      </c>
      <c r="C6" s="52" t="s">
        <v>358</v>
      </c>
      <c r="D6" s="52" t="s">
        <v>359</v>
      </c>
      <c r="E6" s="53" t="n">
        <v>45162</v>
      </c>
      <c r="F6" s="52" t="s">
        <v>360</v>
      </c>
      <c r="G6" s="52" t="s">
        <v>361</v>
      </c>
      <c r="H6" s="52" t="s">
        <v>12</v>
      </c>
      <c r="I6" s="52" t="s">
        <v>17</v>
      </c>
      <c r="J6" s="52" t="s">
        <v>362</v>
      </c>
      <c r="K6" s="52" t="n">
        <v>1363</v>
      </c>
      <c r="L6" s="52" t="n">
        <v>1363</v>
      </c>
      <c r="M6" s="52" t="n">
        <v>727.18</v>
      </c>
      <c r="N6" s="52" t="n">
        <v>9.5</v>
      </c>
      <c r="O6" s="54" t="n">
        <f aca="false">ROUND(M6*(1-N6/100),2)</f>
        <v>658.1</v>
      </c>
      <c r="P6" s="54" t="n">
        <f aca="false">ROUND(O6*L6,2)</f>
        <v>896990.3</v>
      </c>
      <c r="Q6" s="52" t="n">
        <v>418598.26</v>
      </c>
      <c r="R6" s="52" t="s">
        <v>332</v>
      </c>
      <c r="S6" s="54" t="n">
        <f aca="false">IF(K6=0,0,ROUND(L6/K6*100,2))</f>
        <v>100</v>
      </c>
      <c r="T6" s="52" t="s">
        <v>363</v>
      </c>
      <c r="U6" s="52" t="s">
        <v>40</v>
      </c>
      <c r="V6" s="52" t="n">
        <v>478392.04</v>
      </c>
      <c r="W6" s="55" t="n">
        <f aca="false">P6-Q6</f>
        <v>478392.04</v>
      </c>
      <c r="X6" s="55" t="n">
        <f aca="false">IF(P6=0,0,ROUND((P6-Q6)/P6*100,2))</f>
        <v>53.33</v>
      </c>
      <c r="Y6" s="55" t="n">
        <f aca="false">IFERROR(G6-F6,"")</f>
        <v>2</v>
      </c>
      <c r="Z6" s="55" t="str">
        <f aca="false">IF(U6&lt;=0,"On Time","Late")</f>
        <v>Late</v>
      </c>
      <c r="AA6" s="55" t="str">
        <f aca="false">TEXT(E6,"yyyy-mm")</f>
        <v>2023-08</v>
      </c>
      <c r="AB6" s="55" t="n">
        <f aca="false">YEAR(E6)</f>
        <v>2023</v>
      </c>
    </row>
    <row r="7" customFormat="false" ht="15" hidden="false" customHeight="true" outlineLevel="0" collapsed="false">
      <c r="A7" s="56" t="s">
        <v>364</v>
      </c>
      <c r="B7" s="56" t="s">
        <v>365</v>
      </c>
      <c r="C7" s="56" t="s">
        <v>366</v>
      </c>
      <c r="D7" s="56" t="s">
        <v>367</v>
      </c>
      <c r="E7" s="57" t="n">
        <v>45286</v>
      </c>
      <c r="F7" s="56" t="s">
        <v>368</v>
      </c>
      <c r="G7" s="56" t="s">
        <v>369</v>
      </c>
      <c r="H7" s="56" t="s">
        <v>18</v>
      </c>
      <c r="I7" s="56" t="s">
        <v>17</v>
      </c>
      <c r="J7" s="56" t="s">
        <v>370</v>
      </c>
      <c r="K7" s="56" t="n">
        <v>106</v>
      </c>
      <c r="L7" s="56" t="n">
        <v>106</v>
      </c>
      <c r="M7" s="56" t="n">
        <v>450.35</v>
      </c>
      <c r="N7" s="56" t="n">
        <v>18.9</v>
      </c>
      <c r="O7" s="54" t="n">
        <f aca="false">ROUND(M7*(1-N7/100),2)</f>
        <v>365.23</v>
      </c>
      <c r="P7" s="54" t="n">
        <f aca="false">ROUND(O7*L7,2)</f>
        <v>38714.38</v>
      </c>
      <c r="Q7" s="56" t="n">
        <v>26324.6</v>
      </c>
      <c r="R7" s="56" t="s">
        <v>371</v>
      </c>
      <c r="S7" s="54" t="n">
        <f aca="false">IF(K7=0,0,ROUND(L7/K7*100,2))</f>
        <v>100</v>
      </c>
      <c r="T7" s="56" t="s">
        <v>372</v>
      </c>
      <c r="U7" s="56" t="s">
        <v>44</v>
      </c>
      <c r="V7" s="56" t="n">
        <v>12389.78</v>
      </c>
      <c r="W7" s="55" t="n">
        <f aca="false">P7-Q7</f>
        <v>12389.78</v>
      </c>
      <c r="X7" s="55" t="n">
        <f aca="false">IF(P7=0,0,ROUND((P7-Q7)/P7*100,2))</f>
        <v>32</v>
      </c>
      <c r="Y7" s="55" t="n">
        <f aca="false">IFERROR(G7-F7,"")</f>
        <v>3</v>
      </c>
      <c r="Z7" s="55" t="str">
        <f aca="false">IF(U7&lt;=0,"On Time","Late")</f>
        <v>Late</v>
      </c>
      <c r="AA7" s="55" t="str">
        <f aca="false">TEXT(E7,"yyyy-mm")</f>
        <v>2023-12</v>
      </c>
      <c r="AB7" s="55" t="n">
        <f aca="false">YEAR(E7)</f>
        <v>2023</v>
      </c>
    </row>
    <row r="8" customFormat="false" ht="15" hidden="false" customHeight="true" outlineLevel="0" collapsed="false">
      <c r="A8" s="52" t="s">
        <v>373</v>
      </c>
      <c r="B8" s="52" t="s">
        <v>374</v>
      </c>
      <c r="C8" s="52" t="s">
        <v>375</v>
      </c>
      <c r="D8" s="52" t="s">
        <v>376</v>
      </c>
      <c r="E8" s="53" t="n">
        <v>45237</v>
      </c>
      <c r="F8" s="52" t="s">
        <v>377</v>
      </c>
      <c r="G8" s="52" t="s">
        <v>378</v>
      </c>
      <c r="H8" s="52" t="s">
        <v>9</v>
      </c>
      <c r="I8" s="52" t="s">
        <v>27</v>
      </c>
      <c r="J8" s="52" t="s">
        <v>379</v>
      </c>
      <c r="K8" s="52" t="n">
        <v>1129</v>
      </c>
      <c r="L8" s="52" t="n">
        <v>1129</v>
      </c>
      <c r="M8" s="52" t="n">
        <v>857.3</v>
      </c>
      <c r="N8" s="52" t="n">
        <v>7.9</v>
      </c>
      <c r="O8" s="54" t="n">
        <f aca="false">ROUND(M8*(1-N8/100),2)</f>
        <v>789.57</v>
      </c>
      <c r="P8" s="54" t="n">
        <f aca="false">ROUND(O8*L8,2)</f>
        <v>891424.53</v>
      </c>
      <c r="Q8" s="52" t="n">
        <v>419835.95</v>
      </c>
      <c r="R8" s="52" t="s">
        <v>380</v>
      </c>
      <c r="S8" s="54" t="n">
        <f aca="false">IF(K8=0,0,ROUND(L8/K8*100,2))</f>
        <v>100</v>
      </c>
      <c r="T8" s="52" t="s">
        <v>381</v>
      </c>
      <c r="U8" s="52" t="s">
        <v>43</v>
      </c>
      <c r="V8" s="52" t="n">
        <v>471588.58</v>
      </c>
      <c r="W8" s="55" t="n">
        <f aca="false">P8-Q8</f>
        <v>471588.58</v>
      </c>
      <c r="X8" s="55" t="n">
        <f aca="false">IF(P8=0,0,ROUND((P8-Q8)/P8*100,2))</f>
        <v>52.9</v>
      </c>
      <c r="Y8" s="55" t="n">
        <f aca="false">IFERROR(G8-F8,"")</f>
        <v>-1</v>
      </c>
      <c r="Z8" s="55" t="str">
        <f aca="false">IF(U8&lt;=0,"On Time","Late")</f>
        <v>Late</v>
      </c>
      <c r="AA8" s="55" t="str">
        <f aca="false">TEXT(E8,"yyyy-mm")</f>
        <v>2023-11</v>
      </c>
      <c r="AB8" s="55" t="n">
        <f aca="false">YEAR(E8)</f>
        <v>2023</v>
      </c>
    </row>
    <row r="9" customFormat="false" ht="15" hidden="false" customHeight="true" outlineLevel="0" collapsed="false">
      <c r="A9" s="56" t="s">
        <v>382</v>
      </c>
      <c r="B9" s="56" t="s">
        <v>383</v>
      </c>
      <c r="C9" s="56" t="s">
        <v>384</v>
      </c>
      <c r="D9" s="56" t="s">
        <v>385</v>
      </c>
      <c r="E9" s="57" t="n">
        <v>45212</v>
      </c>
      <c r="F9" s="56" t="s">
        <v>386</v>
      </c>
      <c r="G9" s="56" t="s">
        <v>387</v>
      </c>
      <c r="H9" s="56" t="s">
        <v>15</v>
      </c>
      <c r="I9" s="56" t="s">
        <v>17</v>
      </c>
      <c r="J9" s="56" t="s">
        <v>388</v>
      </c>
      <c r="K9" s="56" t="n">
        <v>1863</v>
      </c>
      <c r="L9" s="56" t="n">
        <v>660</v>
      </c>
      <c r="M9" s="56" t="n">
        <v>393.51</v>
      </c>
      <c r="N9" s="56" t="n">
        <v>12.7</v>
      </c>
      <c r="O9" s="54" t="n">
        <f aca="false">ROUND(M9*(1-N9/100),2)</f>
        <v>343.53</v>
      </c>
      <c r="P9" s="54" t="n">
        <f aca="false">ROUND(O9*L9,2)</f>
        <v>226729.8</v>
      </c>
      <c r="Q9" s="56" t="n">
        <v>93500.28</v>
      </c>
      <c r="R9" s="56" t="s">
        <v>380</v>
      </c>
      <c r="S9" s="54" t="n">
        <f aca="false">IF(K9=0,0,ROUND(L9/K9*100,2))</f>
        <v>35.43</v>
      </c>
      <c r="T9" s="56" t="s">
        <v>389</v>
      </c>
      <c r="U9" s="56" t="s">
        <v>42</v>
      </c>
      <c r="V9" s="56" t="n">
        <v>133229.52</v>
      </c>
      <c r="W9" s="55" t="n">
        <f aca="false">P9-Q9</f>
        <v>133229.52</v>
      </c>
      <c r="X9" s="55" t="n">
        <f aca="false">IF(P9=0,0,ROUND((P9-Q9)/P9*100,2))</f>
        <v>58.76</v>
      </c>
      <c r="Y9" s="55" t="n">
        <f aca="false">IFERROR(G9-F9,"")</f>
        <v>2</v>
      </c>
      <c r="Z9" s="55" t="str">
        <f aca="false">IF(U9&lt;=0,"On Time","Late")</f>
        <v>Late</v>
      </c>
      <c r="AA9" s="55" t="str">
        <f aca="false">TEXT(E9,"yyyy-mm")</f>
        <v>2023-10</v>
      </c>
      <c r="AB9" s="55" t="n">
        <f aca="false">YEAR(E9)</f>
        <v>2023</v>
      </c>
    </row>
    <row r="10" customFormat="false" ht="15" hidden="false" customHeight="true" outlineLevel="0" collapsed="false">
      <c r="A10" s="52" t="s">
        <v>390</v>
      </c>
      <c r="B10" s="52" t="s">
        <v>391</v>
      </c>
      <c r="C10" s="52" t="s">
        <v>392</v>
      </c>
      <c r="D10" s="52" t="s">
        <v>393</v>
      </c>
      <c r="E10" s="53" t="n">
        <v>45318</v>
      </c>
      <c r="F10" s="52" t="s">
        <v>394</v>
      </c>
      <c r="G10" s="52" t="s">
        <v>394</v>
      </c>
      <c r="H10" s="52" t="s">
        <v>15</v>
      </c>
      <c r="I10" s="52" t="s">
        <v>11</v>
      </c>
      <c r="J10" s="52" t="s">
        <v>395</v>
      </c>
      <c r="K10" s="52" t="n">
        <v>512</v>
      </c>
      <c r="L10" s="52" t="n">
        <v>512</v>
      </c>
      <c r="M10" s="52" t="n">
        <v>420.24</v>
      </c>
      <c r="N10" s="52" t="n">
        <v>3.4</v>
      </c>
      <c r="O10" s="54" t="n">
        <f aca="false">ROUND(M10*(1-N10/100),2)</f>
        <v>405.95</v>
      </c>
      <c r="P10" s="54" t="n">
        <f aca="false">ROUND(O10*L10,2)</f>
        <v>207846.4</v>
      </c>
      <c r="Q10" s="52" t="n">
        <v>88686</v>
      </c>
      <c r="R10" s="52" t="s">
        <v>396</v>
      </c>
      <c r="S10" s="54" t="n">
        <f aca="false">IF(K10=0,0,ROUND(L10/K10*100,2))</f>
        <v>100</v>
      </c>
      <c r="T10" s="52" t="s">
        <v>397</v>
      </c>
      <c r="U10" s="52" t="s">
        <v>45</v>
      </c>
      <c r="V10" s="52" t="n">
        <v>119160.4</v>
      </c>
      <c r="W10" s="55" t="n">
        <f aca="false">P10-Q10</f>
        <v>119160.4</v>
      </c>
      <c r="X10" s="55" t="n">
        <f aca="false">IF(P10=0,0,ROUND((P10-Q10)/P10*100,2))</f>
        <v>57.33</v>
      </c>
      <c r="Y10" s="55" t="n">
        <f aca="false">IFERROR(G10-F10,"")</f>
        <v>0</v>
      </c>
      <c r="Z10" s="55" t="str">
        <f aca="false">IF(U10&lt;=0,"On Time","Late")</f>
        <v>Late</v>
      </c>
      <c r="AA10" s="55" t="str">
        <f aca="false">TEXT(E10,"yyyy-mm")</f>
        <v>2024-01</v>
      </c>
      <c r="AB10" s="55" t="n">
        <f aca="false">YEAR(E10)</f>
        <v>2024</v>
      </c>
    </row>
    <row r="11" customFormat="false" ht="15" hidden="false" customHeight="true" outlineLevel="0" collapsed="false">
      <c r="A11" s="56" t="s">
        <v>398</v>
      </c>
      <c r="B11" s="56" t="s">
        <v>399</v>
      </c>
      <c r="C11" s="56" t="s">
        <v>400</v>
      </c>
      <c r="D11" s="56" t="s">
        <v>401</v>
      </c>
      <c r="E11" s="57" t="n">
        <v>45054</v>
      </c>
      <c r="F11" s="56" t="s">
        <v>402</v>
      </c>
      <c r="G11" s="56" t="s">
        <v>403</v>
      </c>
      <c r="H11" s="56" t="s">
        <v>21</v>
      </c>
      <c r="I11" s="56" t="s">
        <v>20</v>
      </c>
      <c r="J11" s="56" t="s">
        <v>404</v>
      </c>
      <c r="K11" s="56" t="n">
        <v>201</v>
      </c>
      <c r="L11" s="56" t="n">
        <v>201</v>
      </c>
      <c r="M11" s="56" t="n">
        <v>896.23</v>
      </c>
      <c r="N11" s="56" t="n">
        <v>16.7</v>
      </c>
      <c r="O11" s="54" t="n">
        <f aca="false">ROUND(M11*(1-N11/100),2)</f>
        <v>746.56</v>
      </c>
      <c r="P11" s="54" t="n">
        <f aca="false">ROUND(O11*L11,2)</f>
        <v>150058.56</v>
      </c>
      <c r="Q11" s="56" t="n">
        <v>73122.54</v>
      </c>
      <c r="R11" s="56" t="s">
        <v>396</v>
      </c>
      <c r="S11" s="54" t="n">
        <f aca="false">IF(K11=0,0,ROUND(L11/K11*100,2))</f>
        <v>100</v>
      </c>
      <c r="T11" s="56" t="s">
        <v>341</v>
      </c>
      <c r="U11" s="56" t="s">
        <v>37</v>
      </c>
      <c r="V11" s="56" t="n">
        <v>76936.02</v>
      </c>
      <c r="W11" s="55" t="n">
        <f aca="false">P11-Q11</f>
        <v>76936.02</v>
      </c>
      <c r="X11" s="55" t="n">
        <f aca="false">IF(P11=0,0,ROUND((P11-Q11)/P11*100,2))</f>
        <v>51.27</v>
      </c>
      <c r="Y11" s="55" t="n">
        <f aca="false">IFERROR(G11-F11,"")</f>
        <v>2</v>
      </c>
      <c r="Z11" s="55" t="str">
        <f aca="false">IF(U11&lt;=0,"On Time","Late")</f>
        <v>Late</v>
      </c>
      <c r="AA11" s="55" t="str">
        <f aca="false">TEXT(E11,"yyyy-mm")</f>
        <v>2023-05</v>
      </c>
      <c r="AB11" s="55" t="n">
        <f aca="false">YEAR(E11)</f>
        <v>2023</v>
      </c>
    </row>
    <row r="12" customFormat="false" ht="15" hidden="false" customHeight="true" outlineLevel="0" collapsed="false">
      <c r="A12" s="52" t="s">
        <v>405</v>
      </c>
      <c r="B12" s="52" t="s">
        <v>406</v>
      </c>
      <c r="C12" s="52" t="s">
        <v>407</v>
      </c>
      <c r="D12" s="52" t="s">
        <v>408</v>
      </c>
      <c r="E12" s="53" t="n">
        <v>44622</v>
      </c>
      <c r="F12" s="52" t="s">
        <v>409</v>
      </c>
      <c r="G12" s="52" t="s">
        <v>410</v>
      </c>
      <c r="H12" s="52" t="s">
        <v>9</v>
      </c>
      <c r="I12" s="52" t="s">
        <v>20</v>
      </c>
      <c r="J12" s="52" t="s">
        <v>411</v>
      </c>
      <c r="K12" s="52" t="n">
        <v>668</v>
      </c>
      <c r="L12" s="52" t="n">
        <v>668</v>
      </c>
      <c r="M12" s="52" t="n">
        <v>321.45</v>
      </c>
      <c r="N12" s="52" t="n">
        <v>17.4</v>
      </c>
      <c r="O12" s="54" t="n">
        <f aca="false">ROUND(M12*(1-N12/100),2)</f>
        <v>265.52</v>
      </c>
      <c r="P12" s="54" t="n">
        <f aca="false">ROUND(O12*L12,2)</f>
        <v>177367.36</v>
      </c>
      <c r="Q12" s="52" t="n">
        <v>95896.01</v>
      </c>
      <c r="R12" s="52" t="s">
        <v>396</v>
      </c>
      <c r="S12" s="54" t="n">
        <f aca="false">IF(K12=0,0,ROUND(L12/K12*100,2))</f>
        <v>100</v>
      </c>
      <c r="T12" s="52" t="s">
        <v>412</v>
      </c>
      <c r="U12" s="52" t="s">
        <v>16</v>
      </c>
      <c r="V12" s="52" t="n">
        <v>81471.35</v>
      </c>
      <c r="W12" s="55" t="n">
        <f aca="false">P12-Q12</f>
        <v>81471.35</v>
      </c>
      <c r="X12" s="55" t="n">
        <f aca="false">IF(P12=0,0,ROUND((P12-Q12)/P12*100,2))</f>
        <v>45.93</v>
      </c>
      <c r="Y12" s="55" t="n">
        <f aca="false">IFERROR(G12-F12,"")</f>
        <v>1</v>
      </c>
      <c r="Z12" s="55" t="str">
        <f aca="false">IF(U12&lt;=0,"On Time","Late")</f>
        <v>Late</v>
      </c>
      <c r="AA12" s="55" t="str">
        <f aca="false">TEXT(E12,"yyyy-mm")</f>
        <v>2022-03</v>
      </c>
      <c r="AB12" s="55" t="n">
        <f aca="false">YEAR(E12)</f>
        <v>2022</v>
      </c>
    </row>
    <row r="13" customFormat="false" ht="15" hidden="false" customHeight="true" outlineLevel="0" collapsed="false">
      <c r="A13" s="56" t="s">
        <v>413</v>
      </c>
      <c r="B13" s="56" t="s">
        <v>414</v>
      </c>
      <c r="C13" s="56" t="s">
        <v>415</v>
      </c>
      <c r="D13" s="56" t="s">
        <v>416</v>
      </c>
      <c r="E13" s="57" t="n">
        <v>45271</v>
      </c>
      <c r="F13" s="56" t="s">
        <v>417</v>
      </c>
      <c r="G13" s="56" t="s">
        <v>418</v>
      </c>
      <c r="H13" s="56" t="s">
        <v>9</v>
      </c>
      <c r="I13" s="56" t="s">
        <v>23</v>
      </c>
      <c r="J13" s="56" t="s">
        <v>419</v>
      </c>
      <c r="K13" s="56" t="n">
        <v>1337</v>
      </c>
      <c r="L13" s="56" t="n">
        <v>1337</v>
      </c>
      <c r="M13" s="56" t="n">
        <v>899.83</v>
      </c>
      <c r="N13" s="56" t="n">
        <v>16.4</v>
      </c>
      <c r="O13" s="54" t="n">
        <f aca="false">ROUND(M13*(1-N13/100),2)</f>
        <v>752.26</v>
      </c>
      <c r="P13" s="54" t="n">
        <f aca="false">ROUND(O13*L13,2)</f>
        <v>1005771.62</v>
      </c>
      <c r="Q13" s="56" t="n">
        <v>630951.18</v>
      </c>
      <c r="R13" s="56" t="s">
        <v>396</v>
      </c>
      <c r="S13" s="54" t="n">
        <f aca="false">IF(K13=0,0,ROUND(L13/K13*100,2))</f>
        <v>100</v>
      </c>
      <c r="T13" s="56" t="s">
        <v>420</v>
      </c>
      <c r="U13" s="56" t="s">
        <v>44</v>
      </c>
      <c r="V13" s="56" t="n">
        <v>374820.44</v>
      </c>
      <c r="W13" s="55" t="n">
        <f aca="false">P13-Q13</f>
        <v>374820.44</v>
      </c>
      <c r="X13" s="55" t="n">
        <f aca="false">IF(P13=0,0,ROUND((P13-Q13)/P13*100,2))</f>
        <v>37.27</v>
      </c>
      <c r="Y13" s="55" t="n">
        <f aca="false">IFERROR(G13-F13,"")</f>
        <v>-1</v>
      </c>
      <c r="Z13" s="55" t="str">
        <f aca="false">IF(U13&lt;=0,"On Time","Late")</f>
        <v>Late</v>
      </c>
      <c r="AA13" s="55" t="str">
        <f aca="false">TEXT(E13,"yyyy-mm")</f>
        <v>2023-12</v>
      </c>
      <c r="AB13" s="55" t="n">
        <f aca="false">YEAR(E13)</f>
        <v>2023</v>
      </c>
    </row>
    <row r="14" customFormat="false" ht="15" hidden="false" customHeight="true" outlineLevel="0" collapsed="false">
      <c r="A14" s="52" t="s">
        <v>421</v>
      </c>
      <c r="B14" s="52" t="s">
        <v>422</v>
      </c>
      <c r="C14" s="52" t="s">
        <v>423</v>
      </c>
      <c r="D14" s="52" t="s">
        <v>424</v>
      </c>
      <c r="E14" s="53" t="n">
        <v>44965</v>
      </c>
      <c r="F14" s="52" t="s">
        <v>425</v>
      </c>
      <c r="G14" s="52" t="s">
        <v>426</v>
      </c>
      <c r="H14" s="52" t="s">
        <v>9</v>
      </c>
      <c r="I14" s="52" t="s">
        <v>20</v>
      </c>
      <c r="J14" s="52" t="s">
        <v>427</v>
      </c>
      <c r="K14" s="52" t="n">
        <v>1769</v>
      </c>
      <c r="L14" s="52" t="n">
        <v>1769</v>
      </c>
      <c r="M14" s="52" t="n">
        <v>890.21</v>
      </c>
      <c r="N14" s="52" t="n">
        <v>14.1</v>
      </c>
      <c r="O14" s="54" t="n">
        <f aca="false">ROUND(M14*(1-N14/100),2)</f>
        <v>764.69</v>
      </c>
      <c r="P14" s="54" t="n">
        <f aca="false">ROUND(O14*L14,2)</f>
        <v>1352736.61</v>
      </c>
      <c r="Q14" s="52" t="n">
        <v>871283.58</v>
      </c>
      <c r="R14" s="52" t="s">
        <v>332</v>
      </c>
      <c r="S14" s="54" t="n">
        <f aca="false">IF(K14=0,0,ROUND(L14/K14*100,2))</f>
        <v>100</v>
      </c>
      <c r="T14" s="52" t="s">
        <v>428</v>
      </c>
      <c r="U14" s="52" t="s">
        <v>34</v>
      </c>
      <c r="V14" s="52" t="n">
        <v>481453.03</v>
      </c>
      <c r="W14" s="55" t="n">
        <f aca="false">P14-Q14</f>
        <v>481453.03</v>
      </c>
      <c r="X14" s="55" t="n">
        <f aca="false">IF(P14=0,0,ROUND((P14-Q14)/P14*100,2))</f>
        <v>35.59</v>
      </c>
      <c r="Y14" s="55" t="n">
        <f aca="false">IFERROR(G14-F14,"")</f>
        <v>1</v>
      </c>
      <c r="Z14" s="55" t="str">
        <f aca="false">IF(U14&lt;=0,"On Time","Late")</f>
        <v>Late</v>
      </c>
      <c r="AA14" s="55" t="str">
        <f aca="false">TEXT(E14,"yyyy-mm")</f>
        <v>2023-02</v>
      </c>
      <c r="AB14" s="55" t="n">
        <f aca="false">YEAR(E14)</f>
        <v>2023</v>
      </c>
    </row>
    <row r="15" customFormat="false" ht="15" hidden="false" customHeight="true" outlineLevel="0" collapsed="false">
      <c r="A15" s="56" t="s">
        <v>429</v>
      </c>
      <c r="B15" s="56" t="s">
        <v>430</v>
      </c>
      <c r="C15" s="56" t="s">
        <v>431</v>
      </c>
      <c r="D15" s="56" t="s">
        <v>432</v>
      </c>
      <c r="E15" s="57" t="n">
        <v>45251</v>
      </c>
      <c r="F15" s="56" t="s">
        <v>433</v>
      </c>
      <c r="G15" s="56" t="s">
        <v>434</v>
      </c>
      <c r="H15" s="56" t="s">
        <v>9</v>
      </c>
      <c r="I15" s="56" t="s">
        <v>17</v>
      </c>
      <c r="J15" s="56" t="s">
        <v>435</v>
      </c>
      <c r="K15" s="56" t="n">
        <v>938</v>
      </c>
      <c r="L15" s="56" t="n">
        <v>938</v>
      </c>
      <c r="M15" s="56" t="n">
        <v>202.92</v>
      </c>
      <c r="N15" s="56" t="n">
        <v>18.1</v>
      </c>
      <c r="O15" s="54" t="n">
        <f aca="false">ROUND(M15*(1-N15/100),2)</f>
        <v>166.19</v>
      </c>
      <c r="P15" s="54" t="n">
        <f aca="false">ROUND(O15*L15,2)</f>
        <v>155886.22</v>
      </c>
      <c r="Q15" s="56" t="n">
        <v>89271.94</v>
      </c>
      <c r="R15" s="56" t="s">
        <v>396</v>
      </c>
      <c r="S15" s="54" t="n">
        <f aca="false">IF(K15=0,0,ROUND(L15/K15*100,2))</f>
        <v>100</v>
      </c>
      <c r="T15" s="56" t="s">
        <v>436</v>
      </c>
      <c r="U15" s="56" t="s">
        <v>43</v>
      </c>
      <c r="V15" s="56" t="n">
        <v>66614.28</v>
      </c>
      <c r="W15" s="55" t="n">
        <f aca="false">P15-Q15</f>
        <v>66614.28</v>
      </c>
      <c r="X15" s="55" t="n">
        <f aca="false">IF(P15=0,0,ROUND((P15-Q15)/P15*100,2))</f>
        <v>42.73</v>
      </c>
      <c r="Y15" s="55" t="n">
        <f aca="false">IFERROR(G15-F15,"")</f>
        <v>2</v>
      </c>
      <c r="Z15" s="55" t="str">
        <f aca="false">IF(U15&lt;=0,"On Time","Late")</f>
        <v>Late</v>
      </c>
      <c r="AA15" s="55" t="str">
        <f aca="false">TEXT(E15,"yyyy-mm")</f>
        <v>2023-11</v>
      </c>
      <c r="AB15" s="55" t="n">
        <f aca="false">YEAR(E15)</f>
        <v>2023</v>
      </c>
    </row>
    <row r="16" customFormat="false" ht="15" hidden="false" customHeight="true" outlineLevel="0" collapsed="false">
      <c r="A16" s="52" t="s">
        <v>437</v>
      </c>
      <c r="B16" s="52" t="s">
        <v>438</v>
      </c>
      <c r="C16" s="52" t="s">
        <v>439</v>
      </c>
      <c r="D16" s="52" t="s">
        <v>440</v>
      </c>
      <c r="E16" s="53" t="n">
        <v>44658</v>
      </c>
      <c r="F16" s="52" t="s">
        <v>441</v>
      </c>
      <c r="G16" s="52" t="s">
        <v>442</v>
      </c>
      <c r="H16" s="52" t="s">
        <v>12</v>
      </c>
      <c r="I16" s="52" t="s">
        <v>25</v>
      </c>
      <c r="J16" s="52" t="s">
        <v>443</v>
      </c>
      <c r="K16" s="52" t="n">
        <v>1065</v>
      </c>
      <c r="L16" s="52" t="n">
        <v>1065</v>
      </c>
      <c r="M16" s="52" t="n">
        <v>716.89</v>
      </c>
      <c r="N16" s="52" t="n">
        <v>8.5</v>
      </c>
      <c r="O16" s="54" t="n">
        <f aca="false">ROUND(M16*(1-N16/100),2)</f>
        <v>655.95</v>
      </c>
      <c r="P16" s="54" t="n">
        <f aca="false">ROUND(O16*L16,2)</f>
        <v>698586.75</v>
      </c>
      <c r="Q16" s="52" t="n">
        <v>323274.82</v>
      </c>
      <c r="R16" s="52" t="s">
        <v>332</v>
      </c>
      <c r="S16" s="54" t="n">
        <f aca="false">IF(K16=0,0,ROUND(L16/K16*100,2))</f>
        <v>100</v>
      </c>
      <c r="T16" s="52" t="s">
        <v>444</v>
      </c>
      <c r="U16" s="52" t="s">
        <v>19</v>
      </c>
      <c r="V16" s="52" t="n">
        <v>375311.93</v>
      </c>
      <c r="W16" s="55" t="n">
        <f aca="false">P16-Q16</f>
        <v>375311.93</v>
      </c>
      <c r="X16" s="55" t="n">
        <f aca="false">IF(P16=0,0,ROUND((P16-Q16)/P16*100,2))</f>
        <v>53.72</v>
      </c>
      <c r="Y16" s="55" t="n">
        <f aca="false">IFERROR(G16-F16,"")</f>
        <v>1</v>
      </c>
      <c r="Z16" s="55" t="str">
        <f aca="false">IF(U16&lt;=0,"On Time","Late")</f>
        <v>Late</v>
      </c>
      <c r="AA16" s="55" t="str">
        <f aca="false">TEXT(E16,"yyyy-mm")</f>
        <v>2022-04</v>
      </c>
      <c r="AB16" s="55" t="n">
        <f aca="false">YEAR(E16)</f>
        <v>2022</v>
      </c>
    </row>
    <row r="17" customFormat="false" ht="15" hidden="false" customHeight="true" outlineLevel="0" collapsed="false">
      <c r="A17" s="56" t="s">
        <v>445</v>
      </c>
      <c r="B17" s="56" t="s">
        <v>446</v>
      </c>
      <c r="C17" s="56" t="s">
        <v>447</v>
      </c>
      <c r="D17" s="56" t="s">
        <v>448</v>
      </c>
      <c r="E17" s="57" t="n">
        <v>45093</v>
      </c>
      <c r="F17" s="56" t="s">
        <v>449</v>
      </c>
      <c r="G17" s="56" t="s">
        <v>450</v>
      </c>
      <c r="H17" s="56" t="s">
        <v>12</v>
      </c>
      <c r="I17" s="56" t="s">
        <v>23</v>
      </c>
      <c r="J17" s="56" t="s">
        <v>451</v>
      </c>
      <c r="K17" s="56" t="n">
        <v>531</v>
      </c>
      <c r="L17" s="56" t="n">
        <v>531</v>
      </c>
      <c r="M17" s="56" t="n">
        <v>867.47</v>
      </c>
      <c r="N17" s="56" t="n">
        <v>13</v>
      </c>
      <c r="O17" s="54" t="n">
        <f aca="false">ROUND(M17*(1-N17/100),2)</f>
        <v>754.7</v>
      </c>
      <c r="P17" s="54" t="n">
        <f aca="false">ROUND(O17*L17,2)</f>
        <v>400745.7</v>
      </c>
      <c r="Q17" s="56" t="n">
        <v>212710</v>
      </c>
      <c r="R17" s="56" t="s">
        <v>396</v>
      </c>
      <c r="S17" s="54" t="n">
        <f aca="false">IF(K17=0,0,ROUND(L17/K17*100,2))</f>
        <v>100</v>
      </c>
      <c r="T17" s="56" t="s">
        <v>452</v>
      </c>
      <c r="U17" s="56" t="s">
        <v>38</v>
      </c>
      <c r="V17" s="56" t="n">
        <v>188035.7</v>
      </c>
      <c r="W17" s="55" t="n">
        <f aca="false">P17-Q17</f>
        <v>188035.7</v>
      </c>
      <c r="X17" s="55" t="n">
        <f aca="false">IF(P17=0,0,ROUND((P17-Q17)/P17*100,2))</f>
        <v>46.92</v>
      </c>
      <c r="Y17" s="55" t="n">
        <f aca="false">IFERROR(G17-F17,"")</f>
        <v>-1</v>
      </c>
      <c r="Z17" s="55" t="str">
        <f aca="false">IF(U17&lt;=0,"On Time","Late")</f>
        <v>Late</v>
      </c>
      <c r="AA17" s="55" t="str">
        <f aca="false">TEXT(E17,"yyyy-mm")</f>
        <v>2023-06</v>
      </c>
      <c r="AB17" s="55" t="n">
        <f aca="false">YEAR(E17)</f>
        <v>2023</v>
      </c>
    </row>
    <row r="18" customFormat="false" ht="15" hidden="false" customHeight="true" outlineLevel="0" collapsed="false">
      <c r="A18" s="52" t="s">
        <v>453</v>
      </c>
      <c r="B18" s="52" t="s">
        <v>454</v>
      </c>
      <c r="C18" s="52" t="s">
        <v>455</v>
      </c>
      <c r="D18" s="52" t="s">
        <v>456</v>
      </c>
      <c r="E18" s="53" t="n">
        <v>44664</v>
      </c>
      <c r="F18" s="52" t="s">
        <v>441</v>
      </c>
      <c r="G18" s="52" t="s">
        <v>457</v>
      </c>
      <c r="H18" s="52" t="s">
        <v>15</v>
      </c>
      <c r="I18" s="52" t="s">
        <v>17</v>
      </c>
      <c r="J18" s="52" t="s">
        <v>458</v>
      </c>
      <c r="K18" s="52" t="n">
        <v>1738</v>
      </c>
      <c r="L18" s="52" t="n">
        <v>1738</v>
      </c>
      <c r="M18" s="52" t="n">
        <v>590.82</v>
      </c>
      <c r="N18" s="52" t="n">
        <v>15.4</v>
      </c>
      <c r="O18" s="54" t="n">
        <f aca="false">ROUND(M18*(1-N18/100),2)</f>
        <v>499.83</v>
      </c>
      <c r="P18" s="54" t="n">
        <f aca="false">ROUND(O18*L18,2)</f>
        <v>868704.54</v>
      </c>
      <c r="Q18" s="52" t="n">
        <v>474730.4</v>
      </c>
      <c r="R18" s="52" t="s">
        <v>332</v>
      </c>
      <c r="S18" s="54" t="n">
        <f aca="false">IF(K18=0,0,ROUND(L18/K18*100,2))</f>
        <v>100</v>
      </c>
      <c r="T18" s="52" t="s">
        <v>459</v>
      </c>
      <c r="U18" s="52" t="s">
        <v>19</v>
      </c>
      <c r="V18" s="52" t="n">
        <v>393974.14</v>
      </c>
      <c r="W18" s="55" t="n">
        <f aca="false">P18-Q18</f>
        <v>393974.14</v>
      </c>
      <c r="X18" s="55" t="n">
        <f aca="false">IF(P18=0,0,ROUND((P18-Q18)/P18*100,2))</f>
        <v>45.35</v>
      </c>
      <c r="Y18" s="55" t="n">
        <f aca="false">IFERROR(G18-F18,"")</f>
        <v>3</v>
      </c>
      <c r="Z18" s="55" t="str">
        <f aca="false">IF(U18&lt;=0,"On Time","Late")</f>
        <v>Late</v>
      </c>
      <c r="AA18" s="55" t="str">
        <f aca="false">TEXT(E18,"yyyy-mm")</f>
        <v>2022-04</v>
      </c>
      <c r="AB18" s="55" t="n">
        <f aca="false">YEAR(E18)</f>
        <v>2022</v>
      </c>
    </row>
    <row r="19" customFormat="false" ht="15" hidden="false" customHeight="true" outlineLevel="0" collapsed="false">
      <c r="A19" s="56" t="s">
        <v>460</v>
      </c>
      <c r="B19" s="56" t="s">
        <v>461</v>
      </c>
      <c r="C19" s="56" t="s">
        <v>462</v>
      </c>
      <c r="D19" s="56" t="s">
        <v>463</v>
      </c>
      <c r="E19" s="57" t="n">
        <v>44859</v>
      </c>
      <c r="F19" s="56" t="s">
        <v>464</v>
      </c>
      <c r="G19" s="56" t="s">
        <v>465</v>
      </c>
      <c r="H19" s="56" t="s">
        <v>18</v>
      </c>
      <c r="I19" s="56" t="s">
        <v>11</v>
      </c>
      <c r="J19" s="56" t="s">
        <v>466</v>
      </c>
      <c r="K19" s="56" t="n">
        <v>453</v>
      </c>
      <c r="L19" s="56" t="n">
        <v>453</v>
      </c>
      <c r="M19" s="56" t="n">
        <v>559.82</v>
      </c>
      <c r="N19" s="56" t="n">
        <v>11.8</v>
      </c>
      <c r="O19" s="54" t="n">
        <f aca="false">ROUND(M19*(1-N19/100),2)</f>
        <v>493.76</v>
      </c>
      <c r="P19" s="54" t="n">
        <f aca="false">ROUND(O19*L19,2)</f>
        <v>223673.28</v>
      </c>
      <c r="Q19" s="56" t="n">
        <v>126981.46</v>
      </c>
      <c r="R19" s="56" t="s">
        <v>380</v>
      </c>
      <c r="S19" s="54" t="n">
        <f aca="false">IF(K19=0,0,ROUND(L19/K19*100,2))</f>
        <v>100</v>
      </c>
      <c r="T19" s="56" t="s">
        <v>467</v>
      </c>
      <c r="U19" s="56" t="s">
        <v>30</v>
      </c>
      <c r="V19" s="56" t="n">
        <v>96691.82</v>
      </c>
      <c r="W19" s="55" t="n">
        <f aca="false">P19-Q19</f>
        <v>96691.82</v>
      </c>
      <c r="X19" s="55" t="n">
        <f aca="false">IF(P19=0,0,ROUND((P19-Q19)/P19*100,2))</f>
        <v>43.23</v>
      </c>
      <c r="Y19" s="55" t="n">
        <f aca="false">IFERROR(G19-F19,"")</f>
        <v>3</v>
      </c>
      <c r="Z19" s="55" t="str">
        <f aca="false">IF(U19&lt;=0,"On Time","Late")</f>
        <v>Late</v>
      </c>
      <c r="AA19" s="55" t="str">
        <f aca="false">TEXT(E19,"yyyy-mm")</f>
        <v>2022-10</v>
      </c>
      <c r="AB19" s="55" t="n">
        <f aca="false">YEAR(E19)</f>
        <v>2022</v>
      </c>
    </row>
    <row r="20" customFormat="false" ht="15" hidden="false" customHeight="true" outlineLevel="0" collapsed="false">
      <c r="A20" s="52" t="s">
        <v>468</v>
      </c>
      <c r="B20" s="52" t="s">
        <v>469</v>
      </c>
      <c r="C20" s="52" t="s">
        <v>470</v>
      </c>
      <c r="D20" s="52" t="s">
        <v>471</v>
      </c>
      <c r="E20" s="53" t="n">
        <v>45242</v>
      </c>
      <c r="F20" s="52" t="s">
        <v>472</v>
      </c>
      <c r="G20" s="52" t="s">
        <v>473</v>
      </c>
      <c r="H20" s="52" t="s">
        <v>9</v>
      </c>
      <c r="I20" s="52" t="s">
        <v>20</v>
      </c>
      <c r="J20" s="52" t="s">
        <v>474</v>
      </c>
      <c r="K20" s="52" t="n">
        <v>1104</v>
      </c>
      <c r="L20" s="52" t="n">
        <v>1104</v>
      </c>
      <c r="M20" s="52" t="n">
        <v>611.25</v>
      </c>
      <c r="N20" s="52" t="n">
        <v>1.9</v>
      </c>
      <c r="O20" s="54" t="n">
        <f aca="false">ROUND(M20*(1-N20/100),2)</f>
        <v>599.64</v>
      </c>
      <c r="P20" s="54" t="n">
        <f aca="false">ROUND(O20*L20,2)</f>
        <v>662002.56</v>
      </c>
      <c r="Q20" s="52" t="n">
        <v>355482.12</v>
      </c>
      <c r="R20" s="52" t="s">
        <v>380</v>
      </c>
      <c r="S20" s="54" t="n">
        <f aca="false">IF(K20=0,0,ROUND(L20/K20*100,2))</f>
        <v>100</v>
      </c>
      <c r="T20" s="52" t="s">
        <v>475</v>
      </c>
      <c r="U20" s="52" t="s">
        <v>43</v>
      </c>
      <c r="V20" s="52" t="n">
        <v>306520.44</v>
      </c>
      <c r="W20" s="55" t="n">
        <f aca="false">P20-Q20</f>
        <v>306520.44</v>
      </c>
      <c r="X20" s="55" t="n">
        <f aca="false">IF(P20=0,0,ROUND((P20-Q20)/P20*100,2))</f>
        <v>46.3</v>
      </c>
      <c r="Y20" s="55" t="n">
        <f aca="false">IFERROR(G20-F20,"")</f>
        <v>-1</v>
      </c>
      <c r="Z20" s="55" t="str">
        <f aca="false">IF(U20&lt;=0,"On Time","Late")</f>
        <v>Late</v>
      </c>
      <c r="AA20" s="55" t="str">
        <f aca="false">TEXT(E20,"yyyy-mm")</f>
        <v>2023-11</v>
      </c>
      <c r="AB20" s="55" t="n">
        <f aca="false">YEAR(E20)</f>
        <v>2023</v>
      </c>
    </row>
    <row r="21" customFormat="false" ht="15" hidden="false" customHeight="true" outlineLevel="0" collapsed="false">
      <c r="A21" s="56" t="s">
        <v>476</v>
      </c>
      <c r="B21" s="56" t="s">
        <v>477</v>
      </c>
      <c r="C21" s="56" t="s">
        <v>478</v>
      </c>
      <c r="D21" s="56" t="s">
        <v>479</v>
      </c>
      <c r="E21" s="57" t="n">
        <v>45216</v>
      </c>
      <c r="F21" s="56" t="s">
        <v>480</v>
      </c>
      <c r="G21" s="56" t="s">
        <v>480</v>
      </c>
      <c r="H21" s="56" t="s">
        <v>12</v>
      </c>
      <c r="I21" s="56" t="s">
        <v>11</v>
      </c>
      <c r="J21" s="56" t="s">
        <v>481</v>
      </c>
      <c r="K21" s="56" t="n">
        <v>1057</v>
      </c>
      <c r="L21" s="56" t="n">
        <v>887</v>
      </c>
      <c r="M21" s="56" t="n">
        <v>717.83</v>
      </c>
      <c r="N21" s="56" t="n">
        <v>13.7</v>
      </c>
      <c r="O21" s="54" t="n">
        <f aca="false">ROUND(M21*(1-N21/100),2)</f>
        <v>619.49</v>
      </c>
      <c r="P21" s="54" t="n">
        <f aca="false">ROUND(O21*L21,2)</f>
        <v>549487.63</v>
      </c>
      <c r="Q21" s="56" t="n">
        <v>274819.32</v>
      </c>
      <c r="R21" s="56" t="s">
        <v>340</v>
      </c>
      <c r="S21" s="54" t="n">
        <f aca="false">IF(K21=0,0,ROUND(L21/K21*100,2))</f>
        <v>83.92</v>
      </c>
      <c r="T21" s="56" t="s">
        <v>467</v>
      </c>
      <c r="U21" s="56" t="s">
        <v>42</v>
      </c>
      <c r="V21" s="56" t="n">
        <v>274668.31</v>
      </c>
      <c r="W21" s="55" t="n">
        <f aca="false">P21-Q21</f>
        <v>274668.31</v>
      </c>
      <c r="X21" s="55" t="n">
        <f aca="false">IF(P21=0,0,ROUND((P21-Q21)/P21*100,2))</f>
        <v>49.99</v>
      </c>
      <c r="Y21" s="55" t="n">
        <f aca="false">IFERROR(G21-F21,"")</f>
        <v>0</v>
      </c>
      <c r="Z21" s="55" t="str">
        <f aca="false">IF(U21&lt;=0,"On Time","Late")</f>
        <v>Late</v>
      </c>
      <c r="AA21" s="55" t="str">
        <f aca="false">TEXT(E21,"yyyy-mm")</f>
        <v>2023-10</v>
      </c>
      <c r="AB21" s="55" t="n">
        <f aca="false">YEAR(E21)</f>
        <v>2023</v>
      </c>
    </row>
    <row r="22" customFormat="false" ht="15" hidden="false" customHeight="true" outlineLevel="0" collapsed="false">
      <c r="A22" s="52" t="s">
        <v>482</v>
      </c>
      <c r="B22" s="52" t="s">
        <v>483</v>
      </c>
      <c r="C22" s="52" t="s">
        <v>484</v>
      </c>
      <c r="D22" s="52" t="s">
        <v>485</v>
      </c>
      <c r="E22" s="53" t="n">
        <v>45388</v>
      </c>
      <c r="F22" s="52" t="s">
        <v>486</v>
      </c>
      <c r="G22" s="52" t="s">
        <v>487</v>
      </c>
      <c r="H22" s="52" t="s">
        <v>9</v>
      </c>
      <c r="I22" s="52" t="s">
        <v>14</v>
      </c>
      <c r="J22" s="52" t="s">
        <v>419</v>
      </c>
      <c r="K22" s="52" t="n">
        <v>470</v>
      </c>
      <c r="L22" s="52" t="n">
        <v>470</v>
      </c>
      <c r="M22" s="52" t="n">
        <v>125.1</v>
      </c>
      <c r="N22" s="52" t="n">
        <v>15.9</v>
      </c>
      <c r="O22" s="54" t="n">
        <f aca="false">ROUND(M22*(1-N22/100),2)</f>
        <v>105.21</v>
      </c>
      <c r="P22" s="54" t="n">
        <f aca="false">ROUND(O22*L22,2)</f>
        <v>49448.7</v>
      </c>
      <c r="Q22" s="52" t="n">
        <v>20932.07</v>
      </c>
      <c r="R22" s="52" t="s">
        <v>380</v>
      </c>
      <c r="S22" s="54" t="n">
        <f aca="false">IF(K22=0,0,ROUND(L22/K22*100,2))</f>
        <v>100</v>
      </c>
      <c r="T22" s="52" t="s">
        <v>467</v>
      </c>
      <c r="U22" s="52" t="s">
        <v>48</v>
      </c>
      <c r="V22" s="52" t="n">
        <v>28516.63</v>
      </c>
      <c r="W22" s="55" t="n">
        <f aca="false">P22-Q22</f>
        <v>28516.63</v>
      </c>
      <c r="X22" s="55" t="n">
        <f aca="false">IF(P22=0,0,ROUND((P22-Q22)/P22*100,2))</f>
        <v>57.67</v>
      </c>
      <c r="Y22" s="55" t="n">
        <f aca="false">IFERROR(G22-F22,"")</f>
        <v>-1</v>
      </c>
      <c r="Z22" s="55" t="str">
        <f aca="false">IF(U22&lt;=0,"On Time","Late")</f>
        <v>Late</v>
      </c>
      <c r="AA22" s="55" t="str">
        <f aca="false">TEXT(E22,"yyyy-mm")</f>
        <v>2024-04</v>
      </c>
      <c r="AB22" s="55" t="n">
        <f aca="false">YEAR(E22)</f>
        <v>2024</v>
      </c>
    </row>
    <row r="23" customFormat="false" ht="15" hidden="false" customHeight="true" outlineLevel="0" collapsed="false">
      <c r="A23" s="56" t="s">
        <v>488</v>
      </c>
      <c r="B23" s="56" t="s">
        <v>489</v>
      </c>
      <c r="C23" s="56" t="s">
        <v>490</v>
      </c>
      <c r="D23" s="56" t="s">
        <v>491</v>
      </c>
      <c r="E23" s="57" t="n">
        <v>44798</v>
      </c>
      <c r="F23" s="56" t="s">
        <v>492</v>
      </c>
      <c r="G23" s="56" t="s">
        <v>493</v>
      </c>
      <c r="H23" s="56" t="s">
        <v>9</v>
      </c>
      <c r="I23" s="56" t="s">
        <v>25</v>
      </c>
      <c r="J23" s="56" t="s">
        <v>494</v>
      </c>
      <c r="K23" s="56" t="n">
        <v>1582</v>
      </c>
      <c r="L23" s="56" t="n">
        <v>1582</v>
      </c>
      <c r="M23" s="56" t="n">
        <v>901.95</v>
      </c>
      <c r="N23" s="56" t="n">
        <v>11.4</v>
      </c>
      <c r="O23" s="54" t="n">
        <f aca="false">ROUND(M23*(1-N23/100),2)</f>
        <v>799.13</v>
      </c>
      <c r="P23" s="54" t="n">
        <f aca="false">ROUND(O23*L23,2)</f>
        <v>1264223.66</v>
      </c>
      <c r="Q23" s="56" t="n">
        <v>802814.64</v>
      </c>
      <c r="R23" s="56" t="s">
        <v>396</v>
      </c>
      <c r="S23" s="54" t="n">
        <f aca="false">IF(K23=0,0,ROUND(L23/K23*100,2))</f>
        <v>100</v>
      </c>
      <c r="T23" s="56" t="s">
        <v>495</v>
      </c>
      <c r="U23" s="56" t="s">
        <v>28</v>
      </c>
      <c r="V23" s="56" t="n">
        <v>461409.02</v>
      </c>
      <c r="W23" s="55" t="n">
        <f aca="false">P23-Q23</f>
        <v>461409.02</v>
      </c>
      <c r="X23" s="55" t="n">
        <f aca="false">IF(P23=0,0,ROUND((P23-Q23)/P23*100,2))</f>
        <v>36.5</v>
      </c>
      <c r="Y23" s="55" t="n">
        <f aca="false">IFERROR(G23-F23,"")</f>
        <v>2</v>
      </c>
      <c r="Z23" s="55" t="str">
        <f aca="false">IF(U23&lt;=0,"On Time","Late")</f>
        <v>Late</v>
      </c>
      <c r="AA23" s="55" t="str">
        <f aca="false">TEXT(E23,"yyyy-mm")</f>
        <v>2022-08</v>
      </c>
      <c r="AB23" s="55" t="n">
        <f aca="false">YEAR(E23)</f>
        <v>2022</v>
      </c>
    </row>
    <row r="24" customFormat="false" ht="15" hidden="false" customHeight="true" outlineLevel="0" collapsed="false">
      <c r="A24" s="52" t="s">
        <v>496</v>
      </c>
      <c r="B24" s="52" t="s">
        <v>497</v>
      </c>
      <c r="C24" s="52" t="s">
        <v>498</v>
      </c>
      <c r="D24" s="52" t="s">
        <v>499</v>
      </c>
      <c r="E24" s="53" t="n">
        <v>44690</v>
      </c>
      <c r="F24" s="52" t="s">
        <v>500</v>
      </c>
      <c r="G24" s="52" t="s">
        <v>500</v>
      </c>
      <c r="H24" s="52" t="s">
        <v>12</v>
      </c>
      <c r="I24" s="52" t="s">
        <v>14</v>
      </c>
      <c r="J24" s="52" t="s">
        <v>501</v>
      </c>
      <c r="K24" s="52" t="n">
        <v>1273</v>
      </c>
      <c r="L24" s="52" t="n">
        <v>1273</v>
      </c>
      <c r="M24" s="52" t="n">
        <v>501.52</v>
      </c>
      <c r="N24" s="52" t="n">
        <v>13.2</v>
      </c>
      <c r="O24" s="54" t="n">
        <f aca="false">ROUND(M24*(1-N24/100),2)</f>
        <v>435.32</v>
      </c>
      <c r="P24" s="54" t="n">
        <f aca="false">ROUND(O24*L24,2)</f>
        <v>554162.36</v>
      </c>
      <c r="Q24" s="52" t="n">
        <v>367539.11</v>
      </c>
      <c r="R24" s="52" t="s">
        <v>396</v>
      </c>
      <c r="S24" s="54" t="n">
        <f aca="false">IF(K24=0,0,ROUND(L24/K24*100,2))</f>
        <v>100</v>
      </c>
      <c r="T24" s="52" t="s">
        <v>412</v>
      </c>
      <c r="U24" s="52" t="s">
        <v>22</v>
      </c>
      <c r="V24" s="52" t="n">
        <v>186623.25</v>
      </c>
      <c r="W24" s="55" t="n">
        <f aca="false">P24-Q24</f>
        <v>186623.25</v>
      </c>
      <c r="X24" s="55" t="n">
        <f aca="false">IF(P24=0,0,ROUND((P24-Q24)/P24*100,2))</f>
        <v>33.68</v>
      </c>
      <c r="Y24" s="55" t="n">
        <f aca="false">IFERROR(G24-F24,"")</f>
        <v>0</v>
      </c>
      <c r="Z24" s="55" t="str">
        <f aca="false">IF(U24&lt;=0,"On Time","Late")</f>
        <v>Late</v>
      </c>
      <c r="AA24" s="55" t="str">
        <f aca="false">TEXT(E24,"yyyy-mm")</f>
        <v>2022-05</v>
      </c>
      <c r="AB24" s="55" t="n">
        <f aca="false">YEAR(E24)</f>
        <v>2022</v>
      </c>
    </row>
    <row r="25" customFormat="false" ht="15" hidden="false" customHeight="true" outlineLevel="0" collapsed="false">
      <c r="A25" s="56" t="s">
        <v>502</v>
      </c>
      <c r="B25" s="56" t="s">
        <v>503</v>
      </c>
      <c r="C25" s="56" t="s">
        <v>504</v>
      </c>
      <c r="D25" s="56" t="s">
        <v>505</v>
      </c>
      <c r="E25" s="57" t="n">
        <v>44757</v>
      </c>
      <c r="F25" s="56" t="s">
        <v>506</v>
      </c>
      <c r="G25" s="56" t="s">
        <v>506</v>
      </c>
      <c r="H25" s="56" t="s">
        <v>9</v>
      </c>
      <c r="I25" s="56" t="s">
        <v>23</v>
      </c>
      <c r="J25" s="56" t="s">
        <v>507</v>
      </c>
      <c r="K25" s="56" t="n">
        <v>795</v>
      </c>
      <c r="L25" s="56" t="n">
        <v>795</v>
      </c>
      <c r="M25" s="56" t="n">
        <v>127.41</v>
      </c>
      <c r="N25" s="56" t="n">
        <v>3.4</v>
      </c>
      <c r="O25" s="54" t="n">
        <f aca="false">ROUND(M25*(1-N25/100),2)</f>
        <v>123.08</v>
      </c>
      <c r="P25" s="54" t="n">
        <f aca="false">ROUND(O25*L25,2)</f>
        <v>97848.6</v>
      </c>
      <c r="Q25" s="56" t="n">
        <v>41869.47</v>
      </c>
      <c r="R25" s="56" t="s">
        <v>371</v>
      </c>
      <c r="S25" s="54" t="n">
        <f aca="false">IF(K25=0,0,ROUND(L25/K25*100,2))</f>
        <v>100</v>
      </c>
      <c r="T25" s="56" t="s">
        <v>508</v>
      </c>
      <c r="U25" s="56" t="s">
        <v>26</v>
      </c>
      <c r="V25" s="56" t="n">
        <v>55979.13</v>
      </c>
      <c r="W25" s="55" t="n">
        <f aca="false">P25-Q25</f>
        <v>55979.13</v>
      </c>
      <c r="X25" s="55" t="n">
        <f aca="false">IF(P25=0,0,ROUND((P25-Q25)/P25*100,2))</f>
        <v>57.21</v>
      </c>
      <c r="Y25" s="55" t="n">
        <f aca="false">IFERROR(G25-F25,"")</f>
        <v>0</v>
      </c>
      <c r="Z25" s="55" t="str">
        <f aca="false">IF(U25&lt;=0,"On Time","Late")</f>
        <v>Late</v>
      </c>
      <c r="AA25" s="55" t="str">
        <f aca="false">TEXT(E25,"yyyy-mm")</f>
        <v>2022-07</v>
      </c>
      <c r="AB25" s="55" t="n">
        <f aca="false">YEAR(E25)</f>
        <v>2022</v>
      </c>
    </row>
    <row r="26" customFormat="false" ht="15" hidden="false" customHeight="true" outlineLevel="0" collapsed="false">
      <c r="A26" s="52" t="s">
        <v>509</v>
      </c>
      <c r="B26" s="52" t="s">
        <v>510</v>
      </c>
      <c r="C26" s="52" t="s">
        <v>511</v>
      </c>
      <c r="D26" s="52" t="s">
        <v>512</v>
      </c>
      <c r="E26" s="53" t="n">
        <v>45142</v>
      </c>
      <c r="F26" s="52" t="s">
        <v>513</v>
      </c>
      <c r="G26" s="52" t="s">
        <v>514</v>
      </c>
      <c r="H26" s="52" t="s">
        <v>18</v>
      </c>
      <c r="I26" s="52" t="s">
        <v>14</v>
      </c>
      <c r="J26" s="52" t="s">
        <v>515</v>
      </c>
      <c r="K26" s="52" t="n">
        <v>258</v>
      </c>
      <c r="L26" s="52" t="n">
        <v>258</v>
      </c>
      <c r="M26" s="52" t="n">
        <v>346.74</v>
      </c>
      <c r="N26" s="52" t="n">
        <v>3.8</v>
      </c>
      <c r="O26" s="54" t="n">
        <f aca="false">ROUND(M26*(1-N26/100),2)</f>
        <v>333.56</v>
      </c>
      <c r="P26" s="54" t="n">
        <f aca="false">ROUND(O26*L26,2)</f>
        <v>86058.48</v>
      </c>
      <c r="Q26" s="52" t="n">
        <v>59239.31</v>
      </c>
      <c r="R26" s="52" t="s">
        <v>332</v>
      </c>
      <c r="S26" s="54" t="n">
        <f aca="false">IF(K26=0,0,ROUND(L26/K26*100,2))</f>
        <v>100</v>
      </c>
      <c r="T26" s="52" t="s">
        <v>516</v>
      </c>
      <c r="U26" s="52" t="s">
        <v>40</v>
      </c>
      <c r="V26" s="52" t="n">
        <v>26819.17</v>
      </c>
      <c r="W26" s="55" t="n">
        <f aca="false">P26-Q26</f>
        <v>26819.17</v>
      </c>
      <c r="X26" s="55" t="n">
        <f aca="false">IF(P26=0,0,ROUND((P26-Q26)/P26*100,2))</f>
        <v>31.16</v>
      </c>
      <c r="Y26" s="55" t="n">
        <f aca="false">IFERROR(G26-F26,"")</f>
        <v>1</v>
      </c>
      <c r="Z26" s="55" t="str">
        <f aca="false">IF(U26&lt;=0,"On Time","Late")</f>
        <v>Late</v>
      </c>
      <c r="AA26" s="55" t="str">
        <f aca="false">TEXT(E26,"yyyy-mm")</f>
        <v>2023-08</v>
      </c>
      <c r="AB26" s="55" t="n">
        <f aca="false">YEAR(E26)</f>
        <v>2023</v>
      </c>
    </row>
    <row r="27" customFormat="false" ht="15" hidden="false" customHeight="true" outlineLevel="0" collapsed="false">
      <c r="A27" s="56" t="s">
        <v>517</v>
      </c>
      <c r="B27" s="56" t="s">
        <v>518</v>
      </c>
      <c r="C27" s="56" t="s">
        <v>519</v>
      </c>
      <c r="D27" s="56" t="s">
        <v>520</v>
      </c>
      <c r="E27" s="57" t="n">
        <v>45207</v>
      </c>
      <c r="F27" s="56" t="s">
        <v>521</v>
      </c>
      <c r="G27" s="56" t="s">
        <v>521</v>
      </c>
      <c r="H27" s="56" t="s">
        <v>21</v>
      </c>
      <c r="I27" s="56" t="s">
        <v>11</v>
      </c>
      <c r="J27" s="56" t="s">
        <v>411</v>
      </c>
      <c r="K27" s="56" t="n">
        <v>923</v>
      </c>
      <c r="L27" s="56" t="n">
        <v>923</v>
      </c>
      <c r="M27" s="56" t="n">
        <v>749.26</v>
      </c>
      <c r="N27" s="56" t="n">
        <v>8.6</v>
      </c>
      <c r="O27" s="54" t="n">
        <f aca="false">ROUND(M27*(1-N27/100),2)</f>
        <v>684.82</v>
      </c>
      <c r="P27" s="54" t="n">
        <f aca="false">ROUND(O27*L27,2)</f>
        <v>632088.86</v>
      </c>
      <c r="Q27" s="56" t="n">
        <v>294111.76</v>
      </c>
      <c r="R27" s="56" t="s">
        <v>340</v>
      </c>
      <c r="S27" s="54" t="n">
        <f aca="false">IF(K27=0,0,ROUND(L27/K27*100,2))</f>
        <v>100</v>
      </c>
      <c r="T27" s="56" t="s">
        <v>522</v>
      </c>
      <c r="U27" s="56" t="s">
        <v>42</v>
      </c>
      <c r="V27" s="56" t="n">
        <v>337977.1</v>
      </c>
      <c r="W27" s="55" t="n">
        <f aca="false">P27-Q27</f>
        <v>337977.1</v>
      </c>
      <c r="X27" s="55" t="n">
        <f aca="false">IF(P27=0,0,ROUND((P27-Q27)/P27*100,2))</f>
        <v>53.47</v>
      </c>
      <c r="Y27" s="55" t="n">
        <f aca="false">IFERROR(G27-F27,"")</f>
        <v>0</v>
      </c>
      <c r="Z27" s="55" t="str">
        <f aca="false">IF(U27&lt;=0,"On Time","Late")</f>
        <v>Late</v>
      </c>
      <c r="AA27" s="55" t="str">
        <f aca="false">TEXT(E27,"yyyy-mm")</f>
        <v>2023-10</v>
      </c>
      <c r="AB27" s="55" t="n">
        <f aca="false">YEAR(E27)</f>
        <v>2023</v>
      </c>
    </row>
    <row r="28" customFormat="false" ht="15" hidden="false" customHeight="true" outlineLevel="0" collapsed="false">
      <c r="A28" s="52" t="s">
        <v>523</v>
      </c>
      <c r="B28" s="52" t="s">
        <v>524</v>
      </c>
      <c r="C28" s="52" t="s">
        <v>525</v>
      </c>
      <c r="D28" s="52" t="s">
        <v>526</v>
      </c>
      <c r="E28" s="53" t="n">
        <v>45229</v>
      </c>
      <c r="F28" s="52" t="s">
        <v>527</v>
      </c>
      <c r="G28" s="52" t="s">
        <v>528</v>
      </c>
      <c r="H28" s="52" t="s">
        <v>12</v>
      </c>
      <c r="I28" s="52" t="s">
        <v>25</v>
      </c>
      <c r="J28" s="52" t="s">
        <v>529</v>
      </c>
      <c r="K28" s="52" t="n">
        <v>372</v>
      </c>
      <c r="L28" s="52" t="n">
        <v>372</v>
      </c>
      <c r="M28" s="52" t="n">
        <v>144.43</v>
      </c>
      <c r="N28" s="52" t="n">
        <v>6.6</v>
      </c>
      <c r="O28" s="54" t="n">
        <f aca="false">ROUND(M28*(1-N28/100),2)</f>
        <v>134.9</v>
      </c>
      <c r="P28" s="54" t="n">
        <f aca="false">ROUND(O28*L28,2)</f>
        <v>50182.8</v>
      </c>
      <c r="Q28" s="52" t="n">
        <v>33620.46</v>
      </c>
      <c r="R28" s="52" t="s">
        <v>396</v>
      </c>
      <c r="S28" s="54" t="n">
        <f aca="false">IF(K28=0,0,ROUND(L28/K28*100,2))</f>
        <v>100</v>
      </c>
      <c r="T28" s="52" t="s">
        <v>428</v>
      </c>
      <c r="U28" s="52" t="s">
        <v>42</v>
      </c>
      <c r="V28" s="52" t="n">
        <v>16562.34</v>
      </c>
      <c r="W28" s="55" t="n">
        <f aca="false">P28-Q28</f>
        <v>16562.34</v>
      </c>
      <c r="X28" s="55" t="n">
        <f aca="false">IF(P28=0,0,ROUND((P28-Q28)/P28*100,2))</f>
        <v>33</v>
      </c>
      <c r="Y28" s="55" t="n">
        <f aca="false">IFERROR(G28-F28,"")</f>
        <v>2</v>
      </c>
      <c r="Z28" s="55" t="str">
        <f aca="false">IF(U28&lt;=0,"On Time","Late")</f>
        <v>Late</v>
      </c>
      <c r="AA28" s="55" t="str">
        <f aca="false">TEXT(E28,"yyyy-mm")</f>
        <v>2023-10</v>
      </c>
      <c r="AB28" s="55" t="n">
        <f aca="false">YEAR(E28)</f>
        <v>2023</v>
      </c>
    </row>
    <row r="29" customFormat="false" ht="15" hidden="false" customHeight="true" outlineLevel="0" collapsed="false">
      <c r="A29" s="56" t="s">
        <v>530</v>
      </c>
      <c r="B29" s="56" t="s">
        <v>531</v>
      </c>
      <c r="C29" s="56" t="s">
        <v>532</v>
      </c>
      <c r="D29" s="56" t="s">
        <v>533</v>
      </c>
      <c r="E29" s="57" t="n">
        <v>45338</v>
      </c>
      <c r="F29" s="56" t="s">
        <v>534</v>
      </c>
      <c r="G29" s="56" t="s">
        <v>535</v>
      </c>
      <c r="H29" s="56" t="s">
        <v>12</v>
      </c>
      <c r="I29" s="56" t="s">
        <v>20</v>
      </c>
      <c r="J29" s="56" t="s">
        <v>536</v>
      </c>
      <c r="K29" s="56" t="n">
        <v>456</v>
      </c>
      <c r="L29" s="56" t="n">
        <v>456</v>
      </c>
      <c r="M29" s="56" t="n">
        <v>353.29</v>
      </c>
      <c r="N29" s="56" t="n">
        <v>4.2</v>
      </c>
      <c r="O29" s="54" t="n">
        <f aca="false">ROUND(M29*(1-N29/100),2)</f>
        <v>338.45</v>
      </c>
      <c r="P29" s="54" t="n">
        <f aca="false">ROUND(O29*L29,2)</f>
        <v>154333.2</v>
      </c>
      <c r="Q29" s="56" t="n">
        <v>90423.48</v>
      </c>
      <c r="R29" s="56" t="s">
        <v>332</v>
      </c>
      <c r="S29" s="54" t="n">
        <f aca="false">IF(K29=0,0,ROUND(L29/K29*100,2))</f>
        <v>100</v>
      </c>
      <c r="T29" s="56" t="s">
        <v>537</v>
      </c>
      <c r="U29" s="56" t="s">
        <v>46</v>
      </c>
      <c r="V29" s="56" t="n">
        <v>63909.72</v>
      </c>
      <c r="W29" s="55" t="n">
        <f aca="false">P29-Q29</f>
        <v>63909.72</v>
      </c>
      <c r="X29" s="55" t="n">
        <f aca="false">IF(P29=0,0,ROUND((P29-Q29)/P29*100,2))</f>
        <v>41.41</v>
      </c>
      <c r="Y29" s="55" t="n">
        <f aca="false">IFERROR(G29-F29,"")</f>
        <v>2</v>
      </c>
      <c r="Z29" s="55" t="str">
        <f aca="false">IF(U29&lt;=0,"On Time","Late")</f>
        <v>Late</v>
      </c>
      <c r="AA29" s="55" t="str">
        <f aca="false">TEXT(E29,"yyyy-mm")</f>
        <v>2024-02</v>
      </c>
      <c r="AB29" s="55" t="n">
        <f aca="false">YEAR(E29)</f>
        <v>2024</v>
      </c>
    </row>
    <row r="30" customFormat="false" ht="15" hidden="false" customHeight="true" outlineLevel="0" collapsed="false">
      <c r="A30" s="52" t="s">
        <v>538</v>
      </c>
      <c r="B30" s="52" t="s">
        <v>539</v>
      </c>
      <c r="C30" s="52" t="s">
        <v>540</v>
      </c>
      <c r="D30" s="52" t="s">
        <v>541</v>
      </c>
      <c r="E30" s="53" t="n">
        <v>45543</v>
      </c>
      <c r="F30" s="52" t="s">
        <v>542</v>
      </c>
      <c r="G30" s="52" t="s">
        <v>543</v>
      </c>
      <c r="H30" s="52" t="s">
        <v>15</v>
      </c>
      <c r="I30" s="52" t="s">
        <v>27</v>
      </c>
      <c r="J30" s="52" t="s">
        <v>544</v>
      </c>
      <c r="K30" s="52" t="n">
        <v>1535</v>
      </c>
      <c r="L30" s="52" t="n">
        <v>1535</v>
      </c>
      <c r="M30" s="52" t="n">
        <v>500.09</v>
      </c>
      <c r="N30" s="52" t="n">
        <v>5.3</v>
      </c>
      <c r="O30" s="54" t="n">
        <f aca="false">ROUND(M30*(1-N30/100),2)</f>
        <v>473.59</v>
      </c>
      <c r="P30" s="54" t="n">
        <f aca="false">ROUND(O30*L30,2)</f>
        <v>726960.65</v>
      </c>
      <c r="Q30" s="52" t="n">
        <v>342766.56</v>
      </c>
      <c r="R30" s="52" t="s">
        <v>340</v>
      </c>
      <c r="S30" s="54" t="n">
        <f aca="false">IF(K30=0,0,ROUND(L30/K30*100,2))</f>
        <v>100</v>
      </c>
      <c r="T30" s="52" t="s">
        <v>537</v>
      </c>
      <c r="U30" s="52" t="s">
        <v>53</v>
      </c>
      <c r="V30" s="52" t="n">
        <v>384194.09</v>
      </c>
      <c r="W30" s="55" t="n">
        <f aca="false">P30-Q30</f>
        <v>384194.09</v>
      </c>
      <c r="X30" s="55" t="n">
        <f aca="false">IF(P30=0,0,ROUND((P30-Q30)/P30*100,2))</f>
        <v>52.85</v>
      </c>
      <c r="Y30" s="55" t="n">
        <f aca="false">IFERROR(G30-F30,"")</f>
        <v>-1</v>
      </c>
      <c r="Z30" s="55" t="str">
        <f aca="false">IF(U30&lt;=0,"On Time","Late")</f>
        <v>Late</v>
      </c>
      <c r="AA30" s="55" t="str">
        <f aca="false">TEXT(E30,"yyyy-mm")</f>
        <v>2024-09</v>
      </c>
      <c r="AB30" s="55" t="n">
        <f aca="false">YEAR(E30)</f>
        <v>2024</v>
      </c>
    </row>
    <row r="31" customFormat="false" ht="15" hidden="false" customHeight="true" outlineLevel="0" collapsed="false">
      <c r="A31" s="56" t="s">
        <v>545</v>
      </c>
      <c r="B31" s="56" t="s">
        <v>546</v>
      </c>
      <c r="C31" s="56" t="s">
        <v>547</v>
      </c>
      <c r="D31" s="56" t="s">
        <v>548</v>
      </c>
      <c r="E31" s="57" t="n">
        <v>44740</v>
      </c>
      <c r="F31" s="56" t="s">
        <v>549</v>
      </c>
      <c r="G31" s="56" t="s">
        <v>550</v>
      </c>
      <c r="H31" s="56" t="s">
        <v>15</v>
      </c>
      <c r="I31" s="56" t="s">
        <v>11</v>
      </c>
      <c r="J31" s="56" t="s">
        <v>551</v>
      </c>
      <c r="K31" s="56" t="n">
        <v>1898</v>
      </c>
      <c r="L31" s="56" t="n">
        <v>1898</v>
      </c>
      <c r="M31" s="56" t="n">
        <v>646.68</v>
      </c>
      <c r="N31" s="56" t="n">
        <v>5.3</v>
      </c>
      <c r="O31" s="54" t="n">
        <f aca="false">ROUND(M31*(1-N31/100),2)</f>
        <v>612.41</v>
      </c>
      <c r="P31" s="54" t="n">
        <f aca="false">ROUND(O31*L31,2)</f>
        <v>1162354.18</v>
      </c>
      <c r="Q31" s="56" t="n">
        <v>717735.55</v>
      </c>
      <c r="R31" s="56" t="s">
        <v>340</v>
      </c>
      <c r="S31" s="54" t="n">
        <f aca="false">IF(K31=0,0,ROUND(L31/K31*100,2))</f>
        <v>100</v>
      </c>
      <c r="T31" s="56" t="s">
        <v>552</v>
      </c>
      <c r="U31" s="56" t="s">
        <v>24</v>
      </c>
      <c r="V31" s="56" t="n">
        <v>444618.63</v>
      </c>
      <c r="W31" s="55" t="n">
        <f aca="false">P31-Q31</f>
        <v>444618.63</v>
      </c>
      <c r="X31" s="55" t="n">
        <f aca="false">IF(P31=0,0,ROUND((P31-Q31)/P31*100,2))</f>
        <v>38.25</v>
      </c>
      <c r="Y31" s="55" t="n">
        <f aca="false">IFERROR(G31-F31,"")</f>
        <v>2</v>
      </c>
      <c r="Z31" s="55" t="str">
        <f aca="false">IF(U31&lt;=0,"On Time","Late")</f>
        <v>Late</v>
      </c>
      <c r="AA31" s="55" t="str">
        <f aca="false">TEXT(E31,"yyyy-mm")</f>
        <v>2022-06</v>
      </c>
      <c r="AB31" s="55" t="n">
        <f aca="false">YEAR(E31)</f>
        <v>2022</v>
      </c>
    </row>
    <row r="32" customFormat="false" ht="15" hidden="false" customHeight="true" outlineLevel="0" collapsed="false">
      <c r="A32" s="52" t="s">
        <v>553</v>
      </c>
      <c r="B32" s="52" t="s">
        <v>554</v>
      </c>
      <c r="C32" s="52" t="s">
        <v>555</v>
      </c>
      <c r="D32" s="52" t="s">
        <v>556</v>
      </c>
      <c r="E32" s="53" t="n">
        <v>44649</v>
      </c>
      <c r="F32" s="52" t="s">
        <v>557</v>
      </c>
      <c r="G32" s="52" t="s">
        <v>558</v>
      </c>
      <c r="H32" s="52" t="s">
        <v>15</v>
      </c>
      <c r="I32" s="52" t="s">
        <v>11</v>
      </c>
      <c r="J32" s="52" t="s">
        <v>559</v>
      </c>
      <c r="K32" s="52" t="n">
        <v>873</v>
      </c>
      <c r="L32" s="52" t="n">
        <v>873</v>
      </c>
      <c r="M32" s="52" t="n">
        <v>378.98</v>
      </c>
      <c r="N32" s="52" t="n">
        <v>15.3</v>
      </c>
      <c r="O32" s="54" t="n">
        <f aca="false">ROUND(M32*(1-N32/100),2)</f>
        <v>321</v>
      </c>
      <c r="P32" s="54" t="n">
        <f aca="false">ROUND(O32*L32,2)</f>
        <v>280233</v>
      </c>
      <c r="Q32" s="52" t="n">
        <v>130084.29</v>
      </c>
      <c r="R32" s="52" t="s">
        <v>332</v>
      </c>
      <c r="S32" s="54" t="n">
        <f aca="false">IF(K32=0,0,ROUND(L32/K32*100,2))</f>
        <v>100</v>
      </c>
      <c r="T32" s="52" t="s">
        <v>552</v>
      </c>
      <c r="U32" s="52" t="s">
        <v>16</v>
      </c>
      <c r="V32" s="52" t="n">
        <v>150148.71</v>
      </c>
      <c r="W32" s="55" t="n">
        <f aca="false">P32-Q32</f>
        <v>150148.71</v>
      </c>
      <c r="X32" s="55" t="n">
        <f aca="false">IF(P32=0,0,ROUND((P32-Q32)/P32*100,2))</f>
        <v>53.58</v>
      </c>
      <c r="Y32" s="55" t="n">
        <f aca="false">IFERROR(G32-F32,"")</f>
        <v>-1</v>
      </c>
      <c r="Z32" s="55" t="str">
        <f aca="false">IF(U32&lt;=0,"On Time","Late")</f>
        <v>Late</v>
      </c>
      <c r="AA32" s="55" t="str">
        <f aca="false">TEXT(E32,"yyyy-mm")</f>
        <v>2022-03</v>
      </c>
      <c r="AB32" s="55" t="n">
        <f aca="false">YEAR(E32)</f>
        <v>2022</v>
      </c>
    </row>
    <row r="33" customFormat="false" ht="15" hidden="false" customHeight="true" outlineLevel="0" collapsed="false">
      <c r="A33" s="56" t="s">
        <v>560</v>
      </c>
      <c r="B33" s="56" t="s">
        <v>497</v>
      </c>
      <c r="C33" s="56" t="s">
        <v>561</v>
      </c>
      <c r="D33" s="56" t="s">
        <v>562</v>
      </c>
      <c r="E33" s="57" t="n">
        <v>44756</v>
      </c>
      <c r="F33" s="56" t="s">
        <v>563</v>
      </c>
      <c r="G33" s="56" t="s">
        <v>564</v>
      </c>
      <c r="H33" s="56" t="s">
        <v>12</v>
      </c>
      <c r="I33" s="56" t="s">
        <v>23</v>
      </c>
      <c r="J33" s="56" t="s">
        <v>565</v>
      </c>
      <c r="K33" s="56" t="n">
        <v>1760</v>
      </c>
      <c r="L33" s="56" t="n">
        <v>1760</v>
      </c>
      <c r="M33" s="56" t="n">
        <v>464.61</v>
      </c>
      <c r="N33" s="56" t="n">
        <v>6.2</v>
      </c>
      <c r="O33" s="54" t="n">
        <f aca="false">ROUND(M33*(1-N33/100),2)</f>
        <v>435.8</v>
      </c>
      <c r="P33" s="54" t="n">
        <f aca="false">ROUND(O33*L33,2)</f>
        <v>767008</v>
      </c>
      <c r="Q33" s="56" t="n">
        <v>414748.88</v>
      </c>
      <c r="R33" s="56" t="s">
        <v>380</v>
      </c>
      <c r="S33" s="54" t="n">
        <f aca="false">IF(K33=0,0,ROUND(L33/K33*100,2))</f>
        <v>100</v>
      </c>
      <c r="T33" s="56" t="s">
        <v>566</v>
      </c>
      <c r="U33" s="56" t="s">
        <v>26</v>
      </c>
      <c r="V33" s="56" t="n">
        <v>352259.12</v>
      </c>
      <c r="W33" s="55" t="n">
        <f aca="false">P33-Q33</f>
        <v>352259.12</v>
      </c>
      <c r="X33" s="55" t="n">
        <f aca="false">IF(P33=0,0,ROUND((P33-Q33)/P33*100,2))</f>
        <v>45.93</v>
      </c>
      <c r="Y33" s="55" t="n">
        <f aca="false">IFERROR(G33-F33,"")</f>
        <v>3</v>
      </c>
      <c r="Z33" s="55" t="str">
        <f aca="false">IF(U33&lt;=0,"On Time","Late")</f>
        <v>Late</v>
      </c>
      <c r="AA33" s="55" t="str">
        <f aca="false">TEXT(E33,"yyyy-mm")</f>
        <v>2022-07</v>
      </c>
      <c r="AB33" s="55" t="n">
        <f aca="false">YEAR(E33)</f>
        <v>2022</v>
      </c>
    </row>
    <row r="34" customFormat="false" ht="15" hidden="false" customHeight="true" outlineLevel="0" collapsed="false">
      <c r="A34" s="52" t="s">
        <v>567</v>
      </c>
      <c r="B34" s="52" t="s">
        <v>568</v>
      </c>
      <c r="C34" s="52" t="s">
        <v>569</v>
      </c>
      <c r="D34" s="52" t="s">
        <v>570</v>
      </c>
      <c r="E34" s="53" t="n">
        <v>44674</v>
      </c>
      <c r="F34" s="52" t="s">
        <v>571</v>
      </c>
      <c r="G34" s="52" t="s">
        <v>572</v>
      </c>
      <c r="H34" s="52" t="s">
        <v>21</v>
      </c>
      <c r="I34" s="52" t="s">
        <v>11</v>
      </c>
      <c r="J34" s="52" t="s">
        <v>443</v>
      </c>
      <c r="K34" s="52" t="n">
        <v>1591</v>
      </c>
      <c r="L34" s="52" t="n">
        <v>1591</v>
      </c>
      <c r="M34" s="52" t="n">
        <v>528.86</v>
      </c>
      <c r="N34" s="52" t="n">
        <v>19.7</v>
      </c>
      <c r="O34" s="54" t="n">
        <f aca="false">ROUND(M34*(1-N34/100),2)</f>
        <v>424.67</v>
      </c>
      <c r="P34" s="54" t="n">
        <f aca="false">ROUND(O34*L34,2)</f>
        <v>675649.97</v>
      </c>
      <c r="Q34" s="52" t="n">
        <v>320023.68</v>
      </c>
      <c r="R34" s="52" t="s">
        <v>340</v>
      </c>
      <c r="S34" s="54" t="n">
        <f aca="false">IF(K34=0,0,ROUND(L34/K34*100,2))</f>
        <v>100</v>
      </c>
      <c r="T34" s="52" t="s">
        <v>573</v>
      </c>
      <c r="U34" s="52" t="s">
        <v>19</v>
      </c>
      <c r="V34" s="52" t="n">
        <v>355626.29</v>
      </c>
      <c r="W34" s="55" t="n">
        <f aca="false">P34-Q34</f>
        <v>355626.29</v>
      </c>
      <c r="X34" s="55" t="n">
        <f aca="false">IF(P34=0,0,ROUND((P34-Q34)/P34*100,2))</f>
        <v>52.63</v>
      </c>
      <c r="Y34" s="55" t="n">
        <f aca="false">IFERROR(G34-F34,"")</f>
        <v>1</v>
      </c>
      <c r="Z34" s="55" t="str">
        <f aca="false">IF(U34&lt;=0,"On Time","Late")</f>
        <v>Late</v>
      </c>
      <c r="AA34" s="55" t="str">
        <f aca="false">TEXT(E34,"yyyy-mm")</f>
        <v>2022-04</v>
      </c>
      <c r="AB34" s="55" t="n">
        <f aca="false">YEAR(E34)</f>
        <v>2022</v>
      </c>
    </row>
    <row r="35" customFormat="false" ht="15" hidden="false" customHeight="true" outlineLevel="0" collapsed="false">
      <c r="A35" s="56" t="s">
        <v>574</v>
      </c>
      <c r="B35" s="56" t="s">
        <v>575</v>
      </c>
      <c r="C35" s="56" t="s">
        <v>576</v>
      </c>
      <c r="D35" s="56" t="s">
        <v>577</v>
      </c>
      <c r="E35" s="57" t="n">
        <v>44967</v>
      </c>
      <c r="F35" s="56" t="s">
        <v>578</v>
      </c>
      <c r="G35" s="56" t="s">
        <v>579</v>
      </c>
      <c r="H35" s="56" t="s">
        <v>15</v>
      </c>
      <c r="I35" s="56" t="s">
        <v>17</v>
      </c>
      <c r="J35" s="56" t="s">
        <v>404</v>
      </c>
      <c r="K35" s="56" t="n">
        <v>987</v>
      </c>
      <c r="L35" s="56" t="n">
        <v>987</v>
      </c>
      <c r="M35" s="56" t="n">
        <v>130.97</v>
      </c>
      <c r="N35" s="56" t="n">
        <v>17.7</v>
      </c>
      <c r="O35" s="54" t="n">
        <f aca="false">ROUND(M35*(1-N35/100),2)</f>
        <v>107.79</v>
      </c>
      <c r="P35" s="54" t="n">
        <f aca="false">ROUND(O35*L35,2)</f>
        <v>106388.73</v>
      </c>
      <c r="Q35" s="56" t="n">
        <v>42899.07</v>
      </c>
      <c r="R35" s="56" t="s">
        <v>332</v>
      </c>
      <c r="S35" s="54" t="n">
        <f aca="false">IF(K35=0,0,ROUND(L35/K35*100,2))</f>
        <v>100</v>
      </c>
      <c r="T35" s="56" t="s">
        <v>397</v>
      </c>
      <c r="U35" s="56" t="s">
        <v>34</v>
      </c>
      <c r="V35" s="56" t="n">
        <v>63489.66</v>
      </c>
      <c r="W35" s="55" t="n">
        <f aca="false">P35-Q35</f>
        <v>63489.66</v>
      </c>
      <c r="X35" s="55" t="n">
        <f aca="false">IF(P35=0,0,ROUND((P35-Q35)/P35*100,2))</f>
        <v>59.68</v>
      </c>
      <c r="Y35" s="55" t="n">
        <f aca="false">IFERROR(G35-F35,"")</f>
        <v>-1</v>
      </c>
      <c r="Z35" s="55" t="str">
        <f aca="false">IF(U35&lt;=0,"On Time","Late")</f>
        <v>Late</v>
      </c>
      <c r="AA35" s="55" t="str">
        <f aca="false">TEXT(E35,"yyyy-mm")</f>
        <v>2023-02</v>
      </c>
      <c r="AB35" s="55" t="n">
        <f aca="false">YEAR(E35)</f>
        <v>2023</v>
      </c>
    </row>
    <row r="36" customFormat="false" ht="15" hidden="false" customHeight="true" outlineLevel="0" collapsed="false">
      <c r="A36" s="52" t="s">
        <v>580</v>
      </c>
      <c r="B36" s="52" t="s">
        <v>581</v>
      </c>
      <c r="C36" s="52" t="s">
        <v>582</v>
      </c>
      <c r="D36" s="52" t="s">
        <v>583</v>
      </c>
      <c r="E36" s="53" t="n">
        <v>45589</v>
      </c>
      <c r="F36" s="52" t="s">
        <v>584</v>
      </c>
      <c r="G36" s="52" t="s">
        <v>585</v>
      </c>
      <c r="H36" s="52" t="s">
        <v>9</v>
      </c>
      <c r="I36" s="52" t="s">
        <v>20</v>
      </c>
      <c r="J36" s="52" t="s">
        <v>586</v>
      </c>
      <c r="K36" s="52" t="n">
        <v>586</v>
      </c>
      <c r="L36" s="52" t="n">
        <v>586</v>
      </c>
      <c r="M36" s="52" t="n">
        <v>707.58</v>
      </c>
      <c r="N36" s="52" t="n">
        <v>1.9</v>
      </c>
      <c r="O36" s="54" t="n">
        <f aca="false">ROUND(M36*(1-N36/100),2)</f>
        <v>694.14</v>
      </c>
      <c r="P36" s="54" t="n">
        <f aca="false">ROUND(O36*L36,2)</f>
        <v>406766.04</v>
      </c>
      <c r="Q36" s="52" t="n">
        <v>238632.42</v>
      </c>
      <c r="R36" s="52" t="s">
        <v>340</v>
      </c>
      <c r="S36" s="54" t="n">
        <f aca="false">IF(K36=0,0,ROUND(L36/K36*100,2))</f>
        <v>100</v>
      </c>
      <c r="T36" s="52" t="s">
        <v>587</v>
      </c>
      <c r="U36" s="52" t="s">
        <v>54</v>
      </c>
      <c r="V36" s="52" t="n">
        <v>168133.62</v>
      </c>
      <c r="W36" s="55" t="n">
        <f aca="false">P36-Q36</f>
        <v>168133.62</v>
      </c>
      <c r="X36" s="55" t="n">
        <f aca="false">IF(P36=0,0,ROUND((P36-Q36)/P36*100,2))</f>
        <v>41.33</v>
      </c>
      <c r="Y36" s="55" t="n">
        <f aca="false">IFERROR(G36-F36,"")</f>
        <v>3</v>
      </c>
      <c r="Z36" s="55" t="str">
        <f aca="false">IF(U36&lt;=0,"On Time","Late")</f>
        <v>Late</v>
      </c>
      <c r="AA36" s="55" t="str">
        <f aca="false">TEXT(E36,"yyyy-mm")</f>
        <v>2024-10</v>
      </c>
      <c r="AB36" s="55" t="n">
        <f aca="false">YEAR(E36)</f>
        <v>2024</v>
      </c>
    </row>
    <row r="37" customFormat="false" ht="15" hidden="false" customHeight="true" outlineLevel="0" collapsed="false">
      <c r="A37" s="56" t="s">
        <v>588</v>
      </c>
      <c r="B37" s="56" t="s">
        <v>589</v>
      </c>
      <c r="C37" s="56" t="s">
        <v>590</v>
      </c>
      <c r="D37" s="56" t="s">
        <v>591</v>
      </c>
      <c r="E37" s="57" t="n">
        <v>45568</v>
      </c>
      <c r="F37" s="56" t="s">
        <v>592</v>
      </c>
      <c r="G37" s="56" t="s">
        <v>593</v>
      </c>
      <c r="H37" s="56" t="s">
        <v>18</v>
      </c>
      <c r="I37" s="56" t="s">
        <v>14</v>
      </c>
      <c r="J37" s="56" t="s">
        <v>594</v>
      </c>
      <c r="K37" s="56" t="n">
        <v>1058</v>
      </c>
      <c r="L37" s="56" t="n">
        <v>1058</v>
      </c>
      <c r="M37" s="56" t="n">
        <v>362.31</v>
      </c>
      <c r="N37" s="56" t="n">
        <v>10</v>
      </c>
      <c r="O37" s="54" t="n">
        <f aca="false">ROUND(M37*(1-N37/100),2)</f>
        <v>326.08</v>
      </c>
      <c r="P37" s="54" t="n">
        <f aca="false">ROUND(O37*L37,2)</f>
        <v>344992.64</v>
      </c>
      <c r="Q37" s="56" t="n">
        <v>148238.54</v>
      </c>
      <c r="R37" s="56" t="s">
        <v>340</v>
      </c>
      <c r="S37" s="54" t="n">
        <f aca="false">IF(K37=0,0,ROUND(L37/K37*100,2))</f>
        <v>100</v>
      </c>
      <c r="T37" s="56" t="s">
        <v>595</v>
      </c>
      <c r="U37" s="56" t="s">
        <v>54</v>
      </c>
      <c r="V37" s="56" t="n">
        <v>196754.1</v>
      </c>
      <c r="W37" s="55" t="n">
        <f aca="false">P37-Q37</f>
        <v>196754.1</v>
      </c>
      <c r="X37" s="55" t="n">
        <f aca="false">IF(P37=0,0,ROUND((P37-Q37)/P37*100,2))</f>
        <v>57.03</v>
      </c>
      <c r="Y37" s="55" t="n">
        <f aca="false">IFERROR(G37-F37,"")</f>
        <v>2</v>
      </c>
      <c r="Z37" s="55" t="str">
        <f aca="false">IF(U37&lt;=0,"On Time","Late")</f>
        <v>Late</v>
      </c>
      <c r="AA37" s="55" t="str">
        <f aca="false">TEXT(E37,"yyyy-mm")</f>
        <v>2024-10</v>
      </c>
      <c r="AB37" s="55" t="n">
        <f aca="false">YEAR(E37)</f>
        <v>2024</v>
      </c>
    </row>
    <row r="38" customFormat="false" ht="15" hidden="false" customHeight="true" outlineLevel="0" collapsed="false">
      <c r="A38" s="52" t="s">
        <v>596</v>
      </c>
      <c r="B38" s="52" t="s">
        <v>597</v>
      </c>
      <c r="C38" s="52" t="s">
        <v>598</v>
      </c>
      <c r="D38" s="52" t="s">
        <v>599</v>
      </c>
      <c r="E38" s="53" t="n">
        <v>44699</v>
      </c>
      <c r="F38" s="52" t="s">
        <v>600</v>
      </c>
      <c r="G38" s="52" t="s">
        <v>601</v>
      </c>
      <c r="H38" s="52" t="s">
        <v>18</v>
      </c>
      <c r="I38" s="52" t="s">
        <v>20</v>
      </c>
      <c r="J38" s="52" t="s">
        <v>602</v>
      </c>
      <c r="K38" s="52" t="n">
        <v>948</v>
      </c>
      <c r="L38" s="52" t="n">
        <v>948</v>
      </c>
      <c r="M38" s="52" t="n">
        <v>608.98</v>
      </c>
      <c r="N38" s="52" t="n">
        <v>5.9</v>
      </c>
      <c r="O38" s="54" t="n">
        <f aca="false">ROUND(M38*(1-N38/100),2)</f>
        <v>573.05</v>
      </c>
      <c r="P38" s="54" t="n">
        <f aca="false">ROUND(O38*L38,2)</f>
        <v>543251.4</v>
      </c>
      <c r="Q38" s="52" t="n">
        <v>347667.59</v>
      </c>
      <c r="R38" s="52" t="s">
        <v>340</v>
      </c>
      <c r="S38" s="54" t="n">
        <f aca="false">IF(K38=0,0,ROUND(L38/K38*100,2))</f>
        <v>100</v>
      </c>
      <c r="T38" s="52" t="s">
        <v>603</v>
      </c>
      <c r="U38" s="52" t="s">
        <v>22</v>
      </c>
      <c r="V38" s="52" t="n">
        <v>195583.81</v>
      </c>
      <c r="W38" s="55" t="n">
        <f aca="false">P38-Q38</f>
        <v>195583.81</v>
      </c>
      <c r="X38" s="55" t="n">
        <f aca="false">IF(P38=0,0,ROUND((P38-Q38)/P38*100,2))</f>
        <v>36</v>
      </c>
      <c r="Y38" s="55" t="n">
        <f aca="false">IFERROR(G38-F38,"")</f>
        <v>2</v>
      </c>
      <c r="Z38" s="55" t="str">
        <f aca="false">IF(U38&lt;=0,"On Time","Late")</f>
        <v>Late</v>
      </c>
      <c r="AA38" s="55" t="str">
        <f aca="false">TEXT(E38,"yyyy-mm")</f>
        <v>2022-05</v>
      </c>
      <c r="AB38" s="55" t="n">
        <f aca="false">YEAR(E38)</f>
        <v>2022</v>
      </c>
    </row>
    <row r="39" customFormat="false" ht="15" hidden="false" customHeight="true" outlineLevel="0" collapsed="false">
      <c r="A39" s="56" t="s">
        <v>604</v>
      </c>
      <c r="B39" s="56" t="s">
        <v>605</v>
      </c>
      <c r="C39" s="56" t="s">
        <v>606</v>
      </c>
      <c r="D39" s="56" t="s">
        <v>607</v>
      </c>
      <c r="E39" s="57" t="n">
        <v>44980</v>
      </c>
      <c r="F39" s="56" t="s">
        <v>608</v>
      </c>
      <c r="G39" s="56" t="s">
        <v>609</v>
      </c>
      <c r="H39" s="56" t="s">
        <v>9</v>
      </c>
      <c r="I39" s="56" t="s">
        <v>14</v>
      </c>
      <c r="J39" s="56" t="s">
        <v>388</v>
      </c>
      <c r="K39" s="56" t="n">
        <v>207</v>
      </c>
      <c r="L39" s="56" t="n">
        <v>171</v>
      </c>
      <c r="M39" s="56" t="n">
        <v>962.53</v>
      </c>
      <c r="N39" s="56" t="n">
        <v>14.5</v>
      </c>
      <c r="O39" s="54" t="n">
        <f aca="false">ROUND(M39*(1-N39/100),2)</f>
        <v>822.96</v>
      </c>
      <c r="P39" s="54" t="n">
        <f aca="false">ROUND(O39*L39,2)</f>
        <v>140726.16</v>
      </c>
      <c r="Q39" s="56" t="n">
        <v>92456.09</v>
      </c>
      <c r="R39" s="56" t="s">
        <v>340</v>
      </c>
      <c r="S39" s="54" t="n">
        <f aca="false">IF(K39=0,0,ROUND(L39/K39*100,2))</f>
        <v>82.61</v>
      </c>
      <c r="T39" s="56" t="s">
        <v>522</v>
      </c>
      <c r="U39" s="56" t="s">
        <v>34</v>
      </c>
      <c r="V39" s="56" t="n">
        <v>48270.07</v>
      </c>
      <c r="W39" s="55" t="n">
        <f aca="false">P39-Q39</f>
        <v>48270.07</v>
      </c>
      <c r="X39" s="55" t="n">
        <f aca="false">IF(P39=0,0,ROUND((P39-Q39)/P39*100,2))</f>
        <v>34.3</v>
      </c>
      <c r="Y39" s="55" t="n">
        <f aca="false">IFERROR(G39-F39,"")</f>
        <v>3</v>
      </c>
      <c r="Z39" s="55" t="str">
        <f aca="false">IF(U39&lt;=0,"On Time","Late")</f>
        <v>Late</v>
      </c>
      <c r="AA39" s="55" t="str">
        <f aca="false">TEXT(E39,"yyyy-mm")</f>
        <v>2023-02</v>
      </c>
      <c r="AB39" s="55" t="n">
        <f aca="false">YEAR(E39)</f>
        <v>2023</v>
      </c>
    </row>
    <row r="40" customFormat="false" ht="15" hidden="false" customHeight="true" outlineLevel="0" collapsed="false">
      <c r="A40" s="52" t="s">
        <v>610</v>
      </c>
      <c r="B40" s="52" t="s">
        <v>611</v>
      </c>
      <c r="C40" s="52" t="s">
        <v>612</v>
      </c>
      <c r="D40" s="52" t="s">
        <v>613</v>
      </c>
      <c r="E40" s="53" t="n">
        <v>45030</v>
      </c>
      <c r="F40" s="52" t="s">
        <v>614</v>
      </c>
      <c r="G40" s="52" t="s">
        <v>615</v>
      </c>
      <c r="H40" s="52" t="s">
        <v>21</v>
      </c>
      <c r="I40" s="52" t="s">
        <v>20</v>
      </c>
      <c r="J40" s="52" t="s">
        <v>559</v>
      </c>
      <c r="K40" s="52" t="n">
        <v>1251</v>
      </c>
      <c r="L40" s="52" t="n">
        <v>1251</v>
      </c>
      <c r="M40" s="52" t="n">
        <v>315.34</v>
      </c>
      <c r="N40" s="52" t="n">
        <v>0.4</v>
      </c>
      <c r="O40" s="54" t="n">
        <f aca="false">ROUND(M40*(1-N40/100),2)</f>
        <v>314.08</v>
      </c>
      <c r="P40" s="54" t="n">
        <f aca="false">ROUND(O40*L40,2)</f>
        <v>392914.08</v>
      </c>
      <c r="Q40" s="52" t="n">
        <v>274572.9</v>
      </c>
      <c r="R40" s="52" t="s">
        <v>396</v>
      </c>
      <c r="S40" s="54" t="n">
        <f aca="false">IF(K40=0,0,ROUND(L40/K40*100,2))</f>
        <v>100</v>
      </c>
      <c r="T40" s="52" t="s">
        <v>363</v>
      </c>
      <c r="U40" s="52" t="s">
        <v>36</v>
      </c>
      <c r="V40" s="52" t="n">
        <v>118341.18</v>
      </c>
      <c r="W40" s="55" t="n">
        <f aca="false">P40-Q40</f>
        <v>118341.18</v>
      </c>
      <c r="X40" s="55" t="n">
        <f aca="false">IF(P40=0,0,ROUND((P40-Q40)/P40*100,2))</f>
        <v>30.12</v>
      </c>
      <c r="Y40" s="55" t="n">
        <f aca="false">IFERROR(G40-F40,"")</f>
        <v>1</v>
      </c>
      <c r="Z40" s="55" t="str">
        <f aca="false">IF(U40&lt;=0,"On Time","Late")</f>
        <v>Late</v>
      </c>
      <c r="AA40" s="55" t="str">
        <f aca="false">TEXT(E40,"yyyy-mm")</f>
        <v>2023-04</v>
      </c>
      <c r="AB40" s="55" t="n">
        <f aca="false">YEAR(E40)</f>
        <v>2023</v>
      </c>
    </row>
    <row r="41" customFormat="false" ht="15" hidden="false" customHeight="true" outlineLevel="0" collapsed="false">
      <c r="A41" s="56" t="s">
        <v>616</v>
      </c>
      <c r="B41" s="56" t="s">
        <v>617</v>
      </c>
      <c r="C41" s="56" t="s">
        <v>618</v>
      </c>
      <c r="D41" s="56" t="s">
        <v>463</v>
      </c>
      <c r="E41" s="57" t="n">
        <v>45469</v>
      </c>
      <c r="F41" s="56" t="s">
        <v>619</v>
      </c>
      <c r="G41" s="56" t="s">
        <v>619</v>
      </c>
      <c r="H41" s="56" t="s">
        <v>15</v>
      </c>
      <c r="I41" s="56" t="s">
        <v>27</v>
      </c>
      <c r="J41" s="56" t="s">
        <v>602</v>
      </c>
      <c r="K41" s="56" t="n">
        <v>545</v>
      </c>
      <c r="L41" s="56" t="n">
        <v>284</v>
      </c>
      <c r="M41" s="56" t="n">
        <v>759.05</v>
      </c>
      <c r="N41" s="56" t="n">
        <v>0.8</v>
      </c>
      <c r="O41" s="54" t="n">
        <f aca="false">ROUND(M41*(1-N41/100),2)</f>
        <v>752.98</v>
      </c>
      <c r="P41" s="54" t="n">
        <f aca="false">ROUND(O41*L41,2)</f>
        <v>213846.32</v>
      </c>
      <c r="Q41" s="56" t="n">
        <v>139373.6</v>
      </c>
      <c r="R41" s="56" t="s">
        <v>396</v>
      </c>
      <c r="S41" s="54" t="n">
        <f aca="false">IF(K41=0,0,ROUND(L41/K41*100,2))</f>
        <v>52.11</v>
      </c>
      <c r="T41" s="56" t="s">
        <v>620</v>
      </c>
      <c r="U41" s="56" t="s">
        <v>50</v>
      </c>
      <c r="V41" s="56" t="n">
        <v>74472.72</v>
      </c>
      <c r="W41" s="55" t="n">
        <f aca="false">P41-Q41</f>
        <v>74472.72</v>
      </c>
      <c r="X41" s="55" t="n">
        <f aca="false">IF(P41=0,0,ROUND((P41-Q41)/P41*100,2))</f>
        <v>34.83</v>
      </c>
      <c r="Y41" s="55" t="n">
        <f aca="false">IFERROR(G41-F41,"")</f>
        <v>0</v>
      </c>
      <c r="Z41" s="55" t="str">
        <f aca="false">IF(U41&lt;=0,"On Time","Late")</f>
        <v>Late</v>
      </c>
      <c r="AA41" s="55" t="str">
        <f aca="false">TEXT(E41,"yyyy-mm")</f>
        <v>2024-06</v>
      </c>
      <c r="AB41" s="55" t="n">
        <f aca="false">YEAR(E41)</f>
        <v>2024</v>
      </c>
    </row>
    <row r="42" customFormat="false" ht="15" hidden="false" customHeight="true" outlineLevel="0" collapsed="false">
      <c r="A42" s="52" t="s">
        <v>621</v>
      </c>
      <c r="B42" s="52" t="s">
        <v>622</v>
      </c>
      <c r="C42" s="52" t="s">
        <v>623</v>
      </c>
      <c r="D42" s="52" t="s">
        <v>624</v>
      </c>
      <c r="E42" s="53" t="n">
        <v>45417</v>
      </c>
      <c r="F42" s="52" t="s">
        <v>625</v>
      </c>
      <c r="G42" s="52" t="s">
        <v>626</v>
      </c>
      <c r="H42" s="52" t="s">
        <v>12</v>
      </c>
      <c r="I42" s="52" t="s">
        <v>25</v>
      </c>
      <c r="J42" s="52" t="s">
        <v>627</v>
      </c>
      <c r="K42" s="52" t="n">
        <v>775</v>
      </c>
      <c r="L42" s="52" t="n">
        <v>775</v>
      </c>
      <c r="M42" s="52" t="n">
        <v>71.93</v>
      </c>
      <c r="N42" s="52" t="n">
        <v>14.2</v>
      </c>
      <c r="O42" s="54" t="n">
        <f aca="false">ROUND(M42*(1-N42/100),2)</f>
        <v>61.72</v>
      </c>
      <c r="P42" s="54" t="n">
        <f aca="false">ROUND(O42*L42,2)</f>
        <v>47833</v>
      </c>
      <c r="Q42" s="52" t="n">
        <v>28886.98</v>
      </c>
      <c r="R42" s="52" t="s">
        <v>371</v>
      </c>
      <c r="S42" s="54" t="n">
        <f aca="false">IF(K42=0,0,ROUND(L42/K42*100,2))</f>
        <v>100</v>
      </c>
      <c r="T42" s="52" t="s">
        <v>444</v>
      </c>
      <c r="U42" s="52" t="s">
        <v>49</v>
      </c>
      <c r="V42" s="52" t="n">
        <v>18946.02</v>
      </c>
      <c r="W42" s="55" t="n">
        <f aca="false">P42-Q42</f>
        <v>18946.02</v>
      </c>
      <c r="X42" s="55" t="n">
        <f aca="false">IF(P42=0,0,ROUND((P42-Q42)/P42*100,2))</f>
        <v>39.61</v>
      </c>
      <c r="Y42" s="55" t="n">
        <f aca="false">IFERROR(G42-F42,"")</f>
        <v>3</v>
      </c>
      <c r="Z42" s="55" t="str">
        <f aca="false">IF(U42&lt;=0,"On Time","Late")</f>
        <v>Late</v>
      </c>
      <c r="AA42" s="55" t="str">
        <f aca="false">TEXT(E42,"yyyy-mm")</f>
        <v>2024-05</v>
      </c>
      <c r="AB42" s="55" t="n">
        <f aca="false">YEAR(E42)</f>
        <v>2024</v>
      </c>
    </row>
    <row r="43" customFormat="false" ht="15" hidden="false" customHeight="true" outlineLevel="0" collapsed="false">
      <c r="A43" s="56" t="s">
        <v>628</v>
      </c>
      <c r="B43" s="56" t="s">
        <v>629</v>
      </c>
      <c r="C43" s="56" t="s">
        <v>630</v>
      </c>
      <c r="D43" s="56" t="s">
        <v>631</v>
      </c>
      <c r="E43" s="57" t="n">
        <v>44983</v>
      </c>
      <c r="F43" s="56" t="s">
        <v>632</v>
      </c>
      <c r="G43" s="56" t="s">
        <v>633</v>
      </c>
      <c r="H43" s="56" t="s">
        <v>9</v>
      </c>
      <c r="I43" s="56" t="s">
        <v>17</v>
      </c>
      <c r="J43" s="56" t="s">
        <v>634</v>
      </c>
      <c r="K43" s="56" t="n">
        <v>1481</v>
      </c>
      <c r="L43" s="56" t="n">
        <v>1481</v>
      </c>
      <c r="M43" s="56" t="n">
        <v>72.61</v>
      </c>
      <c r="N43" s="56" t="n">
        <v>15.5</v>
      </c>
      <c r="O43" s="54" t="n">
        <f aca="false">ROUND(M43*(1-N43/100),2)</f>
        <v>61.36</v>
      </c>
      <c r="P43" s="54" t="n">
        <f aca="false">ROUND(O43*L43,2)</f>
        <v>90874.16</v>
      </c>
      <c r="Q43" s="56" t="n">
        <v>55290.22</v>
      </c>
      <c r="R43" s="56" t="s">
        <v>340</v>
      </c>
      <c r="S43" s="54" t="n">
        <f aca="false">IF(K43=0,0,ROUND(L43/K43*100,2))</f>
        <v>100</v>
      </c>
      <c r="T43" s="56" t="s">
        <v>552</v>
      </c>
      <c r="U43" s="56" t="s">
        <v>34</v>
      </c>
      <c r="V43" s="56" t="n">
        <v>35583.94</v>
      </c>
      <c r="W43" s="55" t="n">
        <f aca="false">P43-Q43</f>
        <v>35583.94</v>
      </c>
      <c r="X43" s="55" t="n">
        <f aca="false">IF(P43=0,0,ROUND((P43-Q43)/P43*100,2))</f>
        <v>39.16</v>
      </c>
      <c r="Y43" s="55" t="n">
        <f aca="false">IFERROR(G43-F43,"")</f>
        <v>2</v>
      </c>
      <c r="Z43" s="55" t="str">
        <f aca="false">IF(U43&lt;=0,"On Time","Late")</f>
        <v>Late</v>
      </c>
      <c r="AA43" s="55" t="str">
        <f aca="false">TEXT(E43,"yyyy-mm")</f>
        <v>2023-02</v>
      </c>
      <c r="AB43" s="55" t="n">
        <f aca="false">YEAR(E43)</f>
        <v>2023</v>
      </c>
    </row>
    <row r="44" customFormat="false" ht="15" hidden="false" customHeight="true" outlineLevel="0" collapsed="false">
      <c r="A44" s="52" t="s">
        <v>635</v>
      </c>
      <c r="B44" s="52" t="s">
        <v>636</v>
      </c>
      <c r="C44" s="52" t="s">
        <v>637</v>
      </c>
      <c r="D44" s="52" t="s">
        <v>638</v>
      </c>
      <c r="E44" s="53" t="n">
        <v>44963</v>
      </c>
      <c r="F44" s="52" t="s">
        <v>639</v>
      </c>
      <c r="G44" s="52" t="s">
        <v>640</v>
      </c>
      <c r="H44" s="52" t="s">
        <v>21</v>
      </c>
      <c r="I44" s="52" t="s">
        <v>27</v>
      </c>
      <c r="J44" s="52" t="s">
        <v>641</v>
      </c>
      <c r="K44" s="52" t="n">
        <v>852</v>
      </c>
      <c r="L44" s="52" t="n">
        <v>852</v>
      </c>
      <c r="M44" s="52" t="n">
        <v>169.14</v>
      </c>
      <c r="N44" s="52" t="n">
        <v>19</v>
      </c>
      <c r="O44" s="54" t="n">
        <f aca="false">ROUND(M44*(1-N44/100),2)</f>
        <v>137</v>
      </c>
      <c r="P44" s="54" t="n">
        <f aca="false">ROUND(O44*L44,2)</f>
        <v>116724</v>
      </c>
      <c r="Q44" s="52" t="n">
        <v>54627.29</v>
      </c>
      <c r="R44" s="52" t="s">
        <v>380</v>
      </c>
      <c r="S44" s="54" t="n">
        <f aca="false">IF(K44=0,0,ROUND(L44/K44*100,2))</f>
        <v>100</v>
      </c>
      <c r="T44" s="52" t="s">
        <v>603</v>
      </c>
      <c r="U44" s="52" t="s">
        <v>34</v>
      </c>
      <c r="V44" s="52" t="n">
        <v>62096.71</v>
      </c>
      <c r="W44" s="55" t="n">
        <f aca="false">P44-Q44</f>
        <v>62096.71</v>
      </c>
      <c r="X44" s="55" t="n">
        <f aca="false">IF(P44=0,0,ROUND((P44-Q44)/P44*100,2))</f>
        <v>53.2</v>
      </c>
      <c r="Y44" s="55" t="n">
        <f aca="false">IFERROR(G44-F44,"")</f>
        <v>2</v>
      </c>
      <c r="Z44" s="55" t="str">
        <f aca="false">IF(U44&lt;=0,"On Time","Late")</f>
        <v>Late</v>
      </c>
      <c r="AA44" s="55" t="str">
        <f aca="false">TEXT(E44,"yyyy-mm")</f>
        <v>2023-02</v>
      </c>
      <c r="AB44" s="55" t="n">
        <f aca="false">YEAR(E44)</f>
        <v>2023</v>
      </c>
    </row>
    <row r="45" customFormat="false" ht="15" hidden="false" customHeight="true" outlineLevel="0" collapsed="false">
      <c r="A45" s="56" t="s">
        <v>642</v>
      </c>
      <c r="B45" s="56" t="s">
        <v>643</v>
      </c>
      <c r="C45" s="56" t="s">
        <v>644</v>
      </c>
      <c r="D45" s="56" t="s">
        <v>645</v>
      </c>
      <c r="E45" s="57" t="n">
        <v>44953</v>
      </c>
      <c r="F45" s="56" t="s">
        <v>646</v>
      </c>
      <c r="G45" s="56" t="s">
        <v>426</v>
      </c>
      <c r="H45" s="56" t="s">
        <v>18</v>
      </c>
      <c r="I45" s="56" t="s">
        <v>20</v>
      </c>
      <c r="J45" s="56" t="s">
        <v>474</v>
      </c>
      <c r="K45" s="56" t="n">
        <v>1527</v>
      </c>
      <c r="L45" s="56" t="n">
        <v>1527</v>
      </c>
      <c r="M45" s="56" t="n">
        <v>671.17</v>
      </c>
      <c r="N45" s="56" t="n">
        <v>10.2</v>
      </c>
      <c r="O45" s="54" t="n">
        <f aca="false">ROUND(M45*(1-N45/100),2)</f>
        <v>602.71</v>
      </c>
      <c r="P45" s="54" t="n">
        <f aca="false">ROUND(O45*L45,2)</f>
        <v>920338.17</v>
      </c>
      <c r="Q45" s="56" t="n">
        <v>435787.11</v>
      </c>
      <c r="R45" s="56" t="s">
        <v>380</v>
      </c>
      <c r="S45" s="54" t="n">
        <f aca="false">IF(K45=0,0,ROUND(L45/K45*100,2))</f>
        <v>100</v>
      </c>
      <c r="T45" s="56" t="s">
        <v>573</v>
      </c>
      <c r="U45" s="56" t="s">
        <v>33</v>
      </c>
      <c r="V45" s="56" t="n">
        <v>484551.06</v>
      </c>
      <c r="W45" s="55" t="n">
        <f aca="false">P45-Q45</f>
        <v>484551.06</v>
      </c>
      <c r="X45" s="55" t="n">
        <f aca="false">IF(P45=0,0,ROUND((P45-Q45)/P45*100,2))</f>
        <v>52.65</v>
      </c>
      <c r="Y45" s="55" t="n">
        <f aca="false">IFERROR(G45-F45,"")</f>
        <v>3</v>
      </c>
      <c r="Z45" s="55" t="str">
        <f aca="false">IF(U45&lt;=0,"On Time","Late")</f>
        <v>Late</v>
      </c>
      <c r="AA45" s="55" t="str">
        <f aca="false">TEXT(E45,"yyyy-mm")</f>
        <v>2023-01</v>
      </c>
      <c r="AB45" s="55" t="n">
        <f aca="false">YEAR(E45)</f>
        <v>2023</v>
      </c>
    </row>
    <row r="46" customFormat="false" ht="15" hidden="false" customHeight="true" outlineLevel="0" collapsed="false">
      <c r="A46" s="52" t="s">
        <v>647</v>
      </c>
      <c r="B46" s="52" t="s">
        <v>648</v>
      </c>
      <c r="C46" s="52" t="s">
        <v>649</v>
      </c>
      <c r="D46" s="52" t="s">
        <v>650</v>
      </c>
      <c r="E46" s="53" t="n">
        <v>45241</v>
      </c>
      <c r="F46" s="52" t="s">
        <v>651</v>
      </c>
      <c r="G46" s="52" t="s">
        <v>652</v>
      </c>
      <c r="H46" s="52" t="s">
        <v>21</v>
      </c>
      <c r="I46" s="52" t="s">
        <v>25</v>
      </c>
      <c r="J46" s="52" t="s">
        <v>602</v>
      </c>
      <c r="K46" s="52" t="n">
        <v>1792</v>
      </c>
      <c r="L46" s="52" t="n">
        <v>1792</v>
      </c>
      <c r="M46" s="52" t="n">
        <v>69.46</v>
      </c>
      <c r="N46" s="52" t="n">
        <v>10.4</v>
      </c>
      <c r="O46" s="54" t="n">
        <f aca="false">ROUND(M46*(1-N46/100),2)</f>
        <v>62.24</v>
      </c>
      <c r="P46" s="54" t="n">
        <f aca="false">ROUND(O46*L46,2)</f>
        <v>111534.08</v>
      </c>
      <c r="Q46" s="52" t="n">
        <v>53971.36</v>
      </c>
      <c r="R46" s="52" t="s">
        <v>332</v>
      </c>
      <c r="S46" s="54" t="n">
        <f aca="false">IF(K46=0,0,ROUND(L46/K46*100,2))</f>
        <v>100</v>
      </c>
      <c r="T46" s="52" t="s">
        <v>653</v>
      </c>
      <c r="U46" s="52" t="s">
        <v>43</v>
      </c>
      <c r="V46" s="52" t="n">
        <v>57562.72</v>
      </c>
      <c r="W46" s="55" t="n">
        <f aca="false">P46-Q46</f>
        <v>57562.72</v>
      </c>
      <c r="X46" s="55" t="n">
        <f aca="false">IF(P46=0,0,ROUND((P46-Q46)/P46*100,2))</f>
        <v>51.61</v>
      </c>
      <c r="Y46" s="55" t="n">
        <f aca="false">IFERROR(G46-F46,"")</f>
        <v>-1</v>
      </c>
      <c r="Z46" s="55" t="str">
        <f aca="false">IF(U46&lt;=0,"On Time","Late")</f>
        <v>Late</v>
      </c>
      <c r="AA46" s="55" t="str">
        <f aca="false">TEXT(E46,"yyyy-mm")</f>
        <v>2023-11</v>
      </c>
      <c r="AB46" s="55" t="n">
        <f aca="false">YEAR(E46)</f>
        <v>2023</v>
      </c>
    </row>
    <row r="47" customFormat="false" ht="15" hidden="false" customHeight="true" outlineLevel="0" collapsed="false">
      <c r="A47" s="56" t="s">
        <v>654</v>
      </c>
      <c r="B47" s="56" t="s">
        <v>655</v>
      </c>
      <c r="C47" s="56" t="s">
        <v>656</v>
      </c>
      <c r="D47" s="56" t="s">
        <v>657</v>
      </c>
      <c r="E47" s="57" t="n">
        <v>45567</v>
      </c>
      <c r="F47" s="56" t="s">
        <v>658</v>
      </c>
      <c r="G47" s="56" t="s">
        <v>658</v>
      </c>
      <c r="H47" s="56" t="s">
        <v>12</v>
      </c>
      <c r="I47" s="56" t="s">
        <v>25</v>
      </c>
      <c r="J47" s="56" t="s">
        <v>515</v>
      </c>
      <c r="K47" s="56" t="n">
        <v>450</v>
      </c>
      <c r="L47" s="56" t="n">
        <v>450</v>
      </c>
      <c r="M47" s="56" t="n">
        <v>266.25</v>
      </c>
      <c r="N47" s="56" t="n">
        <v>17.7</v>
      </c>
      <c r="O47" s="54" t="n">
        <f aca="false">ROUND(M47*(1-N47/100),2)</f>
        <v>219.12</v>
      </c>
      <c r="P47" s="54" t="n">
        <f aca="false">ROUND(O47*L47,2)</f>
        <v>98604</v>
      </c>
      <c r="Q47" s="56" t="n">
        <v>43852.26</v>
      </c>
      <c r="R47" s="56" t="s">
        <v>380</v>
      </c>
      <c r="S47" s="54" t="n">
        <f aca="false">IF(K47=0,0,ROUND(L47/K47*100,2))</f>
        <v>100</v>
      </c>
      <c r="T47" s="56" t="s">
        <v>508</v>
      </c>
      <c r="U47" s="56" t="s">
        <v>54</v>
      </c>
      <c r="V47" s="56" t="n">
        <v>54751.74</v>
      </c>
      <c r="W47" s="55" t="n">
        <f aca="false">P47-Q47</f>
        <v>54751.74</v>
      </c>
      <c r="X47" s="55" t="n">
        <f aca="false">IF(P47=0,0,ROUND((P47-Q47)/P47*100,2))</f>
        <v>55.53</v>
      </c>
      <c r="Y47" s="55" t="n">
        <f aca="false">IFERROR(G47-F47,"")</f>
        <v>0</v>
      </c>
      <c r="Z47" s="55" t="str">
        <f aca="false">IF(U47&lt;=0,"On Time","Late")</f>
        <v>Late</v>
      </c>
      <c r="AA47" s="55" t="str">
        <f aca="false">TEXT(E47,"yyyy-mm")</f>
        <v>2024-10</v>
      </c>
      <c r="AB47" s="55" t="n">
        <f aca="false">YEAR(E47)</f>
        <v>2024</v>
      </c>
    </row>
    <row r="48" customFormat="false" ht="15" hidden="false" customHeight="true" outlineLevel="0" collapsed="false">
      <c r="A48" s="52" t="s">
        <v>659</v>
      </c>
      <c r="B48" s="52" t="s">
        <v>365</v>
      </c>
      <c r="C48" s="52" t="s">
        <v>660</v>
      </c>
      <c r="D48" s="52" t="s">
        <v>661</v>
      </c>
      <c r="E48" s="53" t="n">
        <v>45549</v>
      </c>
      <c r="F48" s="52" t="s">
        <v>662</v>
      </c>
      <c r="G48" s="52" t="s">
        <v>663</v>
      </c>
      <c r="H48" s="52" t="s">
        <v>9</v>
      </c>
      <c r="I48" s="52" t="s">
        <v>25</v>
      </c>
      <c r="J48" s="52" t="s">
        <v>664</v>
      </c>
      <c r="K48" s="52" t="n">
        <v>1821</v>
      </c>
      <c r="L48" s="52" t="n">
        <v>1821</v>
      </c>
      <c r="M48" s="52" t="n">
        <v>141.31</v>
      </c>
      <c r="N48" s="52" t="n">
        <v>10.3</v>
      </c>
      <c r="O48" s="54" t="n">
        <f aca="false">ROUND(M48*(1-N48/100),2)</f>
        <v>126.76</v>
      </c>
      <c r="P48" s="54" t="n">
        <f aca="false">ROUND(O48*L48,2)</f>
        <v>230829.96</v>
      </c>
      <c r="Q48" s="52" t="n">
        <v>134265.22</v>
      </c>
      <c r="R48" s="52" t="s">
        <v>396</v>
      </c>
      <c r="S48" s="54" t="n">
        <f aca="false">IF(K48=0,0,ROUND(L48/K48*100,2))</f>
        <v>100</v>
      </c>
      <c r="T48" s="52" t="s">
        <v>372</v>
      </c>
      <c r="U48" s="52" t="s">
        <v>53</v>
      </c>
      <c r="V48" s="52" t="n">
        <v>96564.74</v>
      </c>
      <c r="W48" s="55" t="n">
        <f aca="false">P48-Q48</f>
        <v>96564.74</v>
      </c>
      <c r="X48" s="55" t="n">
        <f aca="false">IF(P48=0,0,ROUND((P48-Q48)/P48*100,2))</f>
        <v>41.83</v>
      </c>
      <c r="Y48" s="55" t="n">
        <f aca="false">IFERROR(G48-F48,"")</f>
        <v>-1</v>
      </c>
      <c r="Z48" s="55" t="str">
        <f aca="false">IF(U48&lt;=0,"On Time","Late")</f>
        <v>Late</v>
      </c>
      <c r="AA48" s="55" t="str">
        <f aca="false">TEXT(E48,"yyyy-mm")</f>
        <v>2024-09</v>
      </c>
      <c r="AB48" s="55" t="n">
        <f aca="false">YEAR(E48)</f>
        <v>2024</v>
      </c>
    </row>
    <row r="49" customFormat="false" ht="15" hidden="false" customHeight="true" outlineLevel="0" collapsed="false">
      <c r="A49" s="56" t="s">
        <v>665</v>
      </c>
      <c r="B49" s="56" t="s">
        <v>666</v>
      </c>
      <c r="C49" s="56" t="s">
        <v>667</v>
      </c>
      <c r="D49" s="56" t="s">
        <v>668</v>
      </c>
      <c r="E49" s="57" t="n">
        <v>44633</v>
      </c>
      <c r="F49" s="56" t="s">
        <v>669</v>
      </c>
      <c r="G49" s="56" t="s">
        <v>670</v>
      </c>
      <c r="H49" s="56" t="s">
        <v>12</v>
      </c>
      <c r="I49" s="56" t="s">
        <v>11</v>
      </c>
      <c r="J49" s="56" t="s">
        <v>671</v>
      </c>
      <c r="K49" s="56" t="n">
        <v>298</v>
      </c>
      <c r="L49" s="56" t="n">
        <v>298</v>
      </c>
      <c r="M49" s="56" t="n">
        <v>648.31</v>
      </c>
      <c r="N49" s="56" t="n">
        <v>3.6</v>
      </c>
      <c r="O49" s="54" t="n">
        <f aca="false">ROUND(M49*(1-N49/100),2)</f>
        <v>624.97</v>
      </c>
      <c r="P49" s="54" t="n">
        <f aca="false">ROUND(O49*L49,2)</f>
        <v>186241.06</v>
      </c>
      <c r="Q49" s="56" t="n">
        <v>81948.74</v>
      </c>
      <c r="R49" s="56" t="s">
        <v>396</v>
      </c>
      <c r="S49" s="54" t="n">
        <f aca="false">IF(K49=0,0,ROUND(L49/K49*100,2))</f>
        <v>100</v>
      </c>
      <c r="T49" s="56" t="s">
        <v>595</v>
      </c>
      <c r="U49" s="56" t="s">
        <v>16</v>
      </c>
      <c r="V49" s="56" t="n">
        <v>104292.32</v>
      </c>
      <c r="W49" s="55" t="n">
        <f aca="false">P49-Q49</f>
        <v>104292.32</v>
      </c>
      <c r="X49" s="55" t="n">
        <f aca="false">IF(P49=0,0,ROUND((P49-Q49)/P49*100,2))</f>
        <v>56</v>
      </c>
      <c r="Y49" s="55" t="n">
        <f aca="false">IFERROR(G49-F49,"")</f>
        <v>2</v>
      </c>
      <c r="Z49" s="55" t="str">
        <f aca="false">IF(U49&lt;=0,"On Time","Late")</f>
        <v>Late</v>
      </c>
      <c r="AA49" s="55" t="str">
        <f aca="false">TEXT(E49,"yyyy-mm")</f>
        <v>2022-03</v>
      </c>
      <c r="AB49" s="55" t="n">
        <f aca="false">YEAR(E49)</f>
        <v>2022</v>
      </c>
    </row>
    <row r="50" customFormat="false" ht="15" hidden="false" customHeight="true" outlineLevel="0" collapsed="false">
      <c r="A50" s="52" t="s">
        <v>672</v>
      </c>
      <c r="B50" s="52" t="s">
        <v>673</v>
      </c>
      <c r="C50" s="52" t="s">
        <v>674</v>
      </c>
      <c r="D50" s="52" t="s">
        <v>675</v>
      </c>
      <c r="E50" s="53" t="n">
        <v>45566</v>
      </c>
      <c r="F50" s="52" t="s">
        <v>676</v>
      </c>
      <c r="G50" s="52" t="s">
        <v>677</v>
      </c>
      <c r="H50" s="52" t="s">
        <v>15</v>
      </c>
      <c r="I50" s="52" t="s">
        <v>23</v>
      </c>
      <c r="J50" s="52" t="s">
        <v>678</v>
      </c>
      <c r="K50" s="52" t="n">
        <v>1859</v>
      </c>
      <c r="L50" s="52" t="n">
        <v>1859</v>
      </c>
      <c r="M50" s="52" t="n">
        <v>350.01</v>
      </c>
      <c r="N50" s="52" t="n">
        <v>0.4</v>
      </c>
      <c r="O50" s="54" t="n">
        <f aca="false">ROUND(M50*(1-N50/100),2)</f>
        <v>348.61</v>
      </c>
      <c r="P50" s="54" t="n">
        <f aca="false">ROUND(O50*L50,2)</f>
        <v>648065.99</v>
      </c>
      <c r="Q50" s="52" t="n">
        <v>392875.93</v>
      </c>
      <c r="R50" s="52" t="s">
        <v>396</v>
      </c>
      <c r="S50" s="54" t="n">
        <f aca="false">IF(K50=0,0,ROUND(L50/K50*100,2))</f>
        <v>100</v>
      </c>
      <c r="T50" s="52" t="s">
        <v>333</v>
      </c>
      <c r="U50" s="52" t="s">
        <v>54</v>
      </c>
      <c r="V50" s="52" t="n">
        <v>255190.06</v>
      </c>
      <c r="W50" s="55" t="n">
        <f aca="false">P50-Q50</f>
        <v>255190.06</v>
      </c>
      <c r="X50" s="55" t="n">
        <f aca="false">IF(P50=0,0,ROUND((P50-Q50)/P50*100,2))</f>
        <v>39.38</v>
      </c>
      <c r="Y50" s="55" t="n">
        <f aca="false">IFERROR(G50-F50,"")</f>
        <v>-1</v>
      </c>
      <c r="Z50" s="55" t="str">
        <f aca="false">IF(U50&lt;=0,"On Time","Late")</f>
        <v>Late</v>
      </c>
      <c r="AA50" s="55" t="str">
        <f aca="false">TEXT(E50,"yyyy-mm")</f>
        <v>2024-10</v>
      </c>
      <c r="AB50" s="55" t="n">
        <f aca="false">YEAR(E50)</f>
        <v>2024</v>
      </c>
    </row>
    <row r="51" customFormat="false" ht="15" hidden="false" customHeight="true" outlineLevel="0" collapsed="false">
      <c r="A51" s="56" t="s">
        <v>679</v>
      </c>
      <c r="B51" s="56" t="s">
        <v>680</v>
      </c>
      <c r="C51" s="56" t="s">
        <v>681</v>
      </c>
      <c r="D51" s="56" t="s">
        <v>682</v>
      </c>
      <c r="E51" s="57" t="n">
        <v>45215</v>
      </c>
      <c r="F51" s="56" t="s">
        <v>386</v>
      </c>
      <c r="G51" s="56" t="s">
        <v>386</v>
      </c>
      <c r="H51" s="56" t="s">
        <v>9</v>
      </c>
      <c r="I51" s="56" t="s">
        <v>17</v>
      </c>
      <c r="J51" s="56" t="s">
        <v>678</v>
      </c>
      <c r="K51" s="56" t="n">
        <v>807</v>
      </c>
      <c r="L51" s="56" t="n">
        <v>807</v>
      </c>
      <c r="M51" s="56" t="n">
        <v>629.25</v>
      </c>
      <c r="N51" s="56" t="n">
        <v>8.4</v>
      </c>
      <c r="O51" s="54" t="n">
        <f aca="false">ROUND(M51*(1-N51/100),2)</f>
        <v>576.39</v>
      </c>
      <c r="P51" s="54" t="n">
        <f aca="false">ROUND(O51*L51,2)</f>
        <v>465146.73</v>
      </c>
      <c r="Q51" s="56" t="n">
        <v>235024.7</v>
      </c>
      <c r="R51" s="56" t="s">
        <v>380</v>
      </c>
      <c r="S51" s="54" t="n">
        <f aca="false">IF(K51=0,0,ROUND(L51/K51*100,2))</f>
        <v>100</v>
      </c>
      <c r="T51" s="56" t="s">
        <v>683</v>
      </c>
      <c r="U51" s="56" t="s">
        <v>42</v>
      </c>
      <c r="V51" s="56" t="n">
        <v>230122.03</v>
      </c>
      <c r="W51" s="55" t="n">
        <f aca="false">P51-Q51</f>
        <v>230122.03</v>
      </c>
      <c r="X51" s="55" t="n">
        <f aca="false">IF(P51=0,0,ROUND((P51-Q51)/P51*100,2))</f>
        <v>49.47</v>
      </c>
      <c r="Y51" s="55" t="n">
        <f aca="false">IFERROR(G51-F51,"")</f>
        <v>0</v>
      </c>
      <c r="Z51" s="55" t="str">
        <f aca="false">IF(U51&lt;=0,"On Time","Late")</f>
        <v>Late</v>
      </c>
      <c r="AA51" s="55" t="str">
        <f aca="false">TEXT(E51,"yyyy-mm")</f>
        <v>2023-10</v>
      </c>
      <c r="AB51" s="55" t="n">
        <f aca="false">YEAR(E51)</f>
        <v>2023</v>
      </c>
    </row>
    <row r="52" customFormat="false" ht="15" hidden="false" customHeight="true" outlineLevel="0" collapsed="false">
      <c r="A52" s="52" t="s">
        <v>684</v>
      </c>
      <c r="B52" s="52" t="s">
        <v>685</v>
      </c>
      <c r="C52" s="52" t="s">
        <v>686</v>
      </c>
      <c r="D52" s="52" t="s">
        <v>687</v>
      </c>
      <c r="E52" s="53" t="n">
        <v>45601</v>
      </c>
      <c r="F52" s="52" t="s">
        <v>688</v>
      </c>
      <c r="G52" s="52" t="s">
        <v>688</v>
      </c>
      <c r="H52" s="52" t="s">
        <v>9</v>
      </c>
      <c r="I52" s="52" t="s">
        <v>11</v>
      </c>
      <c r="J52" s="52" t="s">
        <v>689</v>
      </c>
      <c r="K52" s="52" t="n">
        <v>658</v>
      </c>
      <c r="L52" s="52" t="n">
        <v>658</v>
      </c>
      <c r="M52" s="52" t="n">
        <v>540.13</v>
      </c>
      <c r="N52" s="52" t="n">
        <v>13.8</v>
      </c>
      <c r="O52" s="54" t="n">
        <f aca="false">ROUND(M52*(1-N52/100),2)</f>
        <v>465.59</v>
      </c>
      <c r="P52" s="54" t="n">
        <f aca="false">ROUND(O52*L52,2)</f>
        <v>306358.22</v>
      </c>
      <c r="Q52" s="52" t="n">
        <v>186538.19</v>
      </c>
      <c r="R52" s="52" t="s">
        <v>332</v>
      </c>
      <c r="S52" s="54" t="n">
        <f aca="false">IF(K52=0,0,ROUND(L52/K52*100,2))</f>
        <v>100</v>
      </c>
      <c r="T52" s="52" t="s">
        <v>690</v>
      </c>
      <c r="U52" s="52" t="s">
        <v>55</v>
      </c>
      <c r="V52" s="52" t="n">
        <v>119820.03</v>
      </c>
      <c r="W52" s="55" t="n">
        <f aca="false">P52-Q52</f>
        <v>119820.03</v>
      </c>
      <c r="X52" s="55" t="n">
        <f aca="false">IF(P52=0,0,ROUND((P52-Q52)/P52*100,2))</f>
        <v>39.11</v>
      </c>
      <c r="Y52" s="55" t="n">
        <f aca="false">IFERROR(G52-F52,"")</f>
        <v>0</v>
      </c>
      <c r="Z52" s="55" t="str">
        <f aca="false">IF(U52&lt;=0,"On Time","Late")</f>
        <v>Late</v>
      </c>
      <c r="AA52" s="55" t="str">
        <f aca="false">TEXT(E52,"yyyy-mm")</f>
        <v>2024-11</v>
      </c>
      <c r="AB52" s="55" t="n">
        <f aca="false">YEAR(E52)</f>
        <v>2024</v>
      </c>
    </row>
    <row r="53" customFormat="false" ht="15" hidden="false" customHeight="true" outlineLevel="0" collapsed="false">
      <c r="A53" s="56" t="s">
        <v>691</v>
      </c>
      <c r="B53" s="56" t="s">
        <v>692</v>
      </c>
      <c r="C53" s="56" t="s">
        <v>693</v>
      </c>
      <c r="D53" s="56" t="s">
        <v>694</v>
      </c>
      <c r="E53" s="57" t="n">
        <v>44696</v>
      </c>
      <c r="F53" s="56" t="s">
        <v>695</v>
      </c>
      <c r="G53" s="56" t="s">
        <v>695</v>
      </c>
      <c r="H53" s="56" t="s">
        <v>18</v>
      </c>
      <c r="I53" s="56" t="s">
        <v>25</v>
      </c>
      <c r="J53" s="56" t="s">
        <v>481</v>
      </c>
      <c r="K53" s="56" t="n">
        <v>207</v>
      </c>
      <c r="L53" s="56" t="n">
        <v>207</v>
      </c>
      <c r="M53" s="56" t="n">
        <v>971.78</v>
      </c>
      <c r="N53" s="56" t="n">
        <v>2.5</v>
      </c>
      <c r="O53" s="54" t="n">
        <f aca="false">ROUND(M53*(1-N53/100),2)</f>
        <v>947.49</v>
      </c>
      <c r="P53" s="54" t="n">
        <f aca="false">ROUND(O53*L53,2)</f>
        <v>196130.43</v>
      </c>
      <c r="Q53" s="56" t="n">
        <v>107439.52</v>
      </c>
      <c r="R53" s="56" t="s">
        <v>332</v>
      </c>
      <c r="S53" s="54" t="n">
        <f aca="false">IF(K53=0,0,ROUND(L53/K53*100,2))</f>
        <v>100</v>
      </c>
      <c r="T53" s="56" t="s">
        <v>696</v>
      </c>
      <c r="U53" s="56" t="s">
        <v>22</v>
      </c>
      <c r="V53" s="56" t="n">
        <v>88690.91</v>
      </c>
      <c r="W53" s="55" t="n">
        <f aca="false">P53-Q53</f>
        <v>88690.91</v>
      </c>
      <c r="X53" s="55" t="n">
        <f aca="false">IF(P53=0,0,ROUND((P53-Q53)/P53*100,2))</f>
        <v>45.22</v>
      </c>
      <c r="Y53" s="55" t="n">
        <f aca="false">IFERROR(G53-F53,"")</f>
        <v>0</v>
      </c>
      <c r="Z53" s="55" t="str">
        <f aca="false">IF(U53&lt;=0,"On Time","Late")</f>
        <v>Late</v>
      </c>
      <c r="AA53" s="55" t="str">
        <f aca="false">TEXT(E53,"yyyy-mm")</f>
        <v>2022-05</v>
      </c>
      <c r="AB53" s="55" t="n">
        <f aca="false">YEAR(E53)</f>
        <v>2022</v>
      </c>
    </row>
    <row r="54" customFormat="false" ht="15" hidden="false" customHeight="true" outlineLevel="0" collapsed="false">
      <c r="A54" s="52" t="s">
        <v>697</v>
      </c>
      <c r="B54" s="52" t="s">
        <v>698</v>
      </c>
      <c r="C54" s="52" t="s">
        <v>699</v>
      </c>
      <c r="D54" s="52" t="s">
        <v>700</v>
      </c>
      <c r="E54" s="53" t="n">
        <v>44564</v>
      </c>
      <c r="F54" s="52" t="s">
        <v>701</v>
      </c>
      <c r="G54" s="52" t="s">
        <v>702</v>
      </c>
      <c r="H54" s="52" t="s">
        <v>9</v>
      </c>
      <c r="I54" s="52" t="s">
        <v>25</v>
      </c>
      <c r="J54" s="52" t="s">
        <v>347</v>
      </c>
      <c r="K54" s="52" t="n">
        <v>1373</v>
      </c>
      <c r="L54" s="52" t="n">
        <v>1373</v>
      </c>
      <c r="M54" s="52" t="n">
        <v>979.97</v>
      </c>
      <c r="N54" s="52" t="n">
        <v>12.7</v>
      </c>
      <c r="O54" s="54" t="n">
        <f aca="false">ROUND(M54*(1-N54/100),2)</f>
        <v>855.51</v>
      </c>
      <c r="P54" s="54" t="n">
        <f aca="false">ROUND(O54*L54,2)</f>
        <v>1174615.23</v>
      </c>
      <c r="Q54" s="52" t="n">
        <v>729398.37</v>
      </c>
      <c r="R54" s="52" t="s">
        <v>396</v>
      </c>
      <c r="S54" s="54" t="n">
        <f aca="false">IF(K54=0,0,ROUND(L54/K54*100,2))</f>
        <v>100</v>
      </c>
      <c r="T54" s="52" t="s">
        <v>495</v>
      </c>
      <c r="U54" s="52" t="s">
        <v>10</v>
      </c>
      <c r="V54" s="52" t="n">
        <v>445216.86</v>
      </c>
      <c r="W54" s="55" t="n">
        <f aca="false">P54-Q54</f>
        <v>445216.86</v>
      </c>
      <c r="X54" s="55" t="n">
        <f aca="false">IF(P54=0,0,ROUND((P54-Q54)/P54*100,2))</f>
        <v>37.9</v>
      </c>
      <c r="Y54" s="55" t="n">
        <f aca="false">IFERROR(G54-F54,"")</f>
        <v>3</v>
      </c>
      <c r="Z54" s="55" t="str">
        <f aca="false">IF(U54&lt;=0,"On Time","Late")</f>
        <v>Late</v>
      </c>
      <c r="AA54" s="55" t="str">
        <f aca="false">TEXT(E54,"yyyy-mm")</f>
        <v>2022-01</v>
      </c>
      <c r="AB54" s="55" t="n">
        <f aca="false">YEAR(E54)</f>
        <v>2022</v>
      </c>
    </row>
    <row r="55" customFormat="false" ht="15" hidden="false" customHeight="true" outlineLevel="0" collapsed="false">
      <c r="A55" s="56" t="s">
        <v>703</v>
      </c>
      <c r="B55" s="56" t="s">
        <v>704</v>
      </c>
      <c r="C55" s="56" t="s">
        <v>705</v>
      </c>
      <c r="D55" s="56" t="s">
        <v>706</v>
      </c>
      <c r="E55" s="57" t="n">
        <v>44963</v>
      </c>
      <c r="F55" s="56" t="s">
        <v>646</v>
      </c>
      <c r="G55" s="56" t="s">
        <v>646</v>
      </c>
      <c r="H55" s="56" t="s">
        <v>18</v>
      </c>
      <c r="I55" s="56" t="s">
        <v>11</v>
      </c>
      <c r="J55" s="56" t="s">
        <v>707</v>
      </c>
      <c r="K55" s="56" t="n">
        <v>384</v>
      </c>
      <c r="L55" s="56" t="n">
        <v>384</v>
      </c>
      <c r="M55" s="56" t="n">
        <v>989.62</v>
      </c>
      <c r="N55" s="56" t="n">
        <v>5.8</v>
      </c>
      <c r="O55" s="54" t="n">
        <f aca="false">ROUND(M55*(1-N55/100),2)</f>
        <v>932.22</v>
      </c>
      <c r="P55" s="54" t="n">
        <f aca="false">ROUND(O55*L55,2)</f>
        <v>357972.48</v>
      </c>
      <c r="Q55" s="56" t="n">
        <v>196961.29</v>
      </c>
      <c r="R55" s="56" t="s">
        <v>380</v>
      </c>
      <c r="S55" s="54" t="n">
        <f aca="false">IF(K55=0,0,ROUND(L55/K55*100,2))</f>
        <v>100</v>
      </c>
      <c r="T55" s="56" t="s">
        <v>355</v>
      </c>
      <c r="U55" s="56" t="s">
        <v>34</v>
      </c>
      <c r="V55" s="56" t="n">
        <v>161011.19</v>
      </c>
      <c r="W55" s="55" t="n">
        <f aca="false">P55-Q55</f>
        <v>161011.19</v>
      </c>
      <c r="X55" s="55" t="n">
        <f aca="false">IF(P55=0,0,ROUND((P55-Q55)/P55*100,2))</f>
        <v>44.98</v>
      </c>
      <c r="Y55" s="55" t="n">
        <f aca="false">IFERROR(G55-F55,"")</f>
        <v>0</v>
      </c>
      <c r="Z55" s="55" t="str">
        <f aca="false">IF(U55&lt;=0,"On Time","Late")</f>
        <v>Late</v>
      </c>
      <c r="AA55" s="55" t="str">
        <f aca="false">TEXT(E55,"yyyy-mm")</f>
        <v>2023-02</v>
      </c>
      <c r="AB55" s="55" t="n">
        <f aca="false">YEAR(E55)</f>
        <v>2023</v>
      </c>
    </row>
    <row r="56" customFormat="false" ht="15" hidden="false" customHeight="true" outlineLevel="0" collapsed="false">
      <c r="A56" s="52" t="s">
        <v>708</v>
      </c>
      <c r="B56" s="52" t="s">
        <v>709</v>
      </c>
      <c r="C56" s="52" t="s">
        <v>710</v>
      </c>
      <c r="D56" s="52" t="s">
        <v>711</v>
      </c>
      <c r="E56" s="53" t="n">
        <v>45191</v>
      </c>
      <c r="F56" s="52" t="s">
        <v>712</v>
      </c>
      <c r="G56" s="52" t="s">
        <v>713</v>
      </c>
      <c r="H56" s="52" t="s">
        <v>9</v>
      </c>
      <c r="I56" s="52" t="s">
        <v>11</v>
      </c>
      <c r="J56" s="52" t="s">
        <v>586</v>
      </c>
      <c r="K56" s="52" t="n">
        <v>1613</v>
      </c>
      <c r="L56" s="52" t="n">
        <v>1613</v>
      </c>
      <c r="M56" s="52" t="n">
        <v>434.74</v>
      </c>
      <c r="N56" s="52" t="n">
        <v>19</v>
      </c>
      <c r="O56" s="54" t="n">
        <f aca="false">ROUND(M56*(1-N56/100),2)</f>
        <v>352.14</v>
      </c>
      <c r="P56" s="54" t="n">
        <f aca="false">ROUND(O56*L56,2)</f>
        <v>568001.82</v>
      </c>
      <c r="Q56" s="52" t="n">
        <v>352033.41</v>
      </c>
      <c r="R56" s="52" t="s">
        <v>396</v>
      </c>
      <c r="S56" s="54" t="n">
        <f aca="false">IF(K56=0,0,ROUND(L56/K56*100,2))</f>
        <v>100</v>
      </c>
      <c r="T56" s="52" t="s">
        <v>620</v>
      </c>
      <c r="U56" s="52" t="s">
        <v>41</v>
      </c>
      <c r="V56" s="52" t="n">
        <v>215968.41</v>
      </c>
      <c r="W56" s="55" t="n">
        <f aca="false">P56-Q56</f>
        <v>215968.41</v>
      </c>
      <c r="X56" s="55" t="n">
        <f aca="false">IF(P56=0,0,ROUND((P56-Q56)/P56*100,2))</f>
        <v>38.02</v>
      </c>
      <c r="Y56" s="55" t="n">
        <f aca="false">IFERROR(G56-F56,"")</f>
        <v>3</v>
      </c>
      <c r="Z56" s="55" t="str">
        <f aca="false">IF(U56&lt;=0,"On Time","Late")</f>
        <v>Late</v>
      </c>
      <c r="AA56" s="55" t="str">
        <f aca="false">TEXT(E56,"yyyy-mm")</f>
        <v>2023-09</v>
      </c>
      <c r="AB56" s="55" t="n">
        <f aca="false">YEAR(E56)</f>
        <v>2023</v>
      </c>
    </row>
    <row r="57" customFormat="false" ht="15" hidden="false" customHeight="true" outlineLevel="0" collapsed="false">
      <c r="A57" s="56" t="s">
        <v>714</v>
      </c>
      <c r="B57" s="56" t="s">
        <v>715</v>
      </c>
      <c r="C57" s="56" t="s">
        <v>716</v>
      </c>
      <c r="D57" s="56" t="s">
        <v>717</v>
      </c>
      <c r="E57" s="57" t="n">
        <v>44958</v>
      </c>
      <c r="F57" s="56" t="s">
        <v>329</v>
      </c>
      <c r="G57" s="56" t="s">
        <v>330</v>
      </c>
      <c r="H57" s="56" t="s">
        <v>15</v>
      </c>
      <c r="I57" s="56" t="s">
        <v>23</v>
      </c>
      <c r="J57" s="56" t="s">
        <v>718</v>
      </c>
      <c r="K57" s="56" t="n">
        <v>1343</v>
      </c>
      <c r="L57" s="56" t="n">
        <v>1343</v>
      </c>
      <c r="M57" s="56" t="n">
        <v>702.32</v>
      </c>
      <c r="N57" s="56" t="n">
        <v>12</v>
      </c>
      <c r="O57" s="54" t="n">
        <f aca="false">ROUND(M57*(1-N57/100),2)</f>
        <v>618.04</v>
      </c>
      <c r="P57" s="54" t="n">
        <f aca="false">ROUND(O57*L57,2)</f>
        <v>830027.72</v>
      </c>
      <c r="Q57" s="56" t="n">
        <v>469689.79</v>
      </c>
      <c r="R57" s="56" t="s">
        <v>332</v>
      </c>
      <c r="S57" s="54" t="n">
        <f aca="false">IF(K57=0,0,ROUND(L57/K57*100,2))</f>
        <v>100</v>
      </c>
      <c r="T57" s="56" t="s">
        <v>452</v>
      </c>
      <c r="U57" s="56" t="s">
        <v>34</v>
      </c>
      <c r="V57" s="56" t="n">
        <v>360337.93</v>
      </c>
      <c r="W57" s="55" t="n">
        <f aca="false">P57-Q57</f>
        <v>360337.93</v>
      </c>
      <c r="X57" s="55" t="n">
        <f aca="false">IF(P57=0,0,ROUND((P57-Q57)/P57*100,2))</f>
        <v>43.41</v>
      </c>
      <c r="Y57" s="55" t="n">
        <f aca="false">IFERROR(G57-F57,"")</f>
        <v>3</v>
      </c>
      <c r="Z57" s="55" t="str">
        <f aca="false">IF(U57&lt;=0,"On Time","Late")</f>
        <v>Late</v>
      </c>
      <c r="AA57" s="55" t="str">
        <f aca="false">TEXT(E57,"yyyy-mm")</f>
        <v>2023-02</v>
      </c>
      <c r="AB57" s="55" t="n">
        <f aca="false">YEAR(E57)</f>
        <v>2023</v>
      </c>
    </row>
    <row r="58" customFormat="false" ht="15" hidden="false" customHeight="true" outlineLevel="0" collapsed="false">
      <c r="A58" s="52" t="s">
        <v>719</v>
      </c>
      <c r="B58" s="52" t="s">
        <v>720</v>
      </c>
      <c r="C58" s="52" t="s">
        <v>721</v>
      </c>
      <c r="D58" s="52" t="s">
        <v>722</v>
      </c>
      <c r="E58" s="53" t="n">
        <v>45567</v>
      </c>
      <c r="F58" s="52" t="s">
        <v>677</v>
      </c>
      <c r="G58" s="52" t="s">
        <v>676</v>
      </c>
      <c r="H58" s="52" t="s">
        <v>12</v>
      </c>
      <c r="I58" s="52" t="s">
        <v>14</v>
      </c>
      <c r="J58" s="52" t="s">
        <v>723</v>
      </c>
      <c r="K58" s="52" t="n">
        <v>974</v>
      </c>
      <c r="L58" s="52" t="n">
        <v>706</v>
      </c>
      <c r="M58" s="52" t="n">
        <v>222.67</v>
      </c>
      <c r="N58" s="52" t="n">
        <v>7.3</v>
      </c>
      <c r="O58" s="54" t="n">
        <f aca="false">ROUND(M58*(1-N58/100),2)</f>
        <v>206.42</v>
      </c>
      <c r="P58" s="54" t="n">
        <f aca="false">ROUND(O58*L58,2)</f>
        <v>145732.52</v>
      </c>
      <c r="Q58" s="52" t="n">
        <v>88619.28</v>
      </c>
      <c r="R58" s="52" t="s">
        <v>332</v>
      </c>
      <c r="S58" s="54" t="n">
        <f aca="false">IF(K58=0,0,ROUND(L58/K58*100,2))</f>
        <v>72.48</v>
      </c>
      <c r="T58" s="52" t="s">
        <v>516</v>
      </c>
      <c r="U58" s="52" t="s">
        <v>54</v>
      </c>
      <c r="V58" s="52" t="n">
        <v>57113.24</v>
      </c>
      <c r="W58" s="55" t="n">
        <f aca="false">P58-Q58</f>
        <v>57113.24</v>
      </c>
      <c r="X58" s="55" t="n">
        <f aca="false">IF(P58=0,0,ROUND((P58-Q58)/P58*100,2))</f>
        <v>39.19</v>
      </c>
      <c r="Y58" s="55" t="n">
        <f aca="false">IFERROR(G58-F58,"")</f>
        <v>1</v>
      </c>
      <c r="Z58" s="55" t="str">
        <f aca="false">IF(U58&lt;=0,"On Time","Late")</f>
        <v>Late</v>
      </c>
      <c r="AA58" s="55" t="str">
        <f aca="false">TEXT(E58,"yyyy-mm")</f>
        <v>2024-10</v>
      </c>
      <c r="AB58" s="55" t="n">
        <f aca="false">YEAR(E58)</f>
        <v>2024</v>
      </c>
    </row>
    <row r="59" customFormat="false" ht="15" hidden="false" customHeight="true" outlineLevel="0" collapsed="false">
      <c r="A59" s="56" t="s">
        <v>724</v>
      </c>
      <c r="B59" s="56" t="s">
        <v>725</v>
      </c>
      <c r="C59" s="56" t="s">
        <v>726</v>
      </c>
      <c r="D59" s="56" t="s">
        <v>727</v>
      </c>
      <c r="E59" s="57" t="n">
        <v>45151</v>
      </c>
      <c r="F59" s="56" t="s">
        <v>728</v>
      </c>
      <c r="G59" s="56" t="s">
        <v>729</v>
      </c>
      <c r="H59" s="56" t="s">
        <v>15</v>
      </c>
      <c r="I59" s="56" t="s">
        <v>23</v>
      </c>
      <c r="J59" s="56" t="s">
        <v>730</v>
      </c>
      <c r="K59" s="56" t="n">
        <v>449</v>
      </c>
      <c r="L59" s="56" t="n">
        <v>78</v>
      </c>
      <c r="M59" s="56" t="n">
        <v>275.19</v>
      </c>
      <c r="N59" s="56" t="n">
        <v>19.1</v>
      </c>
      <c r="O59" s="54" t="n">
        <f aca="false">ROUND(M59*(1-N59/100),2)</f>
        <v>222.63</v>
      </c>
      <c r="P59" s="54" t="n">
        <f aca="false">ROUND(O59*L59,2)</f>
        <v>17365.14</v>
      </c>
      <c r="Q59" s="56" t="n">
        <v>7848.89</v>
      </c>
      <c r="R59" s="56" t="s">
        <v>332</v>
      </c>
      <c r="S59" s="54" t="n">
        <f aca="false">IF(K59=0,0,ROUND(L59/K59*100,2))</f>
        <v>17.37</v>
      </c>
      <c r="T59" s="56" t="s">
        <v>731</v>
      </c>
      <c r="U59" s="56" t="s">
        <v>40</v>
      </c>
      <c r="V59" s="56" t="n">
        <v>9516.25</v>
      </c>
      <c r="W59" s="55" t="n">
        <f aca="false">P59-Q59</f>
        <v>9516.25</v>
      </c>
      <c r="X59" s="55" t="n">
        <f aca="false">IF(P59=0,0,ROUND((P59-Q59)/P59*100,2))</f>
        <v>54.8</v>
      </c>
      <c r="Y59" s="55" t="n">
        <f aca="false">IFERROR(G59-F59,"")</f>
        <v>-1</v>
      </c>
      <c r="Z59" s="55" t="str">
        <f aca="false">IF(U59&lt;=0,"On Time","Late")</f>
        <v>Late</v>
      </c>
      <c r="AA59" s="55" t="str">
        <f aca="false">TEXT(E59,"yyyy-mm")</f>
        <v>2023-08</v>
      </c>
      <c r="AB59" s="55" t="n">
        <f aca="false">YEAR(E59)</f>
        <v>2023</v>
      </c>
    </row>
    <row r="60" customFormat="false" ht="15" hidden="false" customHeight="true" outlineLevel="0" collapsed="false">
      <c r="A60" s="52" t="s">
        <v>732</v>
      </c>
      <c r="B60" s="52" t="s">
        <v>733</v>
      </c>
      <c r="C60" s="52" t="s">
        <v>734</v>
      </c>
      <c r="D60" s="52" t="s">
        <v>735</v>
      </c>
      <c r="E60" s="53" t="n">
        <v>45188</v>
      </c>
      <c r="F60" s="52" t="s">
        <v>736</v>
      </c>
      <c r="G60" s="52" t="s">
        <v>737</v>
      </c>
      <c r="H60" s="52" t="s">
        <v>21</v>
      </c>
      <c r="I60" s="52" t="s">
        <v>11</v>
      </c>
      <c r="J60" s="52" t="s">
        <v>678</v>
      </c>
      <c r="K60" s="52" t="n">
        <v>49</v>
      </c>
      <c r="L60" s="52" t="n">
        <v>49</v>
      </c>
      <c r="M60" s="52" t="n">
        <v>155.22</v>
      </c>
      <c r="N60" s="52" t="n">
        <v>8.4</v>
      </c>
      <c r="O60" s="54" t="n">
        <f aca="false">ROUND(M60*(1-N60/100),2)</f>
        <v>142.18</v>
      </c>
      <c r="P60" s="54" t="n">
        <f aca="false">ROUND(O60*L60,2)</f>
        <v>6966.82</v>
      </c>
      <c r="Q60" s="52" t="n">
        <v>4538.82</v>
      </c>
      <c r="R60" s="52" t="s">
        <v>396</v>
      </c>
      <c r="S60" s="54" t="n">
        <f aca="false">IF(K60=0,0,ROUND(L60/K60*100,2))</f>
        <v>100</v>
      </c>
      <c r="T60" s="52" t="s">
        <v>731</v>
      </c>
      <c r="U60" s="52" t="s">
        <v>41</v>
      </c>
      <c r="V60" s="52" t="n">
        <v>2428</v>
      </c>
      <c r="W60" s="55" t="n">
        <f aca="false">P60-Q60</f>
        <v>2428</v>
      </c>
      <c r="X60" s="55" t="n">
        <f aca="false">IF(P60=0,0,ROUND((P60-Q60)/P60*100,2))</f>
        <v>34.85</v>
      </c>
      <c r="Y60" s="55" t="n">
        <f aca="false">IFERROR(G60-F60,"")</f>
        <v>1</v>
      </c>
      <c r="Z60" s="55" t="str">
        <f aca="false">IF(U60&lt;=0,"On Time","Late")</f>
        <v>Late</v>
      </c>
      <c r="AA60" s="55" t="str">
        <f aca="false">TEXT(E60,"yyyy-mm")</f>
        <v>2023-09</v>
      </c>
      <c r="AB60" s="55" t="n">
        <f aca="false">YEAR(E60)</f>
        <v>2023</v>
      </c>
    </row>
    <row r="61" customFormat="false" ht="15" hidden="false" customHeight="true" outlineLevel="0" collapsed="false">
      <c r="A61" s="56" t="s">
        <v>738</v>
      </c>
      <c r="B61" s="56" t="s">
        <v>739</v>
      </c>
      <c r="C61" s="56" t="s">
        <v>740</v>
      </c>
      <c r="D61" s="56" t="s">
        <v>741</v>
      </c>
      <c r="E61" s="57" t="n">
        <v>45148</v>
      </c>
      <c r="F61" s="56" t="s">
        <v>742</v>
      </c>
      <c r="G61" s="56" t="s">
        <v>743</v>
      </c>
      <c r="H61" s="56" t="s">
        <v>9</v>
      </c>
      <c r="I61" s="56" t="s">
        <v>23</v>
      </c>
      <c r="J61" s="56" t="s">
        <v>634</v>
      </c>
      <c r="K61" s="56" t="n">
        <v>1991</v>
      </c>
      <c r="L61" s="56" t="n">
        <v>1991</v>
      </c>
      <c r="M61" s="56" t="n">
        <v>650.77</v>
      </c>
      <c r="N61" s="56" t="n">
        <v>4.6</v>
      </c>
      <c r="O61" s="54" t="n">
        <f aca="false">ROUND(M61*(1-N61/100),2)</f>
        <v>620.83</v>
      </c>
      <c r="P61" s="54" t="n">
        <f aca="false">ROUND(O61*L61,2)</f>
        <v>1236072.53</v>
      </c>
      <c r="Q61" s="56" t="n">
        <v>794034.44</v>
      </c>
      <c r="R61" s="56" t="s">
        <v>396</v>
      </c>
      <c r="S61" s="54" t="n">
        <f aca="false">IF(K61=0,0,ROUND(L61/K61*100,2))</f>
        <v>100</v>
      </c>
      <c r="T61" s="56" t="s">
        <v>744</v>
      </c>
      <c r="U61" s="56" t="s">
        <v>40</v>
      </c>
      <c r="V61" s="56" t="n">
        <v>442038.09</v>
      </c>
      <c r="W61" s="55" t="n">
        <f aca="false">P61-Q61</f>
        <v>442038.09</v>
      </c>
      <c r="X61" s="55" t="n">
        <f aca="false">IF(P61=0,0,ROUND((P61-Q61)/P61*100,2))</f>
        <v>35.76</v>
      </c>
      <c r="Y61" s="55" t="n">
        <f aca="false">IFERROR(G61-F61,"")</f>
        <v>2</v>
      </c>
      <c r="Z61" s="55" t="str">
        <f aca="false">IF(U61&lt;=0,"On Time","Late")</f>
        <v>Late</v>
      </c>
      <c r="AA61" s="55" t="str">
        <f aca="false">TEXT(E61,"yyyy-mm")</f>
        <v>2023-08</v>
      </c>
      <c r="AB61" s="55" t="n">
        <f aca="false">YEAR(E61)</f>
        <v>2023</v>
      </c>
    </row>
    <row r="62" customFormat="false" ht="15" hidden="false" customHeight="true" outlineLevel="0" collapsed="false">
      <c r="A62" s="52" t="s">
        <v>745</v>
      </c>
      <c r="B62" s="52" t="s">
        <v>746</v>
      </c>
      <c r="C62" s="52" t="s">
        <v>747</v>
      </c>
      <c r="D62" s="52" t="s">
        <v>748</v>
      </c>
      <c r="E62" s="53" t="n">
        <v>45590</v>
      </c>
      <c r="F62" s="52" t="s">
        <v>749</v>
      </c>
      <c r="G62" s="52" t="s">
        <v>750</v>
      </c>
      <c r="H62" s="52" t="s">
        <v>21</v>
      </c>
      <c r="I62" s="52" t="s">
        <v>23</v>
      </c>
      <c r="J62" s="52" t="s">
        <v>751</v>
      </c>
      <c r="K62" s="52" t="n">
        <v>907</v>
      </c>
      <c r="L62" s="52" t="n">
        <v>907</v>
      </c>
      <c r="M62" s="52" t="n">
        <v>217.2</v>
      </c>
      <c r="N62" s="52" t="n">
        <v>11.1</v>
      </c>
      <c r="O62" s="54" t="n">
        <f aca="false">ROUND(M62*(1-N62/100),2)</f>
        <v>193.09</v>
      </c>
      <c r="P62" s="54" t="n">
        <f aca="false">ROUND(O62*L62,2)</f>
        <v>175132.63</v>
      </c>
      <c r="Q62" s="52" t="n">
        <v>86662.21</v>
      </c>
      <c r="R62" s="52" t="s">
        <v>340</v>
      </c>
      <c r="S62" s="54" t="n">
        <f aca="false">IF(K62=0,0,ROUND(L62/K62*100,2))</f>
        <v>100</v>
      </c>
      <c r="T62" s="52" t="s">
        <v>341</v>
      </c>
      <c r="U62" s="52" t="s">
        <v>54</v>
      </c>
      <c r="V62" s="52" t="n">
        <v>88470.42</v>
      </c>
      <c r="W62" s="55" t="n">
        <f aca="false">P62-Q62</f>
        <v>88470.42</v>
      </c>
      <c r="X62" s="55" t="n">
        <f aca="false">IF(P62=0,0,ROUND((P62-Q62)/P62*100,2))</f>
        <v>50.52</v>
      </c>
      <c r="Y62" s="55" t="n">
        <f aca="false">IFERROR(G62-F62,"")</f>
        <v>-1</v>
      </c>
      <c r="Z62" s="55" t="str">
        <f aca="false">IF(U62&lt;=0,"On Time","Late")</f>
        <v>Late</v>
      </c>
      <c r="AA62" s="55" t="str">
        <f aca="false">TEXT(E62,"yyyy-mm")</f>
        <v>2024-10</v>
      </c>
      <c r="AB62" s="55" t="n">
        <f aca="false">YEAR(E62)</f>
        <v>2024</v>
      </c>
    </row>
    <row r="63" customFormat="false" ht="15" hidden="false" customHeight="true" outlineLevel="0" collapsed="false">
      <c r="A63" s="56" t="s">
        <v>752</v>
      </c>
      <c r="B63" s="56" t="s">
        <v>753</v>
      </c>
      <c r="C63" s="56" t="s">
        <v>754</v>
      </c>
      <c r="D63" s="56" t="s">
        <v>755</v>
      </c>
      <c r="E63" s="57" t="n">
        <v>45052</v>
      </c>
      <c r="F63" s="56" t="s">
        <v>756</v>
      </c>
      <c r="G63" s="56" t="s">
        <v>757</v>
      </c>
      <c r="H63" s="56" t="s">
        <v>9</v>
      </c>
      <c r="I63" s="56" t="s">
        <v>11</v>
      </c>
      <c r="J63" s="56" t="s">
        <v>758</v>
      </c>
      <c r="K63" s="56" t="n">
        <v>1562</v>
      </c>
      <c r="L63" s="56" t="n">
        <v>1562</v>
      </c>
      <c r="M63" s="56" t="n">
        <v>130.83</v>
      </c>
      <c r="N63" s="56" t="n">
        <v>9.2</v>
      </c>
      <c r="O63" s="54" t="n">
        <f aca="false">ROUND(M63*(1-N63/100),2)</f>
        <v>118.79</v>
      </c>
      <c r="P63" s="54" t="n">
        <f aca="false">ROUND(O63*L63,2)</f>
        <v>185549.98</v>
      </c>
      <c r="Q63" s="56" t="n">
        <v>110849.65</v>
      </c>
      <c r="R63" s="56" t="s">
        <v>371</v>
      </c>
      <c r="S63" s="54" t="n">
        <f aca="false">IF(K63=0,0,ROUND(L63/K63*100,2))</f>
        <v>100</v>
      </c>
      <c r="T63" s="56" t="s">
        <v>444</v>
      </c>
      <c r="U63" s="56" t="s">
        <v>37</v>
      </c>
      <c r="V63" s="56" t="n">
        <v>74700.33</v>
      </c>
      <c r="W63" s="55" t="n">
        <f aca="false">P63-Q63</f>
        <v>74700.33</v>
      </c>
      <c r="X63" s="55" t="n">
        <f aca="false">IF(P63=0,0,ROUND((P63-Q63)/P63*100,2))</f>
        <v>40.26</v>
      </c>
      <c r="Y63" s="55" t="n">
        <f aca="false">IFERROR(G63-F63,"")</f>
        <v>3</v>
      </c>
      <c r="Z63" s="55" t="str">
        <f aca="false">IF(U63&lt;=0,"On Time","Late")</f>
        <v>Late</v>
      </c>
      <c r="AA63" s="55" t="str">
        <f aca="false">TEXT(E63,"yyyy-mm")</f>
        <v>2023-05</v>
      </c>
      <c r="AB63" s="55" t="n">
        <f aca="false">YEAR(E63)</f>
        <v>2023</v>
      </c>
    </row>
    <row r="64" customFormat="false" ht="15" hidden="false" customHeight="true" outlineLevel="0" collapsed="false">
      <c r="A64" s="52" t="s">
        <v>759</v>
      </c>
      <c r="B64" s="52" t="s">
        <v>760</v>
      </c>
      <c r="C64" s="52" t="s">
        <v>761</v>
      </c>
      <c r="D64" s="52" t="s">
        <v>762</v>
      </c>
      <c r="E64" s="53" t="n">
        <v>44963</v>
      </c>
      <c r="F64" s="52" t="s">
        <v>763</v>
      </c>
      <c r="G64" s="52" t="s">
        <v>764</v>
      </c>
      <c r="H64" s="52" t="s">
        <v>18</v>
      </c>
      <c r="I64" s="52" t="s">
        <v>23</v>
      </c>
      <c r="J64" s="52" t="s">
        <v>765</v>
      </c>
      <c r="K64" s="52" t="n">
        <v>1639</v>
      </c>
      <c r="L64" s="52" t="n">
        <v>1639</v>
      </c>
      <c r="M64" s="52" t="n">
        <v>218.8</v>
      </c>
      <c r="N64" s="52" t="n">
        <v>10.1</v>
      </c>
      <c r="O64" s="54" t="n">
        <f aca="false">ROUND(M64*(1-N64/100),2)</f>
        <v>196.7</v>
      </c>
      <c r="P64" s="54" t="n">
        <f aca="false">ROUND(O64*L64,2)</f>
        <v>322391.3</v>
      </c>
      <c r="Q64" s="52" t="n">
        <v>198566.07</v>
      </c>
      <c r="R64" s="52" t="s">
        <v>332</v>
      </c>
      <c r="S64" s="54" t="n">
        <f aca="false">IF(K64=0,0,ROUND(L64/K64*100,2))</f>
        <v>100</v>
      </c>
      <c r="T64" s="52" t="s">
        <v>766</v>
      </c>
      <c r="U64" s="52" t="s">
        <v>34</v>
      </c>
      <c r="V64" s="52" t="n">
        <v>123825.23</v>
      </c>
      <c r="W64" s="55" t="n">
        <f aca="false">P64-Q64</f>
        <v>123825.23</v>
      </c>
      <c r="X64" s="55" t="n">
        <f aca="false">IF(P64=0,0,ROUND((P64-Q64)/P64*100,2))</f>
        <v>38.41</v>
      </c>
      <c r="Y64" s="55" t="n">
        <f aca="false">IFERROR(G64-F64,"")</f>
        <v>3</v>
      </c>
      <c r="Z64" s="55" t="str">
        <f aca="false">IF(U64&lt;=0,"On Time","Late")</f>
        <v>Late</v>
      </c>
      <c r="AA64" s="55" t="str">
        <f aca="false">TEXT(E64,"yyyy-mm")</f>
        <v>2023-02</v>
      </c>
      <c r="AB64" s="55" t="n">
        <f aca="false">YEAR(E64)</f>
        <v>2023</v>
      </c>
    </row>
    <row r="65" customFormat="false" ht="15" hidden="false" customHeight="true" outlineLevel="0" collapsed="false">
      <c r="A65" s="56" t="s">
        <v>767</v>
      </c>
      <c r="B65" s="56" t="s">
        <v>768</v>
      </c>
      <c r="C65" s="56" t="s">
        <v>769</v>
      </c>
      <c r="D65" s="56" t="s">
        <v>770</v>
      </c>
      <c r="E65" s="57" t="n">
        <v>45478</v>
      </c>
      <c r="F65" s="56" t="s">
        <v>771</v>
      </c>
      <c r="G65" s="56" t="s">
        <v>772</v>
      </c>
      <c r="H65" s="56" t="s">
        <v>18</v>
      </c>
      <c r="I65" s="56" t="s">
        <v>17</v>
      </c>
      <c r="J65" s="56" t="s">
        <v>718</v>
      </c>
      <c r="K65" s="56" t="n">
        <v>1199</v>
      </c>
      <c r="L65" s="56" t="n">
        <v>1199</v>
      </c>
      <c r="M65" s="56" t="n">
        <v>166.51</v>
      </c>
      <c r="N65" s="56" t="n">
        <v>10.3</v>
      </c>
      <c r="O65" s="54" t="n">
        <f aca="false">ROUND(M65*(1-N65/100),2)</f>
        <v>149.36</v>
      </c>
      <c r="P65" s="54" t="n">
        <f aca="false">ROUND(O65*L65,2)</f>
        <v>179082.64</v>
      </c>
      <c r="Q65" s="56" t="n">
        <v>90361.12</v>
      </c>
      <c r="R65" s="56" t="s">
        <v>371</v>
      </c>
      <c r="S65" s="54" t="n">
        <f aca="false">IF(K65=0,0,ROUND(L65/K65*100,2))</f>
        <v>100</v>
      </c>
      <c r="T65" s="56" t="s">
        <v>773</v>
      </c>
      <c r="U65" s="56" t="s">
        <v>51</v>
      </c>
      <c r="V65" s="56" t="n">
        <v>88721.52</v>
      </c>
      <c r="W65" s="55" t="n">
        <f aca="false">P65-Q65</f>
        <v>88721.52</v>
      </c>
      <c r="X65" s="55" t="n">
        <f aca="false">IF(P65=0,0,ROUND((P65-Q65)/P65*100,2))</f>
        <v>49.54</v>
      </c>
      <c r="Y65" s="55" t="n">
        <f aca="false">IFERROR(G65-F65,"")</f>
        <v>2</v>
      </c>
      <c r="Z65" s="55" t="str">
        <f aca="false">IF(U65&lt;=0,"On Time","Late")</f>
        <v>Late</v>
      </c>
      <c r="AA65" s="55" t="str">
        <f aca="false">TEXT(E65,"yyyy-mm")</f>
        <v>2024-07</v>
      </c>
      <c r="AB65" s="55" t="n">
        <f aca="false">YEAR(E65)</f>
        <v>2024</v>
      </c>
    </row>
    <row r="66" customFormat="false" ht="15" hidden="false" customHeight="true" outlineLevel="0" collapsed="false">
      <c r="A66" s="52" t="s">
        <v>774</v>
      </c>
      <c r="B66" s="52" t="s">
        <v>524</v>
      </c>
      <c r="C66" s="52" t="s">
        <v>775</v>
      </c>
      <c r="D66" s="52" t="s">
        <v>776</v>
      </c>
      <c r="E66" s="53" t="n">
        <v>45044</v>
      </c>
      <c r="F66" s="52" t="s">
        <v>777</v>
      </c>
      <c r="G66" s="52" t="s">
        <v>777</v>
      </c>
      <c r="H66" s="52" t="s">
        <v>12</v>
      </c>
      <c r="I66" s="52" t="s">
        <v>23</v>
      </c>
      <c r="J66" s="52" t="s">
        <v>778</v>
      </c>
      <c r="K66" s="52" t="n">
        <v>691</v>
      </c>
      <c r="L66" s="52" t="n">
        <v>655</v>
      </c>
      <c r="M66" s="52" t="n">
        <v>610.54</v>
      </c>
      <c r="N66" s="52" t="n">
        <v>14.2</v>
      </c>
      <c r="O66" s="54" t="n">
        <f aca="false">ROUND(M66*(1-N66/100),2)</f>
        <v>523.84</v>
      </c>
      <c r="P66" s="54" t="n">
        <f aca="false">ROUND(O66*L66,2)</f>
        <v>343115.2</v>
      </c>
      <c r="Q66" s="52" t="n">
        <v>196923.86</v>
      </c>
      <c r="R66" s="52" t="s">
        <v>340</v>
      </c>
      <c r="S66" s="54" t="n">
        <f aca="false">IF(K66=0,0,ROUND(L66/K66*100,2))</f>
        <v>94.79</v>
      </c>
      <c r="T66" s="52" t="s">
        <v>436</v>
      </c>
      <c r="U66" s="52" t="s">
        <v>36</v>
      </c>
      <c r="V66" s="52" t="n">
        <v>146191.34</v>
      </c>
      <c r="W66" s="55" t="n">
        <f aca="false">P66-Q66</f>
        <v>146191.34</v>
      </c>
      <c r="X66" s="55" t="n">
        <f aca="false">IF(P66=0,0,ROUND((P66-Q66)/P66*100,2))</f>
        <v>42.61</v>
      </c>
      <c r="Y66" s="55" t="n">
        <f aca="false">IFERROR(G66-F66,"")</f>
        <v>0</v>
      </c>
      <c r="Z66" s="55" t="str">
        <f aca="false">IF(U66&lt;=0,"On Time","Late")</f>
        <v>Late</v>
      </c>
      <c r="AA66" s="55" t="str">
        <f aca="false">TEXT(E66,"yyyy-mm")</f>
        <v>2023-04</v>
      </c>
      <c r="AB66" s="55" t="n">
        <f aca="false">YEAR(E66)</f>
        <v>2023</v>
      </c>
    </row>
    <row r="67" customFormat="false" ht="15" hidden="false" customHeight="true" outlineLevel="0" collapsed="false">
      <c r="A67" s="56" t="s">
        <v>779</v>
      </c>
      <c r="B67" s="56" t="s">
        <v>357</v>
      </c>
      <c r="C67" s="56" t="s">
        <v>780</v>
      </c>
      <c r="D67" s="56" t="s">
        <v>781</v>
      </c>
      <c r="E67" s="57" t="n">
        <v>45389</v>
      </c>
      <c r="F67" s="56" t="s">
        <v>782</v>
      </c>
      <c r="G67" s="56" t="s">
        <v>782</v>
      </c>
      <c r="H67" s="56" t="s">
        <v>12</v>
      </c>
      <c r="I67" s="56" t="s">
        <v>23</v>
      </c>
      <c r="J67" s="56" t="s">
        <v>354</v>
      </c>
      <c r="K67" s="56" t="n">
        <v>781</v>
      </c>
      <c r="L67" s="56" t="n">
        <v>781</v>
      </c>
      <c r="M67" s="56" t="n">
        <v>270.28</v>
      </c>
      <c r="N67" s="56" t="n">
        <v>18.3</v>
      </c>
      <c r="O67" s="54" t="n">
        <f aca="false">ROUND(M67*(1-N67/100),2)</f>
        <v>220.82</v>
      </c>
      <c r="P67" s="54" t="n">
        <f aca="false">ROUND(O67*L67,2)</f>
        <v>172460.42</v>
      </c>
      <c r="Q67" s="56" t="n">
        <v>115998.67</v>
      </c>
      <c r="R67" s="56" t="s">
        <v>340</v>
      </c>
      <c r="S67" s="54" t="n">
        <f aca="false">IF(K67=0,0,ROUND(L67/K67*100,2))</f>
        <v>100</v>
      </c>
      <c r="T67" s="56" t="s">
        <v>372</v>
      </c>
      <c r="U67" s="56" t="s">
        <v>48</v>
      </c>
      <c r="V67" s="56" t="n">
        <v>56461.75</v>
      </c>
      <c r="W67" s="55" t="n">
        <f aca="false">P67-Q67</f>
        <v>56461.75</v>
      </c>
      <c r="X67" s="55" t="n">
        <f aca="false">IF(P67=0,0,ROUND((P67-Q67)/P67*100,2))</f>
        <v>32.74</v>
      </c>
      <c r="Y67" s="55" t="n">
        <f aca="false">IFERROR(G67-F67,"")</f>
        <v>0</v>
      </c>
      <c r="Z67" s="55" t="str">
        <f aca="false">IF(U67&lt;=0,"On Time","Late")</f>
        <v>Late</v>
      </c>
      <c r="AA67" s="55" t="str">
        <f aca="false">TEXT(E67,"yyyy-mm")</f>
        <v>2024-04</v>
      </c>
      <c r="AB67" s="55" t="n">
        <f aca="false">YEAR(E67)</f>
        <v>2024</v>
      </c>
    </row>
    <row r="68" customFormat="false" ht="15" hidden="false" customHeight="true" outlineLevel="0" collapsed="false">
      <c r="A68" s="52" t="s">
        <v>783</v>
      </c>
      <c r="B68" s="52" t="s">
        <v>784</v>
      </c>
      <c r="C68" s="52" t="s">
        <v>637</v>
      </c>
      <c r="D68" s="52" t="s">
        <v>785</v>
      </c>
      <c r="E68" s="53" t="n">
        <v>44877</v>
      </c>
      <c r="F68" s="52" t="s">
        <v>786</v>
      </c>
      <c r="G68" s="52" t="s">
        <v>786</v>
      </c>
      <c r="H68" s="52" t="s">
        <v>18</v>
      </c>
      <c r="I68" s="52" t="s">
        <v>17</v>
      </c>
      <c r="J68" s="52" t="s">
        <v>787</v>
      </c>
      <c r="K68" s="52" t="n">
        <v>728</v>
      </c>
      <c r="L68" s="52" t="n">
        <v>409</v>
      </c>
      <c r="M68" s="52" t="n">
        <v>473.96</v>
      </c>
      <c r="N68" s="52" t="n">
        <v>20</v>
      </c>
      <c r="O68" s="54" t="n">
        <f aca="false">ROUND(M68*(1-N68/100),2)</f>
        <v>379.17</v>
      </c>
      <c r="P68" s="54" t="n">
        <f aca="false">ROUND(O68*L68,2)</f>
        <v>155080.53</v>
      </c>
      <c r="Q68" s="52" t="n">
        <v>82945.91</v>
      </c>
      <c r="R68" s="52" t="s">
        <v>332</v>
      </c>
      <c r="S68" s="54" t="n">
        <f aca="false">IF(K68=0,0,ROUND(L68/K68*100,2))</f>
        <v>56.18</v>
      </c>
      <c r="T68" s="52" t="s">
        <v>690</v>
      </c>
      <c r="U68" s="52" t="s">
        <v>31</v>
      </c>
      <c r="V68" s="52" t="n">
        <v>72134.62</v>
      </c>
      <c r="W68" s="55" t="n">
        <f aca="false">P68-Q68</f>
        <v>72134.62</v>
      </c>
      <c r="X68" s="55" t="n">
        <f aca="false">IF(P68=0,0,ROUND((P68-Q68)/P68*100,2))</f>
        <v>46.51</v>
      </c>
      <c r="Y68" s="55" t="n">
        <f aca="false">IFERROR(G68-F68,"")</f>
        <v>0</v>
      </c>
      <c r="Z68" s="55" t="str">
        <f aca="false">IF(U68&lt;=0,"On Time","Late")</f>
        <v>Late</v>
      </c>
      <c r="AA68" s="55" t="str">
        <f aca="false">TEXT(E68,"yyyy-mm")</f>
        <v>2022-11</v>
      </c>
      <c r="AB68" s="55" t="n">
        <f aca="false">YEAR(E68)</f>
        <v>2022</v>
      </c>
    </row>
    <row r="69" customFormat="false" ht="15" hidden="false" customHeight="true" outlineLevel="0" collapsed="false">
      <c r="A69" s="56" t="s">
        <v>788</v>
      </c>
      <c r="B69" s="56" t="s">
        <v>789</v>
      </c>
      <c r="C69" s="56" t="s">
        <v>790</v>
      </c>
      <c r="D69" s="56" t="s">
        <v>791</v>
      </c>
      <c r="E69" s="57" t="n">
        <v>45408</v>
      </c>
      <c r="F69" s="56" t="s">
        <v>792</v>
      </c>
      <c r="G69" s="56" t="s">
        <v>793</v>
      </c>
      <c r="H69" s="56" t="s">
        <v>9</v>
      </c>
      <c r="I69" s="56" t="s">
        <v>17</v>
      </c>
      <c r="J69" s="56" t="s">
        <v>507</v>
      </c>
      <c r="K69" s="56" t="n">
        <v>1527</v>
      </c>
      <c r="L69" s="56" t="n">
        <v>1527</v>
      </c>
      <c r="M69" s="56" t="n">
        <v>809.6</v>
      </c>
      <c r="N69" s="56" t="n">
        <v>10.8</v>
      </c>
      <c r="O69" s="54" t="n">
        <f aca="false">ROUND(M69*(1-N69/100),2)</f>
        <v>722.16</v>
      </c>
      <c r="P69" s="54" t="n">
        <f aca="false">ROUND(O69*L69,2)</f>
        <v>1102738.32</v>
      </c>
      <c r="Q69" s="56" t="n">
        <v>770551.13</v>
      </c>
      <c r="R69" s="56" t="s">
        <v>340</v>
      </c>
      <c r="S69" s="54" t="n">
        <f aca="false">IF(K69=0,0,ROUND(L69/K69*100,2))</f>
        <v>100</v>
      </c>
      <c r="T69" s="56" t="s">
        <v>653</v>
      </c>
      <c r="U69" s="56" t="s">
        <v>48</v>
      </c>
      <c r="V69" s="56" t="n">
        <v>332187.19</v>
      </c>
      <c r="W69" s="55" t="n">
        <f aca="false">P69-Q69</f>
        <v>332187.19</v>
      </c>
      <c r="X69" s="55" t="n">
        <f aca="false">IF(P69=0,0,ROUND((P69-Q69)/P69*100,2))</f>
        <v>30.12</v>
      </c>
      <c r="Y69" s="55" t="n">
        <f aca="false">IFERROR(G69-F69,"")</f>
        <v>3</v>
      </c>
      <c r="Z69" s="55" t="str">
        <f aca="false">IF(U69&lt;=0,"On Time","Late")</f>
        <v>Late</v>
      </c>
      <c r="AA69" s="55" t="str">
        <f aca="false">TEXT(E69,"yyyy-mm")</f>
        <v>2024-04</v>
      </c>
      <c r="AB69" s="55" t="n">
        <f aca="false">YEAR(E69)</f>
        <v>2024</v>
      </c>
    </row>
    <row r="70" customFormat="false" ht="15" hidden="false" customHeight="true" outlineLevel="0" collapsed="false">
      <c r="A70" s="52" t="s">
        <v>794</v>
      </c>
      <c r="B70" s="52" t="s">
        <v>795</v>
      </c>
      <c r="C70" s="52" t="s">
        <v>796</v>
      </c>
      <c r="D70" s="52" t="s">
        <v>797</v>
      </c>
      <c r="E70" s="53" t="n">
        <v>45588</v>
      </c>
      <c r="F70" s="52" t="s">
        <v>798</v>
      </c>
      <c r="G70" s="52" t="s">
        <v>798</v>
      </c>
      <c r="H70" s="52" t="s">
        <v>15</v>
      </c>
      <c r="I70" s="52" t="s">
        <v>17</v>
      </c>
      <c r="J70" s="52" t="s">
        <v>474</v>
      </c>
      <c r="K70" s="52" t="n">
        <v>744</v>
      </c>
      <c r="L70" s="52" t="n">
        <v>744</v>
      </c>
      <c r="M70" s="52" t="n">
        <v>448.65</v>
      </c>
      <c r="N70" s="52" t="n">
        <v>18.1</v>
      </c>
      <c r="O70" s="54" t="n">
        <f aca="false">ROUND(M70*(1-N70/100),2)</f>
        <v>367.44</v>
      </c>
      <c r="P70" s="54" t="n">
        <f aca="false">ROUND(O70*L70,2)</f>
        <v>273375.36</v>
      </c>
      <c r="Q70" s="52" t="n">
        <v>127026.54</v>
      </c>
      <c r="R70" s="52" t="s">
        <v>332</v>
      </c>
      <c r="S70" s="54" t="n">
        <f aca="false">IF(K70=0,0,ROUND(L70/K70*100,2))</f>
        <v>100</v>
      </c>
      <c r="T70" s="52" t="s">
        <v>799</v>
      </c>
      <c r="U70" s="52" t="s">
        <v>54</v>
      </c>
      <c r="V70" s="52" t="n">
        <v>146348.82</v>
      </c>
      <c r="W70" s="55" t="n">
        <f aca="false">P70-Q70</f>
        <v>146348.82</v>
      </c>
      <c r="X70" s="55" t="n">
        <f aca="false">IF(P70=0,0,ROUND((P70-Q70)/P70*100,2))</f>
        <v>53.53</v>
      </c>
      <c r="Y70" s="55" t="n">
        <f aca="false">IFERROR(G70-F70,"")</f>
        <v>0</v>
      </c>
      <c r="Z70" s="55" t="str">
        <f aca="false">IF(U70&lt;=0,"On Time","Late")</f>
        <v>Late</v>
      </c>
      <c r="AA70" s="55" t="str">
        <f aca="false">TEXT(E70,"yyyy-mm")</f>
        <v>2024-10</v>
      </c>
      <c r="AB70" s="55" t="n">
        <f aca="false">YEAR(E70)</f>
        <v>2024</v>
      </c>
    </row>
    <row r="71" customFormat="false" ht="15" hidden="false" customHeight="true" outlineLevel="0" collapsed="false">
      <c r="A71" s="56" t="s">
        <v>800</v>
      </c>
      <c r="B71" s="56" t="s">
        <v>801</v>
      </c>
      <c r="C71" s="56" t="s">
        <v>802</v>
      </c>
      <c r="D71" s="56" t="s">
        <v>675</v>
      </c>
      <c r="E71" s="57" t="n">
        <v>45356</v>
      </c>
      <c r="F71" s="56" t="s">
        <v>803</v>
      </c>
      <c r="G71" s="56" t="s">
        <v>803</v>
      </c>
      <c r="H71" s="56" t="s">
        <v>15</v>
      </c>
      <c r="I71" s="56" t="s">
        <v>27</v>
      </c>
      <c r="J71" s="56" t="s">
        <v>804</v>
      </c>
      <c r="K71" s="56" t="n">
        <v>97</v>
      </c>
      <c r="L71" s="56" t="n">
        <v>97</v>
      </c>
      <c r="M71" s="56" t="n">
        <v>174.52</v>
      </c>
      <c r="N71" s="56" t="n">
        <v>5.1</v>
      </c>
      <c r="O71" s="54" t="n">
        <f aca="false">ROUND(M71*(1-N71/100),2)</f>
        <v>165.62</v>
      </c>
      <c r="P71" s="54" t="n">
        <f aca="false">ROUND(O71*L71,2)</f>
        <v>16065.14</v>
      </c>
      <c r="Q71" s="56" t="n">
        <v>9765.62</v>
      </c>
      <c r="R71" s="56" t="s">
        <v>332</v>
      </c>
      <c r="S71" s="54" t="n">
        <f aca="false">IF(K71=0,0,ROUND(L71/K71*100,2))</f>
        <v>100</v>
      </c>
      <c r="T71" s="56" t="s">
        <v>805</v>
      </c>
      <c r="U71" s="56" t="s">
        <v>47</v>
      </c>
      <c r="V71" s="56" t="n">
        <v>6299.52</v>
      </c>
      <c r="W71" s="55" t="n">
        <f aca="false">P71-Q71</f>
        <v>6299.52</v>
      </c>
      <c r="X71" s="55" t="n">
        <f aca="false">IF(P71=0,0,ROUND((P71-Q71)/P71*100,2))</f>
        <v>39.21</v>
      </c>
      <c r="Y71" s="55" t="n">
        <f aca="false">IFERROR(G71-F71,"")</f>
        <v>0</v>
      </c>
      <c r="Z71" s="55" t="str">
        <f aca="false">IF(U71&lt;=0,"On Time","Late")</f>
        <v>Late</v>
      </c>
      <c r="AA71" s="55" t="str">
        <f aca="false">TEXT(E71,"yyyy-mm")</f>
        <v>2024-03</v>
      </c>
      <c r="AB71" s="55" t="n">
        <f aca="false">YEAR(E71)</f>
        <v>2024</v>
      </c>
    </row>
    <row r="72" customFormat="false" ht="15" hidden="false" customHeight="true" outlineLevel="0" collapsed="false">
      <c r="A72" s="52" t="s">
        <v>806</v>
      </c>
      <c r="B72" s="52" t="s">
        <v>807</v>
      </c>
      <c r="C72" s="52" t="s">
        <v>808</v>
      </c>
      <c r="D72" s="52" t="s">
        <v>809</v>
      </c>
      <c r="E72" s="53" t="n">
        <v>44789</v>
      </c>
      <c r="F72" s="52" t="s">
        <v>810</v>
      </c>
      <c r="G72" s="52" t="s">
        <v>811</v>
      </c>
      <c r="H72" s="52" t="s">
        <v>21</v>
      </c>
      <c r="I72" s="52" t="s">
        <v>23</v>
      </c>
      <c r="J72" s="52" t="s">
        <v>634</v>
      </c>
      <c r="K72" s="52" t="n">
        <v>807</v>
      </c>
      <c r="L72" s="52" t="n">
        <v>807</v>
      </c>
      <c r="M72" s="52" t="n">
        <v>537.06</v>
      </c>
      <c r="N72" s="52" t="n">
        <v>5.5</v>
      </c>
      <c r="O72" s="54" t="n">
        <f aca="false">ROUND(M72*(1-N72/100),2)</f>
        <v>507.52</v>
      </c>
      <c r="P72" s="54" t="n">
        <f aca="false">ROUND(O72*L72,2)</f>
        <v>409568.64</v>
      </c>
      <c r="Q72" s="52" t="n">
        <v>235131.8</v>
      </c>
      <c r="R72" s="52" t="s">
        <v>380</v>
      </c>
      <c r="S72" s="54" t="n">
        <f aca="false">IF(K72=0,0,ROUND(L72/K72*100,2))</f>
        <v>100</v>
      </c>
      <c r="T72" s="52" t="s">
        <v>397</v>
      </c>
      <c r="U72" s="52" t="s">
        <v>28</v>
      </c>
      <c r="V72" s="52" t="n">
        <v>174436.84</v>
      </c>
      <c r="W72" s="55" t="n">
        <f aca="false">P72-Q72</f>
        <v>174436.84</v>
      </c>
      <c r="X72" s="55" t="n">
        <f aca="false">IF(P72=0,0,ROUND((P72-Q72)/P72*100,2))</f>
        <v>42.59</v>
      </c>
      <c r="Y72" s="55" t="n">
        <f aca="false">IFERROR(G72-F72,"")</f>
        <v>2</v>
      </c>
      <c r="Z72" s="55" t="str">
        <f aca="false">IF(U72&lt;=0,"On Time","Late")</f>
        <v>Late</v>
      </c>
      <c r="AA72" s="55" t="str">
        <f aca="false">TEXT(E72,"yyyy-mm")</f>
        <v>2022-08</v>
      </c>
      <c r="AB72" s="55" t="n">
        <f aca="false">YEAR(E72)</f>
        <v>2022</v>
      </c>
    </row>
    <row r="73" customFormat="false" ht="15" hidden="false" customHeight="true" outlineLevel="0" collapsed="false">
      <c r="A73" s="56" t="s">
        <v>812</v>
      </c>
      <c r="B73" s="56" t="s">
        <v>813</v>
      </c>
      <c r="C73" s="56" t="s">
        <v>814</v>
      </c>
      <c r="D73" s="56" t="s">
        <v>815</v>
      </c>
      <c r="E73" s="57" t="n">
        <v>45518</v>
      </c>
      <c r="F73" s="56" t="s">
        <v>816</v>
      </c>
      <c r="G73" s="56" t="s">
        <v>817</v>
      </c>
      <c r="H73" s="56" t="s">
        <v>12</v>
      </c>
      <c r="I73" s="56" t="s">
        <v>14</v>
      </c>
      <c r="J73" s="56" t="s">
        <v>818</v>
      </c>
      <c r="K73" s="56" t="n">
        <v>497</v>
      </c>
      <c r="L73" s="56" t="n">
        <v>497</v>
      </c>
      <c r="M73" s="56" t="n">
        <v>971.34</v>
      </c>
      <c r="N73" s="56" t="n">
        <v>3.6</v>
      </c>
      <c r="O73" s="54" t="n">
        <f aca="false">ROUND(M73*(1-N73/100),2)</f>
        <v>936.37</v>
      </c>
      <c r="P73" s="54" t="n">
        <f aca="false">ROUND(O73*L73,2)</f>
        <v>465375.89</v>
      </c>
      <c r="Q73" s="56" t="n">
        <v>206732.55</v>
      </c>
      <c r="R73" s="56" t="s">
        <v>332</v>
      </c>
      <c r="S73" s="54" t="n">
        <f aca="false">IF(K73=0,0,ROUND(L73/K73*100,2))</f>
        <v>100</v>
      </c>
      <c r="T73" s="56" t="s">
        <v>522</v>
      </c>
      <c r="U73" s="56" t="s">
        <v>52</v>
      </c>
      <c r="V73" s="56" t="n">
        <v>258643.34</v>
      </c>
      <c r="W73" s="55" t="n">
        <f aca="false">P73-Q73</f>
        <v>258643.34</v>
      </c>
      <c r="X73" s="55" t="n">
        <f aca="false">IF(P73=0,0,ROUND((P73-Q73)/P73*100,2))</f>
        <v>55.58</v>
      </c>
      <c r="Y73" s="55" t="n">
        <f aca="false">IFERROR(G73-F73,"")</f>
        <v>3</v>
      </c>
      <c r="Z73" s="55" t="str">
        <f aca="false">IF(U73&lt;=0,"On Time","Late")</f>
        <v>Late</v>
      </c>
      <c r="AA73" s="55" t="str">
        <f aca="false">TEXT(E73,"yyyy-mm")</f>
        <v>2024-08</v>
      </c>
      <c r="AB73" s="55" t="n">
        <f aca="false">YEAR(E73)</f>
        <v>2024</v>
      </c>
    </row>
    <row r="74" customFormat="false" ht="15" hidden="false" customHeight="true" outlineLevel="0" collapsed="false">
      <c r="A74" s="52" t="s">
        <v>819</v>
      </c>
      <c r="B74" s="52" t="s">
        <v>820</v>
      </c>
      <c r="C74" s="52" t="s">
        <v>582</v>
      </c>
      <c r="D74" s="52" t="s">
        <v>821</v>
      </c>
      <c r="E74" s="53" t="n">
        <v>45174</v>
      </c>
      <c r="F74" s="52" t="s">
        <v>822</v>
      </c>
      <c r="G74" s="52" t="s">
        <v>823</v>
      </c>
      <c r="H74" s="52" t="s">
        <v>18</v>
      </c>
      <c r="I74" s="52" t="s">
        <v>25</v>
      </c>
      <c r="J74" s="52" t="s">
        <v>824</v>
      </c>
      <c r="K74" s="52" t="n">
        <v>1442</v>
      </c>
      <c r="L74" s="52" t="n">
        <v>1442</v>
      </c>
      <c r="M74" s="52" t="n">
        <v>53.8</v>
      </c>
      <c r="N74" s="52" t="n">
        <v>9.3</v>
      </c>
      <c r="O74" s="54" t="n">
        <f aca="false">ROUND(M74*(1-N74/100),2)</f>
        <v>48.8</v>
      </c>
      <c r="P74" s="54" t="n">
        <f aca="false">ROUND(O74*L74,2)</f>
        <v>70369.6</v>
      </c>
      <c r="Q74" s="52" t="n">
        <v>28718.18</v>
      </c>
      <c r="R74" s="52" t="s">
        <v>340</v>
      </c>
      <c r="S74" s="54" t="n">
        <f aca="false">IF(K74=0,0,ROUND(L74/K74*100,2))</f>
        <v>100</v>
      </c>
      <c r="T74" s="52" t="s">
        <v>333</v>
      </c>
      <c r="U74" s="52" t="s">
        <v>41</v>
      </c>
      <c r="V74" s="52" t="n">
        <v>41651.42</v>
      </c>
      <c r="W74" s="55" t="n">
        <f aca="false">P74-Q74</f>
        <v>41651.42</v>
      </c>
      <c r="X74" s="55" t="n">
        <f aca="false">IF(P74=0,0,ROUND((P74-Q74)/P74*100,2))</f>
        <v>59.19</v>
      </c>
      <c r="Y74" s="55" t="n">
        <f aca="false">IFERROR(G74-F74,"")</f>
        <v>1</v>
      </c>
      <c r="Z74" s="55" t="str">
        <f aca="false">IF(U74&lt;=0,"On Time","Late")</f>
        <v>Late</v>
      </c>
      <c r="AA74" s="55" t="str">
        <f aca="false">TEXT(E74,"yyyy-mm")</f>
        <v>2023-09</v>
      </c>
      <c r="AB74" s="55" t="n">
        <f aca="false">YEAR(E74)</f>
        <v>2023</v>
      </c>
    </row>
    <row r="75" customFormat="false" ht="15" hidden="false" customHeight="true" outlineLevel="0" collapsed="false">
      <c r="A75" s="56" t="s">
        <v>825</v>
      </c>
      <c r="B75" s="56" t="s">
        <v>826</v>
      </c>
      <c r="C75" s="56" t="s">
        <v>827</v>
      </c>
      <c r="D75" s="56" t="s">
        <v>828</v>
      </c>
      <c r="E75" s="57" t="n">
        <v>44891</v>
      </c>
      <c r="F75" s="56" t="s">
        <v>829</v>
      </c>
      <c r="G75" s="56" t="s">
        <v>830</v>
      </c>
      <c r="H75" s="56" t="s">
        <v>21</v>
      </c>
      <c r="I75" s="56" t="s">
        <v>27</v>
      </c>
      <c r="J75" s="56" t="s">
        <v>831</v>
      </c>
      <c r="K75" s="56" t="n">
        <v>1879</v>
      </c>
      <c r="L75" s="56" t="n">
        <v>1879</v>
      </c>
      <c r="M75" s="56" t="n">
        <v>444.58</v>
      </c>
      <c r="N75" s="56" t="n">
        <v>13.7</v>
      </c>
      <c r="O75" s="54" t="n">
        <f aca="false">ROUND(M75*(1-N75/100),2)</f>
        <v>383.67</v>
      </c>
      <c r="P75" s="54" t="n">
        <f aca="false">ROUND(O75*L75,2)</f>
        <v>720915.93</v>
      </c>
      <c r="Q75" s="56" t="n">
        <v>476792.18</v>
      </c>
      <c r="R75" s="56" t="s">
        <v>340</v>
      </c>
      <c r="S75" s="54" t="n">
        <f aca="false">IF(K75=0,0,ROUND(L75/K75*100,2))</f>
        <v>100</v>
      </c>
      <c r="T75" s="56" t="s">
        <v>436</v>
      </c>
      <c r="U75" s="56" t="s">
        <v>31</v>
      </c>
      <c r="V75" s="56" t="n">
        <v>244123.75</v>
      </c>
      <c r="W75" s="55" t="n">
        <f aca="false">P75-Q75</f>
        <v>244123.75</v>
      </c>
      <c r="X75" s="55" t="n">
        <f aca="false">IF(P75=0,0,ROUND((P75-Q75)/P75*100,2))</f>
        <v>33.86</v>
      </c>
      <c r="Y75" s="55" t="n">
        <f aca="false">IFERROR(G75-F75,"")</f>
        <v>1</v>
      </c>
      <c r="Z75" s="55" t="str">
        <f aca="false">IF(U75&lt;=0,"On Time","Late")</f>
        <v>Late</v>
      </c>
      <c r="AA75" s="55" t="str">
        <f aca="false">TEXT(E75,"yyyy-mm")</f>
        <v>2022-11</v>
      </c>
      <c r="AB75" s="55" t="n">
        <f aca="false">YEAR(E75)</f>
        <v>2022</v>
      </c>
    </row>
    <row r="76" customFormat="false" ht="15" hidden="false" customHeight="true" outlineLevel="0" collapsed="false">
      <c r="A76" s="52" t="s">
        <v>832</v>
      </c>
      <c r="B76" s="52" t="s">
        <v>833</v>
      </c>
      <c r="C76" s="52" t="s">
        <v>834</v>
      </c>
      <c r="D76" s="52" t="s">
        <v>835</v>
      </c>
      <c r="E76" s="53" t="n">
        <v>45560</v>
      </c>
      <c r="F76" s="52" t="s">
        <v>836</v>
      </c>
      <c r="G76" s="52" t="s">
        <v>837</v>
      </c>
      <c r="H76" s="52" t="s">
        <v>12</v>
      </c>
      <c r="I76" s="52" t="s">
        <v>23</v>
      </c>
      <c r="J76" s="52" t="s">
        <v>718</v>
      </c>
      <c r="K76" s="52" t="n">
        <v>645</v>
      </c>
      <c r="L76" s="52" t="n">
        <v>645</v>
      </c>
      <c r="M76" s="52" t="n">
        <v>477.36</v>
      </c>
      <c r="N76" s="52" t="n">
        <v>4.5</v>
      </c>
      <c r="O76" s="54" t="n">
        <f aca="false">ROUND(M76*(1-N76/100),2)</f>
        <v>455.88</v>
      </c>
      <c r="P76" s="54" t="n">
        <f aca="false">ROUND(O76*L76,2)</f>
        <v>294042.6</v>
      </c>
      <c r="Q76" s="52" t="n">
        <v>191792.95</v>
      </c>
      <c r="R76" s="52" t="s">
        <v>340</v>
      </c>
      <c r="S76" s="54" t="n">
        <f aca="false">IF(K76=0,0,ROUND(L76/K76*100,2))</f>
        <v>100</v>
      </c>
      <c r="T76" s="52" t="s">
        <v>838</v>
      </c>
      <c r="U76" s="52" t="s">
        <v>53</v>
      </c>
      <c r="V76" s="52" t="n">
        <v>102249.65</v>
      </c>
      <c r="W76" s="55" t="n">
        <f aca="false">P76-Q76</f>
        <v>102249.65</v>
      </c>
      <c r="X76" s="55" t="n">
        <f aca="false">IF(P76=0,0,ROUND((P76-Q76)/P76*100,2))</f>
        <v>34.77</v>
      </c>
      <c r="Y76" s="55" t="n">
        <f aca="false">IFERROR(G76-F76,"")</f>
        <v>1</v>
      </c>
      <c r="Z76" s="55" t="str">
        <f aca="false">IF(U76&lt;=0,"On Time","Late")</f>
        <v>Late</v>
      </c>
      <c r="AA76" s="55" t="str">
        <f aca="false">TEXT(E76,"yyyy-mm")</f>
        <v>2024-09</v>
      </c>
      <c r="AB76" s="55" t="n">
        <f aca="false">YEAR(E76)</f>
        <v>2024</v>
      </c>
    </row>
    <row r="77" customFormat="false" ht="15" hidden="false" customHeight="true" outlineLevel="0" collapsed="false">
      <c r="A77" s="56" t="s">
        <v>839</v>
      </c>
      <c r="B77" s="56" t="s">
        <v>326</v>
      </c>
      <c r="C77" s="56" t="s">
        <v>840</v>
      </c>
      <c r="D77" s="56" t="s">
        <v>841</v>
      </c>
      <c r="E77" s="57" t="n">
        <v>45472</v>
      </c>
      <c r="F77" s="56" t="s">
        <v>842</v>
      </c>
      <c r="G77" s="56" t="s">
        <v>842</v>
      </c>
      <c r="H77" s="56" t="s">
        <v>9</v>
      </c>
      <c r="I77" s="56" t="s">
        <v>27</v>
      </c>
      <c r="J77" s="56" t="s">
        <v>718</v>
      </c>
      <c r="K77" s="56" t="n">
        <v>812</v>
      </c>
      <c r="L77" s="56" t="n">
        <v>812</v>
      </c>
      <c r="M77" s="56" t="n">
        <v>80.21</v>
      </c>
      <c r="N77" s="56" t="n">
        <v>10</v>
      </c>
      <c r="O77" s="54" t="n">
        <f aca="false">ROUND(M77*(1-N77/100),2)</f>
        <v>72.19</v>
      </c>
      <c r="P77" s="54" t="n">
        <f aca="false">ROUND(O77*L77,2)</f>
        <v>58618.28</v>
      </c>
      <c r="Q77" s="56" t="n">
        <v>36292.84</v>
      </c>
      <c r="R77" s="56" t="s">
        <v>380</v>
      </c>
      <c r="S77" s="54" t="n">
        <f aca="false">IF(K77=0,0,ROUND(L77/K77*100,2))</f>
        <v>100</v>
      </c>
      <c r="T77" s="56" t="s">
        <v>444</v>
      </c>
      <c r="U77" s="56" t="s">
        <v>50</v>
      </c>
      <c r="V77" s="56" t="n">
        <v>22325.44</v>
      </c>
      <c r="W77" s="55" t="n">
        <f aca="false">P77-Q77</f>
        <v>22325.44</v>
      </c>
      <c r="X77" s="55" t="n">
        <f aca="false">IF(P77=0,0,ROUND((P77-Q77)/P77*100,2))</f>
        <v>38.09</v>
      </c>
      <c r="Y77" s="55" t="n">
        <f aca="false">IFERROR(G77-F77,"")</f>
        <v>0</v>
      </c>
      <c r="Z77" s="55" t="str">
        <f aca="false">IF(U77&lt;=0,"On Time","Late")</f>
        <v>Late</v>
      </c>
      <c r="AA77" s="55" t="str">
        <f aca="false">TEXT(E77,"yyyy-mm")</f>
        <v>2024-06</v>
      </c>
      <c r="AB77" s="55" t="n">
        <f aca="false">YEAR(E77)</f>
        <v>2024</v>
      </c>
    </row>
    <row r="78" customFormat="false" ht="15" hidden="false" customHeight="true" outlineLevel="0" collapsed="false">
      <c r="A78" s="52" t="s">
        <v>843</v>
      </c>
      <c r="B78" s="52" t="s">
        <v>844</v>
      </c>
      <c r="C78" s="52" t="s">
        <v>845</v>
      </c>
      <c r="D78" s="52" t="s">
        <v>846</v>
      </c>
      <c r="E78" s="53" t="n">
        <v>44864</v>
      </c>
      <c r="F78" s="52" t="s">
        <v>847</v>
      </c>
      <c r="G78" s="52" t="s">
        <v>848</v>
      </c>
      <c r="H78" s="52" t="s">
        <v>21</v>
      </c>
      <c r="I78" s="52" t="s">
        <v>25</v>
      </c>
      <c r="J78" s="52" t="s">
        <v>664</v>
      </c>
      <c r="K78" s="52" t="n">
        <v>673</v>
      </c>
      <c r="L78" s="52" t="n">
        <v>673</v>
      </c>
      <c r="M78" s="52" t="n">
        <v>251.97</v>
      </c>
      <c r="N78" s="52" t="n">
        <v>0.7</v>
      </c>
      <c r="O78" s="54" t="n">
        <f aca="false">ROUND(M78*(1-N78/100),2)</f>
        <v>250.21</v>
      </c>
      <c r="P78" s="54" t="n">
        <f aca="false">ROUND(O78*L78,2)</f>
        <v>168391.33</v>
      </c>
      <c r="Q78" s="52" t="n">
        <v>109910.93</v>
      </c>
      <c r="R78" s="52" t="s">
        <v>340</v>
      </c>
      <c r="S78" s="54" t="n">
        <f aca="false">IF(K78=0,0,ROUND(L78/K78*100,2))</f>
        <v>100</v>
      </c>
      <c r="T78" s="52" t="s">
        <v>849</v>
      </c>
      <c r="U78" s="52" t="s">
        <v>30</v>
      </c>
      <c r="V78" s="52" t="n">
        <v>58480.4</v>
      </c>
      <c r="W78" s="55" t="n">
        <f aca="false">P78-Q78</f>
        <v>58480.4</v>
      </c>
      <c r="X78" s="55" t="n">
        <f aca="false">IF(P78=0,0,ROUND((P78-Q78)/P78*100,2))</f>
        <v>34.73</v>
      </c>
      <c r="Y78" s="55" t="n">
        <f aca="false">IFERROR(G78-F78,"")</f>
        <v>1</v>
      </c>
      <c r="Z78" s="55" t="str">
        <f aca="false">IF(U78&lt;=0,"On Time","Late")</f>
        <v>Late</v>
      </c>
      <c r="AA78" s="55" t="str">
        <f aca="false">TEXT(E78,"yyyy-mm")</f>
        <v>2022-10</v>
      </c>
      <c r="AB78" s="55" t="n">
        <f aca="false">YEAR(E78)</f>
        <v>2022</v>
      </c>
    </row>
    <row r="79" customFormat="false" ht="15" hidden="false" customHeight="true" outlineLevel="0" collapsed="false">
      <c r="A79" s="56" t="s">
        <v>850</v>
      </c>
      <c r="B79" s="56" t="s">
        <v>851</v>
      </c>
      <c r="C79" s="56" t="s">
        <v>852</v>
      </c>
      <c r="D79" s="56" t="s">
        <v>853</v>
      </c>
      <c r="E79" s="57" t="n">
        <v>44641</v>
      </c>
      <c r="F79" s="56" t="s">
        <v>669</v>
      </c>
      <c r="G79" s="56" t="s">
        <v>669</v>
      </c>
      <c r="H79" s="56" t="s">
        <v>18</v>
      </c>
      <c r="I79" s="56" t="s">
        <v>14</v>
      </c>
      <c r="J79" s="56" t="s">
        <v>854</v>
      </c>
      <c r="K79" s="56" t="n">
        <v>1574</v>
      </c>
      <c r="L79" s="56" t="n">
        <v>1574</v>
      </c>
      <c r="M79" s="56" t="n">
        <v>447.72</v>
      </c>
      <c r="N79" s="56" t="n">
        <v>11.3</v>
      </c>
      <c r="O79" s="54" t="n">
        <f aca="false">ROUND(M79*(1-N79/100),2)</f>
        <v>397.13</v>
      </c>
      <c r="P79" s="54" t="n">
        <f aca="false">ROUND(O79*L79,2)</f>
        <v>625082.62</v>
      </c>
      <c r="Q79" s="56" t="n">
        <v>361485.94</v>
      </c>
      <c r="R79" s="56" t="s">
        <v>380</v>
      </c>
      <c r="S79" s="54" t="n">
        <f aca="false">IF(K79=0,0,ROUND(L79/K79*100,2))</f>
        <v>100</v>
      </c>
      <c r="T79" s="56" t="s">
        <v>412</v>
      </c>
      <c r="U79" s="56" t="s">
        <v>16</v>
      </c>
      <c r="V79" s="56" t="n">
        <v>263596.68</v>
      </c>
      <c r="W79" s="55" t="n">
        <f aca="false">P79-Q79</f>
        <v>263596.68</v>
      </c>
      <c r="X79" s="55" t="n">
        <f aca="false">IF(P79=0,0,ROUND((P79-Q79)/P79*100,2))</f>
        <v>42.17</v>
      </c>
      <c r="Y79" s="55" t="n">
        <f aca="false">IFERROR(G79-F79,"")</f>
        <v>0</v>
      </c>
      <c r="Z79" s="55" t="str">
        <f aca="false">IF(U79&lt;=0,"On Time","Late")</f>
        <v>Late</v>
      </c>
      <c r="AA79" s="55" t="str">
        <f aca="false">TEXT(E79,"yyyy-mm")</f>
        <v>2022-03</v>
      </c>
      <c r="AB79" s="55" t="n">
        <f aca="false">YEAR(E79)</f>
        <v>2022</v>
      </c>
    </row>
    <row r="80" customFormat="false" ht="15" hidden="false" customHeight="true" outlineLevel="0" collapsed="false">
      <c r="A80" s="52" t="s">
        <v>855</v>
      </c>
      <c r="B80" s="52" t="s">
        <v>856</v>
      </c>
      <c r="C80" s="52" t="s">
        <v>857</v>
      </c>
      <c r="D80" s="52" t="s">
        <v>858</v>
      </c>
      <c r="E80" s="53" t="n">
        <v>44638</v>
      </c>
      <c r="F80" s="52" t="s">
        <v>859</v>
      </c>
      <c r="G80" s="52" t="s">
        <v>860</v>
      </c>
      <c r="H80" s="52" t="s">
        <v>21</v>
      </c>
      <c r="I80" s="52" t="s">
        <v>14</v>
      </c>
      <c r="J80" s="52" t="s">
        <v>861</v>
      </c>
      <c r="K80" s="52" t="n">
        <v>1915</v>
      </c>
      <c r="L80" s="52" t="n">
        <v>1915</v>
      </c>
      <c r="M80" s="52" t="n">
        <v>892.18</v>
      </c>
      <c r="N80" s="52" t="n">
        <v>1.4</v>
      </c>
      <c r="O80" s="54" t="n">
        <f aca="false">ROUND(M80*(1-N80/100),2)</f>
        <v>879.69</v>
      </c>
      <c r="P80" s="54" t="n">
        <f aca="false">ROUND(O80*L80,2)</f>
        <v>1684606.35</v>
      </c>
      <c r="Q80" s="52" t="n">
        <v>1107799.7</v>
      </c>
      <c r="R80" s="52" t="s">
        <v>340</v>
      </c>
      <c r="S80" s="54" t="n">
        <f aca="false">IF(K80=0,0,ROUND(L80/K80*100,2))</f>
        <v>100</v>
      </c>
      <c r="T80" s="52" t="s">
        <v>341</v>
      </c>
      <c r="U80" s="52" t="s">
        <v>16</v>
      </c>
      <c r="V80" s="52" t="n">
        <v>576806.65</v>
      </c>
      <c r="W80" s="55" t="n">
        <f aca="false">P80-Q80</f>
        <v>576806.65</v>
      </c>
      <c r="X80" s="55" t="n">
        <f aca="false">IF(P80=0,0,ROUND((P80-Q80)/P80*100,2))</f>
        <v>34.24</v>
      </c>
      <c r="Y80" s="55" t="n">
        <f aca="false">IFERROR(G80-F80,"")</f>
        <v>-1</v>
      </c>
      <c r="Z80" s="55" t="str">
        <f aca="false">IF(U80&lt;=0,"On Time","Late")</f>
        <v>Late</v>
      </c>
      <c r="AA80" s="55" t="str">
        <f aca="false">TEXT(E80,"yyyy-mm")</f>
        <v>2022-03</v>
      </c>
      <c r="AB80" s="55" t="n">
        <f aca="false">YEAR(E80)</f>
        <v>2022</v>
      </c>
    </row>
    <row r="81" customFormat="false" ht="15" hidden="false" customHeight="true" outlineLevel="0" collapsed="false">
      <c r="A81" s="56" t="s">
        <v>862</v>
      </c>
      <c r="B81" s="56" t="s">
        <v>863</v>
      </c>
      <c r="C81" s="56" t="s">
        <v>864</v>
      </c>
      <c r="D81" s="56" t="s">
        <v>865</v>
      </c>
      <c r="E81" s="57" t="n">
        <v>45271</v>
      </c>
      <c r="F81" s="56" t="s">
        <v>866</v>
      </c>
      <c r="G81" s="56" t="s">
        <v>866</v>
      </c>
      <c r="H81" s="56" t="s">
        <v>15</v>
      </c>
      <c r="I81" s="56" t="s">
        <v>25</v>
      </c>
      <c r="J81" s="56" t="s">
        <v>867</v>
      </c>
      <c r="K81" s="56" t="n">
        <v>175</v>
      </c>
      <c r="L81" s="56" t="n">
        <v>175</v>
      </c>
      <c r="M81" s="56" t="n">
        <v>378.26</v>
      </c>
      <c r="N81" s="56" t="n">
        <v>17.7</v>
      </c>
      <c r="O81" s="54" t="n">
        <f aca="false">ROUND(M81*(1-N81/100),2)</f>
        <v>311.31</v>
      </c>
      <c r="P81" s="54" t="n">
        <f aca="false">ROUND(O81*L81,2)</f>
        <v>54479.25</v>
      </c>
      <c r="Q81" s="56" t="n">
        <v>25977.95</v>
      </c>
      <c r="R81" s="56" t="s">
        <v>396</v>
      </c>
      <c r="S81" s="54" t="n">
        <f aca="false">IF(K81=0,0,ROUND(L81/K81*100,2))</f>
        <v>100</v>
      </c>
      <c r="T81" s="56" t="s">
        <v>683</v>
      </c>
      <c r="U81" s="56" t="s">
        <v>44</v>
      </c>
      <c r="V81" s="56" t="n">
        <v>28501.3</v>
      </c>
      <c r="W81" s="55" t="n">
        <f aca="false">P81-Q81</f>
        <v>28501.3</v>
      </c>
      <c r="X81" s="55" t="n">
        <f aca="false">IF(P81=0,0,ROUND((P81-Q81)/P81*100,2))</f>
        <v>52.32</v>
      </c>
      <c r="Y81" s="55" t="n">
        <f aca="false">IFERROR(G81-F81,"")</f>
        <v>0</v>
      </c>
      <c r="Z81" s="55" t="str">
        <f aca="false">IF(U81&lt;=0,"On Time","Late")</f>
        <v>Late</v>
      </c>
      <c r="AA81" s="55" t="str">
        <f aca="false">TEXT(E81,"yyyy-mm")</f>
        <v>2023-12</v>
      </c>
      <c r="AB81" s="55" t="n">
        <f aca="false">YEAR(E81)</f>
        <v>2023</v>
      </c>
    </row>
    <row r="82" customFormat="false" ht="15" hidden="false" customHeight="true" outlineLevel="0" collapsed="false">
      <c r="A82" s="52" t="s">
        <v>868</v>
      </c>
      <c r="B82" s="52" t="s">
        <v>869</v>
      </c>
      <c r="C82" s="52" t="s">
        <v>870</v>
      </c>
      <c r="D82" s="52" t="s">
        <v>871</v>
      </c>
      <c r="E82" s="53" t="n">
        <v>45195</v>
      </c>
      <c r="F82" s="52" t="s">
        <v>872</v>
      </c>
      <c r="G82" s="52" t="s">
        <v>712</v>
      </c>
      <c r="H82" s="52" t="s">
        <v>18</v>
      </c>
      <c r="I82" s="52" t="s">
        <v>11</v>
      </c>
      <c r="J82" s="52" t="s">
        <v>689</v>
      </c>
      <c r="K82" s="52" t="n">
        <v>703</v>
      </c>
      <c r="L82" s="52" t="n">
        <v>703</v>
      </c>
      <c r="M82" s="52" t="n">
        <v>197.69</v>
      </c>
      <c r="N82" s="52" t="n">
        <v>1.9</v>
      </c>
      <c r="O82" s="54" t="n">
        <f aca="false">ROUND(M82*(1-N82/100),2)</f>
        <v>193.93</v>
      </c>
      <c r="P82" s="54" t="n">
        <f aca="false">ROUND(O82*L82,2)</f>
        <v>136332.79</v>
      </c>
      <c r="Q82" s="52" t="n">
        <v>81361.53</v>
      </c>
      <c r="R82" s="52" t="s">
        <v>332</v>
      </c>
      <c r="S82" s="54" t="n">
        <f aca="false">IF(K82=0,0,ROUND(L82/K82*100,2))</f>
        <v>100</v>
      </c>
      <c r="T82" s="52" t="s">
        <v>397</v>
      </c>
      <c r="U82" s="52" t="s">
        <v>41</v>
      </c>
      <c r="V82" s="52" t="n">
        <v>54971.26</v>
      </c>
      <c r="W82" s="55" t="n">
        <f aca="false">P82-Q82</f>
        <v>54971.26</v>
      </c>
      <c r="X82" s="55" t="n">
        <f aca="false">IF(P82=0,0,ROUND((P82-Q82)/P82*100,2))</f>
        <v>40.32</v>
      </c>
      <c r="Y82" s="55" t="n">
        <f aca="false">IFERROR(G82-F82,"")</f>
        <v>3</v>
      </c>
      <c r="Z82" s="55" t="str">
        <f aca="false">IF(U82&lt;=0,"On Time","Late")</f>
        <v>Late</v>
      </c>
      <c r="AA82" s="55" t="str">
        <f aca="false">TEXT(E82,"yyyy-mm")</f>
        <v>2023-09</v>
      </c>
      <c r="AB82" s="55" t="n">
        <f aca="false">YEAR(E82)</f>
        <v>2023</v>
      </c>
    </row>
    <row r="83" customFormat="false" ht="15" hidden="false" customHeight="true" outlineLevel="0" collapsed="false">
      <c r="A83" s="56" t="s">
        <v>873</v>
      </c>
      <c r="B83" s="56" t="s">
        <v>874</v>
      </c>
      <c r="C83" s="56" t="s">
        <v>875</v>
      </c>
      <c r="D83" s="56" t="s">
        <v>876</v>
      </c>
      <c r="E83" s="57" t="n">
        <v>44724</v>
      </c>
      <c r="F83" s="56" t="s">
        <v>877</v>
      </c>
      <c r="G83" s="56" t="s">
        <v>878</v>
      </c>
      <c r="H83" s="56" t="s">
        <v>21</v>
      </c>
      <c r="I83" s="56" t="s">
        <v>14</v>
      </c>
      <c r="J83" s="56" t="s">
        <v>824</v>
      </c>
      <c r="K83" s="56" t="n">
        <v>1165</v>
      </c>
      <c r="L83" s="56" t="n">
        <v>1165</v>
      </c>
      <c r="M83" s="56" t="n">
        <v>224.23</v>
      </c>
      <c r="N83" s="56" t="n">
        <v>1</v>
      </c>
      <c r="O83" s="54" t="n">
        <f aca="false">ROUND(M83*(1-N83/100),2)</f>
        <v>221.99</v>
      </c>
      <c r="P83" s="54" t="n">
        <f aca="false">ROUND(O83*L83,2)</f>
        <v>258618.35</v>
      </c>
      <c r="Q83" s="56" t="n">
        <v>130542.27</v>
      </c>
      <c r="R83" s="56" t="s">
        <v>332</v>
      </c>
      <c r="S83" s="54" t="n">
        <f aca="false">IF(K83=0,0,ROUND(L83/K83*100,2))</f>
        <v>100</v>
      </c>
      <c r="T83" s="56" t="s">
        <v>620</v>
      </c>
      <c r="U83" s="56" t="s">
        <v>24</v>
      </c>
      <c r="V83" s="56" t="n">
        <v>128076.08</v>
      </c>
      <c r="W83" s="55" t="n">
        <f aca="false">P83-Q83</f>
        <v>128076.08</v>
      </c>
      <c r="X83" s="55" t="n">
        <f aca="false">IF(P83=0,0,ROUND((P83-Q83)/P83*100,2))</f>
        <v>49.52</v>
      </c>
      <c r="Y83" s="55" t="n">
        <f aca="false">IFERROR(G83-F83,"")</f>
        <v>3</v>
      </c>
      <c r="Z83" s="55" t="str">
        <f aca="false">IF(U83&lt;=0,"On Time","Late")</f>
        <v>Late</v>
      </c>
      <c r="AA83" s="55" t="str">
        <f aca="false">TEXT(E83,"yyyy-mm")</f>
        <v>2022-06</v>
      </c>
      <c r="AB83" s="55" t="n">
        <f aca="false">YEAR(E83)</f>
        <v>2022</v>
      </c>
    </row>
    <row r="84" customFormat="false" ht="15" hidden="false" customHeight="true" outlineLevel="0" collapsed="false">
      <c r="A84" s="52" t="s">
        <v>879</v>
      </c>
      <c r="B84" s="52" t="s">
        <v>880</v>
      </c>
      <c r="C84" s="52" t="s">
        <v>881</v>
      </c>
      <c r="D84" s="52" t="s">
        <v>882</v>
      </c>
      <c r="E84" s="53" t="n">
        <v>44989</v>
      </c>
      <c r="F84" s="52" t="s">
        <v>883</v>
      </c>
      <c r="G84" s="52" t="s">
        <v>884</v>
      </c>
      <c r="H84" s="52" t="s">
        <v>15</v>
      </c>
      <c r="I84" s="52" t="s">
        <v>11</v>
      </c>
      <c r="J84" s="52" t="s">
        <v>411</v>
      </c>
      <c r="K84" s="52" t="n">
        <v>766</v>
      </c>
      <c r="L84" s="52" t="n">
        <v>766</v>
      </c>
      <c r="M84" s="52" t="n">
        <v>32.75</v>
      </c>
      <c r="N84" s="52" t="n">
        <v>8.6</v>
      </c>
      <c r="O84" s="54" t="n">
        <f aca="false">ROUND(M84*(1-N84/100),2)</f>
        <v>29.93</v>
      </c>
      <c r="P84" s="54" t="n">
        <f aca="false">ROUND(O84*L84,2)</f>
        <v>22926.38</v>
      </c>
      <c r="Q84" s="52" t="n">
        <v>11173.88</v>
      </c>
      <c r="R84" s="52" t="s">
        <v>340</v>
      </c>
      <c r="S84" s="54" t="n">
        <f aca="false">IF(K84=0,0,ROUND(L84/K84*100,2))</f>
        <v>100</v>
      </c>
      <c r="T84" s="52" t="s">
        <v>885</v>
      </c>
      <c r="U84" s="52" t="s">
        <v>35</v>
      </c>
      <c r="V84" s="52" t="n">
        <v>11752.5</v>
      </c>
      <c r="W84" s="55" t="n">
        <f aca="false">P84-Q84</f>
        <v>11752.5</v>
      </c>
      <c r="X84" s="55" t="n">
        <f aca="false">IF(P84=0,0,ROUND((P84-Q84)/P84*100,2))</f>
        <v>51.26</v>
      </c>
      <c r="Y84" s="55" t="n">
        <f aca="false">IFERROR(G84-F84,"")</f>
        <v>-1</v>
      </c>
      <c r="Z84" s="55" t="str">
        <f aca="false">IF(U84&lt;=0,"On Time","Late")</f>
        <v>Late</v>
      </c>
      <c r="AA84" s="55" t="str">
        <f aca="false">TEXT(E84,"yyyy-mm")</f>
        <v>2023-03</v>
      </c>
      <c r="AB84" s="55" t="n">
        <f aca="false">YEAR(E84)</f>
        <v>2023</v>
      </c>
    </row>
    <row r="85" customFormat="false" ht="15" hidden="false" customHeight="true" outlineLevel="0" collapsed="false">
      <c r="A85" s="56" t="s">
        <v>886</v>
      </c>
      <c r="B85" s="56" t="s">
        <v>887</v>
      </c>
      <c r="C85" s="56" t="s">
        <v>888</v>
      </c>
      <c r="D85" s="56" t="s">
        <v>791</v>
      </c>
      <c r="E85" s="57" t="n">
        <v>45331</v>
      </c>
      <c r="F85" s="56" t="s">
        <v>889</v>
      </c>
      <c r="G85" s="56" t="s">
        <v>534</v>
      </c>
      <c r="H85" s="56" t="s">
        <v>15</v>
      </c>
      <c r="I85" s="56" t="s">
        <v>17</v>
      </c>
      <c r="J85" s="56" t="s">
        <v>678</v>
      </c>
      <c r="K85" s="56" t="n">
        <v>241</v>
      </c>
      <c r="L85" s="56" t="n">
        <v>216</v>
      </c>
      <c r="M85" s="56" t="n">
        <v>206.74</v>
      </c>
      <c r="N85" s="56" t="n">
        <v>0.5</v>
      </c>
      <c r="O85" s="54" t="n">
        <f aca="false">ROUND(M85*(1-N85/100),2)</f>
        <v>205.71</v>
      </c>
      <c r="P85" s="54" t="n">
        <f aca="false">ROUND(O85*L85,2)</f>
        <v>44433.36</v>
      </c>
      <c r="Q85" s="56" t="n">
        <v>21958.57</v>
      </c>
      <c r="R85" s="56" t="s">
        <v>340</v>
      </c>
      <c r="S85" s="54" t="n">
        <f aca="false">IF(K85=0,0,ROUND(L85/K85*100,2))</f>
        <v>89.63</v>
      </c>
      <c r="T85" s="56" t="s">
        <v>552</v>
      </c>
      <c r="U85" s="56" t="s">
        <v>46</v>
      </c>
      <c r="V85" s="56" t="n">
        <v>22474.79</v>
      </c>
      <c r="W85" s="55" t="n">
        <f aca="false">P85-Q85</f>
        <v>22474.79</v>
      </c>
      <c r="X85" s="55" t="n">
        <f aca="false">IF(P85=0,0,ROUND((P85-Q85)/P85*100,2))</f>
        <v>50.58</v>
      </c>
      <c r="Y85" s="55" t="n">
        <f aca="false">IFERROR(G85-F85,"")</f>
        <v>3</v>
      </c>
      <c r="Z85" s="55" t="str">
        <f aca="false">IF(U85&lt;=0,"On Time","Late")</f>
        <v>Late</v>
      </c>
      <c r="AA85" s="55" t="str">
        <f aca="false">TEXT(E85,"yyyy-mm")</f>
        <v>2024-02</v>
      </c>
      <c r="AB85" s="55" t="n">
        <f aca="false">YEAR(E85)</f>
        <v>2024</v>
      </c>
    </row>
    <row r="86" customFormat="false" ht="15" hidden="false" customHeight="true" outlineLevel="0" collapsed="false">
      <c r="A86" s="52" t="s">
        <v>890</v>
      </c>
      <c r="B86" s="52" t="s">
        <v>891</v>
      </c>
      <c r="C86" s="52" t="s">
        <v>892</v>
      </c>
      <c r="D86" s="52" t="s">
        <v>893</v>
      </c>
      <c r="E86" s="53" t="n">
        <v>45374</v>
      </c>
      <c r="F86" s="52" t="s">
        <v>894</v>
      </c>
      <c r="G86" s="52" t="s">
        <v>894</v>
      </c>
      <c r="H86" s="52" t="s">
        <v>21</v>
      </c>
      <c r="I86" s="52" t="s">
        <v>25</v>
      </c>
      <c r="J86" s="52" t="s">
        <v>586</v>
      </c>
      <c r="K86" s="52" t="n">
        <v>1831</v>
      </c>
      <c r="L86" s="52" t="n">
        <v>1831</v>
      </c>
      <c r="M86" s="52" t="n">
        <v>528.54</v>
      </c>
      <c r="N86" s="52" t="n">
        <v>12</v>
      </c>
      <c r="O86" s="54" t="n">
        <f aca="false">ROUND(M86*(1-N86/100),2)</f>
        <v>465.12</v>
      </c>
      <c r="P86" s="54" t="n">
        <f aca="false">ROUND(O86*L86,2)</f>
        <v>851634.72</v>
      </c>
      <c r="Q86" s="52" t="n">
        <v>388454.5</v>
      </c>
      <c r="R86" s="52" t="s">
        <v>396</v>
      </c>
      <c r="S86" s="54" t="n">
        <f aca="false">IF(K86=0,0,ROUND(L86/K86*100,2))</f>
        <v>100</v>
      </c>
      <c r="T86" s="52" t="s">
        <v>428</v>
      </c>
      <c r="U86" s="52" t="s">
        <v>47</v>
      </c>
      <c r="V86" s="52" t="n">
        <v>463180.22</v>
      </c>
      <c r="W86" s="55" t="n">
        <f aca="false">P86-Q86</f>
        <v>463180.22</v>
      </c>
      <c r="X86" s="55" t="n">
        <f aca="false">IF(P86=0,0,ROUND((P86-Q86)/P86*100,2))</f>
        <v>54.39</v>
      </c>
      <c r="Y86" s="55" t="n">
        <f aca="false">IFERROR(G86-F86,"")</f>
        <v>0</v>
      </c>
      <c r="Z86" s="55" t="str">
        <f aca="false">IF(U86&lt;=0,"On Time","Late")</f>
        <v>Late</v>
      </c>
      <c r="AA86" s="55" t="str">
        <f aca="false">TEXT(E86,"yyyy-mm")</f>
        <v>2024-03</v>
      </c>
      <c r="AB86" s="55" t="n">
        <f aca="false">YEAR(E86)</f>
        <v>2024</v>
      </c>
    </row>
    <row r="87" customFormat="false" ht="15" hidden="false" customHeight="true" outlineLevel="0" collapsed="false">
      <c r="A87" s="56" t="s">
        <v>895</v>
      </c>
      <c r="B87" s="56" t="s">
        <v>896</v>
      </c>
      <c r="C87" s="56" t="s">
        <v>897</v>
      </c>
      <c r="D87" s="56" t="s">
        <v>898</v>
      </c>
      <c r="E87" s="57" t="n">
        <v>45347</v>
      </c>
      <c r="F87" s="56" t="s">
        <v>899</v>
      </c>
      <c r="G87" s="56" t="s">
        <v>899</v>
      </c>
      <c r="H87" s="56" t="s">
        <v>21</v>
      </c>
      <c r="I87" s="56" t="s">
        <v>11</v>
      </c>
      <c r="J87" s="56" t="s">
        <v>900</v>
      </c>
      <c r="K87" s="56" t="n">
        <v>748</v>
      </c>
      <c r="L87" s="56" t="n">
        <v>748</v>
      </c>
      <c r="M87" s="56" t="n">
        <v>511.91</v>
      </c>
      <c r="N87" s="56" t="n">
        <v>0.9</v>
      </c>
      <c r="O87" s="54" t="n">
        <f aca="false">ROUND(M87*(1-N87/100),2)</f>
        <v>507.3</v>
      </c>
      <c r="P87" s="54" t="n">
        <f aca="false">ROUND(O87*L87,2)</f>
        <v>379460.4</v>
      </c>
      <c r="Q87" s="56" t="n">
        <v>168833.65</v>
      </c>
      <c r="R87" s="56" t="s">
        <v>332</v>
      </c>
      <c r="S87" s="54" t="n">
        <f aca="false">IF(K87=0,0,ROUND(L87/K87*100,2))</f>
        <v>100</v>
      </c>
      <c r="T87" s="56" t="s">
        <v>428</v>
      </c>
      <c r="U87" s="56" t="s">
        <v>46</v>
      </c>
      <c r="V87" s="56" t="n">
        <v>210626.75</v>
      </c>
      <c r="W87" s="55" t="n">
        <f aca="false">P87-Q87</f>
        <v>210626.75</v>
      </c>
      <c r="X87" s="55" t="n">
        <f aca="false">IF(P87=0,0,ROUND((P87-Q87)/P87*100,2))</f>
        <v>55.51</v>
      </c>
      <c r="Y87" s="55" t="n">
        <f aca="false">IFERROR(G87-F87,"")</f>
        <v>0</v>
      </c>
      <c r="Z87" s="55" t="str">
        <f aca="false">IF(U87&lt;=0,"On Time","Late")</f>
        <v>Late</v>
      </c>
      <c r="AA87" s="55" t="str">
        <f aca="false">TEXT(E87,"yyyy-mm")</f>
        <v>2024-02</v>
      </c>
      <c r="AB87" s="55" t="n">
        <f aca="false">YEAR(E87)</f>
        <v>2024</v>
      </c>
    </row>
    <row r="88" customFormat="false" ht="15" hidden="false" customHeight="true" outlineLevel="0" collapsed="false">
      <c r="A88" s="52" t="s">
        <v>901</v>
      </c>
      <c r="B88" s="52" t="s">
        <v>902</v>
      </c>
      <c r="C88" s="52" t="s">
        <v>903</v>
      </c>
      <c r="D88" s="52" t="s">
        <v>904</v>
      </c>
      <c r="E88" s="53" t="n">
        <v>45643</v>
      </c>
      <c r="F88" s="52" t="s">
        <v>905</v>
      </c>
      <c r="G88" s="52" t="s">
        <v>906</v>
      </c>
      <c r="H88" s="52" t="s">
        <v>18</v>
      </c>
      <c r="I88" s="52" t="s">
        <v>17</v>
      </c>
      <c r="J88" s="52" t="s">
        <v>765</v>
      </c>
      <c r="K88" s="52" t="n">
        <v>547</v>
      </c>
      <c r="L88" s="52" t="n">
        <v>547</v>
      </c>
      <c r="M88" s="52" t="n">
        <v>554.83</v>
      </c>
      <c r="N88" s="52" t="n">
        <v>14.9</v>
      </c>
      <c r="O88" s="54" t="n">
        <f aca="false">ROUND(M88*(1-N88/100),2)</f>
        <v>472.16</v>
      </c>
      <c r="P88" s="54" t="n">
        <f aca="false">ROUND(O88*L88,2)</f>
        <v>258271.52</v>
      </c>
      <c r="Q88" s="52" t="n">
        <v>178719.45</v>
      </c>
      <c r="R88" s="52" t="s">
        <v>396</v>
      </c>
      <c r="S88" s="54" t="n">
        <f aca="false">IF(K88=0,0,ROUND(L88/K88*100,2))</f>
        <v>100</v>
      </c>
      <c r="T88" s="52" t="s">
        <v>696</v>
      </c>
      <c r="U88" s="52" t="s">
        <v>56</v>
      </c>
      <c r="V88" s="52" t="n">
        <v>79552.07</v>
      </c>
      <c r="W88" s="55" t="n">
        <f aca="false">P88-Q88</f>
        <v>79552.07</v>
      </c>
      <c r="X88" s="55" t="n">
        <f aca="false">IF(P88=0,0,ROUND((P88-Q88)/P88*100,2))</f>
        <v>30.8</v>
      </c>
      <c r="Y88" s="55" t="n">
        <f aca="false">IFERROR(G88-F88,"")</f>
        <v>3</v>
      </c>
      <c r="Z88" s="55" t="str">
        <f aca="false">IF(U88&lt;=0,"On Time","Late")</f>
        <v>Late</v>
      </c>
      <c r="AA88" s="55" t="str">
        <f aca="false">TEXT(E88,"yyyy-mm")</f>
        <v>2024-12</v>
      </c>
      <c r="AB88" s="55" t="n">
        <f aca="false">YEAR(E88)</f>
        <v>2024</v>
      </c>
    </row>
    <row r="89" customFormat="false" ht="15" hidden="false" customHeight="true" outlineLevel="0" collapsed="false">
      <c r="A89" s="56" t="s">
        <v>907</v>
      </c>
      <c r="B89" s="56" t="s">
        <v>908</v>
      </c>
      <c r="C89" s="56" t="s">
        <v>909</v>
      </c>
      <c r="D89" s="56" t="s">
        <v>748</v>
      </c>
      <c r="E89" s="57" t="n">
        <v>45438</v>
      </c>
      <c r="F89" s="56" t="s">
        <v>910</v>
      </c>
      <c r="G89" s="56" t="s">
        <v>911</v>
      </c>
      <c r="H89" s="56" t="s">
        <v>15</v>
      </c>
      <c r="I89" s="56" t="s">
        <v>14</v>
      </c>
      <c r="J89" s="56" t="s">
        <v>586</v>
      </c>
      <c r="K89" s="56" t="n">
        <v>1226</v>
      </c>
      <c r="L89" s="56" t="n">
        <v>1226</v>
      </c>
      <c r="M89" s="56" t="n">
        <v>552.2</v>
      </c>
      <c r="N89" s="56" t="n">
        <v>18.8</v>
      </c>
      <c r="O89" s="54" t="n">
        <f aca="false">ROUND(M89*(1-N89/100),2)</f>
        <v>448.39</v>
      </c>
      <c r="P89" s="54" t="n">
        <f aca="false">ROUND(O89*L89,2)</f>
        <v>549726.14</v>
      </c>
      <c r="Q89" s="56" t="n">
        <v>359155.7</v>
      </c>
      <c r="R89" s="56" t="s">
        <v>380</v>
      </c>
      <c r="S89" s="54" t="n">
        <f aca="false">IF(K89=0,0,ROUND(L89/K89*100,2))</f>
        <v>100</v>
      </c>
      <c r="T89" s="56" t="s">
        <v>341</v>
      </c>
      <c r="U89" s="56" t="s">
        <v>49</v>
      </c>
      <c r="V89" s="56" t="n">
        <v>190570.44</v>
      </c>
      <c r="W89" s="55" t="n">
        <f aca="false">P89-Q89</f>
        <v>190570.44</v>
      </c>
      <c r="X89" s="55" t="n">
        <f aca="false">IF(P89=0,0,ROUND((P89-Q89)/P89*100,2))</f>
        <v>34.67</v>
      </c>
      <c r="Y89" s="55" t="n">
        <f aca="false">IFERROR(G89-F89,"")</f>
        <v>3</v>
      </c>
      <c r="Z89" s="55" t="str">
        <f aca="false">IF(U89&lt;=0,"On Time","Late")</f>
        <v>Late</v>
      </c>
      <c r="AA89" s="55" t="str">
        <f aca="false">TEXT(E89,"yyyy-mm")</f>
        <v>2024-05</v>
      </c>
      <c r="AB89" s="55" t="n">
        <f aca="false">YEAR(E89)</f>
        <v>2024</v>
      </c>
    </row>
    <row r="90" customFormat="false" ht="15" hidden="false" customHeight="true" outlineLevel="0" collapsed="false">
      <c r="A90" s="52" t="s">
        <v>912</v>
      </c>
      <c r="B90" s="52" t="s">
        <v>913</v>
      </c>
      <c r="C90" s="52" t="s">
        <v>914</v>
      </c>
      <c r="D90" s="52" t="s">
        <v>915</v>
      </c>
      <c r="E90" s="53" t="n">
        <v>45528</v>
      </c>
      <c r="F90" s="52" t="s">
        <v>916</v>
      </c>
      <c r="G90" s="52" t="s">
        <v>916</v>
      </c>
      <c r="H90" s="52" t="s">
        <v>15</v>
      </c>
      <c r="I90" s="52" t="s">
        <v>17</v>
      </c>
      <c r="J90" s="52" t="s">
        <v>551</v>
      </c>
      <c r="K90" s="52" t="n">
        <v>1961</v>
      </c>
      <c r="L90" s="52" t="n">
        <v>1961</v>
      </c>
      <c r="M90" s="52" t="n">
        <v>519.63</v>
      </c>
      <c r="N90" s="52" t="n">
        <v>6.1</v>
      </c>
      <c r="O90" s="54" t="n">
        <f aca="false">ROUND(M90*(1-N90/100),2)</f>
        <v>487.93</v>
      </c>
      <c r="P90" s="54" t="n">
        <f aca="false">ROUND(O90*L90,2)</f>
        <v>956830.73</v>
      </c>
      <c r="Q90" s="52" t="n">
        <v>396309.01</v>
      </c>
      <c r="R90" s="52" t="s">
        <v>396</v>
      </c>
      <c r="S90" s="54" t="n">
        <f aca="false">IF(K90=0,0,ROUND(L90/K90*100,2))</f>
        <v>100</v>
      </c>
      <c r="T90" s="52" t="s">
        <v>397</v>
      </c>
      <c r="U90" s="52" t="s">
        <v>52</v>
      </c>
      <c r="V90" s="52" t="n">
        <v>560521.72</v>
      </c>
      <c r="W90" s="55" t="n">
        <f aca="false">P90-Q90</f>
        <v>560521.72</v>
      </c>
      <c r="X90" s="55" t="n">
        <f aca="false">IF(P90=0,0,ROUND((P90-Q90)/P90*100,2))</f>
        <v>58.58</v>
      </c>
      <c r="Y90" s="55" t="n">
        <f aca="false">IFERROR(G90-F90,"")</f>
        <v>0</v>
      </c>
      <c r="Z90" s="55" t="str">
        <f aca="false">IF(U90&lt;=0,"On Time","Late")</f>
        <v>Late</v>
      </c>
      <c r="AA90" s="55" t="str">
        <f aca="false">TEXT(E90,"yyyy-mm")</f>
        <v>2024-08</v>
      </c>
      <c r="AB90" s="55" t="n">
        <f aca="false">YEAR(E90)</f>
        <v>2024</v>
      </c>
    </row>
    <row r="91" customFormat="false" ht="15" hidden="false" customHeight="true" outlineLevel="0" collapsed="false">
      <c r="A91" s="56" t="s">
        <v>917</v>
      </c>
      <c r="B91" s="56" t="s">
        <v>851</v>
      </c>
      <c r="C91" s="56" t="s">
        <v>918</v>
      </c>
      <c r="D91" s="56" t="s">
        <v>706</v>
      </c>
      <c r="E91" s="57" t="n">
        <v>45363</v>
      </c>
      <c r="F91" s="56" t="s">
        <v>894</v>
      </c>
      <c r="G91" s="56" t="s">
        <v>919</v>
      </c>
      <c r="H91" s="56" t="s">
        <v>15</v>
      </c>
      <c r="I91" s="56" t="s">
        <v>25</v>
      </c>
      <c r="J91" s="56" t="s">
        <v>920</v>
      </c>
      <c r="K91" s="56" t="n">
        <v>23</v>
      </c>
      <c r="L91" s="56" t="n">
        <v>23</v>
      </c>
      <c r="M91" s="56" t="n">
        <v>998.29</v>
      </c>
      <c r="N91" s="56" t="n">
        <v>5.4</v>
      </c>
      <c r="O91" s="54" t="n">
        <f aca="false">ROUND(M91*(1-N91/100),2)</f>
        <v>944.38</v>
      </c>
      <c r="P91" s="54" t="n">
        <f aca="false">ROUND(O91*L91,2)</f>
        <v>21720.74</v>
      </c>
      <c r="Q91" s="56" t="n">
        <v>13072.33</v>
      </c>
      <c r="R91" s="56" t="s">
        <v>371</v>
      </c>
      <c r="S91" s="54" t="n">
        <f aca="false">IF(K91=0,0,ROUND(L91/K91*100,2))</f>
        <v>100</v>
      </c>
      <c r="T91" s="56" t="s">
        <v>495</v>
      </c>
      <c r="U91" s="56" t="s">
        <v>47</v>
      </c>
      <c r="V91" s="56" t="n">
        <v>8648.41</v>
      </c>
      <c r="W91" s="55" t="n">
        <f aca="false">P91-Q91</f>
        <v>8648.41</v>
      </c>
      <c r="X91" s="55" t="n">
        <f aca="false">IF(P91=0,0,ROUND((P91-Q91)/P91*100,2))</f>
        <v>39.82</v>
      </c>
      <c r="Y91" s="55" t="n">
        <f aca="false">IFERROR(G91-F91,"")</f>
        <v>-1</v>
      </c>
      <c r="Z91" s="55" t="str">
        <f aca="false">IF(U91&lt;=0,"On Time","Late")</f>
        <v>Late</v>
      </c>
      <c r="AA91" s="55" t="str">
        <f aca="false">TEXT(E91,"yyyy-mm")</f>
        <v>2024-03</v>
      </c>
      <c r="AB91" s="55" t="n">
        <f aca="false">YEAR(E91)</f>
        <v>2024</v>
      </c>
    </row>
    <row r="92" customFormat="false" ht="15" hidden="false" customHeight="true" outlineLevel="0" collapsed="false">
      <c r="A92" s="52" t="s">
        <v>921</v>
      </c>
      <c r="B92" s="52" t="s">
        <v>801</v>
      </c>
      <c r="C92" s="52" t="s">
        <v>922</v>
      </c>
      <c r="D92" s="52" t="s">
        <v>923</v>
      </c>
      <c r="E92" s="53" t="n">
        <v>45448</v>
      </c>
      <c r="F92" s="52" t="s">
        <v>924</v>
      </c>
      <c r="G92" s="52" t="s">
        <v>925</v>
      </c>
      <c r="H92" s="52" t="s">
        <v>21</v>
      </c>
      <c r="I92" s="52" t="s">
        <v>27</v>
      </c>
      <c r="J92" s="52" t="s">
        <v>926</v>
      </c>
      <c r="K92" s="52" t="n">
        <v>117</v>
      </c>
      <c r="L92" s="52" t="n">
        <v>117</v>
      </c>
      <c r="M92" s="52" t="n">
        <v>635.18</v>
      </c>
      <c r="N92" s="52" t="n">
        <v>17.2</v>
      </c>
      <c r="O92" s="54" t="n">
        <f aca="false">ROUND(M92*(1-N92/100),2)</f>
        <v>525.93</v>
      </c>
      <c r="P92" s="54" t="n">
        <f aca="false">ROUND(O92*L92,2)</f>
        <v>61533.81</v>
      </c>
      <c r="Q92" s="52" t="n">
        <v>24997.86</v>
      </c>
      <c r="R92" s="52" t="s">
        <v>340</v>
      </c>
      <c r="S92" s="54" t="n">
        <f aca="false">IF(K92=0,0,ROUND(L92/K92*100,2))</f>
        <v>100</v>
      </c>
      <c r="T92" s="52" t="s">
        <v>731</v>
      </c>
      <c r="U92" s="52" t="s">
        <v>50</v>
      </c>
      <c r="V92" s="52" t="n">
        <v>36535.95</v>
      </c>
      <c r="W92" s="55" t="n">
        <f aca="false">P92-Q92</f>
        <v>36535.95</v>
      </c>
      <c r="X92" s="55" t="n">
        <f aca="false">IF(P92=0,0,ROUND((P92-Q92)/P92*100,2))</f>
        <v>59.38</v>
      </c>
      <c r="Y92" s="55" t="n">
        <f aca="false">IFERROR(G92-F92,"")</f>
        <v>1</v>
      </c>
      <c r="Z92" s="55" t="str">
        <f aca="false">IF(U92&lt;=0,"On Time","Late")</f>
        <v>Late</v>
      </c>
      <c r="AA92" s="55" t="str">
        <f aca="false">TEXT(E92,"yyyy-mm")</f>
        <v>2024-06</v>
      </c>
      <c r="AB92" s="55" t="n">
        <f aca="false">YEAR(E92)</f>
        <v>2024</v>
      </c>
    </row>
    <row r="93" customFormat="false" ht="15" hidden="false" customHeight="true" outlineLevel="0" collapsed="false">
      <c r="A93" s="56" t="s">
        <v>927</v>
      </c>
      <c r="B93" s="56" t="s">
        <v>928</v>
      </c>
      <c r="C93" s="56" t="s">
        <v>929</v>
      </c>
      <c r="D93" s="56" t="s">
        <v>930</v>
      </c>
      <c r="E93" s="57" t="n">
        <v>44997</v>
      </c>
      <c r="F93" s="56" t="s">
        <v>931</v>
      </c>
      <c r="G93" s="56" t="s">
        <v>931</v>
      </c>
      <c r="H93" s="56" t="s">
        <v>18</v>
      </c>
      <c r="I93" s="56" t="s">
        <v>17</v>
      </c>
      <c r="J93" s="56" t="s">
        <v>339</v>
      </c>
      <c r="K93" s="56" t="n">
        <v>1328</v>
      </c>
      <c r="L93" s="56" t="n">
        <v>1328</v>
      </c>
      <c r="M93" s="56" t="n">
        <v>468.15</v>
      </c>
      <c r="N93" s="56" t="n">
        <v>6.6</v>
      </c>
      <c r="O93" s="54" t="n">
        <f aca="false">ROUND(M93*(1-N93/100),2)</f>
        <v>437.25</v>
      </c>
      <c r="P93" s="54" t="n">
        <f aca="false">ROUND(O93*L93,2)</f>
        <v>580668</v>
      </c>
      <c r="Q93" s="56" t="n">
        <v>285987.6</v>
      </c>
      <c r="R93" s="56" t="s">
        <v>396</v>
      </c>
      <c r="S93" s="54" t="n">
        <f aca="false">IF(K93=0,0,ROUND(L93/K93*100,2))</f>
        <v>100</v>
      </c>
      <c r="T93" s="56" t="s">
        <v>420</v>
      </c>
      <c r="U93" s="56" t="s">
        <v>35</v>
      </c>
      <c r="V93" s="56" t="n">
        <v>294680.4</v>
      </c>
      <c r="W93" s="55" t="n">
        <f aca="false">P93-Q93</f>
        <v>294680.4</v>
      </c>
      <c r="X93" s="55" t="n">
        <f aca="false">IF(P93=0,0,ROUND((P93-Q93)/P93*100,2))</f>
        <v>50.75</v>
      </c>
      <c r="Y93" s="55" t="n">
        <f aca="false">IFERROR(G93-F93,"")</f>
        <v>0</v>
      </c>
      <c r="Z93" s="55" t="str">
        <f aca="false">IF(U93&lt;=0,"On Time","Late")</f>
        <v>Late</v>
      </c>
      <c r="AA93" s="55" t="str">
        <f aca="false">TEXT(E93,"yyyy-mm")</f>
        <v>2023-03</v>
      </c>
      <c r="AB93" s="55" t="n">
        <f aca="false">YEAR(E93)</f>
        <v>2023</v>
      </c>
    </row>
    <row r="94" customFormat="false" ht="15" hidden="false" customHeight="true" outlineLevel="0" collapsed="false">
      <c r="A94" s="52" t="s">
        <v>932</v>
      </c>
      <c r="B94" s="52" t="s">
        <v>933</v>
      </c>
      <c r="C94" s="52" t="s">
        <v>934</v>
      </c>
      <c r="D94" s="52" t="s">
        <v>352</v>
      </c>
      <c r="E94" s="53" t="n">
        <v>44952</v>
      </c>
      <c r="F94" s="52" t="s">
        <v>935</v>
      </c>
      <c r="G94" s="52" t="s">
        <v>936</v>
      </c>
      <c r="H94" s="52" t="s">
        <v>9</v>
      </c>
      <c r="I94" s="52" t="s">
        <v>25</v>
      </c>
      <c r="J94" s="52" t="s">
        <v>937</v>
      </c>
      <c r="K94" s="52" t="n">
        <v>955</v>
      </c>
      <c r="L94" s="52" t="n">
        <v>955</v>
      </c>
      <c r="M94" s="52" t="n">
        <v>575.04</v>
      </c>
      <c r="N94" s="52" t="n">
        <v>11.9</v>
      </c>
      <c r="O94" s="54" t="n">
        <f aca="false">ROUND(M94*(1-N94/100),2)</f>
        <v>506.61</v>
      </c>
      <c r="P94" s="54" t="n">
        <f aca="false">ROUND(O94*L94,2)</f>
        <v>483812.55</v>
      </c>
      <c r="Q94" s="52" t="n">
        <v>279521.22</v>
      </c>
      <c r="R94" s="52" t="s">
        <v>380</v>
      </c>
      <c r="S94" s="54" t="n">
        <f aca="false">IF(K94=0,0,ROUND(L94/K94*100,2))</f>
        <v>100</v>
      </c>
      <c r="T94" s="52" t="s">
        <v>363</v>
      </c>
      <c r="U94" s="52" t="s">
        <v>33</v>
      </c>
      <c r="V94" s="52" t="n">
        <v>204291.33</v>
      </c>
      <c r="W94" s="55" t="n">
        <f aca="false">P94-Q94</f>
        <v>204291.33</v>
      </c>
      <c r="X94" s="55" t="n">
        <f aca="false">IF(P94=0,0,ROUND((P94-Q94)/P94*100,2))</f>
        <v>42.23</v>
      </c>
      <c r="Y94" s="55" t="n">
        <f aca="false">IFERROR(G94-F94,"")</f>
        <v>3</v>
      </c>
      <c r="Z94" s="55" t="str">
        <f aca="false">IF(U94&lt;=0,"On Time","Late")</f>
        <v>Late</v>
      </c>
      <c r="AA94" s="55" t="str">
        <f aca="false">TEXT(E94,"yyyy-mm")</f>
        <v>2023-01</v>
      </c>
      <c r="AB94" s="55" t="n">
        <f aca="false">YEAR(E94)</f>
        <v>2023</v>
      </c>
    </row>
    <row r="95" customFormat="false" ht="15" hidden="false" customHeight="true" outlineLevel="0" collapsed="false">
      <c r="A95" s="56" t="s">
        <v>938</v>
      </c>
      <c r="B95" s="56" t="s">
        <v>939</v>
      </c>
      <c r="C95" s="56" t="s">
        <v>940</v>
      </c>
      <c r="D95" s="56" t="s">
        <v>941</v>
      </c>
      <c r="E95" s="57" t="n">
        <v>45193</v>
      </c>
      <c r="F95" s="56" t="s">
        <v>942</v>
      </c>
      <c r="G95" s="56" t="s">
        <v>942</v>
      </c>
      <c r="H95" s="56" t="s">
        <v>15</v>
      </c>
      <c r="I95" s="56" t="s">
        <v>17</v>
      </c>
      <c r="J95" s="56" t="s">
        <v>900</v>
      </c>
      <c r="K95" s="56" t="n">
        <v>943</v>
      </c>
      <c r="L95" s="56" t="n">
        <v>943</v>
      </c>
      <c r="M95" s="56" t="n">
        <v>785.31</v>
      </c>
      <c r="N95" s="56" t="n">
        <v>9.9</v>
      </c>
      <c r="O95" s="54" t="n">
        <f aca="false">ROUND(M95*(1-N95/100),2)</f>
        <v>707.56</v>
      </c>
      <c r="P95" s="54" t="n">
        <f aca="false">ROUND(O95*L95,2)</f>
        <v>667229.08</v>
      </c>
      <c r="Q95" s="56" t="n">
        <v>281758.11</v>
      </c>
      <c r="R95" s="56" t="s">
        <v>340</v>
      </c>
      <c r="S95" s="54" t="n">
        <f aca="false">IF(K95=0,0,ROUND(L95/K95*100,2))</f>
        <v>100</v>
      </c>
      <c r="T95" s="56" t="s">
        <v>428</v>
      </c>
      <c r="U95" s="56" t="s">
        <v>41</v>
      </c>
      <c r="V95" s="56" t="n">
        <v>385470.97</v>
      </c>
      <c r="W95" s="55" t="n">
        <f aca="false">P95-Q95</f>
        <v>385470.97</v>
      </c>
      <c r="X95" s="55" t="n">
        <f aca="false">IF(P95=0,0,ROUND((P95-Q95)/P95*100,2))</f>
        <v>57.77</v>
      </c>
      <c r="Y95" s="55" t="n">
        <f aca="false">IFERROR(G95-F95,"")</f>
        <v>0</v>
      </c>
      <c r="Z95" s="55" t="str">
        <f aca="false">IF(U95&lt;=0,"On Time","Late")</f>
        <v>Late</v>
      </c>
      <c r="AA95" s="55" t="str">
        <f aca="false">TEXT(E95,"yyyy-mm")</f>
        <v>2023-09</v>
      </c>
      <c r="AB95" s="55" t="n">
        <f aca="false">YEAR(E95)</f>
        <v>2023</v>
      </c>
    </row>
    <row r="96" customFormat="false" ht="15" hidden="false" customHeight="true" outlineLevel="0" collapsed="false">
      <c r="A96" s="52" t="s">
        <v>943</v>
      </c>
      <c r="B96" s="52" t="s">
        <v>944</v>
      </c>
      <c r="C96" s="52" t="s">
        <v>945</v>
      </c>
      <c r="D96" s="52" t="s">
        <v>946</v>
      </c>
      <c r="E96" s="53" t="n">
        <v>45042</v>
      </c>
      <c r="F96" s="52" t="s">
        <v>947</v>
      </c>
      <c r="G96" s="52" t="s">
        <v>948</v>
      </c>
      <c r="H96" s="52" t="s">
        <v>21</v>
      </c>
      <c r="I96" s="52" t="s">
        <v>25</v>
      </c>
      <c r="J96" s="52" t="s">
        <v>466</v>
      </c>
      <c r="K96" s="52" t="n">
        <v>277</v>
      </c>
      <c r="L96" s="52" t="n">
        <v>277</v>
      </c>
      <c r="M96" s="52" t="n">
        <v>427.78</v>
      </c>
      <c r="N96" s="52" t="n">
        <v>13.5</v>
      </c>
      <c r="O96" s="54" t="n">
        <f aca="false">ROUND(M96*(1-N96/100),2)</f>
        <v>370.03</v>
      </c>
      <c r="P96" s="54" t="n">
        <f aca="false">ROUND(O96*L96,2)</f>
        <v>102498.31</v>
      </c>
      <c r="Q96" s="52" t="n">
        <v>70161.43</v>
      </c>
      <c r="R96" s="52" t="s">
        <v>371</v>
      </c>
      <c r="S96" s="54" t="n">
        <f aca="false">IF(K96=0,0,ROUND(L96/K96*100,2))</f>
        <v>100</v>
      </c>
      <c r="T96" s="52" t="s">
        <v>696</v>
      </c>
      <c r="U96" s="52" t="s">
        <v>36</v>
      </c>
      <c r="V96" s="52" t="n">
        <v>32336.88</v>
      </c>
      <c r="W96" s="55" t="n">
        <f aca="false">P96-Q96</f>
        <v>32336.88</v>
      </c>
      <c r="X96" s="55" t="n">
        <f aca="false">IF(P96=0,0,ROUND((P96-Q96)/P96*100,2))</f>
        <v>31.55</v>
      </c>
      <c r="Y96" s="55" t="n">
        <f aca="false">IFERROR(G96-F96,"")</f>
        <v>3</v>
      </c>
      <c r="Z96" s="55" t="str">
        <f aca="false">IF(U96&lt;=0,"On Time","Late")</f>
        <v>Late</v>
      </c>
      <c r="AA96" s="55" t="str">
        <f aca="false">TEXT(E96,"yyyy-mm")</f>
        <v>2023-04</v>
      </c>
      <c r="AB96" s="55" t="n">
        <f aca="false">YEAR(E96)</f>
        <v>2023</v>
      </c>
    </row>
    <row r="97" customFormat="false" ht="15" hidden="false" customHeight="true" outlineLevel="0" collapsed="false">
      <c r="A97" s="56" t="s">
        <v>949</v>
      </c>
      <c r="B97" s="56" t="s">
        <v>685</v>
      </c>
      <c r="C97" s="56" t="s">
        <v>950</v>
      </c>
      <c r="D97" s="56" t="s">
        <v>776</v>
      </c>
      <c r="E97" s="57" t="n">
        <v>45100</v>
      </c>
      <c r="F97" s="56" t="s">
        <v>951</v>
      </c>
      <c r="G97" s="56" t="s">
        <v>952</v>
      </c>
      <c r="H97" s="56" t="s">
        <v>21</v>
      </c>
      <c r="I97" s="56" t="s">
        <v>23</v>
      </c>
      <c r="J97" s="56" t="s">
        <v>953</v>
      </c>
      <c r="K97" s="56" t="n">
        <v>1263</v>
      </c>
      <c r="L97" s="56" t="n">
        <v>1263</v>
      </c>
      <c r="M97" s="56" t="n">
        <v>545.96</v>
      </c>
      <c r="N97" s="56" t="n">
        <v>2</v>
      </c>
      <c r="O97" s="54" t="n">
        <f aca="false">ROUND(M97*(1-N97/100),2)</f>
        <v>535.04</v>
      </c>
      <c r="P97" s="54" t="n">
        <f aca="false">ROUND(O97*L97,2)</f>
        <v>675755.52</v>
      </c>
      <c r="Q97" s="56" t="n">
        <v>348529.75</v>
      </c>
      <c r="R97" s="56" t="s">
        <v>371</v>
      </c>
      <c r="S97" s="54" t="n">
        <f aca="false">IF(K97=0,0,ROUND(L97/K97*100,2))</f>
        <v>100</v>
      </c>
      <c r="T97" s="56" t="s">
        <v>566</v>
      </c>
      <c r="U97" s="56" t="s">
        <v>38</v>
      </c>
      <c r="V97" s="56" t="n">
        <v>327225.77</v>
      </c>
      <c r="W97" s="55" t="n">
        <f aca="false">P97-Q97</f>
        <v>327225.77</v>
      </c>
      <c r="X97" s="55" t="n">
        <f aca="false">IF(P97=0,0,ROUND((P97-Q97)/P97*100,2))</f>
        <v>48.42</v>
      </c>
      <c r="Y97" s="55" t="n">
        <f aca="false">IFERROR(G97-F97,"")</f>
        <v>3</v>
      </c>
      <c r="Z97" s="55" t="str">
        <f aca="false">IF(U97&lt;=0,"On Time","Late")</f>
        <v>Late</v>
      </c>
      <c r="AA97" s="55" t="str">
        <f aca="false">TEXT(E97,"yyyy-mm")</f>
        <v>2023-06</v>
      </c>
      <c r="AB97" s="55" t="n">
        <f aca="false">YEAR(E97)</f>
        <v>2023</v>
      </c>
    </row>
    <row r="98" customFormat="false" ht="15" hidden="false" customHeight="true" outlineLevel="0" collapsed="false">
      <c r="A98" s="52" t="s">
        <v>954</v>
      </c>
      <c r="B98" s="52" t="s">
        <v>955</v>
      </c>
      <c r="C98" s="52" t="s">
        <v>956</v>
      </c>
      <c r="D98" s="52" t="s">
        <v>957</v>
      </c>
      <c r="E98" s="53" t="n">
        <v>45308</v>
      </c>
      <c r="F98" s="52" t="s">
        <v>958</v>
      </c>
      <c r="G98" s="52" t="s">
        <v>959</v>
      </c>
      <c r="H98" s="52" t="s">
        <v>9</v>
      </c>
      <c r="I98" s="52" t="s">
        <v>14</v>
      </c>
      <c r="J98" s="52" t="s">
        <v>818</v>
      </c>
      <c r="K98" s="52" t="n">
        <v>1816</v>
      </c>
      <c r="L98" s="52" t="n">
        <v>1816</v>
      </c>
      <c r="M98" s="52" t="n">
        <v>453.67</v>
      </c>
      <c r="N98" s="52" t="n">
        <v>12.7</v>
      </c>
      <c r="O98" s="54" t="n">
        <f aca="false">ROUND(M98*(1-N98/100),2)</f>
        <v>396.05</v>
      </c>
      <c r="P98" s="54" t="n">
        <f aca="false">ROUND(O98*L98,2)</f>
        <v>719226.8</v>
      </c>
      <c r="Q98" s="52" t="n">
        <v>402366.24</v>
      </c>
      <c r="R98" s="52" t="s">
        <v>396</v>
      </c>
      <c r="S98" s="54" t="n">
        <f aca="false">IF(K98=0,0,ROUND(L98/K98*100,2))</f>
        <v>100</v>
      </c>
      <c r="T98" s="52" t="s">
        <v>587</v>
      </c>
      <c r="U98" s="52" t="s">
        <v>45</v>
      </c>
      <c r="V98" s="52" t="n">
        <v>316860.56</v>
      </c>
      <c r="W98" s="55" t="n">
        <f aca="false">P98-Q98</f>
        <v>316860.56</v>
      </c>
      <c r="X98" s="55" t="n">
        <f aca="false">IF(P98=0,0,ROUND((P98-Q98)/P98*100,2))</f>
        <v>44.06</v>
      </c>
      <c r="Y98" s="55" t="n">
        <f aca="false">IFERROR(G98-F98,"")</f>
        <v>3</v>
      </c>
      <c r="Z98" s="55" t="str">
        <f aca="false">IF(U98&lt;=0,"On Time","Late")</f>
        <v>Late</v>
      </c>
      <c r="AA98" s="55" t="str">
        <f aca="false">TEXT(E98,"yyyy-mm")</f>
        <v>2024-01</v>
      </c>
      <c r="AB98" s="55" t="n">
        <f aca="false">YEAR(E98)</f>
        <v>2024</v>
      </c>
    </row>
    <row r="99" customFormat="false" ht="15" hidden="false" customHeight="true" outlineLevel="0" collapsed="false">
      <c r="A99" s="56" t="s">
        <v>960</v>
      </c>
      <c r="B99" s="56" t="s">
        <v>961</v>
      </c>
      <c r="C99" s="56" t="s">
        <v>962</v>
      </c>
      <c r="D99" s="56" t="s">
        <v>963</v>
      </c>
      <c r="E99" s="57" t="n">
        <v>45278</v>
      </c>
      <c r="F99" s="56" t="s">
        <v>369</v>
      </c>
      <c r="G99" s="56" t="s">
        <v>964</v>
      </c>
      <c r="H99" s="56" t="s">
        <v>12</v>
      </c>
      <c r="I99" s="56" t="s">
        <v>14</v>
      </c>
      <c r="J99" s="56" t="s">
        <v>689</v>
      </c>
      <c r="K99" s="56" t="n">
        <v>93</v>
      </c>
      <c r="L99" s="56" t="n">
        <v>51</v>
      </c>
      <c r="M99" s="56" t="n">
        <v>908.36</v>
      </c>
      <c r="N99" s="56" t="n">
        <v>11.5</v>
      </c>
      <c r="O99" s="54" t="n">
        <f aca="false">ROUND(M99*(1-N99/100),2)</f>
        <v>803.9</v>
      </c>
      <c r="P99" s="54" t="n">
        <f aca="false">ROUND(O99*L99,2)</f>
        <v>40998.9</v>
      </c>
      <c r="Q99" s="56" t="n">
        <v>27040.72</v>
      </c>
      <c r="R99" s="56" t="s">
        <v>380</v>
      </c>
      <c r="S99" s="54" t="n">
        <f aca="false">IF(K99=0,0,ROUND(L99/K99*100,2))</f>
        <v>54.84</v>
      </c>
      <c r="T99" s="56" t="s">
        <v>595</v>
      </c>
      <c r="U99" s="56" t="s">
        <v>44</v>
      </c>
      <c r="V99" s="56" t="n">
        <v>13958.18</v>
      </c>
      <c r="W99" s="55" t="n">
        <f aca="false">P99-Q99</f>
        <v>13958.18</v>
      </c>
      <c r="X99" s="55" t="n">
        <f aca="false">IF(P99=0,0,ROUND((P99-Q99)/P99*100,2))</f>
        <v>34.05</v>
      </c>
      <c r="Y99" s="55" t="n">
        <f aca="false">IFERROR(G99-F99,"")</f>
        <v>-1</v>
      </c>
      <c r="Z99" s="55" t="str">
        <f aca="false">IF(U99&lt;=0,"On Time","Late")</f>
        <v>Late</v>
      </c>
      <c r="AA99" s="55" t="str">
        <f aca="false">TEXT(E99,"yyyy-mm")</f>
        <v>2023-12</v>
      </c>
      <c r="AB99" s="55" t="n">
        <f aca="false">YEAR(E99)</f>
        <v>2023</v>
      </c>
    </row>
    <row r="100" customFormat="false" ht="15" hidden="false" customHeight="true" outlineLevel="0" collapsed="false">
      <c r="A100" s="52" t="s">
        <v>965</v>
      </c>
      <c r="B100" s="52" t="s">
        <v>966</v>
      </c>
      <c r="C100" s="52" t="s">
        <v>967</v>
      </c>
      <c r="D100" s="52" t="s">
        <v>968</v>
      </c>
      <c r="E100" s="53" t="n">
        <v>45244</v>
      </c>
      <c r="F100" s="52" t="s">
        <v>433</v>
      </c>
      <c r="G100" s="52" t="s">
        <v>651</v>
      </c>
      <c r="H100" s="52" t="s">
        <v>9</v>
      </c>
      <c r="I100" s="52" t="s">
        <v>14</v>
      </c>
      <c r="J100" s="52" t="s">
        <v>926</v>
      </c>
      <c r="K100" s="52" t="n">
        <v>1757</v>
      </c>
      <c r="L100" s="52" t="n">
        <v>1757</v>
      </c>
      <c r="M100" s="52" t="n">
        <v>236.23</v>
      </c>
      <c r="N100" s="52" t="n">
        <v>10.9</v>
      </c>
      <c r="O100" s="54" t="n">
        <f aca="false">ROUND(M100*(1-N100/100),2)</f>
        <v>210.48</v>
      </c>
      <c r="P100" s="54" t="n">
        <f aca="false">ROUND(O100*L100,2)</f>
        <v>369813.36</v>
      </c>
      <c r="Q100" s="52" t="n">
        <v>255167.18</v>
      </c>
      <c r="R100" s="52" t="s">
        <v>396</v>
      </c>
      <c r="S100" s="54" t="n">
        <f aca="false">IF(K100=0,0,ROUND(L100/K100*100,2))</f>
        <v>100</v>
      </c>
      <c r="T100" s="52" t="s">
        <v>467</v>
      </c>
      <c r="U100" s="52" t="s">
        <v>43</v>
      </c>
      <c r="V100" s="52" t="n">
        <v>114646.18</v>
      </c>
      <c r="W100" s="55" t="n">
        <f aca="false">P100-Q100</f>
        <v>114646.18</v>
      </c>
      <c r="X100" s="55" t="n">
        <f aca="false">IF(P100=0,0,ROUND((P100-Q100)/P100*100,2))</f>
        <v>31</v>
      </c>
      <c r="Y100" s="55" t="n">
        <f aca="false">IFERROR(G100-F100,"")</f>
        <v>-1</v>
      </c>
      <c r="Z100" s="55" t="str">
        <f aca="false">IF(U100&lt;=0,"On Time","Late")</f>
        <v>Late</v>
      </c>
      <c r="AA100" s="55" t="str">
        <f aca="false">TEXT(E100,"yyyy-mm")</f>
        <v>2023-11</v>
      </c>
      <c r="AB100" s="55" t="n">
        <f aca="false">YEAR(E100)</f>
        <v>2023</v>
      </c>
    </row>
    <row r="101" customFormat="false" ht="15" hidden="false" customHeight="true" outlineLevel="0" collapsed="false">
      <c r="A101" s="56" t="s">
        <v>969</v>
      </c>
      <c r="B101" s="56" t="s">
        <v>970</v>
      </c>
      <c r="C101" s="56" t="s">
        <v>971</v>
      </c>
      <c r="D101" s="56" t="s">
        <v>972</v>
      </c>
      <c r="E101" s="57" t="n">
        <v>45648</v>
      </c>
      <c r="F101" s="56" t="s">
        <v>973</v>
      </c>
      <c r="G101" s="56" t="s">
        <v>974</v>
      </c>
      <c r="H101" s="56" t="s">
        <v>21</v>
      </c>
      <c r="I101" s="56" t="s">
        <v>27</v>
      </c>
      <c r="J101" s="56" t="s">
        <v>975</v>
      </c>
      <c r="K101" s="56" t="n">
        <v>1907</v>
      </c>
      <c r="L101" s="56" t="n">
        <v>1907</v>
      </c>
      <c r="M101" s="56" t="n">
        <v>124.39</v>
      </c>
      <c r="N101" s="56" t="n">
        <v>5.6</v>
      </c>
      <c r="O101" s="54" t="n">
        <f aca="false">ROUND(M101*(1-N101/100),2)</f>
        <v>117.42</v>
      </c>
      <c r="P101" s="54" t="n">
        <f aca="false">ROUND(O101*L101,2)</f>
        <v>223919.94</v>
      </c>
      <c r="Q101" s="56" t="n">
        <v>118298.19</v>
      </c>
      <c r="R101" s="56" t="s">
        <v>380</v>
      </c>
      <c r="S101" s="54" t="n">
        <f aca="false">IF(K101=0,0,ROUND(L101/K101*100,2))</f>
        <v>100</v>
      </c>
      <c r="T101" s="56" t="s">
        <v>620</v>
      </c>
      <c r="U101" s="56" t="s">
        <v>56</v>
      </c>
      <c r="V101" s="56" t="n">
        <v>105621.75</v>
      </c>
      <c r="W101" s="55" t="n">
        <f aca="false">P101-Q101</f>
        <v>105621.75</v>
      </c>
      <c r="X101" s="55" t="n">
        <f aca="false">IF(P101=0,0,ROUND((P101-Q101)/P101*100,2))</f>
        <v>47.17</v>
      </c>
      <c r="Y101" s="55" t="n">
        <f aca="false">IFERROR(G101-F101,"")</f>
        <v>1</v>
      </c>
      <c r="Z101" s="55" t="str">
        <f aca="false">IF(U101&lt;=0,"On Time","Late")</f>
        <v>Late</v>
      </c>
      <c r="AA101" s="55" t="str">
        <f aca="false">TEXT(E101,"yyyy-mm")</f>
        <v>2024-12</v>
      </c>
      <c r="AB101" s="55" t="n">
        <f aca="false">YEAR(E101)</f>
        <v>2024</v>
      </c>
    </row>
    <row r="102" customFormat="false" ht="15" hidden="false" customHeight="true" outlineLevel="0" collapsed="false">
      <c r="A102" s="52" t="s">
        <v>976</v>
      </c>
      <c r="B102" s="52" t="s">
        <v>597</v>
      </c>
      <c r="C102" s="52" t="s">
        <v>686</v>
      </c>
      <c r="D102" s="52" t="s">
        <v>977</v>
      </c>
      <c r="E102" s="53" t="n">
        <v>44634</v>
      </c>
      <c r="F102" s="52" t="s">
        <v>978</v>
      </c>
      <c r="G102" s="52" t="s">
        <v>979</v>
      </c>
      <c r="H102" s="52" t="s">
        <v>9</v>
      </c>
      <c r="I102" s="52" t="s">
        <v>25</v>
      </c>
      <c r="J102" s="52" t="s">
        <v>634</v>
      </c>
      <c r="K102" s="52" t="n">
        <v>1357</v>
      </c>
      <c r="L102" s="52" t="n">
        <v>1357</v>
      </c>
      <c r="M102" s="52" t="n">
        <v>267.23</v>
      </c>
      <c r="N102" s="52" t="n">
        <v>9.1</v>
      </c>
      <c r="O102" s="54" t="n">
        <f aca="false">ROUND(M102*(1-N102/100),2)</f>
        <v>242.91</v>
      </c>
      <c r="P102" s="54" t="n">
        <f aca="false">ROUND(O102*L102,2)</f>
        <v>329628.87</v>
      </c>
      <c r="Q102" s="52" t="n">
        <v>221909.39</v>
      </c>
      <c r="R102" s="52" t="s">
        <v>332</v>
      </c>
      <c r="S102" s="54" t="n">
        <f aca="false">IF(K102=0,0,ROUND(L102/K102*100,2))</f>
        <v>100</v>
      </c>
      <c r="T102" s="52" t="s">
        <v>683</v>
      </c>
      <c r="U102" s="52" t="s">
        <v>16</v>
      </c>
      <c r="V102" s="52" t="n">
        <v>107719.48</v>
      </c>
      <c r="W102" s="55" t="n">
        <f aca="false">P102-Q102</f>
        <v>107719.48</v>
      </c>
      <c r="X102" s="55" t="n">
        <f aca="false">IF(P102=0,0,ROUND((P102-Q102)/P102*100,2))</f>
        <v>32.68</v>
      </c>
      <c r="Y102" s="55" t="n">
        <f aca="false">IFERROR(G102-F102,"")</f>
        <v>1</v>
      </c>
      <c r="Z102" s="55" t="str">
        <f aca="false">IF(U102&lt;=0,"On Time","Late")</f>
        <v>Late</v>
      </c>
      <c r="AA102" s="55" t="str">
        <f aca="false">TEXT(E102,"yyyy-mm")</f>
        <v>2022-03</v>
      </c>
      <c r="AB102" s="55" t="n">
        <f aca="false">YEAR(E102)</f>
        <v>2022</v>
      </c>
    </row>
    <row r="103" customFormat="false" ht="15" hidden="false" customHeight="true" outlineLevel="0" collapsed="false">
      <c r="A103" s="56" t="s">
        <v>980</v>
      </c>
      <c r="B103" s="56" t="s">
        <v>981</v>
      </c>
      <c r="C103" s="56" t="s">
        <v>982</v>
      </c>
      <c r="D103" s="56" t="s">
        <v>983</v>
      </c>
      <c r="E103" s="57" t="n">
        <v>45243</v>
      </c>
      <c r="F103" s="56" t="s">
        <v>377</v>
      </c>
      <c r="G103" s="56" t="s">
        <v>984</v>
      </c>
      <c r="H103" s="56" t="s">
        <v>15</v>
      </c>
      <c r="I103" s="56" t="s">
        <v>14</v>
      </c>
      <c r="J103" s="56" t="s">
        <v>707</v>
      </c>
      <c r="K103" s="56" t="n">
        <v>1108</v>
      </c>
      <c r="L103" s="56" t="n">
        <v>1108</v>
      </c>
      <c r="M103" s="56" t="n">
        <v>304.39</v>
      </c>
      <c r="N103" s="56" t="n">
        <v>15.7</v>
      </c>
      <c r="O103" s="54" t="n">
        <f aca="false">ROUND(M103*(1-N103/100),2)</f>
        <v>256.6</v>
      </c>
      <c r="P103" s="54" t="n">
        <f aca="false">ROUND(O103*L103,2)</f>
        <v>284312.8</v>
      </c>
      <c r="Q103" s="56" t="n">
        <v>150022.72</v>
      </c>
      <c r="R103" s="56" t="s">
        <v>396</v>
      </c>
      <c r="S103" s="54" t="n">
        <f aca="false">IF(K103=0,0,ROUND(L103/K103*100,2))</f>
        <v>100</v>
      </c>
      <c r="T103" s="56" t="s">
        <v>620</v>
      </c>
      <c r="U103" s="56" t="s">
        <v>43</v>
      </c>
      <c r="V103" s="56" t="n">
        <v>134290.08</v>
      </c>
      <c r="W103" s="55" t="n">
        <f aca="false">P103-Q103</f>
        <v>134290.08</v>
      </c>
      <c r="X103" s="55" t="n">
        <f aca="false">IF(P103=0,0,ROUND((P103-Q103)/P103*100,2))</f>
        <v>47.23</v>
      </c>
      <c r="Y103" s="55" t="n">
        <f aca="false">IFERROR(G103-F103,"")</f>
        <v>2</v>
      </c>
      <c r="Z103" s="55" t="str">
        <f aca="false">IF(U103&lt;=0,"On Time","Late")</f>
        <v>Late</v>
      </c>
      <c r="AA103" s="55" t="str">
        <f aca="false">TEXT(E103,"yyyy-mm")</f>
        <v>2023-11</v>
      </c>
      <c r="AB103" s="55" t="n">
        <f aca="false">YEAR(E103)</f>
        <v>2023</v>
      </c>
    </row>
    <row r="104" customFormat="false" ht="15" hidden="false" customHeight="true" outlineLevel="0" collapsed="false">
      <c r="A104" s="52" t="s">
        <v>985</v>
      </c>
      <c r="B104" s="52" t="s">
        <v>986</v>
      </c>
      <c r="C104" s="52" t="s">
        <v>987</v>
      </c>
      <c r="D104" s="52" t="s">
        <v>988</v>
      </c>
      <c r="E104" s="53" t="n">
        <v>45030</v>
      </c>
      <c r="F104" s="52" t="s">
        <v>989</v>
      </c>
      <c r="G104" s="52" t="s">
        <v>989</v>
      </c>
      <c r="H104" s="52" t="s">
        <v>15</v>
      </c>
      <c r="I104" s="52" t="s">
        <v>25</v>
      </c>
      <c r="J104" s="52" t="s">
        <v>804</v>
      </c>
      <c r="K104" s="52" t="n">
        <v>1281</v>
      </c>
      <c r="L104" s="52" t="n">
        <v>1281</v>
      </c>
      <c r="M104" s="52" t="n">
        <v>625.3</v>
      </c>
      <c r="N104" s="52" t="n">
        <v>0.9</v>
      </c>
      <c r="O104" s="54" t="n">
        <f aca="false">ROUND(M104*(1-N104/100),2)</f>
        <v>619.67</v>
      </c>
      <c r="P104" s="54" t="n">
        <f aca="false">ROUND(O104*L104,2)</f>
        <v>793797.27</v>
      </c>
      <c r="Q104" s="52" t="n">
        <v>341876.33</v>
      </c>
      <c r="R104" s="52" t="s">
        <v>332</v>
      </c>
      <c r="S104" s="54" t="n">
        <f aca="false">IF(K104=0,0,ROUND(L104/K104*100,2))</f>
        <v>100</v>
      </c>
      <c r="T104" s="52" t="s">
        <v>573</v>
      </c>
      <c r="U104" s="52" t="s">
        <v>36</v>
      </c>
      <c r="V104" s="52" t="n">
        <v>451920.94</v>
      </c>
      <c r="W104" s="55" t="n">
        <f aca="false">P104-Q104</f>
        <v>451920.94</v>
      </c>
      <c r="X104" s="55" t="n">
        <f aca="false">IF(P104=0,0,ROUND((P104-Q104)/P104*100,2))</f>
        <v>56.93</v>
      </c>
      <c r="Y104" s="55" t="n">
        <f aca="false">IFERROR(G104-F104,"")</f>
        <v>0</v>
      </c>
      <c r="Z104" s="55" t="str">
        <f aca="false">IF(U104&lt;=0,"On Time","Late")</f>
        <v>Late</v>
      </c>
      <c r="AA104" s="55" t="str">
        <f aca="false">TEXT(E104,"yyyy-mm")</f>
        <v>2023-04</v>
      </c>
      <c r="AB104" s="55" t="n">
        <f aca="false">YEAR(E104)</f>
        <v>2023</v>
      </c>
    </row>
    <row r="105" customFormat="false" ht="15" hidden="false" customHeight="true" outlineLevel="0" collapsed="false">
      <c r="A105" s="56" t="s">
        <v>990</v>
      </c>
      <c r="B105" s="56" t="s">
        <v>991</v>
      </c>
      <c r="C105" s="56" t="s">
        <v>992</v>
      </c>
      <c r="D105" s="56" t="s">
        <v>993</v>
      </c>
      <c r="E105" s="57" t="n">
        <v>45196</v>
      </c>
      <c r="F105" s="56" t="s">
        <v>713</v>
      </c>
      <c r="G105" s="56" t="s">
        <v>994</v>
      </c>
      <c r="H105" s="56" t="s">
        <v>21</v>
      </c>
      <c r="I105" s="56" t="s">
        <v>27</v>
      </c>
      <c r="J105" s="56" t="s">
        <v>435</v>
      </c>
      <c r="K105" s="56" t="n">
        <v>387</v>
      </c>
      <c r="L105" s="56" t="n">
        <v>387</v>
      </c>
      <c r="M105" s="56" t="n">
        <v>972.07</v>
      </c>
      <c r="N105" s="56" t="n">
        <v>10.2</v>
      </c>
      <c r="O105" s="54" t="n">
        <f aca="false">ROUND(M105*(1-N105/100),2)</f>
        <v>872.92</v>
      </c>
      <c r="P105" s="54" t="n">
        <f aca="false">ROUND(O105*L105,2)</f>
        <v>337820.04</v>
      </c>
      <c r="Q105" s="56" t="n">
        <v>224970.82</v>
      </c>
      <c r="R105" s="56" t="s">
        <v>340</v>
      </c>
      <c r="S105" s="54" t="n">
        <f aca="false">IF(K105=0,0,ROUND(L105/K105*100,2))</f>
        <v>100</v>
      </c>
      <c r="T105" s="56" t="s">
        <v>766</v>
      </c>
      <c r="U105" s="56" t="s">
        <v>41</v>
      </c>
      <c r="V105" s="56" t="n">
        <v>112849.22</v>
      </c>
      <c r="W105" s="55" t="n">
        <f aca="false">P105-Q105</f>
        <v>112849.22</v>
      </c>
      <c r="X105" s="55" t="n">
        <f aca="false">IF(P105=0,0,ROUND((P105-Q105)/P105*100,2))</f>
        <v>33.41</v>
      </c>
      <c r="Y105" s="55" t="n">
        <f aca="false">IFERROR(G105-F105,"")</f>
        <v>2</v>
      </c>
      <c r="Z105" s="55" t="str">
        <f aca="false">IF(U105&lt;=0,"On Time","Late")</f>
        <v>Late</v>
      </c>
      <c r="AA105" s="55" t="str">
        <f aca="false">TEXT(E105,"yyyy-mm")</f>
        <v>2023-09</v>
      </c>
      <c r="AB105" s="55" t="n">
        <f aca="false">YEAR(E105)</f>
        <v>2023</v>
      </c>
    </row>
    <row r="106" customFormat="false" ht="15" hidden="false" customHeight="true" outlineLevel="0" collapsed="false">
      <c r="A106" s="52" t="s">
        <v>995</v>
      </c>
      <c r="B106" s="52" t="s">
        <v>617</v>
      </c>
      <c r="C106" s="52" t="s">
        <v>996</v>
      </c>
      <c r="D106" s="52" t="s">
        <v>997</v>
      </c>
      <c r="E106" s="53" t="n">
        <v>44684</v>
      </c>
      <c r="F106" s="52" t="s">
        <v>998</v>
      </c>
      <c r="G106" s="52" t="s">
        <v>998</v>
      </c>
      <c r="H106" s="52" t="s">
        <v>21</v>
      </c>
      <c r="I106" s="52" t="s">
        <v>20</v>
      </c>
      <c r="J106" s="52" t="s">
        <v>474</v>
      </c>
      <c r="K106" s="52" t="n">
        <v>488</v>
      </c>
      <c r="L106" s="52" t="n">
        <v>488</v>
      </c>
      <c r="M106" s="52" t="n">
        <v>717.37</v>
      </c>
      <c r="N106" s="52" t="n">
        <v>10.7</v>
      </c>
      <c r="O106" s="54" t="n">
        <f aca="false">ROUND(M106*(1-N106/100),2)</f>
        <v>640.61</v>
      </c>
      <c r="P106" s="54" t="n">
        <f aca="false">ROUND(O106*L106,2)</f>
        <v>312617.68</v>
      </c>
      <c r="Q106" s="52" t="n">
        <v>132743.53</v>
      </c>
      <c r="R106" s="52" t="s">
        <v>371</v>
      </c>
      <c r="S106" s="54" t="n">
        <f aca="false">IF(K106=0,0,ROUND(L106/K106*100,2))</f>
        <v>100</v>
      </c>
      <c r="T106" s="52" t="s">
        <v>999</v>
      </c>
      <c r="U106" s="52" t="s">
        <v>22</v>
      </c>
      <c r="V106" s="52" t="n">
        <v>179874.15</v>
      </c>
      <c r="W106" s="55" t="n">
        <f aca="false">P106-Q106</f>
        <v>179874.15</v>
      </c>
      <c r="X106" s="55" t="n">
        <f aca="false">IF(P106=0,0,ROUND((P106-Q106)/P106*100,2))</f>
        <v>57.54</v>
      </c>
      <c r="Y106" s="55" t="n">
        <f aca="false">IFERROR(G106-F106,"")</f>
        <v>0</v>
      </c>
      <c r="Z106" s="55" t="str">
        <f aca="false">IF(U106&lt;=0,"On Time","Late")</f>
        <v>Late</v>
      </c>
      <c r="AA106" s="55" t="str">
        <f aca="false">TEXT(E106,"yyyy-mm")</f>
        <v>2022-05</v>
      </c>
      <c r="AB106" s="55" t="n">
        <f aca="false">YEAR(E106)</f>
        <v>2022</v>
      </c>
    </row>
    <row r="107" customFormat="false" ht="15" hidden="false" customHeight="true" outlineLevel="0" collapsed="false">
      <c r="A107" s="56" t="s">
        <v>1000</v>
      </c>
      <c r="B107" s="56" t="s">
        <v>343</v>
      </c>
      <c r="C107" s="56" t="s">
        <v>1001</v>
      </c>
      <c r="D107" s="56" t="s">
        <v>1002</v>
      </c>
      <c r="E107" s="57" t="n">
        <v>44785</v>
      </c>
      <c r="F107" s="56" t="s">
        <v>1003</v>
      </c>
      <c r="G107" s="56" t="s">
        <v>1004</v>
      </c>
      <c r="H107" s="56" t="s">
        <v>18</v>
      </c>
      <c r="I107" s="56" t="s">
        <v>27</v>
      </c>
      <c r="J107" s="56" t="s">
        <v>664</v>
      </c>
      <c r="K107" s="56" t="n">
        <v>1397</v>
      </c>
      <c r="L107" s="56" t="n">
        <v>1397</v>
      </c>
      <c r="M107" s="56" t="n">
        <v>358.25</v>
      </c>
      <c r="N107" s="56" t="n">
        <v>2.3</v>
      </c>
      <c r="O107" s="54" t="n">
        <f aca="false">ROUND(M107*(1-N107/100),2)</f>
        <v>350.01</v>
      </c>
      <c r="P107" s="54" t="n">
        <f aca="false">ROUND(O107*L107,2)</f>
        <v>488963.97</v>
      </c>
      <c r="Q107" s="56" t="n">
        <v>223113.23</v>
      </c>
      <c r="R107" s="56" t="s">
        <v>396</v>
      </c>
      <c r="S107" s="54" t="n">
        <f aca="false">IF(K107=0,0,ROUND(L107/K107*100,2))</f>
        <v>100</v>
      </c>
      <c r="T107" s="56" t="s">
        <v>690</v>
      </c>
      <c r="U107" s="56" t="s">
        <v>28</v>
      </c>
      <c r="V107" s="56" t="n">
        <v>265850.74</v>
      </c>
      <c r="W107" s="55" t="n">
        <f aca="false">P107-Q107</f>
        <v>265850.74</v>
      </c>
      <c r="X107" s="55" t="n">
        <f aca="false">IF(P107=0,0,ROUND((P107-Q107)/P107*100,2))</f>
        <v>54.37</v>
      </c>
      <c r="Y107" s="55" t="n">
        <f aca="false">IFERROR(G107-F107,"")</f>
        <v>2</v>
      </c>
      <c r="Z107" s="55" t="str">
        <f aca="false">IF(U107&lt;=0,"On Time","Late")</f>
        <v>Late</v>
      </c>
      <c r="AA107" s="55" t="str">
        <f aca="false">TEXT(E107,"yyyy-mm")</f>
        <v>2022-08</v>
      </c>
      <c r="AB107" s="55" t="n">
        <f aca="false">YEAR(E107)</f>
        <v>2022</v>
      </c>
    </row>
    <row r="108" customFormat="false" ht="15" hidden="false" customHeight="true" outlineLevel="0" collapsed="false">
      <c r="A108" s="52" t="s">
        <v>1005</v>
      </c>
      <c r="B108" s="52" t="s">
        <v>1006</v>
      </c>
      <c r="C108" s="52" t="s">
        <v>1007</v>
      </c>
      <c r="D108" s="52" t="s">
        <v>1008</v>
      </c>
      <c r="E108" s="53" t="n">
        <v>44921</v>
      </c>
      <c r="F108" s="52" t="s">
        <v>1009</v>
      </c>
      <c r="G108" s="52" t="s">
        <v>1010</v>
      </c>
      <c r="H108" s="52" t="s">
        <v>9</v>
      </c>
      <c r="I108" s="52" t="s">
        <v>25</v>
      </c>
      <c r="J108" s="52" t="s">
        <v>718</v>
      </c>
      <c r="K108" s="52" t="n">
        <v>1710</v>
      </c>
      <c r="L108" s="52" t="n">
        <v>1710</v>
      </c>
      <c r="M108" s="52" t="n">
        <v>207.42</v>
      </c>
      <c r="N108" s="52" t="n">
        <v>3.4</v>
      </c>
      <c r="O108" s="54" t="n">
        <f aca="false">ROUND(M108*(1-N108/100),2)</f>
        <v>200.37</v>
      </c>
      <c r="P108" s="54" t="n">
        <f aca="false">ROUND(O108*L108,2)</f>
        <v>342632.7</v>
      </c>
      <c r="Q108" s="52" t="n">
        <v>144879.81</v>
      </c>
      <c r="R108" s="52" t="s">
        <v>332</v>
      </c>
      <c r="S108" s="54" t="n">
        <f aca="false">IF(K108=0,0,ROUND(L108/K108*100,2))</f>
        <v>100</v>
      </c>
      <c r="T108" s="52" t="s">
        <v>587</v>
      </c>
      <c r="U108" s="52" t="s">
        <v>32</v>
      </c>
      <c r="V108" s="52" t="n">
        <v>197752.89</v>
      </c>
      <c r="W108" s="55" t="n">
        <f aca="false">P108-Q108</f>
        <v>197752.89</v>
      </c>
      <c r="X108" s="55" t="n">
        <f aca="false">IF(P108=0,0,ROUND((P108-Q108)/P108*100,2))</f>
        <v>57.72</v>
      </c>
      <c r="Y108" s="55" t="n">
        <f aca="false">IFERROR(G108-F108,"")</f>
        <v>-1</v>
      </c>
      <c r="Z108" s="55" t="str">
        <f aca="false">IF(U108&lt;=0,"On Time","Late")</f>
        <v>Late</v>
      </c>
      <c r="AA108" s="55" t="str">
        <f aca="false">TEXT(E108,"yyyy-mm")</f>
        <v>2022-12</v>
      </c>
      <c r="AB108" s="55" t="n">
        <f aca="false">YEAR(E108)</f>
        <v>2022</v>
      </c>
    </row>
    <row r="109" customFormat="false" ht="15" hidden="false" customHeight="true" outlineLevel="0" collapsed="false">
      <c r="A109" s="56" t="s">
        <v>1011</v>
      </c>
      <c r="B109" s="56" t="s">
        <v>833</v>
      </c>
      <c r="C109" s="56" t="s">
        <v>1012</v>
      </c>
      <c r="D109" s="56" t="s">
        <v>1013</v>
      </c>
      <c r="E109" s="57" t="n">
        <v>45632</v>
      </c>
      <c r="F109" s="56" t="s">
        <v>1014</v>
      </c>
      <c r="G109" s="56" t="s">
        <v>1015</v>
      </c>
      <c r="H109" s="56" t="s">
        <v>15</v>
      </c>
      <c r="I109" s="56" t="s">
        <v>20</v>
      </c>
      <c r="J109" s="56" t="s">
        <v>723</v>
      </c>
      <c r="K109" s="56" t="n">
        <v>338</v>
      </c>
      <c r="L109" s="56" t="n">
        <v>338</v>
      </c>
      <c r="M109" s="56" t="n">
        <v>358.97</v>
      </c>
      <c r="N109" s="56" t="n">
        <v>10.9</v>
      </c>
      <c r="O109" s="54" t="n">
        <f aca="false">ROUND(M109*(1-N109/100),2)</f>
        <v>319.84</v>
      </c>
      <c r="P109" s="54" t="n">
        <f aca="false">ROUND(O109*L109,2)</f>
        <v>108105.92</v>
      </c>
      <c r="Q109" s="56" t="n">
        <v>67607.58</v>
      </c>
      <c r="R109" s="56" t="s">
        <v>332</v>
      </c>
      <c r="S109" s="54" t="n">
        <f aca="false">IF(K109=0,0,ROUND(L109/K109*100,2))</f>
        <v>100</v>
      </c>
      <c r="T109" s="56" t="s">
        <v>1016</v>
      </c>
      <c r="U109" s="56" t="s">
        <v>56</v>
      </c>
      <c r="V109" s="56" t="n">
        <v>40498.34</v>
      </c>
      <c r="W109" s="55" t="n">
        <f aca="false">P109-Q109</f>
        <v>40498.34</v>
      </c>
      <c r="X109" s="55" t="n">
        <f aca="false">IF(P109=0,0,ROUND((P109-Q109)/P109*100,2))</f>
        <v>37.46</v>
      </c>
      <c r="Y109" s="55" t="n">
        <f aca="false">IFERROR(G109-F109,"")</f>
        <v>-1</v>
      </c>
      <c r="Z109" s="55" t="str">
        <f aca="false">IF(U109&lt;=0,"On Time","Late")</f>
        <v>Late</v>
      </c>
      <c r="AA109" s="55" t="str">
        <f aca="false">TEXT(E109,"yyyy-mm")</f>
        <v>2024-12</v>
      </c>
      <c r="AB109" s="55" t="n">
        <f aca="false">YEAR(E109)</f>
        <v>2024</v>
      </c>
    </row>
    <row r="110" customFormat="false" ht="15" hidden="false" customHeight="true" outlineLevel="0" collapsed="false">
      <c r="A110" s="52" t="s">
        <v>1017</v>
      </c>
      <c r="B110" s="52" t="s">
        <v>680</v>
      </c>
      <c r="C110" s="52" t="s">
        <v>1018</v>
      </c>
      <c r="D110" s="52" t="s">
        <v>1019</v>
      </c>
      <c r="E110" s="53" t="n">
        <v>45486</v>
      </c>
      <c r="F110" s="52" t="s">
        <v>1020</v>
      </c>
      <c r="G110" s="52" t="s">
        <v>1021</v>
      </c>
      <c r="H110" s="52" t="s">
        <v>9</v>
      </c>
      <c r="I110" s="52" t="s">
        <v>17</v>
      </c>
      <c r="J110" s="52" t="s">
        <v>544</v>
      </c>
      <c r="K110" s="52" t="n">
        <v>40</v>
      </c>
      <c r="L110" s="52" t="n">
        <v>40</v>
      </c>
      <c r="M110" s="52" t="n">
        <v>320.99</v>
      </c>
      <c r="N110" s="52" t="n">
        <v>5.5</v>
      </c>
      <c r="O110" s="54" t="n">
        <f aca="false">ROUND(M110*(1-N110/100),2)</f>
        <v>303.34</v>
      </c>
      <c r="P110" s="54" t="n">
        <f aca="false">ROUND(O110*L110,2)</f>
        <v>12133.6</v>
      </c>
      <c r="Q110" s="52" t="n">
        <v>6626.54</v>
      </c>
      <c r="R110" s="52" t="s">
        <v>332</v>
      </c>
      <c r="S110" s="54" t="n">
        <f aca="false">IF(K110=0,0,ROUND(L110/K110*100,2))</f>
        <v>100</v>
      </c>
      <c r="T110" s="52" t="s">
        <v>495</v>
      </c>
      <c r="U110" s="52" t="s">
        <v>51</v>
      </c>
      <c r="V110" s="52" t="n">
        <v>5507.06</v>
      </c>
      <c r="W110" s="55" t="n">
        <f aca="false">P110-Q110</f>
        <v>5507.06</v>
      </c>
      <c r="X110" s="55" t="n">
        <f aca="false">IF(P110=0,0,ROUND((P110-Q110)/P110*100,2))</f>
        <v>45.39</v>
      </c>
      <c r="Y110" s="55" t="n">
        <f aca="false">IFERROR(G110-F110,"")</f>
        <v>3</v>
      </c>
      <c r="Z110" s="55" t="str">
        <f aca="false">IF(U110&lt;=0,"On Time","Late")</f>
        <v>Late</v>
      </c>
      <c r="AA110" s="55" t="str">
        <f aca="false">TEXT(E110,"yyyy-mm")</f>
        <v>2024-07</v>
      </c>
      <c r="AB110" s="55" t="n">
        <f aca="false">YEAR(E110)</f>
        <v>2024</v>
      </c>
    </row>
    <row r="111" customFormat="false" ht="15" hidden="false" customHeight="true" outlineLevel="0" collapsed="false">
      <c r="A111" s="56" t="s">
        <v>1022</v>
      </c>
      <c r="B111" s="56" t="s">
        <v>1023</v>
      </c>
      <c r="C111" s="56" t="s">
        <v>1024</v>
      </c>
      <c r="D111" s="56" t="s">
        <v>1025</v>
      </c>
      <c r="E111" s="57" t="n">
        <v>45350</v>
      </c>
      <c r="F111" s="56" t="s">
        <v>1026</v>
      </c>
      <c r="G111" s="56" t="s">
        <v>1027</v>
      </c>
      <c r="H111" s="56" t="s">
        <v>12</v>
      </c>
      <c r="I111" s="56" t="s">
        <v>23</v>
      </c>
      <c r="J111" s="56" t="s">
        <v>1028</v>
      </c>
      <c r="K111" s="56" t="n">
        <v>909</v>
      </c>
      <c r="L111" s="56" t="n">
        <v>909</v>
      </c>
      <c r="M111" s="56" t="n">
        <v>579.73</v>
      </c>
      <c r="N111" s="56" t="n">
        <v>17</v>
      </c>
      <c r="O111" s="54" t="n">
        <f aca="false">ROUND(M111*(1-N111/100),2)</f>
        <v>481.18</v>
      </c>
      <c r="P111" s="54" t="n">
        <f aca="false">ROUND(O111*L111,2)</f>
        <v>437392.62</v>
      </c>
      <c r="Q111" s="56" t="n">
        <v>191270.35</v>
      </c>
      <c r="R111" s="56" t="s">
        <v>340</v>
      </c>
      <c r="S111" s="54" t="n">
        <f aca="false">IF(K111=0,0,ROUND(L111/K111*100,2))</f>
        <v>100</v>
      </c>
      <c r="T111" s="56" t="s">
        <v>653</v>
      </c>
      <c r="U111" s="56" t="s">
        <v>46</v>
      </c>
      <c r="V111" s="56" t="n">
        <v>246122.27</v>
      </c>
      <c r="W111" s="55" t="n">
        <f aca="false">P111-Q111</f>
        <v>246122.27</v>
      </c>
      <c r="X111" s="55" t="n">
        <f aca="false">IF(P111=0,0,ROUND((P111-Q111)/P111*100,2))</f>
        <v>56.27</v>
      </c>
      <c r="Y111" s="55" t="n">
        <f aca="false">IFERROR(G111-F111,"")</f>
        <v>1</v>
      </c>
      <c r="Z111" s="55" t="str">
        <f aca="false">IF(U111&lt;=0,"On Time","Late")</f>
        <v>Late</v>
      </c>
      <c r="AA111" s="55" t="str">
        <f aca="false">TEXT(E111,"yyyy-mm")</f>
        <v>2024-02</v>
      </c>
      <c r="AB111" s="55" t="n">
        <f aca="false">YEAR(E111)</f>
        <v>2024</v>
      </c>
    </row>
    <row r="112" customFormat="false" ht="15" hidden="false" customHeight="true" outlineLevel="0" collapsed="false">
      <c r="A112" s="52" t="s">
        <v>1029</v>
      </c>
      <c r="B112" s="52" t="s">
        <v>666</v>
      </c>
      <c r="C112" s="52" t="s">
        <v>547</v>
      </c>
      <c r="D112" s="52" t="s">
        <v>1030</v>
      </c>
      <c r="E112" s="53" t="n">
        <v>44820</v>
      </c>
      <c r="F112" s="52" t="s">
        <v>1031</v>
      </c>
      <c r="G112" s="52" t="s">
        <v>1031</v>
      </c>
      <c r="H112" s="52" t="s">
        <v>18</v>
      </c>
      <c r="I112" s="52" t="s">
        <v>14</v>
      </c>
      <c r="J112" s="52" t="s">
        <v>1032</v>
      </c>
      <c r="K112" s="52" t="n">
        <v>1233</v>
      </c>
      <c r="L112" s="52" t="n">
        <v>1233</v>
      </c>
      <c r="M112" s="52" t="n">
        <v>346.73</v>
      </c>
      <c r="N112" s="52" t="n">
        <v>1.6</v>
      </c>
      <c r="O112" s="54" t="n">
        <f aca="false">ROUND(M112*(1-N112/100),2)</f>
        <v>341.18</v>
      </c>
      <c r="P112" s="54" t="n">
        <f aca="false">ROUND(O112*L112,2)</f>
        <v>420674.94</v>
      </c>
      <c r="Q112" s="52" t="n">
        <v>207553.84</v>
      </c>
      <c r="R112" s="52" t="s">
        <v>396</v>
      </c>
      <c r="S112" s="54" t="n">
        <f aca="false">IF(K112=0,0,ROUND(L112/K112*100,2))</f>
        <v>100</v>
      </c>
      <c r="T112" s="52" t="s">
        <v>696</v>
      </c>
      <c r="U112" s="52" t="s">
        <v>29</v>
      </c>
      <c r="V112" s="52" t="n">
        <v>213121.1</v>
      </c>
      <c r="W112" s="55" t="n">
        <f aca="false">P112-Q112</f>
        <v>213121.1</v>
      </c>
      <c r="X112" s="55" t="n">
        <f aca="false">IF(P112=0,0,ROUND((P112-Q112)/P112*100,2))</f>
        <v>50.66</v>
      </c>
      <c r="Y112" s="55" t="n">
        <f aca="false">IFERROR(G112-F112,"")</f>
        <v>0</v>
      </c>
      <c r="Z112" s="55" t="str">
        <f aca="false">IF(U112&lt;=0,"On Time","Late")</f>
        <v>Late</v>
      </c>
      <c r="AA112" s="55" t="str">
        <f aca="false">TEXT(E112,"yyyy-mm")</f>
        <v>2022-09</v>
      </c>
      <c r="AB112" s="55" t="n">
        <f aca="false">YEAR(E112)</f>
        <v>2022</v>
      </c>
    </row>
    <row r="113" customFormat="false" ht="15" hidden="false" customHeight="true" outlineLevel="0" collapsed="false">
      <c r="A113" s="56" t="s">
        <v>1033</v>
      </c>
      <c r="B113" s="56" t="s">
        <v>1034</v>
      </c>
      <c r="C113" s="56" t="s">
        <v>1035</v>
      </c>
      <c r="D113" s="56" t="s">
        <v>1036</v>
      </c>
      <c r="E113" s="57" t="n">
        <v>45486</v>
      </c>
      <c r="F113" s="56" t="s">
        <v>1037</v>
      </c>
      <c r="G113" s="56" t="s">
        <v>1038</v>
      </c>
      <c r="H113" s="56" t="s">
        <v>12</v>
      </c>
      <c r="I113" s="56" t="s">
        <v>11</v>
      </c>
      <c r="J113" s="56" t="s">
        <v>1039</v>
      </c>
      <c r="K113" s="56" t="n">
        <v>146</v>
      </c>
      <c r="L113" s="56" t="n">
        <v>146</v>
      </c>
      <c r="M113" s="56" t="n">
        <v>847.15</v>
      </c>
      <c r="N113" s="56" t="n">
        <v>1.7</v>
      </c>
      <c r="O113" s="54" t="n">
        <f aca="false">ROUND(M113*(1-N113/100),2)</f>
        <v>832.75</v>
      </c>
      <c r="P113" s="54" t="n">
        <f aca="false">ROUND(O113*L113,2)</f>
        <v>121581.5</v>
      </c>
      <c r="Q113" s="56" t="n">
        <v>59731.28</v>
      </c>
      <c r="R113" s="56" t="s">
        <v>396</v>
      </c>
      <c r="S113" s="54" t="n">
        <f aca="false">IF(K113=0,0,ROUND(L113/K113*100,2))</f>
        <v>100</v>
      </c>
      <c r="T113" s="56" t="s">
        <v>348</v>
      </c>
      <c r="U113" s="56" t="s">
        <v>51</v>
      </c>
      <c r="V113" s="56" t="n">
        <v>61850.22</v>
      </c>
      <c r="W113" s="55" t="n">
        <f aca="false">P113-Q113</f>
        <v>61850.22</v>
      </c>
      <c r="X113" s="55" t="n">
        <f aca="false">IF(P113=0,0,ROUND((P113-Q113)/P113*100,2))</f>
        <v>50.87</v>
      </c>
      <c r="Y113" s="55" t="n">
        <f aca="false">IFERROR(G113-F113,"")</f>
        <v>2</v>
      </c>
      <c r="Z113" s="55" t="str">
        <f aca="false">IF(U113&lt;=0,"On Time","Late")</f>
        <v>Late</v>
      </c>
      <c r="AA113" s="55" t="str">
        <f aca="false">TEXT(E113,"yyyy-mm")</f>
        <v>2024-07</v>
      </c>
      <c r="AB113" s="55" t="n">
        <f aca="false">YEAR(E113)</f>
        <v>2024</v>
      </c>
    </row>
    <row r="114" customFormat="false" ht="15" hidden="false" customHeight="true" outlineLevel="0" collapsed="false">
      <c r="A114" s="52" t="s">
        <v>1040</v>
      </c>
      <c r="B114" s="52" t="s">
        <v>1041</v>
      </c>
      <c r="C114" s="52" t="s">
        <v>1042</v>
      </c>
      <c r="D114" s="52" t="s">
        <v>432</v>
      </c>
      <c r="E114" s="53" t="n">
        <v>44603</v>
      </c>
      <c r="F114" s="52" t="s">
        <v>1043</v>
      </c>
      <c r="G114" s="52" t="s">
        <v>1044</v>
      </c>
      <c r="H114" s="52" t="s">
        <v>21</v>
      </c>
      <c r="I114" s="52" t="s">
        <v>27</v>
      </c>
      <c r="J114" s="52" t="s">
        <v>1045</v>
      </c>
      <c r="K114" s="52" t="n">
        <v>512</v>
      </c>
      <c r="L114" s="52" t="n">
        <v>512</v>
      </c>
      <c r="M114" s="52" t="n">
        <v>960.19</v>
      </c>
      <c r="N114" s="52" t="n">
        <v>16.9</v>
      </c>
      <c r="O114" s="54" t="n">
        <f aca="false">ROUND(M114*(1-N114/100),2)</f>
        <v>797.92</v>
      </c>
      <c r="P114" s="54" t="n">
        <f aca="false">ROUND(O114*L114,2)</f>
        <v>408535.04</v>
      </c>
      <c r="Q114" s="52" t="n">
        <v>278716.89</v>
      </c>
      <c r="R114" s="52" t="s">
        <v>380</v>
      </c>
      <c r="S114" s="54" t="n">
        <f aca="false">IF(K114=0,0,ROUND(L114/K114*100,2))</f>
        <v>100</v>
      </c>
      <c r="T114" s="52" t="s">
        <v>1046</v>
      </c>
      <c r="U114" s="52" t="s">
        <v>13</v>
      </c>
      <c r="V114" s="52" t="n">
        <v>129818.15</v>
      </c>
      <c r="W114" s="55" t="n">
        <f aca="false">P114-Q114</f>
        <v>129818.15</v>
      </c>
      <c r="X114" s="55" t="n">
        <f aca="false">IF(P114=0,0,ROUND((P114-Q114)/P114*100,2))</f>
        <v>31.78</v>
      </c>
      <c r="Y114" s="55" t="n">
        <f aca="false">IFERROR(G114-F114,"")</f>
        <v>3</v>
      </c>
      <c r="Z114" s="55" t="str">
        <f aca="false">IF(U114&lt;=0,"On Time","Late")</f>
        <v>Late</v>
      </c>
      <c r="AA114" s="55" t="str">
        <f aca="false">TEXT(E114,"yyyy-mm")</f>
        <v>2022-02</v>
      </c>
      <c r="AB114" s="55" t="n">
        <f aca="false">YEAR(E114)</f>
        <v>2022</v>
      </c>
    </row>
    <row r="115" customFormat="false" ht="15" hidden="false" customHeight="true" outlineLevel="0" collapsed="false">
      <c r="A115" s="56" t="s">
        <v>1047</v>
      </c>
      <c r="B115" s="56" t="s">
        <v>1048</v>
      </c>
      <c r="C115" s="56" t="s">
        <v>1049</v>
      </c>
      <c r="D115" s="56" t="s">
        <v>1050</v>
      </c>
      <c r="E115" s="57" t="n">
        <v>45532</v>
      </c>
      <c r="F115" s="56" t="s">
        <v>1051</v>
      </c>
      <c r="G115" s="56" t="s">
        <v>1052</v>
      </c>
      <c r="H115" s="56" t="s">
        <v>12</v>
      </c>
      <c r="I115" s="56" t="s">
        <v>17</v>
      </c>
      <c r="J115" s="56" t="s">
        <v>641</v>
      </c>
      <c r="K115" s="56" t="n">
        <v>1412</v>
      </c>
      <c r="L115" s="56" t="n">
        <v>1412</v>
      </c>
      <c r="M115" s="56" t="n">
        <v>992.86</v>
      </c>
      <c r="N115" s="56" t="n">
        <v>7</v>
      </c>
      <c r="O115" s="54" t="n">
        <f aca="false">ROUND(M115*(1-N115/100),2)</f>
        <v>923.36</v>
      </c>
      <c r="P115" s="54" t="n">
        <f aca="false">ROUND(O115*L115,2)</f>
        <v>1303784.32</v>
      </c>
      <c r="Q115" s="56" t="n">
        <v>763662.5</v>
      </c>
      <c r="R115" s="56" t="s">
        <v>371</v>
      </c>
      <c r="S115" s="54" t="n">
        <f aca="false">IF(K115=0,0,ROUND(L115/K115*100,2))</f>
        <v>100</v>
      </c>
      <c r="T115" s="56" t="s">
        <v>799</v>
      </c>
      <c r="U115" s="56" t="s">
        <v>52</v>
      </c>
      <c r="V115" s="56" t="n">
        <v>540121.82</v>
      </c>
      <c r="W115" s="55" t="n">
        <f aca="false">P115-Q115</f>
        <v>540121.82</v>
      </c>
      <c r="X115" s="55" t="n">
        <f aca="false">IF(P115=0,0,ROUND((P115-Q115)/P115*100,2))</f>
        <v>41.43</v>
      </c>
      <c r="Y115" s="55" t="n">
        <f aca="false">IFERROR(G115-F115,"")</f>
        <v>3</v>
      </c>
      <c r="Z115" s="55" t="str">
        <f aca="false">IF(U115&lt;=0,"On Time","Late")</f>
        <v>Late</v>
      </c>
      <c r="AA115" s="55" t="str">
        <f aca="false">TEXT(E115,"yyyy-mm")</f>
        <v>2024-08</v>
      </c>
      <c r="AB115" s="55" t="n">
        <f aca="false">YEAR(E115)</f>
        <v>2024</v>
      </c>
    </row>
    <row r="116" customFormat="false" ht="15" hidden="false" customHeight="true" outlineLevel="0" collapsed="false">
      <c r="A116" s="52" t="s">
        <v>1053</v>
      </c>
      <c r="B116" s="52" t="s">
        <v>1054</v>
      </c>
      <c r="C116" s="52" t="s">
        <v>1055</v>
      </c>
      <c r="D116" s="52" t="s">
        <v>1056</v>
      </c>
      <c r="E116" s="53" t="n">
        <v>44573</v>
      </c>
      <c r="F116" s="52" t="s">
        <v>1057</v>
      </c>
      <c r="G116" s="52" t="s">
        <v>1058</v>
      </c>
      <c r="H116" s="52" t="s">
        <v>21</v>
      </c>
      <c r="I116" s="52" t="s">
        <v>20</v>
      </c>
      <c r="J116" s="52" t="s">
        <v>1059</v>
      </c>
      <c r="K116" s="52" t="n">
        <v>156</v>
      </c>
      <c r="L116" s="52" t="n">
        <v>156</v>
      </c>
      <c r="M116" s="52" t="n">
        <v>516.18</v>
      </c>
      <c r="N116" s="52" t="n">
        <v>0.3</v>
      </c>
      <c r="O116" s="54" t="n">
        <f aca="false">ROUND(M116*(1-N116/100),2)</f>
        <v>514.63</v>
      </c>
      <c r="P116" s="54" t="n">
        <f aca="false">ROUND(O116*L116,2)</f>
        <v>80282.28</v>
      </c>
      <c r="Q116" s="52" t="n">
        <v>53876.19</v>
      </c>
      <c r="R116" s="52" t="s">
        <v>380</v>
      </c>
      <c r="S116" s="54" t="n">
        <f aca="false">IF(K116=0,0,ROUND(L116/K116*100,2))</f>
        <v>100</v>
      </c>
      <c r="T116" s="52" t="s">
        <v>1016</v>
      </c>
      <c r="U116" s="52" t="s">
        <v>10</v>
      </c>
      <c r="V116" s="52" t="n">
        <v>26406.09</v>
      </c>
      <c r="W116" s="55" t="n">
        <f aca="false">P116-Q116</f>
        <v>26406.09</v>
      </c>
      <c r="X116" s="55" t="n">
        <f aca="false">IF(P116=0,0,ROUND((P116-Q116)/P116*100,2))</f>
        <v>32.89</v>
      </c>
      <c r="Y116" s="55" t="n">
        <f aca="false">IFERROR(G116-F116,"")</f>
        <v>2</v>
      </c>
      <c r="Z116" s="55" t="str">
        <f aca="false">IF(U116&lt;=0,"On Time","Late")</f>
        <v>Late</v>
      </c>
      <c r="AA116" s="55" t="str">
        <f aca="false">TEXT(E116,"yyyy-mm")</f>
        <v>2022-01</v>
      </c>
      <c r="AB116" s="55" t="n">
        <f aca="false">YEAR(E116)</f>
        <v>2022</v>
      </c>
    </row>
    <row r="117" customFormat="false" ht="15" hidden="false" customHeight="true" outlineLevel="0" collapsed="false">
      <c r="A117" s="56" t="s">
        <v>1060</v>
      </c>
      <c r="B117" s="56" t="s">
        <v>1061</v>
      </c>
      <c r="C117" s="56" t="s">
        <v>1062</v>
      </c>
      <c r="D117" s="56" t="s">
        <v>1063</v>
      </c>
      <c r="E117" s="57" t="n">
        <v>45297</v>
      </c>
      <c r="F117" s="56" t="s">
        <v>1064</v>
      </c>
      <c r="G117" s="56" t="s">
        <v>1065</v>
      </c>
      <c r="H117" s="56" t="s">
        <v>9</v>
      </c>
      <c r="I117" s="56" t="s">
        <v>25</v>
      </c>
      <c r="J117" s="56" t="s">
        <v>1066</v>
      </c>
      <c r="K117" s="56" t="n">
        <v>1203</v>
      </c>
      <c r="L117" s="56" t="n">
        <v>1203</v>
      </c>
      <c r="M117" s="56" t="n">
        <v>293.9</v>
      </c>
      <c r="N117" s="56" t="n">
        <v>17.1</v>
      </c>
      <c r="O117" s="54" t="n">
        <f aca="false">ROUND(M117*(1-N117/100),2)</f>
        <v>243.64</v>
      </c>
      <c r="P117" s="54" t="n">
        <f aca="false">ROUND(O117*L117,2)</f>
        <v>293098.92</v>
      </c>
      <c r="Q117" s="56" t="n">
        <v>150974.7</v>
      </c>
      <c r="R117" s="56" t="s">
        <v>380</v>
      </c>
      <c r="S117" s="54" t="n">
        <f aca="false">IF(K117=0,0,ROUND(L117/K117*100,2))</f>
        <v>100</v>
      </c>
      <c r="T117" s="56" t="s">
        <v>690</v>
      </c>
      <c r="U117" s="56" t="s">
        <v>45</v>
      </c>
      <c r="V117" s="56" t="n">
        <v>142124.22</v>
      </c>
      <c r="W117" s="55" t="n">
        <f aca="false">P117-Q117</f>
        <v>142124.22</v>
      </c>
      <c r="X117" s="55" t="n">
        <f aca="false">IF(P117=0,0,ROUND((P117-Q117)/P117*100,2))</f>
        <v>48.49</v>
      </c>
      <c r="Y117" s="55" t="n">
        <f aca="false">IFERROR(G117-F117,"")</f>
        <v>3</v>
      </c>
      <c r="Z117" s="55" t="str">
        <f aca="false">IF(U117&lt;=0,"On Time","Late")</f>
        <v>Late</v>
      </c>
      <c r="AA117" s="55" t="str">
        <f aca="false">TEXT(E117,"yyyy-mm")</f>
        <v>2024-01</v>
      </c>
      <c r="AB117" s="55" t="n">
        <f aca="false">YEAR(E117)</f>
        <v>2024</v>
      </c>
    </row>
    <row r="118" customFormat="false" ht="15" hidden="false" customHeight="true" outlineLevel="0" collapsed="false">
      <c r="A118" s="52" t="s">
        <v>1067</v>
      </c>
      <c r="B118" s="52" t="s">
        <v>1068</v>
      </c>
      <c r="C118" s="52" t="s">
        <v>1069</v>
      </c>
      <c r="D118" s="52" t="s">
        <v>1070</v>
      </c>
      <c r="E118" s="53" t="n">
        <v>45621</v>
      </c>
      <c r="F118" s="52" t="s">
        <v>1071</v>
      </c>
      <c r="G118" s="52" t="s">
        <v>1072</v>
      </c>
      <c r="H118" s="52" t="s">
        <v>18</v>
      </c>
      <c r="I118" s="52" t="s">
        <v>17</v>
      </c>
      <c r="J118" s="52" t="s">
        <v>718</v>
      </c>
      <c r="K118" s="52" t="n">
        <v>368</v>
      </c>
      <c r="L118" s="52" t="n">
        <v>368</v>
      </c>
      <c r="M118" s="52" t="n">
        <v>437.39</v>
      </c>
      <c r="N118" s="52" t="n">
        <v>1.6</v>
      </c>
      <c r="O118" s="54" t="n">
        <f aca="false">ROUND(M118*(1-N118/100),2)</f>
        <v>430.39</v>
      </c>
      <c r="P118" s="54" t="n">
        <f aca="false">ROUND(O118*L118,2)</f>
        <v>158383.52</v>
      </c>
      <c r="Q118" s="52" t="n">
        <v>102685.26</v>
      </c>
      <c r="R118" s="52" t="s">
        <v>396</v>
      </c>
      <c r="S118" s="54" t="n">
        <f aca="false">IF(K118=0,0,ROUND(L118/K118*100,2))</f>
        <v>100</v>
      </c>
      <c r="T118" s="52" t="s">
        <v>766</v>
      </c>
      <c r="U118" s="52" t="s">
        <v>55</v>
      </c>
      <c r="V118" s="52" t="n">
        <v>55698.26</v>
      </c>
      <c r="W118" s="55" t="n">
        <f aca="false">P118-Q118</f>
        <v>55698.26</v>
      </c>
      <c r="X118" s="55" t="n">
        <f aca="false">IF(P118=0,0,ROUND((P118-Q118)/P118*100,2))</f>
        <v>35.17</v>
      </c>
      <c r="Y118" s="55" t="n">
        <f aca="false">IFERROR(G118-F118,"")</f>
        <v>3</v>
      </c>
      <c r="Z118" s="55" t="str">
        <f aca="false">IF(U118&lt;=0,"On Time","Late")</f>
        <v>Late</v>
      </c>
      <c r="AA118" s="55" t="str">
        <f aca="false">TEXT(E118,"yyyy-mm")</f>
        <v>2024-11</v>
      </c>
      <c r="AB118" s="55" t="n">
        <f aca="false">YEAR(E118)</f>
        <v>2024</v>
      </c>
    </row>
    <row r="119" customFormat="false" ht="15" hidden="false" customHeight="true" outlineLevel="0" collapsed="false">
      <c r="A119" s="56" t="s">
        <v>1073</v>
      </c>
      <c r="B119" s="56" t="s">
        <v>1074</v>
      </c>
      <c r="C119" s="56" t="s">
        <v>1075</v>
      </c>
      <c r="D119" s="56" t="s">
        <v>1076</v>
      </c>
      <c r="E119" s="57" t="n">
        <v>44609</v>
      </c>
      <c r="F119" s="56" t="s">
        <v>409</v>
      </c>
      <c r="G119" s="56" t="s">
        <v>1077</v>
      </c>
      <c r="H119" s="56" t="s">
        <v>21</v>
      </c>
      <c r="I119" s="56" t="s">
        <v>25</v>
      </c>
      <c r="J119" s="56" t="s">
        <v>953</v>
      </c>
      <c r="K119" s="56" t="n">
        <v>296</v>
      </c>
      <c r="L119" s="56" t="n">
        <v>296</v>
      </c>
      <c r="M119" s="56" t="n">
        <v>718.53</v>
      </c>
      <c r="N119" s="56" t="n">
        <v>19.6</v>
      </c>
      <c r="O119" s="54" t="n">
        <f aca="false">ROUND(M119*(1-N119/100),2)</f>
        <v>577.7</v>
      </c>
      <c r="P119" s="54" t="n">
        <f aca="false">ROUND(O119*L119,2)</f>
        <v>170999.2</v>
      </c>
      <c r="Q119" s="56" t="n">
        <v>105513.14</v>
      </c>
      <c r="R119" s="56" t="s">
        <v>332</v>
      </c>
      <c r="S119" s="54" t="n">
        <f aca="false">IF(K119=0,0,ROUND(L119/K119*100,2))</f>
        <v>100</v>
      </c>
      <c r="T119" s="56" t="s">
        <v>799</v>
      </c>
      <c r="U119" s="56" t="s">
        <v>13</v>
      </c>
      <c r="V119" s="56" t="n">
        <v>65486.06</v>
      </c>
      <c r="W119" s="55" t="n">
        <f aca="false">P119-Q119</f>
        <v>65486.06</v>
      </c>
      <c r="X119" s="55" t="n">
        <f aca="false">IF(P119=0,0,ROUND((P119-Q119)/P119*100,2))</f>
        <v>38.3</v>
      </c>
      <c r="Y119" s="55" t="n">
        <f aca="false">IFERROR(G119-F119,"")</f>
        <v>2</v>
      </c>
      <c r="Z119" s="55" t="str">
        <f aca="false">IF(U119&lt;=0,"On Time","Late")</f>
        <v>Late</v>
      </c>
      <c r="AA119" s="55" t="str">
        <f aca="false">TEXT(E119,"yyyy-mm")</f>
        <v>2022-02</v>
      </c>
      <c r="AB119" s="55" t="n">
        <f aca="false">YEAR(E119)</f>
        <v>2022</v>
      </c>
    </row>
    <row r="120" customFormat="false" ht="15" hidden="false" customHeight="true" outlineLevel="0" collapsed="false">
      <c r="A120" s="52" t="s">
        <v>1078</v>
      </c>
      <c r="B120" s="52" t="s">
        <v>1079</v>
      </c>
      <c r="C120" s="52" t="s">
        <v>1080</v>
      </c>
      <c r="D120" s="52" t="s">
        <v>853</v>
      </c>
      <c r="E120" s="53" t="n">
        <v>45335</v>
      </c>
      <c r="F120" s="52" t="s">
        <v>535</v>
      </c>
      <c r="G120" s="52" t="s">
        <v>1081</v>
      </c>
      <c r="H120" s="52" t="s">
        <v>18</v>
      </c>
      <c r="I120" s="52" t="s">
        <v>11</v>
      </c>
      <c r="J120" s="52" t="s">
        <v>1082</v>
      </c>
      <c r="K120" s="52" t="n">
        <v>523</v>
      </c>
      <c r="L120" s="52" t="n">
        <v>523</v>
      </c>
      <c r="M120" s="52" t="n">
        <v>251.14</v>
      </c>
      <c r="N120" s="52" t="n">
        <v>13.3</v>
      </c>
      <c r="O120" s="54" t="n">
        <f aca="false">ROUND(M120*(1-N120/100),2)</f>
        <v>217.74</v>
      </c>
      <c r="P120" s="54" t="n">
        <f aca="false">ROUND(O120*L120,2)</f>
        <v>113878.02</v>
      </c>
      <c r="Q120" s="52" t="n">
        <v>63030.1</v>
      </c>
      <c r="R120" s="52" t="s">
        <v>340</v>
      </c>
      <c r="S120" s="54" t="n">
        <f aca="false">IF(K120=0,0,ROUND(L120/K120*100,2))</f>
        <v>100</v>
      </c>
      <c r="T120" s="52" t="s">
        <v>849</v>
      </c>
      <c r="U120" s="52" t="s">
        <v>46</v>
      </c>
      <c r="V120" s="52" t="n">
        <v>50847.92</v>
      </c>
      <c r="W120" s="55" t="n">
        <f aca="false">P120-Q120</f>
        <v>50847.92</v>
      </c>
      <c r="X120" s="55" t="n">
        <f aca="false">IF(P120=0,0,ROUND((P120-Q120)/P120*100,2))</f>
        <v>44.65</v>
      </c>
      <c r="Y120" s="55" t="n">
        <f aca="false">IFERROR(G120-F120,"")</f>
        <v>-1</v>
      </c>
      <c r="Z120" s="55" t="str">
        <f aca="false">IF(U120&lt;=0,"On Time","Late")</f>
        <v>Late</v>
      </c>
      <c r="AA120" s="55" t="str">
        <f aca="false">TEXT(E120,"yyyy-mm")</f>
        <v>2024-02</v>
      </c>
      <c r="AB120" s="55" t="n">
        <f aca="false">YEAR(E120)</f>
        <v>2024</v>
      </c>
    </row>
    <row r="121" customFormat="false" ht="15" hidden="false" customHeight="true" outlineLevel="0" collapsed="false">
      <c r="A121" s="56" t="s">
        <v>1083</v>
      </c>
      <c r="B121" s="56" t="s">
        <v>1084</v>
      </c>
      <c r="C121" s="56" t="s">
        <v>1085</v>
      </c>
      <c r="D121" s="56" t="s">
        <v>1086</v>
      </c>
      <c r="E121" s="57" t="n">
        <v>45335</v>
      </c>
      <c r="F121" s="56" t="s">
        <v>1087</v>
      </c>
      <c r="G121" s="56" t="s">
        <v>889</v>
      </c>
      <c r="H121" s="56" t="s">
        <v>15</v>
      </c>
      <c r="I121" s="56" t="s">
        <v>23</v>
      </c>
      <c r="J121" s="56" t="s">
        <v>1088</v>
      </c>
      <c r="K121" s="56" t="n">
        <v>482</v>
      </c>
      <c r="L121" s="56" t="n">
        <v>482</v>
      </c>
      <c r="M121" s="56" t="n">
        <v>47.93</v>
      </c>
      <c r="N121" s="56" t="n">
        <v>9.9</v>
      </c>
      <c r="O121" s="54" t="n">
        <f aca="false">ROUND(M121*(1-N121/100),2)</f>
        <v>43.18</v>
      </c>
      <c r="P121" s="54" t="n">
        <f aca="false">ROUND(O121*L121,2)</f>
        <v>20812.76</v>
      </c>
      <c r="Q121" s="56" t="n">
        <v>13208.83</v>
      </c>
      <c r="R121" s="56" t="s">
        <v>371</v>
      </c>
      <c r="S121" s="54" t="n">
        <f aca="false">IF(K121=0,0,ROUND(L121/K121*100,2))</f>
        <v>100</v>
      </c>
      <c r="T121" s="56" t="s">
        <v>683</v>
      </c>
      <c r="U121" s="56" t="s">
        <v>46</v>
      </c>
      <c r="V121" s="56" t="n">
        <v>7603.93</v>
      </c>
      <c r="W121" s="55" t="n">
        <f aca="false">P121-Q121</f>
        <v>7603.93</v>
      </c>
      <c r="X121" s="55" t="n">
        <f aca="false">IF(P121=0,0,ROUND((P121-Q121)/P121*100,2))</f>
        <v>36.53</v>
      </c>
      <c r="Y121" s="55" t="n">
        <f aca="false">IFERROR(G121-F121,"")</f>
        <v>2</v>
      </c>
      <c r="Z121" s="55" t="str">
        <f aca="false">IF(U121&lt;=0,"On Time","Late")</f>
        <v>Late</v>
      </c>
      <c r="AA121" s="55" t="str">
        <f aca="false">TEXT(E121,"yyyy-mm")</f>
        <v>2024-02</v>
      </c>
      <c r="AB121" s="55" t="n">
        <f aca="false">YEAR(E121)</f>
        <v>2024</v>
      </c>
    </row>
    <row r="122" customFormat="false" ht="15" hidden="false" customHeight="true" outlineLevel="0" collapsed="false">
      <c r="A122" s="52" t="s">
        <v>1089</v>
      </c>
      <c r="B122" s="52" t="s">
        <v>1090</v>
      </c>
      <c r="C122" s="52" t="s">
        <v>1091</v>
      </c>
      <c r="D122" s="52" t="s">
        <v>1092</v>
      </c>
      <c r="E122" s="53" t="n">
        <v>44861</v>
      </c>
      <c r="F122" s="52" t="s">
        <v>847</v>
      </c>
      <c r="G122" s="52" t="s">
        <v>848</v>
      </c>
      <c r="H122" s="52" t="s">
        <v>18</v>
      </c>
      <c r="I122" s="52" t="s">
        <v>17</v>
      </c>
      <c r="J122" s="52" t="s">
        <v>867</v>
      </c>
      <c r="K122" s="52" t="n">
        <v>1265</v>
      </c>
      <c r="L122" s="52" t="n">
        <v>1265</v>
      </c>
      <c r="M122" s="52" t="n">
        <v>78.01</v>
      </c>
      <c r="N122" s="52" t="n">
        <v>16.6</v>
      </c>
      <c r="O122" s="54" t="n">
        <f aca="false">ROUND(M122*(1-N122/100),2)</f>
        <v>65.06</v>
      </c>
      <c r="P122" s="54" t="n">
        <f aca="false">ROUND(O122*L122,2)</f>
        <v>82300.9</v>
      </c>
      <c r="Q122" s="52" t="n">
        <v>44384.72</v>
      </c>
      <c r="R122" s="52" t="s">
        <v>396</v>
      </c>
      <c r="S122" s="54" t="n">
        <f aca="false">IF(K122=0,0,ROUND(L122/K122*100,2))</f>
        <v>100</v>
      </c>
      <c r="T122" s="52" t="s">
        <v>348</v>
      </c>
      <c r="U122" s="52" t="s">
        <v>30</v>
      </c>
      <c r="V122" s="52" t="n">
        <v>37916.18</v>
      </c>
      <c r="W122" s="55" t="n">
        <f aca="false">P122-Q122</f>
        <v>37916.18</v>
      </c>
      <c r="X122" s="55" t="n">
        <f aca="false">IF(P122=0,0,ROUND((P122-Q122)/P122*100,2))</f>
        <v>46.07</v>
      </c>
      <c r="Y122" s="55" t="n">
        <f aca="false">IFERROR(G122-F122,"")</f>
        <v>1</v>
      </c>
      <c r="Z122" s="55" t="str">
        <f aca="false">IF(U122&lt;=0,"On Time","Late")</f>
        <v>Late</v>
      </c>
      <c r="AA122" s="55" t="str">
        <f aca="false">TEXT(E122,"yyyy-mm")</f>
        <v>2022-10</v>
      </c>
      <c r="AB122" s="55" t="n">
        <f aca="false">YEAR(E122)</f>
        <v>2022</v>
      </c>
    </row>
    <row r="123" customFormat="false" ht="15" hidden="false" customHeight="true" outlineLevel="0" collapsed="false">
      <c r="A123" s="56" t="s">
        <v>1093</v>
      </c>
      <c r="B123" s="56" t="s">
        <v>1094</v>
      </c>
      <c r="C123" s="56" t="s">
        <v>1095</v>
      </c>
      <c r="D123" s="56" t="s">
        <v>1096</v>
      </c>
      <c r="E123" s="57" t="n">
        <v>45311</v>
      </c>
      <c r="F123" s="56" t="s">
        <v>1097</v>
      </c>
      <c r="G123" s="56" t="s">
        <v>1098</v>
      </c>
      <c r="H123" s="56" t="s">
        <v>15</v>
      </c>
      <c r="I123" s="56" t="s">
        <v>11</v>
      </c>
      <c r="J123" s="56" t="s">
        <v>1099</v>
      </c>
      <c r="K123" s="56" t="n">
        <v>680</v>
      </c>
      <c r="L123" s="56" t="n">
        <v>680</v>
      </c>
      <c r="M123" s="56" t="n">
        <v>180.85</v>
      </c>
      <c r="N123" s="56" t="n">
        <v>15.2</v>
      </c>
      <c r="O123" s="54" t="n">
        <f aca="false">ROUND(M123*(1-N123/100),2)</f>
        <v>153.36</v>
      </c>
      <c r="P123" s="54" t="n">
        <f aca="false">ROUND(O123*L123,2)</f>
        <v>104284.8</v>
      </c>
      <c r="Q123" s="56" t="n">
        <v>69514.98</v>
      </c>
      <c r="R123" s="56" t="s">
        <v>396</v>
      </c>
      <c r="S123" s="54" t="n">
        <f aca="false">IF(K123=0,0,ROUND(L123/K123*100,2))</f>
        <v>100</v>
      </c>
      <c r="T123" s="56" t="s">
        <v>731</v>
      </c>
      <c r="U123" s="56" t="s">
        <v>45</v>
      </c>
      <c r="V123" s="56" t="n">
        <v>34769.82</v>
      </c>
      <c r="W123" s="55" t="n">
        <f aca="false">P123-Q123</f>
        <v>34769.82</v>
      </c>
      <c r="X123" s="55" t="n">
        <f aca="false">IF(P123=0,0,ROUND((P123-Q123)/P123*100,2))</f>
        <v>33.34</v>
      </c>
      <c r="Y123" s="55" t="n">
        <f aca="false">IFERROR(G123-F123,"")</f>
        <v>1</v>
      </c>
      <c r="Z123" s="55" t="str">
        <f aca="false">IF(U123&lt;=0,"On Time","Late")</f>
        <v>Late</v>
      </c>
      <c r="AA123" s="55" t="str">
        <f aca="false">TEXT(E123,"yyyy-mm")</f>
        <v>2024-01</v>
      </c>
      <c r="AB123" s="55" t="n">
        <f aca="false">YEAR(E123)</f>
        <v>2024</v>
      </c>
    </row>
    <row r="124" customFormat="false" ht="15" hidden="false" customHeight="true" outlineLevel="0" collapsed="false">
      <c r="A124" s="52" t="s">
        <v>1100</v>
      </c>
      <c r="B124" s="52" t="s">
        <v>1101</v>
      </c>
      <c r="C124" s="52" t="s">
        <v>1102</v>
      </c>
      <c r="D124" s="52" t="s">
        <v>1103</v>
      </c>
      <c r="E124" s="53" t="n">
        <v>45451</v>
      </c>
      <c r="F124" s="52" t="s">
        <v>1104</v>
      </c>
      <c r="G124" s="52" t="s">
        <v>1105</v>
      </c>
      <c r="H124" s="52" t="s">
        <v>21</v>
      </c>
      <c r="I124" s="52" t="s">
        <v>20</v>
      </c>
      <c r="J124" s="52" t="s">
        <v>1106</v>
      </c>
      <c r="K124" s="52" t="n">
        <v>207</v>
      </c>
      <c r="L124" s="52" t="n">
        <v>207</v>
      </c>
      <c r="M124" s="52" t="n">
        <v>664.76</v>
      </c>
      <c r="N124" s="52" t="n">
        <v>16.2</v>
      </c>
      <c r="O124" s="54" t="n">
        <f aca="false">ROUND(M124*(1-N124/100),2)</f>
        <v>557.07</v>
      </c>
      <c r="P124" s="54" t="n">
        <f aca="false">ROUND(O124*L124,2)</f>
        <v>115313.49</v>
      </c>
      <c r="Q124" s="52" t="n">
        <v>67229.96</v>
      </c>
      <c r="R124" s="52" t="s">
        <v>340</v>
      </c>
      <c r="S124" s="54" t="n">
        <f aca="false">IF(K124=0,0,ROUND(L124/K124*100,2))</f>
        <v>100</v>
      </c>
      <c r="T124" s="52" t="s">
        <v>389</v>
      </c>
      <c r="U124" s="52" t="s">
        <v>50</v>
      </c>
      <c r="V124" s="52" t="n">
        <v>48083.53</v>
      </c>
      <c r="W124" s="55" t="n">
        <f aca="false">P124-Q124</f>
        <v>48083.53</v>
      </c>
      <c r="X124" s="55" t="n">
        <f aca="false">IF(P124=0,0,ROUND((P124-Q124)/P124*100,2))</f>
        <v>41.7</v>
      </c>
      <c r="Y124" s="55" t="n">
        <f aca="false">IFERROR(G124-F124,"")</f>
        <v>2</v>
      </c>
      <c r="Z124" s="55" t="str">
        <f aca="false">IF(U124&lt;=0,"On Time","Late")</f>
        <v>Late</v>
      </c>
      <c r="AA124" s="55" t="str">
        <f aca="false">TEXT(E124,"yyyy-mm")</f>
        <v>2024-06</v>
      </c>
      <c r="AB124" s="55" t="n">
        <f aca="false">YEAR(E124)</f>
        <v>2024</v>
      </c>
    </row>
    <row r="125" customFormat="false" ht="15" hidden="false" customHeight="true" outlineLevel="0" collapsed="false">
      <c r="A125" s="56" t="s">
        <v>1107</v>
      </c>
      <c r="B125" s="56" t="s">
        <v>1108</v>
      </c>
      <c r="C125" s="56" t="s">
        <v>1109</v>
      </c>
      <c r="D125" s="56" t="s">
        <v>1110</v>
      </c>
      <c r="E125" s="57" t="n">
        <v>45205</v>
      </c>
      <c r="F125" s="56" t="s">
        <v>1111</v>
      </c>
      <c r="G125" s="56" t="s">
        <v>1111</v>
      </c>
      <c r="H125" s="56" t="s">
        <v>21</v>
      </c>
      <c r="I125" s="56" t="s">
        <v>25</v>
      </c>
      <c r="J125" s="56" t="s">
        <v>435</v>
      </c>
      <c r="K125" s="56" t="n">
        <v>948</v>
      </c>
      <c r="L125" s="56" t="n">
        <v>948</v>
      </c>
      <c r="M125" s="56" t="n">
        <v>269.9</v>
      </c>
      <c r="N125" s="56" t="n">
        <v>0.2</v>
      </c>
      <c r="O125" s="54" t="n">
        <f aca="false">ROUND(M125*(1-N125/100),2)</f>
        <v>269.36</v>
      </c>
      <c r="P125" s="54" t="n">
        <f aca="false">ROUND(O125*L125,2)</f>
        <v>255353.28</v>
      </c>
      <c r="Q125" s="56" t="n">
        <v>124430.62</v>
      </c>
      <c r="R125" s="56" t="s">
        <v>380</v>
      </c>
      <c r="S125" s="54" t="n">
        <f aca="false">IF(K125=0,0,ROUND(L125/K125*100,2))</f>
        <v>100</v>
      </c>
      <c r="T125" s="56" t="s">
        <v>620</v>
      </c>
      <c r="U125" s="56" t="s">
        <v>42</v>
      </c>
      <c r="V125" s="56" t="n">
        <v>130922.66</v>
      </c>
      <c r="W125" s="55" t="n">
        <f aca="false">P125-Q125</f>
        <v>130922.66</v>
      </c>
      <c r="X125" s="55" t="n">
        <f aca="false">IF(P125=0,0,ROUND((P125-Q125)/P125*100,2))</f>
        <v>51.27</v>
      </c>
      <c r="Y125" s="55" t="n">
        <f aca="false">IFERROR(G125-F125,"")</f>
        <v>0</v>
      </c>
      <c r="Z125" s="55" t="str">
        <f aca="false">IF(U125&lt;=0,"On Time","Late")</f>
        <v>Late</v>
      </c>
      <c r="AA125" s="55" t="str">
        <f aca="false">TEXT(E125,"yyyy-mm")</f>
        <v>2023-10</v>
      </c>
      <c r="AB125" s="55" t="n">
        <f aca="false">YEAR(E125)</f>
        <v>2023</v>
      </c>
    </row>
    <row r="126" customFormat="false" ht="15" hidden="false" customHeight="true" outlineLevel="0" collapsed="false">
      <c r="A126" s="52" t="s">
        <v>1112</v>
      </c>
      <c r="B126" s="52" t="s">
        <v>1113</v>
      </c>
      <c r="C126" s="52" t="s">
        <v>1114</v>
      </c>
      <c r="D126" s="52" t="s">
        <v>1115</v>
      </c>
      <c r="E126" s="53" t="n">
        <v>45421</v>
      </c>
      <c r="F126" s="52" t="s">
        <v>1116</v>
      </c>
      <c r="G126" s="52" t="s">
        <v>1116</v>
      </c>
      <c r="H126" s="52" t="s">
        <v>12</v>
      </c>
      <c r="I126" s="52" t="s">
        <v>27</v>
      </c>
      <c r="J126" s="52" t="s">
        <v>602</v>
      </c>
      <c r="K126" s="52" t="n">
        <v>1269</v>
      </c>
      <c r="L126" s="52" t="n">
        <v>1269</v>
      </c>
      <c r="M126" s="52" t="n">
        <v>706.48</v>
      </c>
      <c r="N126" s="52" t="n">
        <v>8.7</v>
      </c>
      <c r="O126" s="54" t="n">
        <f aca="false">ROUND(M126*(1-N126/100),2)</f>
        <v>645.02</v>
      </c>
      <c r="P126" s="54" t="n">
        <f aca="false">ROUND(O126*L126,2)</f>
        <v>818530.38</v>
      </c>
      <c r="Q126" s="52" t="n">
        <v>432515.79</v>
      </c>
      <c r="R126" s="52" t="s">
        <v>380</v>
      </c>
      <c r="S126" s="54" t="n">
        <f aca="false">IF(K126=0,0,ROUND(L126/K126*100,2))</f>
        <v>100</v>
      </c>
      <c r="T126" s="52" t="s">
        <v>355</v>
      </c>
      <c r="U126" s="52" t="s">
        <v>49</v>
      </c>
      <c r="V126" s="52" t="n">
        <v>386014.59</v>
      </c>
      <c r="W126" s="55" t="n">
        <f aca="false">P126-Q126</f>
        <v>386014.59</v>
      </c>
      <c r="X126" s="55" t="n">
        <f aca="false">IF(P126=0,0,ROUND((P126-Q126)/P126*100,2))</f>
        <v>47.16</v>
      </c>
      <c r="Y126" s="55" t="n">
        <f aca="false">IFERROR(G126-F126,"")</f>
        <v>0</v>
      </c>
      <c r="Z126" s="55" t="str">
        <f aca="false">IF(U126&lt;=0,"On Time","Late")</f>
        <v>Late</v>
      </c>
      <c r="AA126" s="55" t="str">
        <f aca="false">TEXT(E126,"yyyy-mm")</f>
        <v>2024-05</v>
      </c>
      <c r="AB126" s="55" t="n">
        <f aca="false">YEAR(E126)</f>
        <v>2024</v>
      </c>
    </row>
    <row r="127" customFormat="false" ht="15" hidden="false" customHeight="true" outlineLevel="0" collapsed="false">
      <c r="A127" s="56" t="s">
        <v>1117</v>
      </c>
      <c r="B127" s="56" t="s">
        <v>1118</v>
      </c>
      <c r="C127" s="56" t="s">
        <v>1119</v>
      </c>
      <c r="D127" s="56" t="s">
        <v>1120</v>
      </c>
      <c r="E127" s="57" t="n">
        <v>44904</v>
      </c>
      <c r="F127" s="56" t="s">
        <v>1121</v>
      </c>
      <c r="G127" s="56" t="s">
        <v>1122</v>
      </c>
      <c r="H127" s="56" t="s">
        <v>9</v>
      </c>
      <c r="I127" s="56" t="s">
        <v>11</v>
      </c>
      <c r="J127" s="56" t="s">
        <v>861</v>
      </c>
      <c r="K127" s="56" t="n">
        <v>270</v>
      </c>
      <c r="L127" s="56" t="n">
        <v>270</v>
      </c>
      <c r="M127" s="56" t="n">
        <v>652.36</v>
      </c>
      <c r="N127" s="56" t="n">
        <v>13.2</v>
      </c>
      <c r="O127" s="54" t="n">
        <f aca="false">ROUND(M127*(1-N127/100),2)</f>
        <v>566.25</v>
      </c>
      <c r="P127" s="54" t="n">
        <f aca="false">ROUND(O127*L127,2)</f>
        <v>152887.5</v>
      </c>
      <c r="Q127" s="56" t="n">
        <v>69760.73</v>
      </c>
      <c r="R127" s="56" t="s">
        <v>340</v>
      </c>
      <c r="S127" s="54" t="n">
        <f aca="false">IF(K127=0,0,ROUND(L127/K127*100,2))</f>
        <v>100</v>
      </c>
      <c r="T127" s="56" t="s">
        <v>516</v>
      </c>
      <c r="U127" s="56" t="s">
        <v>32</v>
      </c>
      <c r="V127" s="56" t="n">
        <v>83126.77</v>
      </c>
      <c r="W127" s="55" t="n">
        <f aca="false">P127-Q127</f>
        <v>83126.77</v>
      </c>
      <c r="X127" s="55" t="n">
        <f aca="false">IF(P127=0,0,ROUND((P127-Q127)/P127*100,2))</f>
        <v>54.37</v>
      </c>
      <c r="Y127" s="55" t="n">
        <f aca="false">IFERROR(G127-F127,"")</f>
        <v>1</v>
      </c>
      <c r="Z127" s="55" t="str">
        <f aca="false">IF(U127&lt;=0,"On Time","Late")</f>
        <v>Late</v>
      </c>
      <c r="AA127" s="55" t="str">
        <f aca="false">TEXT(E127,"yyyy-mm")</f>
        <v>2022-12</v>
      </c>
      <c r="AB127" s="55" t="n">
        <f aca="false">YEAR(E127)</f>
        <v>2022</v>
      </c>
    </row>
    <row r="128" customFormat="false" ht="15" hidden="false" customHeight="true" outlineLevel="0" collapsed="false">
      <c r="A128" s="52" t="s">
        <v>1123</v>
      </c>
      <c r="B128" s="52" t="s">
        <v>489</v>
      </c>
      <c r="C128" s="52" t="s">
        <v>1124</v>
      </c>
      <c r="D128" s="52" t="s">
        <v>1125</v>
      </c>
      <c r="E128" s="53" t="n">
        <v>44904</v>
      </c>
      <c r="F128" s="52" t="s">
        <v>1126</v>
      </c>
      <c r="G128" s="52" t="s">
        <v>1122</v>
      </c>
      <c r="H128" s="52" t="s">
        <v>12</v>
      </c>
      <c r="I128" s="52" t="s">
        <v>25</v>
      </c>
      <c r="J128" s="52" t="s">
        <v>411</v>
      </c>
      <c r="K128" s="52" t="n">
        <v>1901</v>
      </c>
      <c r="L128" s="52" t="n">
        <v>1901</v>
      </c>
      <c r="M128" s="52" t="n">
        <v>379.57</v>
      </c>
      <c r="N128" s="52" t="n">
        <v>18.1</v>
      </c>
      <c r="O128" s="54" t="n">
        <f aca="false">ROUND(M128*(1-N128/100),2)</f>
        <v>310.87</v>
      </c>
      <c r="P128" s="54" t="n">
        <f aca="false">ROUND(O128*L128,2)</f>
        <v>590963.87</v>
      </c>
      <c r="Q128" s="52" t="n">
        <v>293487.05</v>
      </c>
      <c r="R128" s="52" t="s">
        <v>340</v>
      </c>
      <c r="S128" s="54" t="n">
        <f aca="false">IF(K128=0,0,ROUND(L128/K128*100,2))</f>
        <v>100</v>
      </c>
      <c r="T128" s="52" t="s">
        <v>799</v>
      </c>
      <c r="U128" s="52" t="s">
        <v>32</v>
      </c>
      <c r="V128" s="52" t="n">
        <v>297476.82</v>
      </c>
      <c r="W128" s="55" t="n">
        <f aca="false">P128-Q128</f>
        <v>297476.82</v>
      </c>
      <c r="X128" s="55" t="n">
        <f aca="false">IF(P128=0,0,ROUND((P128-Q128)/P128*100,2))</f>
        <v>50.34</v>
      </c>
      <c r="Y128" s="55" t="n">
        <f aca="false">IFERROR(G128-F128,"")</f>
        <v>2</v>
      </c>
      <c r="Z128" s="55" t="str">
        <f aca="false">IF(U128&lt;=0,"On Time","Late")</f>
        <v>Late</v>
      </c>
      <c r="AA128" s="55" t="str">
        <f aca="false">TEXT(E128,"yyyy-mm")</f>
        <v>2022-12</v>
      </c>
      <c r="AB128" s="55" t="n">
        <f aca="false">YEAR(E128)</f>
        <v>2022</v>
      </c>
    </row>
    <row r="129" customFormat="false" ht="15" hidden="false" customHeight="true" outlineLevel="0" collapsed="false">
      <c r="A129" s="56" t="s">
        <v>1127</v>
      </c>
      <c r="B129" s="56" t="s">
        <v>1128</v>
      </c>
      <c r="C129" s="56" t="s">
        <v>922</v>
      </c>
      <c r="D129" s="56" t="s">
        <v>548</v>
      </c>
      <c r="E129" s="57" t="n">
        <v>44771</v>
      </c>
      <c r="F129" s="56" t="s">
        <v>1129</v>
      </c>
      <c r="G129" s="56" t="s">
        <v>1130</v>
      </c>
      <c r="H129" s="56" t="s">
        <v>18</v>
      </c>
      <c r="I129" s="56" t="s">
        <v>20</v>
      </c>
      <c r="J129" s="56" t="s">
        <v>1028</v>
      </c>
      <c r="K129" s="56" t="n">
        <v>1285</v>
      </c>
      <c r="L129" s="56" t="n">
        <v>1285</v>
      </c>
      <c r="M129" s="56" t="n">
        <v>367.91</v>
      </c>
      <c r="N129" s="56" t="n">
        <v>7.3</v>
      </c>
      <c r="O129" s="54" t="n">
        <f aca="false">ROUND(M129*(1-N129/100),2)</f>
        <v>341.05</v>
      </c>
      <c r="P129" s="54" t="n">
        <f aca="false">ROUND(O129*L129,2)</f>
        <v>438249.25</v>
      </c>
      <c r="Q129" s="56" t="n">
        <v>306148.73</v>
      </c>
      <c r="R129" s="56" t="s">
        <v>371</v>
      </c>
      <c r="S129" s="54" t="n">
        <f aca="false">IF(K129=0,0,ROUND(L129/K129*100,2))</f>
        <v>100</v>
      </c>
      <c r="T129" s="56" t="s">
        <v>1131</v>
      </c>
      <c r="U129" s="56" t="s">
        <v>26</v>
      </c>
      <c r="V129" s="56" t="n">
        <v>132100.52</v>
      </c>
      <c r="W129" s="55" t="n">
        <f aca="false">P129-Q129</f>
        <v>132100.52</v>
      </c>
      <c r="X129" s="55" t="n">
        <f aca="false">IF(P129=0,0,ROUND((P129-Q129)/P129*100,2))</f>
        <v>30.14</v>
      </c>
      <c r="Y129" s="55" t="n">
        <f aca="false">IFERROR(G129-F129,"")</f>
        <v>3</v>
      </c>
      <c r="Z129" s="55" t="str">
        <f aca="false">IF(U129&lt;=0,"On Time","Late")</f>
        <v>Late</v>
      </c>
      <c r="AA129" s="55" t="str">
        <f aca="false">TEXT(E129,"yyyy-mm")</f>
        <v>2022-07</v>
      </c>
      <c r="AB129" s="55" t="n">
        <f aca="false">YEAR(E129)</f>
        <v>2022</v>
      </c>
    </row>
    <row r="130" customFormat="false" ht="15" hidden="false" customHeight="true" outlineLevel="0" collapsed="false">
      <c r="A130" s="52" t="s">
        <v>1132</v>
      </c>
      <c r="B130" s="52" t="s">
        <v>1133</v>
      </c>
      <c r="C130" s="52" t="s">
        <v>1134</v>
      </c>
      <c r="D130" s="52" t="s">
        <v>424</v>
      </c>
      <c r="E130" s="53" t="n">
        <v>45491</v>
      </c>
      <c r="F130" s="52" t="s">
        <v>1135</v>
      </c>
      <c r="G130" s="52" t="s">
        <v>1136</v>
      </c>
      <c r="H130" s="52" t="s">
        <v>21</v>
      </c>
      <c r="I130" s="52" t="s">
        <v>23</v>
      </c>
      <c r="J130" s="52" t="s">
        <v>1137</v>
      </c>
      <c r="K130" s="52" t="n">
        <v>395</v>
      </c>
      <c r="L130" s="52" t="n">
        <v>395</v>
      </c>
      <c r="M130" s="52" t="n">
        <v>419.28</v>
      </c>
      <c r="N130" s="52" t="n">
        <v>6.9</v>
      </c>
      <c r="O130" s="54" t="n">
        <f aca="false">ROUND(M130*(1-N130/100),2)</f>
        <v>390.35</v>
      </c>
      <c r="P130" s="54" t="n">
        <f aca="false">ROUND(O130*L130,2)</f>
        <v>154188.25</v>
      </c>
      <c r="Q130" s="52" t="n">
        <v>90696.98</v>
      </c>
      <c r="R130" s="52" t="s">
        <v>371</v>
      </c>
      <c r="S130" s="54" t="n">
        <f aca="false">IF(K130=0,0,ROUND(L130/K130*100,2))</f>
        <v>100</v>
      </c>
      <c r="T130" s="52" t="s">
        <v>420</v>
      </c>
      <c r="U130" s="52" t="s">
        <v>51</v>
      </c>
      <c r="V130" s="52" t="n">
        <v>63491.27</v>
      </c>
      <c r="W130" s="55" t="n">
        <f aca="false">P130-Q130</f>
        <v>63491.27</v>
      </c>
      <c r="X130" s="55" t="n">
        <f aca="false">IF(P130=0,0,ROUND((P130-Q130)/P130*100,2))</f>
        <v>41.18</v>
      </c>
      <c r="Y130" s="55" t="n">
        <f aca="false">IFERROR(G130-F130,"")</f>
        <v>-1</v>
      </c>
      <c r="Z130" s="55" t="str">
        <f aca="false">IF(U130&lt;=0,"On Time","Late")</f>
        <v>Late</v>
      </c>
      <c r="AA130" s="55" t="str">
        <f aca="false">TEXT(E130,"yyyy-mm")</f>
        <v>2024-07</v>
      </c>
      <c r="AB130" s="55" t="n">
        <f aca="false">YEAR(E130)</f>
        <v>2024</v>
      </c>
    </row>
    <row r="131" customFormat="false" ht="15" hidden="false" customHeight="true" outlineLevel="0" collapsed="false">
      <c r="A131" s="56" t="s">
        <v>1138</v>
      </c>
      <c r="B131" s="56" t="s">
        <v>1133</v>
      </c>
      <c r="C131" s="56" t="s">
        <v>1139</v>
      </c>
      <c r="D131" s="56" t="s">
        <v>548</v>
      </c>
      <c r="E131" s="57" t="n">
        <v>45291</v>
      </c>
      <c r="F131" s="56" t="s">
        <v>1140</v>
      </c>
      <c r="G131" s="56" t="s">
        <v>1141</v>
      </c>
      <c r="H131" s="56" t="s">
        <v>15</v>
      </c>
      <c r="I131" s="56" t="s">
        <v>17</v>
      </c>
      <c r="J131" s="56" t="s">
        <v>1059</v>
      </c>
      <c r="K131" s="56" t="n">
        <v>1328</v>
      </c>
      <c r="L131" s="56" t="n">
        <v>1328</v>
      </c>
      <c r="M131" s="56" t="n">
        <v>705.13</v>
      </c>
      <c r="N131" s="56" t="n">
        <v>10.3</v>
      </c>
      <c r="O131" s="54" t="n">
        <f aca="false">ROUND(M131*(1-N131/100),2)</f>
        <v>632.5</v>
      </c>
      <c r="P131" s="54" t="n">
        <f aca="false">ROUND(O131*L131,2)</f>
        <v>839960</v>
      </c>
      <c r="Q131" s="56" t="n">
        <v>408365.89</v>
      </c>
      <c r="R131" s="56" t="s">
        <v>340</v>
      </c>
      <c r="S131" s="54" t="n">
        <f aca="false">IF(K131=0,0,ROUND(L131/K131*100,2))</f>
        <v>100</v>
      </c>
      <c r="T131" s="56" t="s">
        <v>348</v>
      </c>
      <c r="U131" s="56" t="s">
        <v>44</v>
      </c>
      <c r="V131" s="56" t="n">
        <v>431594.11</v>
      </c>
      <c r="W131" s="55" t="n">
        <f aca="false">P131-Q131</f>
        <v>431594.11</v>
      </c>
      <c r="X131" s="55" t="n">
        <f aca="false">IF(P131=0,0,ROUND((P131-Q131)/P131*100,2))</f>
        <v>51.38</v>
      </c>
      <c r="Y131" s="55" t="n">
        <f aca="false">IFERROR(G131-F131,"")</f>
        <v>1</v>
      </c>
      <c r="Z131" s="55" t="str">
        <f aca="false">IF(U131&lt;=0,"On Time","Late")</f>
        <v>Late</v>
      </c>
      <c r="AA131" s="55" t="str">
        <f aca="false">TEXT(E131,"yyyy-mm")</f>
        <v>2023-12</v>
      </c>
      <c r="AB131" s="55" t="n">
        <f aca="false">YEAR(E131)</f>
        <v>2023</v>
      </c>
    </row>
    <row r="132" customFormat="false" ht="15" hidden="false" customHeight="true" outlineLevel="0" collapsed="false">
      <c r="A132" s="52" t="s">
        <v>1142</v>
      </c>
      <c r="B132" s="52" t="s">
        <v>1143</v>
      </c>
      <c r="C132" s="52" t="s">
        <v>1144</v>
      </c>
      <c r="D132" s="52" t="s">
        <v>1145</v>
      </c>
      <c r="E132" s="53" t="n">
        <v>45241</v>
      </c>
      <c r="F132" s="52" t="s">
        <v>434</v>
      </c>
      <c r="G132" s="52" t="s">
        <v>1146</v>
      </c>
      <c r="H132" s="52" t="s">
        <v>18</v>
      </c>
      <c r="I132" s="52" t="s">
        <v>11</v>
      </c>
      <c r="J132" s="52" t="s">
        <v>1147</v>
      </c>
      <c r="K132" s="52" t="n">
        <v>1698</v>
      </c>
      <c r="L132" s="52" t="n">
        <v>1698</v>
      </c>
      <c r="M132" s="52" t="n">
        <v>302.46</v>
      </c>
      <c r="N132" s="52" t="n">
        <v>15.5</v>
      </c>
      <c r="O132" s="54" t="n">
        <f aca="false">ROUND(M132*(1-N132/100),2)</f>
        <v>255.58</v>
      </c>
      <c r="P132" s="54" t="n">
        <f aca="false">ROUND(O132*L132,2)</f>
        <v>433974.84</v>
      </c>
      <c r="Q132" s="52" t="n">
        <v>255442.8</v>
      </c>
      <c r="R132" s="52" t="s">
        <v>340</v>
      </c>
      <c r="S132" s="54" t="n">
        <f aca="false">IF(K132=0,0,ROUND(L132/K132*100,2))</f>
        <v>100</v>
      </c>
      <c r="T132" s="52" t="s">
        <v>683</v>
      </c>
      <c r="U132" s="52" t="s">
        <v>43</v>
      </c>
      <c r="V132" s="52" t="n">
        <v>178532.04</v>
      </c>
      <c r="W132" s="55" t="n">
        <f aca="false">P132-Q132</f>
        <v>178532.04</v>
      </c>
      <c r="X132" s="55" t="n">
        <f aca="false">IF(P132=0,0,ROUND((P132-Q132)/P132*100,2))</f>
        <v>41.14</v>
      </c>
      <c r="Y132" s="55" t="n">
        <f aca="false">IFERROR(G132-F132,"")</f>
        <v>3</v>
      </c>
      <c r="Z132" s="55" t="str">
        <f aca="false">IF(U132&lt;=0,"On Time","Late")</f>
        <v>Late</v>
      </c>
      <c r="AA132" s="55" t="str">
        <f aca="false">TEXT(E132,"yyyy-mm")</f>
        <v>2023-11</v>
      </c>
      <c r="AB132" s="55" t="n">
        <f aca="false">YEAR(E132)</f>
        <v>2023</v>
      </c>
    </row>
    <row r="133" customFormat="false" ht="15" hidden="false" customHeight="true" outlineLevel="0" collapsed="false">
      <c r="A133" s="56" t="s">
        <v>1148</v>
      </c>
      <c r="B133" s="56" t="s">
        <v>1149</v>
      </c>
      <c r="C133" s="56" t="s">
        <v>1150</v>
      </c>
      <c r="D133" s="56" t="s">
        <v>1151</v>
      </c>
      <c r="E133" s="57" t="n">
        <v>45303</v>
      </c>
      <c r="F133" s="56" t="s">
        <v>1065</v>
      </c>
      <c r="G133" s="56" t="s">
        <v>1065</v>
      </c>
      <c r="H133" s="56" t="s">
        <v>21</v>
      </c>
      <c r="I133" s="56" t="s">
        <v>11</v>
      </c>
      <c r="J133" s="56" t="s">
        <v>1152</v>
      </c>
      <c r="K133" s="56" t="n">
        <v>1823</v>
      </c>
      <c r="L133" s="56" t="n">
        <v>1823</v>
      </c>
      <c r="M133" s="56" t="n">
        <v>215.99</v>
      </c>
      <c r="N133" s="56" t="n">
        <v>13.9</v>
      </c>
      <c r="O133" s="54" t="n">
        <f aca="false">ROUND(M133*(1-N133/100),2)</f>
        <v>185.97</v>
      </c>
      <c r="P133" s="54" t="n">
        <f aca="false">ROUND(O133*L133,2)</f>
        <v>339023.31</v>
      </c>
      <c r="Q133" s="56" t="n">
        <v>231034.3</v>
      </c>
      <c r="R133" s="56" t="s">
        <v>371</v>
      </c>
      <c r="S133" s="54" t="n">
        <f aca="false">IF(K133=0,0,ROUND(L133/K133*100,2))</f>
        <v>100</v>
      </c>
      <c r="T133" s="56" t="s">
        <v>444</v>
      </c>
      <c r="U133" s="56" t="s">
        <v>45</v>
      </c>
      <c r="V133" s="56" t="n">
        <v>107989.01</v>
      </c>
      <c r="W133" s="55" t="n">
        <f aca="false">P133-Q133</f>
        <v>107989.01</v>
      </c>
      <c r="X133" s="55" t="n">
        <f aca="false">IF(P133=0,0,ROUND((P133-Q133)/P133*100,2))</f>
        <v>31.85</v>
      </c>
      <c r="Y133" s="55" t="n">
        <f aca="false">IFERROR(G133-F133,"")</f>
        <v>0</v>
      </c>
      <c r="Z133" s="55" t="str">
        <f aca="false">IF(U133&lt;=0,"On Time","Late")</f>
        <v>Late</v>
      </c>
      <c r="AA133" s="55" t="str">
        <f aca="false">TEXT(E133,"yyyy-mm")</f>
        <v>2024-01</v>
      </c>
      <c r="AB133" s="55" t="n">
        <f aca="false">YEAR(E133)</f>
        <v>2024</v>
      </c>
    </row>
    <row r="134" customFormat="false" ht="15" hidden="false" customHeight="true" outlineLevel="0" collapsed="false">
      <c r="A134" s="52" t="s">
        <v>1153</v>
      </c>
      <c r="B134" s="52" t="s">
        <v>1154</v>
      </c>
      <c r="C134" s="52" t="s">
        <v>1155</v>
      </c>
      <c r="D134" s="52" t="s">
        <v>1156</v>
      </c>
      <c r="E134" s="53" t="n">
        <v>44962</v>
      </c>
      <c r="F134" s="52" t="s">
        <v>330</v>
      </c>
      <c r="G134" s="52" t="s">
        <v>764</v>
      </c>
      <c r="H134" s="52" t="s">
        <v>21</v>
      </c>
      <c r="I134" s="52" t="s">
        <v>25</v>
      </c>
      <c r="J134" s="52" t="s">
        <v>1045</v>
      </c>
      <c r="K134" s="52" t="n">
        <v>705</v>
      </c>
      <c r="L134" s="52" t="n">
        <v>705</v>
      </c>
      <c r="M134" s="52" t="n">
        <v>82.72</v>
      </c>
      <c r="N134" s="52" t="n">
        <v>1.3</v>
      </c>
      <c r="O134" s="54" t="n">
        <f aca="false">ROUND(M134*(1-N134/100),2)</f>
        <v>81.64</v>
      </c>
      <c r="P134" s="54" t="n">
        <f aca="false">ROUND(O134*L134,2)</f>
        <v>57556.2</v>
      </c>
      <c r="Q134" s="52" t="n">
        <v>39475.29</v>
      </c>
      <c r="R134" s="52" t="s">
        <v>340</v>
      </c>
      <c r="S134" s="54" t="n">
        <f aca="false">IF(K134=0,0,ROUND(L134/K134*100,2))</f>
        <v>100</v>
      </c>
      <c r="T134" s="52" t="s">
        <v>459</v>
      </c>
      <c r="U134" s="52" t="s">
        <v>34</v>
      </c>
      <c r="V134" s="52" t="n">
        <v>18080.91</v>
      </c>
      <c r="W134" s="55" t="n">
        <f aca="false">P134-Q134</f>
        <v>18080.91</v>
      </c>
      <c r="X134" s="55" t="n">
        <f aca="false">IF(P134=0,0,ROUND((P134-Q134)/P134*100,2))</f>
        <v>31.41</v>
      </c>
      <c r="Y134" s="55" t="n">
        <f aca="false">IFERROR(G134-F134,"")</f>
        <v>2</v>
      </c>
      <c r="Z134" s="55" t="str">
        <f aca="false">IF(U134&lt;=0,"On Time","Late")</f>
        <v>Late</v>
      </c>
      <c r="AA134" s="55" t="str">
        <f aca="false">TEXT(E134,"yyyy-mm")</f>
        <v>2023-02</v>
      </c>
      <c r="AB134" s="55" t="n">
        <f aca="false">YEAR(E134)</f>
        <v>2023</v>
      </c>
    </row>
    <row r="135" customFormat="false" ht="15" hidden="false" customHeight="true" outlineLevel="0" collapsed="false">
      <c r="A135" s="56" t="s">
        <v>1157</v>
      </c>
      <c r="B135" s="56" t="s">
        <v>1158</v>
      </c>
      <c r="C135" s="56" t="s">
        <v>1159</v>
      </c>
      <c r="D135" s="56" t="s">
        <v>853</v>
      </c>
      <c r="E135" s="57" t="n">
        <v>45085</v>
      </c>
      <c r="F135" s="56" t="s">
        <v>1160</v>
      </c>
      <c r="G135" s="56" t="s">
        <v>449</v>
      </c>
      <c r="H135" s="56" t="s">
        <v>12</v>
      </c>
      <c r="I135" s="56" t="s">
        <v>14</v>
      </c>
      <c r="J135" s="56" t="s">
        <v>1161</v>
      </c>
      <c r="K135" s="56" t="n">
        <v>1167</v>
      </c>
      <c r="L135" s="56" t="n">
        <v>1167</v>
      </c>
      <c r="M135" s="56" t="n">
        <v>739.43</v>
      </c>
      <c r="N135" s="56" t="n">
        <v>3</v>
      </c>
      <c r="O135" s="54" t="n">
        <f aca="false">ROUND(M135*(1-N135/100),2)</f>
        <v>717.25</v>
      </c>
      <c r="P135" s="54" t="n">
        <f aca="false">ROUND(O135*L135,2)</f>
        <v>837030.75</v>
      </c>
      <c r="Q135" s="56" t="n">
        <v>339127.65</v>
      </c>
      <c r="R135" s="56" t="s">
        <v>380</v>
      </c>
      <c r="S135" s="54" t="n">
        <f aca="false">IF(K135=0,0,ROUND(L135/K135*100,2))</f>
        <v>100</v>
      </c>
      <c r="T135" s="56" t="s">
        <v>522</v>
      </c>
      <c r="U135" s="56" t="s">
        <v>38</v>
      </c>
      <c r="V135" s="56" t="n">
        <v>497903.1</v>
      </c>
      <c r="W135" s="55" t="n">
        <f aca="false">P135-Q135</f>
        <v>497903.1</v>
      </c>
      <c r="X135" s="55" t="n">
        <f aca="false">IF(P135=0,0,ROUND((P135-Q135)/P135*100,2))</f>
        <v>59.48</v>
      </c>
      <c r="Y135" s="55" t="n">
        <f aca="false">IFERROR(G135-F135,"")</f>
        <v>2</v>
      </c>
      <c r="Z135" s="55" t="str">
        <f aca="false">IF(U135&lt;=0,"On Time","Late")</f>
        <v>Late</v>
      </c>
      <c r="AA135" s="55" t="str">
        <f aca="false">TEXT(E135,"yyyy-mm")</f>
        <v>2023-06</v>
      </c>
      <c r="AB135" s="55" t="n">
        <f aca="false">YEAR(E135)</f>
        <v>2023</v>
      </c>
    </row>
    <row r="136" customFormat="false" ht="15" hidden="false" customHeight="true" outlineLevel="0" collapsed="false">
      <c r="A136" s="52" t="s">
        <v>1162</v>
      </c>
      <c r="B136" s="52" t="s">
        <v>1163</v>
      </c>
      <c r="C136" s="52" t="s">
        <v>1164</v>
      </c>
      <c r="D136" s="52" t="s">
        <v>717</v>
      </c>
      <c r="E136" s="53" t="n">
        <v>44929</v>
      </c>
      <c r="F136" s="52" t="s">
        <v>1165</v>
      </c>
      <c r="G136" s="52" t="s">
        <v>1166</v>
      </c>
      <c r="H136" s="52" t="s">
        <v>12</v>
      </c>
      <c r="I136" s="52" t="s">
        <v>27</v>
      </c>
      <c r="J136" s="52" t="s">
        <v>1161</v>
      </c>
      <c r="K136" s="52" t="n">
        <v>1873</v>
      </c>
      <c r="L136" s="52" t="n">
        <v>1645</v>
      </c>
      <c r="M136" s="52" t="n">
        <v>228.86</v>
      </c>
      <c r="N136" s="52" t="n">
        <v>0.4</v>
      </c>
      <c r="O136" s="54" t="n">
        <f aca="false">ROUND(M136*(1-N136/100),2)</f>
        <v>227.94</v>
      </c>
      <c r="P136" s="54" t="n">
        <f aca="false">ROUND(O136*L136,2)</f>
        <v>374961.3</v>
      </c>
      <c r="Q136" s="52" t="n">
        <v>170104.93</v>
      </c>
      <c r="R136" s="52" t="s">
        <v>332</v>
      </c>
      <c r="S136" s="54" t="n">
        <f aca="false">IF(K136=0,0,ROUND(L136/K136*100,2))</f>
        <v>87.83</v>
      </c>
      <c r="T136" s="52" t="s">
        <v>620</v>
      </c>
      <c r="U136" s="52" t="s">
        <v>33</v>
      </c>
      <c r="V136" s="52" t="n">
        <v>204856.37</v>
      </c>
      <c r="W136" s="55" t="n">
        <f aca="false">P136-Q136</f>
        <v>204856.37</v>
      </c>
      <c r="X136" s="55" t="n">
        <f aca="false">IF(P136=0,0,ROUND((P136-Q136)/P136*100,2))</f>
        <v>54.63</v>
      </c>
      <c r="Y136" s="55" t="n">
        <f aca="false">IFERROR(G136-F136,"")</f>
        <v>3</v>
      </c>
      <c r="Z136" s="55" t="str">
        <f aca="false">IF(U136&lt;=0,"On Time","Late")</f>
        <v>Late</v>
      </c>
      <c r="AA136" s="55" t="str">
        <f aca="false">TEXT(E136,"yyyy-mm")</f>
        <v>2023-01</v>
      </c>
      <c r="AB136" s="55" t="n">
        <f aca="false">YEAR(E136)</f>
        <v>2023</v>
      </c>
    </row>
    <row r="137" customFormat="false" ht="15" hidden="false" customHeight="true" outlineLevel="0" collapsed="false">
      <c r="A137" s="56" t="s">
        <v>1167</v>
      </c>
      <c r="B137" s="56" t="s">
        <v>1168</v>
      </c>
      <c r="C137" s="56" t="s">
        <v>827</v>
      </c>
      <c r="D137" s="56" t="s">
        <v>1169</v>
      </c>
      <c r="E137" s="57" t="n">
        <v>45093</v>
      </c>
      <c r="F137" s="56" t="s">
        <v>449</v>
      </c>
      <c r="G137" s="56" t="s">
        <v>449</v>
      </c>
      <c r="H137" s="56" t="s">
        <v>9</v>
      </c>
      <c r="I137" s="56" t="s">
        <v>25</v>
      </c>
      <c r="J137" s="56" t="s">
        <v>559</v>
      </c>
      <c r="K137" s="56" t="n">
        <v>1058</v>
      </c>
      <c r="L137" s="56" t="n">
        <v>1058</v>
      </c>
      <c r="M137" s="56" t="n">
        <v>207.02</v>
      </c>
      <c r="N137" s="56" t="n">
        <v>11.1</v>
      </c>
      <c r="O137" s="54" t="n">
        <f aca="false">ROUND(M137*(1-N137/100),2)</f>
        <v>184.04</v>
      </c>
      <c r="P137" s="54" t="n">
        <f aca="false">ROUND(O137*L137,2)</f>
        <v>194714.32</v>
      </c>
      <c r="Q137" s="56" t="n">
        <v>114564.6</v>
      </c>
      <c r="R137" s="56" t="s">
        <v>332</v>
      </c>
      <c r="S137" s="54" t="n">
        <f aca="false">IF(K137=0,0,ROUND(L137/K137*100,2))</f>
        <v>100</v>
      </c>
      <c r="T137" s="56" t="s">
        <v>566</v>
      </c>
      <c r="U137" s="56" t="s">
        <v>38</v>
      </c>
      <c r="V137" s="56" t="n">
        <v>80149.72</v>
      </c>
      <c r="W137" s="55" t="n">
        <f aca="false">P137-Q137</f>
        <v>80149.72</v>
      </c>
      <c r="X137" s="55" t="n">
        <f aca="false">IF(P137=0,0,ROUND((P137-Q137)/P137*100,2))</f>
        <v>41.16</v>
      </c>
      <c r="Y137" s="55" t="n">
        <f aca="false">IFERROR(G137-F137,"")</f>
        <v>0</v>
      </c>
      <c r="Z137" s="55" t="str">
        <f aca="false">IF(U137&lt;=0,"On Time","Late")</f>
        <v>Late</v>
      </c>
      <c r="AA137" s="55" t="str">
        <f aca="false">TEXT(E137,"yyyy-mm")</f>
        <v>2023-06</v>
      </c>
      <c r="AB137" s="55" t="n">
        <f aca="false">YEAR(E137)</f>
        <v>2023</v>
      </c>
    </row>
    <row r="138" customFormat="false" ht="15" hidden="false" customHeight="true" outlineLevel="0" collapsed="false">
      <c r="A138" s="52" t="s">
        <v>1170</v>
      </c>
      <c r="B138" s="52" t="s">
        <v>913</v>
      </c>
      <c r="C138" s="52" t="s">
        <v>407</v>
      </c>
      <c r="D138" s="52" t="s">
        <v>1171</v>
      </c>
      <c r="E138" s="53" t="n">
        <v>45534</v>
      </c>
      <c r="F138" s="52" t="s">
        <v>1051</v>
      </c>
      <c r="G138" s="52" t="s">
        <v>1172</v>
      </c>
      <c r="H138" s="52" t="s">
        <v>12</v>
      </c>
      <c r="I138" s="52" t="s">
        <v>17</v>
      </c>
      <c r="J138" s="52" t="s">
        <v>926</v>
      </c>
      <c r="K138" s="52" t="n">
        <v>1538</v>
      </c>
      <c r="L138" s="52" t="n">
        <v>1538</v>
      </c>
      <c r="M138" s="52" t="n">
        <v>308.78</v>
      </c>
      <c r="N138" s="52" t="n">
        <v>6.4</v>
      </c>
      <c r="O138" s="54" t="n">
        <f aca="false">ROUND(M138*(1-N138/100),2)</f>
        <v>289.02</v>
      </c>
      <c r="P138" s="54" t="n">
        <f aca="false">ROUND(O138*L138,2)</f>
        <v>444512.76</v>
      </c>
      <c r="Q138" s="52" t="n">
        <v>230181.86</v>
      </c>
      <c r="R138" s="52" t="s">
        <v>340</v>
      </c>
      <c r="S138" s="54" t="n">
        <f aca="false">IF(K138=0,0,ROUND(L138/K138*100,2))</f>
        <v>100</v>
      </c>
      <c r="T138" s="52" t="s">
        <v>552</v>
      </c>
      <c r="U138" s="52" t="s">
        <v>52</v>
      </c>
      <c r="V138" s="52" t="n">
        <v>214330.9</v>
      </c>
      <c r="W138" s="55" t="n">
        <f aca="false">P138-Q138</f>
        <v>214330.9</v>
      </c>
      <c r="X138" s="55" t="n">
        <f aca="false">IF(P138=0,0,ROUND((P138-Q138)/P138*100,2))</f>
        <v>48.22</v>
      </c>
      <c r="Y138" s="55" t="n">
        <f aca="false">IFERROR(G138-F138,"")</f>
        <v>1</v>
      </c>
      <c r="Z138" s="55" t="str">
        <f aca="false">IF(U138&lt;=0,"On Time","Late")</f>
        <v>Late</v>
      </c>
      <c r="AA138" s="55" t="str">
        <f aca="false">TEXT(E138,"yyyy-mm")</f>
        <v>2024-08</v>
      </c>
      <c r="AB138" s="55" t="n">
        <f aca="false">YEAR(E138)</f>
        <v>2024</v>
      </c>
    </row>
    <row r="139" customFormat="false" ht="15" hidden="false" customHeight="true" outlineLevel="0" collapsed="false">
      <c r="A139" s="56" t="s">
        <v>1173</v>
      </c>
      <c r="B139" s="56" t="s">
        <v>350</v>
      </c>
      <c r="C139" s="56" t="s">
        <v>1174</v>
      </c>
      <c r="D139" s="56" t="s">
        <v>1175</v>
      </c>
      <c r="E139" s="57" t="n">
        <v>44722</v>
      </c>
      <c r="F139" s="56" t="s">
        <v>878</v>
      </c>
      <c r="G139" s="56" t="s">
        <v>1176</v>
      </c>
      <c r="H139" s="56" t="s">
        <v>21</v>
      </c>
      <c r="I139" s="56" t="s">
        <v>23</v>
      </c>
      <c r="J139" s="56" t="s">
        <v>602</v>
      </c>
      <c r="K139" s="56" t="n">
        <v>1021</v>
      </c>
      <c r="L139" s="56" t="n">
        <v>1021</v>
      </c>
      <c r="M139" s="56" t="n">
        <v>812.79</v>
      </c>
      <c r="N139" s="56" t="n">
        <v>15.3</v>
      </c>
      <c r="O139" s="54" t="n">
        <f aca="false">ROUND(M139*(1-N139/100),2)</f>
        <v>688.43</v>
      </c>
      <c r="P139" s="54" t="n">
        <f aca="false">ROUND(O139*L139,2)</f>
        <v>702887.03</v>
      </c>
      <c r="Q139" s="56" t="n">
        <v>370291.51</v>
      </c>
      <c r="R139" s="56" t="s">
        <v>396</v>
      </c>
      <c r="S139" s="54" t="n">
        <f aca="false">IF(K139=0,0,ROUND(L139/K139*100,2))</f>
        <v>100</v>
      </c>
      <c r="T139" s="56" t="s">
        <v>573</v>
      </c>
      <c r="U139" s="56" t="s">
        <v>24</v>
      </c>
      <c r="V139" s="56" t="n">
        <v>332595.52</v>
      </c>
      <c r="W139" s="55" t="n">
        <f aca="false">P139-Q139</f>
        <v>332595.52</v>
      </c>
      <c r="X139" s="55" t="n">
        <f aca="false">IF(P139=0,0,ROUND((P139-Q139)/P139*100,2))</f>
        <v>47.32</v>
      </c>
      <c r="Y139" s="55" t="n">
        <f aca="false">IFERROR(G139-F139,"")</f>
        <v>3</v>
      </c>
      <c r="Z139" s="55" t="str">
        <f aca="false">IF(U139&lt;=0,"On Time","Late")</f>
        <v>Late</v>
      </c>
      <c r="AA139" s="55" t="str">
        <f aca="false">TEXT(E139,"yyyy-mm")</f>
        <v>2022-06</v>
      </c>
      <c r="AB139" s="55" t="n">
        <f aca="false">YEAR(E139)</f>
        <v>2022</v>
      </c>
    </row>
    <row r="140" customFormat="false" ht="15" hidden="false" customHeight="true" outlineLevel="0" collapsed="false">
      <c r="A140" s="52" t="s">
        <v>1177</v>
      </c>
      <c r="B140" s="52" t="s">
        <v>887</v>
      </c>
      <c r="C140" s="52" t="s">
        <v>1178</v>
      </c>
      <c r="D140" s="52" t="s">
        <v>1179</v>
      </c>
      <c r="E140" s="53" t="n">
        <v>45253</v>
      </c>
      <c r="F140" s="52" t="s">
        <v>1180</v>
      </c>
      <c r="G140" s="52" t="s">
        <v>1181</v>
      </c>
      <c r="H140" s="52" t="s">
        <v>21</v>
      </c>
      <c r="I140" s="52" t="s">
        <v>23</v>
      </c>
      <c r="J140" s="52" t="s">
        <v>1152</v>
      </c>
      <c r="K140" s="52" t="n">
        <v>410</v>
      </c>
      <c r="L140" s="52" t="n">
        <v>410</v>
      </c>
      <c r="M140" s="52" t="n">
        <v>711.43</v>
      </c>
      <c r="N140" s="52" t="n">
        <v>7.9</v>
      </c>
      <c r="O140" s="54" t="n">
        <f aca="false">ROUND(M140*(1-N140/100),2)</f>
        <v>655.23</v>
      </c>
      <c r="P140" s="54" t="n">
        <f aca="false">ROUND(O140*L140,2)</f>
        <v>268644.3</v>
      </c>
      <c r="Q140" s="52" t="n">
        <v>165264.5</v>
      </c>
      <c r="R140" s="52" t="s">
        <v>340</v>
      </c>
      <c r="S140" s="54" t="n">
        <f aca="false">IF(K140=0,0,ROUND(L140/K140*100,2))</f>
        <v>100</v>
      </c>
      <c r="T140" s="52" t="s">
        <v>389</v>
      </c>
      <c r="U140" s="52" t="s">
        <v>43</v>
      </c>
      <c r="V140" s="52" t="n">
        <v>103379.8</v>
      </c>
      <c r="W140" s="55" t="n">
        <f aca="false">P140-Q140</f>
        <v>103379.8</v>
      </c>
      <c r="X140" s="55" t="n">
        <f aca="false">IF(P140=0,0,ROUND((P140-Q140)/P140*100,2))</f>
        <v>38.48</v>
      </c>
      <c r="Y140" s="55" t="n">
        <f aca="false">IFERROR(G140-F140,"")</f>
        <v>3</v>
      </c>
      <c r="Z140" s="55" t="str">
        <f aca="false">IF(U140&lt;=0,"On Time","Late")</f>
        <v>Late</v>
      </c>
      <c r="AA140" s="55" t="str">
        <f aca="false">TEXT(E140,"yyyy-mm")</f>
        <v>2023-11</v>
      </c>
      <c r="AB140" s="55" t="n">
        <f aca="false">YEAR(E140)</f>
        <v>2023</v>
      </c>
    </row>
    <row r="141" customFormat="false" ht="15" hidden="false" customHeight="true" outlineLevel="0" collapsed="false">
      <c r="A141" s="56" t="s">
        <v>1182</v>
      </c>
      <c r="B141" s="56" t="s">
        <v>1183</v>
      </c>
      <c r="C141" s="56" t="s">
        <v>1184</v>
      </c>
      <c r="D141" s="56" t="s">
        <v>1185</v>
      </c>
      <c r="E141" s="57" t="n">
        <v>45068</v>
      </c>
      <c r="F141" s="56" t="s">
        <v>1186</v>
      </c>
      <c r="G141" s="56" t="s">
        <v>1187</v>
      </c>
      <c r="H141" s="56" t="s">
        <v>12</v>
      </c>
      <c r="I141" s="56" t="s">
        <v>27</v>
      </c>
      <c r="J141" s="56" t="s">
        <v>331</v>
      </c>
      <c r="K141" s="56" t="n">
        <v>395</v>
      </c>
      <c r="L141" s="56" t="n">
        <v>179</v>
      </c>
      <c r="M141" s="56" t="n">
        <v>455.1</v>
      </c>
      <c r="N141" s="56" t="n">
        <v>11.4</v>
      </c>
      <c r="O141" s="54" t="n">
        <f aca="false">ROUND(M141*(1-N141/100),2)</f>
        <v>403.22</v>
      </c>
      <c r="P141" s="54" t="n">
        <f aca="false">ROUND(O141*L141,2)</f>
        <v>72176.38</v>
      </c>
      <c r="Q141" s="56" t="n">
        <v>36201.07</v>
      </c>
      <c r="R141" s="56" t="s">
        <v>332</v>
      </c>
      <c r="S141" s="54" t="n">
        <f aca="false">IF(K141=0,0,ROUND(L141/K141*100,2))</f>
        <v>45.32</v>
      </c>
      <c r="T141" s="56" t="s">
        <v>587</v>
      </c>
      <c r="U141" s="56" t="s">
        <v>37</v>
      </c>
      <c r="V141" s="56" t="n">
        <v>35975.31</v>
      </c>
      <c r="W141" s="55" t="n">
        <f aca="false">P141-Q141</f>
        <v>35975.31</v>
      </c>
      <c r="X141" s="55" t="n">
        <f aca="false">IF(P141=0,0,ROUND((P141-Q141)/P141*100,2))</f>
        <v>49.84</v>
      </c>
      <c r="Y141" s="55" t="n">
        <f aca="false">IFERROR(G141-F141,"")</f>
        <v>-1</v>
      </c>
      <c r="Z141" s="55" t="str">
        <f aca="false">IF(U141&lt;=0,"On Time","Late")</f>
        <v>Late</v>
      </c>
      <c r="AA141" s="55" t="str">
        <f aca="false">TEXT(E141,"yyyy-mm")</f>
        <v>2023-05</v>
      </c>
      <c r="AB141" s="55" t="n">
        <f aca="false">YEAR(E141)</f>
        <v>2023</v>
      </c>
    </row>
    <row r="142" customFormat="false" ht="15" hidden="false" customHeight="true" outlineLevel="0" collapsed="false">
      <c r="A142" s="52" t="s">
        <v>1188</v>
      </c>
      <c r="B142" s="52" t="s">
        <v>643</v>
      </c>
      <c r="C142" s="52" t="s">
        <v>1189</v>
      </c>
      <c r="D142" s="52" t="s">
        <v>499</v>
      </c>
      <c r="E142" s="53" t="n">
        <v>45342</v>
      </c>
      <c r="F142" s="52" t="s">
        <v>1190</v>
      </c>
      <c r="G142" s="52" t="s">
        <v>1190</v>
      </c>
      <c r="H142" s="52" t="s">
        <v>12</v>
      </c>
      <c r="I142" s="52" t="s">
        <v>14</v>
      </c>
      <c r="J142" s="52" t="s">
        <v>1191</v>
      </c>
      <c r="K142" s="52" t="n">
        <v>1504</v>
      </c>
      <c r="L142" s="52" t="n">
        <v>1504</v>
      </c>
      <c r="M142" s="52" t="n">
        <v>645.43</v>
      </c>
      <c r="N142" s="52" t="n">
        <v>3.2</v>
      </c>
      <c r="O142" s="54" t="n">
        <f aca="false">ROUND(M142*(1-N142/100),2)</f>
        <v>624.78</v>
      </c>
      <c r="P142" s="54" t="n">
        <f aca="false">ROUND(O142*L142,2)</f>
        <v>939669.12</v>
      </c>
      <c r="Q142" s="52" t="n">
        <v>382041.62</v>
      </c>
      <c r="R142" s="52" t="s">
        <v>340</v>
      </c>
      <c r="S142" s="54" t="n">
        <f aca="false">IF(K142=0,0,ROUND(L142/K142*100,2))</f>
        <v>100</v>
      </c>
      <c r="T142" s="52" t="s">
        <v>420</v>
      </c>
      <c r="U142" s="52" t="s">
        <v>46</v>
      </c>
      <c r="V142" s="52" t="n">
        <v>557627.5</v>
      </c>
      <c r="W142" s="55" t="n">
        <f aca="false">P142-Q142</f>
        <v>557627.5</v>
      </c>
      <c r="X142" s="55" t="n">
        <f aca="false">IF(P142=0,0,ROUND((P142-Q142)/P142*100,2))</f>
        <v>59.34</v>
      </c>
      <c r="Y142" s="55" t="n">
        <f aca="false">IFERROR(G142-F142,"")</f>
        <v>0</v>
      </c>
      <c r="Z142" s="55" t="str">
        <f aca="false">IF(U142&lt;=0,"On Time","Late")</f>
        <v>Late</v>
      </c>
      <c r="AA142" s="55" t="str">
        <f aca="false">TEXT(E142,"yyyy-mm")</f>
        <v>2024-02</v>
      </c>
      <c r="AB142" s="55" t="n">
        <f aca="false">YEAR(E142)</f>
        <v>2024</v>
      </c>
    </row>
    <row r="143" customFormat="false" ht="15" hidden="false" customHeight="true" outlineLevel="0" collapsed="false">
      <c r="A143" s="56" t="s">
        <v>1192</v>
      </c>
      <c r="B143" s="56" t="s">
        <v>539</v>
      </c>
      <c r="C143" s="56" t="s">
        <v>1193</v>
      </c>
      <c r="D143" s="56" t="s">
        <v>1194</v>
      </c>
      <c r="E143" s="57" t="n">
        <v>45604</v>
      </c>
      <c r="F143" s="56" t="s">
        <v>1195</v>
      </c>
      <c r="G143" s="56" t="s">
        <v>1196</v>
      </c>
      <c r="H143" s="56" t="s">
        <v>21</v>
      </c>
      <c r="I143" s="56" t="s">
        <v>14</v>
      </c>
      <c r="J143" s="56" t="s">
        <v>1197</v>
      </c>
      <c r="K143" s="56" t="n">
        <v>39</v>
      </c>
      <c r="L143" s="56" t="n">
        <v>39</v>
      </c>
      <c r="M143" s="56" t="n">
        <v>763.89</v>
      </c>
      <c r="N143" s="56" t="n">
        <v>10.7</v>
      </c>
      <c r="O143" s="54" t="n">
        <f aca="false">ROUND(M143*(1-N143/100),2)</f>
        <v>682.15</v>
      </c>
      <c r="P143" s="54" t="n">
        <f aca="false">ROUND(O143*L143,2)</f>
        <v>26603.85</v>
      </c>
      <c r="Q143" s="56" t="n">
        <v>15116.44</v>
      </c>
      <c r="R143" s="56" t="s">
        <v>332</v>
      </c>
      <c r="S143" s="54" t="n">
        <f aca="false">IF(K143=0,0,ROUND(L143/K143*100,2))</f>
        <v>100</v>
      </c>
      <c r="T143" s="56" t="s">
        <v>838</v>
      </c>
      <c r="U143" s="56" t="s">
        <v>55</v>
      </c>
      <c r="V143" s="56" t="n">
        <v>11487.41</v>
      </c>
      <c r="W143" s="55" t="n">
        <f aca="false">P143-Q143</f>
        <v>11487.41</v>
      </c>
      <c r="X143" s="55" t="n">
        <f aca="false">IF(P143=0,0,ROUND((P143-Q143)/P143*100,2))</f>
        <v>43.18</v>
      </c>
      <c r="Y143" s="55" t="n">
        <f aca="false">IFERROR(G143-F143,"")</f>
        <v>1</v>
      </c>
      <c r="Z143" s="55" t="str">
        <f aca="false">IF(U143&lt;=0,"On Time","Late")</f>
        <v>Late</v>
      </c>
      <c r="AA143" s="55" t="str">
        <f aca="false">TEXT(E143,"yyyy-mm")</f>
        <v>2024-11</v>
      </c>
      <c r="AB143" s="55" t="n">
        <f aca="false">YEAR(E143)</f>
        <v>2024</v>
      </c>
    </row>
    <row r="144" customFormat="false" ht="15" hidden="false" customHeight="true" outlineLevel="0" collapsed="false">
      <c r="A144" s="52" t="s">
        <v>1198</v>
      </c>
      <c r="B144" s="52" t="s">
        <v>739</v>
      </c>
      <c r="C144" s="52" t="s">
        <v>407</v>
      </c>
      <c r="D144" s="52" t="s">
        <v>1199</v>
      </c>
      <c r="E144" s="53" t="n">
        <v>45636</v>
      </c>
      <c r="F144" s="52" t="s">
        <v>1200</v>
      </c>
      <c r="G144" s="52" t="s">
        <v>1201</v>
      </c>
      <c r="H144" s="52" t="s">
        <v>12</v>
      </c>
      <c r="I144" s="52" t="s">
        <v>11</v>
      </c>
      <c r="J144" s="52" t="s">
        <v>370</v>
      </c>
      <c r="K144" s="52" t="n">
        <v>812</v>
      </c>
      <c r="L144" s="52" t="n">
        <v>812</v>
      </c>
      <c r="M144" s="52" t="n">
        <v>613.96</v>
      </c>
      <c r="N144" s="52" t="n">
        <v>4.3</v>
      </c>
      <c r="O144" s="54" t="n">
        <f aca="false">ROUND(M144*(1-N144/100),2)</f>
        <v>587.56</v>
      </c>
      <c r="P144" s="54" t="n">
        <f aca="false">ROUND(O144*L144,2)</f>
        <v>477098.72</v>
      </c>
      <c r="Q144" s="52" t="n">
        <v>256696.73</v>
      </c>
      <c r="R144" s="52" t="s">
        <v>332</v>
      </c>
      <c r="S144" s="54" t="n">
        <f aca="false">IF(K144=0,0,ROUND(L144/K144*100,2))</f>
        <v>100</v>
      </c>
      <c r="T144" s="52" t="s">
        <v>412</v>
      </c>
      <c r="U144" s="52" t="s">
        <v>56</v>
      </c>
      <c r="V144" s="52" t="n">
        <v>220401.99</v>
      </c>
      <c r="W144" s="55" t="n">
        <f aca="false">P144-Q144</f>
        <v>220401.99</v>
      </c>
      <c r="X144" s="55" t="n">
        <f aca="false">IF(P144=0,0,ROUND((P144-Q144)/P144*100,2))</f>
        <v>46.2</v>
      </c>
      <c r="Y144" s="55" t="n">
        <f aca="false">IFERROR(G144-F144,"")</f>
        <v>3</v>
      </c>
      <c r="Z144" s="55" t="str">
        <f aca="false">IF(U144&lt;=0,"On Time","Late")</f>
        <v>Late</v>
      </c>
      <c r="AA144" s="55" t="str">
        <f aca="false">TEXT(E144,"yyyy-mm")</f>
        <v>2024-12</v>
      </c>
      <c r="AB144" s="55" t="n">
        <f aca="false">YEAR(E144)</f>
        <v>2024</v>
      </c>
    </row>
    <row r="145" customFormat="false" ht="15" hidden="false" customHeight="true" outlineLevel="0" collapsed="false">
      <c r="A145" s="56" t="s">
        <v>1202</v>
      </c>
      <c r="B145" s="56" t="s">
        <v>326</v>
      </c>
      <c r="C145" s="56" t="s">
        <v>1203</v>
      </c>
      <c r="D145" s="56" t="s">
        <v>1204</v>
      </c>
      <c r="E145" s="57" t="n">
        <v>44579</v>
      </c>
      <c r="F145" s="56" t="s">
        <v>1205</v>
      </c>
      <c r="G145" s="56" t="s">
        <v>1057</v>
      </c>
      <c r="H145" s="56" t="s">
        <v>12</v>
      </c>
      <c r="I145" s="56" t="s">
        <v>17</v>
      </c>
      <c r="J145" s="56" t="s">
        <v>707</v>
      </c>
      <c r="K145" s="56" t="n">
        <v>364</v>
      </c>
      <c r="L145" s="56" t="n">
        <v>364</v>
      </c>
      <c r="M145" s="56" t="n">
        <v>665.59</v>
      </c>
      <c r="N145" s="56" t="n">
        <v>12</v>
      </c>
      <c r="O145" s="54" t="n">
        <f aca="false">ROUND(M145*(1-N145/100),2)</f>
        <v>585.72</v>
      </c>
      <c r="P145" s="54" t="n">
        <f aca="false">ROUND(O145*L145,2)</f>
        <v>213202.08</v>
      </c>
      <c r="Q145" s="56" t="n">
        <v>139524.98</v>
      </c>
      <c r="R145" s="56" t="s">
        <v>396</v>
      </c>
      <c r="S145" s="54" t="n">
        <f aca="false">IF(K145=0,0,ROUND(L145/K145*100,2))</f>
        <v>100</v>
      </c>
      <c r="T145" s="56" t="s">
        <v>766</v>
      </c>
      <c r="U145" s="56" t="s">
        <v>10</v>
      </c>
      <c r="V145" s="56" t="n">
        <v>73677.1</v>
      </c>
      <c r="W145" s="55" t="n">
        <f aca="false">P145-Q145</f>
        <v>73677.1</v>
      </c>
      <c r="X145" s="55" t="n">
        <f aca="false">IF(P145=0,0,ROUND((P145-Q145)/P145*100,2))</f>
        <v>34.56</v>
      </c>
      <c r="Y145" s="55" t="n">
        <f aca="false">IFERROR(G145-F145,"")</f>
        <v>1</v>
      </c>
      <c r="Z145" s="55" t="str">
        <f aca="false">IF(U145&lt;=0,"On Time","Late")</f>
        <v>Late</v>
      </c>
      <c r="AA145" s="55" t="str">
        <f aca="false">TEXT(E145,"yyyy-mm")</f>
        <v>2022-01</v>
      </c>
      <c r="AB145" s="55" t="n">
        <f aca="false">YEAR(E145)</f>
        <v>2022</v>
      </c>
    </row>
    <row r="146" customFormat="false" ht="15" hidden="false" customHeight="true" outlineLevel="0" collapsed="false">
      <c r="A146" s="52" t="s">
        <v>1206</v>
      </c>
      <c r="B146" s="52" t="s">
        <v>422</v>
      </c>
      <c r="C146" s="52" t="s">
        <v>1207</v>
      </c>
      <c r="D146" s="52" t="s">
        <v>1208</v>
      </c>
      <c r="E146" s="53" t="n">
        <v>45489</v>
      </c>
      <c r="F146" s="52" t="s">
        <v>1021</v>
      </c>
      <c r="G146" s="52" t="s">
        <v>1021</v>
      </c>
      <c r="H146" s="52" t="s">
        <v>9</v>
      </c>
      <c r="I146" s="52" t="s">
        <v>17</v>
      </c>
      <c r="J146" s="52" t="s">
        <v>1137</v>
      </c>
      <c r="K146" s="52" t="n">
        <v>1567</v>
      </c>
      <c r="L146" s="52" t="n">
        <v>1567</v>
      </c>
      <c r="M146" s="52" t="n">
        <v>233.17</v>
      </c>
      <c r="N146" s="52" t="n">
        <v>18.4</v>
      </c>
      <c r="O146" s="54" t="n">
        <f aca="false">ROUND(M146*(1-N146/100),2)</f>
        <v>190.27</v>
      </c>
      <c r="P146" s="54" t="n">
        <f aca="false">ROUND(O146*L146,2)</f>
        <v>298153.09</v>
      </c>
      <c r="Q146" s="52" t="n">
        <v>164404.08</v>
      </c>
      <c r="R146" s="52" t="s">
        <v>340</v>
      </c>
      <c r="S146" s="54" t="n">
        <f aca="false">IF(K146=0,0,ROUND(L146/K146*100,2))</f>
        <v>100</v>
      </c>
      <c r="T146" s="52" t="s">
        <v>620</v>
      </c>
      <c r="U146" s="52" t="s">
        <v>51</v>
      </c>
      <c r="V146" s="52" t="n">
        <v>133749.01</v>
      </c>
      <c r="W146" s="55" t="n">
        <f aca="false">P146-Q146</f>
        <v>133749.01</v>
      </c>
      <c r="X146" s="55" t="n">
        <f aca="false">IF(P146=0,0,ROUND((P146-Q146)/P146*100,2))</f>
        <v>44.86</v>
      </c>
      <c r="Y146" s="55" t="n">
        <f aca="false">IFERROR(G146-F146,"")</f>
        <v>0</v>
      </c>
      <c r="Z146" s="55" t="str">
        <f aca="false">IF(U146&lt;=0,"On Time","Late")</f>
        <v>Late</v>
      </c>
      <c r="AA146" s="55" t="str">
        <f aca="false">TEXT(E146,"yyyy-mm")</f>
        <v>2024-07</v>
      </c>
      <c r="AB146" s="55" t="n">
        <f aca="false">YEAR(E146)</f>
        <v>2024</v>
      </c>
    </row>
    <row r="147" customFormat="false" ht="15" hidden="false" customHeight="true" outlineLevel="0" collapsed="false">
      <c r="A147" s="56" t="s">
        <v>1209</v>
      </c>
      <c r="B147" s="56" t="s">
        <v>1210</v>
      </c>
      <c r="C147" s="56" t="s">
        <v>1211</v>
      </c>
      <c r="D147" s="56" t="s">
        <v>1212</v>
      </c>
      <c r="E147" s="57" t="n">
        <v>45653</v>
      </c>
      <c r="F147" s="56" t="s">
        <v>1213</v>
      </c>
      <c r="G147" s="56" t="s">
        <v>1214</v>
      </c>
      <c r="H147" s="56" t="s">
        <v>15</v>
      </c>
      <c r="I147" s="56" t="s">
        <v>17</v>
      </c>
      <c r="J147" s="56" t="s">
        <v>481</v>
      </c>
      <c r="K147" s="56" t="n">
        <v>832</v>
      </c>
      <c r="L147" s="56" t="n">
        <v>832</v>
      </c>
      <c r="M147" s="56" t="n">
        <v>445.36</v>
      </c>
      <c r="N147" s="56" t="n">
        <v>8.7</v>
      </c>
      <c r="O147" s="54" t="n">
        <f aca="false">ROUND(M147*(1-N147/100),2)</f>
        <v>406.61</v>
      </c>
      <c r="P147" s="54" t="n">
        <f aca="false">ROUND(O147*L147,2)</f>
        <v>338299.52</v>
      </c>
      <c r="Q147" s="56" t="n">
        <v>174414.63</v>
      </c>
      <c r="R147" s="56" t="s">
        <v>380</v>
      </c>
      <c r="S147" s="54" t="n">
        <f aca="false">IF(K147=0,0,ROUND(L147/K147*100,2))</f>
        <v>100</v>
      </c>
      <c r="T147" s="56" t="s">
        <v>428</v>
      </c>
      <c r="U147" s="56" t="s">
        <v>56</v>
      </c>
      <c r="V147" s="56" t="n">
        <v>163884.89</v>
      </c>
      <c r="W147" s="55" t="n">
        <f aca="false">P147-Q147</f>
        <v>163884.89</v>
      </c>
      <c r="X147" s="55" t="n">
        <f aca="false">IF(P147=0,0,ROUND((P147-Q147)/P147*100,2))</f>
        <v>48.44</v>
      </c>
      <c r="Y147" s="55" t="n">
        <f aca="false">IFERROR(G147-F147,"")</f>
        <v>1</v>
      </c>
      <c r="Z147" s="55" t="str">
        <f aca="false">IF(U147&lt;=0,"On Time","Late")</f>
        <v>Late</v>
      </c>
      <c r="AA147" s="55" t="str">
        <f aca="false">TEXT(E147,"yyyy-mm")</f>
        <v>2024-12</v>
      </c>
      <c r="AB147" s="55" t="n">
        <f aca="false">YEAR(E147)</f>
        <v>2024</v>
      </c>
    </row>
    <row r="148" customFormat="false" ht="15" hidden="false" customHeight="true" outlineLevel="0" collapsed="false">
      <c r="A148" s="52" t="s">
        <v>1215</v>
      </c>
      <c r="B148" s="52" t="s">
        <v>704</v>
      </c>
      <c r="C148" s="52" t="s">
        <v>1216</v>
      </c>
      <c r="D148" s="52" t="s">
        <v>1217</v>
      </c>
      <c r="E148" s="53" t="n">
        <v>44734</v>
      </c>
      <c r="F148" s="52" t="s">
        <v>1218</v>
      </c>
      <c r="G148" s="52" t="s">
        <v>549</v>
      </c>
      <c r="H148" s="52" t="s">
        <v>15</v>
      </c>
      <c r="I148" s="52" t="s">
        <v>25</v>
      </c>
      <c r="J148" s="52" t="s">
        <v>861</v>
      </c>
      <c r="K148" s="52" t="n">
        <v>1468</v>
      </c>
      <c r="L148" s="52" t="n">
        <v>1468</v>
      </c>
      <c r="M148" s="52" t="n">
        <v>416.6</v>
      </c>
      <c r="N148" s="52" t="n">
        <v>17.3</v>
      </c>
      <c r="O148" s="54" t="n">
        <f aca="false">ROUND(M148*(1-N148/100),2)</f>
        <v>344.53</v>
      </c>
      <c r="P148" s="54" t="n">
        <f aca="false">ROUND(O148*L148,2)</f>
        <v>505770.04</v>
      </c>
      <c r="Q148" s="52" t="n">
        <v>344157.76</v>
      </c>
      <c r="R148" s="52" t="s">
        <v>396</v>
      </c>
      <c r="S148" s="54" t="n">
        <f aca="false">IF(K148=0,0,ROUND(L148/K148*100,2))</f>
        <v>100</v>
      </c>
      <c r="T148" s="52" t="s">
        <v>341</v>
      </c>
      <c r="U148" s="52" t="s">
        <v>24</v>
      </c>
      <c r="V148" s="52" t="n">
        <v>161612.28</v>
      </c>
      <c r="W148" s="55" t="n">
        <f aca="false">P148-Q148</f>
        <v>161612.28</v>
      </c>
      <c r="X148" s="55" t="n">
        <f aca="false">IF(P148=0,0,ROUND((P148-Q148)/P148*100,2))</f>
        <v>31.95</v>
      </c>
      <c r="Y148" s="55" t="n">
        <f aca="false">IFERROR(G148-F148,"")</f>
        <v>2</v>
      </c>
      <c r="Z148" s="55" t="str">
        <f aca="false">IF(U148&lt;=0,"On Time","Late")</f>
        <v>Late</v>
      </c>
      <c r="AA148" s="55" t="str">
        <f aca="false">TEXT(E148,"yyyy-mm")</f>
        <v>2022-06</v>
      </c>
      <c r="AB148" s="55" t="n">
        <f aca="false">YEAR(E148)</f>
        <v>2022</v>
      </c>
    </row>
    <row r="149" customFormat="false" ht="15" hidden="false" customHeight="true" outlineLevel="0" collapsed="false">
      <c r="A149" s="56" t="s">
        <v>1219</v>
      </c>
      <c r="B149" s="56" t="s">
        <v>1220</v>
      </c>
      <c r="C149" s="56" t="s">
        <v>1221</v>
      </c>
      <c r="D149" s="56" t="s">
        <v>1222</v>
      </c>
      <c r="E149" s="57" t="n">
        <v>45286</v>
      </c>
      <c r="F149" s="56" t="s">
        <v>1223</v>
      </c>
      <c r="G149" s="56" t="s">
        <v>1224</v>
      </c>
      <c r="H149" s="56" t="s">
        <v>15</v>
      </c>
      <c r="I149" s="56" t="s">
        <v>20</v>
      </c>
      <c r="J149" s="56" t="s">
        <v>787</v>
      </c>
      <c r="K149" s="56" t="n">
        <v>1628</v>
      </c>
      <c r="L149" s="56" t="n">
        <v>1628</v>
      </c>
      <c r="M149" s="56" t="n">
        <v>216.73</v>
      </c>
      <c r="N149" s="56" t="n">
        <v>0.4</v>
      </c>
      <c r="O149" s="54" t="n">
        <f aca="false">ROUND(M149*(1-N149/100),2)</f>
        <v>215.86</v>
      </c>
      <c r="P149" s="54" t="n">
        <f aca="false">ROUND(O149*L149,2)</f>
        <v>351420.08</v>
      </c>
      <c r="Q149" s="56" t="n">
        <v>245813.51</v>
      </c>
      <c r="R149" s="56" t="s">
        <v>371</v>
      </c>
      <c r="S149" s="54" t="n">
        <f aca="false">IF(K149=0,0,ROUND(L149/K149*100,2))</f>
        <v>100</v>
      </c>
      <c r="T149" s="56" t="s">
        <v>690</v>
      </c>
      <c r="U149" s="56" t="s">
        <v>44</v>
      </c>
      <c r="V149" s="56" t="n">
        <v>105606.57</v>
      </c>
      <c r="W149" s="55" t="n">
        <f aca="false">P149-Q149</f>
        <v>105606.57</v>
      </c>
      <c r="X149" s="55" t="n">
        <f aca="false">IF(P149=0,0,ROUND((P149-Q149)/P149*100,2))</f>
        <v>30.05</v>
      </c>
      <c r="Y149" s="55" t="n">
        <f aca="false">IFERROR(G149-F149,"")</f>
        <v>-1</v>
      </c>
      <c r="Z149" s="55" t="str">
        <f aca="false">IF(U149&lt;=0,"On Time","Late")</f>
        <v>Late</v>
      </c>
      <c r="AA149" s="55" t="str">
        <f aca="false">TEXT(E149,"yyyy-mm")</f>
        <v>2023-12</v>
      </c>
      <c r="AB149" s="55" t="n">
        <f aca="false">YEAR(E149)</f>
        <v>2023</v>
      </c>
    </row>
    <row r="150" customFormat="false" ht="15" hidden="false" customHeight="true" outlineLevel="0" collapsed="false">
      <c r="A150" s="52" t="s">
        <v>1225</v>
      </c>
      <c r="B150" s="52" t="s">
        <v>1226</v>
      </c>
      <c r="C150" s="52" t="s">
        <v>1227</v>
      </c>
      <c r="D150" s="52" t="s">
        <v>1228</v>
      </c>
      <c r="E150" s="53" t="n">
        <v>45239</v>
      </c>
      <c r="F150" s="52" t="s">
        <v>1229</v>
      </c>
      <c r="G150" s="52" t="s">
        <v>651</v>
      </c>
      <c r="H150" s="52" t="s">
        <v>15</v>
      </c>
      <c r="I150" s="52" t="s">
        <v>27</v>
      </c>
      <c r="J150" s="52" t="s">
        <v>388</v>
      </c>
      <c r="K150" s="52" t="n">
        <v>686</v>
      </c>
      <c r="L150" s="52" t="n">
        <v>686</v>
      </c>
      <c r="M150" s="52" t="n">
        <v>60.62</v>
      </c>
      <c r="N150" s="52" t="n">
        <v>18.4</v>
      </c>
      <c r="O150" s="54" t="n">
        <f aca="false">ROUND(M150*(1-N150/100),2)</f>
        <v>49.47</v>
      </c>
      <c r="P150" s="54" t="n">
        <f aca="false">ROUND(O150*L150,2)</f>
        <v>33936.42</v>
      </c>
      <c r="Q150" s="52" t="n">
        <v>16622.67</v>
      </c>
      <c r="R150" s="52" t="s">
        <v>396</v>
      </c>
      <c r="S150" s="54" t="n">
        <f aca="false">IF(K150=0,0,ROUND(L150/K150*100,2))</f>
        <v>100</v>
      </c>
      <c r="T150" s="52" t="s">
        <v>1230</v>
      </c>
      <c r="U150" s="52" t="s">
        <v>43</v>
      </c>
      <c r="V150" s="52" t="n">
        <v>17313.75</v>
      </c>
      <c r="W150" s="55" t="n">
        <f aca="false">P150-Q150</f>
        <v>17313.75</v>
      </c>
      <c r="X150" s="55" t="n">
        <f aca="false">IF(P150=0,0,ROUND((P150-Q150)/P150*100,2))</f>
        <v>51.02</v>
      </c>
      <c r="Y150" s="55" t="n">
        <f aca="false">IFERROR(G150-F150,"")</f>
        <v>3</v>
      </c>
      <c r="Z150" s="55" t="str">
        <f aca="false">IF(U150&lt;=0,"On Time","Late")</f>
        <v>Late</v>
      </c>
      <c r="AA150" s="55" t="str">
        <f aca="false">TEXT(E150,"yyyy-mm")</f>
        <v>2023-11</v>
      </c>
      <c r="AB150" s="55" t="n">
        <f aca="false">YEAR(E150)</f>
        <v>2023</v>
      </c>
    </row>
    <row r="151" customFormat="false" ht="15" hidden="false" customHeight="true" outlineLevel="0" collapsed="false">
      <c r="A151" s="56" t="s">
        <v>1231</v>
      </c>
      <c r="B151" s="56" t="s">
        <v>1232</v>
      </c>
      <c r="C151" s="56" t="s">
        <v>1233</v>
      </c>
      <c r="D151" s="56" t="s">
        <v>1234</v>
      </c>
      <c r="E151" s="57" t="n">
        <v>44769</v>
      </c>
      <c r="F151" s="56" t="s">
        <v>1235</v>
      </c>
      <c r="G151" s="56" t="s">
        <v>1236</v>
      </c>
      <c r="H151" s="56" t="s">
        <v>9</v>
      </c>
      <c r="I151" s="56" t="s">
        <v>17</v>
      </c>
      <c r="J151" s="56" t="s">
        <v>1237</v>
      </c>
      <c r="K151" s="56" t="n">
        <v>395</v>
      </c>
      <c r="L151" s="56" t="n">
        <v>295</v>
      </c>
      <c r="M151" s="56" t="n">
        <v>290.73</v>
      </c>
      <c r="N151" s="56" t="n">
        <v>6.7</v>
      </c>
      <c r="O151" s="54" t="n">
        <f aca="false">ROUND(M151*(1-N151/100),2)</f>
        <v>271.25</v>
      </c>
      <c r="P151" s="54" t="n">
        <f aca="false">ROUND(O151*L151,2)</f>
        <v>80018.75</v>
      </c>
      <c r="Q151" s="56" t="n">
        <v>35343.01</v>
      </c>
      <c r="R151" s="56" t="s">
        <v>380</v>
      </c>
      <c r="S151" s="54" t="n">
        <f aca="false">IF(K151=0,0,ROUND(L151/K151*100,2))</f>
        <v>74.68</v>
      </c>
      <c r="T151" s="56" t="s">
        <v>444</v>
      </c>
      <c r="U151" s="56" t="s">
        <v>26</v>
      </c>
      <c r="V151" s="56" t="n">
        <v>44675.74</v>
      </c>
      <c r="W151" s="55" t="n">
        <f aca="false">P151-Q151</f>
        <v>44675.74</v>
      </c>
      <c r="X151" s="55" t="n">
        <f aca="false">IF(P151=0,0,ROUND((P151-Q151)/P151*100,2))</f>
        <v>55.83</v>
      </c>
      <c r="Y151" s="55" t="n">
        <f aca="false">IFERROR(G151-F151,"")</f>
        <v>3</v>
      </c>
      <c r="Z151" s="55" t="str">
        <f aca="false">IF(U151&lt;=0,"On Time","Late")</f>
        <v>Late</v>
      </c>
      <c r="AA151" s="55" t="str">
        <f aca="false">TEXT(E151,"yyyy-mm")</f>
        <v>2022-07</v>
      </c>
      <c r="AB151" s="55" t="n">
        <f aca="false">YEAR(E151)</f>
        <v>2022</v>
      </c>
    </row>
    <row r="152" customFormat="false" ht="15" hidden="false" customHeight="true" outlineLevel="0" collapsed="false">
      <c r="A152" s="52" t="s">
        <v>1238</v>
      </c>
      <c r="B152" s="52" t="s">
        <v>1239</v>
      </c>
      <c r="C152" s="52" t="s">
        <v>1240</v>
      </c>
      <c r="D152" s="52" t="s">
        <v>1241</v>
      </c>
      <c r="E152" s="53" t="n">
        <v>45120</v>
      </c>
      <c r="F152" s="52" t="s">
        <v>1242</v>
      </c>
      <c r="G152" s="52" t="s">
        <v>1243</v>
      </c>
      <c r="H152" s="52" t="s">
        <v>18</v>
      </c>
      <c r="I152" s="52" t="s">
        <v>17</v>
      </c>
      <c r="J152" s="52" t="s">
        <v>362</v>
      </c>
      <c r="K152" s="52" t="n">
        <v>1289</v>
      </c>
      <c r="L152" s="52" t="n">
        <v>1289</v>
      </c>
      <c r="M152" s="52" t="n">
        <v>125.23</v>
      </c>
      <c r="N152" s="52" t="n">
        <v>0.9</v>
      </c>
      <c r="O152" s="54" t="n">
        <f aca="false">ROUND(M152*(1-N152/100),2)</f>
        <v>124.1</v>
      </c>
      <c r="P152" s="54" t="n">
        <f aca="false">ROUND(O152*L152,2)</f>
        <v>159964.9</v>
      </c>
      <c r="Q152" s="52" t="n">
        <v>69942.89</v>
      </c>
      <c r="R152" s="52" t="s">
        <v>396</v>
      </c>
      <c r="S152" s="54" t="n">
        <f aca="false">IF(K152=0,0,ROUND(L152/K152*100,2))</f>
        <v>100</v>
      </c>
      <c r="T152" s="52" t="s">
        <v>566</v>
      </c>
      <c r="U152" s="52" t="s">
        <v>39</v>
      </c>
      <c r="V152" s="52" t="n">
        <v>90022.01</v>
      </c>
      <c r="W152" s="55" t="n">
        <f aca="false">P152-Q152</f>
        <v>90022.01</v>
      </c>
      <c r="X152" s="55" t="n">
        <f aca="false">IF(P152=0,0,ROUND((P152-Q152)/P152*100,2))</f>
        <v>56.28</v>
      </c>
      <c r="Y152" s="55" t="n">
        <f aca="false">IFERROR(G152-F152,"")</f>
        <v>3</v>
      </c>
      <c r="Z152" s="55" t="str">
        <f aca="false">IF(U152&lt;=0,"On Time","Late")</f>
        <v>Late</v>
      </c>
      <c r="AA152" s="55" t="str">
        <f aca="false">TEXT(E152,"yyyy-mm")</f>
        <v>2023-07</v>
      </c>
      <c r="AB152" s="55" t="n">
        <f aca="false">YEAR(E152)</f>
        <v>2023</v>
      </c>
    </row>
    <row r="153" customFormat="false" ht="15" hidden="false" customHeight="true" outlineLevel="0" collapsed="false">
      <c r="A153" s="56" t="s">
        <v>1244</v>
      </c>
      <c r="B153" s="56" t="s">
        <v>1245</v>
      </c>
      <c r="C153" s="56" t="s">
        <v>1246</v>
      </c>
      <c r="D153" s="56" t="s">
        <v>1247</v>
      </c>
      <c r="E153" s="57" t="n">
        <v>45276</v>
      </c>
      <c r="F153" s="56" t="s">
        <v>1248</v>
      </c>
      <c r="G153" s="56" t="s">
        <v>1248</v>
      </c>
      <c r="H153" s="56" t="s">
        <v>12</v>
      </c>
      <c r="I153" s="56" t="s">
        <v>14</v>
      </c>
      <c r="J153" s="56" t="s">
        <v>627</v>
      </c>
      <c r="K153" s="56" t="n">
        <v>222</v>
      </c>
      <c r="L153" s="56" t="n">
        <v>222</v>
      </c>
      <c r="M153" s="56" t="n">
        <v>370.75</v>
      </c>
      <c r="N153" s="56" t="n">
        <v>1.2</v>
      </c>
      <c r="O153" s="54" t="n">
        <f aca="false">ROUND(M153*(1-N153/100),2)</f>
        <v>366.3</v>
      </c>
      <c r="P153" s="54" t="n">
        <f aca="false">ROUND(O153*L153,2)</f>
        <v>81318.6</v>
      </c>
      <c r="Q153" s="56" t="n">
        <v>39181.54</v>
      </c>
      <c r="R153" s="56" t="s">
        <v>371</v>
      </c>
      <c r="S153" s="54" t="n">
        <f aca="false">IF(K153=0,0,ROUND(L153/K153*100,2))</f>
        <v>100</v>
      </c>
      <c r="T153" s="56" t="s">
        <v>620</v>
      </c>
      <c r="U153" s="56" t="s">
        <v>44</v>
      </c>
      <c r="V153" s="56" t="n">
        <v>42137.06</v>
      </c>
      <c r="W153" s="55" t="n">
        <f aca="false">P153-Q153</f>
        <v>42137.06</v>
      </c>
      <c r="X153" s="55" t="n">
        <f aca="false">IF(P153=0,0,ROUND((P153-Q153)/P153*100,2))</f>
        <v>51.82</v>
      </c>
      <c r="Y153" s="55" t="n">
        <f aca="false">IFERROR(G153-F153,"")</f>
        <v>0</v>
      </c>
      <c r="Z153" s="55" t="str">
        <f aca="false">IF(U153&lt;=0,"On Time","Late")</f>
        <v>Late</v>
      </c>
      <c r="AA153" s="55" t="str">
        <f aca="false">TEXT(E153,"yyyy-mm")</f>
        <v>2023-12</v>
      </c>
      <c r="AB153" s="55" t="n">
        <f aca="false">YEAR(E153)</f>
        <v>2023</v>
      </c>
    </row>
    <row r="154" customFormat="false" ht="15" hidden="false" customHeight="true" outlineLevel="0" collapsed="false">
      <c r="A154" s="52" t="s">
        <v>1249</v>
      </c>
      <c r="B154" s="52" t="s">
        <v>698</v>
      </c>
      <c r="C154" s="52" t="s">
        <v>1250</v>
      </c>
      <c r="D154" s="52" t="s">
        <v>479</v>
      </c>
      <c r="E154" s="53" t="n">
        <v>44709</v>
      </c>
      <c r="F154" s="52" t="s">
        <v>601</v>
      </c>
      <c r="G154" s="52" t="s">
        <v>1251</v>
      </c>
      <c r="H154" s="52" t="s">
        <v>9</v>
      </c>
      <c r="I154" s="52" t="s">
        <v>23</v>
      </c>
      <c r="J154" s="52" t="s">
        <v>362</v>
      </c>
      <c r="K154" s="52" t="n">
        <v>1419</v>
      </c>
      <c r="L154" s="52" t="n">
        <v>1419</v>
      </c>
      <c r="M154" s="52" t="n">
        <v>234.57</v>
      </c>
      <c r="N154" s="52" t="n">
        <v>8.3</v>
      </c>
      <c r="O154" s="54" t="n">
        <f aca="false">ROUND(M154*(1-N154/100),2)</f>
        <v>215.1</v>
      </c>
      <c r="P154" s="54" t="n">
        <f aca="false">ROUND(O154*L154,2)</f>
        <v>305226.9</v>
      </c>
      <c r="Q154" s="52" t="n">
        <v>185464.07</v>
      </c>
      <c r="R154" s="52" t="s">
        <v>371</v>
      </c>
      <c r="S154" s="54" t="n">
        <f aca="false">IF(K154=0,0,ROUND(L154/K154*100,2))</f>
        <v>100</v>
      </c>
      <c r="T154" s="52" t="s">
        <v>537</v>
      </c>
      <c r="U154" s="52" t="s">
        <v>22</v>
      </c>
      <c r="V154" s="52" t="n">
        <v>119762.83</v>
      </c>
      <c r="W154" s="55" t="n">
        <f aca="false">P154-Q154</f>
        <v>119762.83</v>
      </c>
      <c r="X154" s="55" t="n">
        <f aca="false">IF(P154=0,0,ROUND((P154-Q154)/P154*100,2))</f>
        <v>39.24</v>
      </c>
      <c r="Y154" s="55" t="n">
        <f aca="false">IFERROR(G154-F154,"")</f>
        <v>1</v>
      </c>
      <c r="Z154" s="55" t="str">
        <f aca="false">IF(U154&lt;=0,"On Time","Late")</f>
        <v>Late</v>
      </c>
      <c r="AA154" s="55" t="str">
        <f aca="false">TEXT(E154,"yyyy-mm")</f>
        <v>2022-05</v>
      </c>
      <c r="AB154" s="55" t="n">
        <f aca="false">YEAR(E154)</f>
        <v>2022</v>
      </c>
    </row>
    <row r="155" customFormat="false" ht="15" hidden="false" customHeight="true" outlineLevel="0" collapsed="false">
      <c r="A155" s="56" t="s">
        <v>1252</v>
      </c>
      <c r="B155" s="56" t="s">
        <v>1253</v>
      </c>
      <c r="C155" s="56" t="s">
        <v>1203</v>
      </c>
      <c r="D155" s="56" t="s">
        <v>1169</v>
      </c>
      <c r="E155" s="57" t="n">
        <v>45376</v>
      </c>
      <c r="F155" s="56" t="s">
        <v>894</v>
      </c>
      <c r="G155" s="56" t="s">
        <v>1254</v>
      </c>
      <c r="H155" s="56" t="s">
        <v>21</v>
      </c>
      <c r="I155" s="56" t="s">
        <v>11</v>
      </c>
      <c r="J155" s="56" t="s">
        <v>594</v>
      </c>
      <c r="K155" s="56" t="n">
        <v>1187</v>
      </c>
      <c r="L155" s="56" t="n">
        <v>1187</v>
      </c>
      <c r="M155" s="56" t="n">
        <v>194.56</v>
      </c>
      <c r="N155" s="56" t="n">
        <v>6.8</v>
      </c>
      <c r="O155" s="54" t="n">
        <f aca="false">ROUND(M155*(1-N155/100),2)</f>
        <v>181.33</v>
      </c>
      <c r="P155" s="54" t="n">
        <f aca="false">ROUND(O155*L155,2)</f>
        <v>215238.71</v>
      </c>
      <c r="Q155" s="56" t="n">
        <v>115381.92</v>
      </c>
      <c r="R155" s="56" t="s">
        <v>396</v>
      </c>
      <c r="S155" s="54" t="n">
        <f aca="false">IF(K155=0,0,ROUND(L155/K155*100,2))</f>
        <v>100</v>
      </c>
      <c r="T155" s="56" t="s">
        <v>363</v>
      </c>
      <c r="U155" s="56" t="s">
        <v>47</v>
      </c>
      <c r="V155" s="56" t="n">
        <v>99856.79</v>
      </c>
      <c r="W155" s="55" t="n">
        <f aca="false">P155-Q155</f>
        <v>99856.79</v>
      </c>
      <c r="X155" s="55" t="n">
        <f aca="false">IF(P155=0,0,ROUND((P155-Q155)/P155*100,2))</f>
        <v>46.39</v>
      </c>
      <c r="Y155" s="55" t="n">
        <f aca="false">IFERROR(G155-F155,"")</f>
        <v>1</v>
      </c>
      <c r="Z155" s="55" t="str">
        <f aca="false">IF(U155&lt;=0,"On Time","Late")</f>
        <v>Late</v>
      </c>
      <c r="AA155" s="55" t="str">
        <f aca="false">TEXT(E155,"yyyy-mm")</f>
        <v>2024-03</v>
      </c>
      <c r="AB155" s="55" t="n">
        <f aca="false">YEAR(E155)</f>
        <v>2024</v>
      </c>
    </row>
    <row r="156" customFormat="false" ht="15" hidden="false" customHeight="true" outlineLevel="0" collapsed="false">
      <c r="A156" s="52" t="s">
        <v>1255</v>
      </c>
      <c r="B156" s="52" t="s">
        <v>1256</v>
      </c>
      <c r="C156" s="52" t="s">
        <v>484</v>
      </c>
      <c r="D156" s="52" t="s">
        <v>1257</v>
      </c>
      <c r="E156" s="53" t="n">
        <v>45381</v>
      </c>
      <c r="F156" s="52" t="s">
        <v>782</v>
      </c>
      <c r="G156" s="52" t="s">
        <v>782</v>
      </c>
      <c r="H156" s="52" t="s">
        <v>9</v>
      </c>
      <c r="I156" s="52" t="s">
        <v>25</v>
      </c>
      <c r="J156" s="52" t="s">
        <v>1045</v>
      </c>
      <c r="K156" s="52" t="n">
        <v>762</v>
      </c>
      <c r="L156" s="52" t="n">
        <v>762</v>
      </c>
      <c r="M156" s="52" t="n">
        <v>929.59</v>
      </c>
      <c r="N156" s="52" t="n">
        <v>14</v>
      </c>
      <c r="O156" s="54" t="n">
        <f aca="false">ROUND(M156*(1-N156/100),2)</f>
        <v>799.45</v>
      </c>
      <c r="P156" s="54" t="n">
        <f aca="false">ROUND(O156*L156,2)</f>
        <v>609180.9</v>
      </c>
      <c r="Q156" s="52" t="n">
        <v>335618.61</v>
      </c>
      <c r="R156" s="52" t="s">
        <v>371</v>
      </c>
      <c r="S156" s="54" t="n">
        <f aca="false">IF(K156=0,0,ROUND(L156/K156*100,2))</f>
        <v>100</v>
      </c>
      <c r="T156" s="52" t="s">
        <v>436</v>
      </c>
      <c r="U156" s="52" t="s">
        <v>47</v>
      </c>
      <c r="V156" s="52" t="n">
        <v>273562.29</v>
      </c>
      <c r="W156" s="55" t="n">
        <f aca="false">P156-Q156</f>
        <v>273562.29</v>
      </c>
      <c r="X156" s="55" t="n">
        <f aca="false">IF(P156=0,0,ROUND((P156-Q156)/P156*100,2))</f>
        <v>44.91</v>
      </c>
      <c r="Y156" s="55" t="n">
        <f aca="false">IFERROR(G156-F156,"")</f>
        <v>0</v>
      </c>
      <c r="Z156" s="55" t="str">
        <f aca="false">IF(U156&lt;=0,"On Time","Late")</f>
        <v>Late</v>
      </c>
      <c r="AA156" s="55" t="str">
        <f aca="false">TEXT(E156,"yyyy-mm")</f>
        <v>2024-03</v>
      </c>
      <c r="AB156" s="55" t="n">
        <f aca="false">YEAR(E156)</f>
        <v>2024</v>
      </c>
    </row>
    <row r="157" customFormat="false" ht="15" hidden="false" customHeight="true" outlineLevel="0" collapsed="false">
      <c r="A157" s="56" t="s">
        <v>1258</v>
      </c>
      <c r="B157" s="56" t="s">
        <v>391</v>
      </c>
      <c r="C157" s="56" t="s">
        <v>1259</v>
      </c>
      <c r="D157" s="56" t="s">
        <v>1260</v>
      </c>
      <c r="E157" s="57" t="n">
        <v>45348</v>
      </c>
      <c r="F157" s="56" t="s">
        <v>1261</v>
      </c>
      <c r="G157" s="56" t="s">
        <v>1261</v>
      </c>
      <c r="H157" s="56" t="s">
        <v>18</v>
      </c>
      <c r="I157" s="56" t="s">
        <v>17</v>
      </c>
      <c r="J157" s="56" t="s">
        <v>339</v>
      </c>
      <c r="K157" s="56" t="n">
        <v>1174</v>
      </c>
      <c r="L157" s="56" t="n">
        <v>1129</v>
      </c>
      <c r="M157" s="56" t="n">
        <v>119.96</v>
      </c>
      <c r="N157" s="56" t="n">
        <v>3</v>
      </c>
      <c r="O157" s="54" t="n">
        <f aca="false">ROUND(M157*(1-N157/100),2)</f>
        <v>116.36</v>
      </c>
      <c r="P157" s="54" t="n">
        <f aca="false">ROUND(O157*L157,2)</f>
        <v>131370.44</v>
      </c>
      <c r="Q157" s="56" t="n">
        <v>84242.75</v>
      </c>
      <c r="R157" s="56" t="s">
        <v>380</v>
      </c>
      <c r="S157" s="54" t="n">
        <f aca="false">IF(K157=0,0,ROUND(L157/K157*100,2))</f>
        <v>96.17</v>
      </c>
      <c r="T157" s="56" t="s">
        <v>1230</v>
      </c>
      <c r="U157" s="56" t="s">
        <v>46</v>
      </c>
      <c r="V157" s="56" t="n">
        <v>47127.69</v>
      </c>
      <c r="W157" s="55" t="n">
        <f aca="false">P157-Q157</f>
        <v>47127.69</v>
      </c>
      <c r="X157" s="55" t="n">
        <f aca="false">IF(P157=0,0,ROUND((P157-Q157)/P157*100,2))</f>
        <v>35.87</v>
      </c>
      <c r="Y157" s="55" t="n">
        <f aca="false">IFERROR(G157-F157,"")</f>
        <v>0</v>
      </c>
      <c r="Z157" s="55" t="str">
        <f aca="false">IF(U157&lt;=0,"On Time","Late")</f>
        <v>Late</v>
      </c>
      <c r="AA157" s="55" t="str">
        <f aca="false">TEXT(E157,"yyyy-mm")</f>
        <v>2024-02</v>
      </c>
      <c r="AB157" s="55" t="n">
        <f aca="false">YEAR(E157)</f>
        <v>2024</v>
      </c>
    </row>
    <row r="158" customFormat="false" ht="15" hidden="false" customHeight="true" outlineLevel="0" collapsed="false">
      <c r="A158" s="52" t="s">
        <v>1262</v>
      </c>
      <c r="B158" s="52" t="s">
        <v>874</v>
      </c>
      <c r="C158" s="52" t="s">
        <v>1263</v>
      </c>
      <c r="D158" s="52" t="s">
        <v>1264</v>
      </c>
      <c r="E158" s="53" t="n">
        <v>44593</v>
      </c>
      <c r="F158" s="52" t="s">
        <v>1265</v>
      </c>
      <c r="G158" s="52" t="s">
        <v>1266</v>
      </c>
      <c r="H158" s="52" t="s">
        <v>21</v>
      </c>
      <c r="I158" s="52" t="s">
        <v>25</v>
      </c>
      <c r="J158" s="52" t="s">
        <v>370</v>
      </c>
      <c r="K158" s="52" t="n">
        <v>26</v>
      </c>
      <c r="L158" s="52" t="n">
        <v>26</v>
      </c>
      <c r="M158" s="52" t="n">
        <v>844.38</v>
      </c>
      <c r="N158" s="52" t="n">
        <v>11.7</v>
      </c>
      <c r="O158" s="54" t="n">
        <f aca="false">ROUND(M158*(1-N158/100),2)</f>
        <v>745.59</v>
      </c>
      <c r="P158" s="54" t="n">
        <f aca="false">ROUND(O158*L158,2)</f>
        <v>19385.34</v>
      </c>
      <c r="Q158" s="52" t="n">
        <v>9604.4</v>
      </c>
      <c r="R158" s="52" t="s">
        <v>380</v>
      </c>
      <c r="S158" s="54" t="n">
        <f aca="false">IF(K158=0,0,ROUND(L158/K158*100,2))</f>
        <v>100</v>
      </c>
      <c r="T158" s="52" t="s">
        <v>999</v>
      </c>
      <c r="U158" s="52" t="s">
        <v>13</v>
      </c>
      <c r="V158" s="52" t="n">
        <v>9780.94</v>
      </c>
      <c r="W158" s="55" t="n">
        <f aca="false">P158-Q158</f>
        <v>9780.94</v>
      </c>
      <c r="X158" s="55" t="n">
        <f aca="false">IF(P158=0,0,ROUND((P158-Q158)/P158*100,2))</f>
        <v>50.46</v>
      </c>
      <c r="Y158" s="55" t="n">
        <f aca="false">IFERROR(G158-F158,"")</f>
        <v>1</v>
      </c>
      <c r="Z158" s="55" t="str">
        <f aca="false">IF(U158&lt;=0,"On Time","Late")</f>
        <v>Late</v>
      </c>
      <c r="AA158" s="55" t="str">
        <f aca="false">TEXT(E158,"yyyy-mm")</f>
        <v>2022-02</v>
      </c>
      <c r="AB158" s="55" t="n">
        <f aca="false">YEAR(E158)</f>
        <v>2022</v>
      </c>
    </row>
    <row r="159" customFormat="false" ht="15" hidden="false" customHeight="true" outlineLevel="0" collapsed="false">
      <c r="A159" s="56" t="s">
        <v>1267</v>
      </c>
      <c r="B159" s="56" t="s">
        <v>789</v>
      </c>
      <c r="C159" s="56" t="s">
        <v>1268</v>
      </c>
      <c r="D159" s="56" t="s">
        <v>1269</v>
      </c>
      <c r="E159" s="57" t="n">
        <v>44674</v>
      </c>
      <c r="F159" s="56" t="s">
        <v>1270</v>
      </c>
      <c r="G159" s="56" t="s">
        <v>1270</v>
      </c>
      <c r="H159" s="56" t="s">
        <v>15</v>
      </c>
      <c r="I159" s="56" t="s">
        <v>14</v>
      </c>
      <c r="J159" s="56" t="s">
        <v>354</v>
      </c>
      <c r="K159" s="56" t="n">
        <v>970</v>
      </c>
      <c r="L159" s="56" t="n">
        <v>970</v>
      </c>
      <c r="M159" s="56" t="n">
        <v>228.75</v>
      </c>
      <c r="N159" s="56" t="n">
        <v>2.3</v>
      </c>
      <c r="O159" s="54" t="n">
        <f aca="false">ROUND(M159*(1-N159/100),2)</f>
        <v>223.49</v>
      </c>
      <c r="P159" s="54" t="n">
        <f aca="false">ROUND(O159*L159,2)</f>
        <v>216785.3</v>
      </c>
      <c r="Q159" s="56" t="n">
        <v>117538.23</v>
      </c>
      <c r="R159" s="56" t="s">
        <v>340</v>
      </c>
      <c r="S159" s="54" t="n">
        <f aca="false">IF(K159=0,0,ROUND(L159/K159*100,2))</f>
        <v>100</v>
      </c>
      <c r="T159" s="56" t="s">
        <v>1046</v>
      </c>
      <c r="U159" s="56" t="s">
        <v>19</v>
      </c>
      <c r="V159" s="56" t="n">
        <v>99247.07</v>
      </c>
      <c r="W159" s="55" t="n">
        <f aca="false">P159-Q159</f>
        <v>99247.07</v>
      </c>
      <c r="X159" s="55" t="n">
        <f aca="false">IF(P159=0,0,ROUND((P159-Q159)/P159*100,2))</f>
        <v>45.78</v>
      </c>
      <c r="Y159" s="55" t="n">
        <f aca="false">IFERROR(G159-F159,"")</f>
        <v>0</v>
      </c>
      <c r="Z159" s="55" t="str">
        <f aca="false">IF(U159&lt;=0,"On Time","Late")</f>
        <v>Late</v>
      </c>
      <c r="AA159" s="55" t="str">
        <f aca="false">TEXT(E159,"yyyy-mm")</f>
        <v>2022-04</v>
      </c>
      <c r="AB159" s="55" t="n">
        <f aca="false">YEAR(E159)</f>
        <v>2022</v>
      </c>
    </row>
    <row r="160" customFormat="false" ht="15" hidden="false" customHeight="true" outlineLevel="0" collapsed="false">
      <c r="A160" s="52" t="s">
        <v>1271</v>
      </c>
      <c r="B160" s="52" t="s">
        <v>1272</v>
      </c>
      <c r="C160" s="52" t="s">
        <v>1273</v>
      </c>
      <c r="D160" s="52" t="s">
        <v>1274</v>
      </c>
      <c r="E160" s="53" t="n">
        <v>45542</v>
      </c>
      <c r="F160" s="52" t="s">
        <v>1275</v>
      </c>
      <c r="G160" s="52" t="s">
        <v>1276</v>
      </c>
      <c r="H160" s="52" t="s">
        <v>15</v>
      </c>
      <c r="I160" s="52" t="s">
        <v>14</v>
      </c>
      <c r="J160" s="52" t="s">
        <v>481</v>
      </c>
      <c r="K160" s="52" t="n">
        <v>115</v>
      </c>
      <c r="L160" s="52" t="n">
        <v>115</v>
      </c>
      <c r="M160" s="52" t="n">
        <v>653.58</v>
      </c>
      <c r="N160" s="52" t="n">
        <v>9.4</v>
      </c>
      <c r="O160" s="54" t="n">
        <f aca="false">ROUND(M160*(1-N160/100),2)</f>
        <v>592.14</v>
      </c>
      <c r="P160" s="54" t="n">
        <f aca="false">ROUND(O160*L160,2)</f>
        <v>68096.1</v>
      </c>
      <c r="Q160" s="52" t="n">
        <v>37296.43</v>
      </c>
      <c r="R160" s="52" t="s">
        <v>380</v>
      </c>
      <c r="S160" s="54" t="n">
        <f aca="false">IF(K160=0,0,ROUND(L160/K160*100,2))</f>
        <v>100</v>
      </c>
      <c r="T160" s="52" t="s">
        <v>341</v>
      </c>
      <c r="U160" s="52" t="s">
        <v>53</v>
      </c>
      <c r="V160" s="52" t="n">
        <v>30799.67</v>
      </c>
      <c r="W160" s="55" t="n">
        <f aca="false">P160-Q160</f>
        <v>30799.67</v>
      </c>
      <c r="X160" s="55" t="n">
        <f aca="false">IF(P160=0,0,ROUND((P160-Q160)/P160*100,2))</f>
        <v>45.23</v>
      </c>
      <c r="Y160" s="55" t="n">
        <f aca="false">IFERROR(G160-F160,"")</f>
        <v>1</v>
      </c>
      <c r="Z160" s="55" t="str">
        <f aca="false">IF(U160&lt;=0,"On Time","Late")</f>
        <v>Late</v>
      </c>
      <c r="AA160" s="55" t="str">
        <f aca="false">TEXT(E160,"yyyy-mm")</f>
        <v>2024-09</v>
      </c>
      <c r="AB160" s="55" t="n">
        <f aca="false">YEAR(E160)</f>
        <v>2024</v>
      </c>
    </row>
    <row r="161" customFormat="false" ht="15" hidden="false" customHeight="true" outlineLevel="0" collapsed="false">
      <c r="A161" s="56" t="s">
        <v>1277</v>
      </c>
      <c r="B161" s="56" t="s">
        <v>1278</v>
      </c>
      <c r="C161" s="56" t="s">
        <v>1279</v>
      </c>
      <c r="D161" s="56" t="s">
        <v>1280</v>
      </c>
      <c r="E161" s="57" t="n">
        <v>44970</v>
      </c>
      <c r="F161" s="56" t="s">
        <v>1281</v>
      </c>
      <c r="G161" s="56" t="s">
        <v>609</v>
      </c>
      <c r="H161" s="56" t="s">
        <v>18</v>
      </c>
      <c r="I161" s="56" t="s">
        <v>25</v>
      </c>
      <c r="J161" s="56" t="s">
        <v>536</v>
      </c>
      <c r="K161" s="56" t="n">
        <v>245</v>
      </c>
      <c r="L161" s="56" t="n">
        <v>245</v>
      </c>
      <c r="M161" s="56" t="n">
        <v>255.08</v>
      </c>
      <c r="N161" s="56" t="n">
        <v>0.5</v>
      </c>
      <c r="O161" s="54" t="n">
        <f aca="false">ROUND(M161*(1-N161/100),2)</f>
        <v>253.8</v>
      </c>
      <c r="P161" s="54" t="n">
        <f aca="false">ROUND(O161*L161,2)</f>
        <v>62181</v>
      </c>
      <c r="Q161" s="56" t="n">
        <v>29939.05</v>
      </c>
      <c r="R161" s="56" t="s">
        <v>396</v>
      </c>
      <c r="S161" s="54" t="n">
        <f aca="false">IF(K161=0,0,ROUND(L161/K161*100,2))</f>
        <v>100</v>
      </c>
      <c r="T161" s="56" t="s">
        <v>999</v>
      </c>
      <c r="U161" s="56" t="s">
        <v>34</v>
      </c>
      <c r="V161" s="56" t="n">
        <v>32241.95</v>
      </c>
      <c r="W161" s="55" t="n">
        <f aca="false">P161-Q161</f>
        <v>32241.95</v>
      </c>
      <c r="X161" s="55" t="n">
        <f aca="false">IF(P161=0,0,ROUND((P161-Q161)/P161*100,2))</f>
        <v>51.85</v>
      </c>
      <c r="Y161" s="55" t="n">
        <f aca="false">IFERROR(G161-F161,"")</f>
        <v>2</v>
      </c>
      <c r="Z161" s="55" t="str">
        <f aca="false">IF(U161&lt;=0,"On Time","Late")</f>
        <v>Late</v>
      </c>
      <c r="AA161" s="55" t="str">
        <f aca="false">TEXT(E161,"yyyy-mm")</f>
        <v>2023-02</v>
      </c>
      <c r="AB161" s="55" t="n">
        <f aca="false">YEAR(E161)</f>
        <v>2023</v>
      </c>
    </row>
    <row r="162" customFormat="false" ht="15" hidden="false" customHeight="true" outlineLevel="0" collapsed="false">
      <c r="A162" s="52" t="s">
        <v>1282</v>
      </c>
      <c r="B162" s="52" t="s">
        <v>1074</v>
      </c>
      <c r="C162" s="52" t="s">
        <v>1283</v>
      </c>
      <c r="D162" s="52" t="s">
        <v>1284</v>
      </c>
      <c r="E162" s="53" t="n">
        <v>45292</v>
      </c>
      <c r="F162" s="52" t="s">
        <v>1223</v>
      </c>
      <c r="G162" s="52" t="s">
        <v>1223</v>
      </c>
      <c r="H162" s="52" t="s">
        <v>18</v>
      </c>
      <c r="I162" s="52" t="s">
        <v>27</v>
      </c>
      <c r="J162" s="52" t="s">
        <v>1285</v>
      </c>
      <c r="K162" s="52" t="n">
        <v>400</v>
      </c>
      <c r="L162" s="52" t="n">
        <v>400</v>
      </c>
      <c r="M162" s="52" t="n">
        <v>250.94</v>
      </c>
      <c r="N162" s="52" t="n">
        <v>18.5</v>
      </c>
      <c r="O162" s="54" t="n">
        <f aca="false">ROUND(M162*(1-N162/100),2)</f>
        <v>204.52</v>
      </c>
      <c r="P162" s="54" t="n">
        <f aca="false">ROUND(O162*L162,2)</f>
        <v>81808</v>
      </c>
      <c r="Q162" s="52" t="n">
        <v>51143.78</v>
      </c>
      <c r="R162" s="52" t="s">
        <v>396</v>
      </c>
      <c r="S162" s="54" t="n">
        <f aca="false">IF(K162=0,0,ROUND(L162/K162*100,2))</f>
        <v>100</v>
      </c>
      <c r="T162" s="52" t="s">
        <v>1230</v>
      </c>
      <c r="U162" s="52" t="s">
        <v>45</v>
      </c>
      <c r="V162" s="52" t="n">
        <v>30664.22</v>
      </c>
      <c r="W162" s="55" t="n">
        <f aca="false">P162-Q162</f>
        <v>30664.22</v>
      </c>
      <c r="X162" s="55" t="n">
        <f aca="false">IF(P162=0,0,ROUND((P162-Q162)/P162*100,2))</f>
        <v>37.48</v>
      </c>
      <c r="Y162" s="55" t="n">
        <f aca="false">IFERROR(G162-F162,"")</f>
        <v>0</v>
      </c>
      <c r="Z162" s="55" t="str">
        <f aca="false">IF(U162&lt;=0,"On Time","Late")</f>
        <v>Late</v>
      </c>
      <c r="AA162" s="55" t="str">
        <f aca="false">TEXT(E162,"yyyy-mm")</f>
        <v>2024-01</v>
      </c>
      <c r="AB162" s="55" t="n">
        <f aca="false">YEAR(E162)</f>
        <v>2024</v>
      </c>
    </row>
    <row r="163" customFormat="false" ht="15" hidden="false" customHeight="true" outlineLevel="0" collapsed="false">
      <c r="A163" s="56" t="s">
        <v>1286</v>
      </c>
      <c r="B163" s="56" t="s">
        <v>725</v>
      </c>
      <c r="C163" s="56" t="s">
        <v>1287</v>
      </c>
      <c r="D163" s="56" t="s">
        <v>1288</v>
      </c>
      <c r="E163" s="57" t="n">
        <v>45181</v>
      </c>
      <c r="F163" s="56" t="s">
        <v>1289</v>
      </c>
      <c r="G163" s="56" t="s">
        <v>822</v>
      </c>
      <c r="H163" s="56" t="s">
        <v>21</v>
      </c>
      <c r="I163" s="56" t="s">
        <v>23</v>
      </c>
      <c r="J163" s="56" t="s">
        <v>586</v>
      </c>
      <c r="K163" s="56" t="n">
        <v>298</v>
      </c>
      <c r="L163" s="56" t="n">
        <v>298</v>
      </c>
      <c r="M163" s="56" t="n">
        <v>443.28</v>
      </c>
      <c r="N163" s="56" t="n">
        <v>1.7</v>
      </c>
      <c r="O163" s="54" t="n">
        <f aca="false">ROUND(M163*(1-N163/100),2)</f>
        <v>435.74</v>
      </c>
      <c r="P163" s="54" t="n">
        <f aca="false">ROUND(O163*L163,2)</f>
        <v>129850.52</v>
      </c>
      <c r="Q163" s="56" t="n">
        <v>89460.99</v>
      </c>
      <c r="R163" s="56" t="s">
        <v>396</v>
      </c>
      <c r="S163" s="54" t="n">
        <f aca="false">IF(K163=0,0,ROUND(L163/K163*100,2))</f>
        <v>100</v>
      </c>
      <c r="T163" s="56" t="s">
        <v>537</v>
      </c>
      <c r="U163" s="56" t="s">
        <v>41</v>
      </c>
      <c r="V163" s="56" t="n">
        <v>40389.53</v>
      </c>
      <c r="W163" s="55" t="n">
        <f aca="false">P163-Q163</f>
        <v>40389.53</v>
      </c>
      <c r="X163" s="55" t="n">
        <f aca="false">IF(P163=0,0,ROUND((P163-Q163)/P163*100,2))</f>
        <v>31.1</v>
      </c>
      <c r="Y163" s="55" t="n">
        <f aca="false">IFERROR(G163-F163,"")</f>
        <v>3</v>
      </c>
      <c r="Z163" s="55" t="str">
        <f aca="false">IF(U163&lt;=0,"On Time","Late")</f>
        <v>Late</v>
      </c>
      <c r="AA163" s="55" t="str">
        <f aca="false">TEXT(E163,"yyyy-mm")</f>
        <v>2023-09</v>
      </c>
      <c r="AB163" s="55" t="n">
        <f aca="false">YEAR(E163)</f>
        <v>2023</v>
      </c>
    </row>
    <row r="164" customFormat="false" ht="15" hidden="false" customHeight="true" outlineLevel="0" collapsed="false">
      <c r="A164" s="52" t="s">
        <v>1290</v>
      </c>
      <c r="B164" s="52" t="s">
        <v>1291</v>
      </c>
      <c r="C164" s="52" t="s">
        <v>1292</v>
      </c>
      <c r="D164" s="52" t="s">
        <v>1293</v>
      </c>
      <c r="E164" s="53" t="n">
        <v>45263</v>
      </c>
      <c r="F164" s="52" t="s">
        <v>1294</v>
      </c>
      <c r="G164" s="52" t="s">
        <v>1295</v>
      </c>
      <c r="H164" s="52" t="s">
        <v>9</v>
      </c>
      <c r="I164" s="52" t="s">
        <v>14</v>
      </c>
      <c r="J164" s="52" t="s">
        <v>481</v>
      </c>
      <c r="K164" s="52" t="n">
        <v>1174</v>
      </c>
      <c r="L164" s="52" t="n">
        <v>1174</v>
      </c>
      <c r="M164" s="52" t="n">
        <v>94.48</v>
      </c>
      <c r="N164" s="52" t="n">
        <v>16.4</v>
      </c>
      <c r="O164" s="54" t="n">
        <f aca="false">ROUND(M164*(1-N164/100),2)</f>
        <v>78.99</v>
      </c>
      <c r="P164" s="54" t="n">
        <f aca="false">ROUND(O164*L164,2)</f>
        <v>92734.26</v>
      </c>
      <c r="Q164" s="52" t="n">
        <v>42856.83</v>
      </c>
      <c r="R164" s="52" t="s">
        <v>396</v>
      </c>
      <c r="S164" s="54" t="n">
        <f aca="false">IF(K164=0,0,ROUND(L164/K164*100,2))</f>
        <v>100</v>
      </c>
      <c r="T164" s="52" t="s">
        <v>355</v>
      </c>
      <c r="U164" s="52" t="s">
        <v>44</v>
      </c>
      <c r="V164" s="52" t="n">
        <v>49877.43</v>
      </c>
      <c r="W164" s="55" t="n">
        <f aca="false">P164-Q164</f>
        <v>49877.43</v>
      </c>
      <c r="X164" s="55" t="n">
        <f aca="false">IF(P164=0,0,ROUND((P164-Q164)/P164*100,2))</f>
        <v>53.79</v>
      </c>
      <c r="Y164" s="55" t="n">
        <f aca="false">IFERROR(G164-F164,"")</f>
        <v>2</v>
      </c>
      <c r="Z164" s="55" t="str">
        <f aca="false">IF(U164&lt;=0,"On Time","Late")</f>
        <v>Late</v>
      </c>
      <c r="AA164" s="55" t="str">
        <f aca="false">TEXT(E164,"yyyy-mm")</f>
        <v>2023-12</v>
      </c>
      <c r="AB164" s="55" t="n">
        <f aca="false">YEAR(E164)</f>
        <v>2023</v>
      </c>
    </row>
    <row r="165" customFormat="false" ht="15" hidden="false" customHeight="true" outlineLevel="0" collapsed="false">
      <c r="A165" s="56" t="s">
        <v>1296</v>
      </c>
      <c r="B165" s="56" t="s">
        <v>1297</v>
      </c>
      <c r="C165" s="56" t="s">
        <v>1298</v>
      </c>
      <c r="D165" s="56" t="s">
        <v>1299</v>
      </c>
      <c r="E165" s="57" t="n">
        <v>45179</v>
      </c>
      <c r="F165" s="56" t="s">
        <v>1289</v>
      </c>
      <c r="G165" s="56" t="s">
        <v>1289</v>
      </c>
      <c r="H165" s="56" t="s">
        <v>15</v>
      </c>
      <c r="I165" s="56" t="s">
        <v>23</v>
      </c>
      <c r="J165" s="56" t="s">
        <v>1300</v>
      </c>
      <c r="K165" s="56" t="n">
        <v>1815</v>
      </c>
      <c r="L165" s="56" t="n">
        <v>1815</v>
      </c>
      <c r="M165" s="56" t="n">
        <v>211.64</v>
      </c>
      <c r="N165" s="56" t="n">
        <v>1.7</v>
      </c>
      <c r="O165" s="54" t="n">
        <f aca="false">ROUND(M165*(1-N165/100),2)</f>
        <v>208.04</v>
      </c>
      <c r="P165" s="54" t="n">
        <f aca="false">ROUND(O165*L165,2)</f>
        <v>377592.6</v>
      </c>
      <c r="Q165" s="56" t="n">
        <v>228852.08</v>
      </c>
      <c r="R165" s="56" t="s">
        <v>396</v>
      </c>
      <c r="S165" s="54" t="n">
        <f aca="false">IF(K165=0,0,ROUND(L165/K165*100,2))</f>
        <v>100</v>
      </c>
      <c r="T165" s="56" t="s">
        <v>452</v>
      </c>
      <c r="U165" s="56" t="s">
        <v>41</v>
      </c>
      <c r="V165" s="56" t="n">
        <v>148740.52</v>
      </c>
      <c r="W165" s="55" t="n">
        <f aca="false">P165-Q165</f>
        <v>148740.52</v>
      </c>
      <c r="X165" s="55" t="n">
        <f aca="false">IF(P165=0,0,ROUND((P165-Q165)/P165*100,2))</f>
        <v>39.39</v>
      </c>
      <c r="Y165" s="55" t="n">
        <f aca="false">IFERROR(G165-F165,"")</f>
        <v>0</v>
      </c>
      <c r="Z165" s="55" t="str">
        <f aca="false">IF(U165&lt;=0,"On Time","Late")</f>
        <v>Late</v>
      </c>
      <c r="AA165" s="55" t="str">
        <f aca="false">TEXT(E165,"yyyy-mm")</f>
        <v>2023-09</v>
      </c>
      <c r="AB165" s="55" t="n">
        <f aca="false">YEAR(E165)</f>
        <v>2023</v>
      </c>
    </row>
    <row r="166" customFormat="false" ht="15" hidden="false" customHeight="true" outlineLevel="0" collapsed="false">
      <c r="A166" s="52" t="s">
        <v>1301</v>
      </c>
      <c r="B166" s="52" t="s">
        <v>1302</v>
      </c>
      <c r="C166" s="52" t="s">
        <v>1303</v>
      </c>
      <c r="D166" s="52" t="s">
        <v>1304</v>
      </c>
      <c r="E166" s="53" t="n">
        <v>45477</v>
      </c>
      <c r="F166" s="52" t="s">
        <v>1020</v>
      </c>
      <c r="G166" s="52" t="s">
        <v>1136</v>
      </c>
      <c r="H166" s="52" t="s">
        <v>18</v>
      </c>
      <c r="I166" s="52" t="s">
        <v>25</v>
      </c>
      <c r="J166" s="52" t="s">
        <v>1305</v>
      </c>
      <c r="K166" s="52" t="n">
        <v>1361</v>
      </c>
      <c r="L166" s="52" t="n">
        <v>1361</v>
      </c>
      <c r="M166" s="52" t="n">
        <v>203.04</v>
      </c>
      <c r="N166" s="52" t="n">
        <v>14.3</v>
      </c>
      <c r="O166" s="54" t="n">
        <f aca="false">ROUND(M166*(1-N166/100),2)</f>
        <v>174.01</v>
      </c>
      <c r="P166" s="54" t="n">
        <f aca="false">ROUND(O166*L166,2)</f>
        <v>236827.61</v>
      </c>
      <c r="Q166" s="52" t="n">
        <v>119973.52</v>
      </c>
      <c r="R166" s="52" t="s">
        <v>332</v>
      </c>
      <c r="S166" s="54" t="n">
        <f aca="false">IF(K166=0,0,ROUND(L166/K166*100,2))</f>
        <v>100</v>
      </c>
      <c r="T166" s="52" t="s">
        <v>690</v>
      </c>
      <c r="U166" s="52" t="s">
        <v>51</v>
      </c>
      <c r="V166" s="52" t="n">
        <v>116854.09</v>
      </c>
      <c r="W166" s="55" t="n">
        <f aca="false">P166-Q166</f>
        <v>116854.09</v>
      </c>
      <c r="X166" s="55" t="n">
        <f aca="false">IF(P166=0,0,ROUND((P166-Q166)/P166*100,2))</f>
        <v>49.34</v>
      </c>
      <c r="Y166" s="55" t="n">
        <f aca="false">IFERROR(G166-F166,"")</f>
        <v>1</v>
      </c>
      <c r="Z166" s="55" t="str">
        <f aca="false">IF(U166&lt;=0,"On Time","Late")</f>
        <v>Late</v>
      </c>
      <c r="AA166" s="55" t="str">
        <f aca="false">TEXT(E166,"yyyy-mm")</f>
        <v>2024-07</v>
      </c>
      <c r="AB166" s="55" t="n">
        <f aca="false">YEAR(E166)</f>
        <v>2024</v>
      </c>
    </row>
    <row r="167" customFormat="false" ht="15" hidden="false" customHeight="true" outlineLevel="0" collapsed="false">
      <c r="A167" s="56" t="s">
        <v>1306</v>
      </c>
      <c r="B167" s="56" t="s">
        <v>1307</v>
      </c>
      <c r="C167" s="56" t="s">
        <v>1308</v>
      </c>
      <c r="D167" s="56" t="s">
        <v>1309</v>
      </c>
      <c r="E167" s="57" t="n">
        <v>44923</v>
      </c>
      <c r="F167" s="56" t="s">
        <v>1009</v>
      </c>
      <c r="G167" s="56" t="s">
        <v>1010</v>
      </c>
      <c r="H167" s="56" t="s">
        <v>9</v>
      </c>
      <c r="I167" s="56" t="s">
        <v>27</v>
      </c>
      <c r="J167" s="56" t="s">
        <v>1310</v>
      </c>
      <c r="K167" s="56" t="n">
        <v>655</v>
      </c>
      <c r="L167" s="56" t="n">
        <v>655</v>
      </c>
      <c r="M167" s="56" t="n">
        <v>997.55</v>
      </c>
      <c r="N167" s="56" t="n">
        <v>4.4</v>
      </c>
      <c r="O167" s="54" t="n">
        <f aca="false">ROUND(M167*(1-N167/100),2)</f>
        <v>953.66</v>
      </c>
      <c r="P167" s="54" t="n">
        <f aca="false">ROUND(O167*L167,2)</f>
        <v>624647.3</v>
      </c>
      <c r="Q167" s="56" t="n">
        <v>428745.4</v>
      </c>
      <c r="R167" s="56" t="s">
        <v>396</v>
      </c>
      <c r="S167" s="54" t="n">
        <f aca="false">IF(K167=0,0,ROUND(L167/K167*100,2))</f>
        <v>100</v>
      </c>
      <c r="T167" s="56" t="s">
        <v>595</v>
      </c>
      <c r="U167" s="56" t="s">
        <v>32</v>
      </c>
      <c r="V167" s="56" t="n">
        <v>195901.9</v>
      </c>
      <c r="W167" s="55" t="n">
        <f aca="false">P167-Q167</f>
        <v>195901.9</v>
      </c>
      <c r="X167" s="55" t="n">
        <f aca="false">IF(P167=0,0,ROUND((P167-Q167)/P167*100,2))</f>
        <v>31.36</v>
      </c>
      <c r="Y167" s="55" t="n">
        <f aca="false">IFERROR(G167-F167,"")</f>
        <v>-1</v>
      </c>
      <c r="Z167" s="55" t="str">
        <f aca="false">IF(U167&lt;=0,"On Time","Late")</f>
        <v>Late</v>
      </c>
      <c r="AA167" s="55" t="str">
        <f aca="false">TEXT(E167,"yyyy-mm")</f>
        <v>2022-12</v>
      </c>
      <c r="AB167" s="55" t="n">
        <f aca="false">YEAR(E167)</f>
        <v>2022</v>
      </c>
    </row>
    <row r="168" customFormat="false" ht="15" hidden="false" customHeight="true" outlineLevel="0" collapsed="false">
      <c r="A168" s="52" t="s">
        <v>1311</v>
      </c>
      <c r="B168" s="52" t="s">
        <v>1312</v>
      </c>
      <c r="C168" s="52" t="s">
        <v>1313</v>
      </c>
      <c r="D168" s="52" t="s">
        <v>1314</v>
      </c>
      <c r="E168" s="53" t="n">
        <v>44718</v>
      </c>
      <c r="F168" s="52" t="s">
        <v>1315</v>
      </c>
      <c r="G168" s="52" t="s">
        <v>1316</v>
      </c>
      <c r="H168" s="52" t="s">
        <v>12</v>
      </c>
      <c r="I168" s="52" t="s">
        <v>14</v>
      </c>
      <c r="J168" s="52" t="s">
        <v>427</v>
      </c>
      <c r="K168" s="52" t="n">
        <v>304</v>
      </c>
      <c r="L168" s="52" t="n">
        <v>304</v>
      </c>
      <c r="M168" s="52" t="n">
        <v>697.54</v>
      </c>
      <c r="N168" s="52" t="n">
        <v>15.7</v>
      </c>
      <c r="O168" s="54" t="n">
        <f aca="false">ROUND(M168*(1-N168/100),2)</f>
        <v>588.03</v>
      </c>
      <c r="P168" s="54" t="n">
        <f aca="false">ROUND(O168*L168,2)</f>
        <v>178761.12</v>
      </c>
      <c r="Q168" s="52" t="n">
        <v>82464.58</v>
      </c>
      <c r="R168" s="52" t="s">
        <v>332</v>
      </c>
      <c r="S168" s="54" t="n">
        <f aca="false">IF(K168=0,0,ROUND(L168/K168*100,2))</f>
        <v>100</v>
      </c>
      <c r="T168" s="52" t="s">
        <v>495</v>
      </c>
      <c r="U168" s="52" t="s">
        <v>24</v>
      </c>
      <c r="V168" s="52" t="n">
        <v>96296.54</v>
      </c>
      <c r="W168" s="55" t="n">
        <f aca="false">P168-Q168</f>
        <v>96296.54</v>
      </c>
      <c r="X168" s="55" t="n">
        <f aca="false">IF(P168=0,0,ROUND((P168-Q168)/P168*100,2))</f>
        <v>53.87</v>
      </c>
      <c r="Y168" s="55" t="n">
        <f aca="false">IFERROR(G168-F168,"")</f>
        <v>1</v>
      </c>
      <c r="Z168" s="55" t="str">
        <f aca="false">IF(U168&lt;=0,"On Time","Late")</f>
        <v>Late</v>
      </c>
      <c r="AA168" s="55" t="str">
        <f aca="false">TEXT(E168,"yyyy-mm")</f>
        <v>2022-06</v>
      </c>
      <c r="AB168" s="55" t="n">
        <f aca="false">YEAR(E168)</f>
        <v>2022</v>
      </c>
    </row>
    <row r="169" customFormat="false" ht="15" hidden="false" customHeight="true" outlineLevel="0" collapsed="false">
      <c r="A169" s="56" t="s">
        <v>1317</v>
      </c>
      <c r="B169" s="56" t="s">
        <v>1256</v>
      </c>
      <c r="C169" s="56" t="s">
        <v>1178</v>
      </c>
      <c r="D169" s="56" t="s">
        <v>1318</v>
      </c>
      <c r="E169" s="57" t="n">
        <v>44604</v>
      </c>
      <c r="F169" s="56" t="s">
        <v>1044</v>
      </c>
      <c r="G169" s="56" t="s">
        <v>1319</v>
      </c>
      <c r="H169" s="56" t="s">
        <v>12</v>
      </c>
      <c r="I169" s="56" t="s">
        <v>17</v>
      </c>
      <c r="J169" s="56" t="s">
        <v>937</v>
      </c>
      <c r="K169" s="56" t="n">
        <v>39</v>
      </c>
      <c r="L169" s="56" t="n">
        <v>39</v>
      </c>
      <c r="M169" s="56" t="n">
        <v>212.69</v>
      </c>
      <c r="N169" s="56" t="n">
        <v>9.9</v>
      </c>
      <c r="O169" s="54" t="n">
        <f aca="false">ROUND(M169*(1-N169/100),2)</f>
        <v>191.63</v>
      </c>
      <c r="P169" s="54" t="n">
        <f aca="false">ROUND(O169*L169,2)</f>
        <v>7473.57</v>
      </c>
      <c r="Q169" s="56" t="n">
        <v>4504.53</v>
      </c>
      <c r="R169" s="56" t="s">
        <v>371</v>
      </c>
      <c r="S169" s="54" t="n">
        <f aca="false">IF(K169=0,0,ROUND(L169/K169*100,2))</f>
        <v>100</v>
      </c>
      <c r="T169" s="56" t="s">
        <v>1046</v>
      </c>
      <c r="U169" s="56" t="s">
        <v>13</v>
      </c>
      <c r="V169" s="56" t="n">
        <v>2969.04</v>
      </c>
      <c r="W169" s="55" t="n">
        <f aca="false">P169-Q169</f>
        <v>2969.04</v>
      </c>
      <c r="X169" s="55" t="n">
        <f aca="false">IF(P169=0,0,ROUND((P169-Q169)/P169*100,2))</f>
        <v>39.73</v>
      </c>
      <c r="Y169" s="55" t="n">
        <f aca="false">IFERROR(G169-F169,"")</f>
        <v>-1</v>
      </c>
      <c r="Z169" s="55" t="str">
        <f aca="false">IF(U169&lt;=0,"On Time","Late")</f>
        <v>Late</v>
      </c>
      <c r="AA169" s="55" t="str">
        <f aca="false">TEXT(E169,"yyyy-mm")</f>
        <v>2022-02</v>
      </c>
      <c r="AB169" s="55" t="n">
        <f aca="false">YEAR(E169)</f>
        <v>2022</v>
      </c>
    </row>
    <row r="170" customFormat="false" ht="15" hidden="false" customHeight="true" outlineLevel="0" collapsed="false">
      <c r="A170" s="52" t="s">
        <v>1320</v>
      </c>
      <c r="B170" s="52" t="s">
        <v>1321</v>
      </c>
      <c r="C170" s="52" t="s">
        <v>1322</v>
      </c>
      <c r="D170" s="52" t="s">
        <v>1323</v>
      </c>
      <c r="E170" s="53" t="n">
        <v>45408</v>
      </c>
      <c r="F170" s="52" t="s">
        <v>1324</v>
      </c>
      <c r="G170" s="52" t="s">
        <v>1324</v>
      </c>
      <c r="H170" s="52" t="s">
        <v>21</v>
      </c>
      <c r="I170" s="52" t="s">
        <v>23</v>
      </c>
      <c r="J170" s="52" t="s">
        <v>1325</v>
      </c>
      <c r="K170" s="52" t="n">
        <v>1952</v>
      </c>
      <c r="L170" s="52" t="n">
        <v>1952</v>
      </c>
      <c r="M170" s="52" t="n">
        <v>408.53</v>
      </c>
      <c r="N170" s="52" t="n">
        <v>16.4</v>
      </c>
      <c r="O170" s="54" t="n">
        <f aca="false">ROUND(M170*(1-N170/100),2)</f>
        <v>341.53</v>
      </c>
      <c r="P170" s="54" t="n">
        <f aca="false">ROUND(O170*L170,2)</f>
        <v>666666.56</v>
      </c>
      <c r="Q170" s="52" t="n">
        <v>456107.77</v>
      </c>
      <c r="R170" s="52" t="s">
        <v>396</v>
      </c>
      <c r="S170" s="54" t="n">
        <f aca="false">IF(K170=0,0,ROUND(L170/K170*100,2))</f>
        <v>100</v>
      </c>
      <c r="T170" s="52" t="s">
        <v>341</v>
      </c>
      <c r="U170" s="52" t="s">
        <v>48</v>
      </c>
      <c r="V170" s="52" t="n">
        <v>210558.79</v>
      </c>
      <c r="W170" s="55" t="n">
        <f aca="false">P170-Q170</f>
        <v>210558.79</v>
      </c>
      <c r="X170" s="55" t="n">
        <f aca="false">IF(P170=0,0,ROUND((P170-Q170)/P170*100,2))</f>
        <v>31.58</v>
      </c>
      <c r="Y170" s="55" t="n">
        <f aca="false">IFERROR(G170-F170,"")</f>
        <v>0</v>
      </c>
      <c r="Z170" s="55" t="str">
        <f aca="false">IF(U170&lt;=0,"On Time","Late")</f>
        <v>Late</v>
      </c>
      <c r="AA170" s="55" t="str">
        <f aca="false">TEXT(E170,"yyyy-mm")</f>
        <v>2024-04</v>
      </c>
      <c r="AB170" s="55" t="n">
        <f aca="false">YEAR(E170)</f>
        <v>2024</v>
      </c>
    </row>
    <row r="171" customFormat="false" ht="15" hidden="false" customHeight="true" outlineLevel="0" collapsed="false">
      <c r="A171" s="56" t="s">
        <v>1326</v>
      </c>
      <c r="B171" s="56" t="s">
        <v>1327</v>
      </c>
      <c r="C171" s="56" t="s">
        <v>1328</v>
      </c>
      <c r="D171" s="56" t="s">
        <v>1329</v>
      </c>
      <c r="E171" s="57" t="n">
        <v>45605</v>
      </c>
      <c r="F171" s="56" t="s">
        <v>1330</v>
      </c>
      <c r="G171" s="56" t="s">
        <v>1331</v>
      </c>
      <c r="H171" s="56" t="s">
        <v>9</v>
      </c>
      <c r="I171" s="56" t="s">
        <v>14</v>
      </c>
      <c r="J171" s="56" t="s">
        <v>395</v>
      </c>
      <c r="K171" s="56" t="n">
        <v>651</v>
      </c>
      <c r="L171" s="56" t="n">
        <v>651</v>
      </c>
      <c r="M171" s="56" t="n">
        <v>218.44</v>
      </c>
      <c r="N171" s="56" t="n">
        <v>9.7</v>
      </c>
      <c r="O171" s="54" t="n">
        <f aca="false">ROUND(M171*(1-N171/100),2)</f>
        <v>197.25</v>
      </c>
      <c r="P171" s="54" t="n">
        <f aca="false">ROUND(O171*L171,2)</f>
        <v>128409.75</v>
      </c>
      <c r="Q171" s="56" t="n">
        <v>63143.35</v>
      </c>
      <c r="R171" s="56" t="s">
        <v>332</v>
      </c>
      <c r="S171" s="54" t="n">
        <f aca="false">IF(K171=0,0,ROUND(L171/K171*100,2))</f>
        <v>100</v>
      </c>
      <c r="T171" s="56" t="s">
        <v>459</v>
      </c>
      <c r="U171" s="56" t="s">
        <v>55</v>
      </c>
      <c r="V171" s="56" t="n">
        <v>65266.4</v>
      </c>
      <c r="W171" s="55" t="n">
        <f aca="false">P171-Q171</f>
        <v>65266.4</v>
      </c>
      <c r="X171" s="55" t="n">
        <f aca="false">IF(P171=0,0,ROUND((P171-Q171)/P171*100,2))</f>
        <v>50.83</v>
      </c>
      <c r="Y171" s="55" t="n">
        <f aca="false">IFERROR(G171-F171,"")</f>
        <v>3</v>
      </c>
      <c r="Z171" s="55" t="str">
        <f aca="false">IF(U171&lt;=0,"On Time","Late")</f>
        <v>Late</v>
      </c>
      <c r="AA171" s="55" t="str">
        <f aca="false">TEXT(E171,"yyyy-mm")</f>
        <v>2024-11</v>
      </c>
      <c r="AB171" s="55" t="n">
        <f aca="false">YEAR(E171)</f>
        <v>2024</v>
      </c>
    </row>
    <row r="172" customFormat="false" ht="15" hidden="false" customHeight="true" outlineLevel="0" collapsed="false">
      <c r="A172" s="52" t="s">
        <v>1332</v>
      </c>
      <c r="B172" s="52" t="s">
        <v>1034</v>
      </c>
      <c r="C172" s="52" t="s">
        <v>1333</v>
      </c>
      <c r="D172" s="52" t="s">
        <v>1334</v>
      </c>
      <c r="E172" s="53" t="n">
        <v>44960</v>
      </c>
      <c r="F172" s="52" t="s">
        <v>936</v>
      </c>
      <c r="G172" s="52" t="s">
        <v>936</v>
      </c>
      <c r="H172" s="52" t="s">
        <v>15</v>
      </c>
      <c r="I172" s="52" t="s">
        <v>23</v>
      </c>
      <c r="J172" s="52" t="s">
        <v>1137</v>
      </c>
      <c r="K172" s="52" t="n">
        <v>1762</v>
      </c>
      <c r="L172" s="52" t="n">
        <v>1762</v>
      </c>
      <c r="M172" s="52" t="n">
        <v>398.29</v>
      </c>
      <c r="N172" s="52" t="n">
        <v>10.3</v>
      </c>
      <c r="O172" s="54" t="n">
        <f aca="false">ROUND(M172*(1-N172/100),2)</f>
        <v>357.27</v>
      </c>
      <c r="P172" s="54" t="n">
        <f aca="false">ROUND(O172*L172,2)</f>
        <v>629509.74</v>
      </c>
      <c r="Q172" s="52" t="n">
        <v>343999.31</v>
      </c>
      <c r="R172" s="52" t="s">
        <v>340</v>
      </c>
      <c r="S172" s="54" t="n">
        <f aca="false">IF(K172=0,0,ROUND(L172/K172*100,2))</f>
        <v>100</v>
      </c>
      <c r="T172" s="52" t="s">
        <v>566</v>
      </c>
      <c r="U172" s="52" t="s">
        <v>34</v>
      </c>
      <c r="V172" s="52" t="n">
        <v>285510.43</v>
      </c>
      <c r="W172" s="55" t="n">
        <f aca="false">P172-Q172</f>
        <v>285510.43</v>
      </c>
      <c r="X172" s="55" t="n">
        <f aca="false">IF(P172=0,0,ROUND((P172-Q172)/P172*100,2))</f>
        <v>45.35</v>
      </c>
      <c r="Y172" s="55" t="n">
        <f aca="false">IFERROR(G172-F172,"")</f>
        <v>0</v>
      </c>
      <c r="Z172" s="55" t="str">
        <f aca="false">IF(U172&lt;=0,"On Time","Late")</f>
        <v>Late</v>
      </c>
      <c r="AA172" s="55" t="str">
        <f aca="false">TEXT(E172,"yyyy-mm")</f>
        <v>2023-02</v>
      </c>
      <c r="AB172" s="55" t="n">
        <f aca="false">YEAR(E172)</f>
        <v>2023</v>
      </c>
    </row>
    <row r="173" customFormat="false" ht="15" hidden="false" customHeight="true" outlineLevel="0" collapsed="false">
      <c r="A173" s="56" t="s">
        <v>1335</v>
      </c>
      <c r="B173" s="56" t="s">
        <v>1336</v>
      </c>
      <c r="C173" s="56" t="s">
        <v>1337</v>
      </c>
      <c r="D173" s="56" t="s">
        <v>1338</v>
      </c>
      <c r="E173" s="57" t="n">
        <v>44755</v>
      </c>
      <c r="F173" s="56" t="s">
        <v>1339</v>
      </c>
      <c r="G173" s="56" t="s">
        <v>1340</v>
      </c>
      <c r="H173" s="56" t="s">
        <v>9</v>
      </c>
      <c r="I173" s="56" t="s">
        <v>17</v>
      </c>
      <c r="J173" s="56" t="s">
        <v>339</v>
      </c>
      <c r="K173" s="56" t="n">
        <v>1653</v>
      </c>
      <c r="L173" s="56" t="n">
        <v>1653</v>
      </c>
      <c r="M173" s="56" t="n">
        <v>558.6</v>
      </c>
      <c r="N173" s="56" t="n">
        <v>2.7</v>
      </c>
      <c r="O173" s="54" t="n">
        <f aca="false">ROUND(M173*(1-N173/100),2)</f>
        <v>543.52</v>
      </c>
      <c r="P173" s="54" t="n">
        <f aca="false">ROUND(O173*L173,2)</f>
        <v>898438.56</v>
      </c>
      <c r="Q173" s="56" t="n">
        <v>512111.55</v>
      </c>
      <c r="R173" s="56" t="s">
        <v>380</v>
      </c>
      <c r="S173" s="54" t="n">
        <f aca="false">IF(K173=0,0,ROUND(L173/K173*100,2))</f>
        <v>100</v>
      </c>
      <c r="T173" s="56" t="s">
        <v>508</v>
      </c>
      <c r="U173" s="56" t="s">
        <v>26</v>
      </c>
      <c r="V173" s="56" t="n">
        <v>386327.01</v>
      </c>
      <c r="W173" s="55" t="n">
        <f aca="false">P173-Q173</f>
        <v>386327.01</v>
      </c>
      <c r="X173" s="55" t="n">
        <f aca="false">IF(P173=0,0,ROUND((P173-Q173)/P173*100,2))</f>
        <v>43</v>
      </c>
      <c r="Y173" s="55" t="n">
        <f aca="false">IFERROR(G173-F173,"")</f>
        <v>2</v>
      </c>
      <c r="Z173" s="55" t="str">
        <f aca="false">IF(U173&lt;=0,"On Time","Late")</f>
        <v>Late</v>
      </c>
      <c r="AA173" s="55" t="str">
        <f aca="false">TEXT(E173,"yyyy-mm")</f>
        <v>2022-07</v>
      </c>
      <c r="AB173" s="55" t="n">
        <f aca="false">YEAR(E173)</f>
        <v>2022</v>
      </c>
    </row>
    <row r="174" customFormat="false" ht="15" hidden="false" customHeight="true" outlineLevel="0" collapsed="false">
      <c r="A174" s="52" t="s">
        <v>1341</v>
      </c>
      <c r="B174" s="52" t="s">
        <v>908</v>
      </c>
      <c r="C174" s="52" t="s">
        <v>1342</v>
      </c>
      <c r="D174" s="52" t="s">
        <v>1343</v>
      </c>
      <c r="E174" s="53" t="n">
        <v>45282</v>
      </c>
      <c r="F174" s="52" t="s">
        <v>418</v>
      </c>
      <c r="G174" s="52" t="s">
        <v>417</v>
      </c>
      <c r="H174" s="52" t="s">
        <v>9</v>
      </c>
      <c r="I174" s="52" t="s">
        <v>17</v>
      </c>
      <c r="J174" s="52" t="s">
        <v>536</v>
      </c>
      <c r="K174" s="52" t="n">
        <v>1764</v>
      </c>
      <c r="L174" s="52" t="n">
        <v>1764</v>
      </c>
      <c r="M174" s="52" t="n">
        <v>630.01</v>
      </c>
      <c r="N174" s="52" t="n">
        <v>17.1</v>
      </c>
      <c r="O174" s="54" t="n">
        <f aca="false">ROUND(M174*(1-N174/100),2)</f>
        <v>522.28</v>
      </c>
      <c r="P174" s="54" t="n">
        <f aca="false">ROUND(O174*L174,2)</f>
        <v>921301.92</v>
      </c>
      <c r="Q174" s="52" t="n">
        <v>572777.94</v>
      </c>
      <c r="R174" s="52" t="s">
        <v>371</v>
      </c>
      <c r="S174" s="54" t="n">
        <f aca="false">IF(K174=0,0,ROUND(L174/K174*100,2))</f>
        <v>100</v>
      </c>
      <c r="T174" s="52" t="s">
        <v>1131</v>
      </c>
      <c r="U174" s="52" t="s">
        <v>44</v>
      </c>
      <c r="V174" s="52" t="n">
        <v>348523.98</v>
      </c>
      <c r="W174" s="55" t="n">
        <f aca="false">P174-Q174</f>
        <v>348523.98</v>
      </c>
      <c r="X174" s="55" t="n">
        <f aca="false">IF(P174=0,0,ROUND((P174-Q174)/P174*100,2))</f>
        <v>37.83</v>
      </c>
      <c r="Y174" s="55" t="n">
        <f aca="false">IFERROR(G174-F174,"")</f>
        <v>1</v>
      </c>
      <c r="Z174" s="55" t="str">
        <f aca="false">IF(U174&lt;=0,"On Time","Late")</f>
        <v>Late</v>
      </c>
      <c r="AA174" s="55" t="str">
        <f aca="false">TEXT(E174,"yyyy-mm")</f>
        <v>2023-12</v>
      </c>
      <c r="AB174" s="55" t="n">
        <f aca="false">YEAR(E174)</f>
        <v>2023</v>
      </c>
    </row>
    <row r="175" customFormat="false" ht="15" hidden="false" customHeight="true" outlineLevel="0" collapsed="false">
      <c r="A175" s="56" t="s">
        <v>1344</v>
      </c>
      <c r="B175" s="56" t="s">
        <v>1041</v>
      </c>
      <c r="C175" s="56" t="s">
        <v>1345</v>
      </c>
      <c r="D175" s="56" t="s">
        <v>1299</v>
      </c>
      <c r="E175" s="57" t="n">
        <v>45377</v>
      </c>
      <c r="F175" s="56" t="s">
        <v>1254</v>
      </c>
      <c r="G175" s="56" t="s">
        <v>1254</v>
      </c>
      <c r="H175" s="56" t="s">
        <v>15</v>
      </c>
      <c r="I175" s="56" t="s">
        <v>11</v>
      </c>
      <c r="J175" s="56" t="s">
        <v>1346</v>
      </c>
      <c r="K175" s="56" t="n">
        <v>589</v>
      </c>
      <c r="L175" s="56" t="n">
        <v>589</v>
      </c>
      <c r="M175" s="56" t="n">
        <v>339.43</v>
      </c>
      <c r="N175" s="56" t="n">
        <v>13.8</v>
      </c>
      <c r="O175" s="54" t="n">
        <f aca="false">ROUND(M175*(1-N175/100),2)</f>
        <v>292.59</v>
      </c>
      <c r="P175" s="54" t="n">
        <f aca="false">ROUND(O175*L175,2)</f>
        <v>172335.51</v>
      </c>
      <c r="Q175" s="56" t="n">
        <v>98212.76</v>
      </c>
      <c r="R175" s="56" t="s">
        <v>332</v>
      </c>
      <c r="S175" s="54" t="n">
        <f aca="false">IF(K175=0,0,ROUND(L175/K175*100,2))</f>
        <v>100</v>
      </c>
      <c r="T175" s="56" t="s">
        <v>999</v>
      </c>
      <c r="U175" s="56" t="s">
        <v>47</v>
      </c>
      <c r="V175" s="56" t="n">
        <v>74122.75</v>
      </c>
      <c r="W175" s="55" t="n">
        <f aca="false">P175-Q175</f>
        <v>74122.75</v>
      </c>
      <c r="X175" s="55" t="n">
        <f aca="false">IF(P175=0,0,ROUND((P175-Q175)/P175*100,2))</f>
        <v>43.01</v>
      </c>
      <c r="Y175" s="55" t="n">
        <f aca="false">IFERROR(G175-F175,"")</f>
        <v>0</v>
      </c>
      <c r="Z175" s="55" t="str">
        <f aca="false">IF(U175&lt;=0,"On Time","Late")</f>
        <v>Late</v>
      </c>
      <c r="AA175" s="55" t="str">
        <f aca="false">TEXT(E175,"yyyy-mm")</f>
        <v>2024-03</v>
      </c>
      <c r="AB175" s="55" t="n">
        <f aca="false">YEAR(E175)</f>
        <v>2024</v>
      </c>
    </row>
    <row r="176" customFormat="false" ht="15" hidden="false" customHeight="true" outlineLevel="0" collapsed="false">
      <c r="A176" s="52" t="s">
        <v>1347</v>
      </c>
      <c r="B176" s="52" t="s">
        <v>1348</v>
      </c>
      <c r="C176" s="52" t="s">
        <v>447</v>
      </c>
      <c r="D176" s="52" t="s">
        <v>898</v>
      </c>
      <c r="E176" s="53" t="n">
        <v>45340</v>
      </c>
      <c r="F176" s="52" t="s">
        <v>1349</v>
      </c>
      <c r="G176" s="52" t="s">
        <v>1350</v>
      </c>
      <c r="H176" s="52" t="s">
        <v>18</v>
      </c>
      <c r="I176" s="52" t="s">
        <v>23</v>
      </c>
      <c r="J176" s="52" t="s">
        <v>926</v>
      </c>
      <c r="K176" s="52" t="n">
        <v>638</v>
      </c>
      <c r="L176" s="52" t="n">
        <v>638</v>
      </c>
      <c r="M176" s="52" t="n">
        <v>757.5</v>
      </c>
      <c r="N176" s="52" t="n">
        <v>11.3</v>
      </c>
      <c r="O176" s="54" t="n">
        <f aca="false">ROUND(M176*(1-N176/100),2)</f>
        <v>671.9</v>
      </c>
      <c r="P176" s="54" t="n">
        <f aca="false">ROUND(O176*L176,2)</f>
        <v>428672.2</v>
      </c>
      <c r="Q176" s="52" t="n">
        <v>284681.32</v>
      </c>
      <c r="R176" s="52" t="s">
        <v>371</v>
      </c>
      <c r="S176" s="54" t="n">
        <f aca="false">IF(K176=0,0,ROUND(L176/K176*100,2))</f>
        <v>100</v>
      </c>
      <c r="T176" s="52" t="s">
        <v>372</v>
      </c>
      <c r="U176" s="52" t="s">
        <v>46</v>
      </c>
      <c r="V176" s="52" t="n">
        <v>143990.88</v>
      </c>
      <c r="W176" s="55" t="n">
        <f aca="false">P176-Q176</f>
        <v>143990.88</v>
      </c>
      <c r="X176" s="55" t="n">
        <f aca="false">IF(P176=0,0,ROUND((P176-Q176)/P176*100,2))</f>
        <v>33.59</v>
      </c>
      <c r="Y176" s="55" t="n">
        <f aca="false">IFERROR(G176-F176,"")</f>
        <v>1</v>
      </c>
      <c r="Z176" s="55" t="str">
        <f aca="false">IF(U176&lt;=0,"On Time","Late")</f>
        <v>Late</v>
      </c>
      <c r="AA176" s="55" t="str">
        <f aca="false">TEXT(E176,"yyyy-mm")</f>
        <v>2024-02</v>
      </c>
      <c r="AB176" s="55" t="n">
        <f aca="false">YEAR(E176)</f>
        <v>2024</v>
      </c>
    </row>
    <row r="177" customFormat="false" ht="15" hidden="false" customHeight="true" outlineLevel="0" collapsed="false">
      <c r="A177" s="56" t="s">
        <v>1351</v>
      </c>
      <c r="B177" s="56" t="s">
        <v>1352</v>
      </c>
      <c r="C177" s="56" t="s">
        <v>1353</v>
      </c>
      <c r="D177" s="56" t="s">
        <v>1354</v>
      </c>
      <c r="E177" s="57" t="n">
        <v>45595</v>
      </c>
      <c r="F177" s="56" t="s">
        <v>798</v>
      </c>
      <c r="G177" s="56" t="s">
        <v>1355</v>
      </c>
      <c r="H177" s="56" t="s">
        <v>18</v>
      </c>
      <c r="I177" s="56" t="s">
        <v>17</v>
      </c>
      <c r="J177" s="56" t="s">
        <v>1152</v>
      </c>
      <c r="K177" s="56" t="n">
        <v>700</v>
      </c>
      <c r="L177" s="56" t="n">
        <v>700</v>
      </c>
      <c r="M177" s="56" t="n">
        <v>462.31</v>
      </c>
      <c r="N177" s="56" t="n">
        <v>12</v>
      </c>
      <c r="O177" s="54" t="n">
        <f aca="false">ROUND(M177*(1-N177/100),2)</f>
        <v>406.83</v>
      </c>
      <c r="P177" s="54" t="n">
        <f aca="false">ROUND(O177*L177,2)</f>
        <v>284781</v>
      </c>
      <c r="Q177" s="56" t="n">
        <v>118598.17</v>
      </c>
      <c r="R177" s="56" t="s">
        <v>371</v>
      </c>
      <c r="S177" s="54" t="n">
        <f aca="false">IF(K177=0,0,ROUND(L177/K177*100,2))</f>
        <v>100</v>
      </c>
      <c r="T177" s="56" t="s">
        <v>508</v>
      </c>
      <c r="U177" s="56" t="s">
        <v>54</v>
      </c>
      <c r="V177" s="56" t="n">
        <v>166182.83</v>
      </c>
      <c r="W177" s="55" t="n">
        <f aca="false">P177-Q177</f>
        <v>166182.83</v>
      </c>
      <c r="X177" s="55" t="n">
        <f aca="false">IF(P177=0,0,ROUND((P177-Q177)/P177*100,2))</f>
        <v>58.35</v>
      </c>
      <c r="Y177" s="55" t="n">
        <f aca="false">IFERROR(G177-F177,"")</f>
        <v>2</v>
      </c>
      <c r="Z177" s="55" t="str">
        <f aca="false">IF(U177&lt;=0,"On Time","Late")</f>
        <v>Late</v>
      </c>
      <c r="AA177" s="55" t="str">
        <f aca="false">TEXT(E177,"yyyy-mm")</f>
        <v>2024-10</v>
      </c>
      <c r="AB177" s="55" t="n">
        <f aca="false">YEAR(E177)</f>
        <v>2024</v>
      </c>
    </row>
    <row r="178" customFormat="false" ht="15" hidden="false" customHeight="true" outlineLevel="0" collapsed="false">
      <c r="A178" s="52" t="s">
        <v>1356</v>
      </c>
      <c r="B178" s="52" t="s">
        <v>1357</v>
      </c>
      <c r="C178" s="52" t="s">
        <v>1114</v>
      </c>
      <c r="D178" s="52" t="s">
        <v>1358</v>
      </c>
      <c r="E178" s="53" t="n">
        <v>44707</v>
      </c>
      <c r="F178" s="52" t="s">
        <v>1359</v>
      </c>
      <c r="G178" s="52" t="s">
        <v>1360</v>
      </c>
      <c r="H178" s="52" t="s">
        <v>15</v>
      </c>
      <c r="I178" s="52" t="s">
        <v>17</v>
      </c>
      <c r="J178" s="52" t="s">
        <v>854</v>
      </c>
      <c r="K178" s="52" t="n">
        <v>1517</v>
      </c>
      <c r="L178" s="52" t="n">
        <v>1517</v>
      </c>
      <c r="M178" s="52" t="n">
        <v>492.5</v>
      </c>
      <c r="N178" s="52" t="n">
        <v>16.7</v>
      </c>
      <c r="O178" s="54" t="n">
        <f aca="false">ROUND(M178*(1-N178/100),2)</f>
        <v>410.25</v>
      </c>
      <c r="P178" s="54" t="n">
        <f aca="false">ROUND(O178*L178,2)</f>
        <v>622349.25</v>
      </c>
      <c r="Q178" s="52" t="n">
        <v>274886.82</v>
      </c>
      <c r="R178" s="52" t="s">
        <v>371</v>
      </c>
      <c r="S178" s="54" t="n">
        <f aca="false">IF(K178=0,0,ROUND(L178/K178*100,2))</f>
        <v>100</v>
      </c>
      <c r="T178" s="52" t="s">
        <v>766</v>
      </c>
      <c r="U178" s="52" t="s">
        <v>22</v>
      </c>
      <c r="V178" s="52" t="n">
        <v>347462.43</v>
      </c>
      <c r="W178" s="55" t="n">
        <f aca="false">P178-Q178</f>
        <v>347462.43</v>
      </c>
      <c r="X178" s="55" t="n">
        <f aca="false">IF(P178=0,0,ROUND((P178-Q178)/P178*100,2))</f>
        <v>55.83</v>
      </c>
      <c r="Y178" s="55" t="n">
        <f aca="false">IFERROR(G178-F178,"")</f>
        <v>2</v>
      </c>
      <c r="Z178" s="55" t="str">
        <f aca="false">IF(U178&lt;=0,"On Time","Late")</f>
        <v>Late</v>
      </c>
      <c r="AA178" s="55" t="str">
        <f aca="false">TEXT(E178,"yyyy-mm")</f>
        <v>2022-05</v>
      </c>
      <c r="AB178" s="55" t="n">
        <f aca="false">YEAR(E178)</f>
        <v>2022</v>
      </c>
    </row>
    <row r="179" customFormat="false" ht="15" hidden="false" customHeight="true" outlineLevel="0" collapsed="false">
      <c r="A179" s="56" t="s">
        <v>1361</v>
      </c>
      <c r="B179" s="56" t="s">
        <v>970</v>
      </c>
      <c r="C179" s="56" t="s">
        <v>1362</v>
      </c>
      <c r="D179" s="56" t="s">
        <v>1363</v>
      </c>
      <c r="E179" s="57" t="n">
        <v>45238</v>
      </c>
      <c r="F179" s="56" t="s">
        <v>652</v>
      </c>
      <c r="G179" s="56" t="s">
        <v>652</v>
      </c>
      <c r="H179" s="56" t="s">
        <v>18</v>
      </c>
      <c r="I179" s="56" t="s">
        <v>20</v>
      </c>
      <c r="J179" s="56" t="s">
        <v>730</v>
      </c>
      <c r="K179" s="56" t="n">
        <v>1290</v>
      </c>
      <c r="L179" s="56" t="n">
        <v>1290</v>
      </c>
      <c r="M179" s="56" t="n">
        <v>375.02</v>
      </c>
      <c r="N179" s="56" t="n">
        <v>11.5</v>
      </c>
      <c r="O179" s="54" t="n">
        <f aca="false">ROUND(M179*(1-N179/100),2)</f>
        <v>331.89</v>
      </c>
      <c r="P179" s="54" t="n">
        <f aca="false">ROUND(O179*L179,2)</f>
        <v>428138.1</v>
      </c>
      <c r="Q179" s="56" t="n">
        <v>297327.12</v>
      </c>
      <c r="R179" s="56" t="s">
        <v>380</v>
      </c>
      <c r="S179" s="54" t="n">
        <f aca="false">IF(K179=0,0,ROUND(L179/K179*100,2))</f>
        <v>100</v>
      </c>
      <c r="T179" s="56" t="s">
        <v>690</v>
      </c>
      <c r="U179" s="56" t="s">
        <v>43</v>
      </c>
      <c r="V179" s="56" t="n">
        <v>130810.98</v>
      </c>
      <c r="W179" s="55" t="n">
        <f aca="false">P179-Q179</f>
        <v>130810.98</v>
      </c>
      <c r="X179" s="55" t="n">
        <f aca="false">IF(P179=0,0,ROUND((P179-Q179)/P179*100,2))</f>
        <v>30.55</v>
      </c>
      <c r="Y179" s="55" t="n">
        <f aca="false">IFERROR(G179-F179,"")</f>
        <v>0</v>
      </c>
      <c r="Z179" s="55" t="str">
        <f aca="false">IF(U179&lt;=0,"On Time","Late")</f>
        <v>Late</v>
      </c>
      <c r="AA179" s="55" t="str">
        <f aca="false">TEXT(E179,"yyyy-mm")</f>
        <v>2023-11</v>
      </c>
      <c r="AB179" s="55" t="n">
        <f aca="false">YEAR(E179)</f>
        <v>2023</v>
      </c>
    </row>
    <row r="180" customFormat="false" ht="15" hidden="false" customHeight="true" outlineLevel="0" collapsed="false">
      <c r="A180" s="52" t="s">
        <v>1364</v>
      </c>
      <c r="B180" s="52" t="s">
        <v>1365</v>
      </c>
      <c r="C180" s="52" t="s">
        <v>840</v>
      </c>
      <c r="D180" s="52" t="s">
        <v>1366</v>
      </c>
      <c r="E180" s="53" t="n">
        <v>45323</v>
      </c>
      <c r="F180" s="52" t="s">
        <v>1367</v>
      </c>
      <c r="G180" s="52" t="s">
        <v>1367</v>
      </c>
      <c r="H180" s="52" t="s">
        <v>18</v>
      </c>
      <c r="I180" s="52" t="s">
        <v>11</v>
      </c>
      <c r="J180" s="52" t="s">
        <v>926</v>
      </c>
      <c r="K180" s="52" t="n">
        <v>322</v>
      </c>
      <c r="L180" s="52" t="n">
        <v>322</v>
      </c>
      <c r="M180" s="52" t="n">
        <v>64.75</v>
      </c>
      <c r="N180" s="52" t="n">
        <v>4.1</v>
      </c>
      <c r="O180" s="54" t="n">
        <f aca="false">ROUND(M180*(1-N180/100),2)</f>
        <v>62.1</v>
      </c>
      <c r="P180" s="54" t="n">
        <f aca="false">ROUND(O180*L180,2)</f>
        <v>19996.2</v>
      </c>
      <c r="Q180" s="52" t="n">
        <v>12052.19</v>
      </c>
      <c r="R180" s="52" t="s">
        <v>380</v>
      </c>
      <c r="S180" s="54" t="n">
        <f aca="false">IF(K180=0,0,ROUND(L180/K180*100,2))</f>
        <v>100</v>
      </c>
      <c r="T180" s="52" t="s">
        <v>475</v>
      </c>
      <c r="U180" s="52" t="s">
        <v>46</v>
      </c>
      <c r="V180" s="52" t="n">
        <v>7944.01</v>
      </c>
      <c r="W180" s="55" t="n">
        <f aca="false">P180-Q180</f>
        <v>7944.01</v>
      </c>
      <c r="X180" s="55" t="n">
        <f aca="false">IF(P180=0,0,ROUND((P180-Q180)/P180*100,2))</f>
        <v>39.73</v>
      </c>
      <c r="Y180" s="55" t="n">
        <f aca="false">IFERROR(G180-F180,"")</f>
        <v>0</v>
      </c>
      <c r="Z180" s="55" t="str">
        <f aca="false">IF(U180&lt;=0,"On Time","Late")</f>
        <v>Late</v>
      </c>
      <c r="AA180" s="55" t="str">
        <f aca="false">TEXT(E180,"yyyy-mm")</f>
        <v>2024-02</v>
      </c>
      <c r="AB180" s="55" t="n">
        <f aca="false">YEAR(E180)</f>
        <v>2024</v>
      </c>
    </row>
    <row r="181" customFormat="false" ht="15" hidden="false" customHeight="true" outlineLevel="0" collapsed="false">
      <c r="A181" s="56" t="s">
        <v>1368</v>
      </c>
      <c r="B181" s="56" t="s">
        <v>1369</v>
      </c>
      <c r="C181" s="56" t="s">
        <v>1370</v>
      </c>
      <c r="D181" s="56" t="s">
        <v>1371</v>
      </c>
      <c r="E181" s="57" t="n">
        <v>45580</v>
      </c>
      <c r="F181" s="56" t="s">
        <v>1372</v>
      </c>
      <c r="G181" s="56" t="s">
        <v>1372</v>
      </c>
      <c r="H181" s="56" t="s">
        <v>18</v>
      </c>
      <c r="I181" s="56" t="s">
        <v>25</v>
      </c>
      <c r="J181" s="56" t="s">
        <v>395</v>
      </c>
      <c r="K181" s="56" t="n">
        <v>1441</v>
      </c>
      <c r="L181" s="56" t="n">
        <v>1441</v>
      </c>
      <c r="M181" s="56" t="n">
        <v>256.03</v>
      </c>
      <c r="N181" s="56" t="n">
        <v>15.3</v>
      </c>
      <c r="O181" s="54" t="n">
        <f aca="false">ROUND(M181*(1-N181/100),2)</f>
        <v>216.86</v>
      </c>
      <c r="P181" s="54" t="n">
        <f aca="false">ROUND(O181*L181,2)</f>
        <v>312495.26</v>
      </c>
      <c r="Q181" s="56" t="n">
        <v>167909.82</v>
      </c>
      <c r="R181" s="56" t="s">
        <v>371</v>
      </c>
      <c r="S181" s="54" t="n">
        <f aca="false">IF(K181=0,0,ROUND(L181/K181*100,2))</f>
        <v>100</v>
      </c>
      <c r="T181" s="56" t="s">
        <v>552</v>
      </c>
      <c r="U181" s="56" t="s">
        <v>54</v>
      </c>
      <c r="V181" s="56" t="n">
        <v>144585.44</v>
      </c>
      <c r="W181" s="55" t="n">
        <f aca="false">P181-Q181</f>
        <v>144585.44</v>
      </c>
      <c r="X181" s="55" t="n">
        <f aca="false">IF(P181=0,0,ROUND((P181-Q181)/P181*100,2))</f>
        <v>46.27</v>
      </c>
      <c r="Y181" s="55" t="n">
        <f aca="false">IFERROR(G181-F181,"")</f>
        <v>0</v>
      </c>
      <c r="Z181" s="55" t="str">
        <f aca="false">IF(U181&lt;=0,"On Time","Late")</f>
        <v>Late</v>
      </c>
      <c r="AA181" s="55" t="str">
        <f aca="false">TEXT(E181,"yyyy-mm")</f>
        <v>2024-10</v>
      </c>
      <c r="AB181" s="55" t="n">
        <f aca="false">YEAR(E181)</f>
        <v>2024</v>
      </c>
    </row>
    <row r="182" customFormat="false" ht="15" hidden="false" customHeight="true" outlineLevel="0" collapsed="false">
      <c r="A182" s="52" t="s">
        <v>1373</v>
      </c>
      <c r="B182" s="52" t="s">
        <v>1374</v>
      </c>
      <c r="C182" s="52" t="s">
        <v>1375</v>
      </c>
      <c r="D182" s="52" t="s">
        <v>1376</v>
      </c>
      <c r="E182" s="53" t="n">
        <v>45654</v>
      </c>
      <c r="F182" s="52" t="s">
        <v>1377</v>
      </c>
      <c r="G182" s="52" t="s">
        <v>1378</v>
      </c>
      <c r="H182" s="52" t="s">
        <v>18</v>
      </c>
      <c r="I182" s="52" t="s">
        <v>20</v>
      </c>
      <c r="J182" s="52" t="s">
        <v>1379</v>
      </c>
      <c r="K182" s="52" t="n">
        <v>1139</v>
      </c>
      <c r="L182" s="52" t="n">
        <v>1139</v>
      </c>
      <c r="M182" s="52" t="n">
        <v>401.83</v>
      </c>
      <c r="N182" s="52" t="n">
        <v>8.8</v>
      </c>
      <c r="O182" s="54" t="n">
        <f aca="false">ROUND(M182*(1-N182/100),2)</f>
        <v>366.47</v>
      </c>
      <c r="P182" s="54" t="n">
        <f aca="false">ROUND(O182*L182,2)</f>
        <v>417409.33</v>
      </c>
      <c r="Q182" s="52" t="n">
        <v>189797.28</v>
      </c>
      <c r="R182" s="52" t="s">
        <v>340</v>
      </c>
      <c r="S182" s="54" t="n">
        <f aca="false">IF(K182=0,0,ROUND(L182/K182*100,2))</f>
        <v>100</v>
      </c>
      <c r="T182" s="52" t="s">
        <v>381</v>
      </c>
      <c r="U182" s="52" t="s">
        <v>56</v>
      </c>
      <c r="V182" s="52" t="n">
        <v>227612.05</v>
      </c>
      <c r="W182" s="55" t="n">
        <f aca="false">P182-Q182</f>
        <v>227612.05</v>
      </c>
      <c r="X182" s="55" t="n">
        <f aca="false">IF(P182=0,0,ROUND((P182-Q182)/P182*100,2))</f>
        <v>54.53</v>
      </c>
      <c r="Y182" s="55" t="n">
        <f aca="false">IFERROR(G182-F182,"")</f>
        <v>-1</v>
      </c>
      <c r="Z182" s="55" t="str">
        <f aca="false">IF(U182&lt;=0,"On Time","Late")</f>
        <v>Late</v>
      </c>
      <c r="AA182" s="55" t="str">
        <f aca="false">TEXT(E182,"yyyy-mm")</f>
        <v>2024-12</v>
      </c>
      <c r="AB182" s="55" t="n">
        <f aca="false">YEAR(E182)</f>
        <v>2024</v>
      </c>
    </row>
    <row r="183" customFormat="false" ht="15" hidden="false" customHeight="true" outlineLevel="0" collapsed="false">
      <c r="A183" s="56" t="s">
        <v>1380</v>
      </c>
      <c r="B183" s="56" t="s">
        <v>1381</v>
      </c>
      <c r="C183" s="56" t="s">
        <v>1382</v>
      </c>
      <c r="D183" s="56" t="s">
        <v>1383</v>
      </c>
      <c r="E183" s="57" t="n">
        <v>45235</v>
      </c>
      <c r="F183" s="56" t="s">
        <v>1384</v>
      </c>
      <c r="G183" s="56" t="s">
        <v>527</v>
      </c>
      <c r="H183" s="56" t="s">
        <v>18</v>
      </c>
      <c r="I183" s="56" t="s">
        <v>14</v>
      </c>
      <c r="J183" s="56" t="s">
        <v>331</v>
      </c>
      <c r="K183" s="56" t="n">
        <v>794</v>
      </c>
      <c r="L183" s="56" t="n">
        <v>794</v>
      </c>
      <c r="M183" s="56" t="n">
        <v>762.05</v>
      </c>
      <c r="N183" s="56" t="n">
        <v>16.7</v>
      </c>
      <c r="O183" s="54" t="n">
        <f aca="false">ROUND(M183*(1-N183/100),2)</f>
        <v>634.79</v>
      </c>
      <c r="P183" s="54" t="n">
        <f aca="false">ROUND(O183*L183,2)</f>
        <v>504023.26</v>
      </c>
      <c r="Q183" s="56" t="n">
        <v>271090.3</v>
      </c>
      <c r="R183" s="56" t="s">
        <v>371</v>
      </c>
      <c r="S183" s="54" t="n">
        <f aca="false">IF(K183=0,0,ROUND(L183/K183*100,2))</f>
        <v>100</v>
      </c>
      <c r="T183" s="56" t="s">
        <v>436</v>
      </c>
      <c r="U183" s="56" t="s">
        <v>43</v>
      </c>
      <c r="V183" s="56" t="n">
        <v>232932.96</v>
      </c>
      <c r="W183" s="55" t="n">
        <f aca="false">P183-Q183</f>
        <v>232932.96</v>
      </c>
      <c r="X183" s="55" t="n">
        <f aca="false">IF(P183=0,0,ROUND((P183-Q183)/P183*100,2))</f>
        <v>46.21</v>
      </c>
      <c r="Y183" s="55" t="n">
        <f aca="false">IFERROR(G183-F183,"")</f>
        <v>1</v>
      </c>
      <c r="Z183" s="55" t="str">
        <f aca="false">IF(U183&lt;=0,"On Time","Late")</f>
        <v>Late</v>
      </c>
      <c r="AA183" s="55" t="str">
        <f aca="false">TEXT(E183,"yyyy-mm")</f>
        <v>2023-11</v>
      </c>
      <c r="AB183" s="55" t="n">
        <f aca="false">YEAR(E183)</f>
        <v>2023</v>
      </c>
    </row>
    <row r="184" customFormat="false" ht="15" hidden="false" customHeight="true" outlineLevel="0" collapsed="false">
      <c r="A184" s="52" t="s">
        <v>1385</v>
      </c>
      <c r="B184" s="52" t="s">
        <v>1386</v>
      </c>
      <c r="C184" s="52" t="s">
        <v>1387</v>
      </c>
      <c r="D184" s="52" t="s">
        <v>1115</v>
      </c>
      <c r="E184" s="53" t="n">
        <v>44694</v>
      </c>
      <c r="F184" s="52" t="s">
        <v>1388</v>
      </c>
      <c r="G184" s="52" t="s">
        <v>1389</v>
      </c>
      <c r="H184" s="52" t="s">
        <v>12</v>
      </c>
      <c r="I184" s="52" t="s">
        <v>25</v>
      </c>
      <c r="J184" s="52" t="s">
        <v>451</v>
      </c>
      <c r="K184" s="52" t="n">
        <v>1849</v>
      </c>
      <c r="L184" s="52" t="n">
        <v>1849</v>
      </c>
      <c r="M184" s="52" t="n">
        <v>822.84</v>
      </c>
      <c r="N184" s="52" t="n">
        <v>7.6</v>
      </c>
      <c r="O184" s="54" t="n">
        <f aca="false">ROUND(M184*(1-N184/100),2)</f>
        <v>760.3</v>
      </c>
      <c r="P184" s="54" t="n">
        <f aca="false">ROUND(O184*L184,2)</f>
        <v>1405794.7</v>
      </c>
      <c r="Q184" s="52" t="n">
        <v>821435.96</v>
      </c>
      <c r="R184" s="52" t="s">
        <v>380</v>
      </c>
      <c r="S184" s="54" t="n">
        <f aca="false">IF(K184=0,0,ROUND(L184/K184*100,2))</f>
        <v>100</v>
      </c>
      <c r="T184" s="52" t="s">
        <v>333</v>
      </c>
      <c r="U184" s="52" t="s">
        <v>22</v>
      </c>
      <c r="V184" s="52" t="n">
        <v>584358.74</v>
      </c>
      <c r="W184" s="55" t="n">
        <f aca="false">P184-Q184</f>
        <v>584358.74</v>
      </c>
      <c r="X184" s="55" t="n">
        <f aca="false">IF(P184=0,0,ROUND((P184-Q184)/P184*100,2))</f>
        <v>41.57</v>
      </c>
      <c r="Y184" s="55" t="n">
        <f aca="false">IFERROR(G184-F184,"")</f>
        <v>3</v>
      </c>
      <c r="Z184" s="55" t="str">
        <f aca="false">IF(U184&lt;=0,"On Time","Late")</f>
        <v>Late</v>
      </c>
      <c r="AA184" s="55" t="str">
        <f aca="false">TEXT(E184,"yyyy-mm")</f>
        <v>2022-05</v>
      </c>
      <c r="AB184" s="55" t="n">
        <f aca="false">YEAR(E184)</f>
        <v>2022</v>
      </c>
    </row>
    <row r="185" customFormat="false" ht="15" hidden="false" customHeight="true" outlineLevel="0" collapsed="false">
      <c r="A185" s="56" t="s">
        <v>1390</v>
      </c>
      <c r="B185" s="56" t="s">
        <v>1391</v>
      </c>
      <c r="C185" s="56" t="s">
        <v>1392</v>
      </c>
      <c r="D185" s="56" t="s">
        <v>706</v>
      </c>
      <c r="E185" s="57" t="n">
        <v>45614</v>
      </c>
      <c r="F185" s="56" t="s">
        <v>1330</v>
      </c>
      <c r="G185" s="56" t="s">
        <v>1196</v>
      </c>
      <c r="H185" s="56" t="s">
        <v>18</v>
      </c>
      <c r="I185" s="56" t="s">
        <v>27</v>
      </c>
      <c r="J185" s="56" t="s">
        <v>1032</v>
      </c>
      <c r="K185" s="56" t="n">
        <v>1045</v>
      </c>
      <c r="L185" s="56" t="n">
        <v>1045</v>
      </c>
      <c r="M185" s="56" t="n">
        <v>158.26</v>
      </c>
      <c r="N185" s="56" t="n">
        <v>3.5</v>
      </c>
      <c r="O185" s="54" t="n">
        <f aca="false">ROUND(M185*(1-N185/100),2)</f>
        <v>152.72</v>
      </c>
      <c r="P185" s="54" t="n">
        <f aca="false">ROUND(O185*L185,2)</f>
        <v>159592.4</v>
      </c>
      <c r="Q185" s="56" t="n">
        <v>107984.58</v>
      </c>
      <c r="R185" s="56" t="s">
        <v>371</v>
      </c>
      <c r="S185" s="54" t="n">
        <f aca="false">IF(K185=0,0,ROUND(L185/K185*100,2))</f>
        <v>100</v>
      </c>
      <c r="T185" s="56" t="s">
        <v>333</v>
      </c>
      <c r="U185" s="56" t="s">
        <v>55</v>
      </c>
      <c r="V185" s="56" t="n">
        <v>51607.82</v>
      </c>
      <c r="W185" s="55" t="n">
        <f aca="false">P185-Q185</f>
        <v>51607.82</v>
      </c>
      <c r="X185" s="55" t="n">
        <f aca="false">IF(P185=0,0,ROUND((P185-Q185)/P185*100,2))</f>
        <v>32.34</v>
      </c>
      <c r="Y185" s="55" t="n">
        <f aca="false">IFERROR(G185-F185,"")</f>
        <v>-1</v>
      </c>
      <c r="Z185" s="55" t="str">
        <f aca="false">IF(U185&lt;=0,"On Time","Late")</f>
        <v>Late</v>
      </c>
      <c r="AA185" s="55" t="str">
        <f aca="false">TEXT(E185,"yyyy-mm")</f>
        <v>2024-11</v>
      </c>
      <c r="AB185" s="55" t="n">
        <f aca="false">YEAR(E185)</f>
        <v>2024</v>
      </c>
    </row>
    <row r="186" customFormat="false" ht="15" hidden="false" customHeight="true" outlineLevel="0" collapsed="false">
      <c r="A186" s="52" t="s">
        <v>1393</v>
      </c>
      <c r="B186" s="52" t="s">
        <v>1394</v>
      </c>
      <c r="C186" s="52" t="s">
        <v>1395</v>
      </c>
      <c r="D186" s="52" t="s">
        <v>1396</v>
      </c>
      <c r="E186" s="53" t="n">
        <v>44799</v>
      </c>
      <c r="F186" s="52" t="s">
        <v>1397</v>
      </c>
      <c r="G186" s="52" t="s">
        <v>1398</v>
      </c>
      <c r="H186" s="52" t="s">
        <v>18</v>
      </c>
      <c r="I186" s="52" t="s">
        <v>14</v>
      </c>
      <c r="J186" s="52" t="s">
        <v>758</v>
      </c>
      <c r="K186" s="52" t="n">
        <v>255</v>
      </c>
      <c r="L186" s="52" t="n">
        <v>255</v>
      </c>
      <c r="M186" s="52" t="n">
        <v>899.56</v>
      </c>
      <c r="N186" s="52" t="n">
        <v>11.6</v>
      </c>
      <c r="O186" s="54" t="n">
        <f aca="false">ROUND(M186*(1-N186/100),2)</f>
        <v>795.21</v>
      </c>
      <c r="P186" s="54" t="n">
        <f aca="false">ROUND(O186*L186,2)</f>
        <v>202778.55</v>
      </c>
      <c r="Q186" s="52" t="n">
        <v>135425.04</v>
      </c>
      <c r="R186" s="52" t="s">
        <v>380</v>
      </c>
      <c r="S186" s="54" t="n">
        <f aca="false">IF(K186=0,0,ROUND(L186/K186*100,2))</f>
        <v>100</v>
      </c>
      <c r="T186" s="52" t="s">
        <v>459</v>
      </c>
      <c r="U186" s="52" t="s">
        <v>28</v>
      </c>
      <c r="V186" s="52" t="n">
        <v>67353.51</v>
      </c>
      <c r="W186" s="55" t="n">
        <f aca="false">P186-Q186</f>
        <v>67353.51</v>
      </c>
      <c r="X186" s="55" t="n">
        <f aca="false">IF(P186=0,0,ROUND((P186-Q186)/P186*100,2))</f>
        <v>33.22</v>
      </c>
      <c r="Y186" s="55" t="n">
        <f aca="false">IFERROR(G186-F186,"")</f>
        <v>2</v>
      </c>
      <c r="Z186" s="55" t="str">
        <f aca="false">IF(U186&lt;=0,"On Time","Late")</f>
        <v>Late</v>
      </c>
      <c r="AA186" s="55" t="str">
        <f aca="false">TEXT(E186,"yyyy-mm")</f>
        <v>2022-08</v>
      </c>
      <c r="AB186" s="55" t="n">
        <f aca="false">YEAR(E186)</f>
        <v>2022</v>
      </c>
    </row>
    <row r="187" customFormat="false" ht="15" hidden="false" customHeight="true" outlineLevel="0" collapsed="false">
      <c r="A187" s="56" t="s">
        <v>1399</v>
      </c>
      <c r="B187" s="56" t="s">
        <v>1400</v>
      </c>
      <c r="C187" s="56" t="s">
        <v>1401</v>
      </c>
      <c r="D187" s="56" t="s">
        <v>1402</v>
      </c>
      <c r="E187" s="57" t="n">
        <v>45134</v>
      </c>
      <c r="F187" s="56" t="s">
        <v>1403</v>
      </c>
      <c r="G187" s="56" t="s">
        <v>1404</v>
      </c>
      <c r="H187" s="56" t="s">
        <v>12</v>
      </c>
      <c r="I187" s="56" t="s">
        <v>23</v>
      </c>
      <c r="J187" s="56" t="s">
        <v>1405</v>
      </c>
      <c r="K187" s="56" t="n">
        <v>701</v>
      </c>
      <c r="L187" s="56" t="n">
        <v>701</v>
      </c>
      <c r="M187" s="56" t="n">
        <v>997.71</v>
      </c>
      <c r="N187" s="56" t="n">
        <v>15.1</v>
      </c>
      <c r="O187" s="54" t="n">
        <f aca="false">ROUND(M187*(1-N187/100),2)</f>
        <v>847.06</v>
      </c>
      <c r="P187" s="54" t="n">
        <f aca="false">ROUND(O187*L187,2)</f>
        <v>593789.06</v>
      </c>
      <c r="Q187" s="56" t="n">
        <v>316077.07</v>
      </c>
      <c r="R187" s="56" t="s">
        <v>340</v>
      </c>
      <c r="S187" s="54" t="n">
        <f aca="false">IF(K187=0,0,ROUND(L187/K187*100,2))</f>
        <v>100</v>
      </c>
      <c r="T187" s="56" t="s">
        <v>1230</v>
      </c>
      <c r="U187" s="56" t="s">
        <v>39</v>
      </c>
      <c r="V187" s="56" t="n">
        <v>277711.99</v>
      </c>
      <c r="W187" s="55" t="n">
        <f aca="false">P187-Q187</f>
        <v>277711.99</v>
      </c>
      <c r="X187" s="55" t="n">
        <f aca="false">IF(P187=0,0,ROUND((P187-Q187)/P187*100,2))</f>
        <v>46.77</v>
      </c>
      <c r="Y187" s="55" t="n">
        <f aca="false">IFERROR(G187-F187,"")</f>
        <v>1</v>
      </c>
      <c r="Z187" s="55" t="str">
        <f aca="false">IF(U187&lt;=0,"On Time","Late")</f>
        <v>Late</v>
      </c>
      <c r="AA187" s="55" t="str">
        <f aca="false">TEXT(E187,"yyyy-mm")</f>
        <v>2023-07</v>
      </c>
      <c r="AB187" s="55" t="n">
        <f aca="false">YEAR(E187)</f>
        <v>2023</v>
      </c>
    </row>
    <row r="188" customFormat="false" ht="15" hidden="false" customHeight="true" outlineLevel="0" collapsed="false">
      <c r="A188" s="52" t="s">
        <v>1406</v>
      </c>
      <c r="B188" s="52" t="s">
        <v>1407</v>
      </c>
      <c r="C188" s="52" t="s">
        <v>1408</v>
      </c>
      <c r="D188" s="52" t="s">
        <v>1036</v>
      </c>
      <c r="E188" s="53" t="n">
        <v>45627</v>
      </c>
      <c r="F188" s="52" t="s">
        <v>1409</v>
      </c>
      <c r="G188" s="52" t="s">
        <v>1410</v>
      </c>
      <c r="H188" s="52" t="s">
        <v>21</v>
      </c>
      <c r="I188" s="52" t="s">
        <v>25</v>
      </c>
      <c r="J188" s="52" t="s">
        <v>1305</v>
      </c>
      <c r="K188" s="52" t="n">
        <v>1178</v>
      </c>
      <c r="L188" s="52" t="n">
        <v>1178</v>
      </c>
      <c r="M188" s="52" t="n">
        <v>656.44</v>
      </c>
      <c r="N188" s="52" t="n">
        <v>0.1</v>
      </c>
      <c r="O188" s="54" t="n">
        <f aca="false">ROUND(M188*(1-N188/100),2)</f>
        <v>655.78</v>
      </c>
      <c r="P188" s="54" t="n">
        <f aca="false">ROUND(O188*L188,2)</f>
        <v>772508.84</v>
      </c>
      <c r="Q188" s="52" t="n">
        <v>329043.09</v>
      </c>
      <c r="R188" s="52" t="s">
        <v>332</v>
      </c>
      <c r="S188" s="54" t="n">
        <f aca="false">IF(K188=0,0,ROUND(L188/K188*100,2))</f>
        <v>100</v>
      </c>
      <c r="T188" s="52" t="s">
        <v>333</v>
      </c>
      <c r="U188" s="52" t="s">
        <v>56</v>
      </c>
      <c r="V188" s="52" t="n">
        <v>443465.75</v>
      </c>
      <c r="W188" s="55" t="n">
        <f aca="false">P188-Q188</f>
        <v>443465.75</v>
      </c>
      <c r="X188" s="55" t="n">
        <f aca="false">IF(P188=0,0,ROUND((P188-Q188)/P188*100,2))</f>
        <v>57.41</v>
      </c>
      <c r="Y188" s="55" t="n">
        <f aca="false">IFERROR(G188-F188,"")</f>
        <v>1</v>
      </c>
      <c r="Z188" s="55" t="str">
        <f aca="false">IF(U188&lt;=0,"On Time","Late")</f>
        <v>Late</v>
      </c>
      <c r="AA188" s="55" t="str">
        <f aca="false">TEXT(E188,"yyyy-mm")</f>
        <v>2024-12</v>
      </c>
      <c r="AB188" s="55" t="n">
        <f aca="false">YEAR(E188)</f>
        <v>2024</v>
      </c>
    </row>
    <row r="189" customFormat="false" ht="15" hidden="false" customHeight="true" outlineLevel="0" collapsed="false">
      <c r="A189" s="56" t="s">
        <v>1411</v>
      </c>
      <c r="B189" s="56" t="s">
        <v>1412</v>
      </c>
      <c r="C189" s="56" t="s">
        <v>1413</v>
      </c>
      <c r="D189" s="56" t="s">
        <v>1414</v>
      </c>
      <c r="E189" s="57" t="n">
        <v>45121</v>
      </c>
      <c r="F189" s="56" t="s">
        <v>1415</v>
      </c>
      <c r="G189" s="56" t="s">
        <v>1416</v>
      </c>
      <c r="H189" s="56" t="s">
        <v>12</v>
      </c>
      <c r="I189" s="56" t="s">
        <v>25</v>
      </c>
      <c r="J189" s="56" t="s">
        <v>778</v>
      </c>
      <c r="K189" s="56" t="n">
        <v>446</v>
      </c>
      <c r="L189" s="56" t="n">
        <v>446</v>
      </c>
      <c r="M189" s="56" t="n">
        <v>961.37</v>
      </c>
      <c r="N189" s="56" t="n">
        <v>16.2</v>
      </c>
      <c r="O189" s="54" t="n">
        <f aca="false">ROUND(M189*(1-N189/100),2)</f>
        <v>805.63</v>
      </c>
      <c r="P189" s="54" t="n">
        <f aca="false">ROUND(O189*L189,2)</f>
        <v>359310.98</v>
      </c>
      <c r="Q189" s="56" t="n">
        <v>245529.08</v>
      </c>
      <c r="R189" s="56" t="s">
        <v>332</v>
      </c>
      <c r="S189" s="54" t="n">
        <f aca="false">IF(K189=0,0,ROUND(L189/K189*100,2))</f>
        <v>100</v>
      </c>
      <c r="T189" s="56" t="s">
        <v>420</v>
      </c>
      <c r="U189" s="56" t="s">
        <v>39</v>
      </c>
      <c r="V189" s="56" t="n">
        <v>113781.9</v>
      </c>
      <c r="W189" s="55" t="n">
        <f aca="false">P189-Q189</f>
        <v>113781.9</v>
      </c>
      <c r="X189" s="55" t="n">
        <f aca="false">IF(P189=0,0,ROUND((P189-Q189)/P189*100,2))</f>
        <v>31.67</v>
      </c>
      <c r="Y189" s="55" t="n">
        <f aca="false">IFERROR(G189-F189,"")</f>
        <v>3</v>
      </c>
      <c r="Z189" s="55" t="str">
        <f aca="false">IF(U189&lt;=0,"On Time","Late")</f>
        <v>Late</v>
      </c>
      <c r="AA189" s="55" t="str">
        <f aca="false">TEXT(E189,"yyyy-mm")</f>
        <v>2023-07</v>
      </c>
      <c r="AB189" s="55" t="n">
        <f aca="false">YEAR(E189)</f>
        <v>2023</v>
      </c>
    </row>
    <row r="190" customFormat="false" ht="15" hidden="false" customHeight="true" outlineLevel="0" collapsed="false">
      <c r="A190" s="52" t="s">
        <v>1417</v>
      </c>
      <c r="B190" s="52" t="s">
        <v>1418</v>
      </c>
      <c r="C190" s="52" t="s">
        <v>1419</v>
      </c>
      <c r="D190" s="52" t="s">
        <v>328</v>
      </c>
      <c r="E190" s="53" t="n">
        <v>45217</v>
      </c>
      <c r="F190" s="52" t="s">
        <v>1420</v>
      </c>
      <c r="G190" s="52" t="s">
        <v>1421</v>
      </c>
      <c r="H190" s="52" t="s">
        <v>21</v>
      </c>
      <c r="I190" s="52" t="s">
        <v>23</v>
      </c>
      <c r="J190" s="52" t="s">
        <v>664</v>
      </c>
      <c r="K190" s="52" t="n">
        <v>281</v>
      </c>
      <c r="L190" s="52" t="n">
        <v>281</v>
      </c>
      <c r="M190" s="52" t="n">
        <v>121.59</v>
      </c>
      <c r="N190" s="52" t="n">
        <v>9.8</v>
      </c>
      <c r="O190" s="54" t="n">
        <f aca="false">ROUND(M190*(1-N190/100),2)</f>
        <v>109.67</v>
      </c>
      <c r="P190" s="54" t="n">
        <f aca="false">ROUND(O190*L190,2)</f>
        <v>30817.27</v>
      </c>
      <c r="Q190" s="52" t="n">
        <v>16125.97</v>
      </c>
      <c r="R190" s="52" t="s">
        <v>371</v>
      </c>
      <c r="S190" s="54" t="n">
        <f aca="false">IF(K190=0,0,ROUND(L190/K190*100,2))</f>
        <v>100</v>
      </c>
      <c r="T190" s="52" t="s">
        <v>573</v>
      </c>
      <c r="U190" s="52" t="s">
        <v>42</v>
      </c>
      <c r="V190" s="52" t="n">
        <v>14691.3</v>
      </c>
      <c r="W190" s="55" t="n">
        <f aca="false">P190-Q190</f>
        <v>14691.3</v>
      </c>
      <c r="X190" s="55" t="n">
        <f aca="false">IF(P190=0,0,ROUND((P190-Q190)/P190*100,2))</f>
        <v>47.67</v>
      </c>
      <c r="Y190" s="55" t="n">
        <f aca="false">IFERROR(G190-F190,"")</f>
        <v>-1</v>
      </c>
      <c r="Z190" s="55" t="str">
        <f aca="false">IF(U190&lt;=0,"On Time","Late")</f>
        <v>Late</v>
      </c>
      <c r="AA190" s="55" t="str">
        <f aca="false">TEXT(E190,"yyyy-mm")</f>
        <v>2023-10</v>
      </c>
      <c r="AB190" s="55" t="n">
        <f aca="false">YEAR(E190)</f>
        <v>2023</v>
      </c>
    </row>
    <row r="191" customFormat="false" ht="15" hidden="false" customHeight="true" outlineLevel="0" collapsed="false">
      <c r="A191" s="56" t="s">
        <v>1422</v>
      </c>
      <c r="B191" s="56" t="s">
        <v>1423</v>
      </c>
      <c r="C191" s="56" t="s">
        <v>1424</v>
      </c>
      <c r="D191" s="56" t="s">
        <v>1425</v>
      </c>
      <c r="E191" s="57" t="n">
        <v>45230</v>
      </c>
      <c r="F191" s="56" t="s">
        <v>1426</v>
      </c>
      <c r="G191" s="56" t="s">
        <v>1427</v>
      </c>
      <c r="H191" s="56" t="s">
        <v>15</v>
      </c>
      <c r="I191" s="56" t="s">
        <v>11</v>
      </c>
      <c r="J191" s="56" t="s">
        <v>1428</v>
      </c>
      <c r="K191" s="56" t="n">
        <v>858</v>
      </c>
      <c r="L191" s="56" t="n">
        <v>858</v>
      </c>
      <c r="M191" s="56" t="n">
        <v>347.58</v>
      </c>
      <c r="N191" s="56" t="n">
        <v>5.4</v>
      </c>
      <c r="O191" s="54" t="n">
        <f aca="false">ROUND(M191*(1-N191/100),2)</f>
        <v>328.81</v>
      </c>
      <c r="P191" s="54" t="n">
        <f aca="false">ROUND(O191*L191,2)</f>
        <v>282118.98</v>
      </c>
      <c r="Q191" s="56" t="n">
        <v>119929.07</v>
      </c>
      <c r="R191" s="56" t="s">
        <v>332</v>
      </c>
      <c r="S191" s="54" t="n">
        <f aca="false">IF(K191=0,0,ROUND(L191/K191*100,2))</f>
        <v>100</v>
      </c>
      <c r="T191" s="56" t="s">
        <v>420</v>
      </c>
      <c r="U191" s="56" t="s">
        <v>42</v>
      </c>
      <c r="V191" s="56" t="n">
        <v>162189.91</v>
      </c>
      <c r="W191" s="55" t="n">
        <f aca="false">P191-Q191</f>
        <v>162189.91</v>
      </c>
      <c r="X191" s="55" t="n">
        <f aca="false">IF(P191=0,0,ROUND((P191-Q191)/P191*100,2))</f>
        <v>57.49</v>
      </c>
      <c r="Y191" s="55" t="n">
        <f aca="false">IFERROR(G191-F191,"")</f>
        <v>3</v>
      </c>
      <c r="Z191" s="55" t="str">
        <f aca="false">IF(U191&lt;=0,"On Time","Late")</f>
        <v>Late</v>
      </c>
      <c r="AA191" s="55" t="str">
        <f aca="false">TEXT(E191,"yyyy-mm")</f>
        <v>2023-10</v>
      </c>
      <c r="AB191" s="55" t="n">
        <f aca="false">YEAR(E191)</f>
        <v>2023</v>
      </c>
    </row>
    <row r="192" customFormat="false" ht="15" hidden="false" customHeight="true" outlineLevel="0" collapsed="false">
      <c r="A192" s="52" t="s">
        <v>1429</v>
      </c>
      <c r="B192" s="52" t="s">
        <v>1430</v>
      </c>
      <c r="C192" s="52" t="s">
        <v>1431</v>
      </c>
      <c r="D192" s="52" t="s">
        <v>1432</v>
      </c>
      <c r="E192" s="53" t="n">
        <v>45404</v>
      </c>
      <c r="F192" s="52" t="s">
        <v>1433</v>
      </c>
      <c r="G192" s="52" t="s">
        <v>1434</v>
      </c>
      <c r="H192" s="52" t="s">
        <v>9</v>
      </c>
      <c r="I192" s="52" t="s">
        <v>25</v>
      </c>
      <c r="J192" s="52" t="s">
        <v>427</v>
      </c>
      <c r="K192" s="52" t="n">
        <v>654</v>
      </c>
      <c r="L192" s="52" t="n">
        <v>654</v>
      </c>
      <c r="M192" s="52" t="n">
        <v>91.73</v>
      </c>
      <c r="N192" s="52" t="n">
        <v>16</v>
      </c>
      <c r="O192" s="54" t="n">
        <f aca="false">ROUND(M192*(1-N192/100),2)</f>
        <v>77.05</v>
      </c>
      <c r="P192" s="54" t="n">
        <f aca="false">ROUND(O192*L192,2)</f>
        <v>50390.7</v>
      </c>
      <c r="Q192" s="52" t="n">
        <v>24308.96</v>
      </c>
      <c r="R192" s="52" t="s">
        <v>332</v>
      </c>
      <c r="S192" s="54" t="n">
        <f aca="false">IF(K192=0,0,ROUND(L192/K192*100,2))</f>
        <v>100</v>
      </c>
      <c r="T192" s="52" t="s">
        <v>475</v>
      </c>
      <c r="U192" s="52" t="s">
        <v>48</v>
      </c>
      <c r="V192" s="52" t="n">
        <v>26081.74</v>
      </c>
      <c r="W192" s="55" t="n">
        <f aca="false">P192-Q192</f>
        <v>26081.74</v>
      </c>
      <c r="X192" s="55" t="n">
        <f aca="false">IF(P192=0,0,ROUND((P192-Q192)/P192*100,2))</f>
        <v>51.76</v>
      </c>
      <c r="Y192" s="55" t="n">
        <f aca="false">IFERROR(G192-F192,"")</f>
        <v>2</v>
      </c>
      <c r="Z192" s="55" t="str">
        <f aca="false">IF(U192&lt;=0,"On Time","Late")</f>
        <v>Late</v>
      </c>
      <c r="AA192" s="55" t="str">
        <f aca="false">TEXT(E192,"yyyy-mm")</f>
        <v>2024-04</v>
      </c>
      <c r="AB192" s="55" t="n">
        <f aca="false">YEAR(E192)</f>
        <v>2024</v>
      </c>
    </row>
    <row r="193" customFormat="false" ht="15" hidden="false" customHeight="true" outlineLevel="0" collapsed="false">
      <c r="A193" s="56" t="s">
        <v>1435</v>
      </c>
      <c r="B193" s="56" t="s">
        <v>1436</v>
      </c>
      <c r="C193" s="56" t="s">
        <v>1437</v>
      </c>
      <c r="D193" s="56" t="s">
        <v>1438</v>
      </c>
      <c r="E193" s="57" t="n">
        <v>44767</v>
      </c>
      <c r="F193" s="56" t="s">
        <v>1439</v>
      </c>
      <c r="G193" s="56" t="s">
        <v>1440</v>
      </c>
      <c r="H193" s="56" t="s">
        <v>21</v>
      </c>
      <c r="I193" s="56" t="s">
        <v>27</v>
      </c>
      <c r="J193" s="56" t="s">
        <v>388</v>
      </c>
      <c r="K193" s="56" t="n">
        <v>1695</v>
      </c>
      <c r="L193" s="56" t="n">
        <v>1695</v>
      </c>
      <c r="M193" s="56" t="n">
        <v>690.25</v>
      </c>
      <c r="N193" s="56" t="n">
        <v>12.4</v>
      </c>
      <c r="O193" s="54" t="n">
        <f aca="false">ROUND(M193*(1-N193/100),2)</f>
        <v>604.66</v>
      </c>
      <c r="P193" s="54" t="n">
        <f aca="false">ROUND(O193*L193,2)</f>
        <v>1024898.7</v>
      </c>
      <c r="Q193" s="56" t="n">
        <v>647438.71</v>
      </c>
      <c r="R193" s="56" t="s">
        <v>396</v>
      </c>
      <c r="S193" s="54" t="n">
        <f aca="false">IF(K193=0,0,ROUND(L193/K193*100,2))</f>
        <v>100</v>
      </c>
      <c r="T193" s="56" t="s">
        <v>341</v>
      </c>
      <c r="U193" s="56" t="s">
        <v>26</v>
      </c>
      <c r="V193" s="56" t="n">
        <v>377459.99</v>
      </c>
      <c r="W193" s="55" t="n">
        <f aca="false">P193-Q193</f>
        <v>377459.99</v>
      </c>
      <c r="X193" s="55" t="n">
        <f aca="false">IF(P193=0,0,ROUND((P193-Q193)/P193*100,2))</f>
        <v>36.83</v>
      </c>
      <c r="Y193" s="55" t="n">
        <f aca="false">IFERROR(G193-F193,"")</f>
        <v>3</v>
      </c>
      <c r="Z193" s="55" t="str">
        <f aca="false">IF(U193&lt;=0,"On Time","Late")</f>
        <v>Late</v>
      </c>
      <c r="AA193" s="55" t="str">
        <f aca="false">TEXT(E193,"yyyy-mm")</f>
        <v>2022-07</v>
      </c>
      <c r="AB193" s="55" t="n">
        <f aca="false">YEAR(E193)</f>
        <v>2022</v>
      </c>
    </row>
    <row r="194" customFormat="false" ht="15" hidden="false" customHeight="true" outlineLevel="0" collapsed="false">
      <c r="A194" s="52" t="s">
        <v>1441</v>
      </c>
      <c r="B194" s="52" t="s">
        <v>1327</v>
      </c>
      <c r="C194" s="52" t="s">
        <v>1442</v>
      </c>
      <c r="D194" s="52" t="s">
        <v>1443</v>
      </c>
      <c r="E194" s="53" t="n">
        <v>44809</v>
      </c>
      <c r="F194" s="52" t="s">
        <v>1444</v>
      </c>
      <c r="G194" s="52" t="s">
        <v>1445</v>
      </c>
      <c r="H194" s="52" t="s">
        <v>9</v>
      </c>
      <c r="I194" s="52" t="s">
        <v>17</v>
      </c>
      <c r="J194" s="52" t="s">
        <v>1137</v>
      </c>
      <c r="K194" s="52" t="n">
        <v>257</v>
      </c>
      <c r="L194" s="52" t="n">
        <v>257</v>
      </c>
      <c r="M194" s="52" t="n">
        <v>559.34</v>
      </c>
      <c r="N194" s="52" t="n">
        <v>10.5</v>
      </c>
      <c r="O194" s="54" t="n">
        <f aca="false">ROUND(M194*(1-N194/100),2)</f>
        <v>500.61</v>
      </c>
      <c r="P194" s="54" t="n">
        <f aca="false">ROUND(O194*L194,2)</f>
        <v>128656.77</v>
      </c>
      <c r="Q194" s="52" t="n">
        <v>58847.11</v>
      </c>
      <c r="R194" s="52" t="s">
        <v>396</v>
      </c>
      <c r="S194" s="54" t="n">
        <f aca="false">IF(K194=0,0,ROUND(L194/K194*100,2))</f>
        <v>100</v>
      </c>
      <c r="T194" s="52" t="s">
        <v>773</v>
      </c>
      <c r="U194" s="52" t="s">
        <v>29</v>
      </c>
      <c r="V194" s="52" t="n">
        <v>69809.66</v>
      </c>
      <c r="W194" s="55" t="n">
        <f aca="false">P194-Q194</f>
        <v>69809.66</v>
      </c>
      <c r="X194" s="55" t="n">
        <f aca="false">IF(P194=0,0,ROUND((P194-Q194)/P194*100,2))</f>
        <v>54.26</v>
      </c>
      <c r="Y194" s="55" t="n">
        <f aca="false">IFERROR(G194-F194,"")</f>
        <v>1</v>
      </c>
      <c r="Z194" s="55" t="str">
        <f aca="false">IF(U194&lt;=0,"On Time","Late")</f>
        <v>Late</v>
      </c>
      <c r="AA194" s="55" t="str">
        <f aca="false">TEXT(E194,"yyyy-mm")</f>
        <v>2022-09</v>
      </c>
      <c r="AB194" s="55" t="n">
        <f aca="false">YEAR(E194)</f>
        <v>2022</v>
      </c>
    </row>
    <row r="195" customFormat="false" ht="15" hidden="false" customHeight="true" outlineLevel="0" collapsed="false">
      <c r="A195" s="56" t="s">
        <v>1446</v>
      </c>
      <c r="B195" s="56" t="s">
        <v>1447</v>
      </c>
      <c r="C195" s="56" t="s">
        <v>1448</v>
      </c>
      <c r="D195" s="56" t="s">
        <v>1449</v>
      </c>
      <c r="E195" s="57" t="n">
        <v>45605</v>
      </c>
      <c r="F195" s="56" t="s">
        <v>688</v>
      </c>
      <c r="G195" s="56" t="s">
        <v>1450</v>
      </c>
      <c r="H195" s="56" t="s">
        <v>12</v>
      </c>
      <c r="I195" s="56" t="s">
        <v>17</v>
      </c>
      <c r="J195" s="56" t="s">
        <v>507</v>
      </c>
      <c r="K195" s="56" t="n">
        <v>1832</v>
      </c>
      <c r="L195" s="56" t="n">
        <v>1832</v>
      </c>
      <c r="M195" s="56" t="n">
        <v>788.94</v>
      </c>
      <c r="N195" s="56" t="n">
        <v>19.4</v>
      </c>
      <c r="O195" s="54" t="n">
        <f aca="false">ROUND(M195*(1-N195/100),2)</f>
        <v>635.89</v>
      </c>
      <c r="P195" s="54" t="n">
        <f aca="false">ROUND(O195*L195,2)</f>
        <v>1164950.48</v>
      </c>
      <c r="Q195" s="56" t="n">
        <v>505712.33</v>
      </c>
      <c r="R195" s="56" t="s">
        <v>371</v>
      </c>
      <c r="S195" s="54" t="n">
        <f aca="false">IF(K195=0,0,ROUND(L195/K195*100,2))</f>
        <v>100</v>
      </c>
      <c r="T195" s="56" t="s">
        <v>537</v>
      </c>
      <c r="U195" s="56" t="s">
        <v>55</v>
      </c>
      <c r="V195" s="56" t="n">
        <v>659238.15</v>
      </c>
      <c r="W195" s="55" t="n">
        <f aca="false">P195-Q195</f>
        <v>659238.15</v>
      </c>
      <c r="X195" s="55" t="n">
        <f aca="false">IF(P195=0,0,ROUND((P195-Q195)/P195*100,2))</f>
        <v>56.59</v>
      </c>
      <c r="Y195" s="55" t="n">
        <f aca="false">IFERROR(G195-F195,"")</f>
        <v>-1</v>
      </c>
      <c r="Z195" s="55" t="str">
        <f aca="false">IF(U195&lt;=0,"On Time","Late")</f>
        <v>Late</v>
      </c>
      <c r="AA195" s="55" t="str">
        <f aca="false">TEXT(E195,"yyyy-mm")</f>
        <v>2024-11</v>
      </c>
      <c r="AB195" s="55" t="n">
        <f aca="false">YEAR(E195)</f>
        <v>2024</v>
      </c>
    </row>
    <row r="196" customFormat="false" ht="15" hidden="false" customHeight="true" outlineLevel="0" collapsed="false">
      <c r="A196" s="52" t="s">
        <v>1451</v>
      </c>
      <c r="B196" s="52" t="s">
        <v>1452</v>
      </c>
      <c r="C196" s="52" t="s">
        <v>1453</v>
      </c>
      <c r="D196" s="52" t="s">
        <v>1454</v>
      </c>
      <c r="E196" s="53" t="n">
        <v>45576</v>
      </c>
      <c r="F196" s="52" t="s">
        <v>750</v>
      </c>
      <c r="G196" s="52" t="s">
        <v>750</v>
      </c>
      <c r="H196" s="52" t="s">
        <v>9</v>
      </c>
      <c r="I196" s="52" t="s">
        <v>17</v>
      </c>
      <c r="J196" s="52" t="s">
        <v>1455</v>
      </c>
      <c r="K196" s="52" t="n">
        <v>506</v>
      </c>
      <c r="L196" s="52" t="n">
        <v>506</v>
      </c>
      <c r="M196" s="52" t="n">
        <v>243.02</v>
      </c>
      <c r="N196" s="52" t="n">
        <v>1.6</v>
      </c>
      <c r="O196" s="54" t="n">
        <f aca="false">ROUND(M196*(1-N196/100),2)</f>
        <v>239.13</v>
      </c>
      <c r="P196" s="54" t="n">
        <f aca="false">ROUND(O196*L196,2)</f>
        <v>120999.78</v>
      </c>
      <c r="Q196" s="52" t="n">
        <v>68763.46</v>
      </c>
      <c r="R196" s="52" t="s">
        <v>371</v>
      </c>
      <c r="S196" s="54" t="n">
        <f aca="false">IF(K196=0,0,ROUND(L196/K196*100,2))</f>
        <v>100</v>
      </c>
      <c r="T196" s="52" t="s">
        <v>690</v>
      </c>
      <c r="U196" s="52" t="s">
        <v>54</v>
      </c>
      <c r="V196" s="52" t="n">
        <v>52236.32</v>
      </c>
      <c r="W196" s="55" t="n">
        <f aca="false">P196-Q196</f>
        <v>52236.32</v>
      </c>
      <c r="X196" s="55" t="n">
        <f aca="false">IF(P196=0,0,ROUND((P196-Q196)/P196*100,2))</f>
        <v>43.17</v>
      </c>
      <c r="Y196" s="55" t="n">
        <f aca="false">IFERROR(G196-F196,"")</f>
        <v>0</v>
      </c>
      <c r="Z196" s="55" t="str">
        <f aca="false">IF(U196&lt;=0,"On Time","Late")</f>
        <v>Late</v>
      </c>
      <c r="AA196" s="55" t="str">
        <f aca="false">TEXT(E196,"yyyy-mm")</f>
        <v>2024-10</v>
      </c>
      <c r="AB196" s="55" t="n">
        <f aca="false">YEAR(E196)</f>
        <v>2024</v>
      </c>
    </row>
    <row r="197" customFormat="false" ht="15" hidden="false" customHeight="true" outlineLevel="0" collapsed="false">
      <c r="A197" s="56" t="s">
        <v>1456</v>
      </c>
      <c r="B197" s="56" t="s">
        <v>1006</v>
      </c>
      <c r="C197" s="56" t="s">
        <v>1457</v>
      </c>
      <c r="D197" s="56" t="s">
        <v>583</v>
      </c>
      <c r="E197" s="57" t="n">
        <v>45521</v>
      </c>
      <c r="F197" s="56" t="s">
        <v>1458</v>
      </c>
      <c r="G197" s="56" t="s">
        <v>1459</v>
      </c>
      <c r="H197" s="56" t="s">
        <v>21</v>
      </c>
      <c r="I197" s="56" t="s">
        <v>11</v>
      </c>
      <c r="J197" s="56" t="s">
        <v>1460</v>
      </c>
      <c r="K197" s="56" t="n">
        <v>1092</v>
      </c>
      <c r="L197" s="56" t="n">
        <v>1092</v>
      </c>
      <c r="M197" s="56" t="n">
        <v>563.1</v>
      </c>
      <c r="N197" s="56" t="n">
        <v>5.5</v>
      </c>
      <c r="O197" s="54" t="n">
        <f aca="false">ROUND(M197*(1-N197/100),2)</f>
        <v>532.13</v>
      </c>
      <c r="P197" s="54" t="n">
        <f aca="false">ROUND(O197*L197,2)</f>
        <v>581085.96</v>
      </c>
      <c r="Q197" s="56" t="n">
        <v>381267.62</v>
      </c>
      <c r="R197" s="56" t="s">
        <v>371</v>
      </c>
      <c r="S197" s="54" t="n">
        <f aca="false">IF(K197=0,0,ROUND(L197/K197*100,2))</f>
        <v>100</v>
      </c>
      <c r="T197" s="56" t="s">
        <v>1131</v>
      </c>
      <c r="U197" s="56" t="s">
        <v>52</v>
      </c>
      <c r="V197" s="56" t="n">
        <v>199818.34</v>
      </c>
      <c r="W197" s="55" t="n">
        <f aca="false">P197-Q197</f>
        <v>199818.34</v>
      </c>
      <c r="X197" s="55" t="n">
        <f aca="false">IF(P197=0,0,ROUND((P197-Q197)/P197*100,2))</f>
        <v>34.39</v>
      </c>
      <c r="Y197" s="55" t="n">
        <f aca="false">IFERROR(G197-F197,"")</f>
        <v>2</v>
      </c>
      <c r="Z197" s="55" t="str">
        <f aca="false">IF(U197&lt;=0,"On Time","Late")</f>
        <v>Late</v>
      </c>
      <c r="AA197" s="55" t="str">
        <f aca="false">TEXT(E197,"yyyy-mm")</f>
        <v>2024-08</v>
      </c>
      <c r="AB197" s="55" t="n">
        <f aca="false">YEAR(E197)</f>
        <v>2024</v>
      </c>
    </row>
    <row r="198" customFormat="false" ht="15" hidden="false" customHeight="true" outlineLevel="0" collapsed="false">
      <c r="A198" s="52" t="s">
        <v>1461</v>
      </c>
      <c r="B198" s="52" t="s">
        <v>1407</v>
      </c>
      <c r="C198" s="52" t="s">
        <v>1462</v>
      </c>
      <c r="D198" s="52" t="s">
        <v>1463</v>
      </c>
      <c r="E198" s="53" t="n">
        <v>44655</v>
      </c>
      <c r="F198" s="52" t="s">
        <v>1464</v>
      </c>
      <c r="G198" s="52" t="s">
        <v>1465</v>
      </c>
      <c r="H198" s="52" t="s">
        <v>9</v>
      </c>
      <c r="I198" s="52" t="s">
        <v>23</v>
      </c>
      <c r="J198" s="52" t="s">
        <v>1310</v>
      </c>
      <c r="K198" s="52" t="n">
        <v>480</v>
      </c>
      <c r="L198" s="52" t="n">
        <v>480</v>
      </c>
      <c r="M198" s="52" t="n">
        <v>675.43</v>
      </c>
      <c r="N198" s="52" t="n">
        <v>8.9</v>
      </c>
      <c r="O198" s="54" t="n">
        <f aca="false">ROUND(M198*(1-N198/100),2)</f>
        <v>615.32</v>
      </c>
      <c r="P198" s="54" t="n">
        <f aca="false">ROUND(O198*L198,2)</f>
        <v>295353.6</v>
      </c>
      <c r="Q198" s="52" t="n">
        <v>205848.92</v>
      </c>
      <c r="R198" s="52" t="s">
        <v>340</v>
      </c>
      <c r="S198" s="54" t="n">
        <f aca="false">IF(K198=0,0,ROUND(L198/K198*100,2))</f>
        <v>100</v>
      </c>
      <c r="T198" s="52" t="s">
        <v>436</v>
      </c>
      <c r="U198" s="52" t="s">
        <v>19</v>
      </c>
      <c r="V198" s="52" t="n">
        <v>89504.68</v>
      </c>
      <c r="W198" s="55" t="n">
        <f aca="false">P198-Q198</f>
        <v>89504.68</v>
      </c>
      <c r="X198" s="55" t="n">
        <f aca="false">IF(P198=0,0,ROUND((P198-Q198)/P198*100,2))</f>
        <v>30.3</v>
      </c>
      <c r="Y198" s="55" t="n">
        <f aca="false">IFERROR(G198-F198,"")</f>
        <v>1</v>
      </c>
      <c r="Z198" s="55" t="str">
        <f aca="false">IF(U198&lt;=0,"On Time","Late")</f>
        <v>Late</v>
      </c>
      <c r="AA198" s="55" t="str">
        <f aca="false">TEXT(E198,"yyyy-mm")</f>
        <v>2022-04</v>
      </c>
      <c r="AB198" s="55" t="n">
        <f aca="false">YEAR(E198)</f>
        <v>2022</v>
      </c>
    </row>
    <row r="199" customFormat="false" ht="15" hidden="false" customHeight="true" outlineLevel="0" collapsed="false">
      <c r="A199" s="56" t="s">
        <v>1466</v>
      </c>
      <c r="B199" s="56" t="s">
        <v>539</v>
      </c>
      <c r="C199" s="56" t="s">
        <v>1467</v>
      </c>
      <c r="D199" s="56" t="s">
        <v>1468</v>
      </c>
      <c r="E199" s="57" t="n">
        <v>44794</v>
      </c>
      <c r="F199" s="56" t="s">
        <v>1469</v>
      </c>
      <c r="G199" s="56" t="s">
        <v>1470</v>
      </c>
      <c r="H199" s="56" t="s">
        <v>15</v>
      </c>
      <c r="I199" s="56" t="s">
        <v>27</v>
      </c>
      <c r="J199" s="56" t="s">
        <v>627</v>
      </c>
      <c r="K199" s="56" t="n">
        <v>388</v>
      </c>
      <c r="L199" s="56" t="n">
        <v>388</v>
      </c>
      <c r="M199" s="56" t="n">
        <v>181.15</v>
      </c>
      <c r="N199" s="56" t="n">
        <v>1.9</v>
      </c>
      <c r="O199" s="54" t="n">
        <f aca="false">ROUND(M199*(1-N199/100),2)</f>
        <v>177.71</v>
      </c>
      <c r="P199" s="54" t="n">
        <f aca="false">ROUND(O199*L199,2)</f>
        <v>68951.48</v>
      </c>
      <c r="Q199" s="56" t="n">
        <v>45907.06</v>
      </c>
      <c r="R199" s="56" t="s">
        <v>380</v>
      </c>
      <c r="S199" s="54" t="n">
        <f aca="false">IF(K199=0,0,ROUND(L199/K199*100,2))</f>
        <v>100</v>
      </c>
      <c r="T199" s="56" t="s">
        <v>566</v>
      </c>
      <c r="U199" s="56" t="s">
        <v>28</v>
      </c>
      <c r="V199" s="56" t="n">
        <v>23044.42</v>
      </c>
      <c r="W199" s="55" t="n">
        <f aca="false">P199-Q199</f>
        <v>23044.42</v>
      </c>
      <c r="X199" s="55" t="n">
        <f aca="false">IF(P199=0,0,ROUND((P199-Q199)/P199*100,2))</f>
        <v>33.42</v>
      </c>
      <c r="Y199" s="55" t="n">
        <f aca="false">IFERROR(G199-F199,"")</f>
        <v>3</v>
      </c>
      <c r="Z199" s="55" t="str">
        <f aca="false">IF(U199&lt;=0,"On Time","Late")</f>
        <v>Late</v>
      </c>
      <c r="AA199" s="55" t="str">
        <f aca="false">TEXT(E199,"yyyy-mm")</f>
        <v>2022-08</v>
      </c>
      <c r="AB199" s="55" t="n">
        <f aca="false">YEAR(E199)</f>
        <v>2022</v>
      </c>
    </row>
    <row r="200" customFormat="false" ht="15" hidden="false" customHeight="true" outlineLevel="0" collapsed="false">
      <c r="A200" s="52" t="s">
        <v>1471</v>
      </c>
      <c r="B200" s="52" t="s">
        <v>673</v>
      </c>
      <c r="C200" s="52" t="s">
        <v>1322</v>
      </c>
      <c r="D200" s="52" t="s">
        <v>1472</v>
      </c>
      <c r="E200" s="53" t="n">
        <v>45195</v>
      </c>
      <c r="F200" s="52" t="s">
        <v>737</v>
      </c>
      <c r="G200" s="52" t="s">
        <v>1473</v>
      </c>
      <c r="H200" s="52" t="s">
        <v>12</v>
      </c>
      <c r="I200" s="52" t="s">
        <v>23</v>
      </c>
      <c r="J200" s="52" t="s">
        <v>1300</v>
      </c>
      <c r="K200" s="52" t="n">
        <v>626</v>
      </c>
      <c r="L200" s="52" t="n">
        <v>626</v>
      </c>
      <c r="M200" s="52" t="n">
        <v>40.47</v>
      </c>
      <c r="N200" s="52" t="n">
        <v>15.2</v>
      </c>
      <c r="O200" s="54" t="n">
        <f aca="false">ROUND(M200*(1-N200/100),2)</f>
        <v>34.32</v>
      </c>
      <c r="P200" s="54" t="n">
        <f aca="false">ROUND(O200*L200,2)</f>
        <v>21484.32</v>
      </c>
      <c r="Q200" s="52" t="n">
        <v>12219.99</v>
      </c>
      <c r="R200" s="52" t="s">
        <v>371</v>
      </c>
      <c r="S200" s="54" t="n">
        <f aca="false">IF(K200=0,0,ROUND(L200/K200*100,2))</f>
        <v>100</v>
      </c>
      <c r="T200" s="52" t="s">
        <v>1016</v>
      </c>
      <c r="U200" s="52" t="s">
        <v>41</v>
      </c>
      <c r="V200" s="52" t="n">
        <v>9264.33</v>
      </c>
      <c r="W200" s="55" t="n">
        <f aca="false">P200-Q200</f>
        <v>9264.33</v>
      </c>
      <c r="X200" s="55" t="n">
        <f aca="false">IF(P200=0,0,ROUND((P200-Q200)/P200*100,2))</f>
        <v>43.12</v>
      </c>
      <c r="Y200" s="55" t="n">
        <f aca="false">IFERROR(G200-F200,"")</f>
        <v>3</v>
      </c>
      <c r="Z200" s="55" t="str">
        <f aca="false">IF(U200&lt;=0,"On Time","Late")</f>
        <v>Late</v>
      </c>
      <c r="AA200" s="55" t="str">
        <f aca="false">TEXT(E200,"yyyy-mm")</f>
        <v>2023-09</v>
      </c>
      <c r="AB200" s="55" t="n">
        <f aca="false">YEAR(E200)</f>
        <v>2023</v>
      </c>
    </row>
    <row r="201" customFormat="false" ht="15" hidden="false" customHeight="true" outlineLevel="0" collapsed="false">
      <c r="A201" s="56" t="s">
        <v>1474</v>
      </c>
      <c r="B201" s="56" t="s">
        <v>1336</v>
      </c>
      <c r="C201" s="56" t="s">
        <v>1475</v>
      </c>
      <c r="D201" s="56" t="s">
        <v>1476</v>
      </c>
      <c r="E201" s="57" t="n">
        <v>44749</v>
      </c>
      <c r="F201" s="56" t="s">
        <v>1477</v>
      </c>
      <c r="G201" s="56" t="s">
        <v>1478</v>
      </c>
      <c r="H201" s="56" t="s">
        <v>15</v>
      </c>
      <c r="I201" s="56" t="s">
        <v>23</v>
      </c>
      <c r="J201" s="56" t="s">
        <v>678</v>
      </c>
      <c r="K201" s="56" t="n">
        <v>1197</v>
      </c>
      <c r="L201" s="56" t="n">
        <v>1197</v>
      </c>
      <c r="M201" s="56" t="n">
        <v>754.88</v>
      </c>
      <c r="N201" s="56" t="n">
        <v>15.2</v>
      </c>
      <c r="O201" s="54" t="n">
        <f aca="false">ROUND(M201*(1-N201/100),2)</f>
        <v>640.14</v>
      </c>
      <c r="P201" s="54" t="n">
        <f aca="false">ROUND(O201*L201,2)</f>
        <v>766247.58</v>
      </c>
      <c r="Q201" s="56" t="n">
        <v>389185.24</v>
      </c>
      <c r="R201" s="56" t="s">
        <v>380</v>
      </c>
      <c r="S201" s="54" t="n">
        <f aca="false">IF(K201=0,0,ROUND(L201/K201*100,2))</f>
        <v>100</v>
      </c>
      <c r="T201" s="56" t="s">
        <v>1479</v>
      </c>
      <c r="U201" s="56" t="s">
        <v>26</v>
      </c>
      <c r="V201" s="56" t="n">
        <v>377062.34</v>
      </c>
      <c r="W201" s="55" t="n">
        <f aca="false">P201-Q201</f>
        <v>377062.34</v>
      </c>
      <c r="X201" s="55" t="n">
        <f aca="false">IF(P201=0,0,ROUND((P201-Q201)/P201*100,2))</f>
        <v>49.21</v>
      </c>
      <c r="Y201" s="55" t="n">
        <f aca="false">IFERROR(G201-F201,"")</f>
        <v>3</v>
      </c>
      <c r="Z201" s="55" t="str">
        <f aca="false">IF(U201&lt;=0,"On Time","Late")</f>
        <v>Late</v>
      </c>
      <c r="AA201" s="55" t="str">
        <f aca="false">TEXT(E201,"yyyy-mm")</f>
        <v>2022-07</v>
      </c>
      <c r="AB201" s="55" t="n">
        <f aca="false">YEAR(E201)</f>
        <v>2022</v>
      </c>
    </row>
    <row r="202" customFormat="false" ht="15" hidden="false" customHeight="true" outlineLevel="0" collapsed="false">
      <c r="A202" s="52" t="s">
        <v>1480</v>
      </c>
      <c r="B202" s="52" t="s">
        <v>1481</v>
      </c>
      <c r="C202" s="52" t="s">
        <v>1482</v>
      </c>
      <c r="D202" s="52" t="s">
        <v>345</v>
      </c>
      <c r="E202" s="53" t="n">
        <v>44651</v>
      </c>
      <c r="F202" s="52" t="s">
        <v>558</v>
      </c>
      <c r="G202" s="52" t="s">
        <v>1483</v>
      </c>
      <c r="H202" s="52" t="s">
        <v>9</v>
      </c>
      <c r="I202" s="52" t="s">
        <v>17</v>
      </c>
      <c r="J202" s="52" t="s">
        <v>1484</v>
      </c>
      <c r="K202" s="52" t="n">
        <v>222</v>
      </c>
      <c r="L202" s="52" t="n">
        <v>222</v>
      </c>
      <c r="M202" s="52" t="n">
        <v>107.41</v>
      </c>
      <c r="N202" s="52" t="n">
        <v>1.7</v>
      </c>
      <c r="O202" s="54" t="n">
        <f aca="false">ROUND(M202*(1-N202/100),2)</f>
        <v>105.58</v>
      </c>
      <c r="P202" s="54" t="n">
        <f aca="false">ROUND(O202*L202,2)</f>
        <v>23438.76</v>
      </c>
      <c r="Q202" s="52" t="n">
        <v>9404.72</v>
      </c>
      <c r="R202" s="52" t="s">
        <v>380</v>
      </c>
      <c r="S202" s="54" t="n">
        <f aca="false">IF(K202=0,0,ROUND(L202/K202*100,2))</f>
        <v>100</v>
      </c>
      <c r="T202" s="52" t="s">
        <v>1046</v>
      </c>
      <c r="U202" s="52" t="s">
        <v>16</v>
      </c>
      <c r="V202" s="52" t="n">
        <v>14034.04</v>
      </c>
      <c r="W202" s="55" t="n">
        <f aca="false">P202-Q202</f>
        <v>14034.04</v>
      </c>
      <c r="X202" s="55" t="n">
        <f aca="false">IF(P202=0,0,ROUND((P202-Q202)/P202*100,2))</f>
        <v>59.88</v>
      </c>
      <c r="Y202" s="55" t="n">
        <f aca="false">IFERROR(G202-F202,"")</f>
        <v>2</v>
      </c>
      <c r="Z202" s="55" t="str">
        <f aca="false">IF(U202&lt;=0,"On Time","Late")</f>
        <v>Late</v>
      </c>
      <c r="AA202" s="55" t="str">
        <f aca="false">TEXT(E202,"yyyy-mm")</f>
        <v>2022-03</v>
      </c>
      <c r="AB202" s="55" t="n">
        <f aca="false">YEAR(E202)</f>
        <v>2022</v>
      </c>
    </row>
    <row r="203" customFormat="false" ht="15" hidden="false" customHeight="true" outlineLevel="0" collapsed="false">
      <c r="A203" s="56" t="s">
        <v>1485</v>
      </c>
      <c r="B203" s="56" t="s">
        <v>1352</v>
      </c>
      <c r="C203" s="56" t="s">
        <v>1486</v>
      </c>
      <c r="D203" s="56" t="s">
        <v>520</v>
      </c>
      <c r="E203" s="57" t="n">
        <v>45409</v>
      </c>
      <c r="F203" s="56" t="s">
        <v>1487</v>
      </c>
      <c r="G203" s="56" t="s">
        <v>1487</v>
      </c>
      <c r="H203" s="56" t="s">
        <v>21</v>
      </c>
      <c r="I203" s="56" t="s">
        <v>11</v>
      </c>
      <c r="J203" s="56" t="s">
        <v>388</v>
      </c>
      <c r="K203" s="56" t="n">
        <v>1413</v>
      </c>
      <c r="L203" s="56" t="n">
        <v>1413</v>
      </c>
      <c r="M203" s="56" t="n">
        <v>564.68</v>
      </c>
      <c r="N203" s="56" t="n">
        <v>5.4</v>
      </c>
      <c r="O203" s="54" t="n">
        <f aca="false">ROUND(M203*(1-N203/100),2)</f>
        <v>534.19</v>
      </c>
      <c r="P203" s="54" t="n">
        <f aca="false">ROUND(O203*L203,2)</f>
        <v>754810.47</v>
      </c>
      <c r="Q203" s="56" t="n">
        <v>412597.93</v>
      </c>
      <c r="R203" s="56" t="s">
        <v>340</v>
      </c>
      <c r="S203" s="54" t="n">
        <f aca="false">IF(K203=0,0,ROUND(L203/K203*100,2))</f>
        <v>100</v>
      </c>
      <c r="T203" s="56" t="s">
        <v>1016</v>
      </c>
      <c r="U203" s="56" t="s">
        <v>48</v>
      </c>
      <c r="V203" s="56" t="n">
        <v>342212.54</v>
      </c>
      <c r="W203" s="55" t="n">
        <f aca="false">P203-Q203</f>
        <v>342212.54</v>
      </c>
      <c r="X203" s="55" t="n">
        <f aca="false">IF(P203=0,0,ROUND((P203-Q203)/P203*100,2))</f>
        <v>45.34</v>
      </c>
      <c r="Y203" s="55" t="n">
        <f aca="false">IFERROR(G203-F203,"")</f>
        <v>0</v>
      </c>
      <c r="Z203" s="55" t="str">
        <f aca="false">IF(U203&lt;=0,"On Time","Late")</f>
        <v>Late</v>
      </c>
      <c r="AA203" s="55" t="str">
        <f aca="false">TEXT(E203,"yyyy-mm")</f>
        <v>2024-04</v>
      </c>
      <c r="AB203" s="55" t="n">
        <f aca="false">YEAR(E203)</f>
        <v>2024</v>
      </c>
    </row>
    <row r="204" customFormat="false" ht="15" hidden="false" customHeight="true" outlineLevel="0" collapsed="false">
      <c r="A204" s="52" t="s">
        <v>1488</v>
      </c>
      <c r="B204" s="52" t="s">
        <v>1489</v>
      </c>
      <c r="C204" s="52" t="s">
        <v>1055</v>
      </c>
      <c r="D204" s="52" t="s">
        <v>1490</v>
      </c>
      <c r="E204" s="53" t="n">
        <v>44778</v>
      </c>
      <c r="F204" s="52" t="s">
        <v>1491</v>
      </c>
      <c r="G204" s="52" t="s">
        <v>1492</v>
      </c>
      <c r="H204" s="52" t="s">
        <v>15</v>
      </c>
      <c r="I204" s="52" t="s">
        <v>23</v>
      </c>
      <c r="J204" s="52" t="s">
        <v>920</v>
      </c>
      <c r="K204" s="52" t="n">
        <v>1583</v>
      </c>
      <c r="L204" s="52" t="n">
        <v>1583</v>
      </c>
      <c r="M204" s="52" t="n">
        <v>835.83</v>
      </c>
      <c r="N204" s="52" t="n">
        <v>1.4</v>
      </c>
      <c r="O204" s="54" t="n">
        <f aca="false">ROUND(M204*(1-N204/100),2)</f>
        <v>824.13</v>
      </c>
      <c r="P204" s="54" t="n">
        <f aca="false">ROUND(O204*L204,2)</f>
        <v>1304597.79</v>
      </c>
      <c r="Q204" s="52" t="n">
        <v>631732.72</v>
      </c>
      <c r="R204" s="52" t="s">
        <v>396</v>
      </c>
      <c r="S204" s="54" t="n">
        <f aca="false">IF(K204=0,0,ROUND(L204/K204*100,2))</f>
        <v>100</v>
      </c>
      <c r="T204" s="52" t="s">
        <v>428</v>
      </c>
      <c r="U204" s="52" t="s">
        <v>28</v>
      </c>
      <c r="V204" s="52" t="n">
        <v>672865.07</v>
      </c>
      <c r="W204" s="55" t="n">
        <f aca="false">P204-Q204</f>
        <v>672865.07</v>
      </c>
      <c r="X204" s="55" t="n">
        <f aca="false">IF(P204=0,0,ROUND((P204-Q204)/P204*100,2))</f>
        <v>51.58</v>
      </c>
      <c r="Y204" s="55" t="n">
        <f aca="false">IFERROR(G204-F204,"")</f>
        <v>3</v>
      </c>
      <c r="Z204" s="55" t="str">
        <f aca="false">IF(U204&lt;=0,"On Time","Late")</f>
        <v>Late</v>
      </c>
      <c r="AA204" s="55" t="str">
        <f aca="false">TEXT(E204,"yyyy-mm")</f>
        <v>2022-08</v>
      </c>
      <c r="AB204" s="55" t="n">
        <f aca="false">YEAR(E204)</f>
        <v>2022</v>
      </c>
    </row>
    <row r="205" customFormat="false" ht="15" hidden="false" customHeight="true" outlineLevel="0" collapsed="false">
      <c r="A205" s="56" t="s">
        <v>1493</v>
      </c>
      <c r="B205" s="56" t="s">
        <v>1494</v>
      </c>
      <c r="C205" s="56" t="s">
        <v>1495</v>
      </c>
      <c r="D205" s="56" t="s">
        <v>352</v>
      </c>
      <c r="E205" s="57" t="n">
        <v>45582</v>
      </c>
      <c r="F205" s="56" t="s">
        <v>1496</v>
      </c>
      <c r="G205" s="56" t="s">
        <v>1496</v>
      </c>
      <c r="H205" s="56" t="s">
        <v>18</v>
      </c>
      <c r="I205" s="56" t="s">
        <v>14</v>
      </c>
      <c r="J205" s="56" t="s">
        <v>419</v>
      </c>
      <c r="K205" s="56" t="n">
        <v>678</v>
      </c>
      <c r="L205" s="56" t="n">
        <v>678</v>
      </c>
      <c r="M205" s="56" t="n">
        <v>159.2</v>
      </c>
      <c r="N205" s="56" t="n">
        <v>18.5</v>
      </c>
      <c r="O205" s="54" t="n">
        <f aca="false">ROUND(M205*(1-N205/100),2)</f>
        <v>129.75</v>
      </c>
      <c r="P205" s="54" t="n">
        <f aca="false">ROUND(O205*L205,2)</f>
        <v>87970.5</v>
      </c>
      <c r="Q205" s="56" t="n">
        <v>52345.77</v>
      </c>
      <c r="R205" s="56" t="s">
        <v>332</v>
      </c>
      <c r="S205" s="54" t="n">
        <f aca="false">IF(K205=0,0,ROUND(L205/K205*100,2))</f>
        <v>100</v>
      </c>
      <c r="T205" s="56" t="s">
        <v>1497</v>
      </c>
      <c r="U205" s="56" t="s">
        <v>54</v>
      </c>
      <c r="V205" s="56" t="n">
        <v>35624.73</v>
      </c>
      <c r="W205" s="55" t="n">
        <f aca="false">P205-Q205</f>
        <v>35624.73</v>
      </c>
      <c r="X205" s="55" t="n">
        <f aca="false">IF(P205=0,0,ROUND((P205-Q205)/P205*100,2))</f>
        <v>40.5</v>
      </c>
      <c r="Y205" s="55" t="n">
        <f aca="false">IFERROR(G205-F205,"")</f>
        <v>0</v>
      </c>
      <c r="Z205" s="55" t="str">
        <f aca="false">IF(U205&lt;=0,"On Time","Late")</f>
        <v>Late</v>
      </c>
      <c r="AA205" s="55" t="str">
        <f aca="false">TEXT(E205,"yyyy-mm")</f>
        <v>2024-10</v>
      </c>
      <c r="AB205" s="55" t="n">
        <f aca="false">YEAR(E205)</f>
        <v>2024</v>
      </c>
    </row>
    <row r="206" customFormat="false" ht="15" hidden="false" customHeight="true" outlineLevel="0" collapsed="false">
      <c r="A206" s="52" t="s">
        <v>1498</v>
      </c>
      <c r="B206" s="52" t="s">
        <v>1386</v>
      </c>
      <c r="C206" s="52" t="s">
        <v>576</v>
      </c>
      <c r="D206" s="52" t="s">
        <v>328</v>
      </c>
      <c r="E206" s="53" t="n">
        <v>45120</v>
      </c>
      <c r="F206" s="52" t="s">
        <v>1499</v>
      </c>
      <c r="G206" s="52" t="s">
        <v>1500</v>
      </c>
      <c r="H206" s="52" t="s">
        <v>9</v>
      </c>
      <c r="I206" s="52" t="s">
        <v>20</v>
      </c>
      <c r="J206" s="52" t="s">
        <v>1197</v>
      </c>
      <c r="K206" s="52" t="n">
        <v>62</v>
      </c>
      <c r="L206" s="52" t="n">
        <v>62</v>
      </c>
      <c r="M206" s="52" t="n">
        <v>590.67</v>
      </c>
      <c r="N206" s="52" t="n">
        <v>8.2</v>
      </c>
      <c r="O206" s="54" t="n">
        <f aca="false">ROUND(M206*(1-N206/100),2)</f>
        <v>542.24</v>
      </c>
      <c r="P206" s="54" t="n">
        <f aca="false">ROUND(O206*L206,2)</f>
        <v>33618.88</v>
      </c>
      <c r="Q206" s="52" t="n">
        <v>15036.75</v>
      </c>
      <c r="R206" s="52" t="s">
        <v>371</v>
      </c>
      <c r="S206" s="54" t="n">
        <f aca="false">IF(K206=0,0,ROUND(L206/K206*100,2))</f>
        <v>100</v>
      </c>
      <c r="T206" s="52" t="s">
        <v>999</v>
      </c>
      <c r="U206" s="52" t="s">
        <v>39</v>
      </c>
      <c r="V206" s="52" t="n">
        <v>18582.13</v>
      </c>
      <c r="W206" s="55" t="n">
        <f aca="false">P206-Q206</f>
        <v>18582.13</v>
      </c>
      <c r="X206" s="55" t="n">
        <f aca="false">IF(P206=0,0,ROUND((P206-Q206)/P206*100,2))</f>
        <v>55.27</v>
      </c>
      <c r="Y206" s="55" t="n">
        <f aca="false">IFERROR(G206-F206,"")</f>
        <v>-1</v>
      </c>
      <c r="Z206" s="55" t="str">
        <f aca="false">IF(U206&lt;=0,"On Time","Late")</f>
        <v>Late</v>
      </c>
      <c r="AA206" s="55" t="str">
        <f aca="false">TEXT(E206,"yyyy-mm")</f>
        <v>2023-07</v>
      </c>
      <c r="AB206" s="55" t="n">
        <f aca="false">YEAR(E206)</f>
        <v>2023</v>
      </c>
    </row>
    <row r="207" customFormat="false" ht="15" hidden="false" customHeight="true" outlineLevel="0" collapsed="false">
      <c r="A207" s="56" t="s">
        <v>1501</v>
      </c>
      <c r="B207" s="56" t="s">
        <v>1502</v>
      </c>
      <c r="C207" s="56" t="s">
        <v>1503</v>
      </c>
      <c r="D207" s="56" t="s">
        <v>1504</v>
      </c>
      <c r="E207" s="57" t="n">
        <v>45361</v>
      </c>
      <c r="F207" s="56" t="s">
        <v>1505</v>
      </c>
      <c r="G207" s="56" t="s">
        <v>1506</v>
      </c>
      <c r="H207" s="56" t="s">
        <v>15</v>
      </c>
      <c r="I207" s="56" t="s">
        <v>25</v>
      </c>
      <c r="J207" s="56" t="s">
        <v>1507</v>
      </c>
      <c r="K207" s="56" t="n">
        <v>1841</v>
      </c>
      <c r="L207" s="56" t="n">
        <v>1841</v>
      </c>
      <c r="M207" s="56" t="n">
        <v>81.22</v>
      </c>
      <c r="N207" s="56" t="n">
        <v>1.1</v>
      </c>
      <c r="O207" s="54" t="n">
        <f aca="false">ROUND(M207*(1-N207/100),2)</f>
        <v>80.33</v>
      </c>
      <c r="P207" s="54" t="n">
        <f aca="false">ROUND(O207*L207,2)</f>
        <v>147887.53</v>
      </c>
      <c r="Q207" s="56" t="n">
        <v>65107.84</v>
      </c>
      <c r="R207" s="56" t="s">
        <v>340</v>
      </c>
      <c r="S207" s="54" t="n">
        <f aca="false">IF(K207=0,0,ROUND(L207/K207*100,2))</f>
        <v>100</v>
      </c>
      <c r="T207" s="56" t="s">
        <v>731</v>
      </c>
      <c r="U207" s="56" t="s">
        <v>47</v>
      </c>
      <c r="V207" s="56" t="n">
        <v>82779.69</v>
      </c>
      <c r="W207" s="55" t="n">
        <f aca="false">P207-Q207</f>
        <v>82779.69</v>
      </c>
      <c r="X207" s="55" t="n">
        <f aca="false">IF(P207=0,0,ROUND((P207-Q207)/P207*100,2))</f>
        <v>55.97</v>
      </c>
      <c r="Y207" s="55" t="n">
        <f aca="false">IFERROR(G207-F207,"")</f>
        <v>2</v>
      </c>
      <c r="Z207" s="55" t="str">
        <f aca="false">IF(U207&lt;=0,"On Time","Late")</f>
        <v>Late</v>
      </c>
      <c r="AA207" s="55" t="str">
        <f aca="false">TEXT(E207,"yyyy-mm")</f>
        <v>2024-03</v>
      </c>
      <c r="AB207" s="55" t="n">
        <f aca="false">YEAR(E207)</f>
        <v>2024</v>
      </c>
    </row>
    <row r="208" customFormat="false" ht="15" hidden="false" customHeight="true" outlineLevel="0" collapsed="false">
      <c r="A208" s="52" t="s">
        <v>1508</v>
      </c>
      <c r="B208" s="52" t="s">
        <v>1509</v>
      </c>
      <c r="C208" s="52" t="s">
        <v>987</v>
      </c>
      <c r="D208" s="52" t="s">
        <v>1510</v>
      </c>
      <c r="E208" s="53" t="n">
        <v>45074</v>
      </c>
      <c r="F208" s="52" t="s">
        <v>1511</v>
      </c>
      <c r="G208" s="52" t="s">
        <v>1512</v>
      </c>
      <c r="H208" s="52" t="s">
        <v>12</v>
      </c>
      <c r="I208" s="52" t="s">
        <v>14</v>
      </c>
      <c r="J208" s="52" t="s">
        <v>529</v>
      </c>
      <c r="K208" s="52" t="n">
        <v>1621</v>
      </c>
      <c r="L208" s="52" t="n">
        <v>1621</v>
      </c>
      <c r="M208" s="52" t="n">
        <v>230.94</v>
      </c>
      <c r="N208" s="52" t="n">
        <v>6.9</v>
      </c>
      <c r="O208" s="54" t="n">
        <f aca="false">ROUND(M208*(1-N208/100),2)</f>
        <v>215.01</v>
      </c>
      <c r="P208" s="54" t="n">
        <f aca="false">ROUND(O208*L208,2)</f>
        <v>348531.21</v>
      </c>
      <c r="Q208" s="52" t="n">
        <v>220865.54</v>
      </c>
      <c r="R208" s="52" t="s">
        <v>396</v>
      </c>
      <c r="S208" s="54" t="n">
        <f aca="false">IF(K208=0,0,ROUND(L208/K208*100,2))</f>
        <v>100</v>
      </c>
      <c r="T208" s="52" t="s">
        <v>537</v>
      </c>
      <c r="U208" s="52" t="s">
        <v>37</v>
      </c>
      <c r="V208" s="52" t="n">
        <v>127665.67</v>
      </c>
      <c r="W208" s="55" t="n">
        <f aca="false">P208-Q208</f>
        <v>127665.67</v>
      </c>
      <c r="X208" s="55" t="n">
        <f aca="false">IF(P208=0,0,ROUND((P208-Q208)/P208*100,2))</f>
        <v>36.63</v>
      </c>
      <c r="Y208" s="55" t="n">
        <f aca="false">IFERROR(G208-F208,"")</f>
        <v>-1</v>
      </c>
      <c r="Z208" s="55" t="str">
        <f aca="false">IF(U208&lt;=0,"On Time","Late")</f>
        <v>Late</v>
      </c>
      <c r="AA208" s="55" t="str">
        <f aca="false">TEXT(E208,"yyyy-mm")</f>
        <v>2023-05</v>
      </c>
      <c r="AB208" s="55" t="n">
        <f aca="false">YEAR(E208)</f>
        <v>2023</v>
      </c>
    </row>
    <row r="209" customFormat="false" ht="15" hidden="false" customHeight="true" outlineLevel="0" collapsed="false">
      <c r="A209" s="56" t="s">
        <v>1513</v>
      </c>
      <c r="B209" s="56" t="s">
        <v>1514</v>
      </c>
      <c r="C209" s="56" t="s">
        <v>1515</v>
      </c>
      <c r="D209" s="56" t="s">
        <v>1516</v>
      </c>
      <c r="E209" s="57" t="n">
        <v>45212</v>
      </c>
      <c r="F209" s="56" t="s">
        <v>387</v>
      </c>
      <c r="G209" s="56" t="s">
        <v>1517</v>
      </c>
      <c r="H209" s="56" t="s">
        <v>21</v>
      </c>
      <c r="I209" s="56" t="s">
        <v>20</v>
      </c>
      <c r="J209" s="56" t="s">
        <v>1237</v>
      </c>
      <c r="K209" s="56" t="n">
        <v>945</v>
      </c>
      <c r="L209" s="56" t="n">
        <v>922</v>
      </c>
      <c r="M209" s="56" t="n">
        <v>807.14</v>
      </c>
      <c r="N209" s="56" t="n">
        <v>16.6</v>
      </c>
      <c r="O209" s="54" t="n">
        <f aca="false">ROUND(M209*(1-N209/100),2)</f>
        <v>673.15</v>
      </c>
      <c r="P209" s="54" t="n">
        <f aca="false">ROUND(O209*L209,2)</f>
        <v>620644.3</v>
      </c>
      <c r="Q209" s="56" t="n">
        <v>307006.79</v>
      </c>
      <c r="R209" s="56" t="s">
        <v>332</v>
      </c>
      <c r="S209" s="54" t="n">
        <f aca="false">IF(K209=0,0,ROUND(L209/K209*100,2))</f>
        <v>97.57</v>
      </c>
      <c r="T209" s="56" t="s">
        <v>355</v>
      </c>
      <c r="U209" s="56" t="s">
        <v>42</v>
      </c>
      <c r="V209" s="56" t="n">
        <v>313637.51</v>
      </c>
      <c r="W209" s="55" t="n">
        <f aca="false">P209-Q209</f>
        <v>313637.51</v>
      </c>
      <c r="X209" s="55" t="n">
        <f aca="false">IF(P209=0,0,ROUND((P209-Q209)/P209*100,2))</f>
        <v>50.53</v>
      </c>
      <c r="Y209" s="55" t="n">
        <f aca="false">IFERROR(G209-F209,"")</f>
        <v>1</v>
      </c>
      <c r="Z209" s="55" t="str">
        <f aca="false">IF(U209&lt;=0,"On Time","Late")</f>
        <v>Late</v>
      </c>
      <c r="AA209" s="55" t="str">
        <f aca="false">TEXT(E209,"yyyy-mm")</f>
        <v>2023-10</v>
      </c>
      <c r="AB209" s="55" t="n">
        <f aca="false">YEAR(E209)</f>
        <v>2023</v>
      </c>
    </row>
    <row r="210" customFormat="false" ht="15" hidden="false" customHeight="true" outlineLevel="0" collapsed="false">
      <c r="A210" s="52" t="s">
        <v>1518</v>
      </c>
      <c r="B210" s="52" t="s">
        <v>1519</v>
      </c>
      <c r="C210" s="52" t="s">
        <v>1164</v>
      </c>
      <c r="D210" s="52" t="s">
        <v>1520</v>
      </c>
      <c r="E210" s="53" t="n">
        <v>44732</v>
      </c>
      <c r="F210" s="52" t="s">
        <v>1521</v>
      </c>
      <c r="G210" s="52" t="s">
        <v>1522</v>
      </c>
      <c r="H210" s="52" t="s">
        <v>21</v>
      </c>
      <c r="I210" s="52" t="s">
        <v>17</v>
      </c>
      <c r="J210" s="52" t="s">
        <v>388</v>
      </c>
      <c r="K210" s="52" t="n">
        <v>947</v>
      </c>
      <c r="L210" s="52" t="n">
        <v>474</v>
      </c>
      <c r="M210" s="52" t="n">
        <v>776.82</v>
      </c>
      <c r="N210" s="52" t="n">
        <v>18.9</v>
      </c>
      <c r="O210" s="54" t="n">
        <f aca="false">ROUND(M210*(1-N210/100),2)</f>
        <v>630</v>
      </c>
      <c r="P210" s="54" t="n">
        <f aca="false">ROUND(O210*L210,2)</f>
        <v>298620</v>
      </c>
      <c r="Q210" s="52" t="n">
        <v>181151.69</v>
      </c>
      <c r="R210" s="52" t="s">
        <v>380</v>
      </c>
      <c r="S210" s="54" t="n">
        <f aca="false">IF(K210=0,0,ROUND(L210/K210*100,2))</f>
        <v>50.05</v>
      </c>
      <c r="T210" s="52" t="s">
        <v>537</v>
      </c>
      <c r="U210" s="52" t="s">
        <v>24</v>
      </c>
      <c r="V210" s="52" t="n">
        <v>117468.31</v>
      </c>
      <c r="W210" s="55" t="n">
        <f aca="false">P210-Q210</f>
        <v>117468.31</v>
      </c>
      <c r="X210" s="55" t="n">
        <f aca="false">IF(P210=0,0,ROUND((P210-Q210)/P210*100,2))</f>
        <v>39.34</v>
      </c>
      <c r="Y210" s="55" t="n">
        <f aca="false">IFERROR(G210-F210,"")</f>
        <v>2</v>
      </c>
      <c r="Z210" s="55" t="str">
        <f aca="false">IF(U210&lt;=0,"On Time","Late")</f>
        <v>Late</v>
      </c>
      <c r="AA210" s="55" t="str">
        <f aca="false">TEXT(E210,"yyyy-mm")</f>
        <v>2022-06</v>
      </c>
      <c r="AB210" s="55" t="n">
        <f aca="false">YEAR(E210)</f>
        <v>2022</v>
      </c>
    </row>
    <row r="211" customFormat="false" ht="15" hidden="false" customHeight="true" outlineLevel="0" collapsed="false">
      <c r="A211" s="56" t="s">
        <v>1523</v>
      </c>
      <c r="B211" s="56" t="s">
        <v>1524</v>
      </c>
      <c r="C211" s="56" t="s">
        <v>1525</v>
      </c>
      <c r="D211" s="56" t="s">
        <v>556</v>
      </c>
      <c r="E211" s="57" t="n">
        <v>45314</v>
      </c>
      <c r="F211" s="56" t="s">
        <v>1526</v>
      </c>
      <c r="G211" s="56" t="s">
        <v>1527</v>
      </c>
      <c r="H211" s="56" t="s">
        <v>15</v>
      </c>
      <c r="I211" s="56" t="s">
        <v>25</v>
      </c>
      <c r="J211" s="56" t="s">
        <v>1305</v>
      </c>
      <c r="K211" s="56" t="n">
        <v>701</v>
      </c>
      <c r="L211" s="56" t="n">
        <v>701</v>
      </c>
      <c r="M211" s="56" t="n">
        <v>771.9</v>
      </c>
      <c r="N211" s="56" t="n">
        <v>3.8</v>
      </c>
      <c r="O211" s="54" t="n">
        <f aca="false">ROUND(M211*(1-N211/100),2)</f>
        <v>742.57</v>
      </c>
      <c r="P211" s="54" t="n">
        <f aca="false">ROUND(O211*L211,2)</f>
        <v>520541.57</v>
      </c>
      <c r="Q211" s="56" t="n">
        <v>236703.91</v>
      </c>
      <c r="R211" s="56" t="s">
        <v>396</v>
      </c>
      <c r="S211" s="54" t="n">
        <f aca="false">IF(K211=0,0,ROUND(L211/K211*100,2))</f>
        <v>100</v>
      </c>
      <c r="T211" s="56" t="s">
        <v>363</v>
      </c>
      <c r="U211" s="56" t="s">
        <v>45</v>
      </c>
      <c r="V211" s="56" t="n">
        <v>283837.66</v>
      </c>
      <c r="W211" s="55" t="n">
        <f aca="false">P211-Q211</f>
        <v>283837.66</v>
      </c>
      <c r="X211" s="55" t="n">
        <f aca="false">IF(P211=0,0,ROUND((P211-Q211)/P211*100,2))</f>
        <v>54.53</v>
      </c>
      <c r="Y211" s="55" t="n">
        <f aca="false">IFERROR(G211-F211,"")</f>
        <v>3</v>
      </c>
      <c r="Z211" s="55" t="str">
        <f aca="false">IF(U211&lt;=0,"On Time","Late")</f>
        <v>Late</v>
      </c>
      <c r="AA211" s="55" t="str">
        <f aca="false">TEXT(E211,"yyyy-mm")</f>
        <v>2024-01</v>
      </c>
      <c r="AB211" s="55" t="n">
        <f aca="false">YEAR(E211)</f>
        <v>2024</v>
      </c>
    </row>
    <row r="212" customFormat="false" ht="15" hidden="false" customHeight="true" outlineLevel="0" collapsed="false">
      <c r="A212" s="52" t="s">
        <v>1528</v>
      </c>
      <c r="B212" s="52" t="s">
        <v>1529</v>
      </c>
      <c r="C212" s="52" t="s">
        <v>1530</v>
      </c>
      <c r="D212" s="52" t="s">
        <v>1531</v>
      </c>
      <c r="E212" s="53" t="n">
        <v>45048</v>
      </c>
      <c r="F212" s="52" t="s">
        <v>777</v>
      </c>
      <c r="G212" s="52" t="s">
        <v>1532</v>
      </c>
      <c r="H212" s="52" t="s">
        <v>18</v>
      </c>
      <c r="I212" s="52" t="s">
        <v>20</v>
      </c>
      <c r="J212" s="52" t="s">
        <v>867</v>
      </c>
      <c r="K212" s="52" t="n">
        <v>716</v>
      </c>
      <c r="L212" s="52" t="n">
        <v>716</v>
      </c>
      <c r="M212" s="52" t="n">
        <v>96.54</v>
      </c>
      <c r="N212" s="52" t="n">
        <v>0.6</v>
      </c>
      <c r="O212" s="54" t="n">
        <f aca="false">ROUND(M212*(1-N212/100),2)</f>
        <v>95.96</v>
      </c>
      <c r="P212" s="54" t="n">
        <f aca="false">ROUND(O212*L212,2)</f>
        <v>68707.36</v>
      </c>
      <c r="Q212" s="52" t="n">
        <v>38521.04</v>
      </c>
      <c r="R212" s="52" t="s">
        <v>340</v>
      </c>
      <c r="S212" s="54" t="n">
        <f aca="false">IF(K212=0,0,ROUND(L212/K212*100,2))</f>
        <v>100</v>
      </c>
      <c r="T212" s="52" t="s">
        <v>355</v>
      </c>
      <c r="U212" s="52" t="s">
        <v>37</v>
      </c>
      <c r="V212" s="52" t="n">
        <v>30186.32</v>
      </c>
      <c r="W212" s="55" t="n">
        <f aca="false">P212-Q212</f>
        <v>30186.32</v>
      </c>
      <c r="X212" s="55" t="n">
        <f aca="false">IF(P212=0,0,ROUND((P212-Q212)/P212*100,2))</f>
        <v>43.93</v>
      </c>
      <c r="Y212" s="55" t="n">
        <f aca="false">IFERROR(G212-F212,"")</f>
        <v>3</v>
      </c>
      <c r="Z212" s="55" t="str">
        <f aca="false">IF(U212&lt;=0,"On Time","Late")</f>
        <v>Late</v>
      </c>
      <c r="AA212" s="55" t="str">
        <f aca="false">TEXT(E212,"yyyy-mm")</f>
        <v>2023-05</v>
      </c>
      <c r="AB212" s="55" t="n">
        <f aca="false">YEAR(E212)</f>
        <v>2023</v>
      </c>
    </row>
    <row r="213" customFormat="false" ht="15" hidden="false" customHeight="true" outlineLevel="0" collapsed="false">
      <c r="A213" s="56" t="s">
        <v>1533</v>
      </c>
      <c r="B213" s="56" t="s">
        <v>629</v>
      </c>
      <c r="C213" s="56" t="s">
        <v>1534</v>
      </c>
      <c r="D213" s="56" t="s">
        <v>1257</v>
      </c>
      <c r="E213" s="57" t="n">
        <v>45619</v>
      </c>
      <c r="F213" s="56" t="s">
        <v>1535</v>
      </c>
      <c r="G213" s="56" t="s">
        <v>1536</v>
      </c>
      <c r="H213" s="56" t="s">
        <v>12</v>
      </c>
      <c r="I213" s="56" t="s">
        <v>23</v>
      </c>
      <c r="J213" s="56" t="s">
        <v>678</v>
      </c>
      <c r="K213" s="56" t="n">
        <v>144</v>
      </c>
      <c r="L213" s="56" t="n">
        <v>144</v>
      </c>
      <c r="M213" s="56" t="n">
        <v>678.18</v>
      </c>
      <c r="N213" s="56" t="n">
        <v>13.4</v>
      </c>
      <c r="O213" s="54" t="n">
        <f aca="false">ROUND(M213*(1-N213/100),2)</f>
        <v>587.3</v>
      </c>
      <c r="P213" s="54" t="n">
        <f aca="false">ROUND(O213*L213,2)</f>
        <v>84571.2</v>
      </c>
      <c r="Q213" s="56" t="n">
        <v>58026.11</v>
      </c>
      <c r="R213" s="56" t="s">
        <v>371</v>
      </c>
      <c r="S213" s="54" t="n">
        <f aca="false">IF(K213=0,0,ROUND(L213/K213*100,2))</f>
        <v>100</v>
      </c>
      <c r="T213" s="56" t="s">
        <v>333</v>
      </c>
      <c r="U213" s="56" t="s">
        <v>55</v>
      </c>
      <c r="V213" s="56" t="n">
        <v>26545.09</v>
      </c>
      <c r="W213" s="55" t="n">
        <f aca="false">P213-Q213</f>
        <v>26545.09</v>
      </c>
      <c r="X213" s="55" t="n">
        <f aca="false">IF(P213=0,0,ROUND((P213-Q213)/P213*100,2))</f>
        <v>31.39</v>
      </c>
      <c r="Y213" s="55" t="n">
        <f aca="false">IFERROR(G213-F213,"")</f>
        <v>-1</v>
      </c>
      <c r="Z213" s="55" t="str">
        <f aca="false">IF(U213&lt;=0,"On Time","Late")</f>
        <v>Late</v>
      </c>
      <c r="AA213" s="55" t="str">
        <f aca="false">TEXT(E213,"yyyy-mm")</f>
        <v>2024-11</v>
      </c>
      <c r="AB213" s="55" t="n">
        <f aca="false">YEAR(E213)</f>
        <v>2024</v>
      </c>
    </row>
    <row r="214" customFormat="false" ht="15" hidden="false" customHeight="true" outlineLevel="0" collapsed="false">
      <c r="A214" s="52" t="s">
        <v>1537</v>
      </c>
      <c r="B214" s="52" t="s">
        <v>365</v>
      </c>
      <c r="C214" s="52" t="s">
        <v>1150</v>
      </c>
      <c r="D214" s="52" t="s">
        <v>1199</v>
      </c>
      <c r="E214" s="53" t="n">
        <v>45006</v>
      </c>
      <c r="F214" s="52" t="s">
        <v>1538</v>
      </c>
      <c r="G214" s="52" t="s">
        <v>1539</v>
      </c>
      <c r="H214" s="52" t="s">
        <v>21</v>
      </c>
      <c r="I214" s="52" t="s">
        <v>20</v>
      </c>
      <c r="J214" s="52" t="s">
        <v>1032</v>
      </c>
      <c r="K214" s="52" t="n">
        <v>1244</v>
      </c>
      <c r="L214" s="52" t="n">
        <v>1244</v>
      </c>
      <c r="M214" s="52" t="n">
        <v>843.26</v>
      </c>
      <c r="N214" s="52" t="n">
        <v>10.8</v>
      </c>
      <c r="O214" s="54" t="n">
        <f aca="false">ROUND(M214*(1-N214/100),2)</f>
        <v>752.19</v>
      </c>
      <c r="P214" s="54" t="n">
        <f aca="false">ROUND(O214*L214,2)</f>
        <v>935724.36</v>
      </c>
      <c r="Q214" s="52" t="n">
        <v>435766.58</v>
      </c>
      <c r="R214" s="52" t="s">
        <v>340</v>
      </c>
      <c r="S214" s="54" t="n">
        <f aca="false">IF(K214=0,0,ROUND(L214/K214*100,2))</f>
        <v>100</v>
      </c>
      <c r="T214" s="52" t="s">
        <v>1131</v>
      </c>
      <c r="U214" s="52" t="s">
        <v>35</v>
      </c>
      <c r="V214" s="52" t="n">
        <v>499957.78</v>
      </c>
      <c r="W214" s="55" t="n">
        <f aca="false">P214-Q214</f>
        <v>499957.78</v>
      </c>
      <c r="X214" s="55" t="n">
        <f aca="false">IF(P214=0,0,ROUND((P214-Q214)/P214*100,2))</f>
        <v>53.43</v>
      </c>
      <c r="Y214" s="55" t="n">
        <f aca="false">IFERROR(G214-F214,"")</f>
        <v>-1</v>
      </c>
      <c r="Z214" s="55" t="str">
        <f aca="false">IF(U214&lt;=0,"On Time","Late")</f>
        <v>Late</v>
      </c>
      <c r="AA214" s="55" t="str">
        <f aca="false">TEXT(E214,"yyyy-mm")</f>
        <v>2023-03</v>
      </c>
      <c r="AB214" s="55" t="n">
        <f aca="false">YEAR(E214)</f>
        <v>2023</v>
      </c>
    </row>
    <row r="215" customFormat="false" ht="15" hidden="false" customHeight="true" outlineLevel="0" collapsed="false">
      <c r="A215" s="56" t="s">
        <v>1540</v>
      </c>
      <c r="B215" s="56" t="s">
        <v>1541</v>
      </c>
      <c r="C215" s="56" t="s">
        <v>1542</v>
      </c>
      <c r="D215" s="56" t="s">
        <v>1323</v>
      </c>
      <c r="E215" s="57" t="n">
        <v>44577</v>
      </c>
      <c r="F215" s="56" t="s">
        <v>1543</v>
      </c>
      <c r="G215" s="56" t="s">
        <v>1205</v>
      </c>
      <c r="H215" s="56" t="s">
        <v>12</v>
      </c>
      <c r="I215" s="56" t="s">
        <v>11</v>
      </c>
      <c r="J215" s="56" t="s">
        <v>953</v>
      </c>
      <c r="K215" s="56" t="n">
        <v>1167</v>
      </c>
      <c r="L215" s="56" t="n">
        <v>1167</v>
      </c>
      <c r="M215" s="56" t="n">
        <v>29.4</v>
      </c>
      <c r="N215" s="56" t="n">
        <v>0.3</v>
      </c>
      <c r="O215" s="54" t="n">
        <f aca="false">ROUND(M215*(1-N215/100),2)</f>
        <v>29.31</v>
      </c>
      <c r="P215" s="54" t="n">
        <f aca="false">ROUND(O215*L215,2)</f>
        <v>34204.77</v>
      </c>
      <c r="Q215" s="56" t="n">
        <v>22236.92</v>
      </c>
      <c r="R215" s="56" t="s">
        <v>340</v>
      </c>
      <c r="S215" s="54" t="n">
        <f aca="false">IF(K215=0,0,ROUND(L215/K215*100,2))</f>
        <v>100</v>
      </c>
      <c r="T215" s="56" t="s">
        <v>522</v>
      </c>
      <c r="U215" s="56" t="s">
        <v>10</v>
      </c>
      <c r="V215" s="56" t="n">
        <v>11967.85</v>
      </c>
      <c r="W215" s="55" t="n">
        <f aca="false">P215-Q215</f>
        <v>11967.85</v>
      </c>
      <c r="X215" s="55" t="n">
        <f aca="false">IF(P215=0,0,ROUND((P215-Q215)/P215*100,2))</f>
        <v>34.99</v>
      </c>
      <c r="Y215" s="55" t="n">
        <f aca="false">IFERROR(G215-F215,"")</f>
        <v>2</v>
      </c>
      <c r="Z215" s="55" t="str">
        <f aca="false">IF(U215&lt;=0,"On Time","Late")</f>
        <v>Late</v>
      </c>
      <c r="AA215" s="55" t="str">
        <f aca="false">TEXT(E215,"yyyy-mm")</f>
        <v>2022-01</v>
      </c>
      <c r="AB215" s="55" t="n">
        <f aca="false">YEAR(E215)</f>
        <v>2022</v>
      </c>
    </row>
    <row r="216" customFormat="false" ht="15" hidden="false" customHeight="true" outlineLevel="0" collapsed="false">
      <c r="A216" s="52" t="s">
        <v>1544</v>
      </c>
      <c r="B216" s="52" t="s">
        <v>1545</v>
      </c>
      <c r="C216" s="52" t="s">
        <v>1546</v>
      </c>
      <c r="D216" s="52" t="s">
        <v>1547</v>
      </c>
      <c r="E216" s="53" t="n">
        <v>45243</v>
      </c>
      <c r="F216" s="52" t="s">
        <v>1548</v>
      </c>
      <c r="G216" s="52" t="s">
        <v>1549</v>
      </c>
      <c r="H216" s="52" t="s">
        <v>9</v>
      </c>
      <c r="I216" s="52" t="s">
        <v>11</v>
      </c>
      <c r="J216" s="52" t="s">
        <v>411</v>
      </c>
      <c r="K216" s="52" t="n">
        <v>1715</v>
      </c>
      <c r="L216" s="52" t="n">
        <v>627</v>
      </c>
      <c r="M216" s="52" t="n">
        <v>61.49</v>
      </c>
      <c r="N216" s="52" t="n">
        <v>6.8</v>
      </c>
      <c r="O216" s="54" t="n">
        <f aca="false">ROUND(M216*(1-N216/100),2)</f>
        <v>57.31</v>
      </c>
      <c r="P216" s="54" t="n">
        <f aca="false">ROUND(O216*L216,2)</f>
        <v>35933.37</v>
      </c>
      <c r="Q216" s="52" t="n">
        <v>14775.18</v>
      </c>
      <c r="R216" s="52" t="s">
        <v>340</v>
      </c>
      <c r="S216" s="54" t="n">
        <f aca="false">IF(K216=0,0,ROUND(L216/K216*100,2))</f>
        <v>36.56</v>
      </c>
      <c r="T216" s="52" t="s">
        <v>653</v>
      </c>
      <c r="U216" s="52" t="s">
        <v>43</v>
      </c>
      <c r="V216" s="52" t="n">
        <v>21158.19</v>
      </c>
      <c r="W216" s="55" t="n">
        <f aca="false">P216-Q216</f>
        <v>21158.19</v>
      </c>
      <c r="X216" s="55" t="n">
        <f aca="false">IF(P216=0,0,ROUND((P216-Q216)/P216*100,2))</f>
        <v>58.88</v>
      </c>
      <c r="Y216" s="55" t="n">
        <f aca="false">IFERROR(G216-F216,"")</f>
        <v>1</v>
      </c>
      <c r="Z216" s="55" t="str">
        <f aca="false">IF(U216&lt;=0,"On Time","Late")</f>
        <v>Late</v>
      </c>
      <c r="AA216" s="55" t="str">
        <f aca="false">TEXT(E216,"yyyy-mm")</f>
        <v>2023-11</v>
      </c>
      <c r="AB216" s="55" t="n">
        <f aca="false">YEAR(E216)</f>
        <v>2023</v>
      </c>
    </row>
    <row r="217" customFormat="false" ht="15" hidden="false" customHeight="true" outlineLevel="0" collapsed="false">
      <c r="A217" s="56" t="s">
        <v>1550</v>
      </c>
      <c r="B217" s="56" t="s">
        <v>753</v>
      </c>
      <c r="C217" s="56" t="s">
        <v>1551</v>
      </c>
      <c r="D217" s="56" t="s">
        <v>1552</v>
      </c>
      <c r="E217" s="57" t="n">
        <v>45506</v>
      </c>
      <c r="F217" s="56" t="s">
        <v>1553</v>
      </c>
      <c r="G217" s="56" t="s">
        <v>1554</v>
      </c>
      <c r="H217" s="56" t="s">
        <v>9</v>
      </c>
      <c r="I217" s="56" t="s">
        <v>23</v>
      </c>
      <c r="J217" s="56" t="s">
        <v>1455</v>
      </c>
      <c r="K217" s="56" t="n">
        <v>1260</v>
      </c>
      <c r="L217" s="56" t="n">
        <v>1260</v>
      </c>
      <c r="M217" s="56" t="n">
        <v>75.12</v>
      </c>
      <c r="N217" s="56" t="n">
        <v>13.6</v>
      </c>
      <c r="O217" s="54" t="n">
        <f aca="false">ROUND(M217*(1-N217/100),2)</f>
        <v>64.9</v>
      </c>
      <c r="P217" s="54" t="n">
        <f aca="false">ROUND(O217*L217,2)</f>
        <v>81774</v>
      </c>
      <c r="Q217" s="56" t="n">
        <v>47542.62</v>
      </c>
      <c r="R217" s="56" t="s">
        <v>380</v>
      </c>
      <c r="S217" s="54" t="n">
        <f aca="false">IF(K217=0,0,ROUND(L217/K217*100,2))</f>
        <v>100</v>
      </c>
      <c r="T217" s="56" t="s">
        <v>381</v>
      </c>
      <c r="U217" s="56" t="s">
        <v>52</v>
      </c>
      <c r="V217" s="56" t="n">
        <v>34231.38</v>
      </c>
      <c r="W217" s="55" t="n">
        <f aca="false">P217-Q217</f>
        <v>34231.38</v>
      </c>
      <c r="X217" s="55" t="n">
        <f aca="false">IF(P217=0,0,ROUND((P217-Q217)/P217*100,2))</f>
        <v>41.86</v>
      </c>
      <c r="Y217" s="55" t="n">
        <f aca="false">IFERROR(G217-F217,"")</f>
        <v>1</v>
      </c>
      <c r="Z217" s="55" t="str">
        <f aca="false">IF(U217&lt;=0,"On Time","Late")</f>
        <v>Late</v>
      </c>
      <c r="AA217" s="55" t="str">
        <f aca="false">TEXT(E217,"yyyy-mm")</f>
        <v>2024-08</v>
      </c>
      <c r="AB217" s="55" t="n">
        <f aca="false">YEAR(E217)</f>
        <v>2024</v>
      </c>
    </row>
    <row r="218" customFormat="false" ht="15" hidden="false" customHeight="true" outlineLevel="0" collapsed="false">
      <c r="A218" s="52" t="s">
        <v>1555</v>
      </c>
      <c r="B218" s="52" t="s">
        <v>1556</v>
      </c>
      <c r="C218" s="52" t="s">
        <v>1102</v>
      </c>
      <c r="D218" s="52" t="s">
        <v>1557</v>
      </c>
      <c r="E218" s="53" t="n">
        <v>44957</v>
      </c>
      <c r="F218" s="52" t="s">
        <v>329</v>
      </c>
      <c r="G218" s="52" t="s">
        <v>640</v>
      </c>
      <c r="H218" s="52" t="s">
        <v>18</v>
      </c>
      <c r="I218" s="52" t="s">
        <v>25</v>
      </c>
      <c r="J218" s="52" t="s">
        <v>1285</v>
      </c>
      <c r="K218" s="52" t="n">
        <v>1228</v>
      </c>
      <c r="L218" s="52" t="n">
        <v>1228</v>
      </c>
      <c r="M218" s="52" t="n">
        <v>911.28</v>
      </c>
      <c r="N218" s="52" t="n">
        <v>10.3</v>
      </c>
      <c r="O218" s="54" t="n">
        <f aca="false">ROUND(M218*(1-N218/100),2)</f>
        <v>817.42</v>
      </c>
      <c r="P218" s="54" t="n">
        <f aca="false">ROUND(O218*L218,2)</f>
        <v>1003791.76</v>
      </c>
      <c r="Q218" s="52" t="n">
        <v>458035.95</v>
      </c>
      <c r="R218" s="52" t="s">
        <v>371</v>
      </c>
      <c r="S218" s="54" t="n">
        <f aca="false">IF(K218=0,0,ROUND(L218/K218*100,2))</f>
        <v>100</v>
      </c>
      <c r="T218" s="52" t="s">
        <v>355</v>
      </c>
      <c r="U218" s="52" t="s">
        <v>33</v>
      </c>
      <c r="V218" s="52" t="n">
        <v>545755.81</v>
      </c>
      <c r="W218" s="55" t="n">
        <f aca="false">P218-Q218</f>
        <v>545755.81</v>
      </c>
      <c r="X218" s="55" t="n">
        <f aca="false">IF(P218=0,0,ROUND((P218-Q218)/P218*100,2))</f>
        <v>54.37</v>
      </c>
      <c r="Y218" s="55" t="n">
        <f aca="false">IFERROR(G218-F218,"")</f>
        <v>1</v>
      </c>
      <c r="Z218" s="55" t="str">
        <f aca="false">IF(U218&lt;=0,"On Time","Late")</f>
        <v>Late</v>
      </c>
      <c r="AA218" s="55" t="str">
        <f aca="false">TEXT(E218,"yyyy-mm")</f>
        <v>2023-01</v>
      </c>
      <c r="AB218" s="55" t="n">
        <f aca="false">YEAR(E218)</f>
        <v>2023</v>
      </c>
    </row>
    <row r="219" customFormat="false" ht="15" hidden="false" customHeight="true" outlineLevel="0" collapsed="false">
      <c r="A219" s="56" t="s">
        <v>1558</v>
      </c>
      <c r="B219" s="56" t="s">
        <v>1559</v>
      </c>
      <c r="C219" s="56" t="s">
        <v>1560</v>
      </c>
      <c r="D219" s="56" t="s">
        <v>1561</v>
      </c>
      <c r="E219" s="57" t="n">
        <v>44959</v>
      </c>
      <c r="F219" s="56" t="s">
        <v>425</v>
      </c>
      <c r="G219" s="56" t="s">
        <v>1562</v>
      </c>
      <c r="H219" s="56" t="s">
        <v>21</v>
      </c>
      <c r="I219" s="56" t="s">
        <v>14</v>
      </c>
      <c r="J219" s="56" t="s">
        <v>723</v>
      </c>
      <c r="K219" s="56" t="n">
        <v>1211</v>
      </c>
      <c r="L219" s="56" t="n">
        <v>1211</v>
      </c>
      <c r="M219" s="56" t="n">
        <v>425.95</v>
      </c>
      <c r="N219" s="56" t="n">
        <v>8.3</v>
      </c>
      <c r="O219" s="54" t="n">
        <f aca="false">ROUND(M219*(1-N219/100),2)</f>
        <v>390.6</v>
      </c>
      <c r="P219" s="54" t="n">
        <f aca="false">ROUND(O219*L219,2)</f>
        <v>473016.6</v>
      </c>
      <c r="Q219" s="56" t="n">
        <v>254155.69</v>
      </c>
      <c r="R219" s="56" t="s">
        <v>371</v>
      </c>
      <c r="S219" s="54" t="n">
        <f aca="false">IF(K219=0,0,ROUND(L219/K219*100,2))</f>
        <v>100</v>
      </c>
      <c r="T219" s="56" t="s">
        <v>620</v>
      </c>
      <c r="U219" s="56" t="s">
        <v>34</v>
      </c>
      <c r="V219" s="56" t="n">
        <v>218860.91</v>
      </c>
      <c r="W219" s="55" t="n">
        <f aca="false">P219-Q219</f>
        <v>218860.91</v>
      </c>
      <c r="X219" s="55" t="n">
        <f aca="false">IF(P219=0,0,ROUND((P219-Q219)/P219*100,2))</f>
        <v>46.27</v>
      </c>
      <c r="Y219" s="55" t="n">
        <f aca="false">IFERROR(G219-F219,"")</f>
        <v>2</v>
      </c>
      <c r="Z219" s="55" t="str">
        <f aca="false">IF(U219&lt;=0,"On Time","Late")</f>
        <v>Late</v>
      </c>
      <c r="AA219" s="55" t="str">
        <f aca="false">TEXT(E219,"yyyy-mm")</f>
        <v>2023-02</v>
      </c>
      <c r="AB219" s="55" t="n">
        <f aca="false">YEAR(E219)</f>
        <v>2023</v>
      </c>
    </row>
    <row r="220" customFormat="false" ht="15" hidden="false" customHeight="true" outlineLevel="0" collapsed="false">
      <c r="A220" s="52" t="s">
        <v>1563</v>
      </c>
      <c r="B220" s="52" t="s">
        <v>1226</v>
      </c>
      <c r="C220" s="52" t="s">
        <v>1564</v>
      </c>
      <c r="D220" s="52" t="s">
        <v>1565</v>
      </c>
      <c r="E220" s="53" t="n">
        <v>44930</v>
      </c>
      <c r="F220" s="52" t="s">
        <v>1566</v>
      </c>
      <c r="G220" s="52" t="s">
        <v>1567</v>
      </c>
      <c r="H220" s="52" t="s">
        <v>12</v>
      </c>
      <c r="I220" s="52" t="s">
        <v>20</v>
      </c>
      <c r="J220" s="52" t="s">
        <v>1285</v>
      </c>
      <c r="K220" s="52" t="n">
        <v>851</v>
      </c>
      <c r="L220" s="52" t="n">
        <v>851</v>
      </c>
      <c r="M220" s="52" t="n">
        <v>686.78</v>
      </c>
      <c r="N220" s="52" t="n">
        <v>14.1</v>
      </c>
      <c r="O220" s="54" t="n">
        <f aca="false">ROUND(M220*(1-N220/100),2)</f>
        <v>589.94</v>
      </c>
      <c r="P220" s="54" t="n">
        <f aca="false">ROUND(O220*L220,2)</f>
        <v>502038.94</v>
      </c>
      <c r="Q220" s="52" t="n">
        <v>296080.04</v>
      </c>
      <c r="R220" s="52" t="s">
        <v>332</v>
      </c>
      <c r="S220" s="54" t="n">
        <f aca="false">IF(K220=0,0,ROUND(L220/K220*100,2))</f>
        <v>100</v>
      </c>
      <c r="T220" s="52" t="s">
        <v>1131</v>
      </c>
      <c r="U220" s="52" t="s">
        <v>33</v>
      </c>
      <c r="V220" s="52" t="n">
        <v>205958.9</v>
      </c>
      <c r="W220" s="55" t="n">
        <f aca="false">P220-Q220</f>
        <v>205958.9</v>
      </c>
      <c r="X220" s="55" t="n">
        <f aca="false">IF(P220=0,0,ROUND((P220-Q220)/P220*100,2))</f>
        <v>41.02</v>
      </c>
      <c r="Y220" s="55" t="n">
        <f aca="false">IFERROR(G220-F220,"")</f>
        <v>1</v>
      </c>
      <c r="Z220" s="55" t="str">
        <f aca="false">IF(U220&lt;=0,"On Time","Late")</f>
        <v>Late</v>
      </c>
      <c r="AA220" s="55" t="str">
        <f aca="false">TEXT(E220,"yyyy-mm")</f>
        <v>2023-01</v>
      </c>
      <c r="AB220" s="55" t="n">
        <f aca="false">YEAR(E220)</f>
        <v>2023</v>
      </c>
    </row>
    <row r="221" customFormat="false" ht="15" hidden="false" customHeight="true" outlineLevel="0" collapsed="false">
      <c r="A221" s="56" t="s">
        <v>1568</v>
      </c>
      <c r="B221" s="56" t="s">
        <v>1569</v>
      </c>
      <c r="C221" s="56" t="s">
        <v>1570</v>
      </c>
      <c r="D221" s="56" t="s">
        <v>1002</v>
      </c>
      <c r="E221" s="57" t="n">
        <v>44845</v>
      </c>
      <c r="F221" s="56" t="s">
        <v>1571</v>
      </c>
      <c r="G221" s="56" t="s">
        <v>1572</v>
      </c>
      <c r="H221" s="56" t="s">
        <v>9</v>
      </c>
      <c r="I221" s="56" t="s">
        <v>17</v>
      </c>
      <c r="J221" s="56" t="s">
        <v>474</v>
      </c>
      <c r="K221" s="56" t="n">
        <v>1124</v>
      </c>
      <c r="L221" s="56" t="n">
        <v>1124</v>
      </c>
      <c r="M221" s="56" t="n">
        <v>677.51</v>
      </c>
      <c r="N221" s="56" t="n">
        <v>5.3</v>
      </c>
      <c r="O221" s="54" t="n">
        <f aca="false">ROUND(M221*(1-N221/100),2)</f>
        <v>641.6</v>
      </c>
      <c r="P221" s="54" t="n">
        <f aca="false">ROUND(O221*L221,2)</f>
        <v>721158.4</v>
      </c>
      <c r="Q221" s="56" t="n">
        <v>296721.87</v>
      </c>
      <c r="R221" s="56" t="s">
        <v>340</v>
      </c>
      <c r="S221" s="54" t="n">
        <f aca="false">IF(K221=0,0,ROUND(L221/K221*100,2))</f>
        <v>100</v>
      </c>
      <c r="T221" s="56" t="s">
        <v>849</v>
      </c>
      <c r="U221" s="56" t="s">
        <v>30</v>
      </c>
      <c r="V221" s="56" t="n">
        <v>424436.53</v>
      </c>
      <c r="W221" s="55" t="n">
        <f aca="false">P221-Q221</f>
        <v>424436.53</v>
      </c>
      <c r="X221" s="55" t="n">
        <f aca="false">IF(P221=0,0,ROUND((P221-Q221)/P221*100,2))</f>
        <v>58.85</v>
      </c>
      <c r="Y221" s="55" t="n">
        <f aca="false">IFERROR(G221-F221,"")</f>
        <v>2</v>
      </c>
      <c r="Z221" s="55" t="str">
        <f aca="false">IF(U221&lt;=0,"On Time","Late")</f>
        <v>Late</v>
      </c>
      <c r="AA221" s="55" t="str">
        <f aca="false">TEXT(E221,"yyyy-mm")</f>
        <v>2022-10</v>
      </c>
      <c r="AB221" s="55" t="n">
        <f aca="false">YEAR(E221)</f>
        <v>2022</v>
      </c>
    </row>
    <row r="222" customFormat="false" ht="15" hidden="false" customHeight="true" outlineLevel="0" collapsed="false">
      <c r="A222" s="52" t="s">
        <v>1573</v>
      </c>
      <c r="B222" s="52" t="s">
        <v>1574</v>
      </c>
      <c r="C222" s="52" t="s">
        <v>1575</v>
      </c>
      <c r="D222" s="52" t="s">
        <v>505</v>
      </c>
      <c r="E222" s="53" t="n">
        <v>45105</v>
      </c>
      <c r="F222" s="52" t="s">
        <v>1576</v>
      </c>
      <c r="G222" s="52" t="s">
        <v>952</v>
      </c>
      <c r="H222" s="52" t="s">
        <v>18</v>
      </c>
      <c r="I222" s="52" t="s">
        <v>20</v>
      </c>
      <c r="J222" s="52" t="s">
        <v>544</v>
      </c>
      <c r="K222" s="52" t="n">
        <v>701</v>
      </c>
      <c r="L222" s="52" t="n">
        <v>701</v>
      </c>
      <c r="M222" s="52" t="n">
        <v>60.08</v>
      </c>
      <c r="N222" s="52" t="n">
        <v>8.6</v>
      </c>
      <c r="O222" s="54" t="n">
        <f aca="false">ROUND(M222*(1-N222/100),2)</f>
        <v>54.91</v>
      </c>
      <c r="P222" s="54" t="n">
        <f aca="false">ROUND(O222*L222,2)</f>
        <v>38491.91</v>
      </c>
      <c r="Q222" s="52" t="n">
        <v>25498.55</v>
      </c>
      <c r="R222" s="52" t="s">
        <v>340</v>
      </c>
      <c r="S222" s="54" t="n">
        <f aca="false">IF(K222=0,0,ROUND(L222/K222*100,2))</f>
        <v>100</v>
      </c>
      <c r="T222" s="52" t="s">
        <v>1131</v>
      </c>
      <c r="U222" s="52" t="s">
        <v>38</v>
      </c>
      <c r="V222" s="52" t="n">
        <v>12993.36</v>
      </c>
      <c r="W222" s="55" t="n">
        <f aca="false">P222-Q222</f>
        <v>12993.36</v>
      </c>
      <c r="X222" s="55" t="n">
        <f aca="false">IF(P222=0,0,ROUND((P222-Q222)/P222*100,2))</f>
        <v>33.76</v>
      </c>
      <c r="Y222" s="55" t="n">
        <f aca="false">IFERROR(G222-F222,"")</f>
        <v>-1</v>
      </c>
      <c r="Z222" s="55" t="str">
        <f aca="false">IF(U222&lt;=0,"On Time","Late")</f>
        <v>Late</v>
      </c>
      <c r="AA222" s="55" t="str">
        <f aca="false">TEXT(E222,"yyyy-mm")</f>
        <v>2023-06</v>
      </c>
      <c r="AB222" s="55" t="n">
        <f aca="false">YEAR(E222)</f>
        <v>2023</v>
      </c>
    </row>
    <row r="223" customFormat="false" ht="15" hidden="false" customHeight="true" outlineLevel="0" collapsed="false">
      <c r="A223" s="56" t="s">
        <v>1577</v>
      </c>
      <c r="B223" s="56" t="s">
        <v>1578</v>
      </c>
      <c r="C223" s="56" t="s">
        <v>1579</v>
      </c>
      <c r="D223" s="56" t="s">
        <v>1580</v>
      </c>
      <c r="E223" s="57" t="n">
        <v>45315</v>
      </c>
      <c r="F223" s="56" t="s">
        <v>1581</v>
      </c>
      <c r="G223" s="56" t="s">
        <v>1582</v>
      </c>
      <c r="H223" s="56" t="s">
        <v>21</v>
      </c>
      <c r="I223" s="56" t="s">
        <v>11</v>
      </c>
      <c r="J223" s="56" t="s">
        <v>419</v>
      </c>
      <c r="K223" s="56" t="n">
        <v>1360</v>
      </c>
      <c r="L223" s="56" t="n">
        <v>1360</v>
      </c>
      <c r="M223" s="56" t="n">
        <v>397.36</v>
      </c>
      <c r="N223" s="56" t="n">
        <v>10.3</v>
      </c>
      <c r="O223" s="54" t="n">
        <f aca="false">ROUND(M223*(1-N223/100),2)</f>
        <v>356.43</v>
      </c>
      <c r="P223" s="54" t="n">
        <f aca="false">ROUND(O223*L223,2)</f>
        <v>484744.8</v>
      </c>
      <c r="Q223" s="56" t="n">
        <v>270326.42</v>
      </c>
      <c r="R223" s="56" t="s">
        <v>380</v>
      </c>
      <c r="S223" s="54" t="n">
        <f aca="false">IF(K223=0,0,ROUND(L223/K223*100,2))</f>
        <v>100</v>
      </c>
      <c r="T223" s="56" t="s">
        <v>552</v>
      </c>
      <c r="U223" s="56" t="s">
        <v>45</v>
      </c>
      <c r="V223" s="56" t="n">
        <v>214418.38</v>
      </c>
      <c r="W223" s="55" t="n">
        <f aca="false">P223-Q223</f>
        <v>214418.38</v>
      </c>
      <c r="X223" s="55" t="n">
        <f aca="false">IF(P223=0,0,ROUND((P223-Q223)/P223*100,2))</f>
        <v>44.23</v>
      </c>
      <c r="Y223" s="55" t="n">
        <f aca="false">IFERROR(G223-F223,"")</f>
        <v>3</v>
      </c>
      <c r="Z223" s="55" t="str">
        <f aca="false">IF(U223&lt;=0,"On Time","Late")</f>
        <v>Late</v>
      </c>
      <c r="AA223" s="55" t="str">
        <f aca="false">TEXT(E223,"yyyy-mm")</f>
        <v>2024-01</v>
      </c>
      <c r="AB223" s="55" t="n">
        <f aca="false">YEAR(E223)</f>
        <v>2024</v>
      </c>
    </row>
    <row r="224" customFormat="false" ht="15" hidden="false" customHeight="true" outlineLevel="0" collapsed="false">
      <c r="A224" s="52" t="s">
        <v>1583</v>
      </c>
      <c r="B224" s="52" t="s">
        <v>414</v>
      </c>
      <c r="C224" s="52" t="s">
        <v>1584</v>
      </c>
      <c r="D224" s="52" t="s">
        <v>1585</v>
      </c>
      <c r="E224" s="53" t="n">
        <v>44906</v>
      </c>
      <c r="F224" s="52" t="s">
        <v>1126</v>
      </c>
      <c r="G224" s="52" t="s">
        <v>1586</v>
      </c>
      <c r="H224" s="52" t="s">
        <v>18</v>
      </c>
      <c r="I224" s="52" t="s">
        <v>25</v>
      </c>
      <c r="J224" s="52" t="s">
        <v>953</v>
      </c>
      <c r="K224" s="52" t="n">
        <v>1896</v>
      </c>
      <c r="L224" s="52" t="n">
        <v>1896</v>
      </c>
      <c r="M224" s="52" t="n">
        <v>720.28</v>
      </c>
      <c r="N224" s="52" t="n">
        <v>6</v>
      </c>
      <c r="O224" s="54" t="n">
        <f aca="false">ROUND(M224*(1-N224/100),2)</f>
        <v>677.06</v>
      </c>
      <c r="P224" s="54" t="n">
        <f aca="false">ROUND(O224*L224,2)</f>
        <v>1283705.76</v>
      </c>
      <c r="Q224" s="52" t="n">
        <v>595046.79</v>
      </c>
      <c r="R224" s="52" t="s">
        <v>371</v>
      </c>
      <c r="S224" s="54" t="n">
        <f aca="false">IF(K224=0,0,ROUND(L224/K224*100,2))</f>
        <v>100</v>
      </c>
      <c r="T224" s="52" t="s">
        <v>1131</v>
      </c>
      <c r="U224" s="52" t="s">
        <v>32</v>
      </c>
      <c r="V224" s="52" t="n">
        <v>688658.97</v>
      </c>
      <c r="W224" s="55" t="n">
        <f aca="false">P224-Q224</f>
        <v>688658.97</v>
      </c>
      <c r="X224" s="55" t="n">
        <f aca="false">IF(P224=0,0,ROUND((P224-Q224)/P224*100,2))</f>
        <v>53.65</v>
      </c>
      <c r="Y224" s="55" t="n">
        <f aca="false">IFERROR(G224-F224,"")</f>
        <v>3</v>
      </c>
      <c r="Z224" s="55" t="str">
        <f aca="false">IF(U224&lt;=0,"On Time","Late")</f>
        <v>Late</v>
      </c>
      <c r="AA224" s="55" t="str">
        <f aca="false">TEXT(E224,"yyyy-mm")</f>
        <v>2022-12</v>
      </c>
      <c r="AB224" s="55" t="n">
        <f aca="false">YEAR(E224)</f>
        <v>2022</v>
      </c>
    </row>
    <row r="225" customFormat="false" ht="15" hidden="false" customHeight="true" outlineLevel="0" collapsed="false">
      <c r="A225" s="56" t="s">
        <v>1587</v>
      </c>
      <c r="B225" s="56" t="s">
        <v>1489</v>
      </c>
      <c r="C225" s="56" t="s">
        <v>1588</v>
      </c>
      <c r="D225" s="56" t="s">
        <v>650</v>
      </c>
      <c r="E225" s="57" t="n">
        <v>44596</v>
      </c>
      <c r="F225" s="56" t="s">
        <v>1589</v>
      </c>
      <c r="G225" s="56" t="s">
        <v>1265</v>
      </c>
      <c r="H225" s="56" t="s">
        <v>18</v>
      </c>
      <c r="I225" s="56" t="s">
        <v>14</v>
      </c>
      <c r="J225" s="56" t="s">
        <v>370</v>
      </c>
      <c r="K225" s="56" t="n">
        <v>1369</v>
      </c>
      <c r="L225" s="56" t="n">
        <v>1369</v>
      </c>
      <c r="M225" s="56" t="n">
        <v>93.58</v>
      </c>
      <c r="N225" s="56" t="n">
        <v>17.9</v>
      </c>
      <c r="O225" s="54" t="n">
        <f aca="false">ROUND(M225*(1-N225/100),2)</f>
        <v>76.83</v>
      </c>
      <c r="P225" s="54" t="n">
        <f aca="false">ROUND(O225*L225,2)</f>
        <v>105180.27</v>
      </c>
      <c r="Q225" s="56" t="n">
        <v>65032.71</v>
      </c>
      <c r="R225" s="56" t="s">
        <v>396</v>
      </c>
      <c r="S225" s="54" t="n">
        <f aca="false">IF(K225=0,0,ROUND(L225/K225*100,2))</f>
        <v>100</v>
      </c>
      <c r="T225" s="56" t="s">
        <v>552</v>
      </c>
      <c r="U225" s="56" t="s">
        <v>13</v>
      </c>
      <c r="V225" s="56" t="n">
        <v>40147.56</v>
      </c>
      <c r="W225" s="55" t="n">
        <f aca="false">P225-Q225</f>
        <v>40147.56</v>
      </c>
      <c r="X225" s="55" t="n">
        <f aca="false">IF(P225=0,0,ROUND((P225-Q225)/P225*100,2))</f>
        <v>38.17</v>
      </c>
      <c r="Y225" s="55" t="n">
        <f aca="false">IFERROR(G225-F225,"")</f>
        <v>2</v>
      </c>
      <c r="Z225" s="55" t="str">
        <f aca="false">IF(U225&lt;=0,"On Time","Late")</f>
        <v>Late</v>
      </c>
      <c r="AA225" s="55" t="str">
        <f aca="false">TEXT(E225,"yyyy-mm")</f>
        <v>2022-02</v>
      </c>
      <c r="AB225" s="55" t="n">
        <f aca="false">YEAR(E225)</f>
        <v>2022</v>
      </c>
    </row>
    <row r="226" customFormat="false" ht="15" hidden="false" customHeight="true" outlineLevel="0" collapsed="false">
      <c r="A226" s="52" t="s">
        <v>1590</v>
      </c>
      <c r="B226" s="52" t="s">
        <v>1591</v>
      </c>
      <c r="C226" s="52" t="s">
        <v>1592</v>
      </c>
      <c r="D226" s="52" t="s">
        <v>1593</v>
      </c>
      <c r="E226" s="53" t="n">
        <v>45548</v>
      </c>
      <c r="F226" s="52" t="s">
        <v>1594</v>
      </c>
      <c r="G226" s="52" t="s">
        <v>1595</v>
      </c>
      <c r="H226" s="52" t="s">
        <v>21</v>
      </c>
      <c r="I226" s="52" t="s">
        <v>23</v>
      </c>
      <c r="J226" s="52" t="s">
        <v>953</v>
      </c>
      <c r="K226" s="52" t="n">
        <v>1908</v>
      </c>
      <c r="L226" s="52" t="n">
        <v>1908</v>
      </c>
      <c r="M226" s="52" t="n">
        <v>231.13</v>
      </c>
      <c r="N226" s="52" t="n">
        <v>13.3</v>
      </c>
      <c r="O226" s="54" t="n">
        <f aca="false">ROUND(M226*(1-N226/100),2)</f>
        <v>200.39</v>
      </c>
      <c r="P226" s="54" t="n">
        <f aca="false">ROUND(O226*L226,2)</f>
        <v>382344.12</v>
      </c>
      <c r="Q226" s="52" t="n">
        <v>189471.36</v>
      </c>
      <c r="R226" s="52" t="s">
        <v>396</v>
      </c>
      <c r="S226" s="54" t="n">
        <f aca="false">IF(K226=0,0,ROUND(L226/K226*100,2))</f>
        <v>100</v>
      </c>
      <c r="T226" s="52" t="s">
        <v>1016</v>
      </c>
      <c r="U226" s="52" t="s">
        <v>53</v>
      </c>
      <c r="V226" s="52" t="n">
        <v>192872.76</v>
      </c>
      <c r="W226" s="55" t="n">
        <f aca="false">P226-Q226</f>
        <v>192872.76</v>
      </c>
      <c r="X226" s="55" t="n">
        <f aca="false">IF(P226=0,0,ROUND((P226-Q226)/P226*100,2))</f>
        <v>50.44</v>
      </c>
      <c r="Y226" s="55" t="n">
        <f aca="false">IFERROR(G226-F226,"")</f>
        <v>3</v>
      </c>
      <c r="Z226" s="55" t="str">
        <f aca="false">IF(U226&lt;=0,"On Time","Late")</f>
        <v>Late</v>
      </c>
      <c r="AA226" s="55" t="str">
        <f aca="false">TEXT(E226,"yyyy-mm")</f>
        <v>2024-09</v>
      </c>
      <c r="AB226" s="55" t="n">
        <f aca="false">YEAR(E226)</f>
        <v>2024</v>
      </c>
    </row>
    <row r="227" customFormat="false" ht="15" hidden="false" customHeight="true" outlineLevel="0" collapsed="false">
      <c r="A227" s="56" t="s">
        <v>1596</v>
      </c>
      <c r="B227" s="56" t="s">
        <v>1391</v>
      </c>
      <c r="C227" s="56" t="s">
        <v>827</v>
      </c>
      <c r="D227" s="56" t="s">
        <v>1597</v>
      </c>
      <c r="E227" s="57" t="n">
        <v>44927</v>
      </c>
      <c r="F227" s="56" t="s">
        <v>1598</v>
      </c>
      <c r="G227" s="56" t="s">
        <v>1599</v>
      </c>
      <c r="H227" s="56" t="s">
        <v>18</v>
      </c>
      <c r="I227" s="56" t="s">
        <v>27</v>
      </c>
      <c r="J227" s="56" t="s">
        <v>1379</v>
      </c>
      <c r="K227" s="56" t="n">
        <v>822</v>
      </c>
      <c r="L227" s="56" t="n">
        <v>822</v>
      </c>
      <c r="M227" s="56" t="n">
        <v>297.36</v>
      </c>
      <c r="N227" s="56" t="n">
        <v>18.1</v>
      </c>
      <c r="O227" s="54" t="n">
        <f aca="false">ROUND(M227*(1-N227/100),2)</f>
        <v>243.54</v>
      </c>
      <c r="P227" s="54" t="n">
        <f aca="false">ROUND(O227*L227,2)</f>
        <v>200189.88</v>
      </c>
      <c r="Q227" s="56" t="n">
        <v>137629.39</v>
      </c>
      <c r="R227" s="56" t="s">
        <v>332</v>
      </c>
      <c r="S227" s="54" t="n">
        <f aca="false">IF(K227=0,0,ROUND(L227/K227*100,2))</f>
        <v>100</v>
      </c>
      <c r="T227" s="56" t="s">
        <v>587</v>
      </c>
      <c r="U227" s="56" t="s">
        <v>33</v>
      </c>
      <c r="V227" s="56" t="n">
        <v>62560.49</v>
      </c>
      <c r="W227" s="55" t="n">
        <f aca="false">P227-Q227</f>
        <v>62560.49</v>
      </c>
      <c r="X227" s="55" t="n">
        <f aca="false">IF(P227=0,0,ROUND((P227-Q227)/P227*100,2))</f>
        <v>31.25</v>
      </c>
      <c r="Y227" s="55" t="n">
        <f aca="false">IFERROR(G227-F227,"")</f>
        <v>-1</v>
      </c>
      <c r="Z227" s="55" t="str">
        <f aca="false">IF(U227&lt;=0,"On Time","Late")</f>
        <v>Late</v>
      </c>
      <c r="AA227" s="55" t="str">
        <f aca="false">TEXT(E227,"yyyy-mm")</f>
        <v>2023-01</v>
      </c>
      <c r="AB227" s="55" t="n">
        <f aca="false">YEAR(E227)</f>
        <v>2023</v>
      </c>
    </row>
    <row r="228" customFormat="false" ht="15" hidden="false" customHeight="true" outlineLevel="0" collapsed="false">
      <c r="A228" s="52" t="s">
        <v>1600</v>
      </c>
      <c r="B228" s="52" t="s">
        <v>1601</v>
      </c>
      <c r="C228" s="52" t="s">
        <v>1602</v>
      </c>
      <c r="D228" s="52" t="s">
        <v>359</v>
      </c>
      <c r="E228" s="53" t="n">
        <v>44947</v>
      </c>
      <c r="F228" s="52" t="s">
        <v>1603</v>
      </c>
      <c r="G228" s="52" t="s">
        <v>1604</v>
      </c>
      <c r="H228" s="52" t="s">
        <v>21</v>
      </c>
      <c r="I228" s="52" t="s">
        <v>11</v>
      </c>
      <c r="J228" s="52" t="s">
        <v>926</v>
      </c>
      <c r="K228" s="52" t="n">
        <v>867</v>
      </c>
      <c r="L228" s="52" t="n">
        <v>867</v>
      </c>
      <c r="M228" s="52" t="n">
        <v>470.83</v>
      </c>
      <c r="N228" s="52" t="n">
        <v>14.4</v>
      </c>
      <c r="O228" s="54" t="n">
        <f aca="false">ROUND(M228*(1-N228/100),2)</f>
        <v>403.03</v>
      </c>
      <c r="P228" s="54" t="n">
        <f aca="false">ROUND(O228*L228,2)</f>
        <v>349427.01</v>
      </c>
      <c r="Q228" s="52" t="n">
        <v>147736.44</v>
      </c>
      <c r="R228" s="52" t="s">
        <v>340</v>
      </c>
      <c r="S228" s="54" t="n">
        <f aca="false">IF(K228=0,0,ROUND(L228/K228*100,2))</f>
        <v>100</v>
      </c>
      <c r="T228" s="52" t="s">
        <v>467</v>
      </c>
      <c r="U228" s="52" t="s">
        <v>33</v>
      </c>
      <c r="V228" s="52" t="n">
        <v>201690.57</v>
      </c>
      <c r="W228" s="55" t="n">
        <f aca="false">P228-Q228</f>
        <v>201690.57</v>
      </c>
      <c r="X228" s="55" t="n">
        <f aca="false">IF(P228=0,0,ROUND((P228-Q228)/P228*100,2))</f>
        <v>57.72</v>
      </c>
      <c r="Y228" s="55" t="n">
        <f aca="false">IFERROR(G228-F228,"")</f>
        <v>3</v>
      </c>
      <c r="Z228" s="55" t="str">
        <f aca="false">IF(U228&lt;=0,"On Time","Late")</f>
        <v>Late</v>
      </c>
      <c r="AA228" s="55" t="str">
        <f aca="false">TEXT(E228,"yyyy-mm")</f>
        <v>2023-01</v>
      </c>
      <c r="AB228" s="55" t="n">
        <f aca="false">YEAR(E228)</f>
        <v>2023</v>
      </c>
    </row>
    <row r="229" customFormat="false" ht="15" hidden="false" customHeight="true" outlineLevel="0" collapsed="false">
      <c r="A229" s="56" t="s">
        <v>1605</v>
      </c>
      <c r="B229" s="56" t="s">
        <v>1606</v>
      </c>
      <c r="C229" s="56" t="s">
        <v>808</v>
      </c>
      <c r="D229" s="56" t="s">
        <v>1607</v>
      </c>
      <c r="E229" s="57" t="n">
        <v>45587</v>
      </c>
      <c r="F229" s="56" t="s">
        <v>798</v>
      </c>
      <c r="G229" s="56" t="s">
        <v>1608</v>
      </c>
      <c r="H229" s="56" t="s">
        <v>9</v>
      </c>
      <c r="I229" s="56" t="s">
        <v>14</v>
      </c>
      <c r="J229" s="56" t="s">
        <v>536</v>
      </c>
      <c r="K229" s="56" t="n">
        <v>1322</v>
      </c>
      <c r="L229" s="56" t="n">
        <v>1322</v>
      </c>
      <c r="M229" s="56" t="n">
        <v>639.88</v>
      </c>
      <c r="N229" s="56" t="n">
        <v>15.8</v>
      </c>
      <c r="O229" s="54" t="n">
        <f aca="false">ROUND(M229*(1-N229/100),2)</f>
        <v>538.78</v>
      </c>
      <c r="P229" s="54" t="n">
        <f aca="false">ROUND(O229*L229,2)</f>
        <v>712267.16</v>
      </c>
      <c r="Q229" s="56" t="n">
        <v>299469.08</v>
      </c>
      <c r="R229" s="56" t="s">
        <v>380</v>
      </c>
      <c r="S229" s="54" t="n">
        <f aca="false">IF(K229=0,0,ROUND(L229/K229*100,2))</f>
        <v>100</v>
      </c>
      <c r="T229" s="56" t="s">
        <v>620</v>
      </c>
      <c r="U229" s="56" t="s">
        <v>54</v>
      </c>
      <c r="V229" s="56" t="n">
        <v>412798.08</v>
      </c>
      <c r="W229" s="55" t="n">
        <f aca="false">P229-Q229</f>
        <v>412798.08</v>
      </c>
      <c r="X229" s="55" t="n">
        <f aca="false">IF(P229=0,0,ROUND((P229-Q229)/P229*100,2))</f>
        <v>57.96</v>
      </c>
      <c r="Y229" s="55" t="n">
        <f aca="false">IFERROR(G229-F229,"")</f>
        <v>1</v>
      </c>
      <c r="Z229" s="55" t="str">
        <f aca="false">IF(U229&lt;=0,"On Time","Late")</f>
        <v>Late</v>
      </c>
      <c r="AA229" s="55" t="str">
        <f aca="false">TEXT(E229,"yyyy-mm")</f>
        <v>2024-10</v>
      </c>
      <c r="AB229" s="55" t="n">
        <f aca="false">YEAR(E229)</f>
        <v>2024</v>
      </c>
    </row>
    <row r="230" customFormat="false" ht="15" hidden="false" customHeight="true" outlineLevel="0" collapsed="false">
      <c r="A230" s="52" t="s">
        <v>1609</v>
      </c>
      <c r="B230" s="52" t="s">
        <v>575</v>
      </c>
      <c r="C230" s="52" t="s">
        <v>705</v>
      </c>
      <c r="D230" s="52" t="s">
        <v>661</v>
      </c>
      <c r="E230" s="53" t="n">
        <v>45281</v>
      </c>
      <c r="F230" s="52" t="s">
        <v>1610</v>
      </c>
      <c r="G230" s="52" t="s">
        <v>964</v>
      </c>
      <c r="H230" s="52" t="s">
        <v>9</v>
      </c>
      <c r="I230" s="52" t="s">
        <v>20</v>
      </c>
      <c r="J230" s="52" t="s">
        <v>1455</v>
      </c>
      <c r="K230" s="52" t="n">
        <v>1186</v>
      </c>
      <c r="L230" s="52" t="n">
        <v>1186</v>
      </c>
      <c r="M230" s="52" t="n">
        <v>110.73</v>
      </c>
      <c r="N230" s="52" t="n">
        <v>0.8</v>
      </c>
      <c r="O230" s="54" t="n">
        <f aca="false">ROUND(M230*(1-N230/100),2)</f>
        <v>109.84</v>
      </c>
      <c r="P230" s="54" t="n">
        <f aca="false">ROUND(O230*L230,2)</f>
        <v>130270.24</v>
      </c>
      <c r="Q230" s="52" t="n">
        <v>57305.67</v>
      </c>
      <c r="R230" s="52" t="s">
        <v>380</v>
      </c>
      <c r="S230" s="54" t="n">
        <f aca="false">IF(K230=0,0,ROUND(L230/K230*100,2))</f>
        <v>100</v>
      </c>
      <c r="T230" s="52" t="s">
        <v>372</v>
      </c>
      <c r="U230" s="52" t="s">
        <v>44</v>
      </c>
      <c r="V230" s="52" t="n">
        <v>72964.57</v>
      </c>
      <c r="W230" s="55" t="n">
        <f aca="false">P230-Q230</f>
        <v>72964.57</v>
      </c>
      <c r="X230" s="55" t="n">
        <f aca="false">IF(P230=0,0,ROUND((P230-Q230)/P230*100,2))</f>
        <v>56.01</v>
      </c>
      <c r="Y230" s="55" t="n">
        <f aca="false">IFERROR(G230-F230,"")</f>
        <v>1</v>
      </c>
      <c r="Z230" s="55" t="str">
        <f aca="false">IF(U230&lt;=0,"On Time","Late")</f>
        <v>Late</v>
      </c>
      <c r="AA230" s="55" t="str">
        <f aca="false">TEXT(E230,"yyyy-mm")</f>
        <v>2023-12</v>
      </c>
      <c r="AB230" s="55" t="n">
        <f aca="false">YEAR(E230)</f>
        <v>2023</v>
      </c>
    </row>
    <row r="231" customFormat="false" ht="15" hidden="false" customHeight="true" outlineLevel="0" collapsed="false">
      <c r="A231" s="56" t="s">
        <v>1611</v>
      </c>
      <c r="B231" s="56" t="s">
        <v>1612</v>
      </c>
      <c r="C231" s="56" t="s">
        <v>1613</v>
      </c>
      <c r="D231" s="56" t="s">
        <v>1614</v>
      </c>
      <c r="E231" s="57" t="n">
        <v>45491</v>
      </c>
      <c r="F231" s="56" t="s">
        <v>1615</v>
      </c>
      <c r="G231" s="56" t="s">
        <v>1616</v>
      </c>
      <c r="H231" s="56" t="s">
        <v>12</v>
      </c>
      <c r="I231" s="56" t="s">
        <v>17</v>
      </c>
      <c r="J231" s="56" t="s">
        <v>1106</v>
      </c>
      <c r="K231" s="56" t="n">
        <v>1291</v>
      </c>
      <c r="L231" s="56" t="n">
        <v>1291</v>
      </c>
      <c r="M231" s="56" t="n">
        <v>159.5</v>
      </c>
      <c r="N231" s="56" t="n">
        <v>0.5</v>
      </c>
      <c r="O231" s="54" t="n">
        <f aca="false">ROUND(M231*(1-N231/100),2)</f>
        <v>158.7</v>
      </c>
      <c r="P231" s="54" t="n">
        <f aca="false">ROUND(O231*L231,2)</f>
        <v>204881.7</v>
      </c>
      <c r="Q231" s="56" t="n">
        <v>131379.21</v>
      </c>
      <c r="R231" s="56" t="s">
        <v>396</v>
      </c>
      <c r="S231" s="54" t="n">
        <f aca="false">IF(K231=0,0,ROUND(L231/K231*100,2))</f>
        <v>100</v>
      </c>
      <c r="T231" s="56" t="s">
        <v>1016</v>
      </c>
      <c r="U231" s="56" t="s">
        <v>51</v>
      </c>
      <c r="V231" s="56" t="n">
        <v>73502.49</v>
      </c>
      <c r="W231" s="55" t="n">
        <f aca="false">P231-Q231</f>
        <v>73502.49</v>
      </c>
      <c r="X231" s="55" t="n">
        <f aca="false">IF(P231=0,0,ROUND((P231-Q231)/P231*100,2))</f>
        <v>35.88</v>
      </c>
      <c r="Y231" s="55" t="n">
        <f aca="false">IFERROR(G231-F231,"")</f>
        <v>1</v>
      </c>
      <c r="Z231" s="55" t="str">
        <f aca="false">IF(U231&lt;=0,"On Time","Late")</f>
        <v>Late</v>
      </c>
      <c r="AA231" s="55" t="str">
        <f aca="false">TEXT(E231,"yyyy-mm")</f>
        <v>2024-07</v>
      </c>
      <c r="AB231" s="55" t="n">
        <f aca="false">YEAR(E231)</f>
        <v>2024</v>
      </c>
    </row>
    <row r="232" customFormat="false" ht="15" hidden="false" customHeight="true" outlineLevel="0" collapsed="false">
      <c r="A232" s="52" t="s">
        <v>1617</v>
      </c>
      <c r="B232" s="52" t="s">
        <v>1618</v>
      </c>
      <c r="C232" s="52" t="s">
        <v>1619</v>
      </c>
      <c r="D232" s="52" t="s">
        <v>1620</v>
      </c>
      <c r="E232" s="53" t="n">
        <v>45344</v>
      </c>
      <c r="F232" s="52" t="s">
        <v>1261</v>
      </c>
      <c r="G232" s="52" t="s">
        <v>1621</v>
      </c>
      <c r="H232" s="52" t="s">
        <v>9</v>
      </c>
      <c r="I232" s="52" t="s">
        <v>23</v>
      </c>
      <c r="J232" s="52" t="s">
        <v>707</v>
      </c>
      <c r="K232" s="52" t="n">
        <v>571</v>
      </c>
      <c r="L232" s="52" t="n">
        <v>441</v>
      </c>
      <c r="M232" s="52" t="n">
        <v>853.57</v>
      </c>
      <c r="N232" s="52" t="n">
        <v>16.7</v>
      </c>
      <c r="O232" s="54" t="n">
        <f aca="false">ROUND(M232*(1-N232/100),2)</f>
        <v>711.02</v>
      </c>
      <c r="P232" s="54" t="n">
        <f aca="false">ROUND(O232*L232,2)</f>
        <v>313559.82</v>
      </c>
      <c r="Q232" s="52" t="n">
        <v>160507.53</v>
      </c>
      <c r="R232" s="52" t="s">
        <v>371</v>
      </c>
      <c r="S232" s="54" t="n">
        <f aca="false">IF(K232=0,0,ROUND(L232/K232*100,2))</f>
        <v>77.23</v>
      </c>
      <c r="T232" s="52" t="s">
        <v>573</v>
      </c>
      <c r="U232" s="52" t="s">
        <v>46</v>
      </c>
      <c r="V232" s="52" t="n">
        <v>153052.29</v>
      </c>
      <c r="W232" s="55" t="n">
        <f aca="false">P232-Q232</f>
        <v>153052.29</v>
      </c>
      <c r="X232" s="55" t="n">
        <f aca="false">IF(P232=0,0,ROUND((P232-Q232)/P232*100,2))</f>
        <v>48.81</v>
      </c>
      <c r="Y232" s="55" t="n">
        <f aca="false">IFERROR(G232-F232,"")</f>
        <v>1</v>
      </c>
      <c r="Z232" s="55" t="str">
        <f aca="false">IF(U232&lt;=0,"On Time","Late")</f>
        <v>Late</v>
      </c>
      <c r="AA232" s="55" t="str">
        <f aca="false">TEXT(E232,"yyyy-mm")</f>
        <v>2024-02</v>
      </c>
      <c r="AB232" s="55" t="n">
        <f aca="false">YEAR(E232)</f>
        <v>2024</v>
      </c>
    </row>
    <row r="233" customFormat="false" ht="15" hidden="false" customHeight="true" outlineLevel="0" collapsed="false">
      <c r="A233" s="56" t="s">
        <v>1622</v>
      </c>
      <c r="B233" s="56" t="s">
        <v>1623</v>
      </c>
      <c r="C233" s="56" t="s">
        <v>1624</v>
      </c>
      <c r="D233" s="56" t="s">
        <v>1625</v>
      </c>
      <c r="E233" s="57" t="n">
        <v>44928</v>
      </c>
      <c r="F233" s="56" t="s">
        <v>1566</v>
      </c>
      <c r="G233" s="56" t="s">
        <v>1626</v>
      </c>
      <c r="H233" s="56" t="s">
        <v>21</v>
      </c>
      <c r="I233" s="56" t="s">
        <v>27</v>
      </c>
      <c r="J233" s="56" t="s">
        <v>1152</v>
      </c>
      <c r="K233" s="56" t="n">
        <v>54</v>
      </c>
      <c r="L233" s="56" t="n">
        <v>54</v>
      </c>
      <c r="M233" s="56" t="n">
        <v>461.53</v>
      </c>
      <c r="N233" s="56" t="n">
        <v>10.8</v>
      </c>
      <c r="O233" s="54" t="n">
        <f aca="false">ROUND(M233*(1-N233/100),2)</f>
        <v>411.68</v>
      </c>
      <c r="P233" s="54" t="n">
        <f aca="false">ROUND(O233*L233,2)</f>
        <v>22230.72</v>
      </c>
      <c r="Q233" s="56" t="n">
        <v>11956.68</v>
      </c>
      <c r="R233" s="56" t="s">
        <v>380</v>
      </c>
      <c r="S233" s="54" t="n">
        <f aca="false">IF(K233=0,0,ROUND(L233/K233*100,2))</f>
        <v>100</v>
      </c>
      <c r="T233" s="56" t="s">
        <v>566</v>
      </c>
      <c r="U233" s="56" t="s">
        <v>33</v>
      </c>
      <c r="V233" s="56" t="n">
        <v>10274.04</v>
      </c>
      <c r="W233" s="55" t="n">
        <f aca="false">P233-Q233</f>
        <v>10274.04</v>
      </c>
      <c r="X233" s="55" t="n">
        <f aca="false">IF(P233=0,0,ROUND((P233-Q233)/P233*100,2))</f>
        <v>46.22</v>
      </c>
      <c r="Y233" s="55" t="n">
        <f aca="false">IFERROR(G233-F233,"")</f>
        <v>3</v>
      </c>
      <c r="Z233" s="55" t="str">
        <f aca="false">IF(U233&lt;=0,"On Time","Late")</f>
        <v>Late</v>
      </c>
      <c r="AA233" s="55" t="str">
        <f aca="false">TEXT(E233,"yyyy-mm")</f>
        <v>2023-01</v>
      </c>
      <c r="AB233" s="55" t="n">
        <f aca="false">YEAR(E233)</f>
        <v>2023</v>
      </c>
    </row>
    <row r="234" customFormat="false" ht="15" hidden="false" customHeight="true" outlineLevel="0" collapsed="false">
      <c r="A234" s="52" t="s">
        <v>1627</v>
      </c>
      <c r="B234" s="52" t="s">
        <v>430</v>
      </c>
      <c r="C234" s="52" t="s">
        <v>1628</v>
      </c>
      <c r="D234" s="52" t="s">
        <v>1629</v>
      </c>
      <c r="E234" s="53" t="n">
        <v>44621</v>
      </c>
      <c r="F234" s="52" t="s">
        <v>1630</v>
      </c>
      <c r="G234" s="52" t="s">
        <v>1630</v>
      </c>
      <c r="H234" s="52" t="s">
        <v>15</v>
      </c>
      <c r="I234" s="52" t="s">
        <v>20</v>
      </c>
      <c r="J234" s="52" t="s">
        <v>678</v>
      </c>
      <c r="K234" s="52" t="n">
        <v>474</v>
      </c>
      <c r="L234" s="52" t="n">
        <v>474</v>
      </c>
      <c r="M234" s="52" t="n">
        <v>713.98</v>
      </c>
      <c r="N234" s="52" t="n">
        <v>14</v>
      </c>
      <c r="O234" s="54" t="n">
        <f aca="false">ROUND(M234*(1-N234/100),2)</f>
        <v>614.02</v>
      </c>
      <c r="P234" s="54" t="n">
        <f aca="false">ROUND(O234*L234,2)</f>
        <v>291045.48</v>
      </c>
      <c r="Q234" s="52" t="n">
        <v>161770.08</v>
      </c>
      <c r="R234" s="52" t="s">
        <v>340</v>
      </c>
      <c r="S234" s="54" t="n">
        <f aca="false">IF(K234=0,0,ROUND(L234/K234*100,2))</f>
        <v>100</v>
      </c>
      <c r="T234" s="52" t="s">
        <v>805</v>
      </c>
      <c r="U234" s="52" t="s">
        <v>16</v>
      </c>
      <c r="V234" s="52" t="n">
        <v>129275.4</v>
      </c>
      <c r="W234" s="55" t="n">
        <f aca="false">P234-Q234</f>
        <v>129275.4</v>
      </c>
      <c r="X234" s="55" t="n">
        <f aca="false">IF(P234=0,0,ROUND((P234-Q234)/P234*100,2))</f>
        <v>44.42</v>
      </c>
      <c r="Y234" s="55" t="n">
        <f aca="false">IFERROR(G234-F234,"")</f>
        <v>0</v>
      </c>
      <c r="Z234" s="55" t="str">
        <f aca="false">IF(U234&lt;=0,"On Time","Late")</f>
        <v>Late</v>
      </c>
      <c r="AA234" s="55" t="str">
        <f aca="false">TEXT(E234,"yyyy-mm")</f>
        <v>2022-03</v>
      </c>
      <c r="AB234" s="55" t="n">
        <f aca="false">YEAR(E234)</f>
        <v>2022</v>
      </c>
    </row>
    <row r="235" customFormat="false" ht="15" hidden="false" customHeight="true" outlineLevel="0" collapsed="false">
      <c r="A235" s="56" t="s">
        <v>1631</v>
      </c>
      <c r="B235" s="56" t="s">
        <v>902</v>
      </c>
      <c r="C235" s="56" t="s">
        <v>1632</v>
      </c>
      <c r="D235" s="56" t="s">
        <v>1633</v>
      </c>
      <c r="E235" s="57" t="n">
        <v>45548</v>
      </c>
      <c r="F235" s="56" t="s">
        <v>1634</v>
      </c>
      <c r="G235" s="56" t="s">
        <v>1635</v>
      </c>
      <c r="H235" s="56" t="s">
        <v>12</v>
      </c>
      <c r="I235" s="56" t="s">
        <v>14</v>
      </c>
      <c r="J235" s="56" t="s">
        <v>435</v>
      </c>
      <c r="K235" s="56" t="n">
        <v>1711</v>
      </c>
      <c r="L235" s="56" t="n">
        <v>1711</v>
      </c>
      <c r="M235" s="56" t="n">
        <v>242.65</v>
      </c>
      <c r="N235" s="56" t="n">
        <v>9.3</v>
      </c>
      <c r="O235" s="54" t="n">
        <f aca="false">ROUND(M235*(1-N235/100),2)</f>
        <v>220.08</v>
      </c>
      <c r="P235" s="54" t="n">
        <f aca="false">ROUND(O235*L235,2)</f>
        <v>376556.88</v>
      </c>
      <c r="Q235" s="56" t="n">
        <v>248379.56</v>
      </c>
      <c r="R235" s="56" t="s">
        <v>396</v>
      </c>
      <c r="S235" s="54" t="n">
        <f aca="false">IF(K235=0,0,ROUND(L235/K235*100,2))</f>
        <v>100</v>
      </c>
      <c r="T235" s="56" t="s">
        <v>348</v>
      </c>
      <c r="U235" s="56" t="s">
        <v>53</v>
      </c>
      <c r="V235" s="56" t="n">
        <v>128177.32</v>
      </c>
      <c r="W235" s="55" t="n">
        <f aca="false">P235-Q235</f>
        <v>128177.32</v>
      </c>
      <c r="X235" s="55" t="n">
        <f aca="false">IF(P235=0,0,ROUND((P235-Q235)/P235*100,2))</f>
        <v>34.04</v>
      </c>
      <c r="Y235" s="55" t="n">
        <f aca="false">IFERROR(G235-F235,"")</f>
        <v>3</v>
      </c>
      <c r="Z235" s="55" t="str">
        <f aca="false">IF(U235&lt;=0,"On Time","Late")</f>
        <v>Late</v>
      </c>
      <c r="AA235" s="55" t="str">
        <f aca="false">TEXT(E235,"yyyy-mm")</f>
        <v>2024-09</v>
      </c>
      <c r="AB235" s="55" t="n">
        <f aca="false">YEAR(E235)</f>
        <v>2024</v>
      </c>
    </row>
    <row r="236" customFormat="false" ht="15" hidden="false" customHeight="true" outlineLevel="0" collapsed="false">
      <c r="A236" s="52" t="s">
        <v>1636</v>
      </c>
      <c r="B236" s="52" t="s">
        <v>1637</v>
      </c>
      <c r="C236" s="52" t="s">
        <v>1345</v>
      </c>
      <c r="D236" s="52" t="s">
        <v>1036</v>
      </c>
      <c r="E236" s="53" t="n">
        <v>45596</v>
      </c>
      <c r="F236" s="52" t="s">
        <v>798</v>
      </c>
      <c r="G236" s="52" t="s">
        <v>1638</v>
      </c>
      <c r="H236" s="52" t="s">
        <v>18</v>
      </c>
      <c r="I236" s="52" t="s">
        <v>11</v>
      </c>
      <c r="J236" s="52" t="s">
        <v>765</v>
      </c>
      <c r="K236" s="52" t="n">
        <v>1711</v>
      </c>
      <c r="L236" s="52" t="n">
        <v>1711</v>
      </c>
      <c r="M236" s="52" t="n">
        <v>134.31</v>
      </c>
      <c r="N236" s="52" t="n">
        <v>15.2</v>
      </c>
      <c r="O236" s="54" t="n">
        <f aca="false">ROUND(M236*(1-N236/100),2)</f>
        <v>113.89</v>
      </c>
      <c r="P236" s="54" t="n">
        <f aca="false">ROUND(O236*L236,2)</f>
        <v>194865.79</v>
      </c>
      <c r="Q236" s="52" t="n">
        <v>120514.49</v>
      </c>
      <c r="R236" s="52" t="s">
        <v>332</v>
      </c>
      <c r="S236" s="54" t="n">
        <f aca="false">IF(K236=0,0,ROUND(L236/K236*100,2))</f>
        <v>100</v>
      </c>
      <c r="T236" s="52" t="s">
        <v>552</v>
      </c>
      <c r="U236" s="52" t="s">
        <v>54</v>
      </c>
      <c r="V236" s="52" t="n">
        <v>74351.3</v>
      </c>
      <c r="W236" s="55" t="n">
        <f aca="false">P236-Q236</f>
        <v>74351.3</v>
      </c>
      <c r="X236" s="55" t="n">
        <f aca="false">IF(P236=0,0,ROUND((P236-Q236)/P236*100,2))</f>
        <v>38.16</v>
      </c>
      <c r="Y236" s="55" t="n">
        <f aca="false">IFERROR(G236-F236,"")</f>
        <v>3</v>
      </c>
      <c r="Z236" s="55" t="str">
        <f aca="false">IF(U236&lt;=0,"On Time","Late")</f>
        <v>Late</v>
      </c>
      <c r="AA236" s="55" t="str">
        <f aca="false">TEXT(E236,"yyyy-mm")</f>
        <v>2024-10</v>
      </c>
      <c r="AB236" s="55" t="n">
        <f aca="false">YEAR(E236)</f>
        <v>2024</v>
      </c>
    </row>
    <row r="237" customFormat="false" ht="15" hidden="false" customHeight="true" outlineLevel="0" collapsed="false">
      <c r="A237" s="56" t="s">
        <v>1639</v>
      </c>
      <c r="B237" s="56" t="s">
        <v>1640</v>
      </c>
      <c r="C237" s="56" t="s">
        <v>1387</v>
      </c>
      <c r="D237" s="56" t="s">
        <v>1641</v>
      </c>
      <c r="E237" s="57" t="n">
        <v>45267</v>
      </c>
      <c r="F237" s="56" t="s">
        <v>1642</v>
      </c>
      <c r="G237" s="56" t="s">
        <v>1643</v>
      </c>
      <c r="H237" s="56" t="s">
        <v>18</v>
      </c>
      <c r="I237" s="56" t="s">
        <v>27</v>
      </c>
      <c r="J237" s="56" t="s">
        <v>1455</v>
      </c>
      <c r="K237" s="56" t="n">
        <v>745</v>
      </c>
      <c r="L237" s="56" t="n">
        <v>745</v>
      </c>
      <c r="M237" s="56" t="n">
        <v>640.26</v>
      </c>
      <c r="N237" s="56" t="n">
        <v>5.7</v>
      </c>
      <c r="O237" s="54" t="n">
        <f aca="false">ROUND(M237*(1-N237/100),2)</f>
        <v>603.77</v>
      </c>
      <c r="P237" s="54" t="n">
        <f aca="false">ROUND(O237*L237,2)</f>
        <v>449808.65</v>
      </c>
      <c r="Q237" s="56" t="n">
        <v>290790.21</v>
      </c>
      <c r="R237" s="56" t="s">
        <v>396</v>
      </c>
      <c r="S237" s="54" t="n">
        <f aca="false">IF(K237=0,0,ROUND(L237/K237*100,2))</f>
        <v>100</v>
      </c>
      <c r="T237" s="56" t="s">
        <v>595</v>
      </c>
      <c r="U237" s="56" t="s">
        <v>44</v>
      </c>
      <c r="V237" s="56" t="n">
        <v>159018.44</v>
      </c>
      <c r="W237" s="55" t="n">
        <f aca="false">P237-Q237</f>
        <v>159018.44</v>
      </c>
      <c r="X237" s="55" t="n">
        <f aca="false">IF(P237=0,0,ROUND((P237-Q237)/P237*100,2))</f>
        <v>35.35</v>
      </c>
      <c r="Y237" s="55" t="n">
        <f aca="false">IFERROR(G237-F237,"")</f>
        <v>2</v>
      </c>
      <c r="Z237" s="55" t="str">
        <f aca="false">IF(U237&lt;=0,"On Time","Late")</f>
        <v>Late</v>
      </c>
      <c r="AA237" s="55" t="str">
        <f aca="false">TEXT(E237,"yyyy-mm")</f>
        <v>2023-12</v>
      </c>
      <c r="AB237" s="55" t="n">
        <f aca="false">YEAR(E237)</f>
        <v>2023</v>
      </c>
    </row>
    <row r="238" customFormat="false" ht="15" hidden="false" customHeight="true" outlineLevel="0" collapsed="false">
      <c r="A238" s="52" t="s">
        <v>1644</v>
      </c>
      <c r="B238" s="52" t="s">
        <v>1090</v>
      </c>
      <c r="C238" s="52" t="s">
        <v>1645</v>
      </c>
      <c r="D238" s="52" t="s">
        <v>1646</v>
      </c>
      <c r="E238" s="53" t="n">
        <v>45057</v>
      </c>
      <c r="F238" s="52" t="s">
        <v>756</v>
      </c>
      <c r="G238" s="52" t="s">
        <v>756</v>
      </c>
      <c r="H238" s="52" t="s">
        <v>18</v>
      </c>
      <c r="I238" s="52" t="s">
        <v>20</v>
      </c>
      <c r="J238" s="52" t="s">
        <v>804</v>
      </c>
      <c r="K238" s="52" t="n">
        <v>1598</v>
      </c>
      <c r="L238" s="52" t="n">
        <v>1598</v>
      </c>
      <c r="M238" s="52" t="n">
        <v>195.72</v>
      </c>
      <c r="N238" s="52" t="n">
        <v>2.8</v>
      </c>
      <c r="O238" s="54" t="n">
        <f aca="false">ROUND(M238*(1-N238/100),2)</f>
        <v>190.24</v>
      </c>
      <c r="P238" s="54" t="n">
        <f aca="false">ROUND(O238*L238,2)</f>
        <v>304003.52</v>
      </c>
      <c r="Q238" s="52" t="n">
        <v>208486.69</v>
      </c>
      <c r="R238" s="52" t="s">
        <v>380</v>
      </c>
      <c r="S238" s="54" t="n">
        <f aca="false">IF(K238=0,0,ROUND(L238/K238*100,2))</f>
        <v>100</v>
      </c>
      <c r="T238" s="52" t="s">
        <v>397</v>
      </c>
      <c r="U238" s="52" t="s">
        <v>37</v>
      </c>
      <c r="V238" s="52" t="n">
        <v>95516.83</v>
      </c>
      <c r="W238" s="55" t="n">
        <f aca="false">P238-Q238</f>
        <v>95516.83</v>
      </c>
      <c r="X238" s="55" t="n">
        <f aca="false">IF(P238=0,0,ROUND((P238-Q238)/P238*100,2))</f>
        <v>31.42</v>
      </c>
      <c r="Y238" s="55" t="n">
        <f aca="false">IFERROR(G238-F238,"")</f>
        <v>0</v>
      </c>
      <c r="Z238" s="55" t="str">
        <f aca="false">IF(U238&lt;=0,"On Time","Late")</f>
        <v>Late</v>
      </c>
      <c r="AA238" s="55" t="str">
        <f aca="false">TEXT(E238,"yyyy-mm")</f>
        <v>2023-05</v>
      </c>
      <c r="AB238" s="55" t="n">
        <f aca="false">YEAR(E238)</f>
        <v>2023</v>
      </c>
    </row>
    <row r="239" customFormat="false" ht="15" hidden="false" customHeight="true" outlineLevel="0" collapsed="false">
      <c r="A239" s="56" t="s">
        <v>1647</v>
      </c>
      <c r="B239" s="56" t="s">
        <v>851</v>
      </c>
      <c r="C239" s="56" t="s">
        <v>1648</v>
      </c>
      <c r="D239" s="56" t="s">
        <v>1649</v>
      </c>
      <c r="E239" s="57" t="n">
        <v>44987</v>
      </c>
      <c r="F239" s="56" t="s">
        <v>1650</v>
      </c>
      <c r="G239" s="56" t="s">
        <v>884</v>
      </c>
      <c r="H239" s="56" t="s">
        <v>9</v>
      </c>
      <c r="I239" s="56" t="s">
        <v>11</v>
      </c>
      <c r="J239" s="56" t="s">
        <v>1455</v>
      </c>
      <c r="K239" s="56" t="n">
        <v>718</v>
      </c>
      <c r="L239" s="56" t="n">
        <v>718</v>
      </c>
      <c r="M239" s="56" t="n">
        <v>673.02</v>
      </c>
      <c r="N239" s="56" t="n">
        <v>9.8</v>
      </c>
      <c r="O239" s="54" t="n">
        <f aca="false">ROUND(M239*(1-N239/100),2)</f>
        <v>607.06</v>
      </c>
      <c r="P239" s="54" t="n">
        <f aca="false">ROUND(O239*L239,2)</f>
        <v>435869.08</v>
      </c>
      <c r="Q239" s="56" t="n">
        <v>205799.65</v>
      </c>
      <c r="R239" s="56" t="s">
        <v>380</v>
      </c>
      <c r="S239" s="54" t="n">
        <f aca="false">IF(K239=0,0,ROUND(L239/K239*100,2))</f>
        <v>100</v>
      </c>
      <c r="T239" s="56" t="s">
        <v>799</v>
      </c>
      <c r="U239" s="56" t="s">
        <v>35</v>
      </c>
      <c r="V239" s="56" t="n">
        <v>230069.43</v>
      </c>
      <c r="W239" s="55" t="n">
        <f aca="false">P239-Q239</f>
        <v>230069.43</v>
      </c>
      <c r="X239" s="55" t="n">
        <f aca="false">IF(P239=0,0,ROUND((P239-Q239)/P239*100,2))</f>
        <v>52.78</v>
      </c>
      <c r="Y239" s="55" t="n">
        <f aca="false">IFERROR(G239-F239,"")</f>
        <v>2</v>
      </c>
      <c r="Z239" s="55" t="str">
        <f aca="false">IF(U239&lt;=0,"On Time","Late")</f>
        <v>Late</v>
      </c>
      <c r="AA239" s="55" t="str">
        <f aca="false">TEXT(E239,"yyyy-mm")</f>
        <v>2023-03</v>
      </c>
      <c r="AB239" s="55" t="n">
        <f aca="false">YEAR(E239)</f>
        <v>2023</v>
      </c>
    </row>
    <row r="240" customFormat="false" ht="15" hidden="false" customHeight="true" outlineLevel="0" collapsed="false">
      <c r="A240" s="52" t="s">
        <v>1651</v>
      </c>
      <c r="B240" s="52" t="s">
        <v>1652</v>
      </c>
      <c r="C240" s="52" t="s">
        <v>1653</v>
      </c>
      <c r="D240" s="52" t="s">
        <v>1654</v>
      </c>
      <c r="E240" s="53" t="n">
        <v>45177</v>
      </c>
      <c r="F240" s="52" t="s">
        <v>1289</v>
      </c>
      <c r="G240" s="52" t="s">
        <v>1289</v>
      </c>
      <c r="H240" s="52" t="s">
        <v>18</v>
      </c>
      <c r="I240" s="52" t="s">
        <v>14</v>
      </c>
      <c r="J240" s="52" t="s">
        <v>395</v>
      </c>
      <c r="K240" s="52" t="n">
        <v>592</v>
      </c>
      <c r="L240" s="52" t="n">
        <v>592</v>
      </c>
      <c r="M240" s="52" t="n">
        <v>488.4</v>
      </c>
      <c r="N240" s="52" t="n">
        <v>9.7</v>
      </c>
      <c r="O240" s="54" t="n">
        <f aca="false">ROUND(M240*(1-N240/100),2)</f>
        <v>441.03</v>
      </c>
      <c r="P240" s="54" t="n">
        <f aca="false">ROUND(O240*L240,2)</f>
        <v>261089.76</v>
      </c>
      <c r="Q240" s="52" t="n">
        <v>160914.32</v>
      </c>
      <c r="R240" s="52" t="s">
        <v>380</v>
      </c>
      <c r="S240" s="54" t="n">
        <f aca="false">IF(K240=0,0,ROUND(L240/K240*100,2))</f>
        <v>100</v>
      </c>
      <c r="T240" s="52" t="s">
        <v>805</v>
      </c>
      <c r="U240" s="52" t="s">
        <v>41</v>
      </c>
      <c r="V240" s="52" t="n">
        <v>100175.44</v>
      </c>
      <c r="W240" s="55" t="n">
        <f aca="false">P240-Q240</f>
        <v>100175.44</v>
      </c>
      <c r="X240" s="55" t="n">
        <f aca="false">IF(P240=0,0,ROUND((P240-Q240)/P240*100,2))</f>
        <v>38.37</v>
      </c>
      <c r="Y240" s="55" t="n">
        <f aca="false">IFERROR(G240-F240,"")</f>
        <v>0</v>
      </c>
      <c r="Z240" s="55" t="str">
        <f aca="false">IF(U240&lt;=0,"On Time","Late")</f>
        <v>Late</v>
      </c>
      <c r="AA240" s="55" t="str">
        <f aca="false">TEXT(E240,"yyyy-mm")</f>
        <v>2023-09</v>
      </c>
      <c r="AB240" s="55" t="n">
        <f aca="false">YEAR(E240)</f>
        <v>2023</v>
      </c>
    </row>
    <row r="241" customFormat="false" ht="15" hidden="false" customHeight="true" outlineLevel="0" collapsed="false">
      <c r="A241" s="56" t="s">
        <v>1655</v>
      </c>
      <c r="B241" s="56" t="s">
        <v>1656</v>
      </c>
      <c r="C241" s="56" t="s">
        <v>982</v>
      </c>
      <c r="D241" s="56" t="s">
        <v>797</v>
      </c>
      <c r="E241" s="57" t="n">
        <v>44928</v>
      </c>
      <c r="F241" s="56" t="s">
        <v>1657</v>
      </c>
      <c r="G241" s="56" t="s">
        <v>1658</v>
      </c>
      <c r="H241" s="56" t="s">
        <v>21</v>
      </c>
      <c r="I241" s="56" t="s">
        <v>25</v>
      </c>
      <c r="J241" s="56" t="s">
        <v>1305</v>
      </c>
      <c r="K241" s="56" t="n">
        <v>147</v>
      </c>
      <c r="L241" s="56" t="n">
        <v>147</v>
      </c>
      <c r="M241" s="56" t="n">
        <v>449.63</v>
      </c>
      <c r="N241" s="56" t="n">
        <v>15.5</v>
      </c>
      <c r="O241" s="54" t="n">
        <f aca="false">ROUND(M241*(1-N241/100),2)</f>
        <v>379.94</v>
      </c>
      <c r="P241" s="54" t="n">
        <f aca="false">ROUND(O241*L241,2)</f>
        <v>55851.18</v>
      </c>
      <c r="Q241" s="56" t="n">
        <v>33522.42</v>
      </c>
      <c r="R241" s="56" t="s">
        <v>340</v>
      </c>
      <c r="S241" s="54" t="n">
        <f aca="false">IF(K241=0,0,ROUND(L241/K241*100,2))</f>
        <v>100</v>
      </c>
      <c r="T241" s="56" t="s">
        <v>766</v>
      </c>
      <c r="U241" s="56" t="s">
        <v>33</v>
      </c>
      <c r="V241" s="56" t="n">
        <v>22328.76</v>
      </c>
      <c r="W241" s="55" t="n">
        <f aca="false">P241-Q241</f>
        <v>22328.76</v>
      </c>
      <c r="X241" s="55" t="n">
        <f aca="false">IF(P241=0,0,ROUND((P241-Q241)/P241*100,2))</f>
        <v>39.98</v>
      </c>
      <c r="Y241" s="55" t="n">
        <f aca="false">IFERROR(G241-F241,"")</f>
        <v>2</v>
      </c>
      <c r="Z241" s="55" t="str">
        <f aca="false">IF(U241&lt;=0,"On Time","Late")</f>
        <v>Late</v>
      </c>
      <c r="AA241" s="55" t="str">
        <f aca="false">TEXT(E241,"yyyy-mm")</f>
        <v>2023-01</v>
      </c>
      <c r="AB241" s="55" t="n">
        <f aca="false">YEAR(E241)</f>
        <v>2023</v>
      </c>
    </row>
    <row r="242" customFormat="false" ht="15" hidden="false" customHeight="true" outlineLevel="0" collapsed="false">
      <c r="A242" s="52" t="s">
        <v>1659</v>
      </c>
      <c r="B242" s="52" t="s">
        <v>1660</v>
      </c>
      <c r="C242" s="52" t="s">
        <v>1457</v>
      </c>
      <c r="D242" s="52" t="s">
        <v>1661</v>
      </c>
      <c r="E242" s="53" t="n">
        <v>44919</v>
      </c>
      <c r="F242" s="52" t="s">
        <v>1662</v>
      </c>
      <c r="G242" s="52" t="s">
        <v>1663</v>
      </c>
      <c r="H242" s="52" t="s">
        <v>12</v>
      </c>
      <c r="I242" s="52" t="s">
        <v>14</v>
      </c>
      <c r="J242" s="52" t="s">
        <v>507</v>
      </c>
      <c r="K242" s="52" t="n">
        <v>1381</v>
      </c>
      <c r="L242" s="52" t="n">
        <v>1381</v>
      </c>
      <c r="M242" s="52" t="n">
        <v>673.6</v>
      </c>
      <c r="N242" s="52" t="n">
        <v>15.7</v>
      </c>
      <c r="O242" s="54" t="n">
        <f aca="false">ROUND(M242*(1-N242/100),2)</f>
        <v>567.84</v>
      </c>
      <c r="P242" s="54" t="n">
        <f aca="false">ROUND(O242*L242,2)</f>
        <v>784187.04</v>
      </c>
      <c r="Q242" s="52" t="n">
        <v>541380.36</v>
      </c>
      <c r="R242" s="52" t="s">
        <v>332</v>
      </c>
      <c r="S242" s="54" t="n">
        <f aca="false">IF(K242=0,0,ROUND(L242/K242*100,2))</f>
        <v>100</v>
      </c>
      <c r="T242" s="52" t="s">
        <v>573</v>
      </c>
      <c r="U242" s="52" t="s">
        <v>32</v>
      </c>
      <c r="V242" s="52" t="n">
        <v>242806.68</v>
      </c>
      <c r="W242" s="55" t="n">
        <f aca="false">P242-Q242</f>
        <v>242806.68</v>
      </c>
      <c r="X242" s="55" t="n">
        <f aca="false">IF(P242=0,0,ROUND((P242-Q242)/P242*100,2))</f>
        <v>30.96</v>
      </c>
      <c r="Y242" s="55" t="n">
        <f aca="false">IFERROR(G242-F242,"")</f>
        <v>-1</v>
      </c>
      <c r="Z242" s="55" t="str">
        <f aca="false">IF(U242&lt;=0,"On Time","Late")</f>
        <v>Late</v>
      </c>
      <c r="AA242" s="55" t="str">
        <f aca="false">TEXT(E242,"yyyy-mm")</f>
        <v>2022-12</v>
      </c>
      <c r="AB242" s="55" t="n">
        <f aca="false">YEAR(E242)</f>
        <v>2022</v>
      </c>
    </row>
    <row r="243" customFormat="false" ht="15" hidden="false" customHeight="true" outlineLevel="0" collapsed="false">
      <c r="A243" s="56" t="s">
        <v>1664</v>
      </c>
      <c r="B243" s="56" t="s">
        <v>1665</v>
      </c>
      <c r="C243" s="56" t="s">
        <v>1666</v>
      </c>
      <c r="D243" s="56" t="s">
        <v>1667</v>
      </c>
      <c r="E243" s="57" t="n">
        <v>45395</v>
      </c>
      <c r="F243" s="56" t="s">
        <v>487</v>
      </c>
      <c r="G243" s="56" t="s">
        <v>1668</v>
      </c>
      <c r="H243" s="56" t="s">
        <v>12</v>
      </c>
      <c r="I243" s="56" t="s">
        <v>25</v>
      </c>
      <c r="J243" s="56" t="s">
        <v>778</v>
      </c>
      <c r="K243" s="56" t="n">
        <v>305</v>
      </c>
      <c r="L243" s="56" t="n">
        <v>305</v>
      </c>
      <c r="M243" s="56" t="n">
        <v>416.74</v>
      </c>
      <c r="N243" s="56" t="n">
        <v>5.2</v>
      </c>
      <c r="O243" s="54" t="n">
        <f aca="false">ROUND(M243*(1-N243/100),2)</f>
        <v>395.07</v>
      </c>
      <c r="P243" s="54" t="n">
        <f aca="false">ROUND(O243*L243,2)</f>
        <v>120496.35</v>
      </c>
      <c r="Q243" s="56" t="n">
        <v>60711.07</v>
      </c>
      <c r="R243" s="56" t="s">
        <v>380</v>
      </c>
      <c r="S243" s="54" t="n">
        <f aca="false">IF(K243=0,0,ROUND(L243/K243*100,2))</f>
        <v>100</v>
      </c>
      <c r="T243" s="56" t="s">
        <v>363</v>
      </c>
      <c r="U243" s="56" t="s">
        <v>48</v>
      </c>
      <c r="V243" s="56" t="n">
        <v>59785.28</v>
      </c>
      <c r="W243" s="55" t="n">
        <f aca="false">P243-Q243</f>
        <v>59785.28</v>
      </c>
      <c r="X243" s="55" t="n">
        <f aca="false">IF(P243=0,0,ROUND((P243-Q243)/P243*100,2))</f>
        <v>49.62</v>
      </c>
      <c r="Y243" s="55" t="n">
        <f aca="false">IFERROR(G243-F243,"")</f>
        <v>2</v>
      </c>
      <c r="Z243" s="55" t="str">
        <f aca="false">IF(U243&lt;=0,"On Time","Late")</f>
        <v>Late</v>
      </c>
      <c r="AA243" s="55" t="str">
        <f aca="false">TEXT(E243,"yyyy-mm")</f>
        <v>2024-04</v>
      </c>
      <c r="AB243" s="55" t="n">
        <f aca="false">YEAR(E243)</f>
        <v>2024</v>
      </c>
    </row>
    <row r="244" customFormat="false" ht="15" hidden="false" customHeight="true" outlineLevel="0" collapsed="false">
      <c r="A244" s="52" t="s">
        <v>1669</v>
      </c>
      <c r="B244" s="52" t="s">
        <v>1670</v>
      </c>
      <c r="C244" s="52" t="s">
        <v>1216</v>
      </c>
      <c r="D244" s="52" t="s">
        <v>1593</v>
      </c>
      <c r="E244" s="53" t="n">
        <v>45629</v>
      </c>
      <c r="F244" s="52" t="s">
        <v>1409</v>
      </c>
      <c r="G244" s="52" t="s">
        <v>1671</v>
      </c>
      <c r="H244" s="52" t="s">
        <v>18</v>
      </c>
      <c r="I244" s="52" t="s">
        <v>17</v>
      </c>
      <c r="J244" s="52" t="s">
        <v>507</v>
      </c>
      <c r="K244" s="52" t="n">
        <v>140</v>
      </c>
      <c r="L244" s="52" t="n">
        <v>140</v>
      </c>
      <c r="M244" s="52" t="n">
        <v>90.24</v>
      </c>
      <c r="N244" s="52" t="n">
        <v>17.2</v>
      </c>
      <c r="O244" s="54" t="n">
        <f aca="false">ROUND(M244*(1-N244/100),2)</f>
        <v>74.72</v>
      </c>
      <c r="P244" s="54" t="n">
        <f aca="false">ROUND(O244*L244,2)</f>
        <v>10460.8</v>
      </c>
      <c r="Q244" s="52" t="n">
        <v>6534.03</v>
      </c>
      <c r="R244" s="52" t="s">
        <v>332</v>
      </c>
      <c r="S244" s="54" t="n">
        <f aca="false">IF(K244=0,0,ROUND(L244/K244*100,2))</f>
        <v>100</v>
      </c>
      <c r="T244" s="52" t="s">
        <v>522</v>
      </c>
      <c r="U244" s="52" t="s">
        <v>56</v>
      </c>
      <c r="V244" s="52" t="n">
        <v>3926.77</v>
      </c>
      <c r="W244" s="55" t="n">
        <f aca="false">P244-Q244</f>
        <v>3926.77</v>
      </c>
      <c r="X244" s="55" t="n">
        <f aca="false">IF(P244=0,0,ROUND((P244-Q244)/P244*100,2))</f>
        <v>37.54</v>
      </c>
      <c r="Y244" s="55" t="n">
        <f aca="false">IFERROR(G244-F244,"")</f>
        <v>2</v>
      </c>
      <c r="Z244" s="55" t="str">
        <f aca="false">IF(U244&lt;=0,"On Time","Late")</f>
        <v>Late</v>
      </c>
      <c r="AA244" s="55" t="str">
        <f aca="false">TEXT(E244,"yyyy-mm")</f>
        <v>2024-12</v>
      </c>
      <c r="AB244" s="55" t="n">
        <f aca="false">YEAR(E244)</f>
        <v>2024</v>
      </c>
    </row>
    <row r="245" customFormat="false" ht="15" hidden="false" customHeight="true" outlineLevel="0" collapsed="false">
      <c r="A245" s="56" t="s">
        <v>1672</v>
      </c>
      <c r="B245" s="56" t="s">
        <v>1673</v>
      </c>
      <c r="C245" s="56" t="s">
        <v>1674</v>
      </c>
      <c r="D245" s="56" t="s">
        <v>1086</v>
      </c>
      <c r="E245" s="57" t="n">
        <v>45081</v>
      </c>
      <c r="F245" s="56" t="s">
        <v>1675</v>
      </c>
      <c r="G245" s="56" t="s">
        <v>1676</v>
      </c>
      <c r="H245" s="56" t="s">
        <v>21</v>
      </c>
      <c r="I245" s="56" t="s">
        <v>14</v>
      </c>
      <c r="J245" s="56" t="s">
        <v>824</v>
      </c>
      <c r="K245" s="56" t="n">
        <v>1052</v>
      </c>
      <c r="L245" s="56" t="n">
        <v>1052</v>
      </c>
      <c r="M245" s="56" t="n">
        <v>791.3</v>
      </c>
      <c r="N245" s="56" t="n">
        <v>18.4</v>
      </c>
      <c r="O245" s="54" t="n">
        <f aca="false">ROUND(M245*(1-N245/100),2)</f>
        <v>645.7</v>
      </c>
      <c r="P245" s="54" t="n">
        <f aca="false">ROUND(O245*L245,2)</f>
        <v>679276.4</v>
      </c>
      <c r="Q245" s="56" t="n">
        <v>434709.16</v>
      </c>
      <c r="R245" s="56" t="s">
        <v>396</v>
      </c>
      <c r="S245" s="54" t="n">
        <f aca="false">IF(K245=0,0,ROUND(L245/K245*100,2))</f>
        <v>100</v>
      </c>
      <c r="T245" s="56" t="s">
        <v>838</v>
      </c>
      <c r="U245" s="56" t="s">
        <v>38</v>
      </c>
      <c r="V245" s="56" t="n">
        <v>244567.24</v>
      </c>
      <c r="W245" s="55" t="n">
        <f aca="false">P245-Q245</f>
        <v>244567.24</v>
      </c>
      <c r="X245" s="55" t="n">
        <f aca="false">IF(P245=0,0,ROUND((P245-Q245)/P245*100,2))</f>
        <v>36</v>
      </c>
      <c r="Y245" s="55" t="n">
        <f aca="false">IFERROR(G245-F245,"")</f>
        <v>-1</v>
      </c>
      <c r="Z245" s="55" t="str">
        <f aca="false">IF(U245&lt;=0,"On Time","Late")</f>
        <v>Late</v>
      </c>
      <c r="AA245" s="55" t="str">
        <f aca="false">TEXT(E245,"yyyy-mm")</f>
        <v>2023-06</v>
      </c>
      <c r="AB245" s="55" t="n">
        <f aca="false">YEAR(E245)</f>
        <v>2023</v>
      </c>
    </row>
    <row r="246" customFormat="false" ht="15" hidden="false" customHeight="true" outlineLevel="0" collapsed="false">
      <c r="A246" s="52" t="s">
        <v>1677</v>
      </c>
      <c r="B246" s="52" t="s">
        <v>1678</v>
      </c>
      <c r="C246" s="52" t="s">
        <v>864</v>
      </c>
      <c r="D246" s="52" t="s">
        <v>1679</v>
      </c>
      <c r="E246" s="53" t="n">
        <v>45247</v>
      </c>
      <c r="F246" s="52" t="s">
        <v>1680</v>
      </c>
      <c r="G246" s="52" t="s">
        <v>1680</v>
      </c>
      <c r="H246" s="52" t="s">
        <v>9</v>
      </c>
      <c r="I246" s="52" t="s">
        <v>27</v>
      </c>
      <c r="J246" s="52" t="s">
        <v>1460</v>
      </c>
      <c r="K246" s="52" t="n">
        <v>495</v>
      </c>
      <c r="L246" s="52" t="n">
        <v>495</v>
      </c>
      <c r="M246" s="52" t="n">
        <v>473.39</v>
      </c>
      <c r="N246" s="52" t="n">
        <v>2.1</v>
      </c>
      <c r="O246" s="54" t="n">
        <f aca="false">ROUND(M246*(1-N246/100),2)</f>
        <v>463.45</v>
      </c>
      <c r="P246" s="54" t="n">
        <f aca="false">ROUND(O246*L246,2)</f>
        <v>229407.75</v>
      </c>
      <c r="Q246" s="52" t="n">
        <v>142551.59</v>
      </c>
      <c r="R246" s="52" t="s">
        <v>396</v>
      </c>
      <c r="S246" s="54" t="n">
        <f aca="false">IF(K246=0,0,ROUND(L246/K246*100,2))</f>
        <v>100</v>
      </c>
      <c r="T246" s="52" t="s">
        <v>1046</v>
      </c>
      <c r="U246" s="52" t="s">
        <v>43</v>
      </c>
      <c r="V246" s="52" t="n">
        <v>86856.16</v>
      </c>
      <c r="W246" s="55" t="n">
        <f aca="false">P246-Q246</f>
        <v>86856.16</v>
      </c>
      <c r="X246" s="55" t="n">
        <f aca="false">IF(P246=0,0,ROUND((P246-Q246)/P246*100,2))</f>
        <v>37.86</v>
      </c>
      <c r="Y246" s="55" t="n">
        <f aca="false">IFERROR(G246-F246,"")</f>
        <v>0</v>
      </c>
      <c r="Z246" s="55" t="str">
        <f aca="false">IF(U246&lt;=0,"On Time","Late")</f>
        <v>Late</v>
      </c>
      <c r="AA246" s="55" t="str">
        <f aca="false">TEXT(E246,"yyyy-mm")</f>
        <v>2023-11</v>
      </c>
      <c r="AB246" s="55" t="n">
        <f aca="false">YEAR(E246)</f>
        <v>2023</v>
      </c>
    </row>
    <row r="247" customFormat="false" ht="15" hidden="false" customHeight="true" outlineLevel="0" collapsed="false">
      <c r="A247" s="56" t="s">
        <v>1681</v>
      </c>
      <c r="B247" s="56" t="s">
        <v>1682</v>
      </c>
      <c r="C247" s="56" t="s">
        <v>1624</v>
      </c>
      <c r="D247" s="56" t="s">
        <v>1683</v>
      </c>
      <c r="E247" s="57" t="n">
        <v>45301</v>
      </c>
      <c r="F247" s="56" t="s">
        <v>1684</v>
      </c>
      <c r="G247" s="56" t="s">
        <v>1684</v>
      </c>
      <c r="H247" s="56" t="s">
        <v>12</v>
      </c>
      <c r="I247" s="56" t="s">
        <v>17</v>
      </c>
      <c r="J247" s="56" t="s">
        <v>718</v>
      </c>
      <c r="K247" s="56" t="n">
        <v>1969</v>
      </c>
      <c r="L247" s="56" t="n">
        <v>1969</v>
      </c>
      <c r="M247" s="56" t="n">
        <v>347.82</v>
      </c>
      <c r="N247" s="56" t="n">
        <v>13.8</v>
      </c>
      <c r="O247" s="54" t="n">
        <f aca="false">ROUND(M247*(1-N247/100),2)</f>
        <v>299.82</v>
      </c>
      <c r="P247" s="54" t="n">
        <f aca="false">ROUND(O247*L247,2)</f>
        <v>590345.58</v>
      </c>
      <c r="Q247" s="56" t="n">
        <v>332305.1</v>
      </c>
      <c r="R247" s="56" t="s">
        <v>371</v>
      </c>
      <c r="S247" s="54" t="n">
        <f aca="false">IF(K247=0,0,ROUND(L247/K247*100,2))</f>
        <v>100</v>
      </c>
      <c r="T247" s="56" t="s">
        <v>696</v>
      </c>
      <c r="U247" s="56" t="s">
        <v>45</v>
      </c>
      <c r="V247" s="56" t="n">
        <v>258040.48</v>
      </c>
      <c r="W247" s="55" t="n">
        <f aca="false">P247-Q247</f>
        <v>258040.48</v>
      </c>
      <c r="X247" s="55" t="n">
        <f aca="false">IF(P247=0,0,ROUND((P247-Q247)/P247*100,2))</f>
        <v>43.71</v>
      </c>
      <c r="Y247" s="55" t="n">
        <f aca="false">IFERROR(G247-F247,"")</f>
        <v>0</v>
      </c>
      <c r="Z247" s="55" t="str">
        <f aca="false">IF(U247&lt;=0,"On Time","Late")</f>
        <v>Late</v>
      </c>
      <c r="AA247" s="55" t="str">
        <f aca="false">TEXT(E247,"yyyy-mm")</f>
        <v>2024-01</v>
      </c>
      <c r="AB247" s="55" t="n">
        <f aca="false">YEAR(E247)</f>
        <v>2024</v>
      </c>
    </row>
    <row r="248" customFormat="false" ht="15" hidden="false" customHeight="true" outlineLevel="0" collapsed="false">
      <c r="A248" s="52" t="s">
        <v>1685</v>
      </c>
      <c r="B248" s="52" t="s">
        <v>1686</v>
      </c>
      <c r="C248" s="52" t="s">
        <v>1687</v>
      </c>
      <c r="D248" s="52" t="s">
        <v>1688</v>
      </c>
      <c r="E248" s="53" t="n">
        <v>44816</v>
      </c>
      <c r="F248" s="52" t="s">
        <v>1689</v>
      </c>
      <c r="G248" s="52" t="s">
        <v>1690</v>
      </c>
      <c r="H248" s="52" t="s">
        <v>21</v>
      </c>
      <c r="I248" s="52" t="s">
        <v>17</v>
      </c>
      <c r="J248" s="52" t="s">
        <v>634</v>
      </c>
      <c r="K248" s="52" t="n">
        <v>1936</v>
      </c>
      <c r="L248" s="52" t="n">
        <v>1936</v>
      </c>
      <c r="M248" s="52" t="n">
        <v>175.77</v>
      </c>
      <c r="N248" s="52" t="n">
        <v>17.7</v>
      </c>
      <c r="O248" s="54" t="n">
        <f aca="false">ROUND(M248*(1-N248/100),2)</f>
        <v>144.66</v>
      </c>
      <c r="P248" s="54" t="n">
        <f aca="false">ROUND(O248*L248,2)</f>
        <v>280061.76</v>
      </c>
      <c r="Q248" s="52" t="n">
        <v>118936.38</v>
      </c>
      <c r="R248" s="52" t="s">
        <v>396</v>
      </c>
      <c r="S248" s="54" t="n">
        <f aca="false">IF(K248=0,0,ROUND(L248/K248*100,2))</f>
        <v>100</v>
      </c>
      <c r="T248" s="52" t="s">
        <v>620</v>
      </c>
      <c r="U248" s="52" t="s">
        <v>29</v>
      </c>
      <c r="V248" s="52" t="n">
        <v>161125.38</v>
      </c>
      <c r="W248" s="55" t="n">
        <f aca="false">P248-Q248</f>
        <v>161125.38</v>
      </c>
      <c r="X248" s="55" t="n">
        <f aca="false">IF(P248=0,0,ROUND((P248-Q248)/P248*100,2))</f>
        <v>57.53</v>
      </c>
      <c r="Y248" s="55" t="n">
        <f aca="false">IFERROR(G248-F248,"")</f>
        <v>3</v>
      </c>
      <c r="Z248" s="55" t="str">
        <f aca="false">IF(U248&lt;=0,"On Time","Late")</f>
        <v>Late</v>
      </c>
      <c r="AA248" s="55" t="str">
        <f aca="false">TEXT(E248,"yyyy-mm")</f>
        <v>2022-09</v>
      </c>
      <c r="AB248" s="55" t="n">
        <f aca="false">YEAR(E248)</f>
        <v>2022</v>
      </c>
    </row>
    <row r="249" customFormat="false" ht="15" hidden="false" customHeight="true" outlineLevel="0" collapsed="false">
      <c r="A249" s="56" t="s">
        <v>1691</v>
      </c>
      <c r="B249" s="56" t="s">
        <v>760</v>
      </c>
      <c r="C249" s="56" t="s">
        <v>1692</v>
      </c>
      <c r="D249" s="56" t="s">
        <v>1693</v>
      </c>
      <c r="E249" s="57" t="n">
        <v>45243</v>
      </c>
      <c r="F249" s="56" t="s">
        <v>984</v>
      </c>
      <c r="G249" s="56" t="s">
        <v>984</v>
      </c>
      <c r="H249" s="56" t="s">
        <v>12</v>
      </c>
      <c r="I249" s="56" t="s">
        <v>20</v>
      </c>
      <c r="J249" s="56" t="s">
        <v>586</v>
      </c>
      <c r="K249" s="56" t="n">
        <v>1072</v>
      </c>
      <c r="L249" s="56" t="n">
        <v>525</v>
      </c>
      <c r="M249" s="56" t="n">
        <v>453.54</v>
      </c>
      <c r="N249" s="56" t="n">
        <v>13.7</v>
      </c>
      <c r="O249" s="54" t="n">
        <f aca="false">ROUND(M249*(1-N249/100),2)</f>
        <v>391.41</v>
      </c>
      <c r="P249" s="54" t="n">
        <f aca="false">ROUND(O249*L249,2)</f>
        <v>205490.25</v>
      </c>
      <c r="Q249" s="56" t="n">
        <v>95548.61</v>
      </c>
      <c r="R249" s="56" t="s">
        <v>340</v>
      </c>
      <c r="S249" s="54" t="n">
        <f aca="false">IF(K249=0,0,ROUND(L249/K249*100,2))</f>
        <v>48.97</v>
      </c>
      <c r="T249" s="56" t="s">
        <v>573</v>
      </c>
      <c r="U249" s="56" t="s">
        <v>43</v>
      </c>
      <c r="V249" s="56" t="n">
        <v>109941.64</v>
      </c>
      <c r="W249" s="55" t="n">
        <f aca="false">P249-Q249</f>
        <v>109941.64</v>
      </c>
      <c r="X249" s="55" t="n">
        <f aca="false">IF(P249=0,0,ROUND((P249-Q249)/P249*100,2))</f>
        <v>53.5</v>
      </c>
      <c r="Y249" s="55" t="n">
        <f aca="false">IFERROR(G249-F249,"")</f>
        <v>0</v>
      </c>
      <c r="Z249" s="55" t="str">
        <f aca="false">IF(U249&lt;=0,"On Time","Late")</f>
        <v>Late</v>
      </c>
      <c r="AA249" s="55" t="str">
        <f aca="false">TEXT(E249,"yyyy-mm")</f>
        <v>2023-11</v>
      </c>
      <c r="AB249" s="55" t="n">
        <f aca="false">YEAR(E249)</f>
        <v>2023</v>
      </c>
    </row>
    <row r="250" customFormat="false" ht="15" hidden="false" customHeight="true" outlineLevel="0" collapsed="false">
      <c r="A250" s="52" t="s">
        <v>1694</v>
      </c>
      <c r="B250" s="52" t="s">
        <v>1695</v>
      </c>
      <c r="C250" s="52" t="s">
        <v>808</v>
      </c>
      <c r="D250" s="52" t="s">
        <v>983</v>
      </c>
      <c r="E250" s="53" t="n">
        <v>44697</v>
      </c>
      <c r="F250" s="52" t="s">
        <v>695</v>
      </c>
      <c r="G250" s="52" t="s">
        <v>695</v>
      </c>
      <c r="H250" s="52" t="s">
        <v>9</v>
      </c>
      <c r="I250" s="52" t="s">
        <v>14</v>
      </c>
      <c r="J250" s="52" t="s">
        <v>565</v>
      </c>
      <c r="K250" s="52" t="n">
        <v>478</v>
      </c>
      <c r="L250" s="52" t="n">
        <v>478</v>
      </c>
      <c r="M250" s="52" t="n">
        <v>86.86</v>
      </c>
      <c r="N250" s="52" t="n">
        <v>2.5</v>
      </c>
      <c r="O250" s="54" t="n">
        <f aca="false">ROUND(M250*(1-N250/100),2)</f>
        <v>84.69</v>
      </c>
      <c r="P250" s="54" t="n">
        <f aca="false">ROUND(O250*L250,2)</f>
        <v>40481.82</v>
      </c>
      <c r="Q250" s="52" t="n">
        <v>26051.31</v>
      </c>
      <c r="R250" s="52" t="s">
        <v>396</v>
      </c>
      <c r="S250" s="54" t="n">
        <f aca="false">IF(K250=0,0,ROUND(L250/K250*100,2))</f>
        <v>100</v>
      </c>
      <c r="T250" s="52" t="s">
        <v>467</v>
      </c>
      <c r="U250" s="52" t="s">
        <v>22</v>
      </c>
      <c r="V250" s="52" t="n">
        <v>14430.51</v>
      </c>
      <c r="W250" s="55" t="n">
        <f aca="false">P250-Q250</f>
        <v>14430.51</v>
      </c>
      <c r="X250" s="55" t="n">
        <f aca="false">IF(P250=0,0,ROUND((P250-Q250)/P250*100,2))</f>
        <v>35.65</v>
      </c>
      <c r="Y250" s="55" t="n">
        <f aca="false">IFERROR(G250-F250,"")</f>
        <v>0</v>
      </c>
      <c r="Z250" s="55" t="str">
        <f aca="false">IF(U250&lt;=0,"On Time","Late")</f>
        <v>Late</v>
      </c>
      <c r="AA250" s="55" t="str">
        <f aca="false">TEXT(E250,"yyyy-mm")</f>
        <v>2022-05</v>
      </c>
      <c r="AB250" s="55" t="n">
        <f aca="false">YEAR(E250)</f>
        <v>2022</v>
      </c>
    </row>
    <row r="251" customFormat="false" ht="15" hidden="false" customHeight="true" outlineLevel="0" collapsed="false">
      <c r="A251" s="56" t="s">
        <v>1696</v>
      </c>
      <c r="B251" s="56" t="s">
        <v>1489</v>
      </c>
      <c r="C251" s="56" t="s">
        <v>1193</v>
      </c>
      <c r="D251" s="56" t="s">
        <v>1697</v>
      </c>
      <c r="E251" s="57" t="n">
        <v>45635</v>
      </c>
      <c r="F251" s="56" t="s">
        <v>1698</v>
      </c>
      <c r="G251" s="56" t="s">
        <v>1699</v>
      </c>
      <c r="H251" s="56" t="s">
        <v>15</v>
      </c>
      <c r="I251" s="56" t="s">
        <v>23</v>
      </c>
      <c r="J251" s="56" t="s">
        <v>379</v>
      </c>
      <c r="K251" s="56" t="n">
        <v>1069</v>
      </c>
      <c r="L251" s="56" t="n">
        <v>1069</v>
      </c>
      <c r="M251" s="56" t="n">
        <v>595.28</v>
      </c>
      <c r="N251" s="56" t="n">
        <v>12.8</v>
      </c>
      <c r="O251" s="54" t="n">
        <f aca="false">ROUND(M251*(1-N251/100),2)</f>
        <v>519.08</v>
      </c>
      <c r="P251" s="54" t="n">
        <f aca="false">ROUND(O251*L251,2)</f>
        <v>554896.52</v>
      </c>
      <c r="Q251" s="56" t="n">
        <v>385180.79</v>
      </c>
      <c r="R251" s="56" t="s">
        <v>332</v>
      </c>
      <c r="S251" s="54" t="n">
        <f aca="false">IF(K251=0,0,ROUND(L251/K251*100,2))</f>
        <v>100</v>
      </c>
      <c r="T251" s="56" t="s">
        <v>516</v>
      </c>
      <c r="U251" s="56" t="s">
        <v>56</v>
      </c>
      <c r="V251" s="56" t="n">
        <v>169715.73</v>
      </c>
      <c r="W251" s="55" t="n">
        <f aca="false">P251-Q251</f>
        <v>169715.73</v>
      </c>
      <c r="X251" s="55" t="n">
        <f aca="false">IF(P251=0,0,ROUND((P251-Q251)/P251*100,2))</f>
        <v>30.59</v>
      </c>
      <c r="Y251" s="55" t="n">
        <f aca="false">IFERROR(G251-F251,"")</f>
        <v>2</v>
      </c>
      <c r="Z251" s="55" t="str">
        <f aca="false">IF(U251&lt;=0,"On Time","Late")</f>
        <v>Late</v>
      </c>
      <c r="AA251" s="55" t="str">
        <f aca="false">TEXT(E251,"yyyy-mm")</f>
        <v>2024-12</v>
      </c>
      <c r="AB251" s="55" t="n">
        <f aca="false">YEAR(E251)</f>
        <v>2024</v>
      </c>
    </row>
    <row r="252" customFormat="false" ht="15" hidden="false" customHeight="true" outlineLevel="0" collapsed="false">
      <c r="A252" s="52" t="s">
        <v>1700</v>
      </c>
      <c r="B252" s="52" t="s">
        <v>1701</v>
      </c>
      <c r="C252" s="52" t="s">
        <v>1702</v>
      </c>
      <c r="D252" s="52" t="s">
        <v>1402</v>
      </c>
      <c r="E252" s="53" t="n">
        <v>44781</v>
      </c>
      <c r="F252" s="52" t="s">
        <v>1703</v>
      </c>
      <c r="G252" s="52" t="s">
        <v>1703</v>
      </c>
      <c r="H252" s="52" t="s">
        <v>12</v>
      </c>
      <c r="I252" s="52" t="s">
        <v>27</v>
      </c>
      <c r="J252" s="52" t="s">
        <v>1455</v>
      </c>
      <c r="K252" s="52" t="n">
        <v>1055</v>
      </c>
      <c r="L252" s="52" t="n">
        <v>1055</v>
      </c>
      <c r="M252" s="52" t="n">
        <v>347.87</v>
      </c>
      <c r="N252" s="52" t="n">
        <v>2.8</v>
      </c>
      <c r="O252" s="54" t="n">
        <f aca="false">ROUND(M252*(1-N252/100),2)</f>
        <v>338.13</v>
      </c>
      <c r="P252" s="54" t="n">
        <f aca="false">ROUND(O252*L252,2)</f>
        <v>356727.15</v>
      </c>
      <c r="Q252" s="52" t="n">
        <v>233583.51</v>
      </c>
      <c r="R252" s="52" t="s">
        <v>340</v>
      </c>
      <c r="S252" s="54" t="n">
        <f aca="false">IF(K252=0,0,ROUND(L252/K252*100,2))</f>
        <v>100</v>
      </c>
      <c r="T252" s="52" t="s">
        <v>799</v>
      </c>
      <c r="U252" s="52" t="s">
        <v>28</v>
      </c>
      <c r="V252" s="52" t="n">
        <v>123143.64</v>
      </c>
      <c r="W252" s="55" t="n">
        <f aca="false">P252-Q252</f>
        <v>123143.64</v>
      </c>
      <c r="X252" s="55" t="n">
        <f aca="false">IF(P252=0,0,ROUND((P252-Q252)/P252*100,2))</f>
        <v>34.52</v>
      </c>
      <c r="Y252" s="55" t="n">
        <f aca="false">IFERROR(G252-F252,"")</f>
        <v>0</v>
      </c>
      <c r="Z252" s="55" t="str">
        <f aca="false">IF(U252&lt;=0,"On Time","Late")</f>
        <v>Late</v>
      </c>
      <c r="AA252" s="55" t="str">
        <f aca="false">TEXT(E252,"yyyy-mm")</f>
        <v>2022-08</v>
      </c>
      <c r="AB252" s="55" t="n">
        <f aca="false">YEAR(E252)</f>
        <v>2022</v>
      </c>
    </row>
    <row r="253" customFormat="false" ht="15" hidden="false" customHeight="true" outlineLevel="0" collapsed="false">
      <c r="A253" s="56" t="s">
        <v>1704</v>
      </c>
      <c r="B253" s="56" t="s">
        <v>1705</v>
      </c>
      <c r="C253" s="56" t="s">
        <v>1706</v>
      </c>
      <c r="D253" s="56" t="s">
        <v>1707</v>
      </c>
      <c r="E253" s="57" t="n">
        <v>44687</v>
      </c>
      <c r="F253" s="56" t="s">
        <v>1708</v>
      </c>
      <c r="G253" s="56" t="s">
        <v>1709</v>
      </c>
      <c r="H253" s="56" t="s">
        <v>18</v>
      </c>
      <c r="I253" s="56" t="s">
        <v>27</v>
      </c>
      <c r="J253" s="56" t="s">
        <v>1099</v>
      </c>
      <c r="K253" s="56" t="n">
        <v>722</v>
      </c>
      <c r="L253" s="56" t="n">
        <v>722</v>
      </c>
      <c r="M253" s="56" t="n">
        <v>976.92</v>
      </c>
      <c r="N253" s="56" t="n">
        <v>14.5</v>
      </c>
      <c r="O253" s="54" t="n">
        <f aca="false">ROUND(M253*(1-N253/100),2)</f>
        <v>835.27</v>
      </c>
      <c r="P253" s="54" t="n">
        <f aca="false">ROUND(O253*L253,2)</f>
        <v>603064.94</v>
      </c>
      <c r="Q253" s="56" t="n">
        <v>336110.65</v>
      </c>
      <c r="R253" s="56" t="s">
        <v>380</v>
      </c>
      <c r="S253" s="54" t="n">
        <f aca="false">IF(K253=0,0,ROUND(L253/K253*100,2))</f>
        <v>100</v>
      </c>
      <c r="T253" s="56" t="s">
        <v>355</v>
      </c>
      <c r="U253" s="56" t="s">
        <v>22</v>
      </c>
      <c r="V253" s="56" t="n">
        <v>266954.29</v>
      </c>
      <c r="W253" s="55" t="n">
        <f aca="false">P253-Q253</f>
        <v>266954.29</v>
      </c>
      <c r="X253" s="55" t="n">
        <f aca="false">IF(P253=0,0,ROUND((P253-Q253)/P253*100,2))</f>
        <v>44.27</v>
      </c>
      <c r="Y253" s="55" t="n">
        <f aca="false">IFERROR(G253-F253,"")</f>
        <v>-1</v>
      </c>
      <c r="Z253" s="55" t="str">
        <f aca="false">IF(U253&lt;=0,"On Time","Late")</f>
        <v>Late</v>
      </c>
      <c r="AA253" s="55" t="str">
        <f aca="false">TEXT(E253,"yyyy-mm")</f>
        <v>2022-05</v>
      </c>
      <c r="AB253" s="55" t="n">
        <f aca="false">YEAR(E253)</f>
        <v>2022</v>
      </c>
    </row>
    <row r="254" customFormat="false" ht="15" hidden="false" customHeight="true" outlineLevel="0" collapsed="false">
      <c r="A254" s="52" t="s">
        <v>1710</v>
      </c>
      <c r="B254" s="52" t="s">
        <v>1711</v>
      </c>
      <c r="C254" s="52" t="s">
        <v>1666</v>
      </c>
      <c r="D254" s="52" t="s">
        <v>1030</v>
      </c>
      <c r="E254" s="53" t="n">
        <v>45241</v>
      </c>
      <c r="F254" s="52" t="s">
        <v>652</v>
      </c>
      <c r="G254" s="52" t="s">
        <v>1680</v>
      </c>
      <c r="H254" s="52" t="s">
        <v>18</v>
      </c>
      <c r="I254" s="52" t="s">
        <v>11</v>
      </c>
      <c r="J254" s="52" t="s">
        <v>707</v>
      </c>
      <c r="K254" s="52" t="n">
        <v>311</v>
      </c>
      <c r="L254" s="52" t="n">
        <v>311</v>
      </c>
      <c r="M254" s="52" t="n">
        <v>436.75</v>
      </c>
      <c r="N254" s="52" t="n">
        <v>8.1</v>
      </c>
      <c r="O254" s="54" t="n">
        <f aca="false">ROUND(M254*(1-N254/100),2)</f>
        <v>401.37</v>
      </c>
      <c r="P254" s="54" t="n">
        <f aca="false">ROUND(O254*L254,2)</f>
        <v>124826.07</v>
      </c>
      <c r="Q254" s="52" t="n">
        <v>56575.37</v>
      </c>
      <c r="R254" s="52" t="s">
        <v>396</v>
      </c>
      <c r="S254" s="54" t="n">
        <f aca="false">IF(K254=0,0,ROUND(L254/K254*100,2))</f>
        <v>100</v>
      </c>
      <c r="T254" s="52" t="s">
        <v>799</v>
      </c>
      <c r="U254" s="52" t="s">
        <v>43</v>
      </c>
      <c r="V254" s="52" t="n">
        <v>68250.7</v>
      </c>
      <c r="W254" s="55" t="n">
        <f aca="false">P254-Q254</f>
        <v>68250.7</v>
      </c>
      <c r="X254" s="55" t="n">
        <f aca="false">IF(P254=0,0,ROUND((P254-Q254)/P254*100,2))</f>
        <v>54.68</v>
      </c>
      <c r="Y254" s="55" t="n">
        <f aca="false">IFERROR(G254-F254,"")</f>
        <v>3</v>
      </c>
      <c r="Z254" s="55" t="str">
        <f aca="false">IF(U254&lt;=0,"On Time","Late")</f>
        <v>Late</v>
      </c>
      <c r="AA254" s="55" t="str">
        <f aca="false">TEXT(E254,"yyyy-mm")</f>
        <v>2023-11</v>
      </c>
      <c r="AB254" s="55" t="n">
        <f aca="false">YEAR(E254)</f>
        <v>2023</v>
      </c>
    </row>
    <row r="255" customFormat="false" ht="15" hidden="false" customHeight="true" outlineLevel="0" collapsed="false">
      <c r="A255" s="56" t="s">
        <v>1712</v>
      </c>
      <c r="B255" s="56" t="s">
        <v>1713</v>
      </c>
      <c r="C255" s="56" t="s">
        <v>1714</v>
      </c>
      <c r="D255" s="56" t="s">
        <v>1715</v>
      </c>
      <c r="E255" s="57" t="n">
        <v>44730</v>
      </c>
      <c r="F255" s="56" t="s">
        <v>878</v>
      </c>
      <c r="G255" s="56" t="s">
        <v>1716</v>
      </c>
      <c r="H255" s="56" t="s">
        <v>15</v>
      </c>
      <c r="I255" s="56" t="s">
        <v>20</v>
      </c>
      <c r="J255" s="56" t="s">
        <v>529</v>
      </c>
      <c r="K255" s="56" t="n">
        <v>1564</v>
      </c>
      <c r="L255" s="56" t="n">
        <v>1564</v>
      </c>
      <c r="M255" s="56" t="n">
        <v>908.86</v>
      </c>
      <c r="N255" s="56" t="n">
        <v>19.4</v>
      </c>
      <c r="O255" s="54" t="n">
        <f aca="false">ROUND(M255*(1-N255/100),2)</f>
        <v>732.54</v>
      </c>
      <c r="P255" s="54" t="n">
        <f aca="false">ROUND(O255*L255,2)</f>
        <v>1145692.56</v>
      </c>
      <c r="Q255" s="56" t="n">
        <v>657359.12</v>
      </c>
      <c r="R255" s="56" t="s">
        <v>371</v>
      </c>
      <c r="S255" s="54" t="n">
        <f aca="false">IF(K255=0,0,ROUND(L255/K255*100,2))</f>
        <v>100</v>
      </c>
      <c r="T255" s="56" t="s">
        <v>690</v>
      </c>
      <c r="U255" s="56" t="s">
        <v>24</v>
      </c>
      <c r="V255" s="56" t="n">
        <v>488333.44</v>
      </c>
      <c r="W255" s="55" t="n">
        <f aca="false">P255-Q255</f>
        <v>488333.44</v>
      </c>
      <c r="X255" s="55" t="n">
        <f aca="false">IF(P255=0,0,ROUND((P255-Q255)/P255*100,2))</f>
        <v>42.62</v>
      </c>
      <c r="Y255" s="55" t="n">
        <f aca="false">IFERROR(G255-F255,"")</f>
        <v>1</v>
      </c>
      <c r="Z255" s="55" t="str">
        <f aca="false">IF(U255&lt;=0,"On Time","Late")</f>
        <v>Late</v>
      </c>
      <c r="AA255" s="55" t="str">
        <f aca="false">TEXT(E255,"yyyy-mm")</f>
        <v>2022-06</v>
      </c>
      <c r="AB255" s="55" t="n">
        <f aca="false">YEAR(E255)</f>
        <v>2022</v>
      </c>
    </row>
    <row r="256" customFormat="false" ht="15" hidden="false" customHeight="true" outlineLevel="0" collapsed="false">
      <c r="A256" s="52" t="s">
        <v>1717</v>
      </c>
      <c r="B256" s="52" t="s">
        <v>1718</v>
      </c>
      <c r="C256" s="52" t="s">
        <v>1246</v>
      </c>
      <c r="D256" s="52" t="s">
        <v>1719</v>
      </c>
      <c r="E256" s="53" t="n">
        <v>45618</v>
      </c>
      <c r="F256" s="52" t="s">
        <v>1720</v>
      </c>
      <c r="G256" s="52" t="s">
        <v>1720</v>
      </c>
      <c r="H256" s="52" t="s">
        <v>21</v>
      </c>
      <c r="I256" s="52" t="s">
        <v>23</v>
      </c>
      <c r="J256" s="52" t="s">
        <v>501</v>
      </c>
      <c r="K256" s="52" t="n">
        <v>636</v>
      </c>
      <c r="L256" s="52" t="n">
        <v>636</v>
      </c>
      <c r="M256" s="52" t="n">
        <v>691.08</v>
      </c>
      <c r="N256" s="52" t="n">
        <v>16.5</v>
      </c>
      <c r="O256" s="54" t="n">
        <f aca="false">ROUND(M256*(1-N256/100),2)</f>
        <v>577.05</v>
      </c>
      <c r="P256" s="54" t="n">
        <f aca="false">ROUND(O256*L256,2)</f>
        <v>367003.8</v>
      </c>
      <c r="Q256" s="52" t="n">
        <v>154947.6</v>
      </c>
      <c r="R256" s="52" t="s">
        <v>380</v>
      </c>
      <c r="S256" s="54" t="n">
        <f aca="false">IF(K256=0,0,ROUND(L256/K256*100,2))</f>
        <v>100</v>
      </c>
      <c r="T256" s="52" t="s">
        <v>363</v>
      </c>
      <c r="U256" s="52" t="s">
        <v>55</v>
      </c>
      <c r="V256" s="52" t="n">
        <v>212056.2</v>
      </c>
      <c r="W256" s="55" t="n">
        <f aca="false">P256-Q256</f>
        <v>212056.2</v>
      </c>
      <c r="X256" s="55" t="n">
        <f aca="false">IF(P256=0,0,ROUND((P256-Q256)/P256*100,2))</f>
        <v>57.78</v>
      </c>
      <c r="Y256" s="55" t="n">
        <f aca="false">IFERROR(G256-F256,"")</f>
        <v>0</v>
      </c>
      <c r="Z256" s="55" t="str">
        <f aca="false">IF(U256&lt;=0,"On Time","Late")</f>
        <v>Late</v>
      </c>
      <c r="AA256" s="55" t="str">
        <f aca="false">TEXT(E256,"yyyy-mm")</f>
        <v>2024-11</v>
      </c>
      <c r="AB256" s="55" t="n">
        <f aca="false">YEAR(E256)</f>
        <v>2024</v>
      </c>
    </row>
    <row r="257" customFormat="false" ht="15" hidden="false" customHeight="true" outlineLevel="0" collapsed="false">
      <c r="A257" s="56" t="s">
        <v>1721</v>
      </c>
      <c r="B257" s="56" t="s">
        <v>1722</v>
      </c>
      <c r="C257" s="56" t="s">
        <v>1723</v>
      </c>
      <c r="D257" s="56" t="s">
        <v>1724</v>
      </c>
      <c r="E257" s="57" t="n">
        <v>45605</v>
      </c>
      <c r="F257" s="56" t="s">
        <v>1725</v>
      </c>
      <c r="G257" s="56" t="s">
        <v>1726</v>
      </c>
      <c r="H257" s="56" t="s">
        <v>9</v>
      </c>
      <c r="I257" s="56" t="s">
        <v>20</v>
      </c>
      <c r="J257" s="56" t="s">
        <v>1028</v>
      </c>
      <c r="K257" s="56" t="n">
        <v>1331</v>
      </c>
      <c r="L257" s="56" t="n">
        <v>1331</v>
      </c>
      <c r="M257" s="56" t="n">
        <v>366.52</v>
      </c>
      <c r="N257" s="56" t="n">
        <v>4.2</v>
      </c>
      <c r="O257" s="54" t="n">
        <f aca="false">ROUND(M257*(1-N257/100),2)</f>
        <v>351.13</v>
      </c>
      <c r="P257" s="54" t="n">
        <f aca="false">ROUND(O257*L257,2)</f>
        <v>467354.03</v>
      </c>
      <c r="Q257" s="56" t="n">
        <v>210099.48</v>
      </c>
      <c r="R257" s="56" t="s">
        <v>371</v>
      </c>
      <c r="S257" s="54" t="n">
        <f aca="false">IF(K257=0,0,ROUND(L257/K257*100,2))</f>
        <v>100</v>
      </c>
      <c r="T257" s="56" t="s">
        <v>744</v>
      </c>
      <c r="U257" s="56" t="s">
        <v>55</v>
      </c>
      <c r="V257" s="56" t="n">
        <v>257254.55</v>
      </c>
      <c r="W257" s="55" t="n">
        <f aca="false">P257-Q257</f>
        <v>257254.55</v>
      </c>
      <c r="X257" s="55" t="n">
        <f aca="false">IF(P257=0,0,ROUND((P257-Q257)/P257*100,2))</f>
        <v>55.04</v>
      </c>
      <c r="Y257" s="55" t="n">
        <f aca="false">IFERROR(G257-F257,"")</f>
        <v>-1</v>
      </c>
      <c r="Z257" s="55" t="str">
        <f aca="false">IF(U257&lt;=0,"On Time","Late")</f>
        <v>Late</v>
      </c>
      <c r="AA257" s="55" t="str">
        <f aca="false">TEXT(E257,"yyyy-mm")</f>
        <v>2024-11</v>
      </c>
      <c r="AB257" s="55" t="n">
        <f aca="false">YEAR(E257)</f>
        <v>2024</v>
      </c>
    </row>
    <row r="258" customFormat="false" ht="15" hidden="false" customHeight="true" outlineLevel="0" collapsed="false">
      <c r="A258" s="52" t="s">
        <v>1727</v>
      </c>
      <c r="B258" s="52" t="s">
        <v>1728</v>
      </c>
      <c r="C258" s="52" t="s">
        <v>1729</v>
      </c>
      <c r="D258" s="52" t="s">
        <v>599</v>
      </c>
      <c r="E258" s="53" t="n">
        <v>45537</v>
      </c>
      <c r="F258" s="52" t="s">
        <v>1730</v>
      </c>
      <c r="G258" s="52" t="s">
        <v>1731</v>
      </c>
      <c r="H258" s="52" t="s">
        <v>15</v>
      </c>
      <c r="I258" s="52" t="s">
        <v>23</v>
      </c>
      <c r="J258" s="52" t="s">
        <v>347</v>
      </c>
      <c r="K258" s="52" t="n">
        <v>26</v>
      </c>
      <c r="L258" s="52" t="n">
        <v>22</v>
      </c>
      <c r="M258" s="52" t="n">
        <v>861.56</v>
      </c>
      <c r="N258" s="52" t="n">
        <v>9</v>
      </c>
      <c r="O258" s="54" t="n">
        <f aca="false">ROUND(M258*(1-N258/100),2)</f>
        <v>784.02</v>
      </c>
      <c r="P258" s="54" t="n">
        <f aca="false">ROUND(O258*L258,2)</f>
        <v>17248.44</v>
      </c>
      <c r="Q258" s="52" t="n">
        <v>11887.53</v>
      </c>
      <c r="R258" s="52" t="s">
        <v>332</v>
      </c>
      <c r="S258" s="54" t="n">
        <f aca="false">IF(K258=0,0,ROUND(L258/K258*100,2))</f>
        <v>84.62</v>
      </c>
      <c r="T258" s="52" t="s">
        <v>436</v>
      </c>
      <c r="U258" s="52" t="s">
        <v>53</v>
      </c>
      <c r="V258" s="52" t="n">
        <v>5360.91</v>
      </c>
      <c r="W258" s="55" t="n">
        <f aca="false">P258-Q258</f>
        <v>5360.91</v>
      </c>
      <c r="X258" s="55" t="n">
        <f aca="false">IF(P258=0,0,ROUND((P258-Q258)/P258*100,2))</f>
        <v>31.08</v>
      </c>
      <c r="Y258" s="55" t="n">
        <f aca="false">IFERROR(G258-F258,"")</f>
        <v>-1</v>
      </c>
      <c r="Z258" s="55" t="str">
        <f aca="false">IF(U258&lt;=0,"On Time","Late")</f>
        <v>Late</v>
      </c>
      <c r="AA258" s="55" t="str">
        <f aca="false">TEXT(E258,"yyyy-mm")</f>
        <v>2024-09</v>
      </c>
      <c r="AB258" s="55" t="n">
        <f aca="false">YEAR(E258)</f>
        <v>2024</v>
      </c>
    </row>
    <row r="259" customFormat="false" ht="15" hidden="false" customHeight="true" outlineLevel="0" collapsed="false">
      <c r="A259" s="56" t="s">
        <v>1732</v>
      </c>
      <c r="B259" s="56" t="s">
        <v>1733</v>
      </c>
      <c r="C259" s="56" t="s">
        <v>1734</v>
      </c>
      <c r="D259" s="56" t="s">
        <v>1735</v>
      </c>
      <c r="E259" s="57" t="n">
        <v>45149</v>
      </c>
      <c r="F259" s="56" t="s">
        <v>1736</v>
      </c>
      <c r="G259" s="56" t="s">
        <v>729</v>
      </c>
      <c r="H259" s="56" t="s">
        <v>18</v>
      </c>
      <c r="I259" s="56" t="s">
        <v>27</v>
      </c>
      <c r="J259" s="56" t="s">
        <v>1237</v>
      </c>
      <c r="K259" s="56" t="n">
        <v>984</v>
      </c>
      <c r="L259" s="56" t="n">
        <v>984</v>
      </c>
      <c r="M259" s="56" t="n">
        <v>764.17</v>
      </c>
      <c r="N259" s="56" t="n">
        <v>9.3</v>
      </c>
      <c r="O259" s="54" t="n">
        <f aca="false">ROUND(M259*(1-N259/100),2)</f>
        <v>693.1</v>
      </c>
      <c r="P259" s="54" t="n">
        <f aca="false">ROUND(O259*L259,2)</f>
        <v>682010.4</v>
      </c>
      <c r="Q259" s="56" t="n">
        <v>328489.98</v>
      </c>
      <c r="R259" s="56" t="s">
        <v>371</v>
      </c>
      <c r="S259" s="54" t="n">
        <f aca="false">IF(K259=0,0,ROUND(L259/K259*100,2))</f>
        <v>100</v>
      </c>
      <c r="T259" s="56" t="s">
        <v>999</v>
      </c>
      <c r="U259" s="56" t="s">
        <v>40</v>
      </c>
      <c r="V259" s="56" t="n">
        <v>353520.42</v>
      </c>
      <c r="W259" s="55" t="n">
        <f aca="false">P259-Q259</f>
        <v>353520.42</v>
      </c>
      <c r="X259" s="55" t="n">
        <f aca="false">IF(P259=0,0,ROUND((P259-Q259)/P259*100,2))</f>
        <v>51.84</v>
      </c>
      <c r="Y259" s="55" t="n">
        <f aca="false">IFERROR(G259-F259,"")</f>
        <v>1</v>
      </c>
      <c r="Z259" s="55" t="str">
        <f aca="false">IF(U259&lt;=0,"On Time","Late")</f>
        <v>Late</v>
      </c>
      <c r="AA259" s="55" t="str">
        <f aca="false">TEXT(E259,"yyyy-mm")</f>
        <v>2023-08</v>
      </c>
      <c r="AB259" s="55" t="n">
        <f aca="false">YEAR(E259)</f>
        <v>2023</v>
      </c>
    </row>
    <row r="260" customFormat="false" ht="15" hidden="false" customHeight="true" outlineLevel="0" collapsed="false">
      <c r="A260" s="52" t="s">
        <v>1737</v>
      </c>
      <c r="B260" s="52" t="s">
        <v>1738</v>
      </c>
      <c r="C260" s="52" t="s">
        <v>1739</v>
      </c>
      <c r="D260" s="52" t="s">
        <v>1740</v>
      </c>
      <c r="E260" s="53" t="n">
        <v>45286</v>
      </c>
      <c r="F260" s="52" t="s">
        <v>1741</v>
      </c>
      <c r="G260" s="52" t="s">
        <v>1742</v>
      </c>
      <c r="H260" s="52" t="s">
        <v>9</v>
      </c>
      <c r="I260" s="52" t="s">
        <v>23</v>
      </c>
      <c r="J260" s="52" t="s">
        <v>787</v>
      </c>
      <c r="K260" s="52" t="n">
        <v>1600</v>
      </c>
      <c r="L260" s="52" t="n">
        <v>432</v>
      </c>
      <c r="M260" s="52" t="n">
        <v>157.38</v>
      </c>
      <c r="N260" s="52" t="n">
        <v>19.7</v>
      </c>
      <c r="O260" s="54" t="n">
        <f aca="false">ROUND(M260*(1-N260/100),2)</f>
        <v>126.38</v>
      </c>
      <c r="P260" s="54" t="n">
        <f aca="false">ROUND(O260*L260,2)</f>
        <v>54596.16</v>
      </c>
      <c r="Q260" s="52" t="n">
        <v>34073.29</v>
      </c>
      <c r="R260" s="52" t="s">
        <v>340</v>
      </c>
      <c r="S260" s="54" t="n">
        <f aca="false">IF(K260=0,0,ROUND(L260/K260*100,2))</f>
        <v>27</v>
      </c>
      <c r="T260" s="52" t="s">
        <v>495</v>
      </c>
      <c r="U260" s="52" t="s">
        <v>44</v>
      </c>
      <c r="V260" s="52" t="n">
        <v>20522.87</v>
      </c>
      <c r="W260" s="55" t="n">
        <f aca="false">P260-Q260</f>
        <v>20522.87</v>
      </c>
      <c r="X260" s="55" t="n">
        <f aca="false">IF(P260=0,0,ROUND((P260-Q260)/P260*100,2))</f>
        <v>37.59</v>
      </c>
      <c r="Y260" s="55" t="n">
        <f aca="false">IFERROR(G260-F260,"")</f>
        <v>2</v>
      </c>
      <c r="Z260" s="55" t="str">
        <f aca="false">IF(U260&lt;=0,"On Time","Late")</f>
        <v>Late</v>
      </c>
      <c r="AA260" s="55" t="str">
        <f aca="false">TEXT(E260,"yyyy-mm")</f>
        <v>2023-12</v>
      </c>
      <c r="AB260" s="55" t="n">
        <f aca="false">YEAR(E260)</f>
        <v>2023</v>
      </c>
    </row>
    <row r="261" customFormat="false" ht="15" hidden="false" customHeight="true" outlineLevel="0" collapsed="false">
      <c r="A261" s="56" t="s">
        <v>1743</v>
      </c>
      <c r="B261" s="56" t="s">
        <v>1744</v>
      </c>
      <c r="C261" s="56" t="s">
        <v>1745</v>
      </c>
      <c r="D261" s="56" t="s">
        <v>1746</v>
      </c>
      <c r="E261" s="57" t="n">
        <v>45130</v>
      </c>
      <c r="F261" s="56" t="s">
        <v>1747</v>
      </c>
      <c r="G261" s="56" t="s">
        <v>1748</v>
      </c>
      <c r="H261" s="56" t="s">
        <v>9</v>
      </c>
      <c r="I261" s="56" t="s">
        <v>11</v>
      </c>
      <c r="J261" s="56" t="s">
        <v>730</v>
      </c>
      <c r="K261" s="56" t="n">
        <v>1111</v>
      </c>
      <c r="L261" s="56" t="n">
        <v>1111</v>
      </c>
      <c r="M261" s="56" t="n">
        <v>627.93</v>
      </c>
      <c r="N261" s="56" t="n">
        <v>17.7</v>
      </c>
      <c r="O261" s="54" t="n">
        <f aca="false">ROUND(M261*(1-N261/100),2)</f>
        <v>516.79</v>
      </c>
      <c r="P261" s="54" t="n">
        <f aca="false">ROUND(O261*L261,2)</f>
        <v>574153.69</v>
      </c>
      <c r="Q261" s="56" t="n">
        <v>253534.12</v>
      </c>
      <c r="R261" s="56" t="s">
        <v>371</v>
      </c>
      <c r="S261" s="54" t="n">
        <f aca="false">IF(K261=0,0,ROUND(L261/K261*100,2))</f>
        <v>100</v>
      </c>
      <c r="T261" s="56" t="s">
        <v>595</v>
      </c>
      <c r="U261" s="56" t="s">
        <v>39</v>
      </c>
      <c r="V261" s="56" t="n">
        <v>320619.57</v>
      </c>
      <c r="W261" s="55" t="n">
        <f aca="false">P261-Q261</f>
        <v>320619.57</v>
      </c>
      <c r="X261" s="55" t="n">
        <f aca="false">IF(P261=0,0,ROUND((P261-Q261)/P261*100,2))</f>
        <v>55.84</v>
      </c>
      <c r="Y261" s="55" t="n">
        <f aca="false">IFERROR(G261-F261,"")</f>
        <v>3</v>
      </c>
      <c r="Z261" s="55" t="str">
        <f aca="false">IF(U261&lt;=0,"On Time","Late")</f>
        <v>Late</v>
      </c>
      <c r="AA261" s="55" t="str">
        <f aca="false">TEXT(E261,"yyyy-mm")</f>
        <v>2023-07</v>
      </c>
      <c r="AB261" s="55" t="n">
        <f aca="false">YEAR(E261)</f>
        <v>2023</v>
      </c>
    </row>
    <row r="262" customFormat="false" ht="15" hidden="false" customHeight="true" outlineLevel="0" collapsed="false">
      <c r="A262" s="52" t="s">
        <v>1749</v>
      </c>
      <c r="B262" s="52" t="s">
        <v>611</v>
      </c>
      <c r="C262" s="52" t="s">
        <v>415</v>
      </c>
      <c r="D262" s="52" t="s">
        <v>1593</v>
      </c>
      <c r="E262" s="53" t="n">
        <v>45290</v>
      </c>
      <c r="F262" s="52" t="s">
        <v>1750</v>
      </c>
      <c r="G262" s="52" t="s">
        <v>1741</v>
      </c>
      <c r="H262" s="52" t="s">
        <v>18</v>
      </c>
      <c r="I262" s="52" t="s">
        <v>23</v>
      </c>
      <c r="J262" s="52" t="s">
        <v>443</v>
      </c>
      <c r="K262" s="52" t="n">
        <v>1876</v>
      </c>
      <c r="L262" s="52" t="n">
        <v>1876</v>
      </c>
      <c r="M262" s="52" t="n">
        <v>671.33</v>
      </c>
      <c r="N262" s="52" t="n">
        <v>1.6</v>
      </c>
      <c r="O262" s="54" t="n">
        <f aca="false">ROUND(M262*(1-N262/100),2)</f>
        <v>660.59</v>
      </c>
      <c r="P262" s="54" t="n">
        <f aca="false">ROUND(O262*L262,2)</f>
        <v>1239266.84</v>
      </c>
      <c r="Q262" s="52" t="n">
        <v>725001.95</v>
      </c>
      <c r="R262" s="52" t="s">
        <v>371</v>
      </c>
      <c r="S262" s="54" t="n">
        <f aca="false">IF(K262=0,0,ROUND(L262/K262*100,2))</f>
        <v>100</v>
      </c>
      <c r="T262" s="52" t="s">
        <v>436</v>
      </c>
      <c r="U262" s="52" t="s">
        <v>44</v>
      </c>
      <c r="V262" s="52" t="n">
        <v>514264.89</v>
      </c>
      <c r="W262" s="55" t="n">
        <f aca="false">P262-Q262</f>
        <v>514264.89</v>
      </c>
      <c r="X262" s="55" t="n">
        <f aca="false">IF(P262=0,0,ROUND((P262-Q262)/P262*100,2))</f>
        <v>41.5</v>
      </c>
      <c r="Y262" s="55" t="n">
        <f aca="false">IFERROR(G262-F262,"")</f>
        <v>3</v>
      </c>
      <c r="Z262" s="55" t="str">
        <f aca="false">IF(U262&lt;=0,"On Time","Late")</f>
        <v>Late</v>
      </c>
      <c r="AA262" s="55" t="str">
        <f aca="false">TEXT(E262,"yyyy-mm")</f>
        <v>2023-12</v>
      </c>
      <c r="AB262" s="55" t="n">
        <f aca="false">YEAR(E262)</f>
        <v>2023</v>
      </c>
    </row>
    <row r="263" customFormat="false" ht="15" hidden="false" customHeight="true" outlineLevel="0" collapsed="false">
      <c r="A263" s="56" t="s">
        <v>1751</v>
      </c>
      <c r="B263" s="56" t="s">
        <v>1752</v>
      </c>
      <c r="C263" s="56" t="s">
        <v>1753</v>
      </c>
      <c r="D263" s="56" t="s">
        <v>1754</v>
      </c>
      <c r="E263" s="57" t="n">
        <v>45237</v>
      </c>
      <c r="F263" s="56" t="s">
        <v>1755</v>
      </c>
      <c r="G263" s="56" t="s">
        <v>377</v>
      </c>
      <c r="H263" s="56" t="s">
        <v>21</v>
      </c>
      <c r="I263" s="56" t="s">
        <v>14</v>
      </c>
      <c r="J263" s="56" t="s">
        <v>707</v>
      </c>
      <c r="K263" s="56" t="n">
        <v>987</v>
      </c>
      <c r="L263" s="56" t="n">
        <v>987</v>
      </c>
      <c r="M263" s="56" t="n">
        <v>281.62</v>
      </c>
      <c r="N263" s="56" t="n">
        <v>2.6</v>
      </c>
      <c r="O263" s="54" t="n">
        <f aca="false">ROUND(M263*(1-N263/100),2)</f>
        <v>274.3</v>
      </c>
      <c r="P263" s="54" t="n">
        <f aca="false">ROUND(O263*L263,2)</f>
        <v>270734.1</v>
      </c>
      <c r="Q263" s="56" t="n">
        <v>175837.53</v>
      </c>
      <c r="R263" s="56" t="s">
        <v>371</v>
      </c>
      <c r="S263" s="54" t="n">
        <f aca="false">IF(K263=0,0,ROUND(L263/K263*100,2))</f>
        <v>100</v>
      </c>
      <c r="T263" s="56" t="s">
        <v>1016</v>
      </c>
      <c r="U263" s="56" t="s">
        <v>43</v>
      </c>
      <c r="V263" s="56" t="n">
        <v>94896.57</v>
      </c>
      <c r="W263" s="55" t="n">
        <f aca="false">P263-Q263</f>
        <v>94896.57</v>
      </c>
      <c r="X263" s="55" t="n">
        <f aca="false">IF(P263=0,0,ROUND((P263-Q263)/P263*100,2))</f>
        <v>35.05</v>
      </c>
      <c r="Y263" s="55" t="n">
        <f aca="false">IFERROR(G263-F263,"")</f>
        <v>2</v>
      </c>
      <c r="Z263" s="55" t="str">
        <f aca="false">IF(U263&lt;=0,"On Time","Late")</f>
        <v>Late</v>
      </c>
      <c r="AA263" s="55" t="str">
        <f aca="false">TEXT(E263,"yyyy-mm")</f>
        <v>2023-11</v>
      </c>
      <c r="AB263" s="55" t="n">
        <f aca="false">YEAR(E263)</f>
        <v>2023</v>
      </c>
    </row>
    <row r="264" customFormat="false" ht="15" hidden="false" customHeight="true" outlineLevel="0" collapsed="false">
      <c r="A264" s="52" t="s">
        <v>1756</v>
      </c>
      <c r="B264" s="52" t="s">
        <v>1239</v>
      </c>
      <c r="C264" s="52" t="s">
        <v>1745</v>
      </c>
      <c r="D264" s="52" t="s">
        <v>1757</v>
      </c>
      <c r="E264" s="53" t="n">
        <v>45522</v>
      </c>
      <c r="F264" s="52" t="s">
        <v>817</v>
      </c>
      <c r="G264" s="52" t="s">
        <v>1458</v>
      </c>
      <c r="H264" s="52" t="s">
        <v>21</v>
      </c>
      <c r="I264" s="52" t="s">
        <v>17</v>
      </c>
      <c r="J264" s="52" t="s">
        <v>559</v>
      </c>
      <c r="K264" s="52" t="n">
        <v>529</v>
      </c>
      <c r="L264" s="52" t="n">
        <v>529</v>
      </c>
      <c r="M264" s="52" t="n">
        <v>820.94</v>
      </c>
      <c r="N264" s="52" t="n">
        <v>6</v>
      </c>
      <c r="O264" s="54" t="n">
        <f aca="false">ROUND(M264*(1-N264/100),2)</f>
        <v>771.68</v>
      </c>
      <c r="P264" s="54" t="n">
        <f aca="false">ROUND(O264*L264,2)</f>
        <v>408218.72</v>
      </c>
      <c r="Q264" s="52" t="n">
        <v>266115.61</v>
      </c>
      <c r="R264" s="52" t="s">
        <v>396</v>
      </c>
      <c r="S264" s="54" t="n">
        <f aca="false">IF(K264=0,0,ROUND(L264/K264*100,2))</f>
        <v>100</v>
      </c>
      <c r="T264" s="52" t="s">
        <v>444</v>
      </c>
      <c r="U264" s="52" t="s">
        <v>52</v>
      </c>
      <c r="V264" s="52" t="n">
        <v>142103.11</v>
      </c>
      <c r="W264" s="55" t="n">
        <f aca="false">P264-Q264</f>
        <v>142103.11</v>
      </c>
      <c r="X264" s="55" t="n">
        <f aca="false">IF(P264=0,0,ROUND((P264-Q264)/P264*100,2))</f>
        <v>34.81</v>
      </c>
      <c r="Y264" s="55" t="n">
        <f aca="false">IFERROR(G264-F264,"")</f>
        <v>2</v>
      </c>
      <c r="Z264" s="55" t="str">
        <f aca="false">IF(U264&lt;=0,"On Time","Late")</f>
        <v>Late</v>
      </c>
      <c r="AA264" s="55" t="str">
        <f aca="false">TEXT(E264,"yyyy-mm")</f>
        <v>2024-08</v>
      </c>
      <c r="AB264" s="55" t="n">
        <f aca="false">YEAR(E264)</f>
        <v>2024</v>
      </c>
    </row>
    <row r="265" customFormat="false" ht="15" hidden="false" customHeight="true" outlineLevel="0" collapsed="false">
      <c r="A265" s="56" t="s">
        <v>1758</v>
      </c>
      <c r="B265" s="56" t="s">
        <v>1759</v>
      </c>
      <c r="C265" s="56" t="s">
        <v>1619</v>
      </c>
      <c r="D265" s="56" t="s">
        <v>1760</v>
      </c>
      <c r="E265" s="57" t="n">
        <v>44993</v>
      </c>
      <c r="F265" s="56" t="s">
        <v>884</v>
      </c>
      <c r="G265" s="56" t="s">
        <v>883</v>
      </c>
      <c r="H265" s="56" t="s">
        <v>15</v>
      </c>
      <c r="I265" s="56" t="s">
        <v>14</v>
      </c>
      <c r="J265" s="56" t="s">
        <v>1379</v>
      </c>
      <c r="K265" s="56" t="n">
        <v>1430</v>
      </c>
      <c r="L265" s="56" t="n">
        <v>1430</v>
      </c>
      <c r="M265" s="56" t="n">
        <v>803.61</v>
      </c>
      <c r="N265" s="56" t="n">
        <v>16.7</v>
      </c>
      <c r="O265" s="54" t="n">
        <f aca="false">ROUND(M265*(1-N265/100),2)</f>
        <v>669.41</v>
      </c>
      <c r="P265" s="54" t="n">
        <f aca="false">ROUND(O265*L265,2)</f>
        <v>957256.3</v>
      </c>
      <c r="Q265" s="56" t="n">
        <v>474021.79</v>
      </c>
      <c r="R265" s="56" t="s">
        <v>332</v>
      </c>
      <c r="S265" s="54" t="n">
        <f aca="false">IF(K265=0,0,ROUND(L265/K265*100,2))</f>
        <v>100</v>
      </c>
      <c r="T265" s="56" t="s">
        <v>420</v>
      </c>
      <c r="U265" s="56" t="s">
        <v>35</v>
      </c>
      <c r="V265" s="56" t="n">
        <v>483234.51</v>
      </c>
      <c r="W265" s="55" t="n">
        <f aca="false">P265-Q265</f>
        <v>483234.51</v>
      </c>
      <c r="X265" s="55" t="n">
        <f aca="false">IF(P265=0,0,ROUND((P265-Q265)/P265*100,2))</f>
        <v>50.48</v>
      </c>
      <c r="Y265" s="55" t="n">
        <f aca="false">IFERROR(G265-F265,"")</f>
        <v>1</v>
      </c>
      <c r="Z265" s="55" t="str">
        <f aca="false">IF(U265&lt;=0,"On Time","Late")</f>
        <v>Late</v>
      </c>
      <c r="AA265" s="55" t="str">
        <f aca="false">TEXT(E265,"yyyy-mm")</f>
        <v>2023-03</v>
      </c>
      <c r="AB265" s="55" t="n">
        <f aca="false">YEAR(E265)</f>
        <v>2023</v>
      </c>
    </row>
    <row r="266" customFormat="false" ht="15" hidden="false" customHeight="true" outlineLevel="0" collapsed="false">
      <c r="A266" s="52" t="s">
        <v>1761</v>
      </c>
      <c r="B266" s="52" t="s">
        <v>1686</v>
      </c>
      <c r="C266" s="52" t="s">
        <v>1762</v>
      </c>
      <c r="D266" s="52" t="s">
        <v>1565</v>
      </c>
      <c r="E266" s="53" t="n">
        <v>45322</v>
      </c>
      <c r="F266" s="52" t="s">
        <v>1763</v>
      </c>
      <c r="G266" s="52" t="s">
        <v>394</v>
      </c>
      <c r="H266" s="52" t="s">
        <v>18</v>
      </c>
      <c r="I266" s="52" t="s">
        <v>17</v>
      </c>
      <c r="J266" s="52" t="s">
        <v>1152</v>
      </c>
      <c r="K266" s="52" t="n">
        <v>1181</v>
      </c>
      <c r="L266" s="52" t="n">
        <v>1181</v>
      </c>
      <c r="M266" s="52" t="n">
        <v>966.11</v>
      </c>
      <c r="N266" s="52" t="n">
        <v>10.6</v>
      </c>
      <c r="O266" s="54" t="n">
        <f aca="false">ROUND(M266*(1-N266/100),2)</f>
        <v>863.7</v>
      </c>
      <c r="P266" s="54" t="n">
        <f aca="false">ROUND(O266*L266,2)</f>
        <v>1020029.7</v>
      </c>
      <c r="Q266" s="52" t="n">
        <v>670228.2</v>
      </c>
      <c r="R266" s="52" t="s">
        <v>340</v>
      </c>
      <c r="S266" s="54" t="n">
        <f aca="false">IF(K266=0,0,ROUND(L266/K266*100,2))</f>
        <v>100</v>
      </c>
      <c r="T266" s="52" t="s">
        <v>341</v>
      </c>
      <c r="U266" s="52" t="s">
        <v>45</v>
      </c>
      <c r="V266" s="52" t="n">
        <v>349801.5</v>
      </c>
      <c r="W266" s="55" t="n">
        <f aca="false">P266-Q266</f>
        <v>349801.5</v>
      </c>
      <c r="X266" s="55" t="n">
        <f aca="false">IF(P266=0,0,ROUND((P266-Q266)/P266*100,2))</f>
        <v>34.29</v>
      </c>
      <c r="Y266" s="55" t="n">
        <f aca="false">IFERROR(G266-F266,"")</f>
        <v>-1</v>
      </c>
      <c r="Z266" s="55" t="str">
        <f aca="false">IF(U266&lt;=0,"On Time","Late")</f>
        <v>Late</v>
      </c>
      <c r="AA266" s="55" t="str">
        <f aca="false">TEXT(E266,"yyyy-mm")</f>
        <v>2024-01</v>
      </c>
      <c r="AB266" s="55" t="n">
        <f aca="false">YEAR(E266)</f>
        <v>2024</v>
      </c>
    </row>
    <row r="267" customFormat="false" ht="15" hidden="false" customHeight="true" outlineLevel="0" collapsed="false">
      <c r="A267" s="56" t="s">
        <v>1764</v>
      </c>
      <c r="B267" s="56" t="s">
        <v>928</v>
      </c>
      <c r="C267" s="56" t="s">
        <v>1765</v>
      </c>
      <c r="D267" s="56" t="s">
        <v>1269</v>
      </c>
      <c r="E267" s="57" t="n">
        <v>44945</v>
      </c>
      <c r="F267" s="56" t="s">
        <v>1766</v>
      </c>
      <c r="G267" s="56" t="s">
        <v>1767</v>
      </c>
      <c r="H267" s="56" t="s">
        <v>15</v>
      </c>
      <c r="I267" s="56" t="s">
        <v>14</v>
      </c>
      <c r="J267" s="56" t="s">
        <v>515</v>
      </c>
      <c r="K267" s="56" t="n">
        <v>716</v>
      </c>
      <c r="L267" s="56" t="n">
        <v>716</v>
      </c>
      <c r="M267" s="56" t="n">
        <v>486.23</v>
      </c>
      <c r="N267" s="56" t="n">
        <v>7.6</v>
      </c>
      <c r="O267" s="54" t="n">
        <f aca="false">ROUND(M267*(1-N267/100),2)</f>
        <v>449.28</v>
      </c>
      <c r="P267" s="54" t="n">
        <f aca="false">ROUND(O267*L267,2)</f>
        <v>321684.48</v>
      </c>
      <c r="Q267" s="56" t="n">
        <v>135520.39</v>
      </c>
      <c r="R267" s="56" t="s">
        <v>371</v>
      </c>
      <c r="S267" s="54" t="n">
        <f aca="false">IF(K267=0,0,ROUND(L267/K267*100,2))</f>
        <v>100</v>
      </c>
      <c r="T267" s="56" t="s">
        <v>1046</v>
      </c>
      <c r="U267" s="56" t="s">
        <v>33</v>
      </c>
      <c r="V267" s="56" t="n">
        <v>186164.09</v>
      </c>
      <c r="W267" s="55" t="n">
        <f aca="false">P267-Q267</f>
        <v>186164.09</v>
      </c>
      <c r="X267" s="55" t="n">
        <f aca="false">IF(P267=0,0,ROUND((P267-Q267)/P267*100,2))</f>
        <v>57.87</v>
      </c>
      <c r="Y267" s="55" t="n">
        <f aca="false">IFERROR(G267-F267,"")</f>
        <v>-1</v>
      </c>
      <c r="Z267" s="55" t="str">
        <f aca="false">IF(U267&lt;=0,"On Time","Late")</f>
        <v>Late</v>
      </c>
      <c r="AA267" s="55" t="str">
        <f aca="false">TEXT(E267,"yyyy-mm")</f>
        <v>2023-01</v>
      </c>
      <c r="AB267" s="55" t="n">
        <f aca="false">YEAR(E267)</f>
        <v>2023</v>
      </c>
    </row>
    <row r="268" customFormat="false" ht="15" hidden="false" customHeight="true" outlineLevel="0" collapsed="false">
      <c r="A268" s="52" t="s">
        <v>1768</v>
      </c>
      <c r="B268" s="52" t="s">
        <v>685</v>
      </c>
      <c r="C268" s="52" t="s">
        <v>1769</v>
      </c>
      <c r="D268" s="52" t="s">
        <v>1770</v>
      </c>
      <c r="E268" s="53" t="n">
        <v>45460</v>
      </c>
      <c r="F268" s="52" t="s">
        <v>1771</v>
      </c>
      <c r="G268" s="52" t="s">
        <v>1772</v>
      </c>
      <c r="H268" s="52" t="s">
        <v>18</v>
      </c>
      <c r="I268" s="52" t="s">
        <v>17</v>
      </c>
      <c r="J268" s="52" t="s">
        <v>411</v>
      </c>
      <c r="K268" s="52" t="n">
        <v>636</v>
      </c>
      <c r="L268" s="52" t="n">
        <v>636</v>
      </c>
      <c r="M268" s="52" t="n">
        <v>750.24</v>
      </c>
      <c r="N268" s="52" t="n">
        <v>3.5</v>
      </c>
      <c r="O268" s="54" t="n">
        <f aca="false">ROUND(M268*(1-N268/100),2)</f>
        <v>723.98</v>
      </c>
      <c r="P268" s="54" t="n">
        <f aca="false">ROUND(O268*L268,2)</f>
        <v>460451.28</v>
      </c>
      <c r="Q268" s="52" t="n">
        <v>218633.93</v>
      </c>
      <c r="R268" s="52" t="s">
        <v>332</v>
      </c>
      <c r="S268" s="54" t="n">
        <f aca="false">IF(K268=0,0,ROUND(L268/K268*100,2))</f>
        <v>100</v>
      </c>
      <c r="T268" s="52" t="s">
        <v>566</v>
      </c>
      <c r="U268" s="52" t="s">
        <v>50</v>
      </c>
      <c r="V268" s="52" t="n">
        <v>241817.35</v>
      </c>
      <c r="W268" s="55" t="n">
        <f aca="false">P268-Q268</f>
        <v>241817.35</v>
      </c>
      <c r="X268" s="55" t="n">
        <f aca="false">IF(P268=0,0,ROUND((P268-Q268)/P268*100,2))</f>
        <v>52.52</v>
      </c>
      <c r="Y268" s="55" t="n">
        <f aca="false">IFERROR(G268-F268,"")</f>
        <v>3</v>
      </c>
      <c r="Z268" s="55" t="str">
        <f aca="false">IF(U268&lt;=0,"On Time","Late")</f>
        <v>Late</v>
      </c>
      <c r="AA268" s="55" t="str">
        <f aca="false">TEXT(E268,"yyyy-mm")</f>
        <v>2024-06</v>
      </c>
      <c r="AB268" s="55" t="n">
        <f aca="false">YEAR(E268)</f>
        <v>2024</v>
      </c>
    </row>
    <row r="269" customFormat="false" ht="15" hidden="false" customHeight="true" outlineLevel="0" collapsed="false">
      <c r="A269" s="56" t="s">
        <v>1773</v>
      </c>
      <c r="B269" s="56" t="s">
        <v>1774</v>
      </c>
      <c r="C269" s="56" t="s">
        <v>1775</v>
      </c>
      <c r="D269" s="56" t="s">
        <v>1776</v>
      </c>
      <c r="E269" s="57" t="n">
        <v>45572</v>
      </c>
      <c r="F269" s="56" t="s">
        <v>1777</v>
      </c>
      <c r="G269" s="56" t="s">
        <v>1778</v>
      </c>
      <c r="H269" s="56" t="s">
        <v>18</v>
      </c>
      <c r="I269" s="56" t="s">
        <v>20</v>
      </c>
      <c r="J269" s="56" t="s">
        <v>926</v>
      </c>
      <c r="K269" s="56" t="n">
        <v>1834</v>
      </c>
      <c r="L269" s="56" t="n">
        <v>1834</v>
      </c>
      <c r="M269" s="56" t="n">
        <v>644.11</v>
      </c>
      <c r="N269" s="56" t="n">
        <v>11.4</v>
      </c>
      <c r="O269" s="54" t="n">
        <f aca="false">ROUND(M269*(1-N269/100),2)</f>
        <v>570.68</v>
      </c>
      <c r="P269" s="54" t="n">
        <f aca="false">ROUND(O269*L269,2)</f>
        <v>1046627.12</v>
      </c>
      <c r="Q269" s="56" t="n">
        <v>419480.22</v>
      </c>
      <c r="R269" s="56" t="s">
        <v>380</v>
      </c>
      <c r="S269" s="54" t="n">
        <f aca="false">IF(K269=0,0,ROUND(L269/K269*100,2))</f>
        <v>100</v>
      </c>
      <c r="T269" s="56" t="s">
        <v>838</v>
      </c>
      <c r="U269" s="56" t="s">
        <v>54</v>
      </c>
      <c r="V269" s="56" t="n">
        <v>627146.9</v>
      </c>
      <c r="W269" s="55" t="n">
        <f aca="false">P269-Q269</f>
        <v>627146.9</v>
      </c>
      <c r="X269" s="55" t="n">
        <f aca="false">IF(P269=0,0,ROUND((P269-Q269)/P269*100,2))</f>
        <v>59.92</v>
      </c>
      <c r="Y269" s="55" t="n">
        <f aca="false">IFERROR(G269-F269,"")</f>
        <v>1</v>
      </c>
      <c r="Z269" s="55" t="str">
        <f aca="false">IF(U269&lt;=0,"On Time","Late")</f>
        <v>Late</v>
      </c>
      <c r="AA269" s="55" t="str">
        <f aca="false">TEXT(E269,"yyyy-mm")</f>
        <v>2024-10</v>
      </c>
      <c r="AB269" s="55" t="n">
        <f aca="false">YEAR(E269)</f>
        <v>2024</v>
      </c>
    </row>
    <row r="270" customFormat="false" ht="15" hidden="false" customHeight="true" outlineLevel="0" collapsed="false">
      <c r="A270" s="52" t="s">
        <v>1779</v>
      </c>
      <c r="B270" s="52" t="s">
        <v>1780</v>
      </c>
      <c r="C270" s="52" t="s">
        <v>1781</v>
      </c>
      <c r="D270" s="52" t="s">
        <v>1063</v>
      </c>
      <c r="E270" s="53" t="n">
        <v>45052</v>
      </c>
      <c r="F270" s="52" t="s">
        <v>1782</v>
      </c>
      <c r="G270" s="52" t="s">
        <v>1783</v>
      </c>
      <c r="H270" s="52" t="s">
        <v>12</v>
      </c>
      <c r="I270" s="52" t="s">
        <v>25</v>
      </c>
      <c r="J270" s="52" t="s">
        <v>1106</v>
      </c>
      <c r="K270" s="52" t="n">
        <v>1692</v>
      </c>
      <c r="L270" s="52" t="n">
        <v>1692</v>
      </c>
      <c r="M270" s="52" t="n">
        <v>637.35</v>
      </c>
      <c r="N270" s="52" t="n">
        <v>5.3</v>
      </c>
      <c r="O270" s="54" t="n">
        <f aca="false">ROUND(M270*(1-N270/100),2)</f>
        <v>603.57</v>
      </c>
      <c r="P270" s="54" t="n">
        <f aca="false">ROUND(O270*L270,2)</f>
        <v>1021240.44</v>
      </c>
      <c r="Q270" s="52" t="n">
        <v>461241.91</v>
      </c>
      <c r="R270" s="52" t="s">
        <v>380</v>
      </c>
      <c r="S270" s="54" t="n">
        <f aca="false">IF(K270=0,0,ROUND(L270/K270*100,2))</f>
        <v>100</v>
      </c>
      <c r="T270" s="52" t="s">
        <v>412</v>
      </c>
      <c r="U270" s="52" t="s">
        <v>37</v>
      </c>
      <c r="V270" s="52" t="n">
        <v>559998.53</v>
      </c>
      <c r="W270" s="55" t="n">
        <f aca="false">P270-Q270</f>
        <v>559998.53</v>
      </c>
      <c r="X270" s="55" t="n">
        <f aca="false">IF(P270=0,0,ROUND((P270-Q270)/P270*100,2))</f>
        <v>54.84</v>
      </c>
      <c r="Y270" s="55" t="n">
        <f aca="false">IFERROR(G270-F270,"")</f>
        <v>3</v>
      </c>
      <c r="Z270" s="55" t="str">
        <f aca="false">IF(U270&lt;=0,"On Time","Late")</f>
        <v>Late</v>
      </c>
      <c r="AA270" s="55" t="str">
        <f aca="false">TEXT(E270,"yyyy-mm")</f>
        <v>2023-05</v>
      </c>
      <c r="AB270" s="55" t="n">
        <f aca="false">YEAR(E270)</f>
        <v>2023</v>
      </c>
    </row>
    <row r="271" customFormat="false" ht="15" hidden="false" customHeight="true" outlineLevel="0" collapsed="false">
      <c r="A271" s="56" t="s">
        <v>1784</v>
      </c>
      <c r="B271" s="56" t="s">
        <v>1785</v>
      </c>
      <c r="C271" s="56" t="s">
        <v>1786</v>
      </c>
      <c r="D271" s="56" t="s">
        <v>1787</v>
      </c>
      <c r="E271" s="57" t="n">
        <v>44652</v>
      </c>
      <c r="F271" s="56" t="s">
        <v>1788</v>
      </c>
      <c r="G271" s="56" t="s">
        <v>1788</v>
      </c>
      <c r="H271" s="56" t="s">
        <v>15</v>
      </c>
      <c r="I271" s="56" t="s">
        <v>23</v>
      </c>
      <c r="J271" s="56" t="s">
        <v>787</v>
      </c>
      <c r="K271" s="56" t="n">
        <v>1817</v>
      </c>
      <c r="L271" s="56" t="n">
        <v>1817</v>
      </c>
      <c r="M271" s="56" t="n">
        <v>518.09</v>
      </c>
      <c r="N271" s="56" t="n">
        <v>0.1</v>
      </c>
      <c r="O271" s="54" t="n">
        <f aca="false">ROUND(M271*(1-N271/100),2)</f>
        <v>517.57</v>
      </c>
      <c r="P271" s="54" t="n">
        <f aca="false">ROUND(O271*L271,2)</f>
        <v>940424.69</v>
      </c>
      <c r="Q271" s="56" t="n">
        <v>477437.91</v>
      </c>
      <c r="R271" s="56" t="s">
        <v>371</v>
      </c>
      <c r="S271" s="54" t="n">
        <f aca="false">IF(K271=0,0,ROUND(L271/K271*100,2))</f>
        <v>100</v>
      </c>
      <c r="T271" s="56" t="s">
        <v>566</v>
      </c>
      <c r="U271" s="56" t="s">
        <v>19</v>
      </c>
      <c r="V271" s="56" t="n">
        <v>462986.78</v>
      </c>
      <c r="W271" s="55" t="n">
        <f aca="false">P271-Q271</f>
        <v>462986.78</v>
      </c>
      <c r="X271" s="55" t="n">
        <f aca="false">IF(P271=0,0,ROUND((P271-Q271)/P271*100,2))</f>
        <v>49.23</v>
      </c>
      <c r="Y271" s="55" t="n">
        <f aca="false">IFERROR(G271-F271,"")</f>
        <v>0</v>
      </c>
      <c r="Z271" s="55" t="str">
        <f aca="false">IF(U271&lt;=0,"On Time","Late")</f>
        <v>Late</v>
      </c>
      <c r="AA271" s="55" t="str">
        <f aca="false">TEXT(E271,"yyyy-mm")</f>
        <v>2022-04</v>
      </c>
      <c r="AB271" s="55" t="n">
        <f aca="false">YEAR(E271)</f>
        <v>2022</v>
      </c>
    </row>
    <row r="272" customFormat="false" ht="15" hidden="false" customHeight="true" outlineLevel="0" collapsed="false">
      <c r="A272" s="52" t="s">
        <v>1789</v>
      </c>
      <c r="B272" s="52" t="s">
        <v>1790</v>
      </c>
      <c r="C272" s="52" t="s">
        <v>1791</v>
      </c>
      <c r="D272" s="52" t="s">
        <v>1318</v>
      </c>
      <c r="E272" s="53" t="n">
        <v>45347</v>
      </c>
      <c r="F272" s="52" t="s">
        <v>1792</v>
      </c>
      <c r="G272" s="52" t="s">
        <v>1793</v>
      </c>
      <c r="H272" s="52" t="s">
        <v>21</v>
      </c>
      <c r="I272" s="52" t="s">
        <v>27</v>
      </c>
      <c r="J272" s="52" t="s">
        <v>1237</v>
      </c>
      <c r="K272" s="52" t="n">
        <v>351</v>
      </c>
      <c r="L272" s="52" t="n">
        <v>305</v>
      </c>
      <c r="M272" s="52" t="n">
        <v>250.1</v>
      </c>
      <c r="N272" s="52" t="n">
        <v>14.4</v>
      </c>
      <c r="O272" s="54" t="n">
        <f aca="false">ROUND(M272*(1-N272/100),2)</f>
        <v>214.09</v>
      </c>
      <c r="P272" s="54" t="n">
        <f aca="false">ROUND(O272*L272,2)</f>
        <v>65297.45</v>
      </c>
      <c r="Q272" s="52" t="n">
        <v>33621.12</v>
      </c>
      <c r="R272" s="52" t="s">
        <v>332</v>
      </c>
      <c r="S272" s="54" t="n">
        <f aca="false">IF(K272=0,0,ROUND(L272/K272*100,2))</f>
        <v>86.89</v>
      </c>
      <c r="T272" s="52" t="s">
        <v>412</v>
      </c>
      <c r="U272" s="52" t="s">
        <v>46</v>
      </c>
      <c r="V272" s="52" t="n">
        <v>31676.33</v>
      </c>
      <c r="W272" s="55" t="n">
        <f aca="false">P272-Q272</f>
        <v>31676.33</v>
      </c>
      <c r="X272" s="55" t="n">
        <f aca="false">IF(P272=0,0,ROUND((P272-Q272)/P272*100,2))</f>
        <v>48.51</v>
      </c>
      <c r="Y272" s="55" t="n">
        <f aca="false">IFERROR(G272-F272,"")</f>
        <v>3</v>
      </c>
      <c r="Z272" s="55" t="str">
        <f aca="false">IF(U272&lt;=0,"On Time","Late")</f>
        <v>Late</v>
      </c>
      <c r="AA272" s="55" t="str">
        <f aca="false">TEXT(E272,"yyyy-mm")</f>
        <v>2024-02</v>
      </c>
      <c r="AB272" s="55" t="n">
        <f aca="false">YEAR(E272)</f>
        <v>2024</v>
      </c>
    </row>
    <row r="273" customFormat="false" ht="15" hidden="false" customHeight="true" outlineLevel="0" collapsed="false">
      <c r="A273" s="56" t="s">
        <v>1794</v>
      </c>
      <c r="B273" s="56" t="s">
        <v>1795</v>
      </c>
      <c r="C273" s="56" t="s">
        <v>1796</v>
      </c>
      <c r="D273" s="56" t="s">
        <v>1531</v>
      </c>
      <c r="E273" s="57" t="n">
        <v>44933</v>
      </c>
      <c r="F273" s="56" t="s">
        <v>1658</v>
      </c>
      <c r="G273" s="56" t="s">
        <v>1797</v>
      </c>
      <c r="H273" s="56" t="s">
        <v>18</v>
      </c>
      <c r="I273" s="56" t="s">
        <v>11</v>
      </c>
      <c r="J273" s="56" t="s">
        <v>641</v>
      </c>
      <c r="K273" s="56" t="n">
        <v>1721</v>
      </c>
      <c r="L273" s="56" t="n">
        <v>1721</v>
      </c>
      <c r="M273" s="56" t="n">
        <v>866.33</v>
      </c>
      <c r="N273" s="56" t="n">
        <v>5.7</v>
      </c>
      <c r="O273" s="54" t="n">
        <f aca="false">ROUND(M273*(1-N273/100),2)</f>
        <v>816.95</v>
      </c>
      <c r="P273" s="54" t="n">
        <f aca="false">ROUND(O273*L273,2)</f>
        <v>1405970.95</v>
      </c>
      <c r="Q273" s="56" t="n">
        <v>604408.34</v>
      </c>
      <c r="R273" s="56" t="s">
        <v>380</v>
      </c>
      <c r="S273" s="54" t="n">
        <f aca="false">IF(K273=0,0,ROUND(L273/K273*100,2))</f>
        <v>100</v>
      </c>
      <c r="T273" s="56" t="s">
        <v>744</v>
      </c>
      <c r="U273" s="56" t="s">
        <v>33</v>
      </c>
      <c r="V273" s="56" t="n">
        <v>801562.61</v>
      </c>
      <c r="W273" s="55" t="n">
        <f aca="false">P273-Q273</f>
        <v>801562.61</v>
      </c>
      <c r="X273" s="55" t="n">
        <f aca="false">IF(P273=0,0,ROUND((P273-Q273)/P273*100,2))</f>
        <v>57.01</v>
      </c>
      <c r="Y273" s="55" t="n">
        <f aca="false">IFERROR(G273-F273,"")</f>
        <v>1</v>
      </c>
      <c r="Z273" s="55" t="str">
        <f aca="false">IF(U273&lt;=0,"On Time","Late")</f>
        <v>Late</v>
      </c>
      <c r="AA273" s="55" t="str">
        <f aca="false">TEXT(E273,"yyyy-mm")</f>
        <v>2023-01</v>
      </c>
      <c r="AB273" s="55" t="n">
        <f aca="false">YEAR(E273)</f>
        <v>2023</v>
      </c>
    </row>
    <row r="274" customFormat="false" ht="15" hidden="false" customHeight="true" outlineLevel="0" collapsed="false">
      <c r="A274" s="52" t="s">
        <v>1798</v>
      </c>
      <c r="B274" s="52" t="s">
        <v>1799</v>
      </c>
      <c r="C274" s="52" t="s">
        <v>400</v>
      </c>
      <c r="D274" s="52" t="s">
        <v>1800</v>
      </c>
      <c r="E274" s="53" t="n">
        <v>44681</v>
      </c>
      <c r="F274" s="52" t="s">
        <v>1709</v>
      </c>
      <c r="G274" s="52" t="s">
        <v>1801</v>
      </c>
      <c r="H274" s="52" t="s">
        <v>12</v>
      </c>
      <c r="I274" s="52" t="s">
        <v>14</v>
      </c>
      <c r="J274" s="52" t="s">
        <v>1147</v>
      </c>
      <c r="K274" s="52" t="n">
        <v>402</v>
      </c>
      <c r="L274" s="52" t="n">
        <v>402</v>
      </c>
      <c r="M274" s="52" t="n">
        <v>793.94</v>
      </c>
      <c r="N274" s="52" t="n">
        <v>8.4</v>
      </c>
      <c r="O274" s="54" t="n">
        <f aca="false">ROUND(M274*(1-N274/100),2)</f>
        <v>727.25</v>
      </c>
      <c r="P274" s="54" t="n">
        <f aca="false">ROUND(O274*L274,2)</f>
        <v>292354.5</v>
      </c>
      <c r="Q274" s="52" t="n">
        <v>154621.2</v>
      </c>
      <c r="R274" s="52" t="s">
        <v>380</v>
      </c>
      <c r="S274" s="54" t="n">
        <f aca="false">IF(K274=0,0,ROUND(L274/K274*100,2))</f>
        <v>100</v>
      </c>
      <c r="T274" s="52" t="s">
        <v>573</v>
      </c>
      <c r="U274" s="52" t="s">
        <v>19</v>
      </c>
      <c r="V274" s="52" t="n">
        <v>137733.3</v>
      </c>
      <c r="W274" s="55" t="n">
        <f aca="false">P274-Q274</f>
        <v>137733.3</v>
      </c>
      <c r="X274" s="55" t="n">
        <f aca="false">IF(P274=0,0,ROUND((P274-Q274)/P274*100,2))</f>
        <v>47.11</v>
      </c>
      <c r="Y274" s="55" t="n">
        <f aca="false">IFERROR(G274-F274,"")</f>
        <v>3</v>
      </c>
      <c r="Z274" s="55" t="str">
        <f aca="false">IF(U274&lt;=0,"On Time","Late")</f>
        <v>Late</v>
      </c>
      <c r="AA274" s="55" t="str">
        <f aca="false">TEXT(E274,"yyyy-mm")</f>
        <v>2022-04</v>
      </c>
      <c r="AB274" s="55" t="n">
        <f aca="false">YEAR(E274)</f>
        <v>2022</v>
      </c>
    </row>
    <row r="275" customFormat="false" ht="15" hidden="false" customHeight="true" outlineLevel="0" collapsed="false">
      <c r="A275" s="56" t="s">
        <v>1802</v>
      </c>
      <c r="B275" s="56" t="s">
        <v>1803</v>
      </c>
      <c r="C275" s="56" t="s">
        <v>1442</v>
      </c>
      <c r="D275" s="56" t="s">
        <v>1804</v>
      </c>
      <c r="E275" s="57" t="n">
        <v>45050</v>
      </c>
      <c r="F275" s="56" t="s">
        <v>1805</v>
      </c>
      <c r="G275" s="56" t="s">
        <v>757</v>
      </c>
      <c r="H275" s="56" t="s">
        <v>12</v>
      </c>
      <c r="I275" s="56" t="s">
        <v>17</v>
      </c>
      <c r="J275" s="56" t="s">
        <v>1455</v>
      </c>
      <c r="K275" s="56" t="n">
        <v>962</v>
      </c>
      <c r="L275" s="56" t="n">
        <v>962</v>
      </c>
      <c r="M275" s="56" t="n">
        <v>212.72</v>
      </c>
      <c r="N275" s="56" t="n">
        <v>8.5</v>
      </c>
      <c r="O275" s="54" t="n">
        <f aca="false">ROUND(M275*(1-N275/100),2)</f>
        <v>194.64</v>
      </c>
      <c r="P275" s="54" t="n">
        <f aca="false">ROUND(O275*L275,2)</f>
        <v>187243.68</v>
      </c>
      <c r="Q275" s="56" t="n">
        <v>121089.52</v>
      </c>
      <c r="R275" s="56" t="s">
        <v>371</v>
      </c>
      <c r="S275" s="54" t="n">
        <f aca="false">IF(K275=0,0,ROUND(L275/K275*100,2))</f>
        <v>100</v>
      </c>
      <c r="T275" s="56" t="s">
        <v>363</v>
      </c>
      <c r="U275" s="56" t="s">
        <v>37</v>
      </c>
      <c r="V275" s="56" t="n">
        <v>66154.16</v>
      </c>
      <c r="W275" s="55" t="n">
        <f aca="false">P275-Q275</f>
        <v>66154.16</v>
      </c>
      <c r="X275" s="55" t="n">
        <f aca="false">IF(P275=0,0,ROUND((P275-Q275)/P275*100,2))</f>
        <v>35.33</v>
      </c>
      <c r="Y275" s="55" t="n">
        <f aca="false">IFERROR(G275-F275,"")</f>
        <v>1</v>
      </c>
      <c r="Z275" s="55" t="str">
        <f aca="false">IF(U275&lt;=0,"On Time","Late")</f>
        <v>Late</v>
      </c>
      <c r="AA275" s="55" t="str">
        <f aca="false">TEXT(E275,"yyyy-mm")</f>
        <v>2023-05</v>
      </c>
      <c r="AB275" s="55" t="n">
        <f aca="false">YEAR(E275)</f>
        <v>2023</v>
      </c>
    </row>
    <row r="276" customFormat="false" ht="15" hidden="false" customHeight="true" outlineLevel="0" collapsed="false">
      <c r="A276" s="52" t="s">
        <v>1806</v>
      </c>
      <c r="B276" s="52" t="s">
        <v>1807</v>
      </c>
      <c r="C276" s="52" t="s">
        <v>1808</v>
      </c>
      <c r="D276" s="52" t="s">
        <v>1809</v>
      </c>
      <c r="E276" s="53" t="n">
        <v>45277</v>
      </c>
      <c r="F276" s="52" t="s">
        <v>1810</v>
      </c>
      <c r="G276" s="52" t="s">
        <v>1811</v>
      </c>
      <c r="H276" s="52" t="s">
        <v>9</v>
      </c>
      <c r="I276" s="52" t="s">
        <v>11</v>
      </c>
      <c r="J276" s="52" t="s">
        <v>751</v>
      </c>
      <c r="K276" s="52" t="n">
        <v>1529</v>
      </c>
      <c r="L276" s="52" t="n">
        <v>1529</v>
      </c>
      <c r="M276" s="52" t="n">
        <v>837.75</v>
      </c>
      <c r="N276" s="52" t="n">
        <v>1.2</v>
      </c>
      <c r="O276" s="54" t="n">
        <f aca="false">ROUND(M276*(1-N276/100),2)</f>
        <v>827.7</v>
      </c>
      <c r="P276" s="54" t="n">
        <f aca="false">ROUND(O276*L276,2)</f>
        <v>1265553.3</v>
      </c>
      <c r="Q276" s="52" t="n">
        <v>801573.44</v>
      </c>
      <c r="R276" s="52" t="s">
        <v>396</v>
      </c>
      <c r="S276" s="54" t="n">
        <f aca="false">IF(K276=0,0,ROUND(L276/K276*100,2))</f>
        <v>100</v>
      </c>
      <c r="T276" s="52" t="s">
        <v>683</v>
      </c>
      <c r="U276" s="52" t="s">
        <v>44</v>
      </c>
      <c r="V276" s="52" t="n">
        <v>463979.86</v>
      </c>
      <c r="W276" s="55" t="n">
        <f aca="false">P276-Q276</f>
        <v>463979.86</v>
      </c>
      <c r="X276" s="55" t="n">
        <f aca="false">IF(P276=0,0,ROUND((P276-Q276)/P276*100,2))</f>
        <v>36.66</v>
      </c>
      <c r="Y276" s="55" t="n">
        <f aca="false">IFERROR(G276-F276,"")</f>
        <v>-1</v>
      </c>
      <c r="Z276" s="55" t="str">
        <f aca="false">IF(U276&lt;=0,"On Time","Late")</f>
        <v>Late</v>
      </c>
      <c r="AA276" s="55" t="str">
        <f aca="false">TEXT(E276,"yyyy-mm")</f>
        <v>2023-12</v>
      </c>
      <c r="AB276" s="55" t="n">
        <f aca="false">YEAR(E276)</f>
        <v>2023</v>
      </c>
    </row>
    <row r="277" customFormat="false" ht="15" hidden="false" customHeight="true" outlineLevel="0" collapsed="false">
      <c r="A277" s="56" t="s">
        <v>1812</v>
      </c>
      <c r="B277" s="56" t="s">
        <v>1813</v>
      </c>
      <c r="C277" s="56" t="s">
        <v>336</v>
      </c>
      <c r="D277" s="56" t="s">
        <v>741</v>
      </c>
      <c r="E277" s="57" t="n">
        <v>45374</v>
      </c>
      <c r="F277" s="56" t="s">
        <v>1814</v>
      </c>
      <c r="G277" s="56" t="s">
        <v>1815</v>
      </c>
      <c r="H277" s="56" t="s">
        <v>9</v>
      </c>
      <c r="I277" s="56" t="s">
        <v>11</v>
      </c>
      <c r="J277" s="56" t="s">
        <v>1039</v>
      </c>
      <c r="K277" s="56" t="n">
        <v>1847</v>
      </c>
      <c r="L277" s="56" t="n">
        <v>1847</v>
      </c>
      <c r="M277" s="56" t="n">
        <v>545.59</v>
      </c>
      <c r="N277" s="56" t="n">
        <v>7.6</v>
      </c>
      <c r="O277" s="54" t="n">
        <f aca="false">ROUND(M277*(1-N277/100),2)</f>
        <v>504.13</v>
      </c>
      <c r="P277" s="54" t="n">
        <f aca="false">ROUND(O277*L277,2)</f>
        <v>931128.11</v>
      </c>
      <c r="Q277" s="56" t="n">
        <v>450122.13</v>
      </c>
      <c r="R277" s="56" t="s">
        <v>340</v>
      </c>
      <c r="S277" s="54" t="n">
        <f aca="false">IF(K277=0,0,ROUND(L277/K277*100,2))</f>
        <v>100</v>
      </c>
      <c r="T277" s="56" t="s">
        <v>1016</v>
      </c>
      <c r="U277" s="56" t="s">
        <v>47</v>
      </c>
      <c r="V277" s="56" t="n">
        <v>481005.98</v>
      </c>
      <c r="W277" s="55" t="n">
        <f aca="false">P277-Q277</f>
        <v>481005.98</v>
      </c>
      <c r="X277" s="55" t="n">
        <f aca="false">IF(P277=0,0,ROUND((P277-Q277)/P277*100,2))</f>
        <v>51.66</v>
      </c>
      <c r="Y277" s="55" t="n">
        <f aca="false">IFERROR(G277-F277,"")</f>
        <v>1</v>
      </c>
      <c r="Z277" s="55" t="str">
        <f aca="false">IF(U277&lt;=0,"On Time","Late")</f>
        <v>Late</v>
      </c>
      <c r="AA277" s="55" t="str">
        <f aca="false">TEXT(E277,"yyyy-mm")</f>
        <v>2024-03</v>
      </c>
      <c r="AB277" s="55" t="n">
        <f aca="false">YEAR(E277)</f>
        <v>2024</v>
      </c>
    </row>
    <row r="278" customFormat="false" ht="15" hidden="false" customHeight="true" outlineLevel="0" collapsed="false">
      <c r="A278" s="52" t="s">
        <v>1816</v>
      </c>
      <c r="B278" s="52" t="s">
        <v>1701</v>
      </c>
      <c r="C278" s="52" t="s">
        <v>1817</v>
      </c>
      <c r="D278" s="52" t="s">
        <v>1818</v>
      </c>
      <c r="E278" s="53" t="n">
        <v>45470</v>
      </c>
      <c r="F278" s="52" t="s">
        <v>1819</v>
      </c>
      <c r="G278" s="52" t="s">
        <v>619</v>
      </c>
      <c r="H278" s="52" t="s">
        <v>9</v>
      </c>
      <c r="I278" s="52" t="s">
        <v>20</v>
      </c>
      <c r="J278" s="52" t="s">
        <v>900</v>
      </c>
      <c r="K278" s="52" t="n">
        <v>27</v>
      </c>
      <c r="L278" s="52" t="n">
        <v>5</v>
      </c>
      <c r="M278" s="52" t="n">
        <v>839.32</v>
      </c>
      <c r="N278" s="52" t="n">
        <v>2.2</v>
      </c>
      <c r="O278" s="54" t="n">
        <f aca="false">ROUND(M278*(1-N278/100),2)</f>
        <v>820.85</v>
      </c>
      <c r="P278" s="54" t="n">
        <f aca="false">ROUND(O278*L278,2)</f>
        <v>4104.25</v>
      </c>
      <c r="Q278" s="52" t="n">
        <v>1662.93</v>
      </c>
      <c r="R278" s="52" t="s">
        <v>332</v>
      </c>
      <c r="S278" s="54" t="n">
        <f aca="false">IF(K278=0,0,ROUND(L278/K278*100,2))</f>
        <v>18.52</v>
      </c>
      <c r="T278" s="52" t="s">
        <v>773</v>
      </c>
      <c r="U278" s="52" t="s">
        <v>50</v>
      </c>
      <c r="V278" s="52" t="n">
        <v>2441.32</v>
      </c>
      <c r="W278" s="55" t="n">
        <f aca="false">P278-Q278</f>
        <v>2441.32</v>
      </c>
      <c r="X278" s="55" t="n">
        <f aca="false">IF(P278=0,0,ROUND((P278-Q278)/P278*100,2))</f>
        <v>59.48</v>
      </c>
      <c r="Y278" s="55" t="n">
        <f aca="false">IFERROR(G278-F278,"")</f>
        <v>1</v>
      </c>
      <c r="Z278" s="55" t="str">
        <f aca="false">IF(U278&lt;=0,"On Time","Late")</f>
        <v>Late</v>
      </c>
      <c r="AA278" s="55" t="str">
        <f aca="false">TEXT(E278,"yyyy-mm")</f>
        <v>2024-06</v>
      </c>
      <c r="AB278" s="55" t="n">
        <f aca="false">YEAR(E278)</f>
        <v>2024</v>
      </c>
    </row>
    <row r="279" customFormat="false" ht="15" hidden="false" customHeight="true" outlineLevel="0" collapsed="false">
      <c r="A279" s="56" t="s">
        <v>1820</v>
      </c>
      <c r="B279" s="56" t="s">
        <v>1821</v>
      </c>
      <c r="C279" s="56" t="s">
        <v>1822</v>
      </c>
      <c r="D279" s="56" t="s">
        <v>1222</v>
      </c>
      <c r="E279" s="57" t="n">
        <v>45227</v>
      </c>
      <c r="F279" s="56" t="s">
        <v>1823</v>
      </c>
      <c r="G279" s="56" t="s">
        <v>1824</v>
      </c>
      <c r="H279" s="56" t="s">
        <v>15</v>
      </c>
      <c r="I279" s="56" t="s">
        <v>23</v>
      </c>
      <c r="J279" s="56" t="s">
        <v>1484</v>
      </c>
      <c r="K279" s="56" t="n">
        <v>1049</v>
      </c>
      <c r="L279" s="56" t="n">
        <v>1049</v>
      </c>
      <c r="M279" s="56" t="n">
        <v>206.48</v>
      </c>
      <c r="N279" s="56" t="n">
        <v>3.6</v>
      </c>
      <c r="O279" s="54" t="n">
        <f aca="false">ROUND(M279*(1-N279/100),2)</f>
        <v>199.05</v>
      </c>
      <c r="P279" s="54" t="n">
        <f aca="false">ROUND(O279*L279,2)</f>
        <v>208803.45</v>
      </c>
      <c r="Q279" s="56" t="n">
        <v>110300.33</v>
      </c>
      <c r="R279" s="56" t="s">
        <v>371</v>
      </c>
      <c r="S279" s="54" t="n">
        <f aca="false">IF(K279=0,0,ROUND(L279/K279*100,2))</f>
        <v>100</v>
      </c>
      <c r="T279" s="56" t="s">
        <v>885</v>
      </c>
      <c r="U279" s="56" t="s">
        <v>42</v>
      </c>
      <c r="V279" s="56" t="n">
        <v>98503.12</v>
      </c>
      <c r="W279" s="55" t="n">
        <f aca="false">P279-Q279</f>
        <v>98503.12</v>
      </c>
      <c r="X279" s="55" t="n">
        <f aca="false">IF(P279=0,0,ROUND((P279-Q279)/P279*100,2))</f>
        <v>47.18</v>
      </c>
      <c r="Y279" s="55" t="n">
        <f aca="false">IFERROR(G279-F279,"")</f>
        <v>3</v>
      </c>
      <c r="Z279" s="55" t="str">
        <f aca="false">IF(U279&lt;=0,"On Time","Late")</f>
        <v>Late</v>
      </c>
      <c r="AA279" s="55" t="str">
        <f aca="false">TEXT(E279,"yyyy-mm")</f>
        <v>2023-10</v>
      </c>
      <c r="AB279" s="55" t="n">
        <f aca="false">YEAR(E279)</f>
        <v>2023</v>
      </c>
    </row>
    <row r="280" customFormat="false" ht="15" hidden="false" customHeight="true" outlineLevel="0" collapsed="false">
      <c r="A280" s="52" t="s">
        <v>1825</v>
      </c>
      <c r="B280" s="52" t="s">
        <v>1826</v>
      </c>
      <c r="C280" s="52" t="s">
        <v>1827</v>
      </c>
      <c r="D280" s="52" t="s">
        <v>1828</v>
      </c>
      <c r="E280" s="53" t="n">
        <v>45112</v>
      </c>
      <c r="F280" s="52" t="s">
        <v>1829</v>
      </c>
      <c r="G280" s="52" t="s">
        <v>1830</v>
      </c>
      <c r="H280" s="52" t="s">
        <v>21</v>
      </c>
      <c r="I280" s="52" t="s">
        <v>14</v>
      </c>
      <c r="J280" s="52" t="s">
        <v>707</v>
      </c>
      <c r="K280" s="52" t="n">
        <v>1505</v>
      </c>
      <c r="L280" s="52" t="n">
        <v>1505</v>
      </c>
      <c r="M280" s="52" t="n">
        <v>995.56</v>
      </c>
      <c r="N280" s="52" t="n">
        <v>14.4</v>
      </c>
      <c r="O280" s="54" t="n">
        <f aca="false">ROUND(M280*(1-N280/100),2)</f>
        <v>852.2</v>
      </c>
      <c r="P280" s="54" t="n">
        <f aca="false">ROUND(O280*L280,2)</f>
        <v>1282561</v>
      </c>
      <c r="Q280" s="52" t="n">
        <v>668805.18</v>
      </c>
      <c r="R280" s="52" t="s">
        <v>332</v>
      </c>
      <c r="S280" s="54" t="n">
        <f aca="false">IF(K280=0,0,ROUND(L280/K280*100,2))</f>
        <v>100</v>
      </c>
      <c r="T280" s="52" t="s">
        <v>1131</v>
      </c>
      <c r="U280" s="52" t="s">
        <v>39</v>
      </c>
      <c r="V280" s="52" t="n">
        <v>613755.82</v>
      </c>
      <c r="W280" s="55" t="n">
        <f aca="false">P280-Q280</f>
        <v>613755.82</v>
      </c>
      <c r="X280" s="55" t="n">
        <f aca="false">IF(P280=0,0,ROUND((P280-Q280)/P280*100,2))</f>
        <v>47.85</v>
      </c>
      <c r="Y280" s="55" t="n">
        <f aca="false">IFERROR(G280-F280,"")</f>
        <v>1</v>
      </c>
      <c r="Z280" s="55" t="str">
        <f aca="false">IF(U280&lt;=0,"On Time","Late")</f>
        <v>Late</v>
      </c>
      <c r="AA280" s="55" t="str">
        <f aca="false">TEXT(E280,"yyyy-mm")</f>
        <v>2023-07</v>
      </c>
      <c r="AB280" s="55" t="n">
        <f aca="false">YEAR(E280)</f>
        <v>2023</v>
      </c>
    </row>
    <row r="281" customFormat="false" ht="15" hidden="false" customHeight="true" outlineLevel="0" collapsed="false">
      <c r="A281" s="56" t="s">
        <v>1831</v>
      </c>
      <c r="B281" s="56" t="s">
        <v>725</v>
      </c>
      <c r="C281" s="56" t="s">
        <v>1437</v>
      </c>
      <c r="D281" s="56" t="s">
        <v>1832</v>
      </c>
      <c r="E281" s="57" t="n">
        <v>44665</v>
      </c>
      <c r="F281" s="56" t="s">
        <v>442</v>
      </c>
      <c r="G281" s="56" t="s">
        <v>1833</v>
      </c>
      <c r="H281" s="56" t="s">
        <v>21</v>
      </c>
      <c r="I281" s="56" t="s">
        <v>25</v>
      </c>
      <c r="J281" s="56" t="s">
        <v>1039</v>
      </c>
      <c r="K281" s="56" t="n">
        <v>873</v>
      </c>
      <c r="L281" s="56" t="n">
        <v>873</v>
      </c>
      <c r="M281" s="56" t="n">
        <v>447.91</v>
      </c>
      <c r="N281" s="56" t="n">
        <v>0.8</v>
      </c>
      <c r="O281" s="54" t="n">
        <f aca="false">ROUND(M281*(1-N281/100),2)</f>
        <v>444.33</v>
      </c>
      <c r="P281" s="54" t="n">
        <f aca="false">ROUND(O281*L281,2)</f>
        <v>387900.09</v>
      </c>
      <c r="Q281" s="56" t="n">
        <v>216797.86</v>
      </c>
      <c r="R281" s="56" t="s">
        <v>332</v>
      </c>
      <c r="S281" s="54" t="n">
        <f aca="false">IF(K281=0,0,ROUND(L281/K281*100,2))</f>
        <v>100</v>
      </c>
      <c r="T281" s="56" t="s">
        <v>1230</v>
      </c>
      <c r="U281" s="56" t="s">
        <v>19</v>
      </c>
      <c r="V281" s="56" t="n">
        <v>171102.23</v>
      </c>
      <c r="W281" s="55" t="n">
        <f aca="false">P281-Q281</f>
        <v>171102.23</v>
      </c>
      <c r="X281" s="55" t="n">
        <f aca="false">IF(P281=0,0,ROUND((P281-Q281)/P281*100,2))</f>
        <v>44.11</v>
      </c>
      <c r="Y281" s="55" t="n">
        <f aca="false">IFERROR(G281-F281,"")</f>
        <v>3</v>
      </c>
      <c r="Z281" s="55" t="str">
        <f aca="false">IF(U281&lt;=0,"On Time","Late")</f>
        <v>Late</v>
      </c>
      <c r="AA281" s="55" t="str">
        <f aca="false">TEXT(E281,"yyyy-mm")</f>
        <v>2022-04</v>
      </c>
      <c r="AB281" s="55" t="n">
        <f aca="false">YEAR(E281)</f>
        <v>2022</v>
      </c>
    </row>
    <row r="282" customFormat="false" ht="15" hidden="false" customHeight="true" outlineLevel="0" collapsed="false">
      <c r="A282" s="52" t="s">
        <v>1834</v>
      </c>
      <c r="B282" s="52" t="s">
        <v>1559</v>
      </c>
      <c r="C282" s="52" t="s">
        <v>1835</v>
      </c>
      <c r="D282" s="52" t="s">
        <v>1836</v>
      </c>
      <c r="E282" s="53" t="n">
        <v>45002</v>
      </c>
      <c r="F282" s="52" t="s">
        <v>1837</v>
      </c>
      <c r="G282" s="52" t="s">
        <v>1838</v>
      </c>
      <c r="H282" s="52" t="s">
        <v>18</v>
      </c>
      <c r="I282" s="52" t="s">
        <v>20</v>
      </c>
      <c r="J282" s="52" t="s">
        <v>379</v>
      </c>
      <c r="K282" s="52" t="n">
        <v>1329</v>
      </c>
      <c r="L282" s="52" t="n">
        <v>1329</v>
      </c>
      <c r="M282" s="52" t="n">
        <v>509.09</v>
      </c>
      <c r="N282" s="52" t="n">
        <v>15</v>
      </c>
      <c r="O282" s="54" t="n">
        <f aca="false">ROUND(M282*(1-N282/100),2)</f>
        <v>432.73</v>
      </c>
      <c r="P282" s="54" t="n">
        <f aca="false">ROUND(O282*L282,2)</f>
        <v>575098.17</v>
      </c>
      <c r="Q282" s="52" t="n">
        <v>244746.01</v>
      </c>
      <c r="R282" s="52" t="s">
        <v>380</v>
      </c>
      <c r="S282" s="54" t="n">
        <f aca="false">IF(K282=0,0,ROUND(L282/K282*100,2))</f>
        <v>100</v>
      </c>
      <c r="T282" s="52" t="s">
        <v>363</v>
      </c>
      <c r="U282" s="52" t="s">
        <v>35</v>
      </c>
      <c r="V282" s="52" t="n">
        <v>330352.16</v>
      </c>
      <c r="W282" s="55" t="n">
        <f aca="false">P282-Q282</f>
        <v>330352.16</v>
      </c>
      <c r="X282" s="55" t="n">
        <f aca="false">IF(P282=0,0,ROUND((P282-Q282)/P282*100,2))</f>
        <v>57.44</v>
      </c>
      <c r="Y282" s="55" t="n">
        <f aca="false">IFERROR(G282-F282,"")</f>
        <v>1</v>
      </c>
      <c r="Z282" s="55" t="str">
        <f aca="false">IF(U282&lt;=0,"On Time","Late")</f>
        <v>Late</v>
      </c>
      <c r="AA282" s="55" t="str">
        <f aca="false">TEXT(E282,"yyyy-mm")</f>
        <v>2023-03</v>
      </c>
      <c r="AB282" s="55" t="n">
        <f aca="false">YEAR(E282)</f>
        <v>2023</v>
      </c>
    </row>
    <row r="283" customFormat="false" ht="15" hidden="false" customHeight="true" outlineLevel="0" collapsed="false">
      <c r="A283" s="56" t="s">
        <v>1839</v>
      </c>
      <c r="B283" s="56" t="s">
        <v>1400</v>
      </c>
      <c r="C283" s="56" t="s">
        <v>1840</v>
      </c>
      <c r="D283" s="56" t="s">
        <v>1841</v>
      </c>
      <c r="E283" s="57" t="n">
        <v>45023</v>
      </c>
      <c r="F283" s="56" t="s">
        <v>1842</v>
      </c>
      <c r="G283" s="56" t="s">
        <v>1843</v>
      </c>
      <c r="H283" s="56" t="s">
        <v>12</v>
      </c>
      <c r="I283" s="56" t="s">
        <v>20</v>
      </c>
      <c r="J283" s="56" t="s">
        <v>1844</v>
      </c>
      <c r="K283" s="56" t="n">
        <v>818</v>
      </c>
      <c r="L283" s="56" t="n">
        <v>818</v>
      </c>
      <c r="M283" s="56" t="n">
        <v>648.66</v>
      </c>
      <c r="N283" s="56" t="n">
        <v>7.8</v>
      </c>
      <c r="O283" s="54" t="n">
        <f aca="false">ROUND(M283*(1-N283/100),2)</f>
        <v>598.06</v>
      </c>
      <c r="P283" s="54" t="n">
        <f aca="false">ROUND(O283*L283,2)</f>
        <v>489213.08</v>
      </c>
      <c r="Q283" s="56" t="n">
        <v>202706.62</v>
      </c>
      <c r="R283" s="56" t="s">
        <v>380</v>
      </c>
      <c r="S283" s="54" t="n">
        <f aca="false">IF(K283=0,0,ROUND(L283/K283*100,2))</f>
        <v>100</v>
      </c>
      <c r="T283" s="56" t="s">
        <v>452</v>
      </c>
      <c r="U283" s="56" t="s">
        <v>36</v>
      </c>
      <c r="V283" s="56" t="n">
        <v>286506.46</v>
      </c>
      <c r="W283" s="55" t="n">
        <f aca="false">P283-Q283</f>
        <v>286506.46</v>
      </c>
      <c r="X283" s="55" t="n">
        <f aca="false">IF(P283=0,0,ROUND((P283-Q283)/P283*100,2))</f>
        <v>58.56</v>
      </c>
      <c r="Y283" s="55" t="n">
        <f aca="false">IFERROR(G283-F283,"")</f>
        <v>1</v>
      </c>
      <c r="Z283" s="55" t="str">
        <f aca="false">IF(U283&lt;=0,"On Time","Late")</f>
        <v>Late</v>
      </c>
      <c r="AA283" s="55" t="str">
        <f aca="false">TEXT(E283,"yyyy-mm")</f>
        <v>2023-04</v>
      </c>
      <c r="AB283" s="55" t="n">
        <f aca="false">YEAR(E283)</f>
        <v>2023</v>
      </c>
    </row>
    <row r="284" customFormat="false" ht="15" hidden="false" customHeight="true" outlineLevel="0" collapsed="false">
      <c r="A284" s="52" t="s">
        <v>1845</v>
      </c>
      <c r="B284" s="52" t="s">
        <v>1846</v>
      </c>
      <c r="C284" s="52" t="s">
        <v>1847</v>
      </c>
      <c r="D284" s="52" t="s">
        <v>1848</v>
      </c>
      <c r="E284" s="53" t="n">
        <v>44763</v>
      </c>
      <c r="F284" s="52" t="s">
        <v>1236</v>
      </c>
      <c r="G284" s="52" t="s">
        <v>1236</v>
      </c>
      <c r="H284" s="52" t="s">
        <v>18</v>
      </c>
      <c r="I284" s="52" t="s">
        <v>23</v>
      </c>
      <c r="J284" s="52" t="s">
        <v>1152</v>
      </c>
      <c r="K284" s="52" t="n">
        <v>994</v>
      </c>
      <c r="L284" s="52" t="n">
        <v>994</v>
      </c>
      <c r="M284" s="52" t="n">
        <v>776.11</v>
      </c>
      <c r="N284" s="52" t="n">
        <v>9.2</v>
      </c>
      <c r="O284" s="54" t="n">
        <f aca="false">ROUND(M284*(1-N284/100),2)</f>
        <v>704.71</v>
      </c>
      <c r="P284" s="54" t="n">
        <f aca="false">ROUND(O284*L284,2)</f>
        <v>700481.74</v>
      </c>
      <c r="Q284" s="52" t="n">
        <v>383416.56</v>
      </c>
      <c r="R284" s="52" t="s">
        <v>340</v>
      </c>
      <c r="S284" s="54" t="n">
        <f aca="false">IF(K284=0,0,ROUND(L284/K284*100,2))</f>
        <v>100</v>
      </c>
      <c r="T284" s="52" t="s">
        <v>799</v>
      </c>
      <c r="U284" s="52" t="s">
        <v>26</v>
      </c>
      <c r="V284" s="52" t="n">
        <v>317065.18</v>
      </c>
      <c r="W284" s="55" t="n">
        <f aca="false">P284-Q284</f>
        <v>317065.18</v>
      </c>
      <c r="X284" s="55" t="n">
        <f aca="false">IF(P284=0,0,ROUND((P284-Q284)/P284*100,2))</f>
        <v>45.26</v>
      </c>
      <c r="Y284" s="55" t="n">
        <f aca="false">IFERROR(G284-F284,"")</f>
        <v>0</v>
      </c>
      <c r="Z284" s="55" t="str">
        <f aca="false">IF(U284&lt;=0,"On Time","Late")</f>
        <v>Late</v>
      </c>
      <c r="AA284" s="55" t="str">
        <f aca="false">TEXT(E284,"yyyy-mm")</f>
        <v>2022-07</v>
      </c>
      <c r="AB284" s="55" t="n">
        <f aca="false">YEAR(E284)</f>
        <v>2022</v>
      </c>
    </row>
    <row r="285" customFormat="false" ht="15" hidden="false" customHeight="true" outlineLevel="0" collapsed="false">
      <c r="A285" s="56" t="s">
        <v>1849</v>
      </c>
      <c r="B285" s="56" t="s">
        <v>357</v>
      </c>
      <c r="C285" s="56" t="s">
        <v>1850</v>
      </c>
      <c r="D285" s="56" t="s">
        <v>556</v>
      </c>
      <c r="E285" s="57" t="n">
        <v>44595</v>
      </c>
      <c r="F285" s="56" t="s">
        <v>1851</v>
      </c>
      <c r="G285" s="56" t="s">
        <v>1852</v>
      </c>
      <c r="H285" s="56" t="s">
        <v>21</v>
      </c>
      <c r="I285" s="56" t="s">
        <v>23</v>
      </c>
      <c r="J285" s="56" t="s">
        <v>427</v>
      </c>
      <c r="K285" s="56" t="n">
        <v>572</v>
      </c>
      <c r="L285" s="56" t="n">
        <v>572</v>
      </c>
      <c r="M285" s="56" t="n">
        <v>544.74</v>
      </c>
      <c r="N285" s="56" t="n">
        <v>12.8</v>
      </c>
      <c r="O285" s="54" t="n">
        <f aca="false">ROUND(M285*(1-N285/100),2)</f>
        <v>475.01</v>
      </c>
      <c r="P285" s="54" t="n">
        <f aca="false">ROUND(O285*L285,2)</f>
        <v>271705.72</v>
      </c>
      <c r="Q285" s="56" t="n">
        <v>138586.42</v>
      </c>
      <c r="R285" s="56" t="s">
        <v>396</v>
      </c>
      <c r="S285" s="54" t="n">
        <f aca="false">IF(K285=0,0,ROUND(L285/K285*100,2))</f>
        <v>100</v>
      </c>
      <c r="T285" s="56" t="s">
        <v>475</v>
      </c>
      <c r="U285" s="56" t="s">
        <v>13</v>
      </c>
      <c r="V285" s="56" t="n">
        <v>133119.3</v>
      </c>
      <c r="W285" s="55" t="n">
        <f aca="false">P285-Q285</f>
        <v>133119.3</v>
      </c>
      <c r="X285" s="55" t="n">
        <f aca="false">IF(P285=0,0,ROUND((P285-Q285)/P285*100,2))</f>
        <v>48.99</v>
      </c>
      <c r="Y285" s="55" t="n">
        <f aca="false">IFERROR(G285-F285,"")</f>
        <v>3</v>
      </c>
      <c r="Z285" s="55" t="str">
        <f aca="false">IF(U285&lt;=0,"On Time","Late")</f>
        <v>Late</v>
      </c>
      <c r="AA285" s="55" t="str">
        <f aca="false">TEXT(E285,"yyyy-mm")</f>
        <v>2022-02</v>
      </c>
      <c r="AB285" s="55" t="n">
        <f aca="false">YEAR(E285)</f>
        <v>2022</v>
      </c>
    </row>
    <row r="286" customFormat="false" ht="15" hidden="false" customHeight="true" outlineLevel="0" collapsed="false">
      <c r="A286" s="52" t="s">
        <v>1853</v>
      </c>
      <c r="B286" s="52" t="s">
        <v>1312</v>
      </c>
      <c r="C286" s="52" t="s">
        <v>1854</v>
      </c>
      <c r="D286" s="52" t="s">
        <v>1855</v>
      </c>
      <c r="E286" s="53" t="n">
        <v>45387</v>
      </c>
      <c r="F286" s="52" t="s">
        <v>1856</v>
      </c>
      <c r="G286" s="52" t="s">
        <v>1857</v>
      </c>
      <c r="H286" s="52" t="s">
        <v>21</v>
      </c>
      <c r="I286" s="52" t="s">
        <v>14</v>
      </c>
      <c r="J286" s="52" t="s">
        <v>1858</v>
      </c>
      <c r="K286" s="52" t="n">
        <v>1134</v>
      </c>
      <c r="L286" s="52" t="n">
        <v>1134</v>
      </c>
      <c r="M286" s="52" t="n">
        <v>193.25</v>
      </c>
      <c r="N286" s="52" t="n">
        <v>4.5</v>
      </c>
      <c r="O286" s="54" t="n">
        <f aca="false">ROUND(M286*(1-N286/100),2)</f>
        <v>184.55</v>
      </c>
      <c r="P286" s="54" t="n">
        <f aca="false">ROUND(O286*L286,2)</f>
        <v>209279.7</v>
      </c>
      <c r="Q286" s="52" t="n">
        <v>99382.98</v>
      </c>
      <c r="R286" s="52" t="s">
        <v>332</v>
      </c>
      <c r="S286" s="54" t="n">
        <f aca="false">IF(K286=0,0,ROUND(L286/K286*100,2))</f>
        <v>100</v>
      </c>
      <c r="T286" s="52" t="s">
        <v>522</v>
      </c>
      <c r="U286" s="52" t="s">
        <v>48</v>
      </c>
      <c r="V286" s="52" t="n">
        <v>109896.72</v>
      </c>
      <c r="W286" s="55" t="n">
        <f aca="false">P286-Q286</f>
        <v>109896.72</v>
      </c>
      <c r="X286" s="55" t="n">
        <f aca="false">IF(P286=0,0,ROUND((P286-Q286)/P286*100,2))</f>
        <v>52.51</v>
      </c>
      <c r="Y286" s="55" t="n">
        <f aca="false">IFERROR(G286-F286,"")</f>
        <v>-1</v>
      </c>
      <c r="Z286" s="55" t="str">
        <f aca="false">IF(U286&lt;=0,"On Time","Late")</f>
        <v>Late</v>
      </c>
      <c r="AA286" s="55" t="str">
        <f aca="false">TEXT(E286,"yyyy-mm")</f>
        <v>2024-04</v>
      </c>
      <c r="AB286" s="55" t="n">
        <f aca="false">YEAR(E286)</f>
        <v>2024</v>
      </c>
    </row>
    <row r="287" customFormat="false" ht="15" hidden="false" customHeight="true" outlineLevel="0" collapsed="false">
      <c r="A287" s="56" t="s">
        <v>1859</v>
      </c>
      <c r="B287" s="56" t="s">
        <v>1860</v>
      </c>
      <c r="C287" s="56" t="s">
        <v>1861</v>
      </c>
      <c r="D287" s="56" t="s">
        <v>1862</v>
      </c>
      <c r="E287" s="57" t="n">
        <v>45270</v>
      </c>
      <c r="F287" s="56" t="s">
        <v>1863</v>
      </c>
      <c r="G287" s="56" t="s">
        <v>1643</v>
      </c>
      <c r="H287" s="56" t="s">
        <v>9</v>
      </c>
      <c r="I287" s="56" t="s">
        <v>17</v>
      </c>
      <c r="J287" s="56" t="s">
        <v>494</v>
      </c>
      <c r="K287" s="56" t="n">
        <v>87</v>
      </c>
      <c r="L287" s="56" t="n">
        <v>59</v>
      </c>
      <c r="M287" s="56" t="n">
        <v>373.76</v>
      </c>
      <c r="N287" s="56" t="n">
        <v>8</v>
      </c>
      <c r="O287" s="54" t="n">
        <f aca="false">ROUND(M287*(1-N287/100),2)</f>
        <v>343.86</v>
      </c>
      <c r="P287" s="54" t="n">
        <f aca="false">ROUND(O287*L287,2)</f>
        <v>20287.74</v>
      </c>
      <c r="Q287" s="56" t="n">
        <v>10993.81</v>
      </c>
      <c r="R287" s="56" t="s">
        <v>371</v>
      </c>
      <c r="S287" s="54" t="n">
        <f aca="false">IF(K287=0,0,ROUND(L287/K287*100,2))</f>
        <v>67.82</v>
      </c>
      <c r="T287" s="56" t="s">
        <v>595</v>
      </c>
      <c r="U287" s="56" t="s">
        <v>44</v>
      </c>
      <c r="V287" s="56" t="n">
        <v>9293.93</v>
      </c>
      <c r="W287" s="55" t="n">
        <f aca="false">P287-Q287</f>
        <v>9293.93</v>
      </c>
      <c r="X287" s="55" t="n">
        <f aca="false">IF(P287=0,0,ROUND((P287-Q287)/P287*100,2))</f>
        <v>45.81</v>
      </c>
      <c r="Y287" s="55" t="n">
        <f aca="false">IFERROR(G287-F287,"")</f>
        <v>3</v>
      </c>
      <c r="Z287" s="55" t="str">
        <f aca="false">IF(U287&lt;=0,"On Time","Late")</f>
        <v>Late</v>
      </c>
      <c r="AA287" s="55" t="str">
        <f aca="false">TEXT(E287,"yyyy-mm")</f>
        <v>2023-12</v>
      </c>
      <c r="AB287" s="55" t="n">
        <f aca="false">YEAR(E287)</f>
        <v>2023</v>
      </c>
    </row>
    <row r="288" customFormat="false" ht="15" hidden="false" customHeight="true" outlineLevel="0" collapsed="false">
      <c r="A288" s="52" t="s">
        <v>1864</v>
      </c>
      <c r="B288" s="52" t="s">
        <v>1865</v>
      </c>
      <c r="C288" s="52" t="s">
        <v>1345</v>
      </c>
      <c r="D288" s="52" t="s">
        <v>1866</v>
      </c>
      <c r="E288" s="53" t="n">
        <v>45546</v>
      </c>
      <c r="F288" s="52" t="s">
        <v>1634</v>
      </c>
      <c r="G288" s="52" t="s">
        <v>1635</v>
      </c>
      <c r="H288" s="52" t="s">
        <v>18</v>
      </c>
      <c r="I288" s="52" t="s">
        <v>20</v>
      </c>
      <c r="J288" s="52" t="s">
        <v>861</v>
      </c>
      <c r="K288" s="52" t="n">
        <v>1294</v>
      </c>
      <c r="L288" s="52" t="n">
        <v>324</v>
      </c>
      <c r="M288" s="52" t="n">
        <v>879.96</v>
      </c>
      <c r="N288" s="52" t="n">
        <v>3.3</v>
      </c>
      <c r="O288" s="54" t="n">
        <f aca="false">ROUND(M288*(1-N288/100),2)</f>
        <v>850.92</v>
      </c>
      <c r="P288" s="54" t="n">
        <f aca="false">ROUND(O288*L288,2)</f>
        <v>275698.08</v>
      </c>
      <c r="Q288" s="52" t="n">
        <v>172271.43</v>
      </c>
      <c r="R288" s="52" t="s">
        <v>332</v>
      </c>
      <c r="S288" s="54" t="n">
        <f aca="false">IF(K288=0,0,ROUND(L288/K288*100,2))</f>
        <v>25.04</v>
      </c>
      <c r="T288" s="52" t="s">
        <v>537</v>
      </c>
      <c r="U288" s="52" t="s">
        <v>53</v>
      </c>
      <c r="V288" s="52" t="n">
        <v>103426.65</v>
      </c>
      <c r="W288" s="55" t="n">
        <f aca="false">P288-Q288</f>
        <v>103426.65</v>
      </c>
      <c r="X288" s="55" t="n">
        <f aca="false">IF(P288=0,0,ROUND((P288-Q288)/P288*100,2))</f>
        <v>37.51</v>
      </c>
      <c r="Y288" s="55" t="n">
        <f aca="false">IFERROR(G288-F288,"")</f>
        <v>3</v>
      </c>
      <c r="Z288" s="55" t="str">
        <f aca="false">IF(U288&lt;=0,"On Time","Late")</f>
        <v>Late</v>
      </c>
      <c r="AA288" s="55" t="str">
        <f aca="false">TEXT(E288,"yyyy-mm")</f>
        <v>2024-09</v>
      </c>
      <c r="AB288" s="55" t="n">
        <f aca="false">YEAR(E288)</f>
        <v>2024</v>
      </c>
    </row>
    <row r="289" customFormat="false" ht="15" hidden="false" customHeight="true" outlineLevel="0" collapsed="false">
      <c r="A289" s="56" t="s">
        <v>1867</v>
      </c>
      <c r="B289" s="56" t="s">
        <v>680</v>
      </c>
      <c r="C289" s="56" t="s">
        <v>705</v>
      </c>
      <c r="D289" s="56" t="s">
        <v>1868</v>
      </c>
      <c r="E289" s="57" t="n">
        <v>45357</v>
      </c>
      <c r="F289" s="56" t="s">
        <v>803</v>
      </c>
      <c r="G289" s="56" t="s">
        <v>1792</v>
      </c>
      <c r="H289" s="56" t="s">
        <v>9</v>
      </c>
      <c r="I289" s="56" t="s">
        <v>25</v>
      </c>
      <c r="J289" s="56" t="s">
        <v>900</v>
      </c>
      <c r="K289" s="56" t="n">
        <v>55</v>
      </c>
      <c r="L289" s="56" t="n">
        <v>55</v>
      </c>
      <c r="M289" s="56" t="n">
        <v>514.82</v>
      </c>
      <c r="N289" s="56" t="n">
        <v>12.3</v>
      </c>
      <c r="O289" s="54" t="n">
        <f aca="false">ROUND(M289*(1-N289/100),2)</f>
        <v>451.5</v>
      </c>
      <c r="P289" s="54" t="n">
        <f aca="false">ROUND(O289*L289,2)</f>
        <v>24832.5</v>
      </c>
      <c r="Q289" s="56" t="n">
        <v>10565.81</v>
      </c>
      <c r="R289" s="56" t="s">
        <v>340</v>
      </c>
      <c r="S289" s="54" t="n">
        <f aca="false">IF(K289=0,0,ROUND(L289/K289*100,2))</f>
        <v>100</v>
      </c>
      <c r="T289" s="56" t="s">
        <v>573</v>
      </c>
      <c r="U289" s="56" t="s">
        <v>47</v>
      </c>
      <c r="V289" s="56" t="n">
        <v>14266.69</v>
      </c>
      <c r="W289" s="55" t="n">
        <f aca="false">P289-Q289</f>
        <v>14266.69</v>
      </c>
      <c r="X289" s="55" t="n">
        <f aca="false">IF(P289=0,0,ROUND((P289-Q289)/P289*100,2))</f>
        <v>57.45</v>
      </c>
      <c r="Y289" s="55" t="n">
        <f aca="false">IFERROR(G289-F289,"")</f>
        <v>2</v>
      </c>
      <c r="Z289" s="55" t="str">
        <f aca="false">IF(U289&lt;=0,"On Time","Late")</f>
        <v>Late</v>
      </c>
      <c r="AA289" s="55" t="str">
        <f aca="false">TEXT(E289,"yyyy-mm")</f>
        <v>2024-03</v>
      </c>
      <c r="AB289" s="55" t="n">
        <f aca="false">YEAR(E289)</f>
        <v>2024</v>
      </c>
    </row>
    <row r="290" customFormat="false" ht="15" hidden="false" customHeight="true" outlineLevel="0" collapsed="false">
      <c r="A290" s="52" t="s">
        <v>1869</v>
      </c>
      <c r="B290" s="52" t="s">
        <v>1870</v>
      </c>
      <c r="C290" s="52" t="s">
        <v>1871</v>
      </c>
      <c r="D290" s="52" t="s">
        <v>1872</v>
      </c>
      <c r="E290" s="53" t="n">
        <v>45546</v>
      </c>
      <c r="F290" s="52" t="s">
        <v>1594</v>
      </c>
      <c r="G290" s="52" t="s">
        <v>1594</v>
      </c>
      <c r="H290" s="52" t="s">
        <v>12</v>
      </c>
      <c r="I290" s="52" t="s">
        <v>11</v>
      </c>
      <c r="J290" s="52" t="s">
        <v>1032</v>
      </c>
      <c r="K290" s="52" t="n">
        <v>1137</v>
      </c>
      <c r="L290" s="52" t="n">
        <v>1137</v>
      </c>
      <c r="M290" s="52" t="n">
        <v>865.41</v>
      </c>
      <c r="N290" s="52" t="n">
        <v>14.1</v>
      </c>
      <c r="O290" s="54" t="n">
        <f aca="false">ROUND(M290*(1-N290/100),2)</f>
        <v>743.39</v>
      </c>
      <c r="P290" s="54" t="n">
        <f aca="false">ROUND(O290*L290,2)</f>
        <v>845234.43</v>
      </c>
      <c r="Q290" s="52" t="n">
        <v>343763.88</v>
      </c>
      <c r="R290" s="52" t="s">
        <v>332</v>
      </c>
      <c r="S290" s="54" t="n">
        <f aca="false">IF(K290=0,0,ROUND(L290/K290*100,2))</f>
        <v>100</v>
      </c>
      <c r="T290" s="52" t="s">
        <v>516</v>
      </c>
      <c r="U290" s="52" t="s">
        <v>53</v>
      </c>
      <c r="V290" s="52" t="n">
        <v>501470.55</v>
      </c>
      <c r="W290" s="55" t="n">
        <f aca="false">P290-Q290</f>
        <v>501470.55</v>
      </c>
      <c r="X290" s="55" t="n">
        <f aca="false">IF(P290=0,0,ROUND((P290-Q290)/P290*100,2))</f>
        <v>59.33</v>
      </c>
      <c r="Y290" s="55" t="n">
        <f aca="false">IFERROR(G290-F290,"")</f>
        <v>0</v>
      </c>
      <c r="Z290" s="55" t="str">
        <f aca="false">IF(U290&lt;=0,"On Time","Late")</f>
        <v>Late</v>
      </c>
      <c r="AA290" s="55" t="str">
        <f aca="false">TEXT(E290,"yyyy-mm")</f>
        <v>2024-09</v>
      </c>
      <c r="AB290" s="55" t="n">
        <f aca="false">YEAR(E290)</f>
        <v>2024</v>
      </c>
    </row>
    <row r="291" customFormat="false" ht="15" hidden="false" customHeight="true" outlineLevel="0" collapsed="false">
      <c r="A291" s="56" t="s">
        <v>1873</v>
      </c>
      <c r="B291" s="56" t="s">
        <v>1874</v>
      </c>
      <c r="C291" s="56" t="s">
        <v>1875</v>
      </c>
      <c r="D291" s="56" t="s">
        <v>1876</v>
      </c>
      <c r="E291" s="57" t="n">
        <v>45098</v>
      </c>
      <c r="F291" s="56" t="s">
        <v>1877</v>
      </c>
      <c r="G291" s="56" t="s">
        <v>1878</v>
      </c>
      <c r="H291" s="56" t="s">
        <v>18</v>
      </c>
      <c r="I291" s="56" t="s">
        <v>14</v>
      </c>
      <c r="J291" s="56" t="s">
        <v>565</v>
      </c>
      <c r="K291" s="56" t="n">
        <v>467</v>
      </c>
      <c r="L291" s="56" t="n">
        <v>467</v>
      </c>
      <c r="M291" s="56" t="n">
        <v>696.56</v>
      </c>
      <c r="N291" s="56" t="n">
        <v>4</v>
      </c>
      <c r="O291" s="54" t="n">
        <f aca="false">ROUND(M291*(1-N291/100),2)</f>
        <v>668.7</v>
      </c>
      <c r="P291" s="54" t="n">
        <f aca="false">ROUND(O291*L291,2)</f>
        <v>312282.9</v>
      </c>
      <c r="Q291" s="56" t="n">
        <v>133761.31</v>
      </c>
      <c r="R291" s="56" t="s">
        <v>332</v>
      </c>
      <c r="S291" s="54" t="n">
        <f aca="false">IF(K291=0,0,ROUND(L291/K291*100,2))</f>
        <v>100</v>
      </c>
      <c r="T291" s="56" t="s">
        <v>412</v>
      </c>
      <c r="U291" s="56" t="s">
        <v>38</v>
      </c>
      <c r="V291" s="56" t="n">
        <v>178521.59</v>
      </c>
      <c r="W291" s="55" t="n">
        <f aca="false">P291-Q291</f>
        <v>178521.59</v>
      </c>
      <c r="X291" s="55" t="n">
        <f aca="false">IF(P291=0,0,ROUND((P291-Q291)/P291*100,2))</f>
        <v>57.17</v>
      </c>
      <c r="Y291" s="55" t="n">
        <f aca="false">IFERROR(G291-F291,"")</f>
        <v>3</v>
      </c>
      <c r="Z291" s="55" t="str">
        <f aca="false">IF(U291&lt;=0,"On Time","Late")</f>
        <v>Late</v>
      </c>
      <c r="AA291" s="55" t="str">
        <f aca="false">TEXT(E291,"yyyy-mm")</f>
        <v>2023-06</v>
      </c>
      <c r="AB291" s="55" t="n">
        <f aca="false">YEAR(E291)</f>
        <v>2023</v>
      </c>
    </row>
    <row r="292" customFormat="false" ht="15" hidden="false" customHeight="true" outlineLevel="0" collapsed="false">
      <c r="A292" s="52" t="s">
        <v>1879</v>
      </c>
      <c r="B292" s="52" t="s">
        <v>1880</v>
      </c>
      <c r="C292" s="52" t="s">
        <v>1881</v>
      </c>
      <c r="D292" s="52" t="s">
        <v>741</v>
      </c>
      <c r="E292" s="53" t="n">
        <v>45008</v>
      </c>
      <c r="F292" s="52" t="s">
        <v>1837</v>
      </c>
      <c r="G292" s="52" t="s">
        <v>1838</v>
      </c>
      <c r="H292" s="52" t="s">
        <v>18</v>
      </c>
      <c r="I292" s="52" t="s">
        <v>14</v>
      </c>
      <c r="J292" s="52" t="s">
        <v>678</v>
      </c>
      <c r="K292" s="52" t="n">
        <v>1360</v>
      </c>
      <c r="L292" s="52" t="n">
        <v>1360</v>
      </c>
      <c r="M292" s="52" t="n">
        <v>653.2</v>
      </c>
      <c r="N292" s="52" t="n">
        <v>10.9</v>
      </c>
      <c r="O292" s="54" t="n">
        <f aca="false">ROUND(M292*(1-N292/100),2)</f>
        <v>582</v>
      </c>
      <c r="P292" s="54" t="n">
        <f aca="false">ROUND(O292*L292,2)</f>
        <v>791520</v>
      </c>
      <c r="Q292" s="52" t="n">
        <v>475110.72</v>
      </c>
      <c r="R292" s="52" t="s">
        <v>371</v>
      </c>
      <c r="S292" s="54" t="n">
        <f aca="false">IF(K292=0,0,ROUND(L292/K292*100,2))</f>
        <v>100</v>
      </c>
      <c r="T292" s="52" t="s">
        <v>573</v>
      </c>
      <c r="U292" s="52" t="s">
        <v>35</v>
      </c>
      <c r="V292" s="52" t="n">
        <v>316409.28</v>
      </c>
      <c r="W292" s="55" t="n">
        <f aca="false">P292-Q292</f>
        <v>316409.28</v>
      </c>
      <c r="X292" s="55" t="n">
        <f aca="false">IF(P292=0,0,ROUND((P292-Q292)/P292*100,2))</f>
        <v>39.97</v>
      </c>
      <c r="Y292" s="55" t="n">
        <f aca="false">IFERROR(G292-F292,"")</f>
        <v>1</v>
      </c>
      <c r="Z292" s="55" t="str">
        <f aca="false">IF(U292&lt;=0,"On Time","Late")</f>
        <v>Late</v>
      </c>
      <c r="AA292" s="55" t="str">
        <f aca="false">TEXT(E292,"yyyy-mm")</f>
        <v>2023-03</v>
      </c>
      <c r="AB292" s="55" t="n">
        <f aca="false">YEAR(E292)</f>
        <v>2023</v>
      </c>
    </row>
    <row r="293" customFormat="false" ht="15" hidden="false" customHeight="true" outlineLevel="0" collapsed="false">
      <c r="A293" s="56" t="s">
        <v>1882</v>
      </c>
      <c r="B293" s="56" t="s">
        <v>1883</v>
      </c>
      <c r="C293" s="56" t="s">
        <v>1884</v>
      </c>
      <c r="D293" s="56" t="s">
        <v>1885</v>
      </c>
      <c r="E293" s="57" t="n">
        <v>44875</v>
      </c>
      <c r="F293" s="56" t="s">
        <v>1886</v>
      </c>
      <c r="G293" s="56" t="s">
        <v>1886</v>
      </c>
      <c r="H293" s="56" t="s">
        <v>21</v>
      </c>
      <c r="I293" s="56" t="s">
        <v>17</v>
      </c>
      <c r="J293" s="56" t="s">
        <v>419</v>
      </c>
      <c r="K293" s="56" t="n">
        <v>68</v>
      </c>
      <c r="L293" s="56" t="n">
        <v>68</v>
      </c>
      <c r="M293" s="56" t="n">
        <v>829.96</v>
      </c>
      <c r="N293" s="56" t="n">
        <v>11.4</v>
      </c>
      <c r="O293" s="54" t="n">
        <f aca="false">ROUND(M293*(1-N293/100),2)</f>
        <v>735.34</v>
      </c>
      <c r="P293" s="54" t="n">
        <f aca="false">ROUND(O293*L293,2)</f>
        <v>50003.12</v>
      </c>
      <c r="Q293" s="56" t="n">
        <v>31998.39</v>
      </c>
      <c r="R293" s="56" t="s">
        <v>396</v>
      </c>
      <c r="S293" s="54" t="n">
        <f aca="false">IF(K293=0,0,ROUND(L293/K293*100,2))</f>
        <v>100</v>
      </c>
      <c r="T293" s="56" t="s">
        <v>1131</v>
      </c>
      <c r="U293" s="56" t="s">
        <v>31</v>
      </c>
      <c r="V293" s="56" t="n">
        <v>18004.73</v>
      </c>
      <c r="W293" s="55" t="n">
        <f aca="false">P293-Q293</f>
        <v>18004.73</v>
      </c>
      <c r="X293" s="55" t="n">
        <f aca="false">IF(P293=0,0,ROUND((P293-Q293)/P293*100,2))</f>
        <v>36.01</v>
      </c>
      <c r="Y293" s="55" t="n">
        <f aca="false">IFERROR(G293-F293,"")</f>
        <v>0</v>
      </c>
      <c r="Z293" s="55" t="str">
        <f aca="false">IF(U293&lt;=0,"On Time","Late")</f>
        <v>Late</v>
      </c>
      <c r="AA293" s="55" t="str">
        <f aca="false">TEXT(E293,"yyyy-mm")</f>
        <v>2022-11</v>
      </c>
      <c r="AB293" s="55" t="n">
        <f aca="false">YEAR(E293)</f>
        <v>2022</v>
      </c>
    </row>
    <row r="294" customFormat="false" ht="15" hidden="false" customHeight="true" outlineLevel="0" collapsed="false">
      <c r="A294" s="52" t="s">
        <v>1887</v>
      </c>
      <c r="B294" s="52" t="s">
        <v>1888</v>
      </c>
      <c r="C294" s="52" t="s">
        <v>1889</v>
      </c>
      <c r="D294" s="52" t="s">
        <v>1890</v>
      </c>
      <c r="E294" s="53" t="n">
        <v>45316</v>
      </c>
      <c r="F294" s="52" t="s">
        <v>1891</v>
      </c>
      <c r="G294" s="52" t="s">
        <v>1526</v>
      </c>
      <c r="H294" s="52" t="s">
        <v>12</v>
      </c>
      <c r="I294" s="52" t="s">
        <v>11</v>
      </c>
      <c r="J294" s="52" t="s">
        <v>900</v>
      </c>
      <c r="K294" s="52" t="n">
        <v>130</v>
      </c>
      <c r="L294" s="52" t="n">
        <v>130</v>
      </c>
      <c r="M294" s="52" t="n">
        <v>713.1</v>
      </c>
      <c r="N294" s="52" t="n">
        <v>15.5</v>
      </c>
      <c r="O294" s="54" t="n">
        <f aca="false">ROUND(M294*(1-N294/100),2)</f>
        <v>602.57</v>
      </c>
      <c r="P294" s="54" t="n">
        <f aca="false">ROUND(O294*L294,2)</f>
        <v>78334.1</v>
      </c>
      <c r="Q294" s="52" t="n">
        <v>48231.1</v>
      </c>
      <c r="R294" s="52" t="s">
        <v>380</v>
      </c>
      <c r="S294" s="54" t="n">
        <f aca="false">IF(K294=0,0,ROUND(L294/K294*100,2))</f>
        <v>100</v>
      </c>
      <c r="T294" s="52" t="s">
        <v>452</v>
      </c>
      <c r="U294" s="52" t="s">
        <v>45</v>
      </c>
      <c r="V294" s="52" t="n">
        <v>30103</v>
      </c>
      <c r="W294" s="55" t="n">
        <f aca="false">P294-Q294</f>
        <v>30103</v>
      </c>
      <c r="X294" s="55" t="n">
        <f aca="false">IF(P294=0,0,ROUND((P294-Q294)/P294*100,2))</f>
        <v>38.43</v>
      </c>
      <c r="Y294" s="55" t="n">
        <f aca="false">IFERROR(G294-F294,"")</f>
        <v>1</v>
      </c>
      <c r="Z294" s="55" t="str">
        <f aca="false">IF(U294&lt;=0,"On Time","Late")</f>
        <v>Late</v>
      </c>
      <c r="AA294" s="55" t="str">
        <f aca="false">TEXT(E294,"yyyy-mm")</f>
        <v>2024-01</v>
      </c>
      <c r="AB294" s="55" t="n">
        <f aca="false">YEAR(E294)</f>
        <v>2024</v>
      </c>
    </row>
    <row r="295" customFormat="false" ht="15" hidden="false" customHeight="true" outlineLevel="0" collapsed="false">
      <c r="A295" s="56" t="s">
        <v>1892</v>
      </c>
      <c r="B295" s="56" t="s">
        <v>1893</v>
      </c>
      <c r="C295" s="56" t="s">
        <v>1308</v>
      </c>
      <c r="D295" s="56" t="s">
        <v>1212</v>
      </c>
      <c r="E295" s="57" t="n">
        <v>45053</v>
      </c>
      <c r="F295" s="56" t="s">
        <v>1532</v>
      </c>
      <c r="G295" s="56" t="s">
        <v>1532</v>
      </c>
      <c r="H295" s="56" t="s">
        <v>9</v>
      </c>
      <c r="I295" s="56" t="s">
        <v>20</v>
      </c>
      <c r="J295" s="56" t="s">
        <v>347</v>
      </c>
      <c r="K295" s="56" t="n">
        <v>1070</v>
      </c>
      <c r="L295" s="56" t="n">
        <v>1070</v>
      </c>
      <c r="M295" s="56" t="n">
        <v>247.63</v>
      </c>
      <c r="N295" s="56" t="n">
        <v>19.6</v>
      </c>
      <c r="O295" s="54" t="n">
        <f aca="false">ROUND(M295*(1-N295/100),2)</f>
        <v>199.09</v>
      </c>
      <c r="P295" s="54" t="n">
        <f aca="false">ROUND(O295*L295,2)</f>
        <v>213026.3</v>
      </c>
      <c r="Q295" s="56" t="n">
        <v>145014.4</v>
      </c>
      <c r="R295" s="56" t="s">
        <v>332</v>
      </c>
      <c r="S295" s="54" t="n">
        <f aca="false">IF(K295=0,0,ROUND(L295/K295*100,2))</f>
        <v>100</v>
      </c>
      <c r="T295" s="56" t="s">
        <v>452</v>
      </c>
      <c r="U295" s="56" t="s">
        <v>37</v>
      </c>
      <c r="V295" s="56" t="n">
        <v>68011.9</v>
      </c>
      <c r="W295" s="55" t="n">
        <f aca="false">P295-Q295</f>
        <v>68011.9</v>
      </c>
      <c r="X295" s="55" t="n">
        <f aca="false">IF(P295=0,0,ROUND((P295-Q295)/P295*100,2))</f>
        <v>31.93</v>
      </c>
      <c r="Y295" s="55" t="n">
        <f aca="false">IFERROR(G295-F295,"")</f>
        <v>0</v>
      </c>
      <c r="Z295" s="55" t="str">
        <f aca="false">IF(U295&lt;=0,"On Time","Late")</f>
        <v>Late</v>
      </c>
      <c r="AA295" s="55" t="str">
        <f aca="false">TEXT(E295,"yyyy-mm")</f>
        <v>2023-05</v>
      </c>
      <c r="AB295" s="55" t="n">
        <f aca="false">YEAR(E295)</f>
        <v>2023</v>
      </c>
    </row>
    <row r="296" customFormat="false" ht="15" hidden="false" customHeight="true" outlineLevel="0" collapsed="false">
      <c r="A296" s="52" t="s">
        <v>1894</v>
      </c>
      <c r="B296" s="52" t="s">
        <v>1652</v>
      </c>
      <c r="C296" s="52" t="s">
        <v>1895</v>
      </c>
      <c r="D296" s="52" t="s">
        <v>1593</v>
      </c>
      <c r="E296" s="53" t="n">
        <v>44946</v>
      </c>
      <c r="F296" s="52" t="s">
        <v>1896</v>
      </c>
      <c r="G296" s="52" t="s">
        <v>1603</v>
      </c>
      <c r="H296" s="52" t="s">
        <v>18</v>
      </c>
      <c r="I296" s="52" t="s">
        <v>17</v>
      </c>
      <c r="J296" s="52" t="s">
        <v>435</v>
      </c>
      <c r="K296" s="52" t="n">
        <v>1614</v>
      </c>
      <c r="L296" s="52" t="n">
        <v>1614</v>
      </c>
      <c r="M296" s="52" t="n">
        <v>66.09</v>
      </c>
      <c r="N296" s="52" t="n">
        <v>11.7</v>
      </c>
      <c r="O296" s="54" t="n">
        <f aca="false">ROUND(M296*(1-N296/100),2)</f>
        <v>58.36</v>
      </c>
      <c r="P296" s="54" t="n">
        <f aca="false">ROUND(O296*L296,2)</f>
        <v>94193.04</v>
      </c>
      <c r="Q296" s="52" t="n">
        <v>56388.14</v>
      </c>
      <c r="R296" s="52" t="s">
        <v>380</v>
      </c>
      <c r="S296" s="54" t="n">
        <f aca="false">IF(K296=0,0,ROUND(L296/K296*100,2))</f>
        <v>100</v>
      </c>
      <c r="T296" s="52" t="s">
        <v>744</v>
      </c>
      <c r="U296" s="52" t="s">
        <v>33</v>
      </c>
      <c r="V296" s="52" t="n">
        <v>37804.9</v>
      </c>
      <c r="W296" s="55" t="n">
        <f aca="false">P296-Q296</f>
        <v>37804.9</v>
      </c>
      <c r="X296" s="55" t="n">
        <f aca="false">IF(P296=0,0,ROUND((P296-Q296)/P296*100,2))</f>
        <v>40.14</v>
      </c>
      <c r="Y296" s="55" t="n">
        <f aca="false">IFERROR(G296-F296,"")</f>
        <v>-1</v>
      </c>
      <c r="Z296" s="55" t="str">
        <f aca="false">IF(U296&lt;=0,"On Time","Late")</f>
        <v>Late</v>
      </c>
      <c r="AA296" s="55" t="str">
        <f aca="false">TEXT(E296,"yyyy-mm")</f>
        <v>2023-01</v>
      </c>
      <c r="AB296" s="55" t="n">
        <f aca="false">YEAR(E296)</f>
        <v>2023</v>
      </c>
    </row>
    <row r="297" customFormat="false" ht="15" hidden="false" customHeight="true" outlineLevel="0" collapsed="false">
      <c r="A297" s="56" t="s">
        <v>1897</v>
      </c>
      <c r="B297" s="56" t="s">
        <v>531</v>
      </c>
      <c r="C297" s="56" t="s">
        <v>1898</v>
      </c>
      <c r="D297" s="56" t="s">
        <v>1899</v>
      </c>
      <c r="E297" s="57" t="n">
        <v>44651</v>
      </c>
      <c r="F297" s="56" t="s">
        <v>1900</v>
      </c>
      <c r="G297" s="56" t="s">
        <v>557</v>
      </c>
      <c r="H297" s="56" t="s">
        <v>15</v>
      </c>
      <c r="I297" s="56" t="s">
        <v>14</v>
      </c>
      <c r="J297" s="56" t="s">
        <v>831</v>
      </c>
      <c r="K297" s="56" t="n">
        <v>935</v>
      </c>
      <c r="L297" s="56" t="n">
        <v>935</v>
      </c>
      <c r="M297" s="56" t="n">
        <v>136.7</v>
      </c>
      <c r="N297" s="56" t="n">
        <v>4.5</v>
      </c>
      <c r="O297" s="54" t="n">
        <f aca="false">ROUND(M297*(1-N297/100),2)</f>
        <v>130.55</v>
      </c>
      <c r="P297" s="54" t="n">
        <f aca="false">ROUND(O297*L297,2)</f>
        <v>122064.25</v>
      </c>
      <c r="Q297" s="56" t="n">
        <v>67065.97</v>
      </c>
      <c r="R297" s="56" t="s">
        <v>396</v>
      </c>
      <c r="S297" s="54" t="n">
        <f aca="false">IF(K297=0,0,ROUND(L297/K297*100,2))</f>
        <v>100</v>
      </c>
      <c r="T297" s="56" t="s">
        <v>690</v>
      </c>
      <c r="U297" s="56" t="s">
        <v>16</v>
      </c>
      <c r="V297" s="56" t="n">
        <v>54998.28</v>
      </c>
      <c r="W297" s="55" t="n">
        <f aca="false">P297-Q297</f>
        <v>54998.28</v>
      </c>
      <c r="X297" s="55" t="n">
        <f aca="false">IF(P297=0,0,ROUND((P297-Q297)/P297*100,2))</f>
        <v>45.06</v>
      </c>
      <c r="Y297" s="55" t="n">
        <f aca="false">IFERROR(G297-F297,"")</f>
        <v>2</v>
      </c>
      <c r="Z297" s="55" t="str">
        <f aca="false">IF(U297&lt;=0,"On Time","Late")</f>
        <v>Late</v>
      </c>
      <c r="AA297" s="55" t="str">
        <f aca="false">TEXT(E297,"yyyy-mm")</f>
        <v>2022-03</v>
      </c>
      <c r="AB297" s="55" t="n">
        <f aca="false">YEAR(E297)</f>
        <v>2022</v>
      </c>
    </row>
    <row r="298" customFormat="false" ht="15" hidden="false" customHeight="true" outlineLevel="0" collapsed="false">
      <c r="A298" s="52" t="s">
        <v>1901</v>
      </c>
      <c r="B298" s="52" t="s">
        <v>833</v>
      </c>
      <c r="C298" s="52" t="s">
        <v>1174</v>
      </c>
      <c r="D298" s="52" t="s">
        <v>1885</v>
      </c>
      <c r="E298" s="53" t="n">
        <v>44697</v>
      </c>
      <c r="F298" s="52" t="s">
        <v>695</v>
      </c>
      <c r="G298" s="52" t="s">
        <v>1902</v>
      </c>
      <c r="H298" s="52" t="s">
        <v>21</v>
      </c>
      <c r="I298" s="52" t="s">
        <v>25</v>
      </c>
      <c r="J298" s="52" t="s">
        <v>787</v>
      </c>
      <c r="K298" s="52" t="n">
        <v>1560</v>
      </c>
      <c r="L298" s="52" t="n">
        <v>1560</v>
      </c>
      <c r="M298" s="52" t="n">
        <v>123.27</v>
      </c>
      <c r="N298" s="52" t="n">
        <v>12.5</v>
      </c>
      <c r="O298" s="54" t="n">
        <f aca="false">ROUND(M298*(1-N298/100),2)</f>
        <v>107.86</v>
      </c>
      <c r="P298" s="54" t="n">
        <f aca="false">ROUND(O298*L298,2)</f>
        <v>168261.6</v>
      </c>
      <c r="Q298" s="52" t="n">
        <v>68731.68</v>
      </c>
      <c r="R298" s="52" t="s">
        <v>380</v>
      </c>
      <c r="S298" s="54" t="n">
        <f aca="false">IF(K298=0,0,ROUND(L298/K298*100,2))</f>
        <v>100</v>
      </c>
      <c r="T298" s="52" t="s">
        <v>595</v>
      </c>
      <c r="U298" s="52" t="s">
        <v>22</v>
      </c>
      <c r="V298" s="52" t="n">
        <v>99529.92</v>
      </c>
      <c r="W298" s="55" t="n">
        <f aca="false">P298-Q298</f>
        <v>99529.92</v>
      </c>
      <c r="X298" s="55" t="n">
        <f aca="false">IF(P298=0,0,ROUND((P298-Q298)/P298*100,2))</f>
        <v>59.15</v>
      </c>
      <c r="Y298" s="55" t="n">
        <f aca="false">IFERROR(G298-F298,"")</f>
        <v>-1</v>
      </c>
      <c r="Z298" s="55" t="str">
        <f aca="false">IF(U298&lt;=0,"On Time","Late")</f>
        <v>Late</v>
      </c>
      <c r="AA298" s="55" t="str">
        <f aca="false">TEXT(E298,"yyyy-mm")</f>
        <v>2022-05</v>
      </c>
      <c r="AB298" s="55" t="n">
        <f aca="false">YEAR(E298)</f>
        <v>2022</v>
      </c>
    </row>
    <row r="299" customFormat="false" ht="15" hidden="false" customHeight="true" outlineLevel="0" collapsed="false">
      <c r="A299" s="56" t="s">
        <v>1903</v>
      </c>
      <c r="B299" s="56" t="s">
        <v>1519</v>
      </c>
      <c r="C299" s="56" t="s">
        <v>1904</v>
      </c>
      <c r="D299" s="56" t="s">
        <v>1531</v>
      </c>
      <c r="E299" s="57" t="n">
        <v>44907</v>
      </c>
      <c r="F299" s="56" t="s">
        <v>1663</v>
      </c>
      <c r="G299" s="56" t="s">
        <v>1905</v>
      </c>
      <c r="H299" s="56" t="s">
        <v>18</v>
      </c>
      <c r="I299" s="56" t="s">
        <v>17</v>
      </c>
      <c r="J299" s="56" t="s">
        <v>751</v>
      </c>
      <c r="K299" s="56" t="n">
        <v>476</v>
      </c>
      <c r="L299" s="56" t="n">
        <v>476</v>
      </c>
      <c r="M299" s="56" t="n">
        <v>836.01</v>
      </c>
      <c r="N299" s="56" t="n">
        <v>13.7</v>
      </c>
      <c r="O299" s="54" t="n">
        <f aca="false">ROUND(M299*(1-N299/100),2)</f>
        <v>721.48</v>
      </c>
      <c r="P299" s="54" t="n">
        <f aca="false">ROUND(O299*L299,2)</f>
        <v>343424.48</v>
      </c>
      <c r="Q299" s="56" t="n">
        <v>231712.86</v>
      </c>
      <c r="R299" s="56" t="s">
        <v>380</v>
      </c>
      <c r="S299" s="54" t="n">
        <f aca="false">IF(K299=0,0,ROUND(L299/K299*100,2))</f>
        <v>100</v>
      </c>
      <c r="T299" s="56" t="s">
        <v>595</v>
      </c>
      <c r="U299" s="56" t="s">
        <v>32</v>
      </c>
      <c r="V299" s="56" t="n">
        <v>111711.62</v>
      </c>
      <c r="W299" s="55" t="n">
        <f aca="false">P299-Q299</f>
        <v>111711.62</v>
      </c>
      <c r="X299" s="55" t="n">
        <f aca="false">IF(P299=0,0,ROUND((P299-Q299)/P299*100,2))</f>
        <v>32.53</v>
      </c>
      <c r="Y299" s="55" t="n">
        <f aca="false">IFERROR(G299-F299,"")</f>
        <v>3</v>
      </c>
      <c r="Z299" s="55" t="str">
        <f aca="false">IF(U299&lt;=0,"On Time","Late")</f>
        <v>Late</v>
      </c>
      <c r="AA299" s="55" t="str">
        <f aca="false">TEXT(E299,"yyyy-mm")</f>
        <v>2022-12</v>
      </c>
      <c r="AB299" s="55" t="n">
        <f aca="false">YEAR(E299)</f>
        <v>2022</v>
      </c>
    </row>
    <row r="300" customFormat="false" ht="15" hidden="false" customHeight="true" outlineLevel="0" collapsed="false">
      <c r="A300" s="52" t="s">
        <v>1906</v>
      </c>
      <c r="B300" s="52" t="s">
        <v>1907</v>
      </c>
      <c r="C300" s="52" t="s">
        <v>1908</v>
      </c>
      <c r="D300" s="52" t="s">
        <v>1909</v>
      </c>
      <c r="E300" s="53" t="n">
        <v>44893</v>
      </c>
      <c r="F300" s="52" t="s">
        <v>1910</v>
      </c>
      <c r="G300" s="52" t="s">
        <v>1911</v>
      </c>
      <c r="H300" s="52" t="s">
        <v>21</v>
      </c>
      <c r="I300" s="52" t="s">
        <v>11</v>
      </c>
      <c r="J300" s="52" t="s">
        <v>730</v>
      </c>
      <c r="K300" s="52" t="n">
        <v>1498</v>
      </c>
      <c r="L300" s="52" t="n">
        <v>1498</v>
      </c>
      <c r="M300" s="52" t="n">
        <v>262.04</v>
      </c>
      <c r="N300" s="52" t="n">
        <v>15.7</v>
      </c>
      <c r="O300" s="54" t="n">
        <f aca="false">ROUND(M300*(1-N300/100),2)</f>
        <v>220.9</v>
      </c>
      <c r="P300" s="54" t="n">
        <f aca="false">ROUND(O300*L300,2)</f>
        <v>330908.2</v>
      </c>
      <c r="Q300" s="52" t="n">
        <v>178631.29</v>
      </c>
      <c r="R300" s="52" t="s">
        <v>332</v>
      </c>
      <c r="S300" s="54" t="n">
        <f aca="false">IF(K300=0,0,ROUND(L300/K300*100,2))</f>
        <v>100</v>
      </c>
      <c r="T300" s="52" t="s">
        <v>1497</v>
      </c>
      <c r="U300" s="52" t="s">
        <v>31</v>
      </c>
      <c r="V300" s="52" t="n">
        <v>152276.91</v>
      </c>
      <c r="W300" s="55" t="n">
        <f aca="false">P300-Q300</f>
        <v>152276.91</v>
      </c>
      <c r="X300" s="55" t="n">
        <f aca="false">IF(P300=0,0,ROUND((P300-Q300)/P300*100,2))</f>
        <v>46.02</v>
      </c>
      <c r="Y300" s="55" t="n">
        <f aca="false">IFERROR(G300-F300,"")</f>
        <v>3</v>
      </c>
      <c r="Z300" s="55" t="str">
        <f aca="false">IF(U300&lt;=0,"On Time","Late")</f>
        <v>Late</v>
      </c>
      <c r="AA300" s="55" t="str">
        <f aca="false">TEXT(E300,"yyyy-mm")</f>
        <v>2022-11</v>
      </c>
      <c r="AB300" s="55" t="n">
        <f aca="false">YEAR(E300)</f>
        <v>2022</v>
      </c>
    </row>
    <row r="301" customFormat="false" ht="15" hidden="false" customHeight="true" outlineLevel="0" collapsed="false">
      <c r="A301" s="56" t="s">
        <v>1912</v>
      </c>
      <c r="B301" s="56" t="s">
        <v>1774</v>
      </c>
      <c r="C301" s="56" t="s">
        <v>1913</v>
      </c>
      <c r="D301" s="56" t="s">
        <v>1914</v>
      </c>
      <c r="E301" s="57" t="n">
        <v>45153</v>
      </c>
      <c r="F301" s="56" t="s">
        <v>1915</v>
      </c>
      <c r="G301" s="56" t="s">
        <v>1916</v>
      </c>
      <c r="H301" s="56" t="s">
        <v>9</v>
      </c>
      <c r="I301" s="56" t="s">
        <v>11</v>
      </c>
      <c r="J301" s="56" t="s">
        <v>379</v>
      </c>
      <c r="K301" s="56" t="n">
        <v>555</v>
      </c>
      <c r="L301" s="56" t="n">
        <v>555</v>
      </c>
      <c r="M301" s="56" t="n">
        <v>651.55</v>
      </c>
      <c r="N301" s="56" t="n">
        <v>14.2</v>
      </c>
      <c r="O301" s="54" t="n">
        <f aca="false">ROUND(M301*(1-N301/100),2)</f>
        <v>559.03</v>
      </c>
      <c r="P301" s="54" t="n">
        <f aca="false">ROUND(O301*L301,2)</f>
        <v>310261.65</v>
      </c>
      <c r="Q301" s="56" t="n">
        <v>206896.87</v>
      </c>
      <c r="R301" s="56" t="s">
        <v>396</v>
      </c>
      <c r="S301" s="54" t="n">
        <f aca="false">IF(K301=0,0,ROUND(L301/K301*100,2))</f>
        <v>100</v>
      </c>
      <c r="T301" s="56" t="s">
        <v>537</v>
      </c>
      <c r="U301" s="56" t="s">
        <v>40</v>
      </c>
      <c r="V301" s="56" t="n">
        <v>103364.78</v>
      </c>
      <c r="W301" s="55" t="n">
        <f aca="false">P301-Q301</f>
        <v>103364.78</v>
      </c>
      <c r="X301" s="55" t="n">
        <f aca="false">IF(P301=0,0,ROUND((P301-Q301)/P301*100,2))</f>
        <v>33.32</v>
      </c>
      <c r="Y301" s="55" t="n">
        <f aca="false">IFERROR(G301-F301,"")</f>
        <v>1</v>
      </c>
      <c r="Z301" s="55" t="str">
        <f aca="false">IF(U301&lt;=0,"On Time","Late")</f>
        <v>Late</v>
      </c>
      <c r="AA301" s="55" t="str">
        <f aca="false">TEXT(E301,"yyyy-mm")</f>
        <v>2023-08</v>
      </c>
      <c r="AB301" s="55" t="n">
        <f aca="false">YEAR(E301)</f>
        <v>2023</v>
      </c>
    </row>
    <row r="302" customFormat="false" ht="15" hidden="false" customHeight="true" outlineLevel="0" collapsed="false">
      <c r="A302" s="52" t="s">
        <v>1917</v>
      </c>
      <c r="B302" s="52" t="s">
        <v>399</v>
      </c>
      <c r="C302" s="52" t="s">
        <v>1918</v>
      </c>
      <c r="D302" s="52" t="s">
        <v>1919</v>
      </c>
      <c r="E302" s="53" t="n">
        <v>45375</v>
      </c>
      <c r="F302" s="52" t="s">
        <v>1920</v>
      </c>
      <c r="G302" s="52" t="s">
        <v>1921</v>
      </c>
      <c r="H302" s="52" t="s">
        <v>9</v>
      </c>
      <c r="I302" s="52" t="s">
        <v>17</v>
      </c>
      <c r="J302" s="52" t="s">
        <v>627</v>
      </c>
      <c r="K302" s="52" t="n">
        <v>1311</v>
      </c>
      <c r="L302" s="52" t="n">
        <v>1311</v>
      </c>
      <c r="M302" s="52" t="n">
        <v>831.16</v>
      </c>
      <c r="N302" s="52" t="n">
        <v>4.1</v>
      </c>
      <c r="O302" s="54" t="n">
        <f aca="false">ROUND(M302*(1-N302/100),2)</f>
        <v>797.08</v>
      </c>
      <c r="P302" s="54" t="n">
        <f aca="false">ROUND(O302*L302,2)</f>
        <v>1044971.88</v>
      </c>
      <c r="Q302" s="52" t="n">
        <v>719786.28</v>
      </c>
      <c r="R302" s="52" t="s">
        <v>380</v>
      </c>
      <c r="S302" s="54" t="n">
        <f aca="false">IF(K302=0,0,ROUND(L302/K302*100,2))</f>
        <v>100</v>
      </c>
      <c r="T302" s="52" t="s">
        <v>508</v>
      </c>
      <c r="U302" s="52" t="s">
        <v>47</v>
      </c>
      <c r="V302" s="52" t="n">
        <v>325185.6</v>
      </c>
      <c r="W302" s="55" t="n">
        <f aca="false">P302-Q302</f>
        <v>325185.6</v>
      </c>
      <c r="X302" s="55" t="n">
        <f aca="false">IF(P302=0,0,ROUND((P302-Q302)/P302*100,2))</f>
        <v>31.12</v>
      </c>
      <c r="Y302" s="55" t="n">
        <f aca="false">IFERROR(G302-F302,"")</f>
        <v>1</v>
      </c>
      <c r="Z302" s="55" t="str">
        <f aca="false">IF(U302&lt;=0,"On Time","Late")</f>
        <v>Late</v>
      </c>
      <c r="AA302" s="55" t="str">
        <f aca="false">TEXT(E302,"yyyy-mm")</f>
        <v>2024-03</v>
      </c>
      <c r="AB302" s="55" t="n">
        <f aca="false">YEAR(E302)</f>
        <v>2024</v>
      </c>
    </row>
    <row r="303" customFormat="false" ht="15" hidden="false" customHeight="true" outlineLevel="0" collapsed="false">
      <c r="A303" s="56" t="s">
        <v>1922</v>
      </c>
      <c r="B303" s="56" t="s">
        <v>1759</v>
      </c>
      <c r="C303" s="56" t="s">
        <v>1923</v>
      </c>
      <c r="D303" s="56" t="s">
        <v>1924</v>
      </c>
      <c r="E303" s="57" t="n">
        <v>44941</v>
      </c>
      <c r="F303" s="56" t="s">
        <v>1925</v>
      </c>
      <c r="G303" s="56" t="s">
        <v>1926</v>
      </c>
      <c r="H303" s="56" t="s">
        <v>18</v>
      </c>
      <c r="I303" s="56" t="s">
        <v>25</v>
      </c>
      <c r="J303" s="56" t="s">
        <v>466</v>
      </c>
      <c r="K303" s="56" t="n">
        <v>1065</v>
      </c>
      <c r="L303" s="56" t="n">
        <v>1065</v>
      </c>
      <c r="M303" s="56" t="n">
        <v>994.57</v>
      </c>
      <c r="N303" s="56" t="n">
        <v>2.4</v>
      </c>
      <c r="O303" s="54" t="n">
        <f aca="false">ROUND(M303*(1-N303/100),2)</f>
        <v>970.7</v>
      </c>
      <c r="P303" s="54" t="n">
        <f aca="false">ROUND(O303*L303,2)</f>
        <v>1033795.5</v>
      </c>
      <c r="Q303" s="56" t="n">
        <v>482611</v>
      </c>
      <c r="R303" s="56" t="s">
        <v>340</v>
      </c>
      <c r="S303" s="54" t="n">
        <f aca="false">IF(K303=0,0,ROUND(L303/K303*100,2))</f>
        <v>100</v>
      </c>
      <c r="T303" s="56" t="s">
        <v>363</v>
      </c>
      <c r="U303" s="56" t="s">
        <v>33</v>
      </c>
      <c r="V303" s="56" t="n">
        <v>551184.5</v>
      </c>
      <c r="W303" s="55" t="n">
        <f aca="false">P303-Q303</f>
        <v>551184.5</v>
      </c>
      <c r="X303" s="55" t="n">
        <f aca="false">IF(P303=0,0,ROUND((P303-Q303)/P303*100,2))</f>
        <v>53.32</v>
      </c>
      <c r="Y303" s="55" t="n">
        <f aca="false">IFERROR(G303-F303,"")</f>
        <v>-1</v>
      </c>
      <c r="Z303" s="55" t="str">
        <f aca="false">IF(U303&lt;=0,"On Time","Late")</f>
        <v>Late</v>
      </c>
      <c r="AA303" s="55" t="str">
        <f aca="false">TEXT(E303,"yyyy-mm")</f>
        <v>2023-01</v>
      </c>
      <c r="AB303" s="55" t="n">
        <f aca="false">YEAR(E303)</f>
        <v>2023</v>
      </c>
    </row>
    <row r="304" customFormat="false" ht="15" hidden="false" customHeight="true" outlineLevel="0" collapsed="false">
      <c r="A304" s="52" t="s">
        <v>1927</v>
      </c>
      <c r="B304" s="52" t="s">
        <v>1813</v>
      </c>
      <c r="C304" s="52" t="s">
        <v>1928</v>
      </c>
      <c r="D304" s="52" t="s">
        <v>1929</v>
      </c>
      <c r="E304" s="53" t="n">
        <v>45524</v>
      </c>
      <c r="F304" s="52" t="s">
        <v>1930</v>
      </c>
      <c r="G304" s="52" t="s">
        <v>1051</v>
      </c>
      <c r="H304" s="52" t="s">
        <v>9</v>
      </c>
      <c r="I304" s="52" t="s">
        <v>11</v>
      </c>
      <c r="J304" s="52" t="s">
        <v>1460</v>
      </c>
      <c r="K304" s="52" t="n">
        <v>1736</v>
      </c>
      <c r="L304" s="52" t="n">
        <v>1736</v>
      </c>
      <c r="M304" s="52" t="n">
        <v>360.24</v>
      </c>
      <c r="N304" s="52" t="n">
        <v>2.4</v>
      </c>
      <c r="O304" s="54" t="n">
        <f aca="false">ROUND(M304*(1-N304/100),2)</f>
        <v>351.59</v>
      </c>
      <c r="P304" s="54" t="n">
        <f aca="false">ROUND(O304*L304,2)</f>
        <v>610360.24</v>
      </c>
      <c r="Q304" s="52" t="n">
        <v>268976.51</v>
      </c>
      <c r="R304" s="52" t="s">
        <v>332</v>
      </c>
      <c r="S304" s="54" t="n">
        <f aca="false">IF(K304=0,0,ROUND(L304/K304*100,2))</f>
        <v>100</v>
      </c>
      <c r="T304" s="52" t="s">
        <v>355</v>
      </c>
      <c r="U304" s="52" t="s">
        <v>52</v>
      </c>
      <c r="V304" s="52" t="n">
        <v>341383.73</v>
      </c>
      <c r="W304" s="55" t="n">
        <f aca="false">P304-Q304</f>
        <v>341383.73</v>
      </c>
      <c r="X304" s="55" t="n">
        <f aca="false">IF(P304=0,0,ROUND((P304-Q304)/P304*100,2))</f>
        <v>55.93</v>
      </c>
      <c r="Y304" s="55" t="n">
        <f aca="false">IFERROR(G304-F304,"")</f>
        <v>3</v>
      </c>
      <c r="Z304" s="55" t="str">
        <f aca="false">IF(U304&lt;=0,"On Time","Late")</f>
        <v>Late</v>
      </c>
      <c r="AA304" s="55" t="str">
        <f aca="false">TEXT(E304,"yyyy-mm")</f>
        <v>2024-08</v>
      </c>
      <c r="AB304" s="55" t="n">
        <f aca="false">YEAR(E304)</f>
        <v>2024</v>
      </c>
    </row>
    <row r="305" customFormat="false" ht="15" hidden="false" customHeight="true" outlineLevel="0" collapsed="false">
      <c r="A305" s="56" t="s">
        <v>1931</v>
      </c>
      <c r="B305" s="56" t="s">
        <v>1113</v>
      </c>
      <c r="C305" s="56" t="s">
        <v>1932</v>
      </c>
      <c r="D305" s="56" t="s">
        <v>1234</v>
      </c>
      <c r="E305" s="57" t="n">
        <v>44885</v>
      </c>
      <c r="F305" s="56" t="s">
        <v>1933</v>
      </c>
      <c r="G305" s="56" t="s">
        <v>1934</v>
      </c>
      <c r="H305" s="56" t="s">
        <v>21</v>
      </c>
      <c r="I305" s="56" t="s">
        <v>20</v>
      </c>
      <c r="J305" s="56" t="s">
        <v>427</v>
      </c>
      <c r="K305" s="56" t="n">
        <v>1409</v>
      </c>
      <c r="L305" s="56" t="n">
        <v>1409</v>
      </c>
      <c r="M305" s="56" t="n">
        <v>135.7</v>
      </c>
      <c r="N305" s="56" t="n">
        <v>14.6</v>
      </c>
      <c r="O305" s="54" t="n">
        <f aca="false">ROUND(M305*(1-N305/100),2)</f>
        <v>115.89</v>
      </c>
      <c r="P305" s="54" t="n">
        <f aca="false">ROUND(O305*L305,2)</f>
        <v>163289.01</v>
      </c>
      <c r="Q305" s="56" t="n">
        <v>105084.26</v>
      </c>
      <c r="R305" s="56" t="s">
        <v>332</v>
      </c>
      <c r="S305" s="54" t="n">
        <f aca="false">IF(K305=0,0,ROUND(L305/K305*100,2))</f>
        <v>100</v>
      </c>
      <c r="T305" s="56" t="s">
        <v>537</v>
      </c>
      <c r="U305" s="56" t="s">
        <v>31</v>
      </c>
      <c r="V305" s="56" t="n">
        <v>58204.75</v>
      </c>
      <c r="W305" s="55" t="n">
        <f aca="false">P305-Q305</f>
        <v>58204.75</v>
      </c>
      <c r="X305" s="55" t="n">
        <f aca="false">IF(P305=0,0,ROUND((P305-Q305)/P305*100,2))</f>
        <v>35.65</v>
      </c>
      <c r="Y305" s="55" t="n">
        <f aca="false">IFERROR(G305-F305,"")</f>
        <v>2</v>
      </c>
      <c r="Z305" s="55" t="str">
        <f aca="false">IF(U305&lt;=0,"On Time","Late")</f>
        <v>Late</v>
      </c>
      <c r="AA305" s="55" t="str">
        <f aca="false">TEXT(E305,"yyyy-mm")</f>
        <v>2022-11</v>
      </c>
      <c r="AB305" s="55" t="n">
        <f aca="false">YEAR(E305)</f>
        <v>2022</v>
      </c>
    </row>
    <row r="306" customFormat="false" ht="15" hidden="false" customHeight="true" outlineLevel="0" collapsed="false">
      <c r="A306" s="52" t="s">
        <v>1935</v>
      </c>
      <c r="B306" s="52" t="s">
        <v>589</v>
      </c>
      <c r="C306" s="52" t="s">
        <v>630</v>
      </c>
      <c r="D306" s="52" t="s">
        <v>1936</v>
      </c>
      <c r="E306" s="53" t="n">
        <v>45169</v>
      </c>
      <c r="F306" s="52" t="s">
        <v>1937</v>
      </c>
      <c r="G306" s="52" t="s">
        <v>1938</v>
      </c>
      <c r="H306" s="52" t="s">
        <v>9</v>
      </c>
      <c r="I306" s="52" t="s">
        <v>14</v>
      </c>
      <c r="J306" s="52" t="s">
        <v>395</v>
      </c>
      <c r="K306" s="52" t="n">
        <v>1617</v>
      </c>
      <c r="L306" s="52" t="n">
        <v>1617</v>
      </c>
      <c r="M306" s="52" t="n">
        <v>466.38</v>
      </c>
      <c r="N306" s="52" t="n">
        <v>18.1</v>
      </c>
      <c r="O306" s="54" t="n">
        <f aca="false">ROUND(M306*(1-N306/100),2)</f>
        <v>381.97</v>
      </c>
      <c r="P306" s="54" t="n">
        <f aca="false">ROUND(O306*L306,2)</f>
        <v>617645.49</v>
      </c>
      <c r="Q306" s="52" t="n">
        <v>423735.31</v>
      </c>
      <c r="R306" s="52" t="s">
        <v>340</v>
      </c>
      <c r="S306" s="54" t="n">
        <f aca="false">IF(K306=0,0,ROUND(L306/K306*100,2))</f>
        <v>100</v>
      </c>
      <c r="T306" s="52" t="s">
        <v>690</v>
      </c>
      <c r="U306" s="52" t="s">
        <v>40</v>
      </c>
      <c r="V306" s="52" t="n">
        <v>193910.18</v>
      </c>
      <c r="W306" s="55" t="n">
        <f aca="false">P306-Q306</f>
        <v>193910.18</v>
      </c>
      <c r="X306" s="55" t="n">
        <f aca="false">IF(P306=0,0,ROUND((P306-Q306)/P306*100,2))</f>
        <v>31.4</v>
      </c>
      <c r="Y306" s="55" t="n">
        <f aca="false">IFERROR(G306-F306,"")</f>
        <v>3</v>
      </c>
      <c r="Z306" s="55" t="str">
        <f aca="false">IF(U306&lt;=0,"On Time","Late")</f>
        <v>Late</v>
      </c>
      <c r="AA306" s="55" t="str">
        <f aca="false">TEXT(E306,"yyyy-mm")</f>
        <v>2023-08</v>
      </c>
      <c r="AB306" s="55" t="n">
        <f aca="false">YEAR(E306)</f>
        <v>2023</v>
      </c>
    </row>
    <row r="307" customFormat="false" ht="15" hidden="false" customHeight="true" outlineLevel="0" collapsed="false">
      <c r="A307" s="56" t="s">
        <v>1939</v>
      </c>
      <c r="B307" s="56" t="s">
        <v>1785</v>
      </c>
      <c r="C307" s="56" t="s">
        <v>1602</v>
      </c>
      <c r="D307" s="56" t="s">
        <v>1940</v>
      </c>
      <c r="E307" s="57" t="n">
        <v>45600</v>
      </c>
      <c r="F307" s="56" t="s">
        <v>798</v>
      </c>
      <c r="G307" s="56" t="s">
        <v>1608</v>
      </c>
      <c r="H307" s="56" t="s">
        <v>21</v>
      </c>
      <c r="I307" s="56" t="s">
        <v>20</v>
      </c>
      <c r="J307" s="56" t="s">
        <v>1305</v>
      </c>
      <c r="K307" s="56" t="n">
        <v>1014</v>
      </c>
      <c r="L307" s="56" t="n">
        <v>1014</v>
      </c>
      <c r="M307" s="56" t="n">
        <v>229.45</v>
      </c>
      <c r="N307" s="56" t="n">
        <v>13.3</v>
      </c>
      <c r="O307" s="54" t="n">
        <f aca="false">ROUND(M307*(1-N307/100),2)</f>
        <v>198.93</v>
      </c>
      <c r="P307" s="54" t="n">
        <f aca="false">ROUND(O307*L307,2)</f>
        <v>201715.02</v>
      </c>
      <c r="Q307" s="56" t="n">
        <v>112424.54</v>
      </c>
      <c r="R307" s="56" t="s">
        <v>371</v>
      </c>
      <c r="S307" s="54" t="n">
        <f aca="false">IF(K307=0,0,ROUND(L307/K307*100,2))</f>
        <v>100</v>
      </c>
      <c r="T307" s="56" t="s">
        <v>885</v>
      </c>
      <c r="U307" s="56" t="s">
        <v>55</v>
      </c>
      <c r="V307" s="56" t="n">
        <v>89290.48</v>
      </c>
      <c r="W307" s="55" t="n">
        <f aca="false">P307-Q307</f>
        <v>89290.48</v>
      </c>
      <c r="X307" s="55" t="n">
        <f aca="false">IF(P307=0,0,ROUND((P307-Q307)/P307*100,2))</f>
        <v>44.27</v>
      </c>
      <c r="Y307" s="55" t="n">
        <f aca="false">IFERROR(G307-F307,"")</f>
        <v>1</v>
      </c>
      <c r="Z307" s="55" t="str">
        <f aca="false">IF(U307&lt;=0,"On Time","Late")</f>
        <v>Late</v>
      </c>
      <c r="AA307" s="55" t="str">
        <f aca="false">TEXT(E307,"yyyy-mm")</f>
        <v>2024-11</v>
      </c>
      <c r="AB307" s="55" t="n">
        <f aca="false">YEAR(E307)</f>
        <v>2024</v>
      </c>
    </row>
    <row r="308" customFormat="false" ht="15" hidden="false" customHeight="true" outlineLevel="0" collapsed="false">
      <c r="A308" s="52" t="s">
        <v>1941</v>
      </c>
      <c r="B308" s="52" t="s">
        <v>733</v>
      </c>
      <c r="C308" s="52" t="s">
        <v>1942</v>
      </c>
      <c r="D308" s="52" t="s">
        <v>1735</v>
      </c>
      <c r="E308" s="53" t="n">
        <v>45020</v>
      </c>
      <c r="F308" s="52" t="s">
        <v>1943</v>
      </c>
      <c r="G308" s="52" t="s">
        <v>1944</v>
      </c>
      <c r="H308" s="52" t="s">
        <v>21</v>
      </c>
      <c r="I308" s="52" t="s">
        <v>20</v>
      </c>
      <c r="J308" s="52" t="s">
        <v>641</v>
      </c>
      <c r="K308" s="52" t="n">
        <v>1507</v>
      </c>
      <c r="L308" s="52" t="n">
        <v>1507</v>
      </c>
      <c r="M308" s="52" t="n">
        <v>484.99</v>
      </c>
      <c r="N308" s="52" t="n">
        <v>16.8</v>
      </c>
      <c r="O308" s="54" t="n">
        <f aca="false">ROUND(M308*(1-N308/100),2)</f>
        <v>403.51</v>
      </c>
      <c r="P308" s="54" t="n">
        <f aca="false">ROUND(O308*L308,2)</f>
        <v>608089.57</v>
      </c>
      <c r="Q308" s="52" t="n">
        <v>275290.51</v>
      </c>
      <c r="R308" s="52" t="s">
        <v>332</v>
      </c>
      <c r="S308" s="54" t="n">
        <f aca="false">IF(K308=0,0,ROUND(L308/K308*100,2))</f>
        <v>100</v>
      </c>
      <c r="T308" s="52" t="s">
        <v>587</v>
      </c>
      <c r="U308" s="52" t="s">
        <v>36</v>
      </c>
      <c r="V308" s="52" t="n">
        <v>332799.06</v>
      </c>
      <c r="W308" s="55" t="n">
        <f aca="false">P308-Q308</f>
        <v>332799.06</v>
      </c>
      <c r="X308" s="55" t="n">
        <f aca="false">IF(P308=0,0,ROUND((P308-Q308)/P308*100,2))</f>
        <v>54.73</v>
      </c>
      <c r="Y308" s="55" t="n">
        <f aca="false">IFERROR(G308-F308,"")</f>
        <v>1</v>
      </c>
      <c r="Z308" s="55" t="str">
        <f aca="false">IF(U308&lt;=0,"On Time","Late")</f>
        <v>Late</v>
      </c>
      <c r="AA308" s="55" t="str">
        <f aca="false">TEXT(E308,"yyyy-mm")</f>
        <v>2023-04</v>
      </c>
      <c r="AB308" s="55" t="n">
        <f aca="false">YEAR(E308)</f>
        <v>2023</v>
      </c>
    </row>
    <row r="309" customFormat="false" ht="15" hidden="false" customHeight="true" outlineLevel="0" collapsed="false">
      <c r="A309" s="56" t="s">
        <v>1945</v>
      </c>
      <c r="B309" s="56" t="s">
        <v>1041</v>
      </c>
      <c r="C309" s="56" t="s">
        <v>1946</v>
      </c>
      <c r="D309" s="56" t="s">
        <v>1947</v>
      </c>
      <c r="E309" s="57" t="n">
        <v>45065</v>
      </c>
      <c r="F309" s="56" t="s">
        <v>1948</v>
      </c>
      <c r="G309" s="56" t="s">
        <v>1949</v>
      </c>
      <c r="H309" s="56" t="s">
        <v>12</v>
      </c>
      <c r="I309" s="56" t="s">
        <v>25</v>
      </c>
      <c r="J309" s="56" t="s">
        <v>1325</v>
      </c>
      <c r="K309" s="56" t="n">
        <v>1034</v>
      </c>
      <c r="L309" s="56" t="n">
        <v>1034</v>
      </c>
      <c r="M309" s="56" t="n">
        <v>350.74</v>
      </c>
      <c r="N309" s="56" t="n">
        <v>1</v>
      </c>
      <c r="O309" s="54" t="n">
        <f aca="false">ROUND(M309*(1-N309/100),2)</f>
        <v>347.23</v>
      </c>
      <c r="P309" s="54" t="n">
        <f aca="false">ROUND(O309*L309,2)</f>
        <v>359035.82</v>
      </c>
      <c r="Q309" s="56" t="n">
        <v>143939.68</v>
      </c>
      <c r="R309" s="56" t="s">
        <v>396</v>
      </c>
      <c r="S309" s="54" t="n">
        <f aca="false">IF(K309=0,0,ROUND(L309/K309*100,2))</f>
        <v>100</v>
      </c>
      <c r="T309" s="56" t="s">
        <v>1497</v>
      </c>
      <c r="U309" s="56" t="s">
        <v>37</v>
      </c>
      <c r="V309" s="56" t="n">
        <v>215096.14</v>
      </c>
      <c r="W309" s="55" t="n">
        <f aca="false">P309-Q309</f>
        <v>215096.14</v>
      </c>
      <c r="X309" s="55" t="n">
        <f aca="false">IF(P309=0,0,ROUND((P309-Q309)/P309*100,2))</f>
        <v>59.91</v>
      </c>
      <c r="Y309" s="55" t="n">
        <f aca="false">IFERROR(G309-F309,"")</f>
        <v>1</v>
      </c>
      <c r="Z309" s="55" t="str">
        <f aca="false">IF(U309&lt;=0,"On Time","Late")</f>
        <v>Late</v>
      </c>
      <c r="AA309" s="55" t="str">
        <f aca="false">TEXT(E309,"yyyy-mm")</f>
        <v>2023-05</v>
      </c>
      <c r="AB309" s="55" t="n">
        <f aca="false">YEAR(E309)</f>
        <v>2023</v>
      </c>
    </row>
    <row r="310" customFormat="false" ht="15" hidden="false" customHeight="true" outlineLevel="0" collapsed="false">
      <c r="A310" s="52" t="s">
        <v>1950</v>
      </c>
      <c r="B310" s="52" t="s">
        <v>655</v>
      </c>
      <c r="C310" s="52" t="s">
        <v>1951</v>
      </c>
      <c r="D310" s="52" t="s">
        <v>1952</v>
      </c>
      <c r="E310" s="53" t="n">
        <v>44839</v>
      </c>
      <c r="F310" s="52" t="s">
        <v>1953</v>
      </c>
      <c r="G310" s="52" t="s">
        <v>1954</v>
      </c>
      <c r="H310" s="52" t="s">
        <v>18</v>
      </c>
      <c r="I310" s="52" t="s">
        <v>25</v>
      </c>
      <c r="J310" s="52" t="s">
        <v>1507</v>
      </c>
      <c r="K310" s="52" t="n">
        <v>176</v>
      </c>
      <c r="L310" s="52" t="n">
        <v>176</v>
      </c>
      <c r="M310" s="52" t="n">
        <v>994.1</v>
      </c>
      <c r="N310" s="52" t="n">
        <v>18.8</v>
      </c>
      <c r="O310" s="54" t="n">
        <f aca="false">ROUND(M310*(1-N310/100),2)</f>
        <v>807.21</v>
      </c>
      <c r="P310" s="54" t="n">
        <f aca="false">ROUND(O310*L310,2)</f>
        <v>142068.96</v>
      </c>
      <c r="Q310" s="52" t="n">
        <v>85828.37</v>
      </c>
      <c r="R310" s="52" t="s">
        <v>340</v>
      </c>
      <c r="S310" s="54" t="n">
        <f aca="false">IF(K310=0,0,ROUND(L310/K310*100,2))</f>
        <v>100</v>
      </c>
      <c r="T310" s="52" t="s">
        <v>1230</v>
      </c>
      <c r="U310" s="52" t="s">
        <v>30</v>
      </c>
      <c r="V310" s="52" t="n">
        <v>56240.59</v>
      </c>
      <c r="W310" s="55" t="n">
        <f aca="false">P310-Q310</f>
        <v>56240.59</v>
      </c>
      <c r="X310" s="55" t="n">
        <f aca="false">IF(P310=0,0,ROUND((P310-Q310)/P310*100,2))</f>
        <v>39.59</v>
      </c>
      <c r="Y310" s="55" t="n">
        <f aca="false">IFERROR(G310-F310,"")</f>
        <v>1</v>
      </c>
      <c r="Z310" s="55" t="str">
        <f aca="false">IF(U310&lt;=0,"On Time","Late")</f>
        <v>Late</v>
      </c>
      <c r="AA310" s="55" t="str">
        <f aca="false">TEXT(E310,"yyyy-mm")</f>
        <v>2022-10</v>
      </c>
      <c r="AB310" s="55" t="n">
        <f aca="false">YEAR(E310)</f>
        <v>2022</v>
      </c>
    </row>
    <row r="311" customFormat="false" ht="15" hidden="false" customHeight="true" outlineLevel="0" collapsed="false">
      <c r="A311" s="56" t="s">
        <v>1955</v>
      </c>
      <c r="B311" s="56" t="s">
        <v>981</v>
      </c>
      <c r="C311" s="56" t="s">
        <v>1387</v>
      </c>
      <c r="D311" s="56" t="s">
        <v>1956</v>
      </c>
      <c r="E311" s="57" t="n">
        <v>44898</v>
      </c>
      <c r="F311" s="56" t="s">
        <v>1586</v>
      </c>
      <c r="G311" s="56" t="s">
        <v>1586</v>
      </c>
      <c r="H311" s="56" t="s">
        <v>18</v>
      </c>
      <c r="I311" s="56" t="s">
        <v>20</v>
      </c>
      <c r="J311" s="56" t="s">
        <v>1428</v>
      </c>
      <c r="K311" s="56" t="n">
        <v>1646</v>
      </c>
      <c r="L311" s="56" t="n">
        <v>1646</v>
      </c>
      <c r="M311" s="56" t="n">
        <v>534.26</v>
      </c>
      <c r="N311" s="56" t="n">
        <v>0.3</v>
      </c>
      <c r="O311" s="54" t="n">
        <f aca="false">ROUND(M311*(1-N311/100),2)</f>
        <v>532.66</v>
      </c>
      <c r="P311" s="54" t="n">
        <f aca="false">ROUND(O311*L311,2)</f>
        <v>876758.36</v>
      </c>
      <c r="Q311" s="56" t="n">
        <v>438467.3</v>
      </c>
      <c r="R311" s="56" t="s">
        <v>332</v>
      </c>
      <c r="S311" s="54" t="n">
        <f aca="false">IF(K311=0,0,ROUND(L311/K311*100,2))</f>
        <v>100</v>
      </c>
      <c r="T311" s="56" t="s">
        <v>397</v>
      </c>
      <c r="U311" s="56" t="s">
        <v>32</v>
      </c>
      <c r="V311" s="56" t="n">
        <v>438291.06</v>
      </c>
      <c r="W311" s="55" t="n">
        <f aca="false">P311-Q311</f>
        <v>438291.06</v>
      </c>
      <c r="X311" s="55" t="n">
        <f aca="false">IF(P311=0,0,ROUND((P311-Q311)/P311*100,2))</f>
        <v>49.99</v>
      </c>
      <c r="Y311" s="55" t="n">
        <f aca="false">IFERROR(G311-F311,"")</f>
        <v>0</v>
      </c>
      <c r="Z311" s="55" t="str">
        <f aca="false">IF(U311&lt;=0,"On Time","Late")</f>
        <v>Late</v>
      </c>
      <c r="AA311" s="55" t="str">
        <f aca="false">TEXT(E311,"yyyy-mm")</f>
        <v>2022-12</v>
      </c>
      <c r="AB311" s="55" t="n">
        <f aca="false">YEAR(E311)</f>
        <v>2022</v>
      </c>
    </row>
    <row r="312" customFormat="false" ht="15" hidden="false" customHeight="true" outlineLevel="0" collapsed="false">
      <c r="A312" s="52" t="s">
        <v>1957</v>
      </c>
      <c r="B312" s="52" t="s">
        <v>1210</v>
      </c>
      <c r="C312" s="52" t="s">
        <v>1692</v>
      </c>
      <c r="D312" s="52" t="s">
        <v>1076</v>
      </c>
      <c r="E312" s="53" t="n">
        <v>45002</v>
      </c>
      <c r="F312" s="52" t="s">
        <v>1958</v>
      </c>
      <c r="G312" s="52" t="s">
        <v>1959</v>
      </c>
      <c r="H312" s="52" t="s">
        <v>18</v>
      </c>
      <c r="I312" s="52" t="s">
        <v>20</v>
      </c>
      <c r="J312" s="52" t="s">
        <v>565</v>
      </c>
      <c r="K312" s="52" t="n">
        <v>1276</v>
      </c>
      <c r="L312" s="52" t="n">
        <v>1276</v>
      </c>
      <c r="M312" s="52" t="n">
        <v>74</v>
      </c>
      <c r="N312" s="52" t="n">
        <v>10.5</v>
      </c>
      <c r="O312" s="54" t="n">
        <f aca="false">ROUND(M312*(1-N312/100),2)</f>
        <v>66.23</v>
      </c>
      <c r="P312" s="54" t="n">
        <f aca="false">ROUND(O312*L312,2)</f>
        <v>84509.48</v>
      </c>
      <c r="Q312" s="52" t="n">
        <v>52200.18</v>
      </c>
      <c r="R312" s="52" t="s">
        <v>340</v>
      </c>
      <c r="S312" s="54" t="n">
        <f aca="false">IF(K312=0,0,ROUND(L312/K312*100,2))</f>
        <v>100</v>
      </c>
      <c r="T312" s="52" t="s">
        <v>372</v>
      </c>
      <c r="U312" s="52" t="s">
        <v>35</v>
      </c>
      <c r="V312" s="52" t="n">
        <v>32309.3</v>
      </c>
      <c r="W312" s="55" t="n">
        <f aca="false">P312-Q312</f>
        <v>32309.3</v>
      </c>
      <c r="X312" s="55" t="n">
        <f aca="false">IF(P312=0,0,ROUND((P312-Q312)/P312*100,2))</f>
        <v>38.23</v>
      </c>
      <c r="Y312" s="55" t="n">
        <f aca="false">IFERROR(G312-F312,"")</f>
        <v>2</v>
      </c>
      <c r="Z312" s="55" t="str">
        <f aca="false">IF(U312&lt;=0,"On Time","Late")</f>
        <v>Late</v>
      </c>
      <c r="AA312" s="55" t="str">
        <f aca="false">TEXT(E312,"yyyy-mm")</f>
        <v>2023-03</v>
      </c>
      <c r="AB312" s="55" t="n">
        <f aca="false">YEAR(E312)</f>
        <v>2023</v>
      </c>
    </row>
    <row r="313" customFormat="false" ht="15" hidden="false" customHeight="true" outlineLevel="0" collapsed="false">
      <c r="A313" s="56" t="s">
        <v>1960</v>
      </c>
      <c r="B313" s="56" t="s">
        <v>1369</v>
      </c>
      <c r="C313" s="56" t="s">
        <v>1961</v>
      </c>
      <c r="D313" s="56" t="s">
        <v>1962</v>
      </c>
      <c r="E313" s="57" t="n">
        <v>44732</v>
      </c>
      <c r="F313" s="56" t="s">
        <v>1963</v>
      </c>
      <c r="G313" s="56" t="s">
        <v>1218</v>
      </c>
      <c r="H313" s="56" t="s">
        <v>12</v>
      </c>
      <c r="I313" s="56" t="s">
        <v>11</v>
      </c>
      <c r="J313" s="56" t="s">
        <v>594</v>
      </c>
      <c r="K313" s="56" t="n">
        <v>30</v>
      </c>
      <c r="L313" s="56" t="n">
        <v>30</v>
      </c>
      <c r="M313" s="56" t="n">
        <v>204.47</v>
      </c>
      <c r="N313" s="56" t="n">
        <v>13.2</v>
      </c>
      <c r="O313" s="54" t="n">
        <f aca="false">ROUND(M313*(1-N313/100),2)</f>
        <v>177.48</v>
      </c>
      <c r="P313" s="54" t="n">
        <f aca="false">ROUND(O313*L313,2)</f>
        <v>5324.4</v>
      </c>
      <c r="Q313" s="56" t="n">
        <v>3028.99</v>
      </c>
      <c r="R313" s="56" t="s">
        <v>332</v>
      </c>
      <c r="S313" s="54" t="n">
        <f aca="false">IF(K313=0,0,ROUND(L313/K313*100,2))</f>
        <v>100</v>
      </c>
      <c r="T313" s="56" t="s">
        <v>1016</v>
      </c>
      <c r="U313" s="56" t="s">
        <v>24</v>
      </c>
      <c r="V313" s="56" t="n">
        <v>2295.41</v>
      </c>
      <c r="W313" s="55" t="n">
        <f aca="false">P313-Q313</f>
        <v>2295.41</v>
      </c>
      <c r="X313" s="55" t="n">
        <f aca="false">IF(P313=0,0,ROUND((P313-Q313)/P313*100,2))</f>
        <v>43.11</v>
      </c>
      <c r="Y313" s="55" t="n">
        <f aca="false">IFERROR(G313-F313,"")</f>
        <v>1</v>
      </c>
      <c r="Z313" s="55" t="str">
        <f aca="false">IF(U313&lt;=0,"On Time","Late")</f>
        <v>Late</v>
      </c>
      <c r="AA313" s="55" t="str">
        <f aca="false">TEXT(E313,"yyyy-mm")</f>
        <v>2022-06</v>
      </c>
      <c r="AB313" s="55" t="n">
        <f aca="false">YEAR(E313)</f>
        <v>2022</v>
      </c>
    </row>
    <row r="314" customFormat="false" ht="15" hidden="false" customHeight="true" outlineLevel="0" collapsed="false">
      <c r="A314" s="52" t="s">
        <v>1964</v>
      </c>
      <c r="B314" s="52" t="s">
        <v>1965</v>
      </c>
      <c r="C314" s="52" t="s">
        <v>1966</v>
      </c>
      <c r="D314" s="52" t="s">
        <v>1967</v>
      </c>
      <c r="E314" s="53" t="n">
        <v>45146</v>
      </c>
      <c r="F314" s="52" t="s">
        <v>728</v>
      </c>
      <c r="G314" s="52" t="s">
        <v>729</v>
      </c>
      <c r="H314" s="52" t="s">
        <v>21</v>
      </c>
      <c r="I314" s="52" t="s">
        <v>20</v>
      </c>
      <c r="J314" s="52" t="s">
        <v>1507</v>
      </c>
      <c r="K314" s="52" t="n">
        <v>1838</v>
      </c>
      <c r="L314" s="52" t="n">
        <v>1838</v>
      </c>
      <c r="M314" s="52" t="n">
        <v>22.99</v>
      </c>
      <c r="N314" s="52" t="n">
        <v>10.9</v>
      </c>
      <c r="O314" s="54" t="n">
        <f aca="false">ROUND(M314*(1-N314/100),2)</f>
        <v>20.48</v>
      </c>
      <c r="P314" s="54" t="n">
        <f aca="false">ROUND(O314*L314,2)</f>
        <v>37642.24</v>
      </c>
      <c r="Q314" s="52" t="n">
        <v>23576.97</v>
      </c>
      <c r="R314" s="52" t="s">
        <v>371</v>
      </c>
      <c r="S314" s="54" t="n">
        <f aca="false">IF(K314=0,0,ROUND(L314/K314*100,2))</f>
        <v>100</v>
      </c>
      <c r="T314" s="52" t="s">
        <v>508</v>
      </c>
      <c r="U314" s="52" t="s">
        <v>40</v>
      </c>
      <c r="V314" s="52" t="n">
        <v>14065.27</v>
      </c>
      <c r="W314" s="55" t="n">
        <f aca="false">P314-Q314</f>
        <v>14065.27</v>
      </c>
      <c r="X314" s="55" t="n">
        <f aca="false">IF(P314=0,0,ROUND((P314-Q314)/P314*100,2))</f>
        <v>37.37</v>
      </c>
      <c r="Y314" s="55" t="n">
        <f aca="false">IFERROR(G314-F314,"")</f>
        <v>-1</v>
      </c>
      <c r="Z314" s="55" t="str">
        <f aca="false">IF(U314&lt;=0,"On Time","Late")</f>
        <v>Late</v>
      </c>
      <c r="AA314" s="55" t="str">
        <f aca="false">TEXT(E314,"yyyy-mm")</f>
        <v>2023-08</v>
      </c>
      <c r="AB314" s="55" t="n">
        <f aca="false">YEAR(E314)</f>
        <v>2023</v>
      </c>
    </row>
    <row r="315" customFormat="false" ht="15" hidden="false" customHeight="true" outlineLevel="0" collapsed="false">
      <c r="A315" s="56" t="s">
        <v>1968</v>
      </c>
      <c r="B315" s="56" t="s">
        <v>1969</v>
      </c>
      <c r="C315" s="56" t="s">
        <v>1970</v>
      </c>
      <c r="D315" s="56" t="s">
        <v>1971</v>
      </c>
      <c r="E315" s="57" t="n">
        <v>45052</v>
      </c>
      <c r="F315" s="56" t="s">
        <v>1972</v>
      </c>
      <c r="G315" s="56" t="s">
        <v>1973</v>
      </c>
      <c r="H315" s="56" t="s">
        <v>18</v>
      </c>
      <c r="I315" s="56" t="s">
        <v>27</v>
      </c>
      <c r="J315" s="56" t="s">
        <v>1161</v>
      </c>
      <c r="K315" s="56" t="n">
        <v>1258</v>
      </c>
      <c r="L315" s="56" t="n">
        <v>1258</v>
      </c>
      <c r="M315" s="56" t="n">
        <v>329.56</v>
      </c>
      <c r="N315" s="56" t="n">
        <v>11.7</v>
      </c>
      <c r="O315" s="54" t="n">
        <f aca="false">ROUND(M315*(1-N315/100),2)</f>
        <v>291</v>
      </c>
      <c r="P315" s="54" t="n">
        <f aca="false">ROUND(O315*L315,2)</f>
        <v>366078</v>
      </c>
      <c r="Q315" s="56" t="n">
        <v>192287.98</v>
      </c>
      <c r="R315" s="56" t="s">
        <v>371</v>
      </c>
      <c r="S315" s="54" t="n">
        <f aca="false">IF(K315=0,0,ROUND(L315/K315*100,2))</f>
        <v>100</v>
      </c>
      <c r="T315" s="56" t="s">
        <v>459</v>
      </c>
      <c r="U315" s="56" t="s">
        <v>37</v>
      </c>
      <c r="V315" s="56" t="n">
        <v>173790.02</v>
      </c>
      <c r="W315" s="55" t="n">
        <f aca="false">P315-Q315</f>
        <v>173790.02</v>
      </c>
      <c r="X315" s="55" t="n">
        <f aca="false">IF(P315=0,0,ROUND((P315-Q315)/P315*100,2))</f>
        <v>47.47</v>
      </c>
      <c r="Y315" s="55" t="n">
        <f aca="false">IFERROR(G315-F315,"")</f>
        <v>-1</v>
      </c>
      <c r="Z315" s="55" t="str">
        <f aca="false">IF(U315&lt;=0,"On Time","Late")</f>
        <v>Late</v>
      </c>
      <c r="AA315" s="55" t="str">
        <f aca="false">TEXT(E315,"yyyy-mm")</f>
        <v>2023-05</v>
      </c>
      <c r="AB315" s="55" t="n">
        <f aca="false">YEAR(E315)</f>
        <v>2023</v>
      </c>
    </row>
    <row r="316" customFormat="false" ht="15" hidden="false" customHeight="true" outlineLevel="0" collapsed="false">
      <c r="A316" s="52" t="s">
        <v>1974</v>
      </c>
      <c r="B316" s="52" t="s">
        <v>844</v>
      </c>
      <c r="C316" s="52" t="s">
        <v>1975</v>
      </c>
      <c r="D316" s="52" t="s">
        <v>1976</v>
      </c>
      <c r="E316" s="53" t="n">
        <v>44927</v>
      </c>
      <c r="F316" s="52" t="s">
        <v>1977</v>
      </c>
      <c r="G316" s="52" t="s">
        <v>1166</v>
      </c>
      <c r="H316" s="52" t="s">
        <v>15</v>
      </c>
      <c r="I316" s="52" t="s">
        <v>11</v>
      </c>
      <c r="J316" s="52" t="s">
        <v>404</v>
      </c>
      <c r="K316" s="52" t="n">
        <v>1435</v>
      </c>
      <c r="L316" s="52" t="n">
        <v>1435</v>
      </c>
      <c r="M316" s="52" t="n">
        <v>776.16</v>
      </c>
      <c r="N316" s="52" t="n">
        <v>19.3</v>
      </c>
      <c r="O316" s="54" t="n">
        <f aca="false">ROUND(M316*(1-N316/100),2)</f>
        <v>626.36</v>
      </c>
      <c r="P316" s="54" t="n">
        <f aca="false">ROUND(O316*L316,2)</f>
        <v>898826.6</v>
      </c>
      <c r="Q316" s="52" t="n">
        <v>492327.57</v>
      </c>
      <c r="R316" s="52" t="s">
        <v>380</v>
      </c>
      <c r="S316" s="54" t="n">
        <f aca="false">IF(K316=0,0,ROUND(L316/K316*100,2))</f>
        <v>100</v>
      </c>
      <c r="T316" s="52" t="s">
        <v>389</v>
      </c>
      <c r="U316" s="52" t="s">
        <v>33</v>
      </c>
      <c r="V316" s="52" t="n">
        <v>406499.03</v>
      </c>
      <c r="W316" s="55" t="n">
        <f aca="false">P316-Q316</f>
        <v>406499.03</v>
      </c>
      <c r="X316" s="55" t="n">
        <f aca="false">IF(P316=0,0,ROUND((P316-Q316)/P316*100,2))</f>
        <v>45.23</v>
      </c>
      <c r="Y316" s="55" t="n">
        <f aca="false">IFERROR(G316-F316,"")</f>
        <v>2</v>
      </c>
      <c r="Z316" s="55" t="str">
        <f aca="false">IF(U316&lt;=0,"On Time","Late")</f>
        <v>Late</v>
      </c>
      <c r="AA316" s="55" t="str">
        <f aca="false">TEXT(E316,"yyyy-mm")</f>
        <v>2023-01</v>
      </c>
      <c r="AB316" s="55" t="n">
        <f aca="false">YEAR(E316)</f>
        <v>2023</v>
      </c>
    </row>
    <row r="317" customFormat="false" ht="15" hidden="false" customHeight="true" outlineLevel="0" collapsed="false">
      <c r="A317" s="56" t="s">
        <v>1978</v>
      </c>
      <c r="B317" s="56" t="s">
        <v>1979</v>
      </c>
      <c r="C317" s="56" t="s">
        <v>1980</v>
      </c>
      <c r="D317" s="56" t="s">
        <v>1981</v>
      </c>
      <c r="E317" s="57" t="n">
        <v>45377</v>
      </c>
      <c r="F317" s="56" t="s">
        <v>1982</v>
      </c>
      <c r="G317" s="56" t="s">
        <v>1814</v>
      </c>
      <c r="H317" s="56" t="s">
        <v>21</v>
      </c>
      <c r="I317" s="56" t="s">
        <v>11</v>
      </c>
      <c r="J317" s="56" t="s">
        <v>1099</v>
      </c>
      <c r="K317" s="56" t="n">
        <v>515</v>
      </c>
      <c r="L317" s="56" t="n">
        <v>515</v>
      </c>
      <c r="M317" s="56" t="n">
        <v>118.92</v>
      </c>
      <c r="N317" s="56" t="n">
        <v>17.5</v>
      </c>
      <c r="O317" s="54" t="n">
        <f aca="false">ROUND(M317*(1-N317/100),2)</f>
        <v>98.11</v>
      </c>
      <c r="P317" s="54" t="n">
        <f aca="false">ROUND(O317*L317,2)</f>
        <v>50526.65</v>
      </c>
      <c r="Q317" s="56" t="n">
        <v>22010.96</v>
      </c>
      <c r="R317" s="56" t="s">
        <v>380</v>
      </c>
      <c r="S317" s="54" t="n">
        <f aca="false">IF(K317=0,0,ROUND(L317/K317*100,2))</f>
        <v>100</v>
      </c>
      <c r="T317" s="56" t="s">
        <v>696</v>
      </c>
      <c r="U317" s="56" t="s">
        <v>47</v>
      </c>
      <c r="V317" s="56" t="n">
        <v>28515.69</v>
      </c>
      <c r="W317" s="55" t="n">
        <f aca="false">P317-Q317</f>
        <v>28515.69</v>
      </c>
      <c r="X317" s="55" t="n">
        <f aca="false">IF(P317=0,0,ROUND((P317-Q317)/P317*100,2))</f>
        <v>56.44</v>
      </c>
      <c r="Y317" s="55" t="n">
        <f aca="false">IFERROR(G317-F317,"")</f>
        <v>3</v>
      </c>
      <c r="Z317" s="55" t="str">
        <f aca="false">IF(U317&lt;=0,"On Time","Late")</f>
        <v>Late</v>
      </c>
      <c r="AA317" s="55" t="str">
        <f aca="false">TEXT(E317,"yyyy-mm")</f>
        <v>2024-03</v>
      </c>
      <c r="AB317" s="55" t="n">
        <f aca="false">YEAR(E317)</f>
        <v>2024</v>
      </c>
    </row>
    <row r="318" customFormat="false" ht="15" hidden="false" customHeight="true" outlineLevel="0" collapsed="false">
      <c r="A318" s="52" t="s">
        <v>1983</v>
      </c>
      <c r="B318" s="52" t="s">
        <v>1984</v>
      </c>
      <c r="C318" s="52" t="s">
        <v>1985</v>
      </c>
      <c r="D318" s="52" t="s">
        <v>1633</v>
      </c>
      <c r="E318" s="53" t="n">
        <v>44887</v>
      </c>
      <c r="F318" s="52" t="s">
        <v>1934</v>
      </c>
      <c r="G318" s="52" t="s">
        <v>1911</v>
      </c>
      <c r="H318" s="52" t="s">
        <v>18</v>
      </c>
      <c r="I318" s="52" t="s">
        <v>25</v>
      </c>
      <c r="J318" s="52" t="s">
        <v>339</v>
      </c>
      <c r="K318" s="52" t="n">
        <v>558</v>
      </c>
      <c r="L318" s="52" t="n">
        <v>558</v>
      </c>
      <c r="M318" s="52" t="n">
        <v>720.78</v>
      </c>
      <c r="N318" s="52" t="n">
        <v>11.4</v>
      </c>
      <c r="O318" s="54" t="n">
        <f aca="false">ROUND(M318*(1-N318/100),2)</f>
        <v>638.61</v>
      </c>
      <c r="P318" s="54" t="n">
        <f aca="false">ROUND(O318*L318,2)</f>
        <v>356344.38</v>
      </c>
      <c r="Q318" s="52" t="n">
        <v>201368.93</v>
      </c>
      <c r="R318" s="52" t="s">
        <v>380</v>
      </c>
      <c r="S318" s="54" t="n">
        <f aca="false">IF(K318=0,0,ROUND(L318/K318*100,2))</f>
        <v>100</v>
      </c>
      <c r="T318" s="52" t="s">
        <v>1497</v>
      </c>
      <c r="U318" s="52" t="s">
        <v>31</v>
      </c>
      <c r="V318" s="52" t="n">
        <v>154975.45</v>
      </c>
      <c r="W318" s="55" t="n">
        <f aca="false">P318-Q318</f>
        <v>154975.45</v>
      </c>
      <c r="X318" s="55" t="n">
        <f aca="false">IF(P318=0,0,ROUND((P318-Q318)/P318*100,2))</f>
        <v>43.49</v>
      </c>
      <c r="Y318" s="55" t="n">
        <f aca="false">IFERROR(G318-F318,"")</f>
        <v>-1</v>
      </c>
      <c r="Z318" s="55" t="str">
        <f aca="false">IF(U318&lt;=0,"On Time","Late")</f>
        <v>Late</v>
      </c>
      <c r="AA318" s="55" t="str">
        <f aca="false">TEXT(E318,"yyyy-mm")</f>
        <v>2022-11</v>
      </c>
      <c r="AB318" s="55" t="n">
        <f aca="false">YEAR(E318)</f>
        <v>2022</v>
      </c>
    </row>
    <row r="319" customFormat="false" ht="15" hidden="false" customHeight="true" outlineLevel="0" collapsed="false">
      <c r="A319" s="56" t="s">
        <v>1986</v>
      </c>
      <c r="B319" s="56" t="s">
        <v>1865</v>
      </c>
      <c r="C319" s="56" t="s">
        <v>1987</v>
      </c>
      <c r="D319" s="56" t="s">
        <v>1988</v>
      </c>
      <c r="E319" s="57" t="n">
        <v>45376</v>
      </c>
      <c r="F319" s="56" t="s">
        <v>894</v>
      </c>
      <c r="G319" s="56" t="s">
        <v>1254</v>
      </c>
      <c r="H319" s="56" t="s">
        <v>9</v>
      </c>
      <c r="I319" s="56" t="s">
        <v>17</v>
      </c>
      <c r="J319" s="56" t="s">
        <v>515</v>
      </c>
      <c r="K319" s="56" t="n">
        <v>363</v>
      </c>
      <c r="L319" s="56" t="n">
        <v>58</v>
      </c>
      <c r="M319" s="56" t="n">
        <v>991.54</v>
      </c>
      <c r="N319" s="56" t="n">
        <v>11.7</v>
      </c>
      <c r="O319" s="54" t="n">
        <f aca="false">ROUND(M319*(1-N319/100),2)</f>
        <v>875.53</v>
      </c>
      <c r="P319" s="54" t="n">
        <f aca="false">ROUND(O319*L319,2)</f>
        <v>50780.74</v>
      </c>
      <c r="Q319" s="56" t="n">
        <v>21681.58</v>
      </c>
      <c r="R319" s="56" t="s">
        <v>371</v>
      </c>
      <c r="S319" s="54" t="n">
        <f aca="false">IF(K319=0,0,ROUND(L319/K319*100,2))</f>
        <v>15.98</v>
      </c>
      <c r="T319" s="56" t="s">
        <v>508</v>
      </c>
      <c r="U319" s="56" t="s">
        <v>47</v>
      </c>
      <c r="V319" s="56" t="n">
        <v>29099.16</v>
      </c>
      <c r="W319" s="55" t="n">
        <f aca="false">P319-Q319</f>
        <v>29099.16</v>
      </c>
      <c r="X319" s="55" t="n">
        <f aca="false">IF(P319=0,0,ROUND((P319-Q319)/P319*100,2))</f>
        <v>57.3</v>
      </c>
      <c r="Y319" s="55" t="n">
        <f aca="false">IFERROR(G319-F319,"")</f>
        <v>1</v>
      </c>
      <c r="Z319" s="55" t="str">
        <f aca="false">IF(U319&lt;=0,"On Time","Late")</f>
        <v>Late</v>
      </c>
      <c r="AA319" s="55" t="str">
        <f aca="false">TEXT(E319,"yyyy-mm")</f>
        <v>2024-03</v>
      </c>
      <c r="AB319" s="55" t="n">
        <f aca="false">YEAR(E319)</f>
        <v>2024</v>
      </c>
    </row>
    <row r="320" customFormat="false" ht="15" hidden="false" customHeight="true" outlineLevel="0" collapsed="false">
      <c r="A320" s="52" t="s">
        <v>1989</v>
      </c>
      <c r="B320" s="52" t="s">
        <v>1990</v>
      </c>
      <c r="C320" s="52" t="s">
        <v>686</v>
      </c>
      <c r="D320" s="52" t="s">
        <v>1991</v>
      </c>
      <c r="E320" s="53" t="n">
        <v>44742</v>
      </c>
      <c r="F320" s="52" t="s">
        <v>1992</v>
      </c>
      <c r="G320" s="52" t="s">
        <v>1522</v>
      </c>
      <c r="H320" s="52" t="s">
        <v>12</v>
      </c>
      <c r="I320" s="52" t="s">
        <v>27</v>
      </c>
      <c r="J320" s="52" t="s">
        <v>1300</v>
      </c>
      <c r="K320" s="52" t="n">
        <v>194</v>
      </c>
      <c r="L320" s="52" t="n">
        <v>194</v>
      </c>
      <c r="M320" s="52" t="n">
        <v>492.34</v>
      </c>
      <c r="N320" s="52" t="n">
        <v>14.1</v>
      </c>
      <c r="O320" s="54" t="n">
        <f aca="false">ROUND(M320*(1-N320/100),2)</f>
        <v>422.92</v>
      </c>
      <c r="P320" s="54" t="n">
        <f aca="false">ROUND(O320*L320,2)</f>
        <v>82046.48</v>
      </c>
      <c r="Q320" s="52" t="n">
        <v>34932.71</v>
      </c>
      <c r="R320" s="52" t="s">
        <v>371</v>
      </c>
      <c r="S320" s="54" t="n">
        <f aca="false">IF(K320=0,0,ROUND(L320/K320*100,2))</f>
        <v>100</v>
      </c>
      <c r="T320" s="52" t="s">
        <v>773</v>
      </c>
      <c r="U320" s="52" t="s">
        <v>24</v>
      </c>
      <c r="V320" s="52" t="n">
        <v>47113.77</v>
      </c>
      <c r="W320" s="55" t="n">
        <f aca="false">P320-Q320</f>
        <v>47113.77</v>
      </c>
      <c r="X320" s="55" t="n">
        <f aca="false">IF(P320=0,0,ROUND((P320-Q320)/P320*100,2))</f>
        <v>57.42</v>
      </c>
      <c r="Y320" s="55" t="n">
        <f aca="false">IFERROR(G320-F320,"")</f>
        <v>1</v>
      </c>
      <c r="Z320" s="55" t="str">
        <f aca="false">IF(U320&lt;=0,"On Time","Late")</f>
        <v>Late</v>
      </c>
      <c r="AA320" s="55" t="str">
        <f aca="false">TEXT(E320,"yyyy-mm")</f>
        <v>2022-06</v>
      </c>
      <c r="AB320" s="55" t="n">
        <f aca="false">YEAR(E320)</f>
        <v>2022</v>
      </c>
    </row>
    <row r="321" customFormat="false" ht="15" hidden="false" customHeight="true" outlineLevel="0" collapsed="false">
      <c r="A321" s="56" t="s">
        <v>1993</v>
      </c>
      <c r="B321" s="56" t="s">
        <v>887</v>
      </c>
      <c r="C321" s="56" t="s">
        <v>1994</v>
      </c>
      <c r="D321" s="56" t="s">
        <v>1995</v>
      </c>
      <c r="E321" s="57" t="n">
        <v>44715</v>
      </c>
      <c r="F321" s="56" t="s">
        <v>1996</v>
      </c>
      <c r="G321" s="56" t="s">
        <v>1316</v>
      </c>
      <c r="H321" s="56" t="s">
        <v>21</v>
      </c>
      <c r="I321" s="56" t="s">
        <v>27</v>
      </c>
      <c r="J321" s="56" t="s">
        <v>854</v>
      </c>
      <c r="K321" s="56" t="n">
        <v>1770</v>
      </c>
      <c r="L321" s="56" t="n">
        <v>1770</v>
      </c>
      <c r="M321" s="56" t="n">
        <v>983.8</v>
      </c>
      <c r="N321" s="56" t="n">
        <v>7.3</v>
      </c>
      <c r="O321" s="54" t="n">
        <f aca="false">ROUND(M321*(1-N321/100),2)</f>
        <v>911.98</v>
      </c>
      <c r="P321" s="54" t="n">
        <f aca="false">ROUND(O321*L321,2)</f>
        <v>1614204.6</v>
      </c>
      <c r="Q321" s="56" t="n">
        <v>844550.25</v>
      </c>
      <c r="R321" s="56" t="s">
        <v>371</v>
      </c>
      <c r="S321" s="54" t="n">
        <f aca="false">IF(K321=0,0,ROUND(L321/K321*100,2))</f>
        <v>100</v>
      </c>
      <c r="T321" s="56" t="s">
        <v>436</v>
      </c>
      <c r="U321" s="56" t="s">
        <v>24</v>
      </c>
      <c r="V321" s="56" t="n">
        <v>769654.35</v>
      </c>
      <c r="W321" s="55" t="n">
        <f aca="false">P321-Q321</f>
        <v>769654.35</v>
      </c>
      <c r="X321" s="55" t="n">
        <f aca="false">IF(P321=0,0,ROUND((P321-Q321)/P321*100,2))</f>
        <v>47.68</v>
      </c>
      <c r="Y321" s="55" t="n">
        <f aca="false">IFERROR(G321-F321,"")</f>
        <v>3</v>
      </c>
      <c r="Z321" s="55" t="str">
        <f aca="false">IF(U321&lt;=0,"On Time","Late")</f>
        <v>Late</v>
      </c>
      <c r="AA321" s="55" t="str">
        <f aca="false">TEXT(E321,"yyyy-mm")</f>
        <v>2022-06</v>
      </c>
      <c r="AB321" s="55" t="n">
        <f aca="false">YEAR(E321)</f>
        <v>2022</v>
      </c>
    </row>
    <row r="322" customFormat="false" ht="15" hidden="false" customHeight="true" outlineLevel="0" collapsed="false">
      <c r="A322" s="52" t="s">
        <v>1997</v>
      </c>
      <c r="B322" s="52" t="s">
        <v>1705</v>
      </c>
      <c r="C322" s="52" t="s">
        <v>1998</v>
      </c>
      <c r="D322" s="52" t="s">
        <v>1999</v>
      </c>
      <c r="E322" s="53" t="n">
        <v>45192</v>
      </c>
      <c r="F322" s="52" t="s">
        <v>736</v>
      </c>
      <c r="G322" s="52" t="s">
        <v>872</v>
      </c>
      <c r="H322" s="52" t="s">
        <v>9</v>
      </c>
      <c r="I322" s="52" t="s">
        <v>27</v>
      </c>
      <c r="J322" s="52" t="s">
        <v>867</v>
      </c>
      <c r="K322" s="52" t="n">
        <v>1423</v>
      </c>
      <c r="L322" s="52" t="n">
        <v>1423</v>
      </c>
      <c r="M322" s="52" t="n">
        <v>215.61</v>
      </c>
      <c r="N322" s="52" t="n">
        <v>10.3</v>
      </c>
      <c r="O322" s="54" t="n">
        <f aca="false">ROUND(M322*(1-N322/100),2)</f>
        <v>193.4</v>
      </c>
      <c r="P322" s="54" t="n">
        <f aca="false">ROUND(O322*L322,2)</f>
        <v>275208.2</v>
      </c>
      <c r="Q322" s="52" t="n">
        <v>127321.69</v>
      </c>
      <c r="R322" s="52" t="s">
        <v>371</v>
      </c>
      <c r="S322" s="54" t="n">
        <f aca="false">IF(K322=0,0,ROUND(L322/K322*100,2))</f>
        <v>100</v>
      </c>
      <c r="T322" s="52" t="s">
        <v>516</v>
      </c>
      <c r="U322" s="52" t="s">
        <v>41</v>
      </c>
      <c r="V322" s="52" t="n">
        <v>147886.51</v>
      </c>
      <c r="W322" s="55" t="n">
        <f aca="false">P322-Q322</f>
        <v>147886.51</v>
      </c>
      <c r="X322" s="55" t="n">
        <f aca="false">IF(P322=0,0,ROUND((P322-Q322)/P322*100,2))</f>
        <v>53.74</v>
      </c>
      <c r="Y322" s="55" t="n">
        <f aca="false">IFERROR(G322-F322,"")</f>
        <v>-1</v>
      </c>
      <c r="Z322" s="55" t="str">
        <f aca="false">IF(U322&lt;=0,"On Time","Late")</f>
        <v>Late</v>
      </c>
      <c r="AA322" s="55" t="str">
        <f aca="false">TEXT(E322,"yyyy-mm")</f>
        <v>2023-09</v>
      </c>
      <c r="AB322" s="55" t="n">
        <f aca="false">YEAR(E322)</f>
        <v>2023</v>
      </c>
    </row>
    <row r="323" customFormat="false" ht="15" hidden="false" customHeight="true" outlineLevel="0" collapsed="false">
      <c r="A323" s="56" t="s">
        <v>2000</v>
      </c>
      <c r="B323" s="56" t="s">
        <v>2001</v>
      </c>
      <c r="C323" s="56" t="s">
        <v>2002</v>
      </c>
      <c r="D323" s="56" t="s">
        <v>1260</v>
      </c>
      <c r="E323" s="57" t="n">
        <v>45408</v>
      </c>
      <c r="F323" s="56" t="s">
        <v>1487</v>
      </c>
      <c r="G323" s="56" t="s">
        <v>792</v>
      </c>
      <c r="H323" s="56" t="s">
        <v>21</v>
      </c>
      <c r="I323" s="56" t="s">
        <v>25</v>
      </c>
      <c r="J323" s="56" t="s">
        <v>1455</v>
      </c>
      <c r="K323" s="56" t="n">
        <v>1745</v>
      </c>
      <c r="L323" s="56" t="n">
        <v>1745</v>
      </c>
      <c r="M323" s="56" t="n">
        <v>82.95</v>
      </c>
      <c r="N323" s="56" t="n">
        <v>11.3</v>
      </c>
      <c r="O323" s="54" t="n">
        <f aca="false">ROUND(M323*(1-N323/100),2)</f>
        <v>73.58</v>
      </c>
      <c r="P323" s="54" t="n">
        <f aca="false">ROUND(O323*L323,2)</f>
        <v>128397.1</v>
      </c>
      <c r="Q323" s="56" t="n">
        <v>76445.73</v>
      </c>
      <c r="R323" s="56" t="s">
        <v>340</v>
      </c>
      <c r="S323" s="54" t="n">
        <f aca="false">IF(K323=0,0,ROUND(L323/K323*100,2))</f>
        <v>100</v>
      </c>
      <c r="T323" s="56" t="s">
        <v>683</v>
      </c>
      <c r="U323" s="56" t="s">
        <v>48</v>
      </c>
      <c r="V323" s="56" t="n">
        <v>51951.37</v>
      </c>
      <c r="W323" s="55" t="n">
        <f aca="false">P323-Q323</f>
        <v>51951.37</v>
      </c>
      <c r="X323" s="55" t="n">
        <f aca="false">IF(P323=0,0,ROUND((P323-Q323)/P323*100,2))</f>
        <v>40.46</v>
      </c>
      <c r="Y323" s="55" t="n">
        <f aca="false">IFERROR(G323-F323,"")</f>
        <v>2</v>
      </c>
      <c r="Z323" s="55" t="str">
        <f aca="false">IF(U323&lt;=0,"On Time","Late")</f>
        <v>Late</v>
      </c>
      <c r="AA323" s="55" t="str">
        <f aca="false">TEXT(E323,"yyyy-mm")</f>
        <v>2024-04</v>
      </c>
      <c r="AB323" s="55" t="n">
        <f aca="false">YEAR(E323)</f>
        <v>2024</v>
      </c>
    </row>
    <row r="324" customFormat="false" ht="15" hidden="false" customHeight="true" outlineLevel="0" collapsed="false">
      <c r="A324" s="52" t="s">
        <v>2003</v>
      </c>
      <c r="B324" s="52" t="s">
        <v>2004</v>
      </c>
      <c r="C324" s="52" t="s">
        <v>2005</v>
      </c>
      <c r="D324" s="52" t="s">
        <v>2006</v>
      </c>
      <c r="E324" s="53" t="n">
        <v>45600</v>
      </c>
      <c r="F324" s="52" t="s">
        <v>2007</v>
      </c>
      <c r="G324" s="52" t="s">
        <v>2007</v>
      </c>
      <c r="H324" s="52" t="s">
        <v>12</v>
      </c>
      <c r="I324" s="52" t="s">
        <v>17</v>
      </c>
      <c r="J324" s="52" t="s">
        <v>953</v>
      </c>
      <c r="K324" s="52" t="n">
        <v>1738</v>
      </c>
      <c r="L324" s="52" t="n">
        <v>1738</v>
      </c>
      <c r="M324" s="52" t="n">
        <v>783.36</v>
      </c>
      <c r="N324" s="52" t="n">
        <v>9.6</v>
      </c>
      <c r="O324" s="54" t="n">
        <f aca="false">ROUND(M324*(1-N324/100),2)</f>
        <v>708.16</v>
      </c>
      <c r="P324" s="54" t="n">
        <f aca="false">ROUND(O324*L324,2)</f>
        <v>1230782.08</v>
      </c>
      <c r="Q324" s="52" t="n">
        <v>786502.64</v>
      </c>
      <c r="R324" s="52" t="s">
        <v>371</v>
      </c>
      <c r="S324" s="54" t="n">
        <f aca="false">IF(K324=0,0,ROUND(L324/K324*100,2))</f>
        <v>100</v>
      </c>
      <c r="T324" s="52" t="s">
        <v>799</v>
      </c>
      <c r="U324" s="52" t="s">
        <v>55</v>
      </c>
      <c r="V324" s="52" t="n">
        <v>444279.44</v>
      </c>
      <c r="W324" s="55" t="n">
        <f aca="false">P324-Q324</f>
        <v>444279.44</v>
      </c>
      <c r="X324" s="55" t="n">
        <f aca="false">IF(P324=0,0,ROUND((P324-Q324)/P324*100,2))</f>
        <v>36.1</v>
      </c>
      <c r="Y324" s="55" t="n">
        <f aca="false">IFERROR(G324-F324,"")</f>
        <v>0</v>
      </c>
      <c r="Z324" s="55" t="str">
        <f aca="false">IF(U324&lt;=0,"On Time","Late")</f>
        <v>Late</v>
      </c>
      <c r="AA324" s="55" t="str">
        <f aca="false">TEXT(E324,"yyyy-mm")</f>
        <v>2024-11</v>
      </c>
      <c r="AB324" s="55" t="n">
        <f aca="false">YEAR(E324)</f>
        <v>2024</v>
      </c>
    </row>
    <row r="325" customFormat="false" ht="15" hidden="false" customHeight="true" outlineLevel="0" collapsed="false">
      <c r="A325" s="56" t="s">
        <v>2008</v>
      </c>
      <c r="B325" s="56" t="s">
        <v>2009</v>
      </c>
      <c r="C325" s="56" t="s">
        <v>2010</v>
      </c>
      <c r="D325" s="56" t="s">
        <v>2011</v>
      </c>
      <c r="E325" s="57" t="n">
        <v>44694</v>
      </c>
      <c r="F325" s="56" t="s">
        <v>1902</v>
      </c>
      <c r="G325" s="56" t="s">
        <v>695</v>
      </c>
      <c r="H325" s="56" t="s">
        <v>21</v>
      </c>
      <c r="I325" s="56" t="s">
        <v>11</v>
      </c>
      <c r="J325" s="56" t="s">
        <v>937</v>
      </c>
      <c r="K325" s="56" t="n">
        <v>1951</v>
      </c>
      <c r="L325" s="56" t="n">
        <v>1951</v>
      </c>
      <c r="M325" s="56" t="n">
        <v>556.06</v>
      </c>
      <c r="N325" s="56" t="n">
        <v>8.7</v>
      </c>
      <c r="O325" s="54" t="n">
        <f aca="false">ROUND(M325*(1-N325/100),2)</f>
        <v>507.68</v>
      </c>
      <c r="P325" s="54" t="n">
        <f aca="false">ROUND(O325*L325,2)</f>
        <v>990483.68</v>
      </c>
      <c r="Q325" s="56" t="n">
        <v>594880.4</v>
      </c>
      <c r="R325" s="56" t="s">
        <v>371</v>
      </c>
      <c r="S325" s="54" t="n">
        <f aca="false">IF(K325=0,0,ROUND(L325/K325*100,2))</f>
        <v>100</v>
      </c>
      <c r="T325" s="56" t="s">
        <v>603</v>
      </c>
      <c r="U325" s="56" t="s">
        <v>22</v>
      </c>
      <c r="V325" s="56" t="n">
        <v>395603.28</v>
      </c>
      <c r="W325" s="55" t="n">
        <f aca="false">P325-Q325</f>
        <v>395603.28</v>
      </c>
      <c r="X325" s="55" t="n">
        <f aca="false">IF(P325=0,0,ROUND((P325-Q325)/P325*100,2))</f>
        <v>39.94</v>
      </c>
      <c r="Y325" s="55" t="n">
        <f aca="false">IFERROR(G325-F325,"")</f>
        <v>1</v>
      </c>
      <c r="Z325" s="55" t="str">
        <f aca="false">IF(U325&lt;=0,"On Time","Late")</f>
        <v>Late</v>
      </c>
      <c r="AA325" s="55" t="str">
        <f aca="false">TEXT(E325,"yyyy-mm")</f>
        <v>2022-05</v>
      </c>
      <c r="AB325" s="55" t="n">
        <f aca="false">YEAR(E325)</f>
        <v>2022</v>
      </c>
    </row>
    <row r="326" customFormat="false" ht="15" hidden="false" customHeight="true" outlineLevel="0" collapsed="false">
      <c r="A326" s="52" t="s">
        <v>2012</v>
      </c>
      <c r="B326" s="52" t="s">
        <v>2013</v>
      </c>
      <c r="C326" s="52" t="s">
        <v>2014</v>
      </c>
      <c r="D326" s="52" t="s">
        <v>2015</v>
      </c>
      <c r="E326" s="53" t="n">
        <v>45337</v>
      </c>
      <c r="F326" s="52" t="s">
        <v>889</v>
      </c>
      <c r="G326" s="52" t="s">
        <v>2016</v>
      </c>
      <c r="H326" s="52" t="s">
        <v>9</v>
      </c>
      <c r="I326" s="52" t="s">
        <v>27</v>
      </c>
      <c r="J326" s="52" t="s">
        <v>900</v>
      </c>
      <c r="K326" s="52" t="n">
        <v>1515</v>
      </c>
      <c r="L326" s="52" t="n">
        <v>1515</v>
      </c>
      <c r="M326" s="52" t="n">
        <v>835.97</v>
      </c>
      <c r="N326" s="52" t="n">
        <v>5.5</v>
      </c>
      <c r="O326" s="54" t="n">
        <f aca="false">ROUND(M326*(1-N326/100),2)</f>
        <v>789.99</v>
      </c>
      <c r="P326" s="54" t="n">
        <f aca="false">ROUND(O326*L326,2)</f>
        <v>1196834.85</v>
      </c>
      <c r="Q326" s="52" t="n">
        <v>758671.53</v>
      </c>
      <c r="R326" s="52" t="s">
        <v>371</v>
      </c>
      <c r="S326" s="54" t="n">
        <f aca="false">IF(K326=0,0,ROUND(L326/K326*100,2))</f>
        <v>100</v>
      </c>
      <c r="T326" s="52" t="s">
        <v>1497</v>
      </c>
      <c r="U326" s="52" t="s">
        <v>46</v>
      </c>
      <c r="V326" s="52" t="n">
        <v>438163.32</v>
      </c>
      <c r="W326" s="55" t="n">
        <f aca="false">P326-Q326</f>
        <v>438163.32</v>
      </c>
      <c r="X326" s="55" t="n">
        <f aca="false">IF(P326=0,0,ROUND((P326-Q326)/P326*100,2))</f>
        <v>36.61</v>
      </c>
      <c r="Y326" s="55" t="n">
        <f aca="false">IFERROR(G326-F326,"")</f>
        <v>1</v>
      </c>
      <c r="Z326" s="55" t="str">
        <f aca="false">IF(U326&lt;=0,"On Time","Late")</f>
        <v>Late</v>
      </c>
      <c r="AA326" s="55" t="str">
        <f aca="false">TEXT(E326,"yyyy-mm")</f>
        <v>2024-02</v>
      </c>
      <c r="AB326" s="55" t="n">
        <f aca="false">YEAR(E326)</f>
        <v>2024</v>
      </c>
    </row>
    <row r="327" customFormat="false" ht="15" hidden="false" customHeight="true" outlineLevel="0" collapsed="false">
      <c r="A327" s="56" t="s">
        <v>2017</v>
      </c>
      <c r="B327" s="56" t="s">
        <v>2018</v>
      </c>
      <c r="C327" s="56" t="s">
        <v>2019</v>
      </c>
      <c r="D327" s="56" t="s">
        <v>2020</v>
      </c>
      <c r="E327" s="57" t="n">
        <v>44774</v>
      </c>
      <c r="F327" s="56" t="s">
        <v>2021</v>
      </c>
      <c r="G327" s="56" t="s">
        <v>2022</v>
      </c>
      <c r="H327" s="56" t="s">
        <v>15</v>
      </c>
      <c r="I327" s="56" t="s">
        <v>11</v>
      </c>
      <c r="J327" s="56" t="s">
        <v>867</v>
      </c>
      <c r="K327" s="56" t="n">
        <v>1889</v>
      </c>
      <c r="L327" s="56" t="n">
        <v>1889</v>
      </c>
      <c r="M327" s="56" t="n">
        <v>68.13</v>
      </c>
      <c r="N327" s="56" t="n">
        <v>6</v>
      </c>
      <c r="O327" s="54" t="n">
        <f aca="false">ROUND(M327*(1-N327/100),2)</f>
        <v>64.04</v>
      </c>
      <c r="P327" s="54" t="n">
        <f aca="false">ROUND(O327*L327,2)</f>
        <v>120971.56</v>
      </c>
      <c r="Q327" s="56" t="n">
        <v>75837.48</v>
      </c>
      <c r="R327" s="56" t="s">
        <v>380</v>
      </c>
      <c r="S327" s="54" t="n">
        <f aca="false">IF(K327=0,0,ROUND(L327/K327*100,2))</f>
        <v>100</v>
      </c>
      <c r="T327" s="56" t="s">
        <v>372</v>
      </c>
      <c r="U327" s="56" t="s">
        <v>28</v>
      </c>
      <c r="V327" s="56" t="n">
        <v>45134.08</v>
      </c>
      <c r="W327" s="55" t="n">
        <f aca="false">P327-Q327</f>
        <v>45134.08</v>
      </c>
      <c r="X327" s="55" t="n">
        <f aca="false">IF(P327=0,0,ROUND((P327-Q327)/P327*100,2))</f>
        <v>37.31</v>
      </c>
      <c r="Y327" s="55" t="n">
        <f aca="false">IFERROR(G327-F327,"")</f>
        <v>1</v>
      </c>
      <c r="Z327" s="55" t="str">
        <f aca="false">IF(U327&lt;=0,"On Time","Late")</f>
        <v>Late</v>
      </c>
      <c r="AA327" s="55" t="str">
        <f aca="false">TEXT(E327,"yyyy-mm")</f>
        <v>2022-08</v>
      </c>
      <c r="AB327" s="55" t="n">
        <f aca="false">YEAR(E327)</f>
        <v>2022</v>
      </c>
    </row>
    <row r="328" customFormat="false" ht="15" hidden="false" customHeight="true" outlineLevel="0" collapsed="false">
      <c r="A328" s="52" t="s">
        <v>2023</v>
      </c>
      <c r="B328" s="52" t="s">
        <v>2024</v>
      </c>
      <c r="C328" s="52" t="s">
        <v>1706</v>
      </c>
      <c r="D328" s="52" t="s">
        <v>2025</v>
      </c>
      <c r="E328" s="53" t="n">
        <v>44597</v>
      </c>
      <c r="F328" s="52" t="s">
        <v>1265</v>
      </c>
      <c r="G328" s="52" t="s">
        <v>2026</v>
      </c>
      <c r="H328" s="52" t="s">
        <v>9</v>
      </c>
      <c r="I328" s="52" t="s">
        <v>25</v>
      </c>
      <c r="J328" s="52" t="s">
        <v>1066</v>
      </c>
      <c r="K328" s="52" t="n">
        <v>1259</v>
      </c>
      <c r="L328" s="52" t="n">
        <v>1259</v>
      </c>
      <c r="M328" s="52" t="n">
        <v>583.77</v>
      </c>
      <c r="N328" s="52" t="n">
        <v>3.2</v>
      </c>
      <c r="O328" s="54" t="n">
        <f aca="false">ROUND(M328*(1-N328/100),2)</f>
        <v>565.09</v>
      </c>
      <c r="P328" s="54" t="n">
        <f aca="false">ROUND(O328*L328,2)</f>
        <v>711448.31</v>
      </c>
      <c r="Q328" s="52" t="n">
        <v>335619.05</v>
      </c>
      <c r="R328" s="52" t="s">
        <v>371</v>
      </c>
      <c r="S328" s="54" t="n">
        <f aca="false">IF(K328=0,0,ROUND(L328/K328*100,2))</f>
        <v>100</v>
      </c>
      <c r="T328" s="52" t="s">
        <v>522</v>
      </c>
      <c r="U328" s="52" t="s">
        <v>13</v>
      </c>
      <c r="V328" s="52" t="n">
        <v>375829.26</v>
      </c>
      <c r="W328" s="55" t="n">
        <f aca="false">P328-Q328</f>
        <v>375829.26</v>
      </c>
      <c r="X328" s="55" t="n">
        <f aca="false">IF(P328=0,0,ROUND((P328-Q328)/P328*100,2))</f>
        <v>52.83</v>
      </c>
      <c r="Y328" s="55" t="n">
        <f aca="false">IFERROR(G328-F328,"")</f>
        <v>-1</v>
      </c>
      <c r="Z328" s="55" t="str">
        <f aca="false">IF(U328&lt;=0,"On Time","Late")</f>
        <v>Late</v>
      </c>
      <c r="AA328" s="55" t="str">
        <f aca="false">TEXT(E328,"yyyy-mm")</f>
        <v>2022-02</v>
      </c>
      <c r="AB328" s="55" t="n">
        <f aca="false">YEAR(E328)</f>
        <v>2022</v>
      </c>
    </row>
    <row r="329" customFormat="false" ht="15" hidden="false" customHeight="true" outlineLevel="0" collapsed="false">
      <c r="A329" s="56" t="s">
        <v>2027</v>
      </c>
      <c r="B329" s="56" t="s">
        <v>970</v>
      </c>
      <c r="C329" s="56" t="s">
        <v>2028</v>
      </c>
      <c r="D329" s="56" t="s">
        <v>2029</v>
      </c>
      <c r="E329" s="57" t="n">
        <v>45012</v>
      </c>
      <c r="F329" s="56" t="s">
        <v>2030</v>
      </c>
      <c r="G329" s="56" t="s">
        <v>2031</v>
      </c>
      <c r="H329" s="56" t="s">
        <v>9</v>
      </c>
      <c r="I329" s="56" t="s">
        <v>20</v>
      </c>
      <c r="J329" s="56" t="s">
        <v>1039</v>
      </c>
      <c r="K329" s="56" t="n">
        <v>509</v>
      </c>
      <c r="L329" s="56" t="n">
        <v>509</v>
      </c>
      <c r="M329" s="56" t="n">
        <v>803.9</v>
      </c>
      <c r="N329" s="56" t="n">
        <v>2.5</v>
      </c>
      <c r="O329" s="54" t="n">
        <f aca="false">ROUND(M329*(1-N329/100),2)</f>
        <v>783.8</v>
      </c>
      <c r="P329" s="54" t="n">
        <f aca="false">ROUND(O329*L329,2)</f>
        <v>398954.2</v>
      </c>
      <c r="Q329" s="56" t="n">
        <v>172881.56</v>
      </c>
      <c r="R329" s="56" t="s">
        <v>340</v>
      </c>
      <c r="S329" s="54" t="n">
        <f aca="false">IF(K329=0,0,ROUND(L329/K329*100,2))</f>
        <v>100</v>
      </c>
      <c r="T329" s="56" t="s">
        <v>1230</v>
      </c>
      <c r="U329" s="56" t="s">
        <v>35</v>
      </c>
      <c r="V329" s="56" t="n">
        <v>226072.64</v>
      </c>
      <c r="W329" s="55" t="n">
        <f aca="false">P329-Q329</f>
        <v>226072.64</v>
      </c>
      <c r="X329" s="55" t="n">
        <f aca="false">IF(P329=0,0,ROUND((P329-Q329)/P329*100,2))</f>
        <v>56.67</v>
      </c>
      <c r="Y329" s="55" t="n">
        <f aca="false">IFERROR(G329-F329,"")</f>
        <v>1</v>
      </c>
      <c r="Z329" s="55" t="str">
        <f aca="false">IF(U329&lt;=0,"On Time","Late")</f>
        <v>Late</v>
      </c>
      <c r="AA329" s="55" t="str">
        <f aca="false">TEXT(E329,"yyyy-mm")</f>
        <v>2023-03</v>
      </c>
      <c r="AB329" s="55" t="n">
        <f aca="false">YEAR(E329)</f>
        <v>2023</v>
      </c>
    </row>
    <row r="330" customFormat="false" ht="15" hidden="false" customHeight="true" outlineLevel="0" collapsed="false">
      <c r="A330" s="52" t="s">
        <v>2032</v>
      </c>
      <c r="B330" s="52" t="s">
        <v>1965</v>
      </c>
      <c r="C330" s="52" t="s">
        <v>2033</v>
      </c>
      <c r="D330" s="52" t="s">
        <v>2034</v>
      </c>
      <c r="E330" s="53" t="n">
        <v>45608</v>
      </c>
      <c r="F330" s="52" t="s">
        <v>2035</v>
      </c>
      <c r="G330" s="52" t="s">
        <v>2035</v>
      </c>
      <c r="H330" s="52" t="s">
        <v>21</v>
      </c>
      <c r="I330" s="52" t="s">
        <v>17</v>
      </c>
      <c r="J330" s="52" t="s">
        <v>1237</v>
      </c>
      <c r="K330" s="52" t="n">
        <v>1460</v>
      </c>
      <c r="L330" s="52" t="n">
        <v>1460</v>
      </c>
      <c r="M330" s="52" t="n">
        <v>581.84</v>
      </c>
      <c r="N330" s="52" t="n">
        <v>2.2</v>
      </c>
      <c r="O330" s="54" t="n">
        <f aca="false">ROUND(M330*(1-N330/100),2)</f>
        <v>569.04</v>
      </c>
      <c r="P330" s="54" t="n">
        <f aca="false">ROUND(O330*L330,2)</f>
        <v>830798.4</v>
      </c>
      <c r="Q330" s="52" t="n">
        <v>375484.73</v>
      </c>
      <c r="R330" s="52" t="s">
        <v>371</v>
      </c>
      <c r="S330" s="54" t="n">
        <f aca="false">IF(K330=0,0,ROUND(L330/K330*100,2))</f>
        <v>100</v>
      </c>
      <c r="T330" s="52" t="s">
        <v>444</v>
      </c>
      <c r="U330" s="52" t="s">
        <v>55</v>
      </c>
      <c r="V330" s="52" t="n">
        <v>455313.67</v>
      </c>
      <c r="W330" s="55" t="n">
        <f aca="false">P330-Q330</f>
        <v>455313.67</v>
      </c>
      <c r="X330" s="55" t="n">
        <f aca="false">IF(P330=0,0,ROUND((P330-Q330)/P330*100,2))</f>
        <v>54.8</v>
      </c>
      <c r="Y330" s="55" t="n">
        <f aca="false">IFERROR(G330-F330,"")</f>
        <v>0</v>
      </c>
      <c r="Z330" s="55" t="str">
        <f aca="false">IF(U330&lt;=0,"On Time","Late")</f>
        <v>Late</v>
      </c>
      <c r="AA330" s="55" t="str">
        <f aca="false">TEXT(E330,"yyyy-mm")</f>
        <v>2024-11</v>
      </c>
      <c r="AB330" s="55" t="n">
        <f aca="false">YEAR(E330)</f>
        <v>2024</v>
      </c>
    </row>
    <row r="331" customFormat="false" ht="15" hidden="false" customHeight="true" outlineLevel="0" collapsed="false">
      <c r="A331" s="56" t="s">
        <v>2036</v>
      </c>
      <c r="B331" s="56" t="s">
        <v>2037</v>
      </c>
      <c r="C331" s="56" t="s">
        <v>1827</v>
      </c>
      <c r="D331" s="56" t="s">
        <v>1179</v>
      </c>
      <c r="E331" s="57" t="n">
        <v>44910</v>
      </c>
      <c r="F331" s="56" t="s">
        <v>2038</v>
      </c>
      <c r="G331" s="56" t="s">
        <v>2039</v>
      </c>
      <c r="H331" s="56" t="s">
        <v>18</v>
      </c>
      <c r="I331" s="56" t="s">
        <v>17</v>
      </c>
      <c r="J331" s="56" t="s">
        <v>707</v>
      </c>
      <c r="K331" s="56" t="n">
        <v>1099</v>
      </c>
      <c r="L331" s="56" t="n">
        <v>1099</v>
      </c>
      <c r="M331" s="56" t="n">
        <v>227.4</v>
      </c>
      <c r="N331" s="56" t="n">
        <v>18.5</v>
      </c>
      <c r="O331" s="54" t="n">
        <f aca="false">ROUND(M331*(1-N331/100),2)</f>
        <v>185.33</v>
      </c>
      <c r="P331" s="54" t="n">
        <f aca="false">ROUND(O331*L331,2)</f>
        <v>203677.67</v>
      </c>
      <c r="Q331" s="56" t="n">
        <v>108976.42</v>
      </c>
      <c r="R331" s="56" t="s">
        <v>380</v>
      </c>
      <c r="S331" s="54" t="n">
        <f aca="false">IF(K331=0,0,ROUND(L331/K331*100,2))</f>
        <v>100</v>
      </c>
      <c r="T331" s="56" t="s">
        <v>341</v>
      </c>
      <c r="U331" s="56" t="s">
        <v>32</v>
      </c>
      <c r="V331" s="56" t="n">
        <v>94701.25</v>
      </c>
      <c r="W331" s="55" t="n">
        <f aca="false">P331-Q331</f>
        <v>94701.25</v>
      </c>
      <c r="X331" s="55" t="n">
        <f aca="false">IF(P331=0,0,ROUND((P331-Q331)/P331*100,2))</f>
        <v>46.5</v>
      </c>
      <c r="Y331" s="55" t="n">
        <f aca="false">IFERROR(G331-F331,"")</f>
        <v>2</v>
      </c>
      <c r="Z331" s="55" t="str">
        <f aca="false">IF(U331&lt;=0,"On Time","Late")</f>
        <v>Late</v>
      </c>
      <c r="AA331" s="55" t="str">
        <f aca="false">TEXT(E331,"yyyy-mm")</f>
        <v>2022-12</v>
      </c>
      <c r="AB331" s="55" t="n">
        <f aca="false">YEAR(E331)</f>
        <v>2022</v>
      </c>
    </row>
    <row r="332" customFormat="false" ht="15" hidden="false" customHeight="true" outlineLevel="0" collapsed="false">
      <c r="A332" s="52" t="s">
        <v>2040</v>
      </c>
      <c r="B332" s="52" t="s">
        <v>2041</v>
      </c>
      <c r="C332" s="52" t="s">
        <v>2042</v>
      </c>
      <c r="D332" s="52" t="s">
        <v>2043</v>
      </c>
      <c r="E332" s="53" t="n">
        <v>44736</v>
      </c>
      <c r="F332" s="52" t="s">
        <v>1963</v>
      </c>
      <c r="G332" s="52" t="s">
        <v>1963</v>
      </c>
      <c r="H332" s="52" t="s">
        <v>15</v>
      </c>
      <c r="I332" s="52" t="s">
        <v>23</v>
      </c>
      <c r="J332" s="52" t="s">
        <v>723</v>
      </c>
      <c r="K332" s="52" t="n">
        <v>1474</v>
      </c>
      <c r="L332" s="52" t="n">
        <v>1474</v>
      </c>
      <c r="M332" s="52" t="n">
        <v>27.7</v>
      </c>
      <c r="N332" s="52" t="n">
        <v>12.4</v>
      </c>
      <c r="O332" s="54" t="n">
        <f aca="false">ROUND(M332*(1-N332/100),2)</f>
        <v>24.27</v>
      </c>
      <c r="P332" s="54" t="n">
        <f aca="false">ROUND(O332*L332,2)</f>
        <v>35773.98</v>
      </c>
      <c r="Q332" s="52" t="n">
        <v>17811.2</v>
      </c>
      <c r="R332" s="52" t="s">
        <v>380</v>
      </c>
      <c r="S332" s="54" t="n">
        <f aca="false">IF(K332=0,0,ROUND(L332/K332*100,2))</f>
        <v>100</v>
      </c>
      <c r="T332" s="52" t="s">
        <v>773</v>
      </c>
      <c r="U332" s="52" t="s">
        <v>24</v>
      </c>
      <c r="V332" s="52" t="n">
        <v>17962.78</v>
      </c>
      <c r="W332" s="55" t="n">
        <f aca="false">P332-Q332</f>
        <v>17962.78</v>
      </c>
      <c r="X332" s="55" t="n">
        <f aca="false">IF(P332=0,0,ROUND((P332-Q332)/P332*100,2))</f>
        <v>50.21</v>
      </c>
      <c r="Y332" s="55" t="n">
        <f aca="false">IFERROR(G332-F332,"")</f>
        <v>0</v>
      </c>
      <c r="Z332" s="55" t="str">
        <f aca="false">IF(U332&lt;=0,"On Time","Late")</f>
        <v>Late</v>
      </c>
      <c r="AA332" s="55" t="str">
        <f aca="false">TEXT(E332,"yyyy-mm")</f>
        <v>2022-06</v>
      </c>
      <c r="AB332" s="55" t="n">
        <f aca="false">YEAR(E332)</f>
        <v>2022</v>
      </c>
    </row>
    <row r="333" customFormat="false" ht="15" hidden="false" customHeight="true" outlineLevel="0" collapsed="false">
      <c r="A333" s="56" t="s">
        <v>2044</v>
      </c>
      <c r="B333" s="56" t="s">
        <v>2045</v>
      </c>
      <c r="C333" s="56" t="s">
        <v>2046</v>
      </c>
      <c r="D333" s="56" t="s">
        <v>2047</v>
      </c>
      <c r="E333" s="57" t="n">
        <v>45068</v>
      </c>
      <c r="F333" s="56" t="s">
        <v>2048</v>
      </c>
      <c r="G333" s="56" t="s">
        <v>1949</v>
      </c>
      <c r="H333" s="56" t="s">
        <v>9</v>
      </c>
      <c r="I333" s="56" t="s">
        <v>20</v>
      </c>
      <c r="J333" s="56" t="s">
        <v>2049</v>
      </c>
      <c r="K333" s="56" t="n">
        <v>1508</v>
      </c>
      <c r="L333" s="56" t="n">
        <v>1508</v>
      </c>
      <c r="M333" s="56" t="n">
        <v>221.93</v>
      </c>
      <c r="N333" s="56" t="n">
        <v>18.1</v>
      </c>
      <c r="O333" s="54" t="n">
        <f aca="false">ROUND(M333*(1-N333/100),2)</f>
        <v>181.76</v>
      </c>
      <c r="P333" s="54" t="n">
        <f aca="false">ROUND(O333*L333,2)</f>
        <v>274094.08</v>
      </c>
      <c r="Q333" s="56" t="n">
        <v>168706.87</v>
      </c>
      <c r="R333" s="56" t="s">
        <v>396</v>
      </c>
      <c r="S333" s="54" t="n">
        <f aca="false">IF(K333=0,0,ROUND(L333/K333*100,2))</f>
        <v>100</v>
      </c>
      <c r="T333" s="56" t="s">
        <v>537</v>
      </c>
      <c r="U333" s="56" t="s">
        <v>37</v>
      </c>
      <c r="V333" s="56" t="n">
        <v>105387.21</v>
      </c>
      <c r="W333" s="55" t="n">
        <f aca="false">P333-Q333</f>
        <v>105387.21</v>
      </c>
      <c r="X333" s="55" t="n">
        <f aca="false">IF(P333=0,0,ROUND((P333-Q333)/P333*100,2))</f>
        <v>38.45</v>
      </c>
      <c r="Y333" s="55" t="n">
        <f aca="false">IFERROR(G333-F333,"")</f>
        <v>3</v>
      </c>
      <c r="Z333" s="55" t="str">
        <f aca="false">IF(U333&lt;=0,"On Time","Late")</f>
        <v>Late</v>
      </c>
      <c r="AA333" s="55" t="str">
        <f aca="false">TEXT(E333,"yyyy-mm")</f>
        <v>2023-05</v>
      </c>
      <c r="AB333" s="55" t="n">
        <f aca="false">YEAR(E333)</f>
        <v>2023</v>
      </c>
    </row>
    <row r="334" customFormat="false" ht="15" hidden="false" customHeight="true" outlineLevel="0" collapsed="false">
      <c r="A334" s="52" t="s">
        <v>2050</v>
      </c>
      <c r="B334" s="52" t="s">
        <v>2051</v>
      </c>
      <c r="C334" s="52" t="s">
        <v>2052</v>
      </c>
      <c r="D334" s="52" t="s">
        <v>2053</v>
      </c>
      <c r="E334" s="53" t="n">
        <v>44619</v>
      </c>
      <c r="F334" s="52" t="s">
        <v>2054</v>
      </c>
      <c r="G334" s="52" t="s">
        <v>2055</v>
      </c>
      <c r="H334" s="52" t="s">
        <v>9</v>
      </c>
      <c r="I334" s="52" t="s">
        <v>17</v>
      </c>
      <c r="J334" s="52" t="s">
        <v>501</v>
      </c>
      <c r="K334" s="52" t="n">
        <v>1707</v>
      </c>
      <c r="L334" s="52" t="n">
        <v>1707</v>
      </c>
      <c r="M334" s="52" t="n">
        <v>775.22</v>
      </c>
      <c r="N334" s="52" t="n">
        <v>14.4</v>
      </c>
      <c r="O334" s="54" t="n">
        <f aca="false">ROUND(M334*(1-N334/100),2)</f>
        <v>663.59</v>
      </c>
      <c r="P334" s="54" t="n">
        <f aca="false">ROUND(O334*L334,2)</f>
        <v>1132748.13</v>
      </c>
      <c r="Q334" s="52" t="n">
        <v>736042.27</v>
      </c>
      <c r="R334" s="52" t="s">
        <v>340</v>
      </c>
      <c r="S334" s="54" t="n">
        <f aca="false">IF(K334=0,0,ROUND(L334/K334*100,2))</f>
        <v>100</v>
      </c>
      <c r="T334" s="52" t="s">
        <v>1230</v>
      </c>
      <c r="U334" s="52" t="s">
        <v>13</v>
      </c>
      <c r="V334" s="52" t="n">
        <v>396705.86</v>
      </c>
      <c r="W334" s="55" t="n">
        <f aca="false">P334-Q334</f>
        <v>396705.86</v>
      </c>
      <c r="X334" s="55" t="n">
        <f aca="false">IF(P334=0,0,ROUND((P334-Q334)/P334*100,2))</f>
        <v>35.02</v>
      </c>
      <c r="Y334" s="55" t="n">
        <f aca="false">IFERROR(G334-F334,"")</f>
        <v>2</v>
      </c>
      <c r="Z334" s="55" t="str">
        <f aca="false">IF(U334&lt;=0,"On Time","Late")</f>
        <v>Late</v>
      </c>
      <c r="AA334" s="55" t="str">
        <f aca="false">TEXT(E334,"yyyy-mm")</f>
        <v>2022-02</v>
      </c>
      <c r="AB334" s="55" t="n">
        <f aca="false">YEAR(E334)</f>
        <v>2022</v>
      </c>
    </row>
    <row r="335" customFormat="false" ht="15" hidden="false" customHeight="true" outlineLevel="0" collapsed="false">
      <c r="A335" s="56" t="s">
        <v>2056</v>
      </c>
      <c r="B335" s="56" t="s">
        <v>1154</v>
      </c>
      <c r="C335" s="56" t="s">
        <v>2057</v>
      </c>
      <c r="D335" s="56" t="s">
        <v>2058</v>
      </c>
      <c r="E335" s="57" t="n">
        <v>44825</v>
      </c>
      <c r="F335" s="56" t="s">
        <v>2059</v>
      </c>
      <c r="G335" s="56" t="s">
        <v>2059</v>
      </c>
      <c r="H335" s="56" t="s">
        <v>21</v>
      </c>
      <c r="I335" s="56" t="s">
        <v>14</v>
      </c>
      <c r="J335" s="56" t="s">
        <v>1152</v>
      </c>
      <c r="K335" s="56" t="n">
        <v>1099</v>
      </c>
      <c r="L335" s="56" t="n">
        <v>1099</v>
      </c>
      <c r="M335" s="56" t="n">
        <v>546.96</v>
      </c>
      <c r="N335" s="56" t="n">
        <v>1.6</v>
      </c>
      <c r="O335" s="54" t="n">
        <f aca="false">ROUND(M335*(1-N335/100),2)</f>
        <v>538.21</v>
      </c>
      <c r="P335" s="54" t="n">
        <f aca="false">ROUND(O335*L335,2)</f>
        <v>591492.79</v>
      </c>
      <c r="Q335" s="56" t="n">
        <v>303210.09</v>
      </c>
      <c r="R335" s="56" t="s">
        <v>340</v>
      </c>
      <c r="S335" s="54" t="n">
        <f aca="false">IF(K335=0,0,ROUND(L335/K335*100,2))</f>
        <v>100</v>
      </c>
      <c r="T335" s="56" t="s">
        <v>744</v>
      </c>
      <c r="U335" s="56" t="s">
        <v>29</v>
      </c>
      <c r="V335" s="56" t="n">
        <v>288282.7</v>
      </c>
      <c r="W335" s="55" t="n">
        <f aca="false">P335-Q335</f>
        <v>288282.7</v>
      </c>
      <c r="X335" s="55" t="n">
        <f aca="false">IF(P335=0,0,ROUND((P335-Q335)/P335*100,2))</f>
        <v>48.74</v>
      </c>
      <c r="Y335" s="55" t="n">
        <f aca="false">IFERROR(G335-F335,"")</f>
        <v>0</v>
      </c>
      <c r="Z335" s="55" t="str">
        <f aca="false">IF(U335&lt;=0,"On Time","Late")</f>
        <v>Late</v>
      </c>
      <c r="AA335" s="55" t="str">
        <f aca="false">TEXT(E335,"yyyy-mm")</f>
        <v>2022-09</v>
      </c>
      <c r="AB335" s="55" t="n">
        <f aca="false">YEAR(E335)</f>
        <v>2022</v>
      </c>
    </row>
    <row r="336" customFormat="false" ht="15" hidden="false" customHeight="true" outlineLevel="0" collapsed="false">
      <c r="A336" s="52" t="s">
        <v>2060</v>
      </c>
      <c r="B336" s="52" t="s">
        <v>326</v>
      </c>
      <c r="C336" s="52" t="s">
        <v>2061</v>
      </c>
      <c r="D336" s="52" t="s">
        <v>2062</v>
      </c>
      <c r="E336" s="53" t="n">
        <v>45461</v>
      </c>
      <c r="F336" s="52" t="s">
        <v>2063</v>
      </c>
      <c r="G336" s="52" t="s">
        <v>2063</v>
      </c>
      <c r="H336" s="52" t="s">
        <v>15</v>
      </c>
      <c r="I336" s="52" t="s">
        <v>23</v>
      </c>
      <c r="J336" s="52" t="s">
        <v>2049</v>
      </c>
      <c r="K336" s="52" t="n">
        <v>18</v>
      </c>
      <c r="L336" s="52" t="n">
        <v>18</v>
      </c>
      <c r="M336" s="52" t="n">
        <v>442.29</v>
      </c>
      <c r="N336" s="52" t="n">
        <v>12.9</v>
      </c>
      <c r="O336" s="54" t="n">
        <f aca="false">ROUND(M336*(1-N336/100),2)</f>
        <v>385.23</v>
      </c>
      <c r="P336" s="54" t="n">
        <f aca="false">ROUND(O336*L336,2)</f>
        <v>6934.14</v>
      </c>
      <c r="Q336" s="52" t="n">
        <v>3298.29</v>
      </c>
      <c r="R336" s="52" t="s">
        <v>332</v>
      </c>
      <c r="S336" s="54" t="n">
        <f aca="false">IF(K336=0,0,ROUND(L336/K336*100,2))</f>
        <v>100</v>
      </c>
      <c r="T336" s="52" t="s">
        <v>805</v>
      </c>
      <c r="U336" s="52" t="s">
        <v>50</v>
      </c>
      <c r="V336" s="52" t="n">
        <v>3635.85</v>
      </c>
      <c r="W336" s="55" t="n">
        <f aca="false">P336-Q336</f>
        <v>3635.85</v>
      </c>
      <c r="X336" s="55" t="n">
        <f aca="false">IF(P336=0,0,ROUND((P336-Q336)/P336*100,2))</f>
        <v>52.43</v>
      </c>
      <c r="Y336" s="55" t="n">
        <f aca="false">IFERROR(G336-F336,"")</f>
        <v>0</v>
      </c>
      <c r="Z336" s="55" t="str">
        <f aca="false">IF(U336&lt;=0,"On Time","Late")</f>
        <v>Late</v>
      </c>
      <c r="AA336" s="55" t="str">
        <f aca="false">TEXT(E336,"yyyy-mm")</f>
        <v>2024-06</v>
      </c>
      <c r="AB336" s="55" t="n">
        <f aca="false">YEAR(E336)</f>
        <v>2024</v>
      </c>
    </row>
    <row r="337" customFormat="false" ht="15" hidden="false" customHeight="true" outlineLevel="0" collapsed="false">
      <c r="A337" s="56" t="s">
        <v>2064</v>
      </c>
      <c r="B337" s="56" t="s">
        <v>539</v>
      </c>
      <c r="C337" s="56" t="s">
        <v>2065</v>
      </c>
      <c r="D337" s="56" t="s">
        <v>2066</v>
      </c>
      <c r="E337" s="57" t="n">
        <v>45611</v>
      </c>
      <c r="F337" s="56" t="s">
        <v>2067</v>
      </c>
      <c r="G337" s="56" t="s">
        <v>2068</v>
      </c>
      <c r="H337" s="56" t="s">
        <v>21</v>
      </c>
      <c r="I337" s="56" t="s">
        <v>27</v>
      </c>
      <c r="J337" s="56" t="s">
        <v>331</v>
      </c>
      <c r="K337" s="56" t="n">
        <v>937</v>
      </c>
      <c r="L337" s="56" t="n">
        <v>937</v>
      </c>
      <c r="M337" s="56" t="n">
        <v>564.53</v>
      </c>
      <c r="N337" s="56" t="n">
        <v>4.3</v>
      </c>
      <c r="O337" s="54" t="n">
        <f aca="false">ROUND(M337*(1-N337/100),2)</f>
        <v>540.26</v>
      </c>
      <c r="P337" s="54" t="n">
        <f aca="false">ROUND(O337*L337,2)</f>
        <v>506223.62</v>
      </c>
      <c r="Q337" s="56" t="n">
        <v>354236.41</v>
      </c>
      <c r="R337" s="56" t="s">
        <v>340</v>
      </c>
      <c r="S337" s="54" t="n">
        <f aca="false">IF(K337=0,0,ROUND(L337/K337*100,2))</f>
        <v>100</v>
      </c>
      <c r="T337" s="56" t="s">
        <v>381</v>
      </c>
      <c r="U337" s="56" t="s">
        <v>55</v>
      </c>
      <c r="V337" s="56" t="n">
        <v>151987.21</v>
      </c>
      <c r="W337" s="55" t="n">
        <f aca="false">P337-Q337</f>
        <v>151987.21</v>
      </c>
      <c r="X337" s="55" t="n">
        <f aca="false">IF(P337=0,0,ROUND((P337-Q337)/P337*100,2))</f>
        <v>30.02</v>
      </c>
      <c r="Y337" s="55" t="n">
        <f aca="false">IFERROR(G337-F337,"")</f>
        <v>1</v>
      </c>
      <c r="Z337" s="55" t="str">
        <f aca="false">IF(U337&lt;=0,"On Time","Late")</f>
        <v>Late</v>
      </c>
      <c r="AA337" s="55" t="str">
        <f aca="false">TEXT(E337,"yyyy-mm")</f>
        <v>2024-11</v>
      </c>
      <c r="AB337" s="55" t="n">
        <f aca="false">YEAR(E337)</f>
        <v>2024</v>
      </c>
    </row>
    <row r="338" customFormat="false" ht="15" hidden="false" customHeight="true" outlineLevel="0" collapsed="false">
      <c r="A338" s="52" t="s">
        <v>2069</v>
      </c>
      <c r="B338" s="52" t="s">
        <v>1108</v>
      </c>
      <c r="C338" s="52" t="s">
        <v>1796</v>
      </c>
      <c r="D338" s="52" t="s">
        <v>2070</v>
      </c>
      <c r="E338" s="53" t="n">
        <v>44577</v>
      </c>
      <c r="F338" s="52" t="s">
        <v>2071</v>
      </c>
      <c r="G338" s="52" t="s">
        <v>1057</v>
      </c>
      <c r="H338" s="52" t="s">
        <v>9</v>
      </c>
      <c r="I338" s="52" t="s">
        <v>14</v>
      </c>
      <c r="J338" s="52" t="s">
        <v>953</v>
      </c>
      <c r="K338" s="52" t="n">
        <v>1003</v>
      </c>
      <c r="L338" s="52" t="n">
        <v>1003</v>
      </c>
      <c r="M338" s="52" t="n">
        <v>550.13</v>
      </c>
      <c r="N338" s="52" t="n">
        <v>9.5</v>
      </c>
      <c r="O338" s="54" t="n">
        <f aca="false">ROUND(M338*(1-N338/100),2)</f>
        <v>497.87</v>
      </c>
      <c r="P338" s="54" t="n">
        <f aca="false">ROUND(O338*L338,2)</f>
        <v>499363.61</v>
      </c>
      <c r="Q338" s="52" t="n">
        <v>231928.91</v>
      </c>
      <c r="R338" s="52" t="s">
        <v>396</v>
      </c>
      <c r="S338" s="54" t="n">
        <f aca="false">IF(K338=0,0,ROUND(L338/K338*100,2))</f>
        <v>100</v>
      </c>
      <c r="T338" s="52" t="s">
        <v>999</v>
      </c>
      <c r="U338" s="52" t="s">
        <v>10</v>
      </c>
      <c r="V338" s="52" t="n">
        <v>267434.7</v>
      </c>
      <c r="W338" s="55" t="n">
        <f aca="false">P338-Q338</f>
        <v>267434.7</v>
      </c>
      <c r="X338" s="55" t="n">
        <f aca="false">IF(P338=0,0,ROUND((P338-Q338)/P338*100,2))</f>
        <v>53.56</v>
      </c>
      <c r="Y338" s="55" t="n">
        <f aca="false">IFERROR(G338-F338,"")</f>
        <v>-1</v>
      </c>
      <c r="Z338" s="55" t="str">
        <f aca="false">IF(U338&lt;=0,"On Time","Late")</f>
        <v>Late</v>
      </c>
      <c r="AA338" s="55" t="str">
        <f aca="false">TEXT(E338,"yyyy-mm")</f>
        <v>2022-01</v>
      </c>
      <c r="AB338" s="55" t="n">
        <f aca="false">YEAR(E338)</f>
        <v>2022</v>
      </c>
    </row>
    <row r="339" customFormat="false" ht="15" hidden="false" customHeight="true" outlineLevel="0" collapsed="false">
      <c r="A339" s="56" t="s">
        <v>2072</v>
      </c>
      <c r="B339" s="56" t="s">
        <v>2073</v>
      </c>
      <c r="C339" s="56" t="s">
        <v>2074</v>
      </c>
      <c r="D339" s="56" t="s">
        <v>2075</v>
      </c>
      <c r="E339" s="57" t="n">
        <v>44630</v>
      </c>
      <c r="F339" s="56" t="s">
        <v>2076</v>
      </c>
      <c r="G339" s="56" t="s">
        <v>2077</v>
      </c>
      <c r="H339" s="56" t="s">
        <v>15</v>
      </c>
      <c r="I339" s="56" t="s">
        <v>23</v>
      </c>
      <c r="J339" s="56" t="s">
        <v>565</v>
      </c>
      <c r="K339" s="56" t="n">
        <v>17</v>
      </c>
      <c r="L339" s="56" t="n">
        <v>17</v>
      </c>
      <c r="M339" s="56" t="n">
        <v>593.91</v>
      </c>
      <c r="N339" s="56" t="n">
        <v>13.4</v>
      </c>
      <c r="O339" s="54" t="n">
        <f aca="false">ROUND(M339*(1-N339/100),2)</f>
        <v>514.33</v>
      </c>
      <c r="P339" s="54" t="n">
        <f aca="false">ROUND(O339*L339,2)</f>
        <v>8743.61</v>
      </c>
      <c r="Q339" s="56" t="n">
        <v>4144.62</v>
      </c>
      <c r="R339" s="56" t="s">
        <v>371</v>
      </c>
      <c r="S339" s="54" t="n">
        <f aca="false">IF(K339=0,0,ROUND(L339/K339*100,2))</f>
        <v>100</v>
      </c>
      <c r="T339" s="56" t="s">
        <v>799</v>
      </c>
      <c r="U339" s="56" t="s">
        <v>16</v>
      </c>
      <c r="V339" s="56" t="n">
        <v>4598.99</v>
      </c>
      <c r="W339" s="55" t="n">
        <f aca="false">P339-Q339</f>
        <v>4598.99</v>
      </c>
      <c r="X339" s="55" t="n">
        <f aca="false">IF(P339=0,0,ROUND((P339-Q339)/P339*100,2))</f>
        <v>52.6</v>
      </c>
      <c r="Y339" s="55" t="n">
        <f aca="false">IFERROR(G339-F339,"")</f>
        <v>1</v>
      </c>
      <c r="Z339" s="55" t="str">
        <f aca="false">IF(U339&lt;=0,"On Time","Late")</f>
        <v>Late</v>
      </c>
      <c r="AA339" s="55" t="str">
        <f aca="false">TEXT(E339,"yyyy-mm")</f>
        <v>2022-03</v>
      </c>
      <c r="AB339" s="55" t="n">
        <f aca="false">YEAR(E339)</f>
        <v>2022</v>
      </c>
    </row>
    <row r="340" customFormat="false" ht="15" hidden="false" customHeight="true" outlineLevel="0" collapsed="false">
      <c r="A340" s="52" t="s">
        <v>2078</v>
      </c>
      <c r="B340" s="52" t="s">
        <v>617</v>
      </c>
      <c r="C340" s="52" t="s">
        <v>2079</v>
      </c>
      <c r="D340" s="52" t="s">
        <v>2080</v>
      </c>
      <c r="E340" s="53" t="n">
        <v>45130</v>
      </c>
      <c r="F340" s="52" t="s">
        <v>2081</v>
      </c>
      <c r="G340" s="52" t="s">
        <v>1404</v>
      </c>
      <c r="H340" s="52" t="s">
        <v>12</v>
      </c>
      <c r="I340" s="52" t="s">
        <v>27</v>
      </c>
      <c r="J340" s="52" t="s">
        <v>1310</v>
      </c>
      <c r="K340" s="52" t="n">
        <v>622</v>
      </c>
      <c r="L340" s="52" t="n">
        <v>622</v>
      </c>
      <c r="M340" s="52" t="n">
        <v>668.84</v>
      </c>
      <c r="N340" s="52" t="n">
        <v>15.1</v>
      </c>
      <c r="O340" s="54" t="n">
        <f aca="false">ROUND(M340*(1-N340/100),2)</f>
        <v>567.85</v>
      </c>
      <c r="P340" s="54" t="n">
        <f aca="false">ROUND(O340*L340,2)</f>
        <v>353202.7</v>
      </c>
      <c r="Q340" s="52" t="n">
        <v>221121.76</v>
      </c>
      <c r="R340" s="52" t="s">
        <v>340</v>
      </c>
      <c r="S340" s="54" t="n">
        <f aca="false">IF(K340=0,0,ROUND(L340/K340*100,2))</f>
        <v>100</v>
      </c>
      <c r="T340" s="52" t="s">
        <v>552</v>
      </c>
      <c r="U340" s="52" t="s">
        <v>39</v>
      </c>
      <c r="V340" s="52" t="n">
        <v>132080.94</v>
      </c>
      <c r="W340" s="55" t="n">
        <f aca="false">P340-Q340</f>
        <v>132080.94</v>
      </c>
      <c r="X340" s="55" t="n">
        <f aca="false">IF(P340=0,0,ROUND((P340-Q340)/P340*100,2))</f>
        <v>37.4</v>
      </c>
      <c r="Y340" s="55" t="n">
        <f aca="false">IFERROR(G340-F340,"")</f>
        <v>3</v>
      </c>
      <c r="Z340" s="55" t="str">
        <f aca="false">IF(U340&lt;=0,"On Time","Late")</f>
        <v>Late</v>
      </c>
      <c r="AA340" s="55" t="str">
        <f aca="false">TEXT(E340,"yyyy-mm")</f>
        <v>2023-07</v>
      </c>
      <c r="AB340" s="55" t="n">
        <f aca="false">YEAR(E340)</f>
        <v>2023</v>
      </c>
    </row>
    <row r="341" customFormat="false" ht="15" hidden="false" customHeight="true" outlineLevel="0" collapsed="false">
      <c r="A341" s="56" t="s">
        <v>2082</v>
      </c>
      <c r="B341" s="56" t="s">
        <v>2083</v>
      </c>
      <c r="C341" s="56" t="s">
        <v>2084</v>
      </c>
      <c r="D341" s="56" t="s">
        <v>2085</v>
      </c>
      <c r="E341" s="57" t="n">
        <v>44809</v>
      </c>
      <c r="F341" s="56" t="s">
        <v>1690</v>
      </c>
      <c r="G341" s="56" t="s">
        <v>2086</v>
      </c>
      <c r="H341" s="56" t="s">
        <v>9</v>
      </c>
      <c r="I341" s="56" t="s">
        <v>14</v>
      </c>
      <c r="J341" s="56" t="s">
        <v>602</v>
      </c>
      <c r="K341" s="56" t="n">
        <v>998</v>
      </c>
      <c r="L341" s="56" t="n">
        <v>998</v>
      </c>
      <c r="M341" s="56" t="n">
        <v>812.11</v>
      </c>
      <c r="N341" s="56" t="n">
        <v>9.9</v>
      </c>
      <c r="O341" s="54" t="n">
        <f aca="false">ROUND(M341*(1-N341/100),2)</f>
        <v>731.71</v>
      </c>
      <c r="P341" s="54" t="n">
        <f aca="false">ROUND(O341*L341,2)</f>
        <v>730246.58</v>
      </c>
      <c r="Q341" s="56" t="n">
        <v>367958.91</v>
      </c>
      <c r="R341" s="56" t="s">
        <v>380</v>
      </c>
      <c r="S341" s="54" t="n">
        <f aca="false">IF(K341=0,0,ROUND(L341/K341*100,2))</f>
        <v>100</v>
      </c>
      <c r="T341" s="56" t="s">
        <v>475</v>
      </c>
      <c r="U341" s="56" t="s">
        <v>29</v>
      </c>
      <c r="V341" s="56" t="n">
        <v>362287.67</v>
      </c>
      <c r="W341" s="55" t="n">
        <f aca="false">P341-Q341</f>
        <v>362287.67</v>
      </c>
      <c r="X341" s="55" t="n">
        <f aca="false">IF(P341=0,0,ROUND((P341-Q341)/P341*100,2))</f>
        <v>49.61</v>
      </c>
      <c r="Y341" s="55" t="n">
        <f aca="false">IFERROR(G341-F341,"")</f>
        <v>-1</v>
      </c>
      <c r="Z341" s="55" t="str">
        <f aca="false">IF(U341&lt;=0,"On Time","Late")</f>
        <v>Late</v>
      </c>
      <c r="AA341" s="55" t="str">
        <f aca="false">TEXT(E341,"yyyy-mm")</f>
        <v>2022-09</v>
      </c>
      <c r="AB341" s="55" t="n">
        <f aca="false">YEAR(E341)</f>
        <v>2022</v>
      </c>
    </row>
    <row r="342" customFormat="false" ht="15" hidden="false" customHeight="true" outlineLevel="0" collapsed="false">
      <c r="A342" s="52" t="s">
        <v>2087</v>
      </c>
      <c r="B342" s="52" t="s">
        <v>2088</v>
      </c>
      <c r="C342" s="52" t="s">
        <v>2089</v>
      </c>
      <c r="D342" s="52" t="s">
        <v>2090</v>
      </c>
      <c r="E342" s="53" t="n">
        <v>44961</v>
      </c>
      <c r="F342" s="52" t="s">
        <v>763</v>
      </c>
      <c r="G342" s="52" t="s">
        <v>640</v>
      </c>
      <c r="H342" s="52" t="s">
        <v>12</v>
      </c>
      <c r="I342" s="52" t="s">
        <v>11</v>
      </c>
      <c r="J342" s="52" t="s">
        <v>1191</v>
      </c>
      <c r="K342" s="52" t="n">
        <v>1455</v>
      </c>
      <c r="L342" s="52" t="n">
        <v>1455</v>
      </c>
      <c r="M342" s="52" t="n">
        <v>189.65</v>
      </c>
      <c r="N342" s="52" t="n">
        <v>0.5</v>
      </c>
      <c r="O342" s="54" t="n">
        <f aca="false">ROUND(M342*(1-N342/100),2)</f>
        <v>188.7</v>
      </c>
      <c r="P342" s="54" t="n">
        <f aca="false">ROUND(O342*L342,2)</f>
        <v>274558.5</v>
      </c>
      <c r="Q342" s="52" t="n">
        <v>154956.15</v>
      </c>
      <c r="R342" s="52" t="s">
        <v>332</v>
      </c>
      <c r="S342" s="54" t="n">
        <f aca="false">IF(K342=0,0,ROUND(L342/K342*100,2))</f>
        <v>100</v>
      </c>
      <c r="T342" s="52" t="s">
        <v>1230</v>
      </c>
      <c r="U342" s="52" t="s">
        <v>34</v>
      </c>
      <c r="V342" s="52" t="n">
        <v>119602.35</v>
      </c>
      <c r="W342" s="55" t="n">
        <f aca="false">P342-Q342</f>
        <v>119602.35</v>
      </c>
      <c r="X342" s="55" t="n">
        <f aca="false">IF(P342=0,0,ROUND((P342-Q342)/P342*100,2))</f>
        <v>43.56</v>
      </c>
      <c r="Y342" s="55" t="n">
        <f aca="false">IFERROR(G342-F342,"")</f>
        <v>-1</v>
      </c>
      <c r="Z342" s="55" t="str">
        <f aca="false">IF(U342&lt;=0,"On Time","Late")</f>
        <v>Late</v>
      </c>
      <c r="AA342" s="55" t="str">
        <f aca="false">TEXT(E342,"yyyy-mm")</f>
        <v>2023-02</v>
      </c>
      <c r="AB342" s="55" t="n">
        <f aca="false">YEAR(E342)</f>
        <v>2023</v>
      </c>
    </row>
    <row r="343" customFormat="false" ht="15" hidden="false" customHeight="true" outlineLevel="0" collapsed="false">
      <c r="A343" s="56" t="s">
        <v>2091</v>
      </c>
      <c r="B343" s="56" t="s">
        <v>2018</v>
      </c>
      <c r="C343" s="56" t="s">
        <v>2092</v>
      </c>
      <c r="D343" s="56" t="s">
        <v>2093</v>
      </c>
      <c r="E343" s="57" t="n">
        <v>44801</v>
      </c>
      <c r="F343" s="56" t="s">
        <v>2094</v>
      </c>
      <c r="G343" s="56" t="s">
        <v>2094</v>
      </c>
      <c r="H343" s="56" t="s">
        <v>21</v>
      </c>
      <c r="I343" s="56" t="s">
        <v>27</v>
      </c>
      <c r="J343" s="56" t="s">
        <v>501</v>
      </c>
      <c r="K343" s="56" t="n">
        <v>587</v>
      </c>
      <c r="L343" s="56" t="n">
        <v>587</v>
      </c>
      <c r="M343" s="56" t="n">
        <v>592.19</v>
      </c>
      <c r="N343" s="56" t="n">
        <v>2.6</v>
      </c>
      <c r="O343" s="54" t="n">
        <f aca="false">ROUND(M343*(1-N343/100),2)</f>
        <v>576.79</v>
      </c>
      <c r="P343" s="54" t="n">
        <f aca="false">ROUND(O343*L343,2)</f>
        <v>338575.73</v>
      </c>
      <c r="Q343" s="56" t="n">
        <v>178596.42</v>
      </c>
      <c r="R343" s="56" t="s">
        <v>371</v>
      </c>
      <c r="S343" s="54" t="n">
        <f aca="false">IF(K343=0,0,ROUND(L343/K343*100,2))</f>
        <v>100</v>
      </c>
      <c r="T343" s="56" t="s">
        <v>372</v>
      </c>
      <c r="U343" s="56" t="s">
        <v>28</v>
      </c>
      <c r="V343" s="56" t="n">
        <v>159979.31</v>
      </c>
      <c r="W343" s="55" t="n">
        <f aca="false">P343-Q343</f>
        <v>159979.31</v>
      </c>
      <c r="X343" s="55" t="n">
        <f aca="false">IF(P343=0,0,ROUND((P343-Q343)/P343*100,2))</f>
        <v>47.25</v>
      </c>
      <c r="Y343" s="55" t="n">
        <f aca="false">IFERROR(G343-F343,"")</f>
        <v>0</v>
      </c>
      <c r="Z343" s="55" t="str">
        <f aca="false">IF(U343&lt;=0,"On Time","Late")</f>
        <v>Late</v>
      </c>
      <c r="AA343" s="55" t="str">
        <f aca="false">TEXT(E343,"yyyy-mm")</f>
        <v>2022-08</v>
      </c>
      <c r="AB343" s="55" t="n">
        <f aca="false">YEAR(E343)</f>
        <v>2022</v>
      </c>
    </row>
    <row r="344" customFormat="false" ht="15" hidden="false" customHeight="true" outlineLevel="0" collapsed="false">
      <c r="A344" s="52" t="s">
        <v>2095</v>
      </c>
      <c r="B344" s="52" t="s">
        <v>1821</v>
      </c>
      <c r="C344" s="52" t="s">
        <v>2096</v>
      </c>
      <c r="D344" s="52" t="s">
        <v>1125</v>
      </c>
      <c r="E344" s="53" t="n">
        <v>44921</v>
      </c>
      <c r="F344" s="52" t="s">
        <v>1905</v>
      </c>
      <c r="G344" s="52" t="s">
        <v>1009</v>
      </c>
      <c r="H344" s="52" t="s">
        <v>21</v>
      </c>
      <c r="I344" s="52" t="s">
        <v>11</v>
      </c>
      <c r="J344" s="52" t="s">
        <v>427</v>
      </c>
      <c r="K344" s="52" t="n">
        <v>115</v>
      </c>
      <c r="L344" s="52" t="n">
        <v>115</v>
      </c>
      <c r="M344" s="52" t="n">
        <v>567.92</v>
      </c>
      <c r="N344" s="52" t="n">
        <v>0.9</v>
      </c>
      <c r="O344" s="54" t="n">
        <f aca="false">ROUND(M344*(1-N344/100),2)</f>
        <v>562.81</v>
      </c>
      <c r="P344" s="54" t="n">
        <f aca="false">ROUND(O344*L344,2)</f>
        <v>64723.15</v>
      </c>
      <c r="Q344" s="52" t="n">
        <v>35877.71</v>
      </c>
      <c r="R344" s="52" t="s">
        <v>371</v>
      </c>
      <c r="S344" s="54" t="n">
        <f aca="false">IF(K344=0,0,ROUND(L344/K344*100,2))</f>
        <v>100</v>
      </c>
      <c r="T344" s="52" t="s">
        <v>1230</v>
      </c>
      <c r="U344" s="52" t="s">
        <v>32</v>
      </c>
      <c r="V344" s="52" t="n">
        <v>28845.44</v>
      </c>
      <c r="W344" s="55" t="n">
        <f aca="false">P344-Q344</f>
        <v>28845.44</v>
      </c>
      <c r="X344" s="55" t="n">
        <f aca="false">IF(P344=0,0,ROUND((P344-Q344)/P344*100,2))</f>
        <v>44.57</v>
      </c>
      <c r="Y344" s="55" t="n">
        <f aca="false">IFERROR(G344-F344,"")</f>
        <v>3</v>
      </c>
      <c r="Z344" s="55" t="str">
        <f aca="false">IF(U344&lt;=0,"On Time","Late")</f>
        <v>Late</v>
      </c>
      <c r="AA344" s="55" t="str">
        <f aca="false">TEXT(E344,"yyyy-mm")</f>
        <v>2022-12</v>
      </c>
      <c r="AB344" s="55" t="n">
        <f aca="false">YEAR(E344)</f>
        <v>2022</v>
      </c>
    </row>
    <row r="345" customFormat="false" ht="15" hidden="false" customHeight="true" outlineLevel="0" collapsed="false">
      <c r="A345" s="56" t="s">
        <v>2097</v>
      </c>
      <c r="B345" s="56" t="s">
        <v>2098</v>
      </c>
      <c r="C345" s="56" t="s">
        <v>1184</v>
      </c>
      <c r="D345" s="56" t="s">
        <v>2099</v>
      </c>
      <c r="E345" s="57" t="n">
        <v>44797</v>
      </c>
      <c r="F345" s="56" t="s">
        <v>2100</v>
      </c>
      <c r="G345" s="56" t="s">
        <v>811</v>
      </c>
      <c r="H345" s="56" t="s">
        <v>12</v>
      </c>
      <c r="I345" s="56" t="s">
        <v>25</v>
      </c>
      <c r="J345" s="56" t="s">
        <v>634</v>
      </c>
      <c r="K345" s="56" t="n">
        <v>83</v>
      </c>
      <c r="L345" s="56" t="n">
        <v>83</v>
      </c>
      <c r="M345" s="56" t="n">
        <v>146.66</v>
      </c>
      <c r="N345" s="56" t="n">
        <v>3.5</v>
      </c>
      <c r="O345" s="54" t="n">
        <f aca="false">ROUND(M345*(1-N345/100),2)</f>
        <v>141.53</v>
      </c>
      <c r="P345" s="54" t="n">
        <f aca="false">ROUND(O345*L345,2)</f>
        <v>11746.99</v>
      </c>
      <c r="Q345" s="56" t="n">
        <v>5387.86</v>
      </c>
      <c r="R345" s="56" t="s">
        <v>396</v>
      </c>
      <c r="S345" s="54" t="n">
        <f aca="false">IF(K345=0,0,ROUND(L345/K345*100,2))</f>
        <v>100</v>
      </c>
      <c r="T345" s="56" t="s">
        <v>341</v>
      </c>
      <c r="U345" s="56" t="s">
        <v>28</v>
      </c>
      <c r="V345" s="56" t="n">
        <v>6359.13</v>
      </c>
      <c r="W345" s="55" t="n">
        <f aca="false">P345-Q345</f>
        <v>6359.13</v>
      </c>
      <c r="X345" s="55" t="n">
        <f aca="false">IF(P345=0,0,ROUND((P345-Q345)/P345*100,2))</f>
        <v>54.13</v>
      </c>
      <c r="Y345" s="55" t="n">
        <f aca="false">IFERROR(G345-F345,"")</f>
        <v>3</v>
      </c>
      <c r="Z345" s="55" t="str">
        <f aca="false">IF(U345&lt;=0,"On Time","Late")</f>
        <v>Late</v>
      </c>
      <c r="AA345" s="55" t="str">
        <f aca="false">TEXT(E345,"yyyy-mm")</f>
        <v>2022-08</v>
      </c>
      <c r="AB345" s="55" t="n">
        <f aca="false">YEAR(E345)</f>
        <v>2022</v>
      </c>
    </row>
    <row r="346" customFormat="false" ht="15" hidden="false" customHeight="true" outlineLevel="0" collapsed="false">
      <c r="A346" s="52" t="s">
        <v>2101</v>
      </c>
      <c r="B346" s="52" t="s">
        <v>2102</v>
      </c>
      <c r="C346" s="52" t="s">
        <v>2103</v>
      </c>
      <c r="D346" s="52" t="s">
        <v>2104</v>
      </c>
      <c r="E346" s="53" t="n">
        <v>44883</v>
      </c>
      <c r="F346" s="52" t="s">
        <v>2105</v>
      </c>
      <c r="G346" s="52" t="s">
        <v>2105</v>
      </c>
      <c r="H346" s="52" t="s">
        <v>18</v>
      </c>
      <c r="I346" s="52" t="s">
        <v>25</v>
      </c>
      <c r="J346" s="52" t="s">
        <v>565</v>
      </c>
      <c r="K346" s="52" t="n">
        <v>540</v>
      </c>
      <c r="L346" s="52" t="n">
        <v>540</v>
      </c>
      <c r="M346" s="52" t="n">
        <v>100.28</v>
      </c>
      <c r="N346" s="52" t="n">
        <v>1</v>
      </c>
      <c r="O346" s="54" t="n">
        <f aca="false">ROUND(M346*(1-N346/100),2)</f>
        <v>99.28</v>
      </c>
      <c r="P346" s="54" t="n">
        <f aca="false">ROUND(O346*L346,2)</f>
        <v>53611.2</v>
      </c>
      <c r="Q346" s="52" t="n">
        <v>21625.15</v>
      </c>
      <c r="R346" s="52" t="s">
        <v>396</v>
      </c>
      <c r="S346" s="54" t="n">
        <f aca="false">IF(K346=0,0,ROUND(L346/K346*100,2))</f>
        <v>100</v>
      </c>
      <c r="T346" s="52" t="s">
        <v>595</v>
      </c>
      <c r="U346" s="52" t="s">
        <v>31</v>
      </c>
      <c r="V346" s="52" t="n">
        <v>31986.05</v>
      </c>
      <c r="W346" s="55" t="n">
        <f aca="false">P346-Q346</f>
        <v>31986.05</v>
      </c>
      <c r="X346" s="55" t="n">
        <f aca="false">IF(P346=0,0,ROUND((P346-Q346)/P346*100,2))</f>
        <v>59.66</v>
      </c>
      <c r="Y346" s="55" t="n">
        <f aca="false">IFERROR(G346-F346,"")</f>
        <v>0</v>
      </c>
      <c r="Z346" s="55" t="str">
        <f aca="false">IF(U346&lt;=0,"On Time","Late")</f>
        <v>Late</v>
      </c>
      <c r="AA346" s="55" t="str">
        <f aca="false">TEXT(E346,"yyyy-mm")</f>
        <v>2022-11</v>
      </c>
      <c r="AB346" s="55" t="n">
        <f aca="false">YEAR(E346)</f>
        <v>2022</v>
      </c>
    </row>
    <row r="347" customFormat="false" ht="15" hidden="false" customHeight="true" outlineLevel="0" collapsed="false">
      <c r="A347" s="56" t="s">
        <v>2106</v>
      </c>
      <c r="B347" s="56" t="s">
        <v>1423</v>
      </c>
      <c r="C347" s="56" t="s">
        <v>2107</v>
      </c>
      <c r="D347" s="56" t="s">
        <v>2108</v>
      </c>
      <c r="E347" s="57" t="n">
        <v>44840</v>
      </c>
      <c r="F347" s="56" t="s">
        <v>2109</v>
      </c>
      <c r="G347" s="56" t="s">
        <v>2110</v>
      </c>
      <c r="H347" s="56" t="s">
        <v>18</v>
      </c>
      <c r="I347" s="56" t="s">
        <v>25</v>
      </c>
      <c r="J347" s="56" t="s">
        <v>458</v>
      </c>
      <c r="K347" s="56" t="n">
        <v>56</v>
      </c>
      <c r="L347" s="56" t="n">
        <v>48</v>
      </c>
      <c r="M347" s="56" t="n">
        <v>914.47</v>
      </c>
      <c r="N347" s="56" t="n">
        <v>3.4</v>
      </c>
      <c r="O347" s="54" t="n">
        <f aca="false">ROUND(M347*(1-N347/100),2)</f>
        <v>883.38</v>
      </c>
      <c r="P347" s="54" t="n">
        <f aca="false">ROUND(O347*L347,2)</f>
        <v>42402.24</v>
      </c>
      <c r="Q347" s="56" t="n">
        <v>28412.75</v>
      </c>
      <c r="R347" s="56" t="s">
        <v>371</v>
      </c>
      <c r="S347" s="54" t="n">
        <f aca="false">IF(K347=0,0,ROUND(L347/K347*100,2))</f>
        <v>85.71</v>
      </c>
      <c r="T347" s="56" t="s">
        <v>495</v>
      </c>
      <c r="U347" s="56" t="s">
        <v>30</v>
      </c>
      <c r="V347" s="56" t="n">
        <v>13989.49</v>
      </c>
      <c r="W347" s="55" t="n">
        <f aca="false">P347-Q347</f>
        <v>13989.49</v>
      </c>
      <c r="X347" s="55" t="n">
        <f aca="false">IF(P347=0,0,ROUND((P347-Q347)/P347*100,2))</f>
        <v>32.99</v>
      </c>
      <c r="Y347" s="55" t="n">
        <f aca="false">IFERROR(G347-F347,"")</f>
        <v>3</v>
      </c>
      <c r="Z347" s="55" t="str">
        <f aca="false">IF(U347&lt;=0,"On Time","Late")</f>
        <v>Late</v>
      </c>
      <c r="AA347" s="55" t="str">
        <f aca="false">TEXT(E347,"yyyy-mm")</f>
        <v>2022-10</v>
      </c>
      <c r="AB347" s="55" t="n">
        <f aca="false">YEAR(E347)</f>
        <v>2022</v>
      </c>
    </row>
    <row r="348" customFormat="false" ht="15" hidden="false" customHeight="true" outlineLevel="0" collapsed="false">
      <c r="A348" s="52" t="s">
        <v>2111</v>
      </c>
      <c r="B348" s="52" t="s">
        <v>2112</v>
      </c>
      <c r="C348" s="52" t="s">
        <v>1155</v>
      </c>
      <c r="D348" s="52" t="s">
        <v>2113</v>
      </c>
      <c r="E348" s="53" t="n">
        <v>44995</v>
      </c>
      <c r="F348" s="52" t="s">
        <v>2114</v>
      </c>
      <c r="G348" s="52" t="s">
        <v>2114</v>
      </c>
      <c r="H348" s="52" t="s">
        <v>15</v>
      </c>
      <c r="I348" s="52" t="s">
        <v>25</v>
      </c>
      <c r="J348" s="52" t="s">
        <v>1405</v>
      </c>
      <c r="K348" s="52" t="n">
        <v>1625</v>
      </c>
      <c r="L348" s="52" t="n">
        <v>1625</v>
      </c>
      <c r="M348" s="52" t="n">
        <v>812.32</v>
      </c>
      <c r="N348" s="52" t="n">
        <v>13.3</v>
      </c>
      <c r="O348" s="54" t="n">
        <f aca="false">ROUND(M348*(1-N348/100),2)</f>
        <v>704.28</v>
      </c>
      <c r="P348" s="54" t="n">
        <f aca="false">ROUND(O348*L348,2)</f>
        <v>1144455</v>
      </c>
      <c r="Q348" s="52" t="n">
        <v>560662.52</v>
      </c>
      <c r="R348" s="52" t="s">
        <v>340</v>
      </c>
      <c r="S348" s="54" t="n">
        <f aca="false">IF(K348=0,0,ROUND(L348/K348*100,2))</f>
        <v>100</v>
      </c>
      <c r="T348" s="52" t="s">
        <v>696</v>
      </c>
      <c r="U348" s="52" t="s">
        <v>35</v>
      </c>
      <c r="V348" s="52" t="n">
        <v>583792.48</v>
      </c>
      <c r="W348" s="55" t="n">
        <f aca="false">P348-Q348</f>
        <v>583792.48</v>
      </c>
      <c r="X348" s="55" t="n">
        <f aca="false">IF(P348=0,0,ROUND((P348-Q348)/P348*100,2))</f>
        <v>51.01</v>
      </c>
      <c r="Y348" s="55" t="n">
        <f aca="false">IFERROR(G348-F348,"")</f>
        <v>0</v>
      </c>
      <c r="Z348" s="55" t="str">
        <f aca="false">IF(U348&lt;=0,"On Time","Late")</f>
        <v>Late</v>
      </c>
      <c r="AA348" s="55" t="str">
        <f aca="false">TEXT(E348,"yyyy-mm")</f>
        <v>2023-03</v>
      </c>
      <c r="AB348" s="55" t="n">
        <f aca="false">YEAR(E348)</f>
        <v>2023</v>
      </c>
    </row>
    <row r="349" customFormat="false" ht="15" hidden="false" customHeight="true" outlineLevel="0" collapsed="false">
      <c r="A349" s="56" t="s">
        <v>2115</v>
      </c>
      <c r="B349" s="56" t="s">
        <v>2116</v>
      </c>
      <c r="C349" s="56" t="s">
        <v>2117</v>
      </c>
      <c r="D349" s="56" t="s">
        <v>2118</v>
      </c>
      <c r="E349" s="57" t="n">
        <v>45039</v>
      </c>
      <c r="F349" s="56" t="s">
        <v>2119</v>
      </c>
      <c r="G349" s="56" t="s">
        <v>2120</v>
      </c>
      <c r="H349" s="56" t="s">
        <v>21</v>
      </c>
      <c r="I349" s="56" t="s">
        <v>25</v>
      </c>
      <c r="J349" s="56" t="s">
        <v>1428</v>
      </c>
      <c r="K349" s="56" t="n">
        <v>1762</v>
      </c>
      <c r="L349" s="56" t="n">
        <v>1762</v>
      </c>
      <c r="M349" s="56" t="n">
        <v>483.66</v>
      </c>
      <c r="N349" s="56" t="n">
        <v>0.6</v>
      </c>
      <c r="O349" s="54" t="n">
        <f aca="false">ROUND(M349*(1-N349/100),2)</f>
        <v>480.76</v>
      </c>
      <c r="P349" s="54" t="n">
        <f aca="false">ROUND(O349*L349,2)</f>
        <v>847099.12</v>
      </c>
      <c r="Q349" s="56" t="n">
        <v>351348.68</v>
      </c>
      <c r="R349" s="56" t="s">
        <v>332</v>
      </c>
      <c r="S349" s="54" t="n">
        <f aca="false">IF(K349=0,0,ROUND(L349/K349*100,2))</f>
        <v>100</v>
      </c>
      <c r="T349" s="56" t="s">
        <v>1131</v>
      </c>
      <c r="U349" s="56" t="s">
        <v>36</v>
      </c>
      <c r="V349" s="56" t="n">
        <v>495750.44</v>
      </c>
      <c r="W349" s="55" t="n">
        <f aca="false">P349-Q349</f>
        <v>495750.44</v>
      </c>
      <c r="X349" s="55" t="n">
        <f aca="false">IF(P349=0,0,ROUND((P349-Q349)/P349*100,2))</f>
        <v>58.52</v>
      </c>
      <c r="Y349" s="55" t="n">
        <f aca="false">IFERROR(G349-F349,"")</f>
        <v>2</v>
      </c>
      <c r="Z349" s="55" t="str">
        <f aca="false">IF(U349&lt;=0,"On Time","Late")</f>
        <v>Late</v>
      </c>
      <c r="AA349" s="55" t="str">
        <f aca="false">TEXT(E349,"yyyy-mm")</f>
        <v>2023-04</v>
      </c>
      <c r="AB349" s="55" t="n">
        <f aca="false">YEAR(E349)</f>
        <v>2023</v>
      </c>
    </row>
    <row r="350" customFormat="false" ht="15" hidden="false" customHeight="true" outlineLevel="0" collapsed="false">
      <c r="A350" s="52" t="s">
        <v>2121</v>
      </c>
      <c r="B350" s="52" t="s">
        <v>2122</v>
      </c>
      <c r="C350" s="52" t="s">
        <v>2123</v>
      </c>
      <c r="D350" s="52" t="s">
        <v>2124</v>
      </c>
      <c r="E350" s="53" t="n">
        <v>45318</v>
      </c>
      <c r="F350" s="52" t="s">
        <v>1582</v>
      </c>
      <c r="G350" s="52" t="s">
        <v>1763</v>
      </c>
      <c r="H350" s="52" t="s">
        <v>18</v>
      </c>
      <c r="I350" s="52" t="s">
        <v>27</v>
      </c>
      <c r="J350" s="52" t="s">
        <v>778</v>
      </c>
      <c r="K350" s="52" t="n">
        <v>681</v>
      </c>
      <c r="L350" s="52" t="n">
        <v>681</v>
      </c>
      <c r="M350" s="52" t="n">
        <v>393.22</v>
      </c>
      <c r="N350" s="52" t="n">
        <v>10.1</v>
      </c>
      <c r="O350" s="54" t="n">
        <f aca="false">ROUND(M350*(1-N350/100),2)</f>
        <v>353.5</v>
      </c>
      <c r="P350" s="54" t="n">
        <f aca="false">ROUND(O350*L350,2)</f>
        <v>240733.5</v>
      </c>
      <c r="Q350" s="52" t="n">
        <v>164618.52</v>
      </c>
      <c r="R350" s="52" t="s">
        <v>380</v>
      </c>
      <c r="S350" s="54" t="n">
        <f aca="false">IF(K350=0,0,ROUND(L350/K350*100,2))</f>
        <v>100</v>
      </c>
      <c r="T350" s="52" t="s">
        <v>381</v>
      </c>
      <c r="U350" s="52" t="s">
        <v>45</v>
      </c>
      <c r="V350" s="52" t="n">
        <v>76114.98</v>
      </c>
      <c r="W350" s="55" t="n">
        <f aca="false">P350-Q350</f>
        <v>76114.98</v>
      </c>
      <c r="X350" s="55" t="n">
        <f aca="false">IF(P350=0,0,ROUND((P350-Q350)/P350*100,2))</f>
        <v>31.62</v>
      </c>
      <c r="Y350" s="55" t="n">
        <f aca="false">IFERROR(G350-F350,"")</f>
        <v>-1</v>
      </c>
      <c r="Z350" s="55" t="str">
        <f aca="false">IF(U350&lt;=0,"On Time","Late")</f>
        <v>Late</v>
      </c>
      <c r="AA350" s="55" t="str">
        <f aca="false">TEXT(E350,"yyyy-mm")</f>
        <v>2024-01</v>
      </c>
      <c r="AB350" s="55" t="n">
        <f aca="false">YEAR(E350)</f>
        <v>2024</v>
      </c>
    </row>
    <row r="351" customFormat="false" ht="15" hidden="false" customHeight="true" outlineLevel="0" collapsed="false">
      <c r="A351" s="56" t="s">
        <v>2125</v>
      </c>
      <c r="B351" s="56" t="s">
        <v>2126</v>
      </c>
      <c r="C351" s="56" t="s">
        <v>2127</v>
      </c>
      <c r="D351" s="56" t="s">
        <v>930</v>
      </c>
      <c r="E351" s="57" t="n">
        <v>45346</v>
      </c>
      <c r="F351" s="56" t="s">
        <v>1349</v>
      </c>
      <c r="G351" s="56" t="s">
        <v>2128</v>
      </c>
      <c r="H351" s="56" t="s">
        <v>18</v>
      </c>
      <c r="I351" s="56" t="s">
        <v>20</v>
      </c>
      <c r="J351" s="56" t="s">
        <v>1346</v>
      </c>
      <c r="K351" s="56" t="n">
        <v>392</v>
      </c>
      <c r="L351" s="56" t="n">
        <v>392</v>
      </c>
      <c r="M351" s="56" t="n">
        <v>862.05</v>
      </c>
      <c r="N351" s="56" t="n">
        <v>8.3</v>
      </c>
      <c r="O351" s="54" t="n">
        <f aca="false">ROUND(M351*(1-N351/100),2)</f>
        <v>790.5</v>
      </c>
      <c r="P351" s="54" t="n">
        <f aca="false">ROUND(O351*L351,2)</f>
        <v>309876</v>
      </c>
      <c r="Q351" s="56" t="n">
        <v>213817.95</v>
      </c>
      <c r="R351" s="56" t="s">
        <v>396</v>
      </c>
      <c r="S351" s="54" t="n">
        <f aca="false">IF(K351=0,0,ROUND(L351/K351*100,2))</f>
        <v>100</v>
      </c>
      <c r="T351" s="56" t="s">
        <v>838</v>
      </c>
      <c r="U351" s="56" t="s">
        <v>46</v>
      </c>
      <c r="V351" s="56" t="n">
        <v>96058.05</v>
      </c>
      <c r="W351" s="55" t="n">
        <f aca="false">P351-Q351</f>
        <v>96058.05</v>
      </c>
      <c r="X351" s="55" t="n">
        <f aca="false">IF(P351=0,0,ROUND((P351-Q351)/P351*100,2))</f>
        <v>31</v>
      </c>
      <c r="Y351" s="55" t="n">
        <f aca="false">IFERROR(G351-F351,"")</f>
        <v>3</v>
      </c>
      <c r="Z351" s="55" t="str">
        <f aca="false">IF(U351&lt;=0,"On Time","Late")</f>
        <v>Late</v>
      </c>
      <c r="AA351" s="55" t="str">
        <f aca="false">TEXT(E351,"yyyy-mm")</f>
        <v>2024-02</v>
      </c>
      <c r="AB351" s="55" t="n">
        <f aca="false">YEAR(E351)</f>
        <v>2024</v>
      </c>
    </row>
    <row r="352" customFormat="false" ht="15" hidden="false" customHeight="true" outlineLevel="0" collapsed="false">
      <c r="A352" s="52" t="s">
        <v>2129</v>
      </c>
      <c r="B352" s="52" t="s">
        <v>343</v>
      </c>
      <c r="C352" s="52" t="s">
        <v>1980</v>
      </c>
      <c r="D352" s="52" t="s">
        <v>2130</v>
      </c>
      <c r="E352" s="53" t="n">
        <v>45326</v>
      </c>
      <c r="F352" s="52" t="s">
        <v>2131</v>
      </c>
      <c r="G352" s="52" t="s">
        <v>2132</v>
      </c>
      <c r="H352" s="52" t="s">
        <v>12</v>
      </c>
      <c r="I352" s="52" t="s">
        <v>25</v>
      </c>
      <c r="J352" s="52" t="s">
        <v>427</v>
      </c>
      <c r="K352" s="52" t="n">
        <v>584</v>
      </c>
      <c r="L352" s="52" t="n">
        <v>584</v>
      </c>
      <c r="M352" s="52" t="n">
        <v>120.64</v>
      </c>
      <c r="N352" s="52" t="n">
        <v>8.8</v>
      </c>
      <c r="O352" s="54" t="n">
        <f aca="false">ROUND(M352*(1-N352/100),2)</f>
        <v>110.02</v>
      </c>
      <c r="P352" s="54" t="n">
        <f aca="false">ROUND(O352*L352,2)</f>
        <v>64251.68</v>
      </c>
      <c r="Q352" s="52" t="n">
        <v>39591.79</v>
      </c>
      <c r="R352" s="52" t="s">
        <v>371</v>
      </c>
      <c r="S352" s="54" t="n">
        <f aca="false">IF(K352=0,0,ROUND(L352/K352*100,2))</f>
        <v>100</v>
      </c>
      <c r="T352" s="52" t="s">
        <v>849</v>
      </c>
      <c r="U352" s="52" t="s">
        <v>46</v>
      </c>
      <c r="V352" s="52" t="n">
        <v>24659.89</v>
      </c>
      <c r="W352" s="55" t="n">
        <f aca="false">P352-Q352</f>
        <v>24659.89</v>
      </c>
      <c r="X352" s="55" t="n">
        <f aca="false">IF(P352=0,0,ROUND((P352-Q352)/P352*100,2))</f>
        <v>38.38</v>
      </c>
      <c r="Y352" s="55" t="n">
        <f aca="false">IFERROR(G352-F352,"")</f>
        <v>2</v>
      </c>
      <c r="Z352" s="55" t="str">
        <f aca="false">IF(U352&lt;=0,"On Time","Late")</f>
        <v>Late</v>
      </c>
      <c r="AA352" s="55" t="str">
        <f aca="false">TEXT(E352,"yyyy-mm")</f>
        <v>2024-02</v>
      </c>
      <c r="AB352" s="55" t="n">
        <f aca="false">YEAR(E352)</f>
        <v>2024</v>
      </c>
    </row>
    <row r="353" customFormat="false" ht="15" hidden="false" customHeight="true" outlineLevel="0" collapsed="false">
      <c r="A353" s="56" t="s">
        <v>2133</v>
      </c>
      <c r="B353" s="56" t="s">
        <v>2134</v>
      </c>
      <c r="C353" s="56" t="s">
        <v>2135</v>
      </c>
      <c r="D353" s="56" t="s">
        <v>2136</v>
      </c>
      <c r="E353" s="57" t="n">
        <v>44605</v>
      </c>
      <c r="F353" s="56" t="s">
        <v>2137</v>
      </c>
      <c r="G353" s="56" t="s">
        <v>2138</v>
      </c>
      <c r="H353" s="56" t="s">
        <v>18</v>
      </c>
      <c r="I353" s="56" t="s">
        <v>14</v>
      </c>
      <c r="J353" s="56" t="s">
        <v>427</v>
      </c>
      <c r="K353" s="56" t="n">
        <v>267</v>
      </c>
      <c r="L353" s="56" t="n">
        <v>267</v>
      </c>
      <c r="M353" s="56" t="n">
        <v>620.78</v>
      </c>
      <c r="N353" s="56" t="n">
        <v>16</v>
      </c>
      <c r="O353" s="54" t="n">
        <f aca="false">ROUND(M353*(1-N353/100),2)</f>
        <v>521.46</v>
      </c>
      <c r="P353" s="54" t="n">
        <f aca="false">ROUND(O353*L353,2)</f>
        <v>139229.82</v>
      </c>
      <c r="Q353" s="56" t="n">
        <v>67357.34</v>
      </c>
      <c r="R353" s="56" t="s">
        <v>371</v>
      </c>
      <c r="S353" s="54" t="n">
        <f aca="false">IF(K353=0,0,ROUND(L353/K353*100,2))</f>
        <v>100</v>
      </c>
      <c r="T353" s="56" t="s">
        <v>799</v>
      </c>
      <c r="U353" s="56" t="s">
        <v>13</v>
      </c>
      <c r="V353" s="56" t="n">
        <v>71872.48</v>
      </c>
      <c r="W353" s="55" t="n">
        <f aca="false">P353-Q353</f>
        <v>71872.48</v>
      </c>
      <c r="X353" s="55" t="n">
        <f aca="false">IF(P353=0,0,ROUND((P353-Q353)/P353*100,2))</f>
        <v>51.62</v>
      </c>
      <c r="Y353" s="55" t="n">
        <f aca="false">IFERROR(G353-F353,"")</f>
        <v>3</v>
      </c>
      <c r="Z353" s="55" t="str">
        <f aca="false">IF(U353&lt;=0,"On Time","Late")</f>
        <v>Late</v>
      </c>
      <c r="AA353" s="55" t="str">
        <f aca="false">TEXT(E353,"yyyy-mm")</f>
        <v>2022-02</v>
      </c>
      <c r="AB353" s="55" t="n">
        <f aca="false">YEAR(E353)</f>
        <v>2022</v>
      </c>
    </row>
    <row r="354" customFormat="false" ht="15" hidden="false" customHeight="true" outlineLevel="0" collapsed="false">
      <c r="A354" s="52" t="s">
        <v>2139</v>
      </c>
      <c r="B354" s="52" t="s">
        <v>1623</v>
      </c>
      <c r="C354" s="52" t="s">
        <v>1908</v>
      </c>
      <c r="D354" s="52" t="s">
        <v>2140</v>
      </c>
      <c r="E354" s="53" t="n">
        <v>45466</v>
      </c>
      <c r="F354" s="52" t="s">
        <v>1819</v>
      </c>
      <c r="G354" s="52" t="s">
        <v>1772</v>
      </c>
      <c r="H354" s="52" t="s">
        <v>21</v>
      </c>
      <c r="I354" s="52" t="s">
        <v>27</v>
      </c>
      <c r="J354" s="52" t="s">
        <v>953</v>
      </c>
      <c r="K354" s="52" t="n">
        <v>1566</v>
      </c>
      <c r="L354" s="52" t="n">
        <v>1566</v>
      </c>
      <c r="M354" s="52" t="n">
        <v>152.47</v>
      </c>
      <c r="N354" s="52" t="n">
        <v>11.3</v>
      </c>
      <c r="O354" s="54" t="n">
        <f aca="false">ROUND(M354*(1-N354/100),2)</f>
        <v>135.24</v>
      </c>
      <c r="P354" s="54" t="n">
        <f aca="false">ROUND(O354*L354,2)</f>
        <v>211785.84</v>
      </c>
      <c r="Q354" s="52" t="n">
        <v>146842.53</v>
      </c>
      <c r="R354" s="52" t="s">
        <v>371</v>
      </c>
      <c r="S354" s="54" t="n">
        <f aca="false">IF(K354=0,0,ROUND(L354/K354*100,2))</f>
        <v>100</v>
      </c>
      <c r="T354" s="52" t="s">
        <v>372</v>
      </c>
      <c r="U354" s="52" t="s">
        <v>50</v>
      </c>
      <c r="V354" s="52" t="n">
        <v>64943.31</v>
      </c>
      <c r="W354" s="55" t="n">
        <f aca="false">P354-Q354</f>
        <v>64943.31</v>
      </c>
      <c r="X354" s="55" t="n">
        <f aca="false">IF(P354=0,0,ROUND((P354-Q354)/P354*100,2))</f>
        <v>30.66</v>
      </c>
      <c r="Y354" s="55" t="n">
        <f aca="false">IFERROR(G354-F354,"")</f>
        <v>2</v>
      </c>
      <c r="Z354" s="55" t="str">
        <f aca="false">IF(U354&lt;=0,"On Time","Late")</f>
        <v>Late</v>
      </c>
      <c r="AA354" s="55" t="str">
        <f aca="false">TEXT(E354,"yyyy-mm")</f>
        <v>2024-06</v>
      </c>
      <c r="AB354" s="55" t="n">
        <f aca="false">YEAR(E354)</f>
        <v>2024</v>
      </c>
    </row>
    <row r="355" customFormat="false" ht="15" hidden="false" customHeight="true" outlineLevel="0" collapsed="false">
      <c r="A355" s="56" t="s">
        <v>2141</v>
      </c>
      <c r="B355" s="56" t="s">
        <v>1682</v>
      </c>
      <c r="C355" s="56" t="s">
        <v>2142</v>
      </c>
      <c r="D355" s="56" t="s">
        <v>2143</v>
      </c>
      <c r="E355" s="57" t="n">
        <v>45225</v>
      </c>
      <c r="F355" s="56" t="s">
        <v>527</v>
      </c>
      <c r="G355" s="56" t="s">
        <v>1823</v>
      </c>
      <c r="H355" s="56" t="s">
        <v>12</v>
      </c>
      <c r="I355" s="56" t="s">
        <v>14</v>
      </c>
      <c r="J355" s="56" t="s">
        <v>404</v>
      </c>
      <c r="K355" s="56" t="n">
        <v>1693</v>
      </c>
      <c r="L355" s="56" t="n">
        <v>1693</v>
      </c>
      <c r="M355" s="56" t="n">
        <v>766.63</v>
      </c>
      <c r="N355" s="56" t="n">
        <v>6.8</v>
      </c>
      <c r="O355" s="54" t="n">
        <f aca="false">ROUND(M355*(1-N355/100),2)</f>
        <v>714.5</v>
      </c>
      <c r="P355" s="54" t="n">
        <f aca="false">ROUND(O355*L355,2)</f>
        <v>1209648.5</v>
      </c>
      <c r="Q355" s="56" t="n">
        <v>799410.12</v>
      </c>
      <c r="R355" s="56" t="s">
        <v>332</v>
      </c>
      <c r="S355" s="54" t="n">
        <f aca="false">IF(K355=0,0,ROUND(L355/K355*100,2))</f>
        <v>100</v>
      </c>
      <c r="T355" s="56" t="s">
        <v>428</v>
      </c>
      <c r="U355" s="56" t="s">
        <v>42</v>
      </c>
      <c r="V355" s="56" t="n">
        <v>410238.38</v>
      </c>
      <c r="W355" s="55" t="n">
        <f aca="false">P355-Q355</f>
        <v>410238.38</v>
      </c>
      <c r="X355" s="55" t="n">
        <f aca="false">IF(P355=0,0,ROUND((P355-Q355)/P355*100,2))</f>
        <v>33.91</v>
      </c>
      <c r="Y355" s="55" t="n">
        <f aca="false">IFERROR(G355-F355,"")</f>
        <v>3</v>
      </c>
      <c r="Z355" s="55" t="str">
        <f aca="false">IF(U355&lt;=0,"On Time","Late")</f>
        <v>Late</v>
      </c>
      <c r="AA355" s="55" t="str">
        <f aca="false">TEXT(E355,"yyyy-mm")</f>
        <v>2023-10</v>
      </c>
      <c r="AB355" s="55" t="n">
        <f aca="false">YEAR(E355)</f>
        <v>2023</v>
      </c>
    </row>
    <row r="356" customFormat="false" ht="15" hidden="false" customHeight="true" outlineLevel="0" collapsed="false">
      <c r="A356" s="52" t="s">
        <v>2144</v>
      </c>
      <c r="B356" s="52" t="s">
        <v>2145</v>
      </c>
      <c r="C356" s="52" t="s">
        <v>2146</v>
      </c>
      <c r="D356" s="52" t="s">
        <v>2147</v>
      </c>
      <c r="E356" s="53" t="n">
        <v>44658</v>
      </c>
      <c r="F356" s="52" t="s">
        <v>1465</v>
      </c>
      <c r="G356" s="52" t="s">
        <v>2148</v>
      </c>
      <c r="H356" s="52" t="s">
        <v>15</v>
      </c>
      <c r="I356" s="52" t="s">
        <v>27</v>
      </c>
      <c r="J356" s="52" t="s">
        <v>926</v>
      </c>
      <c r="K356" s="52" t="n">
        <v>101</v>
      </c>
      <c r="L356" s="52" t="n">
        <v>101</v>
      </c>
      <c r="M356" s="52" t="n">
        <v>106.45</v>
      </c>
      <c r="N356" s="52" t="n">
        <v>16.2</v>
      </c>
      <c r="O356" s="54" t="n">
        <f aca="false">ROUND(M356*(1-N356/100),2)</f>
        <v>89.21</v>
      </c>
      <c r="P356" s="54" t="n">
        <f aca="false">ROUND(O356*L356,2)</f>
        <v>9010.21</v>
      </c>
      <c r="Q356" s="52" t="n">
        <v>4005.61</v>
      </c>
      <c r="R356" s="52" t="s">
        <v>332</v>
      </c>
      <c r="S356" s="54" t="n">
        <f aca="false">IF(K356=0,0,ROUND(L356/K356*100,2))</f>
        <v>100</v>
      </c>
      <c r="T356" s="52" t="s">
        <v>573</v>
      </c>
      <c r="U356" s="52" t="s">
        <v>19</v>
      </c>
      <c r="V356" s="52" t="n">
        <v>5004.6</v>
      </c>
      <c r="W356" s="55" t="n">
        <f aca="false">P356-Q356</f>
        <v>5004.6</v>
      </c>
      <c r="X356" s="55" t="n">
        <f aca="false">IF(P356=0,0,ROUND((P356-Q356)/P356*100,2))</f>
        <v>55.54</v>
      </c>
      <c r="Y356" s="55" t="n">
        <f aca="false">IFERROR(G356-F356,"")</f>
        <v>2</v>
      </c>
      <c r="Z356" s="55" t="str">
        <f aca="false">IF(U356&lt;=0,"On Time","Late")</f>
        <v>Late</v>
      </c>
      <c r="AA356" s="55" t="str">
        <f aca="false">TEXT(E356,"yyyy-mm")</f>
        <v>2022-04</v>
      </c>
      <c r="AB356" s="55" t="n">
        <f aca="false">YEAR(E356)</f>
        <v>2022</v>
      </c>
    </row>
    <row r="357" customFormat="false" ht="15" hidden="false" customHeight="true" outlineLevel="0" collapsed="false">
      <c r="A357" s="56" t="s">
        <v>2149</v>
      </c>
      <c r="B357" s="56" t="s">
        <v>2083</v>
      </c>
      <c r="C357" s="56" t="s">
        <v>2150</v>
      </c>
      <c r="D357" s="56" t="s">
        <v>2151</v>
      </c>
      <c r="E357" s="57" t="n">
        <v>44739</v>
      </c>
      <c r="F357" s="56" t="s">
        <v>2152</v>
      </c>
      <c r="G357" s="56" t="s">
        <v>1522</v>
      </c>
      <c r="H357" s="56" t="s">
        <v>9</v>
      </c>
      <c r="I357" s="56" t="s">
        <v>14</v>
      </c>
      <c r="J357" s="56" t="s">
        <v>758</v>
      </c>
      <c r="K357" s="56" t="n">
        <v>423</v>
      </c>
      <c r="L357" s="56" t="n">
        <v>423</v>
      </c>
      <c r="M357" s="56" t="n">
        <v>957.55</v>
      </c>
      <c r="N357" s="56" t="n">
        <v>15.1</v>
      </c>
      <c r="O357" s="54" t="n">
        <f aca="false">ROUND(M357*(1-N357/100),2)</f>
        <v>812.96</v>
      </c>
      <c r="P357" s="54" t="n">
        <f aca="false">ROUND(O357*L357,2)</f>
        <v>343882.08</v>
      </c>
      <c r="Q357" s="56" t="n">
        <v>221944.29</v>
      </c>
      <c r="R357" s="56" t="s">
        <v>380</v>
      </c>
      <c r="S357" s="54" t="n">
        <f aca="false">IF(K357=0,0,ROUND(L357/K357*100,2))</f>
        <v>100</v>
      </c>
      <c r="T357" s="56" t="s">
        <v>522</v>
      </c>
      <c r="U357" s="56" t="s">
        <v>24</v>
      </c>
      <c r="V357" s="56" t="n">
        <v>121937.79</v>
      </c>
      <c r="W357" s="55" t="n">
        <f aca="false">P357-Q357</f>
        <v>121937.79</v>
      </c>
      <c r="X357" s="55" t="n">
        <f aca="false">IF(P357=0,0,ROUND((P357-Q357)/P357*100,2))</f>
        <v>35.46</v>
      </c>
      <c r="Y357" s="55" t="n">
        <f aca="false">IFERROR(G357-F357,"")</f>
        <v>3</v>
      </c>
      <c r="Z357" s="55" t="str">
        <f aca="false">IF(U357&lt;=0,"On Time","Late")</f>
        <v>Late</v>
      </c>
      <c r="AA357" s="55" t="str">
        <f aca="false">TEXT(E357,"yyyy-mm")</f>
        <v>2022-06</v>
      </c>
      <c r="AB357" s="55" t="n">
        <f aca="false">YEAR(E357)</f>
        <v>2022</v>
      </c>
    </row>
    <row r="358" customFormat="false" ht="15" hidden="false" customHeight="true" outlineLevel="0" collapsed="false">
      <c r="A358" s="52" t="s">
        <v>2153</v>
      </c>
      <c r="B358" s="52" t="s">
        <v>1391</v>
      </c>
      <c r="C358" s="52" t="s">
        <v>1884</v>
      </c>
      <c r="D358" s="52" t="s">
        <v>1872</v>
      </c>
      <c r="E358" s="53" t="n">
        <v>45330</v>
      </c>
      <c r="F358" s="52" t="s">
        <v>1582</v>
      </c>
      <c r="G358" s="52" t="s">
        <v>1582</v>
      </c>
      <c r="H358" s="52" t="s">
        <v>21</v>
      </c>
      <c r="I358" s="52" t="s">
        <v>17</v>
      </c>
      <c r="J358" s="52" t="s">
        <v>1197</v>
      </c>
      <c r="K358" s="52" t="n">
        <v>1339</v>
      </c>
      <c r="L358" s="52" t="n">
        <v>1339</v>
      </c>
      <c r="M358" s="52" t="n">
        <v>236.6</v>
      </c>
      <c r="N358" s="52" t="n">
        <v>9.3</v>
      </c>
      <c r="O358" s="54" t="n">
        <f aca="false">ROUND(M358*(1-N358/100),2)</f>
        <v>214.6</v>
      </c>
      <c r="P358" s="54" t="n">
        <f aca="false">ROUND(O358*L358,2)</f>
        <v>287349.4</v>
      </c>
      <c r="Q358" s="52" t="n">
        <v>159932.91</v>
      </c>
      <c r="R358" s="52" t="s">
        <v>340</v>
      </c>
      <c r="S358" s="54" t="n">
        <f aca="false">IF(K358=0,0,ROUND(L358/K358*100,2))</f>
        <v>100</v>
      </c>
      <c r="T358" s="52" t="s">
        <v>467</v>
      </c>
      <c r="U358" s="52" t="s">
        <v>46</v>
      </c>
      <c r="V358" s="52" t="n">
        <v>127416.49</v>
      </c>
      <c r="W358" s="55" t="n">
        <f aca="false">P358-Q358</f>
        <v>127416.49</v>
      </c>
      <c r="X358" s="55" t="n">
        <f aca="false">IF(P358=0,0,ROUND((P358-Q358)/P358*100,2))</f>
        <v>44.34</v>
      </c>
      <c r="Y358" s="55" t="n">
        <f aca="false">IFERROR(G358-F358,"")</f>
        <v>0</v>
      </c>
      <c r="Z358" s="55" t="str">
        <f aca="false">IF(U358&lt;=0,"On Time","Late")</f>
        <v>Late</v>
      </c>
      <c r="AA358" s="55" t="str">
        <f aca="false">TEXT(E358,"yyyy-mm")</f>
        <v>2024-02</v>
      </c>
      <c r="AB358" s="55" t="n">
        <f aca="false">YEAR(E358)</f>
        <v>2024</v>
      </c>
    </row>
    <row r="359" customFormat="false" ht="15" hidden="false" customHeight="true" outlineLevel="0" collapsed="false">
      <c r="A359" s="56" t="s">
        <v>2154</v>
      </c>
      <c r="B359" s="56" t="s">
        <v>2155</v>
      </c>
      <c r="C359" s="56" t="s">
        <v>2156</v>
      </c>
      <c r="D359" s="56" t="s">
        <v>2157</v>
      </c>
      <c r="E359" s="57" t="n">
        <v>44796</v>
      </c>
      <c r="F359" s="56" t="s">
        <v>1469</v>
      </c>
      <c r="G359" s="56" t="s">
        <v>2158</v>
      </c>
      <c r="H359" s="56" t="s">
        <v>12</v>
      </c>
      <c r="I359" s="56" t="s">
        <v>20</v>
      </c>
      <c r="J359" s="56" t="s">
        <v>565</v>
      </c>
      <c r="K359" s="56" t="n">
        <v>1660</v>
      </c>
      <c r="L359" s="56" t="n">
        <v>1660</v>
      </c>
      <c r="M359" s="56" t="n">
        <v>271.4</v>
      </c>
      <c r="N359" s="56" t="n">
        <v>14.2</v>
      </c>
      <c r="O359" s="54" t="n">
        <f aca="false">ROUND(M359*(1-N359/100),2)</f>
        <v>232.86</v>
      </c>
      <c r="P359" s="54" t="n">
        <f aca="false">ROUND(O359*L359,2)</f>
        <v>386547.6</v>
      </c>
      <c r="Q359" s="56" t="n">
        <v>193560.13</v>
      </c>
      <c r="R359" s="56" t="s">
        <v>332</v>
      </c>
      <c r="S359" s="54" t="n">
        <f aca="false">IF(K359=0,0,ROUND(L359/K359*100,2))</f>
        <v>100</v>
      </c>
      <c r="T359" s="56" t="s">
        <v>348</v>
      </c>
      <c r="U359" s="56" t="s">
        <v>28</v>
      </c>
      <c r="V359" s="56" t="n">
        <v>192987.47</v>
      </c>
      <c r="W359" s="55" t="n">
        <f aca="false">P359-Q359</f>
        <v>192987.47</v>
      </c>
      <c r="X359" s="55" t="n">
        <f aca="false">IF(P359=0,0,ROUND((P359-Q359)/P359*100,2))</f>
        <v>49.93</v>
      </c>
      <c r="Y359" s="55" t="n">
        <f aca="false">IFERROR(G359-F359,"")</f>
        <v>2</v>
      </c>
      <c r="Z359" s="55" t="str">
        <f aca="false">IF(U359&lt;=0,"On Time","Late")</f>
        <v>Late</v>
      </c>
      <c r="AA359" s="55" t="str">
        <f aca="false">TEXT(E359,"yyyy-mm")</f>
        <v>2022-08</v>
      </c>
      <c r="AB359" s="55" t="n">
        <f aca="false">YEAR(E359)</f>
        <v>2022</v>
      </c>
    </row>
    <row r="360" customFormat="false" ht="15" hidden="false" customHeight="true" outlineLevel="0" collapsed="false">
      <c r="A360" s="52" t="s">
        <v>2159</v>
      </c>
      <c r="B360" s="52" t="s">
        <v>2160</v>
      </c>
      <c r="C360" s="52" t="s">
        <v>1462</v>
      </c>
      <c r="D360" s="52" t="s">
        <v>2161</v>
      </c>
      <c r="E360" s="53" t="n">
        <v>44807</v>
      </c>
      <c r="F360" s="52" t="s">
        <v>1397</v>
      </c>
      <c r="G360" s="52" t="s">
        <v>1398</v>
      </c>
      <c r="H360" s="52" t="s">
        <v>12</v>
      </c>
      <c r="I360" s="52" t="s">
        <v>17</v>
      </c>
      <c r="J360" s="52" t="s">
        <v>818</v>
      </c>
      <c r="K360" s="52" t="n">
        <v>486</v>
      </c>
      <c r="L360" s="52" t="n">
        <v>486</v>
      </c>
      <c r="M360" s="52" t="n">
        <v>401.8</v>
      </c>
      <c r="N360" s="52" t="n">
        <v>6.1</v>
      </c>
      <c r="O360" s="54" t="n">
        <f aca="false">ROUND(M360*(1-N360/100),2)</f>
        <v>377.29</v>
      </c>
      <c r="P360" s="54" t="n">
        <f aca="false">ROUND(O360*L360,2)</f>
        <v>183362.94</v>
      </c>
      <c r="Q360" s="52" t="n">
        <v>114297.66</v>
      </c>
      <c r="R360" s="52" t="s">
        <v>380</v>
      </c>
      <c r="S360" s="54" t="n">
        <f aca="false">IF(K360=0,0,ROUND(L360/K360*100,2))</f>
        <v>100</v>
      </c>
      <c r="T360" s="52" t="s">
        <v>838</v>
      </c>
      <c r="U360" s="52" t="s">
        <v>29</v>
      </c>
      <c r="V360" s="52" t="n">
        <v>69065.28</v>
      </c>
      <c r="W360" s="55" t="n">
        <f aca="false">P360-Q360</f>
        <v>69065.28</v>
      </c>
      <c r="X360" s="55" t="n">
        <f aca="false">IF(P360=0,0,ROUND((P360-Q360)/P360*100,2))</f>
        <v>37.67</v>
      </c>
      <c r="Y360" s="55" t="n">
        <f aca="false">IFERROR(G360-F360,"")</f>
        <v>2</v>
      </c>
      <c r="Z360" s="55" t="str">
        <f aca="false">IF(U360&lt;=0,"On Time","Late")</f>
        <v>Late</v>
      </c>
      <c r="AA360" s="55" t="str">
        <f aca="false">TEXT(E360,"yyyy-mm")</f>
        <v>2022-09</v>
      </c>
      <c r="AB360" s="55" t="n">
        <f aca="false">YEAR(E360)</f>
        <v>2022</v>
      </c>
    </row>
    <row r="361" customFormat="false" ht="15" hidden="false" customHeight="true" outlineLevel="0" collapsed="false">
      <c r="A361" s="56" t="s">
        <v>2162</v>
      </c>
      <c r="B361" s="56" t="s">
        <v>2163</v>
      </c>
      <c r="C361" s="56" t="s">
        <v>2164</v>
      </c>
      <c r="D361" s="56" t="s">
        <v>2165</v>
      </c>
      <c r="E361" s="57" t="n">
        <v>45401</v>
      </c>
      <c r="F361" s="56" t="s">
        <v>2166</v>
      </c>
      <c r="G361" s="56" t="s">
        <v>2167</v>
      </c>
      <c r="H361" s="56" t="s">
        <v>12</v>
      </c>
      <c r="I361" s="56" t="s">
        <v>23</v>
      </c>
      <c r="J361" s="56" t="s">
        <v>347</v>
      </c>
      <c r="K361" s="56" t="n">
        <v>1129</v>
      </c>
      <c r="L361" s="56" t="n">
        <v>244</v>
      </c>
      <c r="M361" s="56" t="n">
        <v>828.44</v>
      </c>
      <c r="N361" s="56" t="n">
        <v>0.1</v>
      </c>
      <c r="O361" s="54" t="n">
        <f aca="false">ROUND(M361*(1-N361/100),2)</f>
        <v>827.61</v>
      </c>
      <c r="P361" s="54" t="n">
        <f aca="false">ROUND(O361*L361,2)</f>
        <v>201936.84</v>
      </c>
      <c r="Q361" s="56" t="n">
        <v>104064.43</v>
      </c>
      <c r="R361" s="56" t="s">
        <v>396</v>
      </c>
      <c r="S361" s="54" t="n">
        <f aca="false">IF(K361=0,0,ROUND(L361/K361*100,2))</f>
        <v>21.61</v>
      </c>
      <c r="T361" s="56" t="s">
        <v>838</v>
      </c>
      <c r="U361" s="56" t="s">
        <v>48</v>
      </c>
      <c r="V361" s="56" t="n">
        <v>97872.41</v>
      </c>
      <c r="W361" s="55" t="n">
        <f aca="false">P361-Q361</f>
        <v>97872.41</v>
      </c>
      <c r="X361" s="55" t="n">
        <f aca="false">IF(P361=0,0,ROUND((P361-Q361)/P361*100,2))</f>
        <v>48.47</v>
      </c>
      <c r="Y361" s="55" t="n">
        <f aca="false">IFERROR(G361-F361,"")</f>
        <v>1</v>
      </c>
      <c r="Z361" s="55" t="str">
        <f aca="false">IF(U361&lt;=0,"On Time","Late")</f>
        <v>Late</v>
      </c>
      <c r="AA361" s="55" t="str">
        <f aca="false">TEXT(E361,"yyyy-mm")</f>
        <v>2024-04</v>
      </c>
      <c r="AB361" s="55" t="n">
        <f aca="false">YEAR(E361)</f>
        <v>2024</v>
      </c>
    </row>
    <row r="362" customFormat="false" ht="15" hidden="false" customHeight="true" outlineLevel="0" collapsed="false">
      <c r="A362" s="52" t="s">
        <v>2168</v>
      </c>
      <c r="B362" s="52" t="s">
        <v>2169</v>
      </c>
      <c r="C362" s="52" t="s">
        <v>2170</v>
      </c>
      <c r="D362" s="52" t="s">
        <v>2171</v>
      </c>
      <c r="E362" s="53" t="n">
        <v>45588</v>
      </c>
      <c r="F362" s="52" t="s">
        <v>750</v>
      </c>
      <c r="G362" s="52" t="s">
        <v>1372</v>
      </c>
      <c r="H362" s="52" t="s">
        <v>12</v>
      </c>
      <c r="I362" s="52" t="s">
        <v>25</v>
      </c>
      <c r="J362" s="52" t="s">
        <v>1300</v>
      </c>
      <c r="K362" s="52" t="n">
        <v>1695</v>
      </c>
      <c r="L362" s="52" t="n">
        <v>1695</v>
      </c>
      <c r="M362" s="52" t="n">
        <v>98.61</v>
      </c>
      <c r="N362" s="52" t="n">
        <v>10.3</v>
      </c>
      <c r="O362" s="54" t="n">
        <f aca="false">ROUND(M362*(1-N362/100),2)</f>
        <v>88.45</v>
      </c>
      <c r="P362" s="54" t="n">
        <f aca="false">ROUND(O362*L362,2)</f>
        <v>149922.75</v>
      </c>
      <c r="Q362" s="52" t="n">
        <v>62895.24</v>
      </c>
      <c r="R362" s="52" t="s">
        <v>332</v>
      </c>
      <c r="S362" s="54" t="n">
        <f aca="false">IF(K362=0,0,ROUND(L362/K362*100,2))</f>
        <v>100</v>
      </c>
      <c r="T362" s="52" t="s">
        <v>620</v>
      </c>
      <c r="U362" s="52" t="s">
        <v>54</v>
      </c>
      <c r="V362" s="52" t="n">
        <v>87027.51</v>
      </c>
      <c r="W362" s="55" t="n">
        <f aca="false">P362-Q362</f>
        <v>87027.51</v>
      </c>
      <c r="X362" s="55" t="n">
        <f aca="false">IF(P362=0,0,ROUND((P362-Q362)/P362*100,2))</f>
        <v>58.05</v>
      </c>
      <c r="Y362" s="55" t="n">
        <f aca="false">IFERROR(G362-F362,"")</f>
        <v>3</v>
      </c>
      <c r="Z362" s="55" t="str">
        <f aca="false">IF(U362&lt;=0,"On Time","Late")</f>
        <v>Late</v>
      </c>
      <c r="AA362" s="55" t="str">
        <f aca="false">TEXT(E362,"yyyy-mm")</f>
        <v>2024-10</v>
      </c>
      <c r="AB362" s="55" t="n">
        <f aca="false">YEAR(E362)</f>
        <v>2024</v>
      </c>
    </row>
    <row r="363" customFormat="false" ht="15" hidden="false" customHeight="true" outlineLevel="0" collapsed="false">
      <c r="A363" s="56" t="s">
        <v>2172</v>
      </c>
      <c r="B363" s="56" t="s">
        <v>343</v>
      </c>
      <c r="C363" s="56" t="s">
        <v>2173</v>
      </c>
      <c r="D363" s="56" t="s">
        <v>2174</v>
      </c>
      <c r="E363" s="57" t="n">
        <v>44645</v>
      </c>
      <c r="F363" s="56" t="s">
        <v>557</v>
      </c>
      <c r="G363" s="56" t="s">
        <v>1483</v>
      </c>
      <c r="H363" s="56" t="s">
        <v>18</v>
      </c>
      <c r="I363" s="56" t="s">
        <v>20</v>
      </c>
      <c r="J363" s="56" t="s">
        <v>751</v>
      </c>
      <c r="K363" s="56" t="n">
        <v>240</v>
      </c>
      <c r="L363" s="56" t="n">
        <v>240</v>
      </c>
      <c r="M363" s="56" t="n">
        <v>874.19</v>
      </c>
      <c r="N363" s="56" t="n">
        <v>8</v>
      </c>
      <c r="O363" s="54" t="n">
        <f aca="false">ROUND(M363*(1-N363/100),2)</f>
        <v>804.25</v>
      </c>
      <c r="P363" s="54" t="n">
        <f aca="false">ROUND(O363*L363,2)</f>
        <v>193020</v>
      </c>
      <c r="Q363" s="56" t="n">
        <v>108120.44</v>
      </c>
      <c r="R363" s="56" t="s">
        <v>340</v>
      </c>
      <c r="S363" s="54" t="n">
        <f aca="false">IF(K363=0,0,ROUND(L363/K363*100,2))</f>
        <v>100</v>
      </c>
      <c r="T363" s="56" t="s">
        <v>348</v>
      </c>
      <c r="U363" s="56" t="s">
        <v>16</v>
      </c>
      <c r="V363" s="56" t="n">
        <v>84899.56</v>
      </c>
      <c r="W363" s="55" t="n">
        <f aca="false">P363-Q363</f>
        <v>84899.56</v>
      </c>
      <c r="X363" s="55" t="n">
        <f aca="false">IF(P363=0,0,ROUND((P363-Q363)/P363*100,2))</f>
        <v>43.98</v>
      </c>
      <c r="Y363" s="55" t="n">
        <f aca="false">IFERROR(G363-F363,"")</f>
        <v>1</v>
      </c>
      <c r="Z363" s="55" t="str">
        <f aca="false">IF(U363&lt;=0,"On Time","Late")</f>
        <v>Late</v>
      </c>
      <c r="AA363" s="55" t="str">
        <f aca="false">TEXT(E363,"yyyy-mm")</f>
        <v>2022-03</v>
      </c>
      <c r="AB363" s="55" t="n">
        <f aca="false">YEAR(E363)</f>
        <v>2022</v>
      </c>
    </row>
    <row r="364" customFormat="false" ht="15" hidden="false" customHeight="true" outlineLevel="0" collapsed="false">
      <c r="A364" s="52" t="s">
        <v>2175</v>
      </c>
      <c r="B364" s="52" t="s">
        <v>2176</v>
      </c>
      <c r="C364" s="52" t="s">
        <v>2177</v>
      </c>
      <c r="D364" s="52" t="s">
        <v>748</v>
      </c>
      <c r="E364" s="53" t="n">
        <v>45636</v>
      </c>
      <c r="F364" s="52" t="s">
        <v>2178</v>
      </c>
      <c r="G364" s="52" t="s">
        <v>2179</v>
      </c>
      <c r="H364" s="52" t="s">
        <v>21</v>
      </c>
      <c r="I364" s="52" t="s">
        <v>14</v>
      </c>
      <c r="J364" s="52" t="s">
        <v>2180</v>
      </c>
      <c r="K364" s="52" t="n">
        <v>68</v>
      </c>
      <c r="L364" s="52" t="n">
        <v>68</v>
      </c>
      <c r="M364" s="52" t="n">
        <v>297.67</v>
      </c>
      <c r="N364" s="52" t="n">
        <v>5.5</v>
      </c>
      <c r="O364" s="54" t="n">
        <f aca="false">ROUND(M364*(1-N364/100),2)</f>
        <v>281.3</v>
      </c>
      <c r="P364" s="54" t="n">
        <f aca="false">ROUND(O364*L364,2)</f>
        <v>19128.4</v>
      </c>
      <c r="Q364" s="52" t="n">
        <v>9521.38</v>
      </c>
      <c r="R364" s="52" t="s">
        <v>340</v>
      </c>
      <c r="S364" s="54" t="n">
        <f aca="false">IF(K364=0,0,ROUND(L364/K364*100,2))</f>
        <v>100</v>
      </c>
      <c r="T364" s="52" t="s">
        <v>1131</v>
      </c>
      <c r="U364" s="52" t="s">
        <v>56</v>
      </c>
      <c r="V364" s="52" t="n">
        <v>9607.02</v>
      </c>
      <c r="W364" s="55" t="n">
        <f aca="false">P364-Q364</f>
        <v>9607.02</v>
      </c>
      <c r="X364" s="55" t="n">
        <f aca="false">IF(P364=0,0,ROUND((P364-Q364)/P364*100,2))</f>
        <v>50.22</v>
      </c>
      <c r="Y364" s="55" t="n">
        <f aca="false">IFERROR(G364-F364,"")</f>
        <v>-1</v>
      </c>
      <c r="Z364" s="55" t="str">
        <f aca="false">IF(U364&lt;=0,"On Time","Late")</f>
        <v>Late</v>
      </c>
      <c r="AA364" s="55" t="str">
        <f aca="false">TEXT(E364,"yyyy-mm")</f>
        <v>2024-12</v>
      </c>
      <c r="AB364" s="55" t="n">
        <f aca="false">YEAR(E364)</f>
        <v>2024</v>
      </c>
    </row>
    <row r="365" customFormat="false" ht="15" hidden="false" customHeight="true" outlineLevel="0" collapsed="false">
      <c r="A365" s="56" t="s">
        <v>2181</v>
      </c>
      <c r="B365" s="56" t="s">
        <v>2182</v>
      </c>
      <c r="C365" s="56" t="s">
        <v>2183</v>
      </c>
      <c r="D365" s="56" t="s">
        <v>2184</v>
      </c>
      <c r="E365" s="57" t="n">
        <v>44952</v>
      </c>
      <c r="F365" s="56" t="s">
        <v>2185</v>
      </c>
      <c r="G365" s="56" t="s">
        <v>2185</v>
      </c>
      <c r="H365" s="56" t="s">
        <v>9</v>
      </c>
      <c r="I365" s="56" t="s">
        <v>25</v>
      </c>
      <c r="J365" s="56" t="s">
        <v>435</v>
      </c>
      <c r="K365" s="56" t="n">
        <v>201</v>
      </c>
      <c r="L365" s="56" t="n">
        <v>201</v>
      </c>
      <c r="M365" s="56" t="n">
        <v>706.79</v>
      </c>
      <c r="N365" s="56" t="n">
        <v>3.8</v>
      </c>
      <c r="O365" s="54" t="n">
        <f aca="false">ROUND(M365*(1-N365/100),2)</f>
        <v>679.93</v>
      </c>
      <c r="P365" s="54" t="n">
        <f aca="false">ROUND(O365*L365,2)</f>
        <v>136665.93</v>
      </c>
      <c r="Q365" s="56" t="n">
        <v>66476.89</v>
      </c>
      <c r="R365" s="56" t="s">
        <v>371</v>
      </c>
      <c r="S365" s="54" t="n">
        <f aca="false">IF(K365=0,0,ROUND(L365/K365*100,2))</f>
        <v>100</v>
      </c>
      <c r="T365" s="56" t="s">
        <v>389</v>
      </c>
      <c r="U365" s="56" t="s">
        <v>33</v>
      </c>
      <c r="V365" s="56" t="n">
        <v>70189.04</v>
      </c>
      <c r="W365" s="55" t="n">
        <f aca="false">P365-Q365</f>
        <v>70189.04</v>
      </c>
      <c r="X365" s="55" t="n">
        <f aca="false">IF(P365=0,0,ROUND((P365-Q365)/P365*100,2))</f>
        <v>51.36</v>
      </c>
      <c r="Y365" s="55" t="n">
        <f aca="false">IFERROR(G365-F365,"")</f>
        <v>0</v>
      </c>
      <c r="Z365" s="55" t="str">
        <f aca="false">IF(U365&lt;=0,"On Time","Late")</f>
        <v>Late</v>
      </c>
      <c r="AA365" s="55" t="str">
        <f aca="false">TEXT(E365,"yyyy-mm")</f>
        <v>2023-01</v>
      </c>
      <c r="AB365" s="55" t="n">
        <f aca="false">YEAR(E365)</f>
        <v>2023</v>
      </c>
    </row>
    <row r="366" customFormat="false" ht="15" hidden="false" customHeight="true" outlineLevel="0" collapsed="false">
      <c r="A366" s="52" t="s">
        <v>2186</v>
      </c>
      <c r="B366" s="52" t="s">
        <v>2187</v>
      </c>
      <c r="C366" s="52" t="s">
        <v>351</v>
      </c>
      <c r="D366" s="52" t="s">
        <v>1432</v>
      </c>
      <c r="E366" s="53" t="n">
        <v>44617</v>
      </c>
      <c r="F366" s="52" t="s">
        <v>2188</v>
      </c>
      <c r="G366" s="52" t="s">
        <v>2189</v>
      </c>
      <c r="H366" s="52" t="s">
        <v>18</v>
      </c>
      <c r="I366" s="52" t="s">
        <v>17</v>
      </c>
      <c r="J366" s="52" t="s">
        <v>787</v>
      </c>
      <c r="K366" s="52" t="n">
        <v>108</v>
      </c>
      <c r="L366" s="52" t="n">
        <v>108</v>
      </c>
      <c r="M366" s="52" t="n">
        <v>22.85</v>
      </c>
      <c r="N366" s="52" t="n">
        <v>11.3</v>
      </c>
      <c r="O366" s="54" t="n">
        <f aca="false">ROUND(M366*(1-N366/100),2)</f>
        <v>20.27</v>
      </c>
      <c r="P366" s="54" t="n">
        <f aca="false">ROUND(O366*L366,2)</f>
        <v>2189.16</v>
      </c>
      <c r="Q366" s="52" t="n">
        <v>1122.28</v>
      </c>
      <c r="R366" s="52" t="s">
        <v>380</v>
      </c>
      <c r="S366" s="54" t="n">
        <f aca="false">IF(K366=0,0,ROUND(L366/K366*100,2))</f>
        <v>100</v>
      </c>
      <c r="T366" s="52" t="s">
        <v>428</v>
      </c>
      <c r="U366" s="52" t="s">
        <v>13</v>
      </c>
      <c r="V366" s="52" t="n">
        <v>1066.88</v>
      </c>
      <c r="W366" s="55" t="n">
        <f aca="false">P366-Q366</f>
        <v>1066.88</v>
      </c>
      <c r="X366" s="55" t="n">
        <f aca="false">IF(P366=0,0,ROUND((P366-Q366)/P366*100,2))</f>
        <v>48.73</v>
      </c>
      <c r="Y366" s="55" t="n">
        <f aca="false">IFERROR(G366-F366,"")</f>
        <v>-1</v>
      </c>
      <c r="Z366" s="55" t="str">
        <f aca="false">IF(U366&lt;=0,"On Time","Late")</f>
        <v>Late</v>
      </c>
      <c r="AA366" s="55" t="str">
        <f aca="false">TEXT(E366,"yyyy-mm")</f>
        <v>2022-02</v>
      </c>
      <c r="AB366" s="55" t="n">
        <f aca="false">YEAR(E366)</f>
        <v>2022</v>
      </c>
    </row>
    <row r="367" customFormat="false" ht="15" hidden="false" customHeight="true" outlineLevel="0" collapsed="false">
      <c r="A367" s="56" t="s">
        <v>2190</v>
      </c>
      <c r="B367" s="56" t="s">
        <v>928</v>
      </c>
      <c r="C367" s="56" t="s">
        <v>903</v>
      </c>
      <c r="D367" s="56" t="s">
        <v>2191</v>
      </c>
      <c r="E367" s="57" t="n">
        <v>44598</v>
      </c>
      <c r="F367" s="56" t="s">
        <v>2192</v>
      </c>
      <c r="G367" s="56" t="s">
        <v>2192</v>
      </c>
      <c r="H367" s="56" t="s">
        <v>21</v>
      </c>
      <c r="I367" s="56" t="s">
        <v>11</v>
      </c>
      <c r="J367" s="56" t="s">
        <v>718</v>
      </c>
      <c r="K367" s="56" t="n">
        <v>1188</v>
      </c>
      <c r="L367" s="56" t="n">
        <v>1188</v>
      </c>
      <c r="M367" s="56" t="n">
        <v>630.75</v>
      </c>
      <c r="N367" s="56" t="n">
        <v>7.4</v>
      </c>
      <c r="O367" s="54" t="n">
        <f aca="false">ROUND(M367*(1-N367/100),2)</f>
        <v>584.07</v>
      </c>
      <c r="P367" s="54" t="n">
        <f aca="false">ROUND(O367*L367,2)</f>
        <v>693875.16</v>
      </c>
      <c r="Q367" s="56" t="n">
        <v>345860.78</v>
      </c>
      <c r="R367" s="56" t="s">
        <v>332</v>
      </c>
      <c r="S367" s="54" t="n">
        <f aca="false">IF(K367=0,0,ROUND(L367/K367*100,2))</f>
        <v>100</v>
      </c>
      <c r="T367" s="56" t="s">
        <v>508</v>
      </c>
      <c r="U367" s="56" t="s">
        <v>13</v>
      </c>
      <c r="V367" s="56" t="n">
        <v>348014.38</v>
      </c>
      <c r="W367" s="55" t="n">
        <f aca="false">P367-Q367</f>
        <v>348014.38</v>
      </c>
      <c r="X367" s="55" t="n">
        <f aca="false">IF(P367=0,0,ROUND((P367-Q367)/P367*100,2))</f>
        <v>50.16</v>
      </c>
      <c r="Y367" s="55" t="n">
        <f aca="false">IFERROR(G367-F367,"")</f>
        <v>0</v>
      </c>
      <c r="Z367" s="55" t="str">
        <f aca="false">IF(U367&lt;=0,"On Time","Late")</f>
        <v>Late</v>
      </c>
      <c r="AA367" s="55" t="str">
        <f aca="false">TEXT(E367,"yyyy-mm")</f>
        <v>2022-02</v>
      </c>
      <c r="AB367" s="55" t="n">
        <f aca="false">YEAR(E367)</f>
        <v>2022</v>
      </c>
    </row>
    <row r="368" customFormat="false" ht="15" hidden="false" customHeight="true" outlineLevel="0" collapsed="false">
      <c r="A368" s="52" t="s">
        <v>2193</v>
      </c>
      <c r="B368" s="52" t="s">
        <v>1048</v>
      </c>
      <c r="C368" s="52" t="s">
        <v>2194</v>
      </c>
      <c r="D368" s="52" t="s">
        <v>471</v>
      </c>
      <c r="E368" s="53" t="n">
        <v>44962</v>
      </c>
      <c r="F368" s="52" t="s">
        <v>763</v>
      </c>
      <c r="G368" s="52" t="s">
        <v>330</v>
      </c>
      <c r="H368" s="52" t="s">
        <v>9</v>
      </c>
      <c r="I368" s="52" t="s">
        <v>14</v>
      </c>
      <c r="J368" s="52" t="s">
        <v>551</v>
      </c>
      <c r="K368" s="52" t="n">
        <v>1196</v>
      </c>
      <c r="L368" s="52" t="n">
        <v>1196</v>
      </c>
      <c r="M368" s="52" t="n">
        <v>696.08</v>
      </c>
      <c r="N368" s="52" t="n">
        <v>14.3</v>
      </c>
      <c r="O368" s="54" t="n">
        <f aca="false">ROUND(M368*(1-N368/100),2)</f>
        <v>596.54</v>
      </c>
      <c r="P368" s="54" t="n">
        <f aca="false">ROUND(O368*L368,2)</f>
        <v>713461.84</v>
      </c>
      <c r="Q368" s="52" t="n">
        <v>438810.34</v>
      </c>
      <c r="R368" s="52" t="s">
        <v>396</v>
      </c>
      <c r="S368" s="54" t="n">
        <f aca="false">IF(K368=0,0,ROUND(L368/K368*100,2))</f>
        <v>100</v>
      </c>
      <c r="T368" s="52" t="s">
        <v>838</v>
      </c>
      <c r="U368" s="52" t="s">
        <v>34</v>
      </c>
      <c r="V368" s="52" t="n">
        <v>274651.5</v>
      </c>
      <c r="W368" s="55" t="n">
        <f aca="false">P368-Q368</f>
        <v>274651.5</v>
      </c>
      <c r="X368" s="55" t="n">
        <f aca="false">IF(P368=0,0,ROUND((P368-Q368)/P368*100,2))</f>
        <v>38.5</v>
      </c>
      <c r="Y368" s="55" t="n">
        <f aca="false">IFERROR(G368-F368,"")</f>
        <v>1</v>
      </c>
      <c r="Z368" s="55" t="str">
        <f aca="false">IF(U368&lt;=0,"On Time","Late")</f>
        <v>Late</v>
      </c>
      <c r="AA368" s="55" t="str">
        <f aca="false">TEXT(E368,"yyyy-mm")</f>
        <v>2023-02</v>
      </c>
      <c r="AB368" s="55" t="n">
        <f aca="false">YEAR(E368)</f>
        <v>2023</v>
      </c>
    </row>
    <row r="369" customFormat="false" ht="15" hidden="false" customHeight="true" outlineLevel="0" collapsed="false">
      <c r="A369" s="56" t="s">
        <v>2195</v>
      </c>
      <c r="B369" s="56" t="s">
        <v>2155</v>
      </c>
      <c r="C369" s="56" t="s">
        <v>2196</v>
      </c>
      <c r="D369" s="56" t="s">
        <v>2197</v>
      </c>
      <c r="E369" s="57" t="n">
        <v>44779</v>
      </c>
      <c r="F369" s="56" t="s">
        <v>1703</v>
      </c>
      <c r="G369" s="56" t="s">
        <v>1004</v>
      </c>
      <c r="H369" s="56" t="s">
        <v>18</v>
      </c>
      <c r="I369" s="56" t="s">
        <v>11</v>
      </c>
      <c r="J369" s="56" t="s">
        <v>551</v>
      </c>
      <c r="K369" s="56" t="n">
        <v>1985</v>
      </c>
      <c r="L369" s="56" t="n">
        <v>1985</v>
      </c>
      <c r="M369" s="56" t="n">
        <v>919.37</v>
      </c>
      <c r="N369" s="56" t="n">
        <v>19.1</v>
      </c>
      <c r="O369" s="54" t="n">
        <f aca="false">ROUND(M369*(1-N369/100),2)</f>
        <v>743.77</v>
      </c>
      <c r="P369" s="54" t="n">
        <f aca="false">ROUND(O369*L369,2)</f>
        <v>1476383.45</v>
      </c>
      <c r="Q369" s="56" t="n">
        <v>645568.42</v>
      </c>
      <c r="R369" s="56" t="s">
        <v>332</v>
      </c>
      <c r="S369" s="54" t="n">
        <f aca="false">IF(K369=0,0,ROUND(L369/K369*100,2))</f>
        <v>100</v>
      </c>
      <c r="T369" s="56" t="s">
        <v>459</v>
      </c>
      <c r="U369" s="56" t="s">
        <v>28</v>
      </c>
      <c r="V369" s="56" t="n">
        <v>830815.03</v>
      </c>
      <c r="W369" s="55" t="n">
        <f aca="false">P369-Q369</f>
        <v>830815.03</v>
      </c>
      <c r="X369" s="55" t="n">
        <f aca="false">IF(P369=0,0,ROUND((P369-Q369)/P369*100,2))</f>
        <v>56.27</v>
      </c>
      <c r="Y369" s="55" t="n">
        <f aca="false">IFERROR(G369-F369,"")</f>
        <v>3</v>
      </c>
      <c r="Z369" s="55" t="str">
        <f aca="false">IF(U369&lt;=0,"On Time","Late")</f>
        <v>Late</v>
      </c>
      <c r="AA369" s="55" t="str">
        <f aca="false">TEXT(E369,"yyyy-mm")</f>
        <v>2022-08</v>
      </c>
      <c r="AB369" s="55" t="n">
        <f aca="false">YEAR(E369)</f>
        <v>2022</v>
      </c>
    </row>
    <row r="370" customFormat="false" ht="15" hidden="false" customHeight="true" outlineLevel="0" collapsed="false">
      <c r="A370" s="52" t="s">
        <v>2198</v>
      </c>
      <c r="B370" s="52" t="s">
        <v>1436</v>
      </c>
      <c r="C370" s="52" t="s">
        <v>1134</v>
      </c>
      <c r="D370" s="52" t="s">
        <v>2199</v>
      </c>
      <c r="E370" s="53" t="n">
        <v>45050</v>
      </c>
      <c r="F370" s="52" t="s">
        <v>948</v>
      </c>
      <c r="G370" s="52" t="s">
        <v>1532</v>
      </c>
      <c r="H370" s="52" t="s">
        <v>21</v>
      </c>
      <c r="I370" s="52" t="s">
        <v>20</v>
      </c>
      <c r="J370" s="52" t="s">
        <v>1066</v>
      </c>
      <c r="K370" s="52" t="n">
        <v>1899</v>
      </c>
      <c r="L370" s="52" t="n">
        <v>1899</v>
      </c>
      <c r="M370" s="52" t="n">
        <v>745.9</v>
      </c>
      <c r="N370" s="52" t="n">
        <v>17.5</v>
      </c>
      <c r="O370" s="54" t="n">
        <f aca="false">ROUND(M370*(1-N370/100),2)</f>
        <v>615.37</v>
      </c>
      <c r="P370" s="54" t="n">
        <f aca="false">ROUND(O370*L370,2)</f>
        <v>1168587.63</v>
      </c>
      <c r="Q370" s="52" t="n">
        <v>475455.65</v>
      </c>
      <c r="R370" s="52" t="s">
        <v>340</v>
      </c>
      <c r="S370" s="54" t="n">
        <f aca="false">IF(K370=0,0,ROUND(L370/K370*100,2))</f>
        <v>100</v>
      </c>
      <c r="T370" s="52" t="s">
        <v>412</v>
      </c>
      <c r="U370" s="52" t="s">
        <v>37</v>
      </c>
      <c r="V370" s="52" t="n">
        <v>693131.98</v>
      </c>
      <c r="W370" s="55" t="n">
        <f aca="false">P370-Q370</f>
        <v>693131.98</v>
      </c>
      <c r="X370" s="55" t="n">
        <f aca="false">IF(P370=0,0,ROUND((P370-Q370)/P370*100,2))</f>
        <v>59.31</v>
      </c>
      <c r="Y370" s="55" t="n">
        <f aca="false">IFERROR(G370-F370,"")</f>
        <v>2</v>
      </c>
      <c r="Z370" s="55" t="str">
        <f aca="false">IF(U370&lt;=0,"On Time","Late")</f>
        <v>Late</v>
      </c>
      <c r="AA370" s="55" t="str">
        <f aca="false">TEXT(E370,"yyyy-mm")</f>
        <v>2023-05</v>
      </c>
      <c r="AB370" s="55" t="n">
        <f aca="false">YEAR(E370)</f>
        <v>2023</v>
      </c>
    </row>
    <row r="371" customFormat="false" ht="15" hidden="false" customHeight="true" outlineLevel="0" collapsed="false">
      <c r="A371" s="56" t="s">
        <v>2200</v>
      </c>
      <c r="B371" s="56" t="s">
        <v>2201</v>
      </c>
      <c r="C371" s="56" t="s">
        <v>2202</v>
      </c>
      <c r="D371" s="56" t="s">
        <v>1800</v>
      </c>
      <c r="E371" s="57" t="n">
        <v>44915</v>
      </c>
      <c r="F371" s="56" t="s">
        <v>2203</v>
      </c>
      <c r="G371" s="56" t="s">
        <v>1010</v>
      </c>
      <c r="H371" s="56" t="s">
        <v>21</v>
      </c>
      <c r="I371" s="56" t="s">
        <v>17</v>
      </c>
      <c r="J371" s="56" t="s">
        <v>586</v>
      </c>
      <c r="K371" s="56" t="n">
        <v>960</v>
      </c>
      <c r="L371" s="56" t="n">
        <v>960</v>
      </c>
      <c r="M371" s="56" t="n">
        <v>145.88</v>
      </c>
      <c r="N371" s="56" t="n">
        <v>19.3</v>
      </c>
      <c r="O371" s="54" t="n">
        <f aca="false">ROUND(M371*(1-N371/100),2)</f>
        <v>117.73</v>
      </c>
      <c r="P371" s="54" t="n">
        <f aca="false">ROUND(O371*L371,2)</f>
        <v>113020.8</v>
      </c>
      <c r="Q371" s="56" t="n">
        <v>70319.78</v>
      </c>
      <c r="R371" s="56" t="s">
        <v>340</v>
      </c>
      <c r="S371" s="54" t="n">
        <f aca="false">IF(K371=0,0,ROUND(L371/K371*100,2))</f>
        <v>100</v>
      </c>
      <c r="T371" s="56" t="s">
        <v>885</v>
      </c>
      <c r="U371" s="56" t="s">
        <v>32</v>
      </c>
      <c r="V371" s="56" t="n">
        <v>42701.02</v>
      </c>
      <c r="W371" s="55" t="n">
        <f aca="false">P371-Q371</f>
        <v>42701.02</v>
      </c>
      <c r="X371" s="55" t="n">
        <f aca="false">IF(P371=0,0,ROUND((P371-Q371)/P371*100,2))</f>
        <v>37.78</v>
      </c>
      <c r="Y371" s="55" t="n">
        <f aca="false">IFERROR(G371-F371,"")</f>
        <v>3</v>
      </c>
      <c r="Z371" s="55" t="str">
        <f aca="false">IF(U371&lt;=0,"On Time","Late")</f>
        <v>Late</v>
      </c>
      <c r="AA371" s="55" t="str">
        <f aca="false">TEXT(E371,"yyyy-mm")</f>
        <v>2022-12</v>
      </c>
      <c r="AB371" s="55" t="n">
        <f aca="false">YEAR(E371)</f>
        <v>2022</v>
      </c>
    </row>
    <row r="372" customFormat="false" ht="15" hidden="false" customHeight="true" outlineLevel="0" collapsed="false">
      <c r="A372" s="52" t="s">
        <v>2204</v>
      </c>
      <c r="B372" s="52" t="s">
        <v>2205</v>
      </c>
      <c r="C372" s="52" t="s">
        <v>532</v>
      </c>
      <c r="D372" s="52" t="s">
        <v>2206</v>
      </c>
      <c r="E372" s="53" t="n">
        <v>45304</v>
      </c>
      <c r="F372" s="52" t="s">
        <v>959</v>
      </c>
      <c r="G372" s="52" t="s">
        <v>2207</v>
      </c>
      <c r="H372" s="52" t="s">
        <v>18</v>
      </c>
      <c r="I372" s="52" t="s">
        <v>25</v>
      </c>
      <c r="J372" s="52" t="s">
        <v>975</v>
      </c>
      <c r="K372" s="52" t="n">
        <v>248</v>
      </c>
      <c r="L372" s="52" t="n">
        <v>248</v>
      </c>
      <c r="M372" s="52" t="n">
        <v>450.64</v>
      </c>
      <c r="N372" s="52" t="n">
        <v>8.4</v>
      </c>
      <c r="O372" s="54" t="n">
        <f aca="false">ROUND(M372*(1-N372/100),2)</f>
        <v>412.79</v>
      </c>
      <c r="P372" s="54" t="n">
        <f aca="false">ROUND(O372*L372,2)</f>
        <v>102371.92</v>
      </c>
      <c r="Q372" s="52" t="n">
        <v>50501.85</v>
      </c>
      <c r="R372" s="52" t="s">
        <v>396</v>
      </c>
      <c r="S372" s="54" t="n">
        <f aca="false">IF(K372=0,0,ROUND(L372/K372*100,2))</f>
        <v>100</v>
      </c>
      <c r="T372" s="52" t="s">
        <v>1046</v>
      </c>
      <c r="U372" s="52" t="s">
        <v>45</v>
      </c>
      <c r="V372" s="52" t="n">
        <v>51870.07</v>
      </c>
      <c r="W372" s="55" t="n">
        <f aca="false">P372-Q372</f>
        <v>51870.07</v>
      </c>
      <c r="X372" s="55" t="n">
        <f aca="false">IF(P372=0,0,ROUND((P372-Q372)/P372*100,2))</f>
        <v>50.67</v>
      </c>
      <c r="Y372" s="55" t="n">
        <f aca="false">IFERROR(G372-F372,"")</f>
        <v>2</v>
      </c>
      <c r="Z372" s="55" t="str">
        <f aca="false">IF(U372&lt;=0,"On Time","Late")</f>
        <v>Late</v>
      </c>
      <c r="AA372" s="55" t="str">
        <f aca="false">TEXT(E372,"yyyy-mm")</f>
        <v>2024-01</v>
      </c>
      <c r="AB372" s="55" t="n">
        <f aca="false">YEAR(E372)</f>
        <v>2024</v>
      </c>
    </row>
    <row r="373" customFormat="false" ht="15" hidden="false" customHeight="true" outlineLevel="0" collapsed="false">
      <c r="A373" s="56" t="s">
        <v>2208</v>
      </c>
      <c r="B373" s="56" t="s">
        <v>933</v>
      </c>
      <c r="C373" s="56" t="s">
        <v>2209</v>
      </c>
      <c r="D373" s="56" t="s">
        <v>1956</v>
      </c>
      <c r="E373" s="57" t="n">
        <v>44687</v>
      </c>
      <c r="F373" s="56" t="s">
        <v>500</v>
      </c>
      <c r="G373" s="56" t="s">
        <v>500</v>
      </c>
      <c r="H373" s="56" t="s">
        <v>12</v>
      </c>
      <c r="I373" s="56" t="s">
        <v>11</v>
      </c>
      <c r="J373" s="56" t="s">
        <v>1507</v>
      </c>
      <c r="K373" s="56" t="n">
        <v>969</v>
      </c>
      <c r="L373" s="56" t="n">
        <v>969</v>
      </c>
      <c r="M373" s="56" t="n">
        <v>705.2</v>
      </c>
      <c r="N373" s="56" t="n">
        <v>19.4</v>
      </c>
      <c r="O373" s="54" t="n">
        <f aca="false">ROUND(M373*(1-N373/100),2)</f>
        <v>568.39</v>
      </c>
      <c r="P373" s="54" t="n">
        <f aca="false">ROUND(O373*L373,2)</f>
        <v>550769.91</v>
      </c>
      <c r="Q373" s="56" t="n">
        <v>365991.53</v>
      </c>
      <c r="R373" s="56" t="s">
        <v>396</v>
      </c>
      <c r="S373" s="54" t="n">
        <f aca="false">IF(K373=0,0,ROUND(L373/K373*100,2))</f>
        <v>100</v>
      </c>
      <c r="T373" s="56" t="s">
        <v>744</v>
      </c>
      <c r="U373" s="56" t="s">
        <v>22</v>
      </c>
      <c r="V373" s="56" t="n">
        <v>184778.38</v>
      </c>
      <c r="W373" s="55" t="n">
        <f aca="false">P373-Q373</f>
        <v>184778.38</v>
      </c>
      <c r="X373" s="55" t="n">
        <f aca="false">IF(P373=0,0,ROUND((P373-Q373)/P373*100,2))</f>
        <v>33.55</v>
      </c>
      <c r="Y373" s="55" t="n">
        <f aca="false">IFERROR(G373-F373,"")</f>
        <v>0</v>
      </c>
      <c r="Z373" s="55" t="str">
        <f aca="false">IF(U373&lt;=0,"On Time","Late")</f>
        <v>Late</v>
      </c>
      <c r="AA373" s="55" t="str">
        <f aca="false">TEXT(E373,"yyyy-mm")</f>
        <v>2022-05</v>
      </c>
      <c r="AB373" s="55" t="n">
        <f aca="false">YEAR(E373)</f>
        <v>2022</v>
      </c>
    </row>
    <row r="374" customFormat="false" ht="15" hidden="false" customHeight="true" outlineLevel="0" collapsed="false">
      <c r="A374" s="52" t="s">
        <v>2210</v>
      </c>
      <c r="B374" s="52" t="s">
        <v>2211</v>
      </c>
      <c r="C374" s="52" t="s">
        <v>1303</v>
      </c>
      <c r="D374" s="52" t="s">
        <v>2212</v>
      </c>
      <c r="E374" s="53" t="n">
        <v>45179</v>
      </c>
      <c r="F374" s="52" t="s">
        <v>2213</v>
      </c>
      <c r="G374" s="52" t="s">
        <v>2214</v>
      </c>
      <c r="H374" s="52" t="s">
        <v>21</v>
      </c>
      <c r="I374" s="52" t="s">
        <v>11</v>
      </c>
      <c r="J374" s="52" t="s">
        <v>1455</v>
      </c>
      <c r="K374" s="52" t="n">
        <v>199</v>
      </c>
      <c r="L374" s="52" t="n">
        <v>199</v>
      </c>
      <c r="M374" s="52" t="n">
        <v>271.23</v>
      </c>
      <c r="N374" s="52" t="n">
        <v>17.5</v>
      </c>
      <c r="O374" s="54" t="n">
        <f aca="false">ROUND(M374*(1-N374/100),2)</f>
        <v>223.76</v>
      </c>
      <c r="P374" s="54" t="n">
        <f aca="false">ROUND(O374*L374,2)</f>
        <v>44528.24</v>
      </c>
      <c r="Q374" s="52" t="n">
        <v>18663.12</v>
      </c>
      <c r="R374" s="52" t="s">
        <v>340</v>
      </c>
      <c r="S374" s="54" t="n">
        <f aca="false">IF(K374=0,0,ROUND(L374/K374*100,2))</f>
        <v>100</v>
      </c>
      <c r="T374" s="52" t="s">
        <v>467</v>
      </c>
      <c r="U374" s="52" t="s">
        <v>41</v>
      </c>
      <c r="V374" s="52" t="n">
        <v>25865.12</v>
      </c>
      <c r="W374" s="55" t="n">
        <f aca="false">P374-Q374</f>
        <v>25865.12</v>
      </c>
      <c r="X374" s="55" t="n">
        <f aca="false">IF(P374=0,0,ROUND((P374-Q374)/P374*100,2))</f>
        <v>58.09</v>
      </c>
      <c r="Y374" s="55" t="n">
        <f aca="false">IFERROR(G374-F374,"")</f>
        <v>1</v>
      </c>
      <c r="Z374" s="55" t="str">
        <f aca="false">IF(U374&lt;=0,"On Time","Late")</f>
        <v>Late</v>
      </c>
      <c r="AA374" s="55" t="str">
        <f aca="false">TEXT(E374,"yyyy-mm")</f>
        <v>2023-09</v>
      </c>
      <c r="AB374" s="55" t="n">
        <f aca="false">YEAR(E374)</f>
        <v>2023</v>
      </c>
    </row>
    <row r="375" customFormat="false" ht="15" hidden="false" customHeight="true" outlineLevel="0" collapsed="false">
      <c r="A375" s="56" t="s">
        <v>2215</v>
      </c>
      <c r="B375" s="56" t="s">
        <v>1678</v>
      </c>
      <c r="C375" s="56" t="s">
        <v>2177</v>
      </c>
      <c r="D375" s="56" t="s">
        <v>2216</v>
      </c>
      <c r="E375" s="57" t="n">
        <v>45103</v>
      </c>
      <c r="F375" s="56" t="s">
        <v>2217</v>
      </c>
      <c r="G375" s="56" t="s">
        <v>2218</v>
      </c>
      <c r="H375" s="56" t="s">
        <v>12</v>
      </c>
      <c r="I375" s="56" t="s">
        <v>27</v>
      </c>
      <c r="J375" s="56" t="s">
        <v>586</v>
      </c>
      <c r="K375" s="56" t="n">
        <v>46</v>
      </c>
      <c r="L375" s="56" t="n">
        <v>46</v>
      </c>
      <c r="M375" s="56" t="n">
        <v>85.32</v>
      </c>
      <c r="N375" s="56" t="n">
        <v>16.6</v>
      </c>
      <c r="O375" s="54" t="n">
        <f aca="false">ROUND(M375*(1-N375/100),2)</f>
        <v>71.16</v>
      </c>
      <c r="P375" s="54" t="n">
        <f aca="false">ROUND(O375*L375,2)</f>
        <v>3273.36</v>
      </c>
      <c r="Q375" s="56" t="n">
        <v>1604.63</v>
      </c>
      <c r="R375" s="56" t="s">
        <v>340</v>
      </c>
      <c r="S375" s="54" t="n">
        <f aca="false">IF(K375=0,0,ROUND(L375/K375*100,2))</f>
        <v>100</v>
      </c>
      <c r="T375" s="56" t="s">
        <v>683</v>
      </c>
      <c r="U375" s="56" t="s">
        <v>38</v>
      </c>
      <c r="V375" s="56" t="n">
        <v>1668.73</v>
      </c>
      <c r="W375" s="55" t="n">
        <f aca="false">P375-Q375</f>
        <v>1668.73</v>
      </c>
      <c r="X375" s="55" t="n">
        <f aca="false">IF(P375=0,0,ROUND((P375-Q375)/P375*100,2))</f>
        <v>50.98</v>
      </c>
      <c r="Y375" s="55" t="n">
        <f aca="false">IFERROR(G375-F375,"")</f>
        <v>-1</v>
      </c>
      <c r="Z375" s="55" t="str">
        <f aca="false">IF(U375&lt;=0,"On Time","Late")</f>
        <v>Late</v>
      </c>
      <c r="AA375" s="55" t="str">
        <f aca="false">TEXT(E375,"yyyy-mm")</f>
        <v>2023-06</v>
      </c>
      <c r="AB375" s="55" t="n">
        <f aca="false">YEAR(E375)</f>
        <v>2023</v>
      </c>
    </row>
    <row r="376" customFormat="false" ht="15" hidden="false" customHeight="true" outlineLevel="0" collapsed="false">
      <c r="A376" s="52" t="s">
        <v>2219</v>
      </c>
      <c r="B376" s="52" t="s">
        <v>1803</v>
      </c>
      <c r="C376" s="52" t="s">
        <v>2220</v>
      </c>
      <c r="D376" s="52" t="s">
        <v>2221</v>
      </c>
      <c r="E376" s="53" t="n">
        <v>44786</v>
      </c>
      <c r="F376" s="52" t="s">
        <v>1003</v>
      </c>
      <c r="G376" s="52" t="s">
        <v>2222</v>
      </c>
      <c r="H376" s="52" t="s">
        <v>9</v>
      </c>
      <c r="I376" s="52" t="s">
        <v>25</v>
      </c>
      <c r="J376" s="52" t="s">
        <v>920</v>
      </c>
      <c r="K376" s="52" t="n">
        <v>358</v>
      </c>
      <c r="L376" s="52" t="n">
        <v>358</v>
      </c>
      <c r="M376" s="52" t="n">
        <v>924.23</v>
      </c>
      <c r="N376" s="52" t="n">
        <v>2.9</v>
      </c>
      <c r="O376" s="54" t="n">
        <f aca="false">ROUND(M376*(1-N376/100),2)</f>
        <v>897.43</v>
      </c>
      <c r="P376" s="54" t="n">
        <f aca="false">ROUND(O376*L376,2)</f>
        <v>321279.94</v>
      </c>
      <c r="Q376" s="52" t="n">
        <v>220161.1</v>
      </c>
      <c r="R376" s="52" t="s">
        <v>371</v>
      </c>
      <c r="S376" s="54" t="n">
        <f aca="false">IF(K376=0,0,ROUND(L376/K376*100,2))</f>
        <v>100</v>
      </c>
      <c r="T376" s="52" t="s">
        <v>333</v>
      </c>
      <c r="U376" s="52" t="s">
        <v>28</v>
      </c>
      <c r="V376" s="52" t="n">
        <v>101118.84</v>
      </c>
      <c r="W376" s="55" t="n">
        <f aca="false">P376-Q376</f>
        <v>101118.84</v>
      </c>
      <c r="X376" s="55" t="n">
        <f aca="false">IF(P376=0,0,ROUND((P376-Q376)/P376*100,2))</f>
        <v>31.47</v>
      </c>
      <c r="Y376" s="55" t="n">
        <f aca="false">IFERROR(G376-F376,"")</f>
        <v>3</v>
      </c>
      <c r="Z376" s="55" t="str">
        <f aca="false">IF(U376&lt;=0,"On Time","Late")</f>
        <v>Late</v>
      </c>
      <c r="AA376" s="55" t="str">
        <f aca="false">TEXT(E376,"yyyy-mm")</f>
        <v>2022-08</v>
      </c>
      <c r="AB376" s="55" t="n">
        <f aca="false">YEAR(E376)</f>
        <v>2022</v>
      </c>
    </row>
    <row r="377" customFormat="false" ht="15" hidden="false" customHeight="true" outlineLevel="0" collapsed="false">
      <c r="A377" s="56" t="s">
        <v>2223</v>
      </c>
      <c r="B377" s="56" t="s">
        <v>1965</v>
      </c>
      <c r="C377" s="56" t="s">
        <v>2224</v>
      </c>
      <c r="D377" s="56" t="s">
        <v>1693</v>
      </c>
      <c r="E377" s="57" t="n">
        <v>45388</v>
      </c>
      <c r="F377" s="56" t="s">
        <v>2225</v>
      </c>
      <c r="G377" s="56" t="s">
        <v>2226</v>
      </c>
      <c r="H377" s="56" t="s">
        <v>15</v>
      </c>
      <c r="I377" s="56" t="s">
        <v>25</v>
      </c>
      <c r="J377" s="56" t="s">
        <v>751</v>
      </c>
      <c r="K377" s="56" t="n">
        <v>1822</v>
      </c>
      <c r="L377" s="56" t="n">
        <v>1822</v>
      </c>
      <c r="M377" s="56" t="n">
        <v>678.84</v>
      </c>
      <c r="N377" s="56" t="n">
        <v>9.1</v>
      </c>
      <c r="O377" s="54" t="n">
        <f aca="false">ROUND(M377*(1-N377/100),2)</f>
        <v>617.07</v>
      </c>
      <c r="P377" s="54" t="n">
        <f aca="false">ROUND(O377*L377,2)</f>
        <v>1124301.54</v>
      </c>
      <c r="Q377" s="56" t="n">
        <v>667024.8</v>
      </c>
      <c r="R377" s="56" t="s">
        <v>371</v>
      </c>
      <c r="S377" s="54" t="n">
        <f aca="false">IF(K377=0,0,ROUND(L377/K377*100,2))</f>
        <v>100</v>
      </c>
      <c r="T377" s="56" t="s">
        <v>696</v>
      </c>
      <c r="U377" s="56" t="s">
        <v>48</v>
      </c>
      <c r="V377" s="56" t="n">
        <v>457276.74</v>
      </c>
      <c r="W377" s="55" t="n">
        <f aca="false">P377-Q377</f>
        <v>457276.74</v>
      </c>
      <c r="X377" s="55" t="n">
        <f aca="false">IF(P377=0,0,ROUND((P377-Q377)/P377*100,2))</f>
        <v>40.67</v>
      </c>
      <c r="Y377" s="55" t="n">
        <f aca="false">IFERROR(G377-F377,"")</f>
        <v>1</v>
      </c>
      <c r="Z377" s="55" t="str">
        <f aca="false">IF(U377&lt;=0,"On Time","Late")</f>
        <v>Late</v>
      </c>
      <c r="AA377" s="55" t="str">
        <f aca="false">TEXT(E377,"yyyy-mm")</f>
        <v>2024-04</v>
      </c>
      <c r="AB377" s="55" t="n">
        <f aca="false">YEAR(E377)</f>
        <v>2024</v>
      </c>
    </row>
    <row r="378" customFormat="false" ht="15" hidden="false" customHeight="true" outlineLevel="0" collapsed="false">
      <c r="A378" s="52" t="s">
        <v>2227</v>
      </c>
      <c r="B378" s="52" t="s">
        <v>1094</v>
      </c>
      <c r="C378" s="52" t="s">
        <v>1287</v>
      </c>
      <c r="D378" s="52" t="s">
        <v>2228</v>
      </c>
      <c r="E378" s="53" t="n">
        <v>45218</v>
      </c>
      <c r="F378" s="52" t="s">
        <v>2229</v>
      </c>
      <c r="G378" s="52" t="s">
        <v>1420</v>
      </c>
      <c r="H378" s="52" t="s">
        <v>9</v>
      </c>
      <c r="I378" s="52" t="s">
        <v>27</v>
      </c>
      <c r="J378" s="52" t="s">
        <v>804</v>
      </c>
      <c r="K378" s="52" t="n">
        <v>1991</v>
      </c>
      <c r="L378" s="52" t="n">
        <v>1991</v>
      </c>
      <c r="M378" s="52" t="n">
        <v>121.61</v>
      </c>
      <c r="N378" s="52" t="n">
        <v>19.5</v>
      </c>
      <c r="O378" s="54" t="n">
        <f aca="false">ROUND(M378*(1-N378/100),2)</f>
        <v>97.9</v>
      </c>
      <c r="P378" s="54" t="n">
        <f aca="false">ROUND(O378*L378,2)</f>
        <v>194918.9</v>
      </c>
      <c r="Q378" s="52" t="n">
        <v>81809.46</v>
      </c>
      <c r="R378" s="52" t="s">
        <v>371</v>
      </c>
      <c r="S378" s="54" t="n">
        <f aca="false">IF(K378=0,0,ROUND(L378/K378*100,2))</f>
        <v>100</v>
      </c>
      <c r="T378" s="52" t="s">
        <v>799</v>
      </c>
      <c r="U378" s="52" t="s">
        <v>42</v>
      </c>
      <c r="V378" s="52" t="n">
        <v>113109.44</v>
      </c>
      <c r="W378" s="55" t="n">
        <f aca="false">P378-Q378</f>
        <v>113109.44</v>
      </c>
      <c r="X378" s="55" t="n">
        <f aca="false">IF(P378=0,0,ROUND((P378-Q378)/P378*100,2))</f>
        <v>58.03</v>
      </c>
      <c r="Y378" s="55" t="n">
        <f aca="false">IFERROR(G378-F378,"")</f>
        <v>-1</v>
      </c>
      <c r="Z378" s="55" t="str">
        <f aca="false">IF(U378&lt;=0,"On Time","Late")</f>
        <v>Late</v>
      </c>
      <c r="AA378" s="55" t="str">
        <f aca="false">TEXT(E378,"yyyy-mm")</f>
        <v>2023-10</v>
      </c>
      <c r="AB378" s="55" t="n">
        <f aca="false">YEAR(E378)</f>
        <v>2023</v>
      </c>
    </row>
    <row r="379" customFormat="false" ht="15" hidden="false" customHeight="true" outlineLevel="0" collapsed="false">
      <c r="A379" s="56" t="s">
        <v>2230</v>
      </c>
      <c r="B379" s="56" t="s">
        <v>2160</v>
      </c>
      <c r="C379" s="56" t="s">
        <v>2231</v>
      </c>
      <c r="D379" s="56" t="s">
        <v>2232</v>
      </c>
      <c r="E379" s="57" t="n">
        <v>45040</v>
      </c>
      <c r="F379" s="56" t="s">
        <v>2119</v>
      </c>
      <c r="G379" s="56" t="s">
        <v>947</v>
      </c>
      <c r="H379" s="56" t="s">
        <v>9</v>
      </c>
      <c r="I379" s="56" t="s">
        <v>20</v>
      </c>
      <c r="J379" s="56" t="s">
        <v>458</v>
      </c>
      <c r="K379" s="56" t="n">
        <v>765</v>
      </c>
      <c r="L379" s="56" t="n">
        <v>765</v>
      </c>
      <c r="M379" s="56" t="n">
        <v>798.99</v>
      </c>
      <c r="N379" s="56" t="n">
        <v>8.8</v>
      </c>
      <c r="O379" s="54" t="n">
        <f aca="false">ROUND(M379*(1-N379/100),2)</f>
        <v>728.68</v>
      </c>
      <c r="P379" s="54" t="n">
        <f aca="false">ROUND(O379*L379,2)</f>
        <v>557440.2</v>
      </c>
      <c r="Q379" s="56" t="n">
        <v>231138.7</v>
      </c>
      <c r="R379" s="56" t="s">
        <v>380</v>
      </c>
      <c r="S379" s="54" t="n">
        <f aca="false">IF(K379=0,0,ROUND(L379/K379*100,2))</f>
        <v>100</v>
      </c>
      <c r="T379" s="56" t="s">
        <v>838</v>
      </c>
      <c r="U379" s="56" t="s">
        <v>36</v>
      </c>
      <c r="V379" s="56" t="n">
        <v>326301.5</v>
      </c>
      <c r="W379" s="55" t="n">
        <f aca="false">P379-Q379</f>
        <v>326301.5</v>
      </c>
      <c r="X379" s="55" t="n">
        <f aca="false">IF(P379=0,0,ROUND((P379-Q379)/P379*100,2))</f>
        <v>58.54</v>
      </c>
      <c r="Y379" s="55" t="n">
        <f aca="false">IFERROR(G379-F379,"")</f>
        <v>3</v>
      </c>
      <c r="Z379" s="55" t="str">
        <f aca="false">IF(U379&lt;=0,"On Time","Late")</f>
        <v>Late</v>
      </c>
      <c r="AA379" s="55" t="str">
        <f aca="false">TEXT(E379,"yyyy-mm")</f>
        <v>2023-04</v>
      </c>
      <c r="AB379" s="55" t="n">
        <f aca="false">YEAR(E379)</f>
        <v>2023</v>
      </c>
    </row>
    <row r="380" customFormat="false" ht="15" hidden="false" customHeight="true" outlineLevel="0" collapsed="false">
      <c r="A380" s="52" t="s">
        <v>2233</v>
      </c>
      <c r="B380" s="52" t="s">
        <v>698</v>
      </c>
      <c r="C380" s="52" t="s">
        <v>1835</v>
      </c>
      <c r="D380" s="52" t="s">
        <v>2234</v>
      </c>
      <c r="E380" s="53" t="n">
        <v>45418</v>
      </c>
      <c r="F380" s="52" t="s">
        <v>2235</v>
      </c>
      <c r="G380" s="52" t="s">
        <v>2236</v>
      </c>
      <c r="H380" s="52" t="s">
        <v>15</v>
      </c>
      <c r="I380" s="52" t="s">
        <v>27</v>
      </c>
      <c r="J380" s="52" t="s">
        <v>494</v>
      </c>
      <c r="K380" s="52" t="n">
        <v>294</v>
      </c>
      <c r="L380" s="52" t="n">
        <v>294</v>
      </c>
      <c r="M380" s="52" t="n">
        <v>469.87</v>
      </c>
      <c r="N380" s="52" t="n">
        <v>15.3</v>
      </c>
      <c r="O380" s="54" t="n">
        <f aca="false">ROUND(M380*(1-N380/100),2)</f>
        <v>397.98</v>
      </c>
      <c r="P380" s="54" t="n">
        <f aca="false">ROUND(O380*L380,2)</f>
        <v>117006.12</v>
      </c>
      <c r="Q380" s="52" t="n">
        <v>78522.63</v>
      </c>
      <c r="R380" s="52" t="s">
        <v>380</v>
      </c>
      <c r="S380" s="54" t="n">
        <f aca="false">IF(K380=0,0,ROUND(L380/K380*100,2))</f>
        <v>100</v>
      </c>
      <c r="T380" s="52" t="s">
        <v>595</v>
      </c>
      <c r="U380" s="52" t="s">
        <v>49</v>
      </c>
      <c r="V380" s="52" t="n">
        <v>38483.49</v>
      </c>
      <c r="W380" s="55" t="n">
        <f aca="false">P380-Q380</f>
        <v>38483.49</v>
      </c>
      <c r="X380" s="55" t="n">
        <f aca="false">IF(P380=0,0,ROUND((P380-Q380)/P380*100,2))</f>
        <v>32.89</v>
      </c>
      <c r="Y380" s="55" t="n">
        <f aca="false">IFERROR(G380-F380,"")</f>
        <v>3</v>
      </c>
      <c r="Z380" s="55" t="str">
        <f aca="false">IF(U380&lt;=0,"On Time","Late")</f>
        <v>Late</v>
      </c>
      <c r="AA380" s="55" t="str">
        <f aca="false">TEXT(E380,"yyyy-mm")</f>
        <v>2024-05</v>
      </c>
      <c r="AB380" s="55" t="n">
        <f aca="false">YEAR(E380)</f>
        <v>2024</v>
      </c>
    </row>
    <row r="381" customFormat="false" ht="15" hidden="false" customHeight="true" outlineLevel="0" collapsed="false">
      <c r="A381" s="56" t="s">
        <v>2237</v>
      </c>
      <c r="B381" s="56" t="s">
        <v>2201</v>
      </c>
      <c r="C381" s="56" t="s">
        <v>1975</v>
      </c>
      <c r="D381" s="56" t="s">
        <v>456</v>
      </c>
      <c r="E381" s="57" t="n">
        <v>45415</v>
      </c>
      <c r="F381" s="56" t="s">
        <v>2238</v>
      </c>
      <c r="G381" s="56" t="s">
        <v>2238</v>
      </c>
      <c r="H381" s="56" t="s">
        <v>15</v>
      </c>
      <c r="I381" s="56" t="s">
        <v>25</v>
      </c>
      <c r="J381" s="56" t="s">
        <v>1045</v>
      </c>
      <c r="K381" s="56" t="n">
        <v>954</v>
      </c>
      <c r="L381" s="56" t="n">
        <v>954</v>
      </c>
      <c r="M381" s="56" t="n">
        <v>958.06</v>
      </c>
      <c r="N381" s="56" t="n">
        <v>3.5</v>
      </c>
      <c r="O381" s="54" t="n">
        <f aca="false">ROUND(M381*(1-N381/100),2)</f>
        <v>924.53</v>
      </c>
      <c r="P381" s="54" t="n">
        <f aca="false">ROUND(O381*L381,2)</f>
        <v>882001.62</v>
      </c>
      <c r="Q381" s="56" t="n">
        <v>378887.17</v>
      </c>
      <c r="R381" s="56" t="s">
        <v>396</v>
      </c>
      <c r="S381" s="54" t="n">
        <f aca="false">IF(K381=0,0,ROUND(L381/K381*100,2))</f>
        <v>100</v>
      </c>
      <c r="T381" s="56" t="s">
        <v>885</v>
      </c>
      <c r="U381" s="56" t="s">
        <v>49</v>
      </c>
      <c r="V381" s="56" t="n">
        <v>503114.45</v>
      </c>
      <c r="W381" s="55" t="n">
        <f aca="false">P381-Q381</f>
        <v>503114.45</v>
      </c>
      <c r="X381" s="55" t="n">
        <f aca="false">IF(P381=0,0,ROUND((P381-Q381)/P381*100,2))</f>
        <v>57.04</v>
      </c>
      <c r="Y381" s="55" t="n">
        <f aca="false">IFERROR(G381-F381,"")</f>
        <v>0</v>
      </c>
      <c r="Z381" s="55" t="str">
        <f aca="false">IF(U381&lt;=0,"On Time","Late")</f>
        <v>Late</v>
      </c>
      <c r="AA381" s="55" t="str">
        <f aca="false">TEXT(E381,"yyyy-mm")</f>
        <v>2024-05</v>
      </c>
      <c r="AB381" s="55" t="n">
        <f aca="false">YEAR(E381)</f>
        <v>2024</v>
      </c>
    </row>
    <row r="382" customFormat="false" ht="15" hidden="false" customHeight="true" outlineLevel="0" collapsed="false">
      <c r="A382" s="52" t="s">
        <v>2239</v>
      </c>
      <c r="B382" s="52" t="s">
        <v>789</v>
      </c>
      <c r="C382" s="52" t="s">
        <v>2061</v>
      </c>
      <c r="D382" s="52" t="s">
        <v>2240</v>
      </c>
      <c r="E382" s="53" t="n">
        <v>44573</v>
      </c>
      <c r="F382" s="52" t="s">
        <v>2241</v>
      </c>
      <c r="G382" s="52" t="s">
        <v>1543</v>
      </c>
      <c r="H382" s="52" t="s">
        <v>15</v>
      </c>
      <c r="I382" s="52" t="s">
        <v>23</v>
      </c>
      <c r="J382" s="52" t="s">
        <v>419</v>
      </c>
      <c r="K382" s="52" t="n">
        <v>1636</v>
      </c>
      <c r="L382" s="52" t="n">
        <v>1636</v>
      </c>
      <c r="M382" s="52" t="n">
        <v>153.68</v>
      </c>
      <c r="N382" s="52" t="n">
        <v>9</v>
      </c>
      <c r="O382" s="54" t="n">
        <f aca="false">ROUND(M382*(1-N382/100),2)</f>
        <v>139.85</v>
      </c>
      <c r="P382" s="54" t="n">
        <f aca="false">ROUND(O382*L382,2)</f>
        <v>228794.6</v>
      </c>
      <c r="Q382" s="52" t="n">
        <v>135865.9</v>
      </c>
      <c r="R382" s="52" t="s">
        <v>371</v>
      </c>
      <c r="S382" s="54" t="n">
        <f aca="false">IF(K382=0,0,ROUND(L382/K382*100,2))</f>
        <v>100</v>
      </c>
      <c r="T382" s="52" t="s">
        <v>885</v>
      </c>
      <c r="U382" s="52" t="s">
        <v>10</v>
      </c>
      <c r="V382" s="52" t="n">
        <v>92928.7</v>
      </c>
      <c r="W382" s="55" t="n">
        <f aca="false">P382-Q382</f>
        <v>92928.7</v>
      </c>
      <c r="X382" s="55" t="n">
        <f aca="false">IF(P382=0,0,ROUND((P382-Q382)/P382*100,2))</f>
        <v>40.62</v>
      </c>
      <c r="Y382" s="55" t="n">
        <f aca="false">IFERROR(G382-F382,"")</f>
        <v>3</v>
      </c>
      <c r="Z382" s="55" t="str">
        <f aca="false">IF(U382&lt;=0,"On Time","Late")</f>
        <v>Late</v>
      </c>
      <c r="AA382" s="55" t="str">
        <f aca="false">TEXT(E382,"yyyy-mm")</f>
        <v>2022-01</v>
      </c>
      <c r="AB382" s="55" t="n">
        <f aca="false">YEAR(E382)</f>
        <v>2022</v>
      </c>
    </row>
    <row r="383" customFormat="false" ht="15" hidden="false" customHeight="true" outlineLevel="0" collapsed="false">
      <c r="A383" s="56" t="s">
        <v>2242</v>
      </c>
      <c r="B383" s="56" t="s">
        <v>2243</v>
      </c>
      <c r="C383" s="56" t="s">
        <v>2244</v>
      </c>
      <c r="D383" s="56" t="s">
        <v>1234</v>
      </c>
      <c r="E383" s="57" t="n">
        <v>45018</v>
      </c>
      <c r="F383" s="56" t="s">
        <v>2245</v>
      </c>
      <c r="G383" s="56" t="s">
        <v>2246</v>
      </c>
      <c r="H383" s="56" t="s">
        <v>9</v>
      </c>
      <c r="I383" s="56" t="s">
        <v>20</v>
      </c>
      <c r="J383" s="56" t="s">
        <v>953</v>
      </c>
      <c r="K383" s="56" t="n">
        <v>1295</v>
      </c>
      <c r="L383" s="56" t="n">
        <v>1295</v>
      </c>
      <c r="M383" s="56" t="n">
        <v>70.45</v>
      </c>
      <c r="N383" s="56" t="n">
        <v>6.5</v>
      </c>
      <c r="O383" s="54" t="n">
        <f aca="false">ROUND(M383*(1-N383/100),2)</f>
        <v>65.87</v>
      </c>
      <c r="P383" s="54" t="n">
        <f aca="false">ROUND(O383*L383,2)</f>
        <v>85301.65</v>
      </c>
      <c r="Q383" s="56" t="n">
        <v>34557.58</v>
      </c>
      <c r="R383" s="56" t="s">
        <v>332</v>
      </c>
      <c r="S383" s="54" t="n">
        <f aca="false">IF(K383=0,0,ROUND(L383/K383*100,2))</f>
        <v>100</v>
      </c>
      <c r="T383" s="56" t="s">
        <v>475</v>
      </c>
      <c r="U383" s="56" t="s">
        <v>36</v>
      </c>
      <c r="V383" s="56" t="n">
        <v>50744.07</v>
      </c>
      <c r="W383" s="55" t="n">
        <f aca="false">P383-Q383</f>
        <v>50744.07</v>
      </c>
      <c r="X383" s="55" t="n">
        <f aca="false">IF(P383=0,0,ROUND((P383-Q383)/P383*100,2))</f>
        <v>59.49</v>
      </c>
      <c r="Y383" s="55" t="n">
        <f aca="false">IFERROR(G383-F383,"")</f>
        <v>2</v>
      </c>
      <c r="Z383" s="55" t="str">
        <f aca="false">IF(U383&lt;=0,"On Time","Late")</f>
        <v>Late</v>
      </c>
      <c r="AA383" s="55" t="str">
        <f aca="false">TEXT(E383,"yyyy-mm")</f>
        <v>2023-04</v>
      </c>
      <c r="AB383" s="55" t="n">
        <f aca="false">YEAR(E383)</f>
        <v>2023</v>
      </c>
    </row>
    <row r="384" customFormat="false" ht="15" hidden="false" customHeight="true" outlineLevel="0" collapsed="false">
      <c r="A384" s="52" t="s">
        <v>2247</v>
      </c>
      <c r="B384" s="52" t="s">
        <v>2248</v>
      </c>
      <c r="C384" s="52" t="s">
        <v>1918</v>
      </c>
      <c r="D384" s="52" t="s">
        <v>657</v>
      </c>
      <c r="E384" s="53" t="n">
        <v>45012</v>
      </c>
      <c r="F384" s="52" t="s">
        <v>2031</v>
      </c>
      <c r="G384" s="52" t="s">
        <v>2249</v>
      </c>
      <c r="H384" s="52" t="s">
        <v>9</v>
      </c>
      <c r="I384" s="52" t="s">
        <v>27</v>
      </c>
      <c r="J384" s="52" t="s">
        <v>1197</v>
      </c>
      <c r="K384" s="52" t="n">
        <v>1125</v>
      </c>
      <c r="L384" s="52" t="n">
        <v>1125</v>
      </c>
      <c r="M384" s="52" t="n">
        <v>988.34</v>
      </c>
      <c r="N384" s="52" t="n">
        <v>15.9</v>
      </c>
      <c r="O384" s="54" t="n">
        <f aca="false">ROUND(M384*(1-N384/100),2)</f>
        <v>831.19</v>
      </c>
      <c r="P384" s="54" t="n">
        <f aca="false">ROUND(O384*L384,2)</f>
        <v>935088.75</v>
      </c>
      <c r="Q384" s="52" t="n">
        <v>516287.11</v>
      </c>
      <c r="R384" s="52" t="s">
        <v>396</v>
      </c>
      <c r="S384" s="54" t="n">
        <f aca="false">IF(K384=0,0,ROUND(L384/K384*100,2))</f>
        <v>100</v>
      </c>
      <c r="T384" s="52" t="s">
        <v>355</v>
      </c>
      <c r="U384" s="52" t="s">
        <v>35</v>
      </c>
      <c r="V384" s="52" t="n">
        <v>418801.64</v>
      </c>
      <c r="W384" s="55" t="n">
        <f aca="false">P384-Q384</f>
        <v>418801.64</v>
      </c>
      <c r="X384" s="55" t="n">
        <f aca="false">IF(P384=0,0,ROUND((P384-Q384)/P384*100,2))</f>
        <v>44.79</v>
      </c>
      <c r="Y384" s="55" t="n">
        <f aca="false">IFERROR(G384-F384,"")</f>
        <v>1</v>
      </c>
      <c r="Z384" s="55" t="str">
        <f aca="false">IF(U384&lt;=0,"On Time","Late")</f>
        <v>Late</v>
      </c>
      <c r="AA384" s="55" t="str">
        <f aca="false">TEXT(E384,"yyyy-mm")</f>
        <v>2023-03</v>
      </c>
      <c r="AB384" s="55" t="n">
        <f aca="false">YEAR(E384)</f>
        <v>2023</v>
      </c>
    </row>
    <row r="385" customFormat="false" ht="15" hidden="false" customHeight="true" outlineLevel="0" collapsed="false">
      <c r="A385" s="56" t="s">
        <v>2250</v>
      </c>
      <c r="B385" s="56" t="s">
        <v>2251</v>
      </c>
      <c r="C385" s="56" t="s">
        <v>1457</v>
      </c>
      <c r="D385" s="56" t="s">
        <v>2252</v>
      </c>
      <c r="E385" s="57" t="n">
        <v>45505</v>
      </c>
      <c r="F385" s="56" t="s">
        <v>2253</v>
      </c>
      <c r="G385" s="56" t="s">
        <v>2254</v>
      </c>
      <c r="H385" s="56" t="s">
        <v>12</v>
      </c>
      <c r="I385" s="56" t="s">
        <v>11</v>
      </c>
      <c r="J385" s="56" t="s">
        <v>1032</v>
      </c>
      <c r="K385" s="56" t="n">
        <v>373</v>
      </c>
      <c r="L385" s="56" t="n">
        <v>373</v>
      </c>
      <c r="M385" s="56" t="n">
        <v>938.69</v>
      </c>
      <c r="N385" s="56" t="n">
        <v>11.1</v>
      </c>
      <c r="O385" s="54" t="n">
        <f aca="false">ROUND(M385*(1-N385/100),2)</f>
        <v>834.5</v>
      </c>
      <c r="P385" s="54" t="n">
        <f aca="false">ROUND(O385*L385,2)</f>
        <v>311268.5</v>
      </c>
      <c r="Q385" s="56" t="n">
        <v>146708.87</v>
      </c>
      <c r="R385" s="56" t="s">
        <v>396</v>
      </c>
      <c r="S385" s="54" t="n">
        <f aca="false">IF(K385=0,0,ROUND(L385/K385*100,2))</f>
        <v>100</v>
      </c>
      <c r="T385" s="56" t="s">
        <v>838</v>
      </c>
      <c r="U385" s="56" t="s">
        <v>52</v>
      </c>
      <c r="V385" s="56" t="n">
        <v>164559.63</v>
      </c>
      <c r="W385" s="55" t="n">
        <f aca="false">P385-Q385</f>
        <v>164559.63</v>
      </c>
      <c r="X385" s="55" t="n">
        <f aca="false">IF(P385=0,0,ROUND((P385-Q385)/P385*100,2))</f>
        <v>52.87</v>
      </c>
      <c r="Y385" s="55" t="n">
        <f aca="false">IFERROR(G385-F385,"")</f>
        <v>3</v>
      </c>
      <c r="Z385" s="55" t="str">
        <f aca="false">IF(U385&lt;=0,"On Time","Late")</f>
        <v>Late</v>
      </c>
      <c r="AA385" s="55" t="str">
        <f aca="false">TEXT(E385,"yyyy-mm")</f>
        <v>2024-08</v>
      </c>
      <c r="AB385" s="55" t="n">
        <f aca="false">YEAR(E385)</f>
        <v>2024</v>
      </c>
    </row>
    <row r="386" customFormat="false" ht="15" hidden="false" customHeight="true" outlineLevel="0" collapsed="false">
      <c r="A386" s="52" t="s">
        <v>2255</v>
      </c>
      <c r="B386" s="52" t="s">
        <v>2037</v>
      </c>
      <c r="C386" s="52" t="s">
        <v>1408</v>
      </c>
      <c r="D386" s="52" t="s">
        <v>2256</v>
      </c>
      <c r="E386" s="53" t="n">
        <v>45411</v>
      </c>
      <c r="F386" s="52" t="s">
        <v>792</v>
      </c>
      <c r="G386" s="52" t="s">
        <v>2257</v>
      </c>
      <c r="H386" s="52" t="s">
        <v>21</v>
      </c>
      <c r="I386" s="52" t="s">
        <v>14</v>
      </c>
      <c r="J386" s="52" t="s">
        <v>435</v>
      </c>
      <c r="K386" s="52" t="n">
        <v>318</v>
      </c>
      <c r="L386" s="52" t="n">
        <v>318</v>
      </c>
      <c r="M386" s="52" t="n">
        <v>166.96</v>
      </c>
      <c r="N386" s="52" t="n">
        <v>14.1</v>
      </c>
      <c r="O386" s="54" t="n">
        <f aca="false">ROUND(M386*(1-N386/100),2)</f>
        <v>143.42</v>
      </c>
      <c r="P386" s="54" t="n">
        <f aca="false">ROUND(O386*L386,2)</f>
        <v>45607.56</v>
      </c>
      <c r="Q386" s="52" t="n">
        <v>20898.84</v>
      </c>
      <c r="R386" s="52" t="s">
        <v>340</v>
      </c>
      <c r="S386" s="54" t="n">
        <f aca="false">IF(K386=0,0,ROUND(L386/K386*100,2))</f>
        <v>100</v>
      </c>
      <c r="T386" s="52" t="s">
        <v>348</v>
      </c>
      <c r="U386" s="52" t="s">
        <v>48</v>
      </c>
      <c r="V386" s="52" t="n">
        <v>24708.72</v>
      </c>
      <c r="W386" s="55" t="n">
        <f aca="false">P386-Q386</f>
        <v>24708.72</v>
      </c>
      <c r="X386" s="55" t="n">
        <f aca="false">IF(P386=0,0,ROUND((P386-Q386)/P386*100,2))</f>
        <v>54.18</v>
      </c>
      <c r="Y386" s="55" t="n">
        <f aca="false">IFERROR(G386-F386,"")</f>
        <v>2</v>
      </c>
      <c r="Z386" s="55" t="str">
        <f aca="false">IF(U386&lt;=0,"On Time","Late")</f>
        <v>Late</v>
      </c>
      <c r="AA386" s="55" t="str">
        <f aca="false">TEXT(E386,"yyyy-mm")</f>
        <v>2024-04</v>
      </c>
      <c r="AB386" s="55" t="n">
        <f aca="false">YEAR(E386)</f>
        <v>2024</v>
      </c>
    </row>
    <row r="387" customFormat="false" ht="15" hidden="false" customHeight="true" outlineLevel="0" collapsed="false">
      <c r="A387" s="56" t="s">
        <v>2258</v>
      </c>
      <c r="B387" s="56" t="s">
        <v>2259</v>
      </c>
      <c r="C387" s="56" t="s">
        <v>2260</v>
      </c>
      <c r="D387" s="56" t="s">
        <v>463</v>
      </c>
      <c r="E387" s="57" t="n">
        <v>45613</v>
      </c>
      <c r="F387" s="56" t="s">
        <v>1195</v>
      </c>
      <c r="G387" s="56" t="s">
        <v>2261</v>
      </c>
      <c r="H387" s="56" t="s">
        <v>15</v>
      </c>
      <c r="I387" s="56" t="s">
        <v>25</v>
      </c>
      <c r="J387" s="56" t="s">
        <v>594</v>
      </c>
      <c r="K387" s="56" t="n">
        <v>1481</v>
      </c>
      <c r="L387" s="56" t="n">
        <v>276</v>
      </c>
      <c r="M387" s="56" t="n">
        <v>177.6</v>
      </c>
      <c r="N387" s="56" t="n">
        <v>8.7</v>
      </c>
      <c r="O387" s="54" t="n">
        <f aca="false">ROUND(M387*(1-N387/100),2)</f>
        <v>162.15</v>
      </c>
      <c r="P387" s="54" t="n">
        <f aca="false">ROUND(O387*L387,2)</f>
        <v>44753.4</v>
      </c>
      <c r="Q387" s="56" t="n">
        <v>29069.37</v>
      </c>
      <c r="R387" s="56" t="s">
        <v>396</v>
      </c>
      <c r="S387" s="54" t="n">
        <f aca="false">IF(K387=0,0,ROUND(L387/K387*100,2))</f>
        <v>18.64</v>
      </c>
      <c r="T387" s="56" t="s">
        <v>495</v>
      </c>
      <c r="U387" s="56" t="s">
        <v>55</v>
      </c>
      <c r="V387" s="56" t="n">
        <v>15684.03</v>
      </c>
      <c r="W387" s="55" t="n">
        <f aca="false">P387-Q387</f>
        <v>15684.03</v>
      </c>
      <c r="X387" s="55" t="n">
        <f aca="false">IF(P387=0,0,ROUND((P387-Q387)/P387*100,2))</f>
        <v>35.05</v>
      </c>
      <c r="Y387" s="55" t="n">
        <f aca="false">IFERROR(G387-F387,"")</f>
        <v>3</v>
      </c>
      <c r="Z387" s="55" t="str">
        <f aca="false">IF(U387&lt;=0,"On Time","Late")</f>
        <v>Late</v>
      </c>
      <c r="AA387" s="55" t="str">
        <f aca="false">TEXT(E387,"yyyy-mm")</f>
        <v>2024-11</v>
      </c>
      <c r="AB387" s="55" t="n">
        <f aca="false">YEAR(E387)</f>
        <v>2024</v>
      </c>
    </row>
    <row r="388" customFormat="false" ht="15" hidden="false" customHeight="true" outlineLevel="0" collapsed="false">
      <c r="A388" s="52" t="s">
        <v>2262</v>
      </c>
      <c r="B388" s="52" t="s">
        <v>961</v>
      </c>
      <c r="C388" s="52" t="s">
        <v>2263</v>
      </c>
      <c r="D388" s="52" t="s">
        <v>2264</v>
      </c>
      <c r="E388" s="53" t="n">
        <v>44836</v>
      </c>
      <c r="F388" s="52" t="s">
        <v>2265</v>
      </c>
      <c r="G388" s="52" t="s">
        <v>2265</v>
      </c>
      <c r="H388" s="52" t="s">
        <v>21</v>
      </c>
      <c r="I388" s="52" t="s">
        <v>11</v>
      </c>
      <c r="J388" s="52" t="s">
        <v>1285</v>
      </c>
      <c r="K388" s="52" t="n">
        <v>1012</v>
      </c>
      <c r="L388" s="52" t="n">
        <v>1012</v>
      </c>
      <c r="M388" s="52" t="n">
        <v>815.41</v>
      </c>
      <c r="N388" s="52" t="n">
        <v>13.5</v>
      </c>
      <c r="O388" s="54" t="n">
        <f aca="false">ROUND(M388*(1-N388/100),2)</f>
        <v>705.33</v>
      </c>
      <c r="P388" s="54" t="n">
        <f aca="false">ROUND(O388*L388,2)</f>
        <v>713793.96</v>
      </c>
      <c r="Q388" s="52" t="n">
        <v>326297</v>
      </c>
      <c r="R388" s="52" t="s">
        <v>371</v>
      </c>
      <c r="S388" s="54" t="n">
        <f aca="false">IF(K388=0,0,ROUND(L388/K388*100,2))</f>
        <v>100</v>
      </c>
      <c r="T388" s="52" t="s">
        <v>508</v>
      </c>
      <c r="U388" s="52" t="s">
        <v>30</v>
      </c>
      <c r="V388" s="52" t="n">
        <v>387496.96</v>
      </c>
      <c r="W388" s="55" t="n">
        <f aca="false">P388-Q388</f>
        <v>387496.96</v>
      </c>
      <c r="X388" s="55" t="n">
        <f aca="false">IF(P388=0,0,ROUND((P388-Q388)/P388*100,2))</f>
        <v>54.29</v>
      </c>
      <c r="Y388" s="55" t="n">
        <f aca="false">IFERROR(G388-F388,"")</f>
        <v>0</v>
      </c>
      <c r="Z388" s="55" t="str">
        <f aca="false">IF(U388&lt;=0,"On Time","Late")</f>
        <v>Late</v>
      </c>
      <c r="AA388" s="55" t="str">
        <f aca="false">TEXT(E388,"yyyy-mm")</f>
        <v>2022-10</v>
      </c>
      <c r="AB388" s="55" t="n">
        <f aca="false">YEAR(E388)</f>
        <v>2022</v>
      </c>
    </row>
    <row r="389" customFormat="false" ht="15" hidden="false" customHeight="true" outlineLevel="0" collapsed="false">
      <c r="A389" s="56" t="s">
        <v>2266</v>
      </c>
      <c r="B389" s="56" t="s">
        <v>1880</v>
      </c>
      <c r="C389" s="56" t="s">
        <v>644</v>
      </c>
      <c r="D389" s="56" t="s">
        <v>2053</v>
      </c>
      <c r="E389" s="57" t="n">
        <v>44710</v>
      </c>
      <c r="F389" s="56" t="s">
        <v>2267</v>
      </c>
      <c r="G389" s="56" t="s">
        <v>2268</v>
      </c>
      <c r="H389" s="56" t="s">
        <v>12</v>
      </c>
      <c r="I389" s="56" t="s">
        <v>14</v>
      </c>
      <c r="J389" s="56" t="s">
        <v>1045</v>
      </c>
      <c r="K389" s="56" t="n">
        <v>41</v>
      </c>
      <c r="L389" s="56" t="n">
        <v>41</v>
      </c>
      <c r="M389" s="56" t="n">
        <v>96.32</v>
      </c>
      <c r="N389" s="56" t="n">
        <v>11.5</v>
      </c>
      <c r="O389" s="54" t="n">
        <f aca="false">ROUND(M389*(1-N389/100),2)</f>
        <v>85.24</v>
      </c>
      <c r="P389" s="54" t="n">
        <f aca="false">ROUND(O389*L389,2)</f>
        <v>3494.84</v>
      </c>
      <c r="Q389" s="56" t="n">
        <v>2170.51</v>
      </c>
      <c r="R389" s="56" t="s">
        <v>340</v>
      </c>
      <c r="S389" s="54" t="n">
        <f aca="false">IF(K389=0,0,ROUND(L389/K389*100,2))</f>
        <v>100</v>
      </c>
      <c r="T389" s="56" t="s">
        <v>444</v>
      </c>
      <c r="U389" s="56" t="s">
        <v>22</v>
      </c>
      <c r="V389" s="56" t="n">
        <v>1324.33</v>
      </c>
      <c r="W389" s="55" t="n">
        <f aca="false">P389-Q389</f>
        <v>1324.33</v>
      </c>
      <c r="X389" s="55" t="n">
        <f aca="false">IF(P389=0,0,ROUND((P389-Q389)/P389*100,2))</f>
        <v>37.89</v>
      </c>
      <c r="Y389" s="55" t="n">
        <f aca="false">IFERROR(G389-F389,"")</f>
        <v>1</v>
      </c>
      <c r="Z389" s="55" t="str">
        <f aca="false">IF(U389&lt;=0,"On Time","Late")</f>
        <v>Late</v>
      </c>
      <c r="AA389" s="55" t="str">
        <f aca="false">TEXT(E389,"yyyy-mm")</f>
        <v>2022-05</v>
      </c>
      <c r="AB389" s="55" t="n">
        <f aca="false">YEAR(E389)</f>
        <v>2022</v>
      </c>
    </row>
    <row r="390" customFormat="false" ht="15" hidden="false" customHeight="true" outlineLevel="0" collapsed="false">
      <c r="A390" s="52" t="s">
        <v>2269</v>
      </c>
      <c r="B390" s="52" t="s">
        <v>1682</v>
      </c>
      <c r="C390" s="52" t="s">
        <v>2270</v>
      </c>
      <c r="D390" s="52" t="s">
        <v>1641</v>
      </c>
      <c r="E390" s="53" t="n">
        <v>44773</v>
      </c>
      <c r="F390" s="52" t="s">
        <v>1236</v>
      </c>
      <c r="G390" s="52" t="s">
        <v>1236</v>
      </c>
      <c r="H390" s="52" t="s">
        <v>21</v>
      </c>
      <c r="I390" s="52" t="s">
        <v>23</v>
      </c>
      <c r="J390" s="52" t="s">
        <v>953</v>
      </c>
      <c r="K390" s="52" t="n">
        <v>1466</v>
      </c>
      <c r="L390" s="52" t="n">
        <v>1466</v>
      </c>
      <c r="M390" s="52" t="n">
        <v>356.6</v>
      </c>
      <c r="N390" s="52" t="n">
        <v>8.2</v>
      </c>
      <c r="O390" s="54" t="n">
        <f aca="false">ROUND(M390*(1-N390/100),2)</f>
        <v>327.36</v>
      </c>
      <c r="P390" s="54" t="n">
        <f aca="false">ROUND(O390*L390,2)</f>
        <v>479909.76</v>
      </c>
      <c r="Q390" s="52" t="n">
        <v>332362.48</v>
      </c>
      <c r="R390" s="52" t="s">
        <v>332</v>
      </c>
      <c r="S390" s="54" t="n">
        <f aca="false">IF(K390=0,0,ROUND(L390/K390*100,2))</f>
        <v>100</v>
      </c>
      <c r="T390" s="52" t="s">
        <v>537</v>
      </c>
      <c r="U390" s="52" t="s">
        <v>26</v>
      </c>
      <c r="V390" s="52" t="n">
        <v>147547.28</v>
      </c>
      <c r="W390" s="55" t="n">
        <f aca="false">P390-Q390</f>
        <v>147547.28</v>
      </c>
      <c r="X390" s="55" t="n">
        <f aca="false">IF(P390=0,0,ROUND((P390-Q390)/P390*100,2))</f>
        <v>30.74</v>
      </c>
      <c r="Y390" s="55" t="n">
        <f aca="false">IFERROR(G390-F390,"")</f>
        <v>0</v>
      </c>
      <c r="Z390" s="55" t="str">
        <f aca="false">IF(U390&lt;=0,"On Time","Late")</f>
        <v>Late</v>
      </c>
      <c r="AA390" s="55" t="str">
        <f aca="false">TEXT(E390,"yyyy-mm")</f>
        <v>2022-07</v>
      </c>
      <c r="AB390" s="55" t="n">
        <f aca="false">YEAR(E390)</f>
        <v>2022</v>
      </c>
    </row>
    <row r="391" customFormat="false" ht="15" hidden="false" customHeight="true" outlineLevel="0" collapsed="false">
      <c r="A391" s="56" t="s">
        <v>2271</v>
      </c>
      <c r="B391" s="56" t="s">
        <v>497</v>
      </c>
      <c r="C391" s="56" t="s">
        <v>2272</v>
      </c>
      <c r="D391" s="56" t="s">
        <v>2273</v>
      </c>
      <c r="E391" s="57" t="n">
        <v>45341</v>
      </c>
      <c r="F391" s="56" t="s">
        <v>1349</v>
      </c>
      <c r="G391" s="56" t="s">
        <v>1349</v>
      </c>
      <c r="H391" s="56" t="s">
        <v>15</v>
      </c>
      <c r="I391" s="56" t="s">
        <v>17</v>
      </c>
      <c r="J391" s="56" t="s">
        <v>1082</v>
      </c>
      <c r="K391" s="56" t="n">
        <v>559</v>
      </c>
      <c r="L391" s="56" t="n">
        <v>559</v>
      </c>
      <c r="M391" s="56" t="n">
        <v>978.94</v>
      </c>
      <c r="N391" s="56" t="n">
        <v>8.9</v>
      </c>
      <c r="O391" s="54" t="n">
        <f aca="false">ROUND(M391*(1-N391/100),2)</f>
        <v>891.81</v>
      </c>
      <c r="P391" s="54" t="n">
        <f aca="false">ROUND(O391*L391,2)</f>
        <v>498521.79</v>
      </c>
      <c r="Q391" s="56" t="n">
        <v>339241.53</v>
      </c>
      <c r="R391" s="56" t="s">
        <v>371</v>
      </c>
      <c r="S391" s="54" t="n">
        <f aca="false">IF(K391=0,0,ROUND(L391/K391*100,2))</f>
        <v>100</v>
      </c>
      <c r="T391" s="56" t="s">
        <v>508</v>
      </c>
      <c r="U391" s="56" t="s">
        <v>46</v>
      </c>
      <c r="V391" s="56" t="n">
        <v>159280.26</v>
      </c>
      <c r="W391" s="55" t="n">
        <f aca="false">P391-Q391</f>
        <v>159280.26</v>
      </c>
      <c r="X391" s="55" t="n">
        <f aca="false">IF(P391=0,0,ROUND((P391-Q391)/P391*100,2))</f>
        <v>31.95</v>
      </c>
      <c r="Y391" s="55" t="n">
        <f aca="false">IFERROR(G391-F391,"")</f>
        <v>0</v>
      </c>
      <c r="Z391" s="55" t="str">
        <f aca="false">IF(U391&lt;=0,"On Time","Late")</f>
        <v>Late</v>
      </c>
      <c r="AA391" s="55" t="str">
        <f aca="false">TEXT(E391,"yyyy-mm")</f>
        <v>2024-02</v>
      </c>
      <c r="AB391" s="55" t="n">
        <f aca="false">YEAR(E391)</f>
        <v>2024</v>
      </c>
    </row>
    <row r="392" customFormat="false" ht="15" hidden="false" customHeight="true" outlineLevel="0" collapsed="false">
      <c r="A392" s="52" t="s">
        <v>2274</v>
      </c>
      <c r="B392" s="52" t="s">
        <v>2275</v>
      </c>
      <c r="C392" s="52" t="s">
        <v>540</v>
      </c>
      <c r="D392" s="52" t="s">
        <v>2276</v>
      </c>
      <c r="E392" s="53" t="n">
        <v>45386</v>
      </c>
      <c r="F392" s="52" t="s">
        <v>2277</v>
      </c>
      <c r="G392" s="52" t="s">
        <v>2277</v>
      </c>
      <c r="H392" s="52" t="s">
        <v>12</v>
      </c>
      <c r="I392" s="52" t="s">
        <v>17</v>
      </c>
      <c r="J392" s="52" t="s">
        <v>354</v>
      </c>
      <c r="K392" s="52" t="n">
        <v>375</v>
      </c>
      <c r="L392" s="52" t="n">
        <v>375</v>
      </c>
      <c r="M392" s="52" t="n">
        <v>967.58</v>
      </c>
      <c r="N392" s="52" t="n">
        <v>9</v>
      </c>
      <c r="O392" s="54" t="n">
        <f aca="false">ROUND(M392*(1-N392/100),2)</f>
        <v>880.5</v>
      </c>
      <c r="P392" s="54" t="n">
        <f aca="false">ROUND(O392*L392,2)</f>
        <v>330187.5</v>
      </c>
      <c r="Q392" s="52" t="n">
        <v>193744.12</v>
      </c>
      <c r="R392" s="52" t="s">
        <v>332</v>
      </c>
      <c r="S392" s="54" t="n">
        <f aca="false">IF(K392=0,0,ROUND(L392/K392*100,2))</f>
        <v>100</v>
      </c>
      <c r="T392" s="52" t="s">
        <v>459</v>
      </c>
      <c r="U392" s="52" t="s">
        <v>48</v>
      </c>
      <c r="V392" s="52" t="n">
        <v>136443.38</v>
      </c>
      <c r="W392" s="55" t="n">
        <f aca="false">P392-Q392</f>
        <v>136443.38</v>
      </c>
      <c r="X392" s="55" t="n">
        <f aca="false">IF(P392=0,0,ROUND((P392-Q392)/P392*100,2))</f>
        <v>41.32</v>
      </c>
      <c r="Y392" s="55" t="n">
        <f aca="false">IFERROR(G392-F392,"")</f>
        <v>0</v>
      </c>
      <c r="Z392" s="55" t="str">
        <f aca="false">IF(U392&lt;=0,"On Time","Late")</f>
        <v>Late</v>
      </c>
      <c r="AA392" s="55" t="str">
        <f aca="false">TEXT(E392,"yyyy-mm")</f>
        <v>2024-04</v>
      </c>
      <c r="AB392" s="55" t="n">
        <f aca="false">YEAR(E392)</f>
        <v>2024</v>
      </c>
    </row>
    <row r="393" customFormat="false" ht="15" hidden="false" customHeight="true" outlineLevel="0" collapsed="false">
      <c r="A393" s="56" t="s">
        <v>2278</v>
      </c>
      <c r="B393" s="56" t="s">
        <v>1733</v>
      </c>
      <c r="C393" s="56" t="s">
        <v>2279</v>
      </c>
      <c r="D393" s="56" t="s">
        <v>2280</v>
      </c>
      <c r="E393" s="57" t="n">
        <v>44835</v>
      </c>
      <c r="F393" s="56" t="s">
        <v>2281</v>
      </c>
      <c r="G393" s="56" t="s">
        <v>2282</v>
      </c>
      <c r="H393" s="56" t="s">
        <v>18</v>
      </c>
      <c r="I393" s="56" t="s">
        <v>20</v>
      </c>
      <c r="J393" s="56" t="s">
        <v>565</v>
      </c>
      <c r="K393" s="56" t="n">
        <v>1533</v>
      </c>
      <c r="L393" s="56" t="n">
        <v>1533</v>
      </c>
      <c r="M393" s="56" t="n">
        <v>84.06</v>
      </c>
      <c r="N393" s="56" t="n">
        <v>1.4</v>
      </c>
      <c r="O393" s="54" t="n">
        <f aca="false">ROUND(M393*(1-N393/100),2)</f>
        <v>82.88</v>
      </c>
      <c r="P393" s="54" t="n">
        <f aca="false">ROUND(O393*L393,2)</f>
        <v>127055.04</v>
      </c>
      <c r="Q393" s="56" t="n">
        <v>58914.82</v>
      </c>
      <c r="R393" s="56" t="s">
        <v>380</v>
      </c>
      <c r="S393" s="54" t="n">
        <f aca="false">IF(K393=0,0,ROUND(L393/K393*100,2))</f>
        <v>100</v>
      </c>
      <c r="T393" s="56" t="s">
        <v>355</v>
      </c>
      <c r="U393" s="56" t="s">
        <v>30</v>
      </c>
      <c r="V393" s="56" t="n">
        <v>68140.22</v>
      </c>
      <c r="W393" s="55" t="n">
        <f aca="false">P393-Q393</f>
        <v>68140.22</v>
      </c>
      <c r="X393" s="55" t="n">
        <f aca="false">IF(P393=0,0,ROUND((P393-Q393)/P393*100,2))</f>
        <v>53.63</v>
      </c>
      <c r="Y393" s="55" t="n">
        <f aca="false">IFERROR(G393-F393,"")</f>
        <v>-1</v>
      </c>
      <c r="Z393" s="55" t="str">
        <f aca="false">IF(U393&lt;=0,"On Time","Late")</f>
        <v>Late</v>
      </c>
      <c r="AA393" s="55" t="str">
        <f aca="false">TEXT(E393,"yyyy-mm")</f>
        <v>2022-10</v>
      </c>
      <c r="AB393" s="55" t="n">
        <f aca="false">YEAR(E393)</f>
        <v>2022</v>
      </c>
    </row>
    <row r="394" customFormat="false" ht="15" hidden="false" customHeight="true" outlineLevel="0" collapsed="false">
      <c r="A394" s="52" t="s">
        <v>2283</v>
      </c>
      <c r="B394" s="52" t="s">
        <v>2116</v>
      </c>
      <c r="C394" s="52" t="s">
        <v>2284</v>
      </c>
      <c r="D394" s="52" t="s">
        <v>2285</v>
      </c>
      <c r="E394" s="53" t="n">
        <v>44800</v>
      </c>
      <c r="F394" s="52" t="s">
        <v>1397</v>
      </c>
      <c r="G394" s="52" t="s">
        <v>1397</v>
      </c>
      <c r="H394" s="52" t="s">
        <v>21</v>
      </c>
      <c r="I394" s="52" t="s">
        <v>17</v>
      </c>
      <c r="J394" s="52" t="s">
        <v>1460</v>
      </c>
      <c r="K394" s="52" t="n">
        <v>1672</v>
      </c>
      <c r="L394" s="52" t="n">
        <v>1672</v>
      </c>
      <c r="M394" s="52" t="n">
        <v>637.31</v>
      </c>
      <c r="N394" s="52" t="n">
        <v>2.5</v>
      </c>
      <c r="O394" s="54" t="n">
        <f aca="false">ROUND(M394*(1-N394/100),2)</f>
        <v>621.38</v>
      </c>
      <c r="P394" s="54" t="n">
        <f aca="false">ROUND(O394*L394,2)</f>
        <v>1038947.36</v>
      </c>
      <c r="Q394" s="52" t="n">
        <v>428084.22</v>
      </c>
      <c r="R394" s="52" t="s">
        <v>380</v>
      </c>
      <c r="S394" s="54" t="n">
        <f aca="false">IF(K394=0,0,ROUND(L394/K394*100,2))</f>
        <v>100</v>
      </c>
      <c r="T394" s="52" t="s">
        <v>436</v>
      </c>
      <c r="U394" s="52" t="s">
        <v>28</v>
      </c>
      <c r="V394" s="52" t="n">
        <v>610863.14</v>
      </c>
      <c r="W394" s="55" t="n">
        <f aca="false">P394-Q394</f>
        <v>610863.14</v>
      </c>
      <c r="X394" s="55" t="n">
        <f aca="false">IF(P394=0,0,ROUND((P394-Q394)/P394*100,2))</f>
        <v>58.8</v>
      </c>
      <c r="Y394" s="55" t="n">
        <f aca="false">IFERROR(G394-F394,"")</f>
        <v>0</v>
      </c>
      <c r="Z394" s="55" t="str">
        <f aca="false">IF(U394&lt;=0,"On Time","Late")</f>
        <v>Late</v>
      </c>
      <c r="AA394" s="55" t="str">
        <f aca="false">TEXT(E394,"yyyy-mm")</f>
        <v>2022-08</v>
      </c>
      <c r="AB394" s="55" t="n">
        <f aca="false">YEAR(E394)</f>
        <v>2022</v>
      </c>
    </row>
    <row r="395" customFormat="false" ht="15" hidden="false" customHeight="true" outlineLevel="0" collapsed="false">
      <c r="A395" s="56" t="s">
        <v>2286</v>
      </c>
      <c r="B395" s="56" t="s">
        <v>2098</v>
      </c>
      <c r="C395" s="56" t="s">
        <v>2287</v>
      </c>
      <c r="D395" s="56" t="s">
        <v>2288</v>
      </c>
      <c r="E395" s="57" t="n">
        <v>45241</v>
      </c>
      <c r="F395" s="56" t="s">
        <v>1824</v>
      </c>
      <c r="G395" s="56" t="s">
        <v>1755</v>
      </c>
      <c r="H395" s="56" t="s">
        <v>18</v>
      </c>
      <c r="I395" s="56" t="s">
        <v>27</v>
      </c>
      <c r="J395" s="56" t="s">
        <v>435</v>
      </c>
      <c r="K395" s="56" t="n">
        <v>1967</v>
      </c>
      <c r="L395" s="56" t="n">
        <v>1967</v>
      </c>
      <c r="M395" s="56" t="n">
        <v>276.9</v>
      </c>
      <c r="N395" s="56" t="n">
        <v>0.7</v>
      </c>
      <c r="O395" s="54" t="n">
        <f aca="false">ROUND(M395*(1-N395/100),2)</f>
        <v>274.96</v>
      </c>
      <c r="P395" s="54" t="n">
        <f aca="false">ROUND(O395*L395,2)</f>
        <v>540846.32</v>
      </c>
      <c r="Q395" s="56" t="n">
        <v>362120.75</v>
      </c>
      <c r="R395" s="56" t="s">
        <v>340</v>
      </c>
      <c r="S395" s="54" t="n">
        <f aca="false">IF(K395=0,0,ROUND(L395/K395*100,2))</f>
        <v>100</v>
      </c>
      <c r="T395" s="56" t="s">
        <v>397</v>
      </c>
      <c r="U395" s="56" t="s">
        <v>43</v>
      </c>
      <c r="V395" s="56" t="n">
        <v>178725.57</v>
      </c>
      <c r="W395" s="55" t="n">
        <f aca="false">P395-Q395</f>
        <v>178725.57</v>
      </c>
      <c r="X395" s="55" t="n">
        <f aca="false">IF(P395=0,0,ROUND((P395-Q395)/P395*100,2))</f>
        <v>33.05</v>
      </c>
      <c r="Y395" s="55" t="n">
        <f aca="false">IFERROR(G395-F395,"")</f>
        <v>1</v>
      </c>
      <c r="Z395" s="55" t="str">
        <f aca="false">IF(U395&lt;=0,"On Time","Late")</f>
        <v>Late</v>
      </c>
      <c r="AA395" s="55" t="str">
        <f aca="false">TEXT(E395,"yyyy-mm")</f>
        <v>2023-11</v>
      </c>
      <c r="AB395" s="55" t="n">
        <f aca="false">YEAR(E395)</f>
        <v>2023</v>
      </c>
    </row>
    <row r="396" customFormat="false" ht="15" hidden="false" customHeight="true" outlineLevel="0" collapsed="false">
      <c r="A396" s="52" t="s">
        <v>2289</v>
      </c>
      <c r="B396" s="52" t="s">
        <v>2041</v>
      </c>
      <c r="C396" s="52" t="s">
        <v>1457</v>
      </c>
      <c r="D396" s="52" t="s">
        <v>2290</v>
      </c>
      <c r="E396" s="53" t="n">
        <v>45295</v>
      </c>
      <c r="F396" s="52" t="s">
        <v>1741</v>
      </c>
      <c r="G396" s="52" t="s">
        <v>1741</v>
      </c>
      <c r="H396" s="52" t="s">
        <v>15</v>
      </c>
      <c r="I396" s="52" t="s">
        <v>14</v>
      </c>
      <c r="J396" s="52" t="s">
        <v>671</v>
      </c>
      <c r="K396" s="52" t="n">
        <v>1464</v>
      </c>
      <c r="L396" s="52" t="n">
        <v>1464</v>
      </c>
      <c r="M396" s="52" t="n">
        <v>40.43</v>
      </c>
      <c r="N396" s="52" t="n">
        <v>11</v>
      </c>
      <c r="O396" s="54" t="n">
        <f aca="false">ROUND(M396*(1-N396/100),2)</f>
        <v>35.98</v>
      </c>
      <c r="P396" s="54" t="n">
        <f aca="false">ROUND(O396*L396,2)</f>
        <v>52674.72</v>
      </c>
      <c r="Q396" s="52" t="n">
        <v>32226.73</v>
      </c>
      <c r="R396" s="52" t="s">
        <v>340</v>
      </c>
      <c r="S396" s="54" t="n">
        <f aca="false">IF(K396=0,0,ROUND(L396/K396*100,2))</f>
        <v>100</v>
      </c>
      <c r="T396" s="52" t="s">
        <v>420</v>
      </c>
      <c r="U396" s="52" t="s">
        <v>45</v>
      </c>
      <c r="V396" s="52" t="n">
        <v>20447.99</v>
      </c>
      <c r="W396" s="55" t="n">
        <f aca="false">P396-Q396</f>
        <v>20447.99</v>
      </c>
      <c r="X396" s="55" t="n">
        <f aca="false">IF(P396=0,0,ROUND((P396-Q396)/P396*100,2))</f>
        <v>38.82</v>
      </c>
      <c r="Y396" s="55" t="n">
        <f aca="false">IFERROR(G396-F396,"")</f>
        <v>0</v>
      </c>
      <c r="Z396" s="55" t="str">
        <f aca="false">IF(U396&lt;=0,"On Time","Late")</f>
        <v>Late</v>
      </c>
      <c r="AA396" s="55" t="str">
        <f aca="false">TEXT(E396,"yyyy-mm")</f>
        <v>2024-01</v>
      </c>
      <c r="AB396" s="55" t="n">
        <f aca="false">YEAR(E396)</f>
        <v>2024</v>
      </c>
    </row>
    <row r="397" customFormat="false" ht="15" hidden="false" customHeight="true" outlineLevel="0" collapsed="false">
      <c r="A397" s="56" t="s">
        <v>2291</v>
      </c>
      <c r="B397" s="56" t="s">
        <v>1860</v>
      </c>
      <c r="C397" s="56" t="s">
        <v>2292</v>
      </c>
      <c r="D397" s="56" t="s">
        <v>2165</v>
      </c>
      <c r="E397" s="57" t="n">
        <v>44903</v>
      </c>
      <c r="F397" s="56" t="s">
        <v>1122</v>
      </c>
      <c r="G397" s="56" t="s">
        <v>1586</v>
      </c>
      <c r="H397" s="56" t="s">
        <v>12</v>
      </c>
      <c r="I397" s="56" t="s">
        <v>11</v>
      </c>
      <c r="J397" s="56" t="s">
        <v>1285</v>
      </c>
      <c r="K397" s="56" t="n">
        <v>1701</v>
      </c>
      <c r="L397" s="56" t="n">
        <v>1701</v>
      </c>
      <c r="M397" s="56" t="n">
        <v>198.82</v>
      </c>
      <c r="N397" s="56" t="n">
        <v>12</v>
      </c>
      <c r="O397" s="54" t="n">
        <f aca="false">ROUND(M397*(1-N397/100),2)</f>
        <v>174.96</v>
      </c>
      <c r="P397" s="54" t="n">
        <f aca="false">ROUND(O397*L397,2)</f>
        <v>297606.96</v>
      </c>
      <c r="Q397" s="56" t="n">
        <v>167647.35</v>
      </c>
      <c r="R397" s="56" t="s">
        <v>380</v>
      </c>
      <c r="S397" s="54" t="n">
        <f aca="false">IF(K397=0,0,ROUND(L397/K397*100,2))</f>
        <v>100</v>
      </c>
      <c r="T397" s="56" t="s">
        <v>744</v>
      </c>
      <c r="U397" s="56" t="s">
        <v>32</v>
      </c>
      <c r="V397" s="56" t="n">
        <v>129959.61</v>
      </c>
      <c r="W397" s="55" t="n">
        <f aca="false">P397-Q397</f>
        <v>129959.61</v>
      </c>
      <c r="X397" s="55" t="n">
        <f aca="false">IF(P397=0,0,ROUND((P397-Q397)/P397*100,2))</f>
        <v>43.67</v>
      </c>
      <c r="Y397" s="55" t="n">
        <f aca="false">IFERROR(G397-F397,"")</f>
        <v>1</v>
      </c>
      <c r="Z397" s="55" t="str">
        <f aca="false">IF(U397&lt;=0,"On Time","Late")</f>
        <v>Late</v>
      </c>
      <c r="AA397" s="55" t="str">
        <f aca="false">TEXT(E397,"yyyy-mm")</f>
        <v>2022-12</v>
      </c>
      <c r="AB397" s="55" t="n">
        <f aca="false">YEAR(E397)</f>
        <v>2022</v>
      </c>
    </row>
    <row r="398" customFormat="false" ht="15" hidden="false" customHeight="true" outlineLevel="0" collapsed="false">
      <c r="A398" s="52" t="s">
        <v>2293</v>
      </c>
      <c r="B398" s="52" t="s">
        <v>1494</v>
      </c>
      <c r="C398" s="52" t="s">
        <v>1765</v>
      </c>
      <c r="D398" s="52" t="s">
        <v>2294</v>
      </c>
      <c r="E398" s="53" t="n">
        <v>45454</v>
      </c>
      <c r="F398" s="52" t="s">
        <v>2295</v>
      </c>
      <c r="G398" s="52" t="s">
        <v>924</v>
      </c>
      <c r="H398" s="52" t="s">
        <v>12</v>
      </c>
      <c r="I398" s="52" t="s">
        <v>27</v>
      </c>
      <c r="J398" s="52" t="s">
        <v>1066</v>
      </c>
      <c r="K398" s="52" t="n">
        <v>1593</v>
      </c>
      <c r="L398" s="52" t="n">
        <v>1593</v>
      </c>
      <c r="M398" s="52" t="n">
        <v>606</v>
      </c>
      <c r="N398" s="52" t="n">
        <v>14.5</v>
      </c>
      <c r="O398" s="54" t="n">
        <f aca="false">ROUND(M398*(1-N398/100),2)</f>
        <v>518.13</v>
      </c>
      <c r="P398" s="54" t="n">
        <f aca="false">ROUND(O398*L398,2)</f>
        <v>825381.09</v>
      </c>
      <c r="Q398" s="52" t="n">
        <v>471732.9</v>
      </c>
      <c r="R398" s="52" t="s">
        <v>340</v>
      </c>
      <c r="S398" s="54" t="n">
        <f aca="false">IF(K398=0,0,ROUND(L398/K398*100,2))</f>
        <v>100</v>
      </c>
      <c r="T398" s="52" t="s">
        <v>1230</v>
      </c>
      <c r="U398" s="52" t="s">
        <v>50</v>
      </c>
      <c r="V398" s="52" t="n">
        <v>353648.19</v>
      </c>
      <c r="W398" s="55" t="n">
        <f aca="false">P398-Q398</f>
        <v>353648.19</v>
      </c>
      <c r="X398" s="55" t="n">
        <f aca="false">IF(P398=0,0,ROUND((P398-Q398)/P398*100,2))</f>
        <v>42.85</v>
      </c>
      <c r="Y398" s="55" t="n">
        <f aca="false">IFERROR(G398-F398,"")</f>
        <v>2</v>
      </c>
      <c r="Z398" s="55" t="str">
        <f aca="false">IF(U398&lt;=0,"On Time","Late")</f>
        <v>Late</v>
      </c>
      <c r="AA398" s="55" t="str">
        <f aca="false">TEXT(E398,"yyyy-mm")</f>
        <v>2024-06</v>
      </c>
      <c r="AB398" s="55" t="n">
        <f aca="false">YEAR(E398)</f>
        <v>2024</v>
      </c>
    </row>
    <row r="399" customFormat="false" ht="15" hidden="false" customHeight="true" outlineLevel="0" collapsed="false">
      <c r="A399" s="56" t="s">
        <v>2296</v>
      </c>
      <c r="B399" s="56" t="s">
        <v>2297</v>
      </c>
      <c r="C399" s="56" t="s">
        <v>2298</v>
      </c>
      <c r="D399" s="56" t="s">
        <v>2299</v>
      </c>
      <c r="E399" s="57" t="n">
        <v>44711</v>
      </c>
      <c r="F399" s="56" t="s">
        <v>2300</v>
      </c>
      <c r="G399" s="56" t="s">
        <v>2301</v>
      </c>
      <c r="H399" s="56" t="s">
        <v>12</v>
      </c>
      <c r="I399" s="56" t="s">
        <v>20</v>
      </c>
      <c r="J399" s="56" t="s">
        <v>1032</v>
      </c>
      <c r="K399" s="56" t="n">
        <v>1144</v>
      </c>
      <c r="L399" s="56" t="n">
        <v>1144</v>
      </c>
      <c r="M399" s="56" t="n">
        <v>270.93</v>
      </c>
      <c r="N399" s="56" t="n">
        <v>4.7</v>
      </c>
      <c r="O399" s="54" t="n">
        <f aca="false">ROUND(M399*(1-N399/100),2)</f>
        <v>258.2</v>
      </c>
      <c r="P399" s="54" t="n">
        <f aca="false">ROUND(O399*L399,2)</f>
        <v>295380.8</v>
      </c>
      <c r="Q399" s="56" t="n">
        <v>141118.44</v>
      </c>
      <c r="R399" s="56" t="s">
        <v>396</v>
      </c>
      <c r="S399" s="54" t="n">
        <f aca="false">IF(K399=0,0,ROUND(L399/K399*100,2))</f>
        <v>100</v>
      </c>
      <c r="T399" s="56" t="s">
        <v>333</v>
      </c>
      <c r="U399" s="56" t="s">
        <v>22</v>
      </c>
      <c r="V399" s="56" t="n">
        <v>154262.36</v>
      </c>
      <c r="W399" s="55" t="n">
        <f aca="false">P399-Q399</f>
        <v>154262.36</v>
      </c>
      <c r="X399" s="55" t="n">
        <f aca="false">IF(P399=0,0,ROUND((P399-Q399)/P399*100,2))</f>
        <v>52.22</v>
      </c>
      <c r="Y399" s="55" t="n">
        <f aca="false">IFERROR(G399-F399,"")</f>
        <v>1</v>
      </c>
      <c r="Z399" s="55" t="str">
        <f aca="false">IF(U399&lt;=0,"On Time","Late")</f>
        <v>Late</v>
      </c>
      <c r="AA399" s="55" t="str">
        <f aca="false">TEXT(E399,"yyyy-mm")</f>
        <v>2022-05</v>
      </c>
      <c r="AB399" s="55" t="n">
        <f aca="false">YEAR(E399)</f>
        <v>2022</v>
      </c>
    </row>
    <row r="400" customFormat="false" ht="15" hidden="false" customHeight="true" outlineLevel="0" collapsed="false">
      <c r="A400" s="52" t="s">
        <v>2302</v>
      </c>
      <c r="B400" s="52" t="s">
        <v>2303</v>
      </c>
      <c r="C400" s="52" t="s">
        <v>2304</v>
      </c>
      <c r="D400" s="52" t="s">
        <v>1848</v>
      </c>
      <c r="E400" s="53" t="n">
        <v>44718</v>
      </c>
      <c r="F400" s="52" t="s">
        <v>1316</v>
      </c>
      <c r="G400" s="52" t="s">
        <v>2305</v>
      </c>
      <c r="H400" s="52" t="s">
        <v>9</v>
      </c>
      <c r="I400" s="52" t="s">
        <v>11</v>
      </c>
      <c r="J400" s="52" t="s">
        <v>370</v>
      </c>
      <c r="K400" s="52" t="n">
        <v>1450</v>
      </c>
      <c r="L400" s="52" t="n">
        <v>1450</v>
      </c>
      <c r="M400" s="52" t="n">
        <v>872.86</v>
      </c>
      <c r="N400" s="52" t="n">
        <v>1.3</v>
      </c>
      <c r="O400" s="54" t="n">
        <f aca="false">ROUND(M400*(1-N400/100),2)</f>
        <v>861.51</v>
      </c>
      <c r="P400" s="54" t="n">
        <f aca="false">ROUND(O400*L400,2)</f>
        <v>1249189.5</v>
      </c>
      <c r="Q400" s="52" t="n">
        <v>855142.77</v>
      </c>
      <c r="R400" s="52" t="s">
        <v>340</v>
      </c>
      <c r="S400" s="54" t="n">
        <f aca="false">IF(K400=0,0,ROUND(L400/K400*100,2))</f>
        <v>100</v>
      </c>
      <c r="T400" s="52" t="s">
        <v>1230</v>
      </c>
      <c r="U400" s="52" t="s">
        <v>24</v>
      </c>
      <c r="V400" s="52" t="n">
        <v>394046.73</v>
      </c>
      <c r="W400" s="55" t="n">
        <f aca="false">P400-Q400</f>
        <v>394046.73</v>
      </c>
      <c r="X400" s="55" t="n">
        <f aca="false">IF(P400=0,0,ROUND((P400-Q400)/P400*100,2))</f>
        <v>31.54</v>
      </c>
      <c r="Y400" s="55" t="n">
        <f aca="false">IFERROR(G400-F400,"")</f>
        <v>1</v>
      </c>
      <c r="Z400" s="55" t="str">
        <f aca="false">IF(U400&lt;=0,"On Time","Late")</f>
        <v>Late</v>
      </c>
      <c r="AA400" s="55" t="str">
        <f aca="false">TEXT(E400,"yyyy-mm")</f>
        <v>2022-06</v>
      </c>
      <c r="AB400" s="55" t="n">
        <f aca="false">YEAR(E400)</f>
        <v>2022</v>
      </c>
    </row>
    <row r="401" customFormat="false" ht="15" hidden="false" customHeight="true" outlineLevel="0" collapsed="false">
      <c r="A401" s="56" t="s">
        <v>2306</v>
      </c>
      <c r="B401" s="56" t="s">
        <v>795</v>
      </c>
      <c r="C401" s="56" t="s">
        <v>2307</v>
      </c>
      <c r="D401" s="56" t="s">
        <v>2308</v>
      </c>
      <c r="E401" s="57" t="n">
        <v>45117</v>
      </c>
      <c r="F401" s="56" t="s">
        <v>2309</v>
      </c>
      <c r="G401" s="56" t="s">
        <v>1500</v>
      </c>
      <c r="H401" s="56" t="s">
        <v>9</v>
      </c>
      <c r="I401" s="56" t="s">
        <v>25</v>
      </c>
      <c r="J401" s="56" t="s">
        <v>404</v>
      </c>
      <c r="K401" s="56" t="n">
        <v>306</v>
      </c>
      <c r="L401" s="56" t="n">
        <v>306</v>
      </c>
      <c r="M401" s="56" t="n">
        <v>649.41</v>
      </c>
      <c r="N401" s="56" t="n">
        <v>5.3</v>
      </c>
      <c r="O401" s="54" t="n">
        <f aca="false">ROUND(M401*(1-N401/100),2)</f>
        <v>614.99</v>
      </c>
      <c r="P401" s="54" t="n">
        <f aca="false">ROUND(O401*L401,2)</f>
        <v>188186.94</v>
      </c>
      <c r="Q401" s="56" t="n">
        <v>120244</v>
      </c>
      <c r="R401" s="56" t="s">
        <v>340</v>
      </c>
      <c r="S401" s="54" t="n">
        <f aca="false">IF(K401=0,0,ROUND(L401/K401*100,2))</f>
        <v>100</v>
      </c>
      <c r="T401" s="56" t="s">
        <v>1016</v>
      </c>
      <c r="U401" s="56" t="s">
        <v>39</v>
      </c>
      <c r="V401" s="56" t="n">
        <v>67942.94</v>
      </c>
      <c r="W401" s="55" t="n">
        <f aca="false">P401-Q401</f>
        <v>67942.94</v>
      </c>
      <c r="X401" s="55" t="n">
        <f aca="false">IF(P401=0,0,ROUND((P401-Q401)/P401*100,2))</f>
        <v>36.1</v>
      </c>
      <c r="Y401" s="55" t="n">
        <f aca="false">IFERROR(G401-F401,"")</f>
        <v>1</v>
      </c>
      <c r="Z401" s="55" t="str">
        <f aca="false">IF(U401&lt;=0,"On Time","Late")</f>
        <v>Late</v>
      </c>
      <c r="AA401" s="55" t="str">
        <f aca="false">TEXT(E401,"yyyy-mm")</f>
        <v>2023-07</v>
      </c>
      <c r="AB401" s="55" t="n">
        <f aca="false">YEAR(E401)</f>
        <v>2023</v>
      </c>
    </row>
    <row r="402" customFormat="false" ht="15" hidden="false" customHeight="true" outlineLevel="0" collapsed="false">
      <c r="A402" s="52" t="s">
        <v>2310</v>
      </c>
      <c r="B402" s="52" t="s">
        <v>2311</v>
      </c>
      <c r="C402" s="52" t="s">
        <v>2312</v>
      </c>
      <c r="D402" s="52" t="s">
        <v>1688</v>
      </c>
      <c r="E402" s="53" t="n">
        <v>45197</v>
      </c>
      <c r="F402" s="52" t="s">
        <v>737</v>
      </c>
      <c r="G402" s="52" t="s">
        <v>712</v>
      </c>
      <c r="H402" s="52" t="s">
        <v>15</v>
      </c>
      <c r="I402" s="52" t="s">
        <v>17</v>
      </c>
      <c r="J402" s="52" t="s">
        <v>627</v>
      </c>
      <c r="K402" s="52" t="n">
        <v>1085</v>
      </c>
      <c r="L402" s="52" t="n">
        <v>1085</v>
      </c>
      <c r="M402" s="52" t="n">
        <v>670.89</v>
      </c>
      <c r="N402" s="52" t="n">
        <v>15.6</v>
      </c>
      <c r="O402" s="54" t="n">
        <f aca="false">ROUND(M402*(1-N402/100),2)</f>
        <v>566.23</v>
      </c>
      <c r="P402" s="54" t="n">
        <f aca="false">ROUND(O402*L402,2)</f>
        <v>614359.55</v>
      </c>
      <c r="Q402" s="52" t="n">
        <v>313565.49</v>
      </c>
      <c r="R402" s="52" t="s">
        <v>371</v>
      </c>
      <c r="S402" s="54" t="n">
        <f aca="false">IF(K402=0,0,ROUND(L402/K402*100,2))</f>
        <v>100</v>
      </c>
      <c r="T402" s="52" t="s">
        <v>467</v>
      </c>
      <c r="U402" s="52" t="s">
        <v>41</v>
      </c>
      <c r="V402" s="52" t="n">
        <v>300794.06</v>
      </c>
      <c r="W402" s="55" t="n">
        <f aca="false">P402-Q402</f>
        <v>300794.06</v>
      </c>
      <c r="X402" s="55" t="n">
        <f aca="false">IF(P402=0,0,ROUND((P402-Q402)/P402*100,2))</f>
        <v>48.96</v>
      </c>
      <c r="Y402" s="55" t="n">
        <f aca="false">IFERROR(G402-F402,"")</f>
        <v>1</v>
      </c>
      <c r="Z402" s="55" t="str">
        <f aca="false">IF(U402&lt;=0,"On Time","Late")</f>
        <v>Late</v>
      </c>
      <c r="AA402" s="55" t="str">
        <f aca="false">TEXT(E402,"yyyy-mm")</f>
        <v>2023-09</v>
      </c>
      <c r="AB402" s="55" t="n">
        <f aca="false">YEAR(E402)</f>
        <v>2023</v>
      </c>
    </row>
    <row r="403" customFormat="false" ht="15" hidden="false" customHeight="true" outlineLevel="0" collapsed="false">
      <c r="A403" s="56" t="s">
        <v>2313</v>
      </c>
      <c r="B403" s="56" t="s">
        <v>1391</v>
      </c>
      <c r="C403" s="56" t="s">
        <v>2314</v>
      </c>
      <c r="D403" s="56" t="s">
        <v>1208</v>
      </c>
      <c r="E403" s="57" t="n">
        <v>44675</v>
      </c>
      <c r="F403" s="56" t="s">
        <v>2315</v>
      </c>
      <c r="G403" s="56" t="s">
        <v>2316</v>
      </c>
      <c r="H403" s="56" t="s">
        <v>21</v>
      </c>
      <c r="I403" s="56" t="s">
        <v>27</v>
      </c>
      <c r="J403" s="56" t="s">
        <v>559</v>
      </c>
      <c r="K403" s="56" t="n">
        <v>1531</v>
      </c>
      <c r="L403" s="56" t="n">
        <v>1531</v>
      </c>
      <c r="M403" s="56" t="n">
        <v>271.33</v>
      </c>
      <c r="N403" s="56" t="n">
        <v>7.6</v>
      </c>
      <c r="O403" s="54" t="n">
        <f aca="false">ROUND(M403*(1-N403/100),2)</f>
        <v>250.71</v>
      </c>
      <c r="P403" s="54" t="n">
        <f aca="false">ROUND(O403*L403,2)</f>
        <v>383837.01</v>
      </c>
      <c r="Q403" s="56" t="n">
        <v>257577.29</v>
      </c>
      <c r="R403" s="56" t="s">
        <v>371</v>
      </c>
      <c r="S403" s="54" t="n">
        <f aca="false">IF(K403=0,0,ROUND(L403/K403*100,2))</f>
        <v>100</v>
      </c>
      <c r="T403" s="56" t="s">
        <v>552</v>
      </c>
      <c r="U403" s="56" t="s">
        <v>19</v>
      </c>
      <c r="V403" s="56" t="n">
        <v>126259.72</v>
      </c>
      <c r="W403" s="55" t="n">
        <f aca="false">P403-Q403</f>
        <v>126259.72</v>
      </c>
      <c r="X403" s="55" t="n">
        <f aca="false">IF(P403=0,0,ROUND((P403-Q403)/P403*100,2))</f>
        <v>32.89</v>
      </c>
      <c r="Y403" s="55" t="n">
        <f aca="false">IFERROR(G403-F403,"")</f>
        <v>3</v>
      </c>
      <c r="Z403" s="55" t="str">
        <f aca="false">IF(U403&lt;=0,"On Time","Late")</f>
        <v>Late</v>
      </c>
      <c r="AA403" s="55" t="str">
        <f aca="false">TEXT(E403,"yyyy-mm")</f>
        <v>2022-04</v>
      </c>
      <c r="AB403" s="55" t="n">
        <f aca="false">YEAR(E403)</f>
        <v>2022</v>
      </c>
    </row>
    <row r="404" customFormat="false" ht="15" hidden="false" customHeight="true" outlineLevel="0" collapsed="false">
      <c r="A404" s="52" t="s">
        <v>2317</v>
      </c>
      <c r="B404" s="52" t="s">
        <v>589</v>
      </c>
      <c r="C404" s="52" t="s">
        <v>888</v>
      </c>
      <c r="D404" s="52" t="s">
        <v>2318</v>
      </c>
      <c r="E404" s="53" t="n">
        <v>44832</v>
      </c>
      <c r="F404" s="52" t="s">
        <v>2319</v>
      </c>
      <c r="G404" s="52" t="s">
        <v>2320</v>
      </c>
      <c r="H404" s="52" t="s">
        <v>12</v>
      </c>
      <c r="I404" s="52" t="s">
        <v>27</v>
      </c>
      <c r="J404" s="52" t="s">
        <v>443</v>
      </c>
      <c r="K404" s="52" t="n">
        <v>835</v>
      </c>
      <c r="L404" s="52" t="n">
        <v>835</v>
      </c>
      <c r="M404" s="52" t="n">
        <v>669.2</v>
      </c>
      <c r="N404" s="52" t="n">
        <v>2.3</v>
      </c>
      <c r="O404" s="54" t="n">
        <f aca="false">ROUND(M404*(1-N404/100),2)</f>
        <v>653.81</v>
      </c>
      <c r="P404" s="54" t="n">
        <f aca="false">ROUND(O404*L404,2)</f>
        <v>545931.35</v>
      </c>
      <c r="Q404" s="52" t="n">
        <v>369677.17</v>
      </c>
      <c r="R404" s="52" t="s">
        <v>371</v>
      </c>
      <c r="S404" s="54" t="n">
        <f aca="false">IF(K404=0,0,ROUND(L404/K404*100,2))</f>
        <v>100</v>
      </c>
      <c r="T404" s="52" t="s">
        <v>495</v>
      </c>
      <c r="U404" s="52" t="s">
        <v>29</v>
      </c>
      <c r="V404" s="52" t="n">
        <v>176254.18</v>
      </c>
      <c r="W404" s="55" t="n">
        <f aca="false">P404-Q404</f>
        <v>176254.18</v>
      </c>
      <c r="X404" s="55" t="n">
        <f aca="false">IF(P404=0,0,ROUND((P404-Q404)/P404*100,2))</f>
        <v>32.29</v>
      </c>
      <c r="Y404" s="55" t="n">
        <f aca="false">IFERROR(G404-F404,"")</f>
        <v>1</v>
      </c>
      <c r="Z404" s="55" t="str">
        <f aca="false">IF(U404&lt;=0,"On Time","Late")</f>
        <v>Late</v>
      </c>
      <c r="AA404" s="55" t="str">
        <f aca="false">TEXT(E404,"yyyy-mm")</f>
        <v>2022-09</v>
      </c>
      <c r="AB404" s="55" t="n">
        <f aca="false">YEAR(E404)</f>
        <v>2022</v>
      </c>
    </row>
    <row r="405" customFormat="false" ht="15" hidden="false" customHeight="true" outlineLevel="0" collapsed="false">
      <c r="A405" s="56" t="s">
        <v>2321</v>
      </c>
      <c r="B405" s="56" t="s">
        <v>383</v>
      </c>
      <c r="C405" s="56" t="s">
        <v>2322</v>
      </c>
      <c r="D405" s="56" t="s">
        <v>2323</v>
      </c>
      <c r="E405" s="57" t="n">
        <v>44915</v>
      </c>
      <c r="F405" s="56" t="s">
        <v>2324</v>
      </c>
      <c r="G405" s="56" t="s">
        <v>1165</v>
      </c>
      <c r="H405" s="56" t="s">
        <v>9</v>
      </c>
      <c r="I405" s="56" t="s">
        <v>14</v>
      </c>
      <c r="J405" s="56" t="s">
        <v>515</v>
      </c>
      <c r="K405" s="56" t="n">
        <v>1493</v>
      </c>
      <c r="L405" s="56" t="n">
        <v>1493</v>
      </c>
      <c r="M405" s="56" t="n">
        <v>129.44</v>
      </c>
      <c r="N405" s="56" t="n">
        <v>4.2</v>
      </c>
      <c r="O405" s="54" t="n">
        <f aca="false">ROUND(M405*(1-N405/100),2)</f>
        <v>124</v>
      </c>
      <c r="P405" s="54" t="n">
        <f aca="false">ROUND(O405*L405,2)</f>
        <v>185132</v>
      </c>
      <c r="Q405" s="56" t="n">
        <v>121856.42</v>
      </c>
      <c r="R405" s="56" t="s">
        <v>371</v>
      </c>
      <c r="S405" s="54" t="n">
        <f aca="false">IF(K405=0,0,ROUND(L405/K405*100,2))</f>
        <v>100</v>
      </c>
      <c r="T405" s="56" t="s">
        <v>428</v>
      </c>
      <c r="U405" s="56" t="s">
        <v>32</v>
      </c>
      <c r="V405" s="56" t="n">
        <v>63275.58</v>
      </c>
      <c r="W405" s="55" t="n">
        <f aca="false">P405-Q405</f>
        <v>63275.58</v>
      </c>
      <c r="X405" s="55" t="n">
        <f aca="false">IF(P405=0,0,ROUND((P405-Q405)/P405*100,2))</f>
        <v>34.18</v>
      </c>
      <c r="Y405" s="55" t="n">
        <f aca="false">IFERROR(G405-F405,"")</f>
        <v>2</v>
      </c>
      <c r="Z405" s="55" t="str">
        <f aca="false">IF(U405&lt;=0,"On Time","Late")</f>
        <v>Late</v>
      </c>
      <c r="AA405" s="55" t="str">
        <f aca="false">TEXT(E405,"yyyy-mm")</f>
        <v>2022-12</v>
      </c>
      <c r="AB405" s="55" t="n">
        <f aca="false">YEAR(E405)</f>
        <v>2022</v>
      </c>
    </row>
    <row r="406" customFormat="false" ht="15" hidden="false" customHeight="true" outlineLevel="0" collapsed="false">
      <c r="A406" s="52" t="s">
        <v>2325</v>
      </c>
      <c r="B406" s="52" t="s">
        <v>1302</v>
      </c>
      <c r="C406" s="52" t="s">
        <v>598</v>
      </c>
      <c r="D406" s="52" t="s">
        <v>2326</v>
      </c>
      <c r="E406" s="53" t="n">
        <v>45055</v>
      </c>
      <c r="F406" s="52" t="s">
        <v>403</v>
      </c>
      <c r="G406" s="52" t="s">
        <v>403</v>
      </c>
      <c r="H406" s="52" t="s">
        <v>12</v>
      </c>
      <c r="I406" s="52" t="s">
        <v>14</v>
      </c>
      <c r="J406" s="52" t="s">
        <v>804</v>
      </c>
      <c r="K406" s="52" t="n">
        <v>1942</v>
      </c>
      <c r="L406" s="52" t="n">
        <v>1942</v>
      </c>
      <c r="M406" s="52" t="n">
        <v>682.18</v>
      </c>
      <c r="N406" s="52" t="n">
        <v>11.2</v>
      </c>
      <c r="O406" s="54" t="n">
        <f aca="false">ROUND(M406*(1-N406/100),2)</f>
        <v>605.78</v>
      </c>
      <c r="P406" s="54" t="n">
        <f aca="false">ROUND(O406*L406,2)</f>
        <v>1176424.76</v>
      </c>
      <c r="Q406" s="52" t="n">
        <v>610024.25</v>
      </c>
      <c r="R406" s="52" t="s">
        <v>380</v>
      </c>
      <c r="S406" s="54" t="n">
        <f aca="false">IF(K406=0,0,ROUND(L406/K406*100,2))</f>
        <v>100</v>
      </c>
      <c r="T406" s="52" t="s">
        <v>389</v>
      </c>
      <c r="U406" s="52" t="s">
        <v>37</v>
      </c>
      <c r="V406" s="52" t="n">
        <v>566400.51</v>
      </c>
      <c r="W406" s="55" t="n">
        <f aca="false">P406-Q406</f>
        <v>566400.51</v>
      </c>
      <c r="X406" s="55" t="n">
        <f aca="false">IF(P406=0,0,ROUND((P406-Q406)/P406*100,2))</f>
        <v>48.15</v>
      </c>
      <c r="Y406" s="55" t="n">
        <f aca="false">IFERROR(G406-F406,"")</f>
        <v>0</v>
      </c>
      <c r="Z406" s="55" t="str">
        <f aca="false">IF(U406&lt;=0,"On Time","Late")</f>
        <v>Late</v>
      </c>
      <c r="AA406" s="55" t="str">
        <f aca="false">TEXT(E406,"yyyy-mm")</f>
        <v>2023-05</v>
      </c>
      <c r="AB406" s="55" t="n">
        <f aca="false">YEAR(E406)</f>
        <v>2023</v>
      </c>
    </row>
    <row r="407" customFormat="false" ht="15" hidden="false" customHeight="true" outlineLevel="0" collapsed="false">
      <c r="A407" s="56" t="s">
        <v>2327</v>
      </c>
      <c r="B407" s="56" t="s">
        <v>2013</v>
      </c>
      <c r="C407" s="56" t="s">
        <v>710</v>
      </c>
      <c r="D407" s="56" t="s">
        <v>2328</v>
      </c>
      <c r="E407" s="57" t="n">
        <v>44799</v>
      </c>
      <c r="F407" s="56" t="s">
        <v>2329</v>
      </c>
      <c r="G407" s="56" t="s">
        <v>2330</v>
      </c>
      <c r="H407" s="56" t="s">
        <v>15</v>
      </c>
      <c r="I407" s="56" t="s">
        <v>11</v>
      </c>
      <c r="J407" s="56" t="s">
        <v>347</v>
      </c>
      <c r="K407" s="56" t="n">
        <v>990</v>
      </c>
      <c r="L407" s="56" t="n">
        <v>990</v>
      </c>
      <c r="M407" s="56" t="n">
        <v>947.32</v>
      </c>
      <c r="N407" s="56" t="n">
        <v>4.2</v>
      </c>
      <c r="O407" s="54" t="n">
        <f aca="false">ROUND(M407*(1-N407/100),2)</f>
        <v>907.53</v>
      </c>
      <c r="P407" s="54" t="n">
        <f aca="false">ROUND(O407*L407,2)</f>
        <v>898454.7</v>
      </c>
      <c r="Q407" s="56" t="n">
        <v>498731.48</v>
      </c>
      <c r="R407" s="56" t="s">
        <v>340</v>
      </c>
      <c r="S407" s="54" t="n">
        <f aca="false">IF(K407=0,0,ROUND(L407/K407*100,2))</f>
        <v>100</v>
      </c>
      <c r="T407" s="56" t="s">
        <v>595</v>
      </c>
      <c r="U407" s="56" t="s">
        <v>28</v>
      </c>
      <c r="V407" s="56" t="n">
        <v>399723.22</v>
      </c>
      <c r="W407" s="55" t="n">
        <f aca="false">P407-Q407</f>
        <v>399723.22</v>
      </c>
      <c r="X407" s="55" t="n">
        <f aca="false">IF(P407=0,0,ROUND((P407-Q407)/P407*100,2))</f>
        <v>44.49</v>
      </c>
      <c r="Y407" s="55" t="n">
        <f aca="false">IFERROR(G407-F407,"")</f>
        <v>3</v>
      </c>
      <c r="Z407" s="55" t="str">
        <f aca="false">IF(U407&lt;=0,"On Time","Late")</f>
        <v>Late</v>
      </c>
      <c r="AA407" s="55" t="str">
        <f aca="false">TEXT(E407,"yyyy-mm")</f>
        <v>2022-08</v>
      </c>
      <c r="AB407" s="55" t="n">
        <f aca="false">YEAR(E407)</f>
        <v>2022</v>
      </c>
    </row>
    <row r="408" customFormat="false" ht="15" hidden="false" customHeight="true" outlineLevel="0" collapsed="false">
      <c r="A408" s="52" t="s">
        <v>2331</v>
      </c>
      <c r="B408" s="52" t="s">
        <v>2332</v>
      </c>
      <c r="C408" s="52" t="s">
        <v>2333</v>
      </c>
      <c r="D408" s="52" t="s">
        <v>2334</v>
      </c>
      <c r="E408" s="53" t="n">
        <v>45218</v>
      </c>
      <c r="F408" s="52" t="s">
        <v>387</v>
      </c>
      <c r="G408" s="52" t="s">
        <v>2335</v>
      </c>
      <c r="H408" s="52" t="s">
        <v>12</v>
      </c>
      <c r="I408" s="52" t="s">
        <v>11</v>
      </c>
      <c r="J408" s="52" t="s">
        <v>515</v>
      </c>
      <c r="K408" s="52" t="n">
        <v>1054</v>
      </c>
      <c r="L408" s="52" t="n">
        <v>1054</v>
      </c>
      <c r="M408" s="52" t="n">
        <v>226.34</v>
      </c>
      <c r="N408" s="52" t="n">
        <v>18.4</v>
      </c>
      <c r="O408" s="54" t="n">
        <f aca="false">ROUND(M408*(1-N408/100),2)</f>
        <v>184.69</v>
      </c>
      <c r="P408" s="54" t="n">
        <f aca="false">ROUND(O408*L408,2)</f>
        <v>194663.26</v>
      </c>
      <c r="Q408" s="52" t="n">
        <v>132721.69</v>
      </c>
      <c r="R408" s="52" t="s">
        <v>396</v>
      </c>
      <c r="S408" s="54" t="n">
        <f aca="false">IF(K408=0,0,ROUND(L408/K408*100,2))</f>
        <v>100</v>
      </c>
      <c r="T408" s="52" t="s">
        <v>696</v>
      </c>
      <c r="U408" s="52" t="s">
        <v>42</v>
      </c>
      <c r="V408" s="52" t="n">
        <v>61941.57</v>
      </c>
      <c r="W408" s="55" t="n">
        <f aca="false">P408-Q408</f>
        <v>61941.57</v>
      </c>
      <c r="X408" s="55" t="n">
        <f aca="false">IF(P408=0,0,ROUND((P408-Q408)/P408*100,2))</f>
        <v>31.82</v>
      </c>
      <c r="Y408" s="55" t="n">
        <f aca="false">IFERROR(G408-F408,"")</f>
        <v>3</v>
      </c>
      <c r="Z408" s="55" t="str">
        <f aca="false">IF(U408&lt;=0,"On Time","Late")</f>
        <v>Late</v>
      </c>
      <c r="AA408" s="55" t="str">
        <f aca="false">TEXT(E408,"yyyy-mm")</f>
        <v>2023-10</v>
      </c>
      <c r="AB408" s="55" t="n">
        <f aca="false">YEAR(E408)</f>
        <v>2023</v>
      </c>
    </row>
    <row r="409" customFormat="false" ht="15" hidden="false" customHeight="true" outlineLevel="0" collapsed="false">
      <c r="A409" s="56" t="s">
        <v>2336</v>
      </c>
      <c r="B409" s="56" t="s">
        <v>2337</v>
      </c>
      <c r="C409" s="56" t="s">
        <v>2338</v>
      </c>
      <c r="D409" s="56" t="s">
        <v>846</v>
      </c>
      <c r="E409" s="57" t="n">
        <v>44739</v>
      </c>
      <c r="F409" s="56" t="s">
        <v>2339</v>
      </c>
      <c r="G409" s="56" t="s">
        <v>1992</v>
      </c>
      <c r="H409" s="56" t="s">
        <v>12</v>
      </c>
      <c r="I409" s="56" t="s">
        <v>14</v>
      </c>
      <c r="J409" s="56" t="s">
        <v>671</v>
      </c>
      <c r="K409" s="56" t="n">
        <v>753</v>
      </c>
      <c r="L409" s="56" t="n">
        <v>526</v>
      </c>
      <c r="M409" s="56" t="n">
        <v>136.47</v>
      </c>
      <c r="N409" s="56" t="n">
        <v>1.9</v>
      </c>
      <c r="O409" s="54" t="n">
        <f aca="false">ROUND(M409*(1-N409/100),2)</f>
        <v>133.88</v>
      </c>
      <c r="P409" s="54" t="n">
        <f aca="false">ROUND(O409*L409,2)</f>
        <v>70420.88</v>
      </c>
      <c r="Q409" s="56" t="n">
        <v>48878.06</v>
      </c>
      <c r="R409" s="56" t="s">
        <v>332</v>
      </c>
      <c r="S409" s="54" t="n">
        <f aca="false">IF(K409=0,0,ROUND(L409/K409*100,2))</f>
        <v>69.85</v>
      </c>
      <c r="T409" s="56" t="s">
        <v>1230</v>
      </c>
      <c r="U409" s="56" t="s">
        <v>24</v>
      </c>
      <c r="V409" s="56" t="n">
        <v>21542.82</v>
      </c>
      <c r="W409" s="55" t="n">
        <f aca="false">P409-Q409</f>
        <v>21542.82</v>
      </c>
      <c r="X409" s="55" t="n">
        <f aca="false">IF(P409=0,0,ROUND((P409-Q409)/P409*100,2))</f>
        <v>30.59</v>
      </c>
      <c r="Y409" s="55" t="n">
        <f aca="false">IFERROR(G409-F409,"")</f>
        <v>3</v>
      </c>
      <c r="Z409" s="55" t="str">
        <f aca="false">IF(U409&lt;=0,"On Time","Late")</f>
        <v>Late</v>
      </c>
      <c r="AA409" s="55" t="str">
        <f aca="false">TEXT(E409,"yyyy-mm")</f>
        <v>2022-06</v>
      </c>
      <c r="AB409" s="55" t="n">
        <f aca="false">YEAR(E409)</f>
        <v>2022</v>
      </c>
    </row>
    <row r="410" customFormat="false" ht="15" hidden="false" customHeight="true" outlineLevel="0" collapsed="false">
      <c r="A410" s="52" t="s">
        <v>2340</v>
      </c>
      <c r="B410" s="52" t="s">
        <v>1494</v>
      </c>
      <c r="C410" s="52" t="s">
        <v>2341</v>
      </c>
      <c r="D410" s="52" t="s">
        <v>2342</v>
      </c>
      <c r="E410" s="53" t="n">
        <v>44893</v>
      </c>
      <c r="F410" s="52" t="s">
        <v>829</v>
      </c>
      <c r="G410" s="52" t="s">
        <v>829</v>
      </c>
      <c r="H410" s="52" t="s">
        <v>12</v>
      </c>
      <c r="I410" s="52" t="s">
        <v>23</v>
      </c>
      <c r="J410" s="52" t="s">
        <v>427</v>
      </c>
      <c r="K410" s="52" t="n">
        <v>156</v>
      </c>
      <c r="L410" s="52" t="n">
        <v>156</v>
      </c>
      <c r="M410" s="52" t="n">
        <v>938.65</v>
      </c>
      <c r="N410" s="52" t="n">
        <v>15.1</v>
      </c>
      <c r="O410" s="54" t="n">
        <f aca="false">ROUND(M410*(1-N410/100),2)</f>
        <v>796.91</v>
      </c>
      <c r="P410" s="54" t="n">
        <f aca="false">ROUND(O410*L410,2)</f>
        <v>124317.96</v>
      </c>
      <c r="Q410" s="52" t="n">
        <v>80615.29</v>
      </c>
      <c r="R410" s="52" t="s">
        <v>396</v>
      </c>
      <c r="S410" s="54" t="n">
        <f aca="false">IF(K410=0,0,ROUND(L410/K410*100,2))</f>
        <v>100</v>
      </c>
      <c r="T410" s="52" t="s">
        <v>799</v>
      </c>
      <c r="U410" s="52" t="s">
        <v>31</v>
      </c>
      <c r="V410" s="52" t="n">
        <v>43702.67</v>
      </c>
      <c r="W410" s="55" t="n">
        <f aca="false">P410-Q410</f>
        <v>43702.67</v>
      </c>
      <c r="X410" s="55" t="n">
        <f aca="false">IF(P410=0,0,ROUND((P410-Q410)/P410*100,2))</f>
        <v>35.15</v>
      </c>
      <c r="Y410" s="55" t="n">
        <f aca="false">IFERROR(G410-F410,"")</f>
        <v>0</v>
      </c>
      <c r="Z410" s="55" t="str">
        <f aca="false">IF(U410&lt;=0,"On Time","Late")</f>
        <v>Late</v>
      </c>
      <c r="AA410" s="55" t="str">
        <f aca="false">TEXT(E410,"yyyy-mm")</f>
        <v>2022-11</v>
      </c>
      <c r="AB410" s="55" t="n">
        <f aca="false">YEAR(E410)</f>
        <v>2022</v>
      </c>
    </row>
    <row r="411" customFormat="false" ht="15" hidden="false" customHeight="true" outlineLevel="0" collapsed="false">
      <c r="A411" s="56" t="s">
        <v>2343</v>
      </c>
      <c r="B411" s="56" t="s">
        <v>1253</v>
      </c>
      <c r="C411" s="56" t="s">
        <v>2344</v>
      </c>
      <c r="D411" s="56" t="s">
        <v>828</v>
      </c>
      <c r="E411" s="57" t="n">
        <v>44732</v>
      </c>
      <c r="F411" s="56" t="s">
        <v>2339</v>
      </c>
      <c r="G411" s="56" t="s">
        <v>1992</v>
      </c>
      <c r="H411" s="56" t="s">
        <v>18</v>
      </c>
      <c r="I411" s="56" t="s">
        <v>14</v>
      </c>
      <c r="J411" s="56" t="s">
        <v>331</v>
      </c>
      <c r="K411" s="56" t="n">
        <v>1795</v>
      </c>
      <c r="L411" s="56" t="n">
        <v>1795</v>
      </c>
      <c r="M411" s="56" t="n">
        <v>870.26</v>
      </c>
      <c r="N411" s="56" t="n">
        <v>19.7</v>
      </c>
      <c r="O411" s="54" t="n">
        <f aca="false">ROUND(M411*(1-N411/100),2)</f>
        <v>698.82</v>
      </c>
      <c r="P411" s="54" t="n">
        <f aca="false">ROUND(O411*L411,2)</f>
        <v>1254381.9</v>
      </c>
      <c r="Q411" s="56" t="n">
        <v>578371.11</v>
      </c>
      <c r="R411" s="56" t="s">
        <v>380</v>
      </c>
      <c r="S411" s="54" t="n">
        <f aca="false">IF(K411=0,0,ROUND(L411/K411*100,2))</f>
        <v>100</v>
      </c>
      <c r="T411" s="56" t="s">
        <v>999</v>
      </c>
      <c r="U411" s="56" t="s">
        <v>24</v>
      </c>
      <c r="V411" s="56" t="n">
        <v>676010.79</v>
      </c>
      <c r="W411" s="55" t="n">
        <f aca="false">P411-Q411</f>
        <v>676010.79</v>
      </c>
      <c r="X411" s="55" t="n">
        <f aca="false">IF(P411=0,0,ROUND((P411-Q411)/P411*100,2))</f>
        <v>53.89</v>
      </c>
      <c r="Y411" s="55" t="n">
        <f aca="false">IFERROR(G411-F411,"")</f>
        <v>3</v>
      </c>
      <c r="Z411" s="55" t="str">
        <f aca="false">IF(U411&lt;=0,"On Time","Late")</f>
        <v>Late</v>
      </c>
      <c r="AA411" s="55" t="str">
        <f aca="false">TEXT(E411,"yyyy-mm")</f>
        <v>2022-06</v>
      </c>
      <c r="AB411" s="55" t="n">
        <f aca="false">YEAR(E411)</f>
        <v>2022</v>
      </c>
    </row>
    <row r="412" customFormat="false" ht="15" hidden="false" customHeight="true" outlineLevel="0" collapsed="false">
      <c r="A412" s="52" t="s">
        <v>2345</v>
      </c>
      <c r="B412" s="52" t="s">
        <v>489</v>
      </c>
      <c r="C412" s="52" t="s">
        <v>2346</v>
      </c>
      <c r="D412" s="52" t="s">
        <v>2347</v>
      </c>
      <c r="E412" s="53" t="n">
        <v>45097</v>
      </c>
      <c r="F412" s="52" t="s">
        <v>2218</v>
      </c>
      <c r="G412" s="52" t="s">
        <v>2348</v>
      </c>
      <c r="H412" s="52" t="s">
        <v>21</v>
      </c>
      <c r="I412" s="52" t="s">
        <v>23</v>
      </c>
      <c r="J412" s="52" t="s">
        <v>854</v>
      </c>
      <c r="K412" s="52" t="n">
        <v>616</v>
      </c>
      <c r="L412" s="52" t="n">
        <v>616</v>
      </c>
      <c r="M412" s="52" t="n">
        <v>753.85</v>
      </c>
      <c r="N412" s="52" t="n">
        <v>4.9</v>
      </c>
      <c r="O412" s="54" t="n">
        <f aca="false">ROUND(M412*(1-N412/100),2)</f>
        <v>716.91</v>
      </c>
      <c r="P412" s="54" t="n">
        <f aca="false">ROUND(O412*L412,2)</f>
        <v>441616.56</v>
      </c>
      <c r="Q412" s="52" t="n">
        <v>195496.59</v>
      </c>
      <c r="R412" s="52" t="s">
        <v>380</v>
      </c>
      <c r="S412" s="54" t="n">
        <f aca="false">IF(K412=0,0,ROUND(L412/K412*100,2))</f>
        <v>100</v>
      </c>
      <c r="T412" s="52" t="s">
        <v>467</v>
      </c>
      <c r="U412" s="52" t="s">
        <v>38</v>
      </c>
      <c r="V412" s="52" t="n">
        <v>246119.97</v>
      </c>
      <c r="W412" s="55" t="n">
        <f aca="false">P412-Q412</f>
        <v>246119.97</v>
      </c>
      <c r="X412" s="55" t="n">
        <f aca="false">IF(P412=0,0,ROUND((P412-Q412)/P412*100,2))</f>
        <v>55.73</v>
      </c>
      <c r="Y412" s="55" t="n">
        <f aca="false">IFERROR(G412-F412,"")</f>
        <v>-1</v>
      </c>
      <c r="Z412" s="55" t="str">
        <f aca="false">IF(U412&lt;=0,"On Time","Late")</f>
        <v>Late</v>
      </c>
      <c r="AA412" s="55" t="str">
        <f aca="false">TEXT(E412,"yyyy-mm")</f>
        <v>2023-06</v>
      </c>
      <c r="AB412" s="55" t="n">
        <f aca="false">YEAR(E412)</f>
        <v>2023</v>
      </c>
    </row>
    <row r="413" customFormat="false" ht="15" hidden="false" customHeight="true" outlineLevel="0" collapsed="false">
      <c r="A413" s="56" t="s">
        <v>2349</v>
      </c>
      <c r="B413" s="56" t="s">
        <v>539</v>
      </c>
      <c r="C413" s="56" t="s">
        <v>2350</v>
      </c>
      <c r="D413" s="56" t="s">
        <v>2351</v>
      </c>
      <c r="E413" s="57" t="n">
        <v>44767</v>
      </c>
      <c r="F413" s="56" t="s">
        <v>1340</v>
      </c>
      <c r="G413" s="56" t="s">
        <v>506</v>
      </c>
      <c r="H413" s="56" t="s">
        <v>12</v>
      </c>
      <c r="I413" s="56" t="s">
        <v>11</v>
      </c>
      <c r="J413" s="56" t="s">
        <v>758</v>
      </c>
      <c r="K413" s="56" t="n">
        <v>1416</v>
      </c>
      <c r="L413" s="56" t="n">
        <v>1416</v>
      </c>
      <c r="M413" s="56" t="n">
        <v>653.46</v>
      </c>
      <c r="N413" s="56" t="n">
        <v>10.1</v>
      </c>
      <c r="O413" s="54" t="n">
        <f aca="false">ROUND(M413*(1-N413/100),2)</f>
        <v>587.46</v>
      </c>
      <c r="P413" s="54" t="n">
        <f aca="false">ROUND(O413*L413,2)</f>
        <v>831843.36</v>
      </c>
      <c r="Q413" s="56" t="n">
        <v>346690.79</v>
      </c>
      <c r="R413" s="56" t="s">
        <v>340</v>
      </c>
      <c r="S413" s="54" t="n">
        <f aca="false">IF(K413=0,0,ROUND(L413/K413*100,2))</f>
        <v>100</v>
      </c>
      <c r="T413" s="56" t="s">
        <v>766</v>
      </c>
      <c r="U413" s="56" t="s">
        <v>26</v>
      </c>
      <c r="V413" s="56" t="n">
        <v>485152.57</v>
      </c>
      <c r="W413" s="55" t="n">
        <f aca="false">P413-Q413</f>
        <v>485152.57</v>
      </c>
      <c r="X413" s="55" t="n">
        <f aca="false">IF(P413=0,0,ROUND((P413-Q413)/P413*100,2))</f>
        <v>58.32</v>
      </c>
      <c r="Y413" s="55" t="n">
        <f aca="false">IFERROR(G413-F413,"")</f>
        <v>-1</v>
      </c>
      <c r="Z413" s="55" t="str">
        <f aca="false">IF(U413&lt;=0,"On Time","Late")</f>
        <v>Late</v>
      </c>
      <c r="AA413" s="55" t="str">
        <f aca="false">TEXT(E413,"yyyy-mm")</f>
        <v>2022-07</v>
      </c>
      <c r="AB413" s="55" t="n">
        <f aca="false">YEAR(E413)</f>
        <v>2022</v>
      </c>
    </row>
    <row r="414" customFormat="false" ht="15" hidden="false" customHeight="true" outlineLevel="0" collapsed="false">
      <c r="A414" s="52" t="s">
        <v>2352</v>
      </c>
      <c r="B414" s="52" t="s">
        <v>648</v>
      </c>
      <c r="C414" s="52" t="s">
        <v>1628</v>
      </c>
      <c r="D414" s="52" t="s">
        <v>1019</v>
      </c>
      <c r="E414" s="53" t="n">
        <v>44873</v>
      </c>
      <c r="F414" s="52" t="s">
        <v>786</v>
      </c>
      <c r="G414" s="52" t="s">
        <v>2353</v>
      </c>
      <c r="H414" s="52" t="s">
        <v>15</v>
      </c>
      <c r="I414" s="52" t="s">
        <v>20</v>
      </c>
      <c r="J414" s="52" t="s">
        <v>953</v>
      </c>
      <c r="K414" s="52" t="n">
        <v>1274</v>
      </c>
      <c r="L414" s="52" t="n">
        <v>1274</v>
      </c>
      <c r="M414" s="52" t="n">
        <v>43.3</v>
      </c>
      <c r="N414" s="52" t="n">
        <v>11.3</v>
      </c>
      <c r="O414" s="54" t="n">
        <f aca="false">ROUND(M414*(1-N414/100),2)</f>
        <v>38.41</v>
      </c>
      <c r="P414" s="54" t="n">
        <f aca="false">ROUND(O414*L414,2)</f>
        <v>48934.34</v>
      </c>
      <c r="Q414" s="52" t="n">
        <v>32447.95</v>
      </c>
      <c r="R414" s="52" t="s">
        <v>332</v>
      </c>
      <c r="S414" s="54" t="n">
        <f aca="false">IF(K414=0,0,ROUND(L414/K414*100,2))</f>
        <v>100</v>
      </c>
      <c r="T414" s="52" t="s">
        <v>683</v>
      </c>
      <c r="U414" s="52" t="s">
        <v>31</v>
      </c>
      <c r="V414" s="52" t="n">
        <v>16486.39</v>
      </c>
      <c r="W414" s="55" t="n">
        <f aca="false">P414-Q414</f>
        <v>16486.39</v>
      </c>
      <c r="X414" s="55" t="n">
        <f aca="false">IF(P414=0,0,ROUND((P414-Q414)/P414*100,2))</f>
        <v>33.69</v>
      </c>
      <c r="Y414" s="55" t="n">
        <f aca="false">IFERROR(G414-F414,"")</f>
        <v>-1</v>
      </c>
      <c r="Z414" s="55" t="str">
        <f aca="false">IF(U414&lt;=0,"On Time","Late")</f>
        <v>Late</v>
      </c>
      <c r="AA414" s="55" t="str">
        <f aca="false">TEXT(E414,"yyyy-mm")</f>
        <v>2022-11</v>
      </c>
      <c r="AB414" s="55" t="n">
        <f aca="false">YEAR(E414)</f>
        <v>2022</v>
      </c>
    </row>
    <row r="415" customFormat="false" ht="15" hidden="false" customHeight="true" outlineLevel="0" collapsed="false">
      <c r="A415" s="56" t="s">
        <v>2354</v>
      </c>
      <c r="B415" s="56" t="s">
        <v>2355</v>
      </c>
      <c r="C415" s="56" t="s">
        <v>2356</v>
      </c>
      <c r="D415" s="56" t="s">
        <v>2357</v>
      </c>
      <c r="E415" s="57" t="n">
        <v>45389</v>
      </c>
      <c r="F415" s="56" t="s">
        <v>1668</v>
      </c>
      <c r="G415" s="56" t="s">
        <v>2167</v>
      </c>
      <c r="H415" s="56" t="s">
        <v>15</v>
      </c>
      <c r="I415" s="56" t="s">
        <v>11</v>
      </c>
      <c r="J415" s="56" t="s">
        <v>1405</v>
      </c>
      <c r="K415" s="56" t="n">
        <v>844</v>
      </c>
      <c r="L415" s="56" t="n">
        <v>844</v>
      </c>
      <c r="M415" s="56" t="n">
        <v>599.69</v>
      </c>
      <c r="N415" s="56" t="n">
        <v>0.9</v>
      </c>
      <c r="O415" s="54" t="n">
        <f aca="false">ROUND(M415*(1-N415/100),2)</f>
        <v>594.29</v>
      </c>
      <c r="P415" s="54" t="n">
        <f aca="false">ROUND(O415*L415,2)</f>
        <v>501580.76</v>
      </c>
      <c r="Q415" s="56" t="n">
        <v>257534.06</v>
      </c>
      <c r="R415" s="56" t="s">
        <v>332</v>
      </c>
      <c r="S415" s="54" t="n">
        <f aca="false">IF(K415=0,0,ROUND(L415/K415*100,2))</f>
        <v>100</v>
      </c>
      <c r="T415" s="56" t="s">
        <v>552</v>
      </c>
      <c r="U415" s="56" t="s">
        <v>48</v>
      </c>
      <c r="V415" s="56" t="n">
        <v>244046.7</v>
      </c>
      <c r="W415" s="55" t="n">
        <f aca="false">P415-Q415</f>
        <v>244046.7</v>
      </c>
      <c r="X415" s="55" t="n">
        <f aca="false">IF(P415=0,0,ROUND((P415-Q415)/P415*100,2))</f>
        <v>48.66</v>
      </c>
      <c r="Y415" s="55" t="n">
        <f aca="false">IFERROR(G415-F415,"")</f>
        <v>3</v>
      </c>
      <c r="Z415" s="55" t="str">
        <f aca="false">IF(U415&lt;=0,"On Time","Late")</f>
        <v>Late</v>
      </c>
      <c r="AA415" s="55" t="str">
        <f aca="false">TEXT(E415,"yyyy-mm")</f>
        <v>2024-04</v>
      </c>
      <c r="AB415" s="55" t="n">
        <f aca="false">YEAR(E415)</f>
        <v>2024</v>
      </c>
    </row>
    <row r="416" customFormat="false" ht="15" hidden="false" customHeight="true" outlineLevel="0" collapsed="false">
      <c r="A416" s="52" t="s">
        <v>2358</v>
      </c>
      <c r="B416" s="52" t="s">
        <v>2359</v>
      </c>
      <c r="C416" s="52" t="s">
        <v>2231</v>
      </c>
      <c r="D416" s="52" t="s">
        <v>2360</v>
      </c>
      <c r="E416" s="53" t="n">
        <v>45546</v>
      </c>
      <c r="F416" s="52" t="s">
        <v>1634</v>
      </c>
      <c r="G416" s="52" t="s">
        <v>1595</v>
      </c>
      <c r="H416" s="52" t="s">
        <v>18</v>
      </c>
      <c r="I416" s="52" t="s">
        <v>20</v>
      </c>
      <c r="J416" s="52" t="s">
        <v>1305</v>
      </c>
      <c r="K416" s="52" t="n">
        <v>602</v>
      </c>
      <c r="L416" s="52" t="n">
        <v>23</v>
      </c>
      <c r="M416" s="52" t="n">
        <v>672.24</v>
      </c>
      <c r="N416" s="52" t="n">
        <v>12</v>
      </c>
      <c r="O416" s="54" t="n">
        <f aca="false">ROUND(M416*(1-N416/100),2)</f>
        <v>591.57</v>
      </c>
      <c r="P416" s="54" t="n">
        <f aca="false">ROUND(O416*L416,2)</f>
        <v>13606.11</v>
      </c>
      <c r="Q416" s="52" t="n">
        <v>6198.76</v>
      </c>
      <c r="R416" s="52" t="s">
        <v>340</v>
      </c>
      <c r="S416" s="54" t="n">
        <f aca="false">IF(K416=0,0,ROUND(L416/K416*100,2))</f>
        <v>3.82</v>
      </c>
      <c r="T416" s="52" t="s">
        <v>603</v>
      </c>
      <c r="U416" s="52" t="s">
        <v>53</v>
      </c>
      <c r="V416" s="52" t="n">
        <v>7407.35</v>
      </c>
      <c r="W416" s="55" t="n">
        <f aca="false">P416-Q416</f>
        <v>7407.35</v>
      </c>
      <c r="X416" s="55" t="n">
        <f aca="false">IF(P416=0,0,ROUND((P416-Q416)/P416*100,2))</f>
        <v>54.44</v>
      </c>
      <c r="Y416" s="55" t="n">
        <f aca="false">IFERROR(G416-F416,"")</f>
        <v>1</v>
      </c>
      <c r="Z416" s="55" t="str">
        <f aca="false">IF(U416&lt;=0,"On Time","Late")</f>
        <v>Late</v>
      </c>
      <c r="AA416" s="55" t="str">
        <f aca="false">TEXT(E416,"yyyy-mm")</f>
        <v>2024-09</v>
      </c>
      <c r="AB416" s="55" t="n">
        <f aca="false">YEAR(E416)</f>
        <v>2024</v>
      </c>
    </row>
    <row r="417" customFormat="false" ht="15" hidden="false" customHeight="true" outlineLevel="0" collapsed="false">
      <c r="A417" s="56" t="s">
        <v>2361</v>
      </c>
      <c r="B417" s="56" t="s">
        <v>896</v>
      </c>
      <c r="C417" s="56" t="s">
        <v>2079</v>
      </c>
      <c r="D417" s="56" t="s">
        <v>2362</v>
      </c>
      <c r="E417" s="57" t="n">
        <v>45242</v>
      </c>
      <c r="F417" s="56" t="s">
        <v>378</v>
      </c>
      <c r="G417" s="56" t="s">
        <v>377</v>
      </c>
      <c r="H417" s="56" t="s">
        <v>15</v>
      </c>
      <c r="I417" s="56" t="s">
        <v>27</v>
      </c>
      <c r="J417" s="56" t="s">
        <v>370</v>
      </c>
      <c r="K417" s="56" t="n">
        <v>1220</v>
      </c>
      <c r="L417" s="56" t="n">
        <v>241</v>
      </c>
      <c r="M417" s="56" t="n">
        <v>158.16</v>
      </c>
      <c r="N417" s="56" t="n">
        <v>4.3</v>
      </c>
      <c r="O417" s="54" t="n">
        <f aca="false">ROUND(M417*(1-N417/100),2)</f>
        <v>151.36</v>
      </c>
      <c r="P417" s="54" t="n">
        <f aca="false">ROUND(O417*L417,2)</f>
        <v>36477.76</v>
      </c>
      <c r="Q417" s="56" t="n">
        <v>25489.27</v>
      </c>
      <c r="R417" s="56" t="s">
        <v>332</v>
      </c>
      <c r="S417" s="54" t="n">
        <f aca="false">IF(K417=0,0,ROUND(L417/K417*100,2))</f>
        <v>19.75</v>
      </c>
      <c r="T417" s="56" t="s">
        <v>372</v>
      </c>
      <c r="U417" s="56" t="s">
        <v>43</v>
      </c>
      <c r="V417" s="56" t="n">
        <v>10988.49</v>
      </c>
      <c r="W417" s="55" t="n">
        <f aca="false">P417-Q417</f>
        <v>10988.49</v>
      </c>
      <c r="X417" s="55" t="n">
        <f aca="false">IF(P417=0,0,ROUND((P417-Q417)/P417*100,2))</f>
        <v>30.12</v>
      </c>
      <c r="Y417" s="55" t="n">
        <f aca="false">IFERROR(G417-F417,"")</f>
        <v>1</v>
      </c>
      <c r="Z417" s="55" t="str">
        <f aca="false">IF(U417&lt;=0,"On Time","Late")</f>
        <v>Late</v>
      </c>
      <c r="AA417" s="55" t="str">
        <f aca="false">TEXT(E417,"yyyy-mm")</f>
        <v>2023-11</v>
      </c>
      <c r="AB417" s="55" t="n">
        <f aca="false">YEAR(E417)</f>
        <v>2023</v>
      </c>
    </row>
    <row r="418" customFormat="false" ht="15" hidden="false" customHeight="true" outlineLevel="0" collapsed="false">
      <c r="A418" s="52" t="s">
        <v>2363</v>
      </c>
      <c r="B418" s="52" t="s">
        <v>2364</v>
      </c>
      <c r="C418" s="52" t="s">
        <v>2312</v>
      </c>
      <c r="D418" s="52" t="s">
        <v>2365</v>
      </c>
      <c r="E418" s="53" t="n">
        <v>45434</v>
      </c>
      <c r="F418" s="52" t="s">
        <v>2366</v>
      </c>
      <c r="G418" s="52" t="s">
        <v>910</v>
      </c>
      <c r="H418" s="52" t="s">
        <v>12</v>
      </c>
      <c r="I418" s="52" t="s">
        <v>27</v>
      </c>
      <c r="J418" s="52" t="s">
        <v>937</v>
      </c>
      <c r="K418" s="52" t="n">
        <v>539</v>
      </c>
      <c r="L418" s="52" t="n">
        <v>539</v>
      </c>
      <c r="M418" s="52" t="n">
        <v>589.27</v>
      </c>
      <c r="N418" s="52" t="n">
        <v>9.3</v>
      </c>
      <c r="O418" s="54" t="n">
        <f aca="false">ROUND(M418*(1-N418/100),2)</f>
        <v>534.47</v>
      </c>
      <c r="P418" s="54" t="n">
        <f aca="false">ROUND(O418*L418,2)</f>
        <v>288079.33</v>
      </c>
      <c r="Q418" s="52" t="n">
        <v>133426.54</v>
      </c>
      <c r="R418" s="52" t="s">
        <v>380</v>
      </c>
      <c r="S418" s="54" t="n">
        <f aca="false">IF(K418=0,0,ROUND(L418/K418*100,2))</f>
        <v>100</v>
      </c>
      <c r="T418" s="52" t="s">
        <v>799</v>
      </c>
      <c r="U418" s="52" t="s">
        <v>49</v>
      </c>
      <c r="V418" s="52" t="n">
        <v>154652.79</v>
      </c>
      <c r="W418" s="55" t="n">
        <f aca="false">P418-Q418</f>
        <v>154652.79</v>
      </c>
      <c r="X418" s="55" t="n">
        <f aca="false">IF(P418=0,0,ROUND((P418-Q418)/P418*100,2))</f>
        <v>53.68</v>
      </c>
      <c r="Y418" s="55" t="n">
        <f aca="false">IFERROR(G418-F418,"")</f>
        <v>2</v>
      </c>
      <c r="Z418" s="55" t="str">
        <f aca="false">IF(U418&lt;=0,"On Time","Late")</f>
        <v>Late</v>
      </c>
      <c r="AA418" s="55" t="str">
        <f aca="false">TEXT(E418,"yyyy-mm")</f>
        <v>2024-05</v>
      </c>
      <c r="AB418" s="55" t="n">
        <f aca="false">YEAR(E418)</f>
        <v>2024</v>
      </c>
    </row>
    <row r="419" customFormat="false" ht="15" hidden="false" customHeight="true" outlineLevel="0" collapsed="false">
      <c r="A419" s="56" t="s">
        <v>2367</v>
      </c>
      <c r="B419" s="56" t="s">
        <v>1660</v>
      </c>
      <c r="C419" s="56" t="s">
        <v>2368</v>
      </c>
      <c r="D419" s="56" t="s">
        <v>2124</v>
      </c>
      <c r="E419" s="57" t="n">
        <v>45095</v>
      </c>
      <c r="F419" s="56" t="s">
        <v>1877</v>
      </c>
      <c r="G419" s="56" t="s">
        <v>1576</v>
      </c>
      <c r="H419" s="56" t="s">
        <v>15</v>
      </c>
      <c r="I419" s="56" t="s">
        <v>17</v>
      </c>
      <c r="J419" s="56" t="s">
        <v>1428</v>
      </c>
      <c r="K419" s="56" t="n">
        <v>1064</v>
      </c>
      <c r="L419" s="56" t="n">
        <v>1064</v>
      </c>
      <c r="M419" s="56" t="n">
        <v>137.01</v>
      </c>
      <c r="N419" s="56" t="n">
        <v>12.4</v>
      </c>
      <c r="O419" s="54" t="n">
        <f aca="false">ROUND(M419*(1-N419/100),2)</f>
        <v>120.02</v>
      </c>
      <c r="P419" s="54" t="n">
        <f aca="false">ROUND(O419*L419,2)</f>
        <v>127701.28</v>
      </c>
      <c r="Q419" s="56" t="n">
        <v>65446.1</v>
      </c>
      <c r="R419" s="56" t="s">
        <v>371</v>
      </c>
      <c r="S419" s="54" t="n">
        <f aca="false">IF(K419=0,0,ROUND(L419/K419*100,2))</f>
        <v>100</v>
      </c>
      <c r="T419" s="56" t="s">
        <v>1230</v>
      </c>
      <c r="U419" s="56" t="s">
        <v>38</v>
      </c>
      <c r="V419" s="56" t="n">
        <v>62255.18</v>
      </c>
      <c r="W419" s="55" t="n">
        <f aca="false">P419-Q419</f>
        <v>62255.18</v>
      </c>
      <c r="X419" s="55" t="n">
        <f aca="false">IF(P419=0,0,ROUND((P419-Q419)/P419*100,2))</f>
        <v>48.75</v>
      </c>
      <c r="Y419" s="55" t="n">
        <f aca="false">IFERROR(G419-F419,"")</f>
        <v>2</v>
      </c>
      <c r="Z419" s="55" t="str">
        <f aca="false">IF(U419&lt;=0,"On Time","Late")</f>
        <v>Late</v>
      </c>
      <c r="AA419" s="55" t="str">
        <f aca="false">TEXT(E419,"yyyy-mm")</f>
        <v>2023-06</v>
      </c>
      <c r="AB419" s="55" t="n">
        <f aca="false">YEAR(E419)</f>
        <v>2023</v>
      </c>
    </row>
    <row r="420" customFormat="false" ht="15" hidden="false" customHeight="true" outlineLevel="0" collapsed="false">
      <c r="A420" s="52" t="s">
        <v>2369</v>
      </c>
      <c r="B420" s="52" t="s">
        <v>2370</v>
      </c>
      <c r="C420" s="52" t="s">
        <v>1881</v>
      </c>
      <c r="D420" s="52" t="s">
        <v>2371</v>
      </c>
      <c r="E420" s="53" t="n">
        <v>45226</v>
      </c>
      <c r="F420" s="52" t="s">
        <v>528</v>
      </c>
      <c r="G420" s="52" t="s">
        <v>528</v>
      </c>
      <c r="H420" s="52" t="s">
        <v>9</v>
      </c>
      <c r="I420" s="52" t="s">
        <v>25</v>
      </c>
      <c r="J420" s="52" t="s">
        <v>354</v>
      </c>
      <c r="K420" s="52" t="n">
        <v>216</v>
      </c>
      <c r="L420" s="52" t="n">
        <v>216</v>
      </c>
      <c r="M420" s="52" t="n">
        <v>968.75</v>
      </c>
      <c r="N420" s="52" t="n">
        <v>14.7</v>
      </c>
      <c r="O420" s="54" t="n">
        <f aca="false">ROUND(M420*(1-N420/100),2)</f>
        <v>826.34</v>
      </c>
      <c r="P420" s="54" t="n">
        <f aca="false">ROUND(O420*L420,2)</f>
        <v>178489.44</v>
      </c>
      <c r="Q420" s="52" t="n">
        <v>86664.19</v>
      </c>
      <c r="R420" s="52" t="s">
        <v>396</v>
      </c>
      <c r="S420" s="54" t="n">
        <f aca="false">IF(K420=0,0,ROUND(L420/K420*100,2))</f>
        <v>100</v>
      </c>
      <c r="T420" s="52" t="s">
        <v>696</v>
      </c>
      <c r="U420" s="52" t="s">
        <v>42</v>
      </c>
      <c r="V420" s="52" t="n">
        <v>91825.25</v>
      </c>
      <c r="W420" s="55" t="n">
        <f aca="false">P420-Q420</f>
        <v>91825.25</v>
      </c>
      <c r="X420" s="55" t="n">
        <f aca="false">IF(P420=0,0,ROUND((P420-Q420)/P420*100,2))</f>
        <v>51.45</v>
      </c>
      <c r="Y420" s="55" t="n">
        <f aca="false">IFERROR(G420-F420,"")</f>
        <v>0</v>
      </c>
      <c r="Z420" s="55" t="str">
        <f aca="false">IF(U420&lt;=0,"On Time","Late")</f>
        <v>Late</v>
      </c>
      <c r="AA420" s="55" t="str">
        <f aca="false">TEXT(E420,"yyyy-mm")</f>
        <v>2023-10</v>
      </c>
      <c r="AB420" s="55" t="n">
        <f aca="false">YEAR(E420)</f>
        <v>2023</v>
      </c>
    </row>
    <row r="421" customFormat="false" ht="15" hidden="false" customHeight="true" outlineLevel="0" collapsed="false">
      <c r="A421" s="56" t="s">
        <v>2372</v>
      </c>
      <c r="B421" s="56" t="s">
        <v>2373</v>
      </c>
      <c r="C421" s="56" t="s">
        <v>2374</v>
      </c>
      <c r="D421" s="56" t="s">
        <v>968</v>
      </c>
      <c r="E421" s="57" t="n">
        <v>44672</v>
      </c>
      <c r="F421" s="56" t="s">
        <v>2375</v>
      </c>
      <c r="G421" s="56" t="s">
        <v>2315</v>
      </c>
      <c r="H421" s="56" t="s">
        <v>12</v>
      </c>
      <c r="I421" s="56" t="s">
        <v>25</v>
      </c>
      <c r="J421" s="56" t="s">
        <v>565</v>
      </c>
      <c r="K421" s="56" t="n">
        <v>732</v>
      </c>
      <c r="L421" s="56" t="n">
        <v>732</v>
      </c>
      <c r="M421" s="56" t="n">
        <v>819.25</v>
      </c>
      <c r="N421" s="56" t="n">
        <v>14.5</v>
      </c>
      <c r="O421" s="54" t="n">
        <f aca="false">ROUND(M421*(1-N421/100),2)</f>
        <v>700.46</v>
      </c>
      <c r="P421" s="54" t="n">
        <f aca="false">ROUND(O421*L421,2)</f>
        <v>512736.72</v>
      </c>
      <c r="Q421" s="56" t="n">
        <v>293788.58</v>
      </c>
      <c r="R421" s="56" t="s">
        <v>340</v>
      </c>
      <c r="S421" s="54" t="n">
        <f aca="false">IF(K421=0,0,ROUND(L421/K421*100,2))</f>
        <v>100</v>
      </c>
      <c r="T421" s="56" t="s">
        <v>1497</v>
      </c>
      <c r="U421" s="56" t="s">
        <v>19</v>
      </c>
      <c r="V421" s="56" t="n">
        <v>218948.14</v>
      </c>
      <c r="W421" s="55" t="n">
        <f aca="false">P421-Q421</f>
        <v>218948.14</v>
      </c>
      <c r="X421" s="55" t="n">
        <f aca="false">IF(P421=0,0,ROUND((P421-Q421)/P421*100,2))</f>
        <v>42.7</v>
      </c>
      <c r="Y421" s="55" t="n">
        <f aca="false">IFERROR(G421-F421,"")</f>
        <v>3</v>
      </c>
      <c r="Z421" s="55" t="str">
        <f aca="false">IF(U421&lt;=0,"On Time","Late")</f>
        <v>Late</v>
      </c>
      <c r="AA421" s="55" t="str">
        <f aca="false">TEXT(E421,"yyyy-mm")</f>
        <v>2022-04</v>
      </c>
      <c r="AB421" s="55" t="n">
        <f aca="false">YEAR(E421)</f>
        <v>2022</v>
      </c>
    </row>
    <row r="422" customFormat="false" ht="15" hidden="false" customHeight="true" outlineLevel="0" collapsed="false">
      <c r="A422" s="52" t="s">
        <v>2376</v>
      </c>
      <c r="B422" s="52" t="s">
        <v>891</v>
      </c>
      <c r="C422" s="52" t="s">
        <v>2377</v>
      </c>
      <c r="D422" s="52" t="s">
        <v>1885</v>
      </c>
      <c r="E422" s="53" t="n">
        <v>45394</v>
      </c>
      <c r="F422" s="52" t="s">
        <v>487</v>
      </c>
      <c r="G422" s="52" t="s">
        <v>2378</v>
      </c>
      <c r="H422" s="52" t="s">
        <v>21</v>
      </c>
      <c r="I422" s="52" t="s">
        <v>17</v>
      </c>
      <c r="J422" s="52" t="s">
        <v>1325</v>
      </c>
      <c r="K422" s="52" t="n">
        <v>1634</v>
      </c>
      <c r="L422" s="52" t="n">
        <v>1634</v>
      </c>
      <c r="M422" s="52" t="n">
        <v>540.9</v>
      </c>
      <c r="N422" s="52" t="n">
        <v>19.4</v>
      </c>
      <c r="O422" s="54" t="n">
        <f aca="false">ROUND(M422*(1-N422/100),2)</f>
        <v>435.97</v>
      </c>
      <c r="P422" s="54" t="n">
        <f aca="false">ROUND(O422*L422,2)</f>
        <v>712374.98</v>
      </c>
      <c r="Q422" s="52" t="n">
        <v>420107.97</v>
      </c>
      <c r="R422" s="52" t="s">
        <v>396</v>
      </c>
      <c r="S422" s="54" t="n">
        <f aca="false">IF(K422=0,0,ROUND(L422/K422*100,2))</f>
        <v>100</v>
      </c>
      <c r="T422" s="52" t="s">
        <v>381</v>
      </c>
      <c r="U422" s="52" t="s">
        <v>48</v>
      </c>
      <c r="V422" s="52" t="n">
        <v>292267.01</v>
      </c>
      <c r="W422" s="55" t="n">
        <f aca="false">P422-Q422</f>
        <v>292267.01</v>
      </c>
      <c r="X422" s="55" t="n">
        <f aca="false">IF(P422=0,0,ROUND((P422-Q422)/P422*100,2))</f>
        <v>41.03</v>
      </c>
      <c r="Y422" s="55" t="n">
        <f aca="false">IFERROR(G422-F422,"")</f>
        <v>-1</v>
      </c>
      <c r="Z422" s="55" t="str">
        <f aca="false">IF(U422&lt;=0,"On Time","Late")</f>
        <v>Late</v>
      </c>
      <c r="AA422" s="55" t="str">
        <f aca="false">TEXT(E422,"yyyy-mm")</f>
        <v>2024-04</v>
      </c>
      <c r="AB422" s="55" t="n">
        <f aca="false">YEAR(E422)</f>
        <v>2024</v>
      </c>
    </row>
    <row r="423" customFormat="false" ht="15" hidden="false" customHeight="true" outlineLevel="0" collapsed="false">
      <c r="A423" s="56" t="s">
        <v>2379</v>
      </c>
      <c r="B423" s="56" t="s">
        <v>2380</v>
      </c>
      <c r="C423" s="56" t="s">
        <v>2381</v>
      </c>
      <c r="D423" s="56" t="s">
        <v>2382</v>
      </c>
      <c r="E423" s="57" t="n">
        <v>45200</v>
      </c>
      <c r="F423" s="56" t="s">
        <v>521</v>
      </c>
      <c r="G423" s="56" t="s">
        <v>521</v>
      </c>
      <c r="H423" s="56" t="s">
        <v>15</v>
      </c>
      <c r="I423" s="56" t="s">
        <v>20</v>
      </c>
      <c r="J423" s="56" t="s">
        <v>1237</v>
      </c>
      <c r="K423" s="56" t="n">
        <v>1831</v>
      </c>
      <c r="L423" s="56" t="n">
        <v>1831</v>
      </c>
      <c r="M423" s="56" t="n">
        <v>196.24</v>
      </c>
      <c r="N423" s="56" t="n">
        <v>6.9</v>
      </c>
      <c r="O423" s="54" t="n">
        <f aca="false">ROUND(M423*(1-N423/100),2)</f>
        <v>182.7</v>
      </c>
      <c r="P423" s="54" t="n">
        <f aca="false">ROUND(O423*L423,2)</f>
        <v>334523.7</v>
      </c>
      <c r="Q423" s="56" t="n">
        <v>144168.18</v>
      </c>
      <c r="R423" s="56" t="s">
        <v>396</v>
      </c>
      <c r="S423" s="54" t="n">
        <f aca="false">IF(K423=0,0,ROUND(L423/K423*100,2))</f>
        <v>100</v>
      </c>
      <c r="T423" s="56" t="s">
        <v>444</v>
      </c>
      <c r="U423" s="56" t="s">
        <v>42</v>
      </c>
      <c r="V423" s="56" t="n">
        <v>190355.52</v>
      </c>
      <c r="W423" s="55" t="n">
        <f aca="false">P423-Q423</f>
        <v>190355.52</v>
      </c>
      <c r="X423" s="55" t="n">
        <f aca="false">IF(P423=0,0,ROUND((P423-Q423)/P423*100,2))</f>
        <v>56.9</v>
      </c>
      <c r="Y423" s="55" t="n">
        <f aca="false">IFERROR(G423-F423,"")</f>
        <v>0</v>
      </c>
      <c r="Z423" s="55" t="str">
        <f aca="false">IF(U423&lt;=0,"On Time","Late")</f>
        <v>Late</v>
      </c>
      <c r="AA423" s="55" t="str">
        <f aca="false">TEXT(E423,"yyyy-mm")</f>
        <v>2023-10</v>
      </c>
      <c r="AB423" s="55" t="n">
        <f aca="false">YEAR(E423)</f>
        <v>2023</v>
      </c>
    </row>
    <row r="424" customFormat="false" ht="15" hidden="false" customHeight="true" outlineLevel="0" collapsed="false">
      <c r="A424" s="52" t="s">
        <v>2383</v>
      </c>
      <c r="B424" s="52" t="s">
        <v>2384</v>
      </c>
      <c r="C424" s="52" t="s">
        <v>2385</v>
      </c>
      <c r="D424" s="52" t="s">
        <v>2362</v>
      </c>
      <c r="E424" s="53" t="n">
        <v>45473</v>
      </c>
      <c r="F424" s="52" t="s">
        <v>1771</v>
      </c>
      <c r="G424" s="52" t="s">
        <v>619</v>
      </c>
      <c r="H424" s="52" t="s">
        <v>12</v>
      </c>
      <c r="I424" s="52" t="s">
        <v>20</v>
      </c>
      <c r="J424" s="52" t="s">
        <v>2049</v>
      </c>
      <c r="K424" s="52" t="n">
        <v>205</v>
      </c>
      <c r="L424" s="52" t="n">
        <v>205</v>
      </c>
      <c r="M424" s="52" t="n">
        <v>790.84</v>
      </c>
      <c r="N424" s="52" t="n">
        <v>19.4</v>
      </c>
      <c r="O424" s="54" t="n">
        <f aca="false">ROUND(M424*(1-N424/100),2)</f>
        <v>637.42</v>
      </c>
      <c r="P424" s="54" t="n">
        <f aca="false">ROUND(O424*L424,2)</f>
        <v>130671.1</v>
      </c>
      <c r="Q424" s="52" t="n">
        <v>87396.62</v>
      </c>
      <c r="R424" s="52" t="s">
        <v>380</v>
      </c>
      <c r="S424" s="54" t="n">
        <f aca="false">IF(K424=0,0,ROUND(L424/K424*100,2))</f>
        <v>100</v>
      </c>
      <c r="T424" s="52" t="s">
        <v>522</v>
      </c>
      <c r="U424" s="52" t="s">
        <v>50</v>
      </c>
      <c r="V424" s="52" t="n">
        <v>43274.48</v>
      </c>
      <c r="W424" s="55" t="n">
        <f aca="false">P424-Q424</f>
        <v>43274.48</v>
      </c>
      <c r="X424" s="55" t="n">
        <f aca="false">IF(P424=0,0,ROUND((P424-Q424)/P424*100,2))</f>
        <v>33.12</v>
      </c>
      <c r="Y424" s="55" t="n">
        <f aca="false">IFERROR(G424-F424,"")</f>
        <v>2</v>
      </c>
      <c r="Z424" s="55" t="str">
        <f aca="false">IF(U424&lt;=0,"On Time","Late")</f>
        <v>Late</v>
      </c>
      <c r="AA424" s="55" t="str">
        <f aca="false">TEXT(E424,"yyyy-mm")</f>
        <v>2024-06</v>
      </c>
      <c r="AB424" s="55" t="n">
        <f aca="false">YEAR(E424)</f>
        <v>2024</v>
      </c>
    </row>
    <row r="425" customFormat="false" ht="15" hidden="false" customHeight="true" outlineLevel="0" collapsed="false">
      <c r="A425" s="56" t="s">
        <v>2386</v>
      </c>
      <c r="B425" s="56" t="s">
        <v>2387</v>
      </c>
      <c r="C425" s="56" t="s">
        <v>1001</v>
      </c>
      <c r="D425" s="56" t="s">
        <v>2388</v>
      </c>
      <c r="E425" s="57" t="n">
        <v>45163</v>
      </c>
      <c r="F425" s="56" t="s">
        <v>2389</v>
      </c>
      <c r="G425" s="56" t="s">
        <v>1937</v>
      </c>
      <c r="H425" s="56" t="s">
        <v>18</v>
      </c>
      <c r="I425" s="56" t="s">
        <v>11</v>
      </c>
      <c r="J425" s="56" t="s">
        <v>559</v>
      </c>
      <c r="K425" s="56" t="n">
        <v>1825</v>
      </c>
      <c r="L425" s="56" t="n">
        <v>1825</v>
      </c>
      <c r="M425" s="56" t="n">
        <v>856.43</v>
      </c>
      <c r="N425" s="56" t="n">
        <v>1.1</v>
      </c>
      <c r="O425" s="54" t="n">
        <f aca="false">ROUND(M425*(1-N425/100),2)</f>
        <v>847.01</v>
      </c>
      <c r="P425" s="54" t="n">
        <f aca="false">ROUND(O425*L425,2)</f>
        <v>1545793.25</v>
      </c>
      <c r="Q425" s="56" t="n">
        <v>897534.88</v>
      </c>
      <c r="R425" s="56" t="s">
        <v>332</v>
      </c>
      <c r="S425" s="54" t="n">
        <f aca="false">IF(K425=0,0,ROUND(L425/K425*100,2))</f>
        <v>100</v>
      </c>
      <c r="T425" s="56" t="s">
        <v>849</v>
      </c>
      <c r="U425" s="56" t="s">
        <v>40</v>
      </c>
      <c r="V425" s="56" t="n">
        <v>648258.37</v>
      </c>
      <c r="W425" s="55" t="n">
        <f aca="false">P425-Q425</f>
        <v>648258.37</v>
      </c>
      <c r="X425" s="55" t="n">
        <f aca="false">IF(P425=0,0,ROUND((P425-Q425)/P425*100,2))</f>
        <v>41.94</v>
      </c>
      <c r="Y425" s="55" t="n">
        <f aca="false">IFERROR(G425-F425,"")</f>
        <v>2</v>
      </c>
      <c r="Z425" s="55" t="str">
        <f aca="false">IF(U425&lt;=0,"On Time","Late")</f>
        <v>Late</v>
      </c>
      <c r="AA425" s="55" t="str">
        <f aca="false">TEXT(E425,"yyyy-mm")</f>
        <v>2023-08</v>
      </c>
      <c r="AB425" s="55" t="n">
        <f aca="false">YEAR(E425)</f>
        <v>2023</v>
      </c>
    </row>
    <row r="426" customFormat="false" ht="15" hidden="false" customHeight="true" outlineLevel="0" collapsed="false">
      <c r="A426" s="52" t="s">
        <v>2390</v>
      </c>
      <c r="B426" s="52" t="s">
        <v>2391</v>
      </c>
      <c r="C426" s="52" t="s">
        <v>2392</v>
      </c>
      <c r="D426" s="52" t="s">
        <v>2264</v>
      </c>
      <c r="E426" s="53" t="n">
        <v>45099</v>
      </c>
      <c r="F426" s="52" t="s">
        <v>1877</v>
      </c>
      <c r="G426" s="52" t="s">
        <v>952</v>
      </c>
      <c r="H426" s="52" t="s">
        <v>18</v>
      </c>
      <c r="I426" s="52" t="s">
        <v>17</v>
      </c>
      <c r="J426" s="52" t="s">
        <v>443</v>
      </c>
      <c r="K426" s="52" t="n">
        <v>1513</v>
      </c>
      <c r="L426" s="52" t="n">
        <v>1513</v>
      </c>
      <c r="M426" s="52" t="n">
        <v>847.06</v>
      </c>
      <c r="N426" s="52" t="n">
        <v>0.9</v>
      </c>
      <c r="O426" s="54" t="n">
        <f aca="false">ROUND(M426*(1-N426/100),2)</f>
        <v>839.44</v>
      </c>
      <c r="P426" s="54" t="n">
        <f aca="false">ROUND(O426*L426,2)</f>
        <v>1270072.72</v>
      </c>
      <c r="Q426" s="52" t="n">
        <v>644732.08</v>
      </c>
      <c r="R426" s="52" t="s">
        <v>396</v>
      </c>
      <c r="S426" s="54" t="n">
        <f aca="false">IF(K426=0,0,ROUND(L426/K426*100,2))</f>
        <v>100</v>
      </c>
      <c r="T426" s="52" t="s">
        <v>1230</v>
      </c>
      <c r="U426" s="52" t="s">
        <v>38</v>
      </c>
      <c r="V426" s="52" t="n">
        <v>625340.64</v>
      </c>
      <c r="W426" s="55" t="n">
        <f aca="false">P426-Q426</f>
        <v>625340.64</v>
      </c>
      <c r="X426" s="55" t="n">
        <f aca="false">IF(P426=0,0,ROUND((P426-Q426)/P426*100,2))</f>
        <v>49.24</v>
      </c>
      <c r="Y426" s="55" t="n">
        <f aca="false">IFERROR(G426-F426,"")</f>
        <v>1</v>
      </c>
      <c r="Z426" s="55" t="str">
        <f aca="false">IF(U426&lt;=0,"On Time","Late")</f>
        <v>Late</v>
      </c>
      <c r="AA426" s="55" t="str">
        <f aca="false">TEXT(E426,"yyyy-mm")</f>
        <v>2023-06</v>
      </c>
      <c r="AB426" s="55" t="n">
        <f aca="false">YEAR(E426)</f>
        <v>2023</v>
      </c>
    </row>
    <row r="427" customFormat="false" ht="15" hidden="false" customHeight="true" outlineLevel="0" collapsed="false">
      <c r="A427" s="56" t="s">
        <v>2393</v>
      </c>
      <c r="B427" s="56" t="s">
        <v>1826</v>
      </c>
      <c r="C427" s="56" t="s">
        <v>2394</v>
      </c>
      <c r="D427" s="56" t="s">
        <v>2395</v>
      </c>
      <c r="E427" s="57" t="n">
        <v>45140</v>
      </c>
      <c r="F427" s="56" t="s">
        <v>2396</v>
      </c>
      <c r="G427" s="56" t="s">
        <v>2397</v>
      </c>
      <c r="H427" s="56" t="s">
        <v>9</v>
      </c>
      <c r="I427" s="56" t="s">
        <v>17</v>
      </c>
      <c r="J427" s="56" t="s">
        <v>867</v>
      </c>
      <c r="K427" s="56" t="n">
        <v>1816</v>
      </c>
      <c r="L427" s="56" t="n">
        <v>1816</v>
      </c>
      <c r="M427" s="56" t="n">
        <v>564.45</v>
      </c>
      <c r="N427" s="56" t="n">
        <v>8.9</v>
      </c>
      <c r="O427" s="54" t="n">
        <f aca="false">ROUND(M427*(1-N427/100),2)</f>
        <v>514.21</v>
      </c>
      <c r="P427" s="54" t="n">
        <f aca="false">ROUND(O427*L427,2)</f>
        <v>933805.36</v>
      </c>
      <c r="Q427" s="56" t="n">
        <v>375300.35</v>
      </c>
      <c r="R427" s="56" t="s">
        <v>340</v>
      </c>
      <c r="S427" s="54" t="n">
        <f aca="false">IF(K427=0,0,ROUND(L427/K427*100,2))</f>
        <v>100</v>
      </c>
      <c r="T427" s="56" t="s">
        <v>444</v>
      </c>
      <c r="U427" s="56" t="s">
        <v>40</v>
      </c>
      <c r="V427" s="56" t="n">
        <v>558505.01</v>
      </c>
      <c r="W427" s="55" t="n">
        <f aca="false">P427-Q427</f>
        <v>558505.01</v>
      </c>
      <c r="X427" s="55" t="n">
        <f aca="false">IF(P427=0,0,ROUND((P427-Q427)/P427*100,2))</f>
        <v>59.81</v>
      </c>
      <c r="Y427" s="55" t="n">
        <f aca="false">IFERROR(G427-F427,"")</f>
        <v>1</v>
      </c>
      <c r="Z427" s="55" t="str">
        <f aca="false">IF(U427&lt;=0,"On Time","Late")</f>
        <v>Late</v>
      </c>
      <c r="AA427" s="55" t="str">
        <f aca="false">TEXT(E427,"yyyy-mm")</f>
        <v>2023-08</v>
      </c>
      <c r="AB427" s="55" t="n">
        <f aca="false">YEAR(E427)</f>
        <v>2023</v>
      </c>
    </row>
    <row r="428" customFormat="false" ht="15" hidden="false" customHeight="true" outlineLevel="0" collapsed="false">
      <c r="A428" s="52" t="s">
        <v>2398</v>
      </c>
      <c r="B428" s="52" t="s">
        <v>2387</v>
      </c>
      <c r="C428" s="52" t="s">
        <v>2399</v>
      </c>
      <c r="D428" s="52" t="s">
        <v>2400</v>
      </c>
      <c r="E428" s="53" t="n">
        <v>45277</v>
      </c>
      <c r="F428" s="52" t="s">
        <v>2401</v>
      </c>
      <c r="G428" s="52" t="s">
        <v>1224</v>
      </c>
      <c r="H428" s="52" t="s">
        <v>18</v>
      </c>
      <c r="I428" s="52" t="s">
        <v>11</v>
      </c>
      <c r="J428" s="52" t="s">
        <v>347</v>
      </c>
      <c r="K428" s="52" t="n">
        <v>1868</v>
      </c>
      <c r="L428" s="52" t="n">
        <v>1868</v>
      </c>
      <c r="M428" s="52" t="n">
        <v>473.23</v>
      </c>
      <c r="N428" s="52" t="n">
        <v>16.3</v>
      </c>
      <c r="O428" s="54" t="n">
        <f aca="false">ROUND(M428*(1-N428/100),2)</f>
        <v>396.09</v>
      </c>
      <c r="P428" s="54" t="n">
        <f aca="false">ROUND(O428*L428,2)</f>
        <v>739896.12</v>
      </c>
      <c r="Q428" s="52" t="n">
        <v>325658.08</v>
      </c>
      <c r="R428" s="52" t="s">
        <v>380</v>
      </c>
      <c r="S428" s="54" t="n">
        <f aca="false">IF(K428=0,0,ROUND(L428/K428*100,2))</f>
        <v>100</v>
      </c>
      <c r="T428" s="52" t="s">
        <v>885</v>
      </c>
      <c r="U428" s="52" t="s">
        <v>44</v>
      </c>
      <c r="V428" s="52" t="n">
        <v>414238.04</v>
      </c>
      <c r="W428" s="55" t="n">
        <f aca="false">P428-Q428</f>
        <v>414238.04</v>
      </c>
      <c r="X428" s="55" t="n">
        <f aca="false">IF(P428=0,0,ROUND((P428-Q428)/P428*100,2))</f>
        <v>55.99</v>
      </c>
      <c r="Y428" s="55" t="n">
        <f aca="false">IFERROR(G428-F428,"")</f>
        <v>2</v>
      </c>
      <c r="Z428" s="55" t="str">
        <f aca="false">IF(U428&lt;=0,"On Time","Late")</f>
        <v>Late</v>
      </c>
      <c r="AA428" s="55" t="str">
        <f aca="false">TEXT(E428,"yyyy-mm")</f>
        <v>2023-12</v>
      </c>
      <c r="AB428" s="55" t="n">
        <f aca="false">YEAR(E428)</f>
        <v>2023</v>
      </c>
    </row>
    <row r="429" customFormat="false" ht="15" hidden="false" customHeight="true" outlineLevel="0" collapsed="false">
      <c r="A429" s="56" t="s">
        <v>2402</v>
      </c>
      <c r="B429" s="56" t="s">
        <v>1365</v>
      </c>
      <c r="C429" s="56" t="s">
        <v>2403</v>
      </c>
      <c r="D429" s="56" t="s">
        <v>2404</v>
      </c>
      <c r="E429" s="57" t="n">
        <v>44691</v>
      </c>
      <c r="F429" s="56" t="s">
        <v>2405</v>
      </c>
      <c r="G429" s="56" t="s">
        <v>2406</v>
      </c>
      <c r="H429" s="56" t="s">
        <v>12</v>
      </c>
      <c r="I429" s="56" t="s">
        <v>20</v>
      </c>
      <c r="J429" s="56" t="s">
        <v>1484</v>
      </c>
      <c r="K429" s="56" t="n">
        <v>418</v>
      </c>
      <c r="L429" s="56" t="n">
        <v>418</v>
      </c>
      <c r="M429" s="56" t="n">
        <v>771.78</v>
      </c>
      <c r="N429" s="56" t="n">
        <v>0.7</v>
      </c>
      <c r="O429" s="54" t="n">
        <f aca="false">ROUND(M429*(1-N429/100),2)</f>
        <v>766.38</v>
      </c>
      <c r="P429" s="54" t="n">
        <f aca="false">ROUND(O429*L429,2)</f>
        <v>320346.84</v>
      </c>
      <c r="Q429" s="56" t="n">
        <v>209518.18</v>
      </c>
      <c r="R429" s="56" t="s">
        <v>371</v>
      </c>
      <c r="S429" s="54" t="n">
        <f aca="false">IF(K429=0,0,ROUND(L429/K429*100,2))</f>
        <v>100</v>
      </c>
      <c r="T429" s="56" t="s">
        <v>420</v>
      </c>
      <c r="U429" s="56" t="s">
        <v>22</v>
      </c>
      <c r="V429" s="56" t="n">
        <v>110828.66</v>
      </c>
      <c r="W429" s="55" t="n">
        <f aca="false">P429-Q429</f>
        <v>110828.66</v>
      </c>
      <c r="X429" s="55" t="n">
        <f aca="false">IF(P429=0,0,ROUND((P429-Q429)/P429*100,2))</f>
        <v>34.6</v>
      </c>
      <c r="Y429" s="55" t="n">
        <f aca="false">IFERROR(G429-F429,"")</f>
        <v>-1</v>
      </c>
      <c r="Z429" s="55" t="str">
        <f aca="false">IF(U429&lt;=0,"On Time","Late")</f>
        <v>Late</v>
      </c>
      <c r="AA429" s="55" t="str">
        <f aca="false">TEXT(E429,"yyyy-mm")</f>
        <v>2022-05</v>
      </c>
      <c r="AB429" s="55" t="n">
        <f aca="false">YEAR(E429)</f>
        <v>2022</v>
      </c>
    </row>
    <row r="430" customFormat="false" ht="15" hidden="false" customHeight="true" outlineLevel="0" collapsed="false">
      <c r="A430" s="52" t="s">
        <v>2407</v>
      </c>
      <c r="B430" s="52" t="s">
        <v>1883</v>
      </c>
      <c r="C430" s="52" t="s">
        <v>1139</v>
      </c>
      <c r="D430" s="52" t="s">
        <v>2408</v>
      </c>
      <c r="E430" s="53" t="n">
        <v>45196</v>
      </c>
      <c r="F430" s="52" t="s">
        <v>2409</v>
      </c>
      <c r="G430" s="52" t="s">
        <v>712</v>
      </c>
      <c r="H430" s="52" t="s">
        <v>12</v>
      </c>
      <c r="I430" s="52" t="s">
        <v>17</v>
      </c>
      <c r="J430" s="52" t="s">
        <v>362</v>
      </c>
      <c r="K430" s="52" t="n">
        <v>33</v>
      </c>
      <c r="L430" s="52" t="n">
        <v>33</v>
      </c>
      <c r="M430" s="52" t="n">
        <v>697.06</v>
      </c>
      <c r="N430" s="52" t="n">
        <v>18.6</v>
      </c>
      <c r="O430" s="54" t="n">
        <f aca="false">ROUND(M430*(1-N430/100),2)</f>
        <v>567.41</v>
      </c>
      <c r="P430" s="54" t="n">
        <f aca="false">ROUND(O430*L430,2)</f>
        <v>18724.53</v>
      </c>
      <c r="Q430" s="52" t="n">
        <v>11166.21</v>
      </c>
      <c r="R430" s="52" t="s">
        <v>340</v>
      </c>
      <c r="S430" s="54" t="n">
        <f aca="false">IF(K430=0,0,ROUND(L430/K430*100,2))</f>
        <v>100</v>
      </c>
      <c r="T430" s="52" t="s">
        <v>573</v>
      </c>
      <c r="U430" s="52" t="s">
        <v>41</v>
      </c>
      <c r="V430" s="52" t="n">
        <v>7558.32</v>
      </c>
      <c r="W430" s="55" t="n">
        <f aca="false">P430-Q430</f>
        <v>7558.32</v>
      </c>
      <c r="X430" s="55" t="n">
        <f aca="false">IF(P430=0,0,ROUND((P430-Q430)/P430*100,2))</f>
        <v>40.37</v>
      </c>
      <c r="Y430" s="55" t="n">
        <f aca="false">IFERROR(G430-F430,"")</f>
        <v>-1</v>
      </c>
      <c r="Z430" s="55" t="str">
        <f aca="false">IF(U430&lt;=0,"On Time","Late")</f>
        <v>Late</v>
      </c>
      <c r="AA430" s="55" t="str">
        <f aca="false">TEXT(E430,"yyyy-mm")</f>
        <v>2023-09</v>
      </c>
      <c r="AB430" s="55" t="n">
        <f aca="false">YEAR(E430)</f>
        <v>2023</v>
      </c>
    </row>
    <row r="431" customFormat="false" ht="15" hidden="false" customHeight="true" outlineLevel="0" collapsed="false">
      <c r="A431" s="56" t="s">
        <v>2410</v>
      </c>
      <c r="B431" s="56" t="s">
        <v>2009</v>
      </c>
      <c r="C431" s="56" t="s">
        <v>2411</v>
      </c>
      <c r="D431" s="56" t="s">
        <v>2412</v>
      </c>
      <c r="E431" s="57" t="n">
        <v>45340</v>
      </c>
      <c r="F431" s="56" t="s">
        <v>1350</v>
      </c>
      <c r="G431" s="56" t="s">
        <v>2413</v>
      </c>
      <c r="H431" s="56" t="s">
        <v>21</v>
      </c>
      <c r="I431" s="56" t="s">
        <v>14</v>
      </c>
      <c r="J431" s="56" t="s">
        <v>331</v>
      </c>
      <c r="K431" s="56" t="n">
        <v>1581</v>
      </c>
      <c r="L431" s="56" t="n">
        <v>1581</v>
      </c>
      <c r="M431" s="56" t="n">
        <v>510.76</v>
      </c>
      <c r="N431" s="56" t="n">
        <v>2.8</v>
      </c>
      <c r="O431" s="54" t="n">
        <f aca="false">ROUND(M431*(1-N431/100),2)</f>
        <v>496.46</v>
      </c>
      <c r="P431" s="54" t="n">
        <f aca="false">ROUND(O431*L431,2)</f>
        <v>784903.26</v>
      </c>
      <c r="Q431" s="56" t="n">
        <v>370947.99</v>
      </c>
      <c r="R431" s="56" t="s">
        <v>332</v>
      </c>
      <c r="S431" s="54" t="n">
        <f aca="false">IF(K431=0,0,ROUND(L431/K431*100,2))</f>
        <v>100</v>
      </c>
      <c r="T431" s="56" t="s">
        <v>799</v>
      </c>
      <c r="U431" s="56" t="s">
        <v>46</v>
      </c>
      <c r="V431" s="56" t="n">
        <v>413955.27</v>
      </c>
      <c r="W431" s="55" t="n">
        <f aca="false">P431-Q431</f>
        <v>413955.27</v>
      </c>
      <c r="X431" s="55" t="n">
        <f aca="false">IF(P431=0,0,ROUND((P431-Q431)/P431*100,2))</f>
        <v>52.74</v>
      </c>
      <c r="Y431" s="55" t="n">
        <f aca="false">IFERROR(G431-F431,"")</f>
        <v>1</v>
      </c>
      <c r="Z431" s="55" t="str">
        <f aca="false">IF(U431&lt;=0,"On Time","Late")</f>
        <v>Late</v>
      </c>
      <c r="AA431" s="55" t="str">
        <f aca="false">TEXT(E431,"yyyy-mm")</f>
        <v>2024-02</v>
      </c>
      <c r="AB431" s="55" t="n">
        <f aca="false">YEAR(E431)</f>
        <v>2024</v>
      </c>
    </row>
    <row r="432" customFormat="false" ht="15" hidden="false" customHeight="true" outlineLevel="0" collapsed="false">
      <c r="A432" s="52" t="s">
        <v>2414</v>
      </c>
      <c r="B432" s="52" t="s">
        <v>2415</v>
      </c>
      <c r="C432" s="52" t="s">
        <v>1095</v>
      </c>
      <c r="D432" s="52" t="s">
        <v>1715</v>
      </c>
      <c r="E432" s="53" t="n">
        <v>45265</v>
      </c>
      <c r="F432" s="52" t="s">
        <v>1811</v>
      </c>
      <c r="G432" s="52" t="s">
        <v>866</v>
      </c>
      <c r="H432" s="52" t="s">
        <v>21</v>
      </c>
      <c r="I432" s="52" t="s">
        <v>14</v>
      </c>
      <c r="J432" s="52" t="s">
        <v>1379</v>
      </c>
      <c r="K432" s="52" t="n">
        <v>1889</v>
      </c>
      <c r="L432" s="52" t="n">
        <v>1889</v>
      </c>
      <c r="M432" s="52" t="n">
        <v>387.2</v>
      </c>
      <c r="N432" s="52" t="n">
        <v>19.3</v>
      </c>
      <c r="O432" s="54" t="n">
        <f aca="false">ROUND(M432*(1-N432/100),2)</f>
        <v>312.47</v>
      </c>
      <c r="P432" s="54" t="n">
        <f aca="false">ROUND(O432*L432,2)</f>
        <v>590255.83</v>
      </c>
      <c r="Q432" s="52" t="n">
        <v>277990.41</v>
      </c>
      <c r="R432" s="52" t="s">
        <v>380</v>
      </c>
      <c r="S432" s="54" t="n">
        <f aca="false">IF(K432=0,0,ROUND(L432/K432*100,2))</f>
        <v>100</v>
      </c>
      <c r="T432" s="52" t="s">
        <v>885</v>
      </c>
      <c r="U432" s="52" t="s">
        <v>44</v>
      </c>
      <c r="V432" s="52" t="n">
        <v>312265.42</v>
      </c>
      <c r="W432" s="55" t="n">
        <f aca="false">P432-Q432</f>
        <v>312265.42</v>
      </c>
      <c r="X432" s="55" t="n">
        <f aca="false">IF(P432=0,0,ROUND((P432-Q432)/P432*100,2))</f>
        <v>52.9</v>
      </c>
      <c r="Y432" s="55" t="n">
        <f aca="false">IFERROR(G432-F432,"")</f>
        <v>2</v>
      </c>
      <c r="Z432" s="55" t="str">
        <f aca="false">IF(U432&lt;=0,"On Time","Late")</f>
        <v>Late</v>
      </c>
      <c r="AA432" s="55" t="str">
        <f aca="false">TEXT(E432,"yyyy-mm")</f>
        <v>2023-12</v>
      </c>
      <c r="AB432" s="55" t="n">
        <f aca="false">YEAR(E432)</f>
        <v>2023</v>
      </c>
    </row>
    <row r="433" customFormat="false" ht="15" hidden="false" customHeight="true" outlineLevel="0" collapsed="false">
      <c r="A433" s="56" t="s">
        <v>2416</v>
      </c>
      <c r="B433" s="56" t="s">
        <v>2417</v>
      </c>
      <c r="C433" s="56" t="s">
        <v>2418</v>
      </c>
      <c r="D433" s="56" t="s">
        <v>499</v>
      </c>
      <c r="E433" s="57" t="n">
        <v>45317</v>
      </c>
      <c r="F433" s="56" t="s">
        <v>1527</v>
      </c>
      <c r="G433" s="56" t="s">
        <v>1527</v>
      </c>
      <c r="H433" s="56" t="s">
        <v>12</v>
      </c>
      <c r="I433" s="56" t="s">
        <v>17</v>
      </c>
      <c r="J433" s="56" t="s">
        <v>707</v>
      </c>
      <c r="K433" s="56" t="n">
        <v>1455</v>
      </c>
      <c r="L433" s="56" t="n">
        <v>1455</v>
      </c>
      <c r="M433" s="56" t="n">
        <v>957.27</v>
      </c>
      <c r="N433" s="56" t="n">
        <v>16.1</v>
      </c>
      <c r="O433" s="54" t="n">
        <f aca="false">ROUND(M433*(1-N433/100),2)</f>
        <v>803.15</v>
      </c>
      <c r="P433" s="54" t="n">
        <f aca="false">ROUND(O433*L433,2)</f>
        <v>1168583.25</v>
      </c>
      <c r="Q433" s="56" t="n">
        <v>508685.14</v>
      </c>
      <c r="R433" s="56" t="s">
        <v>340</v>
      </c>
      <c r="S433" s="54" t="n">
        <f aca="false">IF(K433=0,0,ROUND(L433/K433*100,2))</f>
        <v>100</v>
      </c>
      <c r="T433" s="56" t="s">
        <v>744</v>
      </c>
      <c r="U433" s="56" t="s">
        <v>45</v>
      </c>
      <c r="V433" s="56" t="n">
        <v>659898.11</v>
      </c>
      <c r="W433" s="55" t="n">
        <f aca="false">P433-Q433</f>
        <v>659898.11</v>
      </c>
      <c r="X433" s="55" t="n">
        <f aca="false">IF(P433=0,0,ROUND((P433-Q433)/P433*100,2))</f>
        <v>56.47</v>
      </c>
      <c r="Y433" s="55" t="n">
        <f aca="false">IFERROR(G433-F433,"")</f>
        <v>0</v>
      </c>
      <c r="Z433" s="55" t="str">
        <f aca="false">IF(U433&lt;=0,"On Time","Late")</f>
        <v>Late</v>
      </c>
      <c r="AA433" s="55" t="str">
        <f aca="false">TEXT(E433,"yyyy-mm")</f>
        <v>2024-01</v>
      </c>
      <c r="AB433" s="55" t="n">
        <f aca="false">YEAR(E433)</f>
        <v>2024</v>
      </c>
    </row>
    <row r="434" customFormat="false" ht="15" hidden="false" customHeight="true" outlineLevel="0" collapsed="false">
      <c r="A434" s="52" t="s">
        <v>2419</v>
      </c>
      <c r="B434" s="52" t="s">
        <v>2420</v>
      </c>
      <c r="C434" s="52" t="s">
        <v>2421</v>
      </c>
      <c r="D434" s="52" t="s">
        <v>1120</v>
      </c>
      <c r="E434" s="53" t="n">
        <v>45069</v>
      </c>
      <c r="F434" s="52" t="s">
        <v>2048</v>
      </c>
      <c r="G434" s="52" t="s">
        <v>2048</v>
      </c>
      <c r="H434" s="52" t="s">
        <v>12</v>
      </c>
      <c r="I434" s="52" t="s">
        <v>17</v>
      </c>
      <c r="J434" s="52" t="s">
        <v>824</v>
      </c>
      <c r="K434" s="52" t="n">
        <v>626</v>
      </c>
      <c r="L434" s="52" t="n">
        <v>626</v>
      </c>
      <c r="M434" s="52" t="n">
        <v>180.5</v>
      </c>
      <c r="N434" s="52" t="n">
        <v>8.1</v>
      </c>
      <c r="O434" s="54" t="n">
        <f aca="false">ROUND(M434*(1-N434/100),2)</f>
        <v>165.88</v>
      </c>
      <c r="P434" s="54" t="n">
        <f aca="false">ROUND(O434*L434,2)</f>
        <v>103840.88</v>
      </c>
      <c r="Q434" s="52" t="n">
        <v>45354.35</v>
      </c>
      <c r="R434" s="52" t="s">
        <v>380</v>
      </c>
      <c r="S434" s="54" t="n">
        <f aca="false">IF(K434=0,0,ROUND(L434/K434*100,2))</f>
        <v>100</v>
      </c>
      <c r="T434" s="52" t="s">
        <v>436</v>
      </c>
      <c r="U434" s="52" t="s">
        <v>37</v>
      </c>
      <c r="V434" s="52" t="n">
        <v>58486.53</v>
      </c>
      <c r="W434" s="55" t="n">
        <f aca="false">P434-Q434</f>
        <v>58486.53</v>
      </c>
      <c r="X434" s="55" t="n">
        <f aca="false">IF(P434=0,0,ROUND((P434-Q434)/P434*100,2))</f>
        <v>56.32</v>
      </c>
      <c r="Y434" s="55" t="n">
        <f aca="false">IFERROR(G434-F434,"")</f>
        <v>0</v>
      </c>
      <c r="Z434" s="55" t="str">
        <f aca="false">IF(U434&lt;=0,"On Time","Late")</f>
        <v>Late</v>
      </c>
      <c r="AA434" s="55" t="str">
        <f aca="false">TEXT(E434,"yyyy-mm")</f>
        <v>2023-05</v>
      </c>
      <c r="AB434" s="55" t="n">
        <f aca="false">YEAR(E434)</f>
        <v>2023</v>
      </c>
    </row>
    <row r="435" customFormat="false" ht="15" hidden="false" customHeight="true" outlineLevel="0" collapsed="false">
      <c r="A435" s="56" t="s">
        <v>2422</v>
      </c>
      <c r="B435" s="56" t="s">
        <v>1519</v>
      </c>
      <c r="C435" s="56" t="s">
        <v>2423</v>
      </c>
      <c r="D435" s="56" t="s">
        <v>828</v>
      </c>
      <c r="E435" s="57" t="n">
        <v>44977</v>
      </c>
      <c r="F435" s="56" t="s">
        <v>353</v>
      </c>
      <c r="G435" s="56" t="s">
        <v>632</v>
      </c>
      <c r="H435" s="56" t="s">
        <v>21</v>
      </c>
      <c r="I435" s="56" t="s">
        <v>27</v>
      </c>
      <c r="J435" s="56" t="s">
        <v>1460</v>
      </c>
      <c r="K435" s="56" t="n">
        <v>349</v>
      </c>
      <c r="L435" s="56" t="n">
        <v>349</v>
      </c>
      <c r="M435" s="56" t="n">
        <v>806.99</v>
      </c>
      <c r="N435" s="56" t="n">
        <v>11.1</v>
      </c>
      <c r="O435" s="54" t="n">
        <f aca="false">ROUND(M435*(1-N435/100),2)</f>
        <v>717.41</v>
      </c>
      <c r="P435" s="54" t="n">
        <f aca="false">ROUND(O435*L435,2)</f>
        <v>250376.09</v>
      </c>
      <c r="Q435" s="56" t="n">
        <v>104148.42</v>
      </c>
      <c r="R435" s="56" t="s">
        <v>380</v>
      </c>
      <c r="S435" s="54" t="n">
        <f aca="false">IF(K435=0,0,ROUND(L435/K435*100,2))</f>
        <v>100</v>
      </c>
      <c r="T435" s="56" t="s">
        <v>566</v>
      </c>
      <c r="U435" s="56" t="s">
        <v>34</v>
      </c>
      <c r="V435" s="56" t="n">
        <v>146227.67</v>
      </c>
      <c r="W435" s="55" t="n">
        <f aca="false">P435-Q435</f>
        <v>146227.67</v>
      </c>
      <c r="X435" s="55" t="n">
        <f aca="false">IF(P435=0,0,ROUND((P435-Q435)/P435*100,2))</f>
        <v>58.4</v>
      </c>
      <c r="Y435" s="55" t="n">
        <f aca="false">IFERROR(G435-F435,"")</f>
        <v>3</v>
      </c>
      <c r="Z435" s="55" t="str">
        <f aca="false">IF(U435&lt;=0,"On Time","Late")</f>
        <v>Late</v>
      </c>
      <c r="AA435" s="55" t="str">
        <f aca="false">TEXT(E435,"yyyy-mm")</f>
        <v>2023-02</v>
      </c>
      <c r="AB435" s="55" t="n">
        <f aca="false">YEAR(E435)</f>
        <v>2023</v>
      </c>
    </row>
    <row r="436" customFormat="false" ht="15" hidden="false" customHeight="true" outlineLevel="0" collapsed="false">
      <c r="A436" s="52" t="s">
        <v>2424</v>
      </c>
      <c r="B436" s="52" t="s">
        <v>704</v>
      </c>
      <c r="C436" s="52" t="s">
        <v>897</v>
      </c>
      <c r="D436" s="52" t="s">
        <v>2425</v>
      </c>
      <c r="E436" s="53" t="n">
        <v>45519</v>
      </c>
      <c r="F436" s="52" t="s">
        <v>2426</v>
      </c>
      <c r="G436" s="52" t="s">
        <v>816</v>
      </c>
      <c r="H436" s="52" t="s">
        <v>9</v>
      </c>
      <c r="I436" s="52" t="s">
        <v>11</v>
      </c>
      <c r="J436" s="52" t="s">
        <v>1045</v>
      </c>
      <c r="K436" s="52" t="n">
        <v>274</v>
      </c>
      <c r="L436" s="52" t="n">
        <v>46</v>
      </c>
      <c r="M436" s="52" t="n">
        <v>653.36</v>
      </c>
      <c r="N436" s="52" t="n">
        <v>16.2</v>
      </c>
      <c r="O436" s="54" t="n">
        <f aca="false">ROUND(M436*(1-N436/100),2)</f>
        <v>547.52</v>
      </c>
      <c r="P436" s="54" t="n">
        <f aca="false">ROUND(O436*L436,2)</f>
        <v>25185.92</v>
      </c>
      <c r="Q436" s="52" t="n">
        <v>10803.31</v>
      </c>
      <c r="R436" s="52" t="s">
        <v>340</v>
      </c>
      <c r="S436" s="54" t="n">
        <f aca="false">IF(K436=0,0,ROUND(L436/K436*100,2))</f>
        <v>16.79</v>
      </c>
      <c r="T436" s="52" t="s">
        <v>799</v>
      </c>
      <c r="U436" s="52" t="s">
        <v>52</v>
      </c>
      <c r="V436" s="52" t="n">
        <v>14382.61</v>
      </c>
      <c r="W436" s="55" t="n">
        <f aca="false">P436-Q436</f>
        <v>14382.61</v>
      </c>
      <c r="X436" s="55" t="n">
        <f aca="false">IF(P436=0,0,ROUND((P436-Q436)/P436*100,2))</f>
        <v>57.11</v>
      </c>
      <c r="Y436" s="55" t="n">
        <f aca="false">IFERROR(G436-F436,"")</f>
        <v>1</v>
      </c>
      <c r="Z436" s="55" t="str">
        <f aca="false">IF(U436&lt;=0,"On Time","Late")</f>
        <v>Late</v>
      </c>
      <c r="AA436" s="55" t="str">
        <f aca="false">TEXT(E436,"yyyy-mm")</f>
        <v>2024-08</v>
      </c>
      <c r="AB436" s="55" t="n">
        <f aca="false">YEAR(E436)</f>
        <v>2024</v>
      </c>
    </row>
    <row r="437" customFormat="false" ht="15" hidden="false" customHeight="true" outlineLevel="0" collapsed="false">
      <c r="A437" s="56" t="s">
        <v>2427</v>
      </c>
      <c r="B437" s="56" t="s">
        <v>1738</v>
      </c>
      <c r="C437" s="56" t="s">
        <v>2074</v>
      </c>
      <c r="D437" s="56" t="s">
        <v>2428</v>
      </c>
      <c r="E437" s="57" t="n">
        <v>44700</v>
      </c>
      <c r="F437" s="56" t="s">
        <v>2429</v>
      </c>
      <c r="G437" s="56" t="s">
        <v>695</v>
      </c>
      <c r="H437" s="56" t="s">
        <v>15</v>
      </c>
      <c r="I437" s="56" t="s">
        <v>27</v>
      </c>
      <c r="J437" s="56" t="s">
        <v>920</v>
      </c>
      <c r="K437" s="56" t="n">
        <v>1824</v>
      </c>
      <c r="L437" s="56" t="n">
        <v>1824</v>
      </c>
      <c r="M437" s="56" t="n">
        <v>782.35</v>
      </c>
      <c r="N437" s="56" t="n">
        <v>1.1</v>
      </c>
      <c r="O437" s="54" t="n">
        <f aca="false">ROUND(M437*(1-N437/100),2)</f>
        <v>773.74</v>
      </c>
      <c r="P437" s="54" t="n">
        <f aca="false">ROUND(O437*L437,2)</f>
        <v>1411301.76</v>
      </c>
      <c r="Q437" s="56" t="n">
        <v>766832.54</v>
      </c>
      <c r="R437" s="56" t="s">
        <v>380</v>
      </c>
      <c r="S437" s="54" t="n">
        <f aca="false">IF(K437=0,0,ROUND(L437/K437*100,2))</f>
        <v>100</v>
      </c>
      <c r="T437" s="56" t="s">
        <v>452</v>
      </c>
      <c r="U437" s="56" t="s">
        <v>22</v>
      </c>
      <c r="V437" s="56" t="n">
        <v>644469.22</v>
      </c>
      <c r="W437" s="55" t="n">
        <f aca="false">P437-Q437</f>
        <v>644469.22</v>
      </c>
      <c r="X437" s="55" t="n">
        <f aca="false">IF(P437=0,0,ROUND((P437-Q437)/P437*100,2))</f>
        <v>45.66</v>
      </c>
      <c r="Y437" s="55" t="n">
        <f aca="false">IFERROR(G437-F437,"")</f>
        <v>3</v>
      </c>
      <c r="Z437" s="55" t="str">
        <f aca="false">IF(U437&lt;=0,"On Time","Late")</f>
        <v>Late</v>
      </c>
      <c r="AA437" s="55" t="str">
        <f aca="false">TEXT(E437,"yyyy-mm")</f>
        <v>2022-05</v>
      </c>
      <c r="AB437" s="55" t="n">
        <f aca="false">YEAR(E437)</f>
        <v>2022</v>
      </c>
    </row>
    <row r="438" customFormat="false" ht="15" hidden="false" customHeight="true" outlineLevel="0" collapsed="false">
      <c r="A438" s="52" t="s">
        <v>2430</v>
      </c>
      <c r="B438" s="52" t="s">
        <v>2387</v>
      </c>
      <c r="C438" s="52" t="s">
        <v>2431</v>
      </c>
      <c r="D438" s="52" t="s">
        <v>2432</v>
      </c>
      <c r="E438" s="53" t="n">
        <v>45621</v>
      </c>
      <c r="F438" s="52" t="s">
        <v>1409</v>
      </c>
      <c r="G438" s="52" t="s">
        <v>1410</v>
      </c>
      <c r="H438" s="52" t="s">
        <v>15</v>
      </c>
      <c r="I438" s="52" t="s">
        <v>14</v>
      </c>
      <c r="J438" s="52" t="s">
        <v>2433</v>
      </c>
      <c r="K438" s="52" t="n">
        <v>1993</v>
      </c>
      <c r="L438" s="52" t="n">
        <v>1025</v>
      </c>
      <c r="M438" s="52" t="n">
        <v>62.29</v>
      </c>
      <c r="N438" s="52" t="n">
        <v>3.6</v>
      </c>
      <c r="O438" s="54" t="n">
        <f aca="false">ROUND(M438*(1-N438/100),2)</f>
        <v>60.05</v>
      </c>
      <c r="P438" s="54" t="n">
        <f aca="false">ROUND(O438*L438,2)</f>
        <v>61551.25</v>
      </c>
      <c r="Q438" s="52" t="n">
        <v>29940.42</v>
      </c>
      <c r="R438" s="52" t="s">
        <v>396</v>
      </c>
      <c r="S438" s="54" t="n">
        <f aca="false">IF(K438=0,0,ROUND(L438/K438*100,2))</f>
        <v>51.43</v>
      </c>
      <c r="T438" s="52" t="s">
        <v>799</v>
      </c>
      <c r="U438" s="52" t="s">
        <v>55</v>
      </c>
      <c r="V438" s="52" t="n">
        <v>31610.83</v>
      </c>
      <c r="W438" s="55" t="n">
        <f aca="false">P438-Q438</f>
        <v>31610.83</v>
      </c>
      <c r="X438" s="55" t="n">
        <f aca="false">IF(P438=0,0,ROUND((P438-Q438)/P438*100,2))</f>
        <v>51.36</v>
      </c>
      <c r="Y438" s="55" t="n">
        <f aca="false">IFERROR(G438-F438,"")</f>
        <v>1</v>
      </c>
      <c r="Z438" s="55" t="str">
        <f aca="false">IF(U438&lt;=0,"On Time","Late")</f>
        <v>Late</v>
      </c>
      <c r="AA438" s="55" t="str">
        <f aca="false">TEXT(E438,"yyyy-mm")</f>
        <v>2024-11</v>
      </c>
      <c r="AB438" s="55" t="n">
        <f aca="false">YEAR(E438)</f>
        <v>2024</v>
      </c>
    </row>
    <row r="439" customFormat="false" ht="15" hidden="false" customHeight="true" outlineLevel="0" collapsed="false">
      <c r="A439" s="56" t="s">
        <v>2434</v>
      </c>
      <c r="B439" s="56" t="s">
        <v>2435</v>
      </c>
      <c r="C439" s="56" t="s">
        <v>2177</v>
      </c>
      <c r="D439" s="56" t="s">
        <v>2436</v>
      </c>
      <c r="E439" s="57" t="n">
        <v>44914</v>
      </c>
      <c r="F439" s="56" t="s">
        <v>2203</v>
      </c>
      <c r="G439" s="56" t="s">
        <v>1905</v>
      </c>
      <c r="H439" s="56" t="s">
        <v>12</v>
      </c>
      <c r="I439" s="56" t="s">
        <v>14</v>
      </c>
      <c r="J439" s="56" t="s">
        <v>1325</v>
      </c>
      <c r="K439" s="56" t="n">
        <v>375</v>
      </c>
      <c r="L439" s="56" t="n">
        <v>375</v>
      </c>
      <c r="M439" s="56" t="n">
        <v>684.69</v>
      </c>
      <c r="N439" s="56" t="n">
        <v>1.2</v>
      </c>
      <c r="O439" s="54" t="n">
        <f aca="false">ROUND(M439*(1-N439/100),2)</f>
        <v>676.47</v>
      </c>
      <c r="P439" s="54" t="n">
        <f aca="false">ROUND(O439*L439,2)</f>
        <v>253676.25</v>
      </c>
      <c r="Q439" s="56" t="n">
        <v>134679.73</v>
      </c>
      <c r="R439" s="56" t="s">
        <v>371</v>
      </c>
      <c r="S439" s="54" t="n">
        <f aca="false">IF(K439=0,0,ROUND(L439/K439*100,2))</f>
        <v>100</v>
      </c>
      <c r="T439" s="56" t="s">
        <v>696</v>
      </c>
      <c r="U439" s="56" t="s">
        <v>32</v>
      </c>
      <c r="V439" s="56" t="n">
        <v>118996.52</v>
      </c>
      <c r="W439" s="55" t="n">
        <f aca="false">P439-Q439</f>
        <v>118996.52</v>
      </c>
      <c r="X439" s="55" t="n">
        <f aca="false">IF(P439=0,0,ROUND((P439-Q439)/P439*100,2))</f>
        <v>46.91</v>
      </c>
      <c r="Y439" s="55" t="n">
        <f aca="false">IFERROR(G439-F439,"")</f>
        <v>1</v>
      </c>
      <c r="Z439" s="55" t="str">
        <f aca="false">IF(U439&lt;=0,"On Time","Late")</f>
        <v>Late</v>
      </c>
      <c r="AA439" s="55" t="str">
        <f aca="false">TEXT(E439,"yyyy-mm")</f>
        <v>2022-12</v>
      </c>
      <c r="AB439" s="55" t="n">
        <f aca="false">YEAR(E439)</f>
        <v>2022</v>
      </c>
    </row>
    <row r="440" customFormat="false" ht="15" hidden="false" customHeight="true" outlineLevel="0" collapsed="false">
      <c r="A440" s="52" t="s">
        <v>2437</v>
      </c>
      <c r="B440" s="52" t="s">
        <v>961</v>
      </c>
      <c r="C440" s="52" t="s">
        <v>2438</v>
      </c>
      <c r="D440" s="52" t="s">
        <v>675</v>
      </c>
      <c r="E440" s="53" t="n">
        <v>44831</v>
      </c>
      <c r="F440" s="52" t="s">
        <v>2282</v>
      </c>
      <c r="G440" s="52" t="s">
        <v>2439</v>
      </c>
      <c r="H440" s="52" t="s">
        <v>18</v>
      </c>
      <c r="I440" s="52" t="s">
        <v>20</v>
      </c>
      <c r="J440" s="52" t="s">
        <v>1507</v>
      </c>
      <c r="K440" s="52" t="n">
        <v>1000</v>
      </c>
      <c r="L440" s="52" t="n">
        <v>1000</v>
      </c>
      <c r="M440" s="52" t="n">
        <v>190.6</v>
      </c>
      <c r="N440" s="52" t="n">
        <v>9.2</v>
      </c>
      <c r="O440" s="54" t="n">
        <f aca="false">ROUND(M440*(1-N440/100),2)</f>
        <v>173.06</v>
      </c>
      <c r="P440" s="54" t="n">
        <f aca="false">ROUND(O440*L440,2)</f>
        <v>173060</v>
      </c>
      <c r="Q440" s="52" t="n">
        <v>119914.24</v>
      </c>
      <c r="R440" s="52" t="s">
        <v>340</v>
      </c>
      <c r="S440" s="54" t="n">
        <f aca="false">IF(K440=0,0,ROUND(L440/K440*100,2))</f>
        <v>100</v>
      </c>
      <c r="T440" s="52" t="s">
        <v>355</v>
      </c>
      <c r="U440" s="52" t="s">
        <v>29</v>
      </c>
      <c r="V440" s="52" t="n">
        <v>53145.76</v>
      </c>
      <c r="W440" s="55" t="n">
        <f aca="false">P440-Q440</f>
        <v>53145.76</v>
      </c>
      <c r="X440" s="55" t="n">
        <f aca="false">IF(P440=0,0,ROUND((P440-Q440)/P440*100,2))</f>
        <v>30.71</v>
      </c>
      <c r="Y440" s="55" t="n">
        <f aca="false">IFERROR(G440-F440,"")</f>
        <v>-1</v>
      </c>
      <c r="Z440" s="55" t="str">
        <f aca="false">IF(U440&lt;=0,"On Time","Late")</f>
        <v>Late</v>
      </c>
      <c r="AA440" s="55" t="str">
        <f aca="false">TEXT(E440,"yyyy-mm")</f>
        <v>2022-09</v>
      </c>
      <c r="AB440" s="55" t="n">
        <f aca="false">YEAR(E440)</f>
        <v>2022</v>
      </c>
    </row>
    <row r="441" customFormat="false" ht="15" hidden="false" customHeight="true" outlineLevel="0" collapsed="false">
      <c r="A441" s="56" t="s">
        <v>2440</v>
      </c>
      <c r="B441" s="56" t="s">
        <v>2001</v>
      </c>
      <c r="C441" s="56" t="s">
        <v>2441</v>
      </c>
      <c r="D441" s="56" t="s">
        <v>2442</v>
      </c>
      <c r="E441" s="57" t="n">
        <v>45128</v>
      </c>
      <c r="F441" s="56" t="s">
        <v>2443</v>
      </c>
      <c r="G441" s="56" t="s">
        <v>1415</v>
      </c>
      <c r="H441" s="56" t="s">
        <v>21</v>
      </c>
      <c r="I441" s="56" t="s">
        <v>11</v>
      </c>
      <c r="J441" s="56" t="s">
        <v>602</v>
      </c>
      <c r="K441" s="56" t="n">
        <v>1939</v>
      </c>
      <c r="L441" s="56" t="n">
        <v>1939</v>
      </c>
      <c r="M441" s="56" t="n">
        <v>223.72</v>
      </c>
      <c r="N441" s="56" t="n">
        <v>19.5</v>
      </c>
      <c r="O441" s="54" t="n">
        <f aca="false">ROUND(M441*(1-N441/100),2)</f>
        <v>180.09</v>
      </c>
      <c r="P441" s="54" t="n">
        <f aca="false">ROUND(O441*L441,2)</f>
        <v>349194.51</v>
      </c>
      <c r="Q441" s="56" t="n">
        <v>199345.76</v>
      </c>
      <c r="R441" s="56" t="s">
        <v>380</v>
      </c>
      <c r="S441" s="54" t="n">
        <f aca="false">IF(K441=0,0,ROUND(L441/K441*100,2))</f>
        <v>100</v>
      </c>
      <c r="T441" s="56" t="s">
        <v>537</v>
      </c>
      <c r="U441" s="56" t="s">
        <v>39</v>
      </c>
      <c r="V441" s="56" t="n">
        <v>149848.75</v>
      </c>
      <c r="W441" s="55" t="n">
        <f aca="false">P441-Q441</f>
        <v>149848.75</v>
      </c>
      <c r="X441" s="55" t="n">
        <f aca="false">IF(P441=0,0,ROUND((P441-Q441)/P441*100,2))</f>
        <v>42.91</v>
      </c>
      <c r="Y441" s="55" t="n">
        <f aca="false">IFERROR(G441-F441,"")</f>
        <v>1</v>
      </c>
      <c r="Z441" s="55" t="str">
        <f aca="false">IF(U441&lt;=0,"On Time","Late")</f>
        <v>Late</v>
      </c>
      <c r="AA441" s="55" t="str">
        <f aca="false">TEXT(E441,"yyyy-mm")</f>
        <v>2023-07</v>
      </c>
      <c r="AB441" s="55" t="n">
        <f aca="false">YEAR(E441)</f>
        <v>2023</v>
      </c>
    </row>
    <row r="442" customFormat="false" ht="15" hidden="false" customHeight="true" outlineLevel="0" collapsed="false">
      <c r="A442" s="52" t="s">
        <v>2444</v>
      </c>
      <c r="B442" s="52" t="s">
        <v>629</v>
      </c>
      <c r="C442" s="52" t="s">
        <v>2445</v>
      </c>
      <c r="D442" s="52" t="s">
        <v>2446</v>
      </c>
      <c r="E442" s="53" t="n">
        <v>45589</v>
      </c>
      <c r="F442" s="52" t="s">
        <v>750</v>
      </c>
      <c r="G442" s="52" t="s">
        <v>749</v>
      </c>
      <c r="H442" s="52" t="s">
        <v>12</v>
      </c>
      <c r="I442" s="52" t="s">
        <v>17</v>
      </c>
      <c r="J442" s="52" t="s">
        <v>730</v>
      </c>
      <c r="K442" s="52" t="n">
        <v>421</v>
      </c>
      <c r="L442" s="52" t="n">
        <v>421</v>
      </c>
      <c r="M442" s="52" t="n">
        <v>724.19</v>
      </c>
      <c r="N442" s="52" t="n">
        <v>6.4</v>
      </c>
      <c r="O442" s="54" t="n">
        <f aca="false">ROUND(M442*(1-N442/100),2)</f>
        <v>677.84</v>
      </c>
      <c r="P442" s="54" t="n">
        <f aca="false">ROUND(O442*L442,2)</f>
        <v>285370.64</v>
      </c>
      <c r="Q442" s="52" t="n">
        <v>152736.27</v>
      </c>
      <c r="R442" s="52" t="s">
        <v>371</v>
      </c>
      <c r="S442" s="54" t="n">
        <f aca="false">IF(K442=0,0,ROUND(L442/K442*100,2))</f>
        <v>100</v>
      </c>
      <c r="T442" s="52" t="s">
        <v>355</v>
      </c>
      <c r="U442" s="52" t="s">
        <v>54</v>
      </c>
      <c r="V442" s="52" t="n">
        <v>132634.37</v>
      </c>
      <c r="W442" s="55" t="n">
        <f aca="false">P442-Q442</f>
        <v>132634.37</v>
      </c>
      <c r="X442" s="55" t="n">
        <f aca="false">IF(P442=0,0,ROUND((P442-Q442)/P442*100,2))</f>
        <v>46.48</v>
      </c>
      <c r="Y442" s="55" t="n">
        <f aca="false">IFERROR(G442-F442,"")</f>
        <v>1</v>
      </c>
      <c r="Z442" s="55" t="str">
        <f aca="false">IF(U442&lt;=0,"On Time","Late")</f>
        <v>Late</v>
      </c>
      <c r="AA442" s="55" t="str">
        <f aca="false">TEXT(E442,"yyyy-mm")</f>
        <v>2024-10</v>
      </c>
      <c r="AB442" s="55" t="n">
        <f aca="false">YEAR(E442)</f>
        <v>2024</v>
      </c>
    </row>
    <row r="443" customFormat="false" ht="15" hidden="false" customHeight="true" outlineLevel="0" collapsed="false">
      <c r="A443" s="56" t="s">
        <v>2447</v>
      </c>
      <c r="B443" s="56" t="s">
        <v>343</v>
      </c>
      <c r="C443" s="56" t="s">
        <v>2448</v>
      </c>
      <c r="D443" s="56" t="s">
        <v>2449</v>
      </c>
      <c r="E443" s="57" t="n">
        <v>45127</v>
      </c>
      <c r="F443" s="56" t="s">
        <v>2450</v>
      </c>
      <c r="G443" s="56" t="s">
        <v>1416</v>
      </c>
      <c r="H443" s="56" t="s">
        <v>9</v>
      </c>
      <c r="I443" s="56" t="s">
        <v>11</v>
      </c>
      <c r="J443" s="56" t="s">
        <v>787</v>
      </c>
      <c r="K443" s="56" t="n">
        <v>1427</v>
      </c>
      <c r="L443" s="56" t="n">
        <v>1427</v>
      </c>
      <c r="M443" s="56" t="n">
        <v>390.59</v>
      </c>
      <c r="N443" s="56" t="n">
        <v>19.4</v>
      </c>
      <c r="O443" s="54" t="n">
        <f aca="false">ROUND(M443*(1-N443/100),2)</f>
        <v>314.82</v>
      </c>
      <c r="P443" s="54" t="n">
        <f aca="false">ROUND(O443*L443,2)</f>
        <v>449248.14</v>
      </c>
      <c r="Q443" s="56" t="n">
        <v>215276.22</v>
      </c>
      <c r="R443" s="56" t="s">
        <v>332</v>
      </c>
      <c r="S443" s="54" t="n">
        <f aca="false">IF(K443=0,0,ROUND(L443/K443*100,2))</f>
        <v>100</v>
      </c>
      <c r="T443" s="56" t="s">
        <v>516</v>
      </c>
      <c r="U443" s="56" t="s">
        <v>39</v>
      </c>
      <c r="V443" s="56" t="n">
        <v>233971.92</v>
      </c>
      <c r="W443" s="55" t="n">
        <f aca="false">P443-Q443</f>
        <v>233971.92</v>
      </c>
      <c r="X443" s="55" t="n">
        <f aca="false">IF(P443=0,0,ROUND((P443-Q443)/P443*100,2))</f>
        <v>52.08</v>
      </c>
      <c r="Y443" s="55" t="n">
        <f aca="false">IFERROR(G443-F443,"")</f>
        <v>1</v>
      </c>
      <c r="Z443" s="55" t="str">
        <f aca="false">IF(U443&lt;=0,"On Time","Late")</f>
        <v>Late</v>
      </c>
      <c r="AA443" s="55" t="str">
        <f aca="false">TEXT(E443,"yyyy-mm")</f>
        <v>2023-07</v>
      </c>
      <c r="AB443" s="55" t="n">
        <f aca="false">YEAR(E443)</f>
        <v>2023</v>
      </c>
    </row>
    <row r="444" customFormat="false" ht="15" hidden="false" customHeight="true" outlineLevel="0" collapsed="false">
      <c r="A444" s="52" t="s">
        <v>2451</v>
      </c>
      <c r="B444" s="52" t="s">
        <v>1893</v>
      </c>
      <c r="C444" s="52" t="s">
        <v>2385</v>
      </c>
      <c r="D444" s="52" t="s">
        <v>2452</v>
      </c>
      <c r="E444" s="53" t="n">
        <v>44903</v>
      </c>
      <c r="F444" s="52" t="s">
        <v>1586</v>
      </c>
      <c r="G444" s="52" t="s">
        <v>2453</v>
      </c>
      <c r="H444" s="52" t="s">
        <v>21</v>
      </c>
      <c r="I444" s="52" t="s">
        <v>11</v>
      </c>
      <c r="J444" s="52" t="s">
        <v>671</v>
      </c>
      <c r="K444" s="52" t="n">
        <v>177</v>
      </c>
      <c r="L444" s="52" t="n">
        <v>177</v>
      </c>
      <c r="M444" s="52" t="n">
        <v>896.87</v>
      </c>
      <c r="N444" s="52" t="n">
        <v>12.7</v>
      </c>
      <c r="O444" s="54" t="n">
        <f aca="false">ROUND(M444*(1-N444/100),2)</f>
        <v>782.97</v>
      </c>
      <c r="P444" s="54" t="n">
        <f aca="false">ROUND(O444*L444,2)</f>
        <v>138585.69</v>
      </c>
      <c r="Q444" s="52" t="n">
        <v>88672.62</v>
      </c>
      <c r="R444" s="52" t="s">
        <v>371</v>
      </c>
      <c r="S444" s="54" t="n">
        <f aca="false">IF(K444=0,0,ROUND(L444/K444*100,2))</f>
        <v>100</v>
      </c>
      <c r="T444" s="52" t="s">
        <v>773</v>
      </c>
      <c r="U444" s="52" t="s">
        <v>32</v>
      </c>
      <c r="V444" s="52" t="n">
        <v>49913.07</v>
      </c>
      <c r="W444" s="55" t="n">
        <f aca="false">P444-Q444</f>
        <v>49913.07</v>
      </c>
      <c r="X444" s="55" t="n">
        <f aca="false">IF(P444=0,0,ROUND((P444-Q444)/P444*100,2))</f>
        <v>36.02</v>
      </c>
      <c r="Y444" s="55" t="n">
        <f aca="false">IFERROR(G444-F444,"")</f>
        <v>2</v>
      </c>
      <c r="Z444" s="55" t="str">
        <f aca="false">IF(U444&lt;=0,"On Time","Late")</f>
        <v>Late</v>
      </c>
      <c r="AA444" s="55" t="str">
        <f aca="false">TEXT(E444,"yyyy-mm")</f>
        <v>2022-12</v>
      </c>
      <c r="AB444" s="55" t="n">
        <f aca="false">YEAR(E444)</f>
        <v>2022</v>
      </c>
    </row>
    <row r="445" customFormat="false" ht="15" hidden="false" customHeight="true" outlineLevel="0" collapsed="false">
      <c r="A445" s="56" t="s">
        <v>2454</v>
      </c>
      <c r="B445" s="56" t="s">
        <v>1813</v>
      </c>
      <c r="C445" s="56" t="s">
        <v>2455</v>
      </c>
      <c r="D445" s="56" t="s">
        <v>2456</v>
      </c>
      <c r="E445" s="57" t="n">
        <v>44590</v>
      </c>
      <c r="F445" s="56" t="s">
        <v>1589</v>
      </c>
      <c r="G445" s="56" t="s">
        <v>1265</v>
      </c>
      <c r="H445" s="56" t="s">
        <v>18</v>
      </c>
      <c r="I445" s="56" t="s">
        <v>17</v>
      </c>
      <c r="J445" s="56" t="s">
        <v>536</v>
      </c>
      <c r="K445" s="56" t="n">
        <v>1409</v>
      </c>
      <c r="L445" s="56" t="n">
        <v>1409</v>
      </c>
      <c r="M445" s="56" t="n">
        <v>31.14</v>
      </c>
      <c r="N445" s="56" t="n">
        <v>13.7</v>
      </c>
      <c r="O445" s="54" t="n">
        <f aca="false">ROUND(M445*(1-N445/100),2)</f>
        <v>26.87</v>
      </c>
      <c r="P445" s="54" t="n">
        <f aca="false">ROUND(O445*L445,2)</f>
        <v>37859.83</v>
      </c>
      <c r="Q445" s="56" t="n">
        <v>22388.76</v>
      </c>
      <c r="R445" s="56" t="s">
        <v>340</v>
      </c>
      <c r="S445" s="54" t="n">
        <f aca="false">IF(K445=0,0,ROUND(L445/K445*100,2))</f>
        <v>100</v>
      </c>
      <c r="T445" s="56" t="s">
        <v>363</v>
      </c>
      <c r="U445" s="56" t="s">
        <v>10</v>
      </c>
      <c r="V445" s="56" t="n">
        <v>15471.07</v>
      </c>
      <c r="W445" s="55" t="n">
        <f aca="false">P445-Q445</f>
        <v>15471.07</v>
      </c>
      <c r="X445" s="55" t="n">
        <f aca="false">IF(P445=0,0,ROUND((P445-Q445)/P445*100,2))</f>
        <v>40.86</v>
      </c>
      <c r="Y445" s="55" t="n">
        <f aca="false">IFERROR(G445-F445,"")</f>
        <v>2</v>
      </c>
      <c r="Z445" s="55" t="str">
        <f aca="false">IF(U445&lt;=0,"On Time","Late")</f>
        <v>Late</v>
      </c>
      <c r="AA445" s="55" t="str">
        <f aca="false">TEXT(E445,"yyyy-mm")</f>
        <v>2022-01</v>
      </c>
      <c r="AB445" s="55" t="n">
        <f aca="false">YEAR(E445)</f>
        <v>2022</v>
      </c>
    </row>
    <row r="446" customFormat="false" ht="15" hidden="false" customHeight="true" outlineLevel="0" collapsed="false">
      <c r="A446" s="52" t="s">
        <v>2457</v>
      </c>
      <c r="B446" s="52" t="s">
        <v>2155</v>
      </c>
      <c r="C446" s="52" t="s">
        <v>2374</v>
      </c>
      <c r="D446" s="52" t="s">
        <v>2165</v>
      </c>
      <c r="E446" s="53" t="n">
        <v>44571</v>
      </c>
      <c r="F446" s="52" t="s">
        <v>1057</v>
      </c>
      <c r="G446" s="52" t="s">
        <v>1057</v>
      </c>
      <c r="H446" s="52" t="s">
        <v>21</v>
      </c>
      <c r="I446" s="52" t="s">
        <v>23</v>
      </c>
      <c r="J446" s="52" t="s">
        <v>458</v>
      </c>
      <c r="K446" s="52" t="n">
        <v>1291</v>
      </c>
      <c r="L446" s="52" t="n">
        <v>1291</v>
      </c>
      <c r="M446" s="52" t="n">
        <v>327.47</v>
      </c>
      <c r="N446" s="52" t="n">
        <v>6.3</v>
      </c>
      <c r="O446" s="54" t="n">
        <f aca="false">ROUND(M446*(1-N446/100),2)</f>
        <v>306.84</v>
      </c>
      <c r="P446" s="54" t="n">
        <f aca="false">ROUND(O446*L446,2)</f>
        <v>396130.44</v>
      </c>
      <c r="Q446" s="52" t="n">
        <v>223528.36</v>
      </c>
      <c r="R446" s="52" t="s">
        <v>332</v>
      </c>
      <c r="S446" s="54" t="n">
        <f aca="false">IF(K446=0,0,ROUND(L446/K446*100,2))</f>
        <v>100</v>
      </c>
      <c r="T446" s="52" t="s">
        <v>467</v>
      </c>
      <c r="U446" s="52" t="s">
        <v>10</v>
      </c>
      <c r="V446" s="52" t="n">
        <v>172602.08</v>
      </c>
      <c r="W446" s="55" t="n">
        <f aca="false">P446-Q446</f>
        <v>172602.08</v>
      </c>
      <c r="X446" s="55" t="n">
        <f aca="false">IF(P446=0,0,ROUND((P446-Q446)/P446*100,2))</f>
        <v>43.57</v>
      </c>
      <c r="Y446" s="55" t="n">
        <f aca="false">IFERROR(G446-F446,"")</f>
        <v>0</v>
      </c>
      <c r="Z446" s="55" t="str">
        <f aca="false">IF(U446&lt;=0,"On Time","Late")</f>
        <v>Late</v>
      </c>
      <c r="AA446" s="55" t="str">
        <f aca="false">TEXT(E446,"yyyy-mm")</f>
        <v>2022-01</v>
      </c>
      <c r="AB446" s="55" t="n">
        <f aca="false">YEAR(E446)</f>
        <v>2022</v>
      </c>
    </row>
    <row r="447" customFormat="false" ht="15" hidden="false" customHeight="true" outlineLevel="0" collapsed="false">
      <c r="A447" s="56" t="s">
        <v>2458</v>
      </c>
      <c r="B447" s="56" t="s">
        <v>2459</v>
      </c>
      <c r="C447" s="56" t="s">
        <v>2460</v>
      </c>
      <c r="D447" s="56" t="s">
        <v>2461</v>
      </c>
      <c r="E447" s="57" t="n">
        <v>45006</v>
      </c>
      <c r="F447" s="56" t="s">
        <v>2245</v>
      </c>
      <c r="G447" s="56" t="s">
        <v>2245</v>
      </c>
      <c r="H447" s="56" t="s">
        <v>15</v>
      </c>
      <c r="I447" s="56" t="s">
        <v>23</v>
      </c>
      <c r="J447" s="56" t="s">
        <v>707</v>
      </c>
      <c r="K447" s="56" t="n">
        <v>52</v>
      </c>
      <c r="L447" s="56" t="n">
        <v>52</v>
      </c>
      <c r="M447" s="56" t="n">
        <v>951.37</v>
      </c>
      <c r="N447" s="56" t="n">
        <v>16.4</v>
      </c>
      <c r="O447" s="54" t="n">
        <f aca="false">ROUND(M447*(1-N447/100),2)</f>
        <v>795.35</v>
      </c>
      <c r="P447" s="54" t="n">
        <f aca="false">ROUND(O447*L447,2)</f>
        <v>41358.2</v>
      </c>
      <c r="Q447" s="56" t="n">
        <v>18325.46</v>
      </c>
      <c r="R447" s="56" t="s">
        <v>396</v>
      </c>
      <c r="S447" s="54" t="n">
        <f aca="false">IF(K447=0,0,ROUND(L447/K447*100,2))</f>
        <v>100</v>
      </c>
      <c r="T447" s="56" t="s">
        <v>1479</v>
      </c>
      <c r="U447" s="56" t="s">
        <v>35</v>
      </c>
      <c r="V447" s="56" t="n">
        <v>23032.74</v>
      </c>
      <c r="W447" s="55" t="n">
        <f aca="false">P447-Q447</f>
        <v>23032.74</v>
      </c>
      <c r="X447" s="55" t="n">
        <f aca="false">IF(P447=0,0,ROUND((P447-Q447)/P447*100,2))</f>
        <v>55.69</v>
      </c>
      <c r="Y447" s="55" t="n">
        <f aca="false">IFERROR(G447-F447,"")</f>
        <v>0</v>
      </c>
      <c r="Z447" s="55" t="str">
        <f aca="false">IF(U447&lt;=0,"On Time","Late")</f>
        <v>Late</v>
      </c>
      <c r="AA447" s="55" t="str">
        <f aca="false">TEXT(E447,"yyyy-mm")</f>
        <v>2023-03</v>
      </c>
      <c r="AB447" s="55" t="n">
        <f aca="false">YEAR(E447)</f>
        <v>2023</v>
      </c>
    </row>
    <row r="448" customFormat="false" ht="15" hidden="false" customHeight="true" outlineLevel="0" collapsed="false">
      <c r="A448" s="52" t="s">
        <v>2462</v>
      </c>
      <c r="B448" s="52" t="s">
        <v>1686</v>
      </c>
      <c r="C448" s="52" t="s">
        <v>2463</v>
      </c>
      <c r="D448" s="52" t="s">
        <v>471</v>
      </c>
      <c r="E448" s="53" t="n">
        <v>44680</v>
      </c>
      <c r="F448" s="52" t="s">
        <v>2464</v>
      </c>
      <c r="G448" s="52" t="s">
        <v>2465</v>
      </c>
      <c r="H448" s="52" t="s">
        <v>12</v>
      </c>
      <c r="I448" s="52" t="s">
        <v>25</v>
      </c>
      <c r="J448" s="52" t="s">
        <v>1285</v>
      </c>
      <c r="K448" s="52" t="n">
        <v>293</v>
      </c>
      <c r="L448" s="52" t="n">
        <v>293</v>
      </c>
      <c r="M448" s="52" t="n">
        <v>899.74</v>
      </c>
      <c r="N448" s="52" t="n">
        <v>17.6</v>
      </c>
      <c r="O448" s="54" t="n">
        <f aca="false">ROUND(M448*(1-N448/100),2)</f>
        <v>741.39</v>
      </c>
      <c r="P448" s="54" t="n">
        <f aca="false">ROUND(O448*L448,2)</f>
        <v>217227.27</v>
      </c>
      <c r="Q448" s="52" t="n">
        <v>124956.13</v>
      </c>
      <c r="R448" s="52" t="s">
        <v>340</v>
      </c>
      <c r="S448" s="54" t="n">
        <f aca="false">IF(K448=0,0,ROUND(L448/K448*100,2))</f>
        <v>100</v>
      </c>
      <c r="T448" s="52" t="s">
        <v>799</v>
      </c>
      <c r="U448" s="52" t="s">
        <v>19</v>
      </c>
      <c r="V448" s="52" t="n">
        <v>92271.14</v>
      </c>
      <c r="W448" s="55" t="n">
        <f aca="false">P448-Q448</f>
        <v>92271.14</v>
      </c>
      <c r="X448" s="55" t="n">
        <f aca="false">IF(P448=0,0,ROUND((P448-Q448)/P448*100,2))</f>
        <v>42.48</v>
      </c>
      <c r="Y448" s="55" t="n">
        <f aca="false">IFERROR(G448-F448,"")</f>
        <v>-1</v>
      </c>
      <c r="Z448" s="55" t="str">
        <f aca="false">IF(U448&lt;=0,"On Time","Late")</f>
        <v>Late</v>
      </c>
      <c r="AA448" s="55" t="str">
        <f aca="false">TEXT(E448,"yyyy-mm")</f>
        <v>2022-04</v>
      </c>
      <c r="AB448" s="55" t="n">
        <f aca="false">YEAR(E448)</f>
        <v>2022</v>
      </c>
    </row>
    <row r="449" customFormat="false" ht="15" hidden="false" customHeight="true" outlineLevel="0" collapsed="false">
      <c r="A449" s="56" t="s">
        <v>2466</v>
      </c>
      <c r="B449" s="56" t="s">
        <v>629</v>
      </c>
      <c r="C449" s="56" t="s">
        <v>945</v>
      </c>
      <c r="D449" s="56" t="s">
        <v>1169</v>
      </c>
      <c r="E449" s="57" t="n">
        <v>45001</v>
      </c>
      <c r="F449" s="56" t="s">
        <v>1959</v>
      </c>
      <c r="G449" s="56" t="s">
        <v>1959</v>
      </c>
      <c r="H449" s="56" t="s">
        <v>18</v>
      </c>
      <c r="I449" s="56" t="s">
        <v>20</v>
      </c>
      <c r="J449" s="56" t="s">
        <v>1059</v>
      </c>
      <c r="K449" s="56" t="n">
        <v>1119</v>
      </c>
      <c r="L449" s="56" t="n">
        <v>1119</v>
      </c>
      <c r="M449" s="56" t="n">
        <v>183.25</v>
      </c>
      <c r="N449" s="56" t="n">
        <v>13.4</v>
      </c>
      <c r="O449" s="54" t="n">
        <f aca="false">ROUND(M449*(1-N449/100),2)</f>
        <v>158.69</v>
      </c>
      <c r="P449" s="54" t="n">
        <f aca="false">ROUND(O449*L449,2)</f>
        <v>177574.11</v>
      </c>
      <c r="Q449" s="56" t="n">
        <v>93668.88</v>
      </c>
      <c r="R449" s="56" t="s">
        <v>332</v>
      </c>
      <c r="S449" s="54" t="n">
        <f aca="false">IF(K449=0,0,ROUND(L449/K449*100,2))</f>
        <v>100</v>
      </c>
      <c r="T449" s="56" t="s">
        <v>412</v>
      </c>
      <c r="U449" s="56" t="s">
        <v>35</v>
      </c>
      <c r="V449" s="56" t="n">
        <v>83905.23</v>
      </c>
      <c r="W449" s="55" t="n">
        <f aca="false">P449-Q449</f>
        <v>83905.23</v>
      </c>
      <c r="X449" s="55" t="n">
        <f aca="false">IF(P449=0,0,ROUND((P449-Q449)/P449*100,2))</f>
        <v>47.25</v>
      </c>
      <c r="Y449" s="55" t="n">
        <f aca="false">IFERROR(G449-F449,"")</f>
        <v>0</v>
      </c>
      <c r="Z449" s="55" t="str">
        <f aca="false">IF(U449&lt;=0,"On Time","Late")</f>
        <v>Late</v>
      </c>
      <c r="AA449" s="55" t="str">
        <f aca="false">TEXT(E449,"yyyy-mm")</f>
        <v>2023-03</v>
      </c>
      <c r="AB449" s="55" t="n">
        <f aca="false">YEAR(E449)</f>
        <v>2023</v>
      </c>
    </row>
    <row r="450" customFormat="false" ht="15" hidden="false" customHeight="true" outlineLevel="0" collapsed="false">
      <c r="A450" s="52" t="s">
        <v>2467</v>
      </c>
      <c r="B450" s="52" t="s">
        <v>2468</v>
      </c>
      <c r="C450" s="52" t="s">
        <v>2469</v>
      </c>
      <c r="D450" s="52" t="s">
        <v>1013</v>
      </c>
      <c r="E450" s="53" t="n">
        <v>44754</v>
      </c>
      <c r="F450" s="52" t="s">
        <v>2470</v>
      </c>
      <c r="G450" s="52" t="s">
        <v>2470</v>
      </c>
      <c r="H450" s="52" t="s">
        <v>21</v>
      </c>
      <c r="I450" s="52" t="s">
        <v>23</v>
      </c>
      <c r="J450" s="52" t="s">
        <v>586</v>
      </c>
      <c r="K450" s="52" t="n">
        <v>1242</v>
      </c>
      <c r="L450" s="52" t="n">
        <v>1242</v>
      </c>
      <c r="M450" s="52" t="n">
        <v>455.37</v>
      </c>
      <c r="N450" s="52" t="n">
        <v>0.9</v>
      </c>
      <c r="O450" s="54" t="n">
        <f aca="false">ROUND(M450*(1-N450/100),2)</f>
        <v>451.27</v>
      </c>
      <c r="P450" s="54" t="n">
        <f aca="false">ROUND(O450*L450,2)</f>
        <v>560477.34</v>
      </c>
      <c r="Q450" s="52" t="n">
        <v>262321.82</v>
      </c>
      <c r="R450" s="52" t="s">
        <v>396</v>
      </c>
      <c r="S450" s="54" t="n">
        <f aca="false">IF(K450=0,0,ROUND(L450/K450*100,2))</f>
        <v>100</v>
      </c>
      <c r="T450" s="52" t="s">
        <v>389</v>
      </c>
      <c r="U450" s="52" t="s">
        <v>26</v>
      </c>
      <c r="V450" s="52" t="n">
        <v>298155.52</v>
      </c>
      <c r="W450" s="55" t="n">
        <f aca="false">P450-Q450</f>
        <v>298155.52</v>
      </c>
      <c r="X450" s="55" t="n">
        <f aca="false">IF(P450=0,0,ROUND((P450-Q450)/P450*100,2))</f>
        <v>53.2</v>
      </c>
      <c r="Y450" s="55" t="n">
        <f aca="false">IFERROR(G450-F450,"")</f>
        <v>0</v>
      </c>
      <c r="Z450" s="55" t="str">
        <f aca="false">IF(U450&lt;=0,"On Time","Late")</f>
        <v>Late</v>
      </c>
      <c r="AA450" s="55" t="str">
        <f aca="false">TEXT(E450,"yyyy-mm")</f>
        <v>2022-07</v>
      </c>
      <c r="AB450" s="55" t="n">
        <f aca="false">YEAR(E450)</f>
        <v>2022</v>
      </c>
    </row>
    <row r="451" customFormat="false" ht="15" hidden="false" customHeight="true" outlineLevel="0" collapsed="false">
      <c r="A451" s="56" t="s">
        <v>2471</v>
      </c>
      <c r="B451" s="56" t="s">
        <v>2472</v>
      </c>
      <c r="C451" s="56" t="s">
        <v>2473</v>
      </c>
      <c r="D451" s="56" t="s">
        <v>2474</v>
      </c>
      <c r="E451" s="57" t="n">
        <v>45268</v>
      </c>
      <c r="F451" s="56" t="s">
        <v>1811</v>
      </c>
      <c r="G451" s="56" t="s">
        <v>1810</v>
      </c>
      <c r="H451" s="56" t="s">
        <v>9</v>
      </c>
      <c r="I451" s="56" t="s">
        <v>23</v>
      </c>
      <c r="J451" s="56" t="s">
        <v>730</v>
      </c>
      <c r="K451" s="56" t="n">
        <v>1945</v>
      </c>
      <c r="L451" s="56" t="n">
        <v>1945</v>
      </c>
      <c r="M451" s="56" t="n">
        <v>194.82</v>
      </c>
      <c r="N451" s="56" t="n">
        <v>15.6</v>
      </c>
      <c r="O451" s="54" t="n">
        <f aca="false">ROUND(M451*(1-N451/100),2)</f>
        <v>164.43</v>
      </c>
      <c r="P451" s="54" t="n">
        <f aca="false">ROUND(O451*L451,2)</f>
        <v>319816.35</v>
      </c>
      <c r="Q451" s="56" t="n">
        <v>173795.52</v>
      </c>
      <c r="R451" s="56" t="s">
        <v>380</v>
      </c>
      <c r="S451" s="54" t="n">
        <f aca="false">IF(K451=0,0,ROUND(L451/K451*100,2))</f>
        <v>100</v>
      </c>
      <c r="T451" s="56" t="s">
        <v>1479</v>
      </c>
      <c r="U451" s="56" t="s">
        <v>44</v>
      </c>
      <c r="V451" s="56" t="n">
        <v>146020.83</v>
      </c>
      <c r="W451" s="55" t="n">
        <f aca="false">P451-Q451</f>
        <v>146020.83</v>
      </c>
      <c r="X451" s="55" t="n">
        <f aca="false">IF(P451=0,0,ROUND((P451-Q451)/P451*100,2))</f>
        <v>45.66</v>
      </c>
      <c r="Y451" s="55" t="n">
        <f aca="false">IFERROR(G451-F451,"")</f>
        <v>1</v>
      </c>
      <c r="Z451" s="55" t="str">
        <f aca="false">IF(U451&lt;=0,"On Time","Late")</f>
        <v>Late</v>
      </c>
      <c r="AA451" s="55" t="str">
        <f aca="false">TEXT(E451,"yyyy-mm")</f>
        <v>2023-12</v>
      </c>
      <c r="AB451" s="55" t="n">
        <f aca="false">YEAR(E451)</f>
        <v>2023</v>
      </c>
    </row>
    <row r="452" customFormat="false" ht="15" hidden="false" customHeight="true" outlineLevel="0" collapsed="false">
      <c r="A452" s="52" t="s">
        <v>2475</v>
      </c>
      <c r="B452" s="52" t="s">
        <v>1168</v>
      </c>
      <c r="C452" s="52" t="s">
        <v>2476</v>
      </c>
      <c r="D452" s="52" t="s">
        <v>2477</v>
      </c>
      <c r="E452" s="53" t="n">
        <v>45570</v>
      </c>
      <c r="F452" s="52" t="s">
        <v>2478</v>
      </c>
      <c r="G452" s="52" t="s">
        <v>2478</v>
      </c>
      <c r="H452" s="52" t="s">
        <v>15</v>
      </c>
      <c r="I452" s="52" t="s">
        <v>20</v>
      </c>
      <c r="J452" s="52" t="s">
        <v>331</v>
      </c>
      <c r="K452" s="52" t="n">
        <v>1066</v>
      </c>
      <c r="L452" s="52" t="n">
        <v>1066</v>
      </c>
      <c r="M452" s="52" t="n">
        <v>919.1</v>
      </c>
      <c r="N452" s="52" t="n">
        <v>12.7</v>
      </c>
      <c r="O452" s="54" t="n">
        <f aca="false">ROUND(M452*(1-N452/100),2)</f>
        <v>802.37</v>
      </c>
      <c r="P452" s="54" t="n">
        <f aca="false">ROUND(O452*L452,2)</f>
        <v>855326.42</v>
      </c>
      <c r="Q452" s="52" t="n">
        <v>499505.96</v>
      </c>
      <c r="R452" s="52" t="s">
        <v>332</v>
      </c>
      <c r="S452" s="54" t="n">
        <f aca="false">IF(K452=0,0,ROUND(L452/K452*100,2))</f>
        <v>100</v>
      </c>
      <c r="T452" s="52" t="s">
        <v>805</v>
      </c>
      <c r="U452" s="52" t="s">
        <v>54</v>
      </c>
      <c r="V452" s="52" t="n">
        <v>355820.46</v>
      </c>
      <c r="W452" s="55" t="n">
        <f aca="false">P452-Q452</f>
        <v>355820.46</v>
      </c>
      <c r="X452" s="55" t="n">
        <f aca="false">IF(P452=0,0,ROUND((P452-Q452)/P452*100,2))</f>
        <v>41.6</v>
      </c>
      <c r="Y452" s="55" t="n">
        <f aca="false">IFERROR(G452-F452,"")</f>
        <v>0</v>
      </c>
      <c r="Z452" s="55" t="str">
        <f aca="false">IF(U452&lt;=0,"On Time","Late")</f>
        <v>Late</v>
      </c>
      <c r="AA452" s="55" t="str">
        <f aca="false">TEXT(E452,"yyyy-mm")</f>
        <v>2024-10</v>
      </c>
      <c r="AB452" s="55" t="n">
        <f aca="false">YEAR(E452)</f>
        <v>2024</v>
      </c>
    </row>
    <row r="453" customFormat="false" ht="15" hidden="false" customHeight="true" outlineLevel="0" collapsed="false">
      <c r="A453" s="56" t="s">
        <v>2479</v>
      </c>
      <c r="B453" s="56" t="s">
        <v>896</v>
      </c>
      <c r="C453" s="56" t="s">
        <v>2480</v>
      </c>
      <c r="D453" s="56" t="s">
        <v>1625</v>
      </c>
      <c r="E453" s="57" t="n">
        <v>45308</v>
      </c>
      <c r="F453" s="56" t="s">
        <v>2481</v>
      </c>
      <c r="G453" s="56" t="s">
        <v>2482</v>
      </c>
      <c r="H453" s="56" t="s">
        <v>12</v>
      </c>
      <c r="I453" s="56" t="s">
        <v>25</v>
      </c>
      <c r="J453" s="56" t="s">
        <v>466</v>
      </c>
      <c r="K453" s="56" t="n">
        <v>75</v>
      </c>
      <c r="L453" s="56" t="n">
        <v>75</v>
      </c>
      <c r="M453" s="56" t="n">
        <v>267.75</v>
      </c>
      <c r="N453" s="56" t="n">
        <v>17.2</v>
      </c>
      <c r="O453" s="54" t="n">
        <f aca="false">ROUND(M453*(1-N453/100),2)</f>
        <v>221.7</v>
      </c>
      <c r="P453" s="54" t="n">
        <f aca="false">ROUND(O453*L453,2)</f>
        <v>16627.5</v>
      </c>
      <c r="Q453" s="56" t="n">
        <v>7374.58</v>
      </c>
      <c r="R453" s="56" t="s">
        <v>380</v>
      </c>
      <c r="S453" s="54" t="n">
        <f aca="false">IF(K453=0,0,ROUND(L453/K453*100,2))</f>
        <v>100</v>
      </c>
      <c r="T453" s="56" t="s">
        <v>444</v>
      </c>
      <c r="U453" s="56" t="s">
        <v>45</v>
      </c>
      <c r="V453" s="56" t="n">
        <v>9252.92</v>
      </c>
      <c r="W453" s="55" t="n">
        <f aca="false">P453-Q453</f>
        <v>9252.92</v>
      </c>
      <c r="X453" s="55" t="n">
        <f aca="false">IF(P453=0,0,ROUND((P453-Q453)/P453*100,2))</f>
        <v>55.65</v>
      </c>
      <c r="Y453" s="55" t="n">
        <f aca="false">IFERROR(G453-F453,"")</f>
        <v>2</v>
      </c>
      <c r="Z453" s="55" t="str">
        <f aca="false">IF(U453&lt;=0,"On Time","Late")</f>
        <v>Late</v>
      </c>
      <c r="AA453" s="55" t="str">
        <f aca="false">TEXT(E453,"yyyy-mm")</f>
        <v>2024-01</v>
      </c>
      <c r="AB453" s="55" t="n">
        <f aca="false">YEAR(E453)</f>
        <v>2024</v>
      </c>
    </row>
    <row r="454" customFormat="false" ht="15" hidden="false" customHeight="true" outlineLevel="0" collapsed="false">
      <c r="A454" s="52" t="s">
        <v>2483</v>
      </c>
      <c r="B454" s="52" t="s">
        <v>2098</v>
      </c>
      <c r="C454" s="52" t="s">
        <v>2484</v>
      </c>
      <c r="D454" s="52" t="s">
        <v>1649</v>
      </c>
      <c r="E454" s="53" t="n">
        <v>44571</v>
      </c>
      <c r="F454" s="52" t="s">
        <v>2485</v>
      </c>
      <c r="G454" s="52" t="s">
        <v>2485</v>
      </c>
      <c r="H454" s="52" t="s">
        <v>21</v>
      </c>
      <c r="I454" s="52" t="s">
        <v>20</v>
      </c>
      <c r="J454" s="52" t="s">
        <v>1346</v>
      </c>
      <c r="K454" s="52" t="n">
        <v>1862</v>
      </c>
      <c r="L454" s="52" t="n">
        <v>1862</v>
      </c>
      <c r="M454" s="52" t="n">
        <v>989.22</v>
      </c>
      <c r="N454" s="52" t="n">
        <v>8</v>
      </c>
      <c r="O454" s="54" t="n">
        <f aca="false">ROUND(M454*(1-N454/100),2)</f>
        <v>910.08</v>
      </c>
      <c r="P454" s="54" t="n">
        <f aca="false">ROUND(O454*L454,2)</f>
        <v>1694568.96</v>
      </c>
      <c r="Q454" s="52" t="n">
        <v>925664.15</v>
      </c>
      <c r="R454" s="52" t="s">
        <v>332</v>
      </c>
      <c r="S454" s="54" t="n">
        <f aca="false">IF(K454=0,0,ROUND(L454/K454*100,2))</f>
        <v>100</v>
      </c>
      <c r="T454" s="52" t="s">
        <v>566</v>
      </c>
      <c r="U454" s="52" t="s">
        <v>10</v>
      </c>
      <c r="V454" s="52" t="n">
        <v>768904.81</v>
      </c>
      <c r="W454" s="55" t="n">
        <f aca="false">P454-Q454</f>
        <v>768904.81</v>
      </c>
      <c r="X454" s="55" t="n">
        <f aca="false">IF(P454=0,0,ROUND((P454-Q454)/P454*100,2))</f>
        <v>45.37</v>
      </c>
      <c r="Y454" s="55" t="n">
        <f aca="false">IFERROR(G454-F454,"")</f>
        <v>0</v>
      </c>
      <c r="Z454" s="55" t="str">
        <f aca="false">IF(U454&lt;=0,"On Time","Late")</f>
        <v>Late</v>
      </c>
      <c r="AA454" s="55" t="str">
        <f aca="false">TEXT(E454,"yyyy-mm")</f>
        <v>2022-01</v>
      </c>
      <c r="AB454" s="55" t="n">
        <f aca="false">YEAR(E454)</f>
        <v>2022</v>
      </c>
    </row>
    <row r="455" customFormat="false" ht="15" hidden="false" customHeight="true" outlineLevel="0" collapsed="false">
      <c r="A455" s="56" t="s">
        <v>2486</v>
      </c>
      <c r="B455" s="56" t="s">
        <v>2487</v>
      </c>
      <c r="C455" s="56" t="s">
        <v>2279</v>
      </c>
      <c r="D455" s="56" t="s">
        <v>1947</v>
      </c>
      <c r="E455" s="57" t="n">
        <v>45290</v>
      </c>
      <c r="F455" s="56" t="s">
        <v>2488</v>
      </c>
      <c r="G455" s="56" t="s">
        <v>2489</v>
      </c>
      <c r="H455" s="56" t="s">
        <v>21</v>
      </c>
      <c r="I455" s="56" t="s">
        <v>20</v>
      </c>
      <c r="J455" s="56" t="s">
        <v>551</v>
      </c>
      <c r="K455" s="56" t="n">
        <v>1370</v>
      </c>
      <c r="L455" s="56" t="n">
        <v>1370</v>
      </c>
      <c r="M455" s="56" t="n">
        <v>764.48</v>
      </c>
      <c r="N455" s="56" t="n">
        <v>19.1</v>
      </c>
      <c r="O455" s="54" t="n">
        <f aca="false">ROUND(M455*(1-N455/100),2)</f>
        <v>618.46</v>
      </c>
      <c r="P455" s="54" t="n">
        <f aca="false">ROUND(O455*L455,2)</f>
        <v>847290.2</v>
      </c>
      <c r="Q455" s="56" t="n">
        <v>570660.17</v>
      </c>
      <c r="R455" s="56" t="s">
        <v>396</v>
      </c>
      <c r="S455" s="54" t="n">
        <f aca="false">IF(K455=0,0,ROUND(L455/K455*100,2))</f>
        <v>100</v>
      </c>
      <c r="T455" s="56" t="s">
        <v>690</v>
      </c>
      <c r="U455" s="56" t="s">
        <v>44</v>
      </c>
      <c r="V455" s="56" t="n">
        <v>276630.03</v>
      </c>
      <c r="W455" s="55" t="n">
        <f aca="false">P455-Q455</f>
        <v>276630.03</v>
      </c>
      <c r="X455" s="55" t="n">
        <f aca="false">IF(P455=0,0,ROUND((P455-Q455)/P455*100,2))</f>
        <v>32.65</v>
      </c>
      <c r="Y455" s="55" t="n">
        <f aca="false">IFERROR(G455-F455,"")</f>
        <v>2</v>
      </c>
      <c r="Z455" s="55" t="str">
        <f aca="false">IF(U455&lt;=0,"On Time","Late")</f>
        <v>Late</v>
      </c>
      <c r="AA455" s="55" t="str">
        <f aca="false">TEXT(E455,"yyyy-mm")</f>
        <v>2023-12</v>
      </c>
      <c r="AB455" s="55" t="n">
        <f aca="false">YEAR(E455)</f>
        <v>2023</v>
      </c>
    </row>
    <row r="456" customFormat="false" ht="15" hidden="false" customHeight="true" outlineLevel="0" collapsed="false">
      <c r="A456" s="52" t="s">
        <v>2490</v>
      </c>
      <c r="B456" s="52" t="s">
        <v>2491</v>
      </c>
      <c r="C456" s="52" t="s">
        <v>2492</v>
      </c>
      <c r="D456" s="52" t="s">
        <v>1841</v>
      </c>
      <c r="E456" s="53" t="n">
        <v>45589</v>
      </c>
      <c r="F456" s="52" t="s">
        <v>1372</v>
      </c>
      <c r="G456" s="52" t="s">
        <v>2493</v>
      </c>
      <c r="H456" s="52" t="s">
        <v>21</v>
      </c>
      <c r="I456" s="52" t="s">
        <v>23</v>
      </c>
      <c r="J456" s="52" t="s">
        <v>758</v>
      </c>
      <c r="K456" s="52" t="n">
        <v>1731</v>
      </c>
      <c r="L456" s="52" t="n">
        <v>1731</v>
      </c>
      <c r="M456" s="52" t="n">
        <v>247.73</v>
      </c>
      <c r="N456" s="52" t="n">
        <v>19.9</v>
      </c>
      <c r="O456" s="54" t="n">
        <f aca="false">ROUND(M456*(1-N456/100),2)</f>
        <v>198.43</v>
      </c>
      <c r="P456" s="54" t="n">
        <f aca="false">ROUND(O456*L456,2)</f>
        <v>343482.33</v>
      </c>
      <c r="Q456" s="52" t="n">
        <v>192435.92</v>
      </c>
      <c r="R456" s="52" t="s">
        <v>340</v>
      </c>
      <c r="S456" s="54" t="n">
        <f aca="false">IF(K456=0,0,ROUND(L456/K456*100,2))</f>
        <v>100</v>
      </c>
      <c r="T456" s="52" t="s">
        <v>508</v>
      </c>
      <c r="U456" s="52" t="s">
        <v>54</v>
      </c>
      <c r="V456" s="52" t="n">
        <v>151046.41</v>
      </c>
      <c r="W456" s="55" t="n">
        <f aca="false">P456-Q456</f>
        <v>151046.41</v>
      </c>
      <c r="X456" s="55" t="n">
        <f aca="false">IF(P456=0,0,ROUND((P456-Q456)/P456*100,2))</f>
        <v>43.98</v>
      </c>
      <c r="Y456" s="55" t="n">
        <f aca="false">IFERROR(G456-F456,"")</f>
        <v>3</v>
      </c>
      <c r="Z456" s="55" t="str">
        <f aca="false">IF(U456&lt;=0,"On Time","Late")</f>
        <v>Late</v>
      </c>
      <c r="AA456" s="55" t="str">
        <f aca="false">TEXT(E456,"yyyy-mm")</f>
        <v>2024-10</v>
      </c>
      <c r="AB456" s="55" t="n">
        <f aca="false">YEAR(E456)</f>
        <v>2024</v>
      </c>
    </row>
    <row r="457" customFormat="false" ht="15" hidden="false" customHeight="true" outlineLevel="0" collapsed="false">
      <c r="A457" s="56" t="s">
        <v>2494</v>
      </c>
      <c r="B457" s="56" t="s">
        <v>2495</v>
      </c>
      <c r="C457" s="56" t="s">
        <v>2496</v>
      </c>
      <c r="D457" s="56" t="s">
        <v>1156</v>
      </c>
      <c r="E457" s="57" t="n">
        <v>45154</v>
      </c>
      <c r="F457" s="56" t="s">
        <v>360</v>
      </c>
      <c r="G457" s="56" t="s">
        <v>2497</v>
      </c>
      <c r="H457" s="56" t="s">
        <v>18</v>
      </c>
      <c r="I457" s="56" t="s">
        <v>23</v>
      </c>
      <c r="J457" s="56" t="s">
        <v>1099</v>
      </c>
      <c r="K457" s="56" t="n">
        <v>1610</v>
      </c>
      <c r="L457" s="56" t="n">
        <v>1610</v>
      </c>
      <c r="M457" s="56" t="n">
        <v>339.66</v>
      </c>
      <c r="N457" s="56" t="n">
        <v>11.9</v>
      </c>
      <c r="O457" s="54" t="n">
        <f aca="false">ROUND(M457*(1-N457/100),2)</f>
        <v>299.24</v>
      </c>
      <c r="P457" s="54" t="n">
        <f aca="false">ROUND(O457*L457,2)</f>
        <v>481776.4</v>
      </c>
      <c r="Q457" s="56" t="n">
        <v>328443.16</v>
      </c>
      <c r="R457" s="56" t="s">
        <v>340</v>
      </c>
      <c r="S457" s="54" t="n">
        <f aca="false">IF(K457=0,0,ROUND(L457/K457*100,2))</f>
        <v>100</v>
      </c>
      <c r="T457" s="56" t="s">
        <v>412</v>
      </c>
      <c r="U457" s="56" t="s">
        <v>40</v>
      </c>
      <c r="V457" s="56" t="n">
        <v>153333.24</v>
      </c>
      <c r="W457" s="55" t="n">
        <f aca="false">P457-Q457</f>
        <v>153333.24</v>
      </c>
      <c r="X457" s="55" t="n">
        <f aca="false">IF(P457=0,0,ROUND((P457-Q457)/P457*100,2))</f>
        <v>31.83</v>
      </c>
      <c r="Y457" s="55" t="n">
        <f aca="false">IFERROR(G457-F457,"")</f>
        <v>-1</v>
      </c>
      <c r="Z457" s="55" t="str">
        <f aca="false">IF(U457&lt;=0,"On Time","Late")</f>
        <v>Late</v>
      </c>
      <c r="AA457" s="55" t="str">
        <f aca="false">TEXT(E457,"yyyy-mm")</f>
        <v>2023-08</v>
      </c>
      <c r="AB457" s="55" t="n">
        <f aca="false">YEAR(E457)</f>
        <v>2023</v>
      </c>
    </row>
    <row r="458" customFormat="false" ht="15" hidden="false" customHeight="true" outlineLevel="0" collapsed="false">
      <c r="A458" s="52" t="s">
        <v>2498</v>
      </c>
      <c r="B458" s="52" t="s">
        <v>1312</v>
      </c>
      <c r="C458" s="52" t="s">
        <v>2499</v>
      </c>
      <c r="D458" s="52" t="s">
        <v>2500</v>
      </c>
      <c r="E458" s="53" t="n">
        <v>45382</v>
      </c>
      <c r="F458" s="52" t="s">
        <v>2501</v>
      </c>
      <c r="G458" s="52" t="s">
        <v>1815</v>
      </c>
      <c r="H458" s="52" t="s">
        <v>18</v>
      </c>
      <c r="I458" s="52" t="s">
        <v>27</v>
      </c>
      <c r="J458" s="52" t="s">
        <v>347</v>
      </c>
      <c r="K458" s="52" t="n">
        <v>324</v>
      </c>
      <c r="L458" s="52" t="n">
        <v>324</v>
      </c>
      <c r="M458" s="52" t="n">
        <v>902.55</v>
      </c>
      <c r="N458" s="52" t="n">
        <v>9.2</v>
      </c>
      <c r="O458" s="54" t="n">
        <f aca="false">ROUND(M458*(1-N458/100),2)</f>
        <v>819.52</v>
      </c>
      <c r="P458" s="54" t="n">
        <f aca="false">ROUND(O458*L458,2)</f>
        <v>265524.48</v>
      </c>
      <c r="Q458" s="52" t="n">
        <v>118946.7</v>
      </c>
      <c r="R458" s="52" t="s">
        <v>371</v>
      </c>
      <c r="S458" s="54" t="n">
        <f aca="false">IF(K458=0,0,ROUND(L458/K458*100,2))</f>
        <v>100</v>
      </c>
      <c r="T458" s="52" t="s">
        <v>444</v>
      </c>
      <c r="U458" s="52" t="s">
        <v>47</v>
      </c>
      <c r="V458" s="52" t="n">
        <v>146577.78</v>
      </c>
      <c r="W458" s="55" t="n">
        <f aca="false">P458-Q458</f>
        <v>146577.78</v>
      </c>
      <c r="X458" s="55" t="n">
        <f aca="false">IF(P458=0,0,ROUND((P458-Q458)/P458*100,2))</f>
        <v>55.2</v>
      </c>
      <c r="Y458" s="55" t="n">
        <f aca="false">IFERROR(G458-F458,"")</f>
        <v>3</v>
      </c>
      <c r="Z458" s="55" t="str">
        <f aca="false">IF(U458&lt;=0,"On Time","Late")</f>
        <v>Late</v>
      </c>
      <c r="AA458" s="55" t="str">
        <f aca="false">TEXT(E458,"yyyy-mm")</f>
        <v>2024-03</v>
      </c>
      <c r="AB458" s="55" t="n">
        <f aca="false">YEAR(E458)</f>
        <v>2024</v>
      </c>
    </row>
    <row r="459" customFormat="false" ht="15" hidden="false" customHeight="true" outlineLevel="0" collapsed="false">
      <c r="A459" s="56" t="s">
        <v>2502</v>
      </c>
      <c r="B459" s="56" t="s">
        <v>2503</v>
      </c>
      <c r="C459" s="56" t="s">
        <v>2504</v>
      </c>
      <c r="D459" s="56" t="s">
        <v>2505</v>
      </c>
      <c r="E459" s="57" t="n">
        <v>45064</v>
      </c>
      <c r="F459" s="56" t="s">
        <v>2506</v>
      </c>
      <c r="G459" s="56" t="s">
        <v>2048</v>
      </c>
      <c r="H459" s="56" t="s">
        <v>21</v>
      </c>
      <c r="I459" s="56" t="s">
        <v>17</v>
      </c>
      <c r="J459" s="56" t="s">
        <v>778</v>
      </c>
      <c r="K459" s="56" t="n">
        <v>940</v>
      </c>
      <c r="L459" s="56" t="n">
        <v>940</v>
      </c>
      <c r="M459" s="56" t="n">
        <v>133.41</v>
      </c>
      <c r="N459" s="56" t="n">
        <v>9</v>
      </c>
      <c r="O459" s="54" t="n">
        <f aca="false">ROUND(M459*(1-N459/100),2)</f>
        <v>121.4</v>
      </c>
      <c r="P459" s="54" t="n">
        <f aca="false">ROUND(O459*L459,2)</f>
        <v>114116</v>
      </c>
      <c r="Q459" s="56" t="n">
        <v>60922.24</v>
      </c>
      <c r="R459" s="56" t="s">
        <v>396</v>
      </c>
      <c r="S459" s="54" t="n">
        <f aca="false">IF(K459=0,0,ROUND(L459/K459*100,2))</f>
        <v>100</v>
      </c>
      <c r="T459" s="56" t="s">
        <v>495</v>
      </c>
      <c r="U459" s="56" t="s">
        <v>37</v>
      </c>
      <c r="V459" s="56" t="n">
        <v>53193.76</v>
      </c>
      <c r="W459" s="55" t="n">
        <f aca="false">P459-Q459</f>
        <v>53193.76</v>
      </c>
      <c r="X459" s="55" t="n">
        <f aca="false">IF(P459=0,0,ROUND((P459-Q459)/P459*100,2))</f>
        <v>46.61</v>
      </c>
      <c r="Y459" s="55" t="n">
        <f aca="false">IFERROR(G459-F459,"")</f>
        <v>2</v>
      </c>
      <c r="Z459" s="55" t="str">
        <f aca="false">IF(U459&lt;=0,"On Time","Late")</f>
        <v>Late</v>
      </c>
      <c r="AA459" s="55" t="str">
        <f aca="false">TEXT(E459,"yyyy-mm")</f>
        <v>2023-05</v>
      </c>
      <c r="AB459" s="55" t="n">
        <f aca="false">YEAR(E459)</f>
        <v>2023</v>
      </c>
    </row>
    <row r="460" customFormat="false" ht="15" hidden="false" customHeight="true" outlineLevel="0" collapsed="false">
      <c r="A460" s="52" t="s">
        <v>2507</v>
      </c>
      <c r="B460" s="52" t="s">
        <v>2248</v>
      </c>
      <c r="C460" s="52" t="s">
        <v>2508</v>
      </c>
      <c r="D460" s="52" t="s">
        <v>2509</v>
      </c>
      <c r="E460" s="53" t="n">
        <v>45069</v>
      </c>
      <c r="F460" s="52" t="s">
        <v>2510</v>
      </c>
      <c r="G460" s="52" t="s">
        <v>1949</v>
      </c>
      <c r="H460" s="52" t="s">
        <v>9</v>
      </c>
      <c r="I460" s="52" t="s">
        <v>20</v>
      </c>
      <c r="J460" s="52" t="s">
        <v>1059</v>
      </c>
      <c r="K460" s="52" t="n">
        <v>1430</v>
      </c>
      <c r="L460" s="52" t="n">
        <v>1430</v>
      </c>
      <c r="M460" s="52" t="n">
        <v>469.97</v>
      </c>
      <c r="N460" s="52" t="n">
        <v>5.9</v>
      </c>
      <c r="O460" s="54" t="n">
        <f aca="false">ROUND(M460*(1-N460/100),2)</f>
        <v>442.24</v>
      </c>
      <c r="P460" s="54" t="n">
        <f aca="false">ROUND(O460*L460,2)</f>
        <v>632403.2</v>
      </c>
      <c r="Q460" s="52" t="n">
        <v>417354.4</v>
      </c>
      <c r="R460" s="52" t="s">
        <v>396</v>
      </c>
      <c r="S460" s="54" t="n">
        <f aca="false">IF(K460=0,0,ROUND(L460/K460*100,2))</f>
        <v>100</v>
      </c>
      <c r="T460" s="52" t="s">
        <v>537</v>
      </c>
      <c r="U460" s="52" t="s">
        <v>37</v>
      </c>
      <c r="V460" s="52" t="n">
        <v>215048.8</v>
      </c>
      <c r="W460" s="55" t="n">
        <f aca="false">P460-Q460</f>
        <v>215048.8</v>
      </c>
      <c r="X460" s="55" t="n">
        <f aca="false">IF(P460=0,0,ROUND((P460-Q460)/P460*100,2))</f>
        <v>34.01</v>
      </c>
      <c r="Y460" s="55" t="n">
        <f aca="false">IFERROR(G460-F460,"")</f>
        <v>2</v>
      </c>
      <c r="Z460" s="55" t="str">
        <f aca="false">IF(U460&lt;=0,"On Time","Late")</f>
        <v>Late</v>
      </c>
      <c r="AA460" s="55" t="str">
        <f aca="false">TEXT(E460,"yyyy-mm")</f>
        <v>2023-05</v>
      </c>
      <c r="AB460" s="55" t="n">
        <f aca="false">YEAR(E460)</f>
        <v>2023</v>
      </c>
    </row>
    <row r="461" customFormat="false" ht="15" hidden="false" customHeight="true" outlineLevel="0" collapsed="false">
      <c r="A461" s="56" t="s">
        <v>2511</v>
      </c>
      <c r="B461" s="56" t="s">
        <v>2512</v>
      </c>
      <c r="C461" s="56" t="s">
        <v>1525</v>
      </c>
      <c r="D461" s="56" t="s">
        <v>2513</v>
      </c>
      <c r="E461" s="57" t="n">
        <v>44648</v>
      </c>
      <c r="F461" s="56" t="s">
        <v>1464</v>
      </c>
      <c r="G461" s="56" t="s">
        <v>2514</v>
      </c>
      <c r="H461" s="56" t="s">
        <v>9</v>
      </c>
      <c r="I461" s="56" t="s">
        <v>14</v>
      </c>
      <c r="J461" s="56" t="s">
        <v>627</v>
      </c>
      <c r="K461" s="56" t="n">
        <v>1248</v>
      </c>
      <c r="L461" s="56" t="n">
        <v>1248</v>
      </c>
      <c r="M461" s="56" t="n">
        <v>793.6</v>
      </c>
      <c r="N461" s="56" t="n">
        <v>11.3</v>
      </c>
      <c r="O461" s="54" t="n">
        <f aca="false">ROUND(M461*(1-N461/100),2)</f>
        <v>703.92</v>
      </c>
      <c r="P461" s="54" t="n">
        <f aca="false">ROUND(O461*L461,2)</f>
        <v>878492.16</v>
      </c>
      <c r="Q461" s="56" t="n">
        <v>480973.77</v>
      </c>
      <c r="R461" s="56" t="s">
        <v>340</v>
      </c>
      <c r="S461" s="54" t="n">
        <f aca="false">IF(K461=0,0,ROUND(L461/K461*100,2))</f>
        <v>100</v>
      </c>
      <c r="T461" s="56" t="s">
        <v>428</v>
      </c>
      <c r="U461" s="56" t="s">
        <v>16</v>
      </c>
      <c r="V461" s="56" t="n">
        <v>397518.39</v>
      </c>
      <c r="W461" s="55" t="n">
        <f aca="false">P461-Q461</f>
        <v>397518.39</v>
      </c>
      <c r="X461" s="55" t="n">
        <f aca="false">IF(P461=0,0,ROUND((P461-Q461)/P461*100,2))</f>
        <v>45.25</v>
      </c>
      <c r="Y461" s="55" t="n">
        <f aca="false">IFERROR(G461-F461,"")</f>
        <v>-1</v>
      </c>
      <c r="Z461" s="55" t="str">
        <f aca="false">IF(U461&lt;=0,"On Time","Late")</f>
        <v>Late</v>
      </c>
      <c r="AA461" s="55" t="str">
        <f aca="false">TEXT(E461,"yyyy-mm")</f>
        <v>2022-03</v>
      </c>
      <c r="AB461" s="55" t="n">
        <f aca="false">YEAR(E461)</f>
        <v>2022</v>
      </c>
    </row>
    <row r="462" customFormat="false" ht="15" hidden="false" customHeight="true" outlineLevel="0" collapsed="false">
      <c r="A462" s="52" t="s">
        <v>2515</v>
      </c>
      <c r="B462" s="52" t="s">
        <v>2516</v>
      </c>
      <c r="C462" s="52" t="s">
        <v>1387</v>
      </c>
      <c r="D462" s="52" t="s">
        <v>2517</v>
      </c>
      <c r="E462" s="53" t="n">
        <v>44839</v>
      </c>
      <c r="F462" s="52" t="s">
        <v>2439</v>
      </c>
      <c r="G462" s="52" t="s">
        <v>1954</v>
      </c>
      <c r="H462" s="52" t="s">
        <v>21</v>
      </c>
      <c r="I462" s="52" t="s">
        <v>11</v>
      </c>
      <c r="J462" s="52" t="s">
        <v>1066</v>
      </c>
      <c r="K462" s="52" t="n">
        <v>491</v>
      </c>
      <c r="L462" s="52" t="n">
        <v>89</v>
      </c>
      <c r="M462" s="52" t="n">
        <v>976.56</v>
      </c>
      <c r="N462" s="52" t="n">
        <v>19.7</v>
      </c>
      <c r="O462" s="54" t="n">
        <f aca="false">ROUND(M462*(1-N462/100),2)</f>
        <v>784.18</v>
      </c>
      <c r="P462" s="54" t="n">
        <f aca="false">ROUND(O462*L462,2)</f>
        <v>69792.02</v>
      </c>
      <c r="Q462" s="52" t="n">
        <v>32614.28</v>
      </c>
      <c r="R462" s="52" t="s">
        <v>380</v>
      </c>
      <c r="S462" s="54" t="n">
        <f aca="false">IF(K462=0,0,ROUND(L462/K462*100,2))</f>
        <v>18.13</v>
      </c>
      <c r="T462" s="52" t="s">
        <v>1131</v>
      </c>
      <c r="U462" s="52" t="s">
        <v>30</v>
      </c>
      <c r="V462" s="52" t="n">
        <v>37177.74</v>
      </c>
      <c r="W462" s="55" t="n">
        <f aca="false">P462-Q462</f>
        <v>37177.74</v>
      </c>
      <c r="X462" s="55" t="n">
        <f aca="false">IF(P462=0,0,ROUND((P462-Q462)/P462*100,2))</f>
        <v>53.27</v>
      </c>
      <c r="Y462" s="55" t="n">
        <f aca="false">IFERROR(G462-F462,"")</f>
        <v>-1</v>
      </c>
      <c r="Z462" s="55" t="str">
        <f aca="false">IF(U462&lt;=0,"On Time","Late")</f>
        <v>Late</v>
      </c>
      <c r="AA462" s="55" t="str">
        <f aca="false">TEXT(E462,"yyyy-mm")</f>
        <v>2022-10</v>
      </c>
      <c r="AB462" s="55" t="n">
        <f aca="false">YEAR(E462)</f>
        <v>2022</v>
      </c>
    </row>
    <row r="463" customFormat="false" ht="15" hidden="false" customHeight="true" outlineLevel="0" collapsed="false">
      <c r="A463" s="56" t="s">
        <v>2518</v>
      </c>
      <c r="B463" s="56" t="s">
        <v>1718</v>
      </c>
      <c r="C463" s="56" t="s">
        <v>2519</v>
      </c>
      <c r="D463" s="56" t="s">
        <v>2520</v>
      </c>
      <c r="E463" s="57" t="n">
        <v>45202</v>
      </c>
      <c r="F463" s="56" t="s">
        <v>2521</v>
      </c>
      <c r="G463" s="56" t="s">
        <v>2521</v>
      </c>
      <c r="H463" s="56" t="s">
        <v>18</v>
      </c>
      <c r="I463" s="56" t="s">
        <v>20</v>
      </c>
      <c r="J463" s="56" t="s">
        <v>1152</v>
      </c>
      <c r="K463" s="56" t="n">
        <v>992</v>
      </c>
      <c r="L463" s="56" t="n">
        <v>992</v>
      </c>
      <c r="M463" s="56" t="n">
        <v>137.88</v>
      </c>
      <c r="N463" s="56" t="n">
        <v>6.4</v>
      </c>
      <c r="O463" s="54" t="n">
        <f aca="false">ROUND(M463*(1-N463/100),2)</f>
        <v>129.06</v>
      </c>
      <c r="P463" s="54" t="n">
        <f aca="false">ROUND(O463*L463,2)</f>
        <v>128027.52</v>
      </c>
      <c r="Q463" s="56" t="n">
        <v>53314.74</v>
      </c>
      <c r="R463" s="56" t="s">
        <v>371</v>
      </c>
      <c r="S463" s="54" t="n">
        <f aca="false">IF(K463=0,0,ROUND(L463/K463*100,2))</f>
        <v>100</v>
      </c>
      <c r="T463" s="56" t="s">
        <v>452</v>
      </c>
      <c r="U463" s="56" t="s">
        <v>42</v>
      </c>
      <c r="V463" s="56" t="n">
        <v>74712.78</v>
      </c>
      <c r="W463" s="55" t="n">
        <f aca="false">P463-Q463</f>
        <v>74712.78</v>
      </c>
      <c r="X463" s="55" t="n">
        <f aca="false">IF(P463=0,0,ROUND((P463-Q463)/P463*100,2))</f>
        <v>58.36</v>
      </c>
      <c r="Y463" s="55" t="n">
        <f aca="false">IFERROR(G463-F463,"")</f>
        <v>0</v>
      </c>
      <c r="Z463" s="55" t="str">
        <f aca="false">IF(U463&lt;=0,"On Time","Late")</f>
        <v>Late</v>
      </c>
      <c r="AA463" s="55" t="str">
        <f aca="false">TEXT(E463,"yyyy-mm")</f>
        <v>2023-10</v>
      </c>
      <c r="AB463" s="55" t="n">
        <f aca="false">YEAR(E463)</f>
        <v>2023</v>
      </c>
    </row>
    <row r="464" customFormat="false" ht="15" hidden="false" customHeight="true" outlineLevel="0" collapsed="false">
      <c r="A464" s="52" t="s">
        <v>2522</v>
      </c>
      <c r="B464" s="52" t="s">
        <v>666</v>
      </c>
      <c r="C464" s="52" t="s">
        <v>2523</v>
      </c>
      <c r="D464" s="52" t="s">
        <v>1504</v>
      </c>
      <c r="E464" s="53" t="n">
        <v>45113</v>
      </c>
      <c r="F464" s="52" t="s">
        <v>2524</v>
      </c>
      <c r="G464" s="52" t="s">
        <v>2524</v>
      </c>
      <c r="H464" s="52" t="s">
        <v>9</v>
      </c>
      <c r="I464" s="52" t="s">
        <v>20</v>
      </c>
      <c r="J464" s="52" t="s">
        <v>466</v>
      </c>
      <c r="K464" s="52" t="n">
        <v>1941</v>
      </c>
      <c r="L464" s="52" t="n">
        <v>1941</v>
      </c>
      <c r="M464" s="52" t="n">
        <v>29.56</v>
      </c>
      <c r="N464" s="52" t="n">
        <v>15</v>
      </c>
      <c r="O464" s="54" t="n">
        <f aca="false">ROUND(M464*(1-N464/100),2)</f>
        <v>25.13</v>
      </c>
      <c r="P464" s="54" t="n">
        <f aca="false">ROUND(O464*L464,2)</f>
        <v>48777.33</v>
      </c>
      <c r="Q464" s="52" t="n">
        <v>21110.81</v>
      </c>
      <c r="R464" s="52" t="s">
        <v>340</v>
      </c>
      <c r="S464" s="54" t="n">
        <f aca="false">IF(K464=0,0,ROUND(L464/K464*100,2))</f>
        <v>100</v>
      </c>
      <c r="T464" s="52" t="s">
        <v>731</v>
      </c>
      <c r="U464" s="52" t="s">
        <v>39</v>
      </c>
      <c r="V464" s="52" t="n">
        <v>27666.52</v>
      </c>
      <c r="W464" s="55" t="n">
        <f aca="false">P464-Q464</f>
        <v>27666.52</v>
      </c>
      <c r="X464" s="55" t="n">
        <f aca="false">IF(P464=0,0,ROUND((P464-Q464)/P464*100,2))</f>
        <v>56.72</v>
      </c>
      <c r="Y464" s="55" t="n">
        <f aca="false">IFERROR(G464-F464,"")</f>
        <v>0</v>
      </c>
      <c r="Z464" s="55" t="str">
        <f aca="false">IF(U464&lt;=0,"On Time","Late")</f>
        <v>Late</v>
      </c>
      <c r="AA464" s="55" t="str">
        <f aca="false">TEXT(E464,"yyyy-mm")</f>
        <v>2023-07</v>
      </c>
      <c r="AB464" s="55" t="n">
        <f aca="false">YEAR(E464)</f>
        <v>2023</v>
      </c>
    </row>
    <row r="465" customFormat="false" ht="15" hidden="false" customHeight="true" outlineLevel="0" collapsed="false">
      <c r="A465" s="56" t="s">
        <v>2525</v>
      </c>
      <c r="B465" s="56" t="s">
        <v>1291</v>
      </c>
      <c r="C465" s="56" t="s">
        <v>2526</v>
      </c>
      <c r="D465" s="56" t="s">
        <v>2527</v>
      </c>
      <c r="E465" s="57" t="n">
        <v>45616</v>
      </c>
      <c r="F465" s="56" t="s">
        <v>2528</v>
      </c>
      <c r="G465" s="56" t="s">
        <v>1536</v>
      </c>
      <c r="H465" s="56" t="s">
        <v>21</v>
      </c>
      <c r="I465" s="56" t="s">
        <v>25</v>
      </c>
      <c r="J465" s="56" t="s">
        <v>861</v>
      </c>
      <c r="K465" s="56" t="n">
        <v>1640</v>
      </c>
      <c r="L465" s="56" t="n">
        <v>1640</v>
      </c>
      <c r="M465" s="56" t="n">
        <v>798.06</v>
      </c>
      <c r="N465" s="56" t="n">
        <v>5.4</v>
      </c>
      <c r="O465" s="54" t="n">
        <f aca="false">ROUND(M465*(1-N465/100),2)</f>
        <v>754.96</v>
      </c>
      <c r="P465" s="54" t="n">
        <f aca="false">ROUND(O465*L465,2)</f>
        <v>1238134.4</v>
      </c>
      <c r="Q465" s="56" t="n">
        <v>696245.99</v>
      </c>
      <c r="R465" s="56" t="s">
        <v>396</v>
      </c>
      <c r="S465" s="54" t="n">
        <f aca="false">IF(K465=0,0,ROUND(L465/K465*100,2))</f>
        <v>100</v>
      </c>
      <c r="T465" s="56" t="s">
        <v>838</v>
      </c>
      <c r="U465" s="56" t="s">
        <v>55</v>
      </c>
      <c r="V465" s="56" t="n">
        <v>541888.41</v>
      </c>
      <c r="W465" s="55" t="n">
        <f aca="false">P465-Q465</f>
        <v>541888.41</v>
      </c>
      <c r="X465" s="55" t="n">
        <f aca="false">IF(P465=0,0,ROUND((P465-Q465)/P465*100,2))</f>
        <v>43.77</v>
      </c>
      <c r="Y465" s="55" t="n">
        <f aca="false">IFERROR(G465-F465,"")</f>
        <v>3</v>
      </c>
      <c r="Z465" s="55" t="str">
        <f aca="false">IF(U465&lt;=0,"On Time","Late")</f>
        <v>Late</v>
      </c>
      <c r="AA465" s="55" t="str">
        <f aca="false">TEXT(E465,"yyyy-mm")</f>
        <v>2024-11</v>
      </c>
      <c r="AB465" s="55" t="n">
        <f aca="false">YEAR(E465)</f>
        <v>2024</v>
      </c>
    </row>
    <row r="466" customFormat="false" ht="15" hidden="false" customHeight="true" outlineLevel="0" collapsed="false">
      <c r="A466" s="52" t="s">
        <v>2529</v>
      </c>
      <c r="B466" s="52" t="s">
        <v>2530</v>
      </c>
      <c r="C466" s="52" t="s">
        <v>2338</v>
      </c>
      <c r="D466" s="52" t="s">
        <v>2531</v>
      </c>
      <c r="E466" s="53" t="n">
        <v>44925</v>
      </c>
      <c r="F466" s="52" t="s">
        <v>1657</v>
      </c>
      <c r="G466" s="52" t="s">
        <v>1658</v>
      </c>
      <c r="H466" s="52" t="s">
        <v>18</v>
      </c>
      <c r="I466" s="52" t="s">
        <v>17</v>
      </c>
      <c r="J466" s="52" t="s">
        <v>926</v>
      </c>
      <c r="K466" s="52" t="n">
        <v>1746</v>
      </c>
      <c r="L466" s="52" t="n">
        <v>1746</v>
      </c>
      <c r="M466" s="52" t="n">
        <v>472.75</v>
      </c>
      <c r="N466" s="52" t="n">
        <v>2.8</v>
      </c>
      <c r="O466" s="54" t="n">
        <f aca="false">ROUND(M466*(1-N466/100),2)</f>
        <v>459.51</v>
      </c>
      <c r="P466" s="54" t="n">
        <f aca="false">ROUND(O466*L466,2)</f>
        <v>802304.46</v>
      </c>
      <c r="Q466" s="52" t="n">
        <v>463034.76</v>
      </c>
      <c r="R466" s="52" t="s">
        <v>340</v>
      </c>
      <c r="S466" s="54" t="n">
        <f aca="false">IF(K466=0,0,ROUND(L466/K466*100,2))</f>
        <v>100</v>
      </c>
      <c r="T466" s="52" t="s">
        <v>773</v>
      </c>
      <c r="U466" s="52" t="s">
        <v>32</v>
      </c>
      <c r="V466" s="52" t="n">
        <v>339269.7</v>
      </c>
      <c r="W466" s="55" t="n">
        <f aca="false">P466-Q466</f>
        <v>339269.7</v>
      </c>
      <c r="X466" s="55" t="n">
        <f aca="false">IF(P466=0,0,ROUND((P466-Q466)/P466*100,2))</f>
        <v>42.29</v>
      </c>
      <c r="Y466" s="55" t="n">
        <f aca="false">IFERROR(G466-F466,"")</f>
        <v>2</v>
      </c>
      <c r="Z466" s="55" t="str">
        <f aca="false">IF(U466&lt;=0,"On Time","Late")</f>
        <v>Late</v>
      </c>
      <c r="AA466" s="55" t="str">
        <f aca="false">TEXT(E466,"yyyy-mm")</f>
        <v>2022-12</v>
      </c>
      <c r="AB466" s="55" t="n">
        <f aca="false">YEAR(E466)</f>
        <v>2022</v>
      </c>
    </row>
    <row r="467" customFormat="false" ht="15" hidden="false" customHeight="true" outlineLevel="0" collapsed="false">
      <c r="A467" s="56" t="s">
        <v>2532</v>
      </c>
      <c r="B467" s="56" t="s">
        <v>2297</v>
      </c>
      <c r="C467" s="56" t="s">
        <v>2533</v>
      </c>
      <c r="D467" s="56" t="s">
        <v>1443</v>
      </c>
      <c r="E467" s="57" t="n">
        <v>45373</v>
      </c>
      <c r="F467" s="56" t="s">
        <v>894</v>
      </c>
      <c r="G467" s="56" t="s">
        <v>919</v>
      </c>
      <c r="H467" s="56" t="s">
        <v>9</v>
      </c>
      <c r="I467" s="56" t="s">
        <v>23</v>
      </c>
      <c r="J467" s="56" t="s">
        <v>1106</v>
      </c>
      <c r="K467" s="56" t="n">
        <v>1817</v>
      </c>
      <c r="L467" s="56" t="n">
        <v>1817</v>
      </c>
      <c r="M467" s="56" t="n">
        <v>668.9</v>
      </c>
      <c r="N467" s="56" t="n">
        <v>16.9</v>
      </c>
      <c r="O467" s="54" t="n">
        <f aca="false">ROUND(M467*(1-N467/100),2)</f>
        <v>555.86</v>
      </c>
      <c r="P467" s="54" t="n">
        <f aca="false">ROUND(O467*L467,2)</f>
        <v>1009997.62</v>
      </c>
      <c r="Q467" s="56" t="n">
        <v>487758.28</v>
      </c>
      <c r="R467" s="56" t="s">
        <v>332</v>
      </c>
      <c r="S467" s="54" t="n">
        <f aca="false">IF(K467=0,0,ROUND(L467/K467*100,2))</f>
        <v>100</v>
      </c>
      <c r="T467" s="56" t="s">
        <v>690</v>
      </c>
      <c r="U467" s="56" t="s">
        <v>47</v>
      </c>
      <c r="V467" s="56" t="n">
        <v>522239.34</v>
      </c>
      <c r="W467" s="55" t="n">
        <f aca="false">P467-Q467</f>
        <v>522239.34</v>
      </c>
      <c r="X467" s="55" t="n">
        <f aca="false">IF(P467=0,0,ROUND((P467-Q467)/P467*100,2))</f>
        <v>51.71</v>
      </c>
      <c r="Y467" s="55" t="n">
        <f aca="false">IFERROR(G467-F467,"")</f>
        <v>-1</v>
      </c>
      <c r="Z467" s="55" t="str">
        <f aca="false">IF(U467&lt;=0,"On Time","Late")</f>
        <v>Late</v>
      </c>
      <c r="AA467" s="55" t="str">
        <f aca="false">TEXT(E467,"yyyy-mm")</f>
        <v>2024-03</v>
      </c>
      <c r="AB467" s="55" t="n">
        <f aca="false">YEAR(E467)</f>
        <v>2024</v>
      </c>
    </row>
    <row r="468" customFormat="false" ht="15" hidden="false" customHeight="true" outlineLevel="0" collapsed="false">
      <c r="A468" s="52" t="s">
        <v>2534</v>
      </c>
      <c r="B468" s="52" t="s">
        <v>1391</v>
      </c>
      <c r="C468" s="52" t="s">
        <v>2535</v>
      </c>
      <c r="D468" s="52" t="s">
        <v>2536</v>
      </c>
      <c r="E468" s="53" t="n">
        <v>45017</v>
      </c>
      <c r="F468" s="52" t="s">
        <v>1843</v>
      </c>
      <c r="G468" s="52" t="s">
        <v>2537</v>
      </c>
      <c r="H468" s="52" t="s">
        <v>21</v>
      </c>
      <c r="I468" s="52" t="s">
        <v>11</v>
      </c>
      <c r="J468" s="52" t="s">
        <v>501</v>
      </c>
      <c r="K468" s="52" t="n">
        <v>1160</v>
      </c>
      <c r="L468" s="52" t="n">
        <v>1160</v>
      </c>
      <c r="M468" s="52" t="n">
        <v>212.39</v>
      </c>
      <c r="N468" s="52" t="n">
        <v>0.8</v>
      </c>
      <c r="O468" s="54" t="n">
        <f aca="false">ROUND(M468*(1-N468/100),2)</f>
        <v>210.69</v>
      </c>
      <c r="P468" s="54" t="n">
        <f aca="false">ROUND(O468*L468,2)</f>
        <v>244400.4</v>
      </c>
      <c r="Q468" s="52" t="n">
        <v>116635.39</v>
      </c>
      <c r="R468" s="52" t="s">
        <v>332</v>
      </c>
      <c r="S468" s="54" t="n">
        <f aca="false">IF(K468=0,0,ROUND(L468/K468*100,2))</f>
        <v>100</v>
      </c>
      <c r="T468" s="52" t="s">
        <v>849</v>
      </c>
      <c r="U468" s="52" t="s">
        <v>36</v>
      </c>
      <c r="V468" s="52" t="n">
        <v>127765.01</v>
      </c>
      <c r="W468" s="55" t="n">
        <f aca="false">P468-Q468</f>
        <v>127765.01</v>
      </c>
      <c r="X468" s="55" t="n">
        <f aca="false">IF(P468=0,0,ROUND((P468-Q468)/P468*100,2))</f>
        <v>52.28</v>
      </c>
      <c r="Y468" s="55" t="n">
        <f aca="false">IFERROR(G468-F468,"")</f>
        <v>3</v>
      </c>
      <c r="Z468" s="55" t="str">
        <f aca="false">IF(U468&lt;=0,"On Time","Late")</f>
        <v>Late</v>
      </c>
      <c r="AA468" s="55" t="str">
        <f aca="false">TEXT(E468,"yyyy-mm")</f>
        <v>2023-04</v>
      </c>
      <c r="AB468" s="55" t="n">
        <f aca="false">YEAR(E468)</f>
        <v>2023</v>
      </c>
    </row>
    <row r="469" customFormat="false" ht="15" hidden="false" customHeight="true" outlineLevel="0" collapsed="false">
      <c r="A469" s="56" t="s">
        <v>2538</v>
      </c>
      <c r="B469" s="56" t="s">
        <v>2297</v>
      </c>
      <c r="C469" s="56" t="s">
        <v>761</v>
      </c>
      <c r="D469" s="56" t="s">
        <v>2539</v>
      </c>
      <c r="E469" s="57" t="n">
        <v>45395</v>
      </c>
      <c r="F469" s="56" t="s">
        <v>1433</v>
      </c>
      <c r="G469" s="56" t="s">
        <v>2540</v>
      </c>
      <c r="H469" s="56" t="s">
        <v>12</v>
      </c>
      <c r="I469" s="56" t="s">
        <v>11</v>
      </c>
      <c r="J469" s="56" t="s">
        <v>831</v>
      </c>
      <c r="K469" s="56" t="n">
        <v>90</v>
      </c>
      <c r="L469" s="56" t="n">
        <v>90</v>
      </c>
      <c r="M469" s="56" t="n">
        <v>391.85</v>
      </c>
      <c r="N469" s="56" t="n">
        <v>12.2</v>
      </c>
      <c r="O469" s="54" t="n">
        <f aca="false">ROUND(M469*(1-N469/100),2)</f>
        <v>344.04</v>
      </c>
      <c r="P469" s="54" t="n">
        <f aca="false">ROUND(O469*L469,2)</f>
        <v>30963.6</v>
      </c>
      <c r="Q469" s="56" t="n">
        <v>13500.13</v>
      </c>
      <c r="R469" s="56" t="s">
        <v>396</v>
      </c>
      <c r="S469" s="54" t="n">
        <f aca="false">IF(K469=0,0,ROUND(L469/K469*100,2))</f>
        <v>100</v>
      </c>
      <c r="T469" s="56" t="s">
        <v>595</v>
      </c>
      <c r="U469" s="56" t="s">
        <v>48</v>
      </c>
      <c r="V469" s="56" t="n">
        <v>17463.47</v>
      </c>
      <c r="W469" s="55" t="n">
        <f aca="false">P469-Q469</f>
        <v>17463.47</v>
      </c>
      <c r="X469" s="55" t="n">
        <f aca="false">IF(P469=0,0,ROUND((P469-Q469)/P469*100,2))</f>
        <v>56.4</v>
      </c>
      <c r="Y469" s="55" t="n">
        <f aca="false">IFERROR(G469-F469,"")</f>
        <v>1</v>
      </c>
      <c r="Z469" s="55" t="str">
        <f aca="false">IF(U469&lt;=0,"On Time","Late")</f>
        <v>Late</v>
      </c>
      <c r="AA469" s="55" t="str">
        <f aca="false">TEXT(E469,"yyyy-mm")</f>
        <v>2024-04</v>
      </c>
      <c r="AB469" s="55" t="n">
        <f aca="false">YEAR(E469)</f>
        <v>2024</v>
      </c>
    </row>
    <row r="470" customFormat="false" ht="15" hidden="false" customHeight="true" outlineLevel="0" collapsed="false">
      <c r="A470" s="52" t="s">
        <v>2541</v>
      </c>
      <c r="B470" s="52" t="s">
        <v>2201</v>
      </c>
      <c r="C470" s="52" t="s">
        <v>2542</v>
      </c>
      <c r="D470" s="52" t="s">
        <v>1343</v>
      </c>
      <c r="E470" s="53" t="n">
        <v>44920</v>
      </c>
      <c r="F470" s="52" t="s">
        <v>2543</v>
      </c>
      <c r="G470" s="52" t="s">
        <v>2543</v>
      </c>
      <c r="H470" s="52" t="s">
        <v>21</v>
      </c>
      <c r="I470" s="52" t="s">
        <v>20</v>
      </c>
      <c r="J470" s="52" t="s">
        <v>1161</v>
      </c>
      <c r="K470" s="52" t="n">
        <v>96</v>
      </c>
      <c r="L470" s="52" t="n">
        <v>96</v>
      </c>
      <c r="M470" s="52" t="n">
        <v>277.21</v>
      </c>
      <c r="N470" s="52" t="n">
        <v>3.3</v>
      </c>
      <c r="O470" s="54" t="n">
        <f aca="false">ROUND(M470*(1-N470/100),2)</f>
        <v>268.06</v>
      </c>
      <c r="P470" s="54" t="n">
        <f aca="false">ROUND(O470*L470,2)</f>
        <v>25733.76</v>
      </c>
      <c r="Q470" s="52" t="n">
        <v>17951.02</v>
      </c>
      <c r="R470" s="52" t="s">
        <v>380</v>
      </c>
      <c r="S470" s="54" t="n">
        <f aca="false">IF(K470=0,0,ROUND(L470/K470*100,2))</f>
        <v>100</v>
      </c>
      <c r="T470" s="52" t="s">
        <v>766</v>
      </c>
      <c r="U470" s="52" t="s">
        <v>32</v>
      </c>
      <c r="V470" s="52" t="n">
        <v>7782.74</v>
      </c>
      <c r="W470" s="55" t="n">
        <f aca="false">P470-Q470</f>
        <v>7782.74</v>
      </c>
      <c r="X470" s="55" t="n">
        <f aca="false">IF(P470=0,0,ROUND((P470-Q470)/P470*100,2))</f>
        <v>30.24</v>
      </c>
      <c r="Y470" s="55" t="n">
        <f aca="false">IFERROR(G470-F470,"")</f>
        <v>0</v>
      </c>
      <c r="Z470" s="55" t="str">
        <f aca="false">IF(U470&lt;=0,"On Time","Late")</f>
        <v>Late</v>
      </c>
      <c r="AA470" s="55" t="str">
        <f aca="false">TEXT(E470,"yyyy-mm")</f>
        <v>2022-12</v>
      </c>
      <c r="AB470" s="55" t="n">
        <f aca="false">YEAR(E470)</f>
        <v>2022</v>
      </c>
    </row>
    <row r="471" customFormat="false" ht="15" hidden="false" customHeight="true" outlineLevel="0" collapsed="false">
      <c r="A471" s="56" t="s">
        <v>2544</v>
      </c>
      <c r="B471" s="56" t="s">
        <v>2545</v>
      </c>
      <c r="C471" s="56" t="s">
        <v>2123</v>
      </c>
      <c r="D471" s="56" t="s">
        <v>1125</v>
      </c>
      <c r="E471" s="57" t="n">
        <v>45021</v>
      </c>
      <c r="F471" s="56" t="s">
        <v>2546</v>
      </c>
      <c r="G471" s="56" t="s">
        <v>2547</v>
      </c>
      <c r="H471" s="56" t="s">
        <v>15</v>
      </c>
      <c r="I471" s="56" t="s">
        <v>14</v>
      </c>
      <c r="J471" s="56" t="s">
        <v>2433</v>
      </c>
      <c r="K471" s="56" t="n">
        <v>1022</v>
      </c>
      <c r="L471" s="56" t="n">
        <v>1022</v>
      </c>
      <c r="M471" s="56" t="n">
        <v>512.59</v>
      </c>
      <c r="N471" s="56" t="n">
        <v>3.5</v>
      </c>
      <c r="O471" s="54" t="n">
        <f aca="false">ROUND(M471*(1-N471/100),2)</f>
        <v>494.65</v>
      </c>
      <c r="P471" s="54" t="n">
        <f aca="false">ROUND(O471*L471,2)</f>
        <v>505532.3</v>
      </c>
      <c r="Q471" s="56" t="n">
        <v>339665.94</v>
      </c>
      <c r="R471" s="56" t="s">
        <v>396</v>
      </c>
      <c r="S471" s="54" t="n">
        <f aca="false">IF(K471=0,0,ROUND(L471/K471*100,2))</f>
        <v>100</v>
      </c>
      <c r="T471" s="56" t="s">
        <v>1230</v>
      </c>
      <c r="U471" s="56" t="s">
        <v>36</v>
      </c>
      <c r="V471" s="56" t="n">
        <v>165866.36</v>
      </c>
      <c r="W471" s="55" t="n">
        <f aca="false">P471-Q471</f>
        <v>165866.36</v>
      </c>
      <c r="X471" s="55" t="n">
        <f aca="false">IF(P471=0,0,ROUND((P471-Q471)/P471*100,2))</f>
        <v>32.81</v>
      </c>
      <c r="Y471" s="55" t="n">
        <f aca="false">IFERROR(G471-F471,"")</f>
        <v>2</v>
      </c>
      <c r="Z471" s="55" t="str">
        <f aca="false">IF(U471&lt;=0,"On Time","Late")</f>
        <v>Late</v>
      </c>
      <c r="AA471" s="55" t="str">
        <f aca="false">TEXT(E471,"yyyy-mm")</f>
        <v>2023-04</v>
      </c>
      <c r="AB471" s="55" t="n">
        <f aca="false">YEAR(E471)</f>
        <v>2023</v>
      </c>
    </row>
    <row r="472" customFormat="false" ht="15" hidden="false" customHeight="true" outlineLevel="0" collapsed="false">
      <c r="A472" s="52" t="s">
        <v>2548</v>
      </c>
      <c r="B472" s="52" t="s">
        <v>1348</v>
      </c>
      <c r="C472" s="52" t="s">
        <v>2549</v>
      </c>
      <c r="D472" s="52" t="s">
        <v>2550</v>
      </c>
      <c r="E472" s="53" t="n">
        <v>44863</v>
      </c>
      <c r="F472" s="52" t="s">
        <v>464</v>
      </c>
      <c r="G472" s="52" t="s">
        <v>2551</v>
      </c>
      <c r="H472" s="52" t="s">
        <v>15</v>
      </c>
      <c r="I472" s="52" t="s">
        <v>27</v>
      </c>
      <c r="J472" s="52" t="s">
        <v>831</v>
      </c>
      <c r="K472" s="52" t="n">
        <v>244</v>
      </c>
      <c r="L472" s="52" t="n">
        <v>244</v>
      </c>
      <c r="M472" s="52" t="n">
        <v>844.9</v>
      </c>
      <c r="N472" s="52" t="n">
        <v>3.4</v>
      </c>
      <c r="O472" s="54" t="n">
        <f aca="false">ROUND(M472*(1-N472/100),2)</f>
        <v>816.17</v>
      </c>
      <c r="P472" s="54" t="n">
        <f aca="false">ROUND(O472*L472,2)</f>
        <v>199145.48</v>
      </c>
      <c r="Q472" s="52" t="n">
        <v>123165.72</v>
      </c>
      <c r="R472" s="52" t="s">
        <v>332</v>
      </c>
      <c r="S472" s="54" t="n">
        <f aca="false">IF(K472=0,0,ROUND(L472/K472*100,2))</f>
        <v>100</v>
      </c>
      <c r="T472" s="52" t="s">
        <v>420</v>
      </c>
      <c r="U472" s="52" t="s">
        <v>30</v>
      </c>
      <c r="V472" s="52" t="n">
        <v>75979.76</v>
      </c>
      <c r="W472" s="55" t="n">
        <f aca="false">P472-Q472</f>
        <v>75979.76</v>
      </c>
      <c r="X472" s="55" t="n">
        <f aca="false">IF(P472=0,0,ROUND((P472-Q472)/P472*100,2))</f>
        <v>38.15</v>
      </c>
      <c r="Y472" s="55" t="n">
        <f aca="false">IFERROR(G472-F472,"")</f>
        <v>1</v>
      </c>
      <c r="Z472" s="55" t="str">
        <f aca="false">IF(U472&lt;=0,"On Time","Late")</f>
        <v>Late</v>
      </c>
      <c r="AA472" s="55" t="str">
        <f aca="false">TEXT(E472,"yyyy-mm")</f>
        <v>2022-10</v>
      </c>
      <c r="AB472" s="55" t="n">
        <f aca="false">YEAR(E472)</f>
        <v>2022</v>
      </c>
    </row>
    <row r="473" customFormat="false" ht="15" hidden="false" customHeight="true" outlineLevel="0" collapsed="false">
      <c r="A473" s="56" t="s">
        <v>2552</v>
      </c>
      <c r="B473" s="56" t="s">
        <v>2259</v>
      </c>
      <c r="C473" s="56" t="s">
        <v>2553</v>
      </c>
      <c r="D473" s="56" t="s">
        <v>2554</v>
      </c>
      <c r="E473" s="57" t="n">
        <v>45461</v>
      </c>
      <c r="F473" s="56" t="s">
        <v>2555</v>
      </c>
      <c r="G473" s="56" t="s">
        <v>925</v>
      </c>
      <c r="H473" s="56" t="s">
        <v>18</v>
      </c>
      <c r="I473" s="56" t="s">
        <v>11</v>
      </c>
      <c r="J473" s="56" t="s">
        <v>1197</v>
      </c>
      <c r="K473" s="56" t="n">
        <v>1120</v>
      </c>
      <c r="L473" s="56" t="n">
        <v>1120</v>
      </c>
      <c r="M473" s="56" t="n">
        <v>472.31</v>
      </c>
      <c r="N473" s="56" t="n">
        <v>15.1</v>
      </c>
      <c r="O473" s="54" t="n">
        <f aca="false">ROUND(M473*(1-N473/100),2)</f>
        <v>400.99</v>
      </c>
      <c r="P473" s="54" t="n">
        <f aca="false">ROUND(O473*L473,2)</f>
        <v>449108.8</v>
      </c>
      <c r="Q473" s="56" t="n">
        <v>216709.9</v>
      </c>
      <c r="R473" s="56" t="s">
        <v>380</v>
      </c>
      <c r="S473" s="54" t="n">
        <f aca="false">IF(K473=0,0,ROUND(L473/K473*100,2))</f>
        <v>100</v>
      </c>
      <c r="T473" s="56" t="s">
        <v>603</v>
      </c>
      <c r="U473" s="56" t="s">
        <v>50</v>
      </c>
      <c r="V473" s="56" t="n">
        <v>232398.9</v>
      </c>
      <c r="W473" s="55" t="n">
        <f aca="false">P473-Q473</f>
        <v>232398.9</v>
      </c>
      <c r="X473" s="55" t="n">
        <f aca="false">IF(P473=0,0,ROUND((P473-Q473)/P473*100,2))</f>
        <v>51.75</v>
      </c>
      <c r="Y473" s="55" t="n">
        <f aca="false">IFERROR(G473-F473,"")</f>
        <v>-1</v>
      </c>
      <c r="Z473" s="55" t="str">
        <f aca="false">IF(U473&lt;=0,"On Time","Late")</f>
        <v>Late</v>
      </c>
      <c r="AA473" s="55" t="str">
        <f aca="false">TEXT(E473,"yyyy-mm")</f>
        <v>2024-06</v>
      </c>
      <c r="AB473" s="55" t="n">
        <f aca="false">YEAR(E473)</f>
        <v>2024</v>
      </c>
    </row>
    <row r="474" customFormat="false" ht="15" hidden="false" customHeight="true" outlineLevel="0" collapsed="false">
      <c r="A474" s="52" t="s">
        <v>2556</v>
      </c>
      <c r="B474" s="52" t="s">
        <v>2557</v>
      </c>
      <c r="C474" s="52" t="s">
        <v>2558</v>
      </c>
      <c r="D474" s="52" t="s">
        <v>1151</v>
      </c>
      <c r="E474" s="53" t="n">
        <v>45240</v>
      </c>
      <c r="F474" s="52" t="s">
        <v>651</v>
      </c>
      <c r="G474" s="52" t="s">
        <v>652</v>
      </c>
      <c r="H474" s="52" t="s">
        <v>18</v>
      </c>
      <c r="I474" s="52" t="s">
        <v>14</v>
      </c>
      <c r="J474" s="52" t="s">
        <v>507</v>
      </c>
      <c r="K474" s="52" t="n">
        <v>396</v>
      </c>
      <c r="L474" s="52" t="n">
        <v>396</v>
      </c>
      <c r="M474" s="52" t="n">
        <v>314.88</v>
      </c>
      <c r="N474" s="52" t="n">
        <v>7.9</v>
      </c>
      <c r="O474" s="54" t="n">
        <f aca="false">ROUND(M474*(1-N474/100),2)</f>
        <v>290</v>
      </c>
      <c r="P474" s="54" t="n">
        <f aca="false">ROUND(O474*L474,2)</f>
        <v>114840</v>
      </c>
      <c r="Q474" s="52" t="n">
        <v>53938.07</v>
      </c>
      <c r="R474" s="52" t="s">
        <v>340</v>
      </c>
      <c r="S474" s="54" t="n">
        <f aca="false">IF(K474=0,0,ROUND(L474/K474*100,2))</f>
        <v>100</v>
      </c>
      <c r="T474" s="52" t="s">
        <v>683</v>
      </c>
      <c r="U474" s="52" t="s">
        <v>43</v>
      </c>
      <c r="V474" s="52" t="n">
        <v>60901.93</v>
      </c>
      <c r="W474" s="55" t="n">
        <f aca="false">P474-Q474</f>
        <v>60901.93</v>
      </c>
      <c r="X474" s="55" t="n">
        <f aca="false">IF(P474=0,0,ROUND((P474-Q474)/P474*100,2))</f>
        <v>53.03</v>
      </c>
      <c r="Y474" s="55" t="n">
        <f aca="false">IFERROR(G474-F474,"")</f>
        <v>-1</v>
      </c>
      <c r="Z474" s="55" t="str">
        <f aca="false">IF(U474&lt;=0,"On Time","Late")</f>
        <v>Late</v>
      </c>
      <c r="AA474" s="55" t="str">
        <f aca="false">TEXT(E474,"yyyy-mm")</f>
        <v>2023-11</v>
      </c>
      <c r="AB474" s="55" t="n">
        <f aca="false">YEAR(E474)</f>
        <v>2023</v>
      </c>
    </row>
    <row r="475" customFormat="false" ht="15" hidden="false" customHeight="true" outlineLevel="0" collapsed="false">
      <c r="A475" s="56" t="s">
        <v>2559</v>
      </c>
      <c r="B475" s="56" t="s">
        <v>2560</v>
      </c>
      <c r="C475" s="56" t="s">
        <v>2561</v>
      </c>
      <c r="D475" s="56" t="s">
        <v>2562</v>
      </c>
      <c r="E475" s="57" t="n">
        <v>45156</v>
      </c>
      <c r="F475" s="56" t="s">
        <v>2563</v>
      </c>
      <c r="G475" s="56" t="s">
        <v>2564</v>
      </c>
      <c r="H475" s="56" t="s">
        <v>15</v>
      </c>
      <c r="I475" s="56" t="s">
        <v>11</v>
      </c>
      <c r="J475" s="56" t="s">
        <v>481</v>
      </c>
      <c r="K475" s="56" t="n">
        <v>1610</v>
      </c>
      <c r="L475" s="56" t="n">
        <v>1610</v>
      </c>
      <c r="M475" s="56" t="n">
        <v>513.38</v>
      </c>
      <c r="N475" s="56" t="n">
        <v>1.9</v>
      </c>
      <c r="O475" s="54" t="n">
        <f aca="false">ROUND(M475*(1-N475/100),2)</f>
        <v>503.63</v>
      </c>
      <c r="P475" s="54" t="n">
        <f aca="false">ROUND(O475*L475,2)</f>
        <v>810844.3</v>
      </c>
      <c r="Q475" s="56" t="n">
        <v>510008.65</v>
      </c>
      <c r="R475" s="56" t="s">
        <v>332</v>
      </c>
      <c r="S475" s="54" t="n">
        <f aca="false">IF(K475=0,0,ROUND(L475/K475*100,2))</f>
        <v>100</v>
      </c>
      <c r="T475" s="56" t="s">
        <v>444</v>
      </c>
      <c r="U475" s="56" t="s">
        <v>40</v>
      </c>
      <c r="V475" s="56" t="n">
        <v>300835.65</v>
      </c>
      <c r="W475" s="55" t="n">
        <f aca="false">P475-Q475</f>
        <v>300835.65</v>
      </c>
      <c r="X475" s="55" t="n">
        <f aca="false">IF(P475=0,0,ROUND((P475-Q475)/P475*100,2))</f>
        <v>37.1</v>
      </c>
      <c r="Y475" s="55" t="n">
        <f aca="false">IFERROR(G475-F475,"")</f>
        <v>3</v>
      </c>
      <c r="Z475" s="55" t="str">
        <f aca="false">IF(U475&lt;=0,"On Time","Late")</f>
        <v>Late</v>
      </c>
      <c r="AA475" s="55" t="str">
        <f aca="false">TEXT(E475,"yyyy-mm")</f>
        <v>2023-08</v>
      </c>
      <c r="AB475" s="55" t="n">
        <f aca="false">YEAR(E475)</f>
        <v>2023</v>
      </c>
    </row>
    <row r="476" customFormat="false" ht="15" hidden="false" customHeight="true" outlineLevel="0" collapsed="false">
      <c r="A476" s="52" t="s">
        <v>2565</v>
      </c>
      <c r="B476" s="52" t="s">
        <v>2566</v>
      </c>
      <c r="C476" s="52" t="s">
        <v>1124</v>
      </c>
      <c r="D476" s="52" t="s">
        <v>2567</v>
      </c>
      <c r="E476" s="53" t="n">
        <v>44566</v>
      </c>
      <c r="F476" s="52" t="s">
        <v>2241</v>
      </c>
      <c r="G476" s="52" t="s">
        <v>2568</v>
      </c>
      <c r="H476" s="52" t="s">
        <v>21</v>
      </c>
      <c r="I476" s="52" t="s">
        <v>17</v>
      </c>
      <c r="J476" s="52" t="s">
        <v>1484</v>
      </c>
      <c r="K476" s="52" t="n">
        <v>405</v>
      </c>
      <c r="L476" s="52" t="n">
        <v>405</v>
      </c>
      <c r="M476" s="52" t="n">
        <v>39.03</v>
      </c>
      <c r="N476" s="52" t="n">
        <v>4.8</v>
      </c>
      <c r="O476" s="54" t="n">
        <f aca="false">ROUND(M476*(1-N476/100),2)</f>
        <v>37.16</v>
      </c>
      <c r="P476" s="54" t="n">
        <f aca="false">ROUND(O476*L476,2)</f>
        <v>15049.8</v>
      </c>
      <c r="Q476" s="52" t="n">
        <v>9856.01</v>
      </c>
      <c r="R476" s="52" t="s">
        <v>332</v>
      </c>
      <c r="S476" s="54" t="n">
        <f aca="false">IF(K476=0,0,ROUND(L476/K476*100,2))</f>
        <v>100</v>
      </c>
      <c r="T476" s="52" t="s">
        <v>1131</v>
      </c>
      <c r="U476" s="52" t="s">
        <v>10</v>
      </c>
      <c r="V476" s="52" t="n">
        <v>5193.79</v>
      </c>
      <c r="W476" s="55" t="n">
        <f aca="false">P476-Q476</f>
        <v>5193.79</v>
      </c>
      <c r="X476" s="55" t="n">
        <f aca="false">IF(P476=0,0,ROUND((P476-Q476)/P476*100,2))</f>
        <v>34.51</v>
      </c>
      <c r="Y476" s="55" t="n">
        <f aca="false">IFERROR(G476-F476,"")</f>
        <v>-1</v>
      </c>
      <c r="Z476" s="55" t="str">
        <f aca="false">IF(U476&lt;=0,"On Time","Late")</f>
        <v>Late</v>
      </c>
      <c r="AA476" s="55" t="str">
        <f aca="false">TEXT(E476,"yyyy-mm")</f>
        <v>2022-01</v>
      </c>
      <c r="AB476" s="55" t="n">
        <f aca="false">YEAR(E476)</f>
        <v>2022</v>
      </c>
    </row>
    <row r="477" customFormat="false" ht="15" hidden="false" customHeight="true" outlineLevel="0" collapsed="false">
      <c r="A477" s="56" t="s">
        <v>2569</v>
      </c>
      <c r="B477" s="56" t="s">
        <v>2570</v>
      </c>
      <c r="C477" s="56" t="s">
        <v>814</v>
      </c>
      <c r="D477" s="56" t="s">
        <v>2571</v>
      </c>
      <c r="E477" s="57" t="n">
        <v>44882</v>
      </c>
      <c r="F477" s="56" t="s">
        <v>2572</v>
      </c>
      <c r="G477" s="56" t="s">
        <v>1910</v>
      </c>
      <c r="H477" s="56" t="s">
        <v>21</v>
      </c>
      <c r="I477" s="56" t="s">
        <v>11</v>
      </c>
      <c r="J477" s="56" t="s">
        <v>1285</v>
      </c>
      <c r="K477" s="56" t="n">
        <v>494</v>
      </c>
      <c r="L477" s="56" t="n">
        <v>494</v>
      </c>
      <c r="M477" s="56" t="n">
        <v>134.46</v>
      </c>
      <c r="N477" s="56" t="n">
        <v>16.7</v>
      </c>
      <c r="O477" s="54" t="n">
        <f aca="false">ROUND(M477*(1-N477/100),2)</f>
        <v>112.01</v>
      </c>
      <c r="P477" s="54" t="n">
        <f aca="false">ROUND(O477*L477,2)</f>
        <v>55332.94</v>
      </c>
      <c r="Q477" s="56" t="n">
        <v>30178.61</v>
      </c>
      <c r="R477" s="56" t="s">
        <v>380</v>
      </c>
      <c r="S477" s="54" t="n">
        <f aca="false">IF(K477=0,0,ROUND(L477/K477*100,2))</f>
        <v>100</v>
      </c>
      <c r="T477" s="56" t="s">
        <v>348</v>
      </c>
      <c r="U477" s="56" t="s">
        <v>31</v>
      </c>
      <c r="V477" s="56" t="n">
        <v>25154.33</v>
      </c>
      <c r="W477" s="55" t="n">
        <f aca="false">P477-Q477</f>
        <v>25154.33</v>
      </c>
      <c r="X477" s="55" t="n">
        <f aca="false">IF(P477=0,0,ROUND((P477-Q477)/P477*100,2))</f>
        <v>45.46</v>
      </c>
      <c r="Y477" s="55" t="n">
        <f aca="false">IFERROR(G477-F477,"")</f>
        <v>1</v>
      </c>
      <c r="Z477" s="55" t="str">
        <f aca="false">IF(U477&lt;=0,"On Time","Late")</f>
        <v>Late</v>
      </c>
      <c r="AA477" s="55" t="str">
        <f aca="false">TEXT(E477,"yyyy-mm")</f>
        <v>2022-11</v>
      </c>
      <c r="AB477" s="55" t="n">
        <f aca="false">YEAR(E477)</f>
        <v>2022</v>
      </c>
    </row>
    <row r="478" customFormat="false" ht="15" hidden="false" customHeight="true" outlineLevel="0" collapsed="false">
      <c r="A478" s="52" t="s">
        <v>2573</v>
      </c>
      <c r="B478" s="52" t="s">
        <v>2574</v>
      </c>
      <c r="C478" s="52" t="s">
        <v>2575</v>
      </c>
      <c r="D478" s="52" t="s">
        <v>1776</v>
      </c>
      <c r="E478" s="53" t="n">
        <v>44743</v>
      </c>
      <c r="F478" s="52" t="s">
        <v>2576</v>
      </c>
      <c r="G478" s="52" t="s">
        <v>2576</v>
      </c>
      <c r="H478" s="52" t="s">
        <v>15</v>
      </c>
      <c r="I478" s="52" t="s">
        <v>14</v>
      </c>
      <c r="J478" s="52" t="s">
        <v>867</v>
      </c>
      <c r="K478" s="52" t="n">
        <v>1876</v>
      </c>
      <c r="L478" s="52" t="n">
        <v>1876</v>
      </c>
      <c r="M478" s="52" t="n">
        <v>331.04</v>
      </c>
      <c r="N478" s="52" t="n">
        <v>14.7</v>
      </c>
      <c r="O478" s="54" t="n">
        <f aca="false">ROUND(M478*(1-N478/100),2)</f>
        <v>282.38</v>
      </c>
      <c r="P478" s="54" t="n">
        <f aca="false">ROUND(O478*L478,2)</f>
        <v>529744.88</v>
      </c>
      <c r="Q478" s="52" t="n">
        <v>314953.93</v>
      </c>
      <c r="R478" s="52" t="s">
        <v>396</v>
      </c>
      <c r="S478" s="54" t="n">
        <f aca="false">IF(K478=0,0,ROUND(L478/K478*100,2))</f>
        <v>100</v>
      </c>
      <c r="T478" s="52" t="s">
        <v>1479</v>
      </c>
      <c r="U478" s="52" t="s">
        <v>26</v>
      </c>
      <c r="V478" s="52" t="n">
        <v>214790.95</v>
      </c>
      <c r="W478" s="55" t="n">
        <f aca="false">P478-Q478</f>
        <v>214790.95</v>
      </c>
      <c r="X478" s="55" t="n">
        <f aca="false">IF(P478=0,0,ROUND((P478-Q478)/P478*100,2))</f>
        <v>40.55</v>
      </c>
      <c r="Y478" s="55" t="n">
        <f aca="false">IFERROR(G478-F478,"")</f>
        <v>0</v>
      </c>
      <c r="Z478" s="55" t="str">
        <f aca="false">IF(U478&lt;=0,"On Time","Late")</f>
        <v>Late</v>
      </c>
      <c r="AA478" s="55" t="str">
        <f aca="false">TEXT(E478,"yyyy-mm")</f>
        <v>2022-07</v>
      </c>
      <c r="AB478" s="55" t="n">
        <f aca="false">YEAR(E478)</f>
        <v>2022</v>
      </c>
    </row>
    <row r="479" customFormat="false" ht="15" hidden="false" customHeight="true" outlineLevel="0" collapsed="false">
      <c r="A479" s="56" t="s">
        <v>2577</v>
      </c>
      <c r="B479" s="56" t="s">
        <v>2187</v>
      </c>
      <c r="C479" s="56" t="s">
        <v>2578</v>
      </c>
      <c r="D479" s="56" t="s">
        <v>2090</v>
      </c>
      <c r="E479" s="57" t="n">
        <v>45141</v>
      </c>
      <c r="F479" s="56" t="s">
        <v>513</v>
      </c>
      <c r="G479" s="56" t="s">
        <v>2397</v>
      </c>
      <c r="H479" s="56" t="s">
        <v>9</v>
      </c>
      <c r="I479" s="56" t="s">
        <v>20</v>
      </c>
      <c r="J479" s="56" t="s">
        <v>354</v>
      </c>
      <c r="K479" s="56" t="n">
        <v>1361</v>
      </c>
      <c r="L479" s="56" t="n">
        <v>1361</v>
      </c>
      <c r="M479" s="56" t="n">
        <v>731.22</v>
      </c>
      <c r="N479" s="56" t="n">
        <v>5.7</v>
      </c>
      <c r="O479" s="54" t="n">
        <f aca="false">ROUND(M479*(1-N479/100),2)</f>
        <v>689.54</v>
      </c>
      <c r="P479" s="54" t="n">
        <f aca="false">ROUND(O479*L479,2)</f>
        <v>938463.94</v>
      </c>
      <c r="Q479" s="56" t="n">
        <v>610867.99</v>
      </c>
      <c r="R479" s="56" t="s">
        <v>396</v>
      </c>
      <c r="S479" s="54" t="n">
        <f aca="false">IF(K479=0,0,ROUND(L479/K479*100,2))</f>
        <v>100</v>
      </c>
      <c r="T479" s="56" t="s">
        <v>508</v>
      </c>
      <c r="U479" s="56" t="s">
        <v>40</v>
      </c>
      <c r="V479" s="56" t="n">
        <v>327595.95</v>
      </c>
      <c r="W479" s="55" t="n">
        <f aca="false">P479-Q479</f>
        <v>327595.95</v>
      </c>
      <c r="X479" s="55" t="n">
        <f aca="false">IF(P479=0,0,ROUND((P479-Q479)/P479*100,2))</f>
        <v>34.91</v>
      </c>
      <c r="Y479" s="55" t="n">
        <f aca="false">IFERROR(G479-F479,"")</f>
        <v>3</v>
      </c>
      <c r="Z479" s="55" t="str">
        <f aca="false">IF(U479&lt;=0,"On Time","Late")</f>
        <v>Late</v>
      </c>
      <c r="AA479" s="55" t="str">
        <f aca="false">TEXT(E479,"yyyy-mm")</f>
        <v>2023-08</v>
      </c>
      <c r="AB479" s="55" t="n">
        <f aca="false">YEAR(E479)</f>
        <v>2023</v>
      </c>
    </row>
    <row r="480" customFormat="false" ht="15" hidden="false" customHeight="true" outlineLevel="0" collapsed="false">
      <c r="A480" s="52" t="s">
        <v>2579</v>
      </c>
      <c r="B480" s="52" t="s">
        <v>2275</v>
      </c>
      <c r="C480" s="52" t="s">
        <v>2580</v>
      </c>
      <c r="D480" s="52" t="s">
        <v>2581</v>
      </c>
      <c r="E480" s="53" t="n">
        <v>44717</v>
      </c>
      <c r="F480" s="52" t="s">
        <v>1316</v>
      </c>
      <c r="G480" s="52" t="s">
        <v>2582</v>
      </c>
      <c r="H480" s="52" t="s">
        <v>18</v>
      </c>
      <c r="I480" s="52" t="s">
        <v>14</v>
      </c>
      <c r="J480" s="52" t="s">
        <v>1858</v>
      </c>
      <c r="K480" s="52" t="n">
        <v>1642</v>
      </c>
      <c r="L480" s="52" t="n">
        <v>1642</v>
      </c>
      <c r="M480" s="52" t="n">
        <v>682.57</v>
      </c>
      <c r="N480" s="52" t="n">
        <v>13.7</v>
      </c>
      <c r="O480" s="54" t="n">
        <f aca="false">ROUND(M480*(1-N480/100),2)</f>
        <v>589.06</v>
      </c>
      <c r="P480" s="54" t="n">
        <f aca="false">ROUND(O480*L480,2)</f>
        <v>967236.52</v>
      </c>
      <c r="Q480" s="52" t="n">
        <v>551842.63</v>
      </c>
      <c r="R480" s="52" t="s">
        <v>340</v>
      </c>
      <c r="S480" s="54" t="n">
        <f aca="false">IF(K480=0,0,ROUND(L480/K480*100,2))</f>
        <v>100</v>
      </c>
      <c r="T480" s="52" t="s">
        <v>566</v>
      </c>
      <c r="U480" s="52" t="s">
        <v>24</v>
      </c>
      <c r="V480" s="52" t="n">
        <v>415393.89</v>
      </c>
      <c r="W480" s="55" t="n">
        <f aca="false">P480-Q480</f>
        <v>415393.89</v>
      </c>
      <c r="X480" s="55" t="n">
        <f aca="false">IF(P480=0,0,ROUND((P480-Q480)/P480*100,2))</f>
        <v>42.95</v>
      </c>
      <c r="Y480" s="55" t="n">
        <f aca="false">IFERROR(G480-F480,"")</f>
        <v>2</v>
      </c>
      <c r="Z480" s="55" t="str">
        <f aca="false">IF(U480&lt;=0,"On Time","Late")</f>
        <v>Late</v>
      </c>
      <c r="AA480" s="55" t="str">
        <f aca="false">TEXT(E480,"yyyy-mm")</f>
        <v>2022-06</v>
      </c>
      <c r="AB480" s="55" t="n">
        <f aca="false">YEAR(E480)</f>
        <v>2022</v>
      </c>
    </row>
    <row r="481" customFormat="false" ht="15" hidden="false" customHeight="true" outlineLevel="0" collapsed="false">
      <c r="A481" s="56" t="s">
        <v>2583</v>
      </c>
      <c r="B481" s="56" t="s">
        <v>2041</v>
      </c>
      <c r="C481" s="56" t="s">
        <v>2019</v>
      </c>
      <c r="D481" s="56" t="s">
        <v>2584</v>
      </c>
      <c r="E481" s="57" t="n">
        <v>44809</v>
      </c>
      <c r="F481" s="56" t="s">
        <v>2329</v>
      </c>
      <c r="G481" s="56" t="s">
        <v>2330</v>
      </c>
      <c r="H481" s="56" t="s">
        <v>15</v>
      </c>
      <c r="I481" s="56" t="s">
        <v>23</v>
      </c>
      <c r="J481" s="56" t="s">
        <v>1858</v>
      </c>
      <c r="K481" s="56" t="n">
        <v>544</v>
      </c>
      <c r="L481" s="56" t="n">
        <v>544</v>
      </c>
      <c r="M481" s="56" t="n">
        <v>25.62</v>
      </c>
      <c r="N481" s="56" t="n">
        <v>15.4</v>
      </c>
      <c r="O481" s="54" t="n">
        <f aca="false">ROUND(M481*(1-N481/100),2)</f>
        <v>21.67</v>
      </c>
      <c r="P481" s="54" t="n">
        <f aca="false">ROUND(O481*L481,2)</f>
        <v>11788.48</v>
      </c>
      <c r="Q481" s="56" t="n">
        <v>6044.55</v>
      </c>
      <c r="R481" s="56" t="s">
        <v>340</v>
      </c>
      <c r="S481" s="54" t="n">
        <f aca="false">IF(K481=0,0,ROUND(L481/K481*100,2))</f>
        <v>100</v>
      </c>
      <c r="T481" s="56" t="s">
        <v>363</v>
      </c>
      <c r="U481" s="56" t="s">
        <v>29</v>
      </c>
      <c r="V481" s="56" t="n">
        <v>5743.93</v>
      </c>
      <c r="W481" s="55" t="n">
        <f aca="false">P481-Q481</f>
        <v>5743.93</v>
      </c>
      <c r="X481" s="55" t="n">
        <f aca="false">IF(P481=0,0,ROUND((P481-Q481)/P481*100,2))</f>
        <v>48.72</v>
      </c>
      <c r="Y481" s="55" t="n">
        <f aca="false">IFERROR(G481-F481,"")</f>
        <v>3</v>
      </c>
      <c r="Z481" s="55" t="str">
        <f aca="false">IF(U481&lt;=0,"On Time","Late")</f>
        <v>Late</v>
      </c>
      <c r="AA481" s="55" t="str">
        <f aca="false">TEXT(E481,"yyyy-mm")</f>
        <v>2022-09</v>
      </c>
      <c r="AB481" s="55" t="n">
        <f aca="false">YEAR(E481)</f>
        <v>2022</v>
      </c>
    </row>
    <row r="482" customFormat="false" ht="15" hidden="false" customHeight="true" outlineLevel="0" collapsed="false">
      <c r="A482" s="52" t="s">
        <v>2585</v>
      </c>
      <c r="B482" s="52" t="s">
        <v>524</v>
      </c>
      <c r="C482" s="52" t="s">
        <v>2586</v>
      </c>
      <c r="D482" s="52" t="s">
        <v>1914</v>
      </c>
      <c r="E482" s="53" t="n">
        <v>44980</v>
      </c>
      <c r="F482" s="52" t="s">
        <v>2587</v>
      </c>
      <c r="G482" s="52" t="s">
        <v>608</v>
      </c>
      <c r="H482" s="52" t="s">
        <v>18</v>
      </c>
      <c r="I482" s="52" t="s">
        <v>17</v>
      </c>
      <c r="J482" s="52" t="s">
        <v>354</v>
      </c>
      <c r="K482" s="52" t="n">
        <v>659</v>
      </c>
      <c r="L482" s="52" t="n">
        <v>659</v>
      </c>
      <c r="M482" s="52" t="n">
        <v>612.37</v>
      </c>
      <c r="N482" s="52" t="n">
        <v>18</v>
      </c>
      <c r="O482" s="54" t="n">
        <f aca="false">ROUND(M482*(1-N482/100),2)</f>
        <v>502.14</v>
      </c>
      <c r="P482" s="54" t="n">
        <f aca="false">ROUND(O482*L482,2)</f>
        <v>330910.26</v>
      </c>
      <c r="Q482" s="52" t="n">
        <v>139311.91</v>
      </c>
      <c r="R482" s="52" t="s">
        <v>340</v>
      </c>
      <c r="S482" s="54" t="n">
        <f aca="false">IF(K482=0,0,ROUND(L482/K482*100,2))</f>
        <v>100</v>
      </c>
      <c r="T482" s="52" t="s">
        <v>999</v>
      </c>
      <c r="U482" s="52" t="s">
        <v>34</v>
      </c>
      <c r="V482" s="52" t="n">
        <v>191598.35</v>
      </c>
      <c r="W482" s="55" t="n">
        <f aca="false">P482-Q482</f>
        <v>191598.35</v>
      </c>
      <c r="X482" s="55" t="n">
        <f aca="false">IF(P482=0,0,ROUND((P482-Q482)/P482*100,2))</f>
        <v>57.9</v>
      </c>
      <c r="Y482" s="55" t="n">
        <f aca="false">IFERROR(G482-F482,"")</f>
        <v>2</v>
      </c>
      <c r="Z482" s="55" t="str">
        <f aca="false">IF(U482&lt;=0,"On Time","Late")</f>
        <v>Late</v>
      </c>
      <c r="AA482" s="55" t="str">
        <f aca="false">TEXT(E482,"yyyy-mm")</f>
        <v>2023-02</v>
      </c>
      <c r="AB482" s="55" t="n">
        <f aca="false">YEAR(E482)</f>
        <v>2023</v>
      </c>
    </row>
    <row r="483" customFormat="false" ht="15" hidden="false" customHeight="true" outlineLevel="0" collapsed="false">
      <c r="A483" s="56" t="s">
        <v>2588</v>
      </c>
      <c r="B483" s="56" t="s">
        <v>1606</v>
      </c>
      <c r="C483" s="56" t="s">
        <v>2589</v>
      </c>
      <c r="D483" s="56" t="s">
        <v>957</v>
      </c>
      <c r="E483" s="57" t="n">
        <v>45006</v>
      </c>
      <c r="F483" s="56" t="s">
        <v>1959</v>
      </c>
      <c r="G483" s="56" t="s">
        <v>2030</v>
      </c>
      <c r="H483" s="56" t="s">
        <v>21</v>
      </c>
      <c r="I483" s="56" t="s">
        <v>27</v>
      </c>
      <c r="J483" s="56" t="s">
        <v>1045</v>
      </c>
      <c r="K483" s="56" t="n">
        <v>370</v>
      </c>
      <c r="L483" s="56" t="n">
        <v>370</v>
      </c>
      <c r="M483" s="56" t="n">
        <v>942.78</v>
      </c>
      <c r="N483" s="56" t="n">
        <v>18</v>
      </c>
      <c r="O483" s="54" t="n">
        <f aca="false">ROUND(M483*(1-N483/100),2)</f>
        <v>773.08</v>
      </c>
      <c r="P483" s="54" t="n">
        <f aca="false">ROUND(O483*L483,2)</f>
        <v>286039.6</v>
      </c>
      <c r="Q483" s="56" t="n">
        <v>155455.9</v>
      </c>
      <c r="R483" s="56" t="s">
        <v>380</v>
      </c>
      <c r="S483" s="54" t="n">
        <f aca="false">IF(K483=0,0,ROUND(L483/K483*100,2))</f>
        <v>100</v>
      </c>
      <c r="T483" s="56" t="s">
        <v>573</v>
      </c>
      <c r="U483" s="56" t="s">
        <v>35</v>
      </c>
      <c r="V483" s="56" t="n">
        <v>130583.7</v>
      </c>
      <c r="W483" s="55" t="n">
        <f aca="false">P483-Q483</f>
        <v>130583.7</v>
      </c>
      <c r="X483" s="55" t="n">
        <f aca="false">IF(P483=0,0,ROUND((P483-Q483)/P483*100,2))</f>
        <v>45.65</v>
      </c>
      <c r="Y483" s="55" t="n">
        <f aca="false">IFERROR(G483-F483,"")</f>
        <v>3</v>
      </c>
      <c r="Z483" s="55" t="str">
        <f aca="false">IF(U483&lt;=0,"On Time","Late")</f>
        <v>Late</v>
      </c>
      <c r="AA483" s="55" t="str">
        <f aca="false">TEXT(E483,"yyyy-mm")</f>
        <v>2023-03</v>
      </c>
      <c r="AB483" s="55" t="n">
        <f aca="false">YEAR(E483)</f>
        <v>2023</v>
      </c>
    </row>
    <row r="484" customFormat="false" ht="15" hidden="false" customHeight="true" outlineLevel="0" collapsed="false">
      <c r="A484" s="52" t="s">
        <v>2590</v>
      </c>
      <c r="B484" s="52" t="s">
        <v>1183</v>
      </c>
      <c r="C484" s="52" t="s">
        <v>945</v>
      </c>
      <c r="D484" s="52" t="s">
        <v>2591</v>
      </c>
      <c r="E484" s="53" t="n">
        <v>44771</v>
      </c>
      <c r="F484" s="52" t="s">
        <v>2592</v>
      </c>
      <c r="G484" s="52" t="s">
        <v>1440</v>
      </c>
      <c r="H484" s="52" t="s">
        <v>15</v>
      </c>
      <c r="I484" s="52" t="s">
        <v>25</v>
      </c>
      <c r="J484" s="52" t="s">
        <v>671</v>
      </c>
      <c r="K484" s="52" t="n">
        <v>1976</v>
      </c>
      <c r="L484" s="52" t="n">
        <v>1976</v>
      </c>
      <c r="M484" s="52" t="n">
        <v>187.76</v>
      </c>
      <c r="N484" s="52" t="n">
        <v>14.2</v>
      </c>
      <c r="O484" s="54" t="n">
        <f aca="false">ROUND(M484*(1-N484/100),2)</f>
        <v>161.1</v>
      </c>
      <c r="P484" s="54" t="n">
        <f aca="false">ROUND(O484*L484,2)</f>
        <v>318333.6</v>
      </c>
      <c r="Q484" s="52" t="n">
        <v>175798.29</v>
      </c>
      <c r="R484" s="52" t="s">
        <v>396</v>
      </c>
      <c r="S484" s="54" t="n">
        <f aca="false">IF(K484=0,0,ROUND(L484/K484*100,2))</f>
        <v>100</v>
      </c>
      <c r="T484" s="52" t="s">
        <v>508</v>
      </c>
      <c r="U484" s="52" t="s">
        <v>26</v>
      </c>
      <c r="V484" s="52" t="n">
        <v>142535.31</v>
      </c>
      <c r="W484" s="55" t="n">
        <f aca="false">P484-Q484</f>
        <v>142535.31</v>
      </c>
      <c r="X484" s="55" t="n">
        <f aca="false">IF(P484=0,0,ROUND((P484-Q484)/P484*100,2))</f>
        <v>44.78</v>
      </c>
      <c r="Y484" s="55" t="n">
        <f aca="false">IFERROR(G484-F484,"")</f>
        <v>2</v>
      </c>
      <c r="Z484" s="55" t="str">
        <f aca="false">IF(U484&lt;=0,"On Time","Late")</f>
        <v>Late</v>
      </c>
      <c r="AA484" s="55" t="str">
        <f aca="false">TEXT(E484,"yyyy-mm")</f>
        <v>2022-07</v>
      </c>
      <c r="AB484" s="55" t="n">
        <f aca="false">YEAR(E484)</f>
        <v>2022</v>
      </c>
    </row>
    <row r="485" customFormat="false" ht="15" hidden="false" customHeight="true" outlineLevel="0" collapsed="false">
      <c r="A485" s="56" t="s">
        <v>2593</v>
      </c>
      <c r="B485" s="56" t="s">
        <v>2594</v>
      </c>
      <c r="C485" s="56" t="s">
        <v>1861</v>
      </c>
      <c r="D485" s="56" t="s">
        <v>2595</v>
      </c>
      <c r="E485" s="57" t="n">
        <v>45586</v>
      </c>
      <c r="F485" s="56" t="s">
        <v>749</v>
      </c>
      <c r="G485" s="56" t="s">
        <v>750</v>
      </c>
      <c r="H485" s="56" t="s">
        <v>15</v>
      </c>
      <c r="I485" s="56" t="s">
        <v>27</v>
      </c>
      <c r="J485" s="56" t="s">
        <v>1197</v>
      </c>
      <c r="K485" s="56" t="n">
        <v>480</v>
      </c>
      <c r="L485" s="56" t="n">
        <v>480</v>
      </c>
      <c r="M485" s="56" t="n">
        <v>199.44</v>
      </c>
      <c r="N485" s="56" t="n">
        <v>10.8</v>
      </c>
      <c r="O485" s="54" t="n">
        <f aca="false">ROUND(M485*(1-N485/100),2)</f>
        <v>177.9</v>
      </c>
      <c r="P485" s="54" t="n">
        <f aca="false">ROUND(O485*L485,2)</f>
        <v>85392</v>
      </c>
      <c r="Q485" s="56" t="n">
        <v>37554.86</v>
      </c>
      <c r="R485" s="56" t="s">
        <v>380</v>
      </c>
      <c r="S485" s="54" t="n">
        <f aca="false">IF(K485=0,0,ROUND(L485/K485*100,2))</f>
        <v>100</v>
      </c>
      <c r="T485" s="56" t="s">
        <v>1479</v>
      </c>
      <c r="U485" s="56" t="s">
        <v>54</v>
      </c>
      <c r="V485" s="56" t="n">
        <v>47837.14</v>
      </c>
      <c r="W485" s="55" t="n">
        <f aca="false">P485-Q485</f>
        <v>47837.14</v>
      </c>
      <c r="X485" s="55" t="n">
        <f aca="false">IF(P485=0,0,ROUND((P485-Q485)/P485*100,2))</f>
        <v>56.02</v>
      </c>
      <c r="Y485" s="55" t="n">
        <f aca="false">IFERROR(G485-F485,"")</f>
        <v>-1</v>
      </c>
      <c r="Z485" s="55" t="str">
        <f aca="false">IF(U485&lt;=0,"On Time","Late")</f>
        <v>Late</v>
      </c>
      <c r="AA485" s="55" t="str">
        <f aca="false">TEXT(E485,"yyyy-mm")</f>
        <v>2024-10</v>
      </c>
      <c r="AB485" s="55" t="n">
        <f aca="false">YEAR(E485)</f>
        <v>2024</v>
      </c>
    </row>
    <row r="486" customFormat="false" ht="15" hidden="false" customHeight="true" outlineLevel="0" collapsed="false">
      <c r="A486" s="52" t="s">
        <v>2596</v>
      </c>
      <c r="B486" s="52" t="s">
        <v>605</v>
      </c>
      <c r="C486" s="52" t="s">
        <v>2597</v>
      </c>
      <c r="D486" s="52" t="s">
        <v>2598</v>
      </c>
      <c r="E486" s="53" t="n">
        <v>44882</v>
      </c>
      <c r="F486" s="52" t="s">
        <v>2105</v>
      </c>
      <c r="G486" s="52" t="s">
        <v>2105</v>
      </c>
      <c r="H486" s="52" t="s">
        <v>12</v>
      </c>
      <c r="I486" s="52" t="s">
        <v>14</v>
      </c>
      <c r="J486" s="52" t="s">
        <v>926</v>
      </c>
      <c r="K486" s="52" t="n">
        <v>512</v>
      </c>
      <c r="L486" s="52" t="n">
        <v>512</v>
      </c>
      <c r="M486" s="52" t="n">
        <v>570.7</v>
      </c>
      <c r="N486" s="52" t="n">
        <v>1.4</v>
      </c>
      <c r="O486" s="54" t="n">
        <f aca="false">ROUND(M486*(1-N486/100),2)</f>
        <v>562.71</v>
      </c>
      <c r="P486" s="54" t="n">
        <f aca="false">ROUND(O486*L486,2)</f>
        <v>288107.52</v>
      </c>
      <c r="Q486" s="52" t="n">
        <v>149585.86</v>
      </c>
      <c r="R486" s="52" t="s">
        <v>332</v>
      </c>
      <c r="S486" s="54" t="n">
        <f aca="false">IF(K486=0,0,ROUND(L486/K486*100,2))</f>
        <v>100</v>
      </c>
      <c r="T486" s="52" t="s">
        <v>683</v>
      </c>
      <c r="U486" s="52" t="s">
        <v>31</v>
      </c>
      <c r="V486" s="52" t="n">
        <v>138521.66</v>
      </c>
      <c r="W486" s="55" t="n">
        <f aca="false">P486-Q486</f>
        <v>138521.66</v>
      </c>
      <c r="X486" s="55" t="n">
        <f aca="false">IF(P486=0,0,ROUND((P486-Q486)/P486*100,2))</f>
        <v>48.08</v>
      </c>
      <c r="Y486" s="55" t="n">
        <f aca="false">IFERROR(G486-F486,"")</f>
        <v>0</v>
      </c>
      <c r="Z486" s="55" t="str">
        <f aca="false">IF(U486&lt;=0,"On Time","Late")</f>
        <v>Late</v>
      </c>
      <c r="AA486" s="55" t="str">
        <f aca="false">TEXT(E486,"yyyy-mm")</f>
        <v>2022-11</v>
      </c>
      <c r="AB486" s="55" t="n">
        <f aca="false">YEAR(E486)</f>
        <v>2022</v>
      </c>
    </row>
    <row r="487" customFormat="false" ht="15" hidden="false" customHeight="true" outlineLevel="0" collapsed="false">
      <c r="A487" s="56" t="s">
        <v>2599</v>
      </c>
      <c r="B487" s="56" t="s">
        <v>2600</v>
      </c>
      <c r="C487" s="56" t="s">
        <v>2601</v>
      </c>
      <c r="D487" s="56" t="s">
        <v>2602</v>
      </c>
      <c r="E487" s="57" t="n">
        <v>44956</v>
      </c>
      <c r="F487" s="56" t="s">
        <v>935</v>
      </c>
      <c r="G487" s="56" t="s">
        <v>2603</v>
      </c>
      <c r="H487" s="56" t="s">
        <v>21</v>
      </c>
      <c r="I487" s="56" t="s">
        <v>11</v>
      </c>
      <c r="J487" s="56" t="s">
        <v>861</v>
      </c>
      <c r="K487" s="56" t="n">
        <v>1877</v>
      </c>
      <c r="L487" s="56" t="n">
        <v>1877</v>
      </c>
      <c r="M487" s="56" t="n">
        <v>476.69</v>
      </c>
      <c r="N487" s="56" t="n">
        <v>4.1</v>
      </c>
      <c r="O487" s="54" t="n">
        <f aca="false">ROUND(M487*(1-N487/100),2)</f>
        <v>457.15</v>
      </c>
      <c r="P487" s="54" t="n">
        <f aca="false">ROUND(O487*L487,2)</f>
        <v>858070.55</v>
      </c>
      <c r="Q487" s="56" t="n">
        <v>398844.04</v>
      </c>
      <c r="R487" s="56" t="s">
        <v>332</v>
      </c>
      <c r="S487" s="54" t="n">
        <f aca="false">IF(K487=0,0,ROUND(L487/K487*100,2))</f>
        <v>100</v>
      </c>
      <c r="T487" s="56" t="s">
        <v>603</v>
      </c>
      <c r="U487" s="56" t="s">
        <v>33</v>
      </c>
      <c r="V487" s="56" t="n">
        <v>459226.51</v>
      </c>
      <c r="W487" s="55" t="n">
        <f aca="false">P487-Q487</f>
        <v>459226.51</v>
      </c>
      <c r="X487" s="55" t="n">
        <f aca="false">IF(P487=0,0,ROUND((P487-Q487)/P487*100,2))</f>
        <v>53.52</v>
      </c>
      <c r="Y487" s="55" t="n">
        <f aca="false">IFERROR(G487-F487,"")</f>
        <v>1</v>
      </c>
      <c r="Z487" s="55" t="str">
        <f aca="false">IF(U487&lt;=0,"On Time","Late")</f>
        <v>Late</v>
      </c>
      <c r="AA487" s="55" t="str">
        <f aca="false">TEXT(E487,"yyyy-mm")</f>
        <v>2023-01</v>
      </c>
      <c r="AB487" s="55" t="n">
        <f aca="false">YEAR(E487)</f>
        <v>2023</v>
      </c>
    </row>
    <row r="488" customFormat="false" ht="15" hidden="false" customHeight="true" outlineLevel="0" collapsed="false">
      <c r="A488" s="52" t="s">
        <v>2604</v>
      </c>
      <c r="B488" s="52" t="s">
        <v>1108</v>
      </c>
      <c r="C488" s="52" t="s">
        <v>2605</v>
      </c>
      <c r="D488" s="52" t="s">
        <v>2606</v>
      </c>
      <c r="E488" s="53" t="n">
        <v>45657</v>
      </c>
      <c r="F488" s="52" t="s">
        <v>2607</v>
      </c>
      <c r="G488" s="52" t="s">
        <v>2608</v>
      </c>
      <c r="H488" s="52" t="s">
        <v>21</v>
      </c>
      <c r="I488" s="52" t="s">
        <v>20</v>
      </c>
      <c r="J488" s="52" t="s">
        <v>354</v>
      </c>
      <c r="K488" s="52" t="n">
        <v>174</v>
      </c>
      <c r="L488" s="52" t="n">
        <v>174</v>
      </c>
      <c r="M488" s="52" t="n">
        <v>427.14</v>
      </c>
      <c r="N488" s="52" t="n">
        <v>17.8</v>
      </c>
      <c r="O488" s="54" t="n">
        <f aca="false">ROUND(M488*(1-N488/100),2)</f>
        <v>351.11</v>
      </c>
      <c r="P488" s="54" t="n">
        <f aca="false">ROUND(O488*L488,2)</f>
        <v>61093.14</v>
      </c>
      <c r="Q488" s="52" t="n">
        <v>37931.76</v>
      </c>
      <c r="R488" s="52" t="s">
        <v>332</v>
      </c>
      <c r="S488" s="54" t="n">
        <f aca="false">IF(K488=0,0,ROUND(L488/K488*100,2))</f>
        <v>100</v>
      </c>
      <c r="T488" s="52" t="s">
        <v>838</v>
      </c>
      <c r="U488" s="52" t="s">
        <v>56</v>
      </c>
      <c r="V488" s="52" t="n">
        <v>23161.38</v>
      </c>
      <c r="W488" s="55" t="n">
        <f aca="false">P488-Q488</f>
        <v>23161.38</v>
      </c>
      <c r="X488" s="55" t="n">
        <f aca="false">IF(P488=0,0,ROUND((P488-Q488)/P488*100,2))</f>
        <v>37.91</v>
      </c>
      <c r="Y488" s="55" t="n">
        <f aca="false">IFERROR(G488-F488,"")</f>
        <v>1</v>
      </c>
      <c r="Z488" s="55" t="str">
        <f aca="false">IF(U488&lt;=0,"On Time","Late")</f>
        <v>Late</v>
      </c>
      <c r="AA488" s="55" t="str">
        <f aca="false">TEXT(E488,"yyyy-mm")</f>
        <v>2024-12</v>
      </c>
      <c r="AB488" s="55" t="n">
        <f aca="false">YEAR(E488)</f>
        <v>2024</v>
      </c>
    </row>
    <row r="489" customFormat="false" ht="15" hidden="false" customHeight="true" outlineLevel="0" collapsed="false">
      <c r="A489" s="56" t="s">
        <v>2609</v>
      </c>
      <c r="B489" s="56" t="s">
        <v>2435</v>
      </c>
      <c r="C489" s="56" t="s">
        <v>2014</v>
      </c>
      <c r="D489" s="56" t="s">
        <v>2610</v>
      </c>
      <c r="E489" s="57" t="n">
        <v>45230</v>
      </c>
      <c r="F489" s="56" t="s">
        <v>2611</v>
      </c>
      <c r="G489" s="56" t="s">
        <v>2612</v>
      </c>
      <c r="H489" s="56" t="s">
        <v>12</v>
      </c>
      <c r="I489" s="56" t="s">
        <v>11</v>
      </c>
      <c r="J489" s="56" t="s">
        <v>544</v>
      </c>
      <c r="K489" s="56" t="n">
        <v>1268</v>
      </c>
      <c r="L489" s="56" t="n">
        <v>1268</v>
      </c>
      <c r="M489" s="56" t="n">
        <v>970.17</v>
      </c>
      <c r="N489" s="56" t="n">
        <v>11.1</v>
      </c>
      <c r="O489" s="54" t="n">
        <f aca="false">ROUND(M489*(1-N489/100),2)</f>
        <v>862.48</v>
      </c>
      <c r="P489" s="54" t="n">
        <f aca="false">ROUND(O489*L489,2)</f>
        <v>1093624.64</v>
      </c>
      <c r="Q489" s="56" t="n">
        <v>577394.09</v>
      </c>
      <c r="R489" s="56" t="s">
        <v>371</v>
      </c>
      <c r="S489" s="54" t="n">
        <f aca="false">IF(K489=0,0,ROUND(L489/K489*100,2))</f>
        <v>100</v>
      </c>
      <c r="T489" s="56" t="s">
        <v>452</v>
      </c>
      <c r="U489" s="56" t="s">
        <v>42</v>
      </c>
      <c r="V489" s="56" t="n">
        <v>516230.55</v>
      </c>
      <c r="W489" s="55" t="n">
        <f aca="false">P489-Q489</f>
        <v>516230.55</v>
      </c>
      <c r="X489" s="55" t="n">
        <f aca="false">IF(P489=0,0,ROUND((P489-Q489)/P489*100,2))</f>
        <v>47.2</v>
      </c>
      <c r="Y489" s="55" t="n">
        <f aca="false">IFERROR(G489-F489,"")</f>
        <v>3</v>
      </c>
      <c r="Z489" s="55" t="str">
        <f aca="false">IF(U489&lt;=0,"On Time","Late")</f>
        <v>Late</v>
      </c>
      <c r="AA489" s="55" t="str">
        <f aca="false">TEXT(E489,"yyyy-mm")</f>
        <v>2023-10</v>
      </c>
      <c r="AB489" s="55" t="n">
        <f aca="false">YEAR(E489)</f>
        <v>2023</v>
      </c>
    </row>
    <row r="490" customFormat="false" ht="15" hidden="false" customHeight="true" outlineLevel="0" collapsed="false">
      <c r="A490" s="52" t="s">
        <v>2613</v>
      </c>
      <c r="B490" s="52" t="s">
        <v>2614</v>
      </c>
      <c r="C490" s="52" t="s">
        <v>2615</v>
      </c>
      <c r="D490" s="52" t="s">
        <v>2616</v>
      </c>
      <c r="E490" s="53" t="n">
        <v>45387</v>
      </c>
      <c r="F490" s="52" t="s">
        <v>2226</v>
      </c>
      <c r="G490" s="52" t="s">
        <v>2617</v>
      </c>
      <c r="H490" s="52" t="s">
        <v>18</v>
      </c>
      <c r="I490" s="52" t="s">
        <v>25</v>
      </c>
      <c r="J490" s="52" t="s">
        <v>1066</v>
      </c>
      <c r="K490" s="52" t="n">
        <v>698</v>
      </c>
      <c r="L490" s="52" t="n">
        <v>588</v>
      </c>
      <c r="M490" s="52" t="n">
        <v>276.86</v>
      </c>
      <c r="N490" s="52" t="n">
        <v>7.5</v>
      </c>
      <c r="O490" s="54" t="n">
        <f aca="false">ROUND(M490*(1-N490/100),2)</f>
        <v>256.1</v>
      </c>
      <c r="P490" s="54" t="n">
        <f aca="false">ROUND(O490*L490,2)</f>
        <v>150586.8</v>
      </c>
      <c r="Q490" s="52" t="n">
        <v>91587.33</v>
      </c>
      <c r="R490" s="52" t="s">
        <v>380</v>
      </c>
      <c r="S490" s="54" t="n">
        <f aca="false">IF(K490=0,0,ROUND(L490/K490*100,2))</f>
        <v>84.24</v>
      </c>
      <c r="T490" s="52" t="s">
        <v>475</v>
      </c>
      <c r="U490" s="52" t="s">
        <v>48</v>
      </c>
      <c r="V490" s="52" t="n">
        <v>58999.47</v>
      </c>
      <c r="W490" s="55" t="n">
        <f aca="false">P490-Q490</f>
        <v>58999.47</v>
      </c>
      <c r="X490" s="55" t="n">
        <f aca="false">IF(P490=0,0,ROUND((P490-Q490)/P490*100,2))</f>
        <v>39.18</v>
      </c>
      <c r="Y490" s="55" t="n">
        <f aca="false">IFERROR(G490-F490,"")</f>
        <v>1</v>
      </c>
      <c r="Z490" s="55" t="str">
        <f aca="false">IF(U490&lt;=0,"On Time","Late")</f>
        <v>Late</v>
      </c>
      <c r="AA490" s="55" t="str">
        <f aca="false">TEXT(E490,"yyyy-mm")</f>
        <v>2024-04</v>
      </c>
      <c r="AB490" s="55" t="n">
        <f aca="false">YEAR(E490)</f>
        <v>2024</v>
      </c>
    </row>
    <row r="491" customFormat="false" ht="15" hidden="false" customHeight="true" outlineLevel="0" collapsed="false">
      <c r="A491" s="56" t="s">
        <v>2618</v>
      </c>
      <c r="B491" s="56" t="s">
        <v>1210</v>
      </c>
      <c r="C491" s="56" t="s">
        <v>2526</v>
      </c>
      <c r="D491" s="56" t="s">
        <v>2619</v>
      </c>
      <c r="E491" s="57" t="n">
        <v>45489</v>
      </c>
      <c r="F491" s="56" t="s">
        <v>2620</v>
      </c>
      <c r="G491" s="56" t="s">
        <v>1615</v>
      </c>
      <c r="H491" s="56" t="s">
        <v>9</v>
      </c>
      <c r="I491" s="56" t="s">
        <v>23</v>
      </c>
      <c r="J491" s="56" t="s">
        <v>2049</v>
      </c>
      <c r="K491" s="56" t="n">
        <v>106</v>
      </c>
      <c r="L491" s="56" t="n">
        <v>106</v>
      </c>
      <c r="M491" s="56" t="n">
        <v>375.94</v>
      </c>
      <c r="N491" s="56" t="n">
        <v>3.5</v>
      </c>
      <c r="O491" s="54" t="n">
        <f aca="false">ROUND(M491*(1-N491/100),2)</f>
        <v>362.78</v>
      </c>
      <c r="P491" s="54" t="n">
        <f aca="false">ROUND(O491*L491,2)</f>
        <v>38454.68</v>
      </c>
      <c r="Q491" s="56" t="n">
        <v>25346.25</v>
      </c>
      <c r="R491" s="56" t="s">
        <v>396</v>
      </c>
      <c r="S491" s="54" t="n">
        <f aca="false">IF(K491=0,0,ROUND(L491/K491*100,2))</f>
        <v>100</v>
      </c>
      <c r="T491" s="56" t="s">
        <v>849</v>
      </c>
      <c r="U491" s="56" t="s">
        <v>51</v>
      </c>
      <c r="V491" s="56" t="n">
        <v>13108.43</v>
      </c>
      <c r="W491" s="55" t="n">
        <f aca="false">P491-Q491</f>
        <v>13108.43</v>
      </c>
      <c r="X491" s="55" t="n">
        <f aca="false">IF(P491=0,0,ROUND((P491-Q491)/P491*100,2))</f>
        <v>34.09</v>
      </c>
      <c r="Y491" s="55" t="n">
        <f aca="false">IFERROR(G491-F491,"")</f>
        <v>3</v>
      </c>
      <c r="Z491" s="55" t="str">
        <f aca="false">IF(U491&lt;=0,"On Time","Late")</f>
        <v>Late</v>
      </c>
      <c r="AA491" s="55" t="str">
        <f aca="false">TEXT(E491,"yyyy-mm")</f>
        <v>2024-07</v>
      </c>
      <c r="AB491" s="55" t="n">
        <f aca="false">YEAR(E491)</f>
        <v>2024</v>
      </c>
    </row>
    <row r="492" customFormat="false" ht="15" hidden="false" customHeight="true" outlineLevel="0" collapsed="false">
      <c r="A492" s="52" t="s">
        <v>2621</v>
      </c>
      <c r="B492" s="52" t="s">
        <v>2622</v>
      </c>
      <c r="C492" s="52" t="s">
        <v>2623</v>
      </c>
      <c r="D492" s="52" t="s">
        <v>2624</v>
      </c>
      <c r="E492" s="53" t="n">
        <v>44919</v>
      </c>
      <c r="F492" s="52" t="s">
        <v>1009</v>
      </c>
      <c r="G492" s="52" t="s">
        <v>1010</v>
      </c>
      <c r="H492" s="52" t="s">
        <v>15</v>
      </c>
      <c r="I492" s="52" t="s">
        <v>25</v>
      </c>
      <c r="J492" s="52" t="s">
        <v>494</v>
      </c>
      <c r="K492" s="52" t="n">
        <v>1618</v>
      </c>
      <c r="L492" s="52" t="n">
        <v>1618</v>
      </c>
      <c r="M492" s="52" t="n">
        <v>712</v>
      </c>
      <c r="N492" s="52" t="n">
        <v>0.9</v>
      </c>
      <c r="O492" s="54" t="n">
        <f aca="false">ROUND(M492*(1-N492/100),2)</f>
        <v>705.59</v>
      </c>
      <c r="P492" s="54" t="n">
        <f aca="false">ROUND(O492*L492,2)</f>
        <v>1141644.62</v>
      </c>
      <c r="Q492" s="52" t="n">
        <v>785030.22</v>
      </c>
      <c r="R492" s="52" t="s">
        <v>371</v>
      </c>
      <c r="S492" s="54" t="n">
        <f aca="false">IF(K492=0,0,ROUND(L492/K492*100,2))</f>
        <v>100</v>
      </c>
      <c r="T492" s="52" t="s">
        <v>731</v>
      </c>
      <c r="U492" s="52" t="s">
        <v>32</v>
      </c>
      <c r="V492" s="52" t="n">
        <v>356614.4</v>
      </c>
      <c r="W492" s="55" t="n">
        <f aca="false">P492-Q492</f>
        <v>356614.4</v>
      </c>
      <c r="X492" s="55" t="n">
        <f aca="false">IF(P492=0,0,ROUND((P492-Q492)/P492*100,2))</f>
        <v>31.24</v>
      </c>
      <c r="Y492" s="55" t="n">
        <f aca="false">IFERROR(G492-F492,"")</f>
        <v>-1</v>
      </c>
      <c r="Z492" s="55" t="str">
        <f aca="false">IF(U492&lt;=0,"On Time","Late")</f>
        <v>Late</v>
      </c>
      <c r="AA492" s="55" t="str">
        <f aca="false">TEXT(E492,"yyyy-mm")</f>
        <v>2022-12</v>
      </c>
      <c r="AB492" s="55" t="n">
        <f aca="false">YEAR(E492)</f>
        <v>2022</v>
      </c>
    </row>
    <row r="493" customFormat="false" ht="15" hidden="false" customHeight="true" outlineLevel="0" collapsed="false">
      <c r="A493" s="56" t="s">
        <v>2625</v>
      </c>
      <c r="B493" s="56" t="s">
        <v>1888</v>
      </c>
      <c r="C493" s="56" t="s">
        <v>2626</v>
      </c>
      <c r="D493" s="56" t="s">
        <v>2627</v>
      </c>
      <c r="E493" s="57" t="n">
        <v>45311</v>
      </c>
      <c r="F493" s="56" t="s">
        <v>1098</v>
      </c>
      <c r="G493" s="56" t="s">
        <v>1097</v>
      </c>
      <c r="H493" s="56" t="s">
        <v>9</v>
      </c>
      <c r="I493" s="56" t="s">
        <v>11</v>
      </c>
      <c r="J493" s="56" t="s">
        <v>362</v>
      </c>
      <c r="K493" s="56" t="n">
        <v>561</v>
      </c>
      <c r="L493" s="56" t="n">
        <v>561</v>
      </c>
      <c r="M493" s="56" t="n">
        <v>683.22</v>
      </c>
      <c r="N493" s="56" t="n">
        <v>11.4</v>
      </c>
      <c r="O493" s="54" t="n">
        <f aca="false">ROUND(M493*(1-N493/100),2)</f>
        <v>605.33</v>
      </c>
      <c r="P493" s="54" t="n">
        <f aca="false">ROUND(O493*L493,2)</f>
        <v>339590.13</v>
      </c>
      <c r="Q493" s="56" t="n">
        <v>191446.8</v>
      </c>
      <c r="R493" s="56" t="s">
        <v>396</v>
      </c>
      <c r="S493" s="54" t="n">
        <f aca="false">IF(K493=0,0,ROUND(L493/K493*100,2))</f>
        <v>100</v>
      </c>
      <c r="T493" s="56" t="s">
        <v>1479</v>
      </c>
      <c r="U493" s="56" t="s">
        <v>45</v>
      </c>
      <c r="V493" s="56" t="n">
        <v>148143.33</v>
      </c>
      <c r="W493" s="55" t="n">
        <f aca="false">P493-Q493</f>
        <v>148143.33</v>
      </c>
      <c r="X493" s="55" t="n">
        <f aca="false">IF(P493=0,0,ROUND((P493-Q493)/P493*100,2))</f>
        <v>43.62</v>
      </c>
      <c r="Y493" s="55" t="n">
        <f aca="false">IFERROR(G493-F493,"")</f>
        <v>-1</v>
      </c>
      <c r="Z493" s="55" t="str">
        <f aca="false">IF(U493&lt;=0,"On Time","Late")</f>
        <v>Late</v>
      </c>
      <c r="AA493" s="55" t="str">
        <f aca="false">TEXT(E493,"yyyy-mm")</f>
        <v>2024-01</v>
      </c>
      <c r="AB493" s="55" t="n">
        <f aca="false">YEAR(E493)</f>
        <v>2024</v>
      </c>
    </row>
    <row r="494" customFormat="false" ht="15" hidden="false" customHeight="true" outlineLevel="0" collapsed="false">
      <c r="A494" s="52" t="s">
        <v>2628</v>
      </c>
      <c r="B494" s="52" t="s">
        <v>357</v>
      </c>
      <c r="C494" s="52" t="s">
        <v>2629</v>
      </c>
      <c r="D494" s="52" t="s">
        <v>2630</v>
      </c>
      <c r="E494" s="53" t="n">
        <v>45330</v>
      </c>
      <c r="F494" s="52" t="s">
        <v>2132</v>
      </c>
      <c r="G494" s="52" t="s">
        <v>2132</v>
      </c>
      <c r="H494" s="52" t="s">
        <v>18</v>
      </c>
      <c r="I494" s="52" t="s">
        <v>17</v>
      </c>
      <c r="J494" s="52" t="s">
        <v>1507</v>
      </c>
      <c r="K494" s="52" t="n">
        <v>1610</v>
      </c>
      <c r="L494" s="52" t="n">
        <v>1610</v>
      </c>
      <c r="M494" s="52" t="n">
        <v>966.47</v>
      </c>
      <c r="N494" s="52" t="n">
        <v>3</v>
      </c>
      <c r="O494" s="54" t="n">
        <f aca="false">ROUND(M494*(1-N494/100),2)</f>
        <v>937.48</v>
      </c>
      <c r="P494" s="54" t="n">
        <f aca="false">ROUND(O494*L494,2)</f>
        <v>1509342.8</v>
      </c>
      <c r="Q494" s="52" t="n">
        <v>748335.66</v>
      </c>
      <c r="R494" s="52" t="s">
        <v>380</v>
      </c>
      <c r="S494" s="54" t="n">
        <f aca="false">IF(K494=0,0,ROUND(L494/K494*100,2))</f>
        <v>100</v>
      </c>
      <c r="T494" s="52" t="s">
        <v>355</v>
      </c>
      <c r="U494" s="52" t="s">
        <v>46</v>
      </c>
      <c r="V494" s="52" t="n">
        <v>761007.14</v>
      </c>
      <c r="W494" s="55" t="n">
        <f aca="false">P494-Q494</f>
        <v>761007.14</v>
      </c>
      <c r="X494" s="55" t="n">
        <f aca="false">IF(P494=0,0,ROUND((P494-Q494)/P494*100,2))</f>
        <v>50.42</v>
      </c>
      <c r="Y494" s="55" t="n">
        <f aca="false">IFERROR(G494-F494,"")</f>
        <v>0</v>
      </c>
      <c r="Z494" s="55" t="str">
        <f aca="false">IF(U494&lt;=0,"On Time","Late")</f>
        <v>Late</v>
      </c>
      <c r="AA494" s="55" t="str">
        <f aca="false">TEXT(E494,"yyyy-mm")</f>
        <v>2024-02</v>
      </c>
      <c r="AB494" s="55" t="n">
        <f aca="false">YEAR(E494)</f>
        <v>2024</v>
      </c>
    </row>
    <row r="495" customFormat="false" ht="15" hidden="false" customHeight="true" outlineLevel="0" collapsed="false">
      <c r="A495" s="56" t="s">
        <v>2631</v>
      </c>
      <c r="B495" s="56" t="s">
        <v>648</v>
      </c>
      <c r="C495" s="56" t="s">
        <v>2632</v>
      </c>
      <c r="D495" s="56" t="s">
        <v>2633</v>
      </c>
      <c r="E495" s="57" t="n">
        <v>45550</v>
      </c>
      <c r="F495" s="56" t="s">
        <v>2634</v>
      </c>
      <c r="G495" s="56" t="s">
        <v>662</v>
      </c>
      <c r="H495" s="56" t="s">
        <v>18</v>
      </c>
      <c r="I495" s="56" t="s">
        <v>25</v>
      </c>
      <c r="J495" s="56" t="s">
        <v>2635</v>
      </c>
      <c r="K495" s="56" t="n">
        <v>422</v>
      </c>
      <c r="L495" s="56" t="n">
        <v>422</v>
      </c>
      <c r="M495" s="56" t="n">
        <v>412.25</v>
      </c>
      <c r="N495" s="56" t="n">
        <v>3.6</v>
      </c>
      <c r="O495" s="54" t="n">
        <f aca="false">ROUND(M495*(1-N495/100),2)</f>
        <v>397.41</v>
      </c>
      <c r="P495" s="54" t="n">
        <f aca="false">ROUND(O495*L495,2)</f>
        <v>167707.02</v>
      </c>
      <c r="Q495" s="56" t="n">
        <v>90175.34</v>
      </c>
      <c r="R495" s="56" t="s">
        <v>332</v>
      </c>
      <c r="S495" s="54" t="n">
        <f aca="false">IF(K495=0,0,ROUND(L495/K495*100,2))</f>
        <v>100</v>
      </c>
      <c r="T495" s="56" t="s">
        <v>372</v>
      </c>
      <c r="U495" s="56" t="s">
        <v>53</v>
      </c>
      <c r="V495" s="56" t="n">
        <v>77531.68</v>
      </c>
      <c r="W495" s="55" t="n">
        <f aca="false">P495-Q495</f>
        <v>77531.68</v>
      </c>
      <c r="X495" s="55" t="n">
        <f aca="false">IF(P495=0,0,ROUND((P495-Q495)/P495*100,2))</f>
        <v>46.23</v>
      </c>
      <c r="Y495" s="55" t="n">
        <f aca="false">IFERROR(G495-F495,"")</f>
        <v>3</v>
      </c>
      <c r="Z495" s="55" t="str">
        <f aca="false">IF(U495&lt;=0,"On Time","Late")</f>
        <v>Late</v>
      </c>
      <c r="AA495" s="55" t="str">
        <f aca="false">TEXT(E495,"yyyy-mm")</f>
        <v>2024-09</v>
      </c>
      <c r="AB495" s="55" t="n">
        <f aca="false">YEAR(E495)</f>
        <v>2024</v>
      </c>
    </row>
    <row r="496" customFormat="false" ht="15" hidden="false" customHeight="true" outlineLevel="0" collapsed="false">
      <c r="A496" s="52" t="s">
        <v>2636</v>
      </c>
      <c r="B496" s="52" t="s">
        <v>1061</v>
      </c>
      <c r="C496" s="52" t="s">
        <v>2637</v>
      </c>
      <c r="D496" s="52" t="s">
        <v>2276</v>
      </c>
      <c r="E496" s="53" t="n">
        <v>45361</v>
      </c>
      <c r="F496" s="52" t="s">
        <v>2638</v>
      </c>
      <c r="G496" s="52" t="s">
        <v>1505</v>
      </c>
      <c r="H496" s="52" t="s">
        <v>21</v>
      </c>
      <c r="I496" s="52" t="s">
        <v>27</v>
      </c>
      <c r="J496" s="52" t="s">
        <v>515</v>
      </c>
      <c r="K496" s="52" t="n">
        <v>288</v>
      </c>
      <c r="L496" s="52" t="n">
        <v>288</v>
      </c>
      <c r="M496" s="52" t="n">
        <v>962.63</v>
      </c>
      <c r="N496" s="52" t="n">
        <v>2.2</v>
      </c>
      <c r="O496" s="54" t="n">
        <f aca="false">ROUND(M496*(1-N496/100),2)</f>
        <v>941.45</v>
      </c>
      <c r="P496" s="54" t="n">
        <f aca="false">ROUND(O496*L496,2)</f>
        <v>271137.6</v>
      </c>
      <c r="Q496" s="52" t="n">
        <v>162777.88</v>
      </c>
      <c r="R496" s="52" t="s">
        <v>396</v>
      </c>
      <c r="S496" s="54" t="n">
        <f aca="false">IF(K496=0,0,ROUND(L496/K496*100,2))</f>
        <v>100</v>
      </c>
      <c r="T496" s="52" t="s">
        <v>1016</v>
      </c>
      <c r="U496" s="52" t="s">
        <v>47</v>
      </c>
      <c r="V496" s="52" t="n">
        <v>108359.72</v>
      </c>
      <c r="W496" s="55" t="n">
        <f aca="false">P496-Q496</f>
        <v>108359.72</v>
      </c>
      <c r="X496" s="55" t="n">
        <f aca="false">IF(P496=0,0,ROUND((P496-Q496)/P496*100,2))</f>
        <v>39.96</v>
      </c>
      <c r="Y496" s="55" t="n">
        <f aca="false">IFERROR(G496-F496,"")</f>
        <v>2</v>
      </c>
      <c r="Z496" s="55" t="str">
        <f aca="false">IF(U496&lt;=0,"On Time","Late")</f>
        <v>Late</v>
      </c>
      <c r="AA496" s="55" t="str">
        <f aca="false">TEXT(E496,"yyyy-mm")</f>
        <v>2024-03</v>
      </c>
      <c r="AB496" s="55" t="n">
        <f aca="false">YEAR(E496)</f>
        <v>2024</v>
      </c>
    </row>
    <row r="497" customFormat="false" ht="15" hidden="false" customHeight="true" outlineLevel="0" collapsed="false">
      <c r="A497" s="56" t="s">
        <v>2639</v>
      </c>
      <c r="B497" s="56" t="s">
        <v>422</v>
      </c>
      <c r="C497" s="56" t="s">
        <v>2640</v>
      </c>
      <c r="D497" s="56" t="s">
        <v>2641</v>
      </c>
      <c r="E497" s="57" t="n">
        <v>45303</v>
      </c>
      <c r="F497" s="56" t="s">
        <v>2642</v>
      </c>
      <c r="G497" s="56" t="s">
        <v>2643</v>
      </c>
      <c r="H497" s="56" t="s">
        <v>18</v>
      </c>
      <c r="I497" s="56" t="s">
        <v>27</v>
      </c>
      <c r="J497" s="56" t="s">
        <v>804</v>
      </c>
      <c r="K497" s="56" t="n">
        <v>523</v>
      </c>
      <c r="L497" s="56" t="n">
        <v>191</v>
      </c>
      <c r="M497" s="56" t="n">
        <v>602.6</v>
      </c>
      <c r="N497" s="56" t="n">
        <v>18.3</v>
      </c>
      <c r="O497" s="54" t="n">
        <f aca="false">ROUND(M497*(1-N497/100),2)</f>
        <v>492.32</v>
      </c>
      <c r="P497" s="54" t="n">
        <f aca="false">ROUND(O497*L497,2)</f>
        <v>94033.12</v>
      </c>
      <c r="Q497" s="56" t="n">
        <v>46097.45</v>
      </c>
      <c r="R497" s="56" t="s">
        <v>396</v>
      </c>
      <c r="S497" s="54" t="n">
        <f aca="false">IF(K497=0,0,ROUND(L497/K497*100,2))</f>
        <v>36.52</v>
      </c>
      <c r="T497" s="56" t="s">
        <v>838</v>
      </c>
      <c r="U497" s="56" t="s">
        <v>45</v>
      </c>
      <c r="V497" s="56" t="n">
        <v>47935.67</v>
      </c>
      <c r="W497" s="55" t="n">
        <f aca="false">P497-Q497</f>
        <v>47935.67</v>
      </c>
      <c r="X497" s="55" t="n">
        <f aca="false">IF(P497=0,0,ROUND((P497-Q497)/P497*100,2))</f>
        <v>50.98</v>
      </c>
      <c r="Y497" s="55" t="n">
        <f aca="false">IFERROR(G497-F497,"")</f>
        <v>1</v>
      </c>
      <c r="Z497" s="55" t="str">
        <f aca="false">IF(U497&lt;=0,"On Time","Late")</f>
        <v>Late</v>
      </c>
      <c r="AA497" s="55" t="str">
        <f aca="false">TEXT(E497,"yyyy-mm")</f>
        <v>2024-01</v>
      </c>
      <c r="AB497" s="55" t="n">
        <f aca="false">YEAR(E497)</f>
        <v>2024</v>
      </c>
    </row>
    <row r="498" customFormat="false" ht="15" hidden="false" customHeight="true" outlineLevel="0" collapsed="false">
      <c r="A498" s="52" t="s">
        <v>2644</v>
      </c>
      <c r="B498" s="52" t="s">
        <v>2512</v>
      </c>
      <c r="C498" s="52" t="s">
        <v>2338</v>
      </c>
      <c r="D498" s="52" t="s">
        <v>577</v>
      </c>
      <c r="E498" s="53" t="n">
        <v>45384</v>
      </c>
      <c r="F498" s="52" t="s">
        <v>2501</v>
      </c>
      <c r="G498" s="52" t="s">
        <v>1815</v>
      </c>
      <c r="H498" s="52" t="s">
        <v>15</v>
      </c>
      <c r="I498" s="52" t="s">
        <v>27</v>
      </c>
      <c r="J498" s="52" t="s">
        <v>831</v>
      </c>
      <c r="K498" s="52" t="n">
        <v>377</v>
      </c>
      <c r="L498" s="52" t="n">
        <v>377</v>
      </c>
      <c r="M498" s="52" t="n">
        <v>546.45</v>
      </c>
      <c r="N498" s="52" t="n">
        <v>16.7</v>
      </c>
      <c r="O498" s="54" t="n">
        <f aca="false">ROUND(M498*(1-N498/100),2)</f>
        <v>455.19</v>
      </c>
      <c r="P498" s="54" t="n">
        <f aca="false">ROUND(O498*L498,2)</f>
        <v>171606.63</v>
      </c>
      <c r="Q498" s="52" t="n">
        <v>72864.58</v>
      </c>
      <c r="R498" s="52" t="s">
        <v>332</v>
      </c>
      <c r="S498" s="54" t="n">
        <f aca="false">IF(K498=0,0,ROUND(L498/K498*100,2))</f>
        <v>100</v>
      </c>
      <c r="T498" s="52" t="s">
        <v>381</v>
      </c>
      <c r="U498" s="52" t="s">
        <v>48</v>
      </c>
      <c r="V498" s="52" t="n">
        <v>98742.05</v>
      </c>
      <c r="W498" s="55" t="n">
        <f aca="false">P498-Q498</f>
        <v>98742.05</v>
      </c>
      <c r="X498" s="55" t="n">
        <f aca="false">IF(P498=0,0,ROUND((P498-Q498)/P498*100,2))</f>
        <v>57.54</v>
      </c>
      <c r="Y498" s="55" t="n">
        <f aca="false">IFERROR(G498-F498,"")</f>
        <v>3</v>
      </c>
      <c r="Z498" s="55" t="str">
        <f aca="false">IF(U498&lt;=0,"On Time","Late")</f>
        <v>Late</v>
      </c>
      <c r="AA498" s="55" t="str">
        <f aca="false">TEXT(E498,"yyyy-mm")</f>
        <v>2024-04</v>
      </c>
      <c r="AB498" s="55" t="n">
        <f aca="false">YEAR(E498)</f>
        <v>2024</v>
      </c>
    </row>
    <row r="499" customFormat="false" ht="15" hidden="false" customHeight="true" outlineLevel="0" collapsed="false">
      <c r="A499" s="56" t="s">
        <v>2645</v>
      </c>
      <c r="B499" s="56" t="s">
        <v>2646</v>
      </c>
      <c r="C499" s="56" t="s">
        <v>1739</v>
      </c>
      <c r="D499" s="56" t="s">
        <v>2647</v>
      </c>
      <c r="E499" s="57" t="n">
        <v>44949</v>
      </c>
      <c r="F499" s="56" t="s">
        <v>1767</v>
      </c>
      <c r="G499" s="56" t="s">
        <v>2603</v>
      </c>
      <c r="H499" s="56" t="s">
        <v>21</v>
      </c>
      <c r="I499" s="56" t="s">
        <v>27</v>
      </c>
      <c r="J499" s="56" t="s">
        <v>507</v>
      </c>
      <c r="K499" s="56" t="n">
        <v>624</v>
      </c>
      <c r="L499" s="56" t="n">
        <v>624</v>
      </c>
      <c r="M499" s="56" t="n">
        <v>991.11</v>
      </c>
      <c r="N499" s="56" t="n">
        <v>12.7</v>
      </c>
      <c r="O499" s="54" t="n">
        <f aca="false">ROUND(M499*(1-N499/100),2)</f>
        <v>865.24</v>
      </c>
      <c r="P499" s="54" t="n">
        <f aca="false">ROUND(O499*L499,2)</f>
        <v>539909.76</v>
      </c>
      <c r="Q499" s="56" t="n">
        <v>256973.18</v>
      </c>
      <c r="R499" s="56" t="s">
        <v>380</v>
      </c>
      <c r="S499" s="54" t="n">
        <f aca="false">IF(K499=0,0,ROUND(L499/K499*100,2))</f>
        <v>100</v>
      </c>
      <c r="T499" s="56" t="s">
        <v>849</v>
      </c>
      <c r="U499" s="56" t="s">
        <v>33</v>
      </c>
      <c r="V499" s="56" t="n">
        <v>282936.58</v>
      </c>
      <c r="W499" s="55" t="n">
        <f aca="false">P499-Q499</f>
        <v>282936.58</v>
      </c>
      <c r="X499" s="55" t="n">
        <f aca="false">IF(P499=0,0,ROUND((P499-Q499)/P499*100,2))</f>
        <v>52.4</v>
      </c>
      <c r="Y499" s="55" t="n">
        <f aca="false">IFERROR(G499-F499,"")</f>
        <v>3</v>
      </c>
      <c r="Z499" s="55" t="str">
        <f aca="false">IF(U499&lt;=0,"On Time","Late")</f>
        <v>Late</v>
      </c>
      <c r="AA499" s="55" t="str">
        <f aca="false">TEXT(E499,"yyyy-mm")</f>
        <v>2023-01</v>
      </c>
      <c r="AB499" s="55" t="n">
        <f aca="false">YEAR(E499)</f>
        <v>2023</v>
      </c>
    </row>
    <row r="500" customFormat="false" ht="15" hidden="false" customHeight="true" outlineLevel="0" collapsed="false">
      <c r="A500" s="52" t="s">
        <v>2648</v>
      </c>
      <c r="B500" s="52" t="s">
        <v>826</v>
      </c>
      <c r="C500" s="52" t="s">
        <v>2649</v>
      </c>
      <c r="D500" s="52" t="s">
        <v>2171</v>
      </c>
      <c r="E500" s="53" t="n">
        <v>45252</v>
      </c>
      <c r="F500" s="52" t="s">
        <v>2650</v>
      </c>
      <c r="G500" s="52" t="s">
        <v>2651</v>
      </c>
      <c r="H500" s="52" t="s">
        <v>18</v>
      </c>
      <c r="I500" s="52" t="s">
        <v>23</v>
      </c>
      <c r="J500" s="52" t="s">
        <v>594</v>
      </c>
      <c r="K500" s="52" t="n">
        <v>22</v>
      </c>
      <c r="L500" s="52" t="n">
        <v>22</v>
      </c>
      <c r="M500" s="52" t="n">
        <v>797.31</v>
      </c>
      <c r="N500" s="52" t="n">
        <v>5.3</v>
      </c>
      <c r="O500" s="54" t="n">
        <f aca="false">ROUND(M500*(1-N500/100),2)</f>
        <v>755.05</v>
      </c>
      <c r="P500" s="54" t="n">
        <f aca="false">ROUND(O500*L500,2)</f>
        <v>16611.1</v>
      </c>
      <c r="Q500" s="52" t="n">
        <v>8824.82</v>
      </c>
      <c r="R500" s="52" t="s">
        <v>332</v>
      </c>
      <c r="S500" s="54" t="n">
        <f aca="false">IF(K500=0,0,ROUND(L500/K500*100,2))</f>
        <v>100</v>
      </c>
      <c r="T500" s="52" t="s">
        <v>999</v>
      </c>
      <c r="U500" s="52" t="s">
        <v>43</v>
      </c>
      <c r="V500" s="52" t="n">
        <v>7786.28</v>
      </c>
      <c r="W500" s="55" t="n">
        <f aca="false">P500-Q500</f>
        <v>7786.28</v>
      </c>
      <c r="X500" s="55" t="n">
        <f aca="false">IF(P500=0,0,ROUND((P500-Q500)/P500*100,2))</f>
        <v>46.87</v>
      </c>
      <c r="Y500" s="55" t="n">
        <f aca="false">IFERROR(G500-F500,"")</f>
        <v>1</v>
      </c>
      <c r="Z500" s="55" t="str">
        <f aca="false">IF(U500&lt;=0,"On Time","Late")</f>
        <v>Late</v>
      </c>
      <c r="AA500" s="55" t="str">
        <f aca="false">TEXT(E500,"yyyy-mm")</f>
        <v>2023-11</v>
      </c>
      <c r="AB500" s="55" t="n">
        <f aca="false">YEAR(E500)</f>
        <v>2023</v>
      </c>
    </row>
    <row r="501" customFormat="false" ht="15" hidden="false" customHeight="true" outlineLevel="0" collapsed="false">
      <c r="A501" s="56" t="s">
        <v>2652</v>
      </c>
      <c r="B501" s="56" t="s">
        <v>1183</v>
      </c>
      <c r="C501" s="56" t="s">
        <v>2653</v>
      </c>
      <c r="D501" s="56" t="s">
        <v>2654</v>
      </c>
      <c r="E501" s="57" t="n">
        <v>45230</v>
      </c>
      <c r="F501" s="56" t="s">
        <v>1384</v>
      </c>
      <c r="G501" s="56" t="s">
        <v>1427</v>
      </c>
      <c r="H501" s="56" t="s">
        <v>12</v>
      </c>
      <c r="I501" s="56" t="s">
        <v>14</v>
      </c>
      <c r="J501" s="56" t="s">
        <v>370</v>
      </c>
      <c r="K501" s="56" t="n">
        <v>1812</v>
      </c>
      <c r="L501" s="56" t="n">
        <v>1812</v>
      </c>
      <c r="M501" s="56" t="n">
        <v>549.75</v>
      </c>
      <c r="N501" s="56" t="n">
        <v>16.5</v>
      </c>
      <c r="O501" s="54" t="n">
        <f aca="false">ROUND(M501*(1-N501/100),2)</f>
        <v>459.04</v>
      </c>
      <c r="P501" s="54" t="n">
        <f aca="false">ROUND(O501*L501,2)</f>
        <v>831780.48</v>
      </c>
      <c r="Q501" s="56" t="n">
        <v>480352.68</v>
      </c>
      <c r="R501" s="56" t="s">
        <v>332</v>
      </c>
      <c r="S501" s="54" t="n">
        <f aca="false">IF(K501=0,0,ROUND(L501/K501*100,2))</f>
        <v>100</v>
      </c>
      <c r="T501" s="56" t="s">
        <v>475</v>
      </c>
      <c r="U501" s="56" t="s">
        <v>42</v>
      </c>
      <c r="V501" s="56" t="n">
        <v>351427.8</v>
      </c>
      <c r="W501" s="55" t="n">
        <f aca="false">P501-Q501</f>
        <v>351427.8</v>
      </c>
      <c r="X501" s="55" t="n">
        <f aca="false">IF(P501=0,0,ROUND((P501-Q501)/P501*100,2))</f>
        <v>42.25</v>
      </c>
      <c r="Y501" s="55" t="n">
        <f aca="false">IFERROR(G501-F501,"")</f>
        <v>-1</v>
      </c>
      <c r="Z501" s="55" t="str">
        <f aca="false">IF(U501&lt;=0,"On Time","Late")</f>
        <v>Late</v>
      </c>
      <c r="AA501" s="55" t="str">
        <f aca="false">TEXT(E501,"yyyy-mm")</f>
        <v>2023-10</v>
      </c>
      <c r="AB501" s="55" t="n">
        <f aca="false">YEAR(E501)</f>
        <v>2023</v>
      </c>
    </row>
    <row r="502" customFormat="false" ht="15" hidden="false" customHeight="true" outlineLevel="0" collapsed="false">
      <c r="A502" s="52" t="s">
        <v>2655</v>
      </c>
      <c r="B502" s="52" t="s">
        <v>2201</v>
      </c>
      <c r="C502" s="52" t="s">
        <v>1975</v>
      </c>
      <c r="D502" s="52" t="s">
        <v>2656</v>
      </c>
      <c r="E502" s="53" t="n">
        <v>45558</v>
      </c>
      <c r="F502" s="52" t="s">
        <v>2657</v>
      </c>
      <c r="G502" s="52" t="s">
        <v>2658</v>
      </c>
      <c r="H502" s="52" t="s">
        <v>15</v>
      </c>
      <c r="I502" s="52" t="s">
        <v>14</v>
      </c>
      <c r="J502" s="52" t="s">
        <v>2180</v>
      </c>
      <c r="K502" s="52" t="n">
        <v>1579</v>
      </c>
      <c r="L502" s="52" t="n">
        <v>1579</v>
      </c>
      <c r="M502" s="52" t="n">
        <v>348.7</v>
      </c>
      <c r="N502" s="52" t="n">
        <v>10.6</v>
      </c>
      <c r="O502" s="54" t="n">
        <f aca="false">ROUND(M502*(1-N502/100),2)</f>
        <v>311.74</v>
      </c>
      <c r="P502" s="54" t="n">
        <f aca="false">ROUND(O502*L502,2)</f>
        <v>492237.46</v>
      </c>
      <c r="Q502" s="52" t="n">
        <v>285656.36</v>
      </c>
      <c r="R502" s="52" t="s">
        <v>332</v>
      </c>
      <c r="S502" s="54" t="n">
        <f aca="false">IF(K502=0,0,ROUND(L502/K502*100,2))</f>
        <v>100</v>
      </c>
      <c r="T502" s="52" t="s">
        <v>1131</v>
      </c>
      <c r="U502" s="52" t="s">
        <v>53</v>
      </c>
      <c r="V502" s="52" t="n">
        <v>206581.1</v>
      </c>
      <c r="W502" s="55" t="n">
        <f aca="false">P502-Q502</f>
        <v>206581.1</v>
      </c>
      <c r="X502" s="55" t="n">
        <f aca="false">IF(P502=0,0,ROUND((P502-Q502)/P502*100,2))</f>
        <v>41.97</v>
      </c>
      <c r="Y502" s="55" t="n">
        <f aca="false">IFERROR(G502-F502,"")</f>
        <v>1</v>
      </c>
      <c r="Z502" s="55" t="str">
        <f aca="false">IF(U502&lt;=0,"On Time","Late")</f>
        <v>Late</v>
      </c>
      <c r="AA502" s="55" t="str">
        <f aca="false">TEXT(E502,"yyyy-mm")</f>
        <v>2024-09</v>
      </c>
      <c r="AB502" s="55" t="n">
        <f aca="false">YEAR(E502)</f>
        <v>2024</v>
      </c>
    </row>
    <row r="503" customFormat="false" ht="15" hidden="false" customHeight="true" outlineLevel="0" collapsed="false">
      <c r="A503" s="56" t="s">
        <v>2659</v>
      </c>
      <c r="B503" s="56" t="s">
        <v>1826</v>
      </c>
      <c r="C503" s="56" t="s">
        <v>2660</v>
      </c>
      <c r="D503" s="56" t="s">
        <v>2661</v>
      </c>
      <c r="E503" s="57" t="n">
        <v>45616</v>
      </c>
      <c r="F503" s="56" t="s">
        <v>2528</v>
      </c>
      <c r="G503" s="56" t="s">
        <v>2662</v>
      </c>
      <c r="H503" s="56" t="s">
        <v>21</v>
      </c>
      <c r="I503" s="56" t="s">
        <v>17</v>
      </c>
      <c r="J503" s="56" t="s">
        <v>379</v>
      </c>
      <c r="K503" s="56" t="n">
        <v>1921</v>
      </c>
      <c r="L503" s="56" t="n">
        <v>1921</v>
      </c>
      <c r="M503" s="56" t="n">
        <v>99.61</v>
      </c>
      <c r="N503" s="56" t="n">
        <v>14.2</v>
      </c>
      <c r="O503" s="54" t="n">
        <f aca="false">ROUND(M503*(1-N503/100),2)</f>
        <v>85.47</v>
      </c>
      <c r="P503" s="54" t="n">
        <f aca="false">ROUND(O503*L503,2)</f>
        <v>164187.87</v>
      </c>
      <c r="Q503" s="56" t="n">
        <v>92726.03</v>
      </c>
      <c r="R503" s="56" t="s">
        <v>340</v>
      </c>
      <c r="S503" s="54" t="n">
        <f aca="false">IF(K503=0,0,ROUND(L503/K503*100,2))</f>
        <v>100</v>
      </c>
      <c r="T503" s="56" t="s">
        <v>587</v>
      </c>
      <c r="U503" s="56" t="s">
        <v>55</v>
      </c>
      <c r="V503" s="56" t="n">
        <v>71461.84</v>
      </c>
      <c r="W503" s="55" t="n">
        <f aca="false">P503-Q503</f>
        <v>71461.84</v>
      </c>
      <c r="X503" s="55" t="n">
        <f aca="false">IF(P503=0,0,ROUND((P503-Q503)/P503*100,2))</f>
        <v>43.52</v>
      </c>
      <c r="Y503" s="55" t="n">
        <f aca="false">IFERROR(G503-F503,"")</f>
        <v>1</v>
      </c>
      <c r="Z503" s="55" t="str">
        <f aca="false">IF(U503&lt;=0,"On Time","Late")</f>
        <v>Late</v>
      </c>
      <c r="AA503" s="55" t="str">
        <f aca="false">TEXT(E503,"yyyy-mm")</f>
        <v>2024-11</v>
      </c>
      <c r="AB503" s="55" t="n">
        <f aca="false">YEAR(E503)</f>
        <v>2024</v>
      </c>
    </row>
    <row r="504" customFormat="false" ht="15" hidden="false" customHeight="true" outlineLevel="0" collapsed="false">
      <c r="A504" s="52" t="s">
        <v>2663</v>
      </c>
      <c r="B504" s="52" t="s">
        <v>581</v>
      </c>
      <c r="C504" s="52" t="s">
        <v>2664</v>
      </c>
      <c r="D504" s="52" t="s">
        <v>1683</v>
      </c>
      <c r="E504" s="53" t="n">
        <v>44932</v>
      </c>
      <c r="F504" s="52" t="s">
        <v>1166</v>
      </c>
      <c r="G504" s="52" t="s">
        <v>2665</v>
      </c>
      <c r="H504" s="52" t="s">
        <v>12</v>
      </c>
      <c r="I504" s="52" t="s">
        <v>27</v>
      </c>
      <c r="J504" s="52" t="s">
        <v>362</v>
      </c>
      <c r="K504" s="52" t="n">
        <v>922</v>
      </c>
      <c r="L504" s="52" t="n">
        <v>922</v>
      </c>
      <c r="M504" s="52" t="n">
        <v>316.39</v>
      </c>
      <c r="N504" s="52" t="n">
        <v>9.5</v>
      </c>
      <c r="O504" s="54" t="n">
        <f aca="false">ROUND(M504*(1-N504/100),2)</f>
        <v>286.33</v>
      </c>
      <c r="P504" s="54" t="n">
        <f aca="false">ROUND(O504*L504,2)</f>
        <v>263996.26</v>
      </c>
      <c r="Q504" s="52" t="n">
        <v>142139.08</v>
      </c>
      <c r="R504" s="52" t="s">
        <v>332</v>
      </c>
      <c r="S504" s="54" t="n">
        <f aca="false">IF(K504=0,0,ROUND(L504/K504*100,2))</f>
        <v>100</v>
      </c>
      <c r="T504" s="52" t="s">
        <v>341</v>
      </c>
      <c r="U504" s="52" t="s">
        <v>33</v>
      </c>
      <c r="V504" s="52" t="n">
        <v>121857.18</v>
      </c>
      <c r="W504" s="55" t="n">
        <f aca="false">P504-Q504</f>
        <v>121857.18</v>
      </c>
      <c r="X504" s="55" t="n">
        <f aca="false">IF(P504=0,0,ROUND((P504-Q504)/P504*100,2))</f>
        <v>46.16</v>
      </c>
      <c r="Y504" s="55" t="n">
        <f aca="false">IFERROR(G504-F504,"")</f>
        <v>3</v>
      </c>
      <c r="Z504" s="55" t="str">
        <f aca="false">IF(U504&lt;=0,"On Time","Late")</f>
        <v>Late</v>
      </c>
      <c r="AA504" s="55" t="str">
        <f aca="false">TEXT(E504,"yyyy-mm")</f>
        <v>2023-01</v>
      </c>
      <c r="AB504" s="55" t="n">
        <f aca="false">YEAR(E504)</f>
        <v>2023</v>
      </c>
    </row>
    <row r="505" customFormat="false" ht="15" hidden="false" customHeight="true" outlineLevel="0" collapsed="false">
      <c r="A505" s="56" t="s">
        <v>2666</v>
      </c>
      <c r="B505" s="56" t="s">
        <v>1640</v>
      </c>
      <c r="C505" s="56" t="s">
        <v>2028</v>
      </c>
      <c r="D505" s="56" t="s">
        <v>1667</v>
      </c>
      <c r="E505" s="57" t="n">
        <v>45262</v>
      </c>
      <c r="F505" s="56" t="s">
        <v>2667</v>
      </c>
      <c r="G505" s="56" t="s">
        <v>1248</v>
      </c>
      <c r="H505" s="56" t="s">
        <v>15</v>
      </c>
      <c r="I505" s="56" t="s">
        <v>27</v>
      </c>
      <c r="J505" s="56" t="s">
        <v>1285</v>
      </c>
      <c r="K505" s="56" t="n">
        <v>956</v>
      </c>
      <c r="L505" s="56" t="n">
        <v>45</v>
      </c>
      <c r="M505" s="56" t="n">
        <v>529.98</v>
      </c>
      <c r="N505" s="56" t="n">
        <v>12.8</v>
      </c>
      <c r="O505" s="54" t="n">
        <f aca="false">ROUND(M505*(1-N505/100),2)</f>
        <v>462.14</v>
      </c>
      <c r="P505" s="54" t="n">
        <f aca="false">ROUND(O505*L505,2)</f>
        <v>20796.3</v>
      </c>
      <c r="Q505" s="56" t="n">
        <v>13255.64</v>
      </c>
      <c r="R505" s="56" t="s">
        <v>332</v>
      </c>
      <c r="S505" s="54" t="n">
        <f aca="false">IF(K505=0,0,ROUND(L505/K505*100,2))</f>
        <v>4.71</v>
      </c>
      <c r="T505" s="56" t="s">
        <v>508</v>
      </c>
      <c r="U505" s="56" t="s">
        <v>44</v>
      </c>
      <c r="V505" s="56" t="n">
        <v>7540.66</v>
      </c>
      <c r="W505" s="55" t="n">
        <f aca="false">P505-Q505</f>
        <v>7540.66</v>
      </c>
      <c r="X505" s="55" t="n">
        <f aca="false">IF(P505=0,0,ROUND((P505-Q505)/P505*100,2))</f>
        <v>36.26</v>
      </c>
      <c r="Y505" s="55" t="n">
        <f aca="false">IFERROR(G505-F505,"")</f>
        <v>3</v>
      </c>
      <c r="Z505" s="55" t="str">
        <f aca="false">IF(U505&lt;=0,"On Time","Late")</f>
        <v>Late</v>
      </c>
      <c r="AA505" s="55" t="str">
        <f aca="false">TEXT(E505,"yyyy-mm")</f>
        <v>2023-12</v>
      </c>
      <c r="AB505" s="55" t="n">
        <f aca="false">YEAR(E505)</f>
        <v>2023</v>
      </c>
    </row>
    <row r="506" customFormat="false" ht="15" hidden="false" customHeight="true" outlineLevel="0" collapsed="false">
      <c r="A506" s="52" t="s">
        <v>2668</v>
      </c>
      <c r="B506" s="52" t="s">
        <v>2037</v>
      </c>
      <c r="C506" s="52" t="s">
        <v>2394</v>
      </c>
      <c r="D506" s="52" t="s">
        <v>352</v>
      </c>
      <c r="E506" s="53" t="n">
        <v>45517</v>
      </c>
      <c r="F506" s="52" t="s">
        <v>916</v>
      </c>
      <c r="G506" s="52" t="s">
        <v>817</v>
      </c>
      <c r="H506" s="52" t="s">
        <v>12</v>
      </c>
      <c r="I506" s="52" t="s">
        <v>14</v>
      </c>
      <c r="J506" s="52" t="s">
        <v>474</v>
      </c>
      <c r="K506" s="52" t="n">
        <v>1551</v>
      </c>
      <c r="L506" s="52" t="n">
        <v>1551</v>
      </c>
      <c r="M506" s="52" t="n">
        <v>246.78</v>
      </c>
      <c r="N506" s="52" t="n">
        <v>3.3</v>
      </c>
      <c r="O506" s="54" t="n">
        <f aca="false">ROUND(M506*(1-N506/100),2)</f>
        <v>238.64</v>
      </c>
      <c r="P506" s="54" t="n">
        <f aca="false">ROUND(O506*L506,2)</f>
        <v>370130.64</v>
      </c>
      <c r="Q506" s="52" t="n">
        <v>164745.42</v>
      </c>
      <c r="R506" s="52" t="s">
        <v>332</v>
      </c>
      <c r="S506" s="54" t="n">
        <f aca="false">IF(K506=0,0,ROUND(L506/K506*100,2))</f>
        <v>100</v>
      </c>
      <c r="T506" s="52" t="s">
        <v>428</v>
      </c>
      <c r="U506" s="52" t="s">
        <v>52</v>
      </c>
      <c r="V506" s="52" t="n">
        <v>205385.22</v>
      </c>
      <c r="W506" s="55" t="n">
        <f aca="false">P506-Q506</f>
        <v>205385.22</v>
      </c>
      <c r="X506" s="55" t="n">
        <f aca="false">IF(P506=0,0,ROUND((P506-Q506)/P506*100,2))</f>
        <v>55.49</v>
      </c>
      <c r="Y506" s="55" t="n">
        <f aca="false">IFERROR(G506-F506,"")</f>
        <v>-1</v>
      </c>
      <c r="Z506" s="55" t="str">
        <f aca="false">IF(U506&lt;=0,"On Time","Late")</f>
        <v>Late</v>
      </c>
      <c r="AA506" s="55" t="str">
        <f aca="false">TEXT(E506,"yyyy-mm")</f>
        <v>2024-08</v>
      </c>
      <c r="AB506" s="55" t="n">
        <f aca="false">YEAR(E506)</f>
        <v>2024</v>
      </c>
    </row>
    <row r="507" customFormat="false" ht="15" hidden="false" customHeight="true" outlineLevel="0" collapsed="false">
      <c r="A507" s="56" t="s">
        <v>2669</v>
      </c>
      <c r="B507" s="56" t="s">
        <v>1489</v>
      </c>
      <c r="C507" s="56" t="s">
        <v>2670</v>
      </c>
      <c r="D507" s="56" t="s">
        <v>2671</v>
      </c>
      <c r="E507" s="57" t="n">
        <v>45346</v>
      </c>
      <c r="F507" s="56" t="s">
        <v>2413</v>
      </c>
      <c r="G507" s="56" t="s">
        <v>1026</v>
      </c>
      <c r="H507" s="56" t="s">
        <v>18</v>
      </c>
      <c r="I507" s="56" t="s">
        <v>11</v>
      </c>
      <c r="J507" s="56" t="s">
        <v>594</v>
      </c>
      <c r="K507" s="56" t="n">
        <v>1880</v>
      </c>
      <c r="L507" s="56" t="n">
        <v>1320</v>
      </c>
      <c r="M507" s="56" t="n">
        <v>357.05</v>
      </c>
      <c r="N507" s="56" t="n">
        <v>18.9</v>
      </c>
      <c r="O507" s="54" t="n">
        <f aca="false">ROUND(M507*(1-N507/100),2)</f>
        <v>289.57</v>
      </c>
      <c r="P507" s="54" t="n">
        <f aca="false">ROUND(O507*L507,2)</f>
        <v>382232.4</v>
      </c>
      <c r="Q507" s="56" t="n">
        <v>214795.31</v>
      </c>
      <c r="R507" s="56" t="s">
        <v>396</v>
      </c>
      <c r="S507" s="54" t="n">
        <f aca="false">IF(K507=0,0,ROUND(L507/K507*100,2))</f>
        <v>70.21</v>
      </c>
      <c r="T507" s="56" t="s">
        <v>363</v>
      </c>
      <c r="U507" s="56" t="s">
        <v>46</v>
      </c>
      <c r="V507" s="56" t="n">
        <v>167437.09</v>
      </c>
      <c r="W507" s="55" t="n">
        <f aca="false">P507-Q507</f>
        <v>167437.09</v>
      </c>
      <c r="X507" s="55" t="n">
        <f aca="false">IF(P507=0,0,ROUND((P507-Q507)/P507*100,2))</f>
        <v>43.81</v>
      </c>
      <c r="Y507" s="55" t="n">
        <f aca="false">IFERROR(G507-F507,"")</f>
        <v>3</v>
      </c>
      <c r="Z507" s="55" t="str">
        <f aca="false">IF(U507&lt;=0,"On Time","Late")</f>
        <v>Late</v>
      </c>
      <c r="AA507" s="55" t="str">
        <f aca="false">TEXT(E507,"yyyy-mm")</f>
        <v>2024-02</v>
      </c>
      <c r="AB507" s="55" t="n">
        <f aca="false">YEAR(E507)</f>
        <v>2024</v>
      </c>
    </row>
    <row r="508" customFormat="false" ht="15" hidden="false" customHeight="true" outlineLevel="0" collapsed="false">
      <c r="A508" s="52" t="s">
        <v>2672</v>
      </c>
      <c r="B508" s="52" t="s">
        <v>2182</v>
      </c>
      <c r="C508" s="52" t="s">
        <v>2673</v>
      </c>
      <c r="D508" s="52" t="s">
        <v>2674</v>
      </c>
      <c r="E508" s="53" t="n">
        <v>45229</v>
      </c>
      <c r="F508" s="52" t="s">
        <v>2675</v>
      </c>
      <c r="G508" s="52" t="s">
        <v>1426</v>
      </c>
      <c r="H508" s="52" t="s">
        <v>9</v>
      </c>
      <c r="I508" s="52" t="s">
        <v>20</v>
      </c>
      <c r="J508" s="52" t="s">
        <v>818</v>
      </c>
      <c r="K508" s="52" t="n">
        <v>932</v>
      </c>
      <c r="L508" s="52" t="n">
        <v>932</v>
      </c>
      <c r="M508" s="52" t="n">
        <v>595.54</v>
      </c>
      <c r="N508" s="52" t="n">
        <v>0.5</v>
      </c>
      <c r="O508" s="54" t="n">
        <f aca="false">ROUND(M508*(1-N508/100),2)</f>
        <v>592.56</v>
      </c>
      <c r="P508" s="54" t="n">
        <f aca="false">ROUND(O508*L508,2)</f>
        <v>552265.92</v>
      </c>
      <c r="Q508" s="52" t="n">
        <v>348511.32</v>
      </c>
      <c r="R508" s="52" t="s">
        <v>332</v>
      </c>
      <c r="S508" s="54" t="n">
        <f aca="false">IF(K508=0,0,ROUND(L508/K508*100,2))</f>
        <v>100</v>
      </c>
      <c r="T508" s="52" t="s">
        <v>653</v>
      </c>
      <c r="U508" s="52" t="s">
        <v>42</v>
      </c>
      <c r="V508" s="52" t="n">
        <v>203754.6</v>
      </c>
      <c r="W508" s="55" t="n">
        <f aca="false">P508-Q508</f>
        <v>203754.6</v>
      </c>
      <c r="X508" s="55" t="n">
        <f aca="false">IF(P508=0,0,ROUND((P508-Q508)/P508*100,2))</f>
        <v>36.89</v>
      </c>
      <c r="Y508" s="55" t="n">
        <f aca="false">IFERROR(G508-F508,"")</f>
        <v>-1</v>
      </c>
      <c r="Z508" s="55" t="str">
        <f aca="false">IF(U508&lt;=0,"On Time","Late")</f>
        <v>Late</v>
      </c>
      <c r="AA508" s="55" t="str">
        <f aca="false">TEXT(E508,"yyyy-mm")</f>
        <v>2023-10</v>
      </c>
      <c r="AB508" s="55" t="n">
        <f aca="false">YEAR(E508)</f>
        <v>2023</v>
      </c>
    </row>
    <row r="509" customFormat="false" ht="15" hidden="false" customHeight="true" outlineLevel="0" collapsed="false">
      <c r="A509" s="56" t="s">
        <v>2676</v>
      </c>
      <c r="B509" s="56" t="s">
        <v>1733</v>
      </c>
      <c r="C509" s="56" t="s">
        <v>2677</v>
      </c>
      <c r="D509" s="56" t="s">
        <v>2678</v>
      </c>
      <c r="E509" s="57" t="n">
        <v>44973</v>
      </c>
      <c r="F509" s="56" t="s">
        <v>2679</v>
      </c>
      <c r="G509" s="56" t="s">
        <v>2680</v>
      </c>
      <c r="H509" s="56" t="s">
        <v>12</v>
      </c>
      <c r="I509" s="56" t="s">
        <v>20</v>
      </c>
      <c r="J509" s="56" t="s">
        <v>507</v>
      </c>
      <c r="K509" s="56" t="n">
        <v>828</v>
      </c>
      <c r="L509" s="56" t="n">
        <v>828</v>
      </c>
      <c r="M509" s="56" t="n">
        <v>413.39</v>
      </c>
      <c r="N509" s="56" t="n">
        <v>6.2</v>
      </c>
      <c r="O509" s="54" t="n">
        <f aca="false">ROUND(M509*(1-N509/100),2)</f>
        <v>387.76</v>
      </c>
      <c r="P509" s="54" t="n">
        <f aca="false">ROUND(O509*L509,2)</f>
        <v>321065.28</v>
      </c>
      <c r="Q509" s="56" t="n">
        <v>148710.45</v>
      </c>
      <c r="R509" s="56" t="s">
        <v>340</v>
      </c>
      <c r="S509" s="54" t="n">
        <f aca="false">IF(K509=0,0,ROUND(L509/K509*100,2))</f>
        <v>100</v>
      </c>
      <c r="T509" s="56" t="s">
        <v>805</v>
      </c>
      <c r="U509" s="56" t="s">
        <v>34</v>
      </c>
      <c r="V509" s="56" t="n">
        <v>172354.83</v>
      </c>
      <c r="W509" s="55" t="n">
        <f aca="false">P509-Q509</f>
        <v>172354.83</v>
      </c>
      <c r="X509" s="55" t="n">
        <f aca="false">IF(P509=0,0,ROUND((P509-Q509)/P509*100,2))</f>
        <v>53.68</v>
      </c>
      <c r="Y509" s="55" t="n">
        <f aca="false">IFERROR(G509-F509,"")</f>
        <v>1</v>
      </c>
      <c r="Z509" s="55" t="str">
        <f aca="false">IF(U509&lt;=0,"On Time","Late")</f>
        <v>Late</v>
      </c>
      <c r="AA509" s="55" t="str">
        <f aca="false">TEXT(E509,"yyyy-mm")</f>
        <v>2023-02</v>
      </c>
      <c r="AB509" s="55" t="n">
        <f aca="false">YEAR(E509)</f>
        <v>2023</v>
      </c>
    </row>
    <row r="510" customFormat="false" ht="15" hidden="false" customHeight="true" outlineLevel="0" collapsed="false">
      <c r="A510" s="52" t="s">
        <v>2681</v>
      </c>
      <c r="B510" s="52" t="s">
        <v>1637</v>
      </c>
      <c r="C510" s="52" t="s">
        <v>2682</v>
      </c>
      <c r="D510" s="52" t="s">
        <v>2683</v>
      </c>
      <c r="E510" s="53" t="n">
        <v>45071</v>
      </c>
      <c r="F510" s="52" t="s">
        <v>2684</v>
      </c>
      <c r="G510" s="52" t="s">
        <v>2685</v>
      </c>
      <c r="H510" s="52" t="s">
        <v>18</v>
      </c>
      <c r="I510" s="52" t="s">
        <v>27</v>
      </c>
      <c r="J510" s="52" t="s">
        <v>379</v>
      </c>
      <c r="K510" s="52" t="n">
        <v>1496</v>
      </c>
      <c r="L510" s="52" t="n">
        <v>1496</v>
      </c>
      <c r="M510" s="52" t="n">
        <v>241.97</v>
      </c>
      <c r="N510" s="52" t="n">
        <v>1.8</v>
      </c>
      <c r="O510" s="54" t="n">
        <f aca="false">ROUND(M510*(1-N510/100),2)</f>
        <v>237.61</v>
      </c>
      <c r="P510" s="54" t="n">
        <f aca="false">ROUND(O510*L510,2)</f>
        <v>355464.56</v>
      </c>
      <c r="Q510" s="52" t="n">
        <v>215317.67</v>
      </c>
      <c r="R510" s="52" t="s">
        <v>340</v>
      </c>
      <c r="S510" s="54" t="n">
        <f aca="false">IF(K510=0,0,ROUND(L510/K510*100,2))</f>
        <v>100</v>
      </c>
      <c r="T510" s="52" t="s">
        <v>459</v>
      </c>
      <c r="U510" s="52" t="s">
        <v>37</v>
      </c>
      <c r="V510" s="52" t="n">
        <v>140146.89</v>
      </c>
      <c r="W510" s="55" t="n">
        <f aca="false">P510-Q510</f>
        <v>140146.89</v>
      </c>
      <c r="X510" s="55" t="n">
        <f aca="false">IF(P510=0,0,ROUND((P510-Q510)/P510*100,2))</f>
        <v>39.43</v>
      </c>
      <c r="Y510" s="55" t="n">
        <f aca="false">IFERROR(G510-F510,"")</f>
        <v>1</v>
      </c>
      <c r="Z510" s="55" t="str">
        <f aca="false">IF(U510&lt;=0,"On Time","Late")</f>
        <v>Late</v>
      </c>
      <c r="AA510" s="55" t="str">
        <f aca="false">TEXT(E510,"yyyy-mm")</f>
        <v>2023-05</v>
      </c>
      <c r="AB510" s="55" t="n">
        <f aca="false">YEAR(E510)</f>
        <v>2023</v>
      </c>
    </row>
    <row r="511" customFormat="false" ht="15" hidden="false" customHeight="true" outlineLevel="0" collapsed="false">
      <c r="A511" s="56" t="s">
        <v>2686</v>
      </c>
      <c r="B511" s="56" t="s">
        <v>2083</v>
      </c>
      <c r="C511" s="56" t="s">
        <v>2687</v>
      </c>
      <c r="D511" s="56" t="s">
        <v>2688</v>
      </c>
      <c r="E511" s="57" t="n">
        <v>45441</v>
      </c>
      <c r="F511" s="56" t="s">
        <v>2689</v>
      </c>
      <c r="G511" s="56" t="s">
        <v>2690</v>
      </c>
      <c r="H511" s="56" t="s">
        <v>18</v>
      </c>
      <c r="I511" s="56" t="s">
        <v>14</v>
      </c>
      <c r="J511" s="56" t="s">
        <v>1197</v>
      </c>
      <c r="K511" s="56" t="n">
        <v>366</v>
      </c>
      <c r="L511" s="56" t="n">
        <v>366</v>
      </c>
      <c r="M511" s="56" t="n">
        <v>941.07</v>
      </c>
      <c r="N511" s="56" t="n">
        <v>16.1</v>
      </c>
      <c r="O511" s="54" t="n">
        <f aca="false">ROUND(M511*(1-N511/100),2)</f>
        <v>789.56</v>
      </c>
      <c r="P511" s="54" t="n">
        <f aca="false">ROUND(O511*L511,2)</f>
        <v>288978.96</v>
      </c>
      <c r="Q511" s="56" t="n">
        <v>182247.92</v>
      </c>
      <c r="R511" s="56" t="s">
        <v>380</v>
      </c>
      <c r="S511" s="54" t="n">
        <f aca="false">IF(K511=0,0,ROUND(L511/K511*100,2))</f>
        <v>100</v>
      </c>
      <c r="T511" s="56" t="s">
        <v>838</v>
      </c>
      <c r="U511" s="56" t="s">
        <v>49</v>
      </c>
      <c r="V511" s="56" t="n">
        <v>106731.04</v>
      </c>
      <c r="W511" s="55" t="n">
        <f aca="false">P511-Q511</f>
        <v>106731.04</v>
      </c>
      <c r="X511" s="55" t="n">
        <f aca="false">IF(P511=0,0,ROUND((P511-Q511)/P511*100,2))</f>
        <v>36.93</v>
      </c>
      <c r="Y511" s="55" t="n">
        <f aca="false">IFERROR(G511-F511,"")</f>
        <v>2</v>
      </c>
      <c r="Z511" s="55" t="str">
        <f aca="false">IF(U511&lt;=0,"On Time","Late")</f>
        <v>Late</v>
      </c>
      <c r="AA511" s="55" t="str">
        <f aca="false">TEXT(E511,"yyyy-mm")</f>
        <v>2024-05</v>
      </c>
      <c r="AB511" s="55" t="n">
        <f aca="false">YEAR(E511)</f>
        <v>2024</v>
      </c>
    </row>
    <row r="512" customFormat="false" ht="15" hidden="false" customHeight="true" outlineLevel="0" collapsed="false">
      <c r="A512" s="52" t="s">
        <v>2691</v>
      </c>
      <c r="B512" s="52" t="s">
        <v>1711</v>
      </c>
      <c r="C512" s="52" t="s">
        <v>2046</v>
      </c>
      <c r="D512" s="52" t="s">
        <v>1597</v>
      </c>
      <c r="E512" s="53" t="n">
        <v>44602</v>
      </c>
      <c r="F512" s="52" t="s">
        <v>2692</v>
      </c>
      <c r="G512" s="52" t="s">
        <v>1044</v>
      </c>
      <c r="H512" s="52" t="s">
        <v>9</v>
      </c>
      <c r="I512" s="52" t="s">
        <v>14</v>
      </c>
      <c r="J512" s="52" t="s">
        <v>481</v>
      </c>
      <c r="K512" s="52" t="n">
        <v>53</v>
      </c>
      <c r="L512" s="52" t="n">
        <v>39</v>
      </c>
      <c r="M512" s="52" t="n">
        <v>933.19</v>
      </c>
      <c r="N512" s="52" t="n">
        <v>0</v>
      </c>
      <c r="O512" s="54" t="n">
        <f aca="false">ROUND(M512*(1-N512/100),2)</f>
        <v>933.19</v>
      </c>
      <c r="P512" s="54" t="n">
        <f aca="false">ROUND(O512*L512,2)</f>
        <v>36394.41</v>
      </c>
      <c r="Q512" s="52" t="n">
        <v>19651.1</v>
      </c>
      <c r="R512" s="52" t="s">
        <v>380</v>
      </c>
      <c r="S512" s="54" t="n">
        <f aca="false">IF(K512=0,0,ROUND(L512/K512*100,2))</f>
        <v>73.58</v>
      </c>
      <c r="T512" s="52" t="s">
        <v>452</v>
      </c>
      <c r="U512" s="52" t="s">
        <v>13</v>
      </c>
      <c r="V512" s="52" t="n">
        <v>16743.31</v>
      </c>
      <c r="W512" s="55" t="n">
        <f aca="false">P512-Q512</f>
        <v>16743.31</v>
      </c>
      <c r="X512" s="55" t="n">
        <f aca="false">IF(P512=0,0,ROUND((P512-Q512)/P512*100,2))</f>
        <v>46.01</v>
      </c>
      <c r="Y512" s="55" t="n">
        <f aca="false">IFERROR(G512-F512,"")</f>
        <v>2</v>
      </c>
      <c r="Z512" s="55" t="str">
        <f aca="false">IF(U512&lt;=0,"On Time","Late")</f>
        <v>Late</v>
      </c>
      <c r="AA512" s="55" t="str">
        <f aca="false">TEXT(E512,"yyyy-mm")</f>
        <v>2022-02</v>
      </c>
      <c r="AB512" s="55" t="n">
        <f aca="false">YEAR(E512)</f>
        <v>2022</v>
      </c>
    </row>
    <row r="513" customFormat="false" ht="15" hidden="false" customHeight="true" outlineLevel="0" collapsed="false">
      <c r="A513" s="56" t="s">
        <v>2693</v>
      </c>
      <c r="B513" s="56" t="s">
        <v>2694</v>
      </c>
      <c r="C513" s="56" t="s">
        <v>2526</v>
      </c>
      <c r="D513" s="56" t="s">
        <v>2695</v>
      </c>
      <c r="E513" s="57" t="n">
        <v>44704</v>
      </c>
      <c r="F513" s="56" t="s">
        <v>1360</v>
      </c>
      <c r="G513" s="56" t="s">
        <v>1251</v>
      </c>
      <c r="H513" s="56" t="s">
        <v>9</v>
      </c>
      <c r="I513" s="56" t="s">
        <v>25</v>
      </c>
      <c r="J513" s="56" t="s">
        <v>1305</v>
      </c>
      <c r="K513" s="56" t="n">
        <v>1479</v>
      </c>
      <c r="L513" s="56" t="n">
        <v>1479</v>
      </c>
      <c r="M513" s="56" t="n">
        <v>417.51</v>
      </c>
      <c r="N513" s="56" t="n">
        <v>5.1</v>
      </c>
      <c r="O513" s="54" t="n">
        <f aca="false">ROUND(M513*(1-N513/100),2)</f>
        <v>396.22</v>
      </c>
      <c r="P513" s="54" t="n">
        <f aca="false">ROUND(O513*L513,2)</f>
        <v>586009.38</v>
      </c>
      <c r="Q513" s="56" t="n">
        <v>295176.36</v>
      </c>
      <c r="R513" s="56" t="s">
        <v>371</v>
      </c>
      <c r="S513" s="54" t="n">
        <f aca="false">IF(K513=0,0,ROUND(L513/K513*100,2))</f>
        <v>100</v>
      </c>
      <c r="T513" s="56" t="s">
        <v>372</v>
      </c>
      <c r="U513" s="56" t="s">
        <v>22</v>
      </c>
      <c r="V513" s="56" t="n">
        <v>290833.02</v>
      </c>
      <c r="W513" s="55" t="n">
        <f aca="false">P513-Q513</f>
        <v>290833.02</v>
      </c>
      <c r="X513" s="55" t="n">
        <f aca="false">IF(P513=0,0,ROUND((P513-Q513)/P513*100,2))</f>
        <v>49.63</v>
      </c>
      <c r="Y513" s="55" t="n">
        <f aca="false">IFERROR(G513-F513,"")</f>
        <v>2</v>
      </c>
      <c r="Z513" s="55" t="str">
        <f aca="false">IF(U513&lt;=0,"On Time","Late")</f>
        <v>Late</v>
      </c>
      <c r="AA513" s="55" t="str">
        <f aca="false">TEXT(E513,"yyyy-mm")</f>
        <v>2022-05</v>
      </c>
      <c r="AB513" s="55" t="n">
        <f aca="false">YEAR(E513)</f>
        <v>2022</v>
      </c>
    </row>
    <row r="514" customFormat="false" ht="15" hidden="false" customHeight="true" outlineLevel="0" collapsed="false">
      <c r="A514" s="52" t="s">
        <v>2696</v>
      </c>
      <c r="B514" s="52" t="s">
        <v>2697</v>
      </c>
      <c r="C514" s="52" t="s">
        <v>2014</v>
      </c>
      <c r="D514" s="52" t="s">
        <v>2698</v>
      </c>
      <c r="E514" s="53" t="n">
        <v>44689</v>
      </c>
      <c r="F514" s="52" t="s">
        <v>1389</v>
      </c>
      <c r="G514" s="52" t="s">
        <v>1902</v>
      </c>
      <c r="H514" s="52" t="s">
        <v>21</v>
      </c>
      <c r="I514" s="52" t="s">
        <v>27</v>
      </c>
      <c r="J514" s="52" t="s">
        <v>419</v>
      </c>
      <c r="K514" s="52" t="n">
        <v>1257</v>
      </c>
      <c r="L514" s="52" t="n">
        <v>1257</v>
      </c>
      <c r="M514" s="52" t="n">
        <v>934.22</v>
      </c>
      <c r="N514" s="52" t="n">
        <v>3.2</v>
      </c>
      <c r="O514" s="54" t="n">
        <f aca="false">ROUND(M514*(1-N514/100),2)</f>
        <v>904.32</v>
      </c>
      <c r="P514" s="54" t="n">
        <f aca="false">ROUND(O514*L514,2)</f>
        <v>1136730.24</v>
      </c>
      <c r="Q514" s="52" t="n">
        <v>580332.18</v>
      </c>
      <c r="R514" s="52" t="s">
        <v>332</v>
      </c>
      <c r="S514" s="54" t="n">
        <f aca="false">IF(K514=0,0,ROUND(L514/K514*100,2))</f>
        <v>100</v>
      </c>
      <c r="T514" s="52" t="s">
        <v>516</v>
      </c>
      <c r="U514" s="52" t="s">
        <v>22</v>
      </c>
      <c r="V514" s="52" t="n">
        <v>556398.06</v>
      </c>
      <c r="W514" s="55" t="n">
        <f aca="false">P514-Q514</f>
        <v>556398.06</v>
      </c>
      <c r="X514" s="55" t="n">
        <f aca="false">IF(P514=0,0,ROUND((P514-Q514)/P514*100,2))</f>
        <v>48.95</v>
      </c>
      <c r="Y514" s="55" t="n">
        <f aca="false">IFERROR(G514-F514,"")</f>
        <v>3</v>
      </c>
      <c r="Z514" s="55" t="str">
        <f aca="false">IF(U514&lt;=0,"On Time","Late")</f>
        <v>Late</v>
      </c>
      <c r="AA514" s="55" t="str">
        <f aca="false">TEXT(E514,"yyyy-mm")</f>
        <v>2022-05</v>
      </c>
      <c r="AB514" s="55" t="n">
        <f aca="false">YEAR(E514)</f>
        <v>2022</v>
      </c>
    </row>
    <row r="515" customFormat="false" ht="15" hidden="false" customHeight="true" outlineLevel="0" collapsed="false">
      <c r="A515" s="56" t="s">
        <v>2699</v>
      </c>
      <c r="B515" s="56" t="s">
        <v>2700</v>
      </c>
      <c r="C515" s="56" t="s">
        <v>2701</v>
      </c>
      <c r="D515" s="56" t="s">
        <v>2702</v>
      </c>
      <c r="E515" s="57" t="n">
        <v>45512</v>
      </c>
      <c r="F515" s="56" t="s">
        <v>2703</v>
      </c>
      <c r="G515" s="56" t="s">
        <v>816</v>
      </c>
      <c r="H515" s="56" t="s">
        <v>9</v>
      </c>
      <c r="I515" s="56" t="s">
        <v>23</v>
      </c>
      <c r="J515" s="56" t="s">
        <v>1191</v>
      </c>
      <c r="K515" s="56" t="n">
        <v>1209</v>
      </c>
      <c r="L515" s="56" t="n">
        <v>1209</v>
      </c>
      <c r="M515" s="56" t="n">
        <v>172.99</v>
      </c>
      <c r="N515" s="56" t="n">
        <v>9.6</v>
      </c>
      <c r="O515" s="54" t="n">
        <f aca="false">ROUND(M515*(1-N515/100),2)</f>
        <v>156.38</v>
      </c>
      <c r="P515" s="54" t="n">
        <f aca="false">ROUND(O515*L515,2)</f>
        <v>189063.42</v>
      </c>
      <c r="Q515" s="56" t="n">
        <v>83356.03</v>
      </c>
      <c r="R515" s="56" t="s">
        <v>371</v>
      </c>
      <c r="S515" s="54" t="n">
        <f aca="false">IF(K515=0,0,ROUND(L515/K515*100,2))</f>
        <v>100</v>
      </c>
      <c r="T515" s="56" t="s">
        <v>348</v>
      </c>
      <c r="U515" s="56" t="s">
        <v>52</v>
      </c>
      <c r="V515" s="56" t="n">
        <v>105707.39</v>
      </c>
      <c r="W515" s="55" t="n">
        <f aca="false">P515-Q515</f>
        <v>105707.39</v>
      </c>
      <c r="X515" s="55" t="n">
        <f aca="false">IF(P515=0,0,ROUND((P515-Q515)/P515*100,2))</f>
        <v>55.91</v>
      </c>
      <c r="Y515" s="55" t="n">
        <f aca="false">IFERROR(G515-F515,"")</f>
        <v>-1</v>
      </c>
      <c r="Z515" s="55" t="str">
        <f aca="false">IF(U515&lt;=0,"On Time","Late")</f>
        <v>Late</v>
      </c>
      <c r="AA515" s="55" t="str">
        <f aca="false">TEXT(E515,"yyyy-mm")</f>
        <v>2024-08</v>
      </c>
      <c r="AB515" s="55" t="n">
        <f aca="false">YEAR(E515)</f>
        <v>2024</v>
      </c>
    </row>
    <row r="516" customFormat="false" ht="15" hidden="false" customHeight="true" outlineLevel="0" collapsed="false">
      <c r="A516" s="52" t="s">
        <v>2704</v>
      </c>
      <c r="B516" s="52" t="s">
        <v>2705</v>
      </c>
      <c r="C516" s="52" t="s">
        <v>2706</v>
      </c>
      <c r="D516" s="52" t="s">
        <v>2707</v>
      </c>
      <c r="E516" s="53" t="n">
        <v>44653</v>
      </c>
      <c r="F516" s="52" t="s">
        <v>558</v>
      </c>
      <c r="G516" s="52" t="s">
        <v>557</v>
      </c>
      <c r="H516" s="52" t="s">
        <v>12</v>
      </c>
      <c r="I516" s="52" t="s">
        <v>14</v>
      </c>
      <c r="J516" s="52" t="s">
        <v>937</v>
      </c>
      <c r="K516" s="52" t="n">
        <v>1096</v>
      </c>
      <c r="L516" s="52" t="n">
        <v>104</v>
      </c>
      <c r="M516" s="52" t="n">
        <v>767.8</v>
      </c>
      <c r="N516" s="52" t="n">
        <v>9.5</v>
      </c>
      <c r="O516" s="54" t="n">
        <f aca="false">ROUND(M516*(1-N516/100),2)</f>
        <v>694.86</v>
      </c>
      <c r="P516" s="54" t="n">
        <f aca="false">ROUND(O516*L516,2)</f>
        <v>72265.44</v>
      </c>
      <c r="Q516" s="52" t="n">
        <v>40596.43</v>
      </c>
      <c r="R516" s="52" t="s">
        <v>396</v>
      </c>
      <c r="S516" s="54" t="n">
        <f aca="false">IF(K516=0,0,ROUND(L516/K516*100,2))</f>
        <v>9.49</v>
      </c>
      <c r="T516" s="52" t="s">
        <v>587</v>
      </c>
      <c r="U516" s="52" t="s">
        <v>19</v>
      </c>
      <c r="V516" s="52" t="n">
        <v>31669.01</v>
      </c>
      <c r="W516" s="55" t="n">
        <f aca="false">P516-Q516</f>
        <v>31669.01</v>
      </c>
      <c r="X516" s="55" t="n">
        <f aca="false">IF(P516=0,0,ROUND((P516-Q516)/P516*100,2))</f>
        <v>43.82</v>
      </c>
      <c r="Y516" s="55" t="n">
        <f aca="false">IFERROR(G516-F516,"")</f>
        <v>1</v>
      </c>
      <c r="Z516" s="55" t="str">
        <f aca="false">IF(U516&lt;=0,"On Time","Late")</f>
        <v>Late</v>
      </c>
      <c r="AA516" s="55" t="str">
        <f aca="false">TEXT(E516,"yyyy-mm")</f>
        <v>2022-04</v>
      </c>
      <c r="AB516" s="55" t="n">
        <f aca="false">YEAR(E516)</f>
        <v>2022</v>
      </c>
    </row>
    <row r="517" customFormat="false" ht="15" hidden="false" customHeight="true" outlineLevel="0" collapsed="false">
      <c r="A517" s="56" t="s">
        <v>2708</v>
      </c>
      <c r="B517" s="56" t="s">
        <v>430</v>
      </c>
      <c r="C517" s="56" t="s">
        <v>2709</v>
      </c>
      <c r="D517" s="56" t="s">
        <v>2710</v>
      </c>
      <c r="E517" s="57" t="n">
        <v>45224</v>
      </c>
      <c r="F517" s="56" t="s">
        <v>1420</v>
      </c>
      <c r="G517" s="56" t="s">
        <v>1420</v>
      </c>
      <c r="H517" s="56" t="s">
        <v>21</v>
      </c>
      <c r="I517" s="56" t="s">
        <v>23</v>
      </c>
      <c r="J517" s="56" t="s">
        <v>1088</v>
      </c>
      <c r="K517" s="56" t="n">
        <v>1874</v>
      </c>
      <c r="L517" s="56" t="n">
        <v>1874</v>
      </c>
      <c r="M517" s="56" t="n">
        <v>582.45</v>
      </c>
      <c r="N517" s="56" t="n">
        <v>9.7</v>
      </c>
      <c r="O517" s="54" t="n">
        <f aca="false">ROUND(M517*(1-N517/100),2)</f>
        <v>525.95</v>
      </c>
      <c r="P517" s="54" t="n">
        <f aca="false">ROUND(O517*L517,2)</f>
        <v>985630.3</v>
      </c>
      <c r="Q517" s="56" t="n">
        <v>460081.31</v>
      </c>
      <c r="R517" s="56" t="s">
        <v>396</v>
      </c>
      <c r="S517" s="54" t="n">
        <f aca="false">IF(K517=0,0,ROUND(L517/K517*100,2))</f>
        <v>100</v>
      </c>
      <c r="T517" s="56" t="s">
        <v>341</v>
      </c>
      <c r="U517" s="56" t="s">
        <v>42</v>
      </c>
      <c r="V517" s="56" t="n">
        <v>525548.99</v>
      </c>
      <c r="W517" s="55" t="n">
        <f aca="false">P517-Q517</f>
        <v>525548.99</v>
      </c>
      <c r="X517" s="55" t="n">
        <f aca="false">IF(P517=0,0,ROUND((P517-Q517)/P517*100,2))</f>
        <v>53.32</v>
      </c>
      <c r="Y517" s="55" t="n">
        <f aca="false">IFERROR(G517-F517,"")</f>
        <v>0</v>
      </c>
      <c r="Z517" s="55" t="str">
        <f aca="false">IF(U517&lt;=0,"On Time","Late")</f>
        <v>Late</v>
      </c>
      <c r="AA517" s="55" t="str">
        <f aca="false">TEXT(E517,"yyyy-mm")</f>
        <v>2023-10</v>
      </c>
      <c r="AB517" s="55" t="n">
        <f aca="false">YEAR(E517)</f>
        <v>2023</v>
      </c>
    </row>
    <row r="518" customFormat="false" ht="15" hidden="false" customHeight="true" outlineLevel="0" collapsed="false">
      <c r="A518" s="52" t="s">
        <v>2711</v>
      </c>
      <c r="B518" s="52" t="s">
        <v>2712</v>
      </c>
      <c r="C518" s="52" t="s">
        <v>2385</v>
      </c>
      <c r="D518" s="52" t="s">
        <v>2206</v>
      </c>
      <c r="E518" s="53" t="n">
        <v>45565</v>
      </c>
      <c r="F518" s="52" t="s">
        <v>2713</v>
      </c>
      <c r="G518" s="52" t="s">
        <v>2713</v>
      </c>
      <c r="H518" s="52" t="s">
        <v>9</v>
      </c>
      <c r="I518" s="52" t="s">
        <v>27</v>
      </c>
      <c r="J518" s="52" t="s">
        <v>1161</v>
      </c>
      <c r="K518" s="52" t="n">
        <v>473</v>
      </c>
      <c r="L518" s="52" t="n">
        <v>473</v>
      </c>
      <c r="M518" s="52" t="n">
        <v>508.19</v>
      </c>
      <c r="N518" s="52" t="n">
        <v>3.5</v>
      </c>
      <c r="O518" s="54" t="n">
        <f aca="false">ROUND(M518*(1-N518/100),2)</f>
        <v>490.4</v>
      </c>
      <c r="P518" s="54" t="n">
        <f aca="false">ROUND(O518*L518,2)</f>
        <v>231959.2</v>
      </c>
      <c r="Q518" s="52" t="n">
        <v>113532.63</v>
      </c>
      <c r="R518" s="52" t="s">
        <v>332</v>
      </c>
      <c r="S518" s="54" t="n">
        <f aca="false">IF(K518=0,0,ROUND(L518/K518*100,2))</f>
        <v>100</v>
      </c>
      <c r="T518" s="52" t="s">
        <v>799</v>
      </c>
      <c r="U518" s="52" t="s">
        <v>53</v>
      </c>
      <c r="V518" s="52" t="n">
        <v>118426.57</v>
      </c>
      <c r="W518" s="55" t="n">
        <f aca="false">P518-Q518</f>
        <v>118426.57</v>
      </c>
      <c r="X518" s="55" t="n">
        <f aca="false">IF(P518=0,0,ROUND((P518-Q518)/P518*100,2))</f>
        <v>51.05</v>
      </c>
      <c r="Y518" s="55" t="n">
        <f aca="false">IFERROR(G518-F518,"")</f>
        <v>0</v>
      </c>
      <c r="Z518" s="55" t="str">
        <f aca="false">IF(U518&lt;=0,"On Time","Late")</f>
        <v>Late</v>
      </c>
      <c r="AA518" s="55" t="str">
        <f aca="false">TEXT(E518,"yyyy-mm")</f>
        <v>2024-09</v>
      </c>
      <c r="AB518" s="55" t="n">
        <f aca="false">YEAR(E518)</f>
        <v>2024</v>
      </c>
    </row>
    <row r="519" customFormat="false" ht="15" hidden="false" customHeight="true" outlineLevel="0" collapsed="false">
      <c r="A519" s="56" t="s">
        <v>2714</v>
      </c>
      <c r="B519" s="56" t="s">
        <v>680</v>
      </c>
      <c r="C519" s="56" t="s">
        <v>2715</v>
      </c>
      <c r="D519" s="56" t="s">
        <v>1855</v>
      </c>
      <c r="E519" s="57" t="n">
        <v>44944</v>
      </c>
      <c r="F519" s="56" t="s">
        <v>1603</v>
      </c>
      <c r="G519" s="56" t="s">
        <v>1603</v>
      </c>
      <c r="H519" s="56" t="s">
        <v>15</v>
      </c>
      <c r="I519" s="56" t="s">
        <v>14</v>
      </c>
      <c r="J519" s="56" t="s">
        <v>1844</v>
      </c>
      <c r="K519" s="56" t="n">
        <v>1159</v>
      </c>
      <c r="L519" s="56" t="n">
        <v>1159</v>
      </c>
      <c r="M519" s="56" t="n">
        <v>419.78</v>
      </c>
      <c r="N519" s="56" t="n">
        <v>7.7</v>
      </c>
      <c r="O519" s="54" t="n">
        <f aca="false">ROUND(M519*(1-N519/100),2)</f>
        <v>387.46</v>
      </c>
      <c r="P519" s="54" t="n">
        <f aca="false">ROUND(O519*L519,2)</f>
        <v>449066.14</v>
      </c>
      <c r="Q519" s="56" t="n">
        <v>232588.29</v>
      </c>
      <c r="R519" s="56" t="s">
        <v>371</v>
      </c>
      <c r="S519" s="54" t="n">
        <f aca="false">IF(K519=0,0,ROUND(L519/K519*100,2))</f>
        <v>100</v>
      </c>
      <c r="T519" s="56" t="s">
        <v>766</v>
      </c>
      <c r="U519" s="56" t="s">
        <v>33</v>
      </c>
      <c r="V519" s="56" t="n">
        <v>216477.85</v>
      </c>
      <c r="W519" s="55" t="n">
        <f aca="false">P519-Q519</f>
        <v>216477.85</v>
      </c>
      <c r="X519" s="55" t="n">
        <f aca="false">IF(P519=0,0,ROUND((P519-Q519)/P519*100,2))</f>
        <v>48.21</v>
      </c>
      <c r="Y519" s="55" t="n">
        <f aca="false">IFERROR(G519-F519,"")</f>
        <v>0</v>
      </c>
      <c r="Z519" s="55" t="str">
        <f aca="false">IF(U519&lt;=0,"On Time","Late")</f>
        <v>Late</v>
      </c>
      <c r="AA519" s="55" t="str">
        <f aca="false">TEXT(E519,"yyyy-mm")</f>
        <v>2023-01</v>
      </c>
      <c r="AB519" s="55" t="n">
        <f aca="false">YEAR(E519)</f>
        <v>2023</v>
      </c>
    </row>
    <row r="520" customFormat="false" ht="15" hidden="false" customHeight="true" outlineLevel="0" collapsed="false">
      <c r="A520" s="52" t="s">
        <v>2716</v>
      </c>
      <c r="B520" s="52" t="s">
        <v>2717</v>
      </c>
      <c r="C520" s="52" t="s">
        <v>1042</v>
      </c>
      <c r="D520" s="52" t="s">
        <v>2718</v>
      </c>
      <c r="E520" s="53" t="n">
        <v>45408</v>
      </c>
      <c r="F520" s="52" t="s">
        <v>2719</v>
      </c>
      <c r="G520" s="52" t="s">
        <v>1324</v>
      </c>
      <c r="H520" s="52" t="s">
        <v>21</v>
      </c>
      <c r="I520" s="52" t="s">
        <v>17</v>
      </c>
      <c r="J520" s="52" t="s">
        <v>634</v>
      </c>
      <c r="K520" s="52" t="n">
        <v>603</v>
      </c>
      <c r="L520" s="52" t="n">
        <v>603</v>
      </c>
      <c r="M520" s="52" t="n">
        <v>939.15</v>
      </c>
      <c r="N520" s="52" t="n">
        <v>15.6</v>
      </c>
      <c r="O520" s="54" t="n">
        <f aca="false">ROUND(M520*(1-N520/100),2)</f>
        <v>792.64</v>
      </c>
      <c r="P520" s="54" t="n">
        <f aca="false">ROUND(O520*L520,2)</f>
        <v>477961.92</v>
      </c>
      <c r="Q520" s="52" t="n">
        <v>200703.46</v>
      </c>
      <c r="R520" s="52" t="s">
        <v>340</v>
      </c>
      <c r="S520" s="54" t="n">
        <f aca="false">IF(K520=0,0,ROUND(L520/K520*100,2))</f>
        <v>100</v>
      </c>
      <c r="T520" s="52" t="s">
        <v>522</v>
      </c>
      <c r="U520" s="52" t="s">
        <v>48</v>
      </c>
      <c r="V520" s="52" t="n">
        <v>277258.46</v>
      </c>
      <c r="W520" s="55" t="n">
        <f aca="false">P520-Q520</f>
        <v>277258.46</v>
      </c>
      <c r="X520" s="55" t="n">
        <f aca="false">IF(P520=0,0,ROUND((P520-Q520)/P520*100,2))</f>
        <v>58.01</v>
      </c>
      <c r="Y520" s="55" t="n">
        <f aca="false">IFERROR(G520-F520,"")</f>
        <v>1</v>
      </c>
      <c r="Z520" s="55" t="str">
        <f aca="false">IF(U520&lt;=0,"On Time","Late")</f>
        <v>Late</v>
      </c>
      <c r="AA520" s="55" t="str">
        <f aca="false">TEXT(E520,"yyyy-mm")</f>
        <v>2024-04</v>
      </c>
      <c r="AB520" s="55" t="n">
        <f aca="false">YEAR(E520)</f>
        <v>2024</v>
      </c>
    </row>
    <row r="521" customFormat="false" ht="15" hidden="false" customHeight="true" outlineLevel="0" collapsed="false">
      <c r="A521" s="56" t="s">
        <v>2720</v>
      </c>
      <c r="B521" s="56" t="s">
        <v>2083</v>
      </c>
      <c r="C521" s="56" t="s">
        <v>1534</v>
      </c>
      <c r="D521" s="56" t="s">
        <v>2721</v>
      </c>
      <c r="E521" s="57" t="n">
        <v>45274</v>
      </c>
      <c r="F521" s="56" t="s">
        <v>1248</v>
      </c>
      <c r="G521" s="56" t="s">
        <v>1643</v>
      </c>
      <c r="H521" s="56" t="s">
        <v>18</v>
      </c>
      <c r="I521" s="56" t="s">
        <v>27</v>
      </c>
      <c r="J521" s="56" t="s">
        <v>1032</v>
      </c>
      <c r="K521" s="56" t="n">
        <v>1653</v>
      </c>
      <c r="L521" s="56" t="n">
        <v>1653</v>
      </c>
      <c r="M521" s="56" t="n">
        <v>99.24</v>
      </c>
      <c r="N521" s="56" t="n">
        <v>18.5</v>
      </c>
      <c r="O521" s="54" t="n">
        <f aca="false">ROUND(M521*(1-N521/100),2)</f>
        <v>80.88</v>
      </c>
      <c r="P521" s="54" t="n">
        <f aca="false">ROUND(O521*L521,2)</f>
        <v>133694.64</v>
      </c>
      <c r="Q521" s="56" t="n">
        <v>91330.55</v>
      </c>
      <c r="R521" s="56" t="s">
        <v>380</v>
      </c>
      <c r="S521" s="54" t="n">
        <f aca="false">IF(K521=0,0,ROUND(L521/K521*100,2))</f>
        <v>100</v>
      </c>
      <c r="T521" s="56" t="s">
        <v>381</v>
      </c>
      <c r="U521" s="56" t="s">
        <v>44</v>
      </c>
      <c r="V521" s="56" t="n">
        <v>42364.09</v>
      </c>
      <c r="W521" s="55" t="n">
        <f aca="false">P521-Q521</f>
        <v>42364.09</v>
      </c>
      <c r="X521" s="55" t="n">
        <f aca="false">IF(P521=0,0,ROUND((P521-Q521)/P521*100,2))</f>
        <v>31.69</v>
      </c>
      <c r="Y521" s="55" t="n">
        <f aca="false">IFERROR(G521-F521,"")</f>
        <v>1</v>
      </c>
      <c r="Z521" s="55" t="str">
        <f aca="false">IF(U521&lt;=0,"On Time","Late")</f>
        <v>Late</v>
      </c>
      <c r="AA521" s="55" t="str">
        <f aca="false">TEXT(E521,"yyyy-mm")</f>
        <v>2023-12</v>
      </c>
      <c r="AB521" s="55" t="n">
        <f aca="false">YEAR(E521)</f>
        <v>2023</v>
      </c>
    </row>
    <row r="522" customFormat="false" ht="15" hidden="false" customHeight="true" outlineLevel="0" collapsed="false">
      <c r="A522" s="52" t="s">
        <v>2722</v>
      </c>
      <c r="B522" s="52" t="s">
        <v>1695</v>
      </c>
      <c r="C522" s="52" t="s">
        <v>2127</v>
      </c>
      <c r="D522" s="52" t="s">
        <v>2723</v>
      </c>
      <c r="E522" s="53" t="n">
        <v>44680</v>
      </c>
      <c r="F522" s="52" t="s">
        <v>2316</v>
      </c>
      <c r="G522" s="52" t="s">
        <v>2724</v>
      </c>
      <c r="H522" s="52" t="s">
        <v>12</v>
      </c>
      <c r="I522" s="52" t="s">
        <v>27</v>
      </c>
      <c r="J522" s="52" t="s">
        <v>2725</v>
      </c>
      <c r="K522" s="52" t="n">
        <v>1182</v>
      </c>
      <c r="L522" s="52" t="n">
        <v>1182</v>
      </c>
      <c r="M522" s="52" t="n">
        <v>285.87</v>
      </c>
      <c r="N522" s="52" t="n">
        <v>14.6</v>
      </c>
      <c r="O522" s="54" t="n">
        <f aca="false">ROUND(M522*(1-N522/100),2)</f>
        <v>244.13</v>
      </c>
      <c r="P522" s="54" t="n">
        <f aca="false">ROUND(O522*L522,2)</f>
        <v>288561.66</v>
      </c>
      <c r="Q522" s="52" t="n">
        <v>172779.46</v>
      </c>
      <c r="R522" s="52" t="s">
        <v>340</v>
      </c>
      <c r="S522" s="54" t="n">
        <f aca="false">IF(K522=0,0,ROUND(L522/K522*100,2))</f>
        <v>100</v>
      </c>
      <c r="T522" s="52" t="s">
        <v>475</v>
      </c>
      <c r="U522" s="52" t="s">
        <v>19</v>
      </c>
      <c r="V522" s="52" t="n">
        <v>115782.2</v>
      </c>
      <c r="W522" s="55" t="n">
        <f aca="false">P522-Q522</f>
        <v>115782.2</v>
      </c>
      <c r="X522" s="55" t="n">
        <f aca="false">IF(P522=0,0,ROUND((P522-Q522)/P522*100,2))</f>
        <v>40.12</v>
      </c>
      <c r="Y522" s="55" t="n">
        <f aca="false">IFERROR(G522-F522,"")</f>
        <v>1</v>
      </c>
      <c r="Z522" s="55" t="str">
        <f aca="false">IF(U522&lt;=0,"On Time","Late")</f>
        <v>Late</v>
      </c>
      <c r="AA522" s="55" t="str">
        <f aca="false">TEXT(E522,"yyyy-mm")</f>
        <v>2022-04</v>
      </c>
      <c r="AB522" s="55" t="n">
        <f aca="false">YEAR(E522)</f>
        <v>2022</v>
      </c>
    </row>
    <row r="523" customFormat="false" ht="15" hidden="false" customHeight="true" outlineLevel="0" collapsed="false">
      <c r="A523" s="56" t="s">
        <v>2726</v>
      </c>
      <c r="B523" s="56" t="s">
        <v>2727</v>
      </c>
      <c r="C523" s="56" t="s">
        <v>2728</v>
      </c>
      <c r="D523" s="56" t="s">
        <v>2729</v>
      </c>
      <c r="E523" s="57" t="n">
        <v>44842</v>
      </c>
      <c r="F523" s="56" t="s">
        <v>2439</v>
      </c>
      <c r="G523" s="56" t="s">
        <v>2730</v>
      </c>
      <c r="H523" s="56" t="s">
        <v>18</v>
      </c>
      <c r="I523" s="56" t="s">
        <v>20</v>
      </c>
      <c r="J523" s="56" t="s">
        <v>664</v>
      </c>
      <c r="K523" s="56" t="n">
        <v>542</v>
      </c>
      <c r="L523" s="56" t="n">
        <v>542</v>
      </c>
      <c r="M523" s="56" t="n">
        <v>774.42</v>
      </c>
      <c r="N523" s="56" t="n">
        <v>1.4</v>
      </c>
      <c r="O523" s="54" t="n">
        <f aca="false">ROUND(M523*(1-N523/100),2)</f>
        <v>763.58</v>
      </c>
      <c r="P523" s="54" t="n">
        <f aca="false">ROUND(O523*L523,2)</f>
        <v>413860.36</v>
      </c>
      <c r="Q523" s="56" t="n">
        <v>165748.32</v>
      </c>
      <c r="R523" s="56" t="s">
        <v>332</v>
      </c>
      <c r="S523" s="54" t="n">
        <f aca="false">IF(K523=0,0,ROUND(L523/K523*100,2))</f>
        <v>100</v>
      </c>
      <c r="T523" s="56" t="s">
        <v>999</v>
      </c>
      <c r="U523" s="56" t="s">
        <v>30</v>
      </c>
      <c r="V523" s="56" t="n">
        <v>248112.04</v>
      </c>
      <c r="W523" s="55" t="n">
        <f aca="false">P523-Q523</f>
        <v>248112.04</v>
      </c>
      <c r="X523" s="55" t="n">
        <f aca="false">IF(P523=0,0,ROUND((P523-Q523)/P523*100,2))</f>
        <v>59.95</v>
      </c>
      <c r="Y523" s="55" t="n">
        <f aca="false">IFERROR(G523-F523,"")</f>
        <v>3</v>
      </c>
      <c r="Z523" s="55" t="str">
        <f aca="false">IF(U523&lt;=0,"On Time","Late")</f>
        <v>Late</v>
      </c>
      <c r="AA523" s="55" t="str">
        <f aca="false">TEXT(E523,"yyyy-mm")</f>
        <v>2022-10</v>
      </c>
      <c r="AB523" s="55" t="n">
        <f aca="false">YEAR(E523)</f>
        <v>2022</v>
      </c>
    </row>
    <row r="524" customFormat="false" ht="15" hidden="false" customHeight="true" outlineLevel="0" collapsed="false">
      <c r="A524" s="52" t="s">
        <v>2731</v>
      </c>
      <c r="B524" s="52" t="s">
        <v>2732</v>
      </c>
      <c r="C524" s="52" t="s">
        <v>2042</v>
      </c>
      <c r="D524" s="52" t="s">
        <v>2733</v>
      </c>
      <c r="E524" s="53" t="n">
        <v>45151</v>
      </c>
      <c r="F524" s="52" t="s">
        <v>729</v>
      </c>
      <c r="G524" s="52" t="s">
        <v>1736</v>
      </c>
      <c r="H524" s="52" t="s">
        <v>21</v>
      </c>
      <c r="I524" s="52" t="s">
        <v>17</v>
      </c>
      <c r="J524" s="52" t="s">
        <v>1191</v>
      </c>
      <c r="K524" s="52" t="n">
        <v>515</v>
      </c>
      <c r="L524" s="52" t="n">
        <v>515</v>
      </c>
      <c r="M524" s="52" t="n">
        <v>641.83</v>
      </c>
      <c r="N524" s="52" t="n">
        <v>0.4</v>
      </c>
      <c r="O524" s="54" t="n">
        <f aca="false">ROUND(M524*(1-N524/100),2)</f>
        <v>639.26</v>
      </c>
      <c r="P524" s="54" t="n">
        <f aca="false">ROUND(O524*L524,2)</f>
        <v>329218.9</v>
      </c>
      <c r="Q524" s="52" t="n">
        <v>171909.79</v>
      </c>
      <c r="R524" s="52" t="s">
        <v>332</v>
      </c>
      <c r="S524" s="54" t="n">
        <f aca="false">IF(K524=0,0,ROUND(L524/K524*100,2))</f>
        <v>100</v>
      </c>
      <c r="T524" s="52" t="s">
        <v>620</v>
      </c>
      <c r="U524" s="52" t="s">
        <v>40</v>
      </c>
      <c r="V524" s="52" t="n">
        <v>157309.11</v>
      </c>
      <c r="W524" s="55" t="n">
        <f aca="false">P524-Q524</f>
        <v>157309.11</v>
      </c>
      <c r="X524" s="55" t="n">
        <f aca="false">IF(P524=0,0,ROUND((P524-Q524)/P524*100,2))</f>
        <v>47.78</v>
      </c>
      <c r="Y524" s="55" t="n">
        <f aca="false">IFERROR(G524-F524,"")</f>
        <v>-1</v>
      </c>
      <c r="Z524" s="55" t="str">
        <f aca="false">IF(U524&lt;=0,"On Time","Late")</f>
        <v>Late</v>
      </c>
      <c r="AA524" s="55" t="str">
        <f aca="false">TEXT(E524,"yyyy-mm")</f>
        <v>2023-08</v>
      </c>
      <c r="AB524" s="55" t="n">
        <f aca="false">YEAR(E524)</f>
        <v>2023</v>
      </c>
    </row>
    <row r="525" customFormat="false" ht="15" hidden="false" customHeight="true" outlineLevel="0" collapsed="false">
      <c r="A525" s="56" t="s">
        <v>2734</v>
      </c>
      <c r="B525" s="56" t="s">
        <v>2735</v>
      </c>
      <c r="C525" s="56" t="s">
        <v>1871</v>
      </c>
      <c r="D525" s="56" t="s">
        <v>2382</v>
      </c>
      <c r="E525" s="57" t="n">
        <v>45639</v>
      </c>
      <c r="F525" s="56" t="s">
        <v>2736</v>
      </c>
      <c r="G525" s="56" t="s">
        <v>1015</v>
      </c>
      <c r="H525" s="56" t="s">
        <v>15</v>
      </c>
      <c r="I525" s="56" t="s">
        <v>27</v>
      </c>
      <c r="J525" s="56" t="s">
        <v>2725</v>
      </c>
      <c r="K525" s="56" t="n">
        <v>975</v>
      </c>
      <c r="L525" s="56" t="n">
        <v>975</v>
      </c>
      <c r="M525" s="56" t="n">
        <v>99.16</v>
      </c>
      <c r="N525" s="56" t="n">
        <v>18</v>
      </c>
      <c r="O525" s="54" t="n">
        <f aca="false">ROUND(M525*(1-N525/100),2)</f>
        <v>81.31</v>
      </c>
      <c r="P525" s="54" t="n">
        <f aca="false">ROUND(O525*L525,2)</f>
        <v>79277.25</v>
      </c>
      <c r="Q525" s="56" t="n">
        <v>54106.65</v>
      </c>
      <c r="R525" s="56" t="s">
        <v>332</v>
      </c>
      <c r="S525" s="54" t="n">
        <f aca="false">IF(K525=0,0,ROUND(L525/K525*100,2))</f>
        <v>100</v>
      </c>
      <c r="T525" s="56" t="s">
        <v>389</v>
      </c>
      <c r="U525" s="56" t="s">
        <v>56</v>
      </c>
      <c r="V525" s="56" t="n">
        <v>25170.6</v>
      </c>
      <c r="W525" s="55" t="n">
        <f aca="false">P525-Q525</f>
        <v>25170.6</v>
      </c>
      <c r="X525" s="55" t="n">
        <f aca="false">IF(P525=0,0,ROUND((P525-Q525)/P525*100,2))</f>
        <v>31.75</v>
      </c>
      <c r="Y525" s="55" t="n">
        <f aca="false">IFERROR(G525-F525,"")</f>
        <v>1</v>
      </c>
      <c r="Z525" s="55" t="str">
        <f aca="false">IF(U525&lt;=0,"On Time","Late")</f>
        <v>Late</v>
      </c>
      <c r="AA525" s="55" t="str">
        <f aca="false">TEXT(E525,"yyyy-mm")</f>
        <v>2024-12</v>
      </c>
      <c r="AB525" s="55" t="n">
        <f aca="false">YEAR(E525)</f>
        <v>2024</v>
      </c>
    </row>
    <row r="526" customFormat="false" ht="15" hidden="false" customHeight="true" outlineLevel="0" collapsed="false">
      <c r="A526" s="52" t="s">
        <v>2737</v>
      </c>
      <c r="B526" s="52" t="s">
        <v>2738</v>
      </c>
      <c r="C526" s="52" t="s">
        <v>2074</v>
      </c>
      <c r="D526" s="52" t="s">
        <v>2739</v>
      </c>
      <c r="E526" s="53" t="n">
        <v>44674</v>
      </c>
      <c r="F526" s="52" t="s">
        <v>2316</v>
      </c>
      <c r="G526" s="52" t="s">
        <v>2724</v>
      </c>
      <c r="H526" s="52" t="s">
        <v>12</v>
      </c>
      <c r="I526" s="52" t="s">
        <v>25</v>
      </c>
      <c r="J526" s="52" t="s">
        <v>900</v>
      </c>
      <c r="K526" s="52" t="n">
        <v>1069</v>
      </c>
      <c r="L526" s="52" t="n">
        <v>1069</v>
      </c>
      <c r="M526" s="52" t="n">
        <v>159.21</v>
      </c>
      <c r="N526" s="52" t="n">
        <v>3.3</v>
      </c>
      <c r="O526" s="54" t="n">
        <f aca="false">ROUND(M526*(1-N526/100),2)</f>
        <v>153.96</v>
      </c>
      <c r="P526" s="54" t="n">
        <f aca="false">ROUND(O526*L526,2)</f>
        <v>164583.24</v>
      </c>
      <c r="Q526" s="52" t="n">
        <v>88545.2</v>
      </c>
      <c r="R526" s="52" t="s">
        <v>380</v>
      </c>
      <c r="S526" s="54" t="n">
        <f aca="false">IF(K526=0,0,ROUND(L526/K526*100,2))</f>
        <v>100</v>
      </c>
      <c r="T526" s="52" t="s">
        <v>603</v>
      </c>
      <c r="U526" s="52" t="s">
        <v>19</v>
      </c>
      <c r="V526" s="52" t="n">
        <v>76038.04</v>
      </c>
      <c r="W526" s="55" t="n">
        <f aca="false">P526-Q526</f>
        <v>76038.04</v>
      </c>
      <c r="X526" s="55" t="n">
        <f aca="false">IF(P526=0,0,ROUND((P526-Q526)/P526*100,2))</f>
        <v>46.2</v>
      </c>
      <c r="Y526" s="55" t="n">
        <f aca="false">IFERROR(G526-F526,"")</f>
        <v>1</v>
      </c>
      <c r="Z526" s="55" t="str">
        <f aca="false">IF(U526&lt;=0,"On Time","Late")</f>
        <v>Late</v>
      </c>
      <c r="AA526" s="55" t="str">
        <f aca="false">TEXT(E526,"yyyy-mm")</f>
        <v>2022-04</v>
      </c>
      <c r="AB526" s="55" t="n">
        <f aca="false">YEAR(E526)</f>
        <v>2022</v>
      </c>
    </row>
    <row r="527" customFormat="false" ht="15" hidden="false" customHeight="true" outlineLevel="0" collapsed="false">
      <c r="A527" s="56" t="s">
        <v>2740</v>
      </c>
      <c r="B527" s="56" t="s">
        <v>2741</v>
      </c>
      <c r="C527" s="56" t="s">
        <v>2742</v>
      </c>
      <c r="D527" s="56" t="s">
        <v>2743</v>
      </c>
      <c r="E527" s="57" t="n">
        <v>44856</v>
      </c>
      <c r="F527" s="56" t="s">
        <v>2744</v>
      </c>
      <c r="G527" s="56" t="s">
        <v>2551</v>
      </c>
      <c r="H527" s="56" t="s">
        <v>18</v>
      </c>
      <c r="I527" s="56" t="s">
        <v>25</v>
      </c>
      <c r="J527" s="56" t="s">
        <v>2635</v>
      </c>
      <c r="K527" s="56" t="n">
        <v>1983</v>
      </c>
      <c r="L527" s="56" t="n">
        <v>1983</v>
      </c>
      <c r="M527" s="56" t="n">
        <v>507.42</v>
      </c>
      <c r="N527" s="56" t="n">
        <v>12</v>
      </c>
      <c r="O527" s="54" t="n">
        <f aca="false">ROUND(M527*(1-N527/100),2)</f>
        <v>446.53</v>
      </c>
      <c r="P527" s="54" t="n">
        <f aca="false">ROUND(O527*L527,2)</f>
        <v>885468.99</v>
      </c>
      <c r="Q527" s="56" t="n">
        <v>477877.11</v>
      </c>
      <c r="R527" s="56" t="s">
        <v>380</v>
      </c>
      <c r="S527" s="54" t="n">
        <f aca="false">IF(K527=0,0,ROUND(L527/K527*100,2))</f>
        <v>100</v>
      </c>
      <c r="T527" s="56" t="s">
        <v>1046</v>
      </c>
      <c r="U527" s="56" t="s">
        <v>30</v>
      </c>
      <c r="V527" s="56" t="n">
        <v>407591.88</v>
      </c>
      <c r="W527" s="55" t="n">
        <f aca="false">P527-Q527</f>
        <v>407591.88</v>
      </c>
      <c r="X527" s="55" t="n">
        <f aca="false">IF(P527=0,0,ROUND((P527-Q527)/P527*100,2))</f>
        <v>46.03</v>
      </c>
      <c r="Y527" s="55" t="n">
        <f aca="false">IFERROR(G527-F527,"")</f>
        <v>2</v>
      </c>
      <c r="Z527" s="55" t="str">
        <f aca="false">IF(U527&lt;=0,"On Time","Late")</f>
        <v>Late</v>
      </c>
      <c r="AA527" s="55" t="str">
        <f aca="false">TEXT(E527,"yyyy-mm")</f>
        <v>2022-10</v>
      </c>
      <c r="AB527" s="55" t="n">
        <f aca="false">YEAR(E527)</f>
        <v>2022</v>
      </c>
    </row>
    <row r="528" customFormat="false" ht="15" hidden="false" customHeight="true" outlineLevel="0" collapsed="false">
      <c r="A528" s="52" t="s">
        <v>2745</v>
      </c>
      <c r="B528" s="52" t="s">
        <v>2746</v>
      </c>
      <c r="C528" s="52" t="s">
        <v>2480</v>
      </c>
      <c r="D528" s="52" t="s">
        <v>1757</v>
      </c>
      <c r="E528" s="53" t="n">
        <v>45054</v>
      </c>
      <c r="F528" s="52" t="s">
        <v>2747</v>
      </c>
      <c r="G528" s="52" t="s">
        <v>2747</v>
      </c>
      <c r="H528" s="52" t="s">
        <v>18</v>
      </c>
      <c r="I528" s="52" t="s">
        <v>20</v>
      </c>
      <c r="J528" s="52" t="s">
        <v>379</v>
      </c>
      <c r="K528" s="52" t="n">
        <v>524</v>
      </c>
      <c r="L528" s="52" t="n">
        <v>524</v>
      </c>
      <c r="M528" s="52" t="n">
        <v>652.56</v>
      </c>
      <c r="N528" s="52" t="n">
        <v>2.8</v>
      </c>
      <c r="O528" s="54" t="n">
        <f aca="false">ROUND(M528*(1-N528/100),2)</f>
        <v>634.29</v>
      </c>
      <c r="P528" s="54" t="n">
        <f aca="false">ROUND(O528*L528,2)</f>
        <v>332367.96</v>
      </c>
      <c r="Q528" s="52" t="n">
        <v>199445.71</v>
      </c>
      <c r="R528" s="52" t="s">
        <v>396</v>
      </c>
      <c r="S528" s="54" t="n">
        <f aca="false">IF(K528=0,0,ROUND(L528/K528*100,2))</f>
        <v>100</v>
      </c>
      <c r="T528" s="52" t="s">
        <v>595</v>
      </c>
      <c r="U528" s="52" t="s">
        <v>37</v>
      </c>
      <c r="V528" s="52" t="n">
        <v>132922.25</v>
      </c>
      <c r="W528" s="55" t="n">
        <f aca="false">P528-Q528</f>
        <v>132922.25</v>
      </c>
      <c r="X528" s="55" t="n">
        <f aca="false">IF(P528=0,0,ROUND((P528-Q528)/P528*100,2))</f>
        <v>39.99</v>
      </c>
      <c r="Y528" s="55" t="n">
        <f aca="false">IFERROR(G528-F528,"")</f>
        <v>0</v>
      </c>
      <c r="Z528" s="55" t="str">
        <f aca="false">IF(U528&lt;=0,"On Time","Late")</f>
        <v>Late</v>
      </c>
      <c r="AA528" s="55" t="str">
        <f aca="false">TEXT(E528,"yyyy-mm")</f>
        <v>2023-05</v>
      </c>
      <c r="AB528" s="55" t="n">
        <f aca="false">YEAR(E528)</f>
        <v>2023</v>
      </c>
    </row>
    <row r="529" customFormat="false" ht="15" hidden="false" customHeight="true" outlineLevel="0" collapsed="false">
      <c r="A529" s="56" t="s">
        <v>2748</v>
      </c>
      <c r="B529" s="56" t="s">
        <v>2126</v>
      </c>
      <c r="C529" s="56" t="s">
        <v>2749</v>
      </c>
      <c r="D529" s="56" t="s">
        <v>2750</v>
      </c>
      <c r="E529" s="57" t="n">
        <v>45513</v>
      </c>
      <c r="F529" s="56" t="s">
        <v>2751</v>
      </c>
      <c r="G529" s="56" t="s">
        <v>2426</v>
      </c>
      <c r="H529" s="56" t="s">
        <v>15</v>
      </c>
      <c r="I529" s="56" t="s">
        <v>20</v>
      </c>
      <c r="J529" s="56" t="s">
        <v>1310</v>
      </c>
      <c r="K529" s="56" t="n">
        <v>956</v>
      </c>
      <c r="L529" s="56" t="n">
        <v>956</v>
      </c>
      <c r="M529" s="56" t="n">
        <v>642.33</v>
      </c>
      <c r="N529" s="56" t="n">
        <v>1.1</v>
      </c>
      <c r="O529" s="54" t="n">
        <f aca="false">ROUND(M529*(1-N529/100),2)</f>
        <v>635.26</v>
      </c>
      <c r="P529" s="54" t="n">
        <f aca="false">ROUND(O529*L529,2)</f>
        <v>607308.56</v>
      </c>
      <c r="Q529" s="56" t="n">
        <v>368107.57</v>
      </c>
      <c r="R529" s="56" t="s">
        <v>332</v>
      </c>
      <c r="S529" s="54" t="n">
        <f aca="false">IF(K529=0,0,ROUND(L529/K529*100,2))</f>
        <v>100</v>
      </c>
      <c r="T529" s="56" t="s">
        <v>397</v>
      </c>
      <c r="U529" s="56" t="s">
        <v>52</v>
      </c>
      <c r="V529" s="56" t="n">
        <v>239200.99</v>
      </c>
      <c r="W529" s="55" t="n">
        <f aca="false">P529-Q529</f>
        <v>239200.99</v>
      </c>
      <c r="X529" s="55" t="n">
        <f aca="false">IF(P529=0,0,ROUND((P529-Q529)/P529*100,2))</f>
        <v>39.39</v>
      </c>
      <c r="Y529" s="55" t="n">
        <f aca="false">IFERROR(G529-F529,"")</f>
        <v>3</v>
      </c>
      <c r="Z529" s="55" t="str">
        <f aca="false">IF(U529&lt;=0,"On Time","Late")</f>
        <v>Late</v>
      </c>
      <c r="AA529" s="55" t="str">
        <f aca="false">TEXT(E529,"yyyy-mm")</f>
        <v>2024-08</v>
      </c>
      <c r="AB529" s="55" t="n">
        <f aca="false">YEAR(E529)</f>
        <v>2024</v>
      </c>
    </row>
    <row r="530" customFormat="false" ht="15" hidden="false" customHeight="true" outlineLevel="0" collapsed="false">
      <c r="A530" s="52" t="s">
        <v>2752</v>
      </c>
      <c r="B530" s="52" t="s">
        <v>2753</v>
      </c>
      <c r="C530" s="52" t="s">
        <v>2754</v>
      </c>
      <c r="D530" s="52" t="s">
        <v>846</v>
      </c>
      <c r="E530" s="53" t="n">
        <v>45264</v>
      </c>
      <c r="F530" s="52" t="s">
        <v>2755</v>
      </c>
      <c r="G530" s="52" t="s">
        <v>1295</v>
      </c>
      <c r="H530" s="52" t="s">
        <v>15</v>
      </c>
      <c r="I530" s="52" t="s">
        <v>11</v>
      </c>
      <c r="J530" s="52" t="s">
        <v>559</v>
      </c>
      <c r="K530" s="52" t="n">
        <v>275</v>
      </c>
      <c r="L530" s="52" t="n">
        <v>275</v>
      </c>
      <c r="M530" s="52" t="n">
        <v>263.44</v>
      </c>
      <c r="N530" s="52" t="n">
        <v>3.4</v>
      </c>
      <c r="O530" s="54" t="n">
        <f aca="false">ROUND(M530*(1-N530/100),2)</f>
        <v>254.48</v>
      </c>
      <c r="P530" s="54" t="n">
        <f aca="false">ROUND(O530*L530,2)</f>
        <v>69982</v>
      </c>
      <c r="Q530" s="52" t="n">
        <v>31267.67</v>
      </c>
      <c r="R530" s="52" t="s">
        <v>332</v>
      </c>
      <c r="S530" s="54" t="n">
        <f aca="false">IF(K530=0,0,ROUND(L530/K530*100,2))</f>
        <v>100</v>
      </c>
      <c r="T530" s="52" t="s">
        <v>444</v>
      </c>
      <c r="U530" s="52" t="s">
        <v>44</v>
      </c>
      <c r="V530" s="52" t="n">
        <v>38714.33</v>
      </c>
      <c r="W530" s="55" t="n">
        <f aca="false">P530-Q530</f>
        <v>38714.33</v>
      </c>
      <c r="X530" s="55" t="n">
        <f aca="false">IF(P530=0,0,ROUND((P530-Q530)/P530*100,2))</f>
        <v>55.32</v>
      </c>
      <c r="Y530" s="55" t="n">
        <f aca="false">IFERROR(G530-F530,"")</f>
        <v>1</v>
      </c>
      <c r="Z530" s="55" t="str">
        <f aca="false">IF(U530&lt;=0,"On Time","Late")</f>
        <v>Late</v>
      </c>
      <c r="AA530" s="55" t="str">
        <f aca="false">TEXT(E530,"yyyy-mm")</f>
        <v>2023-12</v>
      </c>
      <c r="AB530" s="55" t="n">
        <f aca="false">YEAR(E530)</f>
        <v>2023</v>
      </c>
    </row>
    <row r="531" customFormat="false" ht="15" hidden="false" customHeight="true" outlineLevel="0" collapsed="false">
      <c r="A531" s="56" t="s">
        <v>2756</v>
      </c>
      <c r="B531" s="56" t="s">
        <v>2355</v>
      </c>
      <c r="C531" s="56" t="s">
        <v>2757</v>
      </c>
      <c r="D531" s="56" t="s">
        <v>2758</v>
      </c>
      <c r="E531" s="57" t="n">
        <v>44988</v>
      </c>
      <c r="F531" s="56" t="s">
        <v>1650</v>
      </c>
      <c r="G531" s="56" t="s">
        <v>1650</v>
      </c>
      <c r="H531" s="56" t="s">
        <v>15</v>
      </c>
      <c r="I531" s="56" t="s">
        <v>23</v>
      </c>
      <c r="J531" s="56" t="s">
        <v>1310</v>
      </c>
      <c r="K531" s="56" t="n">
        <v>1642</v>
      </c>
      <c r="L531" s="56" t="n">
        <v>1642</v>
      </c>
      <c r="M531" s="56" t="n">
        <v>144.82</v>
      </c>
      <c r="N531" s="56" t="n">
        <v>1.2</v>
      </c>
      <c r="O531" s="54" t="n">
        <f aca="false">ROUND(M531*(1-N531/100),2)</f>
        <v>143.08</v>
      </c>
      <c r="P531" s="54" t="n">
        <f aca="false">ROUND(O531*L531,2)</f>
        <v>234937.36</v>
      </c>
      <c r="Q531" s="56" t="n">
        <v>99000.91</v>
      </c>
      <c r="R531" s="56" t="s">
        <v>332</v>
      </c>
      <c r="S531" s="54" t="n">
        <f aca="false">IF(K531=0,0,ROUND(L531/K531*100,2))</f>
        <v>100</v>
      </c>
      <c r="T531" s="56" t="s">
        <v>1479</v>
      </c>
      <c r="U531" s="56" t="s">
        <v>35</v>
      </c>
      <c r="V531" s="56" t="n">
        <v>135936.45</v>
      </c>
      <c r="W531" s="55" t="n">
        <f aca="false">P531-Q531</f>
        <v>135936.45</v>
      </c>
      <c r="X531" s="55" t="n">
        <f aca="false">IF(P531=0,0,ROUND((P531-Q531)/P531*100,2))</f>
        <v>57.86</v>
      </c>
      <c r="Y531" s="55" t="n">
        <f aca="false">IFERROR(G531-F531,"")</f>
        <v>0</v>
      </c>
      <c r="Z531" s="55" t="str">
        <f aca="false">IF(U531&lt;=0,"On Time","Late")</f>
        <v>Late</v>
      </c>
      <c r="AA531" s="55" t="str">
        <f aca="false">TEXT(E531,"yyyy-mm")</f>
        <v>2023-03</v>
      </c>
      <c r="AB531" s="55" t="n">
        <f aca="false">YEAR(E531)</f>
        <v>2023</v>
      </c>
    </row>
    <row r="532" customFormat="false" ht="15" hidden="false" customHeight="true" outlineLevel="0" collapsed="false">
      <c r="A532" s="52" t="s">
        <v>2759</v>
      </c>
      <c r="B532" s="52" t="s">
        <v>801</v>
      </c>
      <c r="C532" s="52" t="s">
        <v>2760</v>
      </c>
      <c r="D532" s="52" t="s">
        <v>2761</v>
      </c>
      <c r="E532" s="53" t="n">
        <v>45071</v>
      </c>
      <c r="F532" s="52" t="s">
        <v>2762</v>
      </c>
      <c r="G532" s="52" t="s">
        <v>2763</v>
      </c>
      <c r="H532" s="52" t="s">
        <v>12</v>
      </c>
      <c r="I532" s="52" t="s">
        <v>17</v>
      </c>
      <c r="J532" s="52" t="s">
        <v>1285</v>
      </c>
      <c r="K532" s="52" t="n">
        <v>878</v>
      </c>
      <c r="L532" s="52" t="n">
        <v>878</v>
      </c>
      <c r="M532" s="52" t="n">
        <v>927.97</v>
      </c>
      <c r="N532" s="52" t="n">
        <v>19</v>
      </c>
      <c r="O532" s="54" t="n">
        <f aca="false">ROUND(M532*(1-N532/100),2)</f>
        <v>751.66</v>
      </c>
      <c r="P532" s="54" t="n">
        <f aca="false">ROUND(O532*L532,2)</f>
        <v>659957.48</v>
      </c>
      <c r="Q532" s="52" t="n">
        <v>326421.83</v>
      </c>
      <c r="R532" s="52" t="s">
        <v>371</v>
      </c>
      <c r="S532" s="54" t="n">
        <f aca="false">IF(K532=0,0,ROUND(L532/K532*100,2))</f>
        <v>100</v>
      </c>
      <c r="T532" s="52" t="s">
        <v>428</v>
      </c>
      <c r="U532" s="52" t="s">
        <v>37</v>
      </c>
      <c r="V532" s="52" t="n">
        <v>333535.65</v>
      </c>
      <c r="W532" s="55" t="n">
        <f aca="false">P532-Q532</f>
        <v>333535.65</v>
      </c>
      <c r="X532" s="55" t="n">
        <f aca="false">IF(P532=0,0,ROUND((P532-Q532)/P532*100,2))</f>
        <v>50.54</v>
      </c>
      <c r="Y532" s="55" t="n">
        <f aca="false">IFERROR(G532-F532,"")</f>
        <v>1</v>
      </c>
      <c r="Z532" s="55" t="str">
        <f aca="false">IF(U532&lt;=0,"On Time","Late")</f>
        <v>Late</v>
      </c>
      <c r="AA532" s="55" t="str">
        <f aca="false">TEXT(E532,"yyyy-mm")</f>
        <v>2023-05</v>
      </c>
      <c r="AB532" s="55" t="n">
        <f aca="false">YEAR(E532)</f>
        <v>2023</v>
      </c>
    </row>
    <row r="533" customFormat="false" ht="15" hidden="false" customHeight="true" outlineLevel="0" collapsed="false">
      <c r="A533" s="56" t="s">
        <v>2764</v>
      </c>
      <c r="B533" s="56" t="s">
        <v>2765</v>
      </c>
      <c r="C533" s="56" t="s">
        <v>2766</v>
      </c>
      <c r="D533" s="56" t="s">
        <v>2767</v>
      </c>
      <c r="E533" s="57" t="n">
        <v>44809</v>
      </c>
      <c r="F533" s="56" t="s">
        <v>1690</v>
      </c>
      <c r="G533" s="56" t="s">
        <v>2768</v>
      </c>
      <c r="H533" s="56" t="s">
        <v>15</v>
      </c>
      <c r="I533" s="56" t="s">
        <v>23</v>
      </c>
      <c r="J533" s="56" t="s">
        <v>2635</v>
      </c>
      <c r="K533" s="56" t="n">
        <v>444</v>
      </c>
      <c r="L533" s="56" t="n">
        <v>444</v>
      </c>
      <c r="M533" s="56" t="n">
        <v>122.91</v>
      </c>
      <c r="N533" s="56" t="n">
        <v>0.9</v>
      </c>
      <c r="O533" s="54" t="n">
        <f aca="false">ROUND(M533*(1-N533/100),2)</f>
        <v>121.8</v>
      </c>
      <c r="P533" s="54" t="n">
        <f aca="false">ROUND(O533*L533,2)</f>
        <v>54079.2</v>
      </c>
      <c r="Q533" s="56" t="n">
        <v>27530.12</v>
      </c>
      <c r="R533" s="56" t="s">
        <v>380</v>
      </c>
      <c r="S533" s="54" t="n">
        <f aca="false">IF(K533=0,0,ROUND(L533/K533*100,2))</f>
        <v>100</v>
      </c>
      <c r="T533" s="56" t="s">
        <v>333</v>
      </c>
      <c r="U533" s="56" t="s">
        <v>29</v>
      </c>
      <c r="V533" s="56" t="n">
        <v>26549.08</v>
      </c>
      <c r="W533" s="55" t="n">
        <f aca="false">P533-Q533</f>
        <v>26549.08</v>
      </c>
      <c r="X533" s="55" t="n">
        <f aca="false">IF(P533=0,0,ROUND((P533-Q533)/P533*100,2))</f>
        <v>49.09</v>
      </c>
      <c r="Y533" s="55" t="n">
        <f aca="false">IFERROR(G533-F533,"")</f>
        <v>1</v>
      </c>
      <c r="Z533" s="55" t="str">
        <f aca="false">IF(U533&lt;=0,"On Time","Late")</f>
        <v>Late</v>
      </c>
      <c r="AA533" s="55" t="str">
        <f aca="false">TEXT(E533,"yyyy-mm")</f>
        <v>2022-09</v>
      </c>
      <c r="AB533" s="55" t="n">
        <f aca="false">YEAR(E533)</f>
        <v>2022</v>
      </c>
    </row>
    <row r="534" customFormat="false" ht="15" hidden="false" customHeight="true" outlineLevel="0" collapsed="false">
      <c r="A534" s="52" t="s">
        <v>2769</v>
      </c>
      <c r="B534" s="52" t="s">
        <v>1752</v>
      </c>
      <c r="C534" s="52" t="s">
        <v>2770</v>
      </c>
      <c r="D534" s="52" t="s">
        <v>2771</v>
      </c>
      <c r="E534" s="53" t="n">
        <v>45399</v>
      </c>
      <c r="F534" s="52" t="s">
        <v>1434</v>
      </c>
      <c r="G534" s="52" t="s">
        <v>1487</v>
      </c>
      <c r="H534" s="52" t="s">
        <v>9</v>
      </c>
      <c r="I534" s="52" t="s">
        <v>14</v>
      </c>
      <c r="J534" s="52" t="s">
        <v>427</v>
      </c>
      <c r="K534" s="52" t="n">
        <v>1114</v>
      </c>
      <c r="L534" s="52" t="n">
        <v>499</v>
      </c>
      <c r="M534" s="52" t="n">
        <v>822.73</v>
      </c>
      <c r="N534" s="52" t="n">
        <v>0.8</v>
      </c>
      <c r="O534" s="54" t="n">
        <f aca="false">ROUND(M534*(1-N534/100),2)</f>
        <v>816.15</v>
      </c>
      <c r="P534" s="54" t="n">
        <f aca="false">ROUND(O534*L534,2)</f>
        <v>407258.85</v>
      </c>
      <c r="Q534" s="52" t="n">
        <v>198546.37</v>
      </c>
      <c r="R534" s="52" t="s">
        <v>340</v>
      </c>
      <c r="S534" s="54" t="n">
        <f aca="false">IF(K534=0,0,ROUND(L534/K534*100,2))</f>
        <v>44.79</v>
      </c>
      <c r="T534" s="52" t="s">
        <v>397</v>
      </c>
      <c r="U534" s="52" t="s">
        <v>48</v>
      </c>
      <c r="V534" s="52" t="n">
        <v>208712.48</v>
      </c>
      <c r="W534" s="55" t="n">
        <f aca="false">P534-Q534</f>
        <v>208712.48</v>
      </c>
      <c r="X534" s="55" t="n">
        <f aca="false">IF(P534=0,0,ROUND((P534-Q534)/P534*100,2))</f>
        <v>51.25</v>
      </c>
      <c r="Y534" s="55" t="n">
        <f aca="false">IFERROR(G534-F534,"")</f>
        <v>3</v>
      </c>
      <c r="Z534" s="55" t="str">
        <f aca="false">IF(U534&lt;=0,"On Time","Late")</f>
        <v>Late</v>
      </c>
      <c r="AA534" s="55" t="str">
        <f aca="false">TEXT(E534,"yyyy-mm")</f>
        <v>2024-04</v>
      </c>
      <c r="AB534" s="55" t="n">
        <f aca="false">YEAR(E534)</f>
        <v>2024</v>
      </c>
    </row>
    <row r="535" customFormat="false" ht="15" hidden="false" customHeight="true" outlineLevel="0" collapsed="false">
      <c r="A535" s="56" t="s">
        <v>2772</v>
      </c>
      <c r="B535" s="56" t="s">
        <v>813</v>
      </c>
      <c r="C535" s="56" t="s">
        <v>1322</v>
      </c>
      <c r="D535" s="56" t="s">
        <v>2442</v>
      </c>
      <c r="E535" s="57" t="n">
        <v>45281</v>
      </c>
      <c r="F535" s="56" t="s">
        <v>418</v>
      </c>
      <c r="G535" s="56" t="s">
        <v>2773</v>
      </c>
      <c r="H535" s="56" t="s">
        <v>18</v>
      </c>
      <c r="I535" s="56" t="s">
        <v>27</v>
      </c>
      <c r="J535" s="56" t="s">
        <v>1099</v>
      </c>
      <c r="K535" s="56" t="n">
        <v>775</v>
      </c>
      <c r="L535" s="56" t="n">
        <v>775</v>
      </c>
      <c r="M535" s="56" t="n">
        <v>676.58</v>
      </c>
      <c r="N535" s="56" t="n">
        <v>3.1</v>
      </c>
      <c r="O535" s="54" t="n">
        <f aca="false">ROUND(M535*(1-N535/100),2)</f>
        <v>655.61</v>
      </c>
      <c r="P535" s="54" t="n">
        <f aca="false">ROUND(O535*L535,2)</f>
        <v>508097.75</v>
      </c>
      <c r="Q535" s="56" t="n">
        <v>254389.89</v>
      </c>
      <c r="R535" s="56" t="s">
        <v>332</v>
      </c>
      <c r="S535" s="54" t="n">
        <f aca="false">IF(K535=0,0,ROUND(L535/K535*100,2))</f>
        <v>100</v>
      </c>
      <c r="T535" s="56" t="s">
        <v>381</v>
      </c>
      <c r="U535" s="56" t="s">
        <v>44</v>
      </c>
      <c r="V535" s="56" t="n">
        <v>253707.86</v>
      </c>
      <c r="W535" s="55" t="n">
        <f aca="false">P535-Q535</f>
        <v>253707.86</v>
      </c>
      <c r="X535" s="55" t="n">
        <f aca="false">IF(P535=0,0,ROUND((P535-Q535)/P535*100,2))</f>
        <v>49.93</v>
      </c>
      <c r="Y535" s="55" t="n">
        <f aca="false">IFERROR(G535-F535,"")</f>
        <v>2</v>
      </c>
      <c r="Z535" s="55" t="str">
        <f aca="false">IF(U535&lt;=0,"On Time","Late")</f>
        <v>Late</v>
      </c>
      <c r="AA535" s="55" t="str">
        <f aca="false">TEXT(E535,"yyyy-mm")</f>
        <v>2023-12</v>
      </c>
      <c r="AB535" s="55" t="n">
        <f aca="false">YEAR(E535)</f>
        <v>2023</v>
      </c>
    </row>
    <row r="536" customFormat="false" ht="15" hidden="false" customHeight="true" outlineLevel="0" collapsed="false">
      <c r="A536" s="52" t="s">
        <v>2774</v>
      </c>
      <c r="B536" s="52" t="s">
        <v>1744</v>
      </c>
      <c r="C536" s="52" t="s">
        <v>2775</v>
      </c>
      <c r="D536" s="52" t="s">
        <v>2776</v>
      </c>
      <c r="E536" s="53" t="n">
        <v>45574</v>
      </c>
      <c r="F536" s="52" t="s">
        <v>2777</v>
      </c>
      <c r="G536" s="52" t="s">
        <v>2778</v>
      </c>
      <c r="H536" s="52" t="s">
        <v>15</v>
      </c>
      <c r="I536" s="52" t="s">
        <v>23</v>
      </c>
      <c r="J536" s="52" t="s">
        <v>474</v>
      </c>
      <c r="K536" s="52" t="n">
        <v>1824</v>
      </c>
      <c r="L536" s="52" t="n">
        <v>1824</v>
      </c>
      <c r="M536" s="52" t="n">
        <v>968.55</v>
      </c>
      <c r="N536" s="52" t="n">
        <v>11.6</v>
      </c>
      <c r="O536" s="54" t="n">
        <f aca="false">ROUND(M536*(1-N536/100),2)</f>
        <v>856.2</v>
      </c>
      <c r="P536" s="54" t="n">
        <f aca="false">ROUND(O536*L536,2)</f>
        <v>1561708.8</v>
      </c>
      <c r="Q536" s="52" t="n">
        <v>685820.89</v>
      </c>
      <c r="R536" s="52" t="s">
        <v>332</v>
      </c>
      <c r="S536" s="54" t="n">
        <f aca="false">IF(K536=0,0,ROUND(L536/K536*100,2))</f>
        <v>100</v>
      </c>
      <c r="T536" s="52" t="s">
        <v>552</v>
      </c>
      <c r="U536" s="52" t="s">
        <v>54</v>
      </c>
      <c r="V536" s="52" t="n">
        <v>875887.91</v>
      </c>
      <c r="W536" s="55" t="n">
        <f aca="false">P536-Q536</f>
        <v>875887.91</v>
      </c>
      <c r="X536" s="55" t="n">
        <f aca="false">IF(P536=0,0,ROUND((P536-Q536)/P536*100,2))</f>
        <v>56.09</v>
      </c>
      <c r="Y536" s="55" t="n">
        <f aca="false">IFERROR(G536-F536,"")</f>
        <v>3</v>
      </c>
      <c r="Z536" s="55" t="str">
        <f aca="false">IF(U536&lt;=0,"On Time","Late")</f>
        <v>Late</v>
      </c>
      <c r="AA536" s="55" t="str">
        <f aca="false">TEXT(E536,"yyyy-mm")</f>
        <v>2024-10</v>
      </c>
      <c r="AB536" s="55" t="n">
        <f aca="false">YEAR(E536)</f>
        <v>2024</v>
      </c>
    </row>
    <row r="537" customFormat="false" ht="15" hidden="false" customHeight="true" outlineLevel="0" collapsed="false">
      <c r="A537" s="56" t="s">
        <v>2779</v>
      </c>
      <c r="B537" s="56" t="s">
        <v>546</v>
      </c>
      <c r="C537" s="56" t="s">
        <v>612</v>
      </c>
      <c r="D537" s="56" t="s">
        <v>2780</v>
      </c>
      <c r="E537" s="57" t="n">
        <v>44916</v>
      </c>
      <c r="F537" s="56" t="s">
        <v>2781</v>
      </c>
      <c r="G537" s="56" t="s">
        <v>2203</v>
      </c>
      <c r="H537" s="56" t="s">
        <v>12</v>
      </c>
      <c r="I537" s="56" t="s">
        <v>23</v>
      </c>
      <c r="J537" s="56" t="s">
        <v>1152</v>
      </c>
      <c r="K537" s="56" t="n">
        <v>649</v>
      </c>
      <c r="L537" s="56" t="n">
        <v>649</v>
      </c>
      <c r="M537" s="56" t="n">
        <v>154.73</v>
      </c>
      <c r="N537" s="56" t="n">
        <v>3.7</v>
      </c>
      <c r="O537" s="54" t="n">
        <f aca="false">ROUND(M537*(1-N537/100),2)</f>
        <v>149</v>
      </c>
      <c r="P537" s="54" t="n">
        <f aca="false">ROUND(O537*L537,2)</f>
        <v>96701</v>
      </c>
      <c r="Q537" s="56" t="n">
        <v>53452.48</v>
      </c>
      <c r="R537" s="56" t="s">
        <v>380</v>
      </c>
      <c r="S537" s="54" t="n">
        <f aca="false">IF(K537=0,0,ROUND(L537/K537*100,2))</f>
        <v>100</v>
      </c>
      <c r="T537" s="56" t="s">
        <v>799</v>
      </c>
      <c r="U537" s="56" t="s">
        <v>32</v>
      </c>
      <c r="V537" s="56" t="n">
        <v>43248.52</v>
      </c>
      <c r="W537" s="55" t="n">
        <f aca="false">P537-Q537</f>
        <v>43248.52</v>
      </c>
      <c r="X537" s="55" t="n">
        <f aca="false">IF(P537=0,0,ROUND((P537-Q537)/P537*100,2))</f>
        <v>44.72</v>
      </c>
      <c r="Y537" s="55" t="n">
        <f aca="false">IFERROR(G537-F537,"")</f>
        <v>3</v>
      </c>
      <c r="Z537" s="55" t="str">
        <f aca="false">IF(U537&lt;=0,"On Time","Late")</f>
        <v>Late</v>
      </c>
      <c r="AA537" s="55" t="str">
        <f aca="false">TEXT(E537,"yyyy-mm")</f>
        <v>2022-12</v>
      </c>
      <c r="AB537" s="55" t="n">
        <f aca="false">YEAR(E537)</f>
        <v>2022</v>
      </c>
    </row>
    <row r="538" customFormat="false" ht="15" hidden="false" customHeight="true" outlineLevel="0" collapsed="false">
      <c r="A538" s="52" t="s">
        <v>2782</v>
      </c>
      <c r="B538" s="52" t="s">
        <v>1612</v>
      </c>
      <c r="C538" s="52" t="s">
        <v>1395</v>
      </c>
      <c r="D538" s="52" t="s">
        <v>1366</v>
      </c>
      <c r="E538" s="53" t="n">
        <v>44606</v>
      </c>
      <c r="F538" s="52" t="s">
        <v>2137</v>
      </c>
      <c r="G538" s="52" t="s">
        <v>2783</v>
      </c>
      <c r="H538" s="52" t="s">
        <v>9</v>
      </c>
      <c r="I538" s="52" t="s">
        <v>14</v>
      </c>
      <c r="J538" s="52" t="s">
        <v>1858</v>
      </c>
      <c r="K538" s="52" t="n">
        <v>1257</v>
      </c>
      <c r="L538" s="52" t="n">
        <v>1257</v>
      </c>
      <c r="M538" s="52" t="n">
        <v>94.12</v>
      </c>
      <c r="N538" s="52" t="n">
        <v>5.8</v>
      </c>
      <c r="O538" s="54" t="n">
        <f aca="false">ROUND(M538*(1-N538/100),2)</f>
        <v>88.66</v>
      </c>
      <c r="P538" s="54" t="n">
        <f aca="false">ROUND(O538*L538,2)</f>
        <v>111445.62</v>
      </c>
      <c r="Q538" s="52" t="n">
        <v>65401.45</v>
      </c>
      <c r="R538" s="52" t="s">
        <v>380</v>
      </c>
      <c r="S538" s="54" t="n">
        <f aca="false">IF(K538=0,0,ROUND(L538/K538*100,2))</f>
        <v>100</v>
      </c>
      <c r="T538" s="52" t="s">
        <v>573</v>
      </c>
      <c r="U538" s="52" t="s">
        <v>13</v>
      </c>
      <c r="V538" s="52" t="n">
        <v>46044.17</v>
      </c>
      <c r="W538" s="55" t="n">
        <f aca="false">P538-Q538</f>
        <v>46044.17</v>
      </c>
      <c r="X538" s="55" t="n">
        <f aca="false">IF(P538=0,0,ROUND((P538-Q538)/P538*100,2))</f>
        <v>41.32</v>
      </c>
      <c r="Y538" s="55" t="n">
        <f aca="false">IFERROR(G538-F538,"")</f>
        <v>1</v>
      </c>
      <c r="Z538" s="55" t="str">
        <f aca="false">IF(U538&lt;=0,"On Time","Late")</f>
        <v>Late</v>
      </c>
      <c r="AA538" s="55" t="str">
        <f aca="false">TEXT(E538,"yyyy-mm")</f>
        <v>2022-02</v>
      </c>
      <c r="AB538" s="55" t="n">
        <f aca="false">YEAR(E538)</f>
        <v>2022</v>
      </c>
    </row>
    <row r="539" customFormat="false" ht="15" hidden="false" customHeight="true" outlineLevel="0" collapsed="false">
      <c r="A539" s="56" t="s">
        <v>2784</v>
      </c>
      <c r="B539" s="56" t="s">
        <v>2155</v>
      </c>
      <c r="C539" s="56" t="s">
        <v>2785</v>
      </c>
      <c r="D539" s="56" t="s">
        <v>791</v>
      </c>
      <c r="E539" s="57" t="n">
        <v>44998</v>
      </c>
      <c r="F539" s="56" t="s">
        <v>2786</v>
      </c>
      <c r="G539" s="56" t="s">
        <v>2787</v>
      </c>
      <c r="H539" s="56" t="s">
        <v>9</v>
      </c>
      <c r="I539" s="56" t="s">
        <v>27</v>
      </c>
      <c r="J539" s="56" t="s">
        <v>515</v>
      </c>
      <c r="K539" s="56" t="n">
        <v>529</v>
      </c>
      <c r="L539" s="56" t="n">
        <v>256</v>
      </c>
      <c r="M539" s="56" t="n">
        <v>526.47</v>
      </c>
      <c r="N539" s="56" t="n">
        <v>14.2</v>
      </c>
      <c r="O539" s="54" t="n">
        <f aca="false">ROUND(M539*(1-N539/100),2)</f>
        <v>451.71</v>
      </c>
      <c r="P539" s="54" t="n">
        <f aca="false">ROUND(O539*L539,2)</f>
        <v>115637.76</v>
      </c>
      <c r="Q539" s="56" t="n">
        <v>58439.17</v>
      </c>
      <c r="R539" s="56" t="s">
        <v>371</v>
      </c>
      <c r="S539" s="54" t="n">
        <f aca="false">IF(K539=0,0,ROUND(L539/K539*100,2))</f>
        <v>48.39</v>
      </c>
      <c r="T539" s="56" t="s">
        <v>372</v>
      </c>
      <c r="U539" s="56" t="s">
        <v>35</v>
      </c>
      <c r="V539" s="56" t="n">
        <v>57198.59</v>
      </c>
      <c r="W539" s="55" t="n">
        <f aca="false">P539-Q539</f>
        <v>57198.59</v>
      </c>
      <c r="X539" s="55" t="n">
        <f aca="false">IF(P539=0,0,ROUND((P539-Q539)/P539*100,2))</f>
        <v>49.46</v>
      </c>
      <c r="Y539" s="55" t="n">
        <f aca="false">IFERROR(G539-F539,"")</f>
        <v>-1</v>
      </c>
      <c r="Z539" s="55" t="str">
        <f aca="false">IF(U539&lt;=0,"On Time","Late")</f>
        <v>Late</v>
      </c>
      <c r="AA539" s="55" t="str">
        <f aca="false">TEXT(E539,"yyyy-mm")</f>
        <v>2023-03</v>
      </c>
      <c r="AB539" s="55" t="n">
        <f aca="false">YEAR(E539)</f>
        <v>2023</v>
      </c>
    </row>
    <row r="540" customFormat="false" ht="15" hidden="false" customHeight="true" outlineLevel="0" collapsed="false">
      <c r="A540" s="52" t="s">
        <v>2788</v>
      </c>
      <c r="B540" s="52" t="s">
        <v>2045</v>
      </c>
      <c r="C540" s="52" t="s">
        <v>656</v>
      </c>
      <c r="D540" s="52" t="s">
        <v>2789</v>
      </c>
      <c r="E540" s="53" t="n">
        <v>45520</v>
      </c>
      <c r="F540" s="52" t="s">
        <v>2790</v>
      </c>
      <c r="G540" s="52" t="s">
        <v>1930</v>
      </c>
      <c r="H540" s="52" t="s">
        <v>12</v>
      </c>
      <c r="I540" s="52" t="s">
        <v>11</v>
      </c>
      <c r="J540" s="52" t="s">
        <v>2791</v>
      </c>
      <c r="K540" s="52" t="n">
        <v>966</v>
      </c>
      <c r="L540" s="52" t="n">
        <v>966</v>
      </c>
      <c r="M540" s="52" t="n">
        <v>311.3</v>
      </c>
      <c r="N540" s="52" t="n">
        <v>9.7</v>
      </c>
      <c r="O540" s="54" t="n">
        <f aca="false">ROUND(M540*(1-N540/100),2)</f>
        <v>281.1</v>
      </c>
      <c r="P540" s="54" t="n">
        <f aca="false">ROUND(O540*L540,2)</f>
        <v>271542.6</v>
      </c>
      <c r="Q540" s="52" t="n">
        <v>150104.32</v>
      </c>
      <c r="R540" s="52" t="s">
        <v>332</v>
      </c>
      <c r="S540" s="54" t="n">
        <f aca="false">IF(K540=0,0,ROUND(L540/K540*100,2))</f>
        <v>100</v>
      </c>
      <c r="T540" s="52" t="s">
        <v>683</v>
      </c>
      <c r="U540" s="52" t="s">
        <v>52</v>
      </c>
      <c r="V540" s="52" t="n">
        <v>121438.28</v>
      </c>
      <c r="W540" s="55" t="n">
        <f aca="false">P540-Q540</f>
        <v>121438.28</v>
      </c>
      <c r="X540" s="55" t="n">
        <f aca="false">IF(P540=0,0,ROUND((P540-Q540)/P540*100,2))</f>
        <v>44.72</v>
      </c>
      <c r="Y540" s="55" t="n">
        <f aca="false">IFERROR(G540-F540,"")</f>
        <v>2</v>
      </c>
      <c r="Z540" s="55" t="str">
        <f aca="false">IF(U540&lt;=0,"On Time","Late")</f>
        <v>Late</v>
      </c>
      <c r="AA540" s="55" t="str">
        <f aca="false">TEXT(E540,"yyyy-mm")</f>
        <v>2024-08</v>
      </c>
      <c r="AB540" s="55" t="n">
        <f aca="false">YEAR(E540)</f>
        <v>2024</v>
      </c>
    </row>
    <row r="541" customFormat="false" ht="15" hidden="false" customHeight="true" outlineLevel="0" collapsed="false">
      <c r="A541" s="56" t="s">
        <v>2792</v>
      </c>
      <c r="B541" s="56" t="s">
        <v>1386</v>
      </c>
      <c r="C541" s="56" t="s">
        <v>2793</v>
      </c>
      <c r="D541" s="56" t="s">
        <v>1288</v>
      </c>
      <c r="E541" s="57" t="n">
        <v>44700</v>
      </c>
      <c r="F541" s="56" t="s">
        <v>695</v>
      </c>
      <c r="G541" s="56" t="s">
        <v>1359</v>
      </c>
      <c r="H541" s="56" t="s">
        <v>18</v>
      </c>
      <c r="I541" s="56" t="s">
        <v>14</v>
      </c>
      <c r="J541" s="56" t="s">
        <v>466</v>
      </c>
      <c r="K541" s="56" t="n">
        <v>739</v>
      </c>
      <c r="L541" s="56" t="n">
        <v>739</v>
      </c>
      <c r="M541" s="56" t="n">
        <v>813.6</v>
      </c>
      <c r="N541" s="56" t="n">
        <v>15.9</v>
      </c>
      <c r="O541" s="54" t="n">
        <f aca="false">ROUND(M541*(1-N541/100),2)</f>
        <v>684.24</v>
      </c>
      <c r="P541" s="54" t="n">
        <f aca="false">ROUND(O541*L541,2)</f>
        <v>505653.36</v>
      </c>
      <c r="Q541" s="56" t="n">
        <v>298643.66</v>
      </c>
      <c r="R541" s="56" t="s">
        <v>371</v>
      </c>
      <c r="S541" s="54" t="n">
        <f aca="false">IF(K541=0,0,ROUND(L541/K541*100,2))</f>
        <v>100</v>
      </c>
      <c r="T541" s="56" t="s">
        <v>389</v>
      </c>
      <c r="U541" s="56" t="s">
        <v>22</v>
      </c>
      <c r="V541" s="56" t="n">
        <v>207009.7</v>
      </c>
      <c r="W541" s="55" t="n">
        <f aca="false">P541-Q541</f>
        <v>207009.7</v>
      </c>
      <c r="X541" s="55" t="n">
        <f aca="false">IF(P541=0,0,ROUND((P541-Q541)/P541*100,2))</f>
        <v>40.94</v>
      </c>
      <c r="Y541" s="55" t="n">
        <f aca="false">IFERROR(G541-F541,"")</f>
        <v>3</v>
      </c>
      <c r="Z541" s="55" t="str">
        <f aca="false">IF(U541&lt;=0,"On Time","Late")</f>
        <v>Late</v>
      </c>
      <c r="AA541" s="55" t="str">
        <f aca="false">TEXT(E541,"yyyy-mm")</f>
        <v>2022-05</v>
      </c>
      <c r="AB541" s="55" t="n">
        <f aca="false">YEAR(E541)</f>
        <v>2022</v>
      </c>
    </row>
    <row r="542" customFormat="false" ht="15" hidden="false" customHeight="true" outlineLevel="0" collapsed="false">
      <c r="A542" s="52" t="s">
        <v>2794</v>
      </c>
      <c r="B542" s="52" t="s">
        <v>1307</v>
      </c>
      <c r="C542" s="52" t="s">
        <v>2438</v>
      </c>
      <c r="D542" s="52" t="s">
        <v>2795</v>
      </c>
      <c r="E542" s="53" t="n">
        <v>44772</v>
      </c>
      <c r="F542" s="52" t="s">
        <v>1130</v>
      </c>
      <c r="G542" s="52" t="s">
        <v>2796</v>
      </c>
      <c r="H542" s="52" t="s">
        <v>15</v>
      </c>
      <c r="I542" s="52" t="s">
        <v>11</v>
      </c>
      <c r="J542" s="52" t="s">
        <v>1844</v>
      </c>
      <c r="K542" s="52" t="n">
        <v>1016</v>
      </c>
      <c r="L542" s="52" t="n">
        <v>1016</v>
      </c>
      <c r="M542" s="52" t="n">
        <v>927.36</v>
      </c>
      <c r="N542" s="52" t="n">
        <v>20</v>
      </c>
      <c r="O542" s="54" t="n">
        <f aca="false">ROUND(M542*(1-N542/100),2)</f>
        <v>741.89</v>
      </c>
      <c r="P542" s="54" t="n">
        <f aca="false">ROUND(O542*L542,2)</f>
        <v>753760.24</v>
      </c>
      <c r="Q542" s="52" t="n">
        <v>494669.41</v>
      </c>
      <c r="R542" s="52" t="s">
        <v>371</v>
      </c>
      <c r="S542" s="54" t="n">
        <f aca="false">IF(K542=0,0,ROUND(L542/K542*100,2))</f>
        <v>100</v>
      </c>
      <c r="T542" s="52" t="s">
        <v>355</v>
      </c>
      <c r="U542" s="52" t="s">
        <v>26</v>
      </c>
      <c r="V542" s="52" t="n">
        <v>259090.83</v>
      </c>
      <c r="W542" s="55" t="n">
        <f aca="false">P542-Q542</f>
        <v>259090.83</v>
      </c>
      <c r="X542" s="55" t="n">
        <f aca="false">IF(P542=0,0,ROUND((P542-Q542)/P542*100,2))</f>
        <v>34.37</v>
      </c>
      <c r="Y542" s="55" t="n">
        <f aca="false">IFERROR(G542-F542,"")</f>
        <v>1</v>
      </c>
      <c r="Z542" s="55" t="str">
        <f aca="false">IF(U542&lt;=0,"On Time","Late")</f>
        <v>Late</v>
      </c>
      <c r="AA542" s="55" t="str">
        <f aca="false">TEXT(E542,"yyyy-mm")</f>
        <v>2022-07</v>
      </c>
      <c r="AB542" s="55" t="n">
        <f aca="false">YEAR(E542)</f>
        <v>2022</v>
      </c>
    </row>
    <row r="543" customFormat="false" ht="15" hidden="false" customHeight="true" outlineLevel="0" collapsed="false">
      <c r="A543" s="56" t="s">
        <v>2797</v>
      </c>
      <c r="B543" s="56" t="s">
        <v>2798</v>
      </c>
      <c r="C543" s="56" t="s">
        <v>681</v>
      </c>
      <c r="D543" s="56" t="s">
        <v>2505</v>
      </c>
      <c r="E543" s="57" t="n">
        <v>45203</v>
      </c>
      <c r="F543" s="56" t="s">
        <v>2409</v>
      </c>
      <c r="G543" s="56" t="s">
        <v>712</v>
      </c>
      <c r="H543" s="56" t="s">
        <v>12</v>
      </c>
      <c r="I543" s="56" t="s">
        <v>25</v>
      </c>
      <c r="J543" s="56" t="s">
        <v>2791</v>
      </c>
      <c r="K543" s="56" t="n">
        <v>1099</v>
      </c>
      <c r="L543" s="56" t="n">
        <v>1099</v>
      </c>
      <c r="M543" s="56" t="n">
        <v>132.06</v>
      </c>
      <c r="N543" s="56" t="n">
        <v>0.4</v>
      </c>
      <c r="O543" s="54" t="n">
        <f aca="false">ROUND(M543*(1-N543/100),2)</f>
        <v>131.53</v>
      </c>
      <c r="P543" s="54" t="n">
        <f aca="false">ROUND(O543*L543,2)</f>
        <v>144551.47</v>
      </c>
      <c r="Q543" s="56" t="n">
        <v>73597.5</v>
      </c>
      <c r="R543" s="56" t="s">
        <v>380</v>
      </c>
      <c r="S543" s="54" t="n">
        <f aca="false">IF(K543=0,0,ROUND(L543/K543*100,2))</f>
        <v>100</v>
      </c>
      <c r="T543" s="56" t="s">
        <v>653</v>
      </c>
      <c r="U543" s="56" t="s">
        <v>42</v>
      </c>
      <c r="V543" s="56" t="n">
        <v>70953.97</v>
      </c>
      <c r="W543" s="55" t="n">
        <f aca="false">P543-Q543</f>
        <v>70953.97</v>
      </c>
      <c r="X543" s="55" t="n">
        <f aca="false">IF(P543=0,0,ROUND((P543-Q543)/P543*100,2))</f>
        <v>49.09</v>
      </c>
      <c r="Y543" s="55" t="n">
        <f aca="false">IFERROR(G543-F543,"")</f>
        <v>-1</v>
      </c>
      <c r="Z543" s="55" t="str">
        <f aca="false">IF(U543&lt;=0,"On Time","Late")</f>
        <v>Late</v>
      </c>
      <c r="AA543" s="55" t="str">
        <f aca="false">TEXT(E543,"yyyy-mm")</f>
        <v>2023-10</v>
      </c>
      <c r="AB543" s="55" t="n">
        <f aca="false">YEAR(E543)</f>
        <v>2023</v>
      </c>
    </row>
    <row r="544" customFormat="false" ht="15" hidden="false" customHeight="true" outlineLevel="0" collapsed="false">
      <c r="A544" s="52" t="s">
        <v>2799</v>
      </c>
      <c r="B544" s="52" t="s">
        <v>1118</v>
      </c>
      <c r="C544" s="52" t="s">
        <v>2224</v>
      </c>
      <c r="D544" s="52" t="s">
        <v>2800</v>
      </c>
      <c r="E544" s="53" t="n">
        <v>44813</v>
      </c>
      <c r="F544" s="52" t="s">
        <v>2768</v>
      </c>
      <c r="G544" s="52" t="s">
        <v>1031</v>
      </c>
      <c r="H544" s="52" t="s">
        <v>9</v>
      </c>
      <c r="I544" s="52" t="s">
        <v>17</v>
      </c>
      <c r="J544" s="52" t="s">
        <v>481</v>
      </c>
      <c r="K544" s="52" t="n">
        <v>1021</v>
      </c>
      <c r="L544" s="52" t="n">
        <v>1021</v>
      </c>
      <c r="M544" s="52" t="n">
        <v>809.66</v>
      </c>
      <c r="N544" s="52" t="n">
        <v>12.5</v>
      </c>
      <c r="O544" s="54" t="n">
        <f aca="false">ROUND(M544*(1-N544/100),2)</f>
        <v>708.45</v>
      </c>
      <c r="P544" s="54" t="n">
        <f aca="false">ROUND(O544*L544,2)</f>
        <v>723327.45</v>
      </c>
      <c r="Q544" s="52" t="n">
        <v>370103.87</v>
      </c>
      <c r="R544" s="52" t="s">
        <v>340</v>
      </c>
      <c r="S544" s="54" t="n">
        <f aca="false">IF(K544=0,0,ROUND(L544/K544*100,2))</f>
        <v>100</v>
      </c>
      <c r="T544" s="52" t="s">
        <v>620</v>
      </c>
      <c r="U544" s="52" t="s">
        <v>29</v>
      </c>
      <c r="V544" s="52" t="n">
        <v>353223.58</v>
      </c>
      <c r="W544" s="55" t="n">
        <f aca="false">P544-Q544</f>
        <v>353223.58</v>
      </c>
      <c r="X544" s="55" t="n">
        <f aca="false">IF(P544=0,0,ROUND((P544-Q544)/P544*100,2))</f>
        <v>48.83</v>
      </c>
      <c r="Y544" s="55" t="n">
        <f aca="false">IFERROR(G544-F544,"")</f>
        <v>3</v>
      </c>
      <c r="Z544" s="55" t="str">
        <f aca="false">IF(U544&lt;=0,"On Time","Late")</f>
        <v>Late</v>
      </c>
      <c r="AA544" s="55" t="str">
        <f aca="false">TEXT(E544,"yyyy-mm")</f>
        <v>2022-09</v>
      </c>
      <c r="AB544" s="55" t="n">
        <f aca="false">YEAR(E544)</f>
        <v>2022</v>
      </c>
    </row>
    <row r="545" customFormat="false" ht="15" hidden="false" customHeight="true" outlineLevel="0" collapsed="false">
      <c r="A545" s="56" t="s">
        <v>2801</v>
      </c>
      <c r="B545" s="56" t="s">
        <v>430</v>
      </c>
      <c r="C545" s="56" t="s">
        <v>2802</v>
      </c>
      <c r="D545" s="56" t="s">
        <v>2803</v>
      </c>
      <c r="E545" s="57" t="n">
        <v>44820</v>
      </c>
      <c r="F545" s="56" t="s">
        <v>2059</v>
      </c>
      <c r="G545" s="56" t="s">
        <v>2804</v>
      </c>
      <c r="H545" s="56" t="s">
        <v>15</v>
      </c>
      <c r="I545" s="56" t="s">
        <v>14</v>
      </c>
      <c r="J545" s="56" t="s">
        <v>427</v>
      </c>
      <c r="K545" s="56" t="n">
        <v>66</v>
      </c>
      <c r="L545" s="56" t="n">
        <v>9</v>
      </c>
      <c r="M545" s="56" t="n">
        <v>738.57</v>
      </c>
      <c r="N545" s="56" t="n">
        <v>8.8</v>
      </c>
      <c r="O545" s="54" t="n">
        <f aca="false">ROUND(M545*(1-N545/100),2)</f>
        <v>673.58</v>
      </c>
      <c r="P545" s="54" t="n">
        <f aca="false">ROUND(O545*L545,2)</f>
        <v>6062.22</v>
      </c>
      <c r="Q545" s="56" t="n">
        <v>2813.72</v>
      </c>
      <c r="R545" s="56" t="s">
        <v>380</v>
      </c>
      <c r="S545" s="54" t="n">
        <f aca="false">IF(K545=0,0,ROUND(L545/K545*100,2))</f>
        <v>13.64</v>
      </c>
      <c r="T545" s="56" t="s">
        <v>603</v>
      </c>
      <c r="U545" s="56" t="s">
        <v>29</v>
      </c>
      <c r="V545" s="56" t="n">
        <v>3248.5</v>
      </c>
      <c r="W545" s="55" t="n">
        <f aca="false">P545-Q545</f>
        <v>3248.5</v>
      </c>
      <c r="X545" s="55" t="n">
        <f aca="false">IF(P545=0,0,ROUND((P545-Q545)/P545*100,2))</f>
        <v>53.59</v>
      </c>
      <c r="Y545" s="55" t="n">
        <f aca="false">IFERROR(G545-F545,"")</f>
        <v>-1</v>
      </c>
      <c r="Z545" s="55" t="str">
        <f aca="false">IF(U545&lt;=0,"On Time","Late")</f>
        <v>Late</v>
      </c>
      <c r="AA545" s="55" t="str">
        <f aca="false">TEXT(E545,"yyyy-mm")</f>
        <v>2022-09</v>
      </c>
      <c r="AB545" s="55" t="n">
        <f aca="false">YEAR(E545)</f>
        <v>2022</v>
      </c>
    </row>
    <row r="546" customFormat="false" ht="15" hidden="false" customHeight="true" outlineLevel="0" collapsed="false">
      <c r="A546" s="52" t="s">
        <v>2805</v>
      </c>
      <c r="B546" s="52" t="s">
        <v>2024</v>
      </c>
      <c r="C546" s="52" t="s">
        <v>2806</v>
      </c>
      <c r="D546" s="52" t="s">
        <v>2807</v>
      </c>
      <c r="E546" s="53" t="n">
        <v>44685</v>
      </c>
      <c r="F546" s="52" t="s">
        <v>500</v>
      </c>
      <c r="G546" s="52" t="s">
        <v>2808</v>
      </c>
      <c r="H546" s="52" t="s">
        <v>21</v>
      </c>
      <c r="I546" s="52" t="s">
        <v>14</v>
      </c>
      <c r="J546" s="52" t="s">
        <v>926</v>
      </c>
      <c r="K546" s="52" t="n">
        <v>1563</v>
      </c>
      <c r="L546" s="52" t="n">
        <v>1563</v>
      </c>
      <c r="M546" s="52" t="n">
        <v>654.53</v>
      </c>
      <c r="N546" s="52" t="n">
        <v>5.2</v>
      </c>
      <c r="O546" s="54" t="n">
        <f aca="false">ROUND(M546*(1-N546/100),2)</f>
        <v>620.49</v>
      </c>
      <c r="P546" s="54" t="n">
        <f aca="false">ROUND(O546*L546,2)</f>
        <v>969825.87</v>
      </c>
      <c r="Q546" s="52" t="n">
        <v>611450.81</v>
      </c>
      <c r="R546" s="52" t="s">
        <v>332</v>
      </c>
      <c r="S546" s="54" t="n">
        <f aca="false">IF(K546=0,0,ROUND(L546/K546*100,2))</f>
        <v>100</v>
      </c>
      <c r="T546" s="52" t="s">
        <v>355</v>
      </c>
      <c r="U546" s="52" t="s">
        <v>22</v>
      </c>
      <c r="V546" s="52" t="n">
        <v>358375.06</v>
      </c>
      <c r="W546" s="55" t="n">
        <f aca="false">P546-Q546</f>
        <v>358375.06</v>
      </c>
      <c r="X546" s="55" t="n">
        <f aca="false">IF(P546=0,0,ROUND((P546-Q546)/P546*100,2))</f>
        <v>36.95</v>
      </c>
      <c r="Y546" s="55" t="n">
        <f aca="false">IFERROR(G546-F546,"")</f>
        <v>-1</v>
      </c>
      <c r="Z546" s="55" t="str">
        <f aca="false">IF(U546&lt;=0,"On Time","Late")</f>
        <v>Late</v>
      </c>
      <c r="AA546" s="55" t="str">
        <f aca="false">TEXT(E546,"yyyy-mm")</f>
        <v>2022-05</v>
      </c>
      <c r="AB546" s="55" t="n">
        <f aca="false">YEAR(E546)</f>
        <v>2022</v>
      </c>
    </row>
    <row r="547" customFormat="false" ht="15" hidden="false" customHeight="true" outlineLevel="0" collapsed="false">
      <c r="A547" s="56" t="s">
        <v>2809</v>
      </c>
      <c r="B547" s="56" t="s">
        <v>1430</v>
      </c>
      <c r="C547" s="56" t="s">
        <v>2810</v>
      </c>
      <c r="D547" s="56" t="s">
        <v>424</v>
      </c>
      <c r="E547" s="57" t="n">
        <v>45392</v>
      </c>
      <c r="F547" s="56" t="s">
        <v>487</v>
      </c>
      <c r="G547" s="56" t="s">
        <v>2378</v>
      </c>
      <c r="H547" s="56" t="s">
        <v>18</v>
      </c>
      <c r="I547" s="56" t="s">
        <v>25</v>
      </c>
      <c r="J547" s="56" t="s">
        <v>1059</v>
      </c>
      <c r="K547" s="56" t="n">
        <v>1259</v>
      </c>
      <c r="L547" s="56" t="n">
        <v>549</v>
      </c>
      <c r="M547" s="56" t="n">
        <v>261.59</v>
      </c>
      <c r="N547" s="56" t="n">
        <v>15.3</v>
      </c>
      <c r="O547" s="54" t="n">
        <f aca="false">ROUND(M547*(1-N547/100),2)</f>
        <v>221.57</v>
      </c>
      <c r="P547" s="54" t="n">
        <f aca="false">ROUND(O547*L547,2)</f>
        <v>121641.93</v>
      </c>
      <c r="Q547" s="56" t="n">
        <v>74578.07</v>
      </c>
      <c r="R547" s="56" t="s">
        <v>380</v>
      </c>
      <c r="S547" s="54" t="n">
        <f aca="false">IF(K547=0,0,ROUND(L547/K547*100,2))</f>
        <v>43.61</v>
      </c>
      <c r="T547" s="56" t="s">
        <v>333</v>
      </c>
      <c r="U547" s="56" t="s">
        <v>48</v>
      </c>
      <c r="V547" s="56" t="n">
        <v>47063.86</v>
      </c>
      <c r="W547" s="55" t="n">
        <f aca="false">P547-Q547</f>
        <v>47063.86</v>
      </c>
      <c r="X547" s="55" t="n">
        <f aca="false">IF(P547=0,0,ROUND((P547-Q547)/P547*100,2))</f>
        <v>38.69</v>
      </c>
      <c r="Y547" s="55" t="n">
        <f aca="false">IFERROR(G547-F547,"")</f>
        <v>-1</v>
      </c>
      <c r="Z547" s="55" t="str">
        <f aca="false">IF(U547&lt;=0,"On Time","Late")</f>
        <v>Late</v>
      </c>
      <c r="AA547" s="55" t="str">
        <f aca="false">TEXT(E547,"yyyy-mm")</f>
        <v>2024-04</v>
      </c>
      <c r="AB547" s="55" t="n">
        <f aca="false">YEAR(E547)</f>
        <v>2024</v>
      </c>
    </row>
    <row r="548" customFormat="false" ht="15" hidden="false" customHeight="true" outlineLevel="0" collapsed="false">
      <c r="A548" s="52" t="s">
        <v>2811</v>
      </c>
      <c r="B548" s="52" t="s">
        <v>1652</v>
      </c>
      <c r="C548" s="52" t="s">
        <v>2812</v>
      </c>
      <c r="D548" s="52" t="s">
        <v>2357</v>
      </c>
      <c r="E548" s="53" t="n">
        <v>44777</v>
      </c>
      <c r="F548" s="52" t="s">
        <v>2796</v>
      </c>
      <c r="G548" s="52" t="s">
        <v>1439</v>
      </c>
      <c r="H548" s="52" t="s">
        <v>15</v>
      </c>
      <c r="I548" s="52" t="s">
        <v>23</v>
      </c>
      <c r="J548" s="52" t="s">
        <v>331</v>
      </c>
      <c r="K548" s="52" t="n">
        <v>1513</v>
      </c>
      <c r="L548" s="52" t="n">
        <v>273</v>
      </c>
      <c r="M548" s="52" t="n">
        <v>672.15</v>
      </c>
      <c r="N548" s="52" t="n">
        <v>3.5</v>
      </c>
      <c r="O548" s="54" t="n">
        <f aca="false">ROUND(M548*(1-N548/100),2)</f>
        <v>648.62</v>
      </c>
      <c r="P548" s="54" t="n">
        <f aca="false">ROUND(O548*L548,2)</f>
        <v>177073.26</v>
      </c>
      <c r="Q548" s="52" t="n">
        <v>121300.97</v>
      </c>
      <c r="R548" s="52" t="s">
        <v>396</v>
      </c>
      <c r="S548" s="54" t="n">
        <f aca="false">IF(K548=0,0,ROUND(L548/K548*100,2))</f>
        <v>18.04</v>
      </c>
      <c r="T548" s="52" t="s">
        <v>467</v>
      </c>
      <c r="U548" s="52" t="s">
        <v>28</v>
      </c>
      <c r="V548" s="52" t="n">
        <v>55772.29</v>
      </c>
      <c r="W548" s="55" t="n">
        <f aca="false">P548-Q548</f>
        <v>55772.29</v>
      </c>
      <c r="X548" s="55" t="n">
        <f aca="false">IF(P548=0,0,ROUND((P548-Q548)/P548*100,2))</f>
        <v>31.5</v>
      </c>
      <c r="Y548" s="55" t="n">
        <f aca="false">IFERROR(G548-F548,"")</f>
        <v>2</v>
      </c>
      <c r="Z548" s="55" t="str">
        <f aca="false">IF(U548&lt;=0,"On Time","Late")</f>
        <v>Late</v>
      </c>
      <c r="AA548" s="55" t="str">
        <f aca="false">TEXT(E548,"yyyy-mm")</f>
        <v>2022-08</v>
      </c>
      <c r="AB548" s="55" t="n">
        <f aca="false">YEAR(E548)</f>
        <v>2022</v>
      </c>
    </row>
    <row r="549" customFormat="false" ht="15" hidden="false" customHeight="true" outlineLevel="0" collapsed="false">
      <c r="A549" s="56" t="s">
        <v>2813</v>
      </c>
      <c r="B549" s="56" t="s">
        <v>1969</v>
      </c>
      <c r="C549" s="56" t="s">
        <v>1613</v>
      </c>
      <c r="D549" s="56" t="s">
        <v>2814</v>
      </c>
      <c r="E549" s="57" t="n">
        <v>44635</v>
      </c>
      <c r="F549" s="56" t="s">
        <v>2815</v>
      </c>
      <c r="G549" s="56" t="s">
        <v>2816</v>
      </c>
      <c r="H549" s="56" t="s">
        <v>18</v>
      </c>
      <c r="I549" s="56" t="s">
        <v>11</v>
      </c>
      <c r="J549" s="56" t="s">
        <v>818</v>
      </c>
      <c r="K549" s="56" t="n">
        <v>1713</v>
      </c>
      <c r="L549" s="56" t="n">
        <v>1713</v>
      </c>
      <c r="M549" s="56" t="n">
        <v>938.63</v>
      </c>
      <c r="N549" s="56" t="n">
        <v>4.8</v>
      </c>
      <c r="O549" s="54" t="n">
        <f aca="false">ROUND(M549*(1-N549/100),2)</f>
        <v>893.58</v>
      </c>
      <c r="P549" s="54" t="n">
        <f aca="false">ROUND(O549*L549,2)</f>
        <v>1530702.54</v>
      </c>
      <c r="Q549" s="56" t="n">
        <v>990405.92</v>
      </c>
      <c r="R549" s="56" t="s">
        <v>380</v>
      </c>
      <c r="S549" s="54" t="n">
        <f aca="false">IF(K549=0,0,ROUND(L549/K549*100,2))</f>
        <v>100</v>
      </c>
      <c r="T549" s="56" t="s">
        <v>516</v>
      </c>
      <c r="U549" s="56" t="s">
        <v>16</v>
      </c>
      <c r="V549" s="56" t="n">
        <v>540296.62</v>
      </c>
      <c r="W549" s="55" t="n">
        <f aca="false">P549-Q549</f>
        <v>540296.62</v>
      </c>
      <c r="X549" s="55" t="n">
        <f aca="false">IF(P549=0,0,ROUND((P549-Q549)/P549*100,2))</f>
        <v>35.3</v>
      </c>
      <c r="Y549" s="55" t="n">
        <f aca="false">IFERROR(G549-F549,"")</f>
        <v>3</v>
      </c>
      <c r="Z549" s="55" t="str">
        <f aca="false">IF(U549&lt;=0,"On Time","Late")</f>
        <v>Late</v>
      </c>
      <c r="AA549" s="55" t="str">
        <f aca="false">TEXT(E549,"yyyy-mm")</f>
        <v>2022-03</v>
      </c>
      <c r="AB549" s="55" t="n">
        <f aca="false">YEAR(E549)</f>
        <v>2022</v>
      </c>
    </row>
    <row r="550" customFormat="false" ht="15" hidden="false" customHeight="true" outlineLevel="0" collapsed="false">
      <c r="A550" s="52" t="s">
        <v>2817</v>
      </c>
      <c r="B550" s="52" t="s">
        <v>2818</v>
      </c>
      <c r="C550" s="52" t="s">
        <v>1062</v>
      </c>
      <c r="D550" s="52" t="s">
        <v>1620</v>
      </c>
      <c r="E550" s="53" t="n">
        <v>44729</v>
      </c>
      <c r="F550" s="52" t="s">
        <v>2819</v>
      </c>
      <c r="G550" s="52" t="s">
        <v>1176</v>
      </c>
      <c r="H550" s="52" t="s">
        <v>21</v>
      </c>
      <c r="I550" s="52" t="s">
        <v>20</v>
      </c>
      <c r="J550" s="52" t="s">
        <v>854</v>
      </c>
      <c r="K550" s="52" t="n">
        <v>849</v>
      </c>
      <c r="L550" s="52" t="n">
        <v>849</v>
      </c>
      <c r="M550" s="52" t="n">
        <v>955.09</v>
      </c>
      <c r="N550" s="52" t="n">
        <v>4.1</v>
      </c>
      <c r="O550" s="54" t="n">
        <f aca="false">ROUND(M550*(1-N550/100),2)</f>
        <v>915.93</v>
      </c>
      <c r="P550" s="54" t="n">
        <f aca="false">ROUND(O550*L550,2)</f>
        <v>777624.57</v>
      </c>
      <c r="Q550" s="52" t="n">
        <v>376332.49</v>
      </c>
      <c r="R550" s="52" t="s">
        <v>332</v>
      </c>
      <c r="S550" s="54" t="n">
        <f aca="false">IF(K550=0,0,ROUND(L550/K550*100,2))</f>
        <v>100</v>
      </c>
      <c r="T550" s="52" t="s">
        <v>348</v>
      </c>
      <c r="U550" s="52" t="s">
        <v>24</v>
      </c>
      <c r="V550" s="52" t="n">
        <v>401292.08</v>
      </c>
      <c r="W550" s="55" t="n">
        <f aca="false">P550-Q550</f>
        <v>401292.08</v>
      </c>
      <c r="X550" s="55" t="n">
        <f aca="false">IF(P550=0,0,ROUND((P550-Q550)/P550*100,2))</f>
        <v>51.6</v>
      </c>
      <c r="Y550" s="55" t="n">
        <f aca="false">IFERROR(G550-F550,"")</f>
        <v>-1</v>
      </c>
      <c r="Z550" s="55" t="str">
        <f aca="false">IF(U550&lt;=0,"On Time","Late")</f>
        <v>Late</v>
      </c>
      <c r="AA550" s="55" t="str">
        <f aca="false">TEXT(E550,"yyyy-mm")</f>
        <v>2022-06</v>
      </c>
      <c r="AB550" s="55" t="n">
        <f aca="false">YEAR(E550)</f>
        <v>2022</v>
      </c>
    </row>
    <row r="551" customFormat="false" ht="15" hidden="false" customHeight="true" outlineLevel="0" collapsed="false">
      <c r="A551" s="56" t="s">
        <v>2820</v>
      </c>
      <c r="B551" s="56" t="s">
        <v>2717</v>
      </c>
      <c r="C551" s="56" t="s">
        <v>2821</v>
      </c>
      <c r="D551" s="56" t="s">
        <v>2822</v>
      </c>
      <c r="E551" s="57" t="n">
        <v>45353</v>
      </c>
      <c r="F551" s="56" t="s">
        <v>2638</v>
      </c>
      <c r="G551" s="56" t="s">
        <v>2823</v>
      </c>
      <c r="H551" s="56" t="s">
        <v>21</v>
      </c>
      <c r="I551" s="56" t="s">
        <v>11</v>
      </c>
      <c r="J551" s="56" t="s">
        <v>507</v>
      </c>
      <c r="K551" s="56" t="n">
        <v>1588</v>
      </c>
      <c r="L551" s="56" t="n">
        <v>1588</v>
      </c>
      <c r="M551" s="56" t="n">
        <v>793.85</v>
      </c>
      <c r="N551" s="56" t="n">
        <v>10.5</v>
      </c>
      <c r="O551" s="54" t="n">
        <f aca="false">ROUND(M551*(1-N551/100),2)</f>
        <v>710.5</v>
      </c>
      <c r="P551" s="54" t="n">
        <f aca="false">ROUND(O551*L551,2)</f>
        <v>1128274</v>
      </c>
      <c r="Q551" s="56" t="n">
        <v>618836.32</v>
      </c>
      <c r="R551" s="56" t="s">
        <v>371</v>
      </c>
      <c r="S551" s="54" t="n">
        <f aca="false">IF(K551=0,0,ROUND(L551/K551*100,2))</f>
        <v>100</v>
      </c>
      <c r="T551" s="56" t="s">
        <v>603</v>
      </c>
      <c r="U551" s="56" t="s">
        <v>47</v>
      </c>
      <c r="V551" s="56" t="n">
        <v>509437.68</v>
      </c>
      <c r="W551" s="55" t="n">
        <f aca="false">P551-Q551</f>
        <v>509437.68</v>
      </c>
      <c r="X551" s="55" t="n">
        <f aca="false">IF(P551=0,0,ROUND((P551-Q551)/P551*100,2))</f>
        <v>45.15</v>
      </c>
      <c r="Y551" s="55" t="n">
        <f aca="false">IFERROR(G551-F551,"")</f>
        <v>-1</v>
      </c>
      <c r="Z551" s="55" t="str">
        <f aca="false">IF(U551&lt;=0,"On Time","Late")</f>
        <v>Late</v>
      </c>
      <c r="AA551" s="55" t="str">
        <f aca="false">TEXT(E551,"yyyy-mm")</f>
        <v>2024-03</v>
      </c>
      <c r="AB551" s="55" t="n">
        <f aca="false">YEAR(E551)</f>
        <v>2024</v>
      </c>
    </row>
    <row r="552" customFormat="false" ht="15" hidden="false" customHeight="true" outlineLevel="0" collapsed="false">
      <c r="A552" s="52" t="s">
        <v>2824</v>
      </c>
      <c r="B552" s="52" t="s">
        <v>2825</v>
      </c>
      <c r="C552" s="52" t="s">
        <v>967</v>
      </c>
      <c r="D552" s="52" t="s">
        <v>1366</v>
      </c>
      <c r="E552" s="53" t="n">
        <v>44950</v>
      </c>
      <c r="F552" s="52" t="s">
        <v>1926</v>
      </c>
      <c r="G552" s="52" t="s">
        <v>1604</v>
      </c>
      <c r="H552" s="52" t="s">
        <v>15</v>
      </c>
      <c r="I552" s="52" t="s">
        <v>27</v>
      </c>
      <c r="J552" s="52" t="s">
        <v>1379</v>
      </c>
      <c r="K552" s="52" t="n">
        <v>50</v>
      </c>
      <c r="L552" s="52" t="n">
        <v>50</v>
      </c>
      <c r="M552" s="52" t="n">
        <v>314.59</v>
      </c>
      <c r="N552" s="52" t="n">
        <v>5.9</v>
      </c>
      <c r="O552" s="54" t="n">
        <f aca="false">ROUND(M552*(1-N552/100),2)</f>
        <v>296.03</v>
      </c>
      <c r="P552" s="54" t="n">
        <f aca="false">ROUND(O552*L552,2)</f>
        <v>14801.5</v>
      </c>
      <c r="Q552" s="52" t="n">
        <v>9926.24</v>
      </c>
      <c r="R552" s="52" t="s">
        <v>380</v>
      </c>
      <c r="S552" s="54" t="n">
        <f aca="false">IF(K552=0,0,ROUND(L552/K552*100,2))</f>
        <v>100</v>
      </c>
      <c r="T552" s="52" t="s">
        <v>838</v>
      </c>
      <c r="U552" s="52" t="s">
        <v>33</v>
      </c>
      <c r="V552" s="52" t="n">
        <v>4875.26</v>
      </c>
      <c r="W552" s="55" t="n">
        <f aca="false">P552-Q552</f>
        <v>4875.26</v>
      </c>
      <c r="X552" s="55" t="n">
        <f aca="false">IF(P552=0,0,ROUND((P552-Q552)/P552*100,2))</f>
        <v>32.94</v>
      </c>
      <c r="Y552" s="55" t="n">
        <f aca="false">IFERROR(G552-F552,"")</f>
        <v>-1</v>
      </c>
      <c r="Z552" s="55" t="str">
        <f aca="false">IF(U552&lt;=0,"On Time","Late")</f>
        <v>Late</v>
      </c>
      <c r="AA552" s="55" t="str">
        <f aca="false">TEXT(E552,"yyyy-mm")</f>
        <v>2023-01</v>
      </c>
      <c r="AB552" s="55" t="n">
        <f aca="false">YEAR(E552)</f>
        <v>2023</v>
      </c>
    </row>
    <row r="553" customFormat="false" ht="15" hidden="false" customHeight="true" outlineLevel="0" collapsed="false">
      <c r="A553" s="56" t="s">
        <v>2826</v>
      </c>
      <c r="B553" s="56" t="s">
        <v>1253</v>
      </c>
      <c r="C553" s="56" t="s">
        <v>2827</v>
      </c>
      <c r="D553" s="56" t="s">
        <v>2828</v>
      </c>
      <c r="E553" s="57" t="n">
        <v>45294</v>
      </c>
      <c r="F553" s="56" t="s">
        <v>1141</v>
      </c>
      <c r="G553" s="56" t="s">
        <v>1065</v>
      </c>
      <c r="H553" s="56" t="s">
        <v>12</v>
      </c>
      <c r="I553" s="56" t="s">
        <v>20</v>
      </c>
      <c r="J553" s="56" t="s">
        <v>1310</v>
      </c>
      <c r="K553" s="56" t="n">
        <v>1198</v>
      </c>
      <c r="L553" s="56" t="n">
        <v>1198</v>
      </c>
      <c r="M553" s="56" t="n">
        <v>270.54</v>
      </c>
      <c r="N553" s="56" t="n">
        <v>2.1</v>
      </c>
      <c r="O553" s="54" t="n">
        <f aca="false">ROUND(M553*(1-N553/100),2)</f>
        <v>264.86</v>
      </c>
      <c r="P553" s="54" t="n">
        <f aca="false">ROUND(O553*L553,2)</f>
        <v>317302.28</v>
      </c>
      <c r="Q553" s="56" t="n">
        <v>169716.56</v>
      </c>
      <c r="R553" s="56" t="s">
        <v>332</v>
      </c>
      <c r="S553" s="54" t="n">
        <f aca="false">IF(K553=0,0,ROUND(L553/K553*100,2))</f>
        <v>100</v>
      </c>
      <c r="T553" s="56" t="s">
        <v>1479</v>
      </c>
      <c r="U553" s="56" t="s">
        <v>45</v>
      </c>
      <c r="V553" s="56" t="n">
        <v>147585.72</v>
      </c>
      <c r="W553" s="55" t="n">
        <f aca="false">P553-Q553</f>
        <v>147585.72</v>
      </c>
      <c r="X553" s="55" t="n">
        <f aca="false">IF(P553=0,0,ROUND((P553-Q553)/P553*100,2))</f>
        <v>46.51</v>
      </c>
      <c r="Y553" s="55" t="n">
        <f aca="false">IFERROR(G553-F553,"")</f>
        <v>1</v>
      </c>
      <c r="Z553" s="55" t="str">
        <f aca="false">IF(U553&lt;=0,"On Time","Late")</f>
        <v>Late</v>
      </c>
      <c r="AA553" s="55" t="str">
        <f aca="false">TEXT(E553,"yyyy-mm")</f>
        <v>2024-01</v>
      </c>
      <c r="AB553" s="55" t="n">
        <f aca="false">YEAR(E553)</f>
        <v>2024</v>
      </c>
    </row>
    <row r="554" customFormat="false" ht="15" hidden="false" customHeight="true" outlineLevel="0" collapsed="false">
      <c r="A554" s="52" t="s">
        <v>2829</v>
      </c>
      <c r="B554" s="52" t="s">
        <v>2830</v>
      </c>
      <c r="C554" s="52" t="s">
        <v>2831</v>
      </c>
      <c r="D554" s="52" t="s">
        <v>2216</v>
      </c>
      <c r="E554" s="53" t="n">
        <v>45349</v>
      </c>
      <c r="F554" s="52" t="s">
        <v>899</v>
      </c>
      <c r="G554" s="52" t="s">
        <v>2832</v>
      </c>
      <c r="H554" s="52" t="s">
        <v>15</v>
      </c>
      <c r="I554" s="52" t="s">
        <v>14</v>
      </c>
      <c r="J554" s="52" t="s">
        <v>765</v>
      </c>
      <c r="K554" s="52" t="n">
        <v>1548</v>
      </c>
      <c r="L554" s="52" t="n">
        <v>1548</v>
      </c>
      <c r="M554" s="52" t="n">
        <v>127.27</v>
      </c>
      <c r="N554" s="52" t="n">
        <v>11.1</v>
      </c>
      <c r="O554" s="54" t="n">
        <f aca="false">ROUND(M554*(1-N554/100),2)</f>
        <v>113.14</v>
      </c>
      <c r="P554" s="54" t="n">
        <f aca="false">ROUND(O554*L554,2)</f>
        <v>175140.72</v>
      </c>
      <c r="Q554" s="52" t="n">
        <v>106307.94</v>
      </c>
      <c r="R554" s="52" t="s">
        <v>371</v>
      </c>
      <c r="S554" s="54" t="n">
        <f aca="false">IF(K554=0,0,ROUND(L554/K554*100,2))</f>
        <v>100</v>
      </c>
      <c r="T554" s="52" t="s">
        <v>595</v>
      </c>
      <c r="U554" s="52" t="s">
        <v>46</v>
      </c>
      <c r="V554" s="52" t="n">
        <v>68832.78</v>
      </c>
      <c r="W554" s="55" t="n">
        <f aca="false">P554-Q554</f>
        <v>68832.78</v>
      </c>
      <c r="X554" s="55" t="n">
        <f aca="false">IF(P554=0,0,ROUND((P554-Q554)/P554*100,2))</f>
        <v>39.3</v>
      </c>
      <c r="Y554" s="55" t="n">
        <f aca="false">IFERROR(G554-F554,"")</f>
        <v>1</v>
      </c>
      <c r="Z554" s="55" t="str">
        <f aca="false">IF(U554&lt;=0,"On Time","Late")</f>
        <v>Late</v>
      </c>
      <c r="AA554" s="55" t="str">
        <f aca="false">TEXT(E554,"yyyy-mm")</f>
        <v>2024-02</v>
      </c>
      <c r="AB554" s="55" t="n">
        <f aca="false">YEAR(E554)</f>
        <v>2024</v>
      </c>
    </row>
    <row r="555" customFormat="false" ht="15" hidden="false" customHeight="true" outlineLevel="0" collapsed="false">
      <c r="A555" s="56" t="s">
        <v>2833</v>
      </c>
      <c r="B555" s="56" t="s">
        <v>2834</v>
      </c>
      <c r="C555" s="56" t="s">
        <v>2835</v>
      </c>
      <c r="D555" s="56" t="s">
        <v>1929</v>
      </c>
      <c r="E555" s="57" t="n">
        <v>45138</v>
      </c>
      <c r="F555" s="56" t="s">
        <v>2836</v>
      </c>
      <c r="G555" s="56" t="s">
        <v>513</v>
      </c>
      <c r="H555" s="56" t="s">
        <v>15</v>
      </c>
      <c r="I555" s="56" t="s">
        <v>25</v>
      </c>
      <c r="J555" s="56" t="s">
        <v>937</v>
      </c>
      <c r="K555" s="56" t="n">
        <v>615</v>
      </c>
      <c r="L555" s="56" t="n">
        <v>615</v>
      </c>
      <c r="M555" s="56" t="n">
        <v>905.64</v>
      </c>
      <c r="N555" s="56" t="n">
        <v>18.9</v>
      </c>
      <c r="O555" s="54" t="n">
        <f aca="false">ROUND(M555*(1-N555/100),2)</f>
        <v>734.47</v>
      </c>
      <c r="P555" s="54" t="n">
        <f aca="false">ROUND(O555*L555,2)</f>
        <v>451699.05</v>
      </c>
      <c r="Q555" s="56" t="n">
        <v>291587.78</v>
      </c>
      <c r="R555" s="56" t="s">
        <v>332</v>
      </c>
      <c r="S555" s="54" t="n">
        <f aca="false">IF(K555=0,0,ROUND(L555/K555*100,2))</f>
        <v>100</v>
      </c>
      <c r="T555" s="56" t="s">
        <v>444</v>
      </c>
      <c r="U555" s="56" t="s">
        <v>39</v>
      </c>
      <c r="V555" s="56" t="n">
        <v>160111.27</v>
      </c>
      <c r="W555" s="55" t="n">
        <f aca="false">P555-Q555</f>
        <v>160111.27</v>
      </c>
      <c r="X555" s="55" t="n">
        <f aca="false">IF(P555=0,0,ROUND((P555-Q555)/P555*100,2))</f>
        <v>35.45</v>
      </c>
      <c r="Y555" s="55" t="n">
        <f aca="false">IFERROR(G555-F555,"")</f>
        <v>2</v>
      </c>
      <c r="Z555" s="55" t="str">
        <f aca="false">IF(U555&lt;=0,"On Time","Late")</f>
        <v>Late</v>
      </c>
      <c r="AA555" s="55" t="str">
        <f aca="false">TEXT(E555,"yyyy-mm")</f>
        <v>2023-07</v>
      </c>
      <c r="AB555" s="55" t="n">
        <f aca="false">YEAR(E555)</f>
        <v>2023</v>
      </c>
    </row>
    <row r="556" customFormat="false" ht="15" hidden="false" customHeight="true" outlineLevel="0" collapsed="false">
      <c r="A556" s="52" t="s">
        <v>2837</v>
      </c>
      <c r="B556" s="52" t="s">
        <v>503</v>
      </c>
      <c r="C556" s="52" t="s">
        <v>2838</v>
      </c>
      <c r="D556" s="52" t="s">
        <v>1995</v>
      </c>
      <c r="E556" s="53" t="n">
        <v>45622</v>
      </c>
      <c r="F556" s="52" t="s">
        <v>2528</v>
      </c>
      <c r="G556" s="52" t="s">
        <v>2839</v>
      </c>
      <c r="H556" s="52" t="s">
        <v>15</v>
      </c>
      <c r="I556" s="52" t="s">
        <v>23</v>
      </c>
      <c r="J556" s="52" t="s">
        <v>347</v>
      </c>
      <c r="K556" s="52" t="n">
        <v>1099</v>
      </c>
      <c r="L556" s="52" t="n">
        <v>1099</v>
      </c>
      <c r="M556" s="52" t="n">
        <v>734.09</v>
      </c>
      <c r="N556" s="52" t="n">
        <v>6.9</v>
      </c>
      <c r="O556" s="54" t="n">
        <f aca="false">ROUND(M556*(1-N556/100),2)</f>
        <v>683.44</v>
      </c>
      <c r="P556" s="54" t="n">
        <f aca="false">ROUND(O556*L556,2)</f>
        <v>751100.56</v>
      </c>
      <c r="Q556" s="52" t="n">
        <v>400370.43</v>
      </c>
      <c r="R556" s="52" t="s">
        <v>332</v>
      </c>
      <c r="S556" s="54" t="n">
        <f aca="false">IF(K556=0,0,ROUND(L556/K556*100,2))</f>
        <v>100</v>
      </c>
      <c r="T556" s="52" t="s">
        <v>1046</v>
      </c>
      <c r="U556" s="52" t="s">
        <v>55</v>
      </c>
      <c r="V556" s="52" t="n">
        <v>350730.13</v>
      </c>
      <c r="W556" s="55" t="n">
        <f aca="false">P556-Q556</f>
        <v>350730.13</v>
      </c>
      <c r="X556" s="55" t="n">
        <f aca="false">IF(P556=0,0,ROUND((P556-Q556)/P556*100,2))</f>
        <v>46.7</v>
      </c>
      <c r="Y556" s="55" t="n">
        <f aca="false">IFERROR(G556-F556,"")</f>
        <v>-1</v>
      </c>
      <c r="Z556" s="55" t="str">
        <f aca="false">IF(U556&lt;=0,"On Time","Late")</f>
        <v>Late</v>
      </c>
      <c r="AA556" s="55" t="str">
        <f aca="false">TEXT(E556,"yyyy-mm")</f>
        <v>2024-11</v>
      </c>
      <c r="AB556" s="55" t="n">
        <f aca="false">YEAR(E556)</f>
        <v>2024</v>
      </c>
    </row>
    <row r="557" customFormat="false" ht="15" hidden="false" customHeight="true" outlineLevel="0" collapsed="false">
      <c r="A557" s="56" t="s">
        <v>2840</v>
      </c>
      <c r="B557" s="56" t="s">
        <v>1682</v>
      </c>
      <c r="C557" s="56" t="s">
        <v>478</v>
      </c>
      <c r="D557" s="56" t="s">
        <v>2841</v>
      </c>
      <c r="E557" s="57" t="n">
        <v>45450</v>
      </c>
      <c r="F557" s="56" t="s">
        <v>2555</v>
      </c>
      <c r="G557" s="56" t="s">
        <v>2555</v>
      </c>
      <c r="H557" s="56" t="s">
        <v>9</v>
      </c>
      <c r="I557" s="56" t="s">
        <v>11</v>
      </c>
      <c r="J557" s="56" t="s">
        <v>1152</v>
      </c>
      <c r="K557" s="56" t="n">
        <v>1414</v>
      </c>
      <c r="L557" s="56" t="n">
        <v>201</v>
      </c>
      <c r="M557" s="56" t="n">
        <v>562.37</v>
      </c>
      <c r="N557" s="56" t="n">
        <v>1.1</v>
      </c>
      <c r="O557" s="54" t="n">
        <f aca="false">ROUND(M557*(1-N557/100),2)</f>
        <v>556.18</v>
      </c>
      <c r="P557" s="54" t="n">
        <f aca="false">ROUND(O557*L557,2)</f>
        <v>111792.18</v>
      </c>
      <c r="Q557" s="56" t="n">
        <v>69908.63</v>
      </c>
      <c r="R557" s="56" t="s">
        <v>396</v>
      </c>
      <c r="S557" s="54" t="n">
        <f aca="false">IF(K557=0,0,ROUND(L557/K557*100,2))</f>
        <v>14.21</v>
      </c>
      <c r="T557" s="56" t="s">
        <v>1479</v>
      </c>
      <c r="U557" s="56" t="s">
        <v>50</v>
      </c>
      <c r="V557" s="56" t="n">
        <v>41883.55</v>
      </c>
      <c r="W557" s="55" t="n">
        <f aca="false">P557-Q557</f>
        <v>41883.55</v>
      </c>
      <c r="X557" s="55" t="n">
        <f aca="false">IF(P557=0,0,ROUND((P557-Q557)/P557*100,2))</f>
        <v>37.47</v>
      </c>
      <c r="Y557" s="55" t="n">
        <f aca="false">IFERROR(G557-F557,"")</f>
        <v>0</v>
      </c>
      <c r="Z557" s="55" t="str">
        <f aca="false">IF(U557&lt;=0,"On Time","Late")</f>
        <v>Late</v>
      </c>
      <c r="AA557" s="55" t="str">
        <f aca="false">TEXT(E557,"yyyy-mm")</f>
        <v>2024-06</v>
      </c>
      <c r="AB557" s="55" t="n">
        <f aca="false">YEAR(E557)</f>
        <v>2024</v>
      </c>
    </row>
    <row r="558" customFormat="false" ht="15" hidden="false" customHeight="true" outlineLevel="0" collapsed="false">
      <c r="A558" s="52" t="s">
        <v>2842</v>
      </c>
      <c r="B558" s="52" t="s">
        <v>2211</v>
      </c>
      <c r="C558" s="52" t="s">
        <v>2843</v>
      </c>
      <c r="D558" s="52" t="s">
        <v>2844</v>
      </c>
      <c r="E558" s="53" t="n">
        <v>44640</v>
      </c>
      <c r="F558" s="52" t="s">
        <v>669</v>
      </c>
      <c r="G558" s="52" t="s">
        <v>669</v>
      </c>
      <c r="H558" s="52" t="s">
        <v>21</v>
      </c>
      <c r="I558" s="52" t="s">
        <v>20</v>
      </c>
      <c r="J558" s="52" t="s">
        <v>1310</v>
      </c>
      <c r="K558" s="52" t="n">
        <v>1857</v>
      </c>
      <c r="L558" s="52" t="n">
        <v>1857</v>
      </c>
      <c r="M558" s="52" t="n">
        <v>890.17</v>
      </c>
      <c r="N558" s="52" t="n">
        <v>2.5</v>
      </c>
      <c r="O558" s="54" t="n">
        <f aca="false">ROUND(M558*(1-N558/100),2)</f>
        <v>867.92</v>
      </c>
      <c r="P558" s="54" t="n">
        <f aca="false">ROUND(O558*L558,2)</f>
        <v>1611727.44</v>
      </c>
      <c r="Q558" s="52" t="n">
        <v>1056036.05</v>
      </c>
      <c r="R558" s="52" t="s">
        <v>340</v>
      </c>
      <c r="S558" s="54" t="n">
        <f aca="false">IF(K558=0,0,ROUND(L558/K558*100,2))</f>
        <v>100</v>
      </c>
      <c r="T558" s="52" t="s">
        <v>805</v>
      </c>
      <c r="U558" s="52" t="s">
        <v>16</v>
      </c>
      <c r="V558" s="52" t="n">
        <v>555691.39</v>
      </c>
      <c r="W558" s="55" t="n">
        <f aca="false">P558-Q558</f>
        <v>555691.39</v>
      </c>
      <c r="X558" s="55" t="n">
        <f aca="false">IF(P558=0,0,ROUND((P558-Q558)/P558*100,2))</f>
        <v>34.48</v>
      </c>
      <c r="Y558" s="55" t="n">
        <f aca="false">IFERROR(G558-F558,"")</f>
        <v>0</v>
      </c>
      <c r="Z558" s="55" t="str">
        <f aca="false">IF(U558&lt;=0,"On Time","Late")</f>
        <v>Late</v>
      </c>
      <c r="AA558" s="55" t="str">
        <f aca="false">TEXT(E558,"yyyy-mm")</f>
        <v>2022-03</v>
      </c>
      <c r="AB558" s="55" t="n">
        <f aca="false">YEAR(E558)</f>
        <v>2022</v>
      </c>
    </row>
    <row r="559" customFormat="false" ht="15" hidden="false" customHeight="true" outlineLevel="0" collapsed="false">
      <c r="A559" s="56" t="s">
        <v>2845</v>
      </c>
      <c r="B559" s="56" t="s">
        <v>725</v>
      </c>
      <c r="C559" s="56" t="s">
        <v>2846</v>
      </c>
      <c r="D559" s="56" t="s">
        <v>607</v>
      </c>
      <c r="E559" s="57" t="n">
        <v>45565</v>
      </c>
      <c r="F559" s="56" t="s">
        <v>837</v>
      </c>
      <c r="G559" s="56" t="s">
        <v>2713</v>
      </c>
      <c r="H559" s="56" t="s">
        <v>12</v>
      </c>
      <c r="I559" s="56" t="s">
        <v>23</v>
      </c>
      <c r="J559" s="56" t="s">
        <v>1028</v>
      </c>
      <c r="K559" s="56" t="n">
        <v>40</v>
      </c>
      <c r="L559" s="56" t="n">
        <v>40</v>
      </c>
      <c r="M559" s="56" t="n">
        <v>728.59</v>
      </c>
      <c r="N559" s="56" t="n">
        <v>5.9</v>
      </c>
      <c r="O559" s="54" t="n">
        <f aca="false">ROUND(M559*(1-N559/100),2)</f>
        <v>685.6</v>
      </c>
      <c r="P559" s="54" t="n">
        <f aca="false">ROUND(O559*L559,2)</f>
        <v>27424</v>
      </c>
      <c r="Q559" s="56" t="n">
        <v>14625.46</v>
      </c>
      <c r="R559" s="56" t="s">
        <v>396</v>
      </c>
      <c r="S559" s="54" t="n">
        <f aca="false">IF(K559=0,0,ROUND(L559/K559*100,2))</f>
        <v>100</v>
      </c>
      <c r="T559" s="56" t="s">
        <v>799</v>
      </c>
      <c r="U559" s="56" t="s">
        <v>53</v>
      </c>
      <c r="V559" s="56" t="n">
        <v>12798.54</v>
      </c>
      <c r="W559" s="55" t="n">
        <f aca="false">P559-Q559</f>
        <v>12798.54</v>
      </c>
      <c r="X559" s="55" t="n">
        <f aca="false">IF(P559=0,0,ROUND((P559-Q559)/P559*100,2))</f>
        <v>46.67</v>
      </c>
      <c r="Y559" s="55" t="n">
        <f aca="false">IFERROR(G559-F559,"")</f>
        <v>3</v>
      </c>
      <c r="Z559" s="55" t="str">
        <f aca="false">IF(U559&lt;=0,"On Time","Late")</f>
        <v>Late</v>
      </c>
      <c r="AA559" s="55" t="str">
        <f aca="false">TEXT(E559,"yyyy-mm")</f>
        <v>2024-09</v>
      </c>
      <c r="AB559" s="55" t="n">
        <f aca="false">YEAR(E559)</f>
        <v>2024</v>
      </c>
    </row>
    <row r="560" customFormat="false" ht="15" hidden="false" customHeight="true" outlineLevel="0" collapsed="false">
      <c r="A560" s="52" t="s">
        <v>2847</v>
      </c>
      <c r="B560" s="52" t="s">
        <v>1108</v>
      </c>
      <c r="C560" s="52" t="s">
        <v>462</v>
      </c>
      <c r="D560" s="52" t="s">
        <v>2848</v>
      </c>
      <c r="E560" s="53" t="n">
        <v>44993</v>
      </c>
      <c r="F560" s="52" t="s">
        <v>2786</v>
      </c>
      <c r="G560" s="52" t="s">
        <v>2849</v>
      </c>
      <c r="H560" s="52" t="s">
        <v>15</v>
      </c>
      <c r="I560" s="52" t="s">
        <v>27</v>
      </c>
      <c r="J560" s="52" t="s">
        <v>388</v>
      </c>
      <c r="K560" s="52" t="n">
        <v>389</v>
      </c>
      <c r="L560" s="52" t="n">
        <v>389</v>
      </c>
      <c r="M560" s="52" t="n">
        <v>470.53</v>
      </c>
      <c r="N560" s="52" t="n">
        <v>4.8</v>
      </c>
      <c r="O560" s="54" t="n">
        <f aca="false">ROUND(M560*(1-N560/100),2)</f>
        <v>447.94</v>
      </c>
      <c r="P560" s="54" t="n">
        <f aca="false">ROUND(O560*L560,2)</f>
        <v>174248.66</v>
      </c>
      <c r="Q560" s="52" t="n">
        <v>91623.34</v>
      </c>
      <c r="R560" s="52" t="s">
        <v>340</v>
      </c>
      <c r="S560" s="54" t="n">
        <f aca="false">IF(K560=0,0,ROUND(L560/K560*100,2))</f>
        <v>100</v>
      </c>
      <c r="T560" s="52" t="s">
        <v>452</v>
      </c>
      <c r="U560" s="52" t="s">
        <v>35</v>
      </c>
      <c r="V560" s="52" t="n">
        <v>82625.32</v>
      </c>
      <c r="W560" s="55" t="n">
        <f aca="false">P560-Q560</f>
        <v>82625.32</v>
      </c>
      <c r="X560" s="55" t="n">
        <f aca="false">IF(P560=0,0,ROUND((P560-Q560)/P560*100,2))</f>
        <v>47.42</v>
      </c>
      <c r="Y560" s="55" t="n">
        <f aca="false">IFERROR(G560-F560,"")</f>
        <v>2</v>
      </c>
      <c r="Z560" s="55" t="str">
        <f aca="false">IF(U560&lt;=0,"On Time","Late")</f>
        <v>Late</v>
      </c>
      <c r="AA560" s="55" t="str">
        <f aca="false">TEXT(E560,"yyyy-mm")</f>
        <v>2023-03</v>
      </c>
      <c r="AB560" s="55" t="n">
        <f aca="false">YEAR(E560)</f>
        <v>2023</v>
      </c>
    </row>
    <row r="561" customFormat="false" ht="15" hidden="false" customHeight="true" outlineLevel="0" collapsed="false">
      <c r="A561" s="56" t="s">
        <v>2850</v>
      </c>
      <c r="B561" s="56" t="s">
        <v>1733</v>
      </c>
      <c r="C561" s="56" t="s">
        <v>1024</v>
      </c>
      <c r="D561" s="56" t="s">
        <v>2851</v>
      </c>
      <c r="E561" s="57" t="n">
        <v>44958</v>
      </c>
      <c r="F561" s="56" t="s">
        <v>936</v>
      </c>
      <c r="G561" s="56" t="s">
        <v>936</v>
      </c>
      <c r="H561" s="56" t="s">
        <v>12</v>
      </c>
      <c r="I561" s="56" t="s">
        <v>17</v>
      </c>
      <c r="J561" s="56" t="s">
        <v>494</v>
      </c>
      <c r="K561" s="56" t="n">
        <v>1728</v>
      </c>
      <c r="L561" s="56" t="n">
        <v>1728</v>
      </c>
      <c r="M561" s="56" t="n">
        <v>656.45</v>
      </c>
      <c r="N561" s="56" t="n">
        <v>18.8</v>
      </c>
      <c r="O561" s="54" t="n">
        <f aca="false">ROUND(M561*(1-N561/100),2)</f>
        <v>533.04</v>
      </c>
      <c r="P561" s="54" t="n">
        <f aca="false">ROUND(O561*L561,2)</f>
        <v>921093.12</v>
      </c>
      <c r="Q561" s="56" t="n">
        <v>632915.11</v>
      </c>
      <c r="R561" s="56" t="s">
        <v>371</v>
      </c>
      <c r="S561" s="54" t="n">
        <f aca="false">IF(K561=0,0,ROUND(L561/K561*100,2))</f>
        <v>100</v>
      </c>
      <c r="T561" s="56" t="s">
        <v>552</v>
      </c>
      <c r="U561" s="56" t="s">
        <v>34</v>
      </c>
      <c r="V561" s="56" t="n">
        <v>288178.01</v>
      </c>
      <c r="W561" s="55" t="n">
        <f aca="false">P561-Q561</f>
        <v>288178.01</v>
      </c>
      <c r="X561" s="55" t="n">
        <f aca="false">IF(P561=0,0,ROUND((P561-Q561)/P561*100,2))</f>
        <v>31.29</v>
      </c>
      <c r="Y561" s="55" t="n">
        <f aca="false">IFERROR(G561-F561,"")</f>
        <v>0</v>
      </c>
      <c r="Z561" s="55" t="str">
        <f aca="false">IF(U561&lt;=0,"On Time","Late")</f>
        <v>Late</v>
      </c>
      <c r="AA561" s="55" t="str">
        <f aca="false">TEXT(E561,"yyyy-mm")</f>
        <v>2023-02</v>
      </c>
      <c r="AB561" s="55" t="n">
        <f aca="false">YEAR(E561)</f>
        <v>2023</v>
      </c>
    </row>
    <row r="562" customFormat="false" ht="15" hidden="false" customHeight="true" outlineLevel="0" collapsed="false">
      <c r="A562" s="52" t="s">
        <v>2852</v>
      </c>
      <c r="B562" s="52" t="s">
        <v>2853</v>
      </c>
      <c r="C562" s="52" t="s">
        <v>2854</v>
      </c>
      <c r="D562" s="52" t="s">
        <v>2477</v>
      </c>
      <c r="E562" s="53" t="n">
        <v>44577</v>
      </c>
      <c r="F562" s="52" t="s">
        <v>1057</v>
      </c>
      <c r="G562" s="52" t="s">
        <v>1058</v>
      </c>
      <c r="H562" s="52" t="s">
        <v>21</v>
      </c>
      <c r="I562" s="52" t="s">
        <v>23</v>
      </c>
      <c r="J562" s="52" t="s">
        <v>1484</v>
      </c>
      <c r="K562" s="52" t="n">
        <v>1923</v>
      </c>
      <c r="L562" s="52" t="n">
        <v>1923</v>
      </c>
      <c r="M562" s="52" t="n">
        <v>657.37</v>
      </c>
      <c r="N562" s="52" t="n">
        <v>12.8</v>
      </c>
      <c r="O562" s="54" t="n">
        <f aca="false">ROUND(M562*(1-N562/100),2)</f>
        <v>573.23</v>
      </c>
      <c r="P562" s="54" t="n">
        <f aca="false">ROUND(O562*L562,2)</f>
        <v>1102321.29</v>
      </c>
      <c r="Q562" s="52" t="n">
        <v>734210.21</v>
      </c>
      <c r="R562" s="52" t="s">
        <v>396</v>
      </c>
      <c r="S562" s="54" t="n">
        <f aca="false">IF(K562=0,0,ROUND(L562/K562*100,2))</f>
        <v>100</v>
      </c>
      <c r="T562" s="52" t="s">
        <v>766</v>
      </c>
      <c r="U562" s="52" t="s">
        <v>10</v>
      </c>
      <c r="V562" s="52" t="n">
        <v>368111.08</v>
      </c>
      <c r="W562" s="55" t="n">
        <f aca="false">P562-Q562</f>
        <v>368111.08</v>
      </c>
      <c r="X562" s="55" t="n">
        <f aca="false">IF(P562=0,0,ROUND((P562-Q562)/P562*100,2))</f>
        <v>33.39</v>
      </c>
      <c r="Y562" s="55" t="n">
        <f aca="false">IFERROR(G562-F562,"")</f>
        <v>2</v>
      </c>
      <c r="Z562" s="55" t="str">
        <f aca="false">IF(U562&lt;=0,"On Time","Late")</f>
        <v>Late</v>
      </c>
      <c r="AA562" s="55" t="str">
        <f aca="false">TEXT(E562,"yyyy-mm")</f>
        <v>2022-01</v>
      </c>
      <c r="AB562" s="55" t="n">
        <f aca="false">YEAR(E562)</f>
        <v>2022</v>
      </c>
    </row>
    <row r="563" customFormat="false" ht="15" hidden="false" customHeight="true" outlineLevel="0" collapsed="false">
      <c r="A563" s="56" t="s">
        <v>2855</v>
      </c>
      <c r="B563" s="56" t="s">
        <v>685</v>
      </c>
      <c r="C563" s="56" t="s">
        <v>1189</v>
      </c>
      <c r="D563" s="56" t="s">
        <v>2856</v>
      </c>
      <c r="E563" s="57" t="n">
        <v>45248</v>
      </c>
      <c r="F563" s="56" t="s">
        <v>651</v>
      </c>
      <c r="G563" s="56" t="s">
        <v>652</v>
      </c>
      <c r="H563" s="56" t="s">
        <v>15</v>
      </c>
      <c r="I563" s="56" t="s">
        <v>20</v>
      </c>
      <c r="J563" s="56" t="s">
        <v>529</v>
      </c>
      <c r="K563" s="56" t="n">
        <v>1815</v>
      </c>
      <c r="L563" s="56" t="n">
        <v>1815</v>
      </c>
      <c r="M563" s="56" t="n">
        <v>692.31</v>
      </c>
      <c r="N563" s="56" t="n">
        <v>9.8</v>
      </c>
      <c r="O563" s="54" t="n">
        <f aca="false">ROUND(M563*(1-N563/100),2)</f>
        <v>624.46</v>
      </c>
      <c r="P563" s="54" t="n">
        <f aca="false">ROUND(O563*L563,2)</f>
        <v>1133394.9</v>
      </c>
      <c r="Q563" s="56" t="n">
        <v>464765.35</v>
      </c>
      <c r="R563" s="56" t="s">
        <v>396</v>
      </c>
      <c r="S563" s="54" t="n">
        <f aca="false">IF(K563=0,0,ROUND(L563/K563*100,2))</f>
        <v>100</v>
      </c>
      <c r="T563" s="56" t="s">
        <v>696</v>
      </c>
      <c r="U563" s="56" t="s">
        <v>43</v>
      </c>
      <c r="V563" s="56" t="n">
        <v>668629.55</v>
      </c>
      <c r="W563" s="55" t="n">
        <f aca="false">P563-Q563</f>
        <v>668629.55</v>
      </c>
      <c r="X563" s="55" t="n">
        <f aca="false">IF(P563=0,0,ROUND((P563-Q563)/P563*100,2))</f>
        <v>58.99</v>
      </c>
      <c r="Y563" s="55" t="n">
        <f aca="false">IFERROR(G563-F563,"")</f>
        <v>-1</v>
      </c>
      <c r="Z563" s="55" t="str">
        <f aca="false">IF(U563&lt;=0,"On Time","Late")</f>
        <v>Late</v>
      </c>
      <c r="AA563" s="55" t="str">
        <f aca="false">TEXT(E563,"yyyy-mm")</f>
        <v>2023-11</v>
      </c>
      <c r="AB563" s="55" t="n">
        <f aca="false">YEAR(E563)</f>
        <v>2023</v>
      </c>
    </row>
    <row r="564" customFormat="false" ht="15" hidden="false" customHeight="true" outlineLevel="0" collapsed="false">
      <c r="A564" s="52" t="s">
        <v>2857</v>
      </c>
      <c r="B564" s="52" t="s">
        <v>2858</v>
      </c>
      <c r="C564" s="52" t="s">
        <v>2859</v>
      </c>
      <c r="D564" s="52" t="s">
        <v>2860</v>
      </c>
      <c r="E564" s="53" t="n">
        <v>44658</v>
      </c>
      <c r="F564" s="52" t="s">
        <v>1465</v>
      </c>
      <c r="G564" s="52" t="s">
        <v>441</v>
      </c>
      <c r="H564" s="52" t="s">
        <v>9</v>
      </c>
      <c r="I564" s="52" t="s">
        <v>20</v>
      </c>
      <c r="J564" s="52" t="s">
        <v>1088</v>
      </c>
      <c r="K564" s="52" t="n">
        <v>1308</v>
      </c>
      <c r="L564" s="52" t="n">
        <v>1308</v>
      </c>
      <c r="M564" s="52" t="n">
        <v>667.83</v>
      </c>
      <c r="N564" s="52" t="n">
        <v>5.6</v>
      </c>
      <c r="O564" s="54" t="n">
        <f aca="false">ROUND(M564*(1-N564/100),2)</f>
        <v>630.43</v>
      </c>
      <c r="P564" s="54" t="n">
        <f aca="false">ROUND(O564*L564,2)</f>
        <v>824602.44</v>
      </c>
      <c r="Q564" s="52" t="n">
        <v>466647.33</v>
      </c>
      <c r="R564" s="52" t="s">
        <v>396</v>
      </c>
      <c r="S564" s="54" t="n">
        <f aca="false">IF(K564=0,0,ROUND(L564/K564*100,2))</f>
        <v>100</v>
      </c>
      <c r="T564" s="52" t="s">
        <v>381</v>
      </c>
      <c r="U564" s="52" t="s">
        <v>19</v>
      </c>
      <c r="V564" s="52" t="n">
        <v>357955.11</v>
      </c>
      <c r="W564" s="55" t="n">
        <f aca="false">P564-Q564</f>
        <v>357955.11</v>
      </c>
      <c r="X564" s="55" t="n">
        <f aca="false">IF(P564=0,0,ROUND((P564-Q564)/P564*100,2))</f>
        <v>43.41</v>
      </c>
      <c r="Y564" s="55" t="n">
        <f aca="false">IFERROR(G564-F564,"")</f>
        <v>3</v>
      </c>
      <c r="Z564" s="55" t="str">
        <f aca="false">IF(U564&lt;=0,"On Time","Late")</f>
        <v>Late</v>
      </c>
      <c r="AA564" s="55" t="str">
        <f aca="false">TEXT(E564,"yyyy-mm")</f>
        <v>2022-04</v>
      </c>
      <c r="AB564" s="55" t="n">
        <f aca="false">YEAR(E564)</f>
        <v>2022</v>
      </c>
    </row>
    <row r="565" customFormat="false" ht="15" hidden="false" customHeight="true" outlineLevel="0" collapsed="false">
      <c r="A565" s="56" t="s">
        <v>2861</v>
      </c>
      <c r="B565" s="56" t="s">
        <v>1865</v>
      </c>
      <c r="C565" s="56" t="s">
        <v>2862</v>
      </c>
      <c r="D565" s="56" t="s">
        <v>2863</v>
      </c>
      <c r="E565" s="57" t="n">
        <v>44818</v>
      </c>
      <c r="F565" s="56" t="s">
        <v>2086</v>
      </c>
      <c r="G565" s="56" t="s">
        <v>2768</v>
      </c>
      <c r="H565" s="56" t="s">
        <v>15</v>
      </c>
      <c r="I565" s="56" t="s">
        <v>11</v>
      </c>
      <c r="J565" s="56" t="s">
        <v>419</v>
      </c>
      <c r="K565" s="56" t="n">
        <v>1737</v>
      </c>
      <c r="L565" s="56" t="n">
        <v>1737</v>
      </c>
      <c r="M565" s="56" t="n">
        <v>838.09</v>
      </c>
      <c r="N565" s="56" t="n">
        <v>15.9</v>
      </c>
      <c r="O565" s="54" t="n">
        <f aca="false">ROUND(M565*(1-N565/100),2)</f>
        <v>704.83</v>
      </c>
      <c r="P565" s="54" t="n">
        <f aca="false">ROUND(O565*L565,2)</f>
        <v>1224289.71</v>
      </c>
      <c r="Q565" s="56" t="n">
        <v>637702.9</v>
      </c>
      <c r="R565" s="56" t="s">
        <v>332</v>
      </c>
      <c r="S565" s="54" t="n">
        <f aca="false">IF(K565=0,0,ROUND(L565/K565*100,2))</f>
        <v>100</v>
      </c>
      <c r="T565" s="56" t="s">
        <v>838</v>
      </c>
      <c r="U565" s="56" t="s">
        <v>29</v>
      </c>
      <c r="V565" s="56" t="n">
        <v>586586.81</v>
      </c>
      <c r="W565" s="55" t="n">
        <f aca="false">P565-Q565</f>
        <v>586586.81</v>
      </c>
      <c r="X565" s="55" t="n">
        <f aca="false">IF(P565=0,0,ROUND((P565-Q565)/P565*100,2))</f>
        <v>47.91</v>
      </c>
      <c r="Y565" s="55" t="n">
        <f aca="false">IFERROR(G565-F565,"")</f>
        <v>2</v>
      </c>
      <c r="Z565" s="55" t="str">
        <f aca="false">IF(U565&lt;=0,"On Time","Late")</f>
        <v>Late</v>
      </c>
      <c r="AA565" s="55" t="str">
        <f aca="false">TEXT(E565,"yyyy-mm")</f>
        <v>2022-09</v>
      </c>
      <c r="AB565" s="55" t="n">
        <f aca="false">YEAR(E565)</f>
        <v>2022</v>
      </c>
    </row>
    <row r="566" customFormat="false" ht="15" hidden="false" customHeight="true" outlineLevel="0" collapsed="false">
      <c r="A566" s="52" t="s">
        <v>2864</v>
      </c>
      <c r="B566" s="52" t="s">
        <v>2420</v>
      </c>
      <c r="C566" s="52" t="s">
        <v>1564</v>
      </c>
      <c r="D566" s="52" t="s">
        <v>2865</v>
      </c>
      <c r="E566" s="53" t="n">
        <v>45601</v>
      </c>
      <c r="F566" s="52" t="s">
        <v>688</v>
      </c>
      <c r="G566" s="52" t="s">
        <v>1726</v>
      </c>
      <c r="H566" s="52" t="s">
        <v>18</v>
      </c>
      <c r="I566" s="52" t="s">
        <v>17</v>
      </c>
      <c r="J566" s="52" t="s">
        <v>339</v>
      </c>
      <c r="K566" s="52" t="n">
        <v>583</v>
      </c>
      <c r="L566" s="52" t="n">
        <v>583</v>
      </c>
      <c r="M566" s="52" t="n">
        <v>204.76</v>
      </c>
      <c r="N566" s="52" t="n">
        <v>17.4</v>
      </c>
      <c r="O566" s="54" t="n">
        <f aca="false">ROUND(M566*(1-N566/100),2)</f>
        <v>169.13</v>
      </c>
      <c r="P566" s="54" t="n">
        <f aca="false">ROUND(O566*L566,2)</f>
        <v>98602.79</v>
      </c>
      <c r="Q566" s="52" t="n">
        <v>56509.33</v>
      </c>
      <c r="R566" s="52" t="s">
        <v>340</v>
      </c>
      <c r="S566" s="54" t="n">
        <f aca="false">IF(K566=0,0,ROUND(L566/K566*100,2))</f>
        <v>100</v>
      </c>
      <c r="T566" s="52" t="s">
        <v>537</v>
      </c>
      <c r="U566" s="52" t="s">
        <v>55</v>
      </c>
      <c r="V566" s="52" t="n">
        <v>42093.46</v>
      </c>
      <c r="W566" s="55" t="n">
        <f aca="false">P566-Q566</f>
        <v>42093.46</v>
      </c>
      <c r="X566" s="55" t="n">
        <f aca="false">IF(P566=0,0,ROUND((P566-Q566)/P566*100,2))</f>
        <v>42.69</v>
      </c>
      <c r="Y566" s="55" t="n">
        <f aca="false">IFERROR(G566-F566,"")</f>
        <v>1</v>
      </c>
      <c r="Z566" s="55" t="str">
        <f aca="false">IF(U566&lt;=0,"On Time","Late")</f>
        <v>Late</v>
      </c>
      <c r="AA566" s="55" t="str">
        <f aca="false">TEXT(E566,"yyyy-mm")</f>
        <v>2024-11</v>
      </c>
      <c r="AB566" s="55" t="n">
        <f aca="false">YEAR(E566)</f>
        <v>2024</v>
      </c>
    </row>
    <row r="567" customFormat="false" ht="15" hidden="false" customHeight="true" outlineLevel="0" collapsed="false">
      <c r="A567" s="56" t="s">
        <v>2866</v>
      </c>
      <c r="B567" s="56" t="s">
        <v>2867</v>
      </c>
      <c r="C567" s="56" t="s">
        <v>2868</v>
      </c>
      <c r="D567" s="56" t="s">
        <v>2869</v>
      </c>
      <c r="E567" s="57" t="n">
        <v>45196</v>
      </c>
      <c r="F567" s="56" t="s">
        <v>736</v>
      </c>
      <c r="G567" s="56" t="s">
        <v>737</v>
      </c>
      <c r="H567" s="56" t="s">
        <v>15</v>
      </c>
      <c r="I567" s="56" t="s">
        <v>20</v>
      </c>
      <c r="J567" s="56" t="s">
        <v>347</v>
      </c>
      <c r="K567" s="56" t="n">
        <v>1802</v>
      </c>
      <c r="L567" s="56" t="n">
        <v>1802</v>
      </c>
      <c r="M567" s="56" t="n">
        <v>699.21</v>
      </c>
      <c r="N567" s="56" t="n">
        <v>16.8</v>
      </c>
      <c r="O567" s="54" t="n">
        <f aca="false">ROUND(M567*(1-N567/100),2)</f>
        <v>581.74</v>
      </c>
      <c r="P567" s="54" t="n">
        <f aca="false">ROUND(O567*L567,2)</f>
        <v>1048295.48</v>
      </c>
      <c r="Q567" s="56" t="n">
        <v>606902.11</v>
      </c>
      <c r="R567" s="56" t="s">
        <v>332</v>
      </c>
      <c r="S567" s="54" t="n">
        <f aca="false">IF(K567=0,0,ROUND(L567/K567*100,2))</f>
        <v>100</v>
      </c>
      <c r="T567" s="56" t="s">
        <v>744</v>
      </c>
      <c r="U567" s="56" t="s">
        <v>41</v>
      </c>
      <c r="V567" s="56" t="n">
        <v>441393.37</v>
      </c>
      <c r="W567" s="55" t="n">
        <f aca="false">P567-Q567</f>
        <v>441393.37</v>
      </c>
      <c r="X567" s="55" t="n">
        <f aca="false">IF(P567=0,0,ROUND((P567-Q567)/P567*100,2))</f>
        <v>42.11</v>
      </c>
      <c r="Y567" s="55" t="n">
        <f aca="false">IFERROR(G567-F567,"")</f>
        <v>1</v>
      </c>
      <c r="Z567" s="55" t="str">
        <f aca="false">IF(U567&lt;=0,"On Time","Late")</f>
        <v>Late</v>
      </c>
      <c r="AA567" s="55" t="str">
        <f aca="false">TEXT(E567,"yyyy-mm")</f>
        <v>2023-09</v>
      </c>
      <c r="AB567" s="55" t="n">
        <f aca="false">YEAR(E567)</f>
        <v>2023</v>
      </c>
    </row>
    <row r="568" customFormat="false" ht="15" hidden="false" customHeight="true" outlineLevel="0" collapsed="false">
      <c r="A568" s="52" t="s">
        <v>2870</v>
      </c>
      <c r="B568" s="52" t="s">
        <v>1133</v>
      </c>
      <c r="C568" s="52" t="s">
        <v>1462</v>
      </c>
      <c r="D568" s="52" t="s">
        <v>1284</v>
      </c>
      <c r="E568" s="53" t="n">
        <v>44881</v>
      </c>
      <c r="F568" s="52" t="s">
        <v>2871</v>
      </c>
      <c r="G568" s="52" t="s">
        <v>2872</v>
      </c>
      <c r="H568" s="52" t="s">
        <v>18</v>
      </c>
      <c r="I568" s="52" t="s">
        <v>20</v>
      </c>
      <c r="J568" s="52" t="s">
        <v>1455</v>
      </c>
      <c r="K568" s="52" t="n">
        <v>398</v>
      </c>
      <c r="L568" s="52" t="n">
        <v>398</v>
      </c>
      <c r="M568" s="52" t="n">
        <v>328.63</v>
      </c>
      <c r="N568" s="52" t="n">
        <v>6.2</v>
      </c>
      <c r="O568" s="54" t="n">
        <f aca="false">ROUND(M568*(1-N568/100),2)</f>
        <v>308.25</v>
      </c>
      <c r="P568" s="54" t="n">
        <f aca="false">ROUND(O568*L568,2)</f>
        <v>122683.5</v>
      </c>
      <c r="Q568" s="52" t="n">
        <v>53077.27</v>
      </c>
      <c r="R568" s="52" t="s">
        <v>332</v>
      </c>
      <c r="S568" s="54" t="n">
        <f aca="false">IF(K568=0,0,ROUND(L568/K568*100,2))</f>
        <v>100</v>
      </c>
      <c r="T568" s="52" t="s">
        <v>397</v>
      </c>
      <c r="U568" s="52" t="s">
        <v>31</v>
      </c>
      <c r="V568" s="52" t="n">
        <v>69606.23</v>
      </c>
      <c r="W568" s="55" t="n">
        <f aca="false">P568-Q568</f>
        <v>69606.23</v>
      </c>
      <c r="X568" s="55" t="n">
        <f aca="false">IF(P568=0,0,ROUND((P568-Q568)/P568*100,2))</f>
        <v>56.74</v>
      </c>
      <c r="Y568" s="55" t="n">
        <f aca="false">IFERROR(G568-F568,"")</f>
        <v>3</v>
      </c>
      <c r="Z568" s="55" t="str">
        <f aca="false">IF(U568&lt;=0,"On Time","Late")</f>
        <v>Late</v>
      </c>
      <c r="AA568" s="55" t="str">
        <f aca="false">TEXT(E568,"yyyy-mm")</f>
        <v>2022-11</v>
      </c>
      <c r="AB568" s="55" t="n">
        <f aca="false">YEAR(E568)</f>
        <v>2022</v>
      </c>
    </row>
    <row r="569" customFormat="false" ht="15" hidden="false" customHeight="true" outlineLevel="0" collapsed="false">
      <c r="A569" s="56" t="s">
        <v>2873</v>
      </c>
      <c r="B569" s="56" t="s">
        <v>461</v>
      </c>
      <c r="C569" s="56" t="s">
        <v>2874</v>
      </c>
      <c r="D569" s="56" t="s">
        <v>2875</v>
      </c>
      <c r="E569" s="57" t="n">
        <v>44633</v>
      </c>
      <c r="F569" s="56" t="s">
        <v>2876</v>
      </c>
      <c r="G569" s="56" t="s">
        <v>2877</v>
      </c>
      <c r="H569" s="56" t="s">
        <v>21</v>
      </c>
      <c r="I569" s="56" t="s">
        <v>14</v>
      </c>
      <c r="J569" s="56" t="s">
        <v>458</v>
      </c>
      <c r="K569" s="56" t="n">
        <v>480</v>
      </c>
      <c r="L569" s="56" t="n">
        <v>480</v>
      </c>
      <c r="M569" s="56" t="n">
        <v>313.13</v>
      </c>
      <c r="N569" s="56" t="n">
        <v>15.9</v>
      </c>
      <c r="O569" s="54" t="n">
        <f aca="false">ROUND(M569*(1-N569/100),2)</f>
        <v>263.34</v>
      </c>
      <c r="P569" s="54" t="n">
        <f aca="false">ROUND(O569*L569,2)</f>
        <v>126403.2</v>
      </c>
      <c r="Q569" s="56" t="n">
        <v>57092.6</v>
      </c>
      <c r="R569" s="56" t="s">
        <v>340</v>
      </c>
      <c r="S569" s="54" t="n">
        <f aca="false">IF(K569=0,0,ROUND(L569/K569*100,2))</f>
        <v>100</v>
      </c>
      <c r="T569" s="56" t="s">
        <v>690</v>
      </c>
      <c r="U569" s="56" t="s">
        <v>16</v>
      </c>
      <c r="V569" s="56" t="n">
        <v>69310.6</v>
      </c>
      <c r="W569" s="55" t="n">
        <f aca="false">P569-Q569</f>
        <v>69310.6</v>
      </c>
      <c r="X569" s="55" t="n">
        <f aca="false">IF(P569=0,0,ROUND((P569-Q569)/P569*100,2))</f>
        <v>54.83</v>
      </c>
      <c r="Y569" s="55" t="n">
        <f aca="false">IFERROR(G569-F569,"")</f>
        <v>1</v>
      </c>
      <c r="Z569" s="55" t="str">
        <f aca="false">IF(U569&lt;=0,"On Time","Late")</f>
        <v>Late</v>
      </c>
      <c r="AA569" s="55" t="str">
        <f aca="false">TEXT(E569,"yyyy-mm")</f>
        <v>2022-03</v>
      </c>
      <c r="AB569" s="55" t="n">
        <f aca="false">YEAR(E569)</f>
        <v>2022</v>
      </c>
    </row>
    <row r="570" customFormat="false" ht="15" hidden="false" customHeight="true" outlineLevel="0" collapsed="false">
      <c r="A570" s="52" t="s">
        <v>2878</v>
      </c>
      <c r="B570" s="52" t="s">
        <v>2879</v>
      </c>
      <c r="C570" s="52" t="s">
        <v>1263</v>
      </c>
      <c r="D570" s="52" t="s">
        <v>1323</v>
      </c>
      <c r="E570" s="53" t="n">
        <v>44795</v>
      </c>
      <c r="F570" s="52" t="s">
        <v>2880</v>
      </c>
      <c r="G570" s="52" t="s">
        <v>2100</v>
      </c>
      <c r="H570" s="52" t="s">
        <v>21</v>
      </c>
      <c r="I570" s="52" t="s">
        <v>25</v>
      </c>
      <c r="J570" s="52" t="s">
        <v>1237</v>
      </c>
      <c r="K570" s="52" t="n">
        <v>944</v>
      </c>
      <c r="L570" s="52" t="n">
        <v>369</v>
      </c>
      <c r="M570" s="52" t="n">
        <v>683.14</v>
      </c>
      <c r="N570" s="52" t="n">
        <v>5.2</v>
      </c>
      <c r="O570" s="54" t="n">
        <f aca="false">ROUND(M570*(1-N570/100),2)</f>
        <v>647.62</v>
      </c>
      <c r="P570" s="54" t="n">
        <f aca="false">ROUND(O570*L570,2)</f>
        <v>238971.78</v>
      </c>
      <c r="Q570" s="52" t="n">
        <v>122203.88</v>
      </c>
      <c r="R570" s="52" t="s">
        <v>396</v>
      </c>
      <c r="S570" s="54" t="n">
        <f aca="false">IF(K570=0,0,ROUND(L570/K570*100,2))</f>
        <v>39.09</v>
      </c>
      <c r="T570" s="52" t="s">
        <v>744</v>
      </c>
      <c r="U570" s="52" t="s">
        <v>28</v>
      </c>
      <c r="V570" s="52" t="n">
        <v>116767.9</v>
      </c>
      <c r="W570" s="55" t="n">
        <f aca="false">P570-Q570</f>
        <v>116767.9</v>
      </c>
      <c r="X570" s="55" t="n">
        <f aca="false">IF(P570=0,0,ROUND((P570-Q570)/P570*100,2))</f>
        <v>48.86</v>
      </c>
      <c r="Y570" s="55" t="n">
        <f aca="false">IFERROR(G570-F570,"")</f>
        <v>1</v>
      </c>
      <c r="Z570" s="55" t="str">
        <f aca="false">IF(U570&lt;=0,"On Time","Late")</f>
        <v>Late</v>
      </c>
      <c r="AA570" s="55" t="str">
        <f aca="false">TEXT(E570,"yyyy-mm")</f>
        <v>2022-08</v>
      </c>
      <c r="AB570" s="55" t="n">
        <f aca="false">YEAR(E570)</f>
        <v>2022</v>
      </c>
    </row>
    <row r="571" customFormat="false" ht="15" hidden="false" customHeight="true" outlineLevel="0" collapsed="false">
      <c r="A571" s="56" t="s">
        <v>2881</v>
      </c>
      <c r="B571" s="56" t="s">
        <v>1718</v>
      </c>
      <c r="C571" s="56" t="s">
        <v>2664</v>
      </c>
      <c r="D571" s="56" t="s">
        <v>2428</v>
      </c>
      <c r="E571" s="57" t="n">
        <v>45430</v>
      </c>
      <c r="F571" s="56" t="s">
        <v>2882</v>
      </c>
      <c r="G571" s="56" t="s">
        <v>2883</v>
      </c>
      <c r="H571" s="56" t="s">
        <v>18</v>
      </c>
      <c r="I571" s="56" t="s">
        <v>17</v>
      </c>
      <c r="J571" s="56" t="s">
        <v>1346</v>
      </c>
      <c r="K571" s="56" t="n">
        <v>822</v>
      </c>
      <c r="L571" s="56" t="n">
        <v>822</v>
      </c>
      <c r="M571" s="56" t="n">
        <v>976.7</v>
      </c>
      <c r="N571" s="56" t="n">
        <v>18.6</v>
      </c>
      <c r="O571" s="54" t="n">
        <f aca="false">ROUND(M571*(1-N571/100),2)</f>
        <v>795.03</v>
      </c>
      <c r="P571" s="54" t="n">
        <f aca="false">ROUND(O571*L571,2)</f>
        <v>653514.66</v>
      </c>
      <c r="Q571" s="56" t="n">
        <v>331292.53</v>
      </c>
      <c r="R571" s="56" t="s">
        <v>371</v>
      </c>
      <c r="S571" s="54" t="n">
        <f aca="false">IF(K571=0,0,ROUND(L571/K571*100,2))</f>
        <v>100</v>
      </c>
      <c r="T571" s="56" t="s">
        <v>603</v>
      </c>
      <c r="U571" s="56" t="s">
        <v>49</v>
      </c>
      <c r="V571" s="56" t="n">
        <v>322222.13</v>
      </c>
      <c r="W571" s="55" t="n">
        <f aca="false">P571-Q571</f>
        <v>322222.13</v>
      </c>
      <c r="X571" s="55" t="n">
        <f aca="false">IF(P571=0,0,ROUND((P571-Q571)/P571*100,2))</f>
        <v>49.31</v>
      </c>
      <c r="Y571" s="55" t="n">
        <f aca="false">IFERROR(G571-F571,"")</f>
        <v>1</v>
      </c>
      <c r="Z571" s="55" t="str">
        <f aca="false">IF(U571&lt;=0,"On Time","Late")</f>
        <v>Late</v>
      </c>
      <c r="AA571" s="55" t="str">
        <f aca="false">TEXT(E571,"yyyy-mm")</f>
        <v>2024-05</v>
      </c>
      <c r="AB571" s="55" t="n">
        <f aca="false">YEAR(E571)</f>
        <v>2024</v>
      </c>
    </row>
    <row r="572" customFormat="false" ht="15" hidden="false" customHeight="true" outlineLevel="0" collapsed="false">
      <c r="A572" s="52" t="s">
        <v>2884</v>
      </c>
      <c r="B572" s="52" t="s">
        <v>2009</v>
      </c>
      <c r="C572" s="52" t="s">
        <v>2885</v>
      </c>
      <c r="D572" s="52" t="s">
        <v>2011</v>
      </c>
      <c r="E572" s="53" t="n">
        <v>45408</v>
      </c>
      <c r="F572" s="52" t="s">
        <v>1434</v>
      </c>
      <c r="G572" s="52" t="s">
        <v>1434</v>
      </c>
      <c r="H572" s="52" t="s">
        <v>12</v>
      </c>
      <c r="I572" s="52" t="s">
        <v>20</v>
      </c>
      <c r="J572" s="52" t="s">
        <v>354</v>
      </c>
      <c r="K572" s="52" t="n">
        <v>217</v>
      </c>
      <c r="L572" s="52" t="n">
        <v>217</v>
      </c>
      <c r="M572" s="52" t="n">
        <v>263.06</v>
      </c>
      <c r="N572" s="52" t="n">
        <v>18.7</v>
      </c>
      <c r="O572" s="54" t="n">
        <f aca="false">ROUND(M572*(1-N572/100),2)</f>
        <v>213.87</v>
      </c>
      <c r="P572" s="54" t="n">
        <f aca="false">ROUND(O572*L572,2)</f>
        <v>46409.79</v>
      </c>
      <c r="Q572" s="52" t="n">
        <v>23091.74</v>
      </c>
      <c r="R572" s="52" t="s">
        <v>396</v>
      </c>
      <c r="S572" s="54" t="n">
        <f aca="false">IF(K572=0,0,ROUND(L572/K572*100,2))</f>
        <v>100</v>
      </c>
      <c r="T572" s="52" t="s">
        <v>475</v>
      </c>
      <c r="U572" s="52" t="s">
        <v>48</v>
      </c>
      <c r="V572" s="52" t="n">
        <v>23318.05</v>
      </c>
      <c r="W572" s="55" t="n">
        <f aca="false">P572-Q572</f>
        <v>23318.05</v>
      </c>
      <c r="X572" s="55" t="n">
        <f aca="false">IF(P572=0,0,ROUND((P572-Q572)/P572*100,2))</f>
        <v>50.24</v>
      </c>
      <c r="Y572" s="55" t="n">
        <f aca="false">IFERROR(G572-F572,"")</f>
        <v>0</v>
      </c>
      <c r="Z572" s="55" t="str">
        <f aca="false">IF(U572&lt;=0,"On Time","Late")</f>
        <v>Late</v>
      </c>
      <c r="AA572" s="55" t="str">
        <f aca="false">TEXT(E572,"yyyy-mm")</f>
        <v>2024-04</v>
      </c>
      <c r="AB572" s="55" t="n">
        <f aca="false">YEAR(E572)</f>
        <v>2024</v>
      </c>
    </row>
    <row r="573" customFormat="false" ht="15" hidden="false" customHeight="true" outlineLevel="0" collapsed="false">
      <c r="A573" s="56" t="s">
        <v>2886</v>
      </c>
      <c r="B573" s="56" t="s">
        <v>896</v>
      </c>
      <c r="C573" s="56" t="s">
        <v>2887</v>
      </c>
      <c r="D573" s="56" t="s">
        <v>2888</v>
      </c>
      <c r="E573" s="57" t="n">
        <v>44999</v>
      </c>
      <c r="F573" s="56" t="s">
        <v>1837</v>
      </c>
      <c r="G573" s="56" t="s">
        <v>1838</v>
      </c>
      <c r="H573" s="56" t="s">
        <v>9</v>
      </c>
      <c r="I573" s="56" t="s">
        <v>14</v>
      </c>
      <c r="J573" s="56" t="s">
        <v>2635</v>
      </c>
      <c r="K573" s="56" t="n">
        <v>695</v>
      </c>
      <c r="L573" s="56" t="n">
        <v>695</v>
      </c>
      <c r="M573" s="56" t="n">
        <v>170.3</v>
      </c>
      <c r="N573" s="56" t="n">
        <v>14.1</v>
      </c>
      <c r="O573" s="54" t="n">
        <f aca="false">ROUND(M573*(1-N573/100),2)</f>
        <v>146.29</v>
      </c>
      <c r="P573" s="54" t="n">
        <f aca="false">ROUND(O573*L573,2)</f>
        <v>101671.55</v>
      </c>
      <c r="Q573" s="56" t="n">
        <v>51104.48</v>
      </c>
      <c r="R573" s="56" t="s">
        <v>332</v>
      </c>
      <c r="S573" s="54" t="n">
        <f aca="false">IF(K573=0,0,ROUND(L573/K573*100,2))</f>
        <v>100</v>
      </c>
      <c r="T573" s="56" t="s">
        <v>552</v>
      </c>
      <c r="U573" s="56" t="s">
        <v>35</v>
      </c>
      <c r="V573" s="56" t="n">
        <v>50567.07</v>
      </c>
      <c r="W573" s="55" t="n">
        <f aca="false">P573-Q573</f>
        <v>50567.07</v>
      </c>
      <c r="X573" s="55" t="n">
        <f aca="false">IF(P573=0,0,ROUND((P573-Q573)/P573*100,2))</f>
        <v>49.74</v>
      </c>
      <c r="Y573" s="55" t="n">
        <f aca="false">IFERROR(G573-F573,"")</f>
        <v>1</v>
      </c>
      <c r="Z573" s="55" t="str">
        <f aca="false">IF(U573&lt;=0,"On Time","Late")</f>
        <v>Late</v>
      </c>
      <c r="AA573" s="55" t="str">
        <f aca="false">TEXT(E573,"yyyy-mm")</f>
        <v>2023-03</v>
      </c>
      <c r="AB573" s="55" t="n">
        <f aca="false">YEAR(E573)</f>
        <v>2023</v>
      </c>
    </row>
    <row r="574" customFormat="false" ht="15" hidden="false" customHeight="true" outlineLevel="0" collapsed="false">
      <c r="A574" s="52" t="s">
        <v>2889</v>
      </c>
      <c r="B574" s="52" t="s">
        <v>1321</v>
      </c>
      <c r="C574" s="52" t="s">
        <v>2890</v>
      </c>
      <c r="D574" s="52" t="s">
        <v>2891</v>
      </c>
      <c r="E574" s="53" t="n">
        <v>45448</v>
      </c>
      <c r="F574" s="52" t="s">
        <v>2690</v>
      </c>
      <c r="G574" s="52" t="s">
        <v>2892</v>
      </c>
      <c r="H574" s="52" t="s">
        <v>15</v>
      </c>
      <c r="I574" s="52" t="s">
        <v>23</v>
      </c>
      <c r="J574" s="52" t="s">
        <v>920</v>
      </c>
      <c r="K574" s="52" t="n">
        <v>846</v>
      </c>
      <c r="L574" s="52" t="n">
        <v>846</v>
      </c>
      <c r="M574" s="52" t="n">
        <v>821.88</v>
      </c>
      <c r="N574" s="52" t="n">
        <v>13.4</v>
      </c>
      <c r="O574" s="54" t="n">
        <f aca="false">ROUND(M574*(1-N574/100),2)</f>
        <v>711.75</v>
      </c>
      <c r="P574" s="54" t="n">
        <f aca="false">ROUND(O574*L574,2)</f>
        <v>602140.5</v>
      </c>
      <c r="Q574" s="52" t="n">
        <v>407277.66</v>
      </c>
      <c r="R574" s="52" t="s">
        <v>396</v>
      </c>
      <c r="S574" s="54" t="n">
        <f aca="false">IF(K574=0,0,ROUND(L574/K574*100,2))</f>
        <v>100</v>
      </c>
      <c r="T574" s="52" t="s">
        <v>475</v>
      </c>
      <c r="U574" s="52" t="s">
        <v>50</v>
      </c>
      <c r="V574" s="52" t="n">
        <v>194862.84</v>
      </c>
      <c r="W574" s="55" t="n">
        <f aca="false">P574-Q574</f>
        <v>194862.84</v>
      </c>
      <c r="X574" s="55" t="n">
        <f aca="false">IF(P574=0,0,ROUND((P574-Q574)/P574*100,2))</f>
        <v>32.36</v>
      </c>
      <c r="Y574" s="55" t="n">
        <f aca="false">IFERROR(G574-F574,"")</f>
        <v>3</v>
      </c>
      <c r="Z574" s="55" t="str">
        <f aca="false">IF(U574&lt;=0,"On Time","Late")</f>
        <v>Late</v>
      </c>
      <c r="AA574" s="55" t="str">
        <f aca="false">TEXT(E574,"yyyy-mm")</f>
        <v>2024-06</v>
      </c>
      <c r="AB574" s="55" t="n">
        <f aca="false">YEAR(E574)</f>
        <v>2024</v>
      </c>
    </row>
    <row r="575" customFormat="false" ht="15" hidden="false" customHeight="true" outlineLevel="0" collapsed="false">
      <c r="A575" s="56" t="s">
        <v>2893</v>
      </c>
      <c r="B575" s="56" t="s">
        <v>2894</v>
      </c>
      <c r="C575" s="56" t="s">
        <v>840</v>
      </c>
      <c r="D575" s="56" t="s">
        <v>1936</v>
      </c>
      <c r="E575" s="57" t="n">
        <v>44981</v>
      </c>
      <c r="F575" s="56" t="s">
        <v>2895</v>
      </c>
      <c r="G575" s="56" t="s">
        <v>2895</v>
      </c>
      <c r="H575" s="56" t="s">
        <v>18</v>
      </c>
      <c r="I575" s="56" t="s">
        <v>17</v>
      </c>
      <c r="J575" s="56" t="s">
        <v>1191</v>
      </c>
      <c r="K575" s="56" t="n">
        <v>649</v>
      </c>
      <c r="L575" s="56" t="n">
        <v>649</v>
      </c>
      <c r="M575" s="56" t="n">
        <v>802.02</v>
      </c>
      <c r="N575" s="56" t="n">
        <v>16.9</v>
      </c>
      <c r="O575" s="54" t="n">
        <f aca="false">ROUND(M575*(1-N575/100),2)</f>
        <v>666.48</v>
      </c>
      <c r="P575" s="54" t="n">
        <f aca="false">ROUND(O575*L575,2)</f>
        <v>432545.52</v>
      </c>
      <c r="Q575" s="56" t="n">
        <v>256406.14</v>
      </c>
      <c r="R575" s="56" t="s">
        <v>371</v>
      </c>
      <c r="S575" s="54" t="n">
        <f aca="false">IF(K575=0,0,ROUND(L575/K575*100,2))</f>
        <v>100</v>
      </c>
      <c r="T575" s="56" t="s">
        <v>849</v>
      </c>
      <c r="U575" s="56" t="s">
        <v>34</v>
      </c>
      <c r="V575" s="56" t="n">
        <v>176139.38</v>
      </c>
      <c r="W575" s="55" t="n">
        <f aca="false">P575-Q575</f>
        <v>176139.38</v>
      </c>
      <c r="X575" s="55" t="n">
        <f aca="false">IF(P575=0,0,ROUND((P575-Q575)/P575*100,2))</f>
        <v>40.72</v>
      </c>
      <c r="Y575" s="55" t="n">
        <f aca="false">IFERROR(G575-F575,"")</f>
        <v>0</v>
      </c>
      <c r="Z575" s="55" t="str">
        <f aca="false">IF(U575&lt;=0,"On Time","Late")</f>
        <v>Late</v>
      </c>
      <c r="AA575" s="55" t="str">
        <f aca="false">TEXT(E575,"yyyy-mm")</f>
        <v>2023-02</v>
      </c>
      <c r="AB575" s="55" t="n">
        <f aca="false">YEAR(E575)</f>
        <v>2023</v>
      </c>
    </row>
    <row r="576" customFormat="false" ht="15" hidden="false" customHeight="true" outlineLevel="0" collapsed="false">
      <c r="A576" s="52" t="s">
        <v>2896</v>
      </c>
      <c r="B576" s="52" t="s">
        <v>2024</v>
      </c>
      <c r="C576" s="52" t="s">
        <v>498</v>
      </c>
      <c r="D576" s="52" t="s">
        <v>2897</v>
      </c>
      <c r="E576" s="53" t="n">
        <v>44888</v>
      </c>
      <c r="F576" s="52" t="s">
        <v>1911</v>
      </c>
      <c r="G576" s="52" t="s">
        <v>1911</v>
      </c>
      <c r="H576" s="52" t="s">
        <v>21</v>
      </c>
      <c r="I576" s="52" t="s">
        <v>25</v>
      </c>
      <c r="J576" s="52" t="s">
        <v>551</v>
      </c>
      <c r="K576" s="52" t="n">
        <v>1967</v>
      </c>
      <c r="L576" s="52" t="n">
        <v>1967</v>
      </c>
      <c r="M576" s="52" t="n">
        <v>351.72</v>
      </c>
      <c r="N576" s="52" t="n">
        <v>13</v>
      </c>
      <c r="O576" s="54" t="n">
        <f aca="false">ROUND(M576*(1-N576/100),2)</f>
        <v>306</v>
      </c>
      <c r="P576" s="54" t="n">
        <f aca="false">ROUND(O576*L576,2)</f>
        <v>601902</v>
      </c>
      <c r="Q576" s="52" t="n">
        <v>255254.6</v>
      </c>
      <c r="R576" s="52" t="s">
        <v>332</v>
      </c>
      <c r="S576" s="54" t="n">
        <f aca="false">IF(K576=0,0,ROUND(L576/K576*100,2))</f>
        <v>100</v>
      </c>
      <c r="T576" s="52" t="s">
        <v>537</v>
      </c>
      <c r="U576" s="52" t="s">
        <v>31</v>
      </c>
      <c r="V576" s="52" t="n">
        <v>346647.4</v>
      </c>
      <c r="W576" s="55" t="n">
        <f aca="false">P576-Q576</f>
        <v>346647.4</v>
      </c>
      <c r="X576" s="55" t="n">
        <f aca="false">IF(P576=0,0,ROUND((P576-Q576)/P576*100,2))</f>
        <v>57.59</v>
      </c>
      <c r="Y576" s="55" t="n">
        <f aca="false">IFERROR(G576-F576,"")</f>
        <v>0</v>
      </c>
      <c r="Z576" s="55" t="str">
        <f aca="false">IF(U576&lt;=0,"On Time","Late")</f>
        <v>Late</v>
      </c>
      <c r="AA576" s="55" t="str">
        <f aca="false">TEXT(E576,"yyyy-mm")</f>
        <v>2022-11</v>
      </c>
      <c r="AB576" s="55" t="n">
        <f aca="false">YEAR(E576)</f>
        <v>2022</v>
      </c>
    </row>
    <row r="577" customFormat="false" ht="15" hidden="false" customHeight="true" outlineLevel="0" collapsed="false">
      <c r="A577" s="56" t="s">
        <v>2898</v>
      </c>
      <c r="B577" s="56" t="s">
        <v>1041</v>
      </c>
      <c r="C577" s="56" t="s">
        <v>1817</v>
      </c>
      <c r="D577" s="56" t="s">
        <v>2899</v>
      </c>
      <c r="E577" s="57" t="n">
        <v>45101</v>
      </c>
      <c r="F577" s="56" t="s">
        <v>2900</v>
      </c>
      <c r="G577" s="56" t="s">
        <v>2901</v>
      </c>
      <c r="H577" s="56" t="s">
        <v>18</v>
      </c>
      <c r="I577" s="56" t="s">
        <v>14</v>
      </c>
      <c r="J577" s="56" t="s">
        <v>419</v>
      </c>
      <c r="K577" s="56" t="n">
        <v>1360</v>
      </c>
      <c r="L577" s="56" t="n">
        <v>1360</v>
      </c>
      <c r="M577" s="56" t="n">
        <v>458.28</v>
      </c>
      <c r="N577" s="56" t="n">
        <v>5.3</v>
      </c>
      <c r="O577" s="54" t="n">
        <f aca="false">ROUND(M577*(1-N577/100),2)</f>
        <v>433.99</v>
      </c>
      <c r="P577" s="54" t="n">
        <f aca="false">ROUND(O577*L577,2)</f>
        <v>590226.4</v>
      </c>
      <c r="Q577" s="56" t="n">
        <v>259313.96</v>
      </c>
      <c r="R577" s="56" t="s">
        <v>332</v>
      </c>
      <c r="S577" s="54" t="n">
        <f aca="false">IF(K577=0,0,ROUND(L577/K577*100,2))</f>
        <v>100</v>
      </c>
      <c r="T577" s="56" t="s">
        <v>999</v>
      </c>
      <c r="U577" s="56" t="s">
        <v>38</v>
      </c>
      <c r="V577" s="56" t="n">
        <v>330912.44</v>
      </c>
      <c r="W577" s="55" t="n">
        <f aca="false">P577-Q577</f>
        <v>330912.44</v>
      </c>
      <c r="X577" s="55" t="n">
        <f aca="false">IF(P577=0,0,ROUND((P577-Q577)/P577*100,2))</f>
        <v>56.07</v>
      </c>
      <c r="Y577" s="55" t="n">
        <f aca="false">IFERROR(G577-F577,"")</f>
        <v>2</v>
      </c>
      <c r="Z577" s="55" t="str">
        <f aca="false">IF(U577&lt;=0,"On Time","Late")</f>
        <v>Late</v>
      </c>
      <c r="AA577" s="55" t="str">
        <f aca="false">TEXT(E577,"yyyy-mm")</f>
        <v>2023-06</v>
      </c>
      <c r="AB577" s="55" t="n">
        <f aca="false">YEAR(E577)</f>
        <v>2023</v>
      </c>
    </row>
    <row r="578" customFormat="false" ht="15" hidden="false" customHeight="true" outlineLevel="0" collapsed="false">
      <c r="A578" s="52" t="s">
        <v>2902</v>
      </c>
      <c r="B578" s="52" t="s">
        <v>2825</v>
      </c>
      <c r="C578" s="52" t="s">
        <v>1781</v>
      </c>
      <c r="D578" s="52" t="s">
        <v>2702</v>
      </c>
      <c r="E578" s="53" t="n">
        <v>44796</v>
      </c>
      <c r="F578" s="52" t="s">
        <v>2094</v>
      </c>
      <c r="G578" s="52" t="s">
        <v>2903</v>
      </c>
      <c r="H578" s="52" t="s">
        <v>9</v>
      </c>
      <c r="I578" s="52" t="s">
        <v>20</v>
      </c>
      <c r="J578" s="52" t="s">
        <v>594</v>
      </c>
      <c r="K578" s="52" t="n">
        <v>1099</v>
      </c>
      <c r="L578" s="52" t="n">
        <v>203</v>
      </c>
      <c r="M578" s="52" t="n">
        <v>415.44</v>
      </c>
      <c r="N578" s="52" t="n">
        <v>5.1</v>
      </c>
      <c r="O578" s="54" t="n">
        <f aca="false">ROUND(M578*(1-N578/100),2)</f>
        <v>394.25</v>
      </c>
      <c r="P578" s="54" t="n">
        <f aca="false">ROUND(O578*L578,2)</f>
        <v>80032.75</v>
      </c>
      <c r="Q578" s="52" t="n">
        <v>44122.41</v>
      </c>
      <c r="R578" s="52" t="s">
        <v>332</v>
      </c>
      <c r="S578" s="54" t="n">
        <f aca="false">IF(K578=0,0,ROUND(L578/K578*100,2))</f>
        <v>18.47</v>
      </c>
      <c r="T578" s="52" t="s">
        <v>341</v>
      </c>
      <c r="U578" s="52" t="s">
        <v>28</v>
      </c>
      <c r="V578" s="52" t="n">
        <v>35910.34</v>
      </c>
      <c r="W578" s="55" t="n">
        <f aca="false">P578-Q578</f>
        <v>35910.34</v>
      </c>
      <c r="X578" s="55" t="n">
        <f aca="false">IF(P578=0,0,ROUND((P578-Q578)/P578*100,2))</f>
        <v>44.87</v>
      </c>
      <c r="Y578" s="55" t="n">
        <f aca="false">IFERROR(G578-F578,"")</f>
        <v>3</v>
      </c>
      <c r="Z578" s="55" t="str">
        <f aca="false">IF(U578&lt;=0,"On Time","Late")</f>
        <v>Late</v>
      </c>
      <c r="AA578" s="55" t="str">
        <f aca="false">TEXT(E578,"yyyy-mm")</f>
        <v>2022-08</v>
      </c>
      <c r="AB578" s="55" t="n">
        <f aca="false">YEAR(E578)</f>
        <v>2022</v>
      </c>
    </row>
    <row r="579" customFormat="false" ht="15" hidden="false" customHeight="true" outlineLevel="0" collapsed="false">
      <c r="A579" s="56" t="s">
        <v>2904</v>
      </c>
      <c r="B579" s="56" t="s">
        <v>2905</v>
      </c>
      <c r="C579" s="56" t="s">
        <v>761</v>
      </c>
      <c r="D579" s="56" t="s">
        <v>2828</v>
      </c>
      <c r="E579" s="57" t="n">
        <v>45508</v>
      </c>
      <c r="F579" s="56" t="s">
        <v>2906</v>
      </c>
      <c r="G579" s="56" t="s">
        <v>2254</v>
      </c>
      <c r="H579" s="56" t="s">
        <v>12</v>
      </c>
      <c r="I579" s="56" t="s">
        <v>17</v>
      </c>
      <c r="J579" s="56" t="s">
        <v>379</v>
      </c>
      <c r="K579" s="56" t="n">
        <v>126</v>
      </c>
      <c r="L579" s="56" t="n">
        <v>126</v>
      </c>
      <c r="M579" s="56" t="n">
        <v>355.63</v>
      </c>
      <c r="N579" s="56" t="n">
        <v>14.4</v>
      </c>
      <c r="O579" s="54" t="n">
        <f aca="false">ROUND(M579*(1-N579/100),2)</f>
        <v>304.42</v>
      </c>
      <c r="P579" s="54" t="n">
        <f aca="false">ROUND(O579*L579,2)</f>
        <v>38356.92</v>
      </c>
      <c r="Q579" s="56" t="n">
        <v>16085.97</v>
      </c>
      <c r="R579" s="56" t="s">
        <v>340</v>
      </c>
      <c r="S579" s="54" t="n">
        <f aca="false">IF(K579=0,0,ROUND(L579/K579*100,2))</f>
        <v>100</v>
      </c>
      <c r="T579" s="56" t="s">
        <v>333</v>
      </c>
      <c r="U579" s="56" t="s">
        <v>52</v>
      </c>
      <c r="V579" s="56" t="n">
        <v>22270.95</v>
      </c>
      <c r="W579" s="55" t="n">
        <f aca="false">P579-Q579</f>
        <v>22270.95</v>
      </c>
      <c r="X579" s="55" t="n">
        <f aca="false">IF(P579=0,0,ROUND((P579-Q579)/P579*100,2))</f>
        <v>58.06</v>
      </c>
      <c r="Y579" s="55" t="n">
        <f aca="false">IFERROR(G579-F579,"")</f>
        <v>1</v>
      </c>
      <c r="Z579" s="55" t="str">
        <f aca="false">IF(U579&lt;=0,"On Time","Late")</f>
        <v>Late</v>
      </c>
      <c r="AA579" s="55" t="str">
        <f aca="false">TEXT(E579,"yyyy-mm")</f>
        <v>2024-08</v>
      </c>
      <c r="AB579" s="55" t="n">
        <f aca="false">YEAR(E579)</f>
        <v>2024</v>
      </c>
    </row>
    <row r="580" customFormat="false" ht="15" hidden="false" customHeight="true" outlineLevel="0" collapsed="false">
      <c r="A580" s="52" t="s">
        <v>2907</v>
      </c>
      <c r="B580" s="52" t="s">
        <v>1430</v>
      </c>
      <c r="C580" s="52" t="s">
        <v>2908</v>
      </c>
      <c r="D580" s="52" t="s">
        <v>2006</v>
      </c>
      <c r="E580" s="53" t="n">
        <v>45214</v>
      </c>
      <c r="F580" s="52" t="s">
        <v>1420</v>
      </c>
      <c r="G580" s="52" t="s">
        <v>1421</v>
      </c>
      <c r="H580" s="52" t="s">
        <v>9</v>
      </c>
      <c r="I580" s="52" t="s">
        <v>27</v>
      </c>
      <c r="J580" s="52" t="s">
        <v>1405</v>
      </c>
      <c r="K580" s="52" t="n">
        <v>622</v>
      </c>
      <c r="L580" s="52" t="n">
        <v>622</v>
      </c>
      <c r="M580" s="52" t="n">
        <v>703.6</v>
      </c>
      <c r="N580" s="52" t="n">
        <v>10.7</v>
      </c>
      <c r="O580" s="54" t="n">
        <f aca="false">ROUND(M580*(1-N580/100),2)</f>
        <v>628.31</v>
      </c>
      <c r="P580" s="54" t="n">
        <f aca="false">ROUND(O580*L580,2)</f>
        <v>390808.82</v>
      </c>
      <c r="Q580" s="52" t="n">
        <v>202104</v>
      </c>
      <c r="R580" s="52" t="s">
        <v>396</v>
      </c>
      <c r="S580" s="54" t="n">
        <f aca="false">IF(K580=0,0,ROUND(L580/K580*100,2))</f>
        <v>100</v>
      </c>
      <c r="T580" s="52" t="s">
        <v>363</v>
      </c>
      <c r="U580" s="52" t="s">
        <v>42</v>
      </c>
      <c r="V580" s="52" t="n">
        <v>188704.82</v>
      </c>
      <c r="W580" s="55" t="n">
        <f aca="false">P580-Q580</f>
        <v>188704.82</v>
      </c>
      <c r="X580" s="55" t="n">
        <f aca="false">IF(P580=0,0,ROUND((P580-Q580)/P580*100,2))</f>
        <v>48.29</v>
      </c>
      <c r="Y580" s="55" t="n">
        <f aca="false">IFERROR(G580-F580,"")</f>
        <v>-1</v>
      </c>
      <c r="Z580" s="55" t="str">
        <f aca="false">IF(U580&lt;=0,"On Time","Late")</f>
        <v>Late</v>
      </c>
      <c r="AA580" s="55" t="str">
        <f aca="false">TEXT(E580,"yyyy-mm")</f>
        <v>2023-10</v>
      </c>
      <c r="AB580" s="55" t="n">
        <f aca="false">YEAR(E580)</f>
        <v>2023</v>
      </c>
    </row>
    <row r="581" customFormat="false" ht="15" hidden="false" customHeight="true" outlineLevel="0" collapsed="false">
      <c r="A581" s="56" t="s">
        <v>2909</v>
      </c>
      <c r="B581" s="56" t="s">
        <v>2910</v>
      </c>
      <c r="C581" s="56" t="s">
        <v>2911</v>
      </c>
      <c r="D581" s="56" t="s">
        <v>2899</v>
      </c>
      <c r="E581" s="57" t="n">
        <v>44729</v>
      </c>
      <c r="F581" s="56" t="s">
        <v>2912</v>
      </c>
      <c r="G581" s="56" t="s">
        <v>878</v>
      </c>
      <c r="H581" s="56" t="s">
        <v>18</v>
      </c>
      <c r="I581" s="56" t="s">
        <v>11</v>
      </c>
      <c r="J581" s="56" t="s">
        <v>586</v>
      </c>
      <c r="K581" s="56" t="n">
        <v>300</v>
      </c>
      <c r="L581" s="56" t="n">
        <v>300</v>
      </c>
      <c r="M581" s="56" t="n">
        <v>323.78</v>
      </c>
      <c r="N581" s="56" t="n">
        <v>5.9</v>
      </c>
      <c r="O581" s="54" t="n">
        <f aca="false">ROUND(M581*(1-N581/100),2)</f>
        <v>304.68</v>
      </c>
      <c r="P581" s="54" t="n">
        <f aca="false">ROUND(O581*L581,2)</f>
        <v>91404</v>
      </c>
      <c r="Q581" s="56" t="n">
        <v>57875.2</v>
      </c>
      <c r="R581" s="56" t="s">
        <v>371</v>
      </c>
      <c r="S581" s="54" t="n">
        <f aca="false">IF(K581=0,0,ROUND(L581/K581*100,2))</f>
        <v>100</v>
      </c>
      <c r="T581" s="56" t="s">
        <v>885</v>
      </c>
      <c r="U581" s="56" t="s">
        <v>24</v>
      </c>
      <c r="V581" s="56" t="n">
        <v>33528.8</v>
      </c>
      <c r="W581" s="55" t="n">
        <f aca="false">P581-Q581</f>
        <v>33528.8</v>
      </c>
      <c r="X581" s="55" t="n">
        <f aca="false">IF(P581=0,0,ROUND((P581-Q581)/P581*100,2))</f>
        <v>36.68</v>
      </c>
      <c r="Y581" s="55" t="n">
        <f aca="false">IFERROR(G581-F581,"")</f>
        <v>1</v>
      </c>
      <c r="Z581" s="55" t="str">
        <f aca="false">IF(U581&lt;=0,"On Time","Late")</f>
        <v>Late</v>
      </c>
      <c r="AA581" s="55" t="str">
        <f aca="false">TEXT(E581,"yyyy-mm")</f>
        <v>2022-06</v>
      </c>
      <c r="AB581" s="55" t="n">
        <f aca="false">YEAR(E581)</f>
        <v>2022</v>
      </c>
    </row>
    <row r="582" customFormat="false" ht="15" hidden="false" customHeight="true" outlineLevel="0" collapsed="false">
      <c r="A582" s="52" t="s">
        <v>2913</v>
      </c>
      <c r="B582" s="52" t="s">
        <v>2243</v>
      </c>
      <c r="C582" s="52" t="s">
        <v>2914</v>
      </c>
      <c r="D582" s="52" t="s">
        <v>2527</v>
      </c>
      <c r="E582" s="53" t="n">
        <v>45489</v>
      </c>
      <c r="F582" s="52" t="s">
        <v>2915</v>
      </c>
      <c r="G582" s="52" t="s">
        <v>2916</v>
      </c>
      <c r="H582" s="52" t="s">
        <v>18</v>
      </c>
      <c r="I582" s="52" t="s">
        <v>11</v>
      </c>
      <c r="J582" s="52" t="s">
        <v>778</v>
      </c>
      <c r="K582" s="52" t="n">
        <v>952</v>
      </c>
      <c r="L582" s="52" t="n">
        <v>123</v>
      </c>
      <c r="M582" s="52" t="n">
        <v>68.42</v>
      </c>
      <c r="N582" s="52" t="n">
        <v>4.7</v>
      </c>
      <c r="O582" s="54" t="n">
        <f aca="false">ROUND(M582*(1-N582/100),2)</f>
        <v>65.2</v>
      </c>
      <c r="P582" s="54" t="n">
        <f aca="false">ROUND(O582*L582,2)</f>
        <v>8019.6</v>
      </c>
      <c r="Q582" s="52" t="n">
        <v>3296.95</v>
      </c>
      <c r="R582" s="52" t="s">
        <v>396</v>
      </c>
      <c r="S582" s="54" t="n">
        <f aca="false">IF(K582=0,0,ROUND(L582/K582*100,2))</f>
        <v>12.92</v>
      </c>
      <c r="T582" s="52" t="s">
        <v>885</v>
      </c>
      <c r="U582" s="52" t="s">
        <v>51</v>
      </c>
      <c r="V582" s="52" t="n">
        <v>4722.65</v>
      </c>
      <c r="W582" s="55" t="n">
        <f aca="false">P582-Q582</f>
        <v>4722.65</v>
      </c>
      <c r="X582" s="55" t="n">
        <f aca="false">IF(P582=0,0,ROUND((P582-Q582)/P582*100,2))</f>
        <v>58.89</v>
      </c>
      <c r="Y582" s="55" t="n">
        <f aca="false">IFERROR(G582-F582,"")</f>
        <v>-1</v>
      </c>
      <c r="Z582" s="55" t="str">
        <f aca="false">IF(U582&lt;=0,"On Time","Late")</f>
        <v>Late</v>
      </c>
      <c r="AA582" s="55" t="str">
        <f aca="false">TEXT(E582,"yyyy-mm")</f>
        <v>2024-07</v>
      </c>
      <c r="AB582" s="55" t="n">
        <f aca="false">YEAR(E582)</f>
        <v>2024</v>
      </c>
    </row>
    <row r="583" customFormat="false" ht="15" hidden="false" customHeight="true" outlineLevel="0" collapsed="false">
      <c r="A583" s="56" t="s">
        <v>2917</v>
      </c>
      <c r="B583" s="56" t="s">
        <v>383</v>
      </c>
      <c r="C583" s="56" t="s">
        <v>740</v>
      </c>
      <c r="D583" s="56" t="s">
        <v>631</v>
      </c>
      <c r="E583" s="57" t="n">
        <v>44808</v>
      </c>
      <c r="F583" s="56" t="s">
        <v>2768</v>
      </c>
      <c r="G583" s="56" t="s">
        <v>1444</v>
      </c>
      <c r="H583" s="56" t="s">
        <v>12</v>
      </c>
      <c r="I583" s="56" t="s">
        <v>20</v>
      </c>
      <c r="J583" s="56" t="s">
        <v>854</v>
      </c>
      <c r="K583" s="56" t="n">
        <v>1788</v>
      </c>
      <c r="L583" s="56" t="n">
        <v>1788</v>
      </c>
      <c r="M583" s="56" t="n">
        <v>195.67</v>
      </c>
      <c r="N583" s="56" t="n">
        <v>8</v>
      </c>
      <c r="O583" s="54" t="n">
        <f aca="false">ROUND(M583*(1-N583/100),2)</f>
        <v>180.02</v>
      </c>
      <c r="P583" s="54" t="n">
        <f aca="false">ROUND(O583*L583,2)</f>
        <v>321875.76</v>
      </c>
      <c r="Q583" s="56" t="n">
        <v>183746.98</v>
      </c>
      <c r="R583" s="56" t="s">
        <v>332</v>
      </c>
      <c r="S583" s="54" t="n">
        <f aca="false">IF(K583=0,0,ROUND(L583/K583*100,2))</f>
        <v>100</v>
      </c>
      <c r="T583" s="56" t="s">
        <v>573</v>
      </c>
      <c r="U583" s="56" t="s">
        <v>29</v>
      </c>
      <c r="V583" s="56" t="n">
        <v>138128.78</v>
      </c>
      <c r="W583" s="55" t="n">
        <f aca="false">P583-Q583</f>
        <v>138128.78</v>
      </c>
      <c r="X583" s="55" t="n">
        <f aca="false">IF(P583=0,0,ROUND((P583-Q583)/P583*100,2))</f>
        <v>42.91</v>
      </c>
      <c r="Y583" s="55" t="n">
        <f aca="false">IFERROR(G583-F583,"")</f>
        <v>1</v>
      </c>
      <c r="Z583" s="55" t="str">
        <f aca="false">IF(U583&lt;=0,"On Time","Late")</f>
        <v>Late</v>
      </c>
      <c r="AA583" s="55" t="str">
        <f aca="false">TEXT(E583,"yyyy-mm")</f>
        <v>2022-09</v>
      </c>
      <c r="AB583" s="55" t="n">
        <f aca="false">YEAR(E583)</f>
        <v>2022</v>
      </c>
    </row>
    <row r="584" customFormat="false" ht="15" hidden="false" customHeight="true" outlineLevel="0" collapsed="false">
      <c r="A584" s="52" t="s">
        <v>2918</v>
      </c>
      <c r="B584" s="52" t="s">
        <v>2712</v>
      </c>
      <c r="C584" s="52" t="s">
        <v>2835</v>
      </c>
      <c r="D584" s="52" t="s">
        <v>2919</v>
      </c>
      <c r="E584" s="53" t="n">
        <v>44669</v>
      </c>
      <c r="F584" s="52" t="s">
        <v>2920</v>
      </c>
      <c r="G584" s="52" t="s">
        <v>2375</v>
      </c>
      <c r="H584" s="52" t="s">
        <v>9</v>
      </c>
      <c r="I584" s="52" t="s">
        <v>14</v>
      </c>
      <c r="J584" s="52" t="s">
        <v>1082</v>
      </c>
      <c r="K584" s="52" t="n">
        <v>829</v>
      </c>
      <c r="L584" s="52" t="n">
        <v>829</v>
      </c>
      <c r="M584" s="52" t="n">
        <v>243.18</v>
      </c>
      <c r="N584" s="52" t="n">
        <v>13</v>
      </c>
      <c r="O584" s="54" t="n">
        <f aca="false">ROUND(M584*(1-N584/100),2)</f>
        <v>211.57</v>
      </c>
      <c r="P584" s="54" t="n">
        <f aca="false">ROUND(O584*L584,2)</f>
        <v>175391.53</v>
      </c>
      <c r="Q584" s="52" t="n">
        <v>84287.27</v>
      </c>
      <c r="R584" s="52" t="s">
        <v>371</v>
      </c>
      <c r="S584" s="54" t="n">
        <f aca="false">IF(K584=0,0,ROUND(L584/K584*100,2))</f>
        <v>100</v>
      </c>
      <c r="T584" s="52" t="s">
        <v>566</v>
      </c>
      <c r="U584" s="52" t="s">
        <v>19</v>
      </c>
      <c r="V584" s="52" t="n">
        <v>91104.26</v>
      </c>
      <c r="W584" s="55" t="n">
        <f aca="false">P584-Q584</f>
        <v>91104.26</v>
      </c>
      <c r="X584" s="55" t="n">
        <f aca="false">IF(P584=0,0,ROUND((P584-Q584)/P584*100,2))</f>
        <v>51.94</v>
      </c>
      <c r="Y584" s="55" t="n">
        <f aca="false">IFERROR(G584-F584,"")</f>
        <v>2</v>
      </c>
      <c r="Z584" s="55" t="str">
        <f aca="false">IF(U584&lt;=0,"On Time","Late")</f>
        <v>Late</v>
      </c>
      <c r="AA584" s="55" t="str">
        <f aca="false">TEXT(E584,"yyyy-mm")</f>
        <v>2022-04</v>
      </c>
      <c r="AB584" s="55" t="n">
        <f aca="false">YEAR(E584)</f>
        <v>2022</v>
      </c>
    </row>
    <row r="585" customFormat="false" ht="15" hidden="false" customHeight="true" outlineLevel="0" collapsed="false">
      <c r="A585" s="56" t="s">
        <v>2921</v>
      </c>
      <c r="B585" s="56" t="s">
        <v>2922</v>
      </c>
      <c r="C585" s="56" t="s">
        <v>2923</v>
      </c>
      <c r="D585" s="56" t="s">
        <v>2288</v>
      </c>
      <c r="E585" s="57" t="n">
        <v>44998</v>
      </c>
      <c r="F585" s="56" t="s">
        <v>2787</v>
      </c>
      <c r="G585" s="56" t="s">
        <v>2924</v>
      </c>
      <c r="H585" s="56" t="s">
        <v>12</v>
      </c>
      <c r="I585" s="56" t="s">
        <v>23</v>
      </c>
      <c r="J585" s="56" t="s">
        <v>544</v>
      </c>
      <c r="K585" s="56" t="n">
        <v>1194</v>
      </c>
      <c r="L585" s="56" t="n">
        <v>1194</v>
      </c>
      <c r="M585" s="56" t="n">
        <v>692.74</v>
      </c>
      <c r="N585" s="56" t="n">
        <v>12</v>
      </c>
      <c r="O585" s="54" t="n">
        <f aca="false">ROUND(M585*(1-N585/100),2)</f>
        <v>609.61</v>
      </c>
      <c r="P585" s="54" t="n">
        <f aca="false">ROUND(O585*L585,2)</f>
        <v>727874.34</v>
      </c>
      <c r="Q585" s="56" t="n">
        <v>433768.28</v>
      </c>
      <c r="R585" s="56" t="s">
        <v>371</v>
      </c>
      <c r="S585" s="54" t="n">
        <f aca="false">IF(K585=0,0,ROUND(L585/K585*100,2))</f>
        <v>100</v>
      </c>
      <c r="T585" s="56" t="s">
        <v>420</v>
      </c>
      <c r="U585" s="56" t="s">
        <v>35</v>
      </c>
      <c r="V585" s="56" t="n">
        <v>294106.06</v>
      </c>
      <c r="W585" s="55" t="n">
        <f aca="false">P585-Q585</f>
        <v>294106.06</v>
      </c>
      <c r="X585" s="55" t="n">
        <f aca="false">IF(P585=0,0,ROUND((P585-Q585)/P585*100,2))</f>
        <v>40.41</v>
      </c>
      <c r="Y585" s="55" t="n">
        <f aca="false">IFERROR(G585-F585,"")</f>
        <v>2</v>
      </c>
      <c r="Z585" s="55" t="str">
        <f aca="false">IF(U585&lt;=0,"On Time","Late")</f>
        <v>Late</v>
      </c>
      <c r="AA585" s="55" t="str">
        <f aca="false">TEXT(E585,"yyyy-mm")</f>
        <v>2023-03</v>
      </c>
      <c r="AB585" s="55" t="n">
        <f aca="false">YEAR(E585)</f>
        <v>2023</v>
      </c>
    </row>
    <row r="586" customFormat="false" ht="15" hidden="false" customHeight="true" outlineLevel="0" collapsed="false">
      <c r="A586" s="52" t="s">
        <v>2925</v>
      </c>
      <c r="B586" s="52" t="s">
        <v>2926</v>
      </c>
      <c r="C586" s="52" t="s">
        <v>2629</v>
      </c>
      <c r="D586" s="52" t="s">
        <v>2927</v>
      </c>
      <c r="E586" s="53" t="n">
        <v>45653</v>
      </c>
      <c r="F586" s="52" t="s">
        <v>2928</v>
      </c>
      <c r="G586" s="52" t="s">
        <v>2929</v>
      </c>
      <c r="H586" s="52" t="s">
        <v>21</v>
      </c>
      <c r="I586" s="52" t="s">
        <v>11</v>
      </c>
      <c r="J586" s="52" t="s">
        <v>1147</v>
      </c>
      <c r="K586" s="52" t="n">
        <v>1755</v>
      </c>
      <c r="L586" s="52" t="n">
        <v>1755</v>
      </c>
      <c r="M586" s="52" t="n">
        <v>850.71</v>
      </c>
      <c r="N586" s="52" t="n">
        <v>5.6</v>
      </c>
      <c r="O586" s="54" t="n">
        <f aca="false">ROUND(M586*(1-N586/100),2)</f>
        <v>803.07</v>
      </c>
      <c r="P586" s="54" t="n">
        <f aca="false">ROUND(O586*L586,2)</f>
        <v>1409387.85</v>
      </c>
      <c r="Q586" s="52" t="n">
        <v>902020.75</v>
      </c>
      <c r="R586" s="52" t="s">
        <v>396</v>
      </c>
      <c r="S586" s="54" t="n">
        <f aca="false">IF(K586=0,0,ROUND(L586/K586*100,2))</f>
        <v>100</v>
      </c>
      <c r="T586" s="52" t="s">
        <v>444</v>
      </c>
      <c r="U586" s="52" t="s">
        <v>56</v>
      </c>
      <c r="V586" s="52" t="n">
        <v>507367.1</v>
      </c>
      <c r="W586" s="55" t="n">
        <f aca="false">P586-Q586</f>
        <v>507367.1</v>
      </c>
      <c r="X586" s="55" t="n">
        <f aca="false">IF(P586=0,0,ROUND((P586-Q586)/P586*100,2))</f>
        <v>36</v>
      </c>
      <c r="Y586" s="55" t="n">
        <f aca="false">IFERROR(G586-F586,"")</f>
        <v>3</v>
      </c>
      <c r="Z586" s="55" t="str">
        <f aca="false">IF(U586&lt;=0,"On Time","Late")</f>
        <v>Late</v>
      </c>
      <c r="AA586" s="55" t="str">
        <f aca="false">TEXT(E586,"yyyy-mm")</f>
        <v>2024-12</v>
      </c>
      <c r="AB586" s="55" t="n">
        <f aca="false">YEAR(E586)</f>
        <v>2024</v>
      </c>
    </row>
    <row r="587" customFormat="false" ht="15" hidden="false" customHeight="true" outlineLevel="0" collapsed="false">
      <c r="A587" s="56" t="s">
        <v>2930</v>
      </c>
      <c r="B587" s="56" t="s">
        <v>2931</v>
      </c>
      <c r="C587" s="56" t="s">
        <v>2673</v>
      </c>
      <c r="D587" s="56" t="s">
        <v>2404</v>
      </c>
      <c r="E587" s="57" t="n">
        <v>44921</v>
      </c>
      <c r="F587" s="56" t="s">
        <v>2932</v>
      </c>
      <c r="G587" s="56" t="s">
        <v>2543</v>
      </c>
      <c r="H587" s="56" t="s">
        <v>9</v>
      </c>
      <c r="I587" s="56" t="s">
        <v>17</v>
      </c>
      <c r="J587" s="56" t="s">
        <v>1428</v>
      </c>
      <c r="K587" s="56" t="n">
        <v>1957</v>
      </c>
      <c r="L587" s="56" t="n">
        <v>1957</v>
      </c>
      <c r="M587" s="56" t="n">
        <v>932.6</v>
      </c>
      <c r="N587" s="56" t="n">
        <v>1.5</v>
      </c>
      <c r="O587" s="54" t="n">
        <f aca="false">ROUND(M587*(1-N587/100),2)</f>
        <v>918.61</v>
      </c>
      <c r="P587" s="54" t="n">
        <f aca="false">ROUND(O587*L587,2)</f>
        <v>1797719.77</v>
      </c>
      <c r="Q587" s="56" t="n">
        <v>1043894.25</v>
      </c>
      <c r="R587" s="56" t="s">
        <v>371</v>
      </c>
      <c r="S587" s="54" t="n">
        <f aca="false">IF(K587=0,0,ROUND(L587/K587*100,2))</f>
        <v>100</v>
      </c>
      <c r="T587" s="56" t="s">
        <v>444</v>
      </c>
      <c r="U587" s="56" t="s">
        <v>32</v>
      </c>
      <c r="V587" s="56" t="n">
        <v>753825.52</v>
      </c>
      <c r="W587" s="55" t="n">
        <f aca="false">P587-Q587</f>
        <v>753825.52</v>
      </c>
      <c r="X587" s="55" t="n">
        <f aca="false">IF(P587=0,0,ROUND((P587-Q587)/P587*100,2))</f>
        <v>41.93</v>
      </c>
      <c r="Y587" s="55" t="n">
        <f aca="false">IFERROR(G587-F587,"")</f>
        <v>3</v>
      </c>
      <c r="Z587" s="55" t="str">
        <f aca="false">IF(U587&lt;=0,"On Time","Late")</f>
        <v>Late</v>
      </c>
      <c r="AA587" s="55" t="str">
        <f aca="false">TEXT(E587,"yyyy-mm")</f>
        <v>2022-12</v>
      </c>
      <c r="AB587" s="55" t="n">
        <f aca="false">YEAR(E587)</f>
        <v>2022</v>
      </c>
    </row>
    <row r="588" customFormat="false" ht="15" hidden="false" customHeight="true" outlineLevel="0" collapsed="false">
      <c r="A588" s="52" t="s">
        <v>2933</v>
      </c>
      <c r="B588" s="52" t="s">
        <v>2934</v>
      </c>
      <c r="C588" s="52" t="s">
        <v>2935</v>
      </c>
      <c r="D588" s="52" t="s">
        <v>2936</v>
      </c>
      <c r="E588" s="53" t="n">
        <v>45246</v>
      </c>
      <c r="F588" s="52" t="s">
        <v>984</v>
      </c>
      <c r="G588" s="52" t="s">
        <v>984</v>
      </c>
      <c r="H588" s="52" t="s">
        <v>9</v>
      </c>
      <c r="I588" s="52" t="s">
        <v>17</v>
      </c>
      <c r="J588" s="52" t="s">
        <v>778</v>
      </c>
      <c r="K588" s="52" t="n">
        <v>1033</v>
      </c>
      <c r="L588" s="52" t="n">
        <v>807</v>
      </c>
      <c r="M588" s="52" t="n">
        <v>163.14</v>
      </c>
      <c r="N588" s="52" t="n">
        <v>2.9</v>
      </c>
      <c r="O588" s="54" t="n">
        <f aca="false">ROUND(M588*(1-N588/100),2)</f>
        <v>158.41</v>
      </c>
      <c r="P588" s="54" t="n">
        <f aca="false">ROUND(O588*L588,2)</f>
        <v>127836.87</v>
      </c>
      <c r="Q588" s="52" t="n">
        <v>60560.73</v>
      </c>
      <c r="R588" s="52" t="s">
        <v>340</v>
      </c>
      <c r="S588" s="54" t="n">
        <f aca="false">IF(K588=0,0,ROUND(L588/K588*100,2))</f>
        <v>78.12</v>
      </c>
      <c r="T588" s="52" t="s">
        <v>1131</v>
      </c>
      <c r="U588" s="52" t="s">
        <v>43</v>
      </c>
      <c r="V588" s="52" t="n">
        <v>67276.14</v>
      </c>
      <c r="W588" s="55" t="n">
        <f aca="false">P588-Q588</f>
        <v>67276.14</v>
      </c>
      <c r="X588" s="55" t="n">
        <f aca="false">IF(P588=0,0,ROUND((P588-Q588)/P588*100,2))</f>
        <v>52.63</v>
      </c>
      <c r="Y588" s="55" t="n">
        <f aca="false">IFERROR(G588-F588,"")</f>
        <v>0</v>
      </c>
      <c r="Z588" s="55" t="str">
        <f aca="false">IF(U588&lt;=0,"On Time","Late")</f>
        <v>Late</v>
      </c>
      <c r="AA588" s="55" t="str">
        <f aca="false">TEXT(E588,"yyyy-mm")</f>
        <v>2023-11</v>
      </c>
      <c r="AB588" s="55" t="n">
        <f aca="false">YEAR(E588)</f>
        <v>2023</v>
      </c>
    </row>
    <row r="589" customFormat="false" ht="15" hidden="false" customHeight="true" outlineLevel="0" collapsed="false">
      <c r="A589" s="56" t="s">
        <v>2937</v>
      </c>
      <c r="B589" s="56" t="s">
        <v>2938</v>
      </c>
      <c r="C589" s="56" t="s">
        <v>1007</v>
      </c>
      <c r="D589" s="56" t="s">
        <v>2939</v>
      </c>
      <c r="E589" s="57" t="n">
        <v>45447</v>
      </c>
      <c r="F589" s="56" t="s">
        <v>2690</v>
      </c>
      <c r="G589" s="56" t="s">
        <v>2940</v>
      </c>
      <c r="H589" s="56" t="s">
        <v>9</v>
      </c>
      <c r="I589" s="56" t="s">
        <v>20</v>
      </c>
      <c r="J589" s="56" t="s">
        <v>689</v>
      </c>
      <c r="K589" s="56" t="n">
        <v>981</v>
      </c>
      <c r="L589" s="56" t="n">
        <v>333</v>
      </c>
      <c r="M589" s="56" t="n">
        <v>479.44</v>
      </c>
      <c r="N589" s="56" t="n">
        <v>17.9</v>
      </c>
      <c r="O589" s="54" t="n">
        <f aca="false">ROUND(M589*(1-N589/100),2)</f>
        <v>393.62</v>
      </c>
      <c r="P589" s="54" t="n">
        <f aca="false">ROUND(O589*L589,2)</f>
        <v>131075.46</v>
      </c>
      <c r="Q589" s="56" t="n">
        <v>88460.15</v>
      </c>
      <c r="R589" s="56" t="s">
        <v>340</v>
      </c>
      <c r="S589" s="54" t="n">
        <f aca="false">IF(K589=0,0,ROUND(L589/K589*100,2))</f>
        <v>33.94</v>
      </c>
      <c r="T589" s="56" t="s">
        <v>744</v>
      </c>
      <c r="U589" s="56" t="s">
        <v>50</v>
      </c>
      <c r="V589" s="56" t="n">
        <v>42615.31</v>
      </c>
      <c r="W589" s="55" t="n">
        <f aca="false">P589-Q589</f>
        <v>42615.31</v>
      </c>
      <c r="X589" s="55" t="n">
        <f aca="false">IF(P589=0,0,ROUND((P589-Q589)/P589*100,2))</f>
        <v>32.51</v>
      </c>
      <c r="Y589" s="55" t="n">
        <f aca="false">IFERROR(G589-F589,"")</f>
        <v>1</v>
      </c>
      <c r="Z589" s="55" t="str">
        <f aca="false">IF(U589&lt;=0,"On Time","Late")</f>
        <v>Late</v>
      </c>
      <c r="AA589" s="55" t="str">
        <f aca="false">TEXT(E589,"yyyy-mm")</f>
        <v>2024-06</v>
      </c>
      <c r="AB589" s="55" t="n">
        <f aca="false">YEAR(E589)</f>
        <v>2024</v>
      </c>
    </row>
    <row r="590" customFormat="false" ht="15" hidden="false" customHeight="true" outlineLevel="0" collapsed="false">
      <c r="A590" s="52" t="s">
        <v>2941</v>
      </c>
      <c r="B590" s="52" t="s">
        <v>2942</v>
      </c>
      <c r="C590" s="52" t="s">
        <v>2943</v>
      </c>
      <c r="D590" s="52" t="s">
        <v>2944</v>
      </c>
      <c r="E590" s="53" t="n">
        <v>45405</v>
      </c>
      <c r="F590" s="52" t="s">
        <v>2945</v>
      </c>
      <c r="G590" s="52" t="s">
        <v>2540</v>
      </c>
      <c r="H590" s="52" t="s">
        <v>12</v>
      </c>
      <c r="I590" s="52" t="s">
        <v>11</v>
      </c>
      <c r="J590" s="52" t="s">
        <v>758</v>
      </c>
      <c r="K590" s="52" t="n">
        <v>1984</v>
      </c>
      <c r="L590" s="52" t="n">
        <v>1645</v>
      </c>
      <c r="M590" s="52" t="n">
        <v>71.61</v>
      </c>
      <c r="N590" s="52" t="n">
        <v>8.6</v>
      </c>
      <c r="O590" s="54" t="n">
        <f aca="false">ROUND(M590*(1-N590/100),2)</f>
        <v>65.45</v>
      </c>
      <c r="P590" s="54" t="n">
        <f aca="false">ROUND(O590*L590,2)</f>
        <v>107665.25</v>
      </c>
      <c r="Q590" s="52" t="n">
        <v>74847.92</v>
      </c>
      <c r="R590" s="52" t="s">
        <v>340</v>
      </c>
      <c r="S590" s="54" t="n">
        <f aca="false">IF(K590=0,0,ROUND(L590/K590*100,2))</f>
        <v>82.91</v>
      </c>
      <c r="T590" s="52" t="s">
        <v>459</v>
      </c>
      <c r="U590" s="52" t="s">
        <v>48</v>
      </c>
      <c r="V590" s="52" t="n">
        <v>32817.33</v>
      </c>
      <c r="W590" s="55" t="n">
        <f aca="false">P590-Q590</f>
        <v>32817.33</v>
      </c>
      <c r="X590" s="55" t="n">
        <f aca="false">IF(P590=0,0,ROUND((P590-Q590)/P590*100,2))</f>
        <v>30.48</v>
      </c>
      <c r="Y590" s="55" t="n">
        <f aca="false">IFERROR(G590-F590,"")</f>
        <v>3</v>
      </c>
      <c r="Z590" s="55" t="str">
        <f aca="false">IF(U590&lt;=0,"On Time","Late")</f>
        <v>Late</v>
      </c>
      <c r="AA590" s="55" t="str">
        <f aca="false">TEXT(E590,"yyyy-mm")</f>
        <v>2024-04</v>
      </c>
      <c r="AB590" s="55" t="n">
        <f aca="false">YEAR(E590)</f>
        <v>2024</v>
      </c>
    </row>
    <row r="591" customFormat="false" ht="15" hidden="false" customHeight="true" outlineLevel="0" collapsed="false">
      <c r="A591" s="56" t="s">
        <v>2946</v>
      </c>
      <c r="B591" s="56" t="s">
        <v>1640</v>
      </c>
      <c r="C591" s="56" t="s">
        <v>2947</v>
      </c>
      <c r="D591" s="56" t="s">
        <v>2948</v>
      </c>
      <c r="E591" s="57" t="n">
        <v>45427</v>
      </c>
      <c r="F591" s="56" t="s">
        <v>2949</v>
      </c>
      <c r="G591" s="56" t="s">
        <v>2882</v>
      </c>
      <c r="H591" s="56" t="s">
        <v>9</v>
      </c>
      <c r="I591" s="56" t="s">
        <v>25</v>
      </c>
      <c r="J591" s="56" t="s">
        <v>1507</v>
      </c>
      <c r="K591" s="56" t="n">
        <v>731</v>
      </c>
      <c r="L591" s="56" t="n">
        <v>731</v>
      </c>
      <c r="M591" s="56" t="n">
        <v>63.22</v>
      </c>
      <c r="N591" s="56" t="n">
        <v>8.7</v>
      </c>
      <c r="O591" s="54" t="n">
        <f aca="false">ROUND(M591*(1-N591/100),2)</f>
        <v>57.72</v>
      </c>
      <c r="P591" s="54" t="n">
        <f aca="false">ROUND(O591*L591,2)</f>
        <v>42193.32</v>
      </c>
      <c r="Q591" s="56" t="n">
        <v>23544.5</v>
      </c>
      <c r="R591" s="56" t="s">
        <v>396</v>
      </c>
      <c r="S591" s="54" t="n">
        <f aca="false">IF(K591=0,0,ROUND(L591/K591*100,2))</f>
        <v>100</v>
      </c>
      <c r="T591" s="56" t="s">
        <v>420</v>
      </c>
      <c r="U591" s="56" t="s">
        <v>49</v>
      </c>
      <c r="V591" s="56" t="n">
        <v>18648.82</v>
      </c>
      <c r="W591" s="55" t="n">
        <f aca="false">P591-Q591</f>
        <v>18648.82</v>
      </c>
      <c r="X591" s="55" t="n">
        <f aca="false">IF(P591=0,0,ROUND((P591-Q591)/P591*100,2))</f>
        <v>44.2</v>
      </c>
      <c r="Y591" s="55" t="n">
        <f aca="false">IFERROR(G591-F591,"")</f>
        <v>2</v>
      </c>
      <c r="Z591" s="55" t="str">
        <f aca="false">IF(U591&lt;=0,"On Time","Late")</f>
        <v>Late</v>
      </c>
      <c r="AA591" s="55" t="str">
        <f aca="false">TEXT(E591,"yyyy-mm")</f>
        <v>2024-05</v>
      </c>
      <c r="AB591" s="55" t="n">
        <f aca="false">YEAR(E591)</f>
        <v>2024</v>
      </c>
    </row>
    <row r="592" customFormat="false" ht="15" hidden="false" customHeight="true" outlineLevel="0" collapsed="false">
      <c r="A592" s="52" t="s">
        <v>2950</v>
      </c>
      <c r="B592" s="52" t="s">
        <v>1133</v>
      </c>
      <c r="C592" s="52" t="s">
        <v>1619</v>
      </c>
      <c r="D592" s="52" t="s">
        <v>2951</v>
      </c>
      <c r="E592" s="53" t="n">
        <v>45003</v>
      </c>
      <c r="F592" s="52" t="s">
        <v>1837</v>
      </c>
      <c r="G592" s="52" t="s">
        <v>2030</v>
      </c>
      <c r="H592" s="52" t="s">
        <v>21</v>
      </c>
      <c r="I592" s="52" t="s">
        <v>25</v>
      </c>
      <c r="J592" s="52" t="s">
        <v>861</v>
      </c>
      <c r="K592" s="52" t="n">
        <v>1511</v>
      </c>
      <c r="L592" s="52" t="n">
        <v>1511</v>
      </c>
      <c r="M592" s="52" t="n">
        <v>625.13</v>
      </c>
      <c r="N592" s="52" t="n">
        <v>15.3</v>
      </c>
      <c r="O592" s="54" t="n">
        <f aca="false">ROUND(M592*(1-N592/100),2)</f>
        <v>529.49</v>
      </c>
      <c r="P592" s="54" t="n">
        <f aca="false">ROUND(O592*L592,2)</f>
        <v>800059.39</v>
      </c>
      <c r="Q592" s="52" t="n">
        <v>456992.52</v>
      </c>
      <c r="R592" s="52" t="s">
        <v>371</v>
      </c>
      <c r="S592" s="54" t="n">
        <f aca="false">IF(K592=0,0,ROUND(L592/K592*100,2))</f>
        <v>100</v>
      </c>
      <c r="T592" s="52" t="s">
        <v>363</v>
      </c>
      <c r="U592" s="52" t="s">
        <v>35</v>
      </c>
      <c r="V592" s="52" t="n">
        <v>343066.87</v>
      </c>
      <c r="W592" s="55" t="n">
        <f aca="false">P592-Q592</f>
        <v>343066.87</v>
      </c>
      <c r="X592" s="55" t="n">
        <f aca="false">IF(P592=0,0,ROUND((P592-Q592)/P592*100,2))</f>
        <v>42.88</v>
      </c>
      <c r="Y592" s="55" t="n">
        <f aca="false">IFERROR(G592-F592,"")</f>
        <v>2</v>
      </c>
      <c r="Z592" s="55" t="str">
        <f aca="false">IF(U592&lt;=0,"On Time","Late")</f>
        <v>Late</v>
      </c>
      <c r="AA592" s="55" t="str">
        <f aca="false">TEXT(E592,"yyyy-mm")</f>
        <v>2023-03</v>
      </c>
      <c r="AB592" s="55" t="n">
        <f aca="false">YEAR(E592)</f>
        <v>2023</v>
      </c>
    </row>
    <row r="593" customFormat="false" ht="15" hidden="false" customHeight="true" outlineLevel="0" collapsed="false">
      <c r="A593" s="56" t="s">
        <v>2952</v>
      </c>
      <c r="B593" s="56" t="s">
        <v>2953</v>
      </c>
      <c r="C593" s="56" t="s">
        <v>2418</v>
      </c>
      <c r="D593" s="56" t="s">
        <v>1667</v>
      </c>
      <c r="E593" s="57" t="n">
        <v>45375</v>
      </c>
      <c r="F593" s="56" t="s">
        <v>894</v>
      </c>
      <c r="G593" s="56" t="s">
        <v>2954</v>
      </c>
      <c r="H593" s="56" t="s">
        <v>12</v>
      </c>
      <c r="I593" s="56" t="s">
        <v>23</v>
      </c>
      <c r="J593" s="56" t="s">
        <v>443</v>
      </c>
      <c r="K593" s="56" t="n">
        <v>784</v>
      </c>
      <c r="L593" s="56" t="n">
        <v>784</v>
      </c>
      <c r="M593" s="56" t="n">
        <v>262.69</v>
      </c>
      <c r="N593" s="56" t="n">
        <v>10.8</v>
      </c>
      <c r="O593" s="54" t="n">
        <f aca="false">ROUND(M593*(1-N593/100),2)</f>
        <v>234.32</v>
      </c>
      <c r="P593" s="54" t="n">
        <f aca="false">ROUND(O593*L593,2)</f>
        <v>183706.88</v>
      </c>
      <c r="Q593" s="56" t="n">
        <v>83913.83</v>
      </c>
      <c r="R593" s="56" t="s">
        <v>332</v>
      </c>
      <c r="S593" s="54" t="n">
        <f aca="false">IF(K593=0,0,ROUND(L593/K593*100,2))</f>
        <v>100</v>
      </c>
      <c r="T593" s="56" t="s">
        <v>1131</v>
      </c>
      <c r="U593" s="56" t="s">
        <v>47</v>
      </c>
      <c r="V593" s="56" t="n">
        <v>99793.05</v>
      </c>
      <c r="W593" s="55" t="n">
        <f aca="false">P593-Q593</f>
        <v>99793.05</v>
      </c>
      <c r="X593" s="55" t="n">
        <f aca="false">IF(P593=0,0,ROUND((P593-Q593)/P593*100,2))</f>
        <v>54.32</v>
      </c>
      <c r="Y593" s="55" t="n">
        <f aca="false">IFERROR(G593-F593,"")</f>
        <v>2</v>
      </c>
      <c r="Z593" s="55" t="str">
        <f aca="false">IF(U593&lt;=0,"On Time","Late")</f>
        <v>Late</v>
      </c>
      <c r="AA593" s="55" t="str">
        <f aca="false">TEXT(E593,"yyyy-mm")</f>
        <v>2024-03</v>
      </c>
      <c r="AB593" s="55" t="n">
        <f aca="false">YEAR(E593)</f>
        <v>2024</v>
      </c>
    </row>
    <row r="594" customFormat="false" ht="15" hidden="false" customHeight="true" outlineLevel="0" collapsed="false">
      <c r="A594" s="52" t="s">
        <v>2955</v>
      </c>
      <c r="B594" s="52" t="s">
        <v>2956</v>
      </c>
      <c r="C594" s="52" t="s">
        <v>2957</v>
      </c>
      <c r="D594" s="52" t="s">
        <v>1649</v>
      </c>
      <c r="E594" s="53" t="n">
        <v>45487</v>
      </c>
      <c r="F594" s="52" t="s">
        <v>1038</v>
      </c>
      <c r="G594" s="52" t="s">
        <v>1136</v>
      </c>
      <c r="H594" s="52" t="s">
        <v>12</v>
      </c>
      <c r="I594" s="52" t="s">
        <v>11</v>
      </c>
      <c r="J594" s="52" t="s">
        <v>1285</v>
      </c>
      <c r="K594" s="52" t="n">
        <v>418</v>
      </c>
      <c r="L594" s="52" t="n">
        <v>418</v>
      </c>
      <c r="M594" s="52" t="n">
        <v>533.47</v>
      </c>
      <c r="N594" s="52" t="n">
        <v>13.5</v>
      </c>
      <c r="O594" s="54" t="n">
        <f aca="false">ROUND(M594*(1-N594/100),2)</f>
        <v>461.45</v>
      </c>
      <c r="P594" s="54" t="n">
        <f aca="false">ROUND(O594*L594,2)</f>
        <v>192886.1</v>
      </c>
      <c r="Q594" s="52" t="n">
        <v>78389.51</v>
      </c>
      <c r="R594" s="52" t="s">
        <v>396</v>
      </c>
      <c r="S594" s="54" t="n">
        <f aca="false">IF(K594=0,0,ROUND(L594/K594*100,2))</f>
        <v>100</v>
      </c>
      <c r="T594" s="52" t="s">
        <v>397</v>
      </c>
      <c r="U594" s="52" t="s">
        <v>51</v>
      </c>
      <c r="V594" s="52" t="n">
        <v>114496.59</v>
      </c>
      <c r="W594" s="55" t="n">
        <f aca="false">P594-Q594</f>
        <v>114496.59</v>
      </c>
      <c r="X594" s="55" t="n">
        <f aca="false">IF(P594=0,0,ROUND((P594-Q594)/P594*100,2))</f>
        <v>59.36</v>
      </c>
      <c r="Y594" s="55" t="n">
        <f aca="false">IFERROR(G594-F594,"")</f>
        <v>2</v>
      </c>
      <c r="Z594" s="55" t="str">
        <f aca="false">IF(U594&lt;=0,"On Time","Late")</f>
        <v>Late</v>
      </c>
      <c r="AA594" s="55" t="str">
        <f aca="false">TEXT(E594,"yyyy-mm")</f>
        <v>2024-07</v>
      </c>
      <c r="AB594" s="55" t="n">
        <f aca="false">YEAR(E594)</f>
        <v>2024</v>
      </c>
    </row>
    <row r="595" customFormat="false" ht="15" hidden="false" customHeight="true" outlineLevel="0" collapsed="false">
      <c r="A595" s="56" t="s">
        <v>2958</v>
      </c>
      <c r="B595" s="56" t="s">
        <v>2959</v>
      </c>
      <c r="C595" s="56" t="s">
        <v>2960</v>
      </c>
      <c r="D595" s="56" t="s">
        <v>2961</v>
      </c>
      <c r="E595" s="57" t="n">
        <v>45409</v>
      </c>
      <c r="F595" s="56" t="s">
        <v>2962</v>
      </c>
      <c r="G595" s="56" t="s">
        <v>792</v>
      </c>
      <c r="H595" s="56" t="s">
        <v>9</v>
      </c>
      <c r="I595" s="56" t="s">
        <v>14</v>
      </c>
      <c r="J595" s="56" t="s">
        <v>466</v>
      </c>
      <c r="K595" s="56" t="n">
        <v>1613</v>
      </c>
      <c r="L595" s="56" t="n">
        <v>1613</v>
      </c>
      <c r="M595" s="56" t="n">
        <v>163.51</v>
      </c>
      <c r="N595" s="56" t="n">
        <v>5</v>
      </c>
      <c r="O595" s="54" t="n">
        <f aca="false">ROUND(M595*(1-N595/100),2)</f>
        <v>155.33</v>
      </c>
      <c r="P595" s="54" t="n">
        <f aca="false">ROUND(O595*L595,2)</f>
        <v>250547.29</v>
      </c>
      <c r="Q595" s="56" t="n">
        <v>152109.52</v>
      </c>
      <c r="R595" s="56" t="s">
        <v>371</v>
      </c>
      <c r="S595" s="54" t="n">
        <f aca="false">IF(K595=0,0,ROUND(L595/K595*100,2))</f>
        <v>100</v>
      </c>
      <c r="T595" s="56" t="s">
        <v>397</v>
      </c>
      <c r="U595" s="56" t="s">
        <v>48</v>
      </c>
      <c r="V595" s="56" t="n">
        <v>98437.77</v>
      </c>
      <c r="W595" s="55" t="n">
        <f aca="false">P595-Q595</f>
        <v>98437.77</v>
      </c>
      <c r="X595" s="55" t="n">
        <f aca="false">IF(P595=0,0,ROUND((P595-Q595)/P595*100,2))</f>
        <v>39.29</v>
      </c>
      <c r="Y595" s="55" t="n">
        <f aca="false">IFERROR(G595-F595,"")</f>
        <v>1</v>
      </c>
      <c r="Z595" s="55" t="str">
        <f aca="false">IF(U595&lt;=0,"On Time","Late")</f>
        <v>Late</v>
      </c>
      <c r="AA595" s="55" t="str">
        <f aca="false">TEXT(E595,"yyyy-mm")</f>
        <v>2024-04</v>
      </c>
      <c r="AB595" s="55" t="n">
        <f aca="false">YEAR(E595)</f>
        <v>2024</v>
      </c>
    </row>
    <row r="596" customFormat="false" ht="15" hidden="false" customHeight="true" outlineLevel="0" collapsed="false">
      <c r="A596" s="52" t="s">
        <v>2963</v>
      </c>
      <c r="B596" s="52" t="s">
        <v>2964</v>
      </c>
      <c r="C596" s="52" t="s">
        <v>2965</v>
      </c>
      <c r="D596" s="52" t="s">
        <v>741</v>
      </c>
      <c r="E596" s="53" t="n">
        <v>44989</v>
      </c>
      <c r="F596" s="52" t="s">
        <v>2966</v>
      </c>
      <c r="G596" s="52" t="s">
        <v>2966</v>
      </c>
      <c r="H596" s="52" t="s">
        <v>15</v>
      </c>
      <c r="I596" s="52" t="s">
        <v>23</v>
      </c>
      <c r="J596" s="52" t="s">
        <v>787</v>
      </c>
      <c r="K596" s="52" t="n">
        <v>409</v>
      </c>
      <c r="L596" s="52" t="n">
        <v>409</v>
      </c>
      <c r="M596" s="52" t="n">
        <v>560.3</v>
      </c>
      <c r="N596" s="52" t="n">
        <v>15.1</v>
      </c>
      <c r="O596" s="54" t="n">
        <f aca="false">ROUND(M596*(1-N596/100),2)</f>
        <v>475.69</v>
      </c>
      <c r="P596" s="54" t="n">
        <f aca="false">ROUND(O596*L596,2)</f>
        <v>194557.21</v>
      </c>
      <c r="Q596" s="52" t="n">
        <v>130663.06</v>
      </c>
      <c r="R596" s="52" t="s">
        <v>371</v>
      </c>
      <c r="S596" s="54" t="n">
        <f aca="false">IF(K596=0,0,ROUND(L596/K596*100,2))</f>
        <v>100</v>
      </c>
      <c r="T596" s="52" t="s">
        <v>475</v>
      </c>
      <c r="U596" s="52" t="s">
        <v>35</v>
      </c>
      <c r="V596" s="52" t="n">
        <v>63894.15</v>
      </c>
      <c r="W596" s="55" t="n">
        <f aca="false">P596-Q596</f>
        <v>63894.15</v>
      </c>
      <c r="X596" s="55" t="n">
        <f aca="false">IF(P596=0,0,ROUND((P596-Q596)/P596*100,2))</f>
        <v>32.84</v>
      </c>
      <c r="Y596" s="55" t="n">
        <f aca="false">IFERROR(G596-F596,"")</f>
        <v>0</v>
      </c>
      <c r="Z596" s="55" t="str">
        <f aca="false">IF(U596&lt;=0,"On Time","Late")</f>
        <v>Late</v>
      </c>
      <c r="AA596" s="55" t="str">
        <f aca="false">TEXT(E596,"yyyy-mm")</f>
        <v>2023-03</v>
      </c>
      <c r="AB596" s="55" t="n">
        <f aca="false">YEAR(E596)</f>
        <v>2023</v>
      </c>
    </row>
    <row r="597" customFormat="false" ht="15" hidden="false" customHeight="true" outlineLevel="0" collapsed="false">
      <c r="A597" s="56" t="s">
        <v>2967</v>
      </c>
      <c r="B597" s="56" t="s">
        <v>2959</v>
      </c>
      <c r="C597" s="56" t="s">
        <v>2968</v>
      </c>
      <c r="D597" s="56" t="s">
        <v>2969</v>
      </c>
      <c r="E597" s="57" t="n">
        <v>44942</v>
      </c>
      <c r="F597" s="56" t="s">
        <v>1567</v>
      </c>
      <c r="G597" s="56" t="s">
        <v>1626</v>
      </c>
      <c r="H597" s="56" t="s">
        <v>18</v>
      </c>
      <c r="I597" s="56" t="s">
        <v>20</v>
      </c>
      <c r="J597" s="56" t="s">
        <v>443</v>
      </c>
      <c r="K597" s="56" t="n">
        <v>126</v>
      </c>
      <c r="L597" s="56" t="n">
        <v>126</v>
      </c>
      <c r="M597" s="56" t="n">
        <v>601.98</v>
      </c>
      <c r="N597" s="56" t="n">
        <v>19.4</v>
      </c>
      <c r="O597" s="54" t="n">
        <f aca="false">ROUND(M597*(1-N597/100),2)</f>
        <v>485.2</v>
      </c>
      <c r="P597" s="54" t="n">
        <f aca="false">ROUND(O597*L597,2)</f>
        <v>61135.2</v>
      </c>
      <c r="Q597" s="56" t="n">
        <v>28395.64</v>
      </c>
      <c r="R597" s="56" t="s">
        <v>380</v>
      </c>
      <c r="S597" s="54" t="n">
        <f aca="false">IF(K597=0,0,ROUND(L597/K597*100,2))</f>
        <v>100</v>
      </c>
      <c r="T597" s="56" t="s">
        <v>444</v>
      </c>
      <c r="U597" s="56" t="s">
        <v>33</v>
      </c>
      <c r="V597" s="56" t="n">
        <v>32739.56</v>
      </c>
      <c r="W597" s="55" t="n">
        <f aca="false">P597-Q597</f>
        <v>32739.56</v>
      </c>
      <c r="X597" s="55" t="n">
        <f aca="false">IF(P597=0,0,ROUND((P597-Q597)/P597*100,2))</f>
        <v>53.55</v>
      </c>
      <c r="Y597" s="55" t="n">
        <f aca="false">IFERROR(G597-F597,"")</f>
        <v>2</v>
      </c>
      <c r="Z597" s="55" t="str">
        <f aca="false">IF(U597&lt;=0,"On Time","Late")</f>
        <v>Late</v>
      </c>
      <c r="AA597" s="55" t="str">
        <f aca="false">TEXT(E597,"yyyy-mm")</f>
        <v>2023-01</v>
      </c>
      <c r="AB597" s="55" t="n">
        <f aca="false">YEAR(E597)</f>
        <v>2023</v>
      </c>
    </row>
    <row r="598" customFormat="false" ht="15" hidden="false" customHeight="true" outlineLevel="0" collapsed="false">
      <c r="A598" s="52" t="s">
        <v>2970</v>
      </c>
      <c r="B598" s="52" t="s">
        <v>1220</v>
      </c>
      <c r="C598" s="52" t="s">
        <v>2971</v>
      </c>
      <c r="D598" s="52" t="s">
        <v>2972</v>
      </c>
      <c r="E598" s="53" t="n">
        <v>45007</v>
      </c>
      <c r="F598" s="52" t="s">
        <v>2245</v>
      </c>
      <c r="G598" s="52" t="s">
        <v>2973</v>
      </c>
      <c r="H598" s="52" t="s">
        <v>18</v>
      </c>
      <c r="I598" s="52" t="s">
        <v>17</v>
      </c>
      <c r="J598" s="52" t="s">
        <v>594</v>
      </c>
      <c r="K598" s="52" t="n">
        <v>199</v>
      </c>
      <c r="L598" s="52" t="n">
        <v>199</v>
      </c>
      <c r="M598" s="52" t="n">
        <v>216.67</v>
      </c>
      <c r="N598" s="52" t="n">
        <v>15.4</v>
      </c>
      <c r="O598" s="54" t="n">
        <f aca="false">ROUND(M598*(1-N598/100),2)</f>
        <v>183.3</v>
      </c>
      <c r="P598" s="54" t="n">
        <f aca="false">ROUND(O598*L598,2)</f>
        <v>36476.7</v>
      </c>
      <c r="Q598" s="52" t="n">
        <v>16546.5</v>
      </c>
      <c r="R598" s="52" t="s">
        <v>371</v>
      </c>
      <c r="S598" s="54" t="n">
        <f aca="false">IF(K598=0,0,ROUND(L598/K598*100,2))</f>
        <v>100</v>
      </c>
      <c r="T598" s="52" t="s">
        <v>333</v>
      </c>
      <c r="U598" s="52" t="s">
        <v>35</v>
      </c>
      <c r="V598" s="52" t="n">
        <v>19930.2</v>
      </c>
      <c r="W598" s="55" t="n">
        <f aca="false">P598-Q598</f>
        <v>19930.2</v>
      </c>
      <c r="X598" s="55" t="n">
        <f aca="false">IF(P598=0,0,ROUND((P598-Q598)/P598*100,2))</f>
        <v>54.64</v>
      </c>
      <c r="Y598" s="55" t="n">
        <f aca="false">IFERROR(G598-F598,"")</f>
        <v>1</v>
      </c>
      <c r="Z598" s="55" t="str">
        <f aca="false">IF(U598&lt;=0,"On Time","Late")</f>
        <v>Late</v>
      </c>
      <c r="AA598" s="55" t="str">
        <f aca="false">TEXT(E598,"yyyy-mm")</f>
        <v>2023-03</v>
      </c>
      <c r="AB598" s="55" t="n">
        <f aca="false">YEAR(E598)</f>
        <v>2023</v>
      </c>
    </row>
    <row r="599" customFormat="false" ht="15" hidden="false" customHeight="true" outlineLevel="0" collapsed="false">
      <c r="A599" s="56" t="s">
        <v>2974</v>
      </c>
      <c r="B599" s="56" t="s">
        <v>1591</v>
      </c>
      <c r="C599" s="56" t="s">
        <v>2975</v>
      </c>
      <c r="D599" s="56" t="s">
        <v>2090</v>
      </c>
      <c r="E599" s="57" t="n">
        <v>44611</v>
      </c>
      <c r="F599" s="56" t="s">
        <v>2976</v>
      </c>
      <c r="G599" s="56" t="s">
        <v>2977</v>
      </c>
      <c r="H599" s="56" t="s">
        <v>12</v>
      </c>
      <c r="I599" s="56" t="s">
        <v>27</v>
      </c>
      <c r="J599" s="56" t="s">
        <v>664</v>
      </c>
      <c r="K599" s="56" t="n">
        <v>1715</v>
      </c>
      <c r="L599" s="56" t="n">
        <v>1715</v>
      </c>
      <c r="M599" s="56" t="n">
        <v>147.06</v>
      </c>
      <c r="N599" s="56" t="n">
        <v>3.1</v>
      </c>
      <c r="O599" s="54" t="n">
        <f aca="false">ROUND(M599*(1-N599/100),2)</f>
        <v>142.5</v>
      </c>
      <c r="P599" s="54" t="n">
        <f aca="false">ROUND(O599*L599,2)</f>
        <v>244387.5</v>
      </c>
      <c r="Q599" s="56" t="n">
        <v>162444.69</v>
      </c>
      <c r="R599" s="56" t="s">
        <v>380</v>
      </c>
      <c r="S599" s="54" t="n">
        <f aca="false">IF(K599=0,0,ROUND(L599/K599*100,2))</f>
        <v>100</v>
      </c>
      <c r="T599" s="56" t="s">
        <v>522</v>
      </c>
      <c r="U599" s="56" t="s">
        <v>13</v>
      </c>
      <c r="V599" s="56" t="n">
        <v>81942.81</v>
      </c>
      <c r="W599" s="55" t="n">
        <f aca="false">P599-Q599</f>
        <v>81942.81</v>
      </c>
      <c r="X599" s="55" t="n">
        <f aca="false">IF(P599=0,0,ROUND((P599-Q599)/P599*100,2))</f>
        <v>33.53</v>
      </c>
      <c r="Y599" s="55" t="n">
        <f aca="false">IFERROR(G599-F599,"")</f>
        <v>-1</v>
      </c>
      <c r="Z599" s="55" t="str">
        <f aca="false">IF(U599&lt;=0,"On Time","Late")</f>
        <v>Late</v>
      </c>
      <c r="AA599" s="55" t="str">
        <f aca="false">TEXT(E599,"yyyy-mm")</f>
        <v>2022-02</v>
      </c>
      <c r="AB599" s="55" t="n">
        <f aca="false">YEAR(E599)</f>
        <v>2022</v>
      </c>
    </row>
    <row r="600" customFormat="false" ht="15" hidden="false" customHeight="true" outlineLevel="0" collapsed="false">
      <c r="A600" s="52" t="s">
        <v>2978</v>
      </c>
      <c r="B600" s="52" t="s">
        <v>2979</v>
      </c>
      <c r="C600" s="52" t="s">
        <v>1745</v>
      </c>
      <c r="D600" s="52" t="s">
        <v>2980</v>
      </c>
      <c r="E600" s="53" t="n">
        <v>45529</v>
      </c>
      <c r="F600" s="52" t="s">
        <v>2981</v>
      </c>
      <c r="G600" s="52" t="s">
        <v>2982</v>
      </c>
      <c r="H600" s="52" t="s">
        <v>21</v>
      </c>
      <c r="I600" s="52" t="s">
        <v>23</v>
      </c>
      <c r="J600" s="52" t="s">
        <v>339</v>
      </c>
      <c r="K600" s="52" t="n">
        <v>1141</v>
      </c>
      <c r="L600" s="52" t="n">
        <v>1141</v>
      </c>
      <c r="M600" s="52" t="n">
        <v>68.32</v>
      </c>
      <c r="N600" s="52" t="n">
        <v>14.5</v>
      </c>
      <c r="O600" s="54" t="n">
        <f aca="false">ROUND(M600*(1-N600/100),2)</f>
        <v>58.41</v>
      </c>
      <c r="P600" s="54" t="n">
        <f aca="false">ROUND(O600*L600,2)</f>
        <v>66645.81</v>
      </c>
      <c r="Q600" s="52" t="n">
        <v>29765.64</v>
      </c>
      <c r="R600" s="52" t="s">
        <v>371</v>
      </c>
      <c r="S600" s="54" t="n">
        <f aca="false">IF(K600=0,0,ROUND(L600/K600*100,2))</f>
        <v>100</v>
      </c>
      <c r="T600" s="52" t="s">
        <v>805</v>
      </c>
      <c r="U600" s="52" t="s">
        <v>52</v>
      </c>
      <c r="V600" s="52" t="n">
        <v>36880.17</v>
      </c>
      <c r="W600" s="55" t="n">
        <f aca="false">P600-Q600</f>
        <v>36880.17</v>
      </c>
      <c r="X600" s="55" t="n">
        <f aca="false">IF(P600=0,0,ROUND((P600-Q600)/P600*100,2))</f>
        <v>55.34</v>
      </c>
      <c r="Y600" s="55" t="n">
        <f aca="false">IFERROR(G600-F600,"")</f>
        <v>-1</v>
      </c>
      <c r="Z600" s="55" t="str">
        <f aca="false">IF(U600&lt;=0,"On Time","Late")</f>
        <v>Late</v>
      </c>
      <c r="AA600" s="55" t="str">
        <f aca="false">TEXT(E600,"yyyy-mm")</f>
        <v>2024-08</v>
      </c>
      <c r="AB600" s="55" t="n">
        <f aca="false">YEAR(E600)</f>
        <v>2024</v>
      </c>
    </row>
    <row r="601" customFormat="false" ht="15" hidden="false" customHeight="true" outlineLevel="0" collapsed="false">
      <c r="A601" s="56" t="s">
        <v>2983</v>
      </c>
      <c r="B601" s="56" t="s">
        <v>2984</v>
      </c>
      <c r="C601" s="56" t="s">
        <v>1546</v>
      </c>
      <c r="D601" s="56" t="s">
        <v>2034</v>
      </c>
      <c r="E601" s="57" t="n">
        <v>45052</v>
      </c>
      <c r="F601" s="56" t="s">
        <v>1783</v>
      </c>
      <c r="G601" s="56" t="s">
        <v>2985</v>
      </c>
      <c r="H601" s="56" t="s">
        <v>18</v>
      </c>
      <c r="I601" s="56" t="s">
        <v>23</v>
      </c>
      <c r="J601" s="56" t="s">
        <v>481</v>
      </c>
      <c r="K601" s="56" t="n">
        <v>1798</v>
      </c>
      <c r="L601" s="56" t="n">
        <v>1798</v>
      </c>
      <c r="M601" s="56" t="n">
        <v>587.65</v>
      </c>
      <c r="N601" s="56" t="n">
        <v>15</v>
      </c>
      <c r="O601" s="54" t="n">
        <f aca="false">ROUND(M601*(1-N601/100),2)</f>
        <v>499.5</v>
      </c>
      <c r="P601" s="54" t="n">
        <f aca="false">ROUND(O601*L601,2)</f>
        <v>898101</v>
      </c>
      <c r="Q601" s="56" t="n">
        <v>423522.65</v>
      </c>
      <c r="R601" s="56" t="s">
        <v>380</v>
      </c>
      <c r="S601" s="54" t="n">
        <f aca="false">IF(K601=0,0,ROUND(L601/K601*100,2))</f>
        <v>100</v>
      </c>
      <c r="T601" s="56" t="s">
        <v>537</v>
      </c>
      <c r="U601" s="56" t="s">
        <v>37</v>
      </c>
      <c r="V601" s="56" t="n">
        <v>474578.35</v>
      </c>
      <c r="W601" s="55" t="n">
        <f aca="false">P601-Q601</f>
        <v>474578.35</v>
      </c>
      <c r="X601" s="55" t="n">
        <f aca="false">IF(P601=0,0,ROUND((P601-Q601)/P601*100,2))</f>
        <v>52.84</v>
      </c>
      <c r="Y601" s="55" t="n">
        <f aca="false">IFERROR(G601-F601,"")</f>
        <v>2</v>
      </c>
      <c r="Z601" s="55" t="str">
        <f aca="false">IF(U601&lt;=0,"On Time","Late")</f>
        <v>Late</v>
      </c>
      <c r="AA601" s="55" t="str">
        <f aca="false">TEXT(E601,"yyyy-mm")</f>
        <v>2023-05</v>
      </c>
      <c r="AB601" s="55" t="n">
        <f aca="false">YEAR(E601)</f>
        <v>2023</v>
      </c>
    </row>
    <row r="602" customFormat="false" ht="15" hidden="false" customHeight="true" outlineLevel="0" collapsed="false">
      <c r="A602" s="52" t="s">
        <v>2986</v>
      </c>
      <c r="B602" s="52" t="s">
        <v>2987</v>
      </c>
      <c r="C602" s="52" t="s">
        <v>2202</v>
      </c>
      <c r="D602" s="52" t="s">
        <v>785</v>
      </c>
      <c r="E602" s="53" t="n">
        <v>44966</v>
      </c>
      <c r="F602" s="52" t="s">
        <v>2988</v>
      </c>
      <c r="G602" s="52" t="s">
        <v>2989</v>
      </c>
      <c r="H602" s="52" t="s">
        <v>15</v>
      </c>
      <c r="I602" s="52" t="s">
        <v>20</v>
      </c>
      <c r="J602" s="52" t="s">
        <v>1325</v>
      </c>
      <c r="K602" s="52" t="n">
        <v>49</v>
      </c>
      <c r="L602" s="52" t="n">
        <v>49</v>
      </c>
      <c r="M602" s="52" t="n">
        <v>233.52</v>
      </c>
      <c r="N602" s="52" t="n">
        <v>5</v>
      </c>
      <c r="O602" s="54" t="n">
        <f aca="false">ROUND(M602*(1-N602/100),2)</f>
        <v>221.84</v>
      </c>
      <c r="P602" s="54" t="n">
        <f aca="false">ROUND(O602*L602,2)</f>
        <v>10870.16</v>
      </c>
      <c r="Q602" s="52" t="n">
        <v>4576.85</v>
      </c>
      <c r="R602" s="52" t="s">
        <v>380</v>
      </c>
      <c r="S602" s="54" t="n">
        <f aca="false">IF(K602=0,0,ROUND(L602/K602*100,2))</f>
        <v>100</v>
      </c>
      <c r="T602" s="52" t="s">
        <v>508</v>
      </c>
      <c r="U602" s="52" t="s">
        <v>34</v>
      </c>
      <c r="V602" s="52" t="n">
        <v>6293.31</v>
      </c>
      <c r="W602" s="55" t="n">
        <f aca="false">P602-Q602</f>
        <v>6293.31</v>
      </c>
      <c r="X602" s="55" t="n">
        <f aca="false">IF(P602=0,0,ROUND((P602-Q602)/P602*100,2))</f>
        <v>57.9</v>
      </c>
      <c r="Y602" s="55" t="n">
        <f aca="false">IFERROR(G602-F602,"")</f>
        <v>2</v>
      </c>
      <c r="Z602" s="55" t="str">
        <f aca="false">IF(U602&lt;=0,"On Time","Late")</f>
        <v>Late</v>
      </c>
      <c r="AA602" s="55" t="str">
        <f aca="false">TEXT(E602,"yyyy-mm")</f>
        <v>2023-02</v>
      </c>
      <c r="AB602" s="55" t="n">
        <f aca="false">YEAR(E602)</f>
        <v>2023</v>
      </c>
    </row>
    <row r="603" customFormat="false" ht="15" hidden="false" customHeight="true" outlineLevel="0" collapsed="false">
      <c r="A603" s="56" t="s">
        <v>2990</v>
      </c>
      <c r="B603" s="56" t="s">
        <v>2991</v>
      </c>
      <c r="C603" s="56" t="s">
        <v>2992</v>
      </c>
      <c r="D603" s="56" t="s">
        <v>2993</v>
      </c>
      <c r="E603" s="57" t="n">
        <v>45309</v>
      </c>
      <c r="F603" s="56" t="s">
        <v>1097</v>
      </c>
      <c r="G603" s="56" t="s">
        <v>1098</v>
      </c>
      <c r="H603" s="56" t="s">
        <v>18</v>
      </c>
      <c r="I603" s="56" t="s">
        <v>17</v>
      </c>
      <c r="J603" s="56" t="s">
        <v>427</v>
      </c>
      <c r="K603" s="56" t="n">
        <v>1031</v>
      </c>
      <c r="L603" s="56" t="n">
        <v>1031</v>
      </c>
      <c r="M603" s="56" t="n">
        <v>94.94</v>
      </c>
      <c r="N603" s="56" t="n">
        <v>5.8</v>
      </c>
      <c r="O603" s="54" t="n">
        <f aca="false">ROUND(M603*(1-N603/100),2)</f>
        <v>89.43</v>
      </c>
      <c r="P603" s="54" t="n">
        <f aca="false">ROUND(O603*L603,2)</f>
        <v>92202.33</v>
      </c>
      <c r="Q603" s="56" t="n">
        <v>39957</v>
      </c>
      <c r="R603" s="56" t="s">
        <v>380</v>
      </c>
      <c r="S603" s="54" t="n">
        <f aca="false">IF(K603=0,0,ROUND(L603/K603*100,2))</f>
        <v>100</v>
      </c>
      <c r="T603" s="56" t="s">
        <v>696</v>
      </c>
      <c r="U603" s="56" t="s">
        <v>45</v>
      </c>
      <c r="V603" s="56" t="n">
        <v>52245.33</v>
      </c>
      <c r="W603" s="55" t="n">
        <f aca="false">P603-Q603</f>
        <v>52245.33</v>
      </c>
      <c r="X603" s="55" t="n">
        <f aca="false">IF(P603=0,0,ROUND((P603-Q603)/P603*100,2))</f>
        <v>56.66</v>
      </c>
      <c r="Y603" s="55" t="n">
        <f aca="false">IFERROR(G603-F603,"")</f>
        <v>1</v>
      </c>
      <c r="Z603" s="55" t="str">
        <f aca="false">IF(U603&lt;=0,"On Time","Late")</f>
        <v>Late</v>
      </c>
      <c r="AA603" s="55" t="str">
        <f aca="false">TEXT(E603,"yyyy-mm")</f>
        <v>2024-01</v>
      </c>
      <c r="AB603" s="55" t="n">
        <f aca="false">YEAR(E603)</f>
        <v>2024</v>
      </c>
    </row>
    <row r="604" customFormat="false" ht="15" hidden="false" customHeight="true" outlineLevel="0" collapsed="false">
      <c r="A604" s="52" t="s">
        <v>2994</v>
      </c>
      <c r="B604" s="52" t="s">
        <v>2995</v>
      </c>
      <c r="C604" s="52" t="s">
        <v>2996</v>
      </c>
      <c r="D604" s="52" t="s">
        <v>485</v>
      </c>
      <c r="E604" s="53" t="n">
        <v>44871</v>
      </c>
      <c r="F604" s="52" t="s">
        <v>786</v>
      </c>
      <c r="G604" s="52" t="s">
        <v>2997</v>
      </c>
      <c r="H604" s="52" t="s">
        <v>15</v>
      </c>
      <c r="I604" s="52" t="s">
        <v>23</v>
      </c>
      <c r="J604" s="52" t="s">
        <v>1032</v>
      </c>
      <c r="K604" s="52" t="n">
        <v>825</v>
      </c>
      <c r="L604" s="52" t="n">
        <v>825</v>
      </c>
      <c r="M604" s="52" t="n">
        <v>616.75</v>
      </c>
      <c r="N604" s="52" t="n">
        <v>5.8</v>
      </c>
      <c r="O604" s="54" t="n">
        <f aca="false">ROUND(M604*(1-N604/100),2)</f>
        <v>580.98</v>
      </c>
      <c r="P604" s="54" t="n">
        <f aca="false">ROUND(O604*L604,2)</f>
        <v>479308.5</v>
      </c>
      <c r="Q604" s="52" t="n">
        <v>200853.27</v>
      </c>
      <c r="R604" s="52" t="s">
        <v>340</v>
      </c>
      <c r="S604" s="54" t="n">
        <f aca="false">IF(K604=0,0,ROUND(L604/K604*100,2))</f>
        <v>100</v>
      </c>
      <c r="T604" s="52" t="s">
        <v>744</v>
      </c>
      <c r="U604" s="52" t="s">
        <v>31</v>
      </c>
      <c r="V604" s="52" t="n">
        <v>278455.23</v>
      </c>
      <c r="W604" s="55" t="n">
        <f aca="false">P604-Q604</f>
        <v>278455.23</v>
      </c>
      <c r="X604" s="55" t="n">
        <f aca="false">IF(P604=0,0,ROUND((P604-Q604)/P604*100,2))</f>
        <v>58.1</v>
      </c>
      <c r="Y604" s="55" t="n">
        <f aca="false">IFERROR(G604-F604,"")</f>
        <v>3</v>
      </c>
      <c r="Z604" s="55" t="str">
        <f aca="false">IF(U604&lt;=0,"On Time","Late")</f>
        <v>Late</v>
      </c>
      <c r="AA604" s="55" t="str">
        <f aca="false">TEXT(E604,"yyyy-mm")</f>
        <v>2022-11</v>
      </c>
      <c r="AB604" s="55" t="n">
        <f aca="false">YEAR(E604)</f>
        <v>2022</v>
      </c>
    </row>
    <row r="605" customFormat="false" ht="15" hidden="false" customHeight="true" outlineLevel="0" collapsed="false">
      <c r="A605" s="56" t="s">
        <v>2998</v>
      </c>
      <c r="B605" s="56" t="s">
        <v>1133</v>
      </c>
      <c r="C605" s="56" t="s">
        <v>2999</v>
      </c>
      <c r="D605" s="56" t="s">
        <v>1036</v>
      </c>
      <c r="E605" s="57" t="n">
        <v>45632</v>
      </c>
      <c r="F605" s="56" t="s">
        <v>1699</v>
      </c>
      <c r="G605" s="56" t="s">
        <v>1699</v>
      </c>
      <c r="H605" s="56" t="s">
        <v>21</v>
      </c>
      <c r="I605" s="56" t="s">
        <v>17</v>
      </c>
      <c r="J605" s="56" t="s">
        <v>2635</v>
      </c>
      <c r="K605" s="56" t="n">
        <v>1532</v>
      </c>
      <c r="L605" s="56" t="n">
        <v>1532</v>
      </c>
      <c r="M605" s="56" t="n">
        <v>717.07</v>
      </c>
      <c r="N605" s="56" t="n">
        <v>17.4</v>
      </c>
      <c r="O605" s="54" t="n">
        <f aca="false">ROUND(M605*(1-N605/100),2)</f>
        <v>592.3</v>
      </c>
      <c r="P605" s="54" t="n">
        <f aca="false">ROUND(O605*L605,2)</f>
        <v>907403.6</v>
      </c>
      <c r="Q605" s="56" t="n">
        <v>634010.31</v>
      </c>
      <c r="R605" s="56" t="s">
        <v>340</v>
      </c>
      <c r="S605" s="54" t="n">
        <f aca="false">IF(K605=0,0,ROUND(L605/K605*100,2))</f>
        <v>100</v>
      </c>
      <c r="T605" s="56" t="s">
        <v>620</v>
      </c>
      <c r="U605" s="56" t="s">
        <v>56</v>
      </c>
      <c r="V605" s="56" t="n">
        <v>273393.29</v>
      </c>
      <c r="W605" s="55" t="n">
        <f aca="false">P605-Q605</f>
        <v>273393.29</v>
      </c>
      <c r="X605" s="55" t="n">
        <f aca="false">IF(P605=0,0,ROUND((P605-Q605)/P605*100,2))</f>
        <v>30.13</v>
      </c>
      <c r="Y605" s="55" t="n">
        <f aca="false">IFERROR(G605-F605,"")</f>
        <v>0</v>
      </c>
      <c r="Z605" s="55" t="str">
        <f aca="false">IF(U605&lt;=0,"On Time","Late")</f>
        <v>Late</v>
      </c>
      <c r="AA605" s="55" t="str">
        <f aca="false">TEXT(E605,"yyyy-mm")</f>
        <v>2024-12</v>
      </c>
      <c r="AB605" s="55" t="n">
        <f aca="false">YEAR(E605)</f>
        <v>2024</v>
      </c>
    </row>
    <row r="606" customFormat="false" ht="15" hidden="false" customHeight="true" outlineLevel="0" collapsed="false">
      <c r="A606" s="52" t="s">
        <v>3000</v>
      </c>
      <c r="B606" s="52" t="s">
        <v>2155</v>
      </c>
      <c r="C606" s="52" t="s">
        <v>2304</v>
      </c>
      <c r="D606" s="52" t="s">
        <v>735</v>
      </c>
      <c r="E606" s="53" t="n">
        <v>44886</v>
      </c>
      <c r="F606" s="52" t="s">
        <v>2871</v>
      </c>
      <c r="G606" s="52" t="s">
        <v>2871</v>
      </c>
      <c r="H606" s="52" t="s">
        <v>9</v>
      </c>
      <c r="I606" s="52" t="s">
        <v>27</v>
      </c>
      <c r="J606" s="52" t="s">
        <v>443</v>
      </c>
      <c r="K606" s="52" t="n">
        <v>1634</v>
      </c>
      <c r="L606" s="52" t="n">
        <v>1634</v>
      </c>
      <c r="M606" s="52" t="n">
        <v>93.47</v>
      </c>
      <c r="N606" s="52" t="n">
        <v>0.1</v>
      </c>
      <c r="O606" s="54" t="n">
        <f aca="false">ROUND(M606*(1-N606/100),2)</f>
        <v>93.38</v>
      </c>
      <c r="P606" s="54" t="n">
        <f aca="false">ROUND(O606*L606,2)</f>
        <v>152582.92</v>
      </c>
      <c r="Q606" s="52" t="n">
        <v>81165.58</v>
      </c>
      <c r="R606" s="52" t="s">
        <v>371</v>
      </c>
      <c r="S606" s="54" t="n">
        <f aca="false">IF(K606=0,0,ROUND(L606/K606*100,2))</f>
        <v>100</v>
      </c>
      <c r="T606" s="52" t="s">
        <v>653</v>
      </c>
      <c r="U606" s="52" t="s">
        <v>31</v>
      </c>
      <c r="V606" s="52" t="n">
        <v>71417.34</v>
      </c>
      <c r="W606" s="55" t="n">
        <f aca="false">P606-Q606</f>
        <v>71417.34</v>
      </c>
      <c r="X606" s="55" t="n">
        <f aca="false">IF(P606=0,0,ROUND((P606-Q606)/P606*100,2))</f>
        <v>46.81</v>
      </c>
      <c r="Y606" s="55" t="n">
        <f aca="false">IFERROR(G606-F606,"")</f>
        <v>0</v>
      </c>
      <c r="Z606" s="55" t="str">
        <f aca="false">IF(U606&lt;=0,"On Time","Late")</f>
        <v>Late</v>
      </c>
      <c r="AA606" s="55" t="str">
        <f aca="false">TEXT(E606,"yyyy-mm")</f>
        <v>2022-11</v>
      </c>
      <c r="AB606" s="55" t="n">
        <f aca="false">YEAR(E606)</f>
        <v>2022</v>
      </c>
    </row>
    <row r="607" customFormat="false" ht="15" hidden="false" customHeight="true" outlineLevel="0" collapsed="false">
      <c r="A607" s="56" t="s">
        <v>3001</v>
      </c>
      <c r="B607" s="56" t="s">
        <v>2187</v>
      </c>
      <c r="C607" s="56" t="s">
        <v>2838</v>
      </c>
      <c r="D607" s="56" t="s">
        <v>1120</v>
      </c>
      <c r="E607" s="57" t="n">
        <v>44574</v>
      </c>
      <c r="F607" s="56" t="s">
        <v>1058</v>
      </c>
      <c r="G607" s="56" t="s">
        <v>3002</v>
      </c>
      <c r="H607" s="56" t="s">
        <v>12</v>
      </c>
      <c r="I607" s="56" t="s">
        <v>27</v>
      </c>
      <c r="J607" s="56" t="s">
        <v>730</v>
      </c>
      <c r="K607" s="56" t="n">
        <v>195</v>
      </c>
      <c r="L607" s="56" t="n">
        <v>195</v>
      </c>
      <c r="M607" s="56" t="n">
        <v>765.15</v>
      </c>
      <c r="N607" s="56" t="n">
        <v>5.3</v>
      </c>
      <c r="O607" s="54" t="n">
        <f aca="false">ROUND(M607*(1-N607/100),2)</f>
        <v>724.6</v>
      </c>
      <c r="P607" s="54" t="n">
        <f aca="false">ROUND(O607*L607,2)</f>
        <v>141297</v>
      </c>
      <c r="Q607" s="56" t="n">
        <v>70900.99</v>
      </c>
      <c r="R607" s="56" t="s">
        <v>332</v>
      </c>
      <c r="S607" s="54" t="n">
        <f aca="false">IF(K607=0,0,ROUND(L607/K607*100,2))</f>
        <v>100</v>
      </c>
      <c r="T607" s="56" t="s">
        <v>508</v>
      </c>
      <c r="U607" s="56" t="s">
        <v>10</v>
      </c>
      <c r="V607" s="56" t="n">
        <v>70396.01</v>
      </c>
      <c r="W607" s="55" t="n">
        <f aca="false">P607-Q607</f>
        <v>70396.01</v>
      </c>
      <c r="X607" s="55" t="n">
        <f aca="false">IF(P607=0,0,ROUND((P607-Q607)/P607*100,2))</f>
        <v>49.82</v>
      </c>
      <c r="Y607" s="55" t="n">
        <f aca="false">IFERROR(G607-F607,"")</f>
        <v>1</v>
      </c>
      <c r="Z607" s="55" t="str">
        <f aca="false">IF(U607&lt;=0,"On Time","Late")</f>
        <v>Late</v>
      </c>
      <c r="AA607" s="55" t="str">
        <f aca="false">TEXT(E607,"yyyy-mm")</f>
        <v>2022-01</v>
      </c>
      <c r="AB607" s="55" t="n">
        <f aca="false">YEAR(E607)</f>
        <v>2022</v>
      </c>
    </row>
    <row r="608" customFormat="false" ht="15" hidden="false" customHeight="true" outlineLevel="0" collapsed="false">
      <c r="A608" s="52" t="s">
        <v>3003</v>
      </c>
      <c r="B608" s="52" t="s">
        <v>1660</v>
      </c>
      <c r="C608" s="52" t="s">
        <v>3004</v>
      </c>
      <c r="D608" s="52" t="s">
        <v>904</v>
      </c>
      <c r="E608" s="53" t="n">
        <v>45577</v>
      </c>
      <c r="F608" s="52" t="s">
        <v>3005</v>
      </c>
      <c r="G608" s="52" t="s">
        <v>3006</v>
      </c>
      <c r="H608" s="52" t="s">
        <v>9</v>
      </c>
      <c r="I608" s="52" t="s">
        <v>17</v>
      </c>
      <c r="J608" s="52" t="s">
        <v>730</v>
      </c>
      <c r="K608" s="52" t="n">
        <v>293</v>
      </c>
      <c r="L608" s="52" t="n">
        <v>293</v>
      </c>
      <c r="M608" s="52" t="n">
        <v>762.15</v>
      </c>
      <c r="N608" s="52" t="n">
        <v>1.8</v>
      </c>
      <c r="O608" s="54" t="n">
        <f aca="false">ROUND(M608*(1-N608/100),2)</f>
        <v>748.43</v>
      </c>
      <c r="P608" s="54" t="n">
        <f aca="false">ROUND(O608*L608,2)</f>
        <v>219289.99</v>
      </c>
      <c r="Q608" s="52" t="n">
        <v>101869.71</v>
      </c>
      <c r="R608" s="52" t="s">
        <v>371</v>
      </c>
      <c r="S608" s="54" t="n">
        <f aca="false">IF(K608=0,0,ROUND(L608/K608*100,2))</f>
        <v>100</v>
      </c>
      <c r="T608" s="52" t="s">
        <v>452</v>
      </c>
      <c r="U608" s="52" t="s">
        <v>54</v>
      </c>
      <c r="V608" s="52" t="n">
        <v>117420.28</v>
      </c>
      <c r="W608" s="55" t="n">
        <f aca="false">P608-Q608</f>
        <v>117420.28</v>
      </c>
      <c r="X608" s="55" t="n">
        <f aca="false">IF(P608=0,0,ROUND((P608-Q608)/P608*100,2))</f>
        <v>53.55</v>
      </c>
      <c r="Y608" s="55" t="n">
        <f aca="false">IFERROR(G608-F608,"")</f>
        <v>2</v>
      </c>
      <c r="Z608" s="55" t="str">
        <f aca="false">IF(U608&lt;=0,"On Time","Late")</f>
        <v>Late</v>
      </c>
      <c r="AA608" s="55" t="str">
        <f aca="false">TEXT(E608,"yyyy-mm")</f>
        <v>2024-10</v>
      </c>
      <c r="AB608" s="55" t="n">
        <f aca="false">YEAR(E608)</f>
        <v>2024</v>
      </c>
    </row>
    <row r="609" customFormat="false" ht="15" hidden="false" customHeight="true" outlineLevel="0" collapsed="false">
      <c r="A609" s="56" t="s">
        <v>3007</v>
      </c>
      <c r="B609" s="56" t="s">
        <v>3008</v>
      </c>
      <c r="C609" s="56" t="s">
        <v>3009</v>
      </c>
      <c r="D609" s="56" t="s">
        <v>2602</v>
      </c>
      <c r="E609" s="57" t="n">
        <v>45328</v>
      </c>
      <c r="F609" s="56" t="s">
        <v>2131</v>
      </c>
      <c r="G609" s="56" t="s">
        <v>1367</v>
      </c>
      <c r="H609" s="56" t="s">
        <v>21</v>
      </c>
      <c r="I609" s="56" t="s">
        <v>27</v>
      </c>
      <c r="J609" s="56" t="s">
        <v>586</v>
      </c>
      <c r="K609" s="56" t="n">
        <v>1382</v>
      </c>
      <c r="L609" s="56" t="n">
        <v>1382</v>
      </c>
      <c r="M609" s="56" t="n">
        <v>99.88</v>
      </c>
      <c r="N609" s="56" t="n">
        <v>12.1</v>
      </c>
      <c r="O609" s="54" t="n">
        <f aca="false">ROUND(M609*(1-N609/100),2)</f>
        <v>87.79</v>
      </c>
      <c r="P609" s="54" t="n">
        <f aca="false">ROUND(O609*L609,2)</f>
        <v>121325.78</v>
      </c>
      <c r="Q609" s="56" t="n">
        <v>57266.65</v>
      </c>
      <c r="R609" s="56" t="s">
        <v>340</v>
      </c>
      <c r="S609" s="54" t="n">
        <f aca="false">IF(K609=0,0,ROUND(L609/K609*100,2))</f>
        <v>100</v>
      </c>
      <c r="T609" s="56" t="s">
        <v>552</v>
      </c>
      <c r="U609" s="56" t="s">
        <v>46</v>
      </c>
      <c r="V609" s="56" t="n">
        <v>64059.13</v>
      </c>
      <c r="W609" s="55" t="n">
        <f aca="false">P609-Q609</f>
        <v>64059.13</v>
      </c>
      <c r="X609" s="55" t="n">
        <f aca="false">IF(P609=0,0,ROUND((P609-Q609)/P609*100,2))</f>
        <v>52.8</v>
      </c>
      <c r="Y609" s="55" t="n">
        <f aca="false">IFERROR(G609-F609,"")</f>
        <v>-1</v>
      </c>
      <c r="Z609" s="55" t="str">
        <f aca="false">IF(U609&lt;=0,"On Time","Late")</f>
        <v>Late</v>
      </c>
      <c r="AA609" s="55" t="str">
        <f aca="false">TEXT(E609,"yyyy-mm")</f>
        <v>2024-02</v>
      </c>
      <c r="AB609" s="55" t="n">
        <f aca="false">YEAR(E609)</f>
        <v>2024</v>
      </c>
    </row>
    <row r="610" customFormat="false" ht="15" hidden="false" customHeight="true" outlineLevel="0" collapsed="false">
      <c r="A610" s="52" t="s">
        <v>3010</v>
      </c>
      <c r="B610" s="52" t="s">
        <v>3011</v>
      </c>
      <c r="C610" s="52" t="s">
        <v>3012</v>
      </c>
      <c r="D610" s="52" t="s">
        <v>3013</v>
      </c>
      <c r="E610" s="53" t="n">
        <v>45053</v>
      </c>
      <c r="F610" s="52" t="s">
        <v>1782</v>
      </c>
      <c r="G610" s="52" t="s">
        <v>1782</v>
      </c>
      <c r="H610" s="52" t="s">
        <v>12</v>
      </c>
      <c r="I610" s="52" t="s">
        <v>23</v>
      </c>
      <c r="J610" s="52" t="s">
        <v>1428</v>
      </c>
      <c r="K610" s="52" t="n">
        <v>1585</v>
      </c>
      <c r="L610" s="52" t="n">
        <v>1585</v>
      </c>
      <c r="M610" s="52" t="n">
        <v>813.12</v>
      </c>
      <c r="N610" s="52" t="n">
        <v>18.6</v>
      </c>
      <c r="O610" s="54" t="n">
        <f aca="false">ROUND(M610*(1-N610/100),2)</f>
        <v>661.88</v>
      </c>
      <c r="P610" s="54" t="n">
        <f aca="false">ROUND(O610*L610,2)</f>
        <v>1049079.8</v>
      </c>
      <c r="Q610" s="52" t="n">
        <v>434129.97</v>
      </c>
      <c r="R610" s="52" t="s">
        <v>340</v>
      </c>
      <c r="S610" s="54" t="n">
        <f aca="false">IF(K610=0,0,ROUND(L610/K610*100,2))</f>
        <v>100</v>
      </c>
      <c r="T610" s="52" t="s">
        <v>341</v>
      </c>
      <c r="U610" s="52" t="s">
        <v>37</v>
      </c>
      <c r="V610" s="52" t="n">
        <v>614949.83</v>
      </c>
      <c r="W610" s="55" t="n">
        <f aca="false">P610-Q610</f>
        <v>614949.83</v>
      </c>
      <c r="X610" s="55" t="n">
        <f aca="false">IF(P610=0,0,ROUND((P610-Q610)/P610*100,2))</f>
        <v>58.62</v>
      </c>
      <c r="Y610" s="55" t="n">
        <f aca="false">IFERROR(G610-F610,"")</f>
        <v>0</v>
      </c>
      <c r="Z610" s="55" t="str">
        <f aca="false">IF(U610&lt;=0,"On Time","Late")</f>
        <v>Late</v>
      </c>
      <c r="AA610" s="55" t="str">
        <f aca="false">TEXT(E610,"yyyy-mm")</f>
        <v>2023-05</v>
      </c>
      <c r="AB610" s="55" t="n">
        <f aca="false">YEAR(E610)</f>
        <v>2023</v>
      </c>
    </row>
    <row r="611" customFormat="false" ht="15" hidden="false" customHeight="true" outlineLevel="0" collapsed="false">
      <c r="A611" s="56" t="s">
        <v>3014</v>
      </c>
      <c r="B611" s="56" t="s">
        <v>1673</v>
      </c>
      <c r="C611" s="56" t="s">
        <v>897</v>
      </c>
      <c r="D611" s="56" t="s">
        <v>3015</v>
      </c>
      <c r="E611" s="57" t="n">
        <v>44884</v>
      </c>
      <c r="F611" s="56" t="s">
        <v>2105</v>
      </c>
      <c r="G611" s="56" t="s">
        <v>3016</v>
      </c>
      <c r="H611" s="56" t="s">
        <v>21</v>
      </c>
      <c r="I611" s="56" t="s">
        <v>11</v>
      </c>
      <c r="J611" s="56" t="s">
        <v>1099</v>
      </c>
      <c r="K611" s="56" t="n">
        <v>808</v>
      </c>
      <c r="L611" s="56" t="n">
        <v>808</v>
      </c>
      <c r="M611" s="56" t="n">
        <v>74.81</v>
      </c>
      <c r="N611" s="56" t="n">
        <v>7.5</v>
      </c>
      <c r="O611" s="54" t="n">
        <f aca="false">ROUND(M611*(1-N611/100),2)</f>
        <v>69.2</v>
      </c>
      <c r="P611" s="54" t="n">
        <f aca="false">ROUND(O611*L611,2)</f>
        <v>55913.6</v>
      </c>
      <c r="Q611" s="56" t="n">
        <v>35671.91</v>
      </c>
      <c r="R611" s="56" t="s">
        <v>332</v>
      </c>
      <c r="S611" s="54" t="n">
        <f aca="false">IF(K611=0,0,ROUND(L611/K611*100,2))</f>
        <v>100</v>
      </c>
      <c r="T611" s="56" t="s">
        <v>683</v>
      </c>
      <c r="U611" s="56" t="s">
        <v>31</v>
      </c>
      <c r="V611" s="56" t="n">
        <v>20241.69</v>
      </c>
      <c r="W611" s="55" t="n">
        <f aca="false">P611-Q611</f>
        <v>20241.69</v>
      </c>
      <c r="X611" s="55" t="n">
        <f aca="false">IF(P611=0,0,ROUND((P611-Q611)/P611*100,2))</f>
        <v>36.2</v>
      </c>
      <c r="Y611" s="55" t="n">
        <f aca="false">IFERROR(G611-F611,"")</f>
        <v>1</v>
      </c>
      <c r="Z611" s="55" t="str">
        <f aca="false">IF(U611&lt;=0,"On Time","Late")</f>
        <v>Late</v>
      </c>
      <c r="AA611" s="55" t="str">
        <f aca="false">TEXT(E611,"yyyy-mm")</f>
        <v>2022-11</v>
      </c>
      <c r="AB611" s="55" t="n">
        <f aca="false">YEAR(E611)</f>
        <v>2022</v>
      </c>
    </row>
    <row r="612" customFormat="false" ht="15" hidden="false" customHeight="true" outlineLevel="0" collapsed="false">
      <c r="A612" s="52" t="s">
        <v>3017</v>
      </c>
      <c r="B612" s="52" t="s">
        <v>2364</v>
      </c>
      <c r="C612" s="52" t="s">
        <v>2117</v>
      </c>
      <c r="D612" s="52" t="s">
        <v>3018</v>
      </c>
      <c r="E612" s="53" t="n">
        <v>45522</v>
      </c>
      <c r="F612" s="52" t="s">
        <v>916</v>
      </c>
      <c r="G612" s="52" t="s">
        <v>916</v>
      </c>
      <c r="H612" s="52" t="s">
        <v>18</v>
      </c>
      <c r="I612" s="52" t="s">
        <v>14</v>
      </c>
      <c r="J612" s="52" t="s">
        <v>1137</v>
      </c>
      <c r="K612" s="52" t="n">
        <v>1717</v>
      </c>
      <c r="L612" s="52" t="n">
        <v>1717</v>
      </c>
      <c r="M612" s="52" t="n">
        <v>548.66</v>
      </c>
      <c r="N612" s="52" t="n">
        <v>8.3</v>
      </c>
      <c r="O612" s="54" t="n">
        <f aca="false">ROUND(M612*(1-N612/100),2)</f>
        <v>503.12</v>
      </c>
      <c r="P612" s="54" t="n">
        <f aca="false">ROUND(O612*L612,2)</f>
        <v>863857.04</v>
      </c>
      <c r="Q612" s="52" t="n">
        <v>533141.02</v>
      </c>
      <c r="R612" s="52" t="s">
        <v>380</v>
      </c>
      <c r="S612" s="54" t="n">
        <f aca="false">IF(K612=0,0,ROUND(L612/K612*100,2))</f>
        <v>100</v>
      </c>
      <c r="T612" s="52" t="s">
        <v>1016</v>
      </c>
      <c r="U612" s="52" t="s">
        <v>52</v>
      </c>
      <c r="V612" s="52" t="n">
        <v>330716.02</v>
      </c>
      <c r="W612" s="55" t="n">
        <f aca="false">P612-Q612</f>
        <v>330716.02</v>
      </c>
      <c r="X612" s="55" t="n">
        <f aca="false">IF(P612=0,0,ROUND((P612-Q612)/P612*100,2))</f>
        <v>38.28</v>
      </c>
      <c r="Y612" s="55" t="n">
        <f aca="false">IFERROR(G612-F612,"")</f>
        <v>0</v>
      </c>
      <c r="Z612" s="55" t="str">
        <f aca="false">IF(U612&lt;=0,"On Time","Late")</f>
        <v>Late</v>
      </c>
      <c r="AA612" s="55" t="str">
        <f aca="false">TEXT(E612,"yyyy-mm")</f>
        <v>2024-08</v>
      </c>
      <c r="AB612" s="55" t="n">
        <f aca="false">YEAR(E612)</f>
        <v>2024</v>
      </c>
    </row>
    <row r="613" customFormat="false" ht="15" hidden="false" customHeight="true" outlineLevel="0" collapsed="false">
      <c r="A613" s="56" t="s">
        <v>3019</v>
      </c>
      <c r="B613" s="56" t="s">
        <v>3020</v>
      </c>
      <c r="C613" s="56" t="s">
        <v>2284</v>
      </c>
      <c r="D613" s="56" t="s">
        <v>3021</v>
      </c>
      <c r="E613" s="57" t="n">
        <v>44742</v>
      </c>
      <c r="F613" s="56" t="s">
        <v>550</v>
      </c>
      <c r="G613" s="56" t="s">
        <v>2339</v>
      </c>
      <c r="H613" s="56" t="s">
        <v>21</v>
      </c>
      <c r="I613" s="56" t="s">
        <v>17</v>
      </c>
      <c r="J613" s="56" t="s">
        <v>641</v>
      </c>
      <c r="K613" s="56" t="n">
        <v>358</v>
      </c>
      <c r="L613" s="56" t="n">
        <v>358</v>
      </c>
      <c r="M613" s="56" t="n">
        <v>502.07</v>
      </c>
      <c r="N613" s="56" t="n">
        <v>15.9</v>
      </c>
      <c r="O613" s="54" t="n">
        <f aca="false">ROUND(M613*(1-N613/100),2)</f>
        <v>422.24</v>
      </c>
      <c r="P613" s="54" t="n">
        <f aca="false">ROUND(O613*L613,2)</f>
        <v>151161.92</v>
      </c>
      <c r="Q613" s="56" t="n">
        <v>61782.57</v>
      </c>
      <c r="R613" s="56" t="s">
        <v>371</v>
      </c>
      <c r="S613" s="54" t="n">
        <f aca="false">IF(K613=0,0,ROUND(L613/K613*100,2))</f>
        <v>100</v>
      </c>
      <c r="T613" s="56" t="s">
        <v>603</v>
      </c>
      <c r="U613" s="56" t="s">
        <v>24</v>
      </c>
      <c r="V613" s="56" t="n">
        <v>89379.35</v>
      </c>
      <c r="W613" s="55" t="n">
        <f aca="false">P613-Q613</f>
        <v>89379.35</v>
      </c>
      <c r="X613" s="55" t="n">
        <f aca="false">IF(P613=0,0,ROUND((P613-Q613)/P613*100,2))</f>
        <v>59.13</v>
      </c>
      <c r="Y613" s="55" t="n">
        <f aca="false">IFERROR(G613-F613,"")</f>
        <v>1</v>
      </c>
      <c r="Z613" s="55" t="str">
        <f aca="false">IF(U613&lt;=0,"On Time","Late")</f>
        <v>Late</v>
      </c>
      <c r="AA613" s="55" t="str">
        <f aca="false">TEXT(E613,"yyyy-mm")</f>
        <v>2022-06</v>
      </c>
      <c r="AB613" s="55" t="n">
        <f aca="false">YEAR(E613)</f>
        <v>2022</v>
      </c>
    </row>
    <row r="614" customFormat="false" ht="15" hidden="false" customHeight="true" outlineLevel="0" collapsed="false">
      <c r="A614" s="52" t="s">
        <v>3022</v>
      </c>
      <c r="B614" s="52" t="s">
        <v>3023</v>
      </c>
      <c r="C614" s="52" t="s">
        <v>3024</v>
      </c>
      <c r="D614" s="52" t="s">
        <v>3025</v>
      </c>
      <c r="E614" s="53" t="n">
        <v>45267</v>
      </c>
      <c r="F614" s="52" t="s">
        <v>1295</v>
      </c>
      <c r="G614" s="52" t="s">
        <v>3026</v>
      </c>
      <c r="H614" s="52" t="s">
        <v>15</v>
      </c>
      <c r="I614" s="52" t="s">
        <v>25</v>
      </c>
      <c r="J614" s="52" t="s">
        <v>1300</v>
      </c>
      <c r="K614" s="52" t="n">
        <v>1895</v>
      </c>
      <c r="L614" s="52" t="n">
        <v>1895</v>
      </c>
      <c r="M614" s="52" t="n">
        <v>195.23</v>
      </c>
      <c r="N614" s="52" t="n">
        <v>0.9</v>
      </c>
      <c r="O614" s="54" t="n">
        <f aca="false">ROUND(M614*(1-N614/100),2)</f>
        <v>193.47</v>
      </c>
      <c r="P614" s="54" t="n">
        <f aca="false">ROUND(O614*L614,2)</f>
        <v>366625.65</v>
      </c>
      <c r="Q614" s="52" t="n">
        <v>245209.8</v>
      </c>
      <c r="R614" s="52" t="s">
        <v>396</v>
      </c>
      <c r="S614" s="54" t="n">
        <f aca="false">IF(K614=0,0,ROUND(L614/K614*100,2))</f>
        <v>100</v>
      </c>
      <c r="T614" s="52" t="s">
        <v>1497</v>
      </c>
      <c r="U614" s="52" t="s">
        <v>44</v>
      </c>
      <c r="V614" s="52" t="n">
        <v>121415.85</v>
      </c>
      <c r="W614" s="55" t="n">
        <f aca="false">P614-Q614</f>
        <v>121415.85</v>
      </c>
      <c r="X614" s="55" t="n">
        <f aca="false">IF(P614=0,0,ROUND((P614-Q614)/P614*100,2))</f>
        <v>33.12</v>
      </c>
      <c r="Y614" s="55" t="n">
        <f aca="false">IFERROR(G614-F614,"")</f>
        <v>3</v>
      </c>
      <c r="Z614" s="55" t="str">
        <f aca="false">IF(U614&lt;=0,"On Time","Late")</f>
        <v>Late</v>
      </c>
      <c r="AA614" s="55" t="str">
        <f aca="false">TEXT(E614,"yyyy-mm")</f>
        <v>2023-12</v>
      </c>
      <c r="AB614" s="55" t="n">
        <f aca="false">YEAR(E614)</f>
        <v>2023</v>
      </c>
    </row>
    <row r="615" customFormat="false" ht="15" hidden="false" customHeight="true" outlineLevel="0" collapsed="false">
      <c r="A615" s="56" t="s">
        <v>3027</v>
      </c>
      <c r="B615" s="56" t="s">
        <v>2176</v>
      </c>
      <c r="C615" s="56" t="s">
        <v>2033</v>
      </c>
      <c r="D615" s="56" t="s">
        <v>3028</v>
      </c>
      <c r="E615" s="57" t="n">
        <v>44648</v>
      </c>
      <c r="F615" s="56" t="s">
        <v>1788</v>
      </c>
      <c r="G615" s="56" t="s">
        <v>3029</v>
      </c>
      <c r="H615" s="56" t="s">
        <v>12</v>
      </c>
      <c r="I615" s="56" t="s">
        <v>27</v>
      </c>
      <c r="J615" s="56" t="s">
        <v>536</v>
      </c>
      <c r="K615" s="56" t="n">
        <v>1837</v>
      </c>
      <c r="L615" s="56" t="n">
        <v>1837</v>
      </c>
      <c r="M615" s="56" t="n">
        <v>514.41</v>
      </c>
      <c r="N615" s="56" t="n">
        <v>0.5</v>
      </c>
      <c r="O615" s="54" t="n">
        <f aca="false">ROUND(M615*(1-N615/100),2)</f>
        <v>511.84</v>
      </c>
      <c r="P615" s="54" t="n">
        <f aca="false">ROUND(O615*L615,2)</f>
        <v>940250.08</v>
      </c>
      <c r="Q615" s="56" t="n">
        <v>535163.43</v>
      </c>
      <c r="R615" s="56" t="s">
        <v>396</v>
      </c>
      <c r="S615" s="54" t="n">
        <f aca="false">IF(K615=0,0,ROUND(L615/K615*100,2))</f>
        <v>100</v>
      </c>
      <c r="T615" s="56" t="s">
        <v>653</v>
      </c>
      <c r="U615" s="56" t="s">
        <v>16</v>
      </c>
      <c r="V615" s="56" t="n">
        <v>405086.65</v>
      </c>
      <c r="W615" s="55" t="n">
        <f aca="false">P615-Q615</f>
        <v>405086.65</v>
      </c>
      <c r="X615" s="55" t="n">
        <f aca="false">IF(P615=0,0,ROUND((P615-Q615)/P615*100,2))</f>
        <v>43.08</v>
      </c>
      <c r="Y615" s="55" t="n">
        <f aca="false">IFERROR(G615-F615,"")</f>
        <v>-1</v>
      </c>
      <c r="Z615" s="55" t="str">
        <f aca="false">IF(U615&lt;=0,"On Time","Late")</f>
        <v>Late</v>
      </c>
      <c r="AA615" s="55" t="str">
        <f aca="false">TEXT(E615,"yyyy-mm")</f>
        <v>2022-03</v>
      </c>
      <c r="AB615" s="55" t="n">
        <f aca="false">YEAR(E615)</f>
        <v>2022</v>
      </c>
    </row>
    <row r="616" customFormat="false" ht="15" hidden="false" customHeight="true" outlineLevel="0" collapsed="false">
      <c r="A616" s="52" t="s">
        <v>3030</v>
      </c>
      <c r="B616" s="52" t="s">
        <v>3031</v>
      </c>
      <c r="C616" s="52" t="s">
        <v>3032</v>
      </c>
      <c r="D616" s="52" t="s">
        <v>3033</v>
      </c>
      <c r="E616" s="53" t="n">
        <v>44740</v>
      </c>
      <c r="F616" s="52" t="s">
        <v>1522</v>
      </c>
      <c r="G616" s="52" t="s">
        <v>3034</v>
      </c>
      <c r="H616" s="52" t="s">
        <v>15</v>
      </c>
      <c r="I616" s="52" t="s">
        <v>25</v>
      </c>
      <c r="J616" s="52" t="s">
        <v>1082</v>
      </c>
      <c r="K616" s="52" t="n">
        <v>1046</v>
      </c>
      <c r="L616" s="52" t="n">
        <v>1046</v>
      </c>
      <c r="M616" s="52" t="n">
        <v>650.05</v>
      </c>
      <c r="N616" s="52" t="n">
        <v>14.8</v>
      </c>
      <c r="O616" s="54" t="n">
        <f aca="false">ROUND(M616*(1-N616/100),2)</f>
        <v>553.84</v>
      </c>
      <c r="P616" s="54" t="n">
        <f aca="false">ROUND(O616*L616,2)</f>
        <v>579316.64</v>
      </c>
      <c r="Q616" s="52" t="n">
        <v>363758.45</v>
      </c>
      <c r="R616" s="52" t="s">
        <v>332</v>
      </c>
      <c r="S616" s="54" t="n">
        <f aca="false">IF(K616=0,0,ROUND(L616/K616*100,2))</f>
        <v>100</v>
      </c>
      <c r="T616" s="52" t="s">
        <v>348</v>
      </c>
      <c r="U616" s="52" t="s">
        <v>24</v>
      </c>
      <c r="V616" s="52" t="n">
        <v>215558.19</v>
      </c>
      <c r="W616" s="55" t="n">
        <f aca="false">P616-Q616</f>
        <v>215558.19</v>
      </c>
      <c r="X616" s="55" t="n">
        <f aca="false">IF(P616=0,0,ROUND((P616-Q616)/P616*100,2))</f>
        <v>37.21</v>
      </c>
      <c r="Y616" s="55" t="n">
        <f aca="false">IFERROR(G616-F616,"")</f>
        <v>1</v>
      </c>
      <c r="Z616" s="55" t="str">
        <f aca="false">IF(U616&lt;=0,"On Time","Late")</f>
        <v>Late</v>
      </c>
      <c r="AA616" s="55" t="str">
        <f aca="false">TEXT(E616,"yyyy-mm")</f>
        <v>2022-06</v>
      </c>
      <c r="AB616" s="55" t="n">
        <f aca="false">YEAR(E616)</f>
        <v>2022</v>
      </c>
    </row>
    <row r="617" customFormat="false" ht="15" hidden="false" customHeight="true" outlineLevel="0" collapsed="false">
      <c r="A617" s="56" t="s">
        <v>3035</v>
      </c>
      <c r="B617" s="56" t="s">
        <v>3036</v>
      </c>
      <c r="C617" s="56" t="s">
        <v>478</v>
      </c>
      <c r="D617" s="56" t="s">
        <v>3037</v>
      </c>
      <c r="E617" s="57" t="n">
        <v>45465</v>
      </c>
      <c r="F617" s="56" t="s">
        <v>3038</v>
      </c>
      <c r="G617" s="56" t="s">
        <v>3038</v>
      </c>
      <c r="H617" s="56" t="s">
        <v>15</v>
      </c>
      <c r="I617" s="56" t="s">
        <v>23</v>
      </c>
      <c r="J617" s="56" t="s">
        <v>544</v>
      </c>
      <c r="K617" s="56" t="n">
        <v>1729</v>
      </c>
      <c r="L617" s="56" t="n">
        <v>1077</v>
      </c>
      <c r="M617" s="56" t="n">
        <v>831.37</v>
      </c>
      <c r="N617" s="56" t="n">
        <v>11.2</v>
      </c>
      <c r="O617" s="54" t="n">
        <f aca="false">ROUND(M617*(1-N617/100),2)</f>
        <v>738.26</v>
      </c>
      <c r="P617" s="54" t="n">
        <f aca="false">ROUND(O617*L617,2)</f>
        <v>795106.02</v>
      </c>
      <c r="Q617" s="56" t="n">
        <v>442606.31</v>
      </c>
      <c r="R617" s="56" t="s">
        <v>396</v>
      </c>
      <c r="S617" s="54" t="n">
        <f aca="false">IF(K617=0,0,ROUND(L617/K617*100,2))</f>
        <v>62.29</v>
      </c>
      <c r="T617" s="56" t="s">
        <v>508</v>
      </c>
      <c r="U617" s="56" t="s">
        <v>50</v>
      </c>
      <c r="V617" s="56" t="n">
        <v>352499.71</v>
      </c>
      <c r="W617" s="55" t="n">
        <f aca="false">P617-Q617</f>
        <v>352499.71</v>
      </c>
      <c r="X617" s="55" t="n">
        <f aca="false">IF(P617=0,0,ROUND((P617-Q617)/P617*100,2))</f>
        <v>44.33</v>
      </c>
      <c r="Y617" s="55" t="n">
        <f aca="false">IFERROR(G617-F617,"")</f>
        <v>0</v>
      </c>
      <c r="Z617" s="55" t="str">
        <f aca="false">IF(U617&lt;=0,"On Time","Late")</f>
        <v>Late</v>
      </c>
      <c r="AA617" s="55" t="str">
        <f aca="false">TEXT(E617,"yyyy-mm")</f>
        <v>2024-06</v>
      </c>
      <c r="AB617" s="55" t="n">
        <f aca="false">YEAR(E617)</f>
        <v>2024</v>
      </c>
    </row>
    <row r="618" customFormat="false" ht="15" hidden="false" customHeight="true" outlineLevel="0" collapsed="false">
      <c r="A618" s="52" t="s">
        <v>3039</v>
      </c>
      <c r="B618" s="52" t="s">
        <v>3040</v>
      </c>
      <c r="C618" s="52" t="s">
        <v>2846</v>
      </c>
      <c r="D618" s="52" t="s">
        <v>1030</v>
      </c>
      <c r="E618" s="53" t="n">
        <v>44673</v>
      </c>
      <c r="F618" s="52" t="s">
        <v>2724</v>
      </c>
      <c r="G618" s="52" t="s">
        <v>2316</v>
      </c>
      <c r="H618" s="52" t="s">
        <v>21</v>
      </c>
      <c r="I618" s="52" t="s">
        <v>23</v>
      </c>
      <c r="J618" s="52" t="s">
        <v>1484</v>
      </c>
      <c r="K618" s="52" t="n">
        <v>246</v>
      </c>
      <c r="L618" s="52" t="n">
        <v>246</v>
      </c>
      <c r="M618" s="52" t="n">
        <v>684.47</v>
      </c>
      <c r="N618" s="52" t="n">
        <v>6.4</v>
      </c>
      <c r="O618" s="54" t="n">
        <f aca="false">ROUND(M618*(1-N618/100),2)</f>
        <v>640.66</v>
      </c>
      <c r="P618" s="54" t="n">
        <f aca="false">ROUND(O618*L618,2)</f>
        <v>157602.36</v>
      </c>
      <c r="Q618" s="52" t="n">
        <v>98416.59</v>
      </c>
      <c r="R618" s="52" t="s">
        <v>380</v>
      </c>
      <c r="S618" s="54" t="n">
        <f aca="false">IF(K618=0,0,ROUND(L618/K618*100,2))</f>
        <v>100</v>
      </c>
      <c r="T618" s="52" t="s">
        <v>436</v>
      </c>
      <c r="U618" s="52" t="s">
        <v>19</v>
      </c>
      <c r="V618" s="52" t="n">
        <v>59185.77</v>
      </c>
      <c r="W618" s="55" t="n">
        <f aca="false">P618-Q618</f>
        <v>59185.77</v>
      </c>
      <c r="X618" s="55" t="n">
        <f aca="false">IF(P618=0,0,ROUND((P618-Q618)/P618*100,2))</f>
        <v>37.55</v>
      </c>
      <c r="Y618" s="55" t="n">
        <f aca="false">IFERROR(G618-F618,"")</f>
        <v>-1</v>
      </c>
      <c r="Z618" s="55" t="str">
        <f aca="false">IF(U618&lt;=0,"On Time","Late")</f>
        <v>Late</v>
      </c>
      <c r="AA618" s="55" t="str">
        <f aca="false">TEXT(E618,"yyyy-mm")</f>
        <v>2022-04</v>
      </c>
      <c r="AB618" s="55" t="n">
        <f aca="false">YEAR(E618)</f>
        <v>2022</v>
      </c>
    </row>
    <row r="619" customFormat="false" ht="15" hidden="false" customHeight="true" outlineLevel="0" collapsed="false">
      <c r="A619" s="56" t="s">
        <v>3041</v>
      </c>
      <c r="B619" s="56" t="s">
        <v>928</v>
      </c>
      <c r="C619" s="56" t="s">
        <v>2344</v>
      </c>
      <c r="D619" s="56" t="s">
        <v>3042</v>
      </c>
      <c r="E619" s="57" t="n">
        <v>44968</v>
      </c>
      <c r="F619" s="56" t="s">
        <v>3043</v>
      </c>
      <c r="G619" s="56" t="s">
        <v>330</v>
      </c>
      <c r="H619" s="56" t="s">
        <v>9</v>
      </c>
      <c r="I619" s="56" t="s">
        <v>23</v>
      </c>
      <c r="J619" s="56" t="s">
        <v>1099</v>
      </c>
      <c r="K619" s="56" t="n">
        <v>300</v>
      </c>
      <c r="L619" s="56" t="n">
        <v>300</v>
      </c>
      <c r="M619" s="56" t="n">
        <v>230.03</v>
      </c>
      <c r="N619" s="56" t="n">
        <v>10.9</v>
      </c>
      <c r="O619" s="54" t="n">
        <f aca="false">ROUND(M619*(1-N619/100),2)</f>
        <v>204.96</v>
      </c>
      <c r="P619" s="54" t="n">
        <f aca="false">ROUND(O619*L619,2)</f>
        <v>61488</v>
      </c>
      <c r="Q619" s="56" t="n">
        <v>30317.44</v>
      </c>
      <c r="R619" s="56" t="s">
        <v>380</v>
      </c>
      <c r="S619" s="54" t="n">
        <f aca="false">IF(K619=0,0,ROUND(L619/K619*100,2))</f>
        <v>100</v>
      </c>
      <c r="T619" s="56" t="s">
        <v>566</v>
      </c>
      <c r="U619" s="56" t="s">
        <v>34</v>
      </c>
      <c r="V619" s="56" t="n">
        <v>31170.56</v>
      </c>
      <c r="W619" s="55" t="n">
        <f aca="false">P619-Q619</f>
        <v>31170.56</v>
      </c>
      <c r="X619" s="55" t="n">
        <f aca="false">IF(P619=0,0,ROUND((P619-Q619)/P619*100,2))</f>
        <v>50.69</v>
      </c>
      <c r="Y619" s="55" t="n">
        <f aca="false">IFERROR(G619-F619,"")</f>
        <v>-1</v>
      </c>
      <c r="Z619" s="55" t="str">
        <f aca="false">IF(U619&lt;=0,"On Time","Late")</f>
        <v>Late</v>
      </c>
      <c r="AA619" s="55" t="str">
        <f aca="false">TEXT(E619,"yyyy-mm")</f>
        <v>2023-02</v>
      </c>
      <c r="AB619" s="55" t="n">
        <f aca="false">YEAR(E619)</f>
        <v>2023</v>
      </c>
    </row>
    <row r="620" customFormat="false" ht="15" hidden="false" customHeight="true" outlineLevel="0" collapsed="false">
      <c r="A620" s="52" t="s">
        <v>3044</v>
      </c>
      <c r="B620" s="52" t="s">
        <v>2297</v>
      </c>
      <c r="C620" s="52" t="s">
        <v>2812</v>
      </c>
      <c r="D620" s="52" t="s">
        <v>1800</v>
      </c>
      <c r="E620" s="53" t="n">
        <v>45602</v>
      </c>
      <c r="F620" s="52" t="s">
        <v>1330</v>
      </c>
      <c r="G620" s="52" t="s">
        <v>1330</v>
      </c>
      <c r="H620" s="52" t="s">
        <v>15</v>
      </c>
      <c r="I620" s="52" t="s">
        <v>11</v>
      </c>
      <c r="J620" s="52" t="s">
        <v>1455</v>
      </c>
      <c r="K620" s="52" t="n">
        <v>1671</v>
      </c>
      <c r="L620" s="52" t="n">
        <v>1671</v>
      </c>
      <c r="M620" s="52" t="n">
        <v>382.24</v>
      </c>
      <c r="N620" s="52" t="n">
        <v>17.9</v>
      </c>
      <c r="O620" s="54" t="n">
        <f aca="false">ROUND(M620*(1-N620/100),2)</f>
        <v>313.82</v>
      </c>
      <c r="P620" s="54" t="n">
        <f aca="false">ROUND(O620*L620,2)</f>
        <v>524393.22</v>
      </c>
      <c r="Q620" s="52" t="n">
        <v>343933.42</v>
      </c>
      <c r="R620" s="52" t="s">
        <v>396</v>
      </c>
      <c r="S620" s="54" t="n">
        <f aca="false">IF(K620=0,0,ROUND(L620/K620*100,2))</f>
        <v>100</v>
      </c>
      <c r="T620" s="52" t="s">
        <v>475</v>
      </c>
      <c r="U620" s="52" t="s">
        <v>55</v>
      </c>
      <c r="V620" s="52" t="n">
        <v>180459.8</v>
      </c>
      <c r="W620" s="55" t="n">
        <f aca="false">P620-Q620</f>
        <v>180459.8</v>
      </c>
      <c r="X620" s="55" t="n">
        <f aca="false">IF(P620=0,0,ROUND((P620-Q620)/P620*100,2))</f>
        <v>34.41</v>
      </c>
      <c r="Y620" s="55" t="n">
        <f aca="false">IFERROR(G620-F620,"")</f>
        <v>0</v>
      </c>
      <c r="Z620" s="55" t="str">
        <f aca="false">IF(U620&lt;=0,"On Time","Late")</f>
        <v>Late</v>
      </c>
      <c r="AA620" s="55" t="str">
        <f aca="false">TEXT(E620,"yyyy-mm")</f>
        <v>2024-11</v>
      </c>
      <c r="AB620" s="55" t="n">
        <f aca="false">YEAR(E620)</f>
        <v>2024</v>
      </c>
    </row>
    <row r="621" customFormat="false" ht="15" hidden="false" customHeight="true" outlineLevel="0" collapsed="false">
      <c r="A621" s="56" t="s">
        <v>3045</v>
      </c>
      <c r="B621" s="56" t="s">
        <v>2566</v>
      </c>
      <c r="C621" s="56" t="s">
        <v>881</v>
      </c>
      <c r="D621" s="56" t="s">
        <v>2342</v>
      </c>
      <c r="E621" s="57" t="n">
        <v>45185</v>
      </c>
      <c r="F621" s="56" t="s">
        <v>3046</v>
      </c>
      <c r="G621" s="56" t="s">
        <v>3047</v>
      </c>
      <c r="H621" s="56" t="s">
        <v>18</v>
      </c>
      <c r="I621" s="56" t="s">
        <v>23</v>
      </c>
      <c r="J621" s="56" t="s">
        <v>953</v>
      </c>
      <c r="K621" s="56" t="n">
        <v>789</v>
      </c>
      <c r="L621" s="56" t="n">
        <v>235</v>
      </c>
      <c r="M621" s="56" t="n">
        <v>354.52</v>
      </c>
      <c r="N621" s="56" t="n">
        <v>5.6</v>
      </c>
      <c r="O621" s="54" t="n">
        <f aca="false">ROUND(M621*(1-N621/100),2)</f>
        <v>334.67</v>
      </c>
      <c r="P621" s="54" t="n">
        <f aca="false">ROUND(O621*L621,2)</f>
        <v>78647.45</v>
      </c>
      <c r="Q621" s="56" t="n">
        <v>50916.63</v>
      </c>
      <c r="R621" s="56" t="s">
        <v>396</v>
      </c>
      <c r="S621" s="54" t="n">
        <f aca="false">IF(K621=0,0,ROUND(L621/K621*100,2))</f>
        <v>29.78</v>
      </c>
      <c r="T621" s="56" t="s">
        <v>552</v>
      </c>
      <c r="U621" s="56" t="s">
        <v>41</v>
      </c>
      <c r="V621" s="56" t="n">
        <v>27730.82</v>
      </c>
      <c r="W621" s="55" t="n">
        <f aca="false">P621-Q621</f>
        <v>27730.82</v>
      </c>
      <c r="X621" s="55" t="n">
        <f aca="false">IF(P621=0,0,ROUND((P621-Q621)/P621*100,2))</f>
        <v>35.26</v>
      </c>
      <c r="Y621" s="55" t="n">
        <f aca="false">IFERROR(G621-F621,"")</f>
        <v>3</v>
      </c>
      <c r="Z621" s="55" t="str">
        <f aca="false">IF(U621&lt;=0,"On Time","Late")</f>
        <v>Late</v>
      </c>
      <c r="AA621" s="55" t="str">
        <f aca="false">TEXT(E621,"yyyy-mm")</f>
        <v>2023-09</v>
      </c>
      <c r="AB621" s="55" t="n">
        <f aca="false">YEAR(E621)</f>
        <v>2023</v>
      </c>
    </row>
    <row r="622" customFormat="false" ht="15" hidden="false" customHeight="true" outlineLevel="0" collapsed="false">
      <c r="A622" s="52" t="s">
        <v>3048</v>
      </c>
      <c r="B622" s="52" t="s">
        <v>2001</v>
      </c>
      <c r="C622" s="52" t="s">
        <v>3049</v>
      </c>
      <c r="D622" s="52" t="s">
        <v>448</v>
      </c>
      <c r="E622" s="53" t="n">
        <v>45038</v>
      </c>
      <c r="F622" s="52" t="s">
        <v>3050</v>
      </c>
      <c r="G622" s="52" t="s">
        <v>3051</v>
      </c>
      <c r="H622" s="52" t="s">
        <v>15</v>
      </c>
      <c r="I622" s="52" t="s">
        <v>17</v>
      </c>
      <c r="J622" s="52" t="s">
        <v>404</v>
      </c>
      <c r="K622" s="52" t="n">
        <v>1503</v>
      </c>
      <c r="L622" s="52" t="n">
        <v>1503</v>
      </c>
      <c r="M622" s="52" t="n">
        <v>431.88</v>
      </c>
      <c r="N622" s="52" t="n">
        <v>5.9</v>
      </c>
      <c r="O622" s="54" t="n">
        <f aca="false">ROUND(M622*(1-N622/100),2)</f>
        <v>406.4</v>
      </c>
      <c r="P622" s="54" t="n">
        <f aca="false">ROUND(O622*L622,2)</f>
        <v>610819.2</v>
      </c>
      <c r="Q622" s="52" t="n">
        <v>366198.64</v>
      </c>
      <c r="R622" s="52" t="s">
        <v>396</v>
      </c>
      <c r="S622" s="54" t="n">
        <f aca="false">IF(K622=0,0,ROUND(L622/K622*100,2))</f>
        <v>100</v>
      </c>
      <c r="T622" s="52" t="s">
        <v>587</v>
      </c>
      <c r="U622" s="52" t="s">
        <v>36</v>
      </c>
      <c r="V622" s="52" t="n">
        <v>244620.56</v>
      </c>
      <c r="W622" s="55" t="n">
        <f aca="false">P622-Q622</f>
        <v>244620.56</v>
      </c>
      <c r="X622" s="55" t="n">
        <f aca="false">IF(P622=0,0,ROUND((P622-Q622)/P622*100,2))</f>
        <v>40.05</v>
      </c>
      <c r="Y622" s="55" t="n">
        <f aca="false">IFERROR(G622-F622,"")</f>
        <v>-1</v>
      </c>
      <c r="Z622" s="55" t="str">
        <f aca="false">IF(U622&lt;=0,"On Time","Late")</f>
        <v>Late</v>
      </c>
      <c r="AA622" s="55" t="str">
        <f aca="false">TEXT(E622,"yyyy-mm")</f>
        <v>2023-04</v>
      </c>
      <c r="AB622" s="55" t="n">
        <f aca="false">YEAR(E622)</f>
        <v>2023</v>
      </c>
    </row>
    <row r="623" customFormat="false" ht="15" hidden="false" customHeight="true" outlineLevel="0" collapsed="false">
      <c r="A623" s="56" t="s">
        <v>3052</v>
      </c>
      <c r="B623" s="56" t="s">
        <v>856</v>
      </c>
      <c r="C623" s="56" t="s">
        <v>2260</v>
      </c>
      <c r="D623" s="56" t="s">
        <v>3053</v>
      </c>
      <c r="E623" s="57" t="n">
        <v>45278</v>
      </c>
      <c r="F623" s="56" t="s">
        <v>3054</v>
      </c>
      <c r="G623" s="56" t="s">
        <v>418</v>
      </c>
      <c r="H623" s="56" t="s">
        <v>15</v>
      </c>
      <c r="I623" s="56" t="s">
        <v>11</v>
      </c>
      <c r="J623" s="56" t="s">
        <v>730</v>
      </c>
      <c r="K623" s="56" t="n">
        <v>1602</v>
      </c>
      <c r="L623" s="56" t="n">
        <v>247</v>
      </c>
      <c r="M623" s="56" t="n">
        <v>372.75</v>
      </c>
      <c r="N623" s="56" t="n">
        <v>10.3</v>
      </c>
      <c r="O623" s="54" t="n">
        <f aca="false">ROUND(M623*(1-N623/100),2)</f>
        <v>334.36</v>
      </c>
      <c r="P623" s="54" t="n">
        <f aca="false">ROUND(O623*L623,2)</f>
        <v>82586.92</v>
      </c>
      <c r="Q623" s="56" t="n">
        <v>41970.85</v>
      </c>
      <c r="R623" s="56" t="s">
        <v>340</v>
      </c>
      <c r="S623" s="54" t="n">
        <f aca="false">IF(K623=0,0,ROUND(L623/K623*100,2))</f>
        <v>15.42</v>
      </c>
      <c r="T623" s="56" t="s">
        <v>522</v>
      </c>
      <c r="U623" s="56" t="s">
        <v>44</v>
      </c>
      <c r="V623" s="56" t="n">
        <v>40616.07</v>
      </c>
      <c r="W623" s="55" t="n">
        <f aca="false">P623-Q623</f>
        <v>40616.07</v>
      </c>
      <c r="X623" s="55" t="n">
        <f aca="false">IF(P623=0,0,ROUND((P623-Q623)/P623*100,2))</f>
        <v>49.18</v>
      </c>
      <c r="Y623" s="55" t="n">
        <f aca="false">IFERROR(G623-F623,"")</f>
        <v>2</v>
      </c>
      <c r="Z623" s="55" t="str">
        <f aca="false">IF(U623&lt;=0,"On Time","Late")</f>
        <v>Late</v>
      </c>
      <c r="AA623" s="55" t="str">
        <f aca="false">TEXT(E623,"yyyy-mm")</f>
        <v>2023-12</v>
      </c>
      <c r="AB623" s="55" t="n">
        <f aca="false">YEAR(E623)</f>
        <v>2023</v>
      </c>
    </row>
    <row r="624" customFormat="false" ht="15" hidden="false" customHeight="true" outlineLevel="0" collapsed="false">
      <c r="A624" s="52" t="s">
        <v>3055</v>
      </c>
      <c r="B624" s="52" t="s">
        <v>3056</v>
      </c>
      <c r="C624" s="52" t="s">
        <v>2535</v>
      </c>
      <c r="D624" s="52" t="s">
        <v>2020</v>
      </c>
      <c r="E624" s="53" t="n">
        <v>44691</v>
      </c>
      <c r="F624" s="52" t="s">
        <v>3057</v>
      </c>
      <c r="G624" s="52" t="s">
        <v>1389</v>
      </c>
      <c r="H624" s="52" t="s">
        <v>15</v>
      </c>
      <c r="I624" s="52" t="s">
        <v>14</v>
      </c>
      <c r="J624" s="52" t="s">
        <v>419</v>
      </c>
      <c r="K624" s="52" t="n">
        <v>78</v>
      </c>
      <c r="L624" s="52" t="n">
        <v>78</v>
      </c>
      <c r="M624" s="52" t="n">
        <v>604.01</v>
      </c>
      <c r="N624" s="52" t="n">
        <v>11.9</v>
      </c>
      <c r="O624" s="54" t="n">
        <f aca="false">ROUND(M624*(1-N624/100),2)</f>
        <v>532.13</v>
      </c>
      <c r="P624" s="54" t="n">
        <f aca="false">ROUND(O624*L624,2)</f>
        <v>41506.14</v>
      </c>
      <c r="Q624" s="52" t="n">
        <v>19568.59</v>
      </c>
      <c r="R624" s="52" t="s">
        <v>380</v>
      </c>
      <c r="S624" s="54" t="n">
        <f aca="false">IF(K624=0,0,ROUND(L624/K624*100,2))</f>
        <v>100</v>
      </c>
      <c r="T624" s="52" t="s">
        <v>573</v>
      </c>
      <c r="U624" s="52" t="s">
        <v>22</v>
      </c>
      <c r="V624" s="52" t="n">
        <v>21937.55</v>
      </c>
      <c r="W624" s="55" t="n">
        <f aca="false">P624-Q624</f>
        <v>21937.55</v>
      </c>
      <c r="X624" s="55" t="n">
        <f aca="false">IF(P624=0,0,ROUND((P624-Q624)/P624*100,2))</f>
        <v>52.85</v>
      </c>
      <c r="Y624" s="55" t="n">
        <f aca="false">IFERROR(G624-F624,"")</f>
        <v>1</v>
      </c>
      <c r="Z624" s="55" t="str">
        <f aca="false">IF(U624&lt;=0,"On Time","Late")</f>
        <v>Late</v>
      </c>
      <c r="AA624" s="55" t="str">
        <f aca="false">TEXT(E624,"yyyy-mm")</f>
        <v>2022-05</v>
      </c>
      <c r="AB624" s="55" t="n">
        <f aca="false">YEAR(E624)</f>
        <v>2022</v>
      </c>
    </row>
    <row r="625" customFormat="false" ht="15" hidden="false" customHeight="true" outlineLevel="0" collapsed="false">
      <c r="A625" s="56" t="s">
        <v>3058</v>
      </c>
      <c r="B625" s="56" t="s">
        <v>1369</v>
      </c>
      <c r="C625" s="56" t="s">
        <v>3059</v>
      </c>
      <c r="D625" s="56" t="s">
        <v>3060</v>
      </c>
      <c r="E625" s="57" t="n">
        <v>45648</v>
      </c>
      <c r="F625" s="56" t="s">
        <v>3061</v>
      </c>
      <c r="G625" s="56" t="s">
        <v>906</v>
      </c>
      <c r="H625" s="56" t="s">
        <v>12</v>
      </c>
      <c r="I625" s="56" t="s">
        <v>14</v>
      </c>
      <c r="J625" s="56" t="s">
        <v>920</v>
      </c>
      <c r="K625" s="56" t="n">
        <v>1677</v>
      </c>
      <c r="L625" s="56" t="n">
        <v>1677</v>
      </c>
      <c r="M625" s="56" t="n">
        <v>621.99</v>
      </c>
      <c r="N625" s="56" t="n">
        <v>4.1</v>
      </c>
      <c r="O625" s="54" t="n">
        <f aca="false">ROUND(M625*(1-N625/100),2)</f>
        <v>596.49</v>
      </c>
      <c r="P625" s="54" t="n">
        <f aca="false">ROUND(O625*L625,2)</f>
        <v>1000313.73</v>
      </c>
      <c r="Q625" s="56" t="n">
        <v>565601.36</v>
      </c>
      <c r="R625" s="56" t="s">
        <v>380</v>
      </c>
      <c r="S625" s="54" t="n">
        <f aca="false">IF(K625=0,0,ROUND(L625/K625*100,2))</f>
        <v>100</v>
      </c>
      <c r="T625" s="56" t="s">
        <v>1230</v>
      </c>
      <c r="U625" s="56" t="s">
        <v>56</v>
      </c>
      <c r="V625" s="56" t="n">
        <v>434712.37</v>
      </c>
      <c r="W625" s="55" t="n">
        <f aca="false">P625-Q625</f>
        <v>434712.37</v>
      </c>
      <c r="X625" s="55" t="n">
        <f aca="false">IF(P625=0,0,ROUND((P625-Q625)/P625*100,2))</f>
        <v>43.46</v>
      </c>
      <c r="Y625" s="55" t="n">
        <f aca="false">IFERROR(G625-F625,"")</f>
        <v>1</v>
      </c>
      <c r="Z625" s="55" t="str">
        <f aca="false">IF(U625&lt;=0,"On Time","Late")</f>
        <v>Late</v>
      </c>
      <c r="AA625" s="55" t="str">
        <f aca="false">TEXT(E625,"yyyy-mm")</f>
        <v>2024-12</v>
      </c>
      <c r="AB625" s="55" t="n">
        <f aca="false">YEAR(E625)</f>
        <v>2024</v>
      </c>
    </row>
    <row r="626" customFormat="false" ht="15" hidden="false" customHeight="true" outlineLevel="0" collapsed="false">
      <c r="A626" s="52" t="s">
        <v>3062</v>
      </c>
      <c r="B626" s="52" t="s">
        <v>3063</v>
      </c>
      <c r="C626" s="52" t="s">
        <v>3064</v>
      </c>
      <c r="D626" s="52" t="s">
        <v>3065</v>
      </c>
      <c r="E626" s="53" t="n">
        <v>44951</v>
      </c>
      <c r="F626" s="52" t="s">
        <v>3066</v>
      </c>
      <c r="G626" s="52" t="s">
        <v>3067</v>
      </c>
      <c r="H626" s="52" t="s">
        <v>18</v>
      </c>
      <c r="I626" s="52" t="s">
        <v>20</v>
      </c>
      <c r="J626" s="52" t="s">
        <v>730</v>
      </c>
      <c r="K626" s="52" t="n">
        <v>1835</v>
      </c>
      <c r="L626" s="52" t="n">
        <v>1835</v>
      </c>
      <c r="M626" s="52" t="n">
        <v>645.08</v>
      </c>
      <c r="N626" s="52" t="n">
        <v>0.4</v>
      </c>
      <c r="O626" s="54" t="n">
        <f aca="false">ROUND(M626*(1-N626/100),2)</f>
        <v>642.5</v>
      </c>
      <c r="P626" s="54" t="n">
        <f aca="false">ROUND(O626*L626,2)</f>
        <v>1178987.5</v>
      </c>
      <c r="Q626" s="52" t="n">
        <v>630726.77</v>
      </c>
      <c r="R626" s="52" t="s">
        <v>396</v>
      </c>
      <c r="S626" s="54" t="n">
        <f aca="false">IF(K626=0,0,ROUND(L626/K626*100,2))</f>
        <v>100</v>
      </c>
      <c r="T626" s="52" t="s">
        <v>999</v>
      </c>
      <c r="U626" s="52" t="s">
        <v>33</v>
      </c>
      <c r="V626" s="52" t="n">
        <v>548260.73</v>
      </c>
      <c r="W626" s="55" t="n">
        <f aca="false">P626-Q626</f>
        <v>548260.73</v>
      </c>
      <c r="X626" s="55" t="n">
        <f aca="false">IF(P626=0,0,ROUND((P626-Q626)/P626*100,2))</f>
        <v>46.5</v>
      </c>
      <c r="Y626" s="55" t="n">
        <f aca="false">IFERROR(G626-F626,"")</f>
        <v>2</v>
      </c>
      <c r="Z626" s="55" t="str">
        <f aca="false">IF(U626&lt;=0,"On Time","Late")</f>
        <v>Late</v>
      </c>
      <c r="AA626" s="55" t="str">
        <f aca="false">TEXT(E626,"yyyy-mm")</f>
        <v>2023-01</v>
      </c>
      <c r="AB626" s="55" t="n">
        <f aca="false">YEAR(E626)</f>
        <v>2023</v>
      </c>
    </row>
    <row r="627" customFormat="false" ht="15" hidden="false" customHeight="true" outlineLevel="0" collapsed="false">
      <c r="A627" s="56" t="s">
        <v>3068</v>
      </c>
      <c r="B627" s="56" t="s">
        <v>1394</v>
      </c>
      <c r="C627" s="56" t="s">
        <v>3069</v>
      </c>
      <c r="D627" s="56" t="s">
        <v>1063</v>
      </c>
      <c r="E627" s="57" t="n">
        <v>45373</v>
      </c>
      <c r="F627" s="56" t="s">
        <v>2954</v>
      </c>
      <c r="G627" s="56" t="s">
        <v>3070</v>
      </c>
      <c r="H627" s="56" t="s">
        <v>18</v>
      </c>
      <c r="I627" s="56" t="s">
        <v>17</v>
      </c>
      <c r="J627" s="56" t="s">
        <v>751</v>
      </c>
      <c r="K627" s="56" t="n">
        <v>444</v>
      </c>
      <c r="L627" s="56" t="n">
        <v>444</v>
      </c>
      <c r="M627" s="56" t="n">
        <v>955.53</v>
      </c>
      <c r="N627" s="56" t="n">
        <v>14.9</v>
      </c>
      <c r="O627" s="54" t="n">
        <f aca="false">ROUND(M627*(1-N627/100),2)</f>
        <v>813.16</v>
      </c>
      <c r="P627" s="54" t="n">
        <f aca="false">ROUND(O627*L627,2)</f>
        <v>361043.04</v>
      </c>
      <c r="Q627" s="56" t="n">
        <v>191508.2</v>
      </c>
      <c r="R627" s="56" t="s">
        <v>371</v>
      </c>
      <c r="S627" s="54" t="n">
        <f aca="false">IF(K627=0,0,ROUND(L627/K627*100,2))</f>
        <v>100</v>
      </c>
      <c r="T627" s="56" t="s">
        <v>653</v>
      </c>
      <c r="U627" s="56" t="s">
        <v>47</v>
      </c>
      <c r="V627" s="56" t="n">
        <v>169534.84</v>
      </c>
      <c r="W627" s="55" t="n">
        <f aca="false">P627-Q627</f>
        <v>169534.84</v>
      </c>
      <c r="X627" s="55" t="n">
        <f aca="false">IF(P627=0,0,ROUND((P627-Q627)/P627*100,2))</f>
        <v>46.96</v>
      </c>
      <c r="Y627" s="55" t="n">
        <f aca="false">IFERROR(G627-F627,"")</f>
        <v>1</v>
      </c>
      <c r="Z627" s="55" t="str">
        <f aca="false">IF(U627&lt;=0,"On Time","Late")</f>
        <v>Late</v>
      </c>
      <c r="AA627" s="55" t="str">
        <f aca="false">TEXT(E627,"yyyy-mm")</f>
        <v>2024-03</v>
      </c>
      <c r="AB627" s="55" t="n">
        <f aca="false">YEAR(E627)</f>
        <v>2024</v>
      </c>
    </row>
    <row r="628" customFormat="false" ht="15" hidden="false" customHeight="true" outlineLevel="0" collapsed="false">
      <c r="A628" s="52" t="s">
        <v>3071</v>
      </c>
      <c r="B628" s="52" t="s">
        <v>3072</v>
      </c>
      <c r="C628" s="52" t="s">
        <v>2519</v>
      </c>
      <c r="D628" s="52" t="s">
        <v>3073</v>
      </c>
      <c r="E628" s="53" t="n">
        <v>45599</v>
      </c>
      <c r="F628" s="52" t="s">
        <v>1355</v>
      </c>
      <c r="G628" s="52" t="s">
        <v>3074</v>
      </c>
      <c r="H628" s="52" t="s">
        <v>9</v>
      </c>
      <c r="I628" s="52" t="s">
        <v>25</v>
      </c>
      <c r="J628" s="52" t="s">
        <v>1460</v>
      </c>
      <c r="K628" s="52" t="n">
        <v>244</v>
      </c>
      <c r="L628" s="52" t="n">
        <v>244</v>
      </c>
      <c r="M628" s="52" t="n">
        <v>59.78</v>
      </c>
      <c r="N628" s="52" t="n">
        <v>9.1</v>
      </c>
      <c r="O628" s="54" t="n">
        <f aca="false">ROUND(M628*(1-N628/100),2)</f>
        <v>54.34</v>
      </c>
      <c r="P628" s="54" t="n">
        <f aca="false">ROUND(O628*L628,2)</f>
        <v>13258.96</v>
      </c>
      <c r="Q628" s="52" t="n">
        <v>8491.99</v>
      </c>
      <c r="R628" s="52" t="s">
        <v>332</v>
      </c>
      <c r="S628" s="54" t="n">
        <f aca="false">IF(K628=0,0,ROUND(L628/K628*100,2))</f>
        <v>100</v>
      </c>
      <c r="T628" s="52" t="s">
        <v>459</v>
      </c>
      <c r="U628" s="52" t="s">
        <v>55</v>
      </c>
      <c r="V628" s="52" t="n">
        <v>4766.97</v>
      </c>
      <c r="W628" s="55" t="n">
        <f aca="false">P628-Q628</f>
        <v>4766.97</v>
      </c>
      <c r="X628" s="55" t="n">
        <f aca="false">IF(P628=0,0,ROUND((P628-Q628)/P628*100,2))</f>
        <v>35.95</v>
      </c>
      <c r="Y628" s="55" t="n">
        <f aca="false">IFERROR(G628-F628,"")</f>
        <v>2</v>
      </c>
      <c r="Z628" s="55" t="str">
        <f aca="false">IF(U628&lt;=0,"On Time","Late")</f>
        <v>Late</v>
      </c>
      <c r="AA628" s="55" t="str">
        <f aca="false">TEXT(E628,"yyyy-mm")</f>
        <v>2024-11</v>
      </c>
      <c r="AB628" s="55" t="n">
        <f aca="false">YEAR(E628)</f>
        <v>2024</v>
      </c>
    </row>
    <row r="629" customFormat="false" ht="15" hidden="false" customHeight="true" outlineLevel="0" collapsed="false">
      <c r="A629" s="56" t="s">
        <v>3075</v>
      </c>
      <c r="B629" s="56" t="s">
        <v>1054</v>
      </c>
      <c r="C629" s="56" t="s">
        <v>3076</v>
      </c>
      <c r="D629" s="56" t="s">
        <v>3077</v>
      </c>
      <c r="E629" s="57" t="n">
        <v>45013</v>
      </c>
      <c r="F629" s="56" t="s">
        <v>1843</v>
      </c>
      <c r="G629" s="56" t="s">
        <v>3078</v>
      </c>
      <c r="H629" s="56" t="s">
        <v>15</v>
      </c>
      <c r="I629" s="56" t="s">
        <v>27</v>
      </c>
      <c r="J629" s="56" t="s">
        <v>339</v>
      </c>
      <c r="K629" s="56" t="n">
        <v>132</v>
      </c>
      <c r="L629" s="56" t="n">
        <v>12</v>
      </c>
      <c r="M629" s="56" t="n">
        <v>569.82</v>
      </c>
      <c r="N629" s="56" t="n">
        <v>16.1</v>
      </c>
      <c r="O629" s="54" t="n">
        <f aca="false">ROUND(M629*(1-N629/100),2)</f>
        <v>478.08</v>
      </c>
      <c r="P629" s="54" t="n">
        <f aca="false">ROUND(O629*L629,2)</f>
        <v>5736.96</v>
      </c>
      <c r="Q629" s="56" t="n">
        <v>3544.69</v>
      </c>
      <c r="R629" s="56" t="s">
        <v>332</v>
      </c>
      <c r="S629" s="54" t="n">
        <f aca="false">IF(K629=0,0,ROUND(L629/K629*100,2))</f>
        <v>9.09</v>
      </c>
      <c r="T629" s="56" t="s">
        <v>805</v>
      </c>
      <c r="U629" s="56" t="s">
        <v>35</v>
      </c>
      <c r="V629" s="56" t="n">
        <v>2192.27</v>
      </c>
      <c r="W629" s="55" t="n">
        <f aca="false">P629-Q629</f>
        <v>2192.27</v>
      </c>
      <c r="X629" s="55" t="n">
        <f aca="false">IF(P629=0,0,ROUND((P629-Q629)/P629*100,2))</f>
        <v>38.21</v>
      </c>
      <c r="Y629" s="55" t="n">
        <f aca="false">IFERROR(G629-F629,"")</f>
        <v>2</v>
      </c>
      <c r="Z629" s="55" t="str">
        <f aca="false">IF(U629&lt;=0,"On Time","Late")</f>
        <v>Late</v>
      </c>
      <c r="AA629" s="55" t="str">
        <f aca="false">TEXT(E629,"yyyy-mm")</f>
        <v>2023-03</v>
      </c>
      <c r="AB629" s="55" t="n">
        <f aca="false">YEAR(E629)</f>
        <v>2023</v>
      </c>
    </row>
    <row r="630" customFormat="false" ht="15" hidden="false" customHeight="true" outlineLevel="0" collapsed="false">
      <c r="A630" s="52" t="s">
        <v>3079</v>
      </c>
      <c r="B630" s="52" t="s">
        <v>3080</v>
      </c>
      <c r="C630" s="52" t="s">
        <v>3081</v>
      </c>
      <c r="D630" s="52" t="s">
        <v>3082</v>
      </c>
      <c r="E630" s="53" t="n">
        <v>45512</v>
      </c>
      <c r="F630" s="52" t="s">
        <v>2703</v>
      </c>
      <c r="G630" s="52" t="s">
        <v>816</v>
      </c>
      <c r="H630" s="52" t="s">
        <v>9</v>
      </c>
      <c r="I630" s="52" t="s">
        <v>27</v>
      </c>
      <c r="J630" s="52" t="s">
        <v>1137</v>
      </c>
      <c r="K630" s="52" t="n">
        <v>368</v>
      </c>
      <c r="L630" s="52" t="n">
        <v>189</v>
      </c>
      <c r="M630" s="52" t="n">
        <v>236.9</v>
      </c>
      <c r="N630" s="52" t="n">
        <v>15.2</v>
      </c>
      <c r="O630" s="54" t="n">
        <f aca="false">ROUND(M630*(1-N630/100),2)</f>
        <v>200.89</v>
      </c>
      <c r="P630" s="54" t="n">
        <f aca="false">ROUND(O630*L630,2)</f>
        <v>37968.21</v>
      </c>
      <c r="Q630" s="52" t="n">
        <v>24495.72</v>
      </c>
      <c r="R630" s="52" t="s">
        <v>340</v>
      </c>
      <c r="S630" s="54" t="n">
        <f aca="false">IF(K630=0,0,ROUND(L630/K630*100,2))</f>
        <v>51.36</v>
      </c>
      <c r="T630" s="52" t="s">
        <v>1046</v>
      </c>
      <c r="U630" s="52" t="s">
        <v>52</v>
      </c>
      <c r="V630" s="52" t="n">
        <v>13472.49</v>
      </c>
      <c r="W630" s="55" t="n">
        <f aca="false">P630-Q630</f>
        <v>13472.49</v>
      </c>
      <c r="X630" s="55" t="n">
        <f aca="false">IF(P630=0,0,ROUND((P630-Q630)/P630*100,2))</f>
        <v>35.48</v>
      </c>
      <c r="Y630" s="55" t="n">
        <f aca="false">IFERROR(G630-F630,"")</f>
        <v>-1</v>
      </c>
      <c r="Z630" s="55" t="str">
        <f aca="false">IF(U630&lt;=0,"On Time","Late")</f>
        <v>Late</v>
      </c>
      <c r="AA630" s="55" t="str">
        <f aca="false">TEXT(E630,"yyyy-mm")</f>
        <v>2024-08</v>
      </c>
      <c r="AB630" s="55" t="n">
        <f aca="false">YEAR(E630)</f>
        <v>2024</v>
      </c>
    </row>
    <row r="631" customFormat="false" ht="15" hidden="false" customHeight="true" outlineLevel="0" collapsed="false">
      <c r="A631" s="56" t="s">
        <v>3083</v>
      </c>
      <c r="B631" s="56" t="s">
        <v>789</v>
      </c>
      <c r="C631" s="56" t="s">
        <v>1592</v>
      </c>
      <c r="D631" s="56" t="s">
        <v>3084</v>
      </c>
      <c r="E631" s="57" t="n">
        <v>44609</v>
      </c>
      <c r="F631" s="56" t="s">
        <v>3085</v>
      </c>
      <c r="G631" s="56" t="s">
        <v>3085</v>
      </c>
      <c r="H631" s="56" t="s">
        <v>12</v>
      </c>
      <c r="I631" s="56" t="s">
        <v>11</v>
      </c>
      <c r="J631" s="56" t="s">
        <v>419</v>
      </c>
      <c r="K631" s="56" t="n">
        <v>214</v>
      </c>
      <c r="L631" s="56" t="n">
        <v>214</v>
      </c>
      <c r="M631" s="56" t="n">
        <v>935.68</v>
      </c>
      <c r="N631" s="56" t="n">
        <v>3.2</v>
      </c>
      <c r="O631" s="54" t="n">
        <f aca="false">ROUND(M631*(1-N631/100),2)</f>
        <v>905.74</v>
      </c>
      <c r="P631" s="54" t="n">
        <f aca="false">ROUND(O631*L631,2)</f>
        <v>193828.36</v>
      </c>
      <c r="Q631" s="56" t="n">
        <v>106257.49</v>
      </c>
      <c r="R631" s="56" t="s">
        <v>396</v>
      </c>
      <c r="S631" s="54" t="n">
        <f aca="false">IF(K631=0,0,ROUND(L631/K631*100,2))</f>
        <v>100</v>
      </c>
      <c r="T631" s="56" t="s">
        <v>1131</v>
      </c>
      <c r="U631" s="56" t="s">
        <v>13</v>
      </c>
      <c r="V631" s="56" t="n">
        <v>87570.87</v>
      </c>
      <c r="W631" s="55" t="n">
        <f aca="false">P631-Q631</f>
        <v>87570.87</v>
      </c>
      <c r="X631" s="55" t="n">
        <f aca="false">IF(P631=0,0,ROUND((P631-Q631)/P631*100,2))</f>
        <v>45.18</v>
      </c>
      <c r="Y631" s="55" t="n">
        <f aca="false">IFERROR(G631-F631,"")</f>
        <v>0</v>
      </c>
      <c r="Z631" s="55" t="str">
        <f aca="false">IF(U631&lt;=0,"On Time","Late")</f>
        <v>Late</v>
      </c>
      <c r="AA631" s="55" t="str">
        <f aca="false">TEXT(E631,"yyyy-mm")</f>
        <v>2022-02</v>
      </c>
      <c r="AB631" s="55" t="n">
        <f aca="false">YEAR(E631)</f>
        <v>2022</v>
      </c>
    </row>
    <row r="632" customFormat="false" ht="15" hidden="false" customHeight="true" outlineLevel="0" collapsed="false">
      <c r="A632" s="52" t="s">
        <v>3086</v>
      </c>
      <c r="B632" s="52" t="s">
        <v>3087</v>
      </c>
      <c r="C632" s="52" t="s">
        <v>1765</v>
      </c>
      <c r="D632" s="52" t="s">
        <v>3088</v>
      </c>
      <c r="E632" s="53" t="n">
        <v>44940</v>
      </c>
      <c r="F632" s="52" t="s">
        <v>1567</v>
      </c>
      <c r="G632" s="52" t="s">
        <v>3089</v>
      </c>
      <c r="H632" s="52" t="s">
        <v>21</v>
      </c>
      <c r="I632" s="52" t="s">
        <v>20</v>
      </c>
      <c r="J632" s="52" t="s">
        <v>1844</v>
      </c>
      <c r="K632" s="52" t="n">
        <v>181</v>
      </c>
      <c r="L632" s="52" t="n">
        <v>181</v>
      </c>
      <c r="M632" s="52" t="n">
        <v>356.44</v>
      </c>
      <c r="N632" s="52" t="n">
        <v>12.8</v>
      </c>
      <c r="O632" s="54" t="n">
        <f aca="false">ROUND(M632*(1-N632/100),2)</f>
        <v>310.82</v>
      </c>
      <c r="P632" s="54" t="n">
        <f aca="false">ROUND(O632*L632,2)</f>
        <v>56258.42</v>
      </c>
      <c r="Q632" s="52" t="n">
        <v>32483.01</v>
      </c>
      <c r="R632" s="52" t="s">
        <v>396</v>
      </c>
      <c r="S632" s="54" t="n">
        <f aca="false">IF(K632=0,0,ROUND(L632/K632*100,2))</f>
        <v>100</v>
      </c>
      <c r="T632" s="52" t="s">
        <v>885</v>
      </c>
      <c r="U632" s="52" t="s">
        <v>33</v>
      </c>
      <c r="V632" s="52" t="n">
        <v>23775.41</v>
      </c>
      <c r="W632" s="55" t="n">
        <f aca="false">P632-Q632</f>
        <v>23775.41</v>
      </c>
      <c r="X632" s="55" t="n">
        <f aca="false">IF(P632=0,0,ROUND((P632-Q632)/P632*100,2))</f>
        <v>42.26</v>
      </c>
      <c r="Y632" s="55" t="n">
        <f aca="false">IFERROR(G632-F632,"")</f>
        <v>1</v>
      </c>
      <c r="Z632" s="55" t="str">
        <f aca="false">IF(U632&lt;=0,"On Time","Late")</f>
        <v>Late</v>
      </c>
      <c r="AA632" s="55" t="str">
        <f aca="false">TEXT(E632,"yyyy-mm")</f>
        <v>2023-01</v>
      </c>
      <c r="AB632" s="55" t="n">
        <f aca="false">YEAR(E632)</f>
        <v>2023</v>
      </c>
    </row>
    <row r="633" customFormat="false" ht="15" hidden="false" customHeight="true" outlineLevel="0" collapsed="false">
      <c r="A633" s="56" t="s">
        <v>3090</v>
      </c>
      <c r="B633" s="56" t="s">
        <v>1529</v>
      </c>
      <c r="C633" s="56" t="s">
        <v>2142</v>
      </c>
      <c r="D633" s="56" t="s">
        <v>3091</v>
      </c>
      <c r="E633" s="57" t="n">
        <v>44841</v>
      </c>
      <c r="F633" s="56" t="s">
        <v>2281</v>
      </c>
      <c r="G633" s="56" t="s">
        <v>3092</v>
      </c>
      <c r="H633" s="56" t="s">
        <v>21</v>
      </c>
      <c r="I633" s="56" t="s">
        <v>20</v>
      </c>
      <c r="J633" s="56" t="s">
        <v>347</v>
      </c>
      <c r="K633" s="56" t="n">
        <v>1009</v>
      </c>
      <c r="L633" s="56" t="n">
        <v>1009</v>
      </c>
      <c r="M633" s="56" t="n">
        <v>525.95</v>
      </c>
      <c r="N633" s="56" t="n">
        <v>5.2</v>
      </c>
      <c r="O633" s="54" t="n">
        <f aca="false">ROUND(M633*(1-N633/100),2)</f>
        <v>498.6</v>
      </c>
      <c r="P633" s="54" t="n">
        <f aca="false">ROUND(O633*L633,2)</f>
        <v>503087.4</v>
      </c>
      <c r="Q633" s="56" t="n">
        <v>322666.47</v>
      </c>
      <c r="R633" s="56" t="s">
        <v>396</v>
      </c>
      <c r="S633" s="54" t="n">
        <f aca="false">IF(K633=0,0,ROUND(L633/K633*100,2))</f>
        <v>100</v>
      </c>
      <c r="T633" s="56" t="s">
        <v>573</v>
      </c>
      <c r="U633" s="56" t="s">
        <v>30</v>
      </c>
      <c r="V633" s="56" t="n">
        <v>180420.93</v>
      </c>
      <c r="W633" s="55" t="n">
        <f aca="false">P633-Q633</f>
        <v>180420.93</v>
      </c>
      <c r="X633" s="55" t="n">
        <f aca="false">IF(P633=0,0,ROUND((P633-Q633)/P633*100,2))</f>
        <v>35.86</v>
      </c>
      <c r="Y633" s="55" t="n">
        <f aca="false">IFERROR(G633-F633,"")</f>
        <v>3</v>
      </c>
      <c r="Z633" s="55" t="str">
        <f aca="false">IF(U633&lt;=0,"On Time","Late")</f>
        <v>Late</v>
      </c>
      <c r="AA633" s="55" t="str">
        <f aca="false">TEXT(E633,"yyyy-mm")</f>
        <v>2022-10</v>
      </c>
      <c r="AB633" s="55" t="n">
        <f aca="false">YEAR(E633)</f>
        <v>2022</v>
      </c>
    </row>
    <row r="634" customFormat="false" ht="15" hidden="false" customHeight="true" outlineLevel="0" collapsed="false">
      <c r="A634" s="52" t="s">
        <v>3093</v>
      </c>
      <c r="B634" s="52" t="s">
        <v>3094</v>
      </c>
      <c r="C634" s="52" t="s">
        <v>3095</v>
      </c>
      <c r="D634" s="52" t="s">
        <v>3096</v>
      </c>
      <c r="E634" s="53" t="n">
        <v>45607</v>
      </c>
      <c r="F634" s="52" t="s">
        <v>3097</v>
      </c>
      <c r="G634" s="52" t="s">
        <v>3097</v>
      </c>
      <c r="H634" s="52" t="s">
        <v>12</v>
      </c>
      <c r="I634" s="52" t="s">
        <v>27</v>
      </c>
      <c r="J634" s="52" t="s">
        <v>411</v>
      </c>
      <c r="K634" s="52" t="n">
        <v>236</v>
      </c>
      <c r="L634" s="52" t="n">
        <v>236</v>
      </c>
      <c r="M634" s="52" t="n">
        <v>593.12</v>
      </c>
      <c r="N634" s="52" t="n">
        <v>17.4</v>
      </c>
      <c r="O634" s="54" t="n">
        <f aca="false">ROUND(M634*(1-N634/100),2)</f>
        <v>489.92</v>
      </c>
      <c r="P634" s="54" t="n">
        <f aca="false">ROUND(O634*L634,2)</f>
        <v>115621.12</v>
      </c>
      <c r="Q634" s="52" t="n">
        <v>62493.8</v>
      </c>
      <c r="R634" s="52" t="s">
        <v>340</v>
      </c>
      <c r="S634" s="54" t="n">
        <f aca="false">IF(K634=0,0,ROUND(L634/K634*100,2))</f>
        <v>100</v>
      </c>
      <c r="T634" s="52" t="s">
        <v>573</v>
      </c>
      <c r="U634" s="52" t="s">
        <v>55</v>
      </c>
      <c r="V634" s="52" t="n">
        <v>53127.32</v>
      </c>
      <c r="W634" s="55" t="n">
        <f aca="false">P634-Q634</f>
        <v>53127.32</v>
      </c>
      <c r="X634" s="55" t="n">
        <f aca="false">IF(P634=0,0,ROUND((P634-Q634)/P634*100,2))</f>
        <v>45.95</v>
      </c>
      <c r="Y634" s="55" t="n">
        <f aca="false">IFERROR(G634-F634,"")</f>
        <v>0</v>
      </c>
      <c r="Z634" s="55" t="str">
        <f aca="false">IF(U634&lt;=0,"On Time","Late")</f>
        <v>Late</v>
      </c>
      <c r="AA634" s="55" t="str">
        <f aca="false">TEXT(E634,"yyyy-mm")</f>
        <v>2024-11</v>
      </c>
      <c r="AB634" s="55" t="n">
        <f aca="false">YEAR(E634)</f>
        <v>2024</v>
      </c>
    </row>
    <row r="635" customFormat="false" ht="15" hidden="false" customHeight="true" outlineLevel="0" collapsed="false">
      <c r="A635" s="56" t="s">
        <v>3098</v>
      </c>
      <c r="B635" s="56" t="s">
        <v>789</v>
      </c>
      <c r="C635" s="56" t="s">
        <v>2344</v>
      </c>
      <c r="D635" s="56" t="s">
        <v>3099</v>
      </c>
      <c r="E635" s="57" t="n">
        <v>44969</v>
      </c>
      <c r="F635" s="56" t="s">
        <v>3100</v>
      </c>
      <c r="G635" s="56" t="s">
        <v>3100</v>
      </c>
      <c r="H635" s="56" t="s">
        <v>21</v>
      </c>
      <c r="I635" s="56" t="s">
        <v>27</v>
      </c>
      <c r="J635" s="56" t="s">
        <v>689</v>
      </c>
      <c r="K635" s="56" t="n">
        <v>1003</v>
      </c>
      <c r="L635" s="56" t="n">
        <v>1003</v>
      </c>
      <c r="M635" s="56" t="n">
        <v>427.34</v>
      </c>
      <c r="N635" s="56" t="n">
        <v>15.7</v>
      </c>
      <c r="O635" s="54" t="n">
        <f aca="false">ROUND(M635*(1-N635/100),2)</f>
        <v>360.25</v>
      </c>
      <c r="P635" s="54" t="n">
        <f aca="false">ROUND(O635*L635,2)</f>
        <v>361330.75</v>
      </c>
      <c r="Q635" s="56" t="n">
        <v>234362.1</v>
      </c>
      <c r="R635" s="56" t="s">
        <v>396</v>
      </c>
      <c r="S635" s="54" t="n">
        <f aca="false">IF(K635=0,0,ROUND(L635/K635*100,2))</f>
        <v>100</v>
      </c>
      <c r="T635" s="56" t="s">
        <v>566</v>
      </c>
      <c r="U635" s="56" t="s">
        <v>34</v>
      </c>
      <c r="V635" s="56" t="n">
        <v>126968.65</v>
      </c>
      <c r="W635" s="55" t="n">
        <f aca="false">P635-Q635</f>
        <v>126968.65</v>
      </c>
      <c r="X635" s="55" t="n">
        <f aca="false">IF(P635=0,0,ROUND((P635-Q635)/P635*100,2))</f>
        <v>35.14</v>
      </c>
      <c r="Y635" s="55" t="n">
        <f aca="false">IFERROR(G635-F635,"")</f>
        <v>0</v>
      </c>
      <c r="Z635" s="55" t="str">
        <f aca="false">IF(U635&lt;=0,"On Time","Late")</f>
        <v>Late</v>
      </c>
      <c r="AA635" s="55" t="str">
        <f aca="false">TEXT(E635,"yyyy-mm")</f>
        <v>2023-02</v>
      </c>
      <c r="AB635" s="55" t="n">
        <f aca="false">YEAR(E635)</f>
        <v>2023</v>
      </c>
    </row>
    <row r="636" customFormat="false" ht="15" hidden="false" customHeight="true" outlineLevel="0" collapsed="false">
      <c r="A636" s="52" t="s">
        <v>3101</v>
      </c>
      <c r="B636" s="52" t="s">
        <v>3102</v>
      </c>
      <c r="C636" s="52" t="s">
        <v>2575</v>
      </c>
      <c r="D636" s="52" t="s">
        <v>3103</v>
      </c>
      <c r="E636" s="53" t="n">
        <v>44948</v>
      </c>
      <c r="F636" s="52" t="s">
        <v>3066</v>
      </c>
      <c r="G636" s="52" t="s">
        <v>936</v>
      </c>
      <c r="H636" s="52" t="s">
        <v>15</v>
      </c>
      <c r="I636" s="52" t="s">
        <v>27</v>
      </c>
      <c r="J636" s="52" t="s">
        <v>926</v>
      </c>
      <c r="K636" s="52" t="n">
        <v>1341</v>
      </c>
      <c r="L636" s="52" t="n">
        <v>1341</v>
      </c>
      <c r="M636" s="52" t="n">
        <v>793.69</v>
      </c>
      <c r="N636" s="52" t="n">
        <v>16.3</v>
      </c>
      <c r="O636" s="54" t="n">
        <f aca="false">ROUND(M636*(1-N636/100),2)</f>
        <v>664.32</v>
      </c>
      <c r="P636" s="54" t="n">
        <f aca="false">ROUND(O636*L636,2)</f>
        <v>890853.12</v>
      </c>
      <c r="Q636" s="52" t="n">
        <v>429155.4</v>
      </c>
      <c r="R636" s="52" t="s">
        <v>380</v>
      </c>
      <c r="S636" s="54" t="n">
        <f aca="false">IF(K636=0,0,ROUND(L636/K636*100,2))</f>
        <v>100</v>
      </c>
      <c r="T636" s="52" t="s">
        <v>731</v>
      </c>
      <c r="U636" s="52" t="s">
        <v>33</v>
      </c>
      <c r="V636" s="52" t="n">
        <v>461697.72</v>
      </c>
      <c r="W636" s="55" t="n">
        <f aca="false">P636-Q636</f>
        <v>461697.72</v>
      </c>
      <c r="X636" s="55" t="n">
        <f aca="false">IF(P636=0,0,ROUND((P636-Q636)/P636*100,2))</f>
        <v>51.83</v>
      </c>
      <c r="Y636" s="55" t="n">
        <f aca="false">IFERROR(G636-F636,"")</f>
        <v>1</v>
      </c>
      <c r="Z636" s="55" t="str">
        <f aca="false">IF(U636&lt;=0,"On Time","Late")</f>
        <v>Late</v>
      </c>
      <c r="AA636" s="55" t="str">
        <f aca="false">TEXT(E636,"yyyy-mm")</f>
        <v>2023-01</v>
      </c>
      <c r="AB636" s="55" t="n">
        <f aca="false">YEAR(E636)</f>
        <v>2023</v>
      </c>
    </row>
    <row r="637" customFormat="false" ht="15" hidden="false" customHeight="true" outlineLevel="0" collapsed="false">
      <c r="A637" s="56" t="s">
        <v>3104</v>
      </c>
      <c r="B637" s="56" t="s">
        <v>3105</v>
      </c>
      <c r="C637" s="56" t="s">
        <v>3106</v>
      </c>
      <c r="D637" s="56" t="s">
        <v>376</v>
      </c>
      <c r="E637" s="57" t="n">
        <v>45358</v>
      </c>
      <c r="F637" s="56" t="s">
        <v>3107</v>
      </c>
      <c r="G637" s="56" t="s">
        <v>3107</v>
      </c>
      <c r="H637" s="56" t="s">
        <v>15</v>
      </c>
      <c r="I637" s="56" t="s">
        <v>20</v>
      </c>
      <c r="J637" s="56" t="s">
        <v>707</v>
      </c>
      <c r="K637" s="56" t="n">
        <v>1861</v>
      </c>
      <c r="L637" s="56" t="n">
        <v>1861</v>
      </c>
      <c r="M637" s="56" t="n">
        <v>918.52</v>
      </c>
      <c r="N637" s="56" t="n">
        <v>16.6</v>
      </c>
      <c r="O637" s="54" t="n">
        <f aca="false">ROUND(M637*(1-N637/100),2)</f>
        <v>766.05</v>
      </c>
      <c r="P637" s="54" t="n">
        <f aca="false">ROUND(O637*L637,2)</f>
        <v>1425619.05</v>
      </c>
      <c r="Q637" s="56" t="n">
        <v>957956.27</v>
      </c>
      <c r="R637" s="56" t="s">
        <v>371</v>
      </c>
      <c r="S637" s="54" t="n">
        <f aca="false">IF(K637=0,0,ROUND(L637/K637*100,2))</f>
        <v>100</v>
      </c>
      <c r="T637" s="56" t="s">
        <v>412</v>
      </c>
      <c r="U637" s="56" t="s">
        <v>47</v>
      </c>
      <c r="V637" s="56" t="n">
        <v>467662.78</v>
      </c>
      <c r="W637" s="55" t="n">
        <f aca="false">P637-Q637</f>
        <v>467662.78</v>
      </c>
      <c r="X637" s="55" t="n">
        <f aca="false">IF(P637=0,0,ROUND((P637-Q637)/P637*100,2))</f>
        <v>32.8</v>
      </c>
      <c r="Y637" s="55" t="n">
        <f aca="false">IFERROR(G637-F637,"")</f>
        <v>0</v>
      </c>
      <c r="Z637" s="55" t="str">
        <f aca="false">IF(U637&lt;=0,"On Time","Late")</f>
        <v>Late</v>
      </c>
      <c r="AA637" s="55" t="str">
        <f aca="false">TEXT(E637,"yyyy-mm")</f>
        <v>2024-03</v>
      </c>
      <c r="AB637" s="55" t="n">
        <f aca="false">YEAR(E637)</f>
        <v>2024</v>
      </c>
    </row>
    <row r="638" customFormat="false" ht="15" hidden="false" customHeight="true" outlineLevel="0" collapsed="false">
      <c r="A638" s="52" t="s">
        <v>3108</v>
      </c>
      <c r="B638" s="52" t="s">
        <v>1790</v>
      </c>
      <c r="C638" s="52" t="s">
        <v>532</v>
      </c>
      <c r="D638" s="52" t="s">
        <v>3109</v>
      </c>
      <c r="E638" s="53" t="n">
        <v>45027</v>
      </c>
      <c r="F638" s="52" t="s">
        <v>3078</v>
      </c>
      <c r="G638" s="52" t="s">
        <v>3110</v>
      </c>
      <c r="H638" s="52" t="s">
        <v>15</v>
      </c>
      <c r="I638" s="52" t="s">
        <v>11</v>
      </c>
      <c r="J638" s="52" t="s">
        <v>481</v>
      </c>
      <c r="K638" s="52" t="n">
        <v>548</v>
      </c>
      <c r="L638" s="52" t="n">
        <v>548</v>
      </c>
      <c r="M638" s="52" t="n">
        <v>31.08</v>
      </c>
      <c r="N638" s="52" t="n">
        <v>12.2</v>
      </c>
      <c r="O638" s="54" t="n">
        <f aca="false">ROUND(M638*(1-N638/100),2)</f>
        <v>27.29</v>
      </c>
      <c r="P638" s="54" t="n">
        <f aca="false">ROUND(O638*L638,2)</f>
        <v>14954.92</v>
      </c>
      <c r="Q638" s="52" t="n">
        <v>6297.06</v>
      </c>
      <c r="R638" s="52" t="s">
        <v>396</v>
      </c>
      <c r="S638" s="54" t="n">
        <f aca="false">IF(K638=0,0,ROUND(L638/K638*100,2))</f>
        <v>100</v>
      </c>
      <c r="T638" s="52" t="s">
        <v>696</v>
      </c>
      <c r="U638" s="52" t="s">
        <v>36</v>
      </c>
      <c r="V638" s="52" t="n">
        <v>8657.86</v>
      </c>
      <c r="W638" s="55" t="n">
        <f aca="false">P638-Q638</f>
        <v>8657.86</v>
      </c>
      <c r="X638" s="55" t="n">
        <f aca="false">IF(P638=0,0,ROUND((P638-Q638)/P638*100,2))</f>
        <v>57.89</v>
      </c>
      <c r="Y638" s="55" t="n">
        <f aca="false">IFERROR(G638-F638,"")</f>
        <v>-1</v>
      </c>
      <c r="Z638" s="55" t="str">
        <f aca="false">IF(U638&lt;=0,"On Time","Late")</f>
        <v>Late</v>
      </c>
      <c r="AA638" s="55" t="str">
        <f aca="false">TEXT(E638,"yyyy-mm")</f>
        <v>2023-04</v>
      </c>
      <c r="AB638" s="55" t="n">
        <f aca="false">YEAR(E638)</f>
        <v>2023</v>
      </c>
    </row>
    <row r="639" customFormat="false" ht="15" hidden="false" customHeight="true" outlineLevel="0" collapsed="false">
      <c r="A639" s="56" t="s">
        <v>3111</v>
      </c>
      <c r="B639" s="56" t="s">
        <v>2712</v>
      </c>
      <c r="C639" s="56" t="s">
        <v>2535</v>
      </c>
      <c r="D639" s="56" t="s">
        <v>3028</v>
      </c>
      <c r="E639" s="57" t="n">
        <v>45456</v>
      </c>
      <c r="F639" s="56" t="s">
        <v>3112</v>
      </c>
      <c r="G639" s="56" t="s">
        <v>3112</v>
      </c>
      <c r="H639" s="56" t="s">
        <v>12</v>
      </c>
      <c r="I639" s="56" t="s">
        <v>11</v>
      </c>
      <c r="J639" s="56" t="s">
        <v>953</v>
      </c>
      <c r="K639" s="56" t="n">
        <v>1016</v>
      </c>
      <c r="L639" s="56" t="n">
        <v>1016</v>
      </c>
      <c r="M639" s="56" t="n">
        <v>973.88</v>
      </c>
      <c r="N639" s="56" t="n">
        <v>9.4</v>
      </c>
      <c r="O639" s="54" t="n">
        <f aca="false">ROUND(M639*(1-N639/100),2)</f>
        <v>882.34</v>
      </c>
      <c r="P639" s="54" t="n">
        <f aca="false">ROUND(O639*L639,2)</f>
        <v>896457.44</v>
      </c>
      <c r="Q639" s="56" t="n">
        <v>557457.78</v>
      </c>
      <c r="R639" s="56" t="s">
        <v>396</v>
      </c>
      <c r="S639" s="54" t="n">
        <f aca="false">IF(K639=0,0,ROUND(L639/K639*100,2))</f>
        <v>100</v>
      </c>
      <c r="T639" s="56" t="s">
        <v>420</v>
      </c>
      <c r="U639" s="56" t="s">
        <v>50</v>
      </c>
      <c r="V639" s="56" t="n">
        <v>338999.66</v>
      </c>
      <c r="W639" s="55" t="n">
        <f aca="false">P639-Q639</f>
        <v>338999.66</v>
      </c>
      <c r="X639" s="55" t="n">
        <f aca="false">IF(P639=0,0,ROUND((P639-Q639)/P639*100,2))</f>
        <v>37.82</v>
      </c>
      <c r="Y639" s="55" t="n">
        <f aca="false">IFERROR(G639-F639,"")</f>
        <v>0</v>
      </c>
      <c r="Z639" s="55" t="str">
        <f aca="false">IF(U639&lt;=0,"On Time","Late")</f>
        <v>Late</v>
      </c>
      <c r="AA639" s="55" t="str">
        <f aca="false">TEXT(E639,"yyyy-mm")</f>
        <v>2024-06</v>
      </c>
      <c r="AB639" s="55" t="n">
        <f aca="false">YEAR(E639)</f>
        <v>2024</v>
      </c>
    </row>
    <row r="640" customFormat="false" ht="15" hidden="false" customHeight="true" outlineLevel="0" collapsed="false">
      <c r="A640" s="52" t="s">
        <v>3113</v>
      </c>
      <c r="B640" s="52" t="s">
        <v>1034</v>
      </c>
      <c r="C640" s="52" t="s">
        <v>3114</v>
      </c>
      <c r="D640" s="52" t="s">
        <v>2828</v>
      </c>
      <c r="E640" s="53" t="n">
        <v>45542</v>
      </c>
      <c r="F640" s="52" t="s">
        <v>1275</v>
      </c>
      <c r="G640" s="52" t="s">
        <v>542</v>
      </c>
      <c r="H640" s="52" t="s">
        <v>15</v>
      </c>
      <c r="I640" s="52" t="s">
        <v>23</v>
      </c>
      <c r="J640" s="52" t="s">
        <v>765</v>
      </c>
      <c r="K640" s="52" t="n">
        <v>1933</v>
      </c>
      <c r="L640" s="52" t="n">
        <v>441</v>
      </c>
      <c r="M640" s="52" t="n">
        <v>314.82</v>
      </c>
      <c r="N640" s="52" t="n">
        <v>5.2</v>
      </c>
      <c r="O640" s="54" t="n">
        <f aca="false">ROUND(M640*(1-N640/100),2)</f>
        <v>298.45</v>
      </c>
      <c r="P640" s="54" t="n">
        <f aca="false">ROUND(O640*L640,2)</f>
        <v>131616.45</v>
      </c>
      <c r="Q640" s="52" t="n">
        <v>58391.11</v>
      </c>
      <c r="R640" s="52" t="s">
        <v>340</v>
      </c>
      <c r="S640" s="54" t="n">
        <f aca="false">IF(K640=0,0,ROUND(L640/K640*100,2))</f>
        <v>22.81</v>
      </c>
      <c r="T640" s="52" t="s">
        <v>587</v>
      </c>
      <c r="U640" s="52" t="s">
        <v>53</v>
      </c>
      <c r="V640" s="52" t="n">
        <v>73225.34</v>
      </c>
      <c r="W640" s="55" t="n">
        <f aca="false">P640-Q640</f>
        <v>73225.34</v>
      </c>
      <c r="X640" s="55" t="n">
        <f aca="false">IF(P640=0,0,ROUND((P640-Q640)/P640*100,2))</f>
        <v>55.64</v>
      </c>
      <c r="Y640" s="55" t="n">
        <f aca="false">IFERROR(G640-F640,"")</f>
        <v>3</v>
      </c>
      <c r="Z640" s="55" t="str">
        <f aca="false">IF(U640&lt;=0,"On Time","Late")</f>
        <v>Late</v>
      </c>
      <c r="AA640" s="55" t="str">
        <f aca="false">TEXT(E640,"yyyy-mm")</f>
        <v>2024-09</v>
      </c>
      <c r="AB640" s="55" t="n">
        <f aca="false">YEAR(E640)</f>
        <v>2024</v>
      </c>
    </row>
    <row r="641" customFormat="false" ht="15" hidden="false" customHeight="true" outlineLevel="0" collapsed="false">
      <c r="A641" s="56" t="s">
        <v>3115</v>
      </c>
      <c r="B641" s="56" t="s">
        <v>3116</v>
      </c>
      <c r="C641" s="56" t="s">
        <v>2960</v>
      </c>
      <c r="D641" s="56" t="s">
        <v>1715</v>
      </c>
      <c r="E641" s="57" t="n">
        <v>44736</v>
      </c>
      <c r="F641" s="56" t="s">
        <v>1521</v>
      </c>
      <c r="G641" s="56" t="s">
        <v>3034</v>
      </c>
      <c r="H641" s="56" t="s">
        <v>18</v>
      </c>
      <c r="I641" s="56" t="s">
        <v>25</v>
      </c>
      <c r="J641" s="56" t="s">
        <v>671</v>
      </c>
      <c r="K641" s="56" t="n">
        <v>209</v>
      </c>
      <c r="L641" s="56" t="n">
        <v>209</v>
      </c>
      <c r="M641" s="56" t="n">
        <v>98.5</v>
      </c>
      <c r="N641" s="56" t="n">
        <v>19</v>
      </c>
      <c r="O641" s="54" t="n">
        <f aca="false">ROUND(M641*(1-N641/100),2)</f>
        <v>79.79</v>
      </c>
      <c r="P641" s="54" t="n">
        <f aca="false">ROUND(O641*L641,2)</f>
        <v>16676.11</v>
      </c>
      <c r="Q641" s="56" t="n">
        <v>6814.75</v>
      </c>
      <c r="R641" s="56" t="s">
        <v>371</v>
      </c>
      <c r="S641" s="54" t="n">
        <f aca="false">IF(K641=0,0,ROUND(L641/K641*100,2))</f>
        <v>100</v>
      </c>
      <c r="T641" s="56" t="s">
        <v>1497</v>
      </c>
      <c r="U641" s="56" t="s">
        <v>24</v>
      </c>
      <c r="V641" s="56" t="n">
        <v>9861.36</v>
      </c>
      <c r="W641" s="55" t="n">
        <f aca="false">P641-Q641</f>
        <v>9861.36</v>
      </c>
      <c r="X641" s="55" t="n">
        <f aca="false">IF(P641=0,0,ROUND((P641-Q641)/P641*100,2))</f>
        <v>59.13</v>
      </c>
      <c r="Y641" s="55" t="n">
        <f aca="false">IFERROR(G641-F641,"")</f>
        <v>3</v>
      </c>
      <c r="Z641" s="55" t="str">
        <f aca="false">IF(U641&lt;=0,"On Time","Late")</f>
        <v>Late</v>
      </c>
      <c r="AA641" s="55" t="str">
        <f aca="false">TEXT(E641,"yyyy-mm")</f>
        <v>2022-06</v>
      </c>
      <c r="AB641" s="55" t="n">
        <f aca="false">YEAR(E641)</f>
        <v>2022</v>
      </c>
    </row>
    <row r="642" customFormat="false" ht="15" hidden="false" customHeight="true" outlineLevel="0" collapsed="false">
      <c r="A642" s="52" t="s">
        <v>3117</v>
      </c>
      <c r="B642" s="52" t="s">
        <v>326</v>
      </c>
      <c r="C642" s="52" t="s">
        <v>2117</v>
      </c>
      <c r="D642" s="52" t="s">
        <v>3118</v>
      </c>
      <c r="E642" s="53" t="n">
        <v>45264</v>
      </c>
      <c r="F642" s="52" t="s">
        <v>1295</v>
      </c>
      <c r="G642" s="52" t="s">
        <v>3119</v>
      </c>
      <c r="H642" s="52" t="s">
        <v>18</v>
      </c>
      <c r="I642" s="52" t="s">
        <v>25</v>
      </c>
      <c r="J642" s="52" t="s">
        <v>536</v>
      </c>
      <c r="K642" s="52" t="n">
        <v>1872</v>
      </c>
      <c r="L642" s="52" t="n">
        <v>1872</v>
      </c>
      <c r="M642" s="52" t="n">
        <v>321.11</v>
      </c>
      <c r="N642" s="52" t="n">
        <v>4.5</v>
      </c>
      <c r="O642" s="54" t="n">
        <f aca="false">ROUND(M642*(1-N642/100),2)</f>
        <v>306.66</v>
      </c>
      <c r="P642" s="54" t="n">
        <f aca="false">ROUND(O642*L642,2)</f>
        <v>574067.52</v>
      </c>
      <c r="Q642" s="52" t="n">
        <v>266603.95</v>
      </c>
      <c r="R642" s="52" t="s">
        <v>340</v>
      </c>
      <c r="S642" s="54" t="n">
        <f aca="false">IF(K642=0,0,ROUND(L642/K642*100,2))</f>
        <v>100</v>
      </c>
      <c r="T642" s="52" t="s">
        <v>552</v>
      </c>
      <c r="U642" s="52" t="s">
        <v>44</v>
      </c>
      <c r="V642" s="52" t="n">
        <v>307463.57</v>
      </c>
      <c r="W642" s="55" t="n">
        <f aca="false">P642-Q642</f>
        <v>307463.57</v>
      </c>
      <c r="X642" s="55" t="n">
        <f aca="false">IF(P642=0,0,ROUND((P642-Q642)/P642*100,2))</f>
        <v>53.56</v>
      </c>
      <c r="Y642" s="55" t="n">
        <f aca="false">IFERROR(G642-F642,"")</f>
        <v>2</v>
      </c>
      <c r="Z642" s="55" t="str">
        <f aca="false">IF(U642&lt;=0,"On Time","Late")</f>
        <v>Late</v>
      </c>
      <c r="AA642" s="55" t="str">
        <f aca="false">TEXT(E642,"yyyy-mm")</f>
        <v>2023-12</v>
      </c>
      <c r="AB642" s="55" t="n">
        <f aca="false">YEAR(E642)</f>
        <v>2023</v>
      </c>
    </row>
    <row r="643" customFormat="false" ht="15" hidden="false" customHeight="true" outlineLevel="0" collapsed="false">
      <c r="A643" s="56" t="s">
        <v>3120</v>
      </c>
      <c r="B643" s="56" t="s">
        <v>477</v>
      </c>
      <c r="C643" s="56" t="s">
        <v>3121</v>
      </c>
      <c r="D643" s="56" t="s">
        <v>3122</v>
      </c>
      <c r="E643" s="57" t="n">
        <v>44879</v>
      </c>
      <c r="F643" s="56" t="s">
        <v>3016</v>
      </c>
      <c r="G643" s="56" t="s">
        <v>2872</v>
      </c>
      <c r="H643" s="56" t="s">
        <v>18</v>
      </c>
      <c r="I643" s="56" t="s">
        <v>27</v>
      </c>
      <c r="J643" s="56" t="s">
        <v>1032</v>
      </c>
      <c r="K643" s="56" t="n">
        <v>372</v>
      </c>
      <c r="L643" s="56" t="n">
        <v>90</v>
      </c>
      <c r="M643" s="56" t="n">
        <v>215.22</v>
      </c>
      <c r="N643" s="56" t="n">
        <v>4.5</v>
      </c>
      <c r="O643" s="54" t="n">
        <f aca="false">ROUND(M643*(1-N643/100),2)</f>
        <v>205.54</v>
      </c>
      <c r="P643" s="54" t="n">
        <f aca="false">ROUND(O643*L643,2)</f>
        <v>18498.6</v>
      </c>
      <c r="Q643" s="56" t="n">
        <v>12264.36</v>
      </c>
      <c r="R643" s="56" t="s">
        <v>371</v>
      </c>
      <c r="S643" s="54" t="n">
        <f aca="false">IF(K643=0,0,ROUND(L643/K643*100,2))</f>
        <v>24.19</v>
      </c>
      <c r="T643" s="56" t="s">
        <v>849</v>
      </c>
      <c r="U643" s="56" t="s">
        <v>31</v>
      </c>
      <c r="V643" s="56" t="n">
        <v>6234.24</v>
      </c>
      <c r="W643" s="55" t="n">
        <f aca="false">P643-Q643</f>
        <v>6234.24</v>
      </c>
      <c r="X643" s="55" t="n">
        <f aca="false">IF(P643=0,0,ROUND((P643-Q643)/P643*100,2))</f>
        <v>33.7</v>
      </c>
      <c r="Y643" s="55" t="n">
        <f aca="false">IFERROR(G643-F643,"")</f>
        <v>1</v>
      </c>
      <c r="Z643" s="55" t="str">
        <f aca="false">IF(U643&lt;=0,"On Time","Late")</f>
        <v>Late</v>
      </c>
      <c r="AA643" s="55" t="str">
        <f aca="false">TEXT(E643,"yyyy-mm")</f>
        <v>2022-11</v>
      </c>
      <c r="AB643" s="55" t="n">
        <f aca="false">YEAR(E643)</f>
        <v>2022</v>
      </c>
    </row>
    <row r="644" customFormat="false" ht="15" hidden="false" customHeight="true" outlineLevel="0" collapsed="false">
      <c r="A644" s="52" t="s">
        <v>3123</v>
      </c>
      <c r="B644" s="52" t="s">
        <v>3124</v>
      </c>
      <c r="C644" s="52" t="s">
        <v>439</v>
      </c>
      <c r="D644" s="52" t="s">
        <v>1274</v>
      </c>
      <c r="E644" s="53" t="n">
        <v>45264</v>
      </c>
      <c r="F644" s="52" t="s">
        <v>3125</v>
      </c>
      <c r="G644" s="52" t="s">
        <v>2667</v>
      </c>
      <c r="H644" s="52" t="s">
        <v>12</v>
      </c>
      <c r="I644" s="52" t="s">
        <v>11</v>
      </c>
      <c r="J644" s="52" t="s">
        <v>1082</v>
      </c>
      <c r="K644" s="52" t="n">
        <v>1990</v>
      </c>
      <c r="L644" s="52" t="n">
        <v>1990</v>
      </c>
      <c r="M644" s="52" t="n">
        <v>47.82</v>
      </c>
      <c r="N644" s="52" t="n">
        <v>7.6</v>
      </c>
      <c r="O644" s="54" t="n">
        <f aca="false">ROUND(M644*(1-N644/100),2)</f>
        <v>44.19</v>
      </c>
      <c r="P644" s="54" t="n">
        <f aca="false">ROUND(O644*L644,2)</f>
        <v>87938.1</v>
      </c>
      <c r="Q644" s="52" t="n">
        <v>39541.3</v>
      </c>
      <c r="R644" s="52" t="s">
        <v>371</v>
      </c>
      <c r="S644" s="54" t="n">
        <f aca="false">IF(K644=0,0,ROUND(L644/K644*100,2))</f>
        <v>100</v>
      </c>
      <c r="T644" s="52" t="s">
        <v>412</v>
      </c>
      <c r="U644" s="52" t="s">
        <v>44</v>
      </c>
      <c r="V644" s="52" t="n">
        <v>48396.8</v>
      </c>
      <c r="W644" s="55" t="n">
        <f aca="false">P644-Q644</f>
        <v>48396.8</v>
      </c>
      <c r="X644" s="55" t="n">
        <f aca="false">IF(P644=0,0,ROUND((P644-Q644)/P644*100,2))</f>
        <v>55.04</v>
      </c>
      <c r="Y644" s="55" t="n">
        <f aca="false">IFERROR(G644-F644,"")</f>
        <v>1</v>
      </c>
      <c r="Z644" s="55" t="str">
        <f aca="false">IF(U644&lt;=0,"On Time","Late")</f>
        <v>Late</v>
      </c>
      <c r="AA644" s="55" t="str">
        <f aca="false">TEXT(E644,"yyyy-mm")</f>
        <v>2023-12</v>
      </c>
      <c r="AB644" s="55" t="n">
        <f aca="false">YEAR(E644)</f>
        <v>2023</v>
      </c>
    </row>
    <row r="645" customFormat="false" ht="15" hidden="false" customHeight="true" outlineLevel="0" collapsed="false">
      <c r="A645" s="56" t="s">
        <v>3126</v>
      </c>
      <c r="B645" s="56" t="s">
        <v>489</v>
      </c>
      <c r="C645" s="56" t="s">
        <v>3127</v>
      </c>
      <c r="D645" s="56" t="s">
        <v>3128</v>
      </c>
      <c r="E645" s="57" t="n">
        <v>44610</v>
      </c>
      <c r="F645" s="56" t="s">
        <v>410</v>
      </c>
      <c r="G645" s="56" t="s">
        <v>409</v>
      </c>
      <c r="H645" s="56" t="s">
        <v>12</v>
      </c>
      <c r="I645" s="56" t="s">
        <v>23</v>
      </c>
      <c r="J645" s="56" t="s">
        <v>395</v>
      </c>
      <c r="K645" s="56" t="n">
        <v>69</v>
      </c>
      <c r="L645" s="56" t="n">
        <v>69</v>
      </c>
      <c r="M645" s="56" t="n">
        <v>513.78</v>
      </c>
      <c r="N645" s="56" t="n">
        <v>13</v>
      </c>
      <c r="O645" s="54" t="n">
        <f aca="false">ROUND(M645*(1-N645/100),2)</f>
        <v>446.99</v>
      </c>
      <c r="P645" s="54" t="n">
        <f aca="false">ROUND(O645*L645,2)</f>
        <v>30842.31</v>
      </c>
      <c r="Q645" s="56" t="n">
        <v>17113.21</v>
      </c>
      <c r="R645" s="56" t="s">
        <v>371</v>
      </c>
      <c r="S645" s="54" t="n">
        <f aca="false">IF(K645=0,0,ROUND(L645/K645*100,2))</f>
        <v>100</v>
      </c>
      <c r="T645" s="56" t="s">
        <v>849</v>
      </c>
      <c r="U645" s="56" t="s">
        <v>13</v>
      </c>
      <c r="V645" s="56" t="n">
        <v>13729.1</v>
      </c>
      <c r="W645" s="55" t="n">
        <f aca="false">P645-Q645</f>
        <v>13729.1</v>
      </c>
      <c r="X645" s="55" t="n">
        <f aca="false">IF(P645=0,0,ROUND((P645-Q645)/P645*100,2))</f>
        <v>44.51</v>
      </c>
      <c r="Y645" s="55" t="n">
        <f aca="false">IFERROR(G645-F645,"")</f>
        <v>-1</v>
      </c>
      <c r="Z645" s="55" t="str">
        <f aca="false">IF(U645&lt;=0,"On Time","Late")</f>
        <v>Late</v>
      </c>
      <c r="AA645" s="55" t="str">
        <f aca="false">TEXT(E645,"yyyy-mm")</f>
        <v>2022-02</v>
      </c>
      <c r="AB645" s="55" t="n">
        <f aca="false">YEAR(E645)</f>
        <v>2022</v>
      </c>
    </row>
    <row r="646" customFormat="false" ht="15" hidden="false" customHeight="true" outlineLevel="0" collapsed="false">
      <c r="A646" s="52" t="s">
        <v>3129</v>
      </c>
      <c r="B646" s="52" t="s">
        <v>795</v>
      </c>
      <c r="C646" s="52" t="s">
        <v>1119</v>
      </c>
      <c r="D646" s="52" t="s">
        <v>3130</v>
      </c>
      <c r="E646" s="53" t="n">
        <v>44656</v>
      </c>
      <c r="F646" s="52" t="s">
        <v>442</v>
      </c>
      <c r="G646" s="52" t="s">
        <v>3131</v>
      </c>
      <c r="H646" s="52" t="s">
        <v>9</v>
      </c>
      <c r="I646" s="52" t="s">
        <v>17</v>
      </c>
      <c r="J646" s="52" t="s">
        <v>507</v>
      </c>
      <c r="K646" s="52" t="n">
        <v>471</v>
      </c>
      <c r="L646" s="52" t="n">
        <v>471</v>
      </c>
      <c r="M646" s="52" t="n">
        <v>777.9</v>
      </c>
      <c r="N646" s="52" t="n">
        <v>5.3</v>
      </c>
      <c r="O646" s="54" t="n">
        <f aca="false">ROUND(M646*(1-N646/100),2)</f>
        <v>736.67</v>
      </c>
      <c r="P646" s="54" t="n">
        <f aca="false">ROUND(O646*L646,2)</f>
        <v>346971.57</v>
      </c>
      <c r="Q646" s="52" t="n">
        <v>229086.26</v>
      </c>
      <c r="R646" s="52" t="s">
        <v>380</v>
      </c>
      <c r="S646" s="54" t="n">
        <f aca="false">IF(K646=0,0,ROUND(L646/K646*100,2))</f>
        <v>100</v>
      </c>
      <c r="T646" s="52" t="s">
        <v>372</v>
      </c>
      <c r="U646" s="52" t="s">
        <v>19</v>
      </c>
      <c r="V646" s="52" t="n">
        <v>117885.31</v>
      </c>
      <c r="W646" s="55" t="n">
        <f aca="false">P646-Q646</f>
        <v>117885.31</v>
      </c>
      <c r="X646" s="55" t="n">
        <f aca="false">IF(P646=0,0,ROUND((P646-Q646)/P646*100,2))</f>
        <v>33.98</v>
      </c>
      <c r="Y646" s="55" t="n">
        <f aca="false">IFERROR(G646-F646,"")</f>
        <v>1</v>
      </c>
      <c r="Z646" s="55" t="str">
        <f aca="false">IF(U646&lt;=0,"On Time","Late")</f>
        <v>Late</v>
      </c>
      <c r="AA646" s="55" t="str">
        <f aca="false">TEXT(E646,"yyyy-mm")</f>
        <v>2022-04</v>
      </c>
      <c r="AB646" s="55" t="n">
        <f aca="false">YEAR(E646)</f>
        <v>2022</v>
      </c>
    </row>
    <row r="647" customFormat="false" ht="15" hidden="false" customHeight="true" outlineLevel="0" collapsed="false">
      <c r="A647" s="56" t="s">
        <v>3132</v>
      </c>
      <c r="B647" s="56" t="s">
        <v>3116</v>
      </c>
      <c r="C647" s="56" t="s">
        <v>3133</v>
      </c>
      <c r="D647" s="56" t="s">
        <v>3096</v>
      </c>
      <c r="E647" s="57" t="n">
        <v>45394</v>
      </c>
      <c r="F647" s="56" t="s">
        <v>2617</v>
      </c>
      <c r="G647" s="56" t="s">
        <v>1857</v>
      </c>
      <c r="H647" s="56" t="s">
        <v>9</v>
      </c>
      <c r="I647" s="56" t="s">
        <v>17</v>
      </c>
      <c r="J647" s="56" t="s">
        <v>559</v>
      </c>
      <c r="K647" s="56" t="n">
        <v>423</v>
      </c>
      <c r="L647" s="56" t="n">
        <v>423</v>
      </c>
      <c r="M647" s="56" t="n">
        <v>161.22</v>
      </c>
      <c r="N647" s="56" t="n">
        <v>15.2</v>
      </c>
      <c r="O647" s="54" t="n">
        <f aca="false">ROUND(M647*(1-N647/100),2)</f>
        <v>136.71</v>
      </c>
      <c r="P647" s="54" t="n">
        <f aca="false">ROUND(O647*L647,2)</f>
        <v>57828.33</v>
      </c>
      <c r="Q647" s="56" t="n">
        <v>26889.18</v>
      </c>
      <c r="R647" s="56" t="s">
        <v>396</v>
      </c>
      <c r="S647" s="54" t="n">
        <f aca="false">IF(K647=0,0,ROUND(L647/K647*100,2))</f>
        <v>100</v>
      </c>
      <c r="T647" s="56" t="s">
        <v>552</v>
      </c>
      <c r="U647" s="56" t="s">
        <v>48</v>
      </c>
      <c r="V647" s="56" t="n">
        <v>30939.15</v>
      </c>
      <c r="W647" s="55" t="n">
        <f aca="false">P647-Q647</f>
        <v>30939.15</v>
      </c>
      <c r="X647" s="55" t="n">
        <f aca="false">IF(P647=0,0,ROUND((P647-Q647)/P647*100,2))</f>
        <v>53.5</v>
      </c>
      <c r="Y647" s="55" t="n">
        <f aca="false">IFERROR(G647-F647,"")</f>
        <v>1</v>
      </c>
      <c r="Z647" s="55" t="str">
        <f aca="false">IF(U647&lt;=0,"On Time","Late")</f>
        <v>Late</v>
      </c>
      <c r="AA647" s="55" t="str">
        <f aca="false">TEXT(E647,"yyyy-mm")</f>
        <v>2024-04</v>
      </c>
      <c r="AB647" s="55" t="n">
        <f aca="false">YEAR(E647)</f>
        <v>2024</v>
      </c>
    </row>
    <row r="648" customFormat="false" ht="15" hidden="false" customHeight="true" outlineLevel="0" collapsed="false">
      <c r="A648" s="52" t="s">
        <v>3134</v>
      </c>
      <c r="B648" s="52" t="s">
        <v>1529</v>
      </c>
      <c r="C648" s="52" t="s">
        <v>1994</v>
      </c>
      <c r="D648" s="52" t="s">
        <v>3135</v>
      </c>
      <c r="E648" s="53" t="n">
        <v>45220</v>
      </c>
      <c r="F648" s="52" t="s">
        <v>2229</v>
      </c>
      <c r="G648" s="52" t="s">
        <v>480</v>
      </c>
      <c r="H648" s="52" t="s">
        <v>15</v>
      </c>
      <c r="I648" s="52" t="s">
        <v>27</v>
      </c>
      <c r="J648" s="52" t="s">
        <v>627</v>
      </c>
      <c r="K648" s="52" t="n">
        <v>397</v>
      </c>
      <c r="L648" s="52" t="n">
        <v>397</v>
      </c>
      <c r="M648" s="52" t="n">
        <v>262.05</v>
      </c>
      <c r="N648" s="52" t="n">
        <v>1.2</v>
      </c>
      <c r="O648" s="54" t="n">
        <f aca="false">ROUND(M648*(1-N648/100),2)</f>
        <v>258.91</v>
      </c>
      <c r="P648" s="54" t="n">
        <f aca="false">ROUND(O648*L648,2)</f>
        <v>102787.27</v>
      </c>
      <c r="Q648" s="52" t="n">
        <v>58056.29</v>
      </c>
      <c r="R648" s="52" t="s">
        <v>396</v>
      </c>
      <c r="S648" s="54" t="n">
        <f aca="false">IF(K648=0,0,ROUND(L648/K648*100,2))</f>
        <v>100</v>
      </c>
      <c r="T648" s="52" t="s">
        <v>412</v>
      </c>
      <c r="U648" s="52" t="s">
        <v>42</v>
      </c>
      <c r="V648" s="52" t="n">
        <v>44730.98</v>
      </c>
      <c r="W648" s="55" t="n">
        <f aca="false">P648-Q648</f>
        <v>44730.98</v>
      </c>
      <c r="X648" s="55" t="n">
        <f aca="false">IF(P648=0,0,ROUND((P648-Q648)/P648*100,2))</f>
        <v>43.52</v>
      </c>
      <c r="Y648" s="55" t="n">
        <f aca="false">IFERROR(G648-F648,"")</f>
        <v>2</v>
      </c>
      <c r="Z648" s="55" t="str">
        <f aca="false">IF(U648&lt;=0,"On Time","Late")</f>
        <v>Late</v>
      </c>
      <c r="AA648" s="55" t="str">
        <f aca="false">TEXT(E648,"yyyy-mm")</f>
        <v>2023-10</v>
      </c>
      <c r="AB648" s="55" t="n">
        <f aca="false">YEAR(E648)</f>
        <v>2023</v>
      </c>
    </row>
    <row r="649" customFormat="false" ht="15" hidden="false" customHeight="true" outlineLevel="0" collapsed="false">
      <c r="A649" s="56" t="s">
        <v>3136</v>
      </c>
      <c r="B649" s="56" t="s">
        <v>801</v>
      </c>
      <c r="C649" s="56" t="s">
        <v>3137</v>
      </c>
      <c r="D649" s="56" t="s">
        <v>3138</v>
      </c>
      <c r="E649" s="57" t="n">
        <v>44788</v>
      </c>
      <c r="F649" s="56" t="s">
        <v>2880</v>
      </c>
      <c r="G649" s="56" t="s">
        <v>2100</v>
      </c>
      <c r="H649" s="56" t="s">
        <v>18</v>
      </c>
      <c r="I649" s="56" t="s">
        <v>23</v>
      </c>
      <c r="J649" s="56" t="s">
        <v>634</v>
      </c>
      <c r="K649" s="56" t="n">
        <v>1760</v>
      </c>
      <c r="L649" s="56" t="n">
        <v>1760</v>
      </c>
      <c r="M649" s="56" t="n">
        <v>366.08</v>
      </c>
      <c r="N649" s="56" t="n">
        <v>19.6</v>
      </c>
      <c r="O649" s="54" t="n">
        <f aca="false">ROUND(M649*(1-N649/100),2)</f>
        <v>294.33</v>
      </c>
      <c r="P649" s="54" t="n">
        <f aca="false">ROUND(O649*L649,2)</f>
        <v>518020.8</v>
      </c>
      <c r="Q649" s="56" t="n">
        <v>323999.52</v>
      </c>
      <c r="R649" s="56" t="s">
        <v>371</v>
      </c>
      <c r="S649" s="54" t="n">
        <f aca="false">IF(K649=0,0,ROUND(L649/K649*100,2))</f>
        <v>100</v>
      </c>
      <c r="T649" s="56" t="s">
        <v>467</v>
      </c>
      <c r="U649" s="56" t="s">
        <v>28</v>
      </c>
      <c r="V649" s="56" t="n">
        <v>194021.28</v>
      </c>
      <c r="W649" s="55" t="n">
        <f aca="false">P649-Q649</f>
        <v>194021.28</v>
      </c>
      <c r="X649" s="55" t="n">
        <f aca="false">IF(P649=0,0,ROUND((P649-Q649)/P649*100,2))</f>
        <v>37.45</v>
      </c>
      <c r="Y649" s="55" t="n">
        <f aca="false">IFERROR(G649-F649,"")</f>
        <v>1</v>
      </c>
      <c r="Z649" s="55" t="str">
        <f aca="false">IF(U649&lt;=0,"On Time","Late")</f>
        <v>Late</v>
      </c>
      <c r="AA649" s="55" t="str">
        <f aca="false">TEXT(E649,"yyyy-mm")</f>
        <v>2022-08</v>
      </c>
      <c r="AB649" s="55" t="n">
        <f aca="false">YEAR(E649)</f>
        <v>2022</v>
      </c>
    </row>
    <row r="650" customFormat="false" ht="15" hidden="false" customHeight="true" outlineLevel="0" collapsed="false">
      <c r="A650" s="52" t="s">
        <v>3139</v>
      </c>
      <c r="B650" s="52" t="s">
        <v>666</v>
      </c>
      <c r="C650" s="52" t="s">
        <v>1174</v>
      </c>
      <c r="D650" s="52" t="s">
        <v>1260</v>
      </c>
      <c r="E650" s="53" t="n">
        <v>45310</v>
      </c>
      <c r="F650" s="52" t="s">
        <v>3140</v>
      </c>
      <c r="G650" s="52" t="s">
        <v>2482</v>
      </c>
      <c r="H650" s="52" t="s">
        <v>18</v>
      </c>
      <c r="I650" s="52" t="s">
        <v>17</v>
      </c>
      <c r="J650" s="52" t="s">
        <v>458</v>
      </c>
      <c r="K650" s="52" t="n">
        <v>1733</v>
      </c>
      <c r="L650" s="52" t="n">
        <v>1733</v>
      </c>
      <c r="M650" s="52" t="n">
        <v>373.06</v>
      </c>
      <c r="N650" s="52" t="n">
        <v>10.6</v>
      </c>
      <c r="O650" s="54" t="n">
        <f aca="false">ROUND(M650*(1-N650/100),2)</f>
        <v>333.52</v>
      </c>
      <c r="P650" s="54" t="n">
        <f aca="false">ROUND(O650*L650,2)</f>
        <v>577990.16</v>
      </c>
      <c r="Q650" s="52" t="n">
        <v>362529.8</v>
      </c>
      <c r="R650" s="52" t="s">
        <v>371</v>
      </c>
      <c r="S650" s="54" t="n">
        <f aca="false">IF(K650=0,0,ROUND(L650/K650*100,2))</f>
        <v>100</v>
      </c>
      <c r="T650" s="52" t="s">
        <v>381</v>
      </c>
      <c r="U650" s="52" t="s">
        <v>45</v>
      </c>
      <c r="V650" s="52" t="n">
        <v>215460.36</v>
      </c>
      <c r="W650" s="55" t="n">
        <f aca="false">P650-Q650</f>
        <v>215460.36</v>
      </c>
      <c r="X650" s="55" t="n">
        <f aca="false">IF(P650=0,0,ROUND((P650-Q650)/P650*100,2))</f>
        <v>37.28</v>
      </c>
      <c r="Y650" s="55" t="n">
        <f aca="false">IFERROR(G650-F650,"")</f>
        <v>-1</v>
      </c>
      <c r="Z650" s="55" t="str">
        <f aca="false">IF(U650&lt;=0,"On Time","Late")</f>
        <v>Late</v>
      </c>
      <c r="AA650" s="55" t="str">
        <f aca="false">TEXT(E650,"yyyy-mm")</f>
        <v>2024-01</v>
      </c>
      <c r="AB650" s="55" t="n">
        <f aca="false">YEAR(E650)</f>
        <v>2024</v>
      </c>
    </row>
    <row r="651" customFormat="false" ht="15" hidden="false" customHeight="true" outlineLevel="0" collapsed="false">
      <c r="A651" s="56" t="s">
        <v>3141</v>
      </c>
      <c r="B651" s="56" t="s">
        <v>3142</v>
      </c>
      <c r="C651" s="56" t="s">
        <v>1091</v>
      </c>
      <c r="D651" s="56" t="s">
        <v>3143</v>
      </c>
      <c r="E651" s="57" t="n">
        <v>45404</v>
      </c>
      <c r="F651" s="56" t="s">
        <v>2540</v>
      </c>
      <c r="G651" s="56" t="s">
        <v>1324</v>
      </c>
      <c r="H651" s="56" t="s">
        <v>15</v>
      </c>
      <c r="I651" s="56" t="s">
        <v>27</v>
      </c>
      <c r="J651" s="56" t="s">
        <v>937</v>
      </c>
      <c r="K651" s="56" t="n">
        <v>927</v>
      </c>
      <c r="L651" s="56" t="n">
        <v>927</v>
      </c>
      <c r="M651" s="56" t="n">
        <v>663.88</v>
      </c>
      <c r="N651" s="56" t="n">
        <v>5.5</v>
      </c>
      <c r="O651" s="54" t="n">
        <f aca="false">ROUND(M651*(1-N651/100),2)</f>
        <v>627.37</v>
      </c>
      <c r="P651" s="54" t="n">
        <f aca="false">ROUND(O651*L651,2)</f>
        <v>581571.99</v>
      </c>
      <c r="Q651" s="56" t="n">
        <v>317743.33</v>
      </c>
      <c r="R651" s="56" t="s">
        <v>371</v>
      </c>
      <c r="S651" s="54" t="n">
        <f aca="false">IF(K651=0,0,ROUND(L651/K651*100,2))</f>
        <v>100</v>
      </c>
      <c r="T651" s="56" t="s">
        <v>420</v>
      </c>
      <c r="U651" s="56" t="s">
        <v>48</v>
      </c>
      <c r="V651" s="56" t="n">
        <v>263828.66</v>
      </c>
      <c r="W651" s="55" t="n">
        <f aca="false">P651-Q651</f>
        <v>263828.66</v>
      </c>
      <c r="X651" s="55" t="n">
        <f aca="false">IF(P651=0,0,ROUND((P651-Q651)/P651*100,2))</f>
        <v>45.36</v>
      </c>
      <c r="Y651" s="55" t="n">
        <f aca="false">IFERROR(G651-F651,"")</f>
        <v>3</v>
      </c>
      <c r="Z651" s="55" t="str">
        <f aca="false">IF(U651&lt;=0,"On Time","Late")</f>
        <v>Late</v>
      </c>
      <c r="AA651" s="55" t="str">
        <f aca="false">TEXT(E651,"yyyy-mm")</f>
        <v>2024-04</v>
      </c>
      <c r="AB651" s="55" t="n">
        <f aca="false">YEAR(E651)</f>
        <v>2024</v>
      </c>
    </row>
    <row r="652" customFormat="false" ht="15" hidden="false" customHeight="true" outlineLevel="0" collapsed="false">
      <c r="A652" s="52" t="s">
        <v>3144</v>
      </c>
      <c r="B652" s="52" t="s">
        <v>3145</v>
      </c>
      <c r="C652" s="52" t="s">
        <v>3146</v>
      </c>
      <c r="D652" s="52" t="s">
        <v>3147</v>
      </c>
      <c r="E652" s="53" t="n">
        <v>44974</v>
      </c>
      <c r="F652" s="52" t="s">
        <v>2988</v>
      </c>
      <c r="G652" s="52" t="s">
        <v>2989</v>
      </c>
      <c r="H652" s="52" t="s">
        <v>21</v>
      </c>
      <c r="I652" s="52" t="s">
        <v>23</v>
      </c>
      <c r="J652" s="52" t="s">
        <v>900</v>
      </c>
      <c r="K652" s="52" t="n">
        <v>982</v>
      </c>
      <c r="L652" s="52" t="n">
        <v>982</v>
      </c>
      <c r="M652" s="52" t="n">
        <v>801.21</v>
      </c>
      <c r="N652" s="52" t="n">
        <v>8.3</v>
      </c>
      <c r="O652" s="54" t="n">
        <f aca="false">ROUND(M652*(1-N652/100),2)</f>
        <v>734.71</v>
      </c>
      <c r="P652" s="54" t="n">
        <f aca="false">ROUND(O652*L652,2)</f>
        <v>721485.22</v>
      </c>
      <c r="Q652" s="52" t="n">
        <v>351799.3</v>
      </c>
      <c r="R652" s="52" t="s">
        <v>371</v>
      </c>
      <c r="S652" s="54" t="n">
        <f aca="false">IF(K652=0,0,ROUND(L652/K652*100,2))</f>
        <v>100</v>
      </c>
      <c r="T652" s="52" t="s">
        <v>428</v>
      </c>
      <c r="U652" s="52" t="s">
        <v>34</v>
      </c>
      <c r="V652" s="52" t="n">
        <v>369685.92</v>
      </c>
      <c r="W652" s="55" t="n">
        <f aca="false">P652-Q652</f>
        <v>369685.92</v>
      </c>
      <c r="X652" s="55" t="n">
        <f aca="false">IF(P652=0,0,ROUND((P652-Q652)/P652*100,2))</f>
        <v>51.24</v>
      </c>
      <c r="Y652" s="55" t="n">
        <f aca="false">IFERROR(G652-F652,"")</f>
        <v>2</v>
      </c>
      <c r="Z652" s="55" t="str">
        <f aca="false">IF(U652&lt;=0,"On Time","Late")</f>
        <v>Late</v>
      </c>
      <c r="AA652" s="55" t="str">
        <f aca="false">TEXT(E652,"yyyy-mm")</f>
        <v>2023-02</v>
      </c>
      <c r="AB652" s="55" t="n">
        <f aca="false">YEAR(E652)</f>
        <v>2023</v>
      </c>
    </row>
    <row r="653" customFormat="false" ht="15" hidden="false" customHeight="true" outlineLevel="0" collapsed="false">
      <c r="A653" s="56" t="s">
        <v>3148</v>
      </c>
      <c r="B653" s="56" t="s">
        <v>1752</v>
      </c>
      <c r="C653" s="56" t="s">
        <v>1069</v>
      </c>
      <c r="D653" s="56" t="s">
        <v>1338</v>
      </c>
      <c r="E653" s="57" t="n">
        <v>44984</v>
      </c>
      <c r="F653" s="56" t="s">
        <v>3149</v>
      </c>
      <c r="G653" s="56" t="s">
        <v>3150</v>
      </c>
      <c r="H653" s="56" t="s">
        <v>9</v>
      </c>
      <c r="I653" s="56" t="s">
        <v>23</v>
      </c>
      <c r="J653" s="56" t="s">
        <v>730</v>
      </c>
      <c r="K653" s="56" t="n">
        <v>1032</v>
      </c>
      <c r="L653" s="56" t="n">
        <v>123</v>
      </c>
      <c r="M653" s="56" t="n">
        <v>615</v>
      </c>
      <c r="N653" s="56" t="n">
        <v>6.6</v>
      </c>
      <c r="O653" s="54" t="n">
        <f aca="false">ROUND(M653*(1-N653/100),2)</f>
        <v>574.41</v>
      </c>
      <c r="P653" s="54" t="n">
        <f aca="false">ROUND(O653*L653,2)</f>
        <v>70652.43</v>
      </c>
      <c r="Q653" s="56" t="n">
        <v>33342.16</v>
      </c>
      <c r="R653" s="56" t="s">
        <v>380</v>
      </c>
      <c r="S653" s="54" t="n">
        <f aca="false">IF(K653=0,0,ROUND(L653/K653*100,2))</f>
        <v>11.92</v>
      </c>
      <c r="T653" s="56" t="s">
        <v>573</v>
      </c>
      <c r="U653" s="56" t="s">
        <v>34</v>
      </c>
      <c r="V653" s="56" t="n">
        <v>37310.27</v>
      </c>
      <c r="W653" s="55" t="n">
        <f aca="false">P653-Q653</f>
        <v>37310.27</v>
      </c>
      <c r="X653" s="55" t="n">
        <f aca="false">IF(P653=0,0,ROUND((P653-Q653)/P653*100,2))</f>
        <v>52.81</v>
      </c>
      <c r="Y653" s="55" t="n">
        <f aca="false">IFERROR(G653-F653,"")</f>
        <v>3</v>
      </c>
      <c r="Z653" s="55" t="str">
        <f aca="false">IF(U653&lt;=0,"On Time","Late")</f>
        <v>Late</v>
      </c>
      <c r="AA653" s="55" t="str">
        <f aca="false">TEXT(E653,"yyyy-mm")</f>
        <v>2023-02</v>
      </c>
      <c r="AB653" s="55" t="n">
        <f aca="false">YEAR(E653)</f>
        <v>2023</v>
      </c>
    </row>
    <row r="654" customFormat="false" ht="15" hidden="false" customHeight="true" outlineLevel="0" collapsed="false">
      <c r="A654" s="52" t="s">
        <v>3151</v>
      </c>
      <c r="B654" s="52" t="s">
        <v>3152</v>
      </c>
      <c r="C654" s="52" t="s">
        <v>2846</v>
      </c>
      <c r="D654" s="52" t="s">
        <v>376</v>
      </c>
      <c r="E654" s="53" t="n">
        <v>45138</v>
      </c>
      <c r="F654" s="52" t="s">
        <v>1748</v>
      </c>
      <c r="G654" s="52" t="s">
        <v>513</v>
      </c>
      <c r="H654" s="52" t="s">
        <v>15</v>
      </c>
      <c r="I654" s="52" t="s">
        <v>14</v>
      </c>
      <c r="J654" s="52" t="s">
        <v>1455</v>
      </c>
      <c r="K654" s="52" t="n">
        <v>836</v>
      </c>
      <c r="L654" s="52" t="n">
        <v>836</v>
      </c>
      <c r="M654" s="52" t="n">
        <v>333.08</v>
      </c>
      <c r="N654" s="52" t="n">
        <v>19.9</v>
      </c>
      <c r="O654" s="54" t="n">
        <f aca="false">ROUND(M654*(1-N654/100),2)</f>
        <v>266.8</v>
      </c>
      <c r="P654" s="54" t="n">
        <f aca="false">ROUND(O654*L654,2)</f>
        <v>223044.8</v>
      </c>
      <c r="Q654" s="52" t="n">
        <v>122039.02</v>
      </c>
      <c r="R654" s="52" t="s">
        <v>396</v>
      </c>
      <c r="S654" s="54" t="n">
        <f aca="false">IF(K654=0,0,ROUND(L654/K654*100,2))</f>
        <v>100</v>
      </c>
      <c r="T654" s="52" t="s">
        <v>1497</v>
      </c>
      <c r="U654" s="52" t="s">
        <v>39</v>
      </c>
      <c r="V654" s="52" t="n">
        <v>101005.78</v>
      </c>
      <c r="W654" s="55" t="n">
        <f aca="false">P654-Q654</f>
        <v>101005.78</v>
      </c>
      <c r="X654" s="55" t="n">
        <f aca="false">IF(P654=0,0,ROUND((P654-Q654)/P654*100,2))</f>
        <v>45.28</v>
      </c>
      <c r="Y654" s="55" t="n">
        <f aca="false">IFERROR(G654-F654,"")</f>
        <v>3</v>
      </c>
      <c r="Z654" s="55" t="str">
        <f aca="false">IF(U654&lt;=0,"On Time","Late")</f>
        <v>Late</v>
      </c>
      <c r="AA654" s="55" t="str">
        <f aca="false">TEXT(E654,"yyyy-mm")</f>
        <v>2023-07</v>
      </c>
      <c r="AB654" s="55" t="n">
        <f aca="false">YEAR(E654)</f>
        <v>2023</v>
      </c>
    </row>
    <row r="655" customFormat="false" ht="15" hidden="false" customHeight="true" outlineLevel="0" collapsed="false">
      <c r="A655" s="56" t="s">
        <v>3153</v>
      </c>
      <c r="B655" s="56" t="s">
        <v>1023</v>
      </c>
      <c r="C655" s="56" t="s">
        <v>1448</v>
      </c>
      <c r="D655" s="56" t="s">
        <v>2412</v>
      </c>
      <c r="E655" s="57" t="n">
        <v>44903</v>
      </c>
      <c r="F655" s="56" t="s">
        <v>2039</v>
      </c>
      <c r="G655" s="56" t="s">
        <v>2781</v>
      </c>
      <c r="H655" s="56" t="s">
        <v>21</v>
      </c>
      <c r="I655" s="56" t="s">
        <v>11</v>
      </c>
      <c r="J655" s="56" t="s">
        <v>1066</v>
      </c>
      <c r="K655" s="56" t="n">
        <v>213</v>
      </c>
      <c r="L655" s="56" t="n">
        <v>213</v>
      </c>
      <c r="M655" s="56" t="n">
        <v>529.37</v>
      </c>
      <c r="N655" s="56" t="n">
        <v>6</v>
      </c>
      <c r="O655" s="54" t="n">
        <f aca="false">ROUND(M655*(1-N655/100),2)</f>
        <v>497.61</v>
      </c>
      <c r="P655" s="54" t="n">
        <f aca="false">ROUND(O655*L655,2)</f>
        <v>105990.93</v>
      </c>
      <c r="Q655" s="56" t="n">
        <v>66712.53</v>
      </c>
      <c r="R655" s="56" t="s">
        <v>340</v>
      </c>
      <c r="S655" s="54" t="n">
        <f aca="false">IF(K655=0,0,ROUND(L655/K655*100,2))</f>
        <v>100</v>
      </c>
      <c r="T655" s="56" t="s">
        <v>348</v>
      </c>
      <c r="U655" s="56" t="s">
        <v>32</v>
      </c>
      <c r="V655" s="56" t="n">
        <v>39278.4</v>
      </c>
      <c r="W655" s="55" t="n">
        <f aca="false">P655-Q655</f>
        <v>39278.4</v>
      </c>
      <c r="X655" s="55" t="n">
        <f aca="false">IF(P655=0,0,ROUND((P655-Q655)/P655*100,2))</f>
        <v>37.06</v>
      </c>
      <c r="Y655" s="55" t="n">
        <f aca="false">IFERROR(G655-F655,"")</f>
        <v>1</v>
      </c>
      <c r="Z655" s="55" t="str">
        <f aca="false">IF(U655&lt;=0,"On Time","Late")</f>
        <v>Late</v>
      </c>
      <c r="AA655" s="55" t="str">
        <f aca="false">TEXT(E655,"yyyy-mm")</f>
        <v>2022-12</v>
      </c>
      <c r="AB655" s="55" t="n">
        <f aca="false">YEAR(E655)</f>
        <v>2022</v>
      </c>
    </row>
    <row r="656" customFormat="false" ht="15" hidden="false" customHeight="true" outlineLevel="0" collapsed="false">
      <c r="A656" s="52" t="s">
        <v>3154</v>
      </c>
      <c r="B656" s="52" t="s">
        <v>581</v>
      </c>
      <c r="C656" s="52" t="s">
        <v>3155</v>
      </c>
      <c r="D656" s="52" t="s">
        <v>3156</v>
      </c>
      <c r="E656" s="53" t="n">
        <v>45363</v>
      </c>
      <c r="F656" s="52" t="s">
        <v>1505</v>
      </c>
      <c r="G656" s="52" t="s">
        <v>3157</v>
      </c>
      <c r="H656" s="52" t="s">
        <v>15</v>
      </c>
      <c r="I656" s="52" t="s">
        <v>27</v>
      </c>
      <c r="J656" s="52" t="s">
        <v>466</v>
      </c>
      <c r="K656" s="52" t="n">
        <v>555</v>
      </c>
      <c r="L656" s="52" t="n">
        <v>555</v>
      </c>
      <c r="M656" s="52" t="n">
        <v>620.18</v>
      </c>
      <c r="N656" s="52" t="n">
        <v>17.5</v>
      </c>
      <c r="O656" s="54" t="n">
        <f aca="false">ROUND(M656*(1-N656/100),2)</f>
        <v>511.65</v>
      </c>
      <c r="P656" s="54" t="n">
        <f aca="false">ROUND(O656*L656,2)</f>
        <v>283965.75</v>
      </c>
      <c r="Q656" s="52" t="n">
        <v>166480.14</v>
      </c>
      <c r="R656" s="52" t="s">
        <v>396</v>
      </c>
      <c r="S656" s="54" t="n">
        <f aca="false">IF(K656=0,0,ROUND(L656/K656*100,2))</f>
        <v>100</v>
      </c>
      <c r="T656" s="52" t="s">
        <v>1046</v>
      </c>
      <c r="U656" s="52" t="s">
        <v>47</v>
      </c>
      <c r="V656" s="52" t="n">
        <v>117485.61</v>
      </c>
      <c r="W656" s="55" t="n">
        <f aca="false">P656-Q656</f>
        <v>117485.61</v>
      </c>
      <c r="X656" s="55" t="n">
        <f aca="false">IF(P656=0,0,ROUND((P656-Q656)/P656*100,2))</f>
        <v>41.37</v>
      </c>
      <c r="Y656" s="55" t="n">
        <f aca="false">IFERROR(G656-F656,"")</f>
        <v>3</v>
      </c>
      <c r="Z656" s="55" t="str">
        <f aca="false">IF(U656&lt;=0,"On Time","Late")</f>
        <v>Late</v>
      </c>
      <c r="AA656" s="55" t="str">
        <f aca="false">TEXT(E656,"yyyy-mm")</f>
        <v>2024-03</v>
      </c>
      <c r="AB656" s="55" t="n">
        <f aca="false">YEAR(E656)</f>
        <v>2024</v>
      </c>
    </row>
    <row r="657" customFormat="false" ht="15" hidden="false" customHeight="true" outlineLevel="0" collapsed="false">
      <c r="A657" s="56" t="s">
        <v>3158</v>
      </c>
      <c r="B657" s="56" t="s">
        <v>2495</v>
      </c>
      <c r="C657" s="56" t="s">
        <v>3159</v>
      </c>
      <c r="D657" s="56" t="s">
        <v>2822</v>
      </c>
      <c r="E657" s="57" t="n">
        <v>45415</v>
      </c>
      <c r="F657" s="56" t="s">
        <v>2257</v>
      </c>
      <c r="G657" s="56" t="s">
        <v>3160</v>
      </c>
      <c r="H657" s="56" t="s">
        <v>18</v>
      </c>
      <c r="I657" s="56" t="s">
        <v>11</v>
      </c>
      <c r="J657" s="56" t="s">
        <v>339</v>
      </c>
      <c r="K657" s="56" t="n">
        <v>345</v>
      </c>
      <c r="L657" s="56" t="n">
        <v>345</v>
      </c>
      <c r="M657" s="56" t="n">
        <v>746.29</v>
      </c>
      <c r="N657" s="56" t="n">
        <v>5.8</v>
      </c>
      <c r="O657" s="54" t="n">
        <f aca="false">ROUND(M657*(1-N657/100),2)</f>
        <v>703.01</v>
      </c>
      <c r="P657" s="54" t="n">
        <f aca="false">ROUND(O657*L657,2)</f>
        <v>242538.45</v>
      </c>
      <c r="Q657" s="56" t="n">
        <v>157218.93</v>
      </c>
      <c r="R657" s="56" t="s">
        <v>371</v>
      </c>
      <c r="S657" s="54" t="n">
        <f aca="false">IF(K657=0,0,ROUND(L657/K657*100,2))</f>
        <v>100</v>
      </c>
      <c r="T657" s="56" t="s">
        <v>355</v>
      </c>
      <c r="U657" s="56" t="s">
        <v>49</v>
      </c>
      <c r="V657" s="56" t="n">
        <v>85319.52</v>
      </c>
      <c r="W657" s="55" t="n">
        <f aca="false">P657-Q657</f>
        <v>85319.52</v>
      </c>
      <c r="X657" s="55" t="n">
        <f aca="false">IF(P657=0,0,ROUND((P657-Q657)/P657*100,2))</f>
        <v>35.18</v>
      </c>
      <c r="Y657" s="55" t="n">
        <f aca="false">IFERROR(G657-F657,"")</f>
        <v>-1</v>
      </c>
      <c r="Z657" s="55" t="str">
        <f aca="false">IF(U657&lt;=0,"On Time","Late")</f>
        <v>Late</v>
      </c>
      <c r="AA657" s="55" t="str">
        <f aca="false">TEXT(E657,"yyyy-mm")</f>
        <v>2024-05</v>
      </c>
      <c r="AB657" s="55" t="n">
        <f aca="false">YEAR(E657)</f>
        <v>2024</v>
      </c>
    </row>
    <row r="658" customFormat="false" ht="15" hidden="false" customHeight="true" outlineLevel="0" collapsed="false">
      <c r="A658" s="52" t="s">
        <v>3161</v>
      </c>
      <c r="B658" s="52" t="s">
        <v>3162</v>
      </c>
      <c r="C658" s="52" t="s">
        <v>3163</v>
      </c>
      <c r="D658" s="52" t="s">
        <v>2147</v>
      </c>
      <c r="E658" s="53" t="n">
        <v>44750</v>
      </c>
      <c r="F658" s="52" t="s">
        <v>563</v>
      </c>
      <c r="G658" s="52" t="s">
        <v>563</v>
      </c>
      <c r="H658" s="52" t="s">
        <v>15</v>
      </c>
      <c r="I658" s="52" t="s">
        <v>17</v>
      </c>
      <c r="J658" s="52" t="s">
        <v>1197</v>
      </c>
      <c r="K658" s="52" t="n">
        <v>1514</v>
      </c>
      <c r="L658" s="52" t="n">
        <v>1514</v>
      </c>
      <c r="M658" s="52" t="n">
        <v>107.93</v>
      </c>
      <c r="N658" s="52" t="n">
        <v>8.6</v>
      </c>
      <c r="O658" s="54" t="n">
        <f aca="false">ROUND(M658*(1-N658/100),2)</f>
        <v>98.65</v>
      </c>
      <c r="P658" s="54" t="n">
        <f aca="false">ROUND(O658*L658,2)</f>
        <v>149356.1</v>
      </c>
      <c r="Q658" s="52" t="n">
        <v>92738.36</v>
      </c>
      <c r="R658" s="52" t="s">
        <v>332</v>
      </c>
      <c r="S658" s="54" t="n">
        <f aca="false">IF(K658=0,0,ROUND(L658/K658*100,2))</f>
        <v>100</v>
      </c>
      <c r="T658" s="52" t="s">
        <v>885</v>
      </c>
      <c r="U658" s="52" t="s">
        <v>26</v>
      </c>
      <c r="V658" s="52" t="n">
        <v>56617.74</v>
      </c>
      <c r="W658" s="55" t="n">
        <f aca="false">P658-Q658</f>
        <v>56617.74</v>
      </c>
      <c r="X658" s="55" t="n">
        <f aca="false">IF(P658=0,0,ROUND((P658-Q658)/P658*100,2))</f>
        <v>37.91</v>
      </c>
      <c r="Y658" s="55" t="n">
        <f aca="false">IFERROR(G658-F658,"")</f>
        <v>0</v>
      </c>
      <c r="Z658" s="55" t="str">
        <f aca="false">IF(U658&lt;=0,"On Time","Late")</f>
        <v>Late</v>
      </c>
      <c r="AA658" s="55" t="str">
        <f aca="false">TEXT(E658,"yyyy-mm")</f>
        <v>2022-07</v>
      </c>
      <c r="AB658" s="55" t="n">
        <f aca="false">YEAR(E658)</f>
        <v>2022</v>
      </c>
    </row>
    <row r="659" customFormat="false" ht="15" hidden="false" customHeight="true" outlineLevel="0" collapsed="false">
      <c r="A659" s="56" t="s">
        <v>3164</v>
      </c>
      <c r="B659" s="56" t="s">
        <v>3152</v>
      </c>
      <c r="C659" s="56" t="s">
        <v>3165</v>
      </c>
      <c r="D659" s="56" t="s">
        <v>3166</v>
      </c>
      <c r="E659" s="57" t="n">
        <v>44699</v>
      </c>
      <c r="F659" s="56" t="s">
        <v>3167</v>
      </c>
      <c r="G659" s="56" t="s">
        <v>3167</v>
      </c>
      <c r="H659" s="56" t="s">
        <v>21</v>
      </c>
      <c r="I659" s="56" t="s">
        <v>25</v>
      </c>
      <c r="J659" s="56" t="s">
        <v>678</v>
      </c>
      <c r="K659" s="56" t="n">
        <v>1586</v>
      </c>
      <c r="L659" s="56" t="n">
        <v>1586</v>
      </c>
      <c r="M659" s="56" t="n">
        <v>987.25</v>
      </c>
      <c r="N659" s="56" t="n">
        <v>11.8</v>
      </c>
      <c r="O659" s="54" t="n">
        <f aca="false">ROUND(M659*(1-N659/100),2)</f>
        <v>870.75</v>
      </c>
      <c r="P659" s="54" t="n">
        <f aca="false">ROUND(O659*L659,2)</f>
        <v>1381009.5</v>
      </c>
      <c r="Q659" s="56" t="n">
        <v>693942.71</v>
      </c>
      <c r="R659" s="56" t="s">
        <v>371</v>
      </c>
      <c r="S659" s="54" t="n">
        <f aca="false">IF(K659=0,0,ROUND(L659/K659*100,2))</f>
        <v>100</v>
      </c>
      <c r="T659" s="56" t="s">
        <v>552</v>
      </c>
      <c r="U659" s="56" t="s">
        <v>22</v>
      </c>
      <c r="V659" s="56" t="n">
        <v>687066.79</v>
      </c>
      <c r="W659" s="55" t="n">
        <f aca="false">P659-Q659</f>
        <v>687066.79</v>
      </c>
      <c r="X659" s="55" t="n">
        <f aca="false">IF(P659=0,0,ROUND((P659-Q659)/P659*100,2))</f>
        <v>49.75</v>
      </c>
      <c r="Y659" s="55" t="n">
        <f aca="false">IFERROR(G659-F659,"")</f>
        <v>0</v>
      </c>
      <c r="Z659" s="55" t="str">
        <f aca="false">IF(U659&lt;=0,"On Time","Late")</f>
        <v>Late</v>
      </c>
      <c r="AA659" s="55" t="str">
        <f aca="false">TEXT(E659,"yyyy-mm")</f>
        <v>2022-05</v>
      </c>
      <c r="AB659" s="55" t="n">
        <f aca="false">YEAR(E659)</f>
        <v>2022</v>
      </c>
    </row>
    <row r="660" customFormat="false" ht="15" hidden="false" customHeight="true" outlineLevel="0" collapsed="false">
      <c r="A660" s="52" t="s">
        <v>3168</v>
      </c>
      <c r="B660" s="52" t="s">
        <v>874</v>
      </c>
      <c r="C660" s="52" t="s">
        <v>490</v>
      </c>
      <c r="D660" s="52" t="s">
        <v>846</v>
      </c>
      <c r="E660" s="53" t="n">
        <v>44769</v>
      </c>
      <c r="F660" s="52" t="s">
        <v>2592</v>
      </c>
      <c r="G660" s="52" t="s">
        <v>1440</v>
      </c>
      <c r="H660" s="52" t="s">
        <v>15</v>
      </c>
      <c r="I660" s="52" t="s">
        <v>25</v>
      </c>
      <c r="J660" s="52" t="s">
        <v>975</v>
      </c>
      <c r="K660" s="52" t="n">
        <v>1507</v>
      </c>
      <c r="L660" s="52" t="n">
        <v>1507</v>
      </c>
      <c r="M660" s="52" t="n">
        <v>596.43</v>
      </c>
      <c r="N660" s="52" t="n">
        <v>18.9</v>
      </c>
      <c r="O660" s="54" t="n">
        <f aca="false">ROUND(M660*(1-N660/100),2)</f>
        <v>483.7</v>
      </c>
      <c r="P660" s="54" t="n">
        <f aca="false">ROUND(O660*L660,2)</f>
        <v>728935.9</v>
      </c>
      <c r="Q660" s="52" t="n">
        <v>345082.81</v>
      </c>
      <c r="R660" s="52" t="s">
        <v>332</v>
      </c>
      <c r="S660" s="54" t="n">
        <f aca="false">IF(K660=0,0,ROUND(L660/K660*100,2))</f>
        <v>100</v>
      </c>
      <c r="T660" s="52" t="s">
        <v>522</v>
      </c>
      <c r="U660" s="52" t="s">
        <v>26</v>
      </c>
      <c r="V660" s="52" t="n">
        <v>383853.09</v>
      </c>
      <c r="W660" s="55" t="n">
        <f aca="false">P660-Q660</f>
        <v>383853.09</v>
      </c>
      <c r="X660" s="55" t="n">
        <f aca="false">IF(P660=0,0,ROUND((P660-Q660)/P660*100,2))</f>
        <v>52.66</v>
      </c>
      <c r="Y660" s="55" t="n">
        <f aca="false">IFERROR(G660-F660,"")</f>
        <v>2</v>
      </c>
      <c r="Z660" s="55" t="str">
        <f aca="false">IF(U660&lt;=0,"On Time","Late")</f>
        <v>Late</v>
      </c>
      <c r="AA660" s="55" t="str">
        <f aca="false">TEXT(E660,"yyyy-mm")</f>
        <v>2022-07</v>
      </c>
      <c r="AB660" s="55" t="n">
        <f aca="false">YEAR(E660)</f>
        <v>2022</v>
      </c>
    </row>
    <row r="661" customFormat="false" ht="15" hidden="false" customHeight="true" outlineLevel="0" collapsed="false">
      <c r="A661" s="56" t="s">
        <v>3169</v>
      </c>
      <c r="B661" s="56" t="s">
        <v>2355</v>
      </c>
      <c r="C661" s="56" t="s">
        <v>3146</v>
      </c>
      <c r="D661" s="56" t="s">
        <v>2513</v>
      </c>
      <c r="E661" s="57" t="n">
        <v>45515</v>
      </c>
      <c r="F661" s="56" t="s">
        <v>816</v>
      </c>
      <c r="G661" s="56" t="s">
        <v>816</v>
      </c>
      <c r="H661" s="56" t="s">
        <v>15</v>
      </c>
      <c r="I661" s="56" t="s">
        <v>20</v>
      </c>
      <c r="J661" s="56" t="s">
        <v>1066</v>
      </c>
      <c r="K661" s="56" t="n">
        <v>1864</v>
      </c>
      <c r="L661" s="56" t="n">
        <v>826</v>
      </c>
      <c r="M661" s="56" t="n">
        <v>236.15</v>
      </c>
      <c r="N661" s="56" t="n">
        <v>0.8</v>
      </c>
      <c r="O661" s="54" t="n">
        <f aca="false">ROUND(M661*(1-N661/100),2)</f>
        <v>234.26</v>
      </c>
      <c r="P661" s="54" t="n">
        <f aca="false">ROUND(O661*L661,2)</f>
        <v>193498.76</v>
      </c>
      <c r="Q661" s="56" t="n">
        <v>114524.97</v>
      </c>
      <c r="R661" s="56" t="s">
        <v>340</v>
      </c>
      <c r="S661" s="54" t="n">
        <f aca="false">IF(K661=0,0,ROUND(L661/K661*100,2))</f>
        <v>44.31</v>
      </c>
      <c r="T661" s="56" t="s">
        <v>333</v>
      </c>
      <c r="U661" s="56" t="s">
        <v>52</v>
      </c>
      <c r="V661" s="56" t="n">
        <v>78973.79</v>
      </c>
      <c r="W661" s="55" t="n">
        <f aca="false">P661-Q661</f>
        <v>78973.79</v>
      </c>
      <c r="X661" s="55" t="n">
        <f aca="false">IF(P661=0,0,ROUND((P661-Q661)/P661*100,2))</f>
        <v>40.81</v>
      </c>
      <c r="Y661" s="55" t="n">
        <f aca="false">IFERROR(G661-F661,"")</f>
        <v>0</v>
      </c>
      <c r="Z661" s="55" t="str">
        <f aca="false">IF(U661&lt;=0,"On Time","Late")</f>
        <v>Late</v>
      </c>
      <c r="AA661" s="55" t="str">
        <f aca="false">TEXT(E661,"yyyy-mm")</f>
        <v>2024-08</v>
      </c>
      <c r="AB661" s="55" t="n">
        <f aca="false">YEAR(E661)</f>
        <v>2024</v>
      </c>
    </row>
    <row r="662" customFormat="false" ht="15" hidden="false" customHeight="true" outlineLevel="0" collapsed="false">
      <c r="A662" s="52" t="s">
        <v>3170</v>
      </c>
      <c r="B662" s="52" t="s">
        <v>2415</v>
      </c>
      <c r="C662" s="52" t="s">
        <v>3171</v>
      </c>
      <c r="D662" s="52" t="s">
        <v>2334</v>
      </c>
      <c r="E662" s="53" t="n">
        <v>45309</v>
      </c>
      <c r="F662" s="52" t="s">
        <v>1891</v>
      </c>
      <c r="G662" s="52" t="s">
        <v>1891</v>
      </c>
      <c r="H662" s="52" t="s">
        <v>21</v>
      </c>
      <c r="I662" s="52" t="s">
        <v>17</v>
      </c>
      <c r="J662" s="52" t="s">
        <v>427</v>
      </c>
      <c r="K662" s="52" t="n">
        <v>1802</v>
      </c>
      <c r="L662" s="52" t="n">
        <v>1029</v>
      </c>
      <c r="M662" s="52" t="n">
        <v>500.34</v>
      </c>
      <c r="N662" s="52" t="n">
        <v>4.1</v>
      </c>
      <c r="O662" s="54" t="n">
        <f aca="false">ROUND(M662*(1-N662/100),2)</f>
        <v>479.83</v>
      </c>
      <c r="P662" s="54" t="n">
        <f aca="false">ROUND(O662*L662,2)</f>
        <v>493745.07</v>
      </c>
      <c r="Q662" s="52" t="n">
        <v>338131.6</v>
      </c>
      <c r="R662" s="52" t="s">
        <v>340</v>
      </c>
      <c r="S662" s="54" t="n">
        <f aca="false">IF(K662=0,0,ROUND(L662/K662*100,2))</f>
        <v>57.1</v>
      </c>
      <c r="T662" s="52" t="s">
        <v>444</v>
      </c>
      <c r="U662" s="52" t="s">
        <v>45</v>
      </c>
      <c r="V662" s="52" t="n">
        <v>155613.47</v>
      </c>
      <c r="W662" s="55" t="n">
        <f aca="false">P662-Q662</f>
        <v>155613.47</v>
      </c>
      <c r="X662" s="55" t="n">
        <f aca="false">IF(P662=0,0,ROUND((P662-Q662)/P662*100,2))</f>
        <v>31.52</v>
      </c>
      <c r="Y662" s="55" t="n">
        <f aca="false">IFERROR(G662-F662,"")</f>
        <v>0</v>
      </c>
      <c r="Z662" s="55" t="str">
        <f aca="false">IF(U662&lt;=0,"On Time","Late")</f>
        <v>Late</v>
      </c>
      <c r="AA662" s="55" t="str">
        <f aca="false">TEXT(E662,"yyyy-mm")</f>
        <v>2024-01</v>
      </c>
      <c r="AB662" s="55" t="n">
        <f aca="false">YEAR(E662)</f>
        <v>2024</v>
      </c>
    </row>
    <row r="663" customFormat="false" ht="15" hidden="false" customHeight="true" outlineLevel="0" collapsed="false">
      <c r="A663" s="56" t="s">
        <v>3172</v>
      </c>
      <c r="B663" s="56" t="s">
        <v>2705</v>
      </c>
      <c r="C663" s="56" t="s">
        <v>3173</v>
      </c>
      <c r="D663" s="56" t="s">
        <v>3174</v>
      </c>
      <c r="E663" s="57" t="n">
        <v>45639</v>
      </c>
      <c r="F663" s="56" t="s">
        <v>3175</v>
      </c>
      <c r="G663" s="56" t="s">
        <v>1014</v>
      </c>
      <c r="H663" s="56" t="s">
        <v>21</v>
      </c>
      <c r="I663" s="56" t="s">
        <v>27</v>
      </c>
      <c r="J663" s="56" t="s">
        <v>370</v>
      </c>
      <c r="K663" s="56" t="n">
        <v>221</v>
      </c>
      <c r="L663" s="56" t="n">
        <v>221</v>
      </c>
      <c r="M663" s="56" t="n">
        <v>158.99</v>
      </c>
      <c r="N663" s="56" t="n">
        <v>12.9</v>
      </c>
      <c r="O663" s="54" t="n">
        <f aca="false">ROUND(M663*(1-N663/100),2)</f>
        <v>138.48</v>
      </c>
      <c r="P663" s="54" t="n">
        <f aca="false">ROUND(O663*L663,2)</f>
        <v>30604.08</v>
      </c>
      <c r="Q663" s="56" t="n">
        <v>19556.48</v>
      </c>
      <c r="R663" s="56" t="s">
        <v>340</v>
      </c>
      <c r="S663" s="54" t="n">
        <f aca="false">IF(K663=0,0,ROUND(L663/K663*100,2))</f>
        <v>100</v>
      </c>
      <c r="T663" s="56" t="s">
        <v>690</v>
      </c>
      <c r="U663" s="56" t="s">
        <v>56</v>
      </c>
      <c r="V663" s="56" t="n">
        <v>11047.6</v>
      </c>
      <c r="W663" s="55" t="n">
        <f aca="false">P663-Q663</f>
        <v>11047.6</v>
      </c>
      <c r="X663" s="55" t="n">
        <f aca="false">IF(P663=0,0,ROUND((P663-Q663)/P663*100,2))</f>
        <v>36.1</v>
      </c>
      <c r="Y663" s="55" t="n">
        <f aca="false">IFERROR(G663-F663,"")</f>
        <v>-1</v>
      </c>
      <c r="Z663" s="55" t="str">
        <f aca="false">IF(U663&lt;=0,"On Time","Late")</f>
        <v>Late</v>
      </c>
      <c r="AA663" s="55" t="str">
        <f aca="false">TEXT(E663,"yyyy-mm")</f>
        <v>2024-12</v>
      </c>
      <c r="AB663" s="55" t="n">
        <f aca="false">YEAR(E663)</f>
        <v>2024</v>
      </c>
    </row>
    <row r="664" customFormat="false" ht="15" hidden="false" customHeight="true" outlineLevel="0" collapsed="false">
      <c r="A664" s="52" t="s">
        <v>3176</v>
      </c>
      <c r="B664" s="52" t="s">
        <v>1079</v>
      </c>
      <c r="C664" s="52" t="s">
        <v>3177</v>
      </c>
      <c r="D664" s="52" t="s">
        <v>3178</v>
      </c>
      <c r="E664" s="53" t="n">
        <v>45264</v>
      </c>
      <c r="F664" s="52" t="s">
        <v>1248</v>
      </c>
      <c r="G664" s="52" t="s">
        <v>1643</v>
      </c>
      <c r="H664" s="52" t="s">
        <v>9</v>
      </c>
      <c r="I664" s="52" t="s">
        <v>11</v>
      </c>
      <c r="J664" s="52" t="s">
        <v>2725</v>
      </c>
      <c r="K664" s="52" t="n">
        <v>444</v>
      </c>
      <c r="L664" s="52" t="n">
        <v>444</v>
      </c>
      <c r="M664" s="52" t="n">
        <v>784.37</v>
      </c>
      <c r="N664" s="52" t="n">
        <v>8.2</v>
      </c>
      <c r="O664" s="54" t="n">
        <f aca="false">ROUND(M664*(1-N664/100),2)</f>
        <v>720.05</v>
      </c>
      <c r="P664" s="54" t="n">
        <f aca="false">ROUND(O664*L664,2)</f>
        <v>319702.2</v>
      </c>
      <c r="Q664" s="52" t="n">
        <v>152917.66</v>
      </c>
      <c r="R664" s="52" t="s">
        <v>340</v>
      </c>
      <c r="S664" s="54" t="n">
        <f aca="false">IF(K664=0,0,ROUND(L664/K664*100,2))</f>
        <v>100</v>
      </c>
      <c r="T664" s="52" t="s">
        <v>1230</v>
      </c>
      <c r="U664" s="52" t="s">
        <v>44</v>
      </c>
      <c r="V664" s="52" t="n">
        <v>166784.54</v>
      </c>
      <c r="W664" s="55" t="n">
        <f aca="false">P664-Q664</f>
        <v>166784.54</v>
      </c>
      <c r="X664" s="55" t="n">
        <f aca="false">IF(P664=0,0,ROUND((P664-Q664)/P664*100,2))</f>
        <v>52.17</v>
      </c>
      <c r="Y664" s="55" t="n">
        <f aca="false">IFERROR(G664-F664,"")</f>
        <v>1</v>
      </c>
      <c r="Z664" s="55" t="str">
        <f aca="false">IF(U664&lt;=0,"On Time","Late")</f>
        <v>Late</v>
      </c>
      <c r="AA664" s="55" t="str">
        <f aca="false">TEXT(E664,"yyyy-mm")</f>
        <v>2023-12</v>
      </c>
      <c r="AB664" s="55" t="n">
        <f aca="false">YEAR(E664)</f>
        <v>2023</v>
      </c>
    </row>
    <row r="665" customFormat="false" ht="15" hidden="false" customHeight="true" outlineLevel="0" collapsed="false">
      <c r="A665" s="56" t="s">
        <v>3179</v>
      </c>
      <c r="B665" s="56" t="s">
        <v>3180</v>
      </c>
      <c r="C665" s="56" t="s">
        <v>3181</v>
      </c>
      <c r="D665" s="56" t="s">
        <v>3182</v>
      </c>
      <c r="E665" s="57" t="n">
        <v>44765</v>
      </c>
      <c r="F665" s="56" t="s">
        <v>1235</v>
      </c>
      <c r="G665" s="56" t="s">
        <v>1235</v>
      </c>
      <c r="H665" s="56" t="s">
        <v>18</v>
      </c>
      <c r="I665" s="56" t="s">
        <v>17</v>
      </c>
      <c r="J665" s="56" t="s">
        <v>1285</v>
      </c>
      <c r="K665" s="56" t="n">
        <v>1208</v>
      </c>
      <c r="L665" s="56" t="n">
        <v>1208</v>
      </c>
      <c r="M665" s="56" t="n">
        <v>653.85</v>
      </c>
      <c r="N665" s="56" t="n">
        <v>15.5</v>
      </c>
      <c r="O665" s="54" t="n">
        <f aca="false">ROUND(M665*(1-N665/100),2)</f>
        <v>552.5</v>
      </c>
      <c r="P665" s="54" t="n">
        <f aca="false">ROUND(O665*L665,2)</f>
        <v>667420</v>
      </c>
      <c r="Q665" s="56" t="n">
        <v>356047.29</v>
      </c>
      <c r="R665" s="56" t="s">
        <v>371</v>
      </c>
      <c r="S665" s="54" t="n">
        <f aca="false">IF(K665=0,0,ROUND(L665/K665*100,2))</f>
        <v>100</v>
      </c>
      <c r="T665" s="56" t="s">
        <v>838</v>
      </c>
      <c r="U665" s="56" t="s">
        <v>26</v>
      </c>
      <c r="V665" s="56" t="n">
        <v>311372.71</v>
      </c>
      <c r="W665" s="55" t="n">
        <f aca="false">P665-Q665</f>
        <v>311372.71</v>
      </c>
      <c r="X665" s="55" t="n">
        <f aca="false">IF(P665=0,0,ROUND((P665-Q665)/P665*100,2))</f>
        <v>46.65</v>
      </c>
      <c r="Y665" s="55" t="n">
        <f aca="false">IFERROR(G665-F665,"")</f>
        <v>0</v>
      </c>
      <c r="Z665" s="55" t="str">
        <f aca="false">IF(U665&lt;=0,"On Time","Late")</f>
        <v>Late</v>
      </c>
      <c r="AA665" s="55" t="str">
        <f aca="false">TEXT(E665,"yyyy-mm")</f>
        <v>2022-07</v>
      </c>
      <c r="AB665" s="55" t="n">
        <f aca="false">YEAR(E665)</f>
        <v>2022</v>
      </c>
    </row>
    <row r="666" customFormat="false" ht="15" hidden="false" customHeight="true" outlineLevel="0" collapsed="false">
      <c r="A666" s="52" t="s">
        <v>3183</v>
      </c>
      <c r="B666" s="52" t="s">
        <v>3184</v>
      </c>
      <c r="C666" s="52" t="s">
        <v>1542</v>
      </c>
      <c r="D666" s="52" t="s">
        <v>1683</v>
      </c>
      <c r="E666" s="53" t="n">
        <v>45436</v>
      </c>
      <c r="F666" s="52" t="s">
        <v>2689</v>
      </c>
      <c r="G666" s="52" t="s">
        <v>2690</v>
      </c>
      <c r="H666" s="52" t="s">
        <v>15</v>
      </c>
      <c r="I666" s="52" t="s">
        <v>11</v>
      </c>
      <c r="J666" s="52" t="s">
        <v>718</v>
      </c>
      <c r="K666" s="52" t="n">
        <v>816</v>
      </c>
      <c r="L666" s="52" t="n">
        <v>816</v>
      </c>
      <c r="M666" s="52" t="n">
        <v>883.31</v>
      </c>
      <c r="N666" s="52" t="n">
        <v>4.6</v>
      </c>
      <c r="O666" s="54" t="n">
        <f aca="false">ROUND(M666*(1-N666/100),2)</f>
        <v>842.68</v>
      </c>
      <c r="P666" s="54" t="n">
        <f aca="false">ROUND(O666*L666,2)</f>
        <v>687626.88</v>
      </c>
      <c r="Q666" s="52" t="n">
        <v>354612.63</v>
      </c>
      <c r="R666" s="52" t="s">
        <v>396</v>
      </c>
      <c r="S666" s="54" t="n">
        <f aca="false">IF(K666=0,0,ROUND(L666/K666*100,2))</f>
        <v>100</v>
      </c>
      <c r="T666" s="52" t="s">
        <v>363</v>
      </c>
      <c r="U666" s="52" t="s">
        <v>49</v>
      </c>
      <c r="V666" s="52" t="n">
        <v>333014.25</v>
      </c>
      <c r="W666" s="55" t="n">
        <f aca="false">P666-Q666</f>
        <v>333014.25</v>
      </c>
      <c r="X666" s="55" t="n">
        <f aca="false">IF(P666=0,0,ROUND((P666-Q666)/P666*100,2))</f>
        <v>48.43</v>
      </c>
      <c r="Y666" s="55" t="n">
        <f aca="false">IFERROR(G666-F666,"")</f>
        <v>2</v>
      </c>
      <c r="Z666" s="55" t="str">
        <f aca="false">IF(U666&lt;=0,"On Time","Late")</f>
        <v>Late</v>
      </c>
      <c r="AA666" s="55" t="str">
        <f aca="false">TEXT(E666,"yyyy-mm")</f>
        <v>2024-05</v>
      </c>
      <c r="AB666" s="55" t="n">
        <f aca="false">YEAR(E666)</f>
        <v>2024</v>
      </c>
    </row>
    <row r="667" customFormat="false" ht="15" hidden="false" customHeight="true" outlineLevel="0" collapsed="false">
      <c r="A667" s="56" t="s">
        <v>3185</v>
      </c>
      <c r="B667" s="56" t="s">
        <v>720</v>
      </c>
      <c r="C667" s="56" t="s">
        <v>3186</v>
      </c>
      <c r="D667" s="56" t="s">
        <v>2539</v>
      </c>
      <c r="E667" s="57" t="n">
        <v>45489</v>
      </c>
      <c r="F667" s="56" t="s">
        <v>3187</v>
      </c>
      <c r="G667" s="56" t="s">
        <v>3188</v>
      </c>
      <c r="H667" s="56" t="s">
        <v>18</v>
      </c>
      <c r="I667" s="56" t="s">
        <v>27</v>
      </c>
      <c r="J667" s="56" t="s">
        <v>778</v>
      </c>
      <c r="K667" s="56" t="n">
        <v>983</v>
      </c>
      <c r="L667" s="56" t="n">
        <v>983</v>
      </c>
      <c r="M667" s="56" t="n">
        <v>31.23</v>
      </c>
      <c r="N667" s="56" t="n">
        <v>15.8</v>
      </c>
      <c r="O667" s="54" t="n">
        <f aca="false">ROUND(M667*(1-N667/100),2)</f>
        <v>26.3</v>
      </c>
      <c r="P667" s="54" t="n">
        <f aca="false">ROUND(O667*L667,2)</f>
        <v>25852.9</v>
      </c>
      <c r="Q667" s="56" t="n">
        <v>15842.72</v>
      </c>
      <c r="R667" s="56" t="s">
        <v>340</v>
      </c>
      <c r="S667" s="54" t="n">
        <f aca="false">IF(K667=0,0,ROUND(L667/K667*100,2))</f>
        <v>100</v>
      </c>
      <c r="T667" s="56" t="s">
        <v>420</v>
      </c>
      <c r="U667" s="56" t="s">
        <v>51</v>
      </c>
      <c r="V667" s="56" t="n">
        <v>10010.18</v>
      </c>
      <c r="W667" s="55" t="n">
        <f aca="false">P667-Q667</f>
        <v>10010.18</v>
      </c>
      <c r="X667" s="55" t="n">
        <f aca="false">IF(P667=0,0,ROUND((P667-Q667)/P667*100,2))</f>
        <v>38.72</v>
      </c>
      <c r="Y667" s="55" t="n">
        <f aca="false">IFERROR(G667-F667,"")</f>
        <v>-1</v>
      </c>
      <c r="Z667" s="55" t="str">
        <f aca="false">IF(U667&lt;=0,"On Time","Late")</f>
        <v>Late</v>
      </c>
      <c r="AA667" s="55" t="str">
        <f aca="false">TEXT(E667,"yyyy-mm")</f>
        <v>2024-07</v>
      </c>
      <c r="AB667" s="55" t="n">
        <f aca="false">YEAR(E667)</f>
        <v>2024</v>
      </c>
    </row>
    <row r="668" customFormat="false" ht="15" hidden="false" customHeight="true" outlineLevel="0" collapsed="false">
      <c r="A668" s="52" t="s">
        <v>3189</v>
      </c>
      <c r="B668" s="52" t="s">
        <v>887</v>
      </c>
      <c r="C668" s="52" t="s">
        <v>1946</v>
      </c>
      <c r="D668" s="52" t="s">
        <v>3190</v>
      </c>
      <c r="E668" s="53" t="n">
        <v>45211</v>
      </c>
      <c r="F668" s="52" t="s">
        <v>3191</v>
      </c>
      <c r="G668" s="52" t="s">
        <v>3191</v>
      </c>
      <c r="H668" s="52" t="s">
        <v>21</v>
      </c>
      <c r="I668" s="52" t="s">
        <v>25</v>
      </c>
      <c r="J668" s="52" t="s">
        <v>586</v>
      </c>
      <c r="K668" s="52" t="n">
        <v>1609</v>
      </c>
      <c r="L668" s="52" t="n">
        <v>1609</v>
      </c>
      <c r="M668" s="52" t="n">
        <v>69.82</v>
      </c>
      <c r="N668" s="52" t="n">
        <v>1.3</v>
      </c>
      <c r="O668" s="54" t="n">
        <f aca="false">ROUND(M668*(1-N668/100),2)</f>
        <v>68.91</v>
      </c>
      <c r="P668" s="54" t="n">
        <f aca="false">ROUND(O668*L668,2)</f>
        <v>110876.19</v>
      </c>
      <c r="Q668" s="52" t="n">
        <v>59955.4</v>
      </c>
      <c r="R668" s="52" t="s">
        <v>380</v>
      </c>
      <c r="S668" s="54" t="n">
        <f aca="false">IF(K668=0,0,ROUND(L668/K668*100,2))</f>
        <v>100</v>
      </c>
      <c r="T668" s="52" t="s">
        <v>744</v>
      </c>
      <c r="U668" s="52" t="s">
        <v>42</v>
      </c>
      <c r="V668" s="52" t="n">
        <v>50920.79</v>
      </c>
      <c r="W668" s="55" t="n">
        <f aca="false">P668-Q668</f>
        <v>50920.79</v>
      </c>
      <c r="X668" s="55" t="n">
        <f aca="false">IF(P668=0,0,ROUND((P668-Q668)/P668*100,2))</f>
        <v>45.93</v>
      </c>
      <c r="Y668" s="55" t="n">
        <f aca="false">IFERROR(G668-F668,"")</f>
        <v>0</v>
      </c>
      <c r="Z668" s="55" t="str">
        <f aca="false">IF(U668&lt;=0,"On Time","Late")</f>
        <v>Late</v>
      </c>
      <c r="AA668" s="55" t="str">
        <f aca="false">TEXT(E668,"yyyy-mm")</f>
        <v>2023-10</v>
      </c>
      <c r="AB668" s="55" t="n">
        <f aca="false">YEAR(E668)</f>
        <v>2023</v>
      </c>
    </row>
    <row r="669" customFormat="false" ht="15" hidden="false" customHeight="true" outlineLevel="0" collapsed="false">
      <c r="A669" s="56" t="s">
        <v>3192</v>
      </c>
      <c r="B669" s="56" t="s">
        <v>3193</v>
      </c>
      <c r="C669" s="56" t="s">
        <v>3194</v>
      </c>
      <c r="D669" s="56" t="s">
        <v>2461</v>
      </c>
      <c r="E669" s="57" t="n">
        <v>45385</v>
      </c>
      <c r="F669" s="56" t="s">
        <v>1814</v>
      </c>
      <c r="G669" s="56" t="s">
        <v>1815</v>
      </c>
      <c r="H669" s="56" t="s">
        <v>9</v>
      </c>
      <c r="I669" s="56" t="s">
        <v>20</v>
      </c>
      <c r="J669" s="56" t="s">
        <v>831</v>
      </c>
      <c r="K669" s="56" t="n">
        <v>999</v>
      </c>
      <c r="L669" s="56" t="n">
        <v>999</v>
      </c>
      <c r="M669" s="56" t="n">
        <v>920.62</v>
      </c>
      <c r="N669" s="56" t="n">
        <v>13.1</v>
      </c>
      <c r="O669" s="54" t="n">
        <f aca="false">ROUND(M669*(1-N669/100),2)</f>
        <v>800.02</v>
      </c>
      <c r="P669" s="54" t="n">
        <f aca="false">ROUND(O669*L669,2)</f>
        <v>799219.98</v>
      </c>
      <c r="Q669" s="56" t="n">
        <v>419001.03</v>
      </c>
      <c r="R669" s="56" t="s">
        <v>396</v>
      </c>
      <c r="S669" s="54" t="n">
        <f aca="false">IF(K669=0,0,ROUND(L669/K669*100,2))</f>
        <v>100</v>
      </c>
      <c r="T669" s="56" t="s">
        <v>653</v>
      </c>
      <c r="U669" s="56" t="s">
        <v>48</v>
      </c>
      <c r="V669" s="56" t="n">
        <v>380218.95</v>
      </c>
      <c r="W669" s="55" t="n">
        <f aca="false">P669-Q669</f>
        <v>380218.95</v>
      </c>
      <c r="X669" s="55" t="n">
        <f aca="false">IF(P669=0,0,ROUND((P669-Q669)/P669*100,2))</f>
        <v>47.57</v>
      </c>
      <c r="Y669" s="55" t="n">
        <f aca="false">IFERROR(G669-F669,"")</f>
        <v>1</v>
      </c>
      <c r="Z669" s="55" t="str">
        <f aca="false">IF(U669&lt;=0,"On Time","Late")</f>
        <v>Late</v>
      </c>
      <c r="AA669" s="55" t="str">
        <f aca="false">TEXT(E669,"yyyy-mm")</f>
        <v>2024-04</v>
      </c>
      <c r="AB669" s="55" t="n">
        <f aca="false">YEAR(E669)</f>
        <v>2024</v>
      </c>
    </row>
    <row r="670" customFormat="false" ht="15" hidden="false" customHeight="true" outlineLevel="0" collapsed="false">
      <c r="A670" s="52" t="s">
        <v>3195</v>
      </c>
      <c r="B670" s="52" t="s">
        <v>698</v>
      </c>
      <c r="C670" s="52" t="s">
        <v>2992</v>
      </c>
      <c r="D670" s="52" t="s">
        <v>957</v>
      </c>
      <c r="E670" s="53" t="n">
        <v>44615</v>
      </c>
      <c r="F670" s="52" t="s">
        <v>2137</v>
      </c>
      <c r="G670" s="52" t="s">
        <v>2137</v>
      </c>
      <c r="H670" s="52" t="s">
        <v>12</v>
      </c>
      <c r="I670" s="52" t="s">
        <v>27</v>
      </c>
      <c r="J670" s="52" t="s">
        <v>435</v>
      </c>
      <c r="K670" s="52" t="n">
        <v>1827</v>
      </c>
      <c r="L670" s="52" t="n">
        <v>1827</v>
      </c>
      <c r="M670" s="52" t="n">
        <v>647.34</v>
      </c>
      <c r="N670" s="52" t="n">
        <v>2.6</v>
      </c>
      <c r="O670" s="54" t="n">
        <f aca="false">ROUND(M670*(1-N670/100),2)</f>
        <v>630.51</v>
      </c>
      <c r="P670" s="54" t="n">
        <f aca="false">ROUND(O670*L670,2)</f>
        <v>1151941.77</v>
      </c>
      <c r="Q670" s="52" t="n">
        <v>610456.87</v>
      </c>
      <c r="R670" s="52" t="s">
        <v>332</v>
      </c>
      <c r="S670" s="54" t="n">
        <f aca="false">IF(K670=0,0,ROUND(L670/K670*100,2))</f>
        <v>100</v>
      </c>
      <c r="T670" s="52" t="s">
        <v>516</v>
      </c>
      <c r="U670" s="52" t="s">
        <v>13</v>
      </c>
      <c r="V670" s="52" t="n">
        <v>541484.9</v>
      </c>
      <c r="W670" s="55" t="n">
        <f aca="false">P670-Q670</f>
        <v>541484.9</v>
      </c>
      <c r="X670" s="55" t="n">
        <f aca="false">IF(P670=0,0,ROUND((P670-Q670)/P670*100,2))</f>
        <v>47.01</v>
      </c>
      <c r="Y670" s="55" t="n">
        <f aca="false">IFERROR(G670-F670,"")</f>
        <v>0</v>
      </c>
      <c r="Z670" s="55" t="str">
        <f aca="false">IF(U670&lt;=0,"On Time","Late")</f>
        <v>Late</v>
      </c>
      <c r="AA670" s="55" t="str">
        <f aca="false">TEXT(E670,"yyyy-mm")</f>
        <v>2022-02</v>
      </c>
      <c r="AB670" s="55" t="n">
        <f aca="false">YEAR(E670)</f>
        <v>2022</v>
      </c>
    </row>
    <row r="671" customFormat="false" ht="15" hidden="false" customHeight="true" outlineLevel="0" collapsed="false">
      <c r="A671" s="56" t="s">
        <v>3196</v>
      </c>
      <c r="B671" s="56" t="s">
        <v>3197</v>
      </c>
      <c r="C671" s="56" t="s">
        <v>3198</v>
      </c>
      <c r="D671" s="56" t="s">
        <v>3199</v>
      </c>
      <c r="E671" s="57" t="n">
        <v>45377</v>
      </c>
      <c r="F671" s="56" t="s">
        <v>1982</v>
      </c>
      <c r="G671" s="56" t="s">
        <v>2501</v>
      </c>
      <c r="H671" s="56" t="s">
        <v>9</v>
      </c>
      <c r="I671" s="56" t="s">
        <v>25</v>
      </c>
      <c r="J671" s="56" t="s">
        <v>1082</v>
      </c>
      <c r="K671" s="56" t="n">
        <v>199</v>
      </c>
      <c r="L671" s="56" t="n">
        <v>199</v>
      </c>
      <c r="M671" s="56" t="n">
        <v>830.21</v>
      </c>
      <c r="N671" s="56" t="n">
        <v>11.2</v>
      </c>
      <c r="O671" s="54" t="n">
        <f aca="false">ROUND(M671*(1-N671/100),2)</f>
        <v>737.23</v>
      </c>
      <c r="P671" s="54" t="n">
        <f aca="false">ROUND(O671*L671,2)</f>
        <v>146708.77</v>
      </c>
      <c r="Q671" s="56" t="n">
        <v>71830.39</v>
      </c>
      <c r="R671" s="56" t="s">
        <v>371</v>
      </c>
      <c r="S671" s="54" t="n">
        <f aca="false">IF(K671=0,0,ROUND(L671/K671*100,2))</f>
        <v>100</v>
      </c>
      <c r="T671" s="56" t="s">
        <v>1131</v>
      </c>
      <c r="U671" s="56" t="s">
        <v>47</v>
      </c>
      <c r="V671" s="56" t="n">
        <v>74878.38</v>
      </c>
      <c r="W671" s="55" t="n">
        <f aca="false">P671-Q671</f>
        <v>74878.38</v>
      </c>
      <c r="X671" s="55" t="n">
        <f aca="false">IF(P671=0,0,ROUND((P671-Q671)/P671*100,2))</f>
        <v>51.04</v>
      </c>
      <c r="Y671" s="55" t="n">
        <f aca="false">IFERROR(G671-F671,"")</f>
        <v>1</v>
      </c>
      <c r="Z671" s="55" t="str">
        <f aca="false">IF(U671&lt;=0,"On Time","Late")</f>
        <v>Late</v>
      </c>
      <c r="AA671" s="55" t="str">
        <f aca="false">TEXT(E671,"yyyy-mm")</f>
        <v>2024-03</v>
      </c>
      <c r="AB671" s="55" t="n">
        <f aca="false">YEAR(E671)</f>
        <v>2024</v>
      </c>
    </row>
    <row r="672" customFormat="false" ht="15" hidden="false" customHeight="true" outlineLevel="0" collapsed="false">
      <c r="A672" s="52" t="s">
        <v>3200</v>
      </c>
      <c r="B672" s="52" t="s">
        <v>575</v>
      </c>
      <c r="C672" s="52" t="s">
        <v>3201</v>
      </c>
      <c r="D672" s="52" t="s">
        <v>3202</v>
      </c>
      <c r="E672" s="53" t="n">
        <v>44966</v>
      </c>
      <c r="F672" s="52" t="s">
        <v>579</v>
      </c>
      <c r="G672" s="52" t="s">
        <v>3203</v>
      </c>
      <c r="H672" s="52" t="s">
        <v>18</v>
      </c>
      <c r="I672" s="52" t="s">
        <v>11</v>
      </c>
      <c r="J672" s="52" t="s">
        <v>1147</v>
      </c>
      <c r="K672" s="52" t="n">
        <v>1673</v>
      </c>
      <c r="L672" s="52" t="n">
        <v>1673</v>
      </c>
      <c r="M672" s="52" t="n">
        <v>212.99</v>
      </c>
      <c r="N672" s="52" t="n">
        <v>11.4</v>
      </c>
      <c r="O672" s="54" t="n">
        <f aca="false">ROUND(M672*(1-N672/100),2)</f>
        <v>188.71</v>
      </c>
      <c r="P672" s="54" t="n">
        <f aca="false">ROUND(O672*L672,2)</f>
        <v>315711.83</v>
      </c>
      <c r="Q672" s="52" t="n">
        <v>137499.46</v>
      </c>
      <c r="R672" s="52" t="s">
        <v>332</v>
      </c>
      <c r="S672" s="54" t="n">
        <f aca="false">IF(K672=0,0,ROUND(L672/K672*100,2))</f>
        <v>100</v>
      </c>
      <c r="T672" s="52" t="s">
        <v>620</v>
      </c>
      <c r="U672" s="52" t="s">
        <v>34</v>
      </c>
      <c r="V672" s="52" t="n">
        <v>178212.37</v>
      </c>
      <c r="W672" s="55" t="n">
        <f aca="false">P672-Q672</f>
        <v>178212.37</v>
      </c>
      <c r="X672" s="55" t="n">
        <f aca="false">IF(P672=0,0,ROUND((P672-Q672)/P672*100,2))</f>
        <v>56.45</v>
      </c>
      <c r="Y672" s="55" t="n">
        <f aca="false">IFERROR(G672-F672,"")</f>
        <v>-1</v>
      </c>
      <c r="Z672" s="55" t="str">
        <f aca="false">IF(U672&lt;=0,"On Time","Late")</f>
        <v>Late</v>
      </c>
      <c r="AA672" s="55" t="str">
        <f aca="false">TEXT(E672,"yyyy-mm")</f>
        <v>2023-02</v>
      </c>
      <c r="AB672" s="55" t="n">
        <f aca="false">YEAR(E672)</f>
        <v>2023</v>
      </c>
    </row>
    <row r="673" customFormat="false" ht="15" hidden="false" customHeight="true" outlineLevel="0" collapsed="false">
      <c r="A673" s="56" t="s">
        <v>3204</v>
      </c>
      <c r="B673" s="56" t="s">
        <v>3205</v>
      </c>
      <c r="C673" s="56" t="s">
        <v>775</v>
      </c>
      <c r="D673" s="56" t="s">
        <v>1557</v>
      </c>
      <c r="E673" s="57" t="n">
        <v>45310</v>
      </c>
      <c r="F673" s="56" t="s">
        <v>959</v>
      </c>
      <c r="G673" s="56" t="s">
        <v>2481</v>
      </c>
      <c r="H673" s="56" t="s">
        <v>15</v>
      </c>
      <c r="I673" s="56" t="s">
        <v>14</v>
      </c>
      <c r="J673" s="56" t="s">
        <v>1088</v>
      </c>
      <c r="K673" s="56" t="n">
        <v>169</v>
      </c>
      <c r="L673" s="56" t="n">
        <v>169</v>
      </c>
      <c r="M673" s="56" t="n">
        <v>770.12</v>
      </c>
      <c r="N673" s="56" t="n">
        <v>11.5</v>
      </c>
      <c r="O673" s="54" t="n">
        <f aca="false">ROUND(M673*(1-N673/100),2)</f>
        <v>681.56</v>
      </c>
      <c r="P673" s="54" t="n">
        <f aca="false">ROUND(O673*L673,2)</f>
        <v>115183.64</v>
      </c>
      <c r="Q673" s="56" t="n">
        <v>75035.86</v>
      </c>
      <c r="R673" s="56" t="s">
        <v>340</v>
      </c>
      <c r="S673" s="54" t="n">
        <f aca="false">IF(K673=0,0,ROUND(L673/K673*100,2))</f>
        <v>100</v>
      </c>
      <c r="T673" s="56" t="s">
        <v>587</v>
      </c>
      <c r="U673" s="56" t="s">
        <v>45</v>
      </c>
      <c r="V673" s="56" t="n">
        <v>40147.78</v>
      </c>
      <c r="W673" s="55" t="n">
        <f aca="false">P673-Q673</f>
        <v>40147.78</v>
      </c>
      <c r="X673" s="55" t="n">
        <f aca="false">IF(P673=0,0,ROUND((P673-Q673)/P673*100,2))</f>
        <v>34.86</v>
      </c>
      <c r="Y673" s="55" t="n">
        <f aca="false">IFERROR(G673-F673,"")</f>
        <v>1</v>
      </c>
      <c r="Z673" s="55" t="str">
        <f aca="false">IF(U673&lt;=0,"On Time","Late")</f>
        <v>Late</v>
      </c>
      <c r="AA673" s="55" t="str">
        <f aca="false">TEXT(E673,"yyyy-mm")</f>
        <v>2024-01</v>
      </c>
      <c r="AB673" s="55" t="n">
        <f aca="false">YEAR(E673)</f>
        <v>2024</v>
      </c>
    </row>
    <row r="674" customFormat="false" ht="15" hidden="false" customHeight="true" outlineLevel="0" collapsed="false">
      <c r="A674" s="52" t="s">
        <v>3206</v>
      </c>
      <c r="B674" s="52" t="s">
        <v>3207</v>
      </c>
      <c r="C674" s="52" t="s">
        <v>3208</v>
      </c>
      <c r="D674" s="52" t="s">
        <v>3077</v>
      </c>
      <c r="E674" s="53" t="n">
        <v>45497</v>
      </c>
      <c r="F674" s="52" t="s">
        <v>3209</v>
      </c>
      <c r="G674" s="52" t="s">
        <v>2916</v>
      </c>
      <c r="H674" s="52" t="s">
        <v>12</v>
      </c>
      <c r="I674" s="52" t="s">
        <v>14</v>
      </c>
      <c r="J674" s="52" t="s">
        <v>730</v>
      </c>
      <c r="K674" s="52" t="n">
        <v>1965</v>
      </c>
      <c r="L674" s="52" t="n">
        <v>1965</v>
      </c>
      <c r="M674" s="52" t="n">
        <v>74.12</v>
      </c>
      <c r="N674" s="52" t="n">
        <v>13.6</v>
      </c>
      <c r="O674" s="54" t="n">
        <f aca="false">ROUND(M674*(1-N674/100),2)</f>
        <v>64.04</v>
      </c>
      <c r="P674" s="54" t="n">
        <f aca="false">ROUND(O674*L674,2)</f>
        <v>125838.6</v>
      </c>
      <c r="Q674" s="52" t="n">
        <v>52150.45</v>
      </c>
      <c r="R674" s="52" t="s">
        <v>340</v>
      </c>
      <c r="S674" s="54" t="n">
        <f aca="false">IF(K674=0,0,ROUND(L674/K674*100,2))</f>
        <v>100</v>
      </c>
      <c r="T674" s="52" t="s">
        <v>363</v>
      </c>
      <c r="U674" s="52" t="s">
        <v>51</v>
      </c>
      <c r="V674" s="52" t="n">
        <v>73688.15</v>
      </c>
      <c r="W674" s="55" t="n">
        <f aca="false">P674-Q674</f>
        <v>73688.15</v>
      </c>
      <c r="X674" s="55" t="n">
        <f aca="false">IF(P674=0,0,ROUND((P674-Q674)/P674*100,2))</f>
        <v>58.56</v>
      </c>
      <c r="Y674" s="55" t="n">
        <f aca="false">IFERROR(G674-F674,"")</f>
        <v>1</v>
      </c>
      <c r="Z674" s="55" t="str">
        <f aca="false">IF(U674&lt;=0,"On Time","Late")</f>
        <v>Late</v>
      </c>
      <c r="AA674" s="55" t="str">
        <f aca="false">TEXT(E674,"yyyy-mm")</f>
        <v>2024-07</v>
      </c>
      <c r="AB674" s="55" t="n">
        <f aca="false">YEAR(E674)</f>
        <v>2024</v>
      </c>
    </row>
    <row r="675" customFormat="false" ht="15" hidden="false" customHeight="true" outlineLevel="0" collapsed="false">
      <c r="A675" s="56" t="s">
        <v>3210</v>
      </c>
      <c r="B675" s="56" t="s">
        <v>2995</v>
      </c>
      <c r="C675" s="56" t="s">
        <v>3211</v>
      </c>
      <c r="D675" s="56" t="s">
        <v>1343</v>
      </c>
      <c r="E675" s="57" t="n">
        <v>44852</v>
      </c>
      <c r="F675" s="56" t="s">
        <v>3212</v>
      </c>
      <c r="G675" s="56" t="s">
        <v>3213</v>
      </c>
      <c r="H675" s="56" t="s">
        <v>12</v>
      </c>
      <c r="I675" s="56" t="s">
        <v>14</v>
      </c>
      <c r="J675" s="56" t="s">
        <v>778</v>
      </c>
      <c r="K675" s="56" t="n">
        <v>897</v>
      </c>
      <c r="L675" s="56" t="n">
        <v>897</v>
      </c>
      <c r="M675" s="56" t="n">
        <v>876.13</v>
      </c>
      <c r="N675" s="56" t="n">
        <v>13.8</v>
      </c>
      <c r="O675" s="54" t="n">
        <f aca="false">ROUND(M675*(1-N675/100),2)</f>
        <v>755.22</v>
      </c>
      <c r="P675" s="54" t="n">
        <f aca="false">ROUND(O675*L675,2)</f>
        <v>677432.34</v>
      </c>
      <c r="Q675" s="56" t="n">
        <v>372795.02</v>
      </c>
      <c r="R675" s="56" t="s">
        <v>380</v>
      </c>
      <c r="S675" s="54" t="n">
        <f aca="false">IF(K675=0,0,ROUND(L675/K675*100,2))</f>
        <v>100</v>
      </c>
      <c r="T675" s="56" t="s">
        <v>537</v>
      </c>
      <c r="U675" s="56" t="s">
        <v>30</v>
      </c>
      <c r="V675" s="56" t="n">
        <v>304637.32</v>
      </c>
      <c r="W675" s="55" t="n">
        <f aca="false">P675-Q675</f>
        <v>304637.32</v>
      </c>
      <c r="X675" s="55" t="n">
        <f aca="false">IF(P675=0,0,ROUND((P675-Q675)/P675*100,2))</f>
        <v>44.97</v>
      </c>
      <c r="Y675" s="55" t="n">
        <f aca="false">IFERROR(G675-F675,"")</f>
        <v>3</v>
      </c>
      <c r="Z675" s="55" t="str">
        <f aca="false">IF(U675&lt;=0,"On Time","Late")</f>
        <v>Late</v>
      </c>
      <c r="AA675" s="55" t="str">
        <f aca="false">TEXT(E675,"yyyy-mm")</f>
        <v>2022-10</v>
      </c>
      <c r="AB675" s="55" t="n">
        <f aca="false">YEAR(E675)</f>
        <v>2022</v>
      </c>
    </row>
    <row r="676" customFormat="false" ht="15" hidden="false" customHeight="true" outlineLevel="0" collapsed="false">
      <c r="A676" s="52" t="s">
        <v>3214</v>
      </c>
      <c r="B676" s="52" t="s">
        <v>1327</v>
      </c>
      <c r="C676" s="52" t="s">
        <v>3215</v>
      </c>
      <c r="D676" s="52" t="s">
        <v>3216</v>
      </c>
      <c r="E676" s="53" t="n">
        <v>44796</v>
      </c>
      <c r="F676" s="52" t="s">
        <v>2158</v>
      </c>
      <c r="G676" s="52" t="s">
        <v>2094</v>
      </c>
      <c r="H676" s="52" t="s">
        <v>9</v>
      </c>
      <c r="I676" s="52" t="s">
        <v>11</v>
      </c>
      <c r="J676" s="52" t="s">
        <v>664</v>
      </c>
      <c r="K676" s="52" t="n">
        <v>889</v>
      </c>
      <c r="L676" s="52" t="n">
        <v>889</v>
      </c>
      <c r="M676" s="52" t="n">
        <v>62.61</v>
      </c>
      <c r="N676" s="52" t="n">
        <v>4.6</v>
      </c>
      <c r="O676" s="54" t="n">
        <f aca="false">ROUND(M676*(1-N676/100),2)</f>
        <v>59.73</v>
      </c>
      <c r="P676" s="54" t="n">
        <f aca="false">ROUND(O676*L676,2)</f>
        <v>53099.97</v>
      </c>
      <c r="Q676" s="52" t="n">
        <v>28725.01</v>
      </c>
      <c r="R676" s="52" t="s">
        <v>332</v>
      </c>
      <c r="S676" s="54" t="n">
        <f aca="false">IF(K676=0,0,ROUND(L676/K676*100,2))</f>
        <v>100</v>
      </c>
      <c r="T676" s="52" t="s">
        <v>522</v>
      </c>
      <c r="U676" s="52" t="s">
        <v>28</v>
      </c>
      <c r="V676" s="52" t="n">
        <v>24374.96</v>
      </c>
      <c r="W676" s="55" t="n">
        <f aca="false">P676-Q676</f>
        <v>24374.96</v>
      </c>
      <c r="X676" s="55" t="n">
        <f aca="false">IF(P676=0,0,ROUND((P676-Q676)/P676*100,2))</f>
        <v>45.9</v>
      </c>
      <c r="Y676" s="55" t="n">
        <f aca="false">IFERROR(G676-F676,"")</f>
        <v>-1</v>
      </c>
      <c r="Z676" s="55" t="str">
        <f aca="false">IF(U676&lt;=0,"On Time","Late")</f>
        <v>Late</v>
      </c>
      <c r="AA676" s="55" t="str">
        <f aca="false">TEXT(E676,"yyyy-mm")</f>
        <v>2022-08</v>
      </c>
      <c r="AB676" s="55" t="n">
        <f aca="false">YEAR(E676)</f>
        <v>2022</v>
      </c>
    </row>
    <row r="677" customFormat="false" ht="15" hidden="false" customHeight="true" outlineLevel="0" collapsed="false">
      <c r="A677" s="56" t="s">
        <v>3217</v>
      </c>
      <c r="B677" s="56" t="s">
        <v>704</v>
      </c>
      <c r="C677" s="56" t="s">
        <v>351</v>
      </c>
      <c r="D677" s="56" t="s">
        <v>541</v>
      </c>
      <c r="E677" s="57" t="n">
        <v>45073</v>
      </c>
      <c r="F677" s="56" t="s">
        <v>1512</v>
      </c>
      <c r="G677" s="56" t="s">
        <v>1512</v>
      </c>
      <c r="H677" s="56" t="s">
        <v>15</v>
      </c>
      <c r="I677" s="56" t="s">
        <v>11</v>
      </c>
      <c r="J677" s="56" t="s">
        <v>1405</v>
      </c>
      <c r="K677" s="56" t="n">
        <v>105</v>
      </c>
      <c r="L677" s="56" t="n">
        <v>25</v>
      </c>
      <c r="M677" s="56" t="n">
        <v>33.44</v>
      </c>
      <c r="N677" s="56" t="n">
        <v>13</v>
      </c>
      <c r="O677" s="54" t="n">
        <f aca="false">ROUND(M677*(1-N677/100),2)</f>
        <v>29.09</v>
      </c>
      <c r="P677" s="54" t="n">
        <f aca="false">ROUND(O677*L677,2)</f>
        <v>727.25</v>
      </c>
      <c r="Q677" s="56" t="n">
        <v>320.68</v>
      </c>
      <c r="R677" s="56" t="s">
        <v>396</v>
      </c>
      <c r="S677" s="54" t="n">
        <f aca="false">IF(K677=0,0,ROUND(L677/K677*100,2))</f>
        <v>23.81</v>
      </c>
      <c r="T677" s="56" t="s">
        <v>516</v>
      </c>
      <c r="U677" s="56" t="s">
        <v>37</v>
      </c>
      <c r="V677" s="56" t="n">
        <v>406.57</v>
      </c>
      <c r="W677" s="55" t="n">
        <f aca="false">P677-Q677</f>
        <v>406.57</v>
      </c>
      <c r="X677" s="55" t="n">
        <f aca="false">IF(P677=0,0,ROUND((P677-Q677)/P677*100,2))</f>
        <v>55.91</v>
      </c>
      <c r="Y677" s="55" t="n">
        <f aca="false">IFERROR(G677-F677,"")</f>
        <v>0</v>
      </c>
      <c r="Z677" s="55" t="str">
        <f aca="false">IF(U677&lt;=0,"On Time","Late")</f>
        <v>Late</v>
      </c>
      <c r="AA677" s="55" t="str">
        <f aca="false">TEXT(E677,"yyyy-mm")</f>
        <v>2023-05</v>
      </c>
      <c r="AB677" s="55" t="n">
        <f aca="false">YEAR(E677)</f>
        <v>2023</v>
      </c>
    </row>
    <row r="678" customFormat="false" ht="15" hidden="false" customHeight="true" outlineLevel="0" collapsed="false">
      <c r="A678" s="52" t="s">
        <v>3218</v>
      </c>
      <c r="B678" s="52" t="s">
        <v>3056</v>
      </c>
      <c r="C678" s="52" t="s">
        <v>1184</v>
      </c>
      <c r="D678" s="52" t="s">
        <v>3219</v>
      </c>
      <c r="E678" s="53" t="n">
        <v>45094</v>
      </c>
      <c r="F678" s="52" t="s">
        <v>3220</v>
      </c>
      <c r="G678" s="52" t="s">
        <v>3220</v>
      </c>
      <c r="H678" s="52" t="s">
        <v>21</v>
      </c>
      <c r="I678" s="52" t="s">
        <v>23</v>
      </c>
      <c r="J678" s="52" t="s">
        <v>443</v>
      </c>
      <c r="K678" s="52" t="n">
        <v>380</v>
      </c>
      <c r="L678" s="52" t="n">
        <v>380</v>
      </c>
      <c r="M678" s="52" t="n">
        <v>609.77</v>
      </c>
      <c r="N678" s="52" t="n">
        <v>2</v>
      </c>
      <c r="O678" s="54" t="n">
        <f aca="false">ROUND(M678*(1-N678/100),2)</f>
        <v>597.57</v>
      </c>
      <c r="P678" s="54" t="n">
        <f aca="false">ROUND(O678*L678,2)</f>
        <v>227076.6</v>
      </c>
      <c r="Q678" s="52" t="n">
        <v>150942.19</v>
      </c>
      <c r="R678" s="52" t="s">
        <v>380</v>
      </c>
      <c r="S678" s="54" t="n">
        <f aca="false">IF(K678=0,0,ROUND(L678/K678*100,2))</f>
        <v>100</v>
      </c>
      <c r="T678" s="52" t="s">
        <v>1230</v>
      </c>
      <c r="U678" s="52" t="s">
        <v>38</v>
      </c>
      <c r="V678" s="52" t="n">
        <v>76134.41</v>
      </c>
      <c r="W678" s="55" t="n">
        <f aca="false">P678-Q678</f>
        <v>76134.41</v>
      </c>
      <c r="X678" s="55" t="n">
        <f aca="false">IF(P678=0,0,ROUND((P678-Q678)/P678*100,2))</f>
        <v>33.53</v>
      </c>
      <c r="Y678" s="55" t="n">
        <f aca="false">IFERROR(G678-F678,"")</f>
        <v>0</v>
      </c>
      <c r="Z678" s="55" t="str">
        <f aca="false">IF(U678&lt;=0,"On Time","Late")</f>
        <v>Late</v>
      </c>
      <c r="AA678" s="55" t="str">
        <f aca="false">TEXT(E678,"yyyy-mm")</f>
        <v>2023-06</v>
      </c>
      <c r="AB678" s="55" t="n">
        <f aca="false">YEAR(E678)</f>
        <v>2023</v>
      </c>
    </row>
    <row r="679" customFormat="false" ht="15" hidden="false" customHeight="true" outlineLevel="0" collapsed="false">
      <c r="A679" s="56" t="s">
        <v>3221</v>
      </c>
      <c r="B679" s="56" t="s">
        <v>539</v>
      </c>
      <c r="C679" s="56" t="s">
        <v>3222</v>
      </c>
      <c r="D679" s="56" t="s">
        <v>1063</v>
      </c>
      <c r="E679" s="57" t="n">
        <v>45079</v>
      </c>
      <c r="F679" s="56" t="s">
        <v>2763</v>
      </c>
      <c r="G679" s="56" t="s">
        <v>3223</v>
      </c>
      <c r="H679" s="56" t="s">
        <v>9</v>
      </c>
      <c r="I679" s="56" t="s">
        <v>27</v>
      </c>
      <c r="J679" s="56" t="s">
        <v>867</v>
      </c>
      <c r="K679" s="56" t="n">
        <v>749</v>
      </c>
      <c r="L679" s="56" t="n">
        <v>749</v>
      </c>
      <c r="M679" s="56" t="n">
        <v>815.97</v>
      </c>
      <c r="N679" s="56" t="n">
        <v>16.4</v>
      </c>
      <c r="O679" s="54" t="n">
        <f aca="false">ROUND(M679*(1-N679/100),2)</f>
        <v>682.15</v>
      </c>
      <c r="P679" s="54" t="n">
        <f aca="false">ROUND(O679*L679,2)</f>
        <v>510930.35</v>
      </c>
      <c r="Q679" s="56" t="n">
        <v>257735.28</v>
      </c>
      <c r="R679" s="56" t="s">
        <v>396</v>
      </c>
      <c r="S679" s="54" t="n">
        <f aca="false">IF(K679=0,0,ROUND(L679/K679*100,2))</f>
        <v>100</v>
      </c>
      <c r="T679" s="56" t="s">
        <v>537</v>
      </c>
      <c r="U679" s="56" t="s">
        <v>38</v>
      </c>
      <c r="V679" s="56" t="n">
        <v>253195.07</v>
      </c>
      <c r="W679" s="55" t="n">
        <f aca="false">P679-Q679</f>
        <v>253195.07</v>
      </c>
      <c r="X679" s="55" t="n">
        <f aca="false">IF(P679=0,0,ROUND((P679-Q679)/P679*100,2))</f>
        <v>49.56</v>
      </c>
      <c r="Y679" s="55" t="n">
        <f aca="false">IFERROR(G679-F679,"")</f>
        <v>3</v>
      </c>
      <c r="Z679" s="55" t="str">
        <f aca="false">IF(U679&lt;=0,"On Time","Late")</f>
        <v>Late</v>
      </c>
      <c r="AA679" s="55" t="str">
        <f aca="false">TEXT(E679,"yyyy-mm")</f>
        <v>2023-06</v>
      </c>
      <c r="AB679" s="55" t="n">
        <f aca="false">YEAR(E679)</f>
        <v>2023</v>
      </c>
    </row>
    <row r="680" customFormat="false" ht="15" hidden="false" customHeight="true" outlineLevel="0" collapsed="false">
      <c r="A680" s="52" t="s">
        <v>3224</v>
      </c>
      <c r="B680" s="52" t="s">
        <v>1381</v>
      </c>
      <c r="C680" s="52" t="s">
        <v>470</v>
      </c>
      <c r="D680" s="52" t="s">
        <v>2761</v>
      </c>
      <c r="E680" s="53" t="n">
        <v>45013</v>
      </c>
      <c r="F680" s="52" t="s">
        <v>2973</v>
      </c>
      <c r="G680" s="52" t="s">
        <v>2246</v>
      </c>
      <c r="H680" s="52" t="s">
        <v>21</v>
      </c>
      <c r="I680" s="52" t="s">
        <v>25</v>
      </c>
      <c r="J680" s="52" t="s">
        <v>354</v>
      </c>
      <c r="K680" s="52" t="n">
        <v>651</v>
      </c>
      <c r="L680" s="52" t="n">
        <v>403</v>
      </c>
      <c r="M680" s="52" t="n">
        <v>332.79</v>
      </c>
      <c r="N680" s="52" t="n">
        <v>14.3</v>
      </c>
      <c r="O680" s="54" t="n">
        <f aca="false">ROUND(M680*(1-N680/100),2)</f>
        <v>285.2</v>
      </c>
      <c r="P680" s="54" t="n">
        <f aca="false">ROUND(O680*L680,2)</f>
        <v>114935.6</v>
      </c>
      <c r="Q680" s="52" t="n">
        <v>68547.56</v>
      </c>
      <c r="R680" s="52" t="s">
        <v>371</v>
      </c>
      <c r="S680" s="54" t="n">
        <f aca="false">IF(K680=0,0,ROUND(L680/K680*100,2))</f>
        <v>61.9</v>
      </c>
      <c r="T680" s="52" t="s">
        <v>355</v>
      </c>
      <c r="U680" s="52" t="s">
        <v>35</v>
      </c>
      <c r="V680" s="52" t="n">
        <v>46388.04</v>
      </c>
      <c r="W680" s="55" t="n">
        <f aca="false">P680-Q680</f>
        <v>46388.04</v>
      </c>
      <c r="X680" s="55" t="n">
        <f aca="false">IF(P680=0,0,ROUND((P680-Q680)/P680*100,2))</f>
        <v>40.36</v>
      </c>
      <c r="Y680" s="55" t="n">
        <f aca="false">IFERROR(G680-F680,"")</f>
        <v>1</v>
      </c>
      <c r="Z680" s="55" t="str">
        <f aca="false">IF(U680&lt;=0,"On Time","Late")</f>
        <v>Late</v>
      </c>
      <c r="AA680" s="55" t="str">
        <f aca="false">TEXT(E680,"yyyy-mm")</f>
        <v>2023-03</v>
      </c>
      <c r="AB680" s="55" t="n">
        <f aca="false">YEAR(E680)</f>
        <v>2023</v>
      </c>
    </row>
    <row r="681" customFormat="false" ht="15" hidden="false" customHeight="true" outlineLevel="0" collapsed="false">
      <c r="A681" s="56" t="s">
        <v>3225</v>
      </c>
      <c r="B681" s="56" t="s">
        <v>1436</v>
      </c>
      <c r="C681" s="56" t="s">
        <v>3226</v>
      </c>
      <c r="D681" s="56" t="s">
        <v>2771</v>
      </c>
      <c r="E681" s="57" t="n">
        <v>45567</v>
      </c>
      <c r="F681" s="56" t="s">
        <v>2713</v>
      </c>
      <c r="G681" s="56" t="s">
        <v>2713</v>
      </c>
      <c r="H681" s="56" t="s">
        <v>21</v>
      </c>
      <c r="I681" s="56" t="s">
        <v>27</v>
      </c>
      <c r="J681" s="56" t="s">
        <v>2433</v>
      </c>
      <c r="K681" s="56" t="n">
        <v>312</v>
      </c>
      <c r="L681" s="56" t="n">
        <v>312</v>
      </c>
      <c r="M681" s="56" t="n">
        <v>623</v>
      </c>
      <c r="N681" s="56" t="n">
        <v>9.6</v>
      </c>
      <c r="O681" s="54" t="n">
        <f aca="false">ROUND(M681*(1-N681/100),2)</f>
        <v>563.19</v>
      </c>
      <c r="P681" s="54" t="n">
        <f aca="false">ROUND(O681*L681,2)</f>
        <v>175715.28</v>
      </c>
      <c r="Q681" s="56" t="n">
        <v>80643.68</v>
      </c>
      <c r="R681" s="56" t="s">
        <v>380</v>
      </c>
      <c r="S681" s="54" t="n">
        <f aca="false">IF(K681=0,0,ROUND(L681/K681*100,2))</f>
        <v>100</v>
      </c>
      <c r="T681" s="56" t="s">
        <v>397</v>
      </c>
      <c r="U681" s="56" t="s">
        <v>54</v>
      </c>
      <c r="V681" s="56" t="n">
        <v>95071.6</v>
      </c>
      <c r="W681" s="55" t="n">
        <f aca="false">P681-Q681</f>
        <v>95071.6</v>
      </c>
      <c r="X681" s="55" t="n">
        <f aca="false">IF(P681=0,0,ROUND((P681-Q681)/P681*100,2))</f>
        <v>54.11</v>
      </c>
      <c r="Y681" s="55" t="n">
        <f aca="false">IFERROR(G681-F681,"")</f>
        <v>0</v>
      </c>
      <c r="Z681" s="55" t="str">
        <f aca="false">IF(U681&lt;=0,"On Time","Late")</f>
        <v>Late</v>
      </c>
      <c r="AA681" s="55" t="str">
        <f aca="false">TEXT(E681,"yyyy-mm")</f>
        <v>2024-10</v>
      </c>
      <c r="AB681" s="55" t="n">
        <f aca="false">YEAR(E681)</f>
        <v>2024</v>
      </c>
    </row>
    <row r="682" customFormat="false" ht="15" hidden="false" customHeight="true" outlineLevel="0" collapsed="false">
      <c r="A682" s="52" t="s">
        <v>3227</v>
      </c>
      <c r="B682" s="52" t="s">
        <v>3228</v>
      </c>
      <c r="C682" s="52" t="s">
        <v>3229</v>
      </c>
      <c r="D682" s="52" t="s">
        <v>2308</v>
      </c>
      <c r="E682" s="53" t="n">
        <v>45311</v>
      </c>
      <c r="F682" s="52" t="s">
        <v>2207</v>
      </c>
      <c r="G682" s="52" t="s">
        <v>3140</v>
      </c>
      <c r="H682" s="52" t="s">
        <v>21</v>
      </c>
      <c r="I682" s="52" t="s">
        <v>11</v>
      </c>
      <c r="J682" s="52" t="s">
        <v>395</v>
      </c>
      <c r="K682" s="52" t="n">
        <v>217</v>
      </c>
      <c r="L682" s="52" t="n">
        <v>217</v>
      </c>
      <c r="M682" s="52" t="n">
        <v>814.68</v>
      </c>
      <c r="N682" s="52" t="n">
        <v>10.2</v>
      </c>
      <c r="O682" s="54" t="n">
        <f aca="false">ROUND(M682*(1-N682/100),2)</f>
        <v>731.58</v>
      </c>
      <c r="P682" s="54" t="n">
        <f aca="false">ROUND(O682*L682,2)</f>
        <v>158752.86</v>
      </c>
      <c r="Q682" s="52" t="n">
        <v>91266.16</v>
      </c>
      <c r="R682" s="52" t="s">
        <v>380</v>
      </c>
      <c r="S682" s="54" t="n">
        <f aca="false">IF(K682=0,0,ROUND(L682/K682*100,2))</f>
        <v>100</v>
      </c>
      <c r="T682" s="52" t="s">
        <v>355</v>
      </c>
      <c r="U682" s="52" t="s">
        <v>45</v>
      </c>
      <c r="V682" s="52" t="n">
        <v>67486.7</v>
      </c>
      <c r="W682" s="55" t="n">
        <f aca="false">P682-Q682</f>
        <v>67486.7</v>
      </c>
      <c r="X682" s="55" t="n">
        <f aca="false">IF(P682=0,0,ROUND((P682-Q682)/P682*100,2))</f>
        <v>42.51</v>
      </c>
      <c r="Y682" s="55" t="n">
        <f aca="false">IFERROR(G682-F682,"")</f>
        <v>2</v>
      </c>
      <c r="Z682" s="55" t="str">
        <f aca="false">IF(U682&lt;=0,"On Time","Late")</f>
        <v>Late</v>
      </c>
      <c r="AA682" s="55" t="str">
        <f aca="false">TEXT(E682,"yyyy-mm")</f>
        <v>2024-01</v>
      </c>
      <c r="AB682" s="55" t="n">
        <f aca="false">YEAR(E682)</f>
        <v>2024</v>
      </c>
    </row>
    <row r="683" customFormat="false" ht="15" hidden="false" customHeight="true" outlineLevel="0" collapsed="false">
      <c r="A683" s="56" t="s">
        <v>3230</v>
      </c>
      <c r="B683" s="56" t="s">
        <v>1430</v>
      </c>
      <c r="C683" s="56" t="s">
        <v>3231</v>
      </c>
      <c r="D683" s="56" t="s">
        <v>359</v>
      </c>
      <c r="E683" s="57" t="n">
        <v>44825</v>
      </c>
      <c r="F683" s="56" t="s">
        <v>2804</v>
      </c>
      <c r="G683" s="56" t="s">
        <v>3232</v>
      </c>
      <c r="H683" s="56" t="s">
        <v>21</v>
      </c>
      <c r="I683" s="56" t="s">
        <v>27</v>
      </c>
      <c r="J683" s="56" t="s">
        <v>1059</v>
      </c>
      <c r="K683" s="56" t="n">
        <v>1234</v>
      </c>
      <c r="L683" s="56" t="n">
        <v>1234</v>
      </c>
      <c r="M683" s="56" t="n">
        <v>746.25</v>
      </c>
      <c r="N683" s="56" t="n">
        <v>2.3</v>
      </c>
      <c r="O683" s="54" t="n">
        <f aca="false">ROUND(M683*(1-N683/100),2)</f>
        <v>729.09</v>
      </c>
      <c r="P683" s="54" t="n">
        <f aca="false">ROUND(O683*L683,2)</f>
        <v>899697.06</v>
      </c>
      <c r="Q683" s="56" t="n">
        <v>516019.71</v>
      </c>
      <c r="R683" s="56" t="s">
        <v>332</v>
      </c>
      <c r="S683" s="54" t="n">
        <f aca="false">IF(K683=0,0,ROUND(L683/K683*100,2))</f>
        <v>100</v>
      </c>
      <c r="T683" s="56" t="s">
        <v>475</v>
      </c>
      <c r="U683" s="56" t="s">
        <v>29</v>
      </c>
      <c r="V683" s="56" t="n">
        <v>383677.35</v>
      </c>
      <c r="W683" s="55" t="n">
        <f aca="false">P683-Q683</f>
        <v>383677.35</v>
      </c>
      <c r="X683" s="55" t="n">
        <f aca="false">IF(P683=0,0,ROUND((P683-Q683)/P683*100,2))</f>
        <v>42.65</v>
      </c>
      <c r="Y683" s="55" t="n">
        <f aca="false">IFERROR(G683-F683,"")</f>
        <v>-1</v>
      </c>
      <c r="Z683" s="55" t="str">
        <f aca="false">IF(U683&lt;=0,"On Time","Late")</f>
        <v>Late</v>
      </c>
      <c r="AA683" s="55" t="str">
        <f aca="false">TEXT(E683,"yyyy-mm")</f>
        <v>2022-09</v>
      </c>
      <c r="AB683" s="55" t="n">
        <f aca="false">YEAR(E683)</f>
        <v>2022</v>
      </c>
    </row>
    <row r="684" customFormat="false" ht="15" hidden="false" customHeight="true" outlineLevel="0" collapsed="false">
      <c r="A684" s="52" t="s">
        <v>3233</v>
      </c>
      <c r="B684" s="52" t="s">
        <v>2512</v>
      </c>
      <c r="C684" s="52" t="s">
        <v>2150</v>
      </c>
      <c r="D684" s="52" t="s">
        <v>3234</v>
      </c>
      <c r="E684" s="53" t="n">
        <v>44672</v>
      </c>
      <c r="F684" s="52" t="s">
        <v>3235</v>
      </c>
      <c r="G684" s="52" t="s">
        <v>3236</v>
      </c>
      <c r="H684" s="52" t="s">
        <v>9</v>
      </c>
      <c r="I684" s="52" t="s">
        <v>11</v>
      </c>
      <c r="J684" s="52" t="s">
        <v>362</v>
      </c>
      <c r="K684" s="52" t="n">
        <v>1355</v>
      </c>
      <c r="L684" s="52" t="n">
        <v>1355</v>
      </c>
      <c r="M684" s="52" t="n">
        <v>665.73</v>
      </c>
      <c r="N684" s="52" t="n">
        <v>5.1</v>
      </c>
      <c r="O684" s="54" t="n">
        <f aca="false">ROUND(M684*(1-N684/100),2)</f>
        <v>631.78</v>
      </c>
      <c r="P684" s="54" t="n">
        <f aca="false">ROUND(O684*L684,2)</f>
        <v>856061.9</v>
      </c>
      <c r="Q684" s="52" t="n">
        <v>480828.91</v>
      </c>
      <c r="R684" s="52" t="s">
        <v>380</v>
      </c>
      <c r="S684" s="54" t="n">
        <f aca="false">IF(K684=0,0,ROUND(L684/K684*100,2))</f>
        <v>100</v>
      </c>
      <c r="T684" s="52" t="s">
        <v>805</v>
      </c>
      <c r="U684" s="52" t="s">
        <v>19</v>
      </c>
      <c r="V684" s="52" t="n">
        <v>375232.99</v>
      </c>
      <c r="W684" s="55" t="n">
        <f aca="false">P684-Q684</f>
        <v>375232.99</v>
      </c>
      <c r="X684" s="55" t="n">
        <f aca="false">IF(P684=0,0,ROUND((P684-Q684)/P684*100,2))</f>
        <v>43.83</v>
      </c>
      <c r="Y684" s="55" t="n">
        <f aca="false">IFERROR(G684-F684,"")</f>
        <v>3</v>
      </c>
      <c r="Z684" s="55" t="str">
        <f aca="false">IF(U684&lt;=0,"On Time","Late")</f>
        <v>Late</v>
      </c>
      <c r="AA684" s="55" t="str">
        <f aca="false">TEXT(E684,"yyyy-mm")</f>
        <v>2022-04</v>
      </c>
      <c r="AB684" s="55" t="n">
        <f aca="false">YEAR(E684)</f>
        <v>2022</v>
      </c>
    </row>
    <row r="685" customFormat="false" ht="15" hidden="false" customHeight="true" outlineLevel="0" collapsed="false">
      <c r="A685" s="56" t="s">
        <v>3237</v>
      </c>
      <c r="B685" s="56" t="s">
        <v>1430</v>
      </c>
      <c r="C685" s="56" t="s">
        <v>3238</v>
      </c>
      <c r="D685" s="56" t="s">
        <v>3239</v>
      </c>
      <c r="E685" s="57" t="n">
        <v>45553</v>
      </c>
      <c r="F685" s="56" t="s">
        <v>662</v>
      </c>
      <c r="G685" s="56" t="s">
        <v>662</v>
      </c>
      <c r="H685" s="56" t="s">
        <v>18</v>
      </c>
      <c r="I685" s="56" t="s">
        <v>20</v>
      </c>
      <c r="J685" s="56" t="s">
        <v>707</v>
      </c>
      <c r="K685" s="56" t="n">
        <v>1236</v>
      </c>
      <c r="L685" s="56" t="n">
        <v>1236</v>
      </c>
      <c r="M685" s="56" t="n">
        <v>650.92</v>
      </c>
      <c r="N685" s="56" t="n">
        <v>9.2</v>
      </c>
      <c r="O685" s="54" t="n">
        <f aca="false">ROUND(M685*(1-N685/100),2)</f>
        <v>591.04</v>
      </c>
      <c r="P685" s="54" t="n">
        <f aca="false">ROUND(O685*L685,2)</f>
        <v>730525.44</v>
      </c>
      <c r="Q685" s="56" t="n">
        <v>365163.46</v>
      </c>
      <c r="R685" s="56" t="s">
        <v>340</v>
      </c>
      <c r="S685" s="54" t="n">
        <f aca="false">IF(K685=0,0,ROUND(L685/K685*100,2))</f>
        <v>100</v>
      </c>
      <c r="T685" s="56" t="s">
        <v>537</v>
      </c>
      <c r="U685" s="56" t="s">
        <v>53</v>
      </c>
      <c r="V685" s="56" t="n">
        <v>365361.98</v>
      </c>
      <c r="W685" s="55" t="n">
        <f aca="false">P685-Q685</f>
        <v>365361.98</v>
      </c>
      <c r="X685" s="55" t="n">
        <f aca="false">IF(P685=0,0,ROUND((P685-Q685)/P685*100,2))</f>
        <v>50.01</v>
      </c>
      <c r="Y685" s="55" t="n">
        <f aca="false">IFERROR(G685-F685,"")</f>
        <v>0</v>
      </c>
      <c r="Z685" s="55" t="str">
        <f aca="false">IF(U685&lt;=0,"On Time","Late")</f>
        <v>Late</v>
      </c>
      <c r="AA685" s="55" t="str">
        <f aca="false">TEXT(E685,"yyyy-mm")</f>
        <v>2024-09</v>
      </c>
      <c r="AB685" s="55" t="n">
        <f aca="false">YEAR(E685)</f>
        <v>2024</v>
      </c>
    </row>
    <row r="686" customFormat="false" ht="15" hidden="false" customHeight="true" outlineLevel="0" collapsed="false">
      <c r="A686" s="52" t="s">
        <v>3240</v>
      </c>
      <c r="B686" s="52" t="s">
        <v>3228</v>
      </c>
      <c r="C686" s="52" t="s">
        <v>3241</v>
      </c>
      <c r="D686" s="52" t="s">
        <v>1125</v>
      </c>
      <c r="E686" s="53" t="n">
        <v>44931</v>
      </c>
      <c r="F686" s="52" t="s">
        <v>1626</v>
      </c>
      <c r="G686" s="52" t="s">
        <v>3089</v>
      </c>
      <c r="H686" s="52" t="s">
        <v>15</v>
      </c>
      <c r="I686" s="52" t="s">
        <v>11</v>
      </c>
      <c r="J686" s="52" t="s">
        <v>544</v>
      </c>
      <c r="K686" s="52" t="n">
        <v>1714</v>
      </c>
      <c r="L686" s="52" t="n">
        <v>1714</v>
      </c>
      <c r="M686" s="52" t="n">
        <v>227.81</v>
      </c>
      <c r="N686" s="52" t="n">
        <v>15.2</v>
      </c>
      <c r="O686" s="54" t="n">
        <f aca="false">ROUND(M686*(1-N686/100),2)</f>
        <v>193.18</v>
      </c>
      <c r="P686" s="54" t="n">
        <f aca="false">ROUND(O686*L686,2)</f>
        <v>331110.52</v>
      </c>
      <c r="Q686" s="52" t="n">
        <v>222049.62</v>
      </c>
      <c r="R686" s="52" t="s">
        <v>332</v>
      </c>
      <c r="S686" s="54" t="n">
        <f aca="false">IF(K686=0,0,ROUND(L686/K686*100,2))</f>
        <v>100</v>
      </c>
      <c r="T686" s="52" t="s">
        <v>805</v>
      </c>
      <c r="U686" s="52" t="s">
        <v>33</v>
      </c>
      <c r="V686" s="52" t="n">
        <v>109060.9</v>
      </c>
      <c r="W686" s="55" t="n">
        <f aca="false">P686-Q686</f>
        <v>109060.9</v>
      </c>
      <c r="X686" s="55" t="n">
        <f aca="false">IF(P686=0,0,ROUND((P686-Q686)/P686*100,2))</f>
        <v>32.94</v>
      </c>
      <c r="Y686" s="55" t="n">
        <f aca="false">IFERROR(G686-F686,"")</f>
        <v>-1</v>
      </c>
      <c r="Z686" s="55" t="str">
        <f aca="false">IF(U686&lt;=0,"On Time","Late")</f>
        <v>Late</v>
      </c>
      <c r="AA686" s="55" t="str">
        <f aca="false">TEXT(E686,"yyyy-mm")</f>
        <v>2023-01</v>
      </c>
      <c r="AB686" s="55" t="n">
        <f aca="false">YEAR(E686)</f>
        <v>2023</v>
      </c>
    </row>
    <row r="687" customFormat="false" ht="15" hidden="false" customHeight="true" outlineLevel="0" collapsed="false">
      <c r="A687" s="56" t="s">
        <v>3242</v>
      </c>
      <c r="B687" s="56" t="s">
        <v>357</v>
      </c>
      <c r="C687" s="56" t="s">
        <v>1889</v>
      </c>
      <c r="D687" s="56" t="s">
        <v>1707</v>
      </c>
      <c r="E687" s="57" t="n">
        <v>44747</v>
      </c>
      <c r="F687" s="56" t="s">
        <v>3243</v>
      </c>
      <c r="G687" s="56" t="s">
        <v>3243</v>
      </c>
      <c r="H687" s="56" t="s">
        <v>15</v>
      </c>
      <c r="I687" s="56" t="s">
        <v>20</v>
      </c>
      <c r="J687" s="56" t="s">
        <v>920</v>
      </c>
      <c r="K687" s="56" t="n">
        <v>485</v>
      </c>
      <c r="L687" s="56" t="n">
        <v>485</v>
      </c>
      <c r="M687" s="56" t="n">
        <v>23.14</v>
      </c>
      <c r="N687" s="56" t="n">
        <v>0.6</v>
      </c>
      <c r="O687" s="54" t="n">
        <f aca="false">ROUND(M687*(1-N687/100),2)</f>
        <v>23</v>
      </c>
      <c r="P687" s="54" t="n">
        <f aca="false">ROUND(O687*L687,2)</f>
        <v>11155</v>
      </c>
      <c r="Q687" s="56" t="n">
        <v>6782.87</v>
      </c>
      <c r="R687" s="56" t="s">
        <v>340</v>
      </c>
      <c r="S687" s="54" t="n">
        <f aca="false">IF(K687=0,0,ROUND(L687/K687*100,2))</f>
        <v>100</v>
      </c>
      <c r="T687" s="56" t="s">
        <v>1016</v>
      </c>
      <c r="U687" s="56" t="s">
        <v>26</v>
      </c>
      <c r="V687" s="56" t="n">
        <v>4372.13</v>
      </c>
      <c r="W687" s="55" t="n">
        <f aca="false">P687-Q687</f>
        <v>4372.13</v>
      </c>
      <c r="X687" s="55" t="n">
        <f aca="false">IF(P687=0,0,ROUND((P687-Q687)/P687*100,2))</f>
        <v>39.19</v>
      </c>
      <c r="Y687" s="55" t="n">
        <f aca="false">IFERROR(G687-F687,"")</f>
        <v>0</v>
      </c>
      <c r="Z687" s="55" t="str">
        <f aca="false">IF(U687&lt;=0,"On Time","Late")</f>
        <v>Late</v>
      </c>
      <c r="AA687" s="55" t="str">
        <f aca="false">TEXT(E687,"yyyy-mm")</f>
        <v>2022-07</v>
      </c>
      <c r="AB687" s="55" t="n">
        <f aca="false">YEAR(E687)</f>
        <v>2022</v>
      </c>
    </row>
    <row r="688" customFormat="false" ht="15" hidden="false" customHeight="true" outlineLevel="0" collapsed="false">
      <c r="A688" s="52" t="s">
        <v>3244</v>
      </c>
      <c r="B688" s="52" t="s">
        <v>1210</v>
      </c>
      <c r="C688" s="52" t="s">
        <v>2042</v>
      </c>
      <c r="D688" s="52" t="s">
        <v>1323</v>
      </c>
      <c r="E688" s="53" t="n">
        <v>44835</v>
      </c>
      <c r="F688" s="52" t="s">
        <v>3245</v>
      </c>
      <c r="G688" s="52" t="s">
        <v>3246</v>
      </c>
      <c r="H688" s="52" t="s">
        <v>21</v>
      </c>
      <c r="I688" s="52" t="s">
        <v>20</v>
      </c>
      <c r="J688" s="52" t="s">
        <v>370</v>
      </c>
      <c r="K688" s="52" t="n">
        <v>1311</v>
      </c>
      <c r="L688" s="52" t="n">
        <v>1311</v>
      </c>
      <c r="M688" s="52" t="n">
        <v>788.65</v>
      </c>
      <c r="N688" s="52" t="n">
        <v>16.4</v>
      </c>
      <c r="O688" s="54" t="n">
        <f aca="false">ROUND(M688*(1-N688/100),2)</f>
        <v>659.31</v>
      </c>
      <c r="P688" s="54" t="n">
        <f aca="false">ROUND(O688*L688,2)</f>
        <v>864355.41</v>
      </c>
      <c r="Q688" s="52" t="n">
        <v>488773.39</v>
      </c>
      <c r="R688" s="52" t="s">
        <v>332</v>
      </c>
      <c r="S688" s="54" t="n">
        <f aca="false">IF(K688=0,0,ROUND(L688/K688*100,2))</f>
        <v>100</v>
      </c>
      <c r="T688" s="52" t="s">
        <v>731</v>
      </c>
      <c r="U688" s="52" t="s">
        <v>30</v>
      </c>
      <c r="V688" s="52" t="n">
        <v>375582.02</v>
      </c>
      <c r="W688" s="55" t="n">
        <f aca="false">P688-Q688</f>
        <v>375582.02</v>
      </c>
      <c r="X688" s="55" t="n">
        <f aca="false">IF(P688=0,0,ROUND((P688-Q688)/P688*100,2))</f>
        <v>43.45</v>
      </c>
      <c r="Y688" s="55" t="n">
        <f aca="false">IFERROR(G688-F688,"")</f>
        <v>-1</v>
      </c>
      <c r="Z688" s="55" t="str">
        <f aca="false">IF(U688&lt;=0,"On Time","Late")</f>
        <v>Late</v>
      </c>
      <c r="AA688" s="55" t="str">
        <f aca="false">TEXT(E688,"yyyy-mm")</f>
        <v>2022-10</v>
      </c>
      <c r="AB688" s="55" t="n">
        <f aca="false">YEAR(E688)</f>
        <v>2022</v>
      </c>
    </row>
    <row r="689" customFormat="false" ht="15" hidden="false" customHeight="true" outlineLevel="0" collapsed="false">
      <c r="A689" s="56" t="s">
        <v>3247</v>
      </c>
      <c r="B689" s="56" t="s">
        <v>3087</v>
      </c>
      <c r="C689" s="56" t="s">
        <v>3248</v>
      </c>
      <c r="D689" s="56" t="s">
        <v>2899</v>
      </c>
      <c r="E689" s="57" t="n">
        <v>45019</v>
      </c>
      <c r="F689" s="56" t="s">
        <v>2547</v>
      </c>
      <c r="G689" s="56" t="s">
        <v>3249</v>
      </c>
      <c r="H689" s="56" t="s">
        <v>18</v>
      </c>
      <c r="I689" s="56" t="s">
        <v>23</v>
      </c>
      <c r="J689" s="56" t="s">
        <v>1059</v>
      </c>
      <c r="K689" s="56" t="n">
        <v>1129</v>
      </c>
      <c r="L689" s="56" t="n">
        <v>1129</v>
      </c>
      <c r="M689" s="56" t="n">
        <v>701.69</v>
      </c>
      <c r="N689" s="56" t="n">
        <v>13.9</v>
      </c>
      <c r="O689" s="54" t="n">
        <f aca="false">ROUND(M689*(1-N689/100),2)</f>
        <v>604.16</v>
      </c>
      <c r="P689" s="54" t="n">
        <f aca="false">ROUND(O689*L689,2)</f>
        <v>682096.64</v>
      </c>
      <c r="Q689" s="56" t="n">
        <v>448597.22</v>
      </c>
      <c r="R689" s="56" t="s">
        <v>380</v>
      </c>
      <c r="S689" s="54" t="n">
        <f aca="false">IF(K689=0,0,ROUND(L689/K689*100,2))</f>
        <v>100</v>
      </c>
      <c r="T689" s="56" t="s">
        <v>999</v>
      </c>
      <c r="U689" s="56" t="s">
        <v>36</v>
      </c>
      <c r="V689" s="56" t="n">
        <v>233499.42</v>
      </c>
      <c r="W689" s="55" t="n">
        <f aca="false">P689-Q689</f>
        <v>233499.42</v>
      </c>
      <c r="X689" s="55" t="n">
        <f aca="false">IF(P689=0,0,ROUND((P689-Q689)/P689*100,2))</f>
        <v>34.23</v>
      </c>
      <c r="Y689" s="55" t="n">
        <f aca="false">IFERROR(G689-F689,"")</f>
        <v>-1</v>
      </c>
      <c r="Z689" s="55" t="str">
        <f aca="false">IF(U689&lt;=0,"On Time","Late")</f>
        <v>Late</v>
      </c>
      <c r="AA689" s="55" t="str">
        <f aca="false">TEXT(E689,"yyyy-mm")</f>
        <v>2023-04</v>
      </c>
      <c r="AB689" s="55" t="n">
        <f aca="false">YEAR(E689)</f>
        <v>2023</v>
      </c>
    </row>
    <row r="690" customFormat="false" ht="15" hidden="false" customHeight="true" outlineLevel="0" collapsed="false">
      <c r="A690" s="52" t="s">
        <v>3250</v>
      </c>
      <c r="B690" s="52" t="s">
        <v>343</v>
      </c>
      <c r="C690" s="52" t="s">
        <v>3165</v>
      </c>
      <c r="D690" s="52" t="s">
        <v>2147</v>
      </c>
      <c r="E690" s="53" t="n">
        <v>45206</v>
      </c>
      <c r="F690" s="52" t="s">
        <v>1517</v>
      </c>
      <c r="G690" s="52" t="s">
        <v>1517</v>
      </c>
      <c r="H690" s="52" t="s">
        <v>12</v>
      </c>
      <c r="I690" s="52" t="s">
        <v>17</v>
      </c>
      <c r="J690" s="52" t="s">
        <v>723</v>
      </c>
      <c r="K690" s="52" t="n">
        <v>1851</v>
      </c>
      <c r="L690" s="52" t="n">
        <v>1851</v>
      </c>
      <c r="M690" s="52" t="n">
        <v>651.22</v>
      </c>
      <c r="N690" s="52" t="n">
        <v>7.9</v>
      </c>
      <c r="O690" s="54" t="n">
        <f aca="false">ROUND(M690*(1-N690/100),2)</f>
        <v>599.77</v>
      </c>
      <c r="P690" s="54" t="n">
        <f aca="false">ROUND(O690*L690,2)</f>
        <v>1110174.27</v>
      </c>
      <c r="Q690" s="52" t="n">
        <v>653249.92</v>
      </c>
      <c r="R690" s="52" t="s">
        <v>380</v>
      </c>
      <c r="S690" s="54" t="n">
        <f aca="false">IF(K690=0,0,ROUND(L690/K690*100,2))</f>
        <v>100</v>
      </c>
      <c r="T690" s="52" t="s">
        <v>495</v>
      </c>
      <c r="U690" s="52" t="s">
        <v>42</v>
      </c>
      <c r="V690" s="52" t="n">
        <v>456924.35</v>
      </c>
      <c r="W690" s="55" t="n">
        <f aca="false">P690-Q690</f>
        <v>456924.35</v>
      </c>
      <c r="X690" s="55" t="n">
        <f aca="false">IF(P690=0,0,ROUND((P690-Q690)/P690*100,2))</f>
        <v>41.16</v>
      </c>
      <c r="Y690" s="55" t="n">
        <f aca="false">IFERROR(G690-F690,"")</f>
        <v>0</v>
      </c>
      <c r="Z690" s="55" t="str">
        <f aca="false">IF(U690&lt;=0,"On Time","Late")</f>
        <v>Late</v>
      </c>
      <c r="AA690" s="55" t="str">
        <f aca="false">TEXT(E690,"yyyy-mm")</f>
        <v>2023-10</v>
      </c>
      <c r="AB690" s="55" t="n">
        <f aca="false">YEAR(E690)</f>
        <v>2023</v>
      </c>
    </row>
    <row r="691" customFormat="false" ht="15" hidden="false" customHeight="true" outlineLevel="0" collapsed="false">
      <c r="A691" s="56" t="s">
        <v>3251</v>
      </c>
      <c r="B691" s="56" t="s">
        <v>1312</v>
      </c>
      <c r="C691" s="56" t="s">
        <v>834</v>
      </c>
      <c r="D691" s="56" t="s">
        <v>3252</v>
      </c>
      <c r="E691" s="57" t="n">
        <v>44738</v>
      </c>
      <c r="F691" s="56" t="s">
        <v>549</v>
      </c>
      <c r="G691" s="56" t="s">
        <v>3253</v>
      </c>
      <c r="H691" s="56" t="s">
        <v>18</v>
      </c>
      <c r="I691" s="56" t="s">
        <v>14</v>
      </c>
      <c r="J691" s="56" t="s">
        <v>379</v>
      </c>
      <c r="K691" s="56" t="n">
        <v>1817</v>
      </c>
      <c r="L691" s="56" t="n">
        <v>1817</v>
      </c>
      <c r="M691" s="56" t="n">
        <v>466.81</v>
      </c>
      <c r="N691" s="56" t="n">
        <v>3.8</v>
      </c>
      <c r="O691" s="54" t="n">
        <f aca="false">ROUND(M691*(1-N691/100),2)</f>
        <v>449.07</v>
      </c>
      <c r="P691" s="54" t="n">
        <f aca="false">ROUND(O691*L691,2)</f>
        <v>815960.19</v>
      </c>
      <c r="Q691" s="56" t="n">
        <v>560280.28</v>
      </c>
      <c r="R691" s="56" t="s">
        <v>396</v>
      </c>
      <c r="S691" s="54" t="n">
        <f aca="false">IF(K691=0,0,ROUND(L691/K691*100,2))</f>
        <v>100</v>
      </c>
      <c r="T691" s="56" t="s">
        <v>849</v>
      </c>
      <c r="U691" s="56" t="s">
        <v>24</v>
      </c>
      <c r="V691" s="56" t="n">
        <v>255679.91</v>
      </c>
      <c r="W691" s="55" t="n">
        <f aca="false">P691-Q691</f>
        <v>255679.91</v>
      </c>
      <c r="X691" s="55" t="n">
        <f aca="false">IF(P691=0,0,ROUND((P691-Q691)/P691*100,2))</f>
        <v>31.33</v>
      </c>
      <c r="Y691" s="55" t="n">
        <f aca="false">IFERROR(G691-F691,"")</f>
        <v>-1</v>
      </c>
      <c r="Z691" s="55" t="str">
        <f aca="false">IF(U691&lt;=0,"On Time","Late")</f>
        <v>Late</v>
      </c>
      <c r="AA691" s="55" t="str">
        <f aca="false">TEXT(E691,"yyyy-mm")</f>
        <v>2022-06</v>
      </c>
      <c r="AB691" s="55" t="n">
        <f aca="false">YEAR(E691)</f>
        <v>2022</v>
      </c>
    </row>
    <row r="692" customFormat="false" ht="15" hidden="false" customHeight="true" outlineLevel="0" collapsed="false">
      <c r="A692" s="52" t="s">
        <v>3254</v>
      </c>
      <c r="B692" s="52" t="s">
        <v>820</v>
      </c>
      <c r="C692" s="52" t="s">
        <v>2231</v>
      </c>
      <c r="D692" s="52" t="s">
        <v>1909</v>
      </c>
      <c r="E692" s="53" t="n">
        <v>45122</v>
      </c>
      <c r="F692" s="52" t="s">
        <v>3255</v>
      </c>
      <c r="G692" s="52" t="s">
        <v>3255</v>
      </c>
      <c r="H692" s="52" t="s">
        <v>21</v>
      </c>
      <c r="I692" s="52" t="s">
        <v>17</v>
      </c>
      <c r="J692" s="52" t="s">
        <v>671</v>
      </c>
      <c r="K692" s="52" t="n">
        <v>1669</v>
      </c>
      <c r="L692" s="52" t="n">
        <v>1669</v>
      </c>
      <c r="M692" s="52" t="n">
        <v>410.14</v>
      </c>
      <c r="N692" s="52" t="n">
        <v>2.3</v>
      </c>
      <c r="O692" s="54" t="n">
        <f aca="false">ROUND(M692*(1-N692/100),2)</f>
        <v>400.71</v>
      </c>
      <c r="P692" s="54" t="n">
        <f aca="false">ROUND(O692*L692,2)</f>
        <v>668784.99</v>
      </c>
      <c r="Q692" s="52" t="n">
        <v>334159.8</v>
      </c>
      <c r="R692" s="52" t="s">
        <v>332</v>
      </c>
      <c r="S692" s="54" t="n">
        <f aca="false">IF(K692=0,0,ROUND(L692/K692*100,2))</f>
        <v>100</v>
      </c>
      <c r="T692" s="52" t="s">
        <v>766</v>
      </c>
      <c r="U692" s="52" t="s">
        <v>39</v>
      </c>
      <c r="V692" s="52" t="n">
        <v>334625.19</v>
      </c>
      <c r="W692" s="55" t="n">
        <f aca="false">P692-Q692</f>
        <v>334625.19</v>
      </c>
      <c r="X692" s="55" t="n">
        <f aca="false">IF(P692=0,0,ROUND((P692-Q692)/P692*100,2))</f>
        <v>50.03</v>
      </c>
      <c r="Y692" s="55" t="n">
        <f aca="false">IFERROR(G692-F692,"")</f>
        <v>0</v>
      </c>
      <c r="Z692" s="55" t="str">
        <f aca="false">IF(U692&lt;=0,"On Time","Late")</f>
        <v>Late</v>
      </c>
      <c r="AA692" s="55" t="str">
        <f aca="false">TEXT(E692,"yyyy-mm")</f>
        <v>2023-07</v>
      </c>
      <c r="AB692" s="55" t="n">
        <f aca="false">YEAR(E692)</f>
        <v>2023</v>
      </c>
    </row>
    <row r="693" customFormat="false" ht="15" hidden="false" customHeight="true" outlineLevel="0" collapsed="false">
      <c r="A693" s="56" t="s">
        <v>3256</v>
      </c>
      <c r="B693" s="56" t="s">
        <v>2934</v>
      </c>
      <c r="C693" s="56" t="s">
        <v>2885</v>
      </c>
      <c r="D693" s="56" t="s">
        <v>835</v>
      </c>
      <c r="E693" s="57" t="n">
        <v>45117</v>
      </c>
      <c r="F693" s="56" t="s">
        <v>1829</v>
      </c>
      <c r="G693" s="56" t="s">
        <v>3257</v>
      </c>
      <c r="H693" s="56" t="s">
        <v>12</v>
      </c>
      <c r="I693" s="56" t="s">
        <v>27</v>
      </c>
      <c r="J693" s="56" t="s">
        <v>778</v>
      </c>
      <c r="K693" s="56" t="n">
        <v>564</v>
      </c>
      <c r="L693" s="56" t="n">
        <v>564</v>
      </c>
      <c r="M693" s="56" t="n">
        <v>459.52</v>
      </c>
      <c r="N693" s="56" t="n">
        <v>9.8</v>
      </c>
      <c r="O693" s="54" t="n">
        <f aca="false">ROUND(M693*(1-N693/100),2)</f>
        <v>414.49</v>
      </c>
      <c r="P693" s="54" t="n">
        <f aca="false">ROUND(O693*L693,2)</f>
        <v>233772.36</v>
      </c>
      <c r="Q693" s="56" t="n">
        <v>109441.28</v>
      </c>
      <c r="R693" s="56" t="s">
        <v>371</v>
      </c>
      <c r="S693" s="54" t="n">
        <f aca="false">IF(K693=0,0,ROUND(L693/K693*100,2))</f>
        <v>100</v>
      </c>
      <c r="T693" s="56" t="s">
        <v>1046</v>
      </c>
      <c r="U693" s="56" t="s">
        <v>39</v>
      </c>
      <c r="V693" s="56" t="n">
        <v>124331.08</v>
      </c>
      <c r="W693" s="55" t="n">
        <f aca="false">P693-Q693</f>
        <v>124331.08</v>
      </c>
      <c r="X693" s="55" t="n">
        <f aca="false">IF(P693=0,0,ROUND((P693-Q693)/P693*100,2))</f>
        <v>53.18</v>
      </c>
      <c r="Y693" s="55" t="n">
        <f aca="false">IFERROR(G693-F693,"")</f>
        <v>2</v>
      </c>
      <c r="Z693" s="55" t="str">
        <f aca="false">IF(U693&lt;=0,"On Time","Late")</f>
        <v>Late</v>
      </c>
      <c r="AA693" s="55" t="str">
        <f aca="false">TEXT(E693,"yyyy-mm")</f>
        <v>2023-07</v>
      </c>
      <c r="AB693" s="55" t="n">
        <f aca="false">YEAR(E693)</f>
        <v>2023</v>
      </c>
    </row>
    <row r="694" customFormat="false" ht="15" hidden="false" customHeight="true" outlineLevel="0" collapsed="false">
      <c r="A694" s="52" t="s">
        <v>3258</v>
      </c>
      <c r="B694" s="52" t="s">
        <v>1860</v>
      </c>
      <c r="C694" s="52" t="s">
        <v>3259</v>
      </c>
      <c r="D694" s="52" t="s">
        <v>3260</v>
      </c>
      <c r="E694" s="53" t="n">
        <v>44772</v>
      </c>
      <c r="F694" s="52" t="s">
        <v>3261</v>
      </c>
      <c r="G694" s="52" t="s">
        <v>3262</v>
      </c>
      <c r="H694" s="52" t="s">
        <v>18</v>
      </c>
      <c r="I694" s="52" t="s">
        <v>20</v>
      </c>
      <c r="J694" s="52" t="s">
        <v>501</v>
      </c>
      <c r="K694" s="52" t="n">
        <v>407</v>
      </c>
      <c r="L694" s="52" t="n">
        <v>407</v>
      </c>
      <c r="M694" s="52" t="n">
        <v>25.47</v>
      </c>
      <c r="N694" s="52" t="n">
        <v>17.1</v>
      </c>
      <c r="O694" s="54" t="n">
        <f aca="false">ROUND(M694*(1-N694/100),2)</f>
        <v>21.11</v>
      </c>
      <c r="P694" s="54" t="n">
        <f aca="false">ROUND(O694*L694,2)</f>
        <v>8591.77</v>
      </c>
      <c r="Q694" s="52" t="n">
        <v>4928.28</v>
      </c>
      <c r="R694" s="52" t="s">
        <v>371</v>
      </c>
      <c r="S694" s="54" t="n">
        <f aca="false">IF(K694=0,0,ROUND(L694/K694*100,2))</f>
        <v>100</v>
      </c>
      <c r="T694" s="52" t="s">
        <v>467</v>
      </c>
      <c r="U694" s="52" t="s">
        <v>26</v>
      </c>
      <c r="V694" s="52" t="n">
        <v>3663.49</v>
      </c>
      <c r="W694" s="55" t="n">
        <f aca="false">P694-Q694</f>
        <v>3663.49</v>
      </c>
      <c r="X694" s="55" t="n">
        <f aca="false">IF(P694=0,0,ROUND((P694-Q694)/P694*100,2))</f>
        <v>42.64</v>
      </c>
      <c r="Y694" s="55" t="n">
        <f aca="false">IFERROR(G694-F694,"")</f>
        <v>-1</v>
      </c>
      <c r="Z694" s="55" t="str">
        <f aca="false">IF(U694&lt;=0,"On Time","Late")</f>
        <v>Late</v>
      </c>
      <c r="AA694" s="55" t="str">
        <f aca="false">TEXT(E694,"yyyy-mm")</f>
        <v>2022-07</v>
      </c>
      <c r="AB694" s="55" t="n">
        <f aca="false">YEAR(E694)</f>
        <v>2022</v>
      </c>
    </row>
    <row r="695" customFormat="false" ht="15" hidden="false" customHeight="true" outlineLevel="0" collapsed="false">
      <c r="A695" s="56" t="s">
        <v>3263</v>
      </c>
      <c r="B695" s="56" t="s">
        <v>3264</v>
      </c>
      <c r="C695" s="56" t="s">
        <v>1322</v>
      </c>
      <c r="D695" s="56" t="s">
        <v>624</v>
      </c>
      <c r="E695" s="57" t="n">
        <v>45021</v>
      </c>
      <c r="F695" s="56" t="s">
        <v>1842</v>
      </c>
      <c r="G695" s="56" t="s">
        <v>1843</v>
      </c>
      <c r="H695" s="56" t="s">
        <v>12</v>
      </c>
      <c r="I695" s="56" t="s">
        <v>25</v>
      </c>
      <c r="J695" s="56" t="s">
        <v>1197</v>
      </c>
      <c r="K695" s="56" t="n">
        <v>1042</v>
      </c>
      <c r="L695" s="56" t="n">
        <v>1042</v>
      </c>
      <c r="M695" s="56" t="n">
        <v>598.06</v>
      </c>
      <c r="N695" s="56" t="n">
        <v>2.9</v>
      </c>
      <c r="O695" s="54" t="n">
        <f aca="false">ROUND(M695*(1-N695/100),2)</f>
        <v>580.72</v>
      </c>
      <c r="P695" s="54" t="n">
        <f aca="false">ROUND(O695*L695,2)</f>
        <v>605110.24</v>
      </c>
      <c r="Q695" s="56" t="n">
        <v>249581.31</v>
      </c>
      <c r="R695" s="56" t="s">
        <v>340</v>
      </c>
      <c r="S695" s="54" t="n">
        <f aca="false">IF(K695=0,0,ROUND(L695/K695*100,2))</f>
        <v>100</v>
      </c>
      <c r="T695" s="56" t="s">
        <v>355</v>
      </c>
      <c r="U695" s="56" t="s">
        <v>36</v>
      </c>
      <c r="V695" s="56" t="n">
        <v>355528.93</v>
      </c>
      <c r="W695" s="55" t="n">
        <f aca="false">P695-Q695</f>
        <v>355528.93</v>
      </c>
      <c r="X695" s="55" t="n">
        <f aca="false">IF(P695=0,0,ROUND((P695-Q695)/P695*100,2))</f>
        <v>58.75</v>
      </c>
      <c r="Y695" s="55" t="n">
        <f aca="false">IFERROR(G695-F695,"")</f>
        <v>1</v>
      </c>
      <c r="Z695" s="55" t="str">
        <f aca="false">IF(U695&lt;=0,"On Time","Late")</f>
        <v>Late</v>
      </c>
      <c r="AA695" s="55" t="str">
        <f aca="false">TEXT(E695,"yyyy-mm")</f>
        <v>2023-04</v>
      </c>
      <c r="AB695" s="55" t="n">
        <f aca="false">YEAR(E695)</f>
        <v>2023</v>
      </c>
    </row>
    <row r="696" customFormat="false" ht="15" hidden="false" customHeight="true" outlineLevel="0" collapsed="false">
      <c r="A696" s="52" t="s">
        <v>3265</v>
      </c>
      <c r="B696" s="52" t="s">
        <v>1870</v>
      </c>
      <c r="C696" s="52" t="s">
        <v>1932</v>
      </c>
      <c r="D696" s="52" t="s">
        <v>3266</v>
      </c>
      <c r="E696" s="53" t="n">
        <v>45402</v>
      </c>
      <c r="F696" s="52" t="s">
        <v>2166</v>
      </c>
      <c r="G696" s="52" t="s">
        <v>2167</v>
      </c>
      <c r="H696" s="52" t="s">
        <v>12</v>
      </c>
      <c r="I696" s="52" t="s">
        <v>17</v>
      </c>
      <c r="J696" s="52" t="s">
        <v>2049</v>
      </c>
      <c r="K696" s="52" t="n">
        <v>2000</v>
      </c>
      <c r="L696" s="52" t="n">
        <v>341</v>
      </c>
      <c r="M696" s="52" t="n">
        <v>626.41</v>
      </c>
      <c r="N696" s="52" t="n">
        <v>3.9</v>
      </c>
      <c r="O696" s="54" t="n">
        <f aca="false">ROUND(M696*(1-N696/100),2)</f>
        <v>601.98</v>
      </c>
      <c r="P696" s="54" t="n">
        <f aca="false">ROUND(O696*L696,2)</f>
        <v>205275.18</v>
      </c>
      <c r="Q696" s="52" t="n">
        <v>117426.38</v>
      </c>
      <c r="R696" s="52" t="s">
        <v>380</v>
      </c>
      <c r="S696" s="54" t="n">
        <f aca="false">IF(K696=0,0,ROUND(L696/K696*100,2))</f>
        <v>17.05</v>
      </c>
      <c r="T696" s="52" t="s">
        <v>467</v>
      </c>
      <c r="U696" s="52" t="s">
        <v>48</v>
      </c>
      <c r="V696" s="52" t="n">
        <v>87848.8</v>
      </c>
      <c r="W696" s="55" t="n">
        <f aca="false">P696-Q696</f>
        <v>87848.8</v>
      </c>
      <c r="X696" s="55" t="n">
        <f aca="false">IF(P696=0,0,ROUND((P696-Q696)/P696*100,2))</f>
        <v>42.8</v>
      </c>
      <c r="Y696" s="55" t="n">
        <f aca="false">IFERROR(G696-F696,"")</f>
        <v>1</v>
      </c>
      <c r="Z696" s="55" t="str">
        <f aca="false">IF(U696&lt;=0,"On Time","Late")</f>
        <v>Late</v>
      </c>
      <c r="AA696" s="55" t="str">
        <f aca="false">TEXT(E696,"yyyy-mm")</f>
        <v>2024-04</v>
      </c>
      <c r="AB696" s="55" t="n">
        <f aca="false">YEAR(E696)</f>
        <v>2024</v>
      </c>
    </row>
    <row r="697" customFormat="false" ht="15" hidden="false" customHeight="true" outlineLevel="0" collapsed="false">
      <c r="A697" s="56" t="s">
        <v>3267</v>
      </c>
      <c r="B697" s="56" t="s">
        <v>3268</v>
      </c>
      <c r="C697" s="56" t="s">
        <v>3269</v>
      </c>
      <c r="D697" s="56" t="s">
        <v>3270</v>
      </c>
      <c r="E697" s="57" t="n">
        <v>45249</v>
      </c>
      <c r="F697" s="56" t="s">
        <v>1548</v>
      </c>
      <c r="G697" s="56" t="s">
        <v>3271</v>
      </c>
      <c r="H697" s="56" t="s">
        <v>15</v>
      </c>
      <c r="I697" s="56" t="s">
        <v>17</v>
      </c>
      <c r="J697" s="56" t="s">
        <v>718</v>
      </c>
      <c r="K697" s="56" t="n">
        <v>914</v>
      </c>
      <c r="L697" s="56" t="n">
        <v>914</v>
      </c>
      <c r="M697" s="56" t="n">
        <v>994.93</v>
      </c>
      <c r="N697" s="56" t="n">
        <v>10.7</v>
      </c>
      <c r="O697" s="54" t="n">
        <f aca="false">ROUND(M697*(1-N697/100),2)</f>
        <v>888.47</v>
      </c>
      <c r="P697" s="54" t="n">
        <f aca="false">ROUND(O697*L697,2)</f>
        <v>812061.58</v>
      </c>
      <c r="Q697" s="56" t="n">
        <v>545095.48</v>
      </c>
      <c r="R697" s="56" t="s">
        <v>380</v>
      </c>
      <c r="S697" s="54" t="n">
        <f aca="false">IF(K697=0,0,ROUND(L697/K697*100,2))</f>
        <v>100</v>
      </c>
      <c r="T697" s="56" t="s">
        <v>885</v>
      </c>
      <c r="U697" s="56" t="s">
        <v>43</v>
      </c>
      <c r="V697" s="56" t="n">
        <v>266966.1</v>
      </c>
      <c r="W697" s="55" t="n">
        <f aca="false">P697-Q697</f>
        <v>266966.1</v>
      </c>
      <c r="X697" s="55" t="n">
        <f aca="false">IF(P697=0,0,ROUND((P697-Q697)/P697*100,2))</f>
        <v>32.88</v>
      </c>
      <c r="Y697" s="55" t="n">
        <f aca="false">IFERROR(G697-F697,"")</f>
        <v>3</v>
      </c>
      <c r="Z697" s="55" t="str">
        <f aca="false">IF(U697&lt;=0,"On Time","Late")</f>
        <v>Late</v>
      </c>
      <c r="AA697" s="55" t="str">
        <f aca="false">TEXT(E697,"yyyy-mm")</f>
        <v>2023-11</v>
      </c>
      <c r="AB697" s="55" t="n">
        <f aca="false">YEAR(E697)</f>
        <v>2023</v>
      </c>
    </row>
    <row r="698" customFormat="false" ht="15" hidden="false" customHeight="true" outlineLevel="0" collapsed="false">
      <c r="A698" s="52" t="s">
        <v>3272</v>
      </c>
      <c r="B698" s="52" t="s">
        <v>3080</v>
      </c>
      <c r="C698" s="52" t="s">
        <v>2553</v>
      </c>
      <c r="D698" s="52" t="s">
        <v>3273</v>
      </c>
      <c r="E698" s="53" t="n">
        <v>45168</v>
      </c>
      <c r="F698" s="52" t="s">
        <v>3274</v>
      </c>
      <c r="G698" s="52" t="s">
        <v>3275</v>
      </c>
      <c r="H698" s="52" t="s">
        <v>12</v>
      </c>
      <c r="I698" s="52" t="s">
        <v>20</v>
      </c>
      <c r="J698" s="52" t="s">
        <v>1455</v>
      </c>
      <c r="K698" s="52" t="n">
        <v>1944</v>
      </c>
      <c r="L698" s="52" t="n">
        <v>1944</v>
      </c>
      <c r="M698" s="52" t="n">
        <v>522.33</v>
      </c>
      <c r="N698" s="52" t="n">
        <v>3.9</v>
      </c>
      <c r="O698" s="54" t="n">
        <f aca="false">ROUND(M698*(1-N698/100),2)</f>
        <v>501.96</v>
      </c>
      <c r="P698" s="54" t="n">
        <f aca="false">ROUND(O698*L698,2)</f>
        <v>975810.24</v>
      </c>
      <c r="Q698" s="52" t="n">
        <v>676269.86</v>
      </c>
      <c r="R698" s="52" t="s">
        <v>380</v>
      </c>
      <c r="S698" s="54" t="n">
        <f aca="false">IF(K698=0,0,ROUND(L698/K698*100,2))</f>
        <v>100</v>
      </c>
      <c r="T698" s="52" t="s">
        <v>363</v>
      </c>
      <c r="U698" s="52" t="s">
        <v>40</v>
      </c>
      <c r="V698" s="52" t="n">
        <v>299540.38</v>
      </c>
      <c r="W698" s="55" t="n">
        <f aca="false">P698-Q698</f>
        <v>299540.38</v>
      </c>
      <c r="X698" s="55" t="n">
        <f aca="false">IF(P698=0,0,ROUND((P698-Q698)/P698*100,2))</f>
        <v>30.7</v>
      </c>
      <c r="Y698" s="55" t="n">
        <f aca="false">IFERROR(G698-F698,"")</f>
        <v>2</v>
      </c>
      <c r="Z698" s="55" t="str">
        <f aca="false">IF(U698&lt;=0,"On Time","Late")</f>
        <v>Late</v>
      </c>
      <c r="AA698" s="55" t="str">
        <f aca="false">TEXT(E698,"yyyy-mm")</f>
        <v>2023-08</v>
      </c>
      <c r="AB698" s="55" t="n">
        <f aca="false">YEAR(E698)</f>
        <v>2023</v>
      </c>
    </row>
    <row r="699" customFormat="false" ht="15" hidden="false" customHeight="true" outlineLevel="0" collapsed="false">
      <c r="A699" s="56" t="s">
        <v>3276</v>
      </c>
      <c r="B699" s="56" t="s">
        <v>1143</v>
      </c>
      <c r="C699" s="56" t="s">
        <v>2438</v>
      </c>
      <c r="D699" s="56" t="s">
        <v>3277</v>
      </c>
      <c r="E699" s="57" t="n">
        <v>45275</v>
      </c>
      <c r="F699" s="56" t="s">
        <v>866</v>
      </c>
      <c r="G699" s="56" t="s">
        <v>1810</v>
      </c>
      <c r="H699" s="56" t="s">
        <v>21</v>
      </c>
      <c r="I699" s="56" t="s">
        <v>17</v>
      </c>
      <c r="J699" s="56" t="s">
        <v>1197</v>
      </c>
      <c r="K699" s="56" t="n">
        <v>1095</v>
      </c>
      <c r="L699" s="56" t="n">
        <v>1095</v>
      </c>
      <c r="M699" s="56" t="n">
        <v>991.38</v>
      </c>
      <c r="N699" s="56" t="n">
        <v>18.7</v>
      </c>
      <c r="O699" s="54" t="n">
        <f aca="false">ROUND(M699*(1-N699/100),2)</f>
        <v>805.99</v>
      </c>
      <c r="P699" s="54" t="n">
        <f aca="false">ROUND(O699*L699,2)</f>
        <v>882559.05</v>
      </c>
      <c r="Q699" s="56" t="n">
        <v>570970.73</v>
      </c>
      <c r="R699" s="56" t="s">
        <v>396</v>
      </c>
      <c r="S699" s="54" t="n">
        <f aca="false">IF(K699=0,0,ROUND(L699/K699*100,2))</f>
        <v>100</v>
      </c>
      <c r="T699" s="56" t="s">
        <v>348</v>
      </c>
      <c r="U699" s="56" t="s">
        <v>44</v>
      </c>
      <c r="V699" s="56" t="n">
        <v>311588.32</v>
      </c>
      <c r="W699" s="55" t="n">
        <f aca="false">P699-Q699</f>
        <v>311588.32</v>
      </c>
      <c r="X699" s="55" t="n">
        <f aca="false">IF(P699=0,0,ROUND((P699-Q699)/P699*100,2))</f>
        <v>35.31</v>
      </c>
      <c r="Y699" s="55" t="n">
        <f aca="false">IFERROR(G699-F699,"")</f>
        <v>-1</v>
      </c>
      <c r="Z699" s="55" t="str">
        <f aca="false">IF(U699&lt;=0,"On Time","Late")</f>
        <v>Late</v>
      </c>
      <c r="AA699" s="55" t="str">
        <f aca="false">TEXT(E699,"yyyy-mm")</f>
        <v>2023-12</v>
      </c>
      <c r="AB699" s="55" t="n">
        <f aca="false">YEAR(E699)</f>
        <v>2023</v>
      </c>
    </row>
    <row r="700" customFormat="false" ht="15" hidden="false" customHeight="true" outlineLevel="0" collapsed="false">
      <c r="A700" s="52" t="s">
        <v>3278</v>
      </c>
      <c r="B700" s="52" t="s">
        <v>1113</v>
      </c>
      <c r="C700" s="52" t="s">
        <v>3279</v>
      </c>
      <c r="D700" s="52" t="s">
        <v>3280</v>
      </c>
      <c r="E700" s="53" t="n">
        <v>45362</v>
      </c>
      <c r="F700" s="52" t="s">
        <v>1506</v>
      </c>
      <c r="G700" s="52" t="s">
        <v>3157</v>
      </c>
      <c r="H700" s="52" t="s">
        <v>18</v>
      </c>
      <c r="I700" s="52" t="s">
        <v>14</v>
      </c>
      <c r="J700" s="52" t="s">
        <v>501</v>
      </c>
      <c r="K700" s="52" t="n">
        <v>171</v>
      </c>
      <c r="L700" s="52" t="n">
        <v>171</v>
      </c>
      <c r="M700" s="52" t="n">
        <v>127.61</v>
      </c>
      <c r="N700" s="52" t="n">
        <v>7.6</v>
      </c>
      <c r="O700" s="54" t="n">
        <f aca="false">ROUND(M700*(1-N700/100),2)</f>
        <v>117.91</v>
      </c>
      <c r="P700" s="54" t="n">
        <f aca="false">ROUND(O700*L700,2)</f>
        <v>20162.61</v>
      </c>
      <c r="Q700" s="52" t="n">
        <v>8697.47</v>
      </c>
      <c r="R700" s="52" t="s">
        <v>396</v>
      </c>
      <c r="S700" s="54" t="n">
        <f aca="false">IF(K700=0,0,ROUND(L700/K700*100,2))</f>
        <v>100</v>
      </c>
      <c r="T700" s="52" t="s">
        <v>999</v>
      </c>
      <c r="U700" s="52" t="s">
        <v>47</v>
      </c>
      <c r="V700" s="52" t="n">
        <v>11465.14</v>
      </c>
      <c r="W700" s="55" t="n">
        <f aca="false">P700-Q700</f>
        <v>11465.14</v>
      </c>
      <c r="X700" s="55" t="n">
        <f aca="false">IF(P700=0,0,ROUND((P700-Q700)/P700*100,2))</f>
        <v>56.86</v>
      </c>
      <c r="Y700" s="55" t="n">
        <f aca="false">IFERROR(G700-F700,"")</f>
        <v>1</v>
      </c>
      <c r="Z700" s="55" t="str">
        <f aca="false">IF(U700&lt;=0,"On Time","Late")</f>
        <v>Late</v>
      </c>
      <c r="AA700" s="55" t="str">
        <f aca="false">TEXT(E700,"yyyy-mm")</f>
        <v>2024-03</v>
      </c>
      <c r="AB700" s="55" t="n">
        <f aca="false">YEAR(E700)</f>
        <v>2024</v>
      </c>
    </row>
    <row r="701" customFormat="false" ht="15" hidden="false" customHeight="true" outlineLevel="0" collapsed="false">
      <c r="A701" s="56" t="s">
        <v>3281</v>
      </c>
      <c r="B701" s="56" t="s">
        <v>3282</v>
      </c>
      <c r="C701" s="56" t="s">
        <v>2935</v>
      </c>
      <c r="D701" s="56" t="s">
        <v>3283</v>
      </c>
      <c r="E701" s="57" t="n">
        <v>45626</v>
      </c>
      <c r="F701" s="56" t="s">
        <v>2662</v>
      </c>
      <c r="G701" s="56" t="s">
        <v>2662</v>
      </c>
      <c r="H701" s="56" t="s">
        <v>18</v>
      </c>
      <c r="I701" s="56" t="s">
        <v>20</v>
      </c>
      <c r="J701" s="56" t="s">
        <v>404</v>
      </c>
      <c r="K701" s="56" t="n">
        <v>242</v>
      </c>
      <c r="L701" s="56" t="n">
        <v>242</v>
      </c>
      <c r="M701" s="56" t="n">
        <v>831.88</v>
      </c>
      <c r="N701" s="56" t="n">
        <v>12.2</v>
      </c>
      <c r="O701" s="54" t="n">
        <f aca="false">ROUND(M701*(1-N701/100),2)</f>
        <v>730.39</v>
      </c>
      <c r="P701" s="54" t="n">
        <f aca="false">ROUND(O701*L701,2)</f>
        <v>176754.38</v>
      </c>
      <c r="Q701" s="56" t="n">
        <v>87908.96</v>
      </c>
      <c r="R701" s="56" t="s">
        <v>371</v>
      </c>
      <c r="S701" s="54" t="n">
        <f aca="false">IF(K701=0,0,ROUND(L701/K701*100,2))</f>
        <v>100</v>
      </c>
      <c r="T701" s="56" t="s">
        <v>1479</v>
      </c>
      <c r="U701" s="56" t="s">
        <v>55</v>
      </c>
      <c r="V701" s="56" t="n">
        <v>88845.42</v>
      </c>
      <c r="W701" s="55" t="n">
        <f aca="false">P701-Q701</f>
        <v>88845.42</v>
      </c>
      <c r="X701" s="55" t="n">
        <f aca="false">IF(P701=0,0,ROUND((P701-Q701)/P701*100,2))</f>
        <v>50.26</v>
      </c>
      <c r="Y701" s="55" t="n">
        <f aca="false">IFERROR(G701-F701,"")</f>
        <v>0</v>
      </c>
      <c r="Z701" s="55" t="str">
        <f aca="false">IF(U701&lt;=0,"On Time","Late")</f>
        <v>Late</v>
      </c>
      <c r="AA701" s="55" t="str">
        <f aca="false">TEXT(E701,"yyyy-mm")</f>
        <v>2024-11</v>
      </c>
      <c r="AB701" s="55" t="n">
        <f aca="false">YEAR(E701)</f>
        <v>2024</v>
      </c>
    </row>
    <row r="702" customFormat="false" ht="15" hidden="false" customHeight="true" outlineLevel="0" collapsed="false">
      <c r="A702" s="52" t="s">
        <v>3284</v>
      </c>
      <c r="B702" s="52" t="s">
        <v>1826</v>
      </c>
      <c r="C702" s="52" t="s">
        <v>3285</v>
      </c>
      <c r="D702" s="52" t="s">
        <v>1593</v>
      </c>
      <c r="E702" s="53" t="n">
        <v>45155</v>
      </c>
      <c r="F702" s="52" t="s">
        <v>742</v>
      </c>
      <c r="G702" s="52" t="s">
        <v>3286</v>
      </c>
      <c r="H702" s="52" t="s">
        <v>12</v>
      </c>
      <c r="I702" s="52" t="s">
        <v>27</v>
      </c>
      <c r="J702" s="52" t="s">
        <v>1285</v>
      </c>
      <c r="K702" s="52" t="n">
        <v>933</v>
      </c>
      <c r="L702" s="52" t="n">
        <v>933</v>
      </c>
      <c r="M702" s="52" t="n">
        <v>332.82</v>
      </c>
      <c r="N702" s="52" t="n">
        <v>16.7</v>
      </c>
      <c r="O702" s="54" t="n">
        <f aca="false">ROUND(M702*(1-N702/100),2)</f>
        <v>277.24</v>
      </c>
      <c r="P702" s="54" t="n">
        <f aca="false">ROUND(O702*L702,2)</f>
        <v>258664.92</v>
      </c>
      <c r="Q702" s="52" t="n">
        <v>143636.25</v>
      </c>
      <c r="R702" s="52" t="s">
        <v>396</v>
      </c>
      <c r="S702" s="54" t="n">
        <f aca="false">IF(K702=0,0,ROUND(L702/K702*100,2))</f>
        <v>100</v>
      </c>
      <c r="T702" s="52" t="s">
        <v>620</v>
      </c>
      <c r="U702" s="52" t="s">
        <v>40</v>
      </c>
      <c r="V702" s="52" t="n">
        <v>115028.67</v>
      </c>
      <c r="W702" s="55" t="n">
        <f aca="false">P702-Q702</f>
        <v>115028.67</v>
      </c>
      <c r="X702" s="55" t="n">
        <f aca="false">IF(P702=0,0,ROUND((P702-Q702)/P702*100,2))</f>
        <v>44.47</v>
      </c>
      <c r="Y702" s="55" t="n">
        <f aca="false">IFERROR(G702-F702,"")</f>
        <v>1</v>
      </c>
      <c r="Z702" s="55" t="str">
        <f aca="false">IF(U702&lt;=0,"On Time","Late")</f>
        <v>Late</v>
      </c>
      <c r="AA702" s="55" t="str">
        <f aca="false">TEXT(E702,"yyyy-mm")</f>
        <v>2023-08</v>
      </c>
      <c r="AB702" s="55" t="n">
        <f aca="false">YEAR(E702)</f>
        <v>2023</v>
      </c>
    </row>
    <row r="703" customFormat="false" ht="15" hidden="false" customHeight="true" outlineLevel="0" collapsed="false">
      <c r="A703" s="56" t="s">
        <v>3287</v>
      </c>
      <c r="B703" s="56" t="s">
        <v>795</v>
      </c>
      <c r="C703" s="56" t="s">
        <v>3288</v>
      </c>
      <c r="D703" s="56" t="s">
        <v>2750</v>
      </c>
      <c r="E703" s="57" t="n">
        <v>44651</v>
      </c>
      <c r="F703" s="56" t="s">
        <v>3289</v>
      </c>
      <c r="G703" s="56" t="s">
        <v>3289</v>
      </c>
      <c r="H703" s="56" t="s">
        <v>18</v>
      </c>
      <c r="I703" s="56" t="s">
        <v>25</v>
      </c>
      <c r="J703" s="56" t="s">
        <v>765</v>
      </c>
      <c r="K703" s="56" t="n">
        <v>1063</v>
      </c>
      <c r="L703" s="56" t="n">
        <v>1063</v>
      </c>
      <c r="M703" s="56" t="n">
        <v>950.54</v>
      </c>
      <c r="N703" s="56" t="n">
        <v>18.9</v>
      </c>
      <c r="O703" s="54" t="n">
        <f aca="false">ROUND(M703*(1-N703/100),2)</f>
        <v>770.89</v>
      </c>
      <c r="P703" s="54" t="n">
        <f aca="false">ROUND(O703*L703,2)</f>
        <v>819456.07</v>
      </c>
      <c r="Q703" s="56" t="n">
        <v>444568.42</v>
      </c>
      <c r="R703" s="56" t="s">
        <v>340</v>
      </c>
      <c r="S703" s="54" t="n">
        <f aca="false">IF(K703=0,0,ROUND(L703/K703*100,2))</f>
        <v>100</v>
      </c>
      <c r="T703" s="56" t="s">
        <v>1131</v>
      </c>
      <c r="U703" s="56" t="s">
        <v>16</v>
      </c>
      <c r="V703" s="56" t="n">
        <v>374887.65</v>
      </c>
      <c r="W703" s="55" t="n">
        <f aca="false">P703-Q703</f>
        <v>374887.65</v>
      </c>
      <c r="X703" s="55" t="n">
        <f aca="false">IF(P703=0,0,ROUND((P703-Q703)/P703*100,2))</f>
        <v>45.75</v>
      </c>
      <c r="Y703" s="55" t="n">
        <f aca="false">IFERROR(G703-F703,"")</f>
        <v>0</v>
      </c>
      <c r="Z703" s="55" t="str">
        <f aca="false">IF(U703&lt;=0,"On Time","Late")</f>
        <v>Late</v>
      </c>
      <c r="AA703" s="55" t="str">
        <f aca="false">TEXT(E703,"yyyy-mm")</f>
        <v>2022-03</v>
      </c>
      <c r="AB703" s="55" t="n">
        <f aca="false">YEAR(E703)</f>
        <v>2022</v>
      </c>
    </row>
    <row r="704" customFormat="false" ht="15" hidden="false" customHeight="true" outlineLevel="0" collapsed="false">
      <c r="A704" s="52" t="s">
        <v>3290</v>
      </c>
      <c r="B704" s="52" t="s">
        <v>1312</v>
      </c>
      <c r="C704" s="52" t="s">
        <v>1268</v>
      </c>
      <c r="D704" s="52" t="s">
        <v>3291</v>
      </c>
      <c r="E704" s="53" t="n">
        <v>45185</v>
      </c>
      <c r="F704" s="52" t="s">
        <v>3047</v>
      </c>
      <c r="G704" s="52" t="s">
        <v>872</v>
      </c>
      <c r="H704" s="52" t="s">
        <v>21</v>
      </c>
      <c r="I704" s="52" t="s">
        <v>23</v>
      </c>
      <c r="J704" s="52" t="s">
        <v>435</v>
      </c>
      <c r="K704" s="52" t="n">
        <v>1976</v>
      </c>
      <c r="L704" s="52" t="n">
        <v>1976</v>
      </c>
      <c r="M704" s="52" t="n">
        <v>585.86</v>
      </c>
      <c r="N704" s="52" t="n">
        <v>12.4</v>
      </c>
      <c r="O704" s="54" t="n">
        <f aca="false">ROUND(M704*(1-N704/100),2)</f>
        <v>513.21</v>
      </c>
      <c r="P704" s="54" t="n">
        <f aca="false">ROUND(O704*L704,2)</f>
        <v>1014102.96</v>
      </c>
      <c r="Q704" s="52" t="n">
        <v>582029.47</v>
      </c>
      <c r="R704" s="52" t="s">
        <v>380</v>
      </c>
      <c r="S704" s="54" t="n">
        <f aca="false">IF(K704=0,0,ROUND(L704/K704*100,2))</f>
        <v>100</v>
      </c>
      <c r="T704" s="52" t="s">
        <v>838</v>
      </c>
      <c r="U704" s="52" t="s">
        <v>41</v>
      </c>
      <c r="V704" s="52" t="n">
        <v>432073.49</v>
      </c>
      <c r="W704" s="55" t="n">
        <f aca="false">P704-Q704</f>
        <v>432073.49</v>
      </c>
      <c r="X704" s="55" t="n">
        <f aca="false">IF(P704=0,0,ROUND((P704-Q704)/P704*100,2))</f>
        <v>42.61</v>
      </c>
      <c r="Y704" s="55" t="n">
        <f aca="false">IFERROR(G704-F704,"")</f>
        <v>2</v>
      </c>
      <c r="Z704" s="55" t="str">
        <f aca="false">IF(U704&lt;=0,"On Time","Late")</f>
        <v>Late</v>
      </c>
      <c r="AA704" s="55" t="str">
        <f aca="false">TEXT(E704,"yyyy-mm")</f>
        <v>2023-09</v>
      </c>
      <c r="AB704" s="55" t="n">
        <f aca="false">YEAR(E704)</f>
        <v>2023</v>
      </c>
    </row>
    <row r="705" customFormat="false" ht="15" hidden="false" customHeight="true" outlineLevel="0" collapsed="false">
      <c r="A705" s="56" t="s">
        <v>3292</v>
      </c>
      <c r="B705" s="56" t="s">
        <v>1407</v>
      </c>
      <c r="C705" s="56" t="s">
        <v>462</v>
      </c>
      <c r="D705" s="56" t="s">
        <v>993</v>
      </c>
      <c r="E705" s="57" t="n">
        <v>44833</v>
      </c>
      <c r="F705" s="56" t="s">
        <v>3293</v>
      </c>
      <c r="G705" s="56" t="s">
        <v>3246</v>
      </c>
      <c r="H705" s="56" t="s">
        <v>18</v>
      </c>
      <c r="I705" s="56" t="s">
        <v>17</v>
      </c>
      <c r="J705" s="56" t="s">
        <v>494</v>
      </c>
      <c r="K705" s="56" t="n">
        <v>1311</v>
      </c>
      <c r="L705" s="56" t="n">
        <v>1311</v>
      </c>
      <c r="M705" s="56" t="n">
        <v>321.02</v>
      </c>
      <c r="N705" s="56" t="n">
        <v>6.9</v>
      </c>
      <c r="O705" s="54" t="n">
        <f aca="false">ROUND(M705*(1-N705/100),2)</f>
        <v>298.87</v>
      </c>
      <c r="P705" s="54" t="n">
        <f aca="false">ROUND(O705*L705,2)</f>
        <v>391818.57</v>
      </c>
      <c r="Q705" s="56" t="n">
        <v>264253.87</v>
      </c>
      <c r="R705" s="56" t="s">
        <v>332</v>
      </c>
      <c r="S705" s="54" t="n">
        <f aca="false">IF(K705=0,0,ROUND(L705/K705*100,2))</f>
        <v>100</v>
      </c>
      <c r="T705" s="56" t="s">
        <v>690</v>
      </c>
      <c r="U705" s="56" t="s">
        <v>29</v>
      </c>
      <c r="V705" s="56" t="n">
        <v>127564.7</v>
      </c>
      <c r="W705" s="55" t="n">
        <f aca="false">P705-Q705</f>
        <v>127564.7</v>
      </c>
      <c r="X705" s="55" t="n">
        <f aca="false">IF(P705=0,0,ROUND((P705-Q705)/P705*100,2))</f>
        <v>32.56</v>
      </c>
      <c r="Y705" s="55" t="n">
        <f aca="false">IFERROR(G705-F705,"")</f>
        <v>3</v>
      </c>
      <c r="Z705" s="55" t="str">
        <f aca="false">IF(U705&lt;=0,"On Time","Late")</f>
        <v>Late</v>
      </c>
      <c r="AA705" s="55" t="str">
        <f aca="false">TEXT(E705,"yyyy-mm")</f>
        <v>2022-09</v>
      </c>
      <c r="AB705" s="55" t="n">
        <f aca="false">YEAR(E705)</f>
        <v>2022</v>
      </c>
    </row>
    <row r="706" customFormat="false" ht="15" hidden="false" customHeight="true" outlineLevel="0" collapsed="false">
      <c r="A706" s="52" t="s">
        <v>3294</v>
      </c>
      <c r="B706" s="52" t="s">
        <v>2853</v>
      </c>
      <c r="C706" s="52" t="s">
        <v>2766</v>
      </c>
      <c r="D706" s="52" t="s">
        <v>661</v>
      </c>
      <c r="E706" s="53" t="n">
        <v>44747</v>
      </c>
      <c r="F706" s="52" t="s">
        <v>2576</v>
      </c>
      <c r="G706" s="52" t="s">
        <v>3295</v>
      </c>
      <c r="H706" s="52" t="s">
        <v>15</v>
      </c>
      <c r="I706" s="52" t="s">
        <v>23</v>
      </c>
      <c r="J706" s="52" t="s">
        <v>419</v>
      </c>
      <c r="K706" s="52" t="n">
        <v>1031</v>
      </c>
      <c r="L706" s="52" t="n">
        <v>1031</v>
      </c>
      <c r="M706" s="52" t="n">
        <v>541.95</v>
      </c>
      <c r="N706" s="52" t="n">
        <v>17.9</v>
      </c>
      <c r="O706" s="54" t="n">
        <f aca="false">ROUND(M706*(1-N706/100),2)</f>
        <v>444.94</v>
      </c>
      <c r="P706" s="54" t="n">
        <f aca="false">ROUND(O706*L706,2)</f>
        <v>458733.14</v>
      </c>
      <c r="Q706" s="52" t="n">
        <v>314710.35</v>
      </c>
      <c r="R706" s="52" t="s">
        <v>332</v>
      </c>
      <c r="S706" s="54" t="n">
        <f aca="false">IF(K706=0,0,ROUND(L706/K706*100,2))</f>
        <v>100</v>
      </c>
      <c r="T706" s="52" t="s">
        <v>552</v>
      </c>
      <c r="U706" s="52" t="s">
        <v>26</v>
      </c>
      <c r="V706" s="52" t="n">
        <v>144022.79</v>
      </c>
      <c r="W706" s="55" t="n">
        <f aca="false">P706-Q706</f>
        <v>144022.79</v>
      </c>
      <c r="X706" s="55" t="n">
        <f aca="false">IF(P706=0,0,ROUND((P706-Q706)/P706*100,2))</f>
        <v>31.4</v>
      </c>
      <c r="Y706" s="55" t="n">
        <f aca="false">IFERROR(G706-F706,"")</f>
        <v>3</v>
      </c>
      <c r="Z706" s="55" t="str">
        <f aca="false">IF(U706&lt;=0,"On Time","Late")</f>
        <v>Late</v>
      </c>
      <c r="AA706" s="55" t="str">
        <f aca="false">TEXT(E706,"yyyy-mm")</f>
        <v>2022-07</v>
      </c>
      <c r="AB706" s="55" t="n">
        <f aca="false">YEAR(E706)</f>
        <v>2022</v>
      </c>
    </row>
    <row r="707" customFormat="false" ht="15" hidden="false" customHeight="true" outlineLevel="0" collapsed="false">
      <c r="A707" s="56" t="s">
        <v>3296</v>
      </c>
      <c r="B707" s="56" t="s">
        <v>966</v>
      </c>
      <c r="C707" s="56" t="s">
        <v>3297</v>
      </c>
      <c r="D707" s="56" t="s">
        <v>3298</v>
      </c>
      <c r="E707" s="57" t="n">
        <v>45285</v>
      </c>
      <c r="F707" s="56" t="s">
        <v>964</v>
      </c>
      <c r="G707" s="56" t="s">
        <v>964</v>
      </c>
      <c r="H707" s="56" t="s">
        <v>9</v>
      </c>
      <c r="I707" s="56" t="s">
        <v>11</v>
      </c>
      <c r="J707" s="56" t="s">
        <v>627</v>
      </c>
      <c r="K707" s="56" t="n">
        <v>134</v>
      </c>
      <c r="L707" s="56" t="n">
        <v>134</v>
      </c>
      <c r="M707" s="56" t="n">
        <v>572.51</v>
      </c>
      <c r="N707" s="56" t="n">
        <v>11.6</v>
      </c>
      <c r="O707" s="54" t="n">
        <f aca="false">ROUND(M707*(1-N707/100),2)</f>
        <v>506.1</v>
      </c>
      <c r="P707" s="54" t="n">
        <f aca="false">ROUND(O707*L707,2)</f>
        <v>67817.4</v>
      </c>
      <c r="Q707" s="56" t="n">
        <v>29242</v>
      </c>
      <c r="R707" s="56" t="s">
        <v>371</v>
      </c>
      <c r="S707" s="54" t="n">
        <f aca="false">IF(K707=0,0,ROUND(L707/K707*100,2))</f>
        <v>100</v>
      </c>
      <c r="T707" s="56" t="s">
        <v>1497</v>
      </c>
      <c r="U707" s="56" t="s">
        <v>44</v>
      </c>
      <c r="V707" s="56" t="n">
        <v>38575.4</v>
      </c>
      <c r="W707" s="55" t="n">
        <f aca="false">P707-Q707</f>
        <v>38575.4</v>
      </c>
      <c r="X707" s="55" t="n">
        <f aca="false">IF(P707=0,0,ROUND((P707-Q707)/P707*100,2))</f>
        <v>56.88</v>
      </c>
      <c r="Y707" s="55" t="n">
        <f aca="false">IFERROR(G707-F707,"")</f>
        <v>0</v>
      </c>
      <c r="Z707" s="55" t="str">
        <f aca="false">IF(U707&lt;=0,"On Time","Late")</f>
        <v>Late</v>
      </c>
      <c r="AA707" s="55" t="str">
        <f aca="false">TEXT(E707,"yyyy-mm")</f>
        <v>2023-12</v>
      </c>
      <c r="AB707" s="55" t="n">
        <f aca="false">YEAR(E707)</f>
        <v>2023</v>
      </c>
    </row>
    <row r="708" customFormat="false" ht="15" hidden="false" customHeight="true" outlineLevel="0" collapsed="false">
      <c r="A708" s="52" t="s">
        <v>3299</v>
      </c>
      <c r="B708" s="52" t="s">
        <v>3087</v>
      </c>
      <c r="C708" s="52" t="s">
        <v>3300</v>
      </c>
      <c r="D708" s="52" t="s">
        <v>3301</v>
      </c>
      <c r="E708" s="53" t="n">
        <v>45627</v>
      </c>
      <c r="F708" s="52" t="s">
        <v>1698</v>
      </c>
      <c r="G708" s="52" t="s">
        <v>1201</v>
      </c>
      <c r="H708" s="52" t="s">
        <v>21</v>
      </c>
      <c r="I708" s="52" t="s">
        <v>27</v>
      </c>
      <c r="J708" s="52" t="s">
        <v>818</v>
      </c>
      <c r="K708" s="52" t="n">
        <v>775</v>
      </c>
      <c r="L708" s="52" t="n">
        <v>775</v>
      </c>
      <c r="M708" s="52" t="n">
        <v>263.36</v>
      </c>
      <c r="N708" s="52" t="n">
        <v>14.1</v>
      </c>
      <c r="O708" s="54" t="n">
        <f aca="false">ROUND(M708*(1-N708/100),2)</f>
        <v>226.23</v>
      </c>
      <c r="P708" s="54" t="n">
        <f aca="false">ROUND(O708*L708,2)</f>
        <v>175328.25</v>
      </c>
      <c r="Q708" s="52" t="n">
        <v>74285.45</v>
      </c>
      <c r="R708" s="52" t="s">
        <v>371</v>
      </c>
      <c r="S708" s="54" t="n">
        <f aca="false">IF(K708=0,0,ROUND(L708/K708*100,2))</f>
        <v>100</v>
      </c>
      <c r="T708" s="52" t="s">
        <v>744</v>
      </c>
      <c r="U708" s="52" t="s">
        <v>56</v>
      </c>
      <c r="V708" s="52" t="n">
        <v>101042.8</v>
      </c>
      <c r="W708" s="55" t="n">
        <f aca="false">P708-Q708</f>
        <v>101042.8</v>
      </c>
      <c r="X708" s="55" t="n">
        <f aca="false">IF(P708=0,0,ROUND((P708-Q708)/P708*100,2))</f>
        <v>57.63</v>
      </c>
      <c r="Y708" s="55" t="n">
        <f aca="false">IFERROR(G708-F708,"")</f>
        <v>1</v>
      </c>
      <c r="Z708" s="55" t="str">
        <f aca="false">IF(U708&lt;=0,"On Time","Late")</f>
        <v>Late</v>
      </c>
      <c r="AA708" s="55" t="str">
        <f aca="false">TEXT(E708,"yyyy-mm")</f>
        <v>2024-12</v>
      </c>
      <c r="AB708" s="55" t="n">
        <f aca="false">YEAR(E708)</f>
        <v>2024</v>
      </c>
    </row>
    <row r="709" customFormat="false" ht="15" hidden="false" customHeight="true" outlineLevel="0" collapsed="false">
      <c r="A709" s="56" t="s">
        <v>3302</v>
      </c>
      <c r="B709" s="56" t="s">
        <v>3184</v>
      </c>
      <c r="C709" s="56" t="s">
        <v>3303</v>
      </c>
      <c r="D709" s="56" t="s">
        <v>3304</v>
      </c>
      <c r="E709" s="57" t="n">
        <v>44791</v>
      </c>
      <c r="F709" s="56" t="s">
        <v>1003</v>
      </c>
      <c r="G709" s="56" t="s">
        <v>3305</v>
      </c>
      <c r="H709" s="56" t="s">
        <v>12</v>
      </c>
      <c r="I709" s="56" t="s">
        <v>20</v>
      </c>
      <c r="J709" s="56" t="s">
        <v>975</v>
      </c>
      <c r="K709" s="56" t="n">
        <v>573</v>
      </c>
      <c r="L709" s="56" t="n">
        <v>573</v>
      </c>
      <c r="M709" s="56" t="n">
        <v>115.14</v>
      </c>
      <c r="N709" s="56" t="n">
        <v>13.4</v>
      </c>
      <c r="O709" s="54" t="n">
        <f aca="false">ROUND(M709*(1-N709/100),2)</f>
        <v>99.71</v>
      </c>
      <c r="P709" s="54" t="n">
        <f aca="false">ROUND(O709*L709,2)</f>
        <v>57133.83</v>
      </c>
      <c r="Q709" s="56" t="n">
        <v>28167.63</v>
      </c>
      <c r="R709" s="56" t="s">
        <v>340</v>
      </c>
      <c r="S709" s="54" t="n">
        <f aca="false">IF(K709=0,0,ROUND(L709/K709*100,2))</f>
        <v>100</v>
      </c>
      <c r="T709" s="56" t="s">
        <v>444</v>
      </c>
      <c r="U709" s="56" t="s">
        <v>28</v>
      </c>
      <c r="V709" s="56" t="n">
        <v>28966.2</v>
      </c>
      <c r="W709" s="55" t="n">
        <f aca="false">P709-Q709</f>
        <v>28966.2</v>
      </c>
      <c r="X709" s="55" t="n">
        <f aca="false">IF(P709=0,0,ROUND((P709-Q709)/P709*100,2))</f>
        <v>50.7</v>
      </c>
      <c r="Y709" s="55" t="n">
        <f aca="false">IFERROR(G709-F709,"")</f>
        <v>1</v>
      </c>
      <c r="Z709" s="55" t="str">
        <f aca="false">IF(U709&lt;=0,"On Time","Late")</f>
        <v>Late</v>
      </c>
      <c r="AA709" s="55" t="str">
        <f aca="false">TEXT(E709,"yyyy-mm")</f>
        <v>2022-08</v>
      </c>
      <c r="AB709" s="55" t="n">
        <f aca="false">YEAR(E709)</f>
        <v>2022</v>
      </c>
    </row>
    <row r="710" customFormat="false" ht="15" hidden="false" customHeight="true" outlineLevel="0" collapsed="false">
      <c r="A710" s="52" t="s">
        <v>3306</v>
      </c>
      <c r="B710" s="52" t="s">
        <v>3307</v>
      </c>
      <c r="C710" s="52" t="s">
        <v>3308</v>
      </c>
      <c r="D710" s="52" t="s">
        <v>3309</v>
      </c>
      <c r="E710" s="53" t="n">
        <v>44711</v>
      </c>
      <c r="F710" s="52" t="s">
        <v>601</v>
      </c>
      <c r="G710" s="52" t="s">
        <v>2300</v>
      </c>
      <c r="H710" s="52" t="s">
        <v>18</v>
      </c>
      <c r="I710" s="52" t="s">
        <v>17</v>
      </c>
      <c r="J710" s="52" t="s">
        <v>1310</v>
      </c>
      <c r="K710" s="52" t="n">
        <v>727</v>
      </c>
      <c r="L710" s="52" t="n">
        <v>698</v>
      </c>
      <c r="M710" s="52" t="n">
        <v>312.39</v>
      </c>
      <c r="N710" s="52" t="n">
        <v>8.2</v>
      </c>
      <c r="O710" s="54" t="n">
        <f aca="false">ROUND(M710*(1-N710/100),2)</f>
        <v>286.77</v>
      </c>
      <c r="P710" s="54" t="n">
        <f aca="false">ROUND(O710*L710,2)</f>
        <v>200165.46</v>
      </c>
      <c r="Q710" s="52" t="n">
        <v>109776.18</v>
      </c>
      <c r="R710" s="52" t="s">
        <v>371</v>
      </c>
      <c r="S710" s="54" t="n">
        <f aca="false">IF(K710=0,0,ROUND(L710/K710*100,2))</f>
        <v>96.01</v>
      </c>
      <c r="T710" s="52" t="s">
        <v>849</v>
      </c>
      <c r="U710" s="52" t="s">
        <v>22</v>
      </c>
      <c r="V710" s="52" t="n">
        <v>90389.28</v>
      </c>
      <c r="W710" s="55" t="n">
        <f aca="false">P710-Q710</f>
        <v>90389.28</v>
      </c>
      <c r="X710" s="55" t="n">
        <f aca="false">IF(P710=0,0,ROUND((P710-Q710)/P710*100,2))</f>
        <v>45.16</v>
      </c>
      <c r="Y710" s="55" t="n">
        <f aca="false">IFERROR(G710-F710,"")</f>
        <v>2</v>
      </c>
      <c r="Z710" s="55" t="str">
        <f aca="false">IF(U710&lt;=0,"On Time","Late")</f>
        <v>Late</v>
      </c>
      <c r="AA710" s="55" t="str">
        <f aca="false">TEXT(E710,"yyyy-mm")</f>
        <v>2022-05</v>
      </c>
      <c r="AB710" s="55" t="n">
        <f aca="false">YEAR(E710)</f>
        <v>2022</v>
      </c>
    </row>
    <row r="711" customFormat="false" ht="15" hidden="false" customHeight="true" outlineLevel="0" collapsed="false">
      <c r="A711" s="56" t="s">
        <v>3310</v>
      </c>
      <c r="B711" s="56" t="s">
        <v>2364</v>
      </c>
      <c r="C711" s="56" t="s">
        <v>2831</v>
      </c>
      <c r="D711" s="56" t="s">
        <v>3311</v>
      </c>
      <c r="E711" s="57" t="n">
        <v>44592</v>
      </c>
      <c r="F711" s="56" t="s">
        <v>2026</v>
      </c>
      <c r="G711" s="56" t="s">
        <v>1589</v>
      </c>
      <c r="H711" s="56" t="s">
        <v>12</v>
      </c>
      <c r="I711" s="56" t="s">
        <v>20</v>
      </c>
      <c r="J711" s="56" t="s">
        <v>1455</v>
      </c>
      <c r="K711" s="56" t="n">
        <v>1002</v>
      </c>
      <c r="L711" s="56" t="n">
        <v>1002</v>
      </c>
      <c r="M711" s="56" t="n">
        <v>848.24</v>
      </c>
      <c r="N711" s="56" t="n">
        <v>9.8</v>
      </c>
      <c r="O711" s="54" t="n">
        <f aca="false">ROUND(M711*(1-N711/100),2)</f>
        <v>765.11</v>
      </c>
      <c r="P711" s="54" t="n">
        <f aca="false">ROUND(O711*L711,2)</f>
        <v>766640.22</v>
      </c>
      <c r="Q711" s="56" t="n">
        <v>309050.01</v>
      </c>
      <c r="R711" s="56" t="s">
        <v>371</v>
      </c>
      <c r="S711" s="54" t="n">
        <f aca="false">IF(K711=0,0,ROUND(L711/K711*100,2))</f>
        <v>100</v>
      </c>
      <c r="T711" s="56" t="s">
        <v>744</v>
      </c>
      <c r="U711" s="56" t="s">
        <v>10</v>
      </c>
      <c r="V711" s="56" t="n">
        <v>457590.21</v>
      </c>
      <c r="W711" s="55" t="n">
        <f aca="false">P711-Q711</f>
        <v>457590.21</v>
      </c>
      <c r="X711" s="55" t="n">
        <f aca="false">IF(P711=0,0,ROUND((P711-Q711)/P711*100,2))</f>
        <v>59.69</v>
      </c>
      <c r="Y711" s="55" t="n">
        <f aca="false">IFERROR(G711-F711,"")</f>
        <v>-1</v>
      </c>
      <c r="Z711" s="55" t="str">
        <f aca="false">IF(U711&lt;=0,"On Time","Late")</f>
        <v>Late</v>
      </c>
      <c r="AA711" s="55" t="str">
        <f aca="false">TEXT(E711,"yyyy-mm")</f>
        <v>2022-01</v>
      </c>
      <c r="AB711" s="55" t="n">
        <f aca="false">YEAR(E711)</f>
        <v>2022</v>
      </c>
    </row>
    <row r="712" customFormat="false" ht="15" hidden="false" customHeight="true" outlineLevel="0" collapsed="false">
      <c r="A712" s="52" t="s">
        <v>3312</v>
      </c>
      <c r="B712" s="52" t="s">
        <v>3313</v>
      </c>
      <c r="C712" s="52" t="s">
        <v>3314</v>
      </c>
      <c r="D712" s="52" t="s">
        <v>3315</v>
      </c>
      <c r="E712" s="53" t="n">
        <v>45173</v>
      </c>
      <c r="F712" s="52" t="s">
        <v>3316</v>
      </c>
      <c r="G712" s="52" t="s">
        <v>3317</v>
      </c>
      <c r="H712" s="52" t="s">
        <v>21</v>
      </c>
      <c r="I712" s="52" t="s">
        <v>23</v>
      </c>
      <c r="J712" s="52" t="s">
        <v>1460</v>
      </c>
      <c r="K712" s="52" t="n">
        <v>362</v>
      </c>
      <c r="L712" s="52" t="n">
        <v>25</v>
      </c>
      <c r="M712" s="52" t="n">
        <v>258.22</v>
      </c>
      <c r="N712" s="52" t="n">
        <v>3.6</v>
      </c>
      <c r="O712" s="54" t="n">
        <f aca="false">ROUND(M712*(1-N712/100),2)</f>
        <v>248.92</v>
      </c>
      <c r="P712" s="54" t="n">
        <f aca="false">ROUND(O712*L712,2)</f>
        <v>6223</v>
      </c>
      <c r="Q712" s="52" t="n">
        <v>3319.9</v>
      </c>
      <c r="R712" s="52" t="s">
        <v>396</v>
      </c>
      <c r="S712" s="54" t="n">
        <f aca="false">IF(K712=0,0,ROUND(L712/K712*100,2))</f>
        <v>6.91</v>
      </c>
      <c r="T712" s="52" t="s">
        <v>683</v>
      </c>
      <c r="U712" s="52" t="s">
        <v>41</v>
      </c>
      <c r="V712" s="52" t="n">
        <v>2903.1</v>
      </c>
      <c r="W712" s="55" t="n">
        <f aca="false">P712-Q712</f>
        <v>2903.1</v>
      </c>
      <c r="X712" s="55" t="n">
        <f aca="false">IF(P712=0,0,ROUND((P712-Q712)/P712*100,2))</f>
        <v>46.65</v>
      </c>
      <c r="Y712" s="55" t="n">
        <f aca="false">IFERROR(G712-F712,"")</f>
        <v>-1</v>
      </c>
      <c r="Z712" s="55" t="str">
        <f aca="false">IF(U712&lt;=0,"On Time","Late")</f>
        <v>Late</v>
      </c>
      <c r="AA712" s="55" t="str">
        <f aca="false">TEXT(E712,"yyyy-mm")</f>
        <v>2023-09</v>
      </c>
      <c r="AB712" s="55" t="n">
        <f aca="false">YEAR(E712)</f>
        <v>2023</v>
      </c>
    </row>
    <row r="713" customFormat="false" ht="15" hidden="false" customHeight="true" outlineLevel="0" collapsed="false">
      <c r="A713" s="56" t="s">
        <v>3318</v>
      </c>
      <c r="B713" s="56" t="s">
        <v>1705</v>
      </c>
      <c r="C713" s="56" t="s">
        <v>3319</v>
      </c>
      <c r="D713" s="56" t="s">
        <v>3320</v>
      </c>
      <c r="E713" s="57" t="n">
        <v>45197</v>
      </c>
      <c r="F713" s="56" t="s">
        <v>736</v>
      </c>
      <c r="G713" s="56" t="s">
        <v>737</v>
      </c>
      <c r="H713" s="56" t="s">
        <v>12</v>
      </c>
      <c r="I713" s="56" t="s">
        <v>25</v>
      </c>
      <c r="J713" s="56" t="s">
        <v>2635</v>
      </c>
      <c r="K713" s="56" t="n">
        <v>1981</v>
      </c>
      <c r="L713" s="56" t="n">
        <v>1981</v>
      </c>
      <c r="M713" s="56" t="n">
        <v>646.57</v>
      </c>
      <c r="N713" s="56" t="n">
        <v>17.4</v>
      </c>
      <c r="O713" s="54" t="n">
        <f aca="false">ROUND(M713*(1-N713/100),2)</f>
        <v>534.07</v>
      </c>
      <c r="P713" s="54" t="n">
        <f aca="false">ROUND(O713*L713,2)</f>
        <v>1057992.67</v>
      </c>
      <c r="Q713" s="56" t="n">
        <v>450108.22</v>
      </c>
      <c r="R713" s="56" t="s">
        <v>340</v>
      </c>
      <c r="S713" s="54" t="n">
        <f aca="false">IF(K713=0,0,ROUND(L713/K713*100,2))</f>
        <v>100</v>
      </c>
      <c r="T713" s="56" t="s">
        <v>436</v>
      </c>
      <c r="U713" s="56" t="s">
        <v>41</v>
      </c>
      <c r="V713" s="56" t="n">
        <v>607884.45</v>
      </c>
      <c r="W713" s="55" t="n">
        <f aca="false">P713-Q713</f>
        <v>607884.45</v>
      </c>
      <c r="X713" s="55" t="n">
        <f aca="false">IF(P713=0,0,ROUND((P713-Q713)/P713*100,2))</f>
        <v>57.46</v>
      </c>
      <c r="Y713" s="55" t="n">
        <f aca="false">IFERROR(G713-F713,"")</f>
        <v>1</v>
      </c>
      <c r="Z713" s="55" t="str">
        <f aca="false">IF(U713&lt;=0,"On Time","Late")</f>
        <v>Late</v>
      </c>
      <c r="AA713" s="55" t="str">
        <f aca="false">TEXT(E713,"yyyy-mm")</f>
        <v>2023-09</v>
      </c>
      <c r="AB713" s="55" t="n">
        <f aca="false">YEAR(E713)</f>
        <v>2023</v>
      </c>
    </row>
    <row r="714" customFormat="false" ht="15" hidden="false" customHeight="true" outlineLevel="0" collapsed="false">
      <c r="A714" s="52" t="s">
        <v>3321</v>
      </c>
      <c r="B714" s="52" t="s">
        <v>970</v>
      </c>
      <c r="C714" s="52" t="s">
        <v>3322</v>
      </c>
      <c r="D714" s="52" t="s">
        <v>2029</v>
      </c>
      <c r="E714" s="53" t="n">
        <v>45452</v>
      </c>
      <c r="F714" s="52" t="s">
        <v>3323</v>
      </c>
      <c r="G714" s="52" t="s">
        <v>925</v>
      </c>
      <c r="H714" s="52" t="s">
        <v>9</v>
      </c>
      <c r="I714" s="52" t="s">
        <v>27</v>
      </c>
      <c r="J714" s="52" t="s">
        <v>435</v>
      </c>
      <c r="K714" s="52" t="n">
        <v>524</v>
      </c>
      <c r="L714" s="52" t="n">
        <v>524</v>
      </c>
      <c r="M714" s="52" t="n">
        <v>913.07</v>
      </c>
      <c r="N714" s="52" t="n">
        <v>10.6</v>
      </c>
      <c r="O714" s="54" t="n">
        <f aca="false">ROUND(M714*(1-N714/100),2)</f>
        <v>816.28</v>
      </c>
      <c r="P714" s="54" t="n">
        <f aca="false">ROUND(O714*L714,2)</f>
        <v>427730.72</v>
      </c>
      <c r="Q714" s="52" t="n">
        <v>208748.82</v>
      </c>
      <c r="R714" s="52" t="s">
        <v>340</v>
      </c>
      <c r="S714" s="54" t="n">
        <f aca="false">IF(K714=0,0,ROUND(L714/K714*100,2))</f>
        <v>100</v>
      </c>
      <c r="T714" s="52" t="s">
        <v>452</v>
      </c>
      <c r="U714" s="52" t="s">
        <v>50</v>
      </c>
      <c r="V714" s="52" t="n">
        <v>218981.9</v>
      </c>
      <c r="W714" s="55" t="n">
        <f aca="false">P714-Q714</f>
        <v>218981.9</v>
      </c>
      <c r="X714" s="55" t="n">
        <f aca="false">IF(P714=0,0,ROUND((P714-Q714)/P714*100,2))</f>
        <v>51.2</v>
      </c>
      <c r="Y714" s="55" t="n">
        <f aca="false">IFERROR(G714-F714,"")</f>
        <v>2</v>
      </c>
      <c r="Z714" s="55" t="str">
        <f aca="false">IF(U714&lt;=0,"On Time","Late")</f>
        <v>Late</v>
      </c>
      <c r="AA714" s="55" t="str">
        <f aca="false">TEXT(E714,"yyyy-mm")</f>
        <v>2024-06</v>
      </c>
      <c r="AB714" s="55" t="n">
        <f aca="false">YEAR(E714)</f>
        <v>2024</v>
      </c>
    </row>
    <row r="715" customFormat="false" ht="15" hidden="false" customHeight="true" outlineLevel="0" collapsed="false">
      <c r="A715" s="56" t="s">
        <v>3324</v>
      </c>
      <c r="B715" s="56" t="s">
        <v>739</v>
      </c>
      <c r="C715" s="56" t="s">
        <v>3325</v>
      </c>
      <c r="D715" s="56" t="s">
        <v>3326</v>
      </c>
      <c r="E715" s="57" t="n">
        <v>44870</v>
      </c>
      <c r="F715" s="56" t="s">
        <v>3327</v>
      </c>
      <c r="G715" s="56" t="s">
        <v>465</v>
      </c>
      <c r="H715" s="56" t="s">
        <v>9</v>
      </c>
      <c r="I715" s="56" t="s">
        <v>11</v>
      </c>
      <c r="J715" s="56" t="s">
        <v>2791</v>
      </c>
      <c r="K715" s="56" t="n">
        <v>1590</v>
      </c>
      <c r="L715" s="56" t="n">
        <v>1590</v>
      </c>
      <c r="M715" s="56" t="n">
        <v>394.76</v>
      </c>
      <c r="N715" s="56" t="n">
        <v>4.1</v>
      </c>
      <c r="O715" s="54" t="n">
        <f aca="false">ROUND(M715*(1-N715/100),2)</f>
        <v>378.57</v>
      </c>
      <c r="P715" s="54" t="n">
        <f aca="false">ROUND(O715*L715,2)</f>
        <v>601926.3</v>
      </c>
      <c r="Q715" s="56" t="n">
        <v>275187.93</v>
      </c>
      <c r="R715" s="56" t="s">
        <v>340</v>
      </c>
      <c r="S715" s="54" t="n">
        <f aca="false">IF(K715=0,0,ROUND(L715/K715*100,2))</f>
        <v>100</v>
      </c>
      <c r="T715" s="56" t="s">
        <v>333</v>
      </c>
      <c r="U715" s="56" t="s">
        <v>31</v>
      </c>
      <c r="V715" s="56" t="n">
        <v>326738.37</v>
      </c>
      <c r="W715" s="55" t="n">
        <f aca="false">P715-Q715</f>
        <v>326738.37</v>
      </c>
      <c r="X715" s="55" t="n">
        <f aca="false">IF(P715=0,0,ROUND((P715-Q715)/P715*100,2))</f>
        <v>54.28</v>
      </c>
      <c r="Y715" s="55" t="n">
        <f aca="false">IFERROR(G715-F715,"")</f>
        <v>-1</v>
      </c>
      <c r="Z715" s="55" t="str">
        <f aca="false">IF(U715&lt;=0,"On Time","Late")</f>
        <v>Late</v>
      </c>
      <c r="AA715" s="55" t="str">
        <f aca="false">TEXT(E715,"yyyy-mm")</f>
        <v>2022-11</v>
      </c>
      <c r="AB715" s="55" t="n">
        <f aca="false">YEAR(E715)</f>
        <v>2022</v>
      </c>
    </row>
    <row r="716" customFormat="false" ht="15" hidden="false" customHeight="true" outlineLevel="0" collapsed="false">
      <c r="A716" s="52" t="s">
        <v>3328</v>
      </c>
      <c r="B716" s="52" t="s">
        <v>3329</v>
      </c>
      <c r="C716" s="52" t="s">
        <v>644</v>
      </c>
      <c r="D716" s="52" t="s">
        <v>915</v>
      </c>
      <c r="E716" s="53" t="n">
        <v>44630</v>
      </c>
      <c r="F716" s="52" t="s">
        <v>1630</v>
      </c>
      <c r="G716" s="52" t="s">
        <v>2055</v>
      </c>
      <c r="H716" s="52" t="s">
        <v>18</v>
      </c>
      <c r="I716" s="52" t="s">
        <v>14</v>
      </c>
      <c r="J716" s="52" t="s">
        <v>787</v>
      </c>
      <c r="K716" s="52" t="n">
        <v>1361</v>
      </c>
      <c r="L716" s="52" t="n">
        <v>1361</v>
      </c>
      <c r="M716" s="52" t="n">
        <v>693.35</v>
      </c>
      <c r="N716" s="52" t="n">
        <v>9.4</v>
      </c>
      <c r="O716" s="54" t="n">
        <f aca="false">ROUND(M716*(1-N716/100),2)</f>
        <v>628.18</v>
      </c>
      <c r="P716" s="54" t="n">
        <f aca="false">ROUND(O716*L716,2)</f>
        <v>854952.98</v>
      </c>
      <c r="Q716" s="52" t="n">
        <v>543071.82</v>
      </c>
      <c r="R716" s="52" t="s">
        <v>371</v>
      </c>
      <c r="S716" s="54" t="n">
        <f aca="false">IF(K716=0,0,ROUND(L716/K716*100,2))</f>
        <v>100</v>
      </c>
      <c r="T716" s="52" t="s">
        <v>849</v>
      </c>
      <c r="U716" s="52" t="s">
        <v>16</v>
      </c>
      <c r="V716" s="52" t="n">
        <v>311881.16</v>
      </c>
      <c r="W716" s="55" t="n">
        <f aca="false">P716-Q716</f>
        <v>311881.16</v>
      </c>
      <c r="X716" s="55" t="n">
        <f aca="false">IF(P716=0,0,ROUND((P716-Q716)/P716*100,2))</f>
        <v>36.48</v>
      </c>
      <c r="Y716" s="55" t="n">
        <f aca="false">IFERROR(G716-F716,"")</f>
        <v>-1</v>
      </c>
      <c r="Z716" s="55" t="str">
        <f aca="false">IF(U716&lt;=0,"On Time","Late")</f>
        <v>Late</v>
      </c>
      <c r="AA716" s="55" t="str">
        <f aca="false">TEXT(E716,"yyyy-mm")</f>
        <v>2022-03</v>
      </c>
      <c r="AB716" s="55" t="n">
        <f aca="false">YEAR(E716)</f>
        <v>2022</v>
      </c>
    </row>
    <row r="717" customFormat="false" ht="15" hidden="false" customHeight="true" outlineLevel="0" collapsed="false">
      <c r="A717" s="56" t="s">
        <v>3330</v>
      </c>
      <c r="B717" s="56" t="s">
        <v>3331</v>
      </c>
      <c r="C717" s="56" t="s">
        <v>3332</v>
      </c>
      <c r="D717" s="56" t="s">
        <v>3147</v>
      </c>
      <c r="E717" s="57" t="n">
        <v>45360</v>
      </c>
      <c r="F717" s="56" t="s">
        <v>1505</v>
      </c>
      <c r="G717" s="56" t="s">
        <v>3107</v>
      </c>
      <c r="H717" s="56" t="s">
        <v>12</v>
      </c>
      <c r="I717" s="56" t="s">
        <v>20</v>
      </c>
      <c r="J717" s="56" t="s">
        <v>435</v>
      </c>
      <c r="K717" s="56" t="n">
        <v>1438</v>
      </c>
      <c r="L717" s="56" t="n">
        <v>1438</v>
      </c>
      <c r="M717" s="56" t="n">
        <v>891.32</v>
      </c>
      <c r="N717" s="56" t="n">
        <v>2.6</v>
      </c>
      <c r="O717" s="54" t="n">
        <f aca="false">ROUND(M717*(1-N717/100),2)</f>
        <v>868.15</v>
      </c>
      <c r="P717" s="54" t="n">
        <f aca="false">ROUND(O717*L717,2)</f>
        <v>1248399.7</v>
      </c>
      <c r="Q717" s="56" t="n">
        <v>604295.77</v>
      </c>
      <c r="R717" s="56" t="s">
        <v>396</v>
      </c>
      <c r="S717" s="54" t="n">
        <f aca="false">IF(K717=0,0,ROUND(L717/K717*100,2))</f>
        <v>100</v>
      </c>
      <c r="T717" s="56" t="s">
        <v>381</v>
      </c>
      <c r="U717" s="56" t="s">
        <v>47</v>
      </c>
      <c r="V717" s="56" t="n">
        <v>644103.93</v>
      </c>
      <c r="W717" s="55" t="n">
        <f aca="false">P717-Q717</f>
        <v>644103.93</v>
      </c>
      <c r="X717" s="55" t="n">
        <f aca="false">IF(P717=0,0,ROUND((P717-Q717)/P717*100,2))</f>
        <v>51.59</v>
      </c>
      <c r="Y717" s="55" t="n">
        <f aca="false">IFERROR(G717-F717,"")</f>
        <v>-1</v>
      </c>
      <c r="Z717" s="55" t="str">
        <f aca="false">IF(U717&lt;=0,"On Time","Late")</f>
        <v>Late</v>
      </c>
      <c r="AA717" s="55" t="str">
        <f aca="false">TEXT(E717,"yyyy-mm")</f>
        <v>2024-03</v>
      </c>
      <c r="AB717" s="55" t="n">
        <f aca="false">YEAR(E717)</f>
        <v>2024</v>
      </c>
    </row>
    <row r="718" customFormat="false" ht="15" hidden="false" customHeight="true" outlineLevel="0" collapsed="false">
      <c r="A718" s="52" t="s">
        <v>3333</v>
      </c>
      <c r="B718" s="52" t="s">
        <v>3152</v>
      </c>
      <c r="C718" s="52" t="s">
        <v>3334</v>
      </c>
      <c r="D718" s="52" t="s">
        <v>3335</v>
      </c>
      <c r="E718" s="53" t="n">
        <v>44851</v>
      </c>
      <c r="F718" s="52" t="s">
        <v>3336</v>
      </c>
      <c r="G718" s="52" t="s">
        <v>464</v>
      </c>
      <c r="H718" s="52" t="s">
        <v>9</v>
      </c>
      <c r="I718" s="52" t="s">
        <v>25</v>
      </c>
      <c r="J718" s="52" t="s">
        <v>379</v>
      </c>
      <c r="K718" s="52" t="n">
        <v>69</v>
      </c>
      <c r="L718" s="52" t="n">
        <v>69</v>
      </c>
      <c r="M718" s="52" t="n">
        <v>526.39</v>
      </c>
      <c r="N718" s="52" t="n">
        <v>3.5</v>
      </c>
      <c r="O718" s="54" t="n">
        <f aca="false">ROUND(M718*(1-N718/100),2)</f>
        <v>507.97</v>
      </c>
      <c r="P718" s="54" t="n">
        <f aca="false">ROUND(O718*L718,2)</f>
        <v>35049.93</v>
      </c>
      <c r="Q718" s="52" t="n">
        <v>18560.93</v>
      </c>
      <c r="R718" s="52" t="s">
        <v>396</v>
      </c>
      <c r="S718" s="54" t="n">
        <f aca="false">IF(K718=0,0,ROUND(L718/K718*100,2))</f>
        <v>100</v>
      </c>
      <c r="T718" s="52" t="s">
        <v>389</v>
      </c>
      <c r="U718" s="52" t="s">
        <v>30</v>
      </c>
      <c r="V718" s="52" t="n">
        <v>16489</v>
      </c>
      <c r="W718" s="55" t="n">
        <f aca="false">P718-Q718</f>
        <v>16489</v>
      </c>
      <c r="X718" s="55" t="n">
        <f aca="false">IF(P718=0,0,ROUND((P718-Q718)/P718*100,2))</f>
        <v>47.04</v>
      </c>
      <c r="Y718" s="55" t="n">
        <f aca="false">IFERROR(G718-F718,"")</f>
        <v>3</v>
      </c>
      <c r="Z718" s="55" t="str">
        <f aca="false">IF(U718&lt;=0,"On Time","Late")</f>
        <v>Late</v>
      </c>
      <c r="AA718" s="55" t="str">
        <f aca="false">TEXT(E718,"yyyy-mm")</f>
        <v>2022-10</v>
      </c>
      <c r="AB718" s="55" t="n">
        <f aca="false">YEAR(E718)</f>
        <v>2022</v>
      </c>
    </row>
    <row r="719" customFormat="false" ht="15" hidden="false" customHeight="true" outlineLevel="0" collapsed="false">
      <c r="A719" s="56" t="s">
        <v>3337</v>
      </c>
      <c r="B719" s="56" t="s">
        <v>3338</v>
      </c>
      <c r="C719" s="56" t="s">
        <v>3339</v>
      </c>
      <c r="D719" s="56" t="s">
        <v>3340</v>
      </c>
      <c r="E719" s="57" t="n">
        <v>44866</v>
      </c>
      <c r="F719" s="56" t="s">
        <v>465</v>
      </c>
      <c r="G719" s="56" t="s">
        <v>848</v>
      </c>
      <c r="H719" s="56" t="s">
        <v>15</v>
      </c>
      <c r="I719" s="56" t="s">
        <v>11</v>
      </c>
      <c r="J719" s="56" t="s">
        <v>1405</v>
      </c>
      <c r="K719" s="56" t="n">
        <v>1385</v>
      </c>
      <c r="L719" s="56" t="n">
        <v>1385</v>
      </c>
      <c r="M719" s="56" t="n">
        <v>824.17</v>
      </c>
      <c r="N719" s="56" t="n">
        <v>4.3</v>
      </c>
      <c r="O719" s="54" t="n">
        <f aca="false">ROUND(M719*(1-N719/100),2)</f>
        <v>788.73</v>
      </c>
      <c r="P719" s="54" t="n">
        <f aca="false">ROUND(O719*L719,2)</f>
        <v>1092391.05</v>
      </c>
      <c r="Q719" s="56" t="n">
        <v>649729.9</v>
      </c>
      <c r="R719" s="56" t="s">
        <v>371</v>
      </c>
      <c r="S719" s="54" t="n">
        <f aca="false">IF(K719=0,0,ROUND(L719/K719*100,2))</f>
        <v>100</v>
      </c>
      <c r="T719" s="56" t="s">
        <v>420</v>
      </c>
      <c r="U719" s="56" t="s">
        <v>31</v>
      </c>
      <c r="V719" s="56" t="n">
        <v>442661.15</v>
      </c>
      <c r="W719" s="55" t="n">
        <f aca="false">P719-Q719</f>
        <v>442661.15</v>
      </c>
      <c r="X719" s="55" t="n">
        <f aca="false">IF(P719=0,0,ROUND((P719-Q719)/P719*100,2))</f>
        <v>40.52</v>
      </c>
      <c r="Y719" s="55" t="n">
        <f aca="false">IFERROR(G719-F719,"")</f>
        <v>3</v>
      </c>
      <c r="Z719" s="55" t="str">
        <f aca="false">IF(U719&lt;=0,"On Time","Late")</f>
        <v>Late</v>
      </c>
      <c r="AA719" s="55" t="str">
        <f aca="false">TEXT(E719,"yyyy-mm")</f>
        <v>2022-11</v>
      </c>
      <c r="AB719" s="55" t="n">
        <f aca="false">YEAR(E719)</f>
        <v>2022</v>
      </c>
    </row>
    <row r="720" customFormat="false" ht="15" hidden="false" customHeight="true" outlineLevel="0" collapsed="false">
      <c r="A720" s="52" t="s">
        <v>3341</v>
      </c>
      <c r="B720" s="52" t="s">
        <v>1718</v>
      </c>
      <c r="C720" s="52" t="s">
        <v>1729</v>
      </c>
      <c r="D720" s="52" t="s">
        <v>3190</v>
      </c>
      <c r="E720" s="53" t="n">
        <v>45620</v>
      </c>
      <c r="F720" s="52" t="s">
        <v>2528</v>
      </c>
      <c r="G720" s="52" t="s">
        <v>2662</v>
      </c>
      <c r="H720" s="52" t="s">
        <v>9</v>
      </c>
      <c r="I720" s="52" t="s">
        <v>17</v>
      </c>
      <c r="J720" s="52" t="s">
        <v>2791</v>
      </c>
      <c r="K720" s="52" t="n">
        <v>293</v>
      </c>
      <c r="L720" s="52" t="n">
        <v>293</v>
      </c>
      <c r="M720" s="52" t="n">
        <v>25.2</v>
      </c>
      <c r="N720" s="52" t="n">
        <v>7.9</v>
      </c>
      <c r="O720" s="54" t="n">
        <f aca="false">ROUND(M720*(1-N720/100),2)</f>
        <v>23.21</v>
      </c>
      <c r="P720" s="54" t="n">
        <f aca="false">ROUND(O720*L720,2)</f>
        <v>6800.53</v>
      </c>
      <c r="Q720" s="52" t="n">
        <v>3528.45</v>
      </c>
      <c r="R720" s="52" t="s">
        <v>371</v>
      </c>
      <c r="S720" s="54" t="n">
        <f aca="false">IF(K720=0,0,ROUND(L720/K720*100,2))</f>
        <v>100</v>
      </c>
      <c r="T720" s="52" t="s">
        <v>552</v>
      </c>
      <c r="U720" s="52" t="s">
        <v>55</v>
      </c>
      <c r="V720" s="52" t="n">
        <v>3272.08</v>
      </c>
      <c r="W720" s="55" t="n">
        <f aca="false">P720-Q720</f>
        <v>3272.08</v>
      </c>
      <c r="X720" s="55" t="n">
        <f aca="false">IF(P720=0,0,ROUND((P720-Q720)/P720*100,2))</f>
        <v>48.12</v>
      </c>
      <c r="Y720" s="55" t="n">
        <f aca="false">IFERROR(G720-F720,"")</f>
        <v>1</v>
      </c>
      <c r="Z720" s="55" t="str">
        <f aca="false">IF(U720&lt;=0,"On Time","Late")</f>
        <v>Late</v>
      </c>
      <c r="AA720" s="55" t="str">
        <f aca="false">TEXT(E720,"yyyy-mm")</f>
        <v>2024-11</v>
      </c>
      <c r="AB720" s="55" t="n">
        <f aca="false">YEAR(E720)</f>
        <v>2024</v>
      </c>
    </row>
    <row r="721" customFormat="false" ht="15" hidden="false" customHeight="true" outlineLevel="0" collapsed="false">
      <c r="A721" s="56" t="s">
        <v>3342</v>
      </c>
      <c r="B721" s="56" t="s">
        <v>3343</v>
      </c>
      <c r="C721" s="56" t="s">
        <v>3344</v>
      </c>
      <c r="D721" s="56" t="s">
        <v>2899</v>
      </c>
      <c r="E721" s="57" t="n">
        <v>45394</v>
      </c>
      <c r="F721" s="56" t="s">
        <v>3345</v>
      </c>
      <c r="G721" s="56" t="s">
        <v>3345</v>
      </c>
      <c r="H721" s="56" t="s">
        <v>9</v>
      </c>
      <c r="I721" s="56" t="s">
        <v>17</v>
      </c>
      <c r="J721" s="56" t="s">
        <v>1237</v>
      </c>
      <c r="K721" s="56" t="n">
        <v>526</v>
      </c>
      <c r="L721" s="56" t="n">
        <v>526</v>
      </c>
      <c r="M721" s="56" t="n">
        <v>46.42</v>
      </c>
      <c r="N721" s="56" t="n">
        <v>7.3</v>
      </c>
      <c r="O721" s="54" t="n">
        <f aca="false">ROUND(M721*(1-N721/100),2)</f>
        <v>43.03</v>
      </c>
      <c r="P721" s="54" t="n">
        <f aca="false">ROUND(O721*L721,2)</f>
        <v>22633.78</v>
      </c>
      <c r="Q721" s="56" t="n">
        <v>14056.06</v>
      </c>
      <c r="R721" s="56" t="s">
        <v>380</v>
      </c>
      <c r="S721" s="54" t="n">
        <f aca="false">IF(K721=0,0,ROUND(L721/K721*100,2))</f>
        <v>100</v>
      </c>
      <c r="T721" s="56" t="s">
        <v>805</v>
      </c>
      <c r="U721" s="56" t="s">
        <v>48</v>
      </c>
      <c r="V721" s="56" t="n">
        <v>8577.72</v>
      </c>
      <c r="W721" s="55" t="n">
        <f aca="false">P721-Q721</f>
        <v>8577.72</v>
      </c>
      <c r="X721" s="55" t="n">
        <f aca="false">IF(P721=0,0,ROUND((P721-Q721)/P721*100,2))</f>
        <v>37.9</v>
      </c>
      <c r="Y721" s="55" t="n">
        <f aca="false">IFERROR(G721-F721,"")</f>
        <v>0</v>
      </c>
      <c r="Z721" s="55" t="str">
        <f aca="false">IF(U721&lt;=0,"On Time","Late")</f>
        <v>Late</v>
      </c>
      <c r="AA721" s="55" t="str">
        <f aca="false">TEXT(E721,"yyyy-mm")</f>
        <v>2024-04</v>
      </c>
      <c r="AB721" s="55" t="n">
        <f aca="false">YEAR(E721)</f>
        <v>2024</v>
      </c>
    </row>
    <row r="722" customFormat="false" ht="15" hidden="false" customHeight="true" outlineLevel="0" collapsed="false">
      <c r="A722" s="52" t="s">
        <v>3346</v>
      </c>
      <c r="B722" s="52" t="s">
        <v>3347</v>
      </c>
      <c r="C722" s="52" t="s">
        <v>1401</v>
      </c>
      <c r="D722" s="52" t="s">
        <v>968</v>
      </c>
      <c r="E722" s="53" t="n">
        <v>44706</v>
      </c>
      <c r="F722" s="52" t="s">
        <v>1359</v>
      </c>
      <c r="G722" s="52" t="s">
        <v>3348</v>
      </c>
      <c r="H722" s="52" t="s">
        <v>15</v>
      </c>
      <c r="I722" s="52" t="s">
        <v>27</v>
      </c>
      <c r="J722" s="52" t="s">
        <v>1455</v>
      </c>
      <c r="K722" s="52" t="n">
        <v>576</v>
      </c>
      <c r="L722" s="52" t="n">
        <v>576</v>
      </c>
      <c r="M722" s="52" t="n">
        <v>635.43</v>
      </c>
      <c r="N722" s="52" t="n">
        <v>10.4</v>
      </c>
      <c r="O722" s="54" t="n">
        <f aca="false">ROUND(M722*(1-N722/100),2)</f>
        <v>569.35</v>
      </c>
      <c r="P722" s="54" t="n">
        <f aca="false">ROUND(O722*L722,2)</f>
        <v>327945.6</v>
      </c>
      <c r="Q722" s="52" t="n">
        <v>147827.34</v>
      </c>
      <c r="R722" s="52" t="s">
        <v>340</v>
      </c>
      <c r="S722" s="54" t="n">
        <f aca="false">IF(K722=0,0,ROUND(L722/K722*100,2))</f>
        <v>100</v>
      </c>
      <c r="T722" s="52" t="s">
        <v>552</v>
      </c>
      <c r="U722" s="52" t="s">
        <v>22</v>
      </c>
      <c r="V722" s="52" t="n">
        <v>180118.26</v>
      </c>
      <c r="W722" s="55" t="n">
        <f aca="false">P722-Q722</f>
        <v>180118.26</v>
      </c>
      <c r="X722" s="55" t="n">
        <f aca="false">IF(P722=0,0,ROUND((P722-Q722)/P722*100,2))</f>
        <v>54.92</v>
      </c>
      <c r="Y722" s="55" t="n">
        <f aca="false">IFERROR(G722-F722,"")</f>
        <v>-1</v>
      </c>
      <c r="Z722" s="55" t="str">
        <f aca="false">IF(U722&lt;=0,"On Time","Late")</f>
        <v>Late</v>
      </c>
      <c r="AA722" s="55" t="str">
        <f aca="false">TEXT(E722,"yyyy-mm")</f>
        <v>2022-05</v>
      </c>
      <c r="AB722" s="55" t="n">
        <f aca="false">YEAR(E722)</f>
        <v>2022</v>
      </c>
    </row>
    <row r="723" customFormat="false" ht="15" hidden="false" customHeight="true" outlineLevel="0" collapsed="false">
      <c r="A723" s="56" t="s">
        <v>3349</v>
      </c>
      <c r="B723" s="56" t="s">
        <v>2155</v>
      </c>
      <c r="C723" s="56" t="s">
        <v>3350</v>
      </c>
      <c r="D723" s="56" t="s">
        <v>2449</v>
      </c>
      <c r="E723" s="57" t="n">
        <v>44681</v>
      </c>
      <c r="F723" s="56" t="s">
        <v>2316</v>
      </c>
      <c r="G723" s="56" t="s">
        <v>2724</v>
      </c>
      <c r="H723" s="56" t="s">
        <v>15</v>
      </c>
      <c r="I723" s="56" t="s">
        <v>20</v>
      </c>
      <c r="J723" s="56" t="s">
        <v>2725</v>
      </c>
      <c r="K723" s="56" t="n">
        <v>563</v>
      </c>
      <c r="L723" s="56" t="n">
        <v>563</v>
      </c>
      <c r="M723" s="56" t="n">
        <v>66.53</v>
      </c>
      <c r="N723" s="56" t="n">
        <v>14.7</v>
      </c>
      <c r="O723" s="54" t="n">
        <f aca="false">ROUND(M723*(1-N723/100),2)</f>
        <v>56.75</v>
      </c>
      <c r="P723" s="54" t="n">
        <f aca="false">ROUND(O723*L723,2)</f>
        <v>31950.25</v>
      </c>
      <c r="Q723" s="56" t="n">
        <v>16772.22</v>
      </c>
      <c r="R723" s="56" t="s">
        <v>332</v>
      </c>
      <c r="S723" s="54" t="n">
        <f aca="false">IF(K723=0,0,ROUND(L723/K723*100,2))</f>
        <v>100</v>
      </c>
      <c r="T723" s="56" t="s">
        <v>1497</v>
      </c>
      <c r="U723" s="56" t="s">
        <v>19</v>
      </c>
      <c r="V723" s="56" t="n">
        <v>15178.03</v>
      </c>
      <c r="W723" s="55" t="n">
        <f aca="false">P723-Q723</f>
        <v>15178.03</v>
      </c>
      <c r="X723" s="55" t="n">
        <f aca="false">IF(P723=0,0,ROUND((P723-Q723)/P723*100,2))</f>
        <v>47.51</v>
      </c>
      <c r="Y723" s="55" t="n">
        <f aca="false">IFERROR(G723-F723,"")</f>
        <v>1</v>
      </c>
      <c r="Z723" s="55" t="str">
        <f aca="false">IF(U723&lt;=0,"On Time","Late")</f>
        <v>Late</v>
      </c>
      <c r="AA723" s="55" t="str">
        <f aca="false">TEXT(E723,"yyyy-mm")</f>
        <v>2022-04</v>
      </c>
      <c r="AB723" s="55" t="n">
        <f aca="false">YEAR(E723)</f>
        <v>2022</v>
      </c>
    </row>
    <row r="724" customFormat="false" ht="15" hidden="false" customHeight="true" outlineLevel="0" collapsed="false">
      <c r="A724" s="52" t="s">
        <v>3351</v>
      </c>
      <c r="B724" s="52" t="s">
        <v>3264</v>
      </c>
      <c r="C724" s="52" t="s">
        <v>431</v>
      </c>
      <c r="D724" s="52" t="s">
        <v>3352</v>
      </c>
      <c r="E724" s="53" t="n">
        <v>45066</v>
      </c>
      <c r="F724" s="52" t="s">
        <v>402</v>
      </c>
      <c r="G724" s="52" t="s">
        <v>403</v>
      </c>
      <c r="H724" s="52" t="s">
        <v>15</v>
      </c>
      <c r="I724" s="52" t="s">
        <v>27</v>
      </c>
      <c r="J724" s="52" t="s">
        <v>1099</v>
      </c>
      <c r="K724" s="52" t="n">
        <v>875</v>
      </c>
      <c r="L724" s="52" t="n">
        <v>409</v>
      </c>
      <c r="M724" s="52" t="n">
        <v>73.65</v>
      </c>
      <c r="N724" s="52" t="n">
        <v>8.1</v>
      </c>
      <c r="O724" s="54" t="n">
        <f aca="false">ROUND(M724*(1-N724/100),2)</f>
        <v>67.68</v>
      </c>
      <c r="P724" s="54" t="n">
        <f aca="false">ROUND(O724*L724,2)</f>
        <v>27681.12</v>
      </c>
      <c r="Q724" s="52" t="n">
        <v>18544.46</v>
      </c>
      <c r="R724" s="52" t="s">
        <v>332</v>
      </c>
      <c r="S724" s="54" t="n">
        <f aca="false">IF(K724=0,0,ROUND(L724/K724*100,2))</f>
        <v>46.74</v>
      </c>
      <c r="T724" s="52" t="s">
        <v>537</v>
      </c>
      <c r="U724" s="52" t="s">
        <v>37</v>
      </c>
      <c r="V724" s="52" t="n">
        <v>9136.66</v>
      </c>
      <c r="W724" s="55" t="n">
        <f aca="false">P724-Q724</f>
        <v>9136.66</v>
      </c>
      <c r="X724" s="55" t="n">
        <f aca="false">IF(P724=0,0,ROUND((P724-Q724)/P724*100,2))</f>
        <v>33.01</v>
      </c>
      <c r="Y724" s="55" t="n">
        <f aca="false">IFERROR(G724-F724,"")</f>
        <v>2</v>
      </c>
      <c r="Z724" s="55" t="str">
        <f aca="false">IF(U724&lt;=0,"On Time","Late")</f>
        <v>Late</v>
      </c>
      <c r="AA724" s="55" t="str">
        <f aca="false">TEXT(E724,"yyyy-mm")</f>
        <v>2023-05</v>
      </c>
      <c r="AB724" s="55" t="n">
        <f aca="false">YEAR(E724)</f>
        <v>2023</v>
      </c>
    </row>
    <row r="725" customFormat="false" ht="15" hidden="false" customHeight="true" outlineLevel="0" collapsed="false">
      <c r="A725" s="56" t="s">
        <v>3353</v>
      </c>
      <c r="B725" s="56" t="s">
        <v>568</v>
      </c>
      <c r="C725" s="56" t="s">
        <v>439</v>
      </c>
      <c r="D725" s="56" t="s">
        <v>1247</v>
      </c>
      <c r="E725" s="57" t="n">
        <v>44708</v>
      </c>
      <c r="F725" s="56" t="s">
        <v>1996</v>
      </c>
      <c r="G725" s="56" t="s">
        <v>1315</v>
      </c>
      <c r="H725" s="56" t="s">
        <v>18</v>
      </c>
      <c r="I725" s="56" t="s">
        <v>23</v>
      </c>
      <c r="J725" s="56" t="s">
        <v>1099</v>
      </c>
      <c r="K725" s="56" t="n">
        <v>30</v>
      </c>
      <c r="L725" s="56" t="n">
        <v>30</v>
      </c>
      <c r="M725" s="56" t="n">
        <v>369.44</v>
      </c>
      <c r="N725" s="56" t="n">
        <v>14.4</v>
      </c>
      <c r="O725" s="54" t="n">
        <f aca="false">ROUND(M725*(1-N725/100),2)</f>
        <v>316.24</v>
      </c>
      <c r="P725" s="54" t="n">
        <f aca="false">ROUND(O725*L725,2)</f>
        <v>9487.2</v>
      </c>
      <c r="Q725" s="56" t="n">
        <v>4602.9</v>
      </c>
      <c r="R725" s="56" t="s">
        <v>332</v>
      </c>
      <c r="S725" s="54" t="n">
        <f aca="false">IF(K725=0,0,ROUND(L725/K725*100,2))</f>
        <v>100</v>
      </c>
      <c r="T725" s="56" t="s">
        <v>1046</v>
      </c>
      <c r="U725" s="56" t="s">
        <v>22</v>
      </c>
      <c r="V725" s="56" t="n">
        <v>4884.3</v>
      </c>
      <c r="W725" s="55" t="n">
        <f aca="false">P725-Q725</f>
        <v>4884.3</v>
      </c>
      <c r="X725" s="55" t="n">
        <f aca="false">IF(P725=0,0,ROUND((P725-Q725)/P725*100,2))</f>
        <v>51.48</v>
      </c>
      <c r="Y725" s="55" t="n">
        <f aca="false">IFERROR(G725-F725,"")</f>
        <v>2</v>
      </c>
      <c r="Z725" s="55" t="str">
        <f aca="false">IF(U725&lt;=0,"On Time","Late")</f>
        <v>Late</v>
      </c>
      <c r="AA725" s="55" t="str">
        <f aca="false">TEXT(E725,"yyyy-mm")</f>
        <v>2022-05</v>
      </c>
      <c r="AB725" s="55" t="n">
        <f aca="false">YEAR(E725)</f>
        <v>2022</v>
      </c>
    </row>
    <row r="726" customFormat="false" ht="15" hidden="false" customHeight="true" outlineLevel="0" collapsed="false">
      <c r="A726" s="52" t="s">
        <v>3354</v>
      </c>
      <c r="B726" s="52" t="s">
        <v>1357</v>
      </c>
      <c r="C726" s="52" t="s">
        <v>3355</v>
      </c>
      <c r="D726" s="52" t="s">
        <v>3356</v>
      </c>
      <c r="E726" s="53" t="n">
        <v>45548</v>
      </c>
      <c r="F726" s="52" t="s">
        <v>3357</v>
      </c>
      <c r="G726" s="52" t="s">
        <v>3357</v>
      </c>
      <c r="H726" s="52" t="s">
        <v>12</v>
      </c>
      <c r="I726" s="52" t="s">
        <v>23</v>
      </c>
      <c r="J726" s="52" t="s">
        <v>1484</v>
      </c>
      <c r="K726" s="52" t="n">
        <v>1634</v>
      </c>
      <c r="L726" s="52" t="n">
        <v>1634</v>
      </c>
      <c r="M726" s="52" t="n">
        <v>785.75</v>
      </c>
      <c r="N726" s="52" t="n">
        <v>9.9</v>
      </c>
      <c r="O726" s="54" t="n">
        <f aca="false">ROUND(M726*(1-N726/100),2)</f>
        <v>707.96</v>
      </c>
      <c r="P726" s="54" t="n">
        <f aca="false">ROUND(O726*L726,2)</f>
        <v>1156806.64</v>
      </c>
      <c r="Q726" s="52" t="n">
        <v>639697.67</v>
      </c>
      <c r="R726" s="52" t="s">
        <v>380</v>
      </c>
      <c r="S726" s="54" t="n">
        <f aca="false">IF(K726=0,0,ROUND(L726/K726*100,2))</f>
        <v>100</v>
      </c>
      <c r="T726" s="52" t="s">
        <v>573</v>
      </c>
      <c r="U726" s="52" t="s">
        <v>53</v>
      </c>
      <c r="V726" s="52" t="n">
        <v>517108.97</v>
      </c>
      <c r="W726" s="55" t="n">
        <f aca="false">P726-Q726</f>
        <v>517108.97</v>
      </c>
      <c r="X726" s="55" t="n">
        <f aca="false">IF(P726=0,0,ROUND((P726-Q726)/P726*100,2))</f>
        <v>44.7</v>
      </c>
      <c r="Y726" s="55" t="n">
        <f aca="false">IFERROR(G726-F726,"")</f>
        <v>0</v>
      </c>
      <c r="Z726" s="55" t="str">
        <f aca="false">IF(U726&lt;=0,"On Time","Late")</f>
        <v>Late</v>
      </c>
      <c r="AA726" s="55" t="str">
        <f aca="false">TEXT(E726,"yyyy-mm")</f>
        <v>2024-09</v>
      </c>
      <c r="AB726" s="55" t="n">
        <f aca="false">YEAR(E726)</f>
        <v>2024</v>
      </c>
    </row>
    <row r="727" customFormat="false" ht="15" hidden="false" customHeight="true" outlineLevel="0" collapsed="false">
      <c r="A727" s="56" t="s">
        <v>3358</v>
      </c>
      <c r="B727" s="56" t="s">
        <v>3145</v>
      </c>
      <c r="C727" s="56" t="s">
        <v>561</v>
      </c>
      <c r="D727" s="56" t="s">
        <v>3359</v>
      </c>
      <c r="E727" s="57" t="n">
        <v>44779</v>
      </c>
      <c r="F727" s="56" t="s">
        <v>3360</v>
      </c>
      <c r="G727" s="56" t="s">
        <v>3360</v>
      </c>
      <c r="H727" s="56" t="s">
        <v>9</v>
      </c>
      <c r="I727" s="56" t="s">
        <v>17</v>
      </c>
      <c r="J727" s="56" t="s">
        <v>347</v>
      </c>
      <c r="K727" s="56" t="n">
        <v>1743</v>
      </c>
      <c r="L727" s="56" t="n">
        <v>1743</v>
      </c>
      <c r="M727" s="56" t="n">
        <v>501.25</v>
      </c>
      <c r="N727" s="56" t="n">
        <v>8.2</v>
      </c>
      <c r="O727" s="54" t="n">
        <f aca="false">ROUND(M727*(1-N727/100),2)</f>
        <v>460.15</v>
      </c>
      <c r="P727" s="54" t="n">
        <f aca="false">ROUND(O727*L727,2)</f>
        <v>802041.45</v>
      </c>
      <c r="Q727" s="56" t="n">
        <v>388088.72</v>
      </c>
      <c r="R727" s="56" t="s">
        <v>340</v>
      </c>
      <c r="S727" s="54" t="n">
        <f aca="false">IF(K727=0,0,ROUND(L727/K727*100,2))</f>
        <v>100</v>
      </c>
      <c r="T727" s="56" t="s">
        <v>467</v>
      </c>
      <c r="U727" s="56" t="s">
        <v>28</v>
      </c>
      <c r="V727" s="56" t="n">
        <v>413952.73</v>
      </c>
      <c r="W727" s="55" t="n">
        <f aca="false">P727-Q727</f>
        <v>413952.73</v>
      </c>
      <c r="X727" s="55" t="n">
        <f aca="false">IF(P727=0,0,ROUND((P727-Q727)/P727*100,2))</f>
        <v>51.61</v>
      </c>
      <c r="Y727" s="55" t="n">
        <f aca="false">IFERROR(G727-F727,"")</f>
        <v>0</v>
      </c>
      <c r="Z727" s="55" t="str">
        <f aca="false">IF(U727&lt;=0,"On Time","Late")</f>
        <v>Late</v>
      </c>
      <c r="AA727" s="55" t="str">
        <f aca="false">TEXT(E727,"yyyy-mm")</f>
        <v>2022-08</v>
      </c>
      <c r="AB727" s="55" t="n">
        <f aca="false">YEAR(E727)</f>
        <v>2022</v>
      </c>
    </row>
    <row r="728" customFormat="false" ht="15" hidden="false" customHeight="true" outlineLevel="0" collapsed="false">
      <c r="A728" s="52" t="s">
        <v>3361</v>
      </c>
      <c r="B728" s="52" t="s">
        <v>2495</v>
      </c>
      <c r="C728" s="52" t="s">
        <v>2411</v>
      </c>
      <c r="D728" s="52" t="s">
        <v>727</v>
      </c>
      <c r="E728" s="53" t="n">
        <v>45148</v>
      </c>
      <c r="F728" s="52" t="s">
        <v>1915</v>
      </c>
      <c r="G728" s="52" t="s">
        <v>3362</v>
      </c>
      <c r="H728" s="52" t="s">
        <v>18</v>
      </c>
      <c r="I728" s="52" t="s">
        <v>27</v>
      </c>
      <c r="J728" s="52" t="s">
        <v>2433</v>
      </c>
      <c r="K728" s="52" t="n">
        <v>1784</v>
      </c>
      <c r="L728" s="52" t="n">
        <v>1784</v>
      </c>
      <c r="M728" s="52" t="n">
        <v>471.87</v>
      </c>
      <c r="N728" s="52" t="n">
        <v>12.2</v>
      </c>
      <c r="O728" s="54" t="n">
        <f aca="false">ROUND(M728*(1-N728/100),2)</f>
        <v>414.3</v>
      </c>
      <c r="P728" s="54" t="n">
        <f aca="false">ROUND(O728*L728,2)</f>
        <v>739111.2</v>
      </c>
      <c r="Q728" s="52" t="n">
        <v>485019.86</v>
      </c>
      <c r="R728" s="52" t="s">
        <v>332</v>
      </c>
      <c r="S728" s="54" t="n">
        <f aca="false">IF(K728=0,0,ROUND(L728/K728*100,2))</f>
        <v>100</v>
      </c>
      <c r="T728" s="52" t="s">
        <v>389</v>
      </c>
      <c r="U728" s="52" t="s">
        <v>40</v>
      </c>
      <c r="V728" s="52" t="n">
        <v>254091.34</v>
      </c>
      <c r="W728" s="55" t="n">
        <f aca="false">P728-Q728</f>
        <v>254091.34</v>
      </c>
      <c r="X728" s="55" t="n">
        <f aca="false">IF(P728=0,0,ROUND((P728-Q728)/P728*100,2))</f>
        <v>34.38</v>
      </c>
      <c r="Y728" s="55" t="n">
        <f aca="false">IFERROR(G728-F728,"")</f>
        <v>-1</v>
      </c>
      <c r="Z728" s="55" t="str">
        <f aca="false">IF(U728&lt;=0,"On Time","Late")</f>
        <v>Late</v>
      </c>
      <c r="AA728" s="55" t="str">
        <f aca="false">TEXT(E728,"yyyy-mm")</f>
        <v>2023-08</v>
      </c>
      <c r="AB728" s="55" t="n">
        <f aca="false">YEAR(E728)</f>
        <v>2023</v>
      </c>
    </row>
    <row r="729" customFormat="false" ht="15" hidden="false" customHeight="true" outlineLevel="0" collapsed="false">
      <c r="A729" s="56" t="s">
        <v>3363</v>
      </c>
      <c r="B729" s="56" t="s">
        <v>844</v>
      </c>
      <c r="C729" s="56" t="s">
        <v>3364</v>
      </c>
      <c r="D729" s="56" t="s">
        <v>3365</v>
      </c>
      <c r="E729" s="57" t="n">
        <v>44746</v>
      </c>
      <c r="F729" s="56" t="s">
        <v>3366</v>
      </c>
      <c r="G729" s="56" t="s">
        <v>563</v>
      </c>
      <c r="H729" s="56" t="s">
        <v>18</v>
      </c>
      <c r="I729" s="56" t="s">
        <v>14</v>
      </c>
      <c r="J729" s="56" t="s">
        <v>664</v>
      </c>
      <c r="K729" s="56" t="n">
        <v>1139</v>
      </c>
      <c r="L729" s="56" t="n">
        <v>1139</v>
      </c>
      <c r="M729" s="56" t="n">
        <v>849.1</v>
      </c>
      <c r="N729" s="56" t="n">
        <v>6.9</v>
      </c>
      <c r="O729" s="54" t="n">
        <f aca="false">ROUND(M729*(1-N729/100),2)</f>
        <v>790.51</v>
      </c>
      <c r="P729" s="54" t="n">
        <f aca="false">ROUND(O729*L729,2)</f>
        <v>900390.89</v>
      </c>
      <c r="Q729" s="56" t="n">
        <v>585233.71</v>
      </c>
      <c r="R729" s="56" t="s">
        <v>371</v>
      </c>
      <c r="S729" s="54" t="n">
        <f aca="false">IF(K729=0,0,ROUND(L729/K729*100,2))</f>
        <v>100</v>
      </c>
      <c r="T729" s="56" t="s">
        <v>1497</v>
      </c>
      <c r="U729" s="56" t="s">
        <v>26</v>
      </c>
      <c r="V729" s="56" t="n">
        <v>315157.18</v>
      </c>
      <c r="W729" s="55" t="n">
        <f aca="false">P729-Q729</f>
        <v>315157.18</v>
      </c>
      <c r="X729" s="55" t="n">
        <f aca="false">IF(P729=0,0,ROUND((P729-Q729)/P729*100,2))</f>
        <v>35</v>
      </c>
      <c r="Y729" s="55" t="n">
        <f aca="false">IFERROR(G729-F729,"")</f>
        <v>-1</v>
      </c>
      <c r="Z729" s="55" t="str">
        <f aca="false">IF(U729&lt;=0,"On Time","Late")</f>
        <v>Late</v>
      </c>
      <c r="AA729" s="55" t="str">
        <f aca="false">TEXT(E729,"yyyy-mm")</f>
        <v>2022-07</v>
      </c>
      <c r="AB729" s="55" t="n">
        <f aca="false">YEAR(E729)</f>
        <v>2022</v>
      </c>
    </row>
    <row r="730" customFormat="false" ht="15" hidden="false" customHeight="true" outlineLevel="0" collapsed="false">
      <c r="A730" s="52" t="s">
        <v>3367</v>
      </c>
      <c r="B730" s="52" t="s">
        <v>2712</v>
      </c>
      <c r="C730" s="52" t="s">
        <v>3368</v>
      </c>
      <c r="D730" s="52" t="s">
        <v>3369</v>
      </c>
      <c r="E730" s="53" t="n">
        <v>45107</v>
      </c>
      <c r="F730" s="52" t="s">
        <v>2901</v>
      </c>
      <c r="G730" s="52" t="s">
        <v>2901</v>
      </c>
      <c r="H730" s="52" t="s">
        <v>12</v>
      </c>
      <c r="I730" s="52" t="s">
        <v>14</v>
      </c>
      <c r="J730" s="52" t="s">
        <v>1460</v>
      </c>
      <c r="K730" s="52" t="n">
        <v>672</v>
      </c>
      <c r="L730" s="52" t="n">
        <v>672</v>
      </c>
      <c r="M730" s="52" t="n">
        <v>937.1</v>
      </c>
      <c r="N730" s="52" t="n">
        <v>10.1</v>
      </c>
      <c r="O730" s="54" t="n">
        <f aca="false">ROUND(M730*(1-N730/100),2)</f>
        <v>842.45</v>
      </c>
      <c r="P730" s="54" t="n">
        <f aca="false">ROUND(O730*L730,2)</f>
        <v>566126.4</v>
      </c>
      <c r="Q730" s="52" t="n">
        <v>386471.36</v>
      </c>
      <c r="R730" s="52" t="s">
        <v>332</v>
      </c>
      <c r="S730" s="54" t="n">
        <f aca="false">IF(K730=0,0,ROUND(L730/K730*100,2))</f>
        <v>100</v>
      </c>
      <c r="T730" s="52" t="s">
        <v>603</v>
      </c>
      <c r="U730" s="52" t="s">
        <v>38</v>
      </c>
      <c r="V730" s="52" t="n">
        <v>179655.04</v>
      </c>
      <c r="W730" s="55" t="n">
        <f aca="false">P730-Q730</f>
        <v>179655.04</v>
      </c>
      <c r="X730" s="55" t="n">
        <f aca="false">IF(P730=0,0,ROUND((P730-Q730)/P730*100,2))</f>
        <v>31.73</v>
      </c>
      <c r="Y730" s="55" t="n">
        <f aca="false">IFERROR(G730-F730,"")</f>
        <v>0</v>
      </c>
      <c r="Z730" s="55" t="str">
        <f aca="false">IF(U730&lt;=0,"On Time","Late")</f>
        <v>Late</v>
      </c>
      <c r="AA730" s="55" t="str">
        <f aca="false">TEXT(E730,"yyyy-mm")</f>
        <v>2023-06</v>
      </c>
      <c r="AB730" s="55" t="n">
        <f aca="false">YEAR(E730)</f>
        <v>2023</v>
      </c>
    </row>
    <row r="731" customFormat="false" ht="15" hidden="false" customHeight="true" outlineLevel="0" collapsed="false">
      <c r="A731" s="56" t="s">
        <v>3370</v>
      </c>
      <c r="B731" s="56" t="s">
        <v>1348</v>
      </c>
      <c r="C731" s="56" t="s">
        <v>1706</v>
      </c>
      <c r="D731" s="56" t="s">
        <v>2075</v>
      </c>
      <c r="E731" s="57" t="n">
        <v>45420</v>
      </c>
      <c r="F731" s="56" t="s">
        <v>1116</v>
      </c>
      <c r="G731" s="56" t="s">
        <v>2235</v>
      </c>
      <c r="H731" s="56" t="s">
        <v>12</v>
      </c>
      <c r="I731" s="56" t="s">
        <v>27</v>
      </c>
      <c r="J731" s="56" t="s">
        <v>778</v>
      </c>
      <c r="K731" s="56" t="n">
        <v>1885</v>
      </c>
      <c r="L731" s="56" t="n">
        <v>1885</v>
      </c>
      <c r="M731" s="56" t="n">
        <v>210.15</v>
      </c>
      <c r="N731" s="56" t="n">
        <v>17.1</v>
      </c>
      <c r="O731" s="54" t="n">
        <f aca="false">ROUND(M731*(1-N731/100),2)</f>
        <v>174.21</v>
      </c>
      <c r="P731" s="54" t="n">
        <f aca="false">ROUND(O731*L731,2)</f>
        <v>328385.85</v>
      </c>
      <c r="Q731" s="56" t="n">
        <v>166310.77</v>
      </c>
      <c r="R731" s="56" t="s">
        <v>371</v>
      </c>
      <c r="S731" s="54" t="n">
        <f aca="false">IF(K731=0,0,ROUND(L731/K731*100,2))</f>
        <v>100</v>
      </c>
      <c r="T731" s="56" t="s">
        <v>452</v>
      </c>
      <c r="U731" s="56" t="s">
        <v>49</v>
      </c>
      <c r="V731" s="56" t="n">
        <v>162075.08</v>
      </c>
      <c r="W731" s="55" t="n">
        <f aca="false">P731-Q731</f>
        <v>162075.08</v>
      </c>
      <c r="X731" s="55" t="n">
        <f aca="false">IF(P731=0,0,ROUND((P731-Q731)/P731*100,2))</f>
        <v>49.36</v>
      </c>
      <c r="Y731" s="55" t="n">
        <f aca="false">IFERROR(G731-F731,"")</f>
        <v>-1</v>
      </c>
      <c r="Z731" s="55" t="str">
        <f aca="false">IF(U731&lt;=0,"On Time","Late")</f>
        <v>Late</v>
      </c>
      <c r="AA731" s="55" t="str">
        <f aca="false">TEXT(E731,"yyyy-mm")</f>
        <v>2024-05</v>
      </c>
      <c r="AB731" s="55" t="n">
        <f aca="false">YEAR(E731)</f>
        <v>2024</v>
      </c>
    </row>
    <row r="732" customFormat="false" ht="15" hidden="false" customHeight="true" outlineLevel="0" collapsed="false">
      <c r="A732" s="52" t="s">
        <v>3371</v>
      </c>
      <c r="B732" s="52" t="s">
        <v>869</v>
      </c>
      <c r="C732" s="52" t="s">
        <v>3372</v>
      </c>
      <c r="D732" s="52" t="s">
        <v>1552</v>
      </c>
      <c r="E732" s="53" t="n">
        <v>45175</v>
      </c>
      <c r="F732" s="52" t="s">
        <v>3373</v>
      </c>
      <c r="G732" s="52" t="s">
        <v>3374</v>
      </c>
      <c r="H732" s="52" t="s">
        <v>9</v>
      </c>
      <c r="I732" s="52" t="s">
        <v>11</v>
      </c>
      <c r="J732" s="52" t="s">
        <v>718</v>
      </c>
      <c r="K732" s="52" t="n">
        <v>63</v>
      </c>
      <c r="L732" s="52" t="n">
        <v>63</v>
      </c>
      <c r="M732" s="52" t="n">
        <v>510.65</v>
      </c>
      <c r="N732" s="52" t="n">
        <v>17.6</v>
      </c>
      <c r="O732" s="54" t="n">
        <f aca="false">ROUND(M732*(1-N732/100),2)</f>
        <v>420.78</v>
      </c>
      <c r="P732" s="54" t="n">
        <f aca="false">ROUND(O732*L732,2)</f>
        <v>26509.14</v>
      </c>
      <c r="Q732" s="52" t="n">
        <v>18547.48</v>
      </c>
      <c r="R732" s="52" t="s">
        <v>380</v>
      </c>
      <c r="S732" s="54" t="n">
        <f aca="false">IF(K732=0,0,ROUND(L732/K732*100,2))</f>
        <v>100</v>
      </c>
      <c r="T732" s="52" t="s">
        <v>566</v>
      </c>
      <c r="U732" s="52" t="s">
        <v>41</v>
      </c>
      <c r="V732" s="52" t="n">
        <v>7961.66</v>
      </c>
      <c r="W732" s="55" t="n">
        <f aca="false">P732-Q732</f>
        <v>7961.66</v>
      </c>
      <c r="X732" s="55" t="n">
        <f aca="false">IF(P732=0,0,ROUND((P732-Q732)/P732*100,2))</f>
        <v>30.03</v>
      </c>
      <c r="Y732" s="55" t="n">
        <f aca="false">IFERROR(G732-F732,"")</f>
        <v>-1</v>
      </c>
      <c r="Z732" s="55" t="str">
        <f aca="false">IF(U732&lt;=0,"On Time","Late")</f>
        <v>Late</v>
      </c>
      <c r="AA732" s="55" t="str">
        <f aca="false">TEXT(E732,"yyyy-mm")</f>
        <v>2023-09</v>
      </c>
      <c r="AB732" s="55" t="n">
        <f aca="false">YEAR(E732)</f>
        <v>2023</v>
      </c>
    </row>
    <row r="733" customFormat="false" ht="15" hidden="false" customHeight="true" outlineLevel="0" collapsed="false">
      <c r="A733" s="56" t="s">
        <v>3375</v>
      </c>
      <c r="B733" s="56" t="s">
        <v>1149</v>
      </c>
      <c r="C733" s="56" t="s">
        <v>1328</v>
      </c>
      <c r="D733" s="56" t="s">
        <v>3376</v>
      </c>
      <c r="E733" s="57" t="n">
        <v>44624</v>
      </c>
      <c r="F733" s="56" t="s">
        <v>2055</v>
      </c>
      <c r="G733" s="56" t="s">
        <v>3377</v>
      </c>
      <c r="H733" s="56" t="s">
        <v>21</v>
      </c>
      <c r="I733" s="56" t="s">
        <v>23</v>
      </c>
      <c r="J733" s="56" t="s">
        <v>664</v>
      </c>
      <c r="K733" s="56" t="n">
        <v>319</v>
      </c>
      <c r="L733" s="56" t="n">
        <v>319</v>
      </c>
      <c r="M733" s="56" t="n">
        <v>209.05</v>
      </c>
      <c r="N733" s="56" t="n">
        <v>2.5</v>
      </c>
      <c r="O733" s="54" t="n">
        <f aca="false">ROUND(M733*(1-N733/100),2)</f>
        <v>203.82</v>
      </c>
      <c r="P733" s="54" t="n">
        <f aca="false">ROUND(O733*L733,2)</f>
        <v>65018.58</v>
      </c>
      <c r="Q733" s="56" t="n">
        <v>36541.5</v>
      </c>
      <c r="R733" s="56" t="s">
        <v>396</v>
      </c>
      <c r="S733" s="54" t="n">
        <f aca="false">IF(K733=0,0,ROUND(L733/K733*100,2))</f>
        <v>100</v>
      </c>
      <c r="T733" s="56" t="s">
        <v>1046</v>
      </c>
      <c r="U733" s="56" t="s">
        <v>16</v>
      </c>
      <c r="V733" s="56" t="n">
        <v>28477.08</v>
      </c>
      <c r="W733" s="55" t="n">
        <f aca="false">P733-Q733</f>
        <v>28477.08</v>
      </c>
      <c r="X733" s="55" t="n">
        <f aca="false">IF(P733=0,0,ROUND((P733-Q733)/P733*100,2))</f>
        <v>43.8</v>
      </c>
      <c r="Y733" s="55" t="n">
        <f aca="false">IFERROR(G733-F733,"")</f>
        <v>3</v>
      </c>
      <c r="Z733" s="55" t="str">
        <f aca="false">IF(U733&lt;=0,"On Time","Late")</f>
        <v>Late</v>
      </c>
      <c r="AA733" s="55" t="str">
        <f aca="false">TEXT(E733,"yyyy-mm")</f>
        <v>2022-03</v>
      </c>
      <c r="AB733" s="55" t="n">
        <f aca="false">YEAR(E733)</f>
        <v>2022</v>
      </c>
    </row>
    <row r="734" customFormat="false" ht="15" hidden="false" customHeight="true" outlineLevel="0" collapsed="false">
      <c r="A734" s="52" t="s">
        <v>3378</v>
      </c>
      <c r="B734" s="52" t="s">
        <v>2834</v>
      </c>
      <c r="C734" s="52" t="s">
        <v>1424</v>
      </c>
      <c r="D734" s="52" t="s">
        <v>3379</v>
      </c>
      <c r="E734" s="53" t="n">
        <v>45024</v>
      </c>
      <c r="F734" s="52" t="s">
        <v>1943</v>
      </c>
      <c r="G734" s="52" t="s">
        <v>1943</v>
      </c>
      <c r="H734" s="52" t="s">
        <v>18</v>
      </c>
      <c r="I734" s="52" t="s">
        <v>17</v>
      </c>
      <c r="J734" s="52" t="s">
        <v>953</v>
      </c>
      <c r="K734" s="52" t="n">
        <v>1422</v>
      </c>
      <c r="L734" s="52" t="n">
        <v>1422</v>
      </c>
      <c r="M734" s="52" t="n">
        <v>217.43</v>
      </c>
      <c r="N734" s="52" t="n">
        <v>5.9</v>
      </c>
      <c r="O734" s="54" t="n">
        <f aca="false">ROUND(M734*(1-N734/100),2)</f>
        <v>204.6</v>
      </c>
      <c r="P734" s="54" t="n">
        <f aca="false">ROUND(O734*L734,2)</f>
        <v>290941.2</v>
      </c>
      <c r="Q734" s="52" t="n">
        <v>147745.1</v>
      </c>
      <c r="R734" s="52" t="s">
        <v>340</v>
      </c>
      <c r="S734" s="54" t="n">
        <f aca="false">IF(K734=0,0,ROUND(L734/K734*100,2))</f>
        <v>100</v>
      </c>
      <c r="T734" s="52" t="s">
        <v>355</v>
      </c>
      <c r="U734" s="52" t="s">
        <v>36</v>
      </c>
      <c r="V734" s="52" t="n">
        <v>143196.1</v>
      </c>
      <c r="W734" s="55" t="n">
        <f aca="false">P734-Q734</f>
        <v>143196.1</v>
      </c>
      <c r="X734" s="55" t="n">
        <f aca="false">IF(P734=0,0,ROUND((P734-Q734)/P734*100,2))</f>
        <v>49.22</v>
      </c>
      <c r="Y734" s="55" t="n">
        <f aca="false">IFERROR(G734-F734,"")</f>
        <v>0</v>
      </c>
      <c r="Z734" s="55" t="str">
        <f aca="false">IF(U734&lt;=0,"On Time","Late")</f>
        <v>Late</v>
      </c>
      <c r="AA734" s="55" t="str">
        <f aca="false">TEXT(E734,"yyyy-mm")</f>
        <v>2023-04</v>
      </c>
      <c r="AB734" s="55" t="n">
        <f aca="false">YEAR(E734)</f>
        <v>2023</v>
      </c>
    </row>
    <row r="735" customFormat="false" ht="15" hidden="false" customHeight="true" outlineLevel="0" collapsed="false">
      <c r="A735" s="56" t="s">
        <v>3380</v>
      </c>
      <c r="B735" s="56" t="s">
        <v>2614</v>
      </c>
      <c r="C735" s="56" t="s">
        <v>3381</v>
      </c>
      <c r="D735" s="56" t="s">
        <v>722</v>
      </c>
      <c r="E735" s="57" t="n">
        <v>45307</v>
      </c>
      <c r="F735" s="56" t="s">
        <v>2642</v>
      </c>
      <c r="G735" s="56" t="s">
        <v>3382</v>
      </c>
      <c r="H735" s="56" t="s">
        <v>12</v>
      </c>
      <c r="I735" s="56" t="s">
        <v>25</v>
      </c>
      <c r="J735" s="56" t="s">
        <v>529</v>
      </c>
      <c r="K735" s="56" t="n">
        <v>458</v>
      </c>
      <c r="L735" s="56" t="n">
        <v>458</v>
      </c>
      <c r="M735" s="56" t="n">
        <v>366.58</v>
      </c>
      <c r="N735" s="56" t="n">
        <v>12.1</v>
      </c>
      <c r="O735" s="54" t="n">
        <f aca="false">ROUND(M735*(1-N735/100),2)</f>
        <v>322.22</v>
      </c>
      <c r="P735" s="54" t="n">
        <f aca="false">ROUND(O735*L735,2)</f>
        <v>147576.76</v>
      </c>
      <c r="Q735" s="56" t="n">
        <v>61561.9</v>
      </c>
      <c r="R735" s="56" t="s">
        <v>396</v>
      </c>
      <c r="S735" s="54" t="n">
        <f aca="false">IF(K735=0,0,ROUND(L735/K735*100,2))</f>
        <v>100</v>
      </c>
      <c r="T735" s="56" t="s">
        <v>595</v>
      </c>
      <c r="U735" s="56" t="s">
        <v>45</v>
      </c>
      <c r="V735" s="56" t="n">
        <v>86014.86</v>
      </c>
      <c r="W735" s="55" t="n">
        <f aca="false">P735-Q735</f>
        <v>86014.86</v>
      </c>
      <c r="X735" s="55" t="n">
        <f aca="false">IF(P735=0,0,ROUND((P735-Q735)/P735*100,2))</f>
        <v>58.28</v>
      </c>
      <c r="Y735" s="55" t="n">
        <f aca="false">IFERROR(G735-F735,"")</f>
        <v>-1</v>
      </c>
      <c r="Z735" s="55" t="str">
        <f aca="false">IF(U735&lt;=0,"On Time","Late")</f>
        <v>Late</v>
      </c>
      <c r="AA735" s="55" t="str">
        <f aca="false">TEXT(E735,"yyyy-mm")</f>
        <v>2024-01</v>
      </c>
      <c r="AB735" s="55" t="n">
        <f aca="false">YEAR(E735)</f>
        <v>2024</v>
      </c>
    </row>
    <row r="736" customFormat="false" ht="15" hidden="false" customHeight="true" outlineLevel="0" collapsed="false">
      <c r="A736" s="52" t="s">
        <v>3383</v>
      </c>
      <c r="B736" s="52" t="s">
        <v>1990</v>
      </c>
      <c r="C736" s="52" t="s">
        <v>2626</v>
      </c>
      <c r="D736" s="52" t="s">
        <v>1971</v>
      </c>
      <c r="E736" s="53" t="n">
        <v>45342</v>
      </c>
      <c r="F736" s="52" t="s">
        <v>1261</v>
      </c>
      <c r="G736" s="52" t="s">
        <v>803</v>
      </c>
      <c r="H736" s="52" t="s">
        <v>18</v>
      </c>
      <c r="I736" s="52" t="s">
        <v>17</v>
      </c>
      <c r="J736" s="52" t="s">
        <v>565</v>
      </c>
      <c r="K736" s="52" t="n">
        <v>1539</v>
      </c>
      <c r="L736" s="52" t="n">
        <v>1539</v>
      </c>
      <c r="M736" s="52" t="n">
        <v>41.46</v>
      </c>
      <c r="N736" s="52" t="n">
        <v>8</v>
      </c>
      <c r="O736" s="54" t="n">
        <f aca="false">ROUND(M736*(1-N736/100),2)</f>
        <v>38.14</v>
      </c>
      <c r="P736" s="54" t="n">
        <f aca="false">ROUND(O736*L736,2)</f>
        <v>58697.46</v>
      </c>
      <c r="Q736" s="52" t="n">
        <v>29038.56</v>
      </c>
      <c r="R736" s="52" t="s">
        <v>371</v>
      </c>
      <c r="S736" s="54" t="n">
        <f aca="false">IF(K736=0,0,ROUND(L736/K736*100,2))</f>
        <v>100</v>
      </c>
      <c r="T736" s="52" t="s">
        <v>885</v>
      </c>
      <c r="U736" s="52" t="s">
        <v>46</v>
      </c>
      <c r="V736" s="52" t="n">
        <v>29658.9</v>
      </c>
      <c r="W736" s="55" t="n">
        <f aca="false">P736-Q736</f>
        <v>29658.9</v>
      </c>
      <c r="X736" s="55" t="n">
        <f aca="false">IF(P736=0,0,ROUND((P736-Q736)/P736*100,2))</f>
        <v>50.53</v>
      </c>
      <c r="Y736" s="55" t="n">
        <f aca="false">IFERROR(G736-F736,"")</f>
        <v>3</v>
      </c>
      <c r="Z736" s="55" t="str">
        <f aca="false">IF(U736&lt;=0,"On Time","Late")</f>
        <v>Late</v>
      </c>
      <c r="AA736" s="55" t="str">
        <f aca="false">TEXT(E736,"yyyy-mm")</f>
        <v>2024-02</v>
      </c>
      <c r="AB736" s="55" t="n">
        <f aca="false">YEAR(E736)</f>
        <v>2024</v>
      </c>
    </row>
    <row r="737" customFormat="false" ht="15" hidden="false" customHeight="true" outlineLevel="0" collapsed="false">
      <c r="A737" s="56" t="s">
        <v>3384</v>
      </c>
      <c r="B737" s="56" t="s">
        <v>3385</v>
      </c>
      <c r="C737" s="56" t="s">
        <v>3386</v>
      </c>
      <c r="D737" s="56" t="s">
        <v>3387</v>
      </c>
      <c r="E737" s="57" t="n">
        <v>44736</v>
      </c>
      <c r="F737" s="56" t="s">
        <v>3388</v>
      </c>
      <c r="G737" s="56" t="s">
        <v>3388</v>
      </c>
      <c r="H737" s="56" t="s">
        <v>15</v>
      </c>
      <c r="I737" s="56" t="s">
        <v>23</v>
      </c>
      <c r="J737" s="56" t="s">
        <v>689</v>
      </c>
      <c r="K737" s="56" t="n">
        <v>544</v>
      </c>
      <c r="L737" s="56" t="n">
        <v>544</v>
      </c>
      <c r="M737" s="56" t="n">
        <v>646.26</v>
      </c>
      <c r="N737" s="56" t="n">
        <v>13.1</v>
      </c>
      <c r="O737" s="54" t="n">
        <f aca="false">ROUND(M737*(1-N737/100),2)</f>
        <v>561.6</v>
      </c>
      <c r="P737" s="54" t="n">
        <f aca="false">ROUND(O737*L737,2)</f>
        <v>305510.4</v>
      </c>
      <c r="Q737" s="56" t="n">
        <v>197958.97</v>
      </c>
      <c r="R737" s="56" t="s">
        <v>380</v>
      </c>
      <c r="S737" s="54" t="n">
        <f aca="false">IF(K737=0,0,ROUND(L737/K737*100,2))</f>
        <v>100</v>
      </c>
      <c r="T737" s="56" t="s">
        <v>1230</v>
      </c>
      <c r="U737" s="56" t="s">
        <v>24</v>
      </c>
      <c r="V737" s="56" t="n">
        <v>107551.43</v>
      </c>
      <c r="W737" s="55" t="n">
        <f aca="false">P737-Q737</f>
        <v>107551.43</v>
      </c>
      <c r="X737" s="55" t="n">
        <f aca="false">IF(P737=0,0,ROUND((P737-Q737)/P737*100,2))</f>
        <v>35.2</v>
      </c>
      <c r="Y737" s="55" t="n">
        <f aca="false">IFERROR(G737-F737,"")</f>
        <v>0</v>
      </c>
      <c r="Z737" s="55" t="str">
        <f aca="false">IF(U737&lt;=0,"On Time","Late")</f>
        <v>Late</v>
      </c>
      <c r="AA737" s="55" t="str">
        <f aca="false">TEXT(E737,"yyyy-mm")</f>
        <v>2022-06</v>
      </c>
      <c r="AB737" s="55" t="n">
        <f aca="false">YEAR(E737)</f>
        <v>2022</v>
      </c>
    </row>
    <row r="738" customFormat="false" ht="15" hidden="false" customHeight="true" outlineLevel="0" collapsed="false">
      <c r="A738" s="52" t="s">
        <v>3389</v>
      </c>
      <c r="B738" s="52" t="s">
        <v>554</v>
      </c>
      <c r="C738" s="52" t="s">
        <v>1645</v>
      </c>
      <c r="D738" s="52" t="s">
        <v>2584</v>
      </c>
      <c r="E738" s="53" t="n">
        <v>44650</v>
      </c>
      <c r="F738" s="52" t="s">
        <v>1788</v>
      </c>
      <c r="G738" s="52" t="s">
        <v>1788</v>
      </c>
      <c r="H738" s="52" t="s">
        <v>18</v>
      </c>
      <c r="I738" s="52" t="s">
        <v>25</v>
      </c>
      <c r="J738" s="52" t="s">
        <v>481</v>
      </c>
      <c r="K738" s="52" t="n">
        <v>236</v>
      </c>
      <c r="L738" s="52" t="n">
        <v>236</v>
      </c>
      <c r="M738" s="52" t="n">
        <v>551.5</v>
      </c>
      <c r="N738" s="52" t="n">
        <v>7.8</v>
      </c>
      <c r="O738" s="54" t="n">
        <f aca="false">ROUND(M738*(1-N738/100),2)</f>
        <v>508.48</v>
      </c>
      <c r="P738" s="54" t="n">
        <f aca="false">ROUND(O738*L738,2)</f>
        <v>120001.28</v>
      </c>
      <c r="Q738" s="52" t="n">
        <v>57263.7</v>
      </c>
      <c r="R738" s="52" t="s">
        <v>340</v>
      </c>
      <c r="S738" s="54" t="n">
        <f aca="false">IF(K738=0,0,ROUND(L738/K738*100,2))</f>
        <v>100</v>
      </c>
      <c r="T738" s="52" t="s">
        <v>620</v>
      </c>
      <c r="U738" s="52" t="s">
        <v>16</v>
      </c>
      <c r="V738" s="52" t="n">
        <v>62737.58</v>
      </c>
      <c r="W738" s="55" t="n">
        <f aca="false">P738-Q738</f>
        <v>62737.58</v>
      </c>
      <c r="X738" s="55" t="n">
        <f aca="false">IF(P738=0,0,ROUND((P738-Q738)/P738*100,2))</f>
        <v>52.28</v>
      </c>
      <c r="Y738" s="55" t="n">
        <f aca="false">IFERROR(G738-F738,"")</f>
        <v>0</v>
      </c>
      <c r="Z738" s="55" t="str">
        <f aca="false">IF(U738&lt;=0,"On Time","Late")</f>
        <v>Late</v>
      </c>
      <c r="AA738" s="55" t="str">
        <f aca="false">TEXT(E738,"yyyy-mm")</f>
        <v>2022-03</v>
      </c>
      <c r="AB738" s="55" t="n">
        <f aca="false">YEAR(E738)</f>
        <v>2022</v>
      </c>
    </row>
    <row r="739" customFormat="false" ht="15" hidden="false" customHeight="true" outlineLevel="0" collapsed="false">
      <c r="A739" s="56" t="s">
        <v>3390</v>
      </c>
      <c r="B739" s="56" t="s">
        <v>1084</v>
      </c>
      <c r="C739" s="56" t="s">
        <v>3121</v>
      </c>
      <c r="D739" s="56" t="s">
        <v>3391</v>
      </c>
      <c r="E739" s="57" t="n">
        <v>44755</v>
      </c>
      <c r="F739" s="56" t="s">
        <v>1339</v>
      </c>
      <c r="G739" s="56" t="s">
        <v>3392</v>
      </c>
      <c r="H739" s="56" t="s">
        <v>12</v>
      </c>
      <c r="I739" s="56" t="s">
        <v>27</v>
      </c>
      <c r="J739" s="56" t="s">
        <v>2725</v>
      </c>
      <c r="K739" s="56" t="n">
        <v>816</v>
      </c>
      <c r="L739" s="56" t="n">
        <v>816</v>
      </c>
      <c r="M739" s="56" t="n">
        <v>889.93</v>
      </c>
      <c r="N739" s="56" t="n">
        <v>17.2</v>
      </c>
      <c r="O739" s="54" t="n">
        <f aca="false">ROUND(M739*(1-N739/100),2)</f>
        <v>736.86</v>
      </c>
      <c r="P739" s="54" t="n">
        <f aca="false">ROUND(O739*L739,2)</f>
        <v>601277.76</v>
      </c>
      <c r="Q739" s="56" t="n">
        <v>375801.36</v>
      </c>
      <c r="R739" s="56" t="s">
        <v>371</v>
      </c>
      <c r="S739" s="54" t="n">
        <f aca="false">IF(K739=0,0,ROUND(L739/K739*100,2))</f>
        <v>100</v>
      </c>
      <c r="T739" s="56" t="s">
        <v>1046</v>
      </c>
      <c r="U739" s="56" t="s">
        <v>26</v>
      </c>
      <c r="V739" s="56" t="n">
        <v>225476.4</v>
      </c>
      <c r="W739" s="55" t="n">
        <f aca="false">P739-Q739</f>
        <v>225476.4</v>
      </c>
      <c r="X739" s="55" t="n">
        <f aca="false">IF(P739=0,0,ROUND((P739-Q739)/P739*100,2))</f>
        <v>37.5</v>
      </c>
      <c r="Y739" s="55" t="n">
        <f aca="false">IFERROR(G739-F739,"")</f>
        <v>-1</v>
      </c>
      <c r="Z739" s="55" t="str">
        <f aca="false">IF(U739&lt;=0,"On Time","Late")</f>
        <v>Late</v>
      </c>
      <c r="AA739" s="55" t="str">
        <f aca="false">TEXT(E739,"yyyy-mm")</f>
        <v>2022-07</v>
      </c>
      <c r="AB739" s="55" t="n">
        <f aca="false">YEAR(E739)</f>
        <v>2022</v>
      </c>
    </row>
    <row r="740" customFormat="false" ht="15" hidden="false" customHeight="true" outlineLevel="0" collapsed="false">
      <c r="A740" s="52" t="s">
        <v>3393</v>
      </c>
      <c r="B740" s="52" t="s">
        <v>3020</v>
      </c>
      <c r="C740" s="52" t="s">
        <v>3394</v>
      </c>
      <c r="D740" s="52" t="s">
        <v>3395</v>
      </c>
      <c r="E740" s="53" t="n">
        <v>45013</v>
      </c>
      <c r="F740" s="52" t="s">
        <v>2249</v>
      </c>
      <c r="G740" s="52" t="s">
        <v>3396</v>
      </c>
      <c r="H740" s="52" t="s">
        <v>12</v>
      </c>
      <c r="I740" s="52" t="s">
        <v>11</v>
      </c>
      <c r="J740" s="52" t="s">
        <v>419</v>
      </c>
      <c r="K740" s="52" t="n">
        <v>1654</v>
      </c>
      <c r="L740" s="52" t="n">
        <v>1604</v>
      </c>
      <c r="M740" s="52" t="n">
        <v>87.5</v>
      </c>
      <c r="N740" s="52" t="n">
        <v>4.8</v>
      </c>
      <c r="O740" s="54" t="n">
        <f aca="false">ROUND(M740*(1-N740/100),2)</f>
        <v>83.3</v>
      </c>
      <c r="P740" s="54" t="n">
        <f aca="false">ROUND(O740*L740,2)</f>
        <v>133613.2</v>
      </c>
      <c r="Q740" s="52" t="n">
        <v>64778.64</v>
      </c>
      <c r="R740" s="52" t="s">
        <v>396</v>
      </c>
      <c r="S740" s="54" t="n">
        <f aca="false">IF(K740=0,0,ROUND(L740/K740*100,2))</f>
        <v>96.98</v>
      </c>
      <c r="T740" s="52" t="s">
        <v>420</v>
      </c>
      <c r="U740" s="52" t="s">
        <v>35</v>
      </c>
      <c r="V740" s="52" t="n">
        <v>68834.56</v>
      </c>
      <c r="W740" s="55" t="n">
        <f aca="false">P740-Q740</f>
        <v>68834.56</v>
      </c>
      <c r="X740" s="55" t="n">
        <f aca="false">IF(P740=0,0,ROUND((P740-Q740)/P740*100,2))</f>
        <v>51.52</v>
      </c>
      <c r="Y740" s="55" t="n">
        <f aca="false">IFERROR(G740-F740,"")</f>
        <v>1</v>
      </c>
      <c r="Z740" s="55" t="str">
        <f aca="false">IF(U740&lt;=0,"On Time","Late")</f>
        <v>Late</v>
      </c>
      <c r="AA740" s="55" t="str">
        <f aca="false">TEXT(E740,"yyyy-mm")</f>
        <v>2023-03</v>
      </c>
      <c r="AB740" s="55" t="n">
        <f aca="false">YEAR(E740)</f>
        <v>2023</v>
      </c>
    </row>
    <row r="741" customFormat="false" ht="15" hidden="false" customHeight="true" outlineLevel="0" collapsed="false">
      <c r="A741" s="56" t="s">
        <v>3397</v>
      </c>
      <c r="B741" s="56" t="s">
        <v>3398</v>
      </c>
      <c r="C741" s="56" t="s">
        <v>3399</v>
      </c>
      <c r="D741" s="56" t="s">
        <v>828</v>
      </c>
      <c r="E741" s="57" t="n">
        <v>45515</v>
      </c>
      <c r="F741" s="56" t="s">
        <v>2426</v>
      </c>
      <c r="G741" s="56" t="s">
        <v>816</v>
      </c>
      <c r="H741" s="56" t="s">
        <v>9</v>
      </c>
      <c r="I741" s="56" t="s">
        <v>14</v>
      </c>
      <c r="J741" s="56" t="s">
        <v>551</v>
      </c>
      <c r="K741" s="56" t="n">
        <v>117</v>
      </c>
      <c r="L741" s="56" t="n">
        <v>117</v>
      </c>
      <c r="M741" s="56" t="n">
        <v>649.46</v>
      </c>
      <c r="N741" s="56" t="n">
        <v>8.6</v>
      </c>
      <c r="O741" s="54" t="n">
        <f aca="false">ROUND(M741*(1-N741/100),2)</f>
        <v>593.61</v>
      </c>
      <c r="P741" s="54" t="n">
        <f aca="false">ROUND(O741*L741,2)</f>
        <v>69452.37</v>
      </c>
      <c r="Q741" s="56" t="n">
        <v>47947.53</v>
      </c>
      <c r="R741" s="56" t="s">
        <v>380</v>
      </c>
      <c r="S741" s="54" t="n">
        <f aca="false">IF(K741=0,0,ROUND(L741/K741*100,2))</f>
        <v>100</v>
      </c>
      <c r="T741" s="56" t="s">
        <v>475</v>
      </c>
      <c r="U741" s="56" t="s">
        <v>52</v>
      </c>
      <c r="V741" s="56" t="n">
        <v>21504.84</v>
      </c>
      <c r="W741" s="55" t="n">
        <f aca="false">P741-Q741</f>
        <v>21504.84</v>
      </c>
      <c r="X741" s="55" t="n">
        <f aca="false">IF(P741=0,0,ROUND((P741-Q741)/P741*100,2))</f>
        <v>30.96</v>
      </c>
      <c r="Y741" s="55" t="n">
        <f aca="false">IFERROR(G741-F741,"")</f>
        <v>1</v>
      </c>
      <c r="Z741" s="55" t="str">
        <f aca="false">IF(U741&lt;=0,"On Time","Late")</f>
        <v>Late</v>
      </c>
      <c r="AA741" s="55" t="str">
        <f aca="false">TEXT(E741,"yyyy-mm")</f>
        <v>2024-08</v>
      </c>
      <c r="AB741" s="55" t="n">
        <f aca="false">YEAR(E741)</f>
        <v>2024</v>
      </c>
    </row>
    <row r="742" customFormat="false" ht="15" hidden="false" customHeight="true" outlineLevel="0" collapsed="false">
      <c r="A742" s="52" t="s">
        <v>3400</v>
      </c>
      <c r="B742" s="52" t="s">
        <v>1623</v>
      </c>
      <c r="C742" s="52" t="s">
        <v>2260</v>
      </c>
      <c r="D742" s="52" t="s">
        <v>2408</v>
      </c>
      <c r="E742" s="53" t="n">
        <v>44719</v>
      </c>
      <c r="F742" s="52" t="s">
        <v>2305</v>
      </c>
      <c r="G742" s="52" t="s">
        <v>3401</v>
      </c>
      <c r="H742" s="52" t="s">
        <v>12</v>
      </c>
      <c r="I742" s="52" t="s">
        <v>20</v>
      </c>
      <c r="J742" s="52" t="s">
        <v>787</v>
      </c>
      <c r="K742" s="52" t="n">
        <v>1581</v>
      </c>
      <c r="L742" s="52" t="n">
        <v>1581</v>
      </c>
      <c r="M742" s="52" t="n">
        <v>362.77</v>
      </c>
      <c r="N742" s="52" t="n">
        <v>11.2</v>
      </c>
      <c r="O742" s="54" t="n">
        <f aca="false">ROUND(M742*(1-N742/100),2)</f>
        <v>322.14</v>
      </c>
      <c r="P742" s="54" t="n">
        <f aca="false">ROUND(O742*L742,2)</f>
        <v>509303.34</v>
      </c>
      <c r="Q742" s="52" t="n">
        <v>260263.38</v>
      </c>
      <c r="R742" s="52" t="s">
        <v>340</v>
      </c>
      <c r="S742" s="54" t="n">
        <f aca="false">IF(K742=0,0,ROUND(L742/K742*100,2))</f>
        <v>100</v>
      </c>
      <c r="T742" s="52" t="s">
        <v>744</v>
      </c>
      <c r="U742" s="52" t="s">
        <v>24</v>
      </c>
      <c r="V742" s="52" t="n">
        <v>249039.96</v>
      </c>
      <c r="W742" s="55" t="n">
        <f aca="false">P742-Q742</f>
        <v>249039.96</v>
      </c>
      <c r="X742" s="55" t="n">
        <f aca="false">IF(P742=0,0,ROUND((P742-Q742)/P742*100,2))</f>
        <v>48.9</v>
      </c>
      <c r="Y742" s="55" t="n">
        <f aca="false">IFERROR(G742-F742,"")</f>
        <v>2</v>
      </c>
      <c r="Z742" s="55" t="str">
        <f aca="false">IF(U742&lt;=0,"On Time","Late")</f>
        <v>Late</v>
      </c>
      <c r="AA742" s="55" t="str">
        <f aca="false">TEXT(E742,"yyyy-mm")</f>
        <v>2022-06</v>
      </c>
      <c r="AB742" s="55" t="n">
        <f aca="false">YEAR(E742)</f>
        <v>2022</v>
      </c>
    </row>
    <row r="743" customFormat="false" ht="15" hidden="false" customHeight="true" outlineLevel="0" collapsed="false">
      <c r="A743" s="56" t="s">
        <v>3402</v>
      </c>
      <c r="B743" s="56" t="s">
        <v>3403</v>
      </c>
      <c r="C743" s="56" t="s">
        <v>1946</v>
      </c>
      <c r="D743" s="56" t="s">
        <v>3277</v>
      </c>
      <c r="E743" s="57" t="n">
        <v>44717</v>
      </c>
      <c r="F743" s="56" t="s">
        <v>1316</v>
      </c>
      <c r="G743" s="56" t="s">
        <v>3401</v>
      </c>
      <c r="H743" s="56" t="s">
        <v>9</v>
      </c>
      <c r="I743" s="56" t="s">
        <v>25</v>
      </c>
      <c r="J743" s="56" t="s">
        <v>900</v>
      </c>
      <c r="K743" s="56" t="n">
        <v>1749</v>
      </c>
      <c r="L743" s="56" t="n">
        <v>1749</v>
      </c>
      <c r="M743" s="56" t="n">
        <v>46.89</v>
      </c>
      <c r="N743" s="56" t="n">
        <v>15.5</v>
      </c>
      <c r="O743" s="54" t="n">
        <f aca="false">ROUND(M743*(1-N743/100),2)</f>
        <v>39.62</v>
      </c>
      <c r="P743" s="54" t="n">
        <f aca="false">ROUND(O743*L743,2)</f>
        <v>69295.38</v>
      </c>
      <c r="Q743" s="56" t="n">
        <v>45719.1</v>
      </c>
      <c r="R743" s="56" t="s">
        <v>396</v>
      </c>
      <c r="S743" s="54" t="n">
        <f aca="false">IF(K743=0,0,ROUND(L743/K743*100,2))</f>
        <v>100</v>
      </c>
      <c r="T743" s="56" t="s">
        <v>566</v>
      </c>
      <c r="U743" s="56" t="s">
        <v>24</v>
      </c>
      <c r="V743" s="56" t="n">
        <v>23576.28</v>
      </c>
      <c r="W743" s="55" t="n">
        <f aca="false">P743-Q743</f>
        <v>23576.28</v>
      </c>
      <c r="X743" s="55" t="n">
        <f aca="false">IF(P743=0,0,ROUND((P743-Q743)/P743*100,2))</f>
        <v>34.02</v>
      </c>
      <c r="Y743" s="55" t="n">
        <f aca="false">IFERROR(G743-F743,"")</f>
        <v>3</v>
      </c>
      <c r="Z743" s="55" t="str">
        <f aca="false">IF(U743&lt;=0,"On Time","Late")</f>
        <v>Late</v>
      </c>
      <c r="AA743" s="55" t="str">
        <f aca="false">TEXT(E743,"yyyy-mm")</f>
        <v>2022-06</v>
      </c>
      <c r="AB743" s="55" t="n">
        <f aca="false">YEAR(E743)</f>
        <v>2022</v>
      </c>
    </row>
    <row r="744" customFormat="false" ht="15" hidden="false" customHeight="true" outlineLevel="0" collapsed="false">
      <c r="A744" s="52" t="s">
        <v>3404</v>
      </c>
      <c r="B744" s="52" t="s">
        <v>430</v>
      </c>
      <c r="C744" s="52" t="s">
        <v>3405</v>
      </c>
      <c r="D744" s="52" t="s">
        <v>3406</v>
      </c>
      <c r="E744" s="53" t="n">
        <v>44620</v>
      </c>
      <c r="F744" s="52" t="s">
        <v>409</v>
      </c>
      <c r="G744" s="52" t="s">
        <v>409</v>
      </c>
      <c r="H744" s="52" t="s">
        <v>9</v>
      </c>
      <c r="I744" s="52" t="s">
        <v>23</v>
      </c>
      <c r="J744" s="52" t="s">
        <v>824</v>
      </c>
      <c r="K744" s="52" t="n">
        <v>1296</v>
      </c>
      <c r="L744" s="52" t="n">
        <v>1296</v>
      </c>
      <c r="M744" s="52" t="n">
        <v>36.69</v>
      </c>
      <c r="N744" s="52" t="n">
        <v>5.8</v>
      </c>
      <c r="O744" s="54" t="n">
        <f aca="false">ROUND(M744*(1-N744/100),2)</f>
        <v>34.56</v>
      </c>
      <c r="P744" s="54" t="n">
        <f aca="false">ROUND(O744*L744,2)</f>
        <v>44789.76</v>
      </c>
      <c r="Q744" s="52" t="n">
        <v>19418.52</v>
      </c>
      <c r="R744" s="52" t="s">
        <v>340</v>
      </c>
      <c r="S744" s="54" t="n">
        <f aca="false">IF(K744=0,0,ROUND(L744/K744*100,2))</f>
        <v>100</v>
      </c>
      <c r="T744" s="52" t="s">
        <v>467</v>
      </c>
      <c r="U744" s="52" t="s">
        <v>13</v>
      </c>
      <c r="V744" s="52" t="n">
        <v>25371.24</v>
      </c>
      <c r="W744" s="55" t="n">
        <f aca="false">P744-Q744</f>
        <v>25371.24</v>
      </c>
      <c r="X744" s="55" t="n">
        <f aca="false">IF(P744=0,0,ROUND((P744-Q744)/P744*100,2))</f>
        <v>56.65</v>
      </c>
      <c r="Y744" s="55" t="n">
        <f aca="false">IFERROR(G744-F744,"")</f>
        <v>0</v>
      </c>
      <c r="Z744" s="55" t="str">
        <f aca="false">IF(U744&lt;=0,"On Time","Late")</f>
        <v>Late</v>
      </c>
      <c r="AA744" s="55" t="str">
        <f aca="false">TEXT(E744,"yyyy-mm")</f>
        <v>2022-02</v>
      </c>
      <c r="AB744" s="55" t="n">
        <f aca="false">YEAR(E744)</f>
        <v>2022</v>
      </c>
    </row>
    <row r="745" customFormat="false" ht="15" hidden="false" customHeight="true" outlineLevel="0" collapsed="false">
      <c r="A745" s="56" t="s">
        <v>3407</v>
      </c>
      <c r="B745" s="56" t="s">
        <v>1601</v>
      </c>
      <c r="C745" s="56" t="s">
        <v>3155</v>
      </c>
      <c r="D745" s="56" t="s">
        <v>3408</v>
      </c>
      <c r="E745" s="57" t="n">
        <v>45325</v>
      </c>
      <c r="F745" s="56" t="s">
        <v>2132</v>
      </c>
      <c r="G745" s="56" t="s">
        <v>3409</v>
      </c>
      <c r="H745" s="56" t="s">
        <v>9</v>
      </c>
      <c r="I745" s="56" t="s">
        <v>27</v>
      </c>
      <c r="J745" s="56" t="s">
        <v>689</v>
      </c>
      <c r="K745" s="56" t="n">
        <v>885</v>
      </c>
      <c r="L745" s="56" t="n">
        <v>885</v>
      </c>
      <c r="M745" s="56" t="n">
        <v>870.14</v>
      </c>
      <c r="N745" s="56" t="n">
        <v>6.1</v>
      </c>
      <c r="O745" s="54" t="n">
        <f aca="false">ROUND(M745*(1-N745/100),2)</f>
        <v>817.06</v>
      </c>
      <c r="P745" s="54" t="n">
        <f aca="false">ROUND(O745*L745,2)</f>
        <v>723098.1</v>
      </c>
      <c r="Q745" s="56" t="n">
        <v>430763.34</v>
      </c>
      <c r="R745" s="56" t="s">
        <v>396</v>
      </c>
      <c r="S745" s="54" t="n">
        <f aca="false">IF(K745=0,0,ROUND(L745/K745*100,2))</f>
        <v>100</v>
      </c>
      <c r="T745" s="56" t="s">
        <v>587</v>
      </c>
      <c r="U745" s="56" t="s">
        <v>46</v>
      </c>
      <c r="V745" s="56" t="n">
        <v>292334.76</v>
      </c>
      <c r="W745" s="55" t="n">
        <f aca="false">P745-Q745</f>
        <v>292334.76</v>
      </c>
      <c r="X745" s="55" t="n">
        <f aca="false">IF(P745=0,0,ROUND((P745-Q745)/P745*100,2))</f>
        <v>40.43</v>
      </c>
      <c r="Y745" s="55" t="n">
        <f aca="false">IFERROR(G745-F745,"")</f>
        <v>-1</v>
      </c>
      <c r="Z745" s="55" t="str">
        <f aca="false">IF(U745&lt;=0,"On Time","Late")</f>
        <v>Late</v>
      </c>
      <c r="AA745" s="55" t="str">
        <f aca="false">TEXT(E745,"yyyy-mm")</f>
        <v>2024-02</v>
      </c>
      <c r="AB745" s="55" t="n">
        <f aca="false">YEAR(E745)</f>
        <v>2024</v>
      </c>
    </row>
    <row r="746" customFormat="false" ht="15" hidden="false" customHeight="true" outlineLevel="0" collapsed="false">
      <c r="A746" s="52" t="s">
        <v>3410</v>
      </c>
      <c r="B746" s="52" t="s">
        <v>2979</v>
      </c>
      <c r="C746" s="52" t="s">
        <v>2523</v>
      </c>
      <c r="D746" s="52" t="s">
        <v>3411</v>
      </c>
      <c r="E746" s="53" t="n">
        <v>45429</v>
      </c>
      <c r="F746" s="52" t="s">
        <v>2882</v>
      </c>
      <c r="G746" s="52" t="s">
        <v>2882</v>
      </c>
      <c r="H746" s="52" t="s">
        <v>18</v>
      </c>
      <c r="I746" s="52" t="s">
        <v>17</v>
      </c>
      <c r="J746" s="52" t="s">
        <v>404</v>
      </c>
      <c r="K746" s="52" t="n">
        <v>1201</v>
      </c>
      <c r="L746" s="52" t="n">
        <v>1201</v>
      </c>
      <c r="M746" s="52" t="n">
        <v>554.63</v>
      </c>
      <c r="N746" s="52" t="n">
        <v>5.3</v>
      </c>
      <c r="O746" s="54" t="n">
        <f aca="false">ROUND(M746*(1-N746/100),2)</f>
        <v>525.23</v>
      </c>
      <c r="P746" s="54" t="n">
        <f aca="false">ROUND(O746*L746,2)</f>
        <v>630801.23</v>
      </c>
      <c r="Q746" s="52" t="n">
        <v>326457.96</v>
      </c>
      <c r="R746" s="52" t="s">
        <v>340</v>
      </c>
      <c r="S746" s="54" t="n">
        <f aca="false">IF(K746=0,0,ROUND(L746/K746*100,2))</f>
        <v>100</v>
      </c>
      <c r="T746" s="52" t="s">
        <v>799</v>
      </c>
      <c r="U746" s="52" t="s">
        <v>49</v>
      </c>
      <c r="V746" s="52" t="n">
        <v>304343.27</v>
      </c>
      <c r="W746" s="55" t="n">
        <f aca="false">P746-Q746</f>
        <v>304343.27</v>
      </c>
      <c r="X746" s="55" t="n">
        <f aca="false">IF(P746=0,0,ROUND((P746-Q746)/P746*100,2))</f>
        <v>48.25</v>
      </c>
      <c r="Y746" s="55" t="n">
        <f aca="false">IFERROR(G746-F746,"")</f>
        <v>0</v>
      </c>
      <c r="Z746" s="55" t="str">
        <f aca="false">IF(U746&lt;=0,"On Time","Late")</f>
        <v>Late</v>
      </c>
      <c r="AA746" s="55" t="str">
        <f aca="false">TEXT(E746,"yyyy-mm")</f>
        <v>2024-05</v>
      </c>
      <c r="AB746" s="55" t="n">
        <f aca="false">YEAR(E746)</f>
        <v>2024</v>
      </c>
    </row>
    <row r="747" customFormat="false" ht="15" hidden="false" customHeight="true" outlineLevel="0" collapsed="false">
      <c r="A747" s="56" t="s">
        <v>3412</v>
      </c>
      <c r="B747" s="56" t="s">
        <v>3020</v>
      </c>
      <c r="C747" s="56" t="s">
        <v>3413</v>
      </c>
      <c r="D747" s="56" t="s">
        <v>3414</v>
      </c>
      <c r="E747" s="57" t="n">
        <v>45286</v>
      </c>
      <c r="F747" s="56" t="s">
        <v>3415</v>
      </c>
      <c r="G747" s="56" t="s">
        <v>1223</v>
      </c>
      <c r="H747" s="56" t="s">
        <v>15</v>
      </c>
      <c r="I747" s="56" t="s">
        <v>11</v>
      </c>
      <c r="J747" s="56" t="s">
        <v>831</v>
      </c>
      <c r="K747" s="56" t="n">
        <v>227</v>
      </c>
      <c r="L747" s="56" t="n">
        <v>227</v>
      </c>
      <c r="M747" s="56" t="n">
        <v>386.01</v>
      </c>
      <c r="N747" s="56" t="n">
        <v>17.8</v>
      </c>
      <c r="O747" s="54" t="n">
        <f aca="false">ROUND(M747*(1-N747/100),2)</f>
        <v>317.3</v>
      </c>
      <c r="P747" s="54" t="n">
        <f aca="false">ROUND(O747*L747,2)</f>
        <v>72027.1</v>
      </c>
      <c r="Q747" s="56" t="n">
        <v>36207.82</v>
      </c>
      <c r="R747" s="56" t="s">
        <v>332</v>
      </c>
      <c r="S747" s="54" t="n">
        <f aca="false">IF(K747=0,0,ROUND(L747/K747*100,2))</f>
        <v>100</v>
      </c>
      <c r="T747" s="56" t="s">
        <v>389</v>
      </c>
      <c r="U747" s="56" t="s">
        <v>44</v>
      </c>
      <c r="V747" s="56" t="n">
        <v>35819.28</v>
      </c>
      <c r="W747" s="55" t="n">
        <f aca="false">P747-Q747</f>
        <v>35819.28</v>
      </c>
      <c r="X747" s="55" t="n">
        <f aca="false">IF(P747=0,0,ROUND((P747-Q747)/P747*100,2))</f>
        <v>49.73</v>
      </c>
      <c r="Y747" s="55" t="n">
        <f aca="false">IFERROR(G747-F747,"")</f>
        <v>2</v>
      </c>
      <c r="Z747" s="55" t="str">
        <f aca="false">IF(U747&lt;=0,"On Time","Late")</f>
        <v>Late</v>
      </c>
      <c r="AA747" s="55" t="str">
        <f aca="false">TEXT(E747,"yyyy-mm")</f>
        <v>2023-12</v>
      </c>
      <c r="AB747" s="55" t="n">
        <f aca="false">YEAR(E747)</f>
        <v>2023</v>
      </c>
    </row>
    <row r="748" customFormat="false" ht="15" hidden="false" customHeight="true" outlineLevel="0" collapsed="false">
      <c r="A748" s="52" t="s">
        <v>3416</v>
      </c>
      <c r="B748" s="52" t="s">
        <v>461</v>
      </c>
      <c r="C748" s="52" t="s">
        <v>3417</v>
      </c>
      <c r="D748" s="52" t="s">
        <v>3418</v>
      </c>
      <c r="E748" s="53" t="n">
        <v>44830</v>
      </c>
      <c r="F748" s="52" t="s">
        <v>3245</v>
      </c>
      <c r="G748" s="52" t="s">
        <v>1953</v>
      </c>
      <c r="H748" s="52" t="s">
        <v>21</v>
      </c>
      <c r="I748" s="52" t="s">
        <v>23</v>
      </c>
      <c r="J748" s="52" t="s">
        <v>854</v>
      </c>
      <c r="K748" s="52" t="n">
        <v>935</v>
      </c>
      <c r="L748" s="52" t="n">
        <v>935</v>
      </c>
      <c r="M748" s="52" t="n">
        <v>603.12</v>
      </c>
      <c r="N748" s="52" t="n">
        <v>9.4</v>
      </c>
      <c r="O748" s="54" t="n">
        <f aca="false">ROUND(M748*(1-N748/100),2)</f>
        <v>546.43</v>
      </c>
      <c r="P748" s="54" t="n">
        <f aca="false">ROUND(O748*L748,2)</f>
        <v>510912.05</v>
      </c>
      <c r="Q748" s="52" t="n">
        <v>207635.1</v>
      </c>
      <c r="R748" s="52" t="s">
        <v>371</v>
      </c>
      <c r="S748" s="54" t="n">
        <f aca="false">IF(K748=0,0,ROUND(L748/K748*100,2))</f>
        <v>100</v>
      </c>
      <c r="T748" s="52" t="s">
        <v>1230</v>
      </c>
      <c r="U748" s="52" t="s">
        <v>29</v>
      </c>
      <c r="V748" s="52" t="n">
        <v>303276.95</v>
      </c>
      <c r="W748" s="55" t="n">
        <f aca="false">P748-Q748</f>
        <v>303276.95</v>
      </c>
      <c r="X748" s="55" t="n">
        <f aca="false">IF(P748=0,0,ROUND((P748-Q748)/P748*100,2))</f>
        <v>59.36</v>
      </c>
      <c r="Y748" s="55" t="n">
        <f aca="false">IFERROR(G748-F748,"")</f>
        <v>2</v>
      </c>
      <c r="Z748" s="55" t="str">
        <f aca="false">IF(U748&lt;=0,"On Time","Late")</f>
        <v>Late</v>
      </c>
      <c r="AA748" s="55" t="str">
        <f aca="false">TEXT(E748,"yyyy-mm")</f>
        <v>2022-09</v>
      </c>
      <c r="AB748" s="55" t="n">
        <f aca="false">YEAR(E748)</f>
        <v>2022</v>
      </c>
    </row>
    <row r="749" customFormat="false" ht="15" hidden="false" customHeight="true" outlineLevel="0" collapsed="false">
      <c r="A749" s="56" t="s">
        <v>3419</v>
      </c>
      <c r="B749" s="56" t="s">
        <v>1418</v>
      </c>
      <c r="C749" s="56" t="s">
        <v>637</v>
      </c>
      <c r="D749" s="56" t="s">
        <v>548</v>
      </c>
      <c r="E749" s="57" t="n">
        <v>44746</v>
      </c>
      <c r="F749" s="56" t="s">
        <v>2576</v>
      </c>
      <c r="G749" s="56" t="s">
        <v>3295</v>
      </c>
      <c r="H749" s="56" t="s">
        <v>12</v>
      </c>
      <c r="I749" s="56" t="s">
        <v>25</v>
      </c>
      <c r="J749" s="56" t="s">
        <v>339</v>
      </c>
      <c r="K749" s="56" t="n">
        <v>1613</v>
      </c>
      <c r="L749" s="56" t="n">
        <v>1613</v>
      </c>
      <c r="M749" s="56" t="n">
        <v>963.78</v>
      </c>
      <c r="N749" s="56" t="n">
        <v>4.3</v>
      </c>
      <c r="O749" s="54" t="n">
        <f aca="false">ROUND(M749*(1-N749/100),2)</f>
        <v>922.34</v>
      </c>
      <c r="P749" s="54" t="n">
        <f aca="false">ROUND(O749*L749,2)</f>
        <v>1487734.42</v>
      </c>
      <c r="Q749" s="56" t="n">
        <v>817965.38</v>
      </c>
      <c r="R749" s="56" t="s">
        <v>340</v>
      </c>
      <c r="S749" s="54" t="n">
        <f aca="false">IF(K749=0,0,ROUND(L749/K749*100,2))</f>
        <v>100</v>
      </c>
      <c r="T749" s="56" t="s">
        <v>552</v>
      </c>
      <c r="U749" s="56" t="s">
        <v>26</v>
      </c>
      <c r="V749" s="56" t="n">
        <v>669769.04</v>
      </c>
      <c r="W749" s="55" t="n">
        <f aca="false">P749-Q749</f>
        <v>669769.04</v>
      </c>
      <c r="X749" s="55" t="n">
        <f aca="false">IF(P749=0,0,ROUND((P749-Q749)/P749*100,2))</f>
        <v>45.02</v>
      </c>
      <c r="Y749" s="55" t="n">
        <f aca="false">IFERROR(G749-F749,"")</f>
        <v>3</v>
      </c>
      <c r="Z749" s="55" t="str">
        <f aca="false">IF(U749&lt;=0,"On Time","Late")</f>
        <v>Late</v>
      </c>
      <c r="AA749" s="55" t="str">
        <f aca="false">TEXT(E749,"yyyy-mm")</f>
        <v>2022-07</v>
      </c>
      <c r="AB749" s="55" t="n">
        <f aca="false">YEAR(E749)</f>
        <v>2022</v>
      </c>
    </row>
    <row r="750" customFormat="false" ht="15" hidden="false" customHeight="true" outlineLevel="0" collapsed="false">
      <c r="A750" s="52" t="s">
        <v>3420</v>
      </c>
      <c r="B750" s="52" t="s">
        <v>1291</v>
      </c>
      <c r="C750" s="52" t="s">
        <v>3421</v>
      </c>
      <c r="D750" s="52" t="s">
        <v>2449</v>
      </c>
      <c r="E750" s="53" t="n">
        <v>45398</v>
      </c>
      <c r="F750" s="52" t="s">
        <v>1668</v>
      </c>
      <c r="G750" s="52" t="s">
        <v>2167</v>
      </c>
      <c r="H750" s="52" t="s">
        <v>21</v>
      </c>
      <c r="I750" s="52" t="s">
        <v>20</v>
      </c>
      <c r="J750" s="52" t="s">
        <v>1484</v>
      </c>
      <c r="K750" s="52" t="n">
        <v>815</v>
      </c>
      <c r="L750" s="52" t="n">
        <v>815</v>
      </c>
      <c r="M750" s="52" t="n">
        <v>685.51</v>
      </c>
      <c r="N750" s="52" t="n">
        <v>7.7</v>
      </c>
      <c r="O750" s="54" t="n">
        <f aca="false">ROUND(M750*(1-N750/100),2)</f>
        <v>632.73</v>
      </c>
      <c r="P750" s="54" t="n">
        <f aca="false">ROUND(O750*L750,2)</f>
        <v>515674.95</v>
      </c>
      <c r="Q750" s="52" t="n">
        <v>261405.82</v>
      </c>
      <c r="R750" s="52" t="s">
        <v>371</v>
      </c>
      <c r="S750" s="54" t="n">
        <f aca="false">IF(K750=0,0,ROUND(L750/K750*100,2))</f>
        <v>100</v>
      </c>
      <c r="T750" s="52" t="s">
        <v>799</v>
      </c>
      <c r="U750" s="52" t="s">
        <v>48</v>
      </c>
      <c r="V750" s="52" t="n">
        <v>254269.13</v>
      </c>
      <c r="W750" s="55" t="n">
        <f aca="false">P750-Q750</f>
        <v>254269.13</v>
      </c>
      <c r="X750" s="55" t="n">
        <f aca="false">IF(P750=0,0,ROUND((P750-Q750)/P750*100,2))</f>
        <v>49.31</v>
      </c>
      <c r="Y750" s="55" t="n">
        <f aca="false">IFERROR(G750-F750,"")</f>
        <v>3</v>
      </c>
      <c r="Z750" s="55" t="str">
        <f aca="false">IF(U750&lt;=0,"On Time","Late")</f>
        <v>Late</v>
      </c>
      <c r="AA750" s="55" t="str">
        <f aca="false">TEXT(E750,"yyyy-mm")</f>
        <v>2024-04</v>
      </c>
      <c r="AB750" s="55" t="n">
        <f aca="false">YEAR(E750)</f>
        <v>2024</v>
      </c>
    </row>
    <row r="751" customFormat="false" ht="15" hidden="false" customHeight="true" outlineLevel="0" collapsed="false">
      <c r="A751" s="56" t="s">
        <v>3422</v>
      </c>
      <c r="B751" s="56" t="s">
        <v>3423</v>
      </c>
      <c r="C751" s="56" t="s">
        <v>754</v>
      </c>
      <c r="D751" s="56" t="s">
        <v>3424</v>
      </c>
      <c r="E751" s="57" t="n">
        <v>45465</v>
      </c>
      <c r="F751" s="56" t="s">
        <v>3425</v>
      </c>
      <c r="G751" s="56" t="s">
        <v>1772</v>
      </c>
      <c r="H751" s="56" t="s">
        <v>21</v>
      </c>
      <c r="I751" s="56" t="s">
        <v>25</v>
      </c>
      <c r="J751" s="56" t="s">
        <v>411</v>
      </c>
      <c r="K751" s="56" t="n">
        <v>89</v>
      </c>
      <c r="L751" s="56" t="n">
        <v>89</v>
      </c>
      <c r="M751" s="56" t="n">
        <v>125.45</v>
      </c>
      <c r="N751" s="56" t="n">
        <v>12.7</v>
      </c>
      <c r="O751" s="54" t="n">
        <f aca="false">ROUND(M751*(1-N751/100),2)</f>
        <v>109.52</v>
      </c>
      <c r="P751" s="54" t="n">
        <f aca="false">ROUND(O751*L751,2)</f>
        <v>9747.28</v>
      </c>
      <c r="Q751" s="56" t="n">
        <v>4823.15</v>
      </c>
      <c r="R751" s="56" t="s">
        <v>371</v>
      </c>
      <c r="S751" s="54" t="n">
        <f aca="false">IF(K751=0,0,ROUND(L751/K751*100,2))</f>
        <v>100</v>
      </c>
      <c r="T751" s="56" t="s">
        <v>508</v>
      </c>
      <c r="U751" s="56" t="s">
        <v>50</v>
      </c>
      <c r="V751" s="56" t="n">
        <v>4924.13</v>
      </c>
      <c r="W751" s="55" t="n">
        <f aca="false">P751-Q751</f>
        <v>4924.13</v>
      </c>
      <c r="X751" s="55" t="n">
        <f aca="false">IF(P751=0,0,ROUND((P751-Q751)/P751*100,2))</f>
        <v>50.52</v>
      </c>
      <c r="Y751" s="55" t="n">
        <f aca="false">IFERROR(G751-F751,"")</f>
        <v>-1</v>
      </c>
      <c r="Z751" s="55" t="str">
        <f aca="false">IF(U751&lt;=0,"On Time","Late")</f>
        <v>Late</v>
      </c>
      <c r="AA751" s="55" t="str">
        <f aca="false">TEXT(E751,"yyyy-mm")</f>
        <v>2024-06</v>
      </c>
      <c r="AB751" s="55" t="n">
        <f aca="false">YEAR(E751)</f>
        <v>2024</v>
      </c>
    </row>
    <row r="752" customFormat="false" ht="15" hidden="false" customHeight="true" outlineLevel="0" collapsed="false">
      <c r="A752" s="52" t="s">
        <v>3426</v>
      </c>
      <c r="B752" s="52" t="s">
        <v>414</v>
      </c>
      <c r="C752" s="52" t="s">
        <v>3427</v>
      </c>
      <c r="D752" s="52" t="s">
        <v>3428</v>
      </c>
      <c r="E752" s="53" t="n">
        <v>44633</v>
      </c>
      <c r="F752" s="52" t="s">
        <v>2876</v>
      </c>
      <c r="G752" s="52" t="s">
        <v>2876</v>
      </c>
      <c r="H752" s="52" t="s">
        <v>9</v>
      </c>
      <c r="I752" s="52" t="s">
        <v>11</v>
      </c>
      <c r="J752" s="52" t="s">
        <v>536</v>
      </c>
      <c r="K752" s="52" t="n">
        <v>1691</v>
      </c>
      <c r="L752" s="52" t="n">
        <v>1691</v>
      </c>
      <c r="M752" s="52" t="n">
        <v>423.79</v>
      </c>
      <c r="N752" s="52" t="n">
        <v>3</v>
      </c>
      <c r="O752" s="54" t="n">
        <f aca="false">ROUND(M752*(1-N752/100),2)</f>
        <v>411.08</v>
      </c>
      <c r="P752" s="54" t="n">
        <f aca="false">ROUND(O752*L752,2)</f>
        <v>695136.28</v>
      </c>
      <c r="Q752" s="52" t="n">
        <v>407483.68</v>
      </c>
      <c r="R752" s="52" t="s">
        <v>332</v>
      </c>
      <c r="S752" s="54" t="n">
        <f aca="false">IF(K752=0,0,ROUND(L752/K752*100,2))</f>
        <v>100</v>
      </c>
      <c r="T752" s="52" t="s">
        <v>849</v>
      </c>
      <c r="U752" s="52" t="s">
        <v>16</v>
      </c>
      <c r="V752" s="52" t="n">
        <v>287652.6</v>
      </c>
      <c r="W752" s="55" t="n">
        <f aca="false">P752-Q752</f>
        <v>287652.6</v>
      </c>
      <c r="X752" s="55" t="n">
        <f aca="false">IF(P752=0,0,ROUND((P752-Q752)/P752*100,2))</f>
        <v>41.38</v>
      </c>
      <c r="Y752" s="55" t="n">
        <f aca="false">IFERROR(G752-F752,"")</f>
        <v>0</v>
      </c>
      <c r="Z752" s="55" t="str">
        <f aca="false">IF(U752&lt;=0,"On Time","Late")</f>
        <v>Late</v>
      </c>
      <c r="AA752" s="55" t="str">
        <f aca="false">TEXT(E752,"yyyy-mm")</f>
        <v>2022-03</v>
      </c>
      <c r="AB752" s="55" t="n">
        <f aca="false">YEAR(E752)</f>
        <v>2022</v>
      </c>
    </row>
    <row r="753" customFormat="false" ht="15" hidden="false" customHeight="true" outlineLevel="0" collapsed="false">
      <c r="A753" s="56" t="s">
        <v>3429</v>
      </c>
      <c r="B753" s="56" t="s">
        <v>3040</v>
      </c>
      <c r="C753" s="56" t="s">
        <v>2272</v>
      </c>
      <c r="D753" s="56" t="s">
        <v>3430</v>
      </c>
      <c r="E753" s="57" t="n">
        <v>45051</v>
      </c>
      <c r="F753" s="56" t="s">
        <v>1532</v>
      </c>
      <c r="G753" s="56" t="s">
        <v>1532</v>
      </c>
      <c r="H753" s="56" t="s">
        <v>9</v>
      </c>
      <c r="I753" s="56" t="s">
        <v>23</v>
      </c>
      <c r="J753" s="56" t="s">
        <v>411</v>
      </c>
      <c r="K753" s="56" t="n">
        <v>342</v>
      </c>
      <c r="L753" s="56" t="n">
        <v>342</v>
      </c>
      <c r="M753" s="56" t="n">
        <v>465.38</v>
      </c>
      <c r="N753" s="56" t="n">
        <v>19.8</v>
      </c>
      <c r="O753" s="54" t="n">
        <f aca="false">ROUND(M753*(1-N753/100),2)</f>
        <v>373.23</v>
      </c>
      <c r="P753" s="54" t="n">
        <f aca="false">ROUND(O753*L753,2)</f>
        <v>127644.66</v>
      </c>
      <c r="Q753" s="56" t="n">
        <v>58695.49</v>
      </c>
      <c r="R753" s="56" t="s">
        <v>340</v>
      </c>
      <c r="S753" s="54" t="n">
        <f aca="false">IF(K753=0,0,ROUND(L753/K753*100,2))</f>
        <v>100</v>
      </c>
      <c r="T753" s="56" t="s">
        <v>355</v>
      </c>
      <c r="U753" s="56" t="s">
        <v>37</v>
      </c>
      <c r="V753" s="56" t="n">
        <v>68949.17</v>
      </c>
      <c r="W753" s="55" t="n">
        <f aca="false">P753-Q753</f>
        <v>68949.17</v>
      </c>
      <c r="X753" s="55" t="n">
        <f aca="false">IF(P753=0,0,ROUND((P753-Q753)/P753*100,2))</f>
        <v>54.02</v>
      </c>
      <c r="Y753" s="55" t="n">
        <f aca="false">IFERROR(G753-F753,"")</f>
        <v>0</v>
      </c>
      <c r="Z753" s="55" t="str">
        <f aca="false">IF(U753&lt;=0,"On Time","Late")</f>
        <v>Late</v>
      </c>
      <c r="AA753" s="55" t="str">
        <f aca="false">TEXT(E753,"yyyy-mm")</f>
        <v>2023-05</v>
      </c>
      <c r="AB753" s="55" t="n">
        <f aca="false">YEAR(E753)</f>
        <v>2023</v>
      </c>
    </row>
    <row r="754" customFormat="false" ht="15" hidden="false" customHeight="true" outlineLevel="0" collapsed="false">
      <c r="A754" s="52" t="s">
        <v>3431</v>
      </c>
      <c r="B754" s="52" t="s">
        <v>3145</v>
      </c>
      <c r="C754" s="52" t="s">
        <v>478</v>
      </c>
      <c r="D754" s="52" t="s">
        <v>3432</v>
      </c>
      <c r="E754" s="53" t="n">
        <v>45586</v>
      </c>
      <c r="F754" s="52" t="s">
        <v>3006</v>
      </c>
      <c r="G754" s="52" t="s">
        <v>3433</v>
      </c>
      <c r="H754" s="52" t="s">
        <v>21</v>
      </c>
      <c r="I754" s="52" t="s">
        <v>14</v>
      </c>
      <c r="J754" s="52" t="s">
        <v>664</v>
      </c>
      <c r="K754" s="52" t="n">
        <v>1641</v>
      </c>
      <c r="L754" s="52" t="n">
        <v>1641</v>
      </c>
      <c r="M754" s="52" t="n">
        <v>318.19</v>
      </c>
      <c r="N754" s="52" t="n">
        <v>8.4</v>
      </c>
      <c r="O754" s="54" t="n">
        <f aca="false">ROUND(M754*(1-N754/100),2)</f>
        <v>291.46</v>
      </c>
      <c r="P754" s="54" t="n">
        <f aca="false">ROUND(O754*L754,2)</f>
        <v>478285.86</v>
      </c>
      <c r="Q754" s="52" t="n">
        <v>271140.25</v>
      </c>
      <c r="R754" s="52" t="s">
        <v>340</v>
      </c>
      <c r="S754" s="54" t="n">
        <f aca="false">IF(K754=0,0,ROUND(L754/K754*100,2))</f>
        <v>100</v>
      </c>
      <c r="T754" s="52" t="s">
        <v>552</v>
      </c>
      <c r="U754" s="52" t="s">
        <v>54</v>
      </c>
      <c r="V754" s="52" t="n">
        <v>207145.61</v>
      </c>
      <c r="W754" s="55" t="n">
        <f aca="false">P754-Q754</f>
        <v>207145.61</v>
      </c>
      <c r="X754" s="55" t="n">
        <f aca="false">IF(P754=0,0,ROUND((P754-Q754)/P754*100,2))</f>
        <v>43.31</v>
      </c>
      <c r="Y754" s="55" t="n">
        <f aca="false">IFERROR(G754-F754,"")</f>
        <v>-1</v>
      </c>
      <c r="Z754" s="55" t="str">
        <f aca="false">IF(U754&lt;=0,"On Time","Late")</f>
        <v>Late</v>
      </c>
      <c r="AA754" s="55" t="str">
        <f aca="false">TEXT(E754,"yyyy-mm")</f>
        <v>2024-10</v>
      </c>
      <c r="AB754" s="55" t="n">
        <f aca="false">YEAR(E754)</f>
        <v>2024</v>
      </c>
    </row>
    <row r="755" customFormat="false" ht="15" hidden="false" customHeight="true" outlineLevel="0" collapsed="false">
      <c r="A755" s="56" t="s">
        <v>3434</v>
      </c>
      <c r="B755" s="56" t="s">
        <v>2991</v>
      </c>
      <c r="C755" s="56" t="s">
        <v>2385</v>
      </c>
      <c r="D755" s="56" t="s">
        <v>1995</v>
      </c>
      <c r="E755" s="57" t="n">
        <v>45426</v>
      </c>
      <c r="F755" s="56" t="s">
        <v>2949</v>
      </c>
      <c r="G755" s="56" t="s">
        <v>2882</v>
      </c>
      <c r="H755" s="56" t="s">
        <v>21</v>
      </c>
      <c r="I755" s="56" t="s">
        <v>17</v>
      </c>
      <c r="J755" s="56" t="s">
        <v>347</v>
      </c>
      <c r="K755" s="56" t="n">
        <v>333</v>
      </c>
      <c r="L755" s="56" t="n">
        <v>333</v>
      </c>
      <c r="M755" s="56" t="n">
        <v>138.06</v>
      </c>
      <c r="N755" s="56" t="n">
        <v>7.4</v>
      </c>
      <c r="O755" s="54" t="n">
        <f aca="false">ROUND(M755*(1-N755/100),2)</f>
        <v>127.84</v>
      </c>
      <c r="P755" s="54" t="n">
        <f aca="false">ROUND(O755*L755,2)</f>
        <v>42570.72</v>
      </c>
      <c r="Q755" s="56" t="n">
        <v>24929.24</v>
      </c>
      <c r="R755" s="56" t="s">
        <v>340</v>
      </c>
      <c r="S755" s="54" t="n">
        <f aca="false">IF(K755=0,0,ROUND(L755/K755*100,2))</f>
        <v>100</v>
      </c>
      <c r="T755" s="56" t="s">
        <v>348</v>
      </c>
      <c r="U755" s="56" t="s">
        <v>49</v>
      </c>
      <c r="V755" s="56" t="n">
        <v>17641.48</v>
      </c>
      <c r="W755" s="55" t="n">
        <f aca="false">P755-Q755</f>
        <v>17641.48</v>
      </c>
      <c r="X755" s="55" t="n">
        <f aca="false">IF(P755=0,0,ROUND((P755-Q755)/P755*100,2))</f>
        <v>41.44</v>
      </c>
      <c r="Y755" s="55" t="n">
        <f aca="false">IFERROR(G755-F755,"")</f>
        <v>2</v>
      </c>
      <c r="Z755" s="55" t="str">
        <f aca="false">IF(U755&lt;=0,"On Time","Late")</f>
        <v>Late</v>
      </c>
      <c r="AA755" s="55" t="str">
        <f aca="false">TEXT(E755,"yyyy-mm")</f>
        <v>2024-05</v>
      </c>
      <c r="AB755" s="55" t="n">
        <f aca="false">YEAR(E755)</f>
        <v>2024</v>
      </c>
    </row>
    <row r="756" customFormat="false" ht="15" hidden="false" customHeight="true" outlineLevel="0" collapsed="false">
      <c r="A756" s="52" t="s">
        <v>3435</v>
      </c>
      <c r="B756" s="52" t="s">
        <v>539</v>
      </c>
      <c r="C756" s="52" t="s">
        <v>2177</v>
      </c>
      <c r="D756" s="52" t="s">
        <v>3436</v>
      </c>
      <c r="E756" s="53" t="n">
        <v>45292</v>
      </c>
      <c r="F756" s="52" t="s">
        <v>3437</v>
      </c>
      <c r="G756" s="52" t="s">
        <v>1741</v>
      </c>
      <c r="H756" s="52" t="s">
        <v>12</v>
      </c>
      <c r="I756" s="52" t="s">
        <v>14</v>
      </c>
      <c r="J756" s="52" t="s">
        <v>1106</v>
      </c>
      <c r="K756" s="52" t="n">
        <v>1959</v>
      </c>
      <c r="L756" s="52" t="n">
        <v>1959</v>
      </c>
      <c r="M756" s="52" t="n">
        <v>594.7</v>
      </c>
      <c r="N756" s="52" t="n">
        <v>15.4</v>
      </c>
      <c r="O756" s="54" t="n">
        <f aca="false">ROUND(M756*(1-N756/100),2)</f>
        <v>503.12</v>
      </c>
      <c r="P756" s="54" t="n">
        <f aca="false">ROUND(O756*L756,2)</f>
        <v>985612.08</v>
      </c>
      <c r="Q756" s="52" t="n">
        <v>538381.73</v>
      </c>
      <c r="R756" s="52" t="s">
        <v>380</v>
      </c>
      <c r="S756" s="54" t="n">
        <f aca="false">IF(K756=0,0,ROUND(L756/K756*100,2))</f>
        <v>100</v>
      </c>
      <c r="T756" s="52" t="s">
        <v>603</v>
      </c>
      <c r="U756" s="52" t="s">
        <v>45</v>
      </c>
      <c r="V756" s="52" t="n">
        <v>447230.35</v>
      </c>
      <c r="W756" s="55" t="n">
        <f aca="false">P756-Q756</f>
        <v>447230.35</v>
      </c>
      <c r="X756" s="55" t="n">
        <f aca="false">IF(P756=0,0,ROUND((P756-Q756)/P756*100,2))</f>
        <v>45.38</v>
      </c>
      <c r="Y756" s="55" t="n">
        <f aca="false">IFERROR(G756-F756,"")</f>
        <v>2</v>
      </c>
      <c r="Z756" s="55" t="str">
        <f aca="false">IF(U756&lt;=0,"On Time","Late")</f>
        <v>Late</v>
      </c>
      <c r="AA756" s="55" t="str">
        <f aca="false">TEXT(E756,"yyyy-mm")</f>
        <v>2024-01</v>
      </c>
      <c r="AB756" s="55" t="n">
        <f aca="false">YEAR(E756)</f>
        <v>2024</v>
      </c>
    </row>
    <row r="757" customFormat="false" ht="15" hidden="false" customHeight="true" outlineLevel="0" collapsed="false">
      <c r="A757" s="56" t="s">
        <v>3438</v>
      </c>
      <c r="B757" s="56" t="s">
        <v>1660</v>
      </c>
      <c r="C757" s="56" t="s">
        <v>2460</v>
      </c>
      <c r="D757" s="56" t="s">
        <v>3439</v>
      </c>
      <c r="E757" s="57" t="n">
        <v>44901</v>
      </c>
      <c r="F757" s="56" t="s">
        <v>1586</v>
      </c>
      <c r="G757" s="56" t="s">
        <v>1122</v>
      </c>
      <c r="H757" s="56" t="s">
        <v>21</v>
      </c>
      <c r="I757" s="56" t="s">
        <v>27</v>
      </c>
      <c r="J757" s="56" t="s">
        <v>1300</v>
      </c>
      <c r="K757" s="56" t="n">
        <v>96</v>
      </c>
      <c r="L757" s="56" t="n">
        <v>86</v>
      </c>
      <c r="M757" s="56" t="n">
        <v>700.58</v>
      </c>
      <c r="N757" s="56" t="n">
        <v>7.9</v>
      </c>
      <c r="O757" s="54" t="n">
        <f aca="false">ROUND(M757*(1-N757/100),2)</f>
        <v>645.23</v>
      </c>
      <c r="P757" s="54" t="n">
        <f aca="false">ROUND(O757*L757,2)</f>
        <v>55489.78</v>
      </c>
      <c r="Q757" s="56" t="n">
        <v>28430.07</v>
      </c>
      <c r="R757" s="56" t="s">
        <v>340</v>
      </c>
      <c r="S757" s="54" t="n">
        <f aca="false">IF(K757=0,0,ROUND(L757/K757*100,2))</f>
        <v>89.58</v>
      </c>
      <c r="T757" s="56" t="s">
        <v>397</v>
      </c>
      <c r="U757" s="56" t="s">
        <v>32</v>
      </c>
      <c r="V757" s="56" t="n">
        <v>27059.71</v>
      </c>
      <c r="W757" s="55" t="n">
        <f aca="false">P757-Q757</f>
        <v>27059.71</v>
      </c>
      <c r="X757" s="55" t="n">
        <f aca="false">IF(P757=0,0,ROUND((P757-Q757)/P757*100,2))</f>
        <v>48.77</v>
      </c>
      <c r="Y757" s="55" t="n">
        <f aca="false">IFERROR(G757-F757,"")</f>
        <v>-1</v>
      </c>
      <c r="Z757" s="55" t="str">
        <f aca="false">IF(U757&lt;=0,"On Time","Late")</f>
        <v>Late</v>
      </c>
      <c r="AA757" s="55" t="str">
        <f aca="false">TEXT(E757,"yyyy-mm")</f>
        <v>2022-12</v>
      </c>
      <c r="AB757" s="55" t="n">
        <f aca="false">YEAR(E757)</f>
        <v>2022</v>
      </c>
    </row>
    <row r="758" customFormat="false" ht="15" hidden="false" customHeight="true" outlineLevel="0" collapsed="false">
      <c r="A758" s="52" t="s">
        <v>3440</v>
      </c>
      <c r="B758" s="52" t="s">
        <v>477</v>
      </c>
      <c r="C758" s="52" t="s">
        <v>2549</v>
      </c>
      <c r="D758" s="52" t="s">
        <v>3441</v>
      </c>
      <c r="E758" s="53" t="n">
        <v>44872</v>
      </c>
      <c r="F758" s="52" t="s">
        <v>3442</v>
      </c>
      <c r="G758" s="52" t="s">
        <v>3443</v>
      </c>
      <c r="H758" s="52" t="s">
        <v>21</v>
      </c>
      <c r="I758" s="52" t="s">
        <v>25</v>
      </c>
      <c r="J758" s="52" t="s">
        <v>435</v>
      </c>
      <c r="K758" s="52" t="n">
        <v>1103</v>
      </c>
      <c r="L758" s="52" t="n">
        <v>1103</v>
      </c>
      <c r="M758" s="52" t="n">
        <v>348.53</v>
      </c>
      <c r="N758" s="52" t="n">
        <v>3.6</v>
      </c>
      <c r="O758" s="54" t="n">
        <f aca="false">ROUND(M758*(1-N758/100),2)</f>
        <v>335.98</v>
      </c>
      <c r="P758" s="54" t="n">
        <f aca="false">ROUND(O758*L758,2)</f>
        <v>370585.94</v>
      </c>
      <c r="Q758" s="52" t="n">
        <v>251277.74</v>
      </c>
      <c r="R758" s="52" t="s">
        <v>396</v>
      </c>
      <c r="S758" s="54" t="n">
        <f aca="false">IF(K758=0,0,ROUND(L758/K758*100,2))</f>
        <v>100</v>
      </c>
      <c r="T758" s="52" t="s">
        <v>372</v>
      </c>
      <c r="U758" s="52" t="s">
        <v>31</v>
      </c>
      <c r="V758" s="52" t="n">
        <v>119308.2</v>
      </c>
      <c r="W758" s="55" t="n">
        <f aca="false">P758-Q758</f>
        <v>119308.2</v>
      </c>
      <c r="X758" s="55" t="n">
        <f aca="false">IF(P758=0,0,ROUND((P758-Q758)/P758*100,2))</f>
        <v>32.19</v>
      </c>
      <c r="Y758" s="55" t="n">
        <f aca="false">IFERROR(G758-F758,"")</f>
        <v>-1</v>
      </c>
      <c r="Z758" s="55" t="str">
        <f aca="false">IF(U758&lt;=0,"On Time","Late")</f>
        <v>Late</v>
      </c>
      <c r="AA758" s="55" t="str">
        <f aca="false">TEXT(E758,"yyyy-mm")</f>
        <v>2022-11</v>
      </c>
      <c r="AB758" s="55" t="n">
        <f aca="false">YEAR(E758)</f>
        <v>2022</v>
      </c>
    </row>
    <row r="759" customFormat="false" ht="15" hidden="false" customHeight="true" outlineLevel="0" collapsed="false">
      <c r="A759" s="56" t="s">
        <v>3444</v>
      </c>
      <c r="B759" s="56" t="s">
        <v>833</v>
      </c>
      <c r="C759" s="56" t="s">
        <v>3445</v>
      </c>
      <c r="D759" s="56" t="s">
        <v>2980</v>
      </c>
      <c r="E759" s="57" t="n">
        <v>44798</v>
      </c>
      <c r="F759" s="56" t="s">
        <v>3446</v>
      </c>
      <c r="G759" s="56" t="s">
        <v>492</v>
      </c>
      <c r="H759" s="56" t="s">
        <v>21</v>
      </c>
      <c r="I759" s="56" t="s">
        <v>11</v>
      </c>
      <c r="J759" s="56" t="s">
        <v>395</v>
      </c>
      <c r="K759" s="56" t="n">
        <v>1400</v>
      </c>
      <c r="L759" s="56" t="n">
        <v>1400</v>
      </c>
      <c r="M759" s="56" t="n">
        <v>488.27</v>
      </c>
      <c r="N759" s="56" t="n">
        <v>9</v>
      </c>
      <c r="O759" s="54" t="n">
        <f aca="false">ROUND(M759*(1-N759/100),2)</f>
        <v>444.33</v>
      </c>
      <c r="P759" s="54" t="n">
        <f aca="false">ROUND(O759*L759,2)</f>
        <v>622062</v>
      </c>
      <c r="Q759" s="56" t="n">
        <v>424337.19</v>
      </c>
      <c r="R759" s="56" t="s">
        <v>371</v>
      </c>
      <c r="S759" s="54" t="n">
        <f aca="false">IF(K759=0,0,ROUND(L759/K759*100,2))</f>
        <v>100</v>
      </c>
      <c r="T759" s="56" t="s">
        <v>508</v>
      </c>
      <c r="U759" s="56" t="s">
        <v>28</v>
      </c>
      <c r="V759" s="56" t="n">
        <v>197724.81</v>
      </c>
      <c r="W759" s="55" t="n">
        <f aca="false">P759-Q759</f>
        <v>197724.81</v>
      </c>
      <c r="X759" s="55" t="n">
        <f aca="false">IF(P759=0,0,ROUND((P759-Q759)/P759*100,2))</f>
        <v>31.79</v>
      </c>
      <c r="Y759" s="55" t="n">
        <f aca="false">IFERROR(G759-F759,"")</f>
        <v>-1</v>
      </c>
      <c r="Z759" s="55" t="str">
        <f aca="false">IF(U759&lt;=0,"On Time","Late")</f>
        <v>Late</v>
      </c>
      <c r="AA759" s="55" t="str">
        <f aca="false">TEXT(E759,"yyyy-mm")</f>
        <v>2022-08</v>
      </c>
      <c r="AB759" s="55" t="n">
        <f aca="false">YEAR(E759)</f>
        <v>2022</v>
      </c>
    </row>
    <row r="760" customFormat="false" ht="15" hidden="false" customHeight="true" outlineLevel="0" collapsed="false">
      <c r="A760" s="52" t="s">
        <v>3447</v>
      </c>
      <c r="B760" s="52" t="s">
        <v>648</v>
      </c>
      <c r="C760" s="52" t="s">
        <v>3448</v>
      </c>
      <c r="D760" s="52" t="s">
        <v>3379</v>
      </c>
      <c r="E760" s="53" t="n">
        <v>45518</v>
      </c>
      <c r="F760" s="52" t="s">
        <v>1459</v>
      </c>
      <c r="G760" s="52" t="s">
        <v>3449</v>
      </c>
      <c r="H760" s="52" t="s">
        <v>21</v>
      </c>
      <c r="I760" s="52" t="s">
        <v>27</v>
      </c>
      <c r="J760" s="52" t="s">
        <v>641</v>
      </c>
      <c r="K760" s="52" t="n">
        <v>1946</v>
      </c>
      <c r="L760" s="52" t="n">
        <v>1946</v>
      </c>
      <c r="M760" s="52" t="n">
        <v>722.34</v>
      </c>
      <c r="N760" s="52" t="n">
        <v>20</v>
      </c>
      <c r="O760" s="54" t="n">
        <f aca="false">ROUND(M760*(1-N760/100),2)</f>
        <v>577.87</v>
      </c>
      <c r="P760" s="54" t="n">
        <f aca="false">ROUND(O760*L760,2)</f>
        <v>1124535.02</v>
      </c>
      <c r="Q760" s="52" t="n">
        <v>594560.54</v>
      </c>
      <c r="R760" s="52" t="s">
        <v>340</v>
      </c>
      <c r="S760" s="54" t="n">
        <f aca="false">IF(K760=0,0,ROUND(L760/K760*100,2))</f>
        <v>100</v>
      </c>
      <c r="T760" s="52" t="s">
        <v>849</v>
      </c>
      <c r="U760" s="52" t="s">
        <v>52</v>
      </c>
      <c r="V760" s="52" t="n">
        <v>529974.48</v>
      </c>
      <c r="W760" s="55" t="n">
        <f aca="false">P760-Q760</f>
        <v>529974.48</v>
      </c>
      <c r="X760" s="55" t="n">
        <f aca="false">IF(P760=0,0,ROUND((P760-Q760)/P760*100,2))</f>
        <v>47.13</v>
      </c>
      <c r="Y760" s="55" t="n">
        <f aca="false">IFERROR(G760-F760,"")</f>
        <v>2</v>
      </c>
      <c r="Z760" s="55" t="str">
        <f aca="false">IF(U760&lt;=0,"On Time","Late")</f>
        <v>Late</v>
      </c>
      <c r="AA760" s="55" t="str">
        <f aca="false">TEXT(E760,"yyyy-mm")</f>
        <v>2024-08</v>
      </c>
      <c r="AB760" s="55" t="n">
        <f aca="false">YEAR(E760)</f>
        <v>2024</v>
      </c>
    </row>
    <row r="761" customFormat="false" ht="15" hidden="false" customHeight="true" outlineLevel="0" collapsed="false">
      <c r="A761" s="56" t="s">
        <v>3450</v>
      </c>
      <c r="B761" s="56" t="s">
        <v>2600</v>
      </c>
      <c r="C761" s="56" t="s">
        <v>3451</v>
      </c>
      <c r="D761" s="56" t="s">
        <v>3395</v>
      </c>
      <c r="E761" s="57" t="n">
        <v>44809</v>
      </c>
      <c r="F761" s="56" t="s">
        <v>2768</v>
      </c>
      <c r="G761" s="56" t="s">
        <v>2768</v>
      </c>
      <c r="H761" s="56" t="s">
        <v>21</v>
      </c>
      <c r="I761" s="56" t="s">
        <v>17</v>
      </c>
      <c r="J761" s="56" t="s">
        <v>1045</v>
      </c>
      <c r="K761" s="56" t="n">
        <v>1324</v>
      </c>
      <c r="L761" s="56" t="n">
        <v>1324</v>
      </c>
      <c r="M761" s="56" t="n">
        <v>959.01</v>
      </c>
      <c r="N761" s="56" t="n">
        <v>16.1</v>
      </c>
      <c r="O761" s="54" t="n">
        <f aca="false">ROUND(M761*(1-N761/100),2)</f>
        <v>804.61</v>
      </c>
      <c r="P761" s="54" t="n">
        <f aca="false">ROUND(O761*L761,2)</f>
        <v>1065303.64</v>
      </c>
      <c r="Q761" s="56" t="n">
        <v>580615.32</v>
      </c>
      <c r="R761" s="56" t="s">
        <v>371</v>
      </c>
      <c r="S761" s="54" t="n">
        <f aca="false">IF(K761=0,0,ROUND(L761/K761*100,2))</f>
        <v>100</v>
      </c>
      <c r="T761" s="56" t="s">
        <v>773</v>
      </c>
      <c r="U761" s="56" t="s">
        <v>29</v>
      </c>
      <c r="V761" s="56" t="n">
        <v>484688.32</v>
      </c>
      <c r="W761" s="55" t="n">
        <f aca="false">P761-Q761</f>
        <v>484688.32</v>
      </c>
      <c r="X761" s="55" t="n">
        <f aca="false">IF(P761=0,0,ROUND((P761-Q761)/P761*100,2))</f>
        <v>45.5</v>
      </c>
      <c r="Y761" s="55" t="n">
        <f aca="false">IFERROR(G761-F761,"")</f>
        <v>0</v>
      </c>
      <c r="Z761" s="55" t="str">
        <f aca="false">IF(U761&lt;=0,"On Time","Late")</f>
        <v>Late</v>
      </c>
      <c r="AA761" s="55" t="str">
        <f aca="false">TEXT(E761,"yyyy-mm")</f>
        <v>2022-09</v>
      </c>
      <c r="AB761" s="55" t="n">
        <f aca="false">YEAR(E761)</f>
        <v>2022</v>
      </c>
    </row>
    <row r="762" customFormat="false" ht="15" hidden="false" customHeight="true" outlineLevel="0" collapsed="false">
      <c r="A762" s="52" t="s">
        <v>3452</v>
      </c>
      <c r="B762" s="52" t="s">
        <v>2037</v>
      </c>
      <c r="C762" s="52" t="s">
        <v>1075</v>
      </c>
      <c r="D762" s="52" t="s">
        <v>2584</v>
      </c>
      <c r="E762" s="53" t="n">
        <v>45375</v>
      </c>
      <c r="F762" s="52" t="s">
        <v>1815</v>
      </c>
      <c r="G762" s="52" t="s">
        <v>3453</v>
      </c>
      <c r="H762" s="52" t="s">
        <v>21</v>
      </c>
      <c r="I762" s="52" t="s">
        <v>20</v>
      </c>
      <c r="J762" s="52" t="s">
        <v>544</v>
      </c>
      <c r="K762" s="52" t="n">
        <v>93</v>
      </c>
      <c r="L762" s="52" t="n">
        <v>93</v>
      </c>
      <c r="M762" s="52" t="n">
        <v>701.84</v>
      </c>
      <c r="N762" s="52" t="n">
        <v>10.1</v>
      </c>
      <c r="O762" s="54" t="n">
        <f aca="false">ROUND(M762*(1-N762/100),2)</f>
        <v>630.95</v>
      </c>
      <c r="P762" s="54" t="n">
        <f aca="false">ROUND(O762*L762,2)</f>
        <v>58678.35</v>
      </c>
      <c r="Q762" s="52" t="n">
        <v>35342.26</v>
      </c>
      <c r="R762" s="52" t="s">
        <v>380</v>
      </c>
      <c r="S762" s="54" t="n">
        <f aca="false">IF(K762=0,0,ROUND(L762/K762*100,2))</f>
        <v>100</v>
      </c>
      <c r="T762" s="52" t="s">
        <v>355</v>
      </c>
      <c r="U762" s="52" t="s">
        <v>47</v>
      </c>
      <c r="V762" s="52" t="n">
        <v>23336.09</v>
      </c>
      <c r="W762" s="55" t="n">
        <f aca="false">P762-Q762</f>
        <v>23336.09</v>
      </c>
      <c r="X762" s="55" t="n">
        <f aca="false">IF(P762=0,0,ROUND((P762-Q762)/P762*100,2))</f>
        <v>39.77</v>
      </c>
      <c r="Y762" s="55" t="n">
        <f aca="false">IFERROR(G762-F762,"")</f>
        <v>3</v>
      </c>
      <c r="Z762" s="55" t="str">
        <f aca="false">IF(U762&lt;=0,"On Time","Late")</f>
        <v>Late</v>
      </c>
      <c r="AA762" s="55" t="str">
        <f aca="false">TEXT(E762,"yyyy-mm")</f>
        <v>2024-03</v>
      </c>
      <c r="AB762" s="55" t="n">
        <f aca="false">YEAR(E762)</f>
        <v>2024</v>
      </c>
    </row>
    <row r="763" customFormat="false" ht="15" hidden="false" customHeight="true" outlineLevel="0" collapsed="false">
      <c r="A763" s="56" t="s">
        <v>3454</v>
      </c>
      <c r="B763" s="56" t="s">
        <v>1606</v>
      </c>
      <c r="C763" s="56" t="s">
        <v>1653</v>
      </c>
      <c r="D763" s="56" t="s">
        <v>1661</v>
      </c>
      <c r="E763" s="57" t="n">
        <v>45022</v>
      </c>
      <c r="F763" s="56" t="s">
        <v>2537</v>
      </c>
      <c r="G763" s="56" t="s">
        <v>2537</v>
      </c>
      <c r="H763" s="56" t="s">
        <v>15</v>
      </c>
      <c r="I763" s="56" t="s">
        <v>25</v>
      </c>
      <c r="J763" s="56" t="s">
        <v>730</v>
      </c>
      <c r="K763" s="56" t="n">
        <v>1382</v>
      </c>
      <c r="L763" s="56" t="n">
        <v>1382</v>
      </c>
      <c r="M763" s="56" t="n">
        <v>554.36</v>
      </c>
      <c r="N763" s="56" t="n">
        <v>13.7</v>
      </c>
      <c r="O763" s="54" t="n">
        <f aca="false">ROUND(M763*(1-N763/100),2)</f>
        <v>478.41</v>
      </c>
      <c r="P763" s="54" t="n">
        <f aca="false">ROUND(O763*L763,2)</f>
        <v>661162.62</v>
      </c>
      <c r="Q763" s="56" t="n">
        <v>454760.29</v>
      </c>
      <c r="R763" s="56" t="s">
        <v>380</v>
      </c>
      <c r="S763" s="54" t="n">
        <f aca="false">IF(K763=0,0,ROUND(L763/K763*100,2))</f>
        <v>100</v>
      </c>
      <c r="T763" s="56" t="s">
        <v>1131</v>
      </c>
      <c r="U763" s="56" t="s">
        <v>36</v>
      </c>
      <c r="V763" s="56" t="n">
        <v>206402.33</v>
      </c>
      <c r="W763" s="55" t="n">
        <f aca="false">P763-Q763</f>
        <v>206402.33</v>
      </c>
      <c r="X763" s="55" t="n">
        <f aca="false">IF(P763=0,0,ROUND((P763-Q763)/P763*100,2))</f>
        <v>31.22</v>
      </c>
      <c r="Y763" s="55" t="n">
        <f aca="false">IFERROR(G763-F763,"")</f>
        <v>0</v>
      </c>
      <c r="Z763" s="55" t="str">
        <f aca="false">IF(U763&lt;=0,"On Time","Late")</f>
        <v>Late</v>
      </c>
      <c r="AA763" s="55" t="str">
        <f aca="false">TEXT(E763,"yyyy-mm")</f>
        <v>2023-04</v>
      </c>
      <c r="AB763" s="55" t="n">
        <f aca="false">YEAR(E763)</f>
        <v>2023</v>
      </c>
    </row>
    <row r="764" customFormat="false" ht="15" hidden="false" customHeight="true" outlineLevel="0" collapsed="false">
      <c r="A764" s="52" t="s">
        <v>3455</v>
      </c>
      <c r="B764" s="52" t="s">
        <v>1752</v>
      </c>
      <c r="C764" s="52" t="s">
        <v>802</v>
      </c>
      <c r="D764" s="52" t="s">
        <v>3456</v>
      </c>
      <c r="E764" s="53" t="n">
        <v>45048</v>
      </c>
      <c r="F764" s="52" t="s">
        <v>756</v>
      </c>
      <c r="G764" s="52" t="s">
        <v>2985</v>
      </c>
      <c r="H764" s="52" t="s">
        <v>21</v>
      </c>
      <c r="I764" s="52" t="s">
        <v>25</v>
      </c>
      <c r="J764" s="52" t="s">
        <v>379</v>
      </c>
      <c r="K764" s="52" t="n">
        <v>780</v>
      </c>
      <c r="L764" s="52" t="n">
        <v>780</v>
      </c>
      <c r="M764" s="52" t="n">
        <v>690.48</v>
      </c>
      <c r="N764" s="52" t="n">
        <v>2.8</v>
      </c>
      <c r="O764" s="54" t="n">
        <f aca="false">ROUND(M764*(1-N764/100),2)</f>
        <v>671.15</v>
      </c>
      <c r="P764" s="54" t="n">
        <f aca="false">ROUND(O764*L764,2)</f>
        <v>523497</v>
      </c>
      <c r="Q764" s="52" t="n">
        <v>354924.67</v>
      </c>
      <c r="R764" s="52" t="s">
        <v>371</v>
      </c>
      <c r="S764" s="54" t="n">
        <f aca="false">IF(K764=0,0,ROUND(L764/K764*100,2))</f>
        <v>100</v>
      </c>
      <c r="T764" s="52" t="s">
        <v>620</v>
      </c>
      <c r="U764" s="52" t="s">
        <v>37</v>
      </c>
      <c r="V764" s="52" t="n">
        <v>168572.33</v>
      </c>
      <c r="W764" s="55" t="n">
        <f aca="false">P764-Q764</f>
        <v>168572.33</v>
      </c>
      <c r="X764" s="55" t="n">
        <f aca="false">IF(P764=0,0,ROUND((P764-Q764)/P764*100,2))</f>
        <v>32.2</v>
      </c>
      <c r="Y764" s="55" t="n">
        <f aca="false">IFERROR(G764-F764,"")</f>
        <v>1</v>
      </c>
      <c r="Z764" s="55" t="str">
        <f aca="false">IF(U764&lt;=0,"On Time","Late")</f>
        <v>Late</v>
      </c>
      <c r="AA764" s="55" t="str">
        <f aca="false">TEXT(E764,"yyyy-mm")</f>
        <v>2023-05</v>
      </c>
      <c r="AB764" s="55" t="n">
        <f aca="false">YEAR(E764)</f>
        <v>2023</v>
      </c>
    </row>
    <row r="765" customFormat="false" ht="15" hidden="false" customHeight="true" outlineLevel="0" collapsed="false">
      <c r="A765" s="56" t="s">
        <v>3457</v>
      </c>
      <c r="B765" s="56" t="s">
        <v>2712</v>
      </c>
      <c r="C765" s="56" t="s">
        <v>358</v>
      </c>
      <c r="D765" s="56" t="s">
        <v>2053</v>
      </c>
      <c r="E765" s="57" t="n">
        <v>45646</v>
      </c>
      <c r="F765" s="56" t="s">
        <v>3061</v>
      </c>
      <c r="G765" s="56" t="s">
        <v>973</v>
      </c>
      <c r="H765" s="56" t="s">
        <v>21</v>
      </c>
      <c r="I765" s="56" t="s">
        <v>25</v>
      </c>
      <c r="J765" s="56" t="s">
        <v>2725</v>
      </c>
      <c r="K765" s="56" t="n">
        <v>1184</v>
      </c>
      <c r="L765" s="56" t="n">
        <v>1184</v>
      </c>
      <c r="M765" s="56" t="n">
        <v>559.08</v>
      </c>
      <c r="N765" s="56" t="n">
        <v>17.9</v>
      </c>
      <c r="O765" s="54" t="n">
        <f aca="false">ROUND(M765*(1-N765/100),2)</f>
        <v>459</v>
      </c>
      <c r="P765" s="54" t="n">
        <f aca="false">ROUND(O765*L765,2)</f>
        <v>543456</v>
      </c>
      <c r="Q765" s="56" t="n">
        <v>377855.4</v>
      </c>
      <c r="R765" s="56" t="s">
        <v>340</v>
      </c>
      <c r="S765" s="54" t="n">
        <f aca="false">IF(K765=0,0,ROUND(L765/K765*100,2))</f>
        <v>100</v>
      </c>
      <c r="T765" s="56" t="s">
        <v>1497</v>
      </c>
      <c r="U765" s="56" t="s">
        <v>56</v>
      </c>
      <c r="V765" s="56" t="n">
        <v>165600.6</v>
      </c>
      <c r="W765" s="55" t="n">
        <f aca="false">P765-Q765</f>
        <v>165600.6</v>
      </c>
      <c r="X765" s="55" t="n">
        <f aca="false">IF(P765=0,0,ROUND((P765-Q765)/P765*100,2))</f>
        <v>30.47</v>
      </c>
      <c r="Y765" s="55" t="n">
        <f aca="false">IFERROR(G765-F765,"")</f>
        <v>2</v>
      </c>
      <c r="Z765" s="55" t="str">
        <f aca="false">IF(U765&lt;=0,"On Time","Late")</f>
        <v>Late</v>
      </c>
      <c r="AA765" s="55" t="str">
        <f aca="false">TEXT(E765,"yyyy-mm")</f>
        <v>2024-12</v>
      </c>
      <c r="AB765" s="55" t="n">
        <f aca="false">YEAR(E765)</f>
        <v>2024</v>
      </c>
    </row>
    <row r="766" customFormat="false" ht="15" hidden="false" customHeight="true" outlineLevel="0" collapsed="false">
      <c r="A766" s="52" t="s">
        <v>3458</v>
      </c>
      <c r="B766" s="52" t="s">
        <v>2073</v>
      </c>
      <c r="C766" s="52" t="s">
        <v>3459</v>
      </c>
      <c r="D766" s="52" t="s">
        <v>2474</v>
      </c>
      <c r="E766" s="53" t="n">
        <v>45521</v>
      </c>
      <c r="F766" s="52" t="s">
        <v>2790</v>
      </c>
      <c r="G766" s="52" t="s">
        <v>2790</v>
      </c>
      <c r="H766" s="52" t="s">
        <v>12</v>
      </c>
      <c r="I766" s="52" t="s">
        <v>27</v>
      </c>
      <c r="J766" s="52" t="s">
        <v>1191</v>
      </c>
      <c r="K766" s="52" t="n">
        <v>542</v>
      </c>
      <c r="L766" s="52" t="n">
        <v>542</v>
      </c>
      <c r="M766" s="52" t="n">
        <v>315.65</v>
      </c>
      <c r="N766" s="52" t="n">
        <v>19.8</v>
      </c>
      <c r="O766" s="54" t="n">
        <f aca="false">ROUND(M766*(1-N766/100),2)</f>
        <v>253.15</v>
      </c>
      <c r="P766" s="54" t="n">
        <f aca="false">ROUND(O766*L766,2)</f>
        <v>137207.3</v>
      </c>
      <c r="Q766" s="52" t="n">
        <v>87738.2</v>
      </c>
      <c r="R766" s="52" t="s">
        <v>332</v>
      </c>
      <c r="S766" s="54" t="n">
        <f aca="false">IF(K766=0,0,ROUND(L766/K766*100,2))</f>
        <v>100</v>
      </c>
      <c r="T766" s="52" t="s">
        <v>731</v>
      </c>
      <c r="U766" s="52" t="s">
        <v>52</v>
      </c>
      <c r="V766" s="52" t="n">
        <v>49469.1</v>
      </c>
      <c r="W766" s="55" t="n">
        <f aca="false">P766-Q766</f>
        <v>49469.1</v>
      </c>
      <c r="X766" s="55" t="n">
        <f aca="false">IF(P766=0,0,ROUND((P766-Q766)/P766*100,2))</f>
        <v>36.05</v>
      </c>
      <c r="Y766" s="55" t="n">
        <f aca="false">IFERROR(G766-F766,"")</f>
        <v>0</v>
      </c>
      <c r="Z766" s="55" t="str">
        <f aca="false">IF(U766&lt;=0,"On Time","Late")</f>
        <v>Late</v>
      </c>
      <c r="AA766" s="55" t="str">
        <f aca="false">TEXT(E766,"yyyy-mm")</f>
        <v>2024-08</v>
      </c>
      <c r="AB766" s="55" t="n">
        <f aca="false">YEAR(E766)</f>
        <v>2024</v>
      </c>
    </row>
    <row r="767" customFormat="false" ht="15" hidden="false" customHeight="true" outlineLevel="0" collapsed="false">
      <c r="A767" s="56" t="s">
        <v>3460</v>
      </c>
      <c r="B767" s="56" t="s">
        <v>2991</v>
      </c>
      <c r="C767" s="56" t="s">
        <v>3461</v>
      </c>
      <c r="D767" s="56" t="s">
        <v>385</v>
      </c>
      <c r="E767" s="57" t="n">
        <v>45377</v>
      </c>
      <c r="F767" s="56" t="s">
        <v>3070</v>
      </c>
      <c r="G767" s="56" t="s">
        <v>3070</v>
      </c>
      <c r="H767" s="56" t="s">
        <v>18</v>
      </c>
      <c r="I767" s="56" t="s">
        <v>23</v>
      </c>
      <c r="J767" s="56" t="s">
        <v>926</v>
      </c>
      <c r="K767" s="56" t="n">
        <v>781</v>
      </c>
      <c r="L767" s="56" t="n">
        <v>781</v>
      </c>
      <c r="M767" s="56" t="n">
        <v>397.42</v>
      </c>
      <c r="N767" s="56" t="n">
        <v>16.6</v>
      </c>
      <c r="O767" s="54" t="n">
        <f aca="false">ROUND(M767*(1-N767/100),2)</f>
        <v>331.45</v>
      </c>
      <c r="P767" s="54" t="n">
        <f aca="false">ROUND(O767*L767,2)</f>
        <v>258862.45</v>
      </c>
      <c r="Q767" s="56" t="n">
        <v>132550.77</v>
      </c>
      <c r="R767" s="56" t="s">
        <v>380</v>
      </c>
      <c r="S767" s="54" t="n">
        <f aca="false">IF(K767=0,0,ROUND(L767/K767*100,2))</f>
        <v>100</v>
      </c>
      <c r="T767" s="56" t="s">
        <v>341</v>
      </c>
      <c r="U767" s="56" t="s">
        <v>47</v>
      </c>
      <c r="V767" s="56" t="n">
        <v>126311.68</v>
      </c>
      <c r="W767" s="55" t="n">
        <f aca="false">P767-Q767</f>
        <v>126311.68</v>
      </c>
      <c r="X767" s="55" t="n">
        <f aca="false">IF(P767=0,0,ROUND((P767-Q767)/P767*100,2))</f>
        <v>48.79</v>
      </c>
      <c r="Y767" s="55" t="n">
        <f aca="false">IFERROR(G767-F767,"")</f>
        <v>0</v>
      </c>
      <c r="Z767" s="55" t="str">
        <f aca="false">IF(U767&lt;=0,"On Time","Late")</f>
        <v>Late</v>
      </c>
      <c r="AA767" s="55" t="str">
        <f aca="false">TEXT(E767,"yyyy-mm")</f>
        <v>2024-03</v>
      </c>
      <c r="AB767" s="55" t="n">
        <f aca="false">YEAR(E767)</f>
        <v>2024</v>
      </c>
    </row>
    <row r="768" customFormat="false" ht="15" hidden="false" customHeight="true" outlineLevel="0" collapsed="false">
      <c r="A768" s="52" t="s">
        <v>3462</v>
      </c>
      <c r="B768" s="52" t="s">
        <v>3463</v>
      </c>
      <c r="C768" s="52" t="s">
        <v>3464</v>
      </c>
      <c r="D768" s="52" t="s">
        <v>2428</v>
      </c>
      <c r="E768" s="53" t="n">
        <v>44643</v>
      </c>
      <c r="F768" s="52" t="s">
        <v>557</v>
      </c>
      <c r="G768" s="52" t="s">
        <v>558</v>
      </c>
      <c r="H768" s="52" t="s">
        <v>9</v>
      </c>
      <c r="I768" s="52" t="s">
        <v>27</v>
      </c>
      <c r="J768" s="52" t="s">
        <v>427</v>
      </c>
      <c r="K768" s="52" t="n">
        <v>1958</v>
      </c>
      <c r="L768" s="52" t="n">
        <v>1958</v>
      </c>
      <c r="M768" s="52" t="n">
        <v>493.13</v>
      </c>
      <c r="N768" s="52" t="n">
        <v>7.7</v>
      </c>
      <c r="O768" s="54" t="n">
        <f aca="false">ROUND(M768*(1-N768/100),2)</f>
        <v>455.16</v>
      </c>
      <c r="P768" s="54" t="n">
        <f aca="false">ROUND(O768*L768,2)</f>
        <v>891203.28</v>
      </c>
      <c r="Q768" s="52" t="n">
        <v>545345.31</v>
      </c>
      <c r="R768" s="52" t="s">
        <v>340</v>
      </c>
      <c r="S768" s="54" t="n">
        <f aca="false">IF(K768=0,0,ROUND(L768/K768*100,2))</f>
        <v>100</v>
      </c>
      <c r="T768" s="52" t="s">
        <v>690</v>
      </c>
      <c r="U768" s="52" t="s">
        <v>16</v>
      </c>
      <c r="V768" s="52" t="n">
        <v>345857.97</v>
      </c>
      <c r="W768" s="55" t="n">
        <f aca="false">P768-Q768</f>
        <v>345857.97</v>
      </c>
      <c r="X768" s="55" t="n">
        <f aca="false">IF(P768=0,0,ROUND((P768-Q768)/P768*100,2))</f>
        <v>38.81</v>
      </c>
      <c r="Y768" s="55" t="n">
        <f aca="false">IFERROR(G768-F768,"")</f>
        <v>-1</v>
      </c>
      <c r="Z768" s="55" t="str">
        <f aca="false">IF(U768&lt;=0,"On Time","Late")</f>
        <v>Late</v>
      </c>
      <c r="AA768" s="55" t="str">
        <f aca="false">TEXT(E768,"yyyy-mm")</f>
        <v>2022-03</v>
      </c>
      <c r="AB768" s="55" t="n">
        <f aca="false">YEAR(E768)</f>
        <v>2022</v>
      </c>
    </row>
    <row r="769" customFormat="false" ht="15" hidden="false" customHeight="true" outlineLevel="0" collapsed="false">
      <c r="A769" s="56" t="s">
        <v>3465</v>
      </c>
      <c r="B769" s="56" t="s">
        <v>1394</v>
      </c>
      <c r="C769" s="56" t="s">
        <v>3466</v>
      </c>
      <c r="D769" s="56" t="s">
        <v>972</v>
      </c>
      <c r="E769" s="57" t="n">
        <v>45241</v>
      </c>
      <c r="F769" s="56" t="s">
        <v>433</v>
      </c>
      <c r="G769" s="56" t="s">
        <v>1548</v>
      </c>
      <c r="H769" s="56" t="s">
        <v>15</v>
      </c>
      <c r="I769" s="56" t="s">
        <v>25</v>
      </c>
      <c r="J769" s="56" t="s">
        <v>1844</v>
      </c>
      <c r="K769" s="56" t="n">
        <v>317</v>
      </c>
      <c r="L769" s="56" t="n">
        <v>317</v>
      </c>
      <c r="M769" s="56" t="n">
        <v>485.99</v>
      </c>
      <c r="N769" s="56" t="n">
        <v>0.7</v>
      </c>
      <c r="O769" s="54" t="n">
        <f aca="false">ROUND(M769*(1-N769/100),2)</f>
        <v>482.59</v>
      </c>
      <c r="P769" s="54" t="n">
        <f aca="false">ROUND(O769*L769,2)</f>
        <v>152981.03</v>
      </c>
      <c r="Q769" s="56" t="n">
        <v>85753.08</v>
      </c>
      <c r="R769" s="56" t="s">
        <v>380</v>
      </c>
      <c r="S769" s="54" t="n">
        <f aca="false">IF(K769=0,0,ROUND(L769/K769*100,2))</f>
        <v>100</v>
      </c>
      <c r="T769" s="56" t="s">
        <v>620</v>
      </c>
      <c r="U769" s="56" t="s">
        <v>43</v>
      </c>
      <c r="V769" s="56" t="n">
        <v>67227.95</v>
      </c>
      <c r="W769" s="55" t="n">
        <f aca="false">P769-Q769</f>
        <v>67227.95</v>
      </c>
      <c r="X769" s="55" t="n">
        <f aca="false">IF(P769=0,0,ROUND((P769-Q769)/P769*100,2))</f>
        <v>43.95</v>
      </c>
      <c r="Y769" s="55" t="n">
        <f aca="false">IFERROR(G769-F769,"")</f>
        <v>3</v>
      </c>
      <c r="Z769" s="55" t="str">
        <f aca="false">IF(U769&lt;=0,"On Time","Late")</f>
        <v>Late</v>
      </c>
      <c r="AA769" s="55" t="str">
        <f aca="false">TEXT(E769,"yyyy-mm")</f>
        <v>2023-11</v>
      </c>
      <c r="AB769" s="55" t="n">
        <f aca="false">YEAR(E769)</f>
        <v>2023</v>
      </c>
    </row>
    <row r="770" customFormat="false" ht="15" hidden="false" customHeight="true" outlineLevel="0" collapsed="false">
      <c r="A770" s="52" t="s">
        <v>3467</v>
      </c>
      <c r="B770" s="52" t="s">
        <v>1278</v>
      </c>
      <c r="C770" s="52" t="s">
        <v>888</v>
      </c>
      <c r="D770" s="52" t="s">
        <v>3042</v>
      </c>
      <c r="E770" s="53" t="n">
        <v>45524</v>
      </c>
      <c r="F770" s="52" t="s">
        <v>338</v>
      </c>
      <c r="G770" s="52" t="s">
        <v>1172</v>
      </c>
      <c r="H770" s="52" t="s">
        <v>18</v>
      </c>
      <c r="I770" s="52" t="s">
        <v>23</v>
      </c>
      <c r="J770" s="52" t="s">
        <v>824</v>
      </c>
      <c r="K770" s="52" t="n">
        <v>47</v>
      </c>
      <c r="L770" s="52" t="n">
        <v>47</v>
      </c>
      <c r="M770" s="52" t="n">
        <v>633.53</v>
      </c>
      <c r="N770" s="52" t="n">
        <v>1.8</v>
      </c>
      <c r="O770" s="54" t="n">
        <f aca="false">ROUND(M770*(1-N770/100),2)</f>
        <v>622.13</v>
      </c>
      <c r="P770" s="54" t="n">
        <f aca="false">ROUND(O770*L770,2)</f>
        <v>29240.11</v>
      </c>
      <c r="Q770" s="52" t="n">
        <v>14073.87</v>
      </c>
      <c r="R770" s="52" t="s">
        <v>380</v>
      </c>
      <c r="S770" s="54" t="n">
        <f aca="false">IF(K770=0,0,ROUND(L770/K770*100,2))</f>
        <v>100</v>
      </c>
      <c r="T770" s="52" t="s">
        <v>595</v>
      </c>
      <c r="U770" s="52" t="s">
        <v>52</v>
      </c>
      <c r="V770" s="52" t="n">
        <v>15166.24</v>
      </c>
      <c r="W770" s="55" t="n">
        <f aca="false">P770-Q770</f>
        <v>15166.24</v>
      </c>
      <c r="X770" s="55" t="n">
        <f aca="false">IF(P770=0,0,ROUND((P770-Q770)/P770*100,2))</f>
        <v>51.87</v>
      </c>
      <c r="Y770" s="55" t="n">
        <f aca="false">IFERROR(G770-F770,"")</f>
        <v>-1</v>
      </c>
      <c r="Z770" s="55" t="str">
        <f aca="false">IF(U770&lt;=0,"On Time","Late")</f>
        <v>Late</v>
      </c>
      <c r="AA770" s="55" t="str">
        <f aca="false">TEXT(E770,"yyyy-mm")</f>
        <v>2024-08</v>
      </c>
      <c r="AB770" s="55" t="n">
        <f aca="false">YEAR(E770)</f>
        <v>2024</v>
      </c>
    </row>
    <row r="771" customFormat="false" ht="15" hidden="false" customHeight="true" outlineLevel="0" collapsed="false">
      <c r="A771" s="56" t="s">
        <v>3468</v>
      </c>
      <c r="B771" s="56" t="s">
        <v>820</v>
      </c>
      <c r="C771" s="56" t="s">
        <v>3469</v>
      </c>
      <c r="D771" s="56" t="s">
        <v>2505</v>
      </c>
      <c r="E771" s="57" t="n">
        <v>44889</v>
      </c>
      <c r="F771" s="56" t="s">
        <v>1933</v>
      </c>
      <c r="G771" s="56" t="s">
        <v>3470</v>
      </c>
      <c r="H771" s="56" t="s">
        <v>9</v>
      </c>
      <c r="I771" s="56" t="s">
        <v>14</v>
      </c>
      <c r="J771" s="56" t="s">
        <v>1428</v>
      </c>
      <c r="K771" s="56" t="n">
        <v>1973</v>
      </c>
      <c r="L771" s="56" t="n">
        <v>1973</v>
      </c>
      <c r="M771" s="56" t="n">
        <v>593.41</v>
      </c>
      <c r="N771" s="56" t="n">
        <v>15.4</v>
      </c>
      <c r="O771" s="54" t="n">
        <f aca="false">ROUND(M771*(1-N771/100),2)</f>
        <v>502.02</v>
      </c>
      <c r="P771" s="54" t="n">
        <f aca="false">ROUND(O771*L771,2)</f>
        <v>990485.46</v>
      </c>
      <c r="Q771" s="56" t="n">
        <v>654410.42</v>
      </c>
      <c r="R771" s="56" t="s">
        <v>332</v>
      </c>
      <c r="S771" s="54" t="n">
        <f aca="false">IF(K771=0,0,ROUND(L771/K771*100,2))</f>
        <v>100</v>
      </c>
      <c r="T771" s="56" t="s">
        <v>573</v>
      </c>
      <c r="U771" s="56" t="s">
        <v>31</v>
      </c>
      <c r="V771" s="56" t="n">
        <v>336075.04</v>
      </c>
      <c r="W771" s="55" t="n">
        <f aca="false">P771-Q771</f>
        <v>336075.04</v>
      </c>
      <c r="X771" s="55" t="n">
        <f aca="false">IF(P771=0,0,ROUND((P771-Q771)/P771*100,2))</f>
        <v>33.93</v>
      </c>
      <c r="Y771" s="55" t="n">
        <f aca="false">IFERROR(G771-F771,"")</f>
        <v>3</v>
      </c>
      <c r="Z771" s="55" t="str">
        <f aca="false">IF(U771&lt;=0,"On Time","Late")</f>
        <v>Late</v>
      </c>
      <c r="AA771" s="55" t="str">
        <f aca="false">TEXT(E771,"yyyy-mm")</f>
        <v>2022-11</v>
      </c>
      <c r="AB771" s="55" t="n">
        <f aca="false">YEAR(E771)</f>
        <v>2022</v>
      </c>
    </row>
    <row r="772" customFormat="false" ht="15" hidden="false" customHeight="true" outlineLevel="0" collapsed="false">
      <c r="A772" s="52" t="s">
        <v>3471</v>
      </c>
      <c r="B772" s="52" t="s">
        <v>1578</v>
      </c>
      <c r="C772" s="52" t="s">
        <v>3472</v>
      </c>
      <c r="D772" s="52" t="s">
        <v>3473</v>
      </c>
      <c r="E772" s="53" t="n">
        <v>45248</v>
      </c>
      <c r="F772" s="52" t="s">
        <v>3474</v>
      </c>
      <c r="G772" s="52" t="s">
        <v>2650</v>
      </c>
      <c r="H772" s="52" t="s">
        <v>12</v>
      </c>
      <c r="I772" s="52" t="s">
        <v>17</v>
      </c>
      <c r="J772" s="52" t="s">
        <v>1082</v>
      </c>
      <c r="K772" s="52" t="n">
        <v>390</v>
      </c>
      <c r="L772" s="52" t="n">
        <v>390</v>
      </c>
      <c r="M772" s="52" t="n">
        <v>173.32</v>
      </c>
      <c r="N772" s="52" t="n">
        <v>7.8</v>
      </c>
      <c r="O772" s="54" t="n">
        <f aca="false">ROUND(M772*(1-N772/100),2)</f>
        <v>159.8</v>
      </c>
      <c r="P772" s="54" t="n">
        <f aca="false">ROUND(O772*L772,2)</f>
        <v>62322</v>
      </c>
      <c r="Q772" s="52" t="n">
        <v>26722.47</v>
      </c>
      <c r="R772" s="52" t="s">
        <v>340</v>
      </c>
      <c r="S772" s="54" t="n">
        <f aca="false">IF(K772=0,0,ROUND(L772/K772*100,2))</f>
        <v>100</v>
      </c>
      <c r="T772" s="52" t="s">
        <v>603</v>
      </c>
      <c r="U772" s="52" t="s">
        <v>43</v>
      </c>
      <c r="V772" s="52" t="n">
        <v>35599.53</v>
      </c>
      <c r="W772" s="55" t="n">
        <f aca="false">P772-Q772</f>
        <v>35599.53</v>
      </c>
      <c r="X772" s="55" t="n">
        <f aca="false">IF(P772=0,0,ROUND((P772-Q772)/P772*100,2))</f>
        <v>57.12</v>
      </c>
      <c r="Y772" s="55" t="n">
        <f aca="false">IFERROR(G772-F772,"")</f>
        <v>3</v>
      </c>
      <c r="Z772" s="55" t="str">
        <f aca="false">IF(U772&lt;=0,"On Time","Late")</f>
        <v>Late</v>
      </c>
      <c r="AA772" s="55" t="str">
        <f aca="false">TEXT(E772,"yyyy-mm")</f>
        <v>2023-11</v>
      </c>
      <c r="AB772" s="55" t="n">
        <f aca="false">YEAR(E772)</f>
        <v>2023</v>
      </c>
    </row>
    <row r="773" customFormat="false" ht="15" hidden="false" customHeight="true" outlineLevel="0" collapsed="false">
      <c r="A773" s="56" t="s">
        <v>3475</v>
      </c>
      <c r="B773" s="56" t="s">
        <v>446</v>
      </c>
      <c r="C773" s="56" t="s">
        <v>3476</v>
      </c>
      <c r="D773" s="56" t="s">
        <v>865</v>
      </c>
      <c r="E773" s="57" t="n">
        <v>44944</v>
      </c>
      <c r="F773" s="56" t="s">
        <v>3477</v>
      </c>
      <c r="G773" s="56" t="s">
        <v>3477</v>
      </c>
      <c r="H773" s="56" t="s">
        <v>12</v>
      </c>
      <c r="I773" s="56" t="s">
        <v>27</v>
      </c>
      <c r="J773" s="56" t="s">
        <v>867</v>
      </c>
      <c r="K773" s="56" t="n">
        <v>1658</v>
      </c>
      <c r="L773" s="56" t="n">
        <v>1658</v>
      </c>
      <c r="M773" s="56" t="n">
        <v>989.48</v>
      </c>
      <c r="N773" s="56" t="n">
        <v>12.6</v>
      </c>
      <c r="O773" s="54" t="n">
        <f aca="false">ROUND(M773*(1-N773/100),2)</f>
        <v>864.81</v>
      </c>
      <c r="P773" s="54" t="n">
        <f aca="false">ROUND(O773*L773,2)</f>
        <v>1433854.98</v>
      </c>
      <c r="Q773" s="56" t="n">
        <v>585318.52</v>
      </c>
      <c r="R773" s="56" t="s">
        <v>332</v>
      </c>
      <c r="S773" s="54" t="n">
        <f aca="false">IF(K773=0,0,ROUND(L773/K773*100,2))</f>
        <v>100</v>
      </c>
      <c r="T773" s="56" t="s">
        <v>683</v>
      </c>
      <c r="U773" s="56" t="s">
        <v>33</v>
      </c>
      <c r="V773" s="56" t="n">
        <v>848536.46</v>
      </c>
      <c r="W773" s="55" t="n">
        <f aca="false">P773-Q773</f>
        <v>848536.46</v>
      </c>
      <c r="X773" s="55" t="n">
        <f aca="false">IF(P773=0,0,ROUND((P773-Q773)/P773*100,2))</f>
        <v>59.18</v>
      </c>
      <c r="Y773" s="55" t="n">
        <f aca="false">IFERROR(G773-F773,"")</f>
        <v>0</v>
      </c>
      <c r="Z773" s="55" t="str">
        <f aca="false">IF(U773&lt;=0,"On Time","Late")</f>
        <v>Late</v>
      </c>
      <c r="AA773" s="55" t="str">
        <f aca="false">TEXT(E773,"yyyy-mm")</f>
        <v>2023-01</v>
      </c>
      <c r="AB773" s="55" t="n">
        <f aca="false">YEAR(E773)</f>
        <v>2023</v>
      </c>
    </row>
    <row r="774" customFormat="false" ht="15" hidden="false" customHeight="true" outlineLevel="0" collapsed="false">
      <c r="A774" s="52" t="s">
        <v>3478</v>
      </c>
      <c r="B774" s="52" t="s">
        <v>3479</v>
      </c>
      <c r="C774" s="52" t="s">
        <v>3464</v>
      </c>
      <c r="D774" s="52" t="s">
        <v>1096</v>
      </c>
      <c r="E774" s="53" t="n">
        <v>44924</v>
      </c>
      <c r="F774" s="52" t="s">
        <v>1657</v>
      </c>
      <c r="G774" s="52" t="s">
        <v>1797</v>
      </c>
      <c r="H774" s="52" t="s">
        <v>9</v>
      </c>
      <c r="I774" s="52" t="s">
        <v>25</v>
      </c>
      <c r="J774" s="52" t="s">
        <v>435</v>
      </c>
      <c r="K774" s="52" t="n">
        <v>1907</v>
      </c>
      <c r="L774" s="52" t="n">
        <v>1907</v>
      </c>
      <c r="M774" s="52" t="n">
        <v>103.93</v>
      </c>
      <c r="N774" s="52" t="n">
        <v>6.9</v>
      </c>
      <c r="O774" s="54" t="n">
        <f aca="false">ROUND(M774*(1-N774/100),2)</f>
        <v>96.76</v>
      </c>
      <c r="P774" s="54" t="n">
        <f aca="false">ROUND(O774*L774,2)</f>
        <v>184521.32</v>
      </c>
      <c r="Q774" s="52" t="n">
        <v>112611.83</v>
      </c>
      <c r="R774" s="52" t="s">
        <v>396</v>
      </c>
      <c r="S774" s="54" t="n">
        <f aca="false">IF(K774=0,0,ROUND(L774/K774*100,2))</f>
        <v>100</v>
      </c>
      <c r="T774" s="52" t="s">
        <v>1131</v>
      </c>
      <c r="U774" s="52" t="s">
        <v>32</v>
      </c>
      <c r="V774" s="52" t="n">
        <v>71909.49</v>
      </c>
      <c r="W774" s="55" t="n">
        <f aca="false">P774-Q774</f>
        <v>71909.49</v>
      </c>
      <c r="X774" s="55" t="n">
        <f aca="false">IF(P774=0,0,ROUND((P774-Q774)/P774*100,2))</f>
        <v>38.97</v>
      </c>
      <c r="Y774" s="55" t="n">
        <f aca="false">IFERROR(G774-F774,"")</f>
        <v>3</v>
      </c>
      <c r="Z774" s="55" t="str">
        <f aca="false">IF(U774&lt;=0,"On Time","Late")</f>
        <v>Late</v>
      </c>
      <c r="AA774" s="55" t="str">
        <f aca="false">TEXT(E774,"yyyy-mm")</f>
        <v>2022-12</v>
      </c>
      <c r="AB774" s="55" t="n">
        <f aca="false">YEAR(E774)</f>
        <v>2022</v>
      </c>
    </row>
    <row r="775" customFormat="false" ht="15" hidden="false" customHeight="true" outlineLevel="0" collapsed="false">
      <c r="A775" s="56" t="s">
        <v>3480</v>
      </c>
      <c r="B775" s="56" t="s">
        <v>643</v>
      </c>
      <c r="C775" s="56" t="s">
        <v>484</v>
      </c>
      <c r="D775" s="56" t="s">
        <v>3021</v>
      </c>
      <c r="E775" s="57" t="n">
        <v>45275</v>
      </c>
      <c r="F775" s="56" t="s">
        <v>1610</v>
      </c>
      <c r="G775" s="56" t="s">
        <v>2401</v>
      </c>
      <c r="H775" s="56" t="s">
        <v>21</v>
      </c>
      <c r="I775" s="56" t="s">
        <v>27</v>
      </c>
      <c r="J775" s="56" t="s">
        <v>466</v>
      </c>
      <c r="K775" s="56" t="n">
        <v>801</v>
      </c>
      <c r="L775" s="56" t="n">
        <v>197</v>
      </c>
      <c r="M775" s="56" t="n">
        <v>752.97</v>
      </c>
      <c r="N775" s="56" t="n">
        <v>11.2</v>
      </c>
      <c r="O775" s="54" t="n">
        <f aca="false">ROUND(M775*(1-N775/100),2)</f>
        <v>668.64</v>
      </c>
      <c r="P775" s="54" t="n">
        <f aca="false">ROUND(O775*L775,2)</f>
        <v>131722.08</v>
      </c>
      <c r="Q775" s="56" t="n">
        <v>59664.59</v>
      </c>
      <c r="R775" s="56" t="s">
        <v>380</v>
      </c>
      <c r="S775" s="54" t="n">
        <f aca="false">IF(K775=0,0,ROUND(L775/K775*100,2))</f>
        <v>24.59</v>
      </c>
      <c r="T775" s="56" t="s">
        <v>412</v>
      </c>
      <c r="U775" s="56" t="s">
        <v>44</v>
      </c>
      <c r="V775" s="56" t="n">
        <v>72057.49</v>
      </c>
      <c r="W775" s="55" t="n">
        <f aca="false">P775-Q775</f>
        <v>72057.49</v>
      </c>
      <c r="X775" s="55" t="n">
        <f aca="false">IF(P775=0,0,ROUND((P775-Q775)/P775*100,2))</f>
        <v>54.7</v>
      </c>
      <c r="Y775" s="55" t="n">
        <f aca="false">IFERROR(G775-F775,"")</f>
        <v>3</v>
      </c>
      <c r="Z775" s="55" t="str">
        <f aca="false">IF(U775&lt;=0,"On Time","Late")</f>
        <v>Late</v>
      </c>
      <c r="AA775" s="55" t="str">
        <f aca="false">TEXT(E775,"yyyy-mm")</f>
        <v>2023-12</v>
      </c>
      <c r="AB775" s="55" t="n">
        <f aca="false">YEAR(E775)</f>
        <v>2023</v>
      </c>
    </row>
    <row r="776" customFormat="false" ht="15" hidden="false" customHeight="true" outlineLevel="0" collapsed="false">
      <c r="A776" s="52" t="s">
        <v>3481</v>
      </c>
      <c r="B776" s="52" t="s">
        <v>1232</v>
      </c>
      <c r="C776" s="52" t="s">
        <v>3482</v>
      </c>
      <c r="D776" s="52" t="s">
        <v>3483</v>
      </c>
      <c r="E776" s="53" t="n">
        <v>44686</v>
      </c>
      <c r="F776" s="52" t="s">
        <v>1388</v>
      </c>
      <c r="G776" s="52" t="s">
        <v>1388</v>
      </c>
      <c r="H776" s="52" t="s">
        <v>21</v>
      </c>
      <c r="I776" s="52" t="s">
        <v>11</v>
      </c>
      <c r="J776" s="52" t="s">
        <v>515</v>
      </c>
      <c r="K776" s="52" t="n">
        <v>1460</v>
      </c>
      <c r="L776" s="52" t="n">
        <v>1460</v>
      </c>
      <c r="M776" s="52" t="n">
        <v>293.47</v>
      </c>
      <c r="N776" s="52" t="n">
        <v>7.5</v>
      </c>
      <c r="O776" s="54" t="n">
        <f aca="false">ROUND(M776*(1-N776/100),2)</f>
        <v>271.46</v>
      </c>
      <c r="P776" s="54" t="n">
        <f aca="false">ROUND(O776*L776,2)</f>
        <v>396331.6</v>
      </c>
      <c r="Q776" s="52" t="n">
        <v>163081.64</v>
      </c>
      <c r="R776" s="52" t="s">
        <v>332</v>
      </c>
      <c r="S776" s="54" t="n">
        <f aca="false">IF(K776=0,0,ROUND(L776/K776*100,2))</f>
        <v>100</v>
      </c>
      <c r="T776" s="52" t="s">
        <v>412</v>
      </c>
      <c r="U776" s="52" t="s">
        <v>22</v>
      </c>
      <c r="V776" s="52" t="n">
        <v>233249.96</v>
      </c>
      <c r="W776" s="55" t="n">
        <f aca="false">P776-Q776</f>
        <v>233249.96</v>
      </c>
      <c r="X776" s="55" t="n">
        <f aca="false">IF(P776=0,0,ROUND((P776-Q776)/P776*100,2))</f>
        <v>58.85</v>
      </c>
      <c r="Y776" s="55" t="n">
        <f aca="false">IFERROR(G776-F776,"")</f>
        <v>0</v>
      </c>
      <c r="Z776" s="55" t="str">
        <f aca="false">IF(U776&lt;=0,"On Time","Late")</f>
        <v>Late</v>
      </c>
      <c r="AA776" s="55" t="str">
        <f aca="false">TEXT(E776,"yyyy-mm")</f>
        <v>2022-05</v>
      </c>
      <c r="AB776" s="55" t="n">
        <f aca="false">YEAR(E776)</f>
        <v>2022</v>
      </c>
    </row>
    <row r="777" customFormat="false" ht="15" hidden="false" customHeight="true" outlineLevel="0" collapsed="false">
      <c r="A777" s="56" t="s">
        <v>3484</v>
      </c>
      <c r="B777" s="56" t="s">
        <v>1183</v>
      </c>
      <c r="C777" s="56" t="s">
        <v>3485</v>
      </c>
      <c r="D777" s="56" t="s">
        <v>3486</v>
      </c>
      <c r="E777" s="57" t="n">
        <v>45574</v>
      </c>
      <c r="F777" s="56" t="s">
        <v>677</v>
      </c>
      <c r="G777" s="56" t="s">
        <v>658</v>
      </c>
      <c r="H777" s="56" t="s">
        <v>12</v>
      </c>
      <c r="I777" s="56" t="s">
        <v>14</v>
      </c>
      <c r="J777" s="56" t="s">
        <v>419</v>
      </c>
      <c r="K777" s="56" t="n">
        <v>1664</v>
      </c>
      <c r="L777" s="56" t="n">
        <v>1664</v>
      </c>
      <c r="M777" s="56" t="n">
        <v>940.02</v>
      </c>
      <c r="N777" s="56" t="n">
        <v>0</v>
      </c>
      <c r="O777" s="54" t="n">
        <f aca="false">ROUND(M777*(1-N777/100),2)</f>
        <v>940.02</v>
      </c>
      <c r="P777" s="54" t="n">
        <f aca="false">ROUND(O777*L777,2)</f>
        <v>1564193.28</v>
      </c>
      <c r="Q777" s="56" t="n">
        <v>695857.28</v>
      </c>
      <c r="R777" s="56" t="s">
        <v>396</v>
      </c>
      <c r="S777" s="54" t="n">
        <f aca="false">IF(K777=0,0,ROUND(L777/K777*100,2))</f>
        <v>100</v>
      </c>
      <c r="T777" s="56" t="s">
        <v>1497</v>
      </c>
      <c r="U777" s="56" t="s">
        <v>54</v>
      </c>
      <c r="V777" s="56" t="n">
        <v>868336</v>
      </c>
      <c r="W777" s="55" t="n">
        <f aca="false">P777-Q777</f>
        <v>868336</v>
      </c>
      <c r="X777" s="55" t="n">
        <f aca="false">IF(P777=0,0,ROUND((P777-Q777)/P777*100,2))</f>
        <v>55.51</v>
      </c>
      <c r="Y777" s="55" t="n">
        <f aca="false">IFERROR(G777-F777,"")</f>
        <v>3</v>
      </c>
      <c r="Z777" s="55" t="str">
        <f aca="false">IF(U777&lt;=0,"On Time","Late")</f>
        <v>Late</v>
      </c>
      <c r="AA777" s="55" t="str">
        <f aca="false">TEXT(E777,"yyyy-mm")</f>
        <v>2024-10</v>
      </c>
      <c r="AB777" s="55" t="n">
        <f aca="false">YEAR(E777)</f>
        <v>2024</v>
      </c>
    </row>
    <row r="778" customFormat="false" ht="15" hidden="false" customHeight="true" outlineLevel="0" collapsed="false">
      <c r="A778" s="52" t="s">
        <v>3487</v>
      </c>
      <c r="B778" s="52" t="s">
        <v>2160</v>
      </c>
      <c r="C778" s="52" t="s">
        <v>1871</v>
      </c>
      <c r="D778" s="52" t="s">
        <v>3488</v>
      </c>
      <c r="E778" s="53" t="n">
        <v>44683</v>
      </c>
      <c r="F778" s="52" t="s">
        <v>998</v>
      </c>
      <c r="G778" s="52" t="s">
        <v>2405</v>
      </c>
      <c r="H778" s="52" t="s">
        <v>12</v>
      </c>
      <c r="I778" s="52" t="s">
        <v>11</v>
      </c>
      <c r="J778" s="52" t="s">
        <v>494</v>
      </c>
      <c r="K778" s="52" t="n">
        <v>1865</v>
      </c>
      <c r="L778" s="52" t="n">
        <v>1829</v>
      </c>
      <c r="M778" s="52" t="n">
        <v>696.44</v>
      </c>
      <c r="N778" s="52" t="n">
        <v>7.2</v>
      </c>
      <c r="O778" s="54" t="n">
        <f aca="false">ROUND(M778*(1-N778/100),2)</f>
        <v>646.3</v>
      </c>
      <c r="P778" s="54" t="n">
        <f aca="false">ROUND(O778*L778,2)</f>
        <v>1182082.7</v>
      </c>
      <c r="Q778" s="52" t="n">
        <v>584869.51</v>
      </c>
      <c r="R778" s="52" t="s">
        <v>380</v>
      </c>
      <c r="S778" s="54" t="n">
        <f aca="false">IF(K778=0,0,ROUND(L778/K778*100,2))</f>
        <v>98.07</v>
      </c>
      <c r="T778" s="52" t="s">
        <v>744</v>
      </c>
      <c r="U778" s="52" t="s">
        <v>22</v>
      </c>
      <c r="V778" s="52" t="n">
        <v>597213.19</v>
      </c>
      <c r="W778" s="55" t="n">
        <f aca="false">P778-Q778</f>
        <v>597213.19</v>
      </c>
      <c r="X778" s="55" t="n">
        <f aca="false">IF(P778=0,0,ROUND((P778-Q778)/P778*100,2))</f>
        <v>50.52</v>
      </c>
      <c r="Y778" s="55" t="n">
        <f aca="false">IFERROR(G778-F778,"")</f>
        <v>3</v>
      </c>
      <c r="Z778" s="55" t="str">
        <f aca="false">IF(U778&lt;=0,"On Time","Late")</f>
        <v>Late</v>
      </c>
      <c r="AA778" s="55" t="str">
        <f aca="false">TEXT(E778,"yyyy-mm")</f>
        <v>2022-05</v>
      </c>
      <c r="AB778" s="55" t="n">
        <f aca="false">YEAR(E778)</f>
        <v>2022</v>
      </c>
    </row>
    <row r="779" customFormat="false" ht="15" hidden="false" customHeight="true" outlineLevel="0" collapsed="false">
      <c r="A779" s="56" t="s">
        <v>3489</v>
      </c>
      <c r="B779" s="56" t="s">
        <v>1545</v>
      </c>
      <c r="C779" s="56" t="s">
        <v>3472</v>
      </c>
      <c r="D779" s="56" t="s">
        <v>3490</v>
      </c>
      <c r="E779" s="57" t="n">
        <v>44883</v>
      </c>
      <c r="F779" s="56" t="s">
        <v>2872</v>
      </c>
      <c r="G779" s="56" t="s">
        <v>1910</v>
      </c>
      <c r="H779" s="56" t="s">
        <v>18</v>
      </c>
      <c r="I779" s="56" t="s">
        <v>20</v>
      </c>
      <c r="J779" s="56" t="s">
        <v>861</v>
      </c>
      <c r="K779" s="56" t="n">
        <v>1500</v>
      </c>
      <c r="L779" s="56" t="n">
        <v>1500</v>
      </c>
      <c r="M779" s="56" t="n">
        <v>886.29</v>
      </c>
      <c r="N779" s="56" t="n">
        <v>16.8</v>
      </c>
      <c r="O779" s="54" t="n">
        <f aca="false">ROUND(M779*(1-N779/100),2)</f>
        <v>737.39</v>
      </c>
      <c r="P779" s="54" t="n">
        <f aca="false">ROUND(O779*L779,2)</f>
        <v>1106085</v>
      </c>
      <c r="Q779" s="56" t="n">
        <v>620979.53</v>
      </c>
      <c r="R779" s="56" t="s">
        <v>380</v>
      </c>
      <c r="S779" s="54" t="n">
        <f aca="false">IF(K779=0,0,ROUND(L779/K779*100,2))</f>
        <v>100</v>
      </c>
      <c r="T779" s="56" t="s">
        <v>999</v>
      </c>
      <c r="U779" s="56" t="s">
        <v>31</v>
      </c>
      <c r="V779" s="56" t="n">
        <v>485105.47</v>
      </c>
      <c r="W779" s="55" t="n">
        <f aca="false">P779-Q779</f>
        <v>485105.47</v>
      </c>
      <c r="X779" s="55" t="n">
        <f aca="false">IF(P779=0,0,ROUND((P779-Q779)/P779*100,2))</f>
        <v>43.86</v>
      </c>
      <c r="Y779" s="55" t="n">
        <f aca="false">IFERROR(G779-F779,"")</f>
        <v>2</v>
      </c>
      <c r="Z779" s="55" t="str">
        <f aca="false">IF(U779&lt;=0,"On Time","Late")</f>
        <v>Late</v>
      </c>
      <c r="AA779" s="55" t="str">
        <f aca="false">TEXT(E779,"yyyy-mm")</f>
        <v>2022-11</v>
      </c>
      <c r="AB779" s="55" t="n">
        <f aca="false">YEAR(E779)</f>
        <v>2022</v>
      </c>
    </row>
    <row r="780" customFormat="false" ht="15" hidden="false" customHeight="true" outlineLevel="0" collapsed="false">
      <c r="A780" s="52" t="s">
        <v>3491</v>
      </c>
      <c r="B780" s="52" t="s">
        <v>896</v>
      </c>
      <c r="C780" s="52" t="s">
        <v>3492</v>
      </c>
      <c r="D780" s="52" t="s">
        <v>1661</v>
      </c>
      <c r="E780" s="53" t="n">
        <v>45028</v>
      </c>
      <c r="F780" s="52" t="s">
        <v>3493</v>
      </c>
      <c r="G780" s="52" t="s">
        <v>3494</v>
      </c>
      <c r="H780" s="52" t="s">
        <v>21</v>
      </c>
      <c r="I780" s="52" t="s">
        <v>14</v>
      </c>
      <c r="J780" s="52" t="s">
        <v>411</v>
      </c>
      <c r="K780" s="52" t="n">
        <v>1501</v>
      </c>
      <c r="L780" s="52" t="n">
        <v>1501</v>
      </c>
      <c r="M780" s="52" t="n">
        <v>914.98</v>
      </c>
      <c r="N780" s="52" t="n">
        <v>13</v>
      </c>
      <c r="O780" s="54" t="n">
        <f aca="false">ROUND(M780*(1-N780/100),2)</f>
        <v>796.03</v>
      </c>
      <c r="P780" s="54" t="n">
        <f aca="false">ROUND(O780*L780,2)</f>
        <v>1194841.03</v>
      </c>
      <c r="Q780" s="52" t="n">
        <v>511040.07</v>
      </c>
      <c r="R780" s="52" t="s">
        <v>332</v>
      </c>
      <c r="S780" s="54" t="n">
        <f aca="false">IF(K780=0,0,ROUND(L780/K780*100,2))</f>
        <v>100</v>
      </c>
      <c r="T780" s="52" t="s">
        <v>573</v>
      </c>
      <c r="U780" s="52" t="s">
        <v>36</v>
      </c>
      <c r="V780" s="52" t="n">
        <v>683800.96</v>
      </c>
      <c r="W780" s="55" t="n">
        <f aca="false">P780-Q780</f>
        <v>683800.96</v>
      </c>
      <c r="X780" s="55" t="n">
        <f aca="false">IF(P780=0,0,ROUND((P780-Q780)/P780*100,2))</f>
        <v>57.23</v>
      </c>
      <c r="Y780" s="55" t="n">
        <f aca="false">IFERROR(G780-F780,"")</f>
        <v>2</v>
      </c>
      <c r="Z780" s="55" t="str">
        <f aca="false">IF(U780&lt;=0,"On Time","Late")</f>
        <v>Late</v>
      </c>
      <c r="AA780" s="55" t="str">
        <f aca="false">TEXT(E780,"yyyy-mm")</f>
        <v>2023-04</v>
      </c>
      <c r="AB780" s="55" t="n">
        <f aca="false">YEAR(E780)</f>
        <v>2023</v>
      </c>
    </row>
    <row r="781" customFormat="false" ht="15" hidden="false" customHeight="true" outlineLevel="0" collapsed="false">
      <c r="A781" s="56" t="s">
        <v>3495</v>
      </c>
      <c r="B781" s="56" t="s">
        <v>2387</v>
      </c>
      <c r="C781" s="56" t="s">
        <v>3496</v>
      </c>
      <c r="D781" s="56" t="s">
        <v>3497</v>
      </c>
      <c r="E781" s="57" t="n">
        <v>44724</v>
      </c>
      <c r="F781" s="56" t="s">
        <v>1316</v>
      </c>
      <c r="G781" s="56" t="s">
        <v>1316</v>
      </c>
      <c r="H781" s="56" t="s">
        <v>21</v>
      </c>
      <c r="I781" s="56" t="s">
        <v>17</v>
      </c>
      <c r="J781" s="56" t="s">
        <v>507</v>
      </c>
      <c r="K781" s="56" t="n">
        <v>1683</v>
      </c>
      <c r="L781" s="56" t="n">
        <v>1683</v>
      </c>
      <c r="M781" s="56" t="n">
        <v>167.9</v>
      </c>
      <c r="N781" s="56" t="n">
        <v>14.6</v>
      </c>
      <c r="O781" s="54" t="n">
        <f aca="false">ROUND(M781*(1-N781/100),2)</f>
        <v>143.39</v>
      </c>
      <c r="P781" s="54" t="n">
        <f aca="false">ROUND(O781*L781,2)</f>
        <v>241325.37</v>
      </c>
      <c r="Q781" s="56" t="n">
        <v>111478.67</v>
      </c>
      <c r="R781" s="56" t="s">
        <v>340</v>
      </c>
      <c r="S781" s="54" t="n">
        <f aca="false">IF(K781=0,0,ROUND(L781/K781*100,2))</f>
        <v>100</v>
      </c>
      <c r="T781" s="56" t="s">
        <v>348</v>
      </c>
      <c r="U781" s="56" t="s">
        <v>24</v>
      </c>
      <c r="V781" s="56" t="n">
        <v>129846.7</v>
      </c>
      <c r="W781" s="55" t="n">
        <f aca="false">P781-Q781</f>
        <v>129846.7</v>
      </c>
      <c r="X781" s="55" t="n">
        <f aca="false">IF(P781=0,0,ROUND((P781-Q781)/P781*100,2))</f>
        <v>53.81</v>
      </c>
      <c r="Y781" s="55" t="n">
        <f aca="false">IFERROR(G781-F781,"")</f>
        <v>0</v>
      </c>
      <c r="Z781" s="55" t="str">
        <f aca="false">IF(U781&lt;=0,"On Time","Late")</f>
        <v>Late</v>
      </c>
      <c r="AA781" s="55" t="str">
        <f aca="false">TEXT(E781,"yyyy-mm")</f>
        <v>2022-06</v>
      </c>
      <c r="AB781" s="55" t="n">
        <f aca="false">YEAR(E781)</f>
        <v>2022</v>
      </c>
    </row>
    <row r="782" customFormat="false" ht="15" hidden="false" customHeight="true" outlineLevel="0" collapsed="false">
      <c r="A782" s="52" t="s">
        <v>3498</v>
      </c>
      <c r="B782" s="52" t="s">
        <v>2512</v>
      </c>
      <c r="C782" s="52" t="s">
        <v>834</v>
      </c>
      <c r="D782" s="52" t="s">
        <v>3499</v>
      </c>
      <c r="E782" s="53" t="n">
        <v>44739</v>
      </c>
      <c r="F782" s="52" t="s">
        <v>2339</v>
      </c>
      <c r="G782" s="52" t="s">
        <v>550</v>
      </c>
      <c r="H782" s="52" t="s">
        <v>18</v>
      </c>
      <c r="I782" s="52" t="s">
        <v>23</v>
      </c>
      <c r="J782" s="52" t="s">
        <v>507</v>
      </c>
      <c r="K782" s="52" t="n">
        <v>1718</v>
      </c>
      <c r="L782" s="52" t="n">
        <v>1718</v>
      </c>
      <c r="M782" s="52" t="n">
        <v>768.18</v>
      </c>
      <c r="N782" s="52" t="n">
        <v>19.3</v>
      </c>
      <c r="O782" s="54" t="n">
        <f aca="false">ROUND(M782*(1-N782/100),2)</f>
        <v>619.92</v>
      </c>
      <c r="P782" s="54" t="n">
        <f aca="false">ROUND(O782*L782,2)</f>
        <v>1065022.56</v>
      </c>
      <c r="Q782" s="52" t="n">
        <v>684061.57</v>
      </c>
      <c r="R782" s="52" t="s">
        <v>396</v>
      </c>
      <c r="S782" s="54" t="n">
        <f aca="false">IF(K782=0,0,ROUND(L782/K782*100,2))</f>
        <v>100</v>
      </c>
      <c r="T782" s="52" t="s">
        <v>999</v>
      </c>
      <c r="U782" s="52" t="s">
        <v>24</v>
      </c>
      <c r="V782" s="52" t="n">
        <v>380960.99</v>
      </c>
      <c r="W782" s="55" t="n">
        <f aca="false">P782-Q782</f>
        <v>380960.99</v>
      </c>
      <c r="X782" s="55" t="n">
        <f aca="false">IF(P782=0,0,ROUND((P782-Q782)/P782*100,2))</f>
        <v>35.77</v>
      </c>
      <c r="Y782" s="55" t="n">
        <f aca="false">IFERROR(G782-F782,"")</f>
        <v>-1</v>
      </c>
      <c r="Z782" s="55" t="str">
        <f aca="false">IF(U782&lt;=0,"On Time","Late")</f>
        <v>Late</v>
      </c>
      <c r="AA782" s="55" t="str">
        <f aca="false">TEXT(E782,"yyyy-mm")</f>
        <v>2022-06</v>
      </c>
      <c r="AB782" s="55" t="n">
        <f aca="false">YEAR(E782)</f>
        <v>2022</v>
      </c>
    </row>
    <row r="783" customFormat="false" ht="15" hidden="false" customHeight="true" outlineLevel="0" collapsed="false">
      <c r="A783" s="56" t="s">
        <v>3500</v>
      </c>
      <c r="B783" s="56" t="s">
        <v>3501</v>
      </c>
      <c r="C783" s="56" t="s">
        <v>3194</v>
      </c>
      <c r="D783" s="56" t="s">
        <v>2456</v>
      </c>
      <c r="E783" s="57" t="n">
        <v>44702</v>
      </c>
      <c r="F783" s="56" t="s">
        <v>2300</v>
      </c>
      <c r="G783" s="56" t="s">
        <v>2300</v>
      </c>
      <c r="H783" s="56" t="s">
        <v>15</v>
      </c>
      <c r="I783" s="56" t="s">
        <v>17</v>
      </c>
      <c r="J783" s="56" t="s">
        <v>1484</v>
      </c>
      <c r="K783" s="56" t="n">
        <v>1611</v>
      </c>
      <c r="L783" s="56" t="n">
        <v>1611</v>
      </c>
      <c r="M783" s="56" t="n">
        <v>844.86</v>
      </c>
      <c r="N783" s="56" t="n">
        <v>19.8</v>
      </c>
      <c r="O783" s="54" t="n">
        <f aca="false">ROUND(M783*(1-N783/100),2)</f>
        <v>677.58</v>
      </c>
      <c r="P783" s="54" t="n">
        <f aca="false">ROUND(O783*L783,2)</f>
        <v>1091581.38</v>
      </c>
      <c r="Q783" s="56" t="n">
        <v>705830.37</v>
      </c>
      <c r="R783" s="56" t="s">
        <v>380</v>
      </c>
      <c r="S783" s="54" t="n">
        <f aca="false">IF(K783=0,0,ROUND(L783/K783*100,2))</f>
        <v>100</v>
      </c>
      <c r="T783" s="56" t="s">
        <v>420</v>
      </c>
      <c r="U783" s="56" t="s">
        <v>22</v>
      </c>
      <c r="V783" s="56" t="n">
        <v>385751.01</v>
      </c>
      <c r="W783" s="55" t="n">
        <f aca="false">P783-Q783</f>
        <v>385751.01</v>
      </c>
      <c r="X783" s="55" t="n">
        <f aca="false">IF(P783=0,0,ROUND((P783-Q783)/P783*100,2))</f>
        <v>35.34</v>
      </c>
      <c r="Y783" s="55" t="n">
        <f aca="false">IFERROR(G783-F783,"")</f>
        <v>0</v>
      </c>
      <c r="Z783" s="55" t="str">
        <f aca="false">IF(U783&lt;=0,"On Time","Late")</f>
        <v>Late</v>
      </c>
      <c r="AA783" s="55" t="str">
        <f aca="false">TEXT(E783,"yyyy-mm")</f>
        <v>2022-05</v>
      </c>
      <c r="AB783" s="55" t="n">
        <f aca="false">YEAR(E783)</f>
        <v>2022</v>
      </c>
    </row>
    <row r="784" customFormat="false" ht="15" hidden="false" customHeight="true" outlineLevel="0" collapsed="false">
      <c r="A784" s="52" t="s">
        <v>3502</v>
      </c>
      <c r="B784" s="52" t="s">
        <v>944</v>
      </c>
      <c r="C784" s="52" t="s">
        <v>1706</v>
      </c>
      <c r="D784" s="52" t="s">
        <v>3503</v>
      </c>
      <c r="E784" s="53" t="n">
        <v>44929</v>
      </c>
      <c r="F784" s="52" t="s">
        <v>1658</v>
      </c>
      <c r="G784" s="52" t="s">
        <v>2665</v>
      </c>
      <c r="H784" s="52" t="s">
        <v>15</v>
      </c>
      <c r="I784" s="52" t="s">
        <v>20</v>
      </c>
      <c r="J784" s="52" t="s">
        <v>529</v>
      </c>
      <c r="K784" s="52" t="n">
        <v>1214</v>
      </c>
      <c r="L784" s="52" t="n">
        <v>1214</v>
      </c>
      <c r="M784" s="52" t="n">
        <v>575.92</v>
      </c>
      <c r="N784" s="52" t="n">
        <v>10.4</v>
      </c>
      <c r="O784" s="54" t="n">
        <f aca="false">ROUND(M784*(1-N784/100),2)</f>
        <v>516.02</v>
      </c>
      <c r="P784" s="54" t="n">
        <f aca="false">ROUND(O784*L784,2)</f>
        <v>626448.28</v>
      </c>
      <c r="Q784" s="52" t="n">
        <v>307457.52</v>
      </c>
      <c r="R784" s="52" t="s">
        <v>371</v>
      </c>
      <c r="S784" s="54" t="n">
        <f aca="false">IF(K784=0,0,ROUND(L784/K784*100,2))</f>
        <v>100</v>
      </c>
      <c r="T784" s="52" t="s">
        <v>452</v>
      </c>
      <c r="U784" s="52" t="s">
        <v>33</v>
      </c>
      <c r="V784" s="52" t="n">
        <v>318990.76</v>
      </c>
      <c r="W784" s="55" t="n">
        <f aca="false">P784-Q784</f>
        <v>318990.76</v>
      </c>
      <c r="X784" s="55" t="n">
        <f aca="false">IF(P784=0,0,ROUND((P784-Q784)/P784*100,2))</f>
        <v>50.92</v>
      </c>
      <c r="Y784" s="55" t="n">
        <f aca="false">IFERROR(G784-F784,"")</f>
        <v>-1</v>
      </c>
      <c r="Z784" s="55" t="str">
        <f aca="false">IF(U784&lt;=0,"On Time","Late")</f>
        <v>Late</v>
      </c>
      <c r="AA784" s="55" t="str">
        <f aca="false">TEXT(E784,"yyyy-mm")</f>
        <v>2023-01</v>
      </c>
      <c r="AB784" s="55" t="n">
        <f aca="false">YEAR(E784)</f>
        <v>2023</v>
      </c>
    </row>
    <row r="785" customFormat="false" ht="15" hidden="false" customHeight="true" outlineLevel="0" collapsed="false">
      <c r="A785" s="56" t="s">
        <v>3504</v>
      </c>
      <c r="B785" s="56" t="s">
        <v>1369</v>
      </c>
      <c r="C785" s="56" t="s">
        <v>525</v>
      </c>
      <c r="D785" s="56" t="s">
        <v>3505</v>
      </c>
      <c r="E785" s="57" t="n">
        <v>44576</v>
      </c>
      <c r="F785" s="56" t="s">
        <v>3506</v>
      </c>
      <c r="G785" s="56" t="s">
        <v>3507</v>
      </c>
      <c r="H785" s="56" t="s">
        <v>18</v>
      </c>
      <c r="I785" s="56" t="s">
        <v>14</v>
      </c>
      <c r="J785" s="56" t="s">
        <v>1191</v>
      </c>
      <c r="K785" s="56" t="n">
        <v>970</v>
      </c>
      <c r="L785" s="56" t="n">
        <v>970</v>
      </c>
      <c r="M785" s="56" t="n">
        <v>513.74</v>
      </c>
      <c r="N785" s="56" t="n">
        <v>0.4</v>
      </c>
      <c r="O785" s="54" t="n">
        <f aca="false">ROUND(M785*(1-N785/100),2)</f>
        <v>511.69</v>
      </c>
      <c r="P785" s="54" t="n">
        <f aca="false">ROUND(O785*L785,2)</f>
        <v>496339.3</v>
      </c>
      <c r="Q785" s="56" t="n">
        <v>221954.82</v>
      </c>
      <c r="R785" s="56" t="s">
        <v>332</v>
      </c>
      <c r="S785" s="54" t="n">
        <f aca="false">IF(K785=0,0,ROUND(L785/K785*100,2))</f>
        <v>100</v>
      </c>
      <c r="T785" s="56" t="s">
        <v>690</v>
      </c>
      <c r="U785" s="56" t="s">
        <v>10</v>
      </c>
      <c r="V785" s="56" t="n">
        <v>274384.48</v>
      </c>
      <c r="W785" s="55" t="n">
        <f aca="false">P785-Q785</f>
        <v>274384.48</v>
      </c>
      <c r="X785" s="55" t="n">
        <f aca="false">IF(P785=0,0,ROUND((P785-Q785)/P785*100,2))</f>
        <v>55.28</v>
      </c>
      <c r="Y785" s="55" t="n">
        <f aca="false">IFERROR(G785-F785,"")</f>
        <v>2</v>
      </c>
      <c r="Z785" s="55" t="str">
        <f aca="false">IF(U785&lt;=0,"On Time","Late")</f>
        <v>Late</v>
      </c>
      <c r="AA785" s="55" t="str">
        <f aca="false">TEXT(E785,"yyyy-mm")</f>
        <v>2022-01</v>
      </c>
      <c r="AB785" s="55" t="n">
        <f aca="false">YEAR(E785)</f>
        <v>2022</v>
      </c>
    </row>
    <row r="786" customFormat="false" ht="15" hidden="false" customHeight="true" outlineLevel="0" collapsed="false">
      <c r="A786" s="52" t="s">
        <v>3508</v>
      </c>
      <c r="B786" s="52" t="s">
        <v>1574</v>
      </c>
      <c r="C786" s="52" t="s">
        <v>3509</v>
      </c>
      <c r="D786" s="52" t="s">
        <v>3510</v>
      </c>
      <c r="E786" s="53" t="n">
        <v>45326</v>
      </c>
      <c r="F786" s="52" t="s">
        <v>394</v>
      </c>
      <c r="G786" s="52" t="s">
        <v>3511</v>
      </c>
      <c r="H786" s="52" t="s">
        <v>18</v>
      </c>
      <c r="I786" s="52" t="s">
        <v>17</v>
      </c>
      <c r="J786" s="52" t="s">
        <v>1152</v>
      </c>
      <c r="K786" s="52" t="n">
        <v>1519</v>
      </c>
      <c r="L786" s="52" t="n">
        <v>952</v>
      </c>
      <c r="M786" s="52" t="n">
        <v>538.75</v>
      </c>
      <c r="N786" s="52" t="n">
        <v>7.4</v>
      </c>
      <c r="O786" s="54" t="n">
        <f aca="false">ROUND(M786*(1-N786/100),2)</f>
        <v>498.88</v>
      </c>
      <c r="P786" s="54" t="n">
        <f aca="false">ROUND(O786*L786,2)</f>
        <v>474933.76</v>
      </c>
      <c r="Q786" s="52" t="n">
        <v>320394.39</v>
      </c>
      <c r="R786" s="52" t="s">
        <v>396</v>
      </c>
      <c r="S786" s="54" t="n">
        <f aca="false">IF(K786=0,0,ROUND(L786/K786*100,2))</f>
        <v>62.67</v>
      </c>
      <c r="T786" s="52" t="s">
        <v>1016</v>
      </c>
      <c r="U786" s="52" t="s">
        <v>46</v>
      </c>
      <c r="V786" s="52" t="n">
        <v>154539.37</v>
      </c>
      <c r="W786" s="55" t="n">
        <f aca="false">P786-Q786</f>
        <v>154539.37</v>
      </c>
      <c r="X786" s="55" t="n">
        <f aca="false">IF(P786=0,0,ROUND((P786-Q786)/P786*100,2))</f>
        <v>32.54</v>
      </c>
      <c r="Y786" s="55" t="n">
        <f aca="false">IFERROR(G786-F786,"")</f>
        <v>3</v>
      </c>
      <c r="Z786" s="55" t="str">
        <f aca="false">IF(U786&lt;=0,"On Time","Late")</f>
        <v>Late</v>
      </c>
      <c r="AA786" s="55" t="str">
        <f aca="false">TEXT(E786,"yyyy-mm")</f>
        <v>2024-02</v>
      </c>
      <c r="AB786" s="55" t="n">
        <f aca="false">YEAR(E786)</f>
        <v>2024</v>
      </c>
    </row>
    <row r="787" customFormat="false" ht="15" hidden="false" customHeight="true" outlineLevel="0" collapsed="false">
      <c r="A787" s="56" t="s">
        <v>3512</v>
      </c>
      <c r="B787" s="56" t="s">
        <v>3331</v>
      </c>
      <c r="C787" s="56" t="s">
        <v>447</v>
      </c>
      <c r="D787" s="56" t="s">
        <v>3513</v>
      </c>
      <c r="E787" s="57" t="n">
        <v>45096</v>
      </c>
      <c r="F787" s="56" t="s">
        <v>3514</v>
      </c>
      <c r="G787" s="56" t="s">
        <v>2348</v>
      </c>
      <c r="H787" s="56" t="s">
        <v>21</v>
      </c>
      <c r="I787" s="56" t="s">
        <v>25</v>
      </c>
      <c r="J787" s="56" t="s">
        <v>565</v>
      </c>
      <c r="K787" s="56" t="n">
        <v>1952</v>
      </c>
      <c r="L787" s="56" t="n">
        <v>255</v>
      </c>
      <c r="M787" s="56" t="n">
        <v>863.53</v>
      </c>
      <c r="N787" s="56" t="n">
        <v>9.2</v>
      </c>
      <c r="O787" s="54" t="n">
        <f aca="false">ROUND(M787*(1-N787/100),2)</f>
        <v>784.09</v>
      </c>
      <c r="P787" s="54" t="n">
        <f aca="false">ROUND(O787*L787,2)</f>
        <v>199942.95</v>
      </c>
      <c r="Q787" s="56" t="n">
        <v>101489.56</v>
      </c>
      <c r="R787" s="56" t="s">
        <v>396</v>
      </c>
      <c r="S787" s="54" t="n">
        <f aca="false">IF(K787=0,0,ROUND(L787/K787*100,2))</f>
        <v>13.06</v>
      </c>
      <c r="T787" s="56" t="s">
        <v>1230</v>
      </c>
      <c r="U787" s="56" t="s">
        <v>38</v>
      </c>
      <c r="V787" s="56" t="n">
        <v>98453.39</v>
      </c>
      <c r="W787" s="55" t="n">
        <f aca="false">P787-Q787</f>
        <v>98453.39</v>
      </c>
      <c r="X787" s="55" t="n">
        <f aca="false">IF(P787=0,0,ROUND((P787-Q787)/P787*100,2))</f>
        <v>49.24</v>
      </c>
      <c r="Y787" s="55" t="n">
        <f aca="false">IFERROR(G787-F787,"")</f>
        <v>1</v>
      </c>
      <c r="Z787" s="55" t="str">
        <f aca="false">IF(U787&lt;=0,"On Time","Late")</f>
        <v>Late</v>
      </c>
      <c r="AA787" s="55" t="str">
        <f aca="false">TEXT(E787,"yyyy-mm")</f>
        <v>2023-06</v>
      </c>
      <c r="AB787" s="55" t="n">
        <f aca="false">YEAR(E787)</f>
        <v>2023</v>
      </c>
    </row>
    <row r="788" customFormat="false" ht="15" hidden="false" customHeight="true" outlineLevel="0" collapsed="false">
      <c r="A788" s="52" t="s">
        <v>3515</v>
      </c>
      <c r="B788" s="52" t="s">
        <v>2163</v>
      </c>
      <c r="C788" s="52" t="s">
        <v>1687</v>
      </c>
      <c r="D788" s="52" t="s">
        <v>3516</v>
      </c>
      <c r="E788" s="53" t="n">
        <v>45325</v>
      </c>
      <c r="F788" s="52" t="s">
        <v>3409</v>
      </c>
      <c r="G788" s="52" t="s">
        <v>2132</v>
      </c>
      <c r="H788" s="52" t="s">
        <v>12</v>
      </c>
      <c r="I788" s="52" t="s">
        <v>17</v>
      </c>
      <c r="J788" s="52" t="s">
        <v>824</v>
      </c>
      <c r="K788" s="52" t="n">
        <v>1384</v>
      </c>
      <c r="L788" s="52" t="n">
        <v>1384</v>
      </c>
      <c r="M788" s="52" t="n">
        <v>274.73</v>
      </c>
      <c r="N788" s="52" t="n">
        <v>0.8</v>
      </c>
      <c r="O788" s="54" t="n">
        <f aca="false">ROUND(M788*(1-N788/100),2)</f>
        <v>272.53</v>
      </c>
      <c r="P788" s="54" t="n">
        <f aca="false">ROUND(O788*L788,2)</f>
        <v>377181.52</v>
      </c>
      <c r="Q788" s="52" t="n">
        <v>210336.92</v>
      </c>
      <c r="R788" s="52" t="s">
        <v>340</v>
      </c>
      <c r="S788" s="54" t="n">
        <f aca="false">IF(K788=0,0,ROUND(L788/K788*100,2))</f>
        <v>100</v>
      </c>
      <c r="T788" s="52" t="s">
        <v>1497</v>
      </c>
      <c r="U788" s="52" t="s">
        <v>46</v>
      </c>
      <c r="V788" s="52" t="n">
        <v>166844.6</v>
      </c>
      <c r="W788" s="55" t="n">
        <f aca="false">P788-Q788</f>
        <v>166844.6</v>
      </c>
      <c r="X788" s="55" t="n">
        <f aca="false">IF(P788=0,0,ROUND((P788-Q788)/P788*100,2))</f>
        <v>44.23</v>
      </c>
      <c r="Y788" s="55" t="n">
        <f aca="false">IFERROR(G788-F788,"")</f>
        <v>1</v>
      </c>
      <c r="Z788" s="55" t="str">
        <f aca="false">IF(U788&lt;=0,"On Time","Late")</f>
        <v>Late</v>
      </c>
      <c r="AA788" s="55" t="str">
        <f aca="false">TEXT(E788,"yyyy-mm")</f>
        <v>2024-02</v>
      </c>
      <c r="AB788" s="55" t="n">
        <f aca="false">YEAR(E788)</f>
        <v>2024</v>
      </c>
    </row>
    <row r="789" customFormat="false" ht="15" hidden="false" customHeight="true" outlineLevel="0" collapsed="false">
      <c r="A789" s="56" t="s">
        <v>3517</v>
      </c>
      <c r="B789" s="56" t="s">
        <v>1336</v>
      </c>
      <c r="C789" s="56" t="s">
        <v>3518</v>
      </c>
      <c r="D789" s="56" t="s">
        <v>3519</v>
      </c>
      <c r="E789" s="57" t="n">
        <v>45633</v>
      </c>
      <c r="F789" s="56" t="s">
        <v>2736</v>
      </c>
      <c r="G789" s="56" t="s">
        <v>1015</v>
      </c>
      <c r="H789" s="56" t="s">
        <v>15</v>
      </c>
      <c r="I789" s="56" t="s">
        <v>17</v>
      </c>
      <c r="J789" s="56" t="s">
        <v>331</v>
      </c>
      <c r="K789" s="56" t="n">
        <v>1307</v>
      </c>
      <c r="L789" s="56" t="n">
        <v>1307</v>
      </c>
      <c r="M789" s="56" t="n">
        <v>454.41</v>
      </c>
      <c r="N789" s="56" t="n">
        <v>19.9</v>
      </c>
      <c r="O789" s="54" t="n">
        <f aca="false">ROUND(M789*(1-N789/100),2)</f>
        <v>363.98</v>
      </c>
      <c r="P789" s="54" t="n">
        <f aca="false">ROUND(O789*L789,2)</f>
        <v>475721.86</v>
      </c>
      <c r="Q789" s="56" t="n">
        <v>276178.23</v>
      </c>
      <c r="R789" s="56" t="s">
        <v>340</v>
      </c>
      <c r="S789" s="54" t="n">
        <f aca="false">IF(K789=0,0,ROUND(L789/K789*100,2))</f>
        <v>100</v>
      </c>
      <c r="T789" s="56" t="s">
        <v>683</v>
      </c>
      <c r="U789" s="56" t="s">
        <v>56</v>
      </c>
      <c r="V789" s="56" t="n">
        <v>199543.63</v>
      </c>
      <c r="W789" s="55" t="n">
        <f aca="false">P789-Q789</f>
        <v>199543.63</v>
      </c>
      <c r="X789" s="55" t="n">
        <f aca="false">IF(P789=0,0,ROUND((P789-Q789)/P789*100,2))</f>
        <v>41.95</v>
      </c>
      <c r="Y789" s="55" t="n">
        <f aca="false">IFERROR(G789-F789,"")</f>
        <v>1</v>
      </c>
      <c r="Z789" s="55" t="str">
        <f aca="false">IF(U789&lt;=0,"On Time","Late")</f>
        <v>Late</v>
      </c>
      <c r="AA789" s="55" t="str">
        <f aca="false">TEXT(E789,"yyyy-mm")</f>
        <v>2024-12</v>
      </c>
      <c r="AB789" s="55" t="n">
        <f aca="false">YEAR(E789)</f>
        <v>2024</v>
      </c>
    </row>
    <row r="790" customFormat="false" ht="15" hidden="false" customHeight="true" outlineLevel="0" collapsed="false">
      <c r="A790" s="52" t="s">
        <v>3520</v>
      </c>
      <c r="B790" s="52" t="s">
        <v>3521</v>
      </c>
      <c r="C790" s="52" t="s">
        <v>3522</v>
      </c>
      <c r="D790" s="52" t="s">
        <v>3099</v>
      </c>
      <c r="E790" s="53" t="n">
        <v>45480</v>
      </c>
      <c r="F790" s="52" t="s">
        <v>1136</v>
      </c>
      <c r="G790" s="52" t="s">
        <v>1135</v>
      </c>
      <c r="H790" s="52" t="s">
        <v>12</v>
      </c>
      <c r="I790" s="52" t="s">
        <v>14</v>
      </c>
      <c r="J790" s="52" t="s">
        <v>707</v>
      </c>
      <c r="K790" s="52" t="n">
        <v>598</v>
      </c>
      <c r="L790" s="52" t="n">
        <v>598</v>
      </c>
      <c r="M790" s="52" t="n">
        <v>408.56</v>
      </c>
      <c r="N790" s="52" t="n">
        <v>0.2</v>
      </c>
      <c r="O790" s="54" t="n">
        <f aca="false">ROUND(M790*(1-N790/100),2)</f>
        <v>407.74</v>
      </c>
      <c r="P790" s="54" t="n">
        <f aca="false">ROUND(O790*L790,2)</f>
        <v>243828.52</v>
      </c>
      <c r="Q790" s="52" t="n">
        <v>168726.38</v>
      </c>
      <c r="R790" s="52" t="s">
        <v>396</v>
      </c>
      <c r="S790" s="54" t="n">
        <f aca="false">IF(K790=0,0,ROUND(L790/K790*100,2))</f>
        <v>100</v>
      </c>
      <c r="T790" s="52" t="s">
        <v>773</v>
      </c>
      <c r="U790" s="52" t="s">
        <v>51</v>
      </c>
      <c r="V790" s="52" t="n">
        <v>75102.14</v>
      </c>
      <c r="W790" s="55" t="n">
        <f aca="false">P790-Q790</f>
        <v>75102.14</v>
      </c>
      <c r="X790" s="55" t="n">
        <f aca="false">IF(P790=0,0,ROUND((P790-Q790)/P790*100,2))</f>
        <v>30.8</v>
      </c>
      <c r="Y790" s="55" t="n">
        <f aca="false">IFERROR(G790-F790,"")</f>
        <v>1</v>
      </c>
      <c r="Z790" s="55" t="str">
        <f aca="false">IF(U790&lt;=0,"On Time","Late")</f>
        <v>Late</v>
      </c>
      <c r="AA790" s="55" t="str">
        <f aca="false">TEXT(E790,"yyyy-mm")</f>
        <v>2024-07</v>
      </c>
      <c r="AB790" s="55" t="n">
        <f aca="false">YEAR(E790)</f>
        <v>2024</v>
      </c>
    </row>
    <row r="791" customFormat="false" ht="15" hidden="false" customHeight="true" outlineLevel="0" collapsed="false">
      <c r="A791" s="56" t="s">
        <v>3523</v>
      </c>
      <c r="B791" s="56" t="s">
        <v>874</v>
      </c>
      <c r="C791" s="56" t="s">
        <v>3524</v>
      </c>
      <c r="D791" s="56" t="s">
        <v>1962</v>
      </c>
      <c r="E791" s="57" t="n">
        <v>45483</v>
      </c>
      <c r="F791" s="56" t="s">
        <v>3525</v>
      </c>
      <c r="G791" s="56" t="s">
        <v>3526</v>
      </c>
      <c r="H791" s="56" t="s">
        <v>15</v>
      </c>
      <c r="I791" s="56" t="s">
        <v>23</v>
      </c>
      <c r="J791" s="56" t="s">
        <v>678</v>
      </c>
      <c r="K791" s="56" t="n">
        <v>1947</v>
      </c>
      <c r="L791" s="56" t="n">
        <v>1947</v>
      </c>
      <c r="M791" s="56" t="n">
        <v>986.85</v>
      </c>
      <c r="N791" s="56" t="n">
        <v>2.4</v>
      </c>
      <c r="O791" s="54" t="n">
        <f aca="false">ROUND(M791*(1-N791/100),2)</f>
        <v>963.17</v>
      </c>
      <c r="P791" s="54" t="n">
        <f aca="false">ROUND(O791*L791,2)</f>
        <v>1875291.99</v>
      </c>
      <c r="Q791" s="56" t="n">
        <v>1015417.87</v>
      </c>
      <c r="R791" s="56" t="s">
        <v>380</v>
      </c>
      <c r="S791" s="54" t="n">
        <f aca="false">IF(K791=0,0,ROUND(L791/K791*100,2))</f>
        <v>100</v>
      </c>
      <c r="T791" s="56" t="s">
        <v>389</v>
      </c>
      <c r="U791" s="56" t="s">
        <v>51</v>
      </c>
      <c r="V791" s="56" t="n">
        <v>859874.12</v>
      </c>
      <c r="W791" s="55" t="n">
        <f aca="false">P791-Q791</f>
        <v>859874.12</v>
      </c>
      <c r="X791" s="55" t="n">
        <f aca="false">IF(P791=0,0,ROUND((P791-Q791)/P791*100,2))</f>
        <v>45.85</v>
      </c>
      <c r="Y791" s="55" t="n">
        <f aca="false">IFERROR(G791-F791,"")</f>
        <v>1</v>
      </c>
      <c r="Z791" s="55" t="str">
        <f aca="false">IF(U791&lt;=0,"On Time","Late")</f>
        <v>Late</v>
      </c>
      <c r="AA791" s="55" t="str">
        <f aca="false">TEXT(E791,"yyyy-mm")</f>
        <v>2024-07</v>
      </c>
      <c r="AB791" s="55" t="n">
        <f aca="false">YEAR(E791)</f>
        <v>2024</v>
      </c>
    </row>
    <row r="792" customFormat="false" ht="15" hidden="false" customHeight="true" outlineLevel="0" collapsed="false">
      <c r="A792" s="52" t="s">
        <v>3527</v>
      </c>
      <c r="B792" s="52" t="s">
        <v>2694</v>
      </c>
      <c r="C792" s="52" t="s">
        <v>1308</v>
      </c>
      <c r="D792" s="52" t="s">
        <v>2630</v>
      </c>
      <c r="E792" s="53" t="n">
        <v>44871</v>
      </c>
      <c r="F792" s="52" t="s">
        <v>848</v>
      </c>
      <c r="G792" s="52" t="s">
        <v>3528</v>
      </c>
      <c r="H792" s="52" t="s">
        <v>9</v>
      </c>
      <c r="I792" s="52" t="s">
        <v>27</v>
      </c>
      <c r="J792" s="52" t="s">
        <v>920</v>
      </c>
      <c r="K792" s="52" t="n">
        <v>239</v>
      </c>
      <c r="L792" s="52" t="n">
        <v>174</v>
      </c>
      <c r="M792" s="52" t="n">
        <v>936.24</v>
      </c>
      <c r="N792" s="52" t="n">
        <v>15.9</v>
      </c>
      <c r="O792" s="54" t="n">
        <f aca="false">ROUND(M792*(1-N792/100),2)</f>
        <v>787.38</v>
      </c>
      <c r="P792" s="54" t="n">
        <f aca="false">ROUND(O792*L792,2)</f>
        <v>137004.12</v>
      </c>
      <c r="Q792" s="52" t="n">
        <v>95831.23</v>
      </c>
      <c r="R792" s="52" t="s">
        <v>332</v>
      </c>
      <c r="S792" s="54" t="n">
        <f aca="false">IF(K792=0,0,ROUND(L792/K792*100,2))</f>
        <v>72.8</v>
      </c>
      <c r="T792" s="52" t="s">
        <v>333</v>
      </c>
      <c r="U792" s="52" t="s">
        <v>31</v>
      </c>
      <c r="V792" s="52" t="n">
        <v>41172.89</v>
      </c>
      <c r="W792" s="55" t="n">
        <f aca="false">P792-Q792</f>
        <v>41172.89</v>
      </c>
      <c r="X792" s="55" t="n">
        <f aca="false">IF(P792=0,0,ROUND((P792-Q792)/P792*100,2))</f>
        <v>30.05</v>
      </c>
      <c r="Y792" s="55" t="n">
        <f aca="false">IFERROR(G792-F792,"")</f>
        <v>3</v>
      </c>
      <c r="Z792" s="55" t="str">
        <f aca="false">IF(U792&lt;=0,"On Time","Late")</f>
        <v>Late</v>
      </c>
      <c r="AA792" s="55" t="str">
        <f aca="false">TEXT(E792,"yyyy-mm")</f>
        <v>2022-11</v>
      </c>
      <c r="AB792" s="55" t="n">
        <f aca="false">YEAR(E792)</f>
        <v>2022</v>
      </c>
    </row>
    <row r="793" customFormat="false" ht="15" hidden="false" customHeight="true" outlineLevel="0" collapsed="false">
      <c r="A793" s="56" t="s">
        <v>3529</v>
      </c>
      <c r="B793" s="56" t="s">
        <v>2311</v>
      </c>
      <c r="C793" s="56" t="s">
        <v>1530</v>
      </c>
      <c r="D793" s="56" t="s">
        <v>3530</v>
      </c>
      <c r="E793" s="57" t="n">
        <v>44743</v>
      </c>
      <c r="F793" s="56" t="s">
        <v>3295</v>
      </c>
      <c r="G793" s="56" t="s">
        <v>563</v>
      </c>
      <c r="H793" s="56" t="s">
        <v>21</v>
      </c>
      <c r="I793" s="56" t="s">
        <v>14</v>
      </c>
      <c r="J793" s="56" t="s">
        <v>1191</v>
      </c>
      <c r="K793" s="56" t="n">
        <v>1583</v>
      </c>
      <c r="L793" s="56" t="n">
        <v>1583</v>
      </c>
      <c r="M793" s="56" t="n">
        <v>108.12</v>
      </c>
      <c r="N793" s="56" t="n">
        <v>11.2</v>
      </c>
      <c r="O793" s="54" t="n">
        <f aca="false">ROUND(M793*(1-N793/100),2)</f>
        <v>96.01</v>
      </c>
      <c r="P793" s="54" t="n">
        <f aca="false">ROUND(O793*L793,2)</f>
        <v>151983.83</v>
      </c>
      <c r="Q793" s="56" t="n">
        <v>88874.74</v>
      </c>
      <c r="R793" s="56" t="s">
        <v>340</v>
      </c>
      <c r="S793" s="54" t="n">
        <f aca="false">IF(K793=0,0,ROUND(L793/K793*100,2))</f>
        <v>100</v>
      </c>
      <c r="T793" s="56" t="s">
        <v>436</v>
      </c>
      <c r="U793" s="56" t="s">
        <v>26</v>
      </c>
      <c r="V793" s="56" t="n">
        <v>63109.09</v>
      </c>
      <c r="W793" s="55" t="n">
        <f aca="false">P793-Q793</f>
        <v>63109.09</v>
      </c>
      <c r="X793" s="55" t="n">
        <f aca="false">IF(P793=0,0,ROUND((P793-Q793)/P793*100,2))</f>
        <v>41.52</v>
      </c>
      <c r="Y793" s="55" t="n">
        <f aca="false">IFERROR(G793-F793,"")</f>
        <v>1</v>
      </c>
      <c r="Z793" s="55" t="str">
        <f aca="false">IF(U793&lt;=0,"On Time","Late")</f>
        <v>Late</v>
      </c>
      <c r="AA793" s="55" t="str">
        <f aca="false">TEXT(E793,"yyyy-mm")</f>
        <v>2022-07</v>
      </c>
      <c r="AB793" s="55" t="n">
        <f aca="false">YEAR(E793)</f>
        <v>2022</v>
      </c>
    </row>
    <row r="794" customFormat="false" ht="15" hidden="false" customHeight="true" outlineLevel="0" collapsed="false">
      <c r="A794" s="52" t="s">
        <v>3531</v>
      </c>
      <c r="B794" s="52" t="s">
        <v>2495</v>
      </c>
      <c r="C794" s="52" t="s">
        <v>3532</v>
      </c>
      <c r="D794" s="52" t="s">
        <v>1241</v>
      </c>
      <c r="E794" s="53" t="n">
        <v>45333</v>
      </c>
      <c r="F794" s="52" t="s">
        <v>2132</v>
      </c>
      <c r="G794" s="52" t="s">
        <v>2132</v>
      </c>
      <c r="H794" s="52" t="s">
        <v>15</v>
      </c>
      <c r="I794" s="52" t="s">
        <v>20</v>
      </c>
      <c r="J794" s="52" t="s">
        <v>1106</v>
      </c>
      <c r="K794" s="52" t="n">
        <v>1020</v>
      </c>
      <c r="L794" s="52" t="n">
        <v>282</v>
      </c>
      <c r="M794" s="52" t="n">
        <v>904.86</v>
      </c>
      <c r="N794" s="52" t="n">
        <v>6.8</v>
      </c>
      <c r="O794" s="54" t="n">
        <f aca="false">ROUND(M794*(1-N794/100),2)</f>
        <v>843.33</v>
      </c>
      <c r="P794" s="54" t="n">
        <f aca="false">ROUND(O794*L794,2)</f>
        <v>237819.06</v>
      </c>
      <c r="Q794" s="52" t="n">
        <v>122267.22</v>
      </c>
      <c r="R794" s="52" t="s">
        <v>332</v>
      </c>
      <c r="S794" s="54" t="n">
        <f aca="false">IF(K794=0,0,ROUND(L794/K794*100,2))</f>
        <v>27.65</v>
      </c>
      <c r="T794" s="52" t="s">
        <v>999</v>
      </c>
      <c r="U794" s="52" t="s">
        <v>46</v>
      </c>
      <c r="V794" s="52" t="n">
        <v>115551.84</v>
      </c>
      <c r="W794" s="55" t="n">
        <f aca="false">P794-Q794</f>
        <v>115551.84</v>
      </c>
      <c r="X794" s="55" t="n">
        <f aca="false">IF(P794=0,0,ROUND((P794-Q794)/P794*100,2))</f>
        <v>48.59</v>
      </c>
      <c r="Y794" s="55" t="n">
        <f aca="false">IFERROR(G794-F794,"")</f>
        <v>0</v>
      </c>
      <c r="Z794" s="55" t="str">
        <f aca="false">IF(U794&lt;=0,"On Time","Late")</f>
        <v>Late</v>
      </c>
      <c r="AA794" s="55" t="str">
        <f aca="false">TEXT(E794,"yyyy-mm")</f>
        <v>2024-02</v>
      </c>
      <c r="AB794" s="55" t="n">
        <f aca="false">YEAR(E794)</f>
        <v>2024</v>
      </c>
    </row>
    <row r="795" customFormat="false" ht="15" hidden="false" customHeight="true" outlineLevel="0" collapsed="false">
      <c r="A795" s="56" t="s">
        <v>3533</v>
      </c>
      <c r="B795" s="56" t="s">
        <v>2487</v>
      </c>
      <c r="C795" s="56" t="s">
        <v>3534</v>
      </c>
      <c r="D795" s="56" t="s">
        <v>1841</v>
      </c>
      <c r="E795" s="57" t="n">
        <v>45118</v>
      </c>
      <c r="F795" s="56" t="s">
        <v>3535</v>
      </c>
      <c r="G795" s="56" t="s">
        <v>3536</v>
      </c>
      <c r="H795" s="56" t="s">
        <v>15</v>
      </c>
      <c r="I795" s="56" t="s">
        <v>27</v>
      </c>
      <c r="J795" s="56" t="s">
        <v>347</v>
      </c>
      <c r="K795" s="56" t="n">
        <v>1751</v>
      </c>
      <c r="L795" s="56" t="n">
        <v>1751</v>
      </c>
      <c r="M795" s="56" t="n">
        <v>623.83</v>
      </c>
      <c r="N795" s="56" t="n">
        <v>2.3</v>
      </c>
      <c r="O795" s="54" t="n">
        <f aca="false">ROUND(M795*(1-N795/100),2)</f>
        <v>609.48</v>
      </c>
      <c r="P795" s="54" t="n">
        <f aca="false">ROUND(O795*L795,2)</f>
        <v>1067199.48</v>
      </c>
      <c r="Q795" s="56" t="n">
        <v>512923.25</v>
      </c>
      <c r="R795" s="56" t="s">
        <v>332</v>
      </c>
      <c r="S795" s="54" t="n">
        <f aca="false">IF(K795=0,0,ROUND(L795/K795*100,2))</f>
        <v>100</v>
      </c>
      <c r="T795" s="56" t="s">
        <v>690</v>
      </c>
      <c r="U795" s="56" t="s">
        <v>39</v>
      </c>
      <c r="V795" s="56" t="n">
        <v>554276.23</v>
      </c>
      <c r="W795" s="55" t="n">
        <f aca="false">P795-Q795</f>
        <v>554276.23</v>
      </c>
      <c r="X795" s="55" t="n">
        <f aca="false">IF(P795=0,0,ROUND((P795-Q795)/P795*100,2))</f>
        <v>51.94</v>
      </c>
      <c r="Y795" s="55" t="n">
        <f aca="false">IFERROR(G795-F795,"")</f>
        <v>1</v>
      </c>
      <c r="Z795" s="55" t="str">
        <f aca="false">IF(U795&lt;=0,"On Time","Late")</f>
        <v>Late</v>
      </c>
      <c r="AA795" s="55" t="str">
        <f aca="false">TEXT(E795,"yyyy-mm")</f>
        <v>2023-07</v>
      </c>
      <c r="AB795" s="55" t="n">
        <f aca="false">YEAR(E795)</f>
        <v>2023</v>
      </c>
    </row>
    <row r="796" customFormat="false" ht="15" hidden="false" customHeight="true" outlineLevel="0" collapsed="false">
      <c r="A796" s="52" t="s">
        <v>3537</v>
      </c>
      <c r="B796" s="52" t="s">
        <v>1656</v>
      </c>
      <c r="C796" s="52" t="s">
        <v>3538</v>
      </c>
      <c r="D796" s="52" t="s">
        <v>3335</v>
      </c>
      <c r="E796" s="53" t="n">
        <v>45169</v>
      </c>
      <c r="F796" s="52" t="s">
        <v>3373</v>
      </c>
      <c r="G796" s="52" t="s">
        <v>3539</v>
      </c>
      <c r="H796" s="52" t="s">
        <v>21</v>
      </c>
      <c r="I796" s="52" t="s">
        <v>25</v>
      </c>
      <c r="J796" s="52" t="s">
        <v>1844</v>
      </c>
      <c r="K796" s="52" t="n">
        <v>254</v>
      </c>
      <c r="L796" s="52" t="n">
        <v>254</v>
      </c>
      <c r="M796" s="52" t="n">
        <v>81</v>
      </c>
      <c r="N796" s="52" t="n">
        <v>14.3</v>
      </c>
      <c r="O796" s="54" t="n">
        <f aca="false">ROUND(M796*(1-N796/100),2)</f>
        <v>69.42</v>
      </c>
      <c r="P796" s="54" t="n">
        <f aca="false">ROUND(O796*L796,2)</f>
        <v>17632.68</v>
      </c>
      <c r="Q796" s="52" t="n">
        <v>9588.45</v>
      </c>
      <c r="R796" s="52" t="s">
        <v>371</v>
      </c>
      <c r="S796" s="54" t="n">
        <f aca="false">IF(K796=0,0,ROUND(L796/K796*100,2))</f>
        <v>100</v>
      </c>
      <c r="T796" s="52" t="s">
        <v>495</v>
      </c>
      <c r="U796" s="52" t="s">
        <v>40</v>
      </c>
      <c r="V796" s="52" t="n">
        <v>8044.23</v>
      </c>
      <c r="W796" s="55" t="n">
        <f aca="false">P796-Q796</f>
        <v>8044.23</v>
      </c>
      <c r="X796" s="55" t="n">
        <f aca="false">IF(P796=0,0,ROUND((P796-Q796)/P796*100,2))</f>
        <v>45.62</v>
      </c>
      <c r="Y796" s="55" t="n">
        <f aca="false">IFERROR(G796-F796,"")</f>
        <v>3</v>
      </c>
      <c r="Z796" s="55" t="str">
        <f aca="false">IF(U796&lt;=0,"On Time","Late")</f>
        <v>Late</v>
      </c>
      <c r="AA796" s="55" t="str">
        <f aca="false">TEXT(E796,"yyyy-mm")</f>
        <v>2023-08</v>
      </c>
      <c r="AB796" s="55" t="n">
        <f aca="false">YEAR(E796)</f>
        <v>2023</v>
      </c>
    </row>
    <row r="797" customFormat="false" ht="15" hidden="false" customHeight="true" outlineLevel="0" collapsed="false">
      <c r="A797" s="56" t="s">
        <v>3540</v>
      </c>
      <c r="B797" s="56" t="s">
        <v>503</v>
      </c>
      <c r="C797" s="56" t="s">
        <v>3344</v>
      </c>
      <c r="D797" s="56" t="s">
        <v>2761</v>
      </c>
      <c r="E797" s="57" t="n">
        <v>45121</v>
      </c>
      <c r="F797" s="56" t="s">
        <v>3541</v>
      </c>
      <c r="G797" s="56" t="s">
        <v>3542</v>
      </c>
      <c r="H797" s="56" t="s">
        <v>21</v>
      </c>
      <c r="I797" s="56" t="s">
        <v>23</v>
      </c>
      <c r="J797" s="56" t="s">
        <v>1152</v>
      </c>
      <c r="K797" s="56" t="n">
        <v>1102</v>
      </c>
      <c r="L797" s="56" t="n">
        <v>1102</v>
      </c>
      <c r="M797" s="56" t="n">
        <v>568.2</v>
      </c>
      <c r="N797" s="56" t="n">
        <v>3.2</v>
      </c>
      <c r="O797" s="54" t="n">
        <f aca="false">ROUND(M797*(1-N797/100),2)</f>
        <v>550.02</v>
      </c>
      <c r="P797" s="54" t="n">
        <f aca="false">ROUND(O797*L797,2)</f>
        <v>606122.04</v>
      </c>
      <c r="Q797" s="56" t="n">
        <v>283621.79</v>
      </c>
      <c r="R797" s="56" t="s">
        <v>332</v>
      </c>
      <c r="S797" s="54" t="n">
        <f aca="false">IF(K797=0,0,ROUND(L797/K797*100,2))</f>
        <v>100</v>
      </c>
      <c r="T797" s="56" t="s">
        <v>566</v>
      </c>
      <c r="U797" s="56" t="s">
        <v>39</v>
      </c>
      <c r="V797" s="56" t="n">
        <v>322500.25</v>
      </c>
      <c r="W797" s="55" t="n">
        <f aca="false">P797-Q797</f>
        <v>322500.25</v>
      </c>
      <c r="X797" s="55" t="n">
        <f aca="false">IF(P797=0,0,ROUND((P797-Q797)/P797*100,2))</f>
        <v>53.21</v>
      </c>
      <c r="Y797" s="55" t="n">
        <f aca="false">IFERROR(G797-F797,"")</f>
        <v>1</v>
      </c>
      <c r="Z797" s="55" t="str">
        <f aca="false">IF(U797&lt;=0,"On Time","Late")</f>
        <v>Late</v>
      </c>
      <c r="AA797" s="55" t="str">
        <f aca="false">TEXT(E797,"yyyy-mm")</f>
        <v>2023-07</v>
      </c>
      <c r="AB797" s="55" t="n">
        <f aca="false">YEAR(E797)</f>
        <v>2023</v>
      </c>
    </row>
    <row r="798" customFormat="false" ht="15" hidden="false" customHeight="true" outlineLevel="0" collapsed="false">
      <c r="A798" s="52" t="s">
        <v>3543</v>
      </c>
      <c r="B798" s="52" t="s">
        <v>2337</v>
      </c>
      <c r="C798" s="52" t="s">
        <v>3544</v>
      </c>
      <c r="D798" s="52" t="s">
        <v>2147</v>
      </c>
      <c r="E798" s="53" t="n">
        <v>44937</v>
      </c>
      <c r="F798" s="52" t="s">
        <v>1566</v>
      </c>
      <c r="G798" s="52" t="s">
        <v>1567</v>
      </c>
      <c r="H798" s="52" t="s">
        <v>12</v>
      </c>
      <c r="I798" s="52" t="s">
        <v>17</v>
      </c>
      <c r="J798" s="52" t="s">
        <v>536</v>
      </c>
      <c r="K798" s="52" t="n">
        <v>1233</v>
      </c>
      <c r="L798" s="52" t="n">
        <v>1233</v>
      </c>
      <c r="M798" s="52" t="n">
        <v>282.77</v>
      </c>
      <c r="N798" s="52" t="n">
        <v>2.7</v>
      </c>
      <c r="O798" s="54" t="n">
        <f aca="false">ROUND(M798*(1-N798/100),2)</f>
        <v>275.14</v>
      </c>
      <c r="P798" s="54" t="n">
        <f aca="false">ROUND(O798*L798,2)</f>
        <v>339247.62</v>
      </c>
      <c r="Q798" s="52" t="n">
        <v>198507.2</v>
      </c>
      <c r="R798" s="52" t="s">
        <v>340</v>
      </c>
      <c r="S798" s="54" t="n">
        <f aca="false">IF(K798=0,0,ROUND(L798/K798*100,2))</f>
        <v>100</v>
      </c>
      <c r="T798" s="52" t="s">
        <v>766</v>
      </c>
      <c r="U798" s="52" t="s">
        <v>33</v>
      </c>
      <c r="V798" s="52" t="n">
        <v>140740.42</v>
      </c>
      <c r="W798" s="55" t="n">
        <f aca="false">P798-Q798</f>
        <v>140740.42</v>
      </c>
      <c r="X798" s="55" t="n">
        <f aca="false">IF(P798=0,0,ROUND((P798-Q798)/P798*100,2))</f>
        <v>41.49</v>
      </c>
      <c r="Y798" s="55" t="n">
        <f aca="false">IFERROR(G798-F798,"")</f>
        <v>1</v>
      </c>
      <c r="Z798" s="55" t="str">
        <f aca="false">IF(U798&lt;=0,"On Time","Late")</f>
        <v>Late</v>
      </c>
      <c r="AA798" s="55" t="str">
        <f aca="false">TEXT(E798,"yyyy-mm")</f>
        <v>2023-01</v>
      </c>
      <c r="AB798" s="55" t="n">
        <f aca="false">YEAR(E798)</f>
        <v>2023</v>
      </c>
    </row>
    <row r="799" customFormat="false" ht="15" hidden="false" customHeight="true" outlineLevel="0" collapsed="false">
      <c r="A799" s="56" t="s">
        <v>3545</v>
      </c>
      <c r="B799" s="56" t="s">
        <v>1352</v>
      </c>
      <c r="C799" s="56" t="s">
        <v>2754</v>
      </c>
      <c r="D799" s="56" t="s">
        <v>3546</v>
      </c>
      <c r="E799" s="57" t="n">
        <v>45531</v>
      </c>
      <c r="F799" s="56" t="s">
        <v>1052</v>
      </c>
      <c r="G799" s="56" t="s">
        <v>338</v>
      </c>
      <c r="H799" s="56" t="s">
        <v>12</v>
      </c>
      <c r="I799" s="56" t="s">
        <v>23</v>
      </c>
      <c r="J799" s="56" t="s">
        <v>451</v>
      </c>
      <c r="K799" s="56" t="n">
        <v>1632</v>
      </c>
      <c r="L799" s="56" t="n">
        <v>1632</v>
      </c>
      <c r="M799" s="56" t="n">
        <v>929.25</v>
      </c>
      <c r="N799" s="56" t="n">
        <v>16.2</v>
      </c>
      <c r="O799" s="54" t="n">
        <f aca="false">ROUND(M799*(1-N799/100),2)</f>
        <v>778.71</v>
      </c>
      <c r="P799" s="54" t="n">
        <f aca="false">ROUND(O799*L799,2)</f>
        <v>1270854.72</v>
      </c>
      <c r="Q799" s="56" t="n">
        <v>888510.1</v>
      </c>
      <c r="R799" s="56" t="s">
        <v>380</v>
      </c>
      <c r="S799" s="54" t="n">
        <f aca="false">IF(K799=0,0,ROUND(L799/K799*100,2))</f>
        <v>100</v>
      </c>
      <c r="T799" s="56" t="s">
        <v>452</v>
      </c>
      <c r="U799" s="56" t="s">
        <v>52</v>
      </c>
      <c r="V799" s="56" t="n">
        <v>382344.62</v>
      </c>
      <c r="W799" s="55" t="n">
        <f aca="false">P799-Q799</f>
        <v>382344.62</v>
      </c>
      <c r="X799" s="55" t="n">
        <f aca="false">IF(P799=0,0,ROUND((P799-Q799)/P799*100,2))</f>
        <v>30.09</v>
      </c>
      <c r="Y799" s="55" t="n">
        <f aca="false">IFERROR(G799-F799,"")</f>
        <v>-1</v>
      </c>
      <c r="Z799" s="55" t="str">
        <f aca="false">IF(U799&lt;=0,"On Time","Late")</f>
        <v>Late</v>
      </c>
      <c r="AA799" s="55" t="str">
        <f aca="false">TEXT(E799,"yyyy-mm")</f>
        <v>2024-08</v>
      </c>
      <c r="AB799" s="55" t="n">
        <f aca="false">YEAR(E799)</f>
        <v>2024</v>
      </c>
    </row>
    <row r="800" customFormat="false" ht="15" hidden="false" customHeight="true" outlineLevel="0" collapsed="false">
      <c r="A800" s="52" t="s">
        <v>3547</v>
      </c>
      <c r="B800" s="52" t="s">
        <v>3548</v>
      </c>
      <c r="C800" s="52" t="s">
        <v>1861</v>
      </c>
      <c r="D800" s="52" t="s">
        <v>1776</v>
      </c>
      <c r="E800" s="53" t="n">
        <v>44789</v>
      </c>
      <c r="F800" s="52" t="s">
        <v>811</v>
      </c>
      <c r="G800" s="52" t="s">
        <v>3446</v>
      </c>
      <c r="H800" s="52" t="s">
        <v>12</v>
      </c>
      <c r="I800" s="52" t="s">
        <v>14</v>
      </c>
      <c r="J800" s="52" t="s">
        <v>1191</v>
      </c>
      <c r="K800" s="52" t="n">
        <v>1060</v>
      </c>
      <c r="L800" s="52" t="n">
        <v>1060</v>
      </c>
      <c r="M800" s="52" t="n">
        <v>287.26</v>
      </c>
      <c r="N800" s="52" t="n">
        <v>9.3</v>
      </c>
      <c r="O800" s="54" t="n">
        <f aca="false">ROUND(M800*(1-N800/100),2)</f>
        <v>260.54</v>
      </c>
      <c r="P800" s="54" t="n">
        <f aca="false">ROUND(O800*L800,2)</f>
        <v>276172.4</v>
      </c>
      <c r="Q800" s="52" t="n">
        <v>187453.98</v>
      </c>
      <c r="R800" s="52" t="s">
        <v>396</v>
      </c>
      <c r="S800" s="54" t="n">
        <f aca="false">IF(K800=0,0,ROUND(L800/K800*100,2))</f>
        <v>100</v>
      </c>
      <c r="T800" s="52" t="s">
        <v>372</v>
      </c>
      <c r="U800" s="52" t="s">
        <v>28</v>
      </c>
      <c r="V800" s="52" t="n">
        <v>88718.42</v>
      </c>
      <c r="W800" s="55" t="n">
        <f aca="false">P800-Q800</f>
        <v>88718.42</v>
      </c>
      <c r="X800" s="55" t="n">
        <f aca="false">IF(P800=0,0,ROUND((P800-Q800)/P800*100,2))</f>
        <v>32.12</v>
      </c>
      <c r="Y800" s="55" t="n">
        <f aca="false">IFERROR(G800-F800,"")</f>
        <v>2</v>
      </c>
      <c r="Z800" s="55" t="str">
        <f aca="false">IF(U800&lt;=0,"On Time","Late")</f>
        <v>Late</v>
      </c>
      <c r="AA800" s="55" t="str">
        <f aca="false">TEXT(E800,"yyyy-mm")</f>
        <v>2022-08</v>
      </c>
      <c r="AB800" s="55" t="n">
        <f aca="false">YEAR(E800)</f>
        <v>2022</v>
      </c>
    </row>
    <row r="801" customFormat="false" ht="15" hidden="false" customHeight="true" outlineLevel="0" collapsed="false">
      <c r="A801" s="56" t="s">
        <v>3549</v>
      </c>
      <c r="B801" s="56" t="s">
        <v>2297</v>
      </c>
      <c r="C801" s="56" t="s">
        <v>814</v>
      </c>
      <c r="D801" s="56" t="s">
        <v>1620</v>
      </c>
      <c r="E801" s="57" t="n">
        <v>45096</v>
      </c>
      <c r="F801" s="56" t="s">
        <v>3550</v>
      </c>
      <c r="G801" s="56" t="s">
        <v>3551</v>
      </c>
      <c r="H801" s="56" t="s">
        <v>9</v>
      </c>
      <c r="I801" s="56" t="s">
        <v>14</v>
      </c>
      <c r="J801" s="56" t="s">
        <v>354</v>
      </c>
      <c r="K801" s="56" t="n">
        <v>456</v>
      </c>
      <c r="L801" s="56" t="n">
        <v>456</v>
      </c>
      <c r="M801" s="56" t="n">
        <v>860.83</v>
      </c>
      <c r="N801" s="56" t="n">
        <v>3.2</v>
      </c>
      <c r="O801" s="54" t="n">
        <f aca="false">ROUND(M801*(1-N801/100),2)</f>
        <v>833.28</v>
      </c>
      <c r="P801" s="54" t="n">
        <f aca="false">ROUND(O801*L801,2)</f>
        <v>379975.68</v>
      </c>
      <c r="Q801" s="56" t="n">
        <v>197751.51</v>
      </c>
      <c r="R801" s="56" t="s">
        <v>396</v>
      </c>
      <c r="S801" s="54" t="n">
        <f aca="false">IF(K801=0,0,ROUND(L801/K801*100,2))</f>
        <v>100</v>
      </c>
      <c r="T801" s="56" t="s">
        <v>537</v>
      </c>
      <c r="U801" s="56" t="s">
        <v>38</v>
      </c>
      <c r="V801" s="56" t="n">
        <v>182224.17</v>
      </c>
      <c r="W801" s="55" t="n">
        <f aca="false">P801-Q801</f>
        <v>182224.17</v>
      </c>
      <c r="X801" s="55" t="n">
        <f aca="false">IF(P801=0,0,ROUND((P801-Q801)/P801*100,2))</f>
        <v>47.96</v>
      </c>
      <c r="Y801" s="55" t="n">
        <f aca="false">IFERROR(G801-F801,"")</f>
        <v>1</v>
      </c>
      <c r="Z801" s="55" t="str">
        <f aca="false">IF(U801&lt;=0,"On Time","Late")</f>
        <v>Late</v>
      </c>
      <c r="AA801" s="55" t="str">
        <f aca="false">TEXT(E801,"yyyy-mm")</f>
        <v>2023-06</v>
      </c>
      <c r="AB801" s="55" t="n">
        <f aca="false">YEAR(E801)</f>
        <v>2023</v>
      </c>
    </row>
    <row r="802" customFormat="false" ht="15" hidden="false" customHeight="true" outlineLevel="0" collapsed="false">
      <c r="A802" s="52" t="s">
        <v>3552</v>
      </c>
      <c r="B802" s="52" t="s">
        <v>692</v>
      </c>
      <c r="C802" s="52" t="s">
        <v>3553</v>
      </c>
      <c r="D802" s="52" t="s">
        <v>3554</v>
      </c>
      <c r="E802" s="53" t="n">
        <v>45622</v>
      </c>
      <c r="F802" s="52" t="s">
        <v>1409</v>
      </c>
      <c r="G802" s="52" t="s">
        <v>1409</v>
      </c>
      <c r="H802" s="52" t="s">
        <v>12</v>
      </c>
      <c r="I802" s="52" t="s">
        <v>23</v>
      </c>
      <c r="J802" s="52" t="s">
        <v>347</v>
      </c>
      <c r="K802" s="52" t="n">
        <v>555</v>
      </c>
      <c r="L802" s="52" t="n">
        <v>555</v>
      </c>
      <c r="M802" s="52" t="n">
        <v>319.79</v>
      </c>
      <c r="N802" s="52" t="n">
        <v>8.4</v>
      </c>
      <c r="O802" s="54" t="n">
        <f aca="false">ROUND(M802*(1-N802/100),2)</f>
        <v>292.93</v>
      </c>
      <c r="P802" s="54" t="n">
        <f aca="false">ROUND(O802*L802,2)</f>
        <v>162576.15</v>
      </c>
      <c r="Q802" s="52" t="n">
        <v>90158.35</v>
      </c>
      <c r="R802" s="52" t="s">
        <v>332</v>
      </c>
      <c r="S802" s="54" t="n">
        <f aca="false">IF(K802=0,0,ROUND(L802/K802*100,2))</f>
        <v>100</v>
      </c>
      <c r="T802" s="52" t="s">
        <v>333</v>
      </c>
      <c r="U802" s="52" t="s">
        <v>55</v>
      </c>
      <c r="V802" s="52" t="n">
        <v>72417.8</v>
      </c>
      <c r="W802" s="55" t="n">
        <f aca="false">P802-Q802</f>
        <v>72417.8</v>
      </c>
      <c r="X802" s="55" t="n">
        <f aca="false">IF(P802=0,0,ROUND((P802-Q802)/P802*100,2))</f>
        <v>44.54</v>
      </c>
      <c r="Y802" s="55" t="n">
        <f aca="false">IFERROR(G802-F802,"")</f>
        <v>0</v>
      </c>
      <c r="Z802" s="55" t="str">
        <f aca="false">IF(U802&lt;=0,"On Time","Late")</f>
        <v>Late</v>
      </c>
      <c r="AA802" s="55" t="str">
        <f aca="false">TEXT(E802,"yyyy-mm")</f>
        <v>2024-11</v>
      </c>
      <c r="AB802" s="55" t="n">
        <f aca="false">YEAR(E802)</f>
        <v>2024</v>
      </c>
    </row>
    <row r="803" customFormat="false" ht="15" hidden="false" customHeight="true" outlineLevel="0" collapsed="false">
      <c r="A803" s="56" t="s">
        <v>3555</v>
      </c>
      <c r="B803" s="56" t="s">
        <v>1307</v>
      </c>
      <c r="C803" s="56" t="s">
        <v>686</v>
      </c>
      <c r="D803" s="56" t="s">
        <v>3556</v>
      </c>
      <c r="E803" s="57" t="n">
        <v>44762</v>
      </c>
      <c r="F803" s="56" t="s">
        <v>3557</v>
      </c>
      <c r="G803" s="56" t="s">
        <v>1236</v>
      </c>
      <c r="H803" s="56" t="s">
        <v>15</v>
      </c>
      <c r="I803" s="56" t="s">
        <v>17</v>
      </c>
      <c r="J803" s="56" t="s">
        <v>854</v>
      </c>
      <c r="K803" s="56" t="n">
        <v>485</v>
      </c>
      <c r="L803" s="56" t="n">
        <v>325</v>
      </c>
      <c r="M803" s="56" t="n">
        <v>948.94</v>
      </c>
      <c r="N803" s="56" t="n">
        <v>0.6</v>
      </c>
      <c r="O803" s="54" t="n">
        <f aca="false">ROUND(M803*(1-N803/100),2)</f>
        <v>943.25</v>
      </c>
      <c r="P803" s="54" t="n">
        <f aca="false">ROUND(O803*L803,2)</f>
        <v>306556.25</v>
      </c>
      <c r="Q803" s="56" t="n">
        <v>140077.31</v>
      </c>
      <c r="R803" s="56" t="s">
        <v>340</v>
      </c>
      <c r="S803" s="54" t="n">
        <f aca="false">IF(K803=0,0,ROUND(L803/K803*100,2))</f>
        <v>67.01</v>
      </c>
      <c r="T803" s="56" t="s">
        <v>372</v>
      </c>
      <c r="U803" s="56" t="s">
        <v>26</v>
      </c>
      <c r="V803" s="56" t="n">
        <v>166478.94</v>
      </c>
      <c r="W803" s="55" t="n">
        <f aca="false">P803-Q803</f>
        <v>166478.94</v>
      </c>
      <c r="X803" s="55" t="n">
        <f aca="false">IF(P803=0,0,ROUND((P803-Q803)/P803*100,2))</f>
        <v>54.31</v>
      </c>
      <c r="Y803" s="55" t="n">
        <f aca="false">IFERROR(G803-F803,"")</f>
        <v>2</v>
      </c>
      <c r="Z803" s="55" t="str">
        <f aca="false">IF(U803&lt;=0,"On Time","Late")</f>
        <v>Late</v>
      </c>
      <c r="AA803" s="55" t="str">
        <f aca="false">TEXT(E803,"yyyy-mm")</f>
        <v>2022-07</v>
      </c>
      <c r="AB803" s="55" t="n">
        <f aca="false">YEAR(E803)</f>
        <v>2022</v>
      </c>
    </row>
    <row r="804" customFormat="false" ht="15" hidden="false" customHeight="true" outlineLevel="0" collapsed="false">
      <c r="A804" s="52" t="s">
        <v>3558</v>
      </c>
      <c r="B804" s="52" t="s">
        <v>1907</v>
      </c>
      <c r="C804" s="52" t="s">
        <v>3559</v>
      </c>
      <c r="D804" s="52" t="s">
        <v>2029</v>
      </c>
      <c r="E804" s="53" t="n">
        <v>44621</v>
      </c>
      <c r="F804" s="52" t="s">
        <v>3377</v>
      </c>
      <c r="G804" s="52" t="s">
        <v>978</v>
      </c>
      <c r="H804" s="52" t="s">
        <v>9</v>
      </c>
      <c r="I804" s="52" t="s">
        <v>25</v>
      </c>
      <c r="J804" s="52" t="s">
        <v>1405</v>
      </c>
      <c r="K804" s="52" t="n">
        <v>397</v>
      </c>
      <c r="L804" s="52" t="n">
        <v>397</v>
      </c>
      <c r="M804" s="52" t="n">
        <v>920.9</v>
      </c>
      <c r="N804" s="52" t="n">
        <v>0.7</v>
      </c>
      <c r="O804" s="54" t="n">
        <f aca="false">ROUND(M804*(1-N804/100),2)</f>
        <v>914.45</v>
      </c>
      <c r="P804" s="54" t="n">
        <f aca="false">ROUND(O804*L804,2)</f>
        <v>363036.65</v>
      </c>
      <c r="Q804" s="52" t="n">
        <v>217705.47</v>
      </c>
      <c r="R804" s="52" t="s">
        <v>340</v>
      </c>
      <c r="S804" s="54" t="n">
        <f aca="false">IF(K804=0,0,ROUND(L804/K804*100,2))</f>
        <v>100</v>
      </c>
      <c r="T804" s="52" t="s">
        <v>683</v>
      </c>
      <c r="U804" s="52" t="s">
        <v>16</v>
      </c>
      <c r="V804" s="52" t="n">
        <v>145331.18</v>
      </c>
      <c r="W804" s="55" t="n">
        <f aca="false">P804-Q804</f>
        <v>145331.18</v>
      </c>
      <c r="X804" s="55" t="n">
        <f aca="false">IF(P804=0,0,ROUND((P804-Q804)/P804*100,2))</f>
        <v>40.03</v>
      </c>
      <c r="Y804" s="55" t="n">
        <f aca="false">IFERROR(G804-F804,"")</f>
        <v>1</v>
      </c>
      <c r="Z804" s="55" t="str">
        <f aca="false">IF(U804&lt;=0,"On Time","Late")</f>
        <v>Late</v>
      </c>
      <c r="AA804" s="55" t="str">
        <f aca="false">TEXT(E804,"yyyy-mm")</f>
        <v>2022-03</v>
      </c>
      <c r="AB804" s="55" t="n">
        <f aca="false">YEAR(E804)</f>
        <v>2022</v>
      </c>
    </row>
    <row r="805" customFormat="false" ht="15" hidden="false" customHeight="true" outlineLevel="0" collapsed="false">
      <c r="A805" s="56" t="s">
        <v>3560</v>
      </c>
      <c r="B805" s="56" t="s">
        <v>3561</v>
      </c>
      <c r="C805" s="56" t="s">
        <v>992</v>
      </c>
      <c r="D805" s="56" t="s">
        <v>3530</v>
      </c>
      <c r="E805" s="57" t="n">
        <v>45441</v>
      </c>
      <c r="F805" s="56" t="s">
        <v>3562</v>
      </c>
      <c r="G805" s="56" t="s">
        <v>3562</v>
      </c>
      <c r="H805" s="56" t="s">
        <v>9</v>
      </c>
      <c r="I805" s="56" t="s">
        <v>20</v>
      </c>
      <c r="J805" s="56" t="s">
        <v>975</v>
      </c>
      <c r="K805" s="56" t="n">
        <v>1376</v>
      </c>
      <c r="L805" s="56" t="n">
        <v>1376</v>
      </c>
      <c r="M805" s="56" t="n">
        <v>738.25</v>
      </c>
      <c r="N805" s="56" t="n">
        <v>1.5</v>
      </c>
      <c r="O805" s="54" t="n">
        <f aca="false">ROUND(M805*(1-N805/100),2)</f>
        <v>727.18</v>
      </c>
      <c r="P805" s="54" t="n">
        <f aca="false">ROUND(O805*L805,2)</f>
        <v>1000599.68</v>
      </c>
      <c r="Q805" s="56" t="n">
        <v>693231.16</v>
      </c>
      <c r="R805" s="56" t="s">
        <v>332</v>
      </c>
      <c r="S805" s="54" t="n">
        <f aca="false">IF(K805=0,0,ROUND(L805/K805*100,2))</f>
        <v>100</v>
      </c>
      <c r="T805" s="56" t="s">
        <v>333</v>
      </c>
      <c r="U805" s="56" t="s">
        <v>49</v>
      </c>
      <c r="V805" s="56" t="n">
        <v>307368.52</v>
      </c>
      <c r="W805" s="55" t="n">
        <f aca="false">P805-Q805</f>
        <v>307368.52</v>
      </c>
      <c r="X805" s="55" t="n">
        <f aca="false">IF(P805=0,0,ROUND((P805-Q805)/P805*100,2))</f>
        <v>30.72</v>
      </c>
      <c r="Y805" s="55" t="n">
        <f aca="false">IFERROR(G805-F805,"")</f>
        <v>0</v>
      </c>
      <c r="Z805" s="55" t="str">
        <f aca="false">IF(U805&lt;=0,"On Time","Late")</f>
        <v>Late</v>
      </c>
      <c r="AA805" s="55" t="str">
        <f aca="false">TEXT(E805,"yyyy-mm")</f>
        <v>2024-05</v>
      </c>
      <c r="AB805" s="55" t="n">
        <f aca="false">YEAR(E805)</f>
        <v>2024</v>
      </c>
    </row>
    <row r="806" customFormat="false" ht="15" hidden="false" customHeight="true" outlineLevel="0" collapsed="false">
      <c r="A806" s="52" t="s">
        <v>3563</v>
      </c>
      <c r="B806" s="52" t="s">
        <v>1041</v>
      </c>
      <c r="C806" s="52" t="s">
        <v>3564</v>
      </c>
      <c r="D806" s="52" t="s">
        <v>2288</v>
      </c>
      <c r="E806" s="53" t="n">
        <v>44716</v>
      </c>
      <c r="F806" s="52" t="s">
        <v>1316</v>
      </c>
      <c r="G806" s="52" t="s">
        <v>2305</v>
      </c>
      <c r="H806" s="52" t="s">
        <v>9</v>
      </c>
      <c r="I806" s="52" t="s">
        <v>14</v>
      </c>
      <c r="J806" s="52" t="s">
        <v>1032</v>
      </c>
      <c r="K806" s="52" t="n">
        <v>691</v>
      </c>
      <c r="L806" s="52" t="n">
        <v>691</v>
      </c>
      <c r="M806" s="52" t="n">
        <v>51.4</v>
      </c>
      <c r="N806" s="52" t="n">
        <v>19.3</v>
      </c>
      <c r="O806" s="54" t="n">
        <f aca="false">ROUND(M806*(1-N806/100),2)</f>
        <v>41.48</v>
      </c>
      <c r="P806" s="54" t="n">
        <f aca="false">ROUND(O806*L806,2)</f>
        <v>28662.68</v>
      </c>
      <c r="Q806" s="52" t="n">
        <v>14510.61</v>
      </c>
      <c r="R806" s="52" t="s">
        <v>371</v>
      </c>
      <c r="S806" s="54" t="n">
        <f aca="false">IF(K806=0,0,ROUND(L806/K806*100,2))</f>
        <v>100</v>
      </c>
      <c r="T806" s="52" t="s">
        <v>412</v>
      </c>
      <c r="U806" s="52" t="s">
        <v>24</v>
      </c>
      <c r="V806" s="52" t="n">
        <v>14152.07</v>
      </c>
      <c r="W806" s="55" t="n">
        <f aca="false">P806-Q806</f>
        <v>14152.07</v>
      </c>
      <c r="X806" s="55" t="n">
        <f aca="false">IF(P806=0,0,ROUND((P806-Q806)/P806*100,2))</f>
        <v>49.37</v>
      </c>
      <c r="Y806" s="55" t="n">
        <f aca="false">IFERROR(G806-F806,"")</f>
        <v>1</v>
      </c>
      <c r="Z806" s="55" t="str">
        <f aca="false">IF(U806&lt;=0,"On Time","Late")</f>
        <v>Late</v>
      </c>
      <c r="AA806" s="55" t="str">
        <f aca="false">TEXT(E806,"yyyy-mm")</f>
        <v>2022-06</v>
      </c>
      <c r="AB806" s="55" t="n">
        <f aca="false">YEAR(E806)</f>
        <v>2022</v>
      </c>
    </row>
    <row r="807" customFormat="false" ht="15" hidden="false" customHeight="true" outlineLevel="0" collapsed="false">
      <c r="A807" s="56" t="s">
        <v>3565</v>
      </c>
      <c r="B807" s="56" t="s">
        <v>3162</v>
      </c>
      <c r="C807" s="56" t="s">
        <v>2914</v>
      </c>
      <c r="D807" s="56" t="s">
        <v>2075</v>
      </c>
      <c r="E807" s="57" t="n">
        <v>45162</v>
      </c>
      <c r="F807" s="56" t="s">
        <v>2497</v>
      </c>
      <c r="G807" s="56" t="s">
        <v>2497</v>
      </c>
      <c r="H807" s="56" t="s">
        <v>18</v>
      </c>
      <c r="I807" s="56" t="s">
        <v>27</v>
      </c>
      <c r="J807" s="56" t="s">
        <v>2791</v>
      </c>
      <c r="K807" s="56" t="n">
        <v>1059</v>
      </c>
      <c r="L807" s="56" t="n">
        <v>1059</v>
      </c>
      <c r="M807" s="56" t="n">
        <v>315.65</v>
      </c>
      <c r="N807" s="56" t="n">
        <v>9.2</v>
      </c>
      <c r="O807" s="54" t="n">
        <f aca="false">ROUND(M807*(1-N807/100),2)</f>
        <v>286.61</v>
      </c>
      <c r="P807" s="54" t="n">
        <f aca="false">ROUND(O807*L807,2)</f>
        <v>303519.99</v>
      </c>
      <c r="Q807" s="56" t="n">
        <v>158413.37</v>
      </c>
      <c r="R807" s="56" t="s">
        <v>371</v>
      </c>
      <c r="S807" s="54" t="n">
        <f aca="false">IF(K807=0,0,ROUND(L807/K807*100,2))</f>
        <v>100</v>
      </c>
      <c r="T807" s="56" t="s">
        <v>420</v>
      </c>
      <c r="U807" s="56" t="s">
        <v>40</v>
      </c>
      <c r="V807" s="56" t="n">
        <v>145106.62</v>
      </c>
      <c r="W807" s="55" t="n">
        <f aca="false">P807-Q807</f>
        <v>145106.62</v>
      </c>
      <c r="X807" s="55" t="n">
        <f aca="false">IF(P807=0,0,ROUND((P807-Q807)/P807*100,2))</f>
        <v>47.81</v>
      </c>
      <c r="Y807" s="55" t="n">
        <f aca="false">IFERROR(G807-F807,"")</f>
        <v>0</v>
      </c>
      <c r="Z807" s="55" t="str">
        <f aca="false">IF(U807&lt;=0,"On Time","Late")</f>
        <v>Late</v>
      </c>
      <c r="AA807" s="55" t="str">
        <f aca="false">TEXT(E807,"yyyy-mm")</f>
        <v>2023-08</v>
      </c>
      <c r="AB807" s="55" t="n">
        <f aca="false">YEAR(E807)</f>
        <v>2023</v>
      </c>
    </row>
    <row r="808" customFormat="false" ht="15" hidden="false" customHeight="true" outlineLevel="0" collapsed="false">
      <c r="A808" s="52" t="s">
        <v>3566</v>
      </c>
      <c r="B808" s="52" t="s">
        <v>2201</v>
      </c>
      <c r="C808" s="52" t="s">
        <v>3567</v>
      </c>
      <c r="D808" s="52" t="s">
        <v>1787</v>
      </c>
      <c r="E808" s="53" t="n">
        <v>44938</v>
      </c>
      <c r="F808" s="52" t="s">
        <v>1566</v>
      </c>
      <c r="G808" s="52" t="s">
        <v>1598</v>
      </c>
      <c r="H808" s="52" t="s">
        <v>9</v>
      </c>
      <c r="I808" s="52" t="s">
        <v>20</v>
      </c>
      <c r="J808" s="52" t="s">
        <v>379</v>
      </c>
      <c r="K808" s="52" t="n">
        <v>875</v>
      </c>
      <c r="L808" s="52" t="n">
        <v>875</v>
      </c>
      <c r="M808" s="52" t="n">
        <v>850.56</v>
      </c>
      <c r="N808" s="52" t="n">
        <v>13.3</v>
      </c>
      <c r="O808" s="54" t="n">
        <f aca="false">ROUND(M808*(1-N808/100),2)</f>
        <v>737.44</v>
      </c>
      <c r="P808" s="54" t="n">
        <f aca="false">ROUND(O808*L808,2)</f>
        <v>645260</v>
      </c>
      <c r="Q808" s="52" t="n">
        <v>385404.31</v>
      </c>
      <c r="R808" s="52" t="s">
        <v>380</v>
      </c>
      <c r="S808" s="54" t="n">
        <f aca="false">IF(K808=0,0,ROUND(L808/K808*100,2))</f>
        <v>100</v>
      </c>
      <c r="T808" s="52" t="s">
        <v>412</v>
      </c>
      <c r="U808" s="52" t="s">
        <v>33</v>
      </c>
      <c r="V808" s="52" t="n">
        <v>259855.69</v>
      </c>
      <c r="W808" s="55" t="n">
        <f aca="false">P808-Q808</f>
        <v>259855.69</v>
      </c>
      <c r="X808" s="55" t="n">
        <f aca="false">IF(P808=0,0,ROUND((P808-Q808)/P808*100,2))</f>
        <v>40.27</v>
      </c>
      <c r="Y808" s="55" t="n">
        <f aca="false">IFERROR(G808-F808,"")</f>
        <v>-1</v>
      </c>
      <c r="Z808" s="55" t="str">
        <f aca="false">IF(U808&lt;=0,"On Time","Late")</f>
        <v>Late</v>
      </c>
      <c r="AA808" s="55" t="str">
        <f aca="false">TEXT(E808,"yyyy-mm")</f>
        <v>2023-01</v>
      </c>
      <c r="AB808" s="55" t="n">
        <f aca="false">YEAR(E808)</f>
        <v>2023</v>
      </c>
    </row>
    <row r="809" customFormat="false" ht="15" hidden="false" customHeight="true" outlineLevel="0" collapsed="false">
      <c r="A809" s="56" t="s">
        <v>3568</v>
      </c>
      <c r="B809" s="56" t="s">
        <v>1210</v>
      </c>
      <c r="C809" s="56" t="s">
        <v>1395</v>
      </c>
      <c r="D809" s="56" t="s">
        <v>3569</v>
      </c>
      <c r="E809" s="57" t="n">
        <v>45069</v>
      </c>
      <c r="F809" s="56" t="s">
        <v>1187</v>
      </c>
      <c r="G809" s="56" t="s">
        <v>403</v>
      </c>
      <c r="H809" s="56" t="s">
        <v>21</v>
      </c>
      <c r="I809" s="56" t="s">
        <v>23</v>
      </c>
      <c r="J809" s="56" t="s">
        <v>1346</v>
      </c>
      <c r="K809" s="56" t="n">
        <v>1757</v>
      </c>
      <c r="L809" s="56" t="n">
        <v>1757</v>
      </c>
      <c r="M809" s="56" t="n">
        <v>957.73</v>
      </c>
      <c r="N809" s="56" t="n">
        <v>11.5</v>
      </c>
      <c r="O809" s="54" t="n">
        <f aca="false">ROUND(M809*(1-N809/100),2)</f>
        <v>847.59</v>
      </c>
      <c r="P809" s="54" t="n">
        <f aca="false">ROUND(O809*L809,2)</f>
        <v>1489215.63</v>
      </c>
      <c r="Q809" s="56" t="n">
        <v>634053.44</v>
      </c>
      <c r="R809" s="56" t="s">
        <v>380</v>
      </c>
      <c r="S809" s="54" t="n">
        <f aca="false">IF(K809=0,0,ROUND(L809/K809*100,2))</f>
        <v>100</v>
      </c>
      <c r="T809" s="56" t="s">
        <v>603</v>
      </c>
      <c r="U809" s="56" t="s">
        <v>37</v>
      </c>
      <c r="V809" s="56" t="n">
        <v>855162.19</v>
      </c>
      <c r="W809" s="55" t="n">
        <f aca="false">P809-Q809</f>
        <v>855162.19</v>
      </c>
      <c r="X809" s="55" t="n">
        <f aca="false">IF(P809=0,0,ROUND((P809-Q809)/P809*100,2))</f>
        <v>57.42</v>
      </c>
      <c r="Y809" s="55" t="n">
        <f aca="false">IFERROR(G809-F809,"")</f>
        <v>-1</v>
      </c>
      <c r="Z809" s="55" t="str">
        <f aca="false">IF(U809&lt;=0,"On Time","Late")</f>
        <v>Late</v>
      </c>
      <c r="AA809" s="55" t="str">
        <f aca="false">TEXT(E809,"yyyy-mm")</f>
        <v>2023-05</v>
      </c>
      <c r="AB809" s="55" t="n">
        <f aca="false">YEAR(E809)</f>
        <v>2023</v>
      </c>
    </row>
    <row r="810" customFormat="false" ht="15" hidden="false" customHeight="true" outlineLevel="0" collapsed="false">
      <c r="A810" s="52" t="s">
        <v>3570</v>
      </c>
      <c r="B810" s="52" t="s">
        <v>896</v>
      </c>
      <c r="C810" s="52" t="s">
        <v>1762</v>
      </c>
      <c r="D810" s="52" t="s">
        <v>2851</v>
      </c>
      <c r="E810" s="53" t="n">
        <v>45421</v>
      </c>
      <c r="F810" s="52" t="s">
        <v>3571</v>
      </c>
      <c r="G810" s="52" t="s">
        <v>626</v>
      </c>
      <c r="H810" s="52" t="s">
        <v>15</v>
      </c>
      <c r="I810" s="52" t="s">
        <v>23</v>
      </c>
      <c r="J810" s="52" t="s">
        <v>1066</v>
      </c>
      <c r="K810" s="52" t="n">
        <v>1853</v>
      </c>
      <c r="L810" s="52" t="n">
        <v>1853</v>
      </c>
      <c r="M810" s="52" t="n">
        <v>105.71</v>
      </c>
      <c r="N810" s="52" t="n">
        <v>9.2</v>
      </c>
      <c r="O810" s="54" t="n">
        <f aca="false">ROUND(M810*(1-N810/100),2)</f>
        <v>95.98</v>
      </c>
      <c r="P810" s="54" t="n">
        <f aca="false">ROUND(O810*L810,2)</f>
        <v>177850.94</v>
      </c>
      <c r="Q810" s="52" t="n">
        <v>73018.77</v>
      </c>
      <c r="R810" s="52" t="s">
        <v>396</v>
      </c>
      <c r="S810" s="54" t="n">
        <f aca="false">IF(K810=0,0,ROUND(L810/K810*100,2))</f>
        <v>100</v>
      </c>
      <c r="T810" s="52" t="s">
        <v>690</v>
      </c>
      <c r="U810" s="52" t="s">
        <v>49</v>
      </c>
      <c r="V810" s="52" t="n">
        <v>104832.17</v>
      </c>
      <c r="W810" s="55" t="n">
        <f aca="false">P810-Q810</f>
        <v>104832.17</v>
      </c>
      <c r="X810" s="55" t="n">
        <f aca="false">IF(P810=0,0,ROUND((P810-Q810)/P810*100,2))</f>
        <v>58.94</v>
      </c>
      <c r="Y810" s="55" t="n">
        <f aca="false">IFERROR(G810-F810,"")</f>
        <v>2</v>
      </c>
      <c r="Z810" s="55" t="str">
        <f aca="false">IF(U810&lt;=0,"On Time","Late")</f>
        <v>Late</v>
      </c>
      <c r="AA810" s="55" t="str">
        <f aca="false">TEXT(E810,"yyyy-mm")</f>
        <v>2024-05</v>
      </c>
      <c r="AB810" s="55" t="n">
        <f aca="false">YEAR(E810)</f>
        <v>2024</v>
      </c>
    </row>
    <row r="811" customFormat="false" ht="15" hidden="false" customHeight="true" outlineLevel="0" collapsed="false">
      <c r="A811" s="56" t="s">
        <v>3572</v>
      </c>
      <c r="B811" s="56" t="s">
        <v>913</v>
      </c>
      <c r="C811" s="56" t="s">
        <v>3573</v>
      </c>
      <c r="D811" s="56" t="s">
        <v>2053</v>
      </c>
      <c r="E811" s="57" t="n">
        <v>45617</v>
      </c>
      <c r="F811" s="56" t="s">
        <v>2839</v>
      </c>
      <c r="G811" s="56" t="s">
        <v>2839</v>
      </c>
      <c r="H811" s="56" t="s">
        <v>12</v>
      </c>
      <c r="I811" s="56" t="s">
        <v>25</v>
      </c>
      <c r="J811" s="56" t="s">
        <v>586</v>
      </c>
      <c r="K811" s="56" t="n">
        <v>1191</v>
      </c>
      <c r="L811" s="56" t="n">
        <v>1191</v>
      </c>
      <c r="M811" s="56" t="n">
        <v>712.95</v>
      </c>
      <c r="N811" s="56" t="n">
        <v>9</v>
      </c>
      <c r="O811" s="54" t="n">
        <f aca="false">ROUND(M811*(1-N811/100),2)</f>
        <v>648.78</v>
      </c>
      <c r="P811" s="54" t="n">
        <f aca="false">ROUND(O811*L811,2)</f>
        <v>772696.98</v>
      </c>
      <c r="Q811" s="56" t="n">
        <v>398440.58</v>
      </c>
      <c r="R811" s="56" t="s">
        <v>396</v>
      </c>
      <c r="S811" s="54" t="n">
        <f aca="false">IF(K811=0,0,ROUND(L811/K811*100,2))</f>
        <v>100</v>
      </c>
      <c r="T811" s="56" t="s">
        <v>516</v>
      </c>
      <c r="U811" s="56" t="s">
        <v>55</v>
      </c>
      <c r="V811" s="56" t="n">
        <v>374256.4</v>
      </c>
      <c r="W811" s="55" t="n">
        <f aca="false">P811-Q811</f>
        <v>374256.4</v>
      </c>
      <c r="X811" s="55" t="n">
        <f aca="false">IF(P811=0,0,ROUND((P811-Q811)/P811*100,2))</f>
        <v>48.44</v>
      </c>
      <c r="Y811" s="55" t="n">
        <f aca="false">IFERROR(G811-F811,"")</f>
        <v>0</v>
      </c>
      <c r="Z811" s="55" t="str">
        <f aca="false">IF(U811&lt;=0,"On Time","Late")</f>
        <v>Late</v>
      </c>
      <c r="AA811" s="55" t="str">
        <f aca="false">TEXT(E811,"yyyy-mm")</f>
        <v>2024-11</v>
      </c>
      <c r="AB811" s="55" t="n">
        <f aca="false">YEAR(E811)</f>
        <v>2024</v>
      </c>
    </row>
    <row r="812" customFormat="false" ht="15" hidden="false" customHeight="true" outlineLevel="0" collapsed="false">
      <c r="A812" s="52" t="s">
        <v>3574</v>
      </c>
      <c r="B812" s="52" t="s">
        <v>813</v>
      </c>
      <c r="C812" s="52" t="s">
        <v>1018</v>
      </c>
      <c r="D812" s="52" t="s">
        <v>3575</v>
      </c>
      <c r="E812" s="53" t="n">
        <v>44983</v>
      </c>
      <c r="F812" s="52" t="s">
        <v>3149</v>
      </c>
      <c r="G812" s="52" t="s">
        <v>3149</v>
      </c>
      <c r="H812" s="52" t="s">
        <v>15</v>
      </c>
      <c r="I812" s="52" t="s">
        <v>17</v>
      </c>
      <c r="J812" s="52" t="s">
        <v>529</v>
      </c>
      <c r="K812" s="52" t="n">
        <v>1046</v>
      </c>
      <c r="L812" s="52" t="n">
        <v>1046</v>
      </c>
      <c r="M812" s="52" t="n">
        <v>337.39</v>
      </c>
      <c r="N812" s="52" t="n">
        <v>8.1</v>
      </c>
      <c r="O812" s="54" t="n">
        <f aca="false">ROUND(M812*(1-N812/100),2)</f>
        <v>310.06</v>
      </c>
      <c r="P812" s="54" t="n">
        <f aca="false">ROUND(O812*L812,2)</f>
        <v>324322.76</v>
      </c>
      <c r="Q812" s="52" t="n">
        <v>151399.72</v>
      </c>
      <c r="R812" s="52" t="s">
        <v>380</v>
      </c>
      <c r="S812" s="54" t="n">
        <f aca="false">IF(K812=0,0,ROUND(L812/K812*100,2))</f>
        <v>100</v>
      </c>
      <c r="T812" s="52" t="s">
        <v>799</v>
      </c>
      <c r="U812" s="52" t="s">
        <v>34</v>
      </c>
      <c r="V812" s="52" t="n">
        <v>172923.04</v>
      </c>
      <c r="W812" s="55" t="n">
        <f aca="false">P812-Q812</f>
        <v>172923.04</v>
      </c>
      <c r="X812" s="55" t="n">
        <f aca="false">IF(P812=0,0,ROUND((P812-Q812)/P812*100,2))</f>
        <v>53.32</v>
      </c>
      <c r="Y812" s="55" t="n">
        <f aca="false">IFERROR(G812-F812,"")</f>
        <v>0</v>
      </c>
      <c r="Z812" s="55" t="str">
        <f aca="false">IF(U812&lt;=0,"On Time","Late")</f>
        <v>Late</v>
      </c>
      <c r="AA812" s="55" t="str">
        <f aca="false">TEXT(E812,"yyyy-mm")</f>
        <v>2023-02</v>
      </c>
      <c r="AB812" s="55" t="n">
        <f aca="false">YEAR(E812)</f>
        <v>2023</v>
      </c>
    </row>
    <row r="813" customFormat="false" ht="15" hidden="false" customHeight="true" outlineLevel="0" collapsed="false">
      <c r="A813" s="56" t="s">
        <v>3576</v>
      </c>
      <c r="B813" s="56" t="s">
        <v>1256</v>
      </c>
      <c r="C813" s="56" t="s">
        <v>3577</v>
      </c>
      <c r="D813" s="56" t="s">
        <v>3578</v>
      </c>
      <c r="E813" s="57" t="n">
        <v>45044</v>
      </c>
      <c r="F813" s="56" t="s">
        <v>2120</v>
      </c>
      <c r="G813" s="56" t="s">
        <v>2120</v>
      </c>
      <c r="H813" s="56" t="s">
        <v>21</v>
      </c>
      <c r="I813" s="56" t="s">
        <v>17</v>
      </c>
      <c r="J813" s="56" t="s">
        <v>1137</v>
      </c>
      <c r="K813" s="56" t="n">
        <v>944</v>
      </c>
      <c r="L813" s="56" t="n">
        <v>688</v>
      </c>
      <c r="M813" s="56" t="n">
        <v>416.52</v>
      </c>
      <c r="N813" s="56" t="n">
        <v>17.6</v>
      </c>
      <c r="O813" s="54" t="n">
        <f aca="false">ROUND(M813*(1-N813/100),2)</f>
        <v>343.21</v>
      </c>
      <c r="P813" s="54" t="n">
        <f aca="false">ROUND(O813*L813,2)</f>
        <v>236128.48</v>
      </c>
      <c r="Q813" s="56" t="n">
        <v>139321.83</v>
      </c>
      <c r="R813" s="56" t="s">
        <v>380</v>
      </c>
      <c r="S813" s="54" t="n">
        <f aca="false">IF(K813=0,0,ROUND(L813/K813*100,2))</f>
        <v>72.88</v>
      </c>
      <c r="T813" s="56" t="s">
        <v>333</v>
      </c>
      <c r="U813" s="56" t="s">
        <v>36</v>
      </c>
      <c r="V813" s="56" t="n">
        <v>96806.65</v>
      </c>
      <c r="W813" s="55" t="n">
        <f aca="false">P813-Q813</f>
        <v>96806.65</v>
      </c>
      <c r="X813" s="55" t="n">
        <f aca="false">IF(P813=0,0,ROUND((P813-Q813)/P813*100,2))</f>
        <v>41</v>
      </c>
      <c r="Y813" s="55" t="n">
        <f aca="false">IFERROR(G813-F813,"")</f>
        <v>0</v>
      </c>
      <c r="Z813" s="55" t="str">
        <f aca="false">IF(U813&lt;=0,"On Time","Late")</f>
        <v>Late</v>
      </c>
      <c r="AA813" s="55" t="str">
        <f aca="false">TEXT(E813,"yyyy-mm")</f>
        <v>2023-04</v>
      </c>
      <c r="AB813" s="55" t="n">
        <f aca="false">YEAR(E813)</f>
        <v>2023</v>
      </c>
    </row>
    <row r="814" customFormat="false" ht="15" hidden="false" customHeight="true" outlineLevel="0" collapsed="false">
      <c r="A814" s="52" t="s">
        <v>3579</v>
      </c>
      <c r="B814" s="52" t="s">
        <v>896</v>
      </c>
      <c r="C814" s="52" t="s">
        <v>3580</v>
      </c>
      <c r="D814" s="52" t="s">
        <v>3581</v>
      </c>
      <c r="E814" s="53" t="n">
        <v>45266</v>
      </c>
      <c r="F814" s="52" t="s">
        <v>1295</v>
      </c>
      <c r="G814" s="52" t="s">
        <v>3026</v>
      </c>
      <c r="H814" s="52" t="s">
        <v>21</v>
      </c>
      <c r="I814" s="52" t="s">
        <v>11</v>
      </c>
      <c r="J814" s="52" t="s">
        <v>707</v>
      </c>
      <c r="K814" s="52" t="n">
        <v>600</v>
      </c>
      <c r="L814" s="52" t="n">
        <v>8</v>
      </c>
      <c r="M814" s="52" t="n">
        <v>126.33</v>
      </c>
      <c r="N814" s="52" t="n">
        <v>2.7</v>
      </c>
      <c r="O814" s="54" t="n">
        <f aca="false">ROUND(M814*(1-N814/100),2)</f>
        <v>122.92</v>
      </c>
      <c r="P814" s="54" t="n">
        <f aca="false">ROUND(O814*L814,2)</f>
        <v>983.36</v>
      </c>
      <c r="Q814" s="52" t="n">
        <v>609.82</v>
      </c>
      <c r="R814" s="52" t="s">
        <v>396</v>
      </c>
      <c r="S814" s="54" t="n">
        <f aca="false">IF(K814=0,0,ROUND(L814/K814*100,2))</f>
        <v>1.33</v>
      </c>
      <c r="T814" s="52" t="s">
        <v>475</v>
      </c>
      <c r="U814" s="52" t="s">
        <v>44</v>
      </c>
      <c r="V814" s="52" t="n">
        <v>373.54</v>
      </c>
      <c r="W814" s="55" t="n">
        <f aca="false">P814-Q814</f>
        <v>373.54</v>
      </c>
      <c r="X814" s="55" t="n">
        <f aca="false">IF(P814=0,0,ROUND((P814-Q814)/P814*100,2))</f>
        <v>37.99</v>
      </c>
      <c r="Y814" s="55" t="n">
        <f aca="false">IFERROR(G814-F814,"")</f>
        <v>3</v>
      </c>
      <c r="Z814" s="55" t="str">
        <f aca="false">IF(U814&lt;=0,"On Time","Late")</f>
        <v>Late</v>
      </c>
      <c r="AA814" s="55" t="str">
        <f aca="false">TEXT(E814,"yyyy-mm")</f>
        <v>2023-12</v>
      </c>
      <c r="AB814" s="55" t="n">
        <f aca="false">YEAR(E814)</f>
        <v>2023</v>
      </c>
    </row>
    <row r="815" customFormat="false" ht="15" hidden="false" customHeight="true" outlineLevel="0" collapsed="false">
      <c r="A815" s="56" t="s">
        <v>3582</v>
      </c>
      <c r="B815" s="56" t="s">
        <v>1826</v>
      </c>
      <c r="C815" s="56" t="s">
        <v>606</v>
      </c>
      <c r="D815" s="56" t="s">
        <v>3583</v>
      </c>
      <c r="E815" s="57" t="n">
        <v>45046</v>
      </c>
      <c r="F815" s="56" t="s">
        <v>3584</v>
      </c>
      <c r="G815" s="56" t="s">
        <v>1532</v>
      </c>
      <c r="H815" s="56" t="s">
        <v>15</v>
      </c>
      <c r="I815" s="56" t="s">
        <v>20</v>
      </c>
      <c r="J815" s="56" t="s">
        <v>395</v>
      </c>
      <c r="K815" s="56" t="n">
        <v>631</v>
      </c>
      <c r="L815" s="56" t="n">
        <v>631</v>
      </c>
      <c r="M815" s="56" t="n">
        <v>427.37</v>
      </c>
      <c r="N815" s="56" t="n">
        <v>8.4</v>
      </c>
      <c r="O815" s="54" t="n">
        <f aca="false">ROUND(M815*(1-N815/100),2)</f>
        <v>391.47</v>
      </c>
      <c r="P815" s="54" t="n">
        <f aca="false">ROUND(O815*L815,2)</f>
        <v>247017.57</v>
      </c>
      <c r="Q815" s="56" t="n">
        <v>133994.69</v>
      </c>
      <c r="R815" s="56" t="s">
        <v>332</v>
      </c>
      <c r="S815" s="54" t="n">
        <f aca="false">IF(K815=0,0,ROUND(L815/K815*100,2))</f>
        <v>100</v>
      </c>
      <c r="T815" s="56" t="s">
        <v>389</v>
      </c>
      <c r="U815" s="56" t="s">
        <v>36</v>
      </c>
      <c r="V815" s="56" t="n">
        <v>113022.88</v>
      </c>
      <c r="W815" s="55" t="n">
        <f aca="false">P815-Q815</f>
        <v>113022.88</v>
      </c>
      <c r="X815" s="55" t="n">
        <f aca="false">IF(P815=0,0,ROUND((P815-Q815)/P815*100,2))</f>
        <v>45.75</v>
      </c>
      <c r="Y815" s="55" t="n">
        <f aca="false">IFERROR(G815-F815,"")</f>
        <v>1</v>
      </c>
      <c r="Z815" s="55" t="str">
        <f aca="false">IF(U815&lt;=0,"On Time","Late")</f>
        <v>Late</v>
      </c>
      <c r="AA815" s="55" t="str">
        <f aca="false">TEXT(E815,"yyyy-mm")</f>
        <v>2023-04</v>
      </c>
      <c r="AB815" s="55" t="n">
        <f aca="false">YEAR(E815)</f>
        <v>2023</v>
      </c>
    </row>
    <row r="816" customFormat="false" ht="15" hidden="false" customHeight="true" outlineLevel="0" collapsed="false">
      <c r="A816" s="52" t="s">
        <v>3585</v>
      </c>
      <c r="B816" s="52" t="s">
        <v>1369</v>
      </c>
      <c r="C816" s="52" t="s">
        <v>3586</v>
      </c>
      <c r="D816" s="52" t="s">
        <v>2029</v>
      </c>
      <c r="E816" s="53" t="n">
        <v>45219</v>
      </c>
      <c r="F816" s="52" t="s">
        <v>1420</v>
      </c>
      <c r="G816" s="52" t="s">
        <v>1420</v>
      </c>
      <c r="H816" s="52" t="s">
        <v>15</v>
      </c>
      <c r="I816" s="52" t="s">
        <v>23</v>
      </c>
      <c r="J816" s="52" t="s">
        <v>370</v>
      </c>
      <c r="K816" s="52" t="n">
        <v>762</v>
      </c>
      <c r="L816" s="52" t="n">
        <v>246</v>
      </c>
      <c r="M816" s="52" t="n">
        <v>385.89</v>
      </c>
      <c r="N816" s="52" t="n">
        <v>4.8</v>
      </c>
      <c r="O816" s="54" t="n">
        <f aca="false">ROUND(M816*(1-N816/100),2)</f>
        <v>367.37</v>
      </c>
      <c r="P816" s="54" t="n">
        <f aca="false">ROUND(O816*L816,2)</f>
        <v>90373.02</v>
      </c>
      <c r="Q816" s="52" t="n">
        <v>50665.62</v>
      </c>
      <c r="R816" s="52" t="s">
        <v>396</v>
      </c>
      <c r="S816" s="54" t="n">
        <f aca="false">IF(K816=0,0,ROUND(L816/K816*100,2))</f>
        <v>32.28</v>
      </c>
      <c r="T816" s="52" t="s">
        <v>690</v>
      </c>
      <c r="U816" s="52" t="s">
        <v>42</v>
      </c>
      <c r="V816" s="52" t="n">
        <v>39707.4</v>
      </c>
      <c r="W816" s="55" t="n">
        <f aca="false">P816-Q816</f>
        <v>39707.4</v>
      </c>
      <c r="X816" s="55" t="n">
        <f aca="false">IF(P816=0,0,ROUND((P816-Q816)/P816*100,2))</f>
        <v>43.94</v>
      </c>
      <c r="Y816" s="55" t="n">
        <f aca="false">IFERROR(G816-F816,"")</f>
        <v>0</v>
      </c>
      <c r="Z816" s="55" t="str">
        <f aca="false">IF(U816&lt;=0,"On Time","Late")</f>
        <v>Late</v>
      </c>
      <c r="AA816" s="55" t="str">
        <f aca="false">TEXT(E816,"yyyy-mm")</f>
        <v>2023-10</v>
      </c>
      <c r="AB816" s="55" t="n">
        <f aca="false">YEAR(E816)</f>
        <v>2023</v>
      </c>
    </row>
    <row r="817" customFormat="false" ht="15" hidden="false" customHeight="true" outlineLevel="0" collapsed="false">
      <c r="A817" s="56" t="s">
        <v>3587</v>
      </c>
      <c r="B817" s="56" t="s">
        <v>1601</v>
      </c>
      <c r="C817" s="56" t="s">
        <v>3588</v>
      </c>
      <c r="D817" s="56" t="s">
        <v>3589</v>
      </c>
      <c r="E817" s="57" t="n">
        <v>45559</v>
      </c>
      <c r="F817" s="56" t="s">
        <v>2657</v>
      </c>
      <c r="G817" s="56" t="s">
        <v>837</v>
      </c>
      <c r="H817" s="56" t="s">
        <v>21</v>
      </c>
      <c r="I817" s="56" t="s">
        <v>11</v>
      </c>
      <c r="J817" s="56" t="s">
        <v>481</v>
      </c>
      <c r="K817" s="56" t="n">
        <v>1572</v>
      </c>
      <c r="L817" s="56" t="n">
        <v>1572</v>
      </c>
      <c r="M817" s="56" t="n">
        <v>398.88</v>
      </c>
      <c r="N817" s="56" t="n">
        <v>1.1</v>
      </c>
      <c r="O817" s="54" t="n">
        <f aca="false">ROUND(M817*(1-N817/100),2)</f>
        <v>394.49</v>
      </c>
      <c r="P817" s="54" t="n">
        <f aca="false">ROUND(O817*L817,2)</f>
        <v>620138.28</v>
      </c>
      <c r="Q817" s="56" t="n">
        <v>368319.28</v>
      </c>
      <c r="R817" s="56" t="s">
        <v>332</v>
      </c>
      <c r="S817" s="54" t="n">
        <f aca="false">IF(K817=0,0,ROUND(L817/K817*100,2))</f>
        <v>100</v>
      </c>
      <c r="T817" s="56" t="s">
        <v>475</v>
      </c>
      <c r="U817" s="56" t="s">
        <v>53</v>
      </c>
      <c r="V817" s="56" t="n">
        <v>251819</v>
      </c>
      <c r="W817" s="55" t="n">
        <f aca="false">P817-Q817</f>
        <v>251819</v>
      </c>
      <c r="X817" s="55" t="n">
        <f aca="false">IF(P817=0,0,ROUND((P817-Q817)/P817*100,2))</f>
        <v>40.61</v>
      </c>
      <c r="Y817" s="55" t="n">
        <f aca="false">IFERROR(G817-F817,"")</f>
        <v>3</v>
      </c>
      <c r="Z817" s="55" t="str">
        <f aca="false">IF(U817&lt;=0,"On Time","Late")</f>
        <v>Late</v>
      </c>
      <c r="AA817" s="55" t="str">
        <f aca="false">TEXT(E817,"yyyy-mm")</f>
        <v>2024-09</v>
      </c>
      <c r="AB817" s="55" t="n">
        <f aca="false">YEAR(E817)</f>
        <v>2024</v>
      </c>
    </row>
    <row r="818" customFormat="false" ht="15" hidden="false" customHeight="true" outlineLevel="0" collapsed="false">
      <c r="A818" s="52" t="s">
        <v>3590</v>
      </c>
      <c r="B818" s="52" t="s">
        <v>524</v>
      </c>
      <c r="C818" s="52" t="s">
        <v>3591</v>
      </c>
      <c r="D818" s="52" t="s">
        <v>3592</v>
      </c>
      <c r="E818" s="53" t="n">
        <v>45171</v>
      </c>
      <c r="F818" s="52" t="s">
        <v>3317</v>
      </c>
      <c r="G818" s="52" t="s">
        <v>3316</v>
      </c>
      <c r="H818" s="52" t="s">
        <v>18</v>
      </c>
      <c r="I818" s="52" t="s">
        <v>25</v>
      </c>
      <c r="J818" s="52" t="s">
        <v>1059</v>
      </c>
      <c r="K818" s="52" t="n">
        <v>1252</v>
      </c>
      <c r="L818" s="52" t="n">
        <v>1252</v>
      </c>
      <c r="M818" s="52" t="n">
        <v>563.23</v>
      </c>
      <c r="N818" s="52" t="n">
        <v>7.4</v>
      </c>
      <c r="O818" s="54" t="n">
        <f aca="false">ROUND(M818*(1-N818/100),2)</f>
        <v>521.55</v>
      </c>
      <c r="P818" s="54" t="n">
        <f aca="false">ROUND(O818*L818,2)</f>
        <v>652980.6</v>
      </c>
      <c r="Q818" s="52" t="n">
        <v>272302.92</v>
      </c>
      <c r="R818" s="52" t="s">
        <v>396</v>
      </c>
      <c r="S818" s="54" t="n">
        <f aca="false">IF(K818=0,0,ROUND(L818/K818*100,2))</f>
        <v>100</v>
      </c>
      <c r="T818" s="52" t="s">
        <v>452</v>
      </c>
      <c r="U818" s="52" t="s">
        <v>41</v>
      </c>
      <c r="V818" s="52" t="n">
        <v>380677.68</v>
      </c>
      <c r="W818" s="55" t="n">
        <f aca="false">P818-Q818</f>
        <v>380677.68</v>
      </c>
      <c r="X818" s="55" t="n">
        <f aca="false">IF(P818=0,0,ROUND((P818-Q818)/P818*100,2))</f>
        <v>58.3</v>
      </c>
      <c r="Y818" s="55" t="n">
        <f aca="false">IFERROR(G818-F818,"")</f>
        <v>1</v>
      </c>
      <c r="Z818" s="55" t="str">
        <f aca="false">IF(U818&lt;=0,"On Time","Late")</f>
        <v>Late</v>
      </c>
      <c r="AA818" s="55" t="str">
        <f aca="false">TEXT(E818,"yyyy-mm")</f>
        <v>2023-09</v>
      </c>
      <c r="AB818" s="55" t="n">
        <f aca="false">YEAR(E818)</f>
        <v>2023</v>
      </c>
    </row>
    <row r="819" customFormat="false" ht="15" hidden="false" customHeight="true" outlineLevel="0" collapsed="false">
      <c r="A819" s="56" t="s">
        <v>3593</v>
      </c>
      <c r="B819" s="56" t="s">
        <v>3594</v>
      </c>
      <c r="C819" s="56" t="s">
        <v>547</v>
      </c>
      <c r="D819" s="56" t="s">
        <v>3595</v>
      </c>
      <c r="E819" s="57" t="n">
        <v>45074</v>
      </c>
      <c r="F819" s="56" t="s">
        <v>2763</v>
      </c>
      <c r="G819" s="56" t="s">
        <v>2684</v>
      </c>
      <c r="H819" s="56" t="s">
        <v>18</v>
      </c>
      <c r="I819" s="56" t="s">
        <v>25</v>
      </c>
      <c r="J819" s="56" t="s">
        <v>362</v>
      </c>
      <c r="K819" s="56" t="n">
        <v>1249</v>
      </c>
      <c r="L819" s="56" t="n">
        <v>1249</v>
      </c>
      <c r="M819" s="56" t="n">
        <v>348.12</v>
      </c>
      <c r="N819" s="56" t="n">
        <v>0.2</v>
      </c>
      <c r="O819" s="54" t="n">
        <f aca="false">ROUND(M819*(1-N819/100),2)</f>
        <v>347.42</v>
      </c>
      <c r="P819" s="54" t="n">
        <f aca="false">ROUND(O819*L819,2)</f>
        <v>433927.58</v>
      </c>
      <c r="Q819" s="56" t="n">
        <v>291519.23</v>
      </c>
      <c r="R819" s="56" t="s">
        <v>340</v>
      </c>
      <c r="S819" s="54" t="n">
        <f aca="false">IF(K819=0,0,ROUND(L819/K819*100,2))</f>
        <v>100</v>
      </c>
      <c r="T819" s="56" t="s">
        <v>690</v>
      </c>
      <c r="U819" s="56" t="s">
        <v>37</v>
      </c>
      <c r="V819" s="56" t="n">
        <v>142408.35</v>
      </c>
      <c r="W819" s="55" t="n">
        <f aca="false">P819-Q819</f>
        <v>142408.35</v>
      </c>
      <c r="X819" s="55" t="n">
        <f aca="false">IF(P819=0,0,ROUND((P819-Q819)/P819*100,2))</f>
        <v>32.82</v>
      </c>
      <c r="Y819" s="55" t="n">
        <f aca="false">IFERROR(G819-F819,"")</f>
        <v>1</v>
      </c>
      <c r="Z819" s="55" t="str">
        <f aca="false">IF(U819&lt;=0,"On Time","Late")</f>
        <v>Late</v>
      </c>
      <c r="AA819" s="55" t="str">
        <f aca="false">TEXT(E819,"yyyy-mm")</f>
        <v>2023-05</v>
      </c>
      <c r="AB819" s="55" t="n">
        <f aca="false">YEAR(E819)</f>
        <v>2023</v>
      </c>
    </row>
    <row r="820" customFormat="false" ht="15" hidden="false" customHeight="true" outlineLevel="0" collapsed="false">
      <c r="A820" s="52" t="s">
        <v>3596</v>
      </c>
      <c r="B820" s="52" t="s">
        <v>3597</v>
      </c>
      <c r="C820" s="52" t="s">
        <v>3598</v>
      </c>
      <c r="D820" s="52" t="s">
        <v>3599</v>
      </c>
      <c r="E820" s="53" t="n">
        <v>44698</v>
      </c>
      <c r="F820" s="52" t="s">
        <v>3057</v>
      </c>
      <c r="G820" s="52" t="s">
        <v>3600</v>
      </c>
      <c r="H820" s="52" t="s">
        <v>21</v>
      </c>
      <c r="I820" s="52" t="s">
        <v>25</v>
      </c>
      <c r="J820" s="52" t="s">
        <v>1197</v>
      </c>
      <c r="K820" s="52" t="n">
        <v>1971</v>
      </c>
      <c r="L820" s="52" t="n">
        <v>1971</v>
      </c>
      <c r="M820" s="52" t="n">
        <v>380.82</v>
      </c>
      <c r="N820" s="52" t="n">
        <v>18.3</v>
      </c>
      <c r="O820" s="54" t="n">
        <f aca="false">ROUND(M820*(1-N820/100),2)</f>
        <v>311.13</v>
      </c>
      <c r="P820" s="54" t="n">
        <f aca="false">ROUND(O820*L820,2)</f>
        <v>613237.23</v>
      </c>
      <c r="Q820" s="52" t="n">
        <v>305611.03</v>
      </c>
      <c r="R820" s="52" t="s">
        <v>371</v>
      </c>
      <c r="S820" s="54" t="n">
        <f aca="false">IF(K820=0,0,ROUND(L820/K820*100,2))</f>
        <v>100</v>
      </c>
      <c r="T820" s="52" t="s">
        <v>467</v>
      </c>
      <c r="U820" s="52" t="s">
        <v>22</v>
      </c>
      <c r="V820" s="52" t="n">
        <v>307626.2</v>
      </c>
      <c r="W820" s="55" t="n">
        <f aca="false">P820-Q820</f>
        <v>307626.2</v>
      </c>
      <c r="X820" s="55" t="n">
        <f aca="false">IF(P820=0,0,ROUND((P820-Q820)/P820*100,2))</f>
        <v>50.16</v>
      </c>
      <c r="Y820" s="55" t="n">
        <f aca="false">IFERROR(G820-F820,"")</f>
        <v>-1</v>
      </c>
      <c r="Z820" s="55" t="str">
        <f aca="false">IF(U820&lt;=0,"On Time","Late")</f>
        <v>Late</v>
      </c>
      <c r="AA820" s="55" t="str">
        <f aca="false">TEXT(E820,"yyyy-mm")</f>
        <v>2022-05</v>
      </c>
      <c r="AB820" s="55" t="n">
        <f aca="false">YEAR(E820)</f>
        <v>2022</v>
      </c>
    </row>
    <row r="821" customFormat="false" ht="15" hidden="false" customHeight="true" outlineLevel="0" collapsed="false">
      <c r="A821" s="56" t="s">
        <v>3601</v>
      </c>
      <c r="B821" s="56" t="s">
        <v>2112</v>
      </c>
      <c r="C821" s="56" t="s">
        <v>2164</v>
      </c>
      <c r="D821" s="56" t="s">
        <v>3602</v>
      </c>
      <c r="E821" s="57" t="n">
        <v>44614</v>
      </c>
      <c r="F821" s="56" t="s">
        <v>3603</v>
      </c>
      <c r="G821" s="56" t="s">
        <v>409</v>
      </c>
      <c r="H821" s="56" t="s">
        <v>15</v>
      </c>
      <c r="I821" s="56" t="s">
        <v>17</v>
      </c>
      <c r="J821" s="56" t="s">
        <v>900</v>
      </c>
      <c r="K821" s="56" t="n">
        <v>63</v>
      </c>
      <c r="L821" s="56" t="n">
        <v>63</v>
      </c>
      <c r="M821" s="56" t="n">
        <v>44.82</v>
      </c>
      <c r="N821" s="56" t="n">
        <v>1.8</v>
      </c>
      <c r="O821" s="54" t="n">
        <f aca="false">ROUND(M821*(1-N821/100),2)</f>
        <v>44.01</v>
      </c>
      <c r="P821" s="54" t="n">
        <f aca="false">ROUND(O821*L821,2)</f>
        <v>2772.63</v>
      </c>
      <c r="Q821" s="56" t="n">
        <v>1231.98</v>
      </c>
      <c r="R821" s="56" t="s">
        <v>380</v>
      </c>
      <c r="S821" s="54" t="n">
        <f aca="false">IF(K821=0,0,ROUND(L821/K821*100,2))</f>
        <v>100</v>
      </c>
      <c r="T821" s="56" t="s">
        <v>690</v>
      </c>
      <c r="U821" s="56" t="s">
        <v>13</v>
      </c>
      <c r="V821" s="56" t="n">
        <v>1540.65</v>
      </c>
      <c r="W821" s="55" t="n">
        <f aca="false">P821-Q821</f>
        <v>1540.65</v>
      </c>
      <c r="X821" s="55" t="n">
        <f aca="false">IF(P821=0,0,ROUND((P821-Q821)/P821*100,2))</f>
        <v>55.57</v>
      </c>
      <c r="Y821" s="55" t="n">
        <f aca="false">IFERROR(G821-F821,"")</f>
        <v>1</v>
      </c>
      <c r="Z821" s="55" t="str">
        <f aca="false">IF(U821&lt;=0,"On Time","Late")</f>
        <v>Late</v>
      </c>
      <c r="AA821" s="55" t="str">
        <f aca="false">TEXT(E821,"yyyy-mm")</f>
        <v>2022-02</v>
      </c>
      <c r="AB821" s="55" t="n">
        <f aca="false">YEAR(E821)</f>
        <v>2022</v>
      </c>
    </row>
    <row r="822" customFormat="false" ht="15" hidden="false" customHeight="true" outlineLevel="0" collapsed="false">
      <c r="A822" s="52" t="s">
        <v>3604</v>
      </c>
      <c r="B822" s="52" t="s">
        <v>1278</v>
      </c>
      <c r="C822" s="52" t="s">
        <v>3605</v>
      </c>
      <c r="D822" s="52" t="s">
        <v>1914</v>
      </c>
      <c r="E822" s="53" t="n">
        <v>45085</v>
      </c>
      <c r="F822" s="52" t="s">
        <v>1675</v>
      </c>
      <c r="G822" s="52" t="s">
        <v>1675</v>
      </c>
      <c r="H822" s="52" t="s">
        <v>12</v>
      </c>
      <c r="I822" s="52" t="s">
        <v>25</v>
      </c>
      <c r="J822" s="52" t="s">
        <v>594</v>
      </c>
      <c r="K822" s="52" t="n">
        <v>289</v>
      </c>
      <c r="L822" s="52" t="n">
        <v>289</v>
      </c>
      <c r="M822" s="52" t="n">
        <v>61.24</v>
      </c>
      <c r="N822" s="52" t="n">
        <v>6</v>
      </c>
      <c r="O822" s="54" t="n">
        <f aca="false">ROUND(M822*(1-N822/100),2)</f>
        <v>57.57</v>
      </c>
      <c r="P822" s="54" t="n">
        <f aca="false">ROUND(O822*L822,2)</f>
        <v>16637.73</v>
      </c>
      <c r="Q822" s="52" t="n">
        <v>10015.32</v>
      </c>
      <c r="R822" s="52" t="s">
        <v>340</v>
      </c>
      <c r="S822" s="54" t="n">
        <f aca="false">IF(K822=0,0,ROUND(L822/K822*100,2))</f>
        <v>100</v>
      </c>
      <c r="T822" s="52" t="s">
        <v>885</v>
      </c>
      <c r="U822" s="52" t="s">
        <v>38</v>
      </c>
      <c r="V822" s="52" t="n">
        <v>6622.41</v>
      </c>
      <c r="W822" s="55" t="n">
        <f aca="false">P822-Q822</f>
        <v>6622.41</v>
      </c>
      <c r="X822" s="55" t="n">
        <f aca="false">IF(P822=0,0,ROUND((P822-Q822)/P822*100,2))</f>
        <v>39.8</v>
      </c>
      <c r="Y822" s="55" t="n">
        <f aca="false">IFERROR(G822-F822,"")</f>
        <v>0</v>
      </c>
      <c r="Z822" s="55" t="str">
        <f aca="false">IF(U822&lt;=0,"On Time","Late")</f>
        <v>Late</v>
      </c>
      <c r="AA822" s="55" t="str">
        <f aca="false">TEXT(E822,"yyyy-mm")</f>
        <v>2023-06</v>
      </c>
      <c r="AB822" s="55" t="n">
        <f aca="false">YEAR(E822)</f>
        <v>2023</v>
      </c>
    </row>
    <row r="823" customFormat="false" ht="15" hidden="false" customHeight="true" outlineLevel="0" collapsed="false">
      <c r="A823" s="56" t="s">
        <v>3606</v>
      </c>
      <c r="B823" s="56" t="s">
        <v>1307</v>
      </c>
      <c r="C823" s="56" t="s">
        <v>3607</v>
      </c>
      <c r="D823" s="56" t="s">
        <v>3608</v>
      </c>
      <c r="E823" s="57" t="n">
        <v>45153</v>
      </c>
      <c r="F823" s="56" t="s">
        <v>728</v>
      </c>
      <c r="G823" s="56" t="s">
        <v>3609</v>
      </c>
      <c r="H823" s="56" t="s">
        <v>15</v>
      </c>
      <c r="I823" s="56" t="s">
        <v>23</v>
      </c>
      <c r="J823" s="56" t="s">
        <v>529</v>
      </c>
      <c r="K823" s="56" t="n">
        <v>746</v>
      </c>
      <c r="L823" s="56" t="n">
        <v>746</v>
      </c>
      <c r="M823" s="56" t="n">
        <v>732.18</v>
      </c>
      <c r="N823" s="56" t="n">
        <v>9.5</v>
      </c>
      <c r="O823" s="54" t="n">
        <f aca="false">ROUND(M823*(1-N823/100),2)</f>
        <v>662.62</v>
      </c>
      <c r="P823" s="54" t="n">
        <f aca="false">ROUND(O823*L823,2)</f>
        <v>494314.52</v>
      </c>
      <c r="Q823" s="56" t="n">
        <v>304128.5</v>
      </c>
      <c r="R823" s="56" t="s">
        <v>332</v>
      </c>
      <c r="S823" s="54" t="n">
        <f aca="false">IF(K823=0,0,ROUND(L823/K823*100,2))</f>
        <v>100</v>
      </c>
      <c r="T823" s="56" t="s">
        <v>420</v>
      </c>
      <c r="U823" s="56" t="s">
        <v>40</v>
      </c>
      <c r="V823" s="56" t="n">
        <v>190186.02</v>
      </c>
      <c r="W823" s="55" t="n">
        <f aca="false">P823-Q823</f>
        <v>190186.02</v>
      </c>
      <c r="X823" s="55" t="n">
        <f aca="false">IF(P823=0,0,ROUND((P823-Q823)/P823*100,2))</f>
        <v>38.47</v>
      </c>
      <c r="Y823" s="55" t="n">
        <f aca="false">IFERROR(G823-F823,"")</f>
        <v>2</v>
      </c>
      <c r="Z823" s="55" t="str">
        <f aca="false">IF(U823&lt;=0,"On Time","Late")</f>
        <v>Late</v>
      </c>
      <c r="AA823" s="55" t="str">
        <f aca="false">TEXT(E823,"yyyy-mm")</f>
        <v>2023-08</v>
      </c>
      <c r="AB823" s="55" t="n">
        <f aca="false">YEAR(E823)</f>
        <v>2023</v>
      </c>
    </row>
    <row r="824" customFormat="false" ht="15" hidden="false" customHeight="true" outlineLevel="0" collapsed="false">
      <c r="A824" s="52" t="s">
        <v>3610</v>
      </c>
      <c r="B824" s="52" t="s">
        <v>3205</v>
      </c>
      <c r="C824" s="52" t="s">
        <v>1702</v>
      </c>
      <c r="D824" s="52" t="s">
        <v>2477</v>
      </c>
      <c r="E824" s="53" t="n">
        <v>44702</v>
      </c>
      <c r="F824" s="52" t="s">
        <v>1360</v>
      </c>
      <c r="G824" s="52" t="s">
        <v>2300</v>
      </c>
      <c r="H824" s="52" t="s">
        <v>9</v>
      </c>
      <c r="I824" s="52" t="s">
        <v>11</v>
      </c>
      <c r="J824" s="52" t="s">
        <v>2180</v>
      </c>
      <c r="K824" s="52" t="n">
        <v>655</v>
      </c>
      <c r="L824" s="52" t="n">
        <v>655</v>
      </c>
      <c r="M824" s="52" t="n">
        <v>644.12</v>
      </c>
      <c r="N824" s="52" t="n">
        <v>7.8</v>
      </c>
      <c r="O824" s="54" t="n">
        <f aca="false">ROUND(M824*(1-N824/100),2)</f>
        <v>593.88</v>
      </c>
      <c r="P824" s="54" t="n">
        <f aca="false">ROUND(O824*L824,2)</f>
        <v>388991.4</v>
      </c>
      <c r="Q824" s="52" t="n">
        <v>197587.46</v>
      </c>
      <c r="R824" s="52" t="s">
        <v>396</v>
      </c>
      <c r="S824" s="54" t="n">
        <f aca="false">IF(K824=0,0,ROUND(L824/K824*100,2))</f>
        <v>100</v>
      </c>
      <c r="T824" s="52" t="s">
        <v>1230</v>
      </c>
      <c r="U824" s="52" t="s">
        <v>22</v>
      </c>
      <c r="V824" s="52" t="n">
        <v>191403.94</v>
      </c>
      <c r="W824" s="55" t="n">
        <f aca="false">P824-Q824</f>
        <v>191403.94</v>
      </c>
      <c r="X824" s="55" t="n">
        <f aca="false">IF(P824=0,0,ROUND((P824-Q824)/P824*100,2))</f>
        <v>49.21</v>
      </c>
      <c r="Y824" s="55" t="n">
        <f aca="false">IFERROR(G824-F824,"")</f>
        <v>3</v>
      </c>
      <c r="Z824" s="55" t="str">
        <f aca="false">IF(U824&lt;=0,"On Time","Late")</f>
        <v>Late</v>
      </c>
      <c r="AA824" s="55" t="str">
        <f aca="false">TEXT(E824,"yyyy-mm")</f>
        <v>2022-05</v>
      </c>
      <c r="AB824" s="55" t="n">
        <f aca="false">YEAR(E824)</f>
        <v>2022</v>
      </c>
    </row>
    <row r="825" customFormat="false" ht="15" hidden="false" customHeight="true" outlineLevel="0" collapsed="false">
      <c r="A825" s="56" t="s">
        <v>3611</v>
      </c>
      <c r="B825" s="56" t="s">
        <v>3612</v>
      </c>
      <c r="C825" s="56" t="s">
        <v>3613</v>
      </c>
      <c r="D825" s="56" t="s">
        <v>1318</v>
      </c>
      <c r="E825" s="57" t="n">
        <v>45224</v>
      </c>
      <c r="F825" s="56" t="s">
        <v>2612</v>
      </c>
      <c r="G825" s="56" t="s">
        <v>1427</v>
      </c>
      <c r="H825" s="56" t="s">
        <v>21</v>
      </c>
      <c r="I825" s="56" t="s">
        <v>27</v>
      </c>
      <c r="J825" s="56" t="s">
        <v>975</v>
      </c>
      <c r="K825" s="56" t="n">
        <v>667</v>
      </c>
      <c r="L825" s="56" t="n">
        <v>667</v>
      </c>
      <c r="M825" s="56" t="n">
        <v>870.02</v>
      </c>
      <c r="N825" s="56" t="n">
        <v>16.2</v>
      </c>
      <c r="O825" s="54" t="n">
        <f aca="false">ROUND(M825*(1-N825/100),2)</f>
        <v>729.08</v>
      </c>
      <c r="P825" s="54" t="n">
        <f aca="false">ROUND(O825*L825,2)</f>
        <v>486296.36</v>
      </c>
      <c r="Q825" s="56" t="n">
        <v>209891.64</v>
      </c>
      <c r="R825" s="56" t="s">
        <v>396</v>
      </c>
      <c r="S825" s="54" t="n">
        <f aca="false">IF(K825=0,0,ROUND(L825/K825*100,2))</f>
        <v>100</v>
      </c>
      <c r="T825" s="56" t="s">
        <v>773</v>
      </c>
      <c r="U825" s="56" t="s">
        <v>42</v>
      </c>
      <c r="V825" s="56" t="n">
        <v>276404.72</v>
      </c>
      <c r="W825" s="55" t="n">
        <f aca="false">P825-Q825</f>
        <v>276404.72</v>
      </c>
      <c r="X825" s="55" t="n">
        <f aca="false">IF(P825=0,0,ROUND((P825-Q825)/P825*100,2))</f>
        <v>56.84</v>
      </c>
      <c r="Y825" s="55" t="n">
        <f aca="false">IFERROR(G825-F825,"")</f>
        <v>1</v>
      </c>
      <c r="Z825" s="55" t="str">
        <f aca="false">IF(U825&lt;=0,"On Time","Late")</f>
        <v>Late</v>
      </c>
      <c r="AA825" s="55" t="str">
        <f aca="false">TEXT(E825,"yyyy-mm")</f>
        <v>2023-10</v>
      </c>
      <c r="AB825" s="55" t="n">
        <f aca="false">YEAR(E825)</f>
        <v>2023</v>
      </c>
    </row>
    <row r="826" customFormat="false" ht="15" hidden="false" customHeight="true" outlineLevel="0" collapsed="false">
      <c r="A826" s="52" t="s">
        <v>3614</v>
      </c>
      <c r="B826" s="52" t="s">
        <v>2987</v>
      </c>
      <c r="C826" s="52" t="s">
        <v>3615</v>
      </c>
      <c r="D826" s="52" t="s">
        <v>3556</v>
      </c>
      <c r="E826" s="53" t="n">
        <v>44822</v>
      </c>
      <c r="F826" s="52" t="s">
        <v>3616</v>
      </c>
      <c r="G826" s="52" t="s">
        <v>2059</v>
      </c>
      <c r="H826" s="52" t="s">
        <v>12</v>
      </c>
      <c r="I826" s="52" t="s">
        <v>11</v>
      </c>
      <c r="J826" s="52" t="s">
        <v>501</v>
      </c>
      <c r="K826" s="52" t="n">
        <v>872</v>
      </c>
      <c r="L826" s="52" t="n">
        <v>872</v>
      </c>
      <c r="M826" s="52" t="n">
        <v>302.86</v>
      </c>
      <c r="N826" s="52" t="n">
        <v>11</v>
      </c>
      <c r="O826" s="54" t="n">
        <f aca="false">ROUND(M826*(1-N826/100),2)</f>
        <v>269.55</v>
      </c>
      <c r="P826" s="54" t="n">
        <f aca="false">ROUND(O826*L826,2)</f>
        <v>235047.6</v>
      </c>
      <c r="Q826" s="52" t="n">
        <v>122533.85</v>
      </c>
      <c r="R826" s="52" t="s">
        <v>380</v>
      </c>
      <c r="S826" s="54" t="n">
        <f aca="false">IF(K826=0,0,ROUND(L826/K826*100,2))</f>
        <v>100</v>
      </c>
      <c r="T826" s="52" t="s">
        <v>683</v>
      </c>
      <c r="U826" s="52" t="s">
        <v>29</v>
      </c>
      <c r="V826" s="52" t="n">
        <v>112513.75</v>
      </c>
      <c r="W826" s="55" t="n">
        <f aca="false">P826-Q826</f>
        <v>112513.75</v>
      </c>
      <c r="X826" s="55" t="n">
        <f aca="false">IF(P826=0,0,ROUND((P826-Q826)/P826*100,2))</f>
        <v>47.87</v>
      </c>
      <c r="Y826" s="55" t="n">
        <f aca="false">IFERROR(G826-F826,"")</f>
        <v>3</v>
      </c>
      <c r="Z826" s="55" t="str">
        <f aca="false">IF(U826&lt;=0,"On Time","Late")</f>
        <v>Late</v>
      </c>
      <c r="AA826" s="55" t="str">
        <f aca="false">TEXT(E826,"yyyy-mm")</f>
        <v>2022-09</v>
      </c>
      <c r="AB826" s="55" t="n">
        <f aca="false">YEAR(E826)</f>
        <v>2022</v>
      </c>
    </row>
    <row r="827" customFormat="false" ht="15" hidden="false" customHeight="true" outlineLevel="0" collapsed="false">
      <c r="A827" s="56" t="s">
        <v>3617</v>
      </c>
      <c r="B827" s="56" t="s">
        <v>3618</v>
      </c>
      <c r="C827" s="56" t="s">
        <v>2431</v>
      </c>
      <c r="D827" s="56" t="s">
        <v>3619</v>
      </c>
      <c r="E827" s="57" t="n">
        <v>45176</v>
      </c>
      <c r="F827" s="56" t="s">
        <v>822</v>
      </c>
      <c r="G827" s="56" t="s">
        <v>3620</v>
      </c>
      <c r="H827" s="56" t="s">
        <v>18</v>
      </c>
      <c r="I827" s="56" t="s">
        <v>25</v>
      </c>
      <c r="J827" s="56" t="s">
        <v>2725</v>
      </c>
      <c r="K827" s="56" t="n">
        <v>1753</v>
      </c>
      <c r="L827" s="56" t="n">
        <v>1753</v>
      </c>
      <c r="M827" s="56" t="n">
        <v>136.34</v>
      </c>
      <c r="N827" s="56" t="n">
        <v>18.8</v>
      </c>
      <c r="O827" s="54" t="n">
        <f aca="false">ROUND(M827*(1-N827/100),2)</f>
        <v>110.71</v>
      </c>
      <c r="P827" s="54" t="n">
        <f aca="false">ROUND(O827*L827,2)</f>
        <v>194074.63</v>
      </c>
      <c r="Q827" s="56" t="n">
        <v>99853.5</v>
      </c>
      <c r="R827" s="56" t="s">
        <v>371</v>
      </c>
      <c r="S827" s="54" t="n">
        <f aca="false">IF(K827=0,0,ROUND(L827/K827*100,2))</f>
        <v>100</v>
      </c>
      <c r="T827" s="56" t="s">
        <v>773</v>
      </c>
      <c r="U827" s="56" t="s">
        <v>41</v>
      </c>
      <c r="V827" s="56" t="n">
        <v>94221.13</v>
      </c>
      <c r="W827" s="55" t="n">
        <f aca="false">P827-Q827</f>
        <v>94221.13</v>
      </c>
      <c r="X827" s="55" t="n">
        <f aca="false">IF(P827=0,0,ROUND((P827-Q827)/P827*100,2))</f>
        <v>48.55</v>
      </c>
      <c r="Y827" s="55" t="n">
        <f aca="false">IFERROR(G827-F827,"")</f>
        <v>-1</v>
      </c>
      <c r="Z827" s="55" t="str">
        <f aca="false">IF(U827&lt;=0,"On Time","Late")</f>
        <v>Late</v>
      </c>
      <c r="AA827" s="55" t="str">
        <f aca="false">TEXT(E827,"yyyy-mm")</f>
        <v>2023-09</v>
      </c>
      <c r="AB827" s="55" t="n">
        <f aca="false">YEAR(E827)</f>
        <v>2023</v>
      </c>
    </row>
    <row r="828" customFormat="false" ht="15" hidden="false" customHeight="true" outlineLevel="0" collapsed="false">
      <c r="A828" s="52" t="s">
        <v>3621</v>
      </c>
      <c r="B828" s="52" t="s">
        <v>1569</v>
      </c>
      <c r="C828" s="52" t="s">
        <v>3622</v>
      </c>
      <c r="D828" s="52" t="s">
        <v>591</v>
      </c>
      <c r="E828" s="53" t="n">
        <v>44661</v>
      </c>
      <c r="F828" s="52" t="s">
        <v>3623</v>
      </c>
      <c r="G828" s="52" t="s">
        <v>1465</v>
      </c>
      <c r="H828" s="52" t="s">
        <v>18</v>
      </c>
      <c r="I828" s="52" t="s">
        <v>11</v>
      </c>
      <c r="J828" s="52" t="s">
        <v>1310</v>
      </c>
      <c r="K828" s="52" t="n">
        <v>1609</v>
      </c>
      <c r="L828" s="52" t="n">
        <v>1609</v>
      </c>
      <c r="M828" s="52" t="n">
        <v>704.84</v>
      </c>
      <c r="N828" s="52" t="n">
        <v>11.5</v>
      </c>
      <c r="O828" s="54" t="n">
        <f aca="false">ROUND(M828*(1-N828/100),2)</f>
        <v>623.78</v>
      </c>
      <c r="P828" s="54" t="n">
        <f aca="false">ROUND(O828*L828,2)</f>
        <v>1003662.02</v>
      </c>
      <c r="Q828" s="52" t="n">
        <v>662795.7</v>
      </c>
      <c r="R828" s="52" t="s">
        <v>371</v>
      </c>
      <c r="S828" s="54" t="n">
        <f aca="false">IF(K828=0,0,ROUND(L828/K828*100,2))</f>
        <v>100</v>
      </c>
      <c r="T828" s="52" t="s">
        <v>838</v>
      </c>
      <c r="U828" s="52" t="s">
        <v>19</v>
      </c>
      <c r="V828" s="52" t="n">
        <v>340866.32</v>
      </c>
      <c r="W828" s="55" t="n">
        <f aca="false">P828-Q828</f>
        <v>340866.32</v>
      </c>
      <c r="X828" s="55" t="n">
        <f aca="false">IF(P828=0,0,ROUND((P828-Q828)/P828*100,2))</f>
        <v>33.96</v>
      </c>
      <c r="Y828" s="55" t="n">
        <f aca="false">IFERROR(G828-F828,"")</f>
        <v>-1</v>
      </c>
      <c r="Z828" s="55" t="str">
        <f aca="false">IF(U828&lt;=0,"On Time","Late")</f>
        <v>Late</v>
      </c>
      <c r="AA828" s="55" t="str">
        <f aca="false">TEXT(E828,"yyyy-mm")</f>
        <v>2022-04</v>
      </c>
      <c r="AB828" s="55" t="n">
        <f aca="false">YEAR(E828)</f>
        <v>2022</v>
      </c>
    </row>
    <row r="829" customFormat="false" ht="15" hidden="false" customHeight="true" outlineLevel="0" collapsed="false">
      <c r="A829" s="56" t="s">
        <v>3624</v>
      </c>
      <c r="B829" s="56" t="s">
        <v>3625</v>
      </c>
      <c r="C829" s="56" t="s">
        <v>3626</v>
      </c>
      <c r="D829" s="56" t="s">
        <v>2165</v>
      </c>
      <c r="E829" s="57" t="n">
        <v>45218</v>
      </c>
      <c r="F829" s="56" t="s">
        <v>3627</v>
      </c>
      <c r="G829" s="56" t="s">
        <v>1426</v>
      </c>
      <c r="H829" s="56" t="s">
        <v>9</v>
      </c>
      <c r="I829" s="56" t="s">
        <v>27</v>
      </c>
      <c r="J829" s="56" t="s">
        <v>1032</v>
      </c>
      <c r="K829" s="56" t="n">
        <v>705</v>
      </c>
      <c r="L829" s="56" t="n">
        <v>705</v>
      </c>
      <c r="M829" s="56" t="n">
        <v>345.34</v>
      </c>
      <c r="N829" s="56" t="n">
        <v>6.9</v>
      </c>
      <c r="O829" s="54" t="n">
        <f aca="false">ROUND(M829*(1-N829/100),2)</f>
        <v>321.51</v>
      </c>
      <c r="P829" s="54" t="n">
        <f aca="false">ROUND(O829*L829,2)</f>
        <v>226664.55</v>
      </c>
      <c r="Q829" s="56" t="n">
        <v>123485.27</v>
      </c>
      <c r="R829" s="56" t="s">
        <v>396</v>
      </c>
      <c r="S829" s="54" t="n">
        <f aca="false">IF(K829=0,0,ROUND(L829/K829*100,2))</f>
        <v>100</v>
      </c>
      <c r="T829" s="56" t="s">
        <v>849</v>
      </c>
      <c r="U829" s="56" t="s">
        <v>42</v>
      </c>
      <c r="V829" s="56" t="n">
        <v>103179.28</v>
      </c>
      <c r="W829" s="55" t="n">
        <f aca="false">P829-Q829</f>
        <v>103179.28</v>
      </c>
      <c r="X829" s="55" t="n">
        <f aca="false">IF(P829=0,0,ROUND((P829-Q829)/P829*100,2))</f>
        <v>45.52</v>
      </c>
      <c r="Y829" s="55" t="n">
        <f aca="false">IFERROR(G829-F829,"")</f>
        <v>3</v>
      </c>
      <c r="Z829" s="55" t="str">
        <f aca="false">IF(U829&lt;=0,"On Time","Late")</f>
        <v>Late</v>
      </c>
      <c r="AA829" s="55" t="str">
        <f aca="false">TEXT(E829,"yyyy-mm")</f>
        <v>2023-10</v>
      </c>
      <c r="AB829" s="55" t="n">
        <f aca="false">YEAR(E829)</f>
        <v>2023</v>
      </c>
    </row>
    <row r="830" customFormat="false" ht="15" hidden="false" customHeight="true" outlineLevel="0" collapsed="false">
      <c r="A830" s="52" t="s">
        <v>3628</v>
      </c>
      <c r="B830" s="52" t="s">
        <v>2700</v>
      </c>
      <c r="C830" s="52" t="s">
        <v>3629</v>
      </c>
      <c r="D830" s="52" t="s">
        <v>675</v>
      </c>
      <c r="E830" s="53" t="n">
        <v>45287</v>
      </c>
      <c r="F830" s="52" t="s">
        <v>1742</v>
      </c>
      <c r="G830" s="52" t="s">
        <v>2489</v>
      </c>
      <c r="H830" s="52" t="s">
        <v>21</v>
      </c>
      <c r="I830" s="52" t="s">
        <v>27</v>
      </c>
      <c r="J830" s="52" t="s">
        <v>900</v>
      </c>
      <c r="K830" s="52" t="n">
        <v>851</v>
      </c>
      <c r="L830" s="52" t="n">
        <v>851</v>
      </c>
      <c r="M830" s="52" t="n">
        <v>887.97</v>
      </c>
      <c r="N830" s="52" t="n">
        <v>12.2</v>
      </c>
      <c r="O830" s="54" t="n">
        <f aca="false">ROUND(M830*(1-N830/100),2)</f>
        <v>779.64</v>
      </c>
      <c r="P830" s="54" t="n">
        <f aca="false">ROUND(O830*L830,2)</f>
        <v>663473.64</v>
      </c>
      <c r="Q830" s="52" t="n">
        <v>429422.32</v>
      </c>
      <c r="R830" s="52" t="s">
        <v>371</v>
      </c>
      <c r="S830" s="54" t="n">
        <f aca="false">IF(K830=0,0,ROUND(L830/K830*100,2))</f>
        <v>100</v>
      </c>
      <c r="T830" s="52" t="s">
        <v>799</v>
      </c>
      <c r="U830" s="52" t="s">
        <v>44</v>
      </c>
      <c r="V830" s="52" t="n">
        <v>234051.32</v>
      </c>
      <c r="W830" s="55" t="n">
        <f aca="false">P830-Q830</f>
        <v>234051.32</v>
      </c>
      <c r="X830" s="55" t="n">
        <f aca="false">IF(P830=0,0,ROUND((P830-Q830)/P830*100,2))</f>
        <v>35.28</v>
      </c>
      <c r="Y830" s="55" t="n">
        <f aca="false">IFERROR(G830-F830,"")</f>
        <v>1</v>
      </c>
      <c r="Z830" s="55" t="str">
        <f aca="false">IF(U830&lt;=0,"On Time","Late")</f>
        <v>Late</v>
      </c>
      <c r="AA830" s="55" t="str">
        <f aca="false">TEXT(E830,"yyyy-mm")</f>
        <v>2023-12</v>
      </c>
      <c r="AB830" s="55" t="n">
        <f aca="false">YEAR(E830)</f>
        <v>2023</v>
      </c>
    </row>
    <row r="831" customFormat="false" ht="15" hidden="false" customHeight="true" outlineLevel="0" collapsed="false">
      <c r="A831" s="56" t="s">
        <v>3630</v>
      </c>
      <c r="B831" s="56" t="s">
        <v>3338</v>
      </c>
      <c r="C831" s="56" t="s">
        <v>1387</v>
      </c>
      <c r="D831" s="56" t="s">
        <v>1402</v>
      </c>
      <c r="E831" s="57" t="n">
        <v>45098</v>
      </c>
      <c r="F831" s="56" t="s">
        <v>952</v>
      </c>
      <c r="G831" s="56" t="s">
        <v>1877</v>
      </c>
      <c r="H831" s="56" t="s">
        <v>12</v>
      </c>
      <c r="I831" s="56" t="s">
        <v>23</v>
      </c>
      <c r="J831" s="56" t="s">
        <v>2180</v>
      </c>
      <c r="K831" s="56" t="n">
        <v>640</v>
      </c>
      <c r="L831" s="56" t="n">
        <v>640</v>
      </c>
      <c r="M831" s="56" t="n">
        <v>198.43</v>
      </c>
      <c r="N831" s="56" t="n">
        <v>7.2</v>
      </c>
      <c r="O831" s="54" t="n">
        <f aca="false">ROUND(M831*(1-N831/100),2)</f>
        <v>184.14</v>
      </c>
      <c r="P831" s="54" t="n">
        <f aca="false">ROUND(O831*L831,2)</f>
        <v>117849.6</v>
      </c>
      <c r="Q831" s="56" t="n">
        <v>59145.01</v>
      </c>
      <c r="R831" s="56" t="s">
        <v>371</v>
      </c>
      <c r="S831" s="54" t="n">
        <f aca="false">IF(K831=0,0,ROUND(L831/K831*100,2))</f>
        <v>100</v>
      </c>
      <c r="T831" s="56" t="s">
        <v>459</v>
      </c>
      <c r="U831" s="56" t="s">
        <v>38</v>
      </c>
      <c r="V831" s="56" t="n">
        <v>58704.59</v>
      </c>
      <c r="W831" s="55" t="n">
        <f aca="false">P831-Q831</f>
        <v>58704.59</v>
      </c>
      <c r="X831" s="55" t="n">
        <f aca="false">IF(P831=0,0,ROUND((P831-Q831)/P831*100,2))</f>
        <v>49.81</v>
      </c>
      <c r="Y831" s="55" t="n">
        <f aca="false">IFERROR(G831-F831,"")</f>
        <v>-1</v>
      </c>
      <c r="Z831" s="55" t="str">
        <f aca="false">IF(U831&lt;=0,"On Time","Late")</f>
        <v>Late</v>
      </c>
      <c r="AA831" s="55" t="str">
        <f aca="false">TEXT(E831,"yyyy-mm")</f>
        <v>2023-06</v>
      </c>
      <c r="AB831" s="55" t="n">
        <f aca="false">YEAR(E831)</f>
        <v>2023</v>
      </c>
    </row>
    <row r="832" customFormat="false" ht="15" hidden="false" customHeight="true" outlineLevel="0" collapsed="false">
      <c r="A832" s="52" t="s">
        <v>3631</v>
      </c>
      <c r="B832" s="52" t="s">
        <v>1637</v>
      </c>
      <c r="C832" s="52" t="s">
        <v>3632</v>
      </c>
      <c r="D832" s="52" t="s">
        <v>3633</v>
      </c>
      <c r="E832" s="53" t="n">
        <v>45174</v>
      </c>
      <c r="F832" s="52" t="s">
        <v>3634</v>
      </c>
      <c r="G832" s="52" t="s">
        <v>3316</v>
      </c>
      <c r="H832" s="52" t="s">
        <v>21</v>
      </c>
      <c r="I832" s="52" t="s">
        <v>27</v>
      </c>
      <c r="J832" s="52" t="s">
        <v>1428</v>
      </c>
      <c r="K832" s="52" t="n">
        <v>422</v>
      </c>
      <c r="L832" s="52" t="n">
        <v>422</v>
      </c>
      <c r="M832" s="52" t="n">
        <v>259.5</v>
      </c>
      <c r="N832" s="52" t="n">
        <v>10.9</v>
      </c>
      <c r="O832" s="54" t="n">
        <f aca="false">ROUND(M832*(1-N832/100),2)</f>
        <v>231.21</v>
      </c>
      <c r="P832" s="54" t="n">
        <f aca="false">ROUND(O832*L832,2)</f>
        <v>97570.62</v>
      </c>
      <c r="Q832" s="52" t="n">
        <v>47753.45</v>
      </c>
      <c r="R832" s="52" t="s">
        <v>340</v>
      </c>
      <c r="S832" s="54" t="n">
        <f aca="false">IF(K832=0,0,ROUND(L832/K832*100,2))</f>
        <v>100</v>
      </c>
      <c r="T832" s="52" t="s">
        <v>766</v>
      </c>
      <c r="U832" s="52" t="s">
        <v>41</v>
      </c>
      <c r="V832" s="52" t="n">
        <v>49817.17</v>
      </c>
      <c r="W832" s="55" t="n">
        <f aca="false">P832-Q832</f>
        <v>49817.17</v>
      </c>
      <c r="X832" s="55" t="n">
        <f aca="false">IF(P832=0,0,ROUND((P832-Q832)/P832*100,2))</f>
        <v>51.06</v>
      </c>
      <c r="Y832" s="55" t="n">
        <f aca="false">IFERROR(G832-F832,"")</f>
        <v>-1</v>
      </c>
      <c r="Z832" s="55" t="str">
        <f aca="false">IF(U832&lt;=0,"On Time","Late")</f>
        <v>Late</v>
      </c>
      <c r="AA832" s="55" t="str">
        <f aca="false">TEXT(E832,"yyyy-mm")</f>
        <v>2023-09</v>
      </c>
      <c r="AB832" s="55" t="n">
        <f aca="false">YEAR(E832)</f>
        <v>2023</v>
      </c>
    </row>
    <row r="833" customFormat="false" ht="15" hidden="false" customHeight="true" outlineLevel="0" collapsed="false">
      <c r="A833" s="56" t="s">
        <v>3635</v>
      </c>
      <c r="B833" s="56" t="s">
        <v>1481</v>
      </c>
      <c r="C833" s="56" t="s">
        <v>1453</v>
      </c>
      <c r="D833" s="56" t="s">
        <v>1868</v>
      </c>
      <c r="E833" s="57" t="n">
        <v>45151</v>
      </c>
      <c r="F833" s="56" t="s">
        <v>3362</v>
      </c>
      <c r="G833" s="56" t="s">
        <v>3362</v>
      </c>
      <c r="H833" s="56" t="s">
        <v>12</v>
      </c>
      <c r="I833" s="56" t="s">
        <v>20</v>
      </c>
      <c r="J833" s="56" t="s">
        <v>565</v>
      </c>
      <c r="K833" s="56" t="n">
        <v>94</v>
      </c>
      <c r="L833" s="56" t="n">
        <v>94</v>
      </c>
      <c r="M833" s="56" t="n">
        <v>836.32</v>
      </c>
      <c r="N833" s="56" t="n">
        <v>15.6</v>
      </c>
      <c r="O833" s="54" t="n">
        <f aca="false">ROUND(M833*(1-N833/100),2)</f>
        <v>705.85</v>
      </c>
      <c r="P833" s="54" t="n">
        <f aca="false">ROUND(O833*L833,2)</f>
        <v>66349.9</v>
      </c>
      <c r="Q833" s="56" t="n">
        <v>30778.86</v>
      </c>
      <c r="R833" s="56" t="s">
        <v>340</v>
      </c>
      <c r="S833" s="54" t="n">
        <f aca="false">IF(K833=0,0,ROUND(L833/K833*100,2))</f>
        <v>100</v>
      </c>
      <c r="T833" s="56" t="s">
        <v>683</v>
      </c>
      <c r="U833" s="56" t="s">
        <v>40</v>
      </c>
      <c r="V833" s="56" t="n">
        <v>35571.04</v>
      </c>
      <c r="W833" s="55" t="n">
        <f aca="false">P833-Q833</f>
        <v>35571.04</v>
      </c>
      <c r="X833" s="55" t="n">
        <f aca="false">IF(P833=0,0,ROUND((P833-Q833)/P833*100,2))</f>
        <v>53.61</v>
      </c>
      <c r="Y833" s="55" t="n">
        <f aca="false">IFERROR(G833-F833,"")</f>
        <v>0</v>
      </c>
      <c r="Z833" s="55" t="str">
        <f aca="false">IF(U833&lt;=0,"On Time","Late")</f>
        <v>Late</v>
      </c>
      <c r="AA833" s="55" t="str">
        <f aca="false">TEXT(E833,"yyyy-mm")</f>
        <v>2023-08</v>
      </c>
      <c r="AB833" s="55" t="n">
        <f aca="false">YEAR(E833)</f>
        <v>2023</v>
      </c>
    </row>
    <row r="834" customFormat="false" ht="15" hidden="false" customHeight="true" outlineLevel="0" collapsed="false">
      <c r="A834" s="52" t="s">
        <v>3636</v>
      </c>
      <c r="B834" s="52" t="s">
        <v>3548</v>
      </c>
      <c r="C834" s="52" t="s">
        <v>2549</v>
      </c>
      <c r="D834" s="52" t="s">
        <v>599</v>
      </c>
      <c r="E834" s="53" t="n">
        <v>44816</v>
      </c>
      <c r="F834" s="52" t="s">
        <v>1444</v>
      </c>
      <c r="G834" s="52" t="s">
        <v>1445</v>
      </c>
      <c r="H834" s="52" t="s">
        <v>12</v>
      </c>
      <c r="I834" s="52" t="s">
        <v>14</v>
      </c>
      <c r="J834" s="52" t="s">
        <v>1858</v>
      </c>
      <c r="K834" s="52" t="n">
        <v>851</v>
      </c>
      <c r="L834" s="52" t="n">
        <v>851</v>
      </c>
      <c r="M834" s="52" t="n">
        <v>912.66</v>
      </c>
      <c r="N834" s="52" t="n">
        <v>3.9</v>
      </c>
      <c r="O834" s="54" t="n">
        <f aca="false">ROUND(M834*(1-N834/100),2)</f>
        <v>877.07</v>
      </c>
      <c r="P834" s="54" t="n">
        <f aca="false">ROUND(O834*L834,2)</f>
        <v>746386.57</v>
      </c>
      <c r="Q834" s="52" t="n">
        <v>514262.4</v>
      </c>
      <c r="R834" s="52" t="s">
        <v>340</v>
      </c>
      <c r="S834" s="54" t="n">
        <f aca="false">IF(K834=0,0,ROUND(L834/K834*100,2))</f>
        <v>100</v>
      </c>
      <c r="T834" s="52" t="s">
        <v>653</v>
      </c>
      <c r="U834" s="52" t="s">
        <v>29</v>
      </c>
      <c r="V834" s="52" t="n">
        <v>232124.17</v>
      </c>
      <c r="W834" s="55" t="n">
        <f aca="false">P834-Q834</f>
        <v>232124.17</v>
      </c>
      <c r="X834" s="55" t="n">
        <f aca="false">IF(P834=0,0,ROUND((P834-Q834)/P834*100,2))</f>
        <v>31.1</v>
      </c>
      <c r="Y834" s="55" t="n">
        <f aca="false">IFERROR(G834-F834,"")</f>
        <v>1</v>
      </c>
      <c r="Z834" s="55" t="str">
        <f aca="false">IF(U834&lt;=0,"On Time","Late")</f>
        <v>Late</v>
      </c>
      <c r="AA834" s="55" t="str">
        <f aca="false">TEXT(E834,"yyyy-mm")</f>
        <v>2022-09</v>
      </c>
      <c r="AB834" s="55" t="n">
        <f aca="false">YEAR(E834)</f>
        <v>2022</v>
      </c>
    </row>
    <row r="835" customFormat="false" ht="15" hidden="false" customHeight="true" outlineLevel="0" collapsed="false">
      <c r="A835" s="56" t="s">
        <v>3637</v>
      </c>
      <c r="B835" s="56" t="s">
        <v>2359</v>
      </c>
      <c r="C835" s="56" t="s">
        <v>3638</v>
      </c>
      <c r="D835" s="56" t="s">
        <v>1688</v>
      </c>
      <c r="E835" s="57" t="n">
        <v>44943</v>
      </c>
      <c r="F835" s="56" t="s">
        <v>1767</v>
      </c>
      <c r="G835" s="56" t="s">
        <v>2603</v>
      </c>
      <c r="H835" s="56" t="s">
        <v>15</v>
      </c>
      <c r="I835" s="56" t="s">
        <v>17</v>
      </c>
      <c r="J835" s="56" t="s">
        <v>1197</v>
      </c>
      <c r="K835" s="56" t="n">
        <v>544</v>
      </c>
      <c r="L835" s="56" t="n">
        <v>544</v>
      </c>
      <c r="M835" s="56" t="n">
        <v>644.24</v>
      </c>
      <c r="N835" s="56" t="n">
        <v>3.8</v>
      </c>
      <c r="O835" s="54" t="n">
        <f aca="false">ROUND(M835*(1-N835/100),2)</f>
        <v>619.76</v>
      </c>
      <c r="P835" s="54" t="n">
        <f aca="false">ROUND(O835*L835,2)</f>
        <v>337149.44</v>
      </c>
      <c r="Q835" s="56" t="n">
        <v>150590.66</v>
      </c>
      <c r="R835" s="56" t="s">
        <v>380</v>
      </c>
      <c r="S835" s="54" t="n">
        <f aca="false">IF(K835=0,0,ROUND(L835/K835*100,2))</f>
        <v>100</v>
      </c>
      <c r="T835" s="56" t="s">
        <v>389</v>
      </c>
      <c r="U835" s="56" t="s">
        <v>33</v>
      </c>
      <c r="V835" s="56" t="n">
        <v>186558.78</v>
      </c>
      <c r="W835" s="55" t="n">
        <f aca="false">P835-Q835</f>
        <v>186558.78</v>
      </c>
      <c r="X835" s="55" t="n">
        <f aca="false">IF(P835=0,0,ROUND((P835-Q835)/P835*100,2))</f>
        <v>55.33</v>
      </c>
      <c r="Y835" s="55" t="n">
        <f aca="false">IFERROR(G835-F835,"")</f>
        <v>3</v>
      </c>
      <c r="Z835" s="55" t="str">
        <f aca="false">IF(U835&lt;=0,"On Time","Late")</f>
        <v>Late</v>
      </c>
      <c r="AA835" s="55" t="str">
        <f aca="false">TEXT(E835,"yyyy-mm")</f>
        <v>2023-01</v>
      </c>
      <c r="AB835" s="55" t="n">
        <f aca="false">YEAR(E835)</f>
        <v>2023</v>
      </c>
    </row>
    <row r="836" customFormat="false" ht="15" hidden="false" customHeight="true" outlineLevel="0" collapsed="false">
      <c r="A836" s="52" t="s">
        <v>3639</v>
      </c>
      <c r="B836" s="52" t="s">
        <v>3268</v>
      </c>
      <c r="C836" s="52" t="s">
        <v>2843</v>
      </c>
      <c r="D836" s="52" t="s">
        <v>2972</v>
      </c>
      <c r="E836" s="53" t="n">
        <v>44645</v>
      </c>
      <c r="F836" s="52" t="s">
        <v>670</v>
      </c>
      <c r="G836" s="52" t="s">
        <v>670</v>
      </c>
      <c r="H836" s="52" t="s">
        <v>18</v>
      </c>
      <c r="I836" s="52" t="s">
        <v>17</v>
      </c>
      <c r="J836" s="52" t="s">
        <v>2635</v>
      </c>
      <c r="K836" s="52" t="n">
        <v>105</v>
      </c>
      <c r="L836" s="52" t="n">
        <v>105</v>
      </c>
      <c r="M836" s="52" t="n">
        <v>135.07</v>
      </c>
      <c r="N836" s="52" t="n">
        <v>19.3</v>
      </c>
      <c r="O836" s="54" t="n">
        <f aca="false">ROUND(M836*(1-N836/100),2)</f>
        <v>109</v>
      </c>
      <c r="P836" s="54" t="n">
        <f aca="false">ROUND(O836*L836,2)</f>
        <v>11445</v>
      </c>
      <c r="Q836" s="52" t="n">
        <v>7830.04</v>
      </c>
      <c r="R836" s="52" t="s">
        <v>332</v>
      </c>
      <c r="S836" s="54" t="n">
        <f aca="false">IF(K836=0,0,ROUND(L836/K836*100,2))</f>
        <v>100</v>
      </c>
      <c r="T836" s="52" t="s">
        <v>587</v>
      </c>
      <c r="U836" s="52" t="s">
        <v>16</v>
      </c>
      <c r="V836" s="52" t="n">
        <v>3614.96</v>
      </c>
      <c r="W836" s="55" t="n">
        <f aca="false">P836-Q836</f>
        <v>3614.96</v>
      </c>
      <c r="X836" s="55" t="n">
        <f aca="false">IF(P836=0,0,ROUND((P836-Q836)/P836*100,2))</f>
        <v>31.59</v>
      </c>
      <c r="Y836" s="55" t="n">
        <f aca="false">IFERROR(G836-F836,"")</f>
        <v>0</v>
      </c>
      <c r="Z836" s="55" t="str">
        <f aca="false">IF(U836&lt;=0,"On Time","Late")</f>
        <v>Late</v>
      </c>
      <c r="AA836" s="55" t="str">
        <f aca="false">TEXT(E836,"yyyy-mm")</f>
        <v>2022-03</v>
      </c>
      <c r="AB836" s="55" t="n">
        <f aca="false">YEAR(E836)</f>
        <v>2022</v>
      </c>
    </row>
    <row r="837" customFormat="false" ht="15" hidden="false" customHeight="true" outlineLevel="0" collapsed="false">
      <c r="A837" s="56" t="s">
        <v>3640</v>
      </c>
      <c r="B837" s="56" t="s">
        <v>1883</v>
      </c>
      <c r="C837" s="56" t="s">
        <v>2287</v>
      </c>
      <c r="D837" s="56" t="s">
        <v>1683</v>
      </c>
      <c r="E837" s="57" t="n">
        <v>45387</v>
      </c>
      <c r="F837" s="56" t="s">
        <v>2226</v>
      </c>
      <c r="G837" s="56" t="s">
        <v>2225</v>
      </c>
      <c r="H837" s="56" t="s">
        <v>9</v>
      </c>
      <c r="I837" s="56" t="s">
        <v>25</v>
      </c>
      <c r="J837" s="56" t="s">
        <v>435</v>
      </c>
      <c r="K837" s="56" t="n">
        <v>1241</v>
      </c>
      <c r="L837" s="56" t="n">
        <v>1241</v>
      </c>
      <c r="M837" s="56" t="n">
        <v>525.67</v>
      </c>
      <c r="N837" s="56" t="n">
        <v>17.2</v>
      </c>
      <c r="O837" s="54" t="n">
        <f aca="false">ROUND(M837*(1-N837/100),2)</f>
        <v>435.25</v>
      </c>
      <c r="P837" s="54" t="n">
        <f aca="false">ROUND(O837*L837,2)</f>
        <v>540145.25</v>
      </c>
      <c r="Q837" s="56" t="n">
        <v>368613.69</v>
      </c>
      <c r="R837" s="56" t="s">
        <v>340</v>
      </c>
      <c r="S837" s="54" t="n">
        <f aca="false">IF(K837=0,0,ROUND(L837/K837*100,2))</f>
        <v>100</v>
      </c>
      <c r="T837" s="56" t="s">
        <v>522</v>
      </c>
      <c r="U837" s="56" t="s">
        <v>48</v>
      </c>
      <c r="V837" s="56" t="n">
        <v>171531.56</v>
      </c>
      <c r="W837" s="55" t="n">
        <f aca="false">P837-Q837</f>
        <v>171531.56</v>
      </c>
      <c r="X837" s="55" t="n">
        <f aca="false">IF(P837=0,0,ROUND((P837-Q837)/P837*100,2))</f>
        <v>31.76</v>
      </c>
      <c r="Y837" s="55" t="n">
        <f aca="false">IFERROR(G837-F837,"")</f>
        <v>-1</v>
      </c>
      <c r="Z837" s="55" t="str">
        <f aca="false">IF(U837&lt;=0,"On Time","Late")</f>
        <v>Late</v>
      </c>
      <c r="AA837" s="55" t="str">
        <f aca="false">TEXT(E837,"yyyy-mm")</f>
        <v>2024-04</v>
      </c>
      <c r="AB837" s="55" t="n">
        <f aca="false">YEAR(E837)</f>
        <v>2024</v>
      </c>
    </row>
    <row r="838" customFormat="false" ht="15" hidden="false" customHeight="true" outlineLevel="0" collapsed="false">
      <c r="A838" s="52" t="s">
        <v>3641</v>
      </c>
      <c r="B838" s="52" t="s">
        <v>2083</v>
      </c>
      <c r="C838" s="52" t="s">
        <v>3642</v>
      </c>
      <c r="D838" s="52" t="s">
        <v>2602</v>
      </c>
      <c r="E838" s="53" t="n">
        <v>44743</v>
      </c>
      <c r="F838" s="52" t="s">
        <v>3643</v>
      </c>
      <c r="G838" s="52" t="s">
        <v>2576</v>
      </c>
      <c r="H838" s="52" t="s">
        <v>15</v>
      </c>
      <c r="I838" s="52" t="s">
        <v>23</v>
      </c>
      <c r="J838" s="52" t="s">
        <v>507</v>
      </c>
      <c r="K838" s="52" t="n">
        <v>1048</v>
      </c>
      <c r="L838" s="52" t="n">
        <v>1048</v>
      </c>
      <c r="M838" s="52" t="n">
        <v>215.73</v>
      </c>
      <c r="N838" s="52" t="n">
        <v>3.9</v>
      </c>
      <c r="O838" s="54" t="n">
        <f aca="false">ROUND(M838*(1-N838/100),2)</f>
        <v>207.32</v>
      </c>
      <c r="P838" s="54" t="n">
        <f aca="false">ROUND(O838*L838,2)</f>
        <v>217271.36</v>
      </c>
      <c r="Q838" s="52" t="n">
        <v>91212.27</v>
      </c>
      <c r="R838" s="52" t="s">
        <v>371</v>
      </c>
      <c r="S838" s="54" t="n">
        <f aca="false">IF(K838=0,0,ROUND(L838/K838*100,2))</f>
        <v>100</v>
      </c>
      <c r="T838" s="52" t="s">
        <v>744</v>
      </c>
      <c r="U838" s="52" t="s">
        <v>26</v>
      </c>
      <c r="V838" s="52" t="n">
        <v>126059.09</v>
      </c>
      <c r="W838" s="55" t="n">
        <f aca="false">P838-Q838</f>
        <v>126059.09</v>
      </c>
      <c r="X838" s="55" t="n">
        <f aca="false">IF(P838=0,0,ROUND((P838-Q838)/P838*100,2))</f>
        <v>58.02</v>
      </c>
      <c r="Y838" s="55" t="n">
        <f aca="false">IFERROR(G838-F838,"")</f>
        <v>3</v>
      </c>
      <c r="Z838" s="55" t="str">
        <f aca="false">IF(U838&lt;=0,"On Time","Late")</f>
        <v>Late</v>
      </c>
      <c r="AA838" s="55" t="str">
        <f aca="false">TEXT(E838,"yyyy-mm")</f>
        <v>2022-07</v>
      </c>
      <c r="AB838" s="55" t="n">
        <f aca="false">YEAR(E838)</f>
        <v>2022</v>
      </c>
    </row>
    <row r="839" customFormat="false" ht="15" hidden="false" customHeight="true" outlineLevel="0" collapsed="false">
      <c r="A839" s="56" t="s">
        <v>3644</v>
      </c>
      <c r="B839" s="56" t="s">
        <v>1423</v>
      </c>
      <c r="C839" s="56" t="s">
        <v>3355</v>
      </c>
      <c r="D839" s="56" t="s">
        <v>3645</v>
      </c>
      <c r="E839" s="57" t="n">
        <v>45113</v>
      </c>
      <c r="F839" s="56" t="s">
        <v>2900</v>
      </c>
      <c r="G839" s="56" t="s">
        <v>2524</v>
      </c>
      <c r="H839" s="56" t="s">
        <v>15</v>
      </c>
      <c r="I839" s="56" t="s">
        <v>27</v>
      </c>
      <c r="J839" s="56" t="s">
        <v>718</v>
      </c>
      <c r="K839" s="56" t="n">
        <v>297</v>
      </c>
      <c r="L839" s="56" t="n">
        <v>297</v>
      </c>
      <c r="M839" s="56" t="n">
        <v>613.63</v>
      </c>
      <c r="N839" s="56" t="n">
        <v>0.9</v>
      </c>
      <c r="O839" s="54" t="n">
        <f aca="false">ROUND(M839*(1-N839/100),2)</f>
        <v>608.11</v>
      </c>
      <c r="P839" s="54" t="n">
        <f aca="false">ROUND(O839*L839,2)</f>
        <v>180608.67</v>
      </c>
      <c r="Q839" s="56" t="n">
        <v>124424.51</v>
      </c>
      <c r="R839" s="56" t="s">
        <v>340</v>
      </c>
      <c r="S839" s="54" t="n">
        <f aca="false">IF(K839=0,0,ROUND(L839/K839*100,2))</f>
        <v>100</v>
      </c>
      <c r="T839" s="56" t="s">
        <v>620</v>
      </c>
      <c r="U839" s="56" t="s">
        <v>39</v>
      </c>
      <c r="V839" s="56" t="n">
        <v>56184.16</v>
      </c>
      <c r="W839" s="55" t="n">
        <f aca="false">P839-Q839</f>
        <v>56184.16</v>
      </c>
      <c r="X839" s="55" t="n">
        <f aca="false">IF(P839=0,0,ROUND((P839-Q839)/P839*100,2))</f>
        <v>31.11</v>
      </c>
      <c r="Y839" s="55" t="n">
        <f aca="false">IFERROR(G839-F839,"")</f>
        <v>3</v>
      </c>
      <c r="Z839" s="55" t="str">
        <f aca="false">IF(U839&lt;=0,"On Time","Late")</f>
        <v>Late</v>
      </c>
      <c r="AA839" s="55" t="str">
        <f aca="false">TEXT(E839,"yyyy-mm")</f>
        <v>2023-07</v>
      </c>
      <c r="AB839" s="55" t="n">
        <f aca="false">YEAR(E839)</f>
        <v>2023</v>
      </c>
    </row>
    <row r="840" customFormat="false" ht="15" hidden="false" customHeight="true" outlineLevel="0" collapsed="false">
      <c r="A840" s="52" t="s">
        <v>3646</v>
      </c>
      <c r="B840" s="52" t="s">
        <v>3647</v>
      </c>
      <c r="C840" s="52" t="s">
        <v>1881</v>
      </c>
      <c r="D840" s="52" t="s">
        <v>3648</v>
      </c>
      <c r="E840" s="53" t="n">
        <v>45139</v>
      </c>
      <c r="F840" s="52" t="s">
        <v>1747</v>
      </c>
      <c r="G840" s="52" t="s">
        <v>1747</v>
      </c>
      <c r="H840" s="52" t="s">
        <v>9</v>
      </c>
      <c r="I840" s="52" t="s">
        <v>23</v>
      </c>
      <c r="J840" s="52" t="s">
        <v>689</v>
      </c>
      <c r="K840" s="52" t="n">
        <v>1077</v>
      </c>
      <c r="L840" s="52" t="n">
        <v>1077</v>
      </c>
      <c r="M840" s="52" t="n">
        <v>662.63</v>
      </c>
      <c r="N840" s="52" t="n">
        <v>10.3</v>
      </c>
      <c r="O840" s="54" t="n">
        <f aca="false">ROUND(M840*(1-N840/100),2)</f>
        <v>594.38</v>
      </c>
      <c r="P840" s="54" t="n">
        <f aca="false">ROUND(O840*L840,2)</f>
        <v>640147.26</v>
      </c>
      <c r="Q840" s="52" t="n">
        <v>394649.25</v>
      </c>
      <c r="R840" s="52" t="s">
        <v>380</v>
      </c>
      <c r="S840" s="54" t="n">
        <f aca="false">IF(K840=0,0,ROUND(L840/K840*100,2))</f>
        <v>100</v>
      </c>
      <c r="T840" s="52" t="s">
        <v>595</v>
      </c>
      <c r="U840" s="52" t="s">
        <v>40</v>
      </c>
      <c r="V840" s="52" t="n">
        <v>245498.01</v>
      </c>
      <c r="W840" s="55" t="n">
        <f aca="false">P840-Q840</f>
        <v>245498.01</v>
      </c>
      <c r="X840" s="55" t="n">
        <f aca="false">IF(P840=0,0,ROUND((P840-Q840)/P840*100,2))</f>
        <v>38.35</v>
      </c>
      <c r="Y840" s="55" t="n">
        <f aca="false">IFERROR(G840-F840,"")</f>
        <v>0</v>
      </c>
      <c r="Z840" s="55" t="str">
        <f aca="false">IF(U840&lt;=0,"On Time","Late")</f>
        <v>Late</v>
      </c>
      <c r="AA840" s="55" t="str">
        <f aca="false">TEXT(E840,"yyyy-mm")</f>
        <v>2023-08</v>
      </c>
      <c r="AB840" s="55" t="n">
        <f aca="false">YEAR(E840)</f>
        <v>2023</v>
      </c>
    </row>
    <row r="841" customFormat="false" ht="15" hidden="false" customHeight="true" outlineLevel="0" collapsed="false">
      <c r="A841" s="56" t="s">
        <v>3649</v>
      </c>
      <c r="B841" s="56" t="s">
        <v>986</v>
      </c>
      <c r="C841" s="56" t="s">
        <v>693</v>
      </c>
      <c r="D841" s="56" t="s">
        <v>3025</v>
      </c>
      <c r="E841" s="57" t="n">
        <v>45317</v>
      </c>
      <c r="F841" s="56" t="s">
        <v>3650</v>
      </c>
      <c r="G841" s="56" t="s">
        <v>3650</v>
      </c>
      <c r="H841" s="56" t="s">
        <v>21</v>
      </c>
      <c r="I841" s="56" t="s">
        <v>17</v>
      </c>
      <c r="J841" s="56" t="s">
        <v>1088</v>
      </c>
      <c r="K841" s="56" t="n">
        <v>1687</v>
      </c>
      <c r="L841" s="56" t="n">
        <v>1687</v>
      </c>
      <c r="M841" s="56" t="n">
        <v>774.43</v>
      </c>
      <c r="N841" s="56" t="n">
        <v>13.3</v>
      </c>
      <c r="O841" s="54" t="n">
        <f aca="false">ROUND(M841*(1-N841/100),2)</f>
        <v>671.43</v>
      </c>
      <c r="P841" s="54" t="n">
        <f aca="false">ROUND(O841*L841,2)</f>
        <v>1132702.41</v>
      </c>
      <c r="Q841" s="56" t="n">
        <v>515093.34</v>
      </c>
      <c r="R841" s="56" t="s">
        <v>371</v>
      </c>
      <c r="S841" s="54" t="n">
        <f aca="false">IF(K841=0,0,ROUND(L841/K841*100,2))</f>
        <v>100</v>
      </c>
      <c r="T841" s="56" t="s">
        <v>653</v>
      </c>
      <c r="U841" s="56" t="s">
        <v>45</v>
      </c>
      <c r="V841" s="56" t="n">
        <v>617609.07</v>
      </c>
      <c r="W841" s="55" t="n">
        <f aca="false">P841-Q841</f>
        <v>617609.07</v>
      </c>
      <c r="X841" s="55" t="n">
        <f aca="false">IF(P841=0,0,ROUND((P841-Q841)/P841*100,2))</f>
        <v>54.53</v>
      </c>
      <c r="Y841" s="55" t="n">
        <f aca="false">IFERROR(G841-F841,"")</f>
        <v>0</v>
      </c>
      <c r="Z841" s="55" t="str">
        <f aca="false">IF(U841&lt;=0,"On Time","Late")</f>
        <v>Late</v>
      </c>
      <c r="AA841" s="55" t="str">
        <f aca="false">TEXT(E841,"yyyy-mm")</f>
        <v>2024-01</v>
      </c>
      <c r="AB841" s="55" t="n">
        <f aca="false">YEAR(E841)</f>
        <v>2024</v>
      </c>
    </row>
    <row r="842" customFormat="false" ht="15" hidden="false" customHeight="true" outlineLevel="0" collapsed="false">
      <c r="A842" s="52" t="s">
        <v>3651</v>
      </c>
      <c r="B842" s="52" t="s">
        <v>1807</v>
      </c>
      <c r="C842" s="52" t="s">
        <v>3469</v>
      </c>
      <c r="D842" s="52" t="s">
        <v>776</v>
      </c>
      <c r="E842" s="53" t="n">
        <v>45378</v>
      </c>
      <c r="F842" s="52" t="s">
        <v>2954</v>
      </c>
      <c r="G842" s="52" t="s">
        <v>2954</v>
      </c>
      <c r="H842" s="52" t="s">
        <v>18</v>
      </c>
      <c r="I842" s="52" t="s">
        <v>27</v>
      </c>
      <c r="J842" s="52" t="s">
        <v>1300</v>
      </c>
      <c r="K842" s="52" t="n">
        <v>342</v>
      </c>
      <c r="L842" s="52" t="n">
        <v>316</v>
      </c>
      <c r="M842" s="52" t="n">
        <v>152.85</v>
      </c>
      <c r="N842" s="52" t="n">
        <v>13.1</v>
      </c>
      <c r="O842" s="54" t="n">
        <f aca="false">ROUND(M842*(1-N842/100),2)</f>
        <v>132.83</v>
      </c>
      <c r="P842" s="54" t="n">
        <f aca="false">ROUND(O842*L842,2)</f>
        <v>41974.28</v>
      </c>
      <c r="Q842" s="52" t="n">
        <v>25473.84</v>
      </c>
      <c r="R842" s="52" t="s">
        <v>396</v>
      </c>
      <c r="S842" s="54" t="n">
        <f aca="false">IF(K842=0,0,ROUND(L842/K842*100,2))</f>
        <v>92.4</v>
      </c>
      <c r="T842" s="52" t="s">
        <v>603</v>
      </c>
      <c r="U842" s="52" t="s">
        <v>47</v>
      </c>
      <c r="V842" s="52" t="n">
        <v>16500.44</v>
      </c>
      <c r="W842" s="55" t="n">
        <f aca="false">P842-Q842</f>
        <v>16500.44</v>
      </c>
      <c r="X842" s="55" t="n">
        <f aca="false">IF(P842=0,0,ROUND((P842-Q842)/P842*100,2))</f>
        <v>39.31</v>
      </c>
      <c r="Y842" s="55" t="n">
        <f aca="false">IFERROR(G842-F842,"")</f>
        <v>0</v>
      </c>
      <c r="Z842" s="55" t="str">
        <f aca="false">IF(U842&lt;=0,"On Time","Late")</f>
        <v>Late</v>
      </c>
      <c r="AA842" s="55" t="str">
        <f aca="false">TEXT(E842,"yyyy-mm")</f>
        <v>2024-03</v>
      </c>
      <c r="AB842" s="55" t="n">
        <f aca="false">YEAR(E842)</f>
        <v>2024</v>
      </c>
    </row>
    <row r="843" customFormat="false" ht="15" hidden="false" customHeight="true" outlineLevel="0" collapsed="false">
      <c r="A843" s="56" t="s">
        <v>3652</v>
      </c>
      <c r="B843" s="56" t="s">
        <v>1386</v>
      </c>
      <c r="C843" s="56" t="s">
        <v>2092</v>
      </c>
      <c r="D843" s="56" t="s">
        <v>3653</v>
      </c>
      <c r="E843" s="57" t="n">
        <v>45517</v>
      </c>
      <c r="F843" s="56" t="s">
        <v>2790</v>
      </c>
      <c r="G843" s="56" t="s">
        <v>1458</v>
      </c>
      <c r="H843" s="56" t="s">
        <v>12</v>
      </c>
      <c r="I843" s="56" t="s">
        <v>23</v>
      </c>
      <c r="J843" s="56" t="s">
        <v>435</v>
      </c>
      <c r="K843" s="56" t="n">
        <v>111</v>
      </c>
      <c r="L843" s="56" t="n">
        <v>111</v>
      </c>
      <c r="M843" s="56" t="n">
        <v>632.8</v>
      </c>
      <c r="N843" s="56" t="n">
        <v>1.8</v>
      </c>
      <c r="O843" s="54" t="n">
        <f aca="false">ROUND(M843*(1-N843/100),2)</f>
        <v>621.41</v>
      </c>
      <c r="P843" s="54" t="n">
        <f aca="false">ROUND(O843*L843,2)</f>
        <v>68976.51</v>
      </c>
      <c r="Q843" s="56" t="n">
        <v>43965.7</v>
      </c>
      <c r="R843" s="56" t="s">
        <v>371</v>
      </c>
      <c r="S843" s="54" t="n">
        <f aca="false">IF(K843=0,0,ROUND(L843/K843*100,2))</f>
        <v>100</v>
      </c>
      <c r="T843" s="56" t="s">
        <v>508</v>
      </c>
      <c r="U843" s="56" t="s">
        <v>52</v>
      </c>
      <c r="V843" s="56" t="n">
        <v>25010.81</v>
      </c>
      <c r="W843" s="55" t="n">
        <f aca="false">P843-Q843</f>
        <v>25010.81</v>
      </c>
      <c r="X843" s="55" t="n">
        <f aca="false">IF(P843=0,0,ROUND((P843-Q843)/P843*100,2))</f>
        <v>36.26</v>
      </c>
      <c r="Y843" s="55" t="n">
        <f aca="false">IFERROR(G843-F843,"")</f>
        <v>-1</v>
      </c>
      <c r="Z843" s="55" t="str">
        <f aca="false">IF(U843&lt;=0,"On Time","Late")</f>
        <v>Late</v>
      </c>
      <c r="AA843" s="55" t="str">
        <f aca="false">TEXT(E843,"yyyy-mm")</f>
        <v>2024-08</v>
      </c>
      <c r="AB843" s="55" t="n">
        <f aca="false">YEAR(E843)</f>
        <v>2024</v>
      </c>
    </row>
    <row r="844" customFormat="false" ht="15" hidden="false" customHeight="true" outlineLevel="0" collapsed="false">
      <c r="A844" s="52" t="s">
        <v>3654</v>
      </c>
      <c r="B844" s="52" t="s">
        <v>1738</v>
      </c>
      <c r="C844" s="52" t="s">
        <v>2971</v>
      </c>
      <c r="D844" s="52" t="s">
        <v>3655</v>
      </c>
      <c r="E844" s="53" t="n">
        <v>44568</v>
      </c>
      <c r="F844" s="52" t="s">
        <v>2071</v>
      </c>
      <c r="G844" s="52" t="s">
        <v>1057</v>
      </c>
      <c r="H844" s="52" t="s">
        <v>21</v>
      </c>
      <c r="I844" s="52" t="s">
        <v>17</v>
      </c>
      <c r="J844" s="52" t="s">
        <v>427</v>
      </c>
      <c r="K844" s="52" t="n">
        <v>636</v>
      </c>
      <c r="L844" s="52" t="n">
        <v>636</v>
      </c>
      <c r="M844" s="52" t="n">
        <v>504.09</v>
      </c>
      <c r="N844" s="52" t="n">
        <v>15.2</v>
      </c>
      <c r="O844" s="54" t="n">
        <f aca="false">ROUND(M844*(1-N844/100),2)</f>
        <v>427.47</v>
      </c>
      <c r="P844" s="54" t="n">
        <f aca="false">ROUND(O844*L844,2)</f>
        <v>271870.92</v>
      </c>
      <c r="Q844" s="52" t="n">
        <v>112032.82</v>
      </c>
      <c r="R844" s="52" t="s">
        <v>371</v>
      </c>
      <c r="S844" s="54" t="n">
        <f aca="false">IF(K844=0,0,ROUND(L844/K844*100,2))</f>
        <v>100</v>
      </c>
      <c r="T844" s="52" t="s">
        <v>885</v>
      </c>
      <c r="U844" s="52" t="s">
        <v>10</v>
      </c>
      <c r="V844" s="52" t="n">
        <v>159838.1</v>
      </c>
      <c r="W844" s="55" t="n">
        <f aca="false">P844-Q844</f>
        <v>159838.1</v>
      </c>
      <c r="X844" s="55" t="n">
        <f aca="false">IF(P844=0,0,ROUND((P844-Q844)/P844*100,2))</f>
        <v>58.79</v>
      </c>
      <c r="Y844" s="55" t="n">
        <f aca="false">IFERROR(G844-F844,"")</f>
        <v>-1</v>
      </c>
      <c r="Z844" s="55" t="str">
        <f aca="false">IF(U844&lt;=0,"On Time","Late")</f>
        <v>Late</v>
      </c>
      <c r="AA844" s="55" t="str">
        <f aca="false">TEXT(E844,"yyyy-mm")</f>
        <v>2022-01</v>
      </c>
      <c r="AB844" s="55" t="n">
        <f aca="false">YEAR(E844)</f>
        <v>2022</v>
      </c>
    </row>
    <row r="845" customFormat="false" ht="15" hidden="false" customHeight="true" outlineLevel="0" collapsed="false">
      <c r="A845" s="56" t="s">
        <v>3656</v>
      </c>
      <c r="B845" s="56" t="s">
        <v>1094</v>
      </c>
      <c r="C845" s="56" t="s">
        <v>1018</v>
      </c>
      <c r="D845" s="56" t="s">
        <v>2688</v>
      </c>
      <c r="E845" s="57" t="n">
        <v>45220</v>
      </c>
      <c r="F845" s="56" t="s">
        <v>3657</v>
      </c>
      <c r="G845" s="56" t="s">
        <v>2675</v>
      </c>
      <c r="H845" s="56" t="s">
        <v>18</v>
      </c>
      <c r="I845" s="56" t="s">
        <v>27</v>
      </c>
      <c r="J845" s="56" t="s">
        <v>1325</v>
      </c>
      <c r="K845" s="56" t="n">
        <v>1785</v>
      </c>
      <c r="L845" s="56" t="n">
        <v>1785</v>
      </c>
      <c r="M845" s="56" t="n">
        <v>289.75</v>
      </c>
      <c r="N845" s="56" t="n">
        <v>2.1</v>
      </c>
      <c r="O845" s="54" t="n">
        <f aca="false">ROUND(M845*(1-N845/100),2)</f>
        <v>283.67</v>
      </c>
      <c r="P845" s="54" t="n">
        <f aca="false">ROUND(O845*L845,2)</f>
        <v>506350.95</v>
      </c>
      <c r="Q845" s="56" t="n">
        <v>242933.88</v>
      </c>
      <c r="R845" s="56" t="s">
        <v>396</v>
      </c>
      <c r="S845" s="54" t="n">
        <f aca="false">IF(K845=0,0,ROUND(L845/K845*100,2))</f>
        <v>100</v>
      </c>
      <c r="T845" s="56" t="s">
        <v>1497</v>
      </c>
      <c r="U845" s="56" t="s">
        <v>42</v>
      </c>
      <c r="V845" s="56" t="n">
        <v>263417.07</v>
      </c>
      <c r="W845" s="55" t="n">
        <f aca="false">P845-Q845</f>
        <v>263417.07</v>
      </c>
      <c r="X845" s="55" t="n">
        <f aca="false">IF(P845=0,0,ROUND((P845-Q845)/P845*100,2))</f>
        <v>52.02</v>
      </c>
      <c r="Y845" s="55" t="n">
        <f aca="false">IFERROR(G845-F845,"")</f>
        <v>3</v>
      </c>
      <c r="Z845" s="55" t="str">
        <f aca="false">IF(U845&lt;=0,"On Time","Late")</f>
        <v>Late</v>
      </c>
      <c r="AA845" s="55" t="str">
        <f aca="false">TEXT(E845,"yyyy-mm")</f>
        <v>2023-10</v>
      </c>
      <c r="AB845" s="55" t="n">
        <f aca="false">YEAR(E845)</f>
        <v>2023</v>
      </c>
    </row>
    <row r="846" customFormat="false" ht="15" hidden="false" customHeight="true" outlineLevel="0" collapsed="false">
      <c r="A846" s="52" t="s">
        <v>3658</v>
      </c>
      <c r="B846" s="52" t="s">
        <v>3659</v>
      </c>
      <c r="C846" s="52" t="s">
        <v>1431</v>
      </c>
      <c r="D846" s="52" t="s">
        <v>3147</v>
      </c>
      <c r="E846" s="53" t="n">
        <v>44705</v>
      </c>
      <c r="F846" s="52" t="s">
        <v>695</v>
      </c>
      <c r="G846" s="52" t="s">
        <v>3348</v>
      </c>
      <c r="H846" s="52" t="s">
        <v>15</v>
      </c>
      <c r="I846" s="52" t="s">
        <v>27</v>
      </c>
      <c r="J846" s="52" t="s">
        <v>1305</v>
      </c>
      <c r="K846" s="52" t="n">
        <v>1016</v>
      </c>
      <c r="L846" s="52" t="n">
        <v>1016</v>
      </c>
      <c r="M846" s="52" t="n">
        <v>230.29</v>
      </c>
      <c r="N846" s="52" t="n">
        <v>8.9</v>
      </c>
      <c r="O846" s="54" t="n">
        <f aca="false">ROUND(M846*(1-N846/100),2)</f>
        <v>209.79</v>
      </c>
      <c r="P846" s="54" t="n">
        <f aca="false">ROUND(O846*L846,2)</f>
        <v>213146.64</v>
      </c>
      <c r="Q846" s="52" t="n">
        <v>107259.5</v>
      </c>
      <c r="R846" s="52" t="s">
        <v>371</v>
      </c>
      <c r="S846" s="54" t="n">
        <f aca="false">IF(K846=0,0,ROUND(L846/K846*100,2))</f>
        <v>100</v>
      </c>
      <c r="T846" s="52" t="s">
        <v>348</v>
      </c>
      <c r="U846" s="52" t="s">
        <v>22</v>
      </c>
      <c r="V846" s="52" t="n">
        <v>105887.14</v>
      </c>
      <c r="W846" s="55" t="n">
        <f aca="false">P846-Q846</f>
        <v>105887.14</v>
      </c>
      <c r="X846" s="55" t="n">
        <f aca="false">IF(P846=0,0,ROUND((P846-Q846)/P846*100,2))</f>
        <v>49.68</v>
      </c>
      <c r="Y846" s="55" t="n">
        <f aca="false">IFERROR(G846-F846,"")</f>
        <v>2</v>
      </c>
      <c r="Z846" s="55" t="str">
        <f aca="false">IF(U846&lt;=0,"On Time","Late")</f>
        <v>Late</v>
      </c>
      <c r="AA846" s="55" t="str">
        <f aca="false">TEXT(E846,"yyyy-mm")</f>
        <v>2022-05</v>
      </c>
      <c r="AB846" s="55" t="n">
        <f aca="false">YEAR(E846)</f>
        <v>2022</v>
      </c>
    </row>
    <row r="847" customFormat="false" ht="15" hidden="false" customHeight="true" outlineLevel="0" collapsed="false">
      <c r="A847" s="56" t="s">
        <v>3660</v>
      </c>
      <c r="B847" s="56" t="s">
        <v>1436</v>
      </c>
      <c r="C847" s="56" t="s">
        <v>3605</v>
      </c>
      <c r="D847" s="56" t="s">
        <v>3546</v>
      </c>
      <c r="E847" s="57" t="n">
        <v>44713</v>
      </c>
      <c r="F847" s="56" t="s">
        <v>3661</v>
      </c>
      <c r="G847" s="56" t="s">
        <v>1996</v>
      </c>
      <c r="H847" s="56" t="s">
        <v>21</v>
      </c>
      <c r="I847" s="56" t="s">
        <v>23</v>
      </c>
      <c r="J847" s="56" t="s">
        <v>751</v>
      </c>
      <c r="K847" s="56" t="n">
        <v>1027</v>
      </c>
      <c r="L847" s="56" t="n">
        <v>1027</v>
      </c>
      <c r="M847" s="56" t="n">
        <v>271.94</v>
      </c>
      <c r="N847" s="56" t="n">
        <v>17</v>
      </c>
      <c r="O847" s="54" t="n">
        <f aca="false">ROUND(M847*(1-N847/100),2)</f>
        <v>225.71</v>
      </c>
      <c r="P847" s="54" t="n">
        <f aca="false">ROUND(O847*L847,2)</f>
        <v>231804.17</v>
      </c>
      <c r="Q847" s="56" t="n">
        <v>105028.3</v>
      </c>
      <c r="R847" s="56" t="s">
        <v>380</v>
      </c>
      <c r="S847" s="54" t="n">
        <f aca="false">IF(K847=0,0,ROUND(L847/K847*100,2))</f>
        <v>100</v>
      </c>
      <c r="T847" s="56" t="s">
        <v>363</v>
      </c>
      <c r="U847" s="56" t="s">
        <v>24</v>
      </c>
      <c r="V847" s="56" t="n">
        <v>126775.87</v>
      </c>
      <c r="W847" s="55" t="n">
        <f aca="false">P847-Q847</f>
        <v>126775.87</v>
      </c>
      <c r="X847" s="55" t="n">
        <f aca="false">IF(P847=0,0,ROUND((P847-Q847)/P847*100,2))</f>
        <v>54.69</v>
      </c>
      <c r="Y847" s="55" t="n">
        <f aca="false">IFERROR(G847-F847,"")</f>
        <v>-1</v>
      </c>
      <c r="Z847" s="55" t="str">
        <f aca="false">IF(U847&lt;=0,"On Time","Late")</f>
        <v>Late</v>
      </c>
      <c r="AA847" s="55" t="str">
        <f aca="false">TEXT(E847,"yyyy-mm")</f>
        <v>2022-06</v>
      </c>
      <c r="AB847" s="55" t="n">
        <f aca="false">YEAR(E847)</f>
        <v>2022</v>
      </c>
    </row>
    <row r="848" customFormat="false" ht="15" hidden="false" customHeight="true" outlineLevel="0" collapsed="false">
      <c r="A848" s="52" t="s">
        <v>3662</v>
      </c>
      <c r="B848" s="52" t="s">
        <v>617</v>
      </c>
      <c r="C848" s="52" t="s">
        <v>3663</v>
      </c>
      <c r="D848" s="52" t="s">
        <v>3664</v>
      </c>
      <c r="E848" s="53" t="n">
        <v>45376</v>
      </c>
      <c r="F848" s="52" t="s">
        <v>2954</v>
      </c>
      <c r="G848" s="52" t="s">
        <v>3070</v>
      </c>
      <c r="H848" s="52" t="s">
        <v>9</v>
      </c>
      <c r="I848" s="52" t="s">
        <v>11</v>
      </c>
      <c r="J848" s="52" t="s">
        <v>664</v>
      </c>
      <c r="K848" s="52" t="n">
        <v>930</v>
      </c>
      <c r="L848" s="52" t="n">
        <v>930</v>
      </c>
      <c r="M848" s="52" t="n">
        <v>795.29</v>
      </c>
      <c r="N848" s="52" t="n">
        <v>7.8</v>
      </c>
      <c r="O848" s="54" t="n">
        <f aca="false">ROUND(M848*(1-N848/100),2)</f>
        <v>733.26</v>
      </c>
      <c r="P848" s="54" t="n">
        <f aca="false">ROUND(O848*L848,2)</f>
        <v>681931.8</v>
      </c>
      <c r="Q848" s="52" t="n">
        <v>333296.66</v>
      </c>
      <c r="R848" s="52" t="s">
        <v>380</v>
      </c>
      <c r="S848" s="54" t="n">
        <f aca="false">IF(K848=0,0,ROUND(L848/K848*100,2))</f>
        <v>100</v>
      </c>
      <c r="T848" s="52" t="s">
        <v>475</v>
      </c>
      <c r="U848" s="52" t="s">
        <v>47</v>
      </c>
      <c r="V848" s="52" t="n">
        <v>348635.14</v>
      </c>
      <c r="W848" s="55" t="n">
        <f aca="false">P848-Q848</f>
        <v>348635.14</v>
      </c>
      <c r="X848" s="55" t="n">
        <f aca="false">IF(P848=0,0,ROUND((P848-Q848)/P848*100,2))</f>
        <v>51.12</v>
      </c>
      <c r="Y848" s="55" t="n">
        <f aca="false">IFERROR(G848-F848,"")</f>
        <v>1</v>
      </c>
      <c r="Z848" s="55" t="str">
        <f aca="false">IF(U848&lt;=0,"On Time","Late")</f>
        <v>Late</v>
      </c>
      <c r="AA848" s="55" t="str">
        <f aca="false">TEXT(E848,"yyyy-mm")</f>
        <v>2024-03</v>
      </c>
      <c r="AB848" s="55" t="n">
        <f aca="false">YEAR(E848)</f>
        <v>2024</v>
      </c>
    </row>
    <row r="849" customFormat="false" ht="15" hidden="false" customHeight="true" outlineLevel="0" collapsed="false">
      <c r="A849" s="56" t="s">
        <v>3665</v>
      </c>
      <c r="B849" s="56" t="s">
        <v>2694</v>
      </c>
      <c r="C849" s="56" t="s">
        <v>1342</v>
      </c>
      <c r="D849" s="56" t="s">
        <v>3666</v>
      </c>
      <c r="E849" s="57" t="n">
        <v>44753</v>
      </c>
      <c r="F849" s="56" t="s">
        <v>3667</v>
      </c>
      <c r="G849" s="56" t="s">
        <v>3668</v>
      </c>
      <c r="H849" s="56" t="s">
        <v>12</v>
      </c>
      <c r="I849" s="56" t="s">
        <v>25</v>
      </c>
      <c r="J849" s="56" t="s">
        <v>627</v>
      </c>
      <c r="K849" s="56" t="n">
        <v>274</v>
      </c>
      <c r="L849" s="56" t="n">
        <v>274</v>
      </c>
      <c r="M849" s="56" t="n">
        <v>324.12</v>
      </c>
      <c r="N849" s="56" t="n">
        <v>5.7</v>
      </c>
      <c r="O849" s="54" t="n">
        <f aca="false">ROUND(M849*(1-N849/100),2)</f>
        <v>305.65</v>
      </c>
      <c r="P849" s="54" t="n">
        <f aca="false">ROUND(O849*L849,2)</f>
        <v>83748.1</v>
      </c>
      <c r="Q849" s="56" t="n">
        <v>37231.67</v>
      </c>
      <c r="R849" s="56" t="s">
        <v>340</v>
      </c>
      <c r="S849" s="54" t="n">
        <f aca="false">IF(K849=0,0,ROUND(L849/K849*100,2))</f>
        <v>100</v>
      </c>
      <c r="T849" s="56" t="s">
        <v>1479</v>
      </c>
      <c r="U849" s="56" t="s">
        <v>26</v>
      </c>
      <c r="V849" s="56" t="n">
        <v>46516.43</v>
      </c>
      <c r="W849" s="55" t="n">
        <f aca="false">P849-Q849</f>
        <v>46516.43</v>
      </c>
      <c r="X849" s="55" t="n">
        <f aca="false">IF(P849=0,0,ROUND((P849-Q849)/P849*100,2))</f>
        <v>55.54</v>
      </c>
      <c r="Y849" s="55" t="n">
        <f aca="false">IFERROR(G849-F849,"")</f>
        <v>2</v>
      </c>
      <c r="Z849" s="55" t="str">
        <f aca="false">IF(U849&lt;=0,"On Time","Late")</f>
        <v>Late</v>
      </c>
      <c r="AA849" s="55" t="str">
        <f aca="false">TEXT(E849,"yyyy-mm")</f>
        <v>2022-07</v>
      </c>
      <c r="AB849" s="55" t="n">
        <f aca="false">YEAR(E849)</f>
        <v>2022</v>
      </c>
    </row>
    <row r="850" customFormat="false" ht="15" hidden="false" customHeight="true" outlineLevel="0" collapsed="false">
      <c r="A850" s="52" t="s">
        <v>3669</v>
      </c>
      <c r="B850" s="52" t="s">
        <v>1821</v>
      </c>
      <c r="C850" s="52" t="s">
        <v>3670</v>
      </c>
      <c r="D850" s="52" t="s">
        <v>1866</v>
      </c>
      <c r="E850" s="53" t="n">
        <v>45530</v>
      </c>
      <c r="F850" s="52" t="s">
        <v>1052</v>
      </c>
      <c r="G850" s="52" t="s">
        <v>338</v>
      </c>
      <c r="H850" s="52" t="s">
        <v>15</v>
      </c>
      <c r="I850" s="52" t="s">
        <v>14</v>
      </c>
      <c r="J850" s="52" t="s">
        <v>1484</v>
      </c>
      <c r="K850" s="52" t="n">
        <v>122</v>
      </c>
      <c r="L850" s="52" t="n">
        <v>122</v>
      </c>
      <c r="M850" s="52" t="n">
        <v>887.92</v>
      </c>
      <c r="N850" s="52" t="n">
        <v>19.7</v>
      </c>
      <c r="O850" s="54" t="n">
        <f aca="false">ROUND(M850*(1-N850/100),2)</f>
        <v>713</v>
      </c>
      <c r="P850" s="54" t="n">
        <f aca="false">ROUND(O850*L850,2)</f>
        <v>86986</v>
      </c>
      <c r="Q850" s="52" t="n">
        <v>37683.62</v>
      </c>
      <c r="R850" s="52" t="s">
        <v>380</v>
      </c>
      <c r="S850" s="54" t="n">
        <f aca="false">IF(K850=0,0,ROUND(L850/K850*100,2))</f>
        <v>100</v>
      </c>
      <c r="T850" s="52" t="s">
        <v>459</v>
      </c>
      <c r="U850" s="52" t="s">
        <v>52</v>
      </c>
      <c r="V850" s="52" t="n">
        <v>49302.38</v>
      </c>
      <c r="W850" s="55" t="n">
        <f aca="false">P850-Q850</f>
        <v>49302.38</v>
      </c>
      <c r="X850" s="55" t="n">
        <f aca="false">IF(P850=0,0,ROUND((P850-Q850)/P850*100,2))</f>
        <v>56.68</v>
      </c>
      <c r="Y850" s="55" t="n">
        <f aca="false">IFERROR(G850-F850,"")</f>
        <v>-1</v>
      </c>
      <c r="Z850" s="55" t="str">
        <f aca="false">IF(U850&lt;=0,"On Time","Late")</f>
        <v>Late</v>
      </c>
      <c r="AA850" s="55" t="str">
        <f aca="false">TEXT(E850,"yyyy-mm")</f>
        <v>2024-08</v>
      </c>
      <c r="AB850" s="55" t="n">
        <f aca="false">YEAR(E850)</f>
        <v>2024</v>
      </c>
    </row>
    <row r="851" customFormat="false" ht="15" hidden="false" customHeight="true" outlineLevel="0" collapsed="false">
      <c r="A851" s="56" t="s">
        <v>3671</v>
      </c>
      <c r="B851" s="56" t="s">
        <v>3031</v>
      </c>
      <c r="C851" s="56" t="s">
        <v>3672</v>
      </c>
      <c r="D851" s="56" t="s">
        <v>3673</v>
      </c>
      <c r="E851" s="57" t="n">
        <v>45593</v>
      </c>
      <c r="F851" s="56" t="s">
        <v>1638</v>
      </c>
      <c r="G851" s="56" t="s">
        <v>1450</v>
      </c>
      <c r="H851" s="56" t="s">
        <v>21</v>
      </c>
      <c r="I851" s="56" t="s">
        <v>20</v>
      </c>
      <c r="J851" s="56" t="s">
        <v>730</v>
      </c>
      <c r="K851" s="56" t="n">
        <v>865</v>
      </c>
      <c r="L851" s="56" t="n">
        <v>865</v>
      </c>
      <c r="M851" s="56" t="n">
        <v>308.41</v>
      </c>
      <c r="N851" s="56" t="n">
        <v>11.8</v>
      </c>
      <c r="O851" s="54" t="n">
        <f aca="false">ROUND(M851*(1-N851/100),2)</f>
        <v>272.02</v>
      </c>
      <c r="P851" s="54" t="n">
        <f aca="false">ROUND(O851*L851,2)</f>
        <v>235297.3</v>
      </c>
      <c r="Q851" s="56" t="n">
        <v>121213.45</v>
      </c>
      <c r="R851" s="56" t="s">
        <v>371</v>
      </c>
      <c r="S851" s="54" t="n">
        <f aca="false">IF(K851=0,0,ROUND(L851/K851*100,2))</f>
        <v>100</v>
      </c>
      <c r="T851" s="56" t="s">
        <v>537</v>
      </c>
      <c r="U851" s="56" t="s">
        <v>54</v>
      </c>
      <c r="V851" s="56" t="n">
        <v>114083.85</v>
      </c>
      <c r="W851" s="55" t="n">
        <f aca="false">P851-Q851</f>
        <v>114083.85</v>
      </c>
      <c r="X851" s="55" t="n">
        <f aca="false">IF(P851=0,0,ROUND((P851-Q851)/P851*100,2))</f>
        <v>48.48</v>
      </c>
      <c r="Y851" s="55" t="n">
        <f aca="false">IFERROR(G851-F851,"")</f>
        <v>3</v>
      </c>
      <c r="Z851" s="55" t="str">
        <f aca="false">IF(U851&lt;=0,"On Time","Late")</f>
        <v>Late</v>
      </c>
      <c r="AA851" s="55" t="str">
        <f aca="false">TEXT(E851,"yyyy-mm")</f>
        <v>2024-10</v>
      </c>
      <c r="AB851" s="55" t="n">
        <f aca="false">YEAR(E851)</f>
        <v>2024</v>
      </c>
    </row>
    <row r="852" customFormat="false" ht="15" hidden="false" customHeight="true" outlineLevel="0" collapsed="false">
      <c r="A852" s="52" t="s">
        <v>3674</v>
      </c>
      <c r="B852" s="52" t="s">
        <v>3675</v>
      </c>
      <c r="C852" s="52" t="s">
        <v>3676</v>
      </c>
      <c r="D852" s="52" t="s">
        <v>2654</v>
      </c>
      <c r="E852" s="53" t="n">
        <v>45193</v>
      </c>
      <c r="F852" s="52" t="s">
        <v>3046</v>
      </c>
      <c r="G852" s="52" t="s">
        <v>942</v>
      </c>
      <c r="H852" s="52" t="s">
        <v>21</v>
      </c>
      <c r="I852" s="52" t="s">
        <v>11</v>
      </c>
      <c r="J852" s="52" t="s">
        <v>1099</v>
      </c>
      <c r="K852" s="52" t="n">
        <v>1097</v>
      </c>
      <c r="L852" s="52" t="n">
        <v>1097</v>
      </c>
      <c r="M852" s="52" t="n">
        <v>144.24</v>
      </c>
      <c r="N852" s="52" t="n">
        <v>17.6</v>
      </c>
      <c r="O852" s="54" t="n">
        <f aca="false">ROUND(M852*(1-N852/100),2)</f>
        <v>118.85</v>
      </c>
      <c r="P852" s="54" t="n">
        <f aca="false">ROUND(O852*L852,2)</f>
        <v>130378.45</v>
      </c>
      <c r="Q852" s="52" t="n">
        <v>61509.33</v>
      </c>
      <c r="R852" s="52" t="s">
        <v>371</v>
      </c>
      <c r="S852" s="54" t="n">
        <f aca="false">IF(K852=0,0,ROUND(L852/K852*100,2))</f>
        <v>100</v>
      </c>
      <c r="T852" s="52" t="s">
        <v>805</v>
      </c>
      <c r="U852" s="52" t="s">
        <v>41</v>
      </c>
      <c r="V852" s="52" t="n">
        <v>68869.12</v>
      </c>
      <c r="W852" s="55" t="n">
        <f aca="false">P852-Q852</f>
        <v>68869.12</v>
      </c>
      <c r="X852" s="55" t="n">
        <f aca="false">IF(P852=0,0,ROUND((P852-Q852)/P852*100,2))</f>
        <v>52.82</v>
      </c>
      <c r="Y852" s="55" t="n">
        <f aca="false">IFERROR(G852-F852,"")</f>
        <v>1</v>
      </c>
      <c r="Z852" s="55" t="str">
        <f aca="false">IF(U852&lt;=0,"On Time","Late")</f>
        <v>Late</v>
      </c>
      <c r="AA852" s="55" t="str">
        <f aca="false">TEXT(E852,"yyyy-mm")</f>
        <v>2023-09</v>
      </c>
      <c r="AB852" s="55" t="n">
        <f aca="false">YEAR(E852)</f>
        <v>2023</v>
      </c>
    </row>
    <row r="853" customFormat="false" ht="15" hidden="false" customHeight="true" outlineLevel="0" collapsed="false">
      <c r="A853" s="56" t="s">
        <v>3677</v>
      </c>
      <c r="B853" s="56" t="s">
        <v>3678</v>
      </c>
      <c r="C853" s="56" t="s">
        <v>3518</v>
      </c>
      <c r="D853" s="56" t="s">
        <v>2240</v>
      </c>
      <c r="E853" s="57" t="n">
        <v>45614</v>
      </c>
      <c r="F853" s="56" t="s">
        <v>2261</v>
      </c>
      <c r="G853" s="56" t="s">
        <v>2261</v>
      </c>
      <c r="H853" s="56" t="s">
        <v>18</v>
      </c>
      <c r="I853" s="56" t="s">
        <v>11</v>
      </c>
      <c r="J853" s="56" t="s">
        <v>474</v>
      </c>
      <c r="K853" s="56" t="n">
        <v>1836</v>
      </c>
      <c r="L853" s="56" t="n">
        <v>1072</v>
      </c>
      <c r="M853" s="56" t="n">
        <v>486.59</v>
      </c>
      <c r="N853" s="56" t="n">
        <v>4.4</v>
      </c>
      <c r="O853" s="54" t="n">
        <f aca="false">ROUND(M853*(1-N853/100),2)</f>
        <v>465.18</v>
      </c>
      <c r="P853" s="54" t="n">
        <f aca="false">ROUND(O853*L853,2)</f>
        <v>498672.96</v>
      </c>
      <c r="Q853" s="56" t="n">
        <v>311588.44</v>
      </c>
      <c r="R853" s="56" t="s">
        <v>332</v>
      </c>
      <c r="S853" s="54" t="n">
        <f aca="false">IF(K853=0,0,ROUND(L853/K853*100,2))</f>
        <v>58.39</v>
      </c>
      <c r="T853" s="56" t="s">
        <v>428</v>
      </c>
      <c r="U853" s="56" t="s">
        <v>55</v>
      </c>
      <c r="V853" s="56" t="n">
        <v>187084.52</v>
      </c>
      <c r="W853" s="55" t="n">
        <f aca="false">P853-Q853</f>
        <v>187084.52</v>
      </c>
      <c r="X853" s="55" t="n">
        <f aca="false">IF(P853=0,0,ROUND((P853-Q853)/P853*100,2))</f>
        <v>37.52</v>
      </c>
      <c r="Y853" s="55" t="n">
        <f aca="false">IFERROR(G853-F853,"")</f>
        <v>0</v>
      </c>
      <c r="Z853" s="55" t="str">
        <f aca="false">IF(U853&lt;=0,"On Time","Late")</f>
        <v>Late</v>
      </c>
      <c r="AA853" s="55" t="str">
        <f aca="false">TEXT(E853,"yyyy-mm")</f>
        <v>2024-11</v>
      </c>
      <c r="AB853" s="55" t="n">
        <f aca="false">YEAR(E853)</f>
        <v>2024</v>
      </c>
    </row>
    <row r="854" customFormat="false" ht="15" hidden="false" customHeight="true" outlineLevel="0" collapsed="false">
      <c r="A854" s="52" t="s">
        <v>3679</v>
      </c>
      <c r="B854" s="52" t="s">
        <v>1327</v>
      </c>
      <c r="C854" s="52" t="s">
        <v>2523</v>
      </c>
      <c r="D854" s="52" t="s">
        <v>3680</v>
      </c>
      <c r="E854" s="53" t="n">
        <v>45188</v>
      </c>
      <c r="F854" s="52" t="s">
        <v>2214</v>
      </c>
      <c r="G854" s="52" t="s">
        <v>2214</v>
      </c>
      <c r="H854" s="52" t="s">
        <v>12</v>
      </c>
      <c r="I854" s="52" t="s">
        <v>14</v>
      </c>
      <c r="J854" s="52" t="s">
        <v>867</v>
      </c>
      <c r="K854" s="52" t="n">
        <v>608</v>
      </c>
      <c r="L854" s="52" t="n">
        <v>608</v>
      </c>
      <c r="M854" s="52" t="n">
        <v>633.82</v>
      </c>
      <c r="N854" s="52" t="n">
        <v>4.6</v>
      </c>
      <c r="O854" s="54" t="n">
        <f aca="false">ROUND(M854*(1-N854/100),2)</f>
        <v>604.66</v>
      </c>
      <c r="P854" s="54" t="n">
        <f aca="false">ROUND(O854*L854,2)</f>
        <v>367633.28</v>
      </c>
      <c r="Q854" s="52" t="n">
        <v>200097.74</v>
      </c>
      <c r="R854" s="52" t="s">
        <v>340</v>
      </c>
      <c r="S854" s="54" t="n">
        <f aca="false">IF(K854=0,0,ROUND(L854/K854*100,2))</f>
        <v>100</v>
      </c>
      <c r="T854" s="52" t="s">
        <v>683</v>
      </c>
      <c r="U854" s="52" t="s">
        <v>41</v>
      </c>
      <c r="V854" s="52" t="n">
        <v>167535.54</v>
      </c>
      <c r="W854" s="55" t="n">
        <f aca="false">P854-Q854</f>
        <v>167535.54</v>
      </c>
      <c r="X854" s="55" t="n">
        <f aca="false">IF(P854=0,0,ROUND((P854-Q854)/P854*100,2))</f>
        <v>45.57</v>
      </c>
      <c r="Y854" s="55" t="n">
        <f aca="false">IFERROR(G854-F854,"")</f>
        <v>0</v>
      </c>
      <c r="Z854" s="55" t="str">
        <f aca="false">IF(U854&lt;=0,"On Time","Late")</f>
        <v>Late</v>
      </c>
      <c r="AA854" s="55" t="str">
        <f aca="false">TEXT(E854,"yyyy-mm")</f>
        <v>2023-09</v>
      </c>
      <c r="AB854" s="55" t="n">
        <f aca="false">YEAR(E854)</f>
        <v>2023</v>
      </c>
    </row>
    <row r="855" customFormat="false" ht="15" hidden="false" customHeight="true" outlineLevel="0" collapsed="false">
      <c r="A855" s="56" t="s">
        <v>3681</v>
      </c>
      <c r="B855" s="56" t="s">
        <v>3020</v>
      </c>
      <c r="C855" s="56" t="s">
        <v>3682</v>
      </c>
      <c r="D855" s="56" t="s">
        <v>3683</v>
      </c>
      <c r="E855" s="57" t="n">
        <v>44591</v>
      </c>
      <c r="F855" s="56" t="s">
        <v>3684</v>
      </c>
      <c r="G855" s="56" t="s">
        <v>3684</v>
      </c>
      <c r="H855" s="56" t="s">
        <v>15</v>
      </c>
      <c r="I855" s="56" t="s">
        <v>20</v>
      </c>
      <c r="J855" s="56" t="s">
        <v>1460</v>
      </c>
      <c r="K855" s="56" t="n">
        <v>1753</v>
      </c>
      <c r="L855" s="56" t="n">
        <v>1753</v>
      </c>
      <c r="M855" s="56" t="n">
        <v>138.69</v>
      </c>
      <c r="N855" s="56" t="n">
        <v>2</v>
      </c>
      <c r="O855" s="54" t="n">
        <f aca="false">ROUND(M855*(1-N855/100),2)</f>
        <v>135.92</v>
      </c>
      <c r="P855" s="54" t="n">
        <f aca="false">ROUND(O855*L855,2)</f>
        <v>238267.76</v>
      </c>
      <c r="Q855" s="56" t="n">
        <v>165262.34</v>
      </c>
      <c r="R855" s="56" t="s">
        <v>340</v>
      </c>
      <c r="S855" s="54" t="n">
        <f aca="false">IF(K855=0,0,ROUND(L855/K855*100,2))</f>
        <v>100</v>
      </c>
      <c r="T855" s="56" t="s">
        <v>595</v>
      </c>
      <c r="U855" s="56" t="s">
        <v>10</v>
      </c>
      <c r="V855" s="56" t="n">
        <v>73005.42</v>
      </c>
      <c r="W855" s="55" t="n">
        <f aca="false">P855-Q855</f>
        <v>73005.42</v>
      </c>
      <c r="X855" s="55" t="n">
        <f aca="false">IF(P855=0,0,ROUND((P855-Q855)/P855*100,2))</f>
        <v>30.64</v>
      </c>
      <c r="Y855" s="55" t="n">
        <f aca="false">IFERROR(G855-F855,"")</f>
        <v>0</v>
      </c>
      <c r="Z855" s="55" t="str">
        <f aca="false">IF(U855&lt;=0,"On Time","Late")</f>
        <v>Late</v>
      </c>
      <c r="AA855" s="55" t="str">
        <f aca="false">TEXT(E855,"yyyy-mm")</f>
        <v>2022-01</v>
      </c>
      <c r="AB855" s="55" t="n">
        <f aca="false">YEAR(E855)</f>
        <v>2022</v>
      </c>
    </row>
    <row r="856" customFormat="false" ht="15" hidden="false" customHeight="true" outlineLevel="0" collapsed="false">
      <c r="A856" s="52" t="s">
        <v>3685</v>
      </c>
      <c r="B856" s="52" t="s">
        <v>685</v>
      </c>
      <c r="C856" s="52" t="s">
        <v>3686</v>
      </c>
      <c r="D856" s="52" t="s">
        <v>1050</v>
      </c>
      <c r="E856" s="53" t="n">
        <v>45652</v>
      </c>
      <c r="F856" s="52" t="s">
        <v>3687</v>
      </c>
      <c r="G856" s="52" t="s">
        <v>973</v>
      </c>
      <c r="H856" s="52" t="s">
        <v>18</v>
      </c>
      <c r="I856" s="52" t="s">
        <v>14</v>
      </c>
      <c r="J856" s="52" t="s">
        <v>435</v>
      </c>
      <c r="K856" s="52" t="n">
        <v>729</v>
      </c>
      <c r="L856" s="52" t="n">
        <v>729</v>
      </c>
      <c r="M856" s="52" t="n">
        <v>592.6</v>
      </c>
      <c r="N856" s="52" t="n">
        <v>18.8</v>
      </c>
      <c r="O856" s="54" t="n">
        <f aca="false">ROUND(M856*(1-N856/100),2)</f>
        <v>481.19</v>
      </c>
      <c r="P856" s="54" t="n">
        <f aca="false">ROUND(O856*L856,2)</f>
        <v>350787.51</v>
      </c>
      <c r="Q856" s="52" t="n">
        <v>143797.56</v>
      </c>
      <c r="R856" s="52" t="s">
        <v>340</v>
      </c>
      <c r="S856" s="54" t="n">
        <f aca="false">IF(K856=0,0,ROUND(L856/K856*100,2))</f>
        <v>100</v>
      </c>
      <c r="T856" s="52" t="s">
        <v>573</v>
      </c>
      <c r="U856" s="52" t="s">
        <v>56</v>
      </c>
      <c r="V856" s="52" t="n">
        <v>206989.95</v>
      </c>
      <c r="W856" s="55" t="n">
        <f aca="false">P856-Q856</f>
        <v>206989.95</v>
      </c>
      <c r="X856" s="55" t="n">
        <f aca="false">IF(P856=0,0,ROUND((P856-Q856)/P856*100,2))</f>
        <v>59.01</v>
      </c>
      <c r="Y856" s="55" t="n">
        <f aca="false">IFERROR(G856-F856,"")</f>
        <v>3</v>
      </c>
      <c r="Z856" s="55" t="str">
        <f aca="false">IF(U856&lt;=0,"On Time","Late")</f>
        <v>Late</v>
      </c>
      <c r="AA856" s="55" t="str">
        <f aca="false">TEXT(E856,"yyyy-mm")</f>
        <v>2024-12</v>
      </c>
      <c r="AB856" s="55" t="n">
        <f aca="false">YEAR(E856)</f>
        <v>2024</v>
      </c>
    </row>
    <row r="857" customFormat="false" ht="15" hidden="false" customHeight="true" outlineLevel="0" collapsed="false">
      <c r="A857" s="56" t="s">
        <v>3688</v>
      </c>
      <c r="B857" s="56" t="s">
        <v>3689</v>
      </c>
      <c r="C857" s="56" t="s">
        <v>2312</v>
      </c>
      <c r="D857" s="56" t="s">
        <v>2157</v>
      </c>
      <c r="E857" s="57" t="n">
        <v>45066</v>
      </c>
      <c r="F857" s="56" t="s">
        <v>1949</v>
      </c>
      <c r="G857" s="56" t="s">
        <v>1949</v>
      </c>
      <c r="H857" s="56" t="s">
        <v>15</v>
      </c>
      <c r="I857" s="56" t="s">
        <v>27</v>
      </c>
      <c r="J857" s="56" t="s">
        <v>641</v>
      </c>
      <c r="K857" s="56" t="n">
        <v>485</v>
      </c>
      <c r="L857" s="56" t="n">
        <v>485</v>
      </c>
      <c r="M857" s="56" t="n">
        <v>939.03</v>
      </c>
      <c r="N857" s="56" t="n">
        <v>2</v>
      </c>
      <c r="O857" s="54" t="n">
        <f aca="false">ROUND(M857*(1-N857/100),2)</f>
        <v>920.25</v>
      </c>
      <c r="P857" s="54" t="n">
        <f aca="false">ROUND(O857*L857,2)</f>
        <v>446321.25</v>
      </c>
      <c r="Q857" s="56" t="n">
        <v>213946.56</v>
      </c>
      <c r="R857" s="56" t="s">
        <v>396</v>
      </c>
      <c r="S857" s="54" t="n">
        <f aca="false">IF(K857=0,0,ROUND(L857/K857*100,2))</f>
        <v>100</v>
      </c>
      <c r="T857" s="56" t="s">
        <v>731</v>
      </c>
      <c r="U857" s="56" t="s">
        <v>37</v>
      </c>
      <c r="V857" s="56" t="n">
        <v>232374.69</v>
      </c>
      <c r="W857" s="55" t="n">
        <f aca="false">P857-Q857</f>
        <v>232374.69</v>
      </c>
      <c r="X857" s="55" t="n">
        <f aca="false">IF(P857=0,0,ROUND((P857-Q857)/P857*100,2))</f>
        <v>52.06</v>
      </c>
      <c r="Y857" s="55" t="n">
        <f aca="false">IFERROR(G857-F857,"")</f>
        <v>0</v>
      </c>
      <c r="Z857" s="55" t="str">
        <f aca="false">IF(U857&lt;=0,"On Time","Late")</f>
        <v>Late</v>
      </c>
      <c r="AA857" s="55" t="str">
        <f aca="false">TEXT(E857,"yyyy-mm")</f>
        <v>2023-05</v>
      </c>
      <c r="AB857" s="55" t="n">
        <f aca="false">YEAR(E857)</f>
        <v>2023</v>
      </c>
    </row>
    <row r="858" customFormat="false" ht="15" hidden="false" customHeight="true" outlineLevel="0" collapsed="false">
      <c r="A858" s="52" t="s">
        <v>3690</v>
      </c>
      <c r="B858" s="52" t="s">
        <v>1041</v>
      </c>
      <c r="C858" s="52" t="s">
        <v>3259</v>
      </c>
      <c r="D858" s="52" t="s">
        <v>3099</v>
      </c>
      <c r="E858" s="53" t="n">
        <v>44772</v>
      </c>
      <c r="F858" s="52" t="s">
        <v>3557</v>
      </c>
      <c r="G858" s="52" t="s">
        <v>1235</v>
      </c>
      <c r="H858" s="52" t="s">
        <v>15</v>
      </c>
      <c r="I858" s="52" t="s">
        <v>25</v>
      </c>
      <c r="J858" s="52" t="s">
        <v>347</v>
      </c>
      <c r="K858" s="52" t="n">
        <v>930</v>
      </c>
      <c r="L858" s="52" t="n">
        <v>86</v>
      </c>
      <c r="M858" s="52" t="n">
        <v>479.78</v>
      </c>
      <c r="N858" s="52" t="n">
        <v>10.9</v>
      </c>
      <c r="O858" s="54" t="n">
        <f aca="false">ROUND(M858*(1-N858/100),2)</f>
        <v>427.48</v>
      </c>
      <c r="P858" s="54" t="n">
        <f aca="false">ROUND(O858*L858,2)</f>
        <v>36763.28</v>
      </c>
      <c r="Q858" s="52" t="n">
        <v>17773.54</v>
      </c>
      <c r="R858" s="52" t="s">
        <v>380</v>
      </c>
      <c r="S858" s="54" t="n">
        <f aca="false">IF(K858=0,0,ROUND(L858/K858*100,2))</f>
        <v>9.25</v>
      </c>
      <c r="T858" s="52" t="s">
        <v>849</v>
      </c>
      <c r="U858" s="52" t="s">
        <v>26</v>
      </c>
      <c r="V858" s="52" t="n">
        <v>18989.74</v>
      </c>
      <c r="W858" s="55" t="n">
        <f aca="false">P858-Q858</f>
        <v>18989.74</v>
      </c>
      <c r="X858" s="55" t="n">
        <f aca="false">IF(P858=0,0,ROUND((P858-Q858)/P858*100,2))</f>
        <v>51.65</v>
      </c>
      <c r="Y858" s="55" t="n">
        <f aca="false">IFERROR(G858-F858,"")</f>
        <v>-1</v>
      </c>
      <c r="Z858" s="55" t="str">
        <f aca="false">IF(U858&lt;=0,"On Time","Late")</f>
        <v>Late</v>
      </c>
      <c r="AA858" s="55" t="str">
        <f aca="false">TEXT(E858,"yyyy-mm")</f>
        <v>2022-07</v>
      </c>
      <c r="AB858" s="55" t="n">
        <f aca="false">YEAR(E858)</f>
        <v>2022</v>
      </c>
    </row>
    <row r="859" customFormat="false" ht="15" hidden="false" customHeight="true" outlineLevel="0" collapsed="false">
      <c r="A859" s="56" t="s">
        <v>3691</v>
      </c>
      <c r="B859" s="56" t="s">
        <v>3343</v>
      </c>
      <c r="C859" s="56" t="s">
        <v>3692</v>
      </c>
      <c r="D859" s="56" t="s">
        <v>3693</v>
      </c>
      <c r="E859" s="57" t="n">
        <v>45018</v>
      </c>
      <c r="F859" s="56" t="s">
        <v>1843</v>
      </c>
      <c r="G859" s="56" t="s">
        <v>3110</v>
      </c>
      <c r="H859" s="56" t="s">
        <v>12</v>
      </c>
      <c r="I859" s="56" t="s">
        <v>20</v>
      </c>
      <c r="J859" s="56" t="s">
        <v>678</v>
      </c>
      <c r="K859" s="56" t="n">
        <v>395</v>
      </c>
      <c r="L859" s="56" t="n">
        <v>55</v>
      </c>
      <c r="M859" s="56" t="n">
        <v>306.39</v>
      </c>
      <c r="N859" s="56" t="n">
        <v>5.5</v>
      </c>
      <c r="O859" s="54" t="n">
        <f aca="false">ROUND(M859*(1-N859/100),2)</f>
        <v>289.54</v>
      </c>
      <c r="P859" s="54" t="n">
        <f aca="false">ROUND(O859*L859,2)</f>
        <v>15924.7</v>
      </c>
      <c r="Q859" s="56" t="n">
        <v>11107.68</v>
      </c>
      <c r="R859" s="56" t="s">
        <v>396</v>
      </c>
      <c r="S859" s="54" t="n">
        <f aca="false">IF(K859=0,0,ROUND(L859/K859*100,2))</f>
        <v>13.92</v>
      </c>
      <c r="T859" s="56" t="s">
        <v>885</v>
      </c>
      <c r="U859" s="56" t="s">
        <v>36</v>
      </c>
      <c r="V859" s="56" t="n">
        <v>4817.02</v>
      </c>
      <c r="W859" s="55" t="n">
        <f aca="false">P859-Q859</f>
        <v>4817.02</v>
      </c>
      <c r="X859" s="55" t="n">
        <f aca="false">IF(P859=0,0,ROUND((P859-Q859)/P859*100,2))</f>
        <v>30.25</v>
      </c>
      <c r="Y859" s="55" t="n">
        <f aca="false">IFERROR(G859-F859,"")</f>
        <v>1</v>
      </c>
      <c r="Z859" s="55" t="str">
        <f aca="false">IF(U859&lt;=0,"On Time","Late")</f>
        <v>Late</v>
      </c>
      <c r="AA859" s="55" t="str">
        <f aca="false">TEXT(E859,"yyyy-mm")</f>
        <v>2023-04</v>
      </c>
      <c r="AB859" s="55" t="n">
        <f aca="false">YEAR(E859)</f>
        <v>2023</v>
      </c>
    </row>
    <row r="860" customFormat="false" ht="15" hidden="false" customHeight="true" outlineLevel="0" collapsed="false">
      <c r="A860" s="52" t="s">
        <v>3694</v>
      </c>
      <c r="B860" s="52" t="s">
        <v>2732</v>
      </c>
      <c r="C860" s="52" t="s">
        <v>3695</v>
      </c>
      <c r="D860" s="52" t="s">
        <v>3696</v>
      </c>
      <c r="E860" s="53" t="n">
        <v>44958</v>
      </c>
      <c r="F860" s="52" t="s">
        <v>2603</v>
      </c>
      <c r="G860" s="52" t="s">
        <v>3066</v>
      </c>
      <c r="H860" s="52" t="s">
        <v>18</v>
      </c>
      <c r="I860" s="52" t="s">
        <v>14</v>
      </c>
      <c r="J860" s="52" t="s">
        <v>1455</v>
      </c>
      <c r="K860" s="52" t="n">
        <v>260</v>
      </c>
      <c r="L860" s="52" t="n">
        <v>260</v>
      </c>
      <c r="M860" s="52" t="n">
        <v>452.32</v>
      </c>
      <c r="N860" s="52" t="n">
        <v>18.9</v>
      </c>
      <c r="O860" s="54" t="n">
        <f aca="false">ROUND(M860*(1-N860/100),2)</f>
        <v>366.83</v>
      </c>
      <c r="P860" s="54" t="n">
        <f aca="false">ROUND(O860*L860,2)</f>
        <v>95375.8</v>
      </c>
      <c r="Q860" s="52" t="n">
        <v>48704.7</v>
      </c>
      <c r="R860" s="52" t="s">
        <v>340</v>
      </c>
      <c r="S860" s="54" t="n">
        <f aca="false">IF(K860=0,0,ROUND(L860/K860*100,2))</f>
        <v>100</v>
      </c>
      <c r="T860" s="52" t="s">
        <v>595</v>
      </c>
      <c r="U860" s="52" t="s">
        <v>34</v>
      </c>
      <c r="V860" s="52" t="n">
        <v>46671.1</v>
      </c>
      <c r="W860" s="55" t="n">
        <f aca="false">P860-Q860</f>
        <v>46671.1</v>
      </c>
      <c r="X860" s="55" t="n">
        <f aca="false">IF(P860=0,0,ROUND((P860-Q860)/P860*100,2))</f>
        <v>48.93</v>
      </c>
      <c r="Y860" s="55" t="n">
        <f aca="false">IFERROR(G860-F860,"")</f>
        <v>1</v>
      </c>
      <c r="Z860" s="55" t="str">
        <f aca="false">IF(U860&lt;=0,"On Time","Late")</f>
        <v>Late</v>
      </c>
      <c r="AA860" s="55" t="str">
        <f aca="false">TEXT(E860,"yyyy-mm")</f>
        <v>2023-02</v>
      </c>
      <c r="AB860" s="55" t="n">
        <f aca="false">YEAR(E860)</f>
        <v>2023</v>
      </c>
    </row>
    <row r="861" customFormat="false" ht="15" hidden="false" customHeight="true" outlineLevel="0" collapsed="false">
      <c r="A861" s="56" t="s">
        <v>3697</v>
      </c>
      <c r="B861" s="56" t="s">
        <v>2370</v>
      </c>
      <c r="C861" s="56" t="s">
        <v>3698</v>
      </c>
      <c r="D861" s="56" t="s">
        <v>1909</v>
      </c>
      <c r="E861" s="57" t="n">
        <v>45362</v>
      </c>
      <c r="F861" s="56" t="s">
        <v>3699</v>
      </c>
      <c r="G861" s="56" t="s">
        <v>3700</v>
      </c>
      <c r="H861" s="56" t="s">
        <v>9</v>
      </c>
      <c r="I861" s="56" t="s">
        <v>23</v>
      </c>
      <c r="J861" s="56" t="s">
        <v>804</v>
      </c>
      <c r="K861" s="56" t="n">
        <v>1972</v>
      </c>
      <c r="L861" s="56" t="n">
        <v>1972</v>
      </c>
      <c r="M861" s="56" t="n">
        <v>741.2</v>
      </c>
      <c r="N861" s="56" t="n">
        <v>1.5</v>
      </c>
      <c r="O861" s="54" t="n">
        <f aca="false">ROUND(M861*(1-N861/100),2)</f>
        <v>730.08</v>
      </c>
      <c r="P861" s="54" t="n">
        <f aca="false">ROUND(O861*L861,2)</f>
        <v>1439717.76</v>
      </c>
      <c r="Q861" s="56" t="n">
        <v>742991.18</v>
      </c>
      <c r="R861" s="56" t="s">
        <v>371</v>
      </c>
      <c r="S861" s="54" t="n">
        <f aca="false">IF(K861=0,0,ROUND(L861/K861*100,2))</f>
        <v>100</v>
      </c>
      <c r="T861" s="56" t="s">
        <v>999</v>
      </c>
      <c r="U861" s="56" t="s">
        <v>47</v>
      </c>
      <c r="V861" s="56" t="n">
        <v>696726.58</v>
      </c>
      <c r="W861" s="55" t="n">
        <f aca="false">P861-Q861</f>
        <v>696726.58</v>
      </c>
      <c r="X861" s="55" t="n">
        <f aca="false">IF(P861=0,0,ROUND((P861-Q861)/P861*100,2))</f>
        <v>48.39</v>
      </c>
      <c r="Y861" s="55" t="n">
        <f aca="false">IFERROR(G861-F861,"")</f>
        <v>-1</v>
      </c>
      <c r="Z861" s="55" t="str">
        <f aca="false">IF(U861&lt;=0,"On Time","Late")</f>
        <v>Late</v>
      </c>
      <c r="AA861" s="55" t="str">
        <f aca="false">TEXT(E861,"yyyy-mm")</f>
        <v>2024-03</v>
      </c>
      <c r="AB861" s="55" t="n">
        <f aca="false">YEAR(E861)</f>
        <v>2024</v>
      </c>
    </row>
    <row r="862" customFormat="false" ht="15" hidden="false" customHeight="true" outlineLevel="0" collapsed="false">
      <c r="A862" s="52" t="s">
        <v>3701</v>
      </c>
      <c r="B862" s="52" t="s">
        <v>3702</v>
      </c>
      <c r="C862" s="52" t="s">
        <v>3372</v>
      </c>
      <c r="D862" s="52" t="s">
        <v>3703</v>
      </c>
      <c r="E862" s="53" t="n">
        <v>44752</v>
      </c>
      <c r="F862" s="52" t="s">
        <v>563</v>
      </c>
      <c r="G862" s="52" t="s">
        <v>563</v>
      </c>
      <c r="H862" s="52" t="s">
        <v>15</v>
      </c>
      <c r="I862" s="52" t="s">
        <v>25</v>
      </c>
      <c r="J862" s="52" t="s">
        <v>2725</v>
      </c>
      <c r="K862" s="52" t="n">
        <v>1583</v>
      </c>
      <c r="L862" s="52" t="n">
        <v>1583</v>
      </c>
      <c r="M862" s="52" t="n">
        <v>71.87</v>
      </c>
      <c r="N862" s="52" t="n">
        <v>2.3</v>
      </c>
      <c r="O862" s="54" t="n">
        <f aca="false">ROUND(M862*(1-N862/100),2)</f>
        <v>70.22</v>
      </c>
      <c r="P862" s="54" t="n">
        <f aca="false">ROUND(O862*L862,2)</f>
        <v>111158.26</v>
      </c>
      <c r="Q862" s="52" t="n">
        <v>48648.85</v>
      </c>
      <c r="R862" s="52" t="s">
        <v>396</v>
      </c>
      <c r="S862" s="54" t="n">
        <f aca="false">IF(K862=0,0,ROUND(L862/K862*100,2))</f>
        <v>100</v>
      </c>
      <c r="T862" s="52" t="s">
        <v>495</v>
      </c>
      <c r="U862" s="52" t="s">
        <v>26</v>
      </c>
      <c r="V862" s="52" t="n">
        <v>62509.41</v>
      </c>
      <c r="W862" s="55" t="n">
        <f aca="false">P862-Q862</f>
        <v>62509.41</v>
      </c>
      <c r="X862" s="55" t="n">
        <f aca="false">IF(P862=0,0,ROUND((P862-Q862)/P862*100,2))</f>
        <v>56.23</v>
      </c>
      <c r="Y862" s="55" t="n">
        <f aca="false">IFERROR(G862-F862,"")</f>
        <v>0</v>
      </c>
      <c r="Z862" s="55" t="str">
        <f aca="false">IF(U862&lt;=0,"On Time","Late")</f>
        <v>Late</v>
      </c>
      <c r="AA862" s="55" t="str">
        <f aca="false">TEXT(E862,"yyyy-mm")</f>
        <v>2022-07</v>
      </c>
      <c r="AB862" s="55" t="n">
        <f aca="false">YEAR(E862)</f>
        <v>2022</v>
      </c>
    </row>
    <row r="863" customFormat="false" ht="15" hidden="false" customHeight="true" outlineLevel="0" collapsed="false">
      <c r="A863" s="56" t="s">
        <v>3704</v>
      </c>
      <c r="B863" s="56" t="s">
        <v>1226</v>
      </c>
      <c r="C863" s="56" t="s">
        <v>1961</v>
      </c>
      <c r="D863" s="56" t="s">
        <v>3705</v>
      </c>
      <c r="E863" s="57" t="n">
        <v>45211</v>
      </c>
      <c r="F863" s="56" t="s">
        <v>3706</v>
      </c>
      <c r="G863" s="56" t="s">
        <v>3191</v>
      </c>
      <c r="H863" s="56" t="s">
        <v>21</v>
      </c>
      <c r="I863" s="56" t="s">
        <v>11</v>
      </c>
      <c r="J863" s="56" t="s">
        <v>395</v>
      </c>
      <c r="K863" s="56" t="n">
        <v>420</v>
      </c>
      <c r="L863" s="56" t="n">
        <v>420</v>
      </c>
      <c r="M863" s="56" t="n">
        <v>572.39</v>
      </c>
      <c r="N863" s="56" t="n">
        <v>14.1</v>
      </c>
      <c r="O863" s="54" t="n">
        <f aca="false">ROUND(M863*(1-N863/100),2)</f>
        <v>491.68</v>
      </c>
      <c r="P863" s="54" t="n">
        <f aca="false">ROUND(O863*L863,2)</f>
        <v>206505.6</v>
      </c>
      <c r="Q863" s="56" t="n">
        <v>83568.51</v>
      </c>
      <c r="R863" s="56" t="s">
        <v>396</v>
      </c>
      <c r="S863" s="54" t="n">
        <f aca="false">IF(K863=0,0,ROUND(L863/K863*100,2))</f>
        <v>100</v>
      </c>
      <c r="T863" s="56" t="s">
        <v>799</v>
      </c>
      <c r="U863" s="56" t="s">
        <v>42</v>
      </c>
      <c r="V863" s="56" t="n">
        <v>122937.09</v>
      </c>
      <c r="W863" s="55" t="n">
        <f aca="false">P863-Q863</f>
        <v>122937.09</v>
      </c>
      <c r="X863" s="55" t="n">
        <f aca="false">IF(P863=0,0,ROUND((P863-Q863)/P863*100,2))</f>
        <v>59.53</v>
      </c>
      <c r="Y863" s="55" t="n">
        <f aca="false">IFERROR(G863-F863,"")</f>
        <v>1</v>
      </c>
      <c r="Z863" s="55" t="str">
        <f aca="false">IF(U863&lt;=0,"On Time","Late")</f>
        <v>Late</v>
      </c>
      <c r="AA863" s="55" t="str">
        <f aca="false">TEXT(E863,"yyyy-mm")</f>
        <v>2023-10</v>
      </c>
      <c r="AB863" s="55" t="n">
        <f aca="false">YEAR(E863)</f>
        <v>2023</v>
      </c>
    </row>
    <row r="864" customFormat="false" ht="15" hidden="false" customHeight="true" outlineLevel="0" collapsed="false">
      <c r="A864" s="52" t="s">
        <v>3707</v>
      </c>
      <c r="B864" s="52" t="s">
        <v>784</v>
      </c>
      <c r="C864" s="52" t="s">
        <v>3708</v>
      </c>
      <c r="D864" s="52" t="s">
        <v>3709</v>
      </c>
      <c r="E864" s="53" t="n">
        <v>44589</v>
      </c>
      <c r="F864" s="52" t="s">
        <v>1852</v>
      </c>
      <c r="G864" s="52" t="s">
        <v>1852</v>
      </c>
      <c r="H864" s="52" t="s">
        <v>21</v>
      </c>
      <c r="I864" s="52" t="s">
        <v>25</v>
      </c>
      <c r="J864" s="52" t="s">
        <v>1099</v>
      </c>
      <c r="K864" s="52" t="n">
        <v>1762</v>
      </c>
      <c r="L864" s="52" t="n">
        <v>1067</v>
      </c>
      <c r="M864" s="52" t="n">
        <v>338.32</v>
      </c>
      <c r="N864" s="52" t="n">
        <v>4.5</v>
      </c>
      <c r="O864" s="54" t="n">
        <f aca="false">ROUND(M864*(1-N864/100),2)</f>
        <v>323.1</v>
      </c>
      <c r="P864" s="54" t="n">
        <f aca="false">ROUND(O864*L864,2)</f>
        <v>344747.7</v>
      </c>
      <c r="Q864" s="52" t="n">
        <v>216598.01</v>
      </c>
      <c r="R864" s="52" t="s">
        <v>332</v>
      </c>
      <c r="S864" s="54" t="n">
        <f aca="false">IF(K864=0,0,ROUND(L864/K864*100,2))</f>
        <v>60.56</v>
      </c>
      <c r="T864" s="52" t="s">
        <v>537</v>
      </c>
      <c r="U864" s="52" t="s">
        <v>10</v>
      </c>
      <c r="V864" s="52" t="n">
        <v>128149.69</v>
      </c>
      <c r="W864" s="55" t="n">
        <f aca="false">P864-Q864</f>
        <v>128149.69</v>
      </c>
      <c r="X864" s="55" t="n">
        <f aca="false">IF(P864=0,0,ROUND((P864-Q864)/P864*100,2))</f>
        <v>37.17</v>
      </c>
      <c r="Y864" s="55" t="n">
        <f aca="false">IFERROR(G864-F864,"")</f>
        <v>0</v>
      </c>
      <c r="Z864" s="55" t="str">
        <f aca="false">IF(U864&lt;=0,"On Time","Late")</f>
        <v>Late</v>
      </c>
      <c r="AA864" s="55" t="str">
        <f aca="false">TEXT(E864,"yyyy-mm")</f>
        <v>2022-01</v>
      </c>
      <c r="AB864" s="55" t="n">
        <f aca="false">YEAR(E864)</f>
        <v>2022</v>
      </c>
    </row>
    <row r="865" customFormat="false" ht="15" hidden="false" customHeight="true" outlineLevel="0" collapsed="false">
      <c r="A865" s="56" t="s">
        <v>3710</v>
      </c>
      <c r="B865" s="56" t="s">
        <v>3268</v>
      </c>
      <c r="C865" s="56" t="s">
        <v>3711</v>
      </c>
      <c r="D865" s="56" t="s">
        <v>3712</v>
      </c>
      <c r="E865" s="57" t="n">
        <v>45510</v>
      </c>
      <c r="F865" s="56" t="s">
        <v>3713</v>
      </c>
      <c r="G865" s="56" t="s">
        <v>3714</v>
      </c>
      <c r="H865" s="56" t="s">
        <v>12</v>
      </c>
      <c r="I865" s="56" t="s">
        <v>20</v>
      </c>
      <c r="J865" s="56" t="s">
        <v>379</v>
      </c>
      <c r="K865" s="56" t="n">
        <v>229</v>
      </c>
      <c r="L865" s="56" t="n">
        <v>229</v>
      </c>
      <c r="M865" s="56" t="n">
        <v>598.78</v>
      </c>
      <c r="N865" s="56" t="n">
        <v>17.2</v>
      </c>
      <c r="O865" s="54" t="n">
        <f aca="false">ROUND(M865*(1-N865/100),2)</f>
        <v>495.79</v>
      </c>
      <c r="P865" s="54" t="n">
        <f aca="false">ROUND(O865*L865,2)</f>
        <v>113535.91</v>
      </c>
      <c r="Q865" s="56" t="n">
        <v>69101.15</v>
      </c>
      <c r="R865" s="56" t="s">
        <v>371</v>
      </c>
      <c r="S865" s="54" t="n">
        <f aca="false">IF(K865=0,0,ROUND(L865/K865*100,2))</f>
        <v>100</v>
      </c>
      <c r="T865" s="56" t="s">
        <v>475</v>
      </c>
      <c r="U865" s="56" t="s">
        <v>52</v>
      </c>
      <c r="V865" s="56" t="n">
        <v>44434.76</v>
      </c>
      <c r="W865" s="55" t="n">
        <f aca="false">P865-Q865</f>
        <v>44434.76</v>
      </c>
      <c r="X865" s="55" t="n">
        <f aca="false">IF(P865=0,0,ROUND((P865-Q865)/P865*100,2))</f>
        <v>39.14</v>
      </c>
      <c r="Y865" s="55" t="n">
        <f aca="false">IFERROR(G865-F865,"")</f>
        <v>2</v>
      </c>
      <c r="Z865" s="55" t="str">
        <f aca="false">IF(U865&lt;=0,"On Time","Late")</f>
        <v>Late</v>
      </c>
      <c r="AA865" s="55" t="str">
        <f aca="false">TEXT(E865,"yyyy-mm")</f>
        <v>2024-08</v>
      </c>
      <c r="AB865" s="55" t="n">
        <f aca="false">YEAR(E865)</f>
        <v>2024</v>
      </c>
    </row>
    <row r="866" customFormat="false" ht="15" hidden="false" customHeight="true" outlineLevel="0" collapsed="false">
      <c r="A866" s="52" t="s">
        <v>3715</v>
      </c>
      <c r="B866" s="52" t="s">
        <v>2487</v>
      </c>
      <c r="C866" s="52" t="s">
        <v>3716</v>
      </c>
      <c r="D866" s="52" t="s">
        <v>3717</v>
      </c>
      <c r="E866" s="53" t="n">
        <v>45633</v>
      </c>
      <c r="F866" s="52" t="s">
        <v>1201</v>
      </c>
      <c r="G866" s="52" t="s">
        <v>1699</v>
      </c>
      <c r="H866" s="52" t="s">
        <v>9</v>
      </c>
      <c r="I866" s="52" t="s">
        <v>27</v>
      </c>
      <c r="J866" s="52" t="s">
        <v>2433</v>
      </c>
      <c r="K866" s="52" t="n">
        <v>225</v>
      </c>
      <c r="L866" s="52" t="n">
        <v>225</v>
      </c>
      <c r="M866" s="52" t="n">
        <v>509.08</v>
      </c>
      <c r="N866" s="52" t="n">
        <v>19.5</v>
      </c>
      <c r="O866" s="54" t="n">
        <f aca="false">ROUND(M866*(1-N866/100),2)</f>
        <v>409.81</v>
      </c>
      <c r="P866" s="54" t="n">
        <f aca="false">ROUND(O866*L866,2)</f>
        <v>92207.25</v>
      </c>
      <c r="Q866" s="52" t="n">
        <v>53052.85</v>
      </c>
      <c r="R866" s="52" t="s">
        <v>380</v>
      </c>
      <c r="S866" s="54" t="n">
        <f aca="false">IF(K866=0,0,ROUND(L866/K866*100,2))</f>
        <v>100</v>
      </c>
      <c r="T866" s="52" t="s">
        <v>683</v>
      </c>
      <c r="U866" s="52" t="s">
        <v>56</v>
      </c>
      <c r="V866" s="52" t="n">
        <v>39154.4</v>
      </c>
      <c r="W866" s="55" t="n">
        <f aca="false">P866-Q866</f>
        <v>39154.4</v>
      </c>
      <c r="X866" s="55" t="n">
        <f aca="false">IF(P866=0,0,ROUND((P866-Q866)/P866*100,2))</f>
        <v>42.46</v>
      </c>
      <c r="Y866" s="55" t="n">
        <f aca="false">IFERROR(G866-F866,"")</f>
        <v>1</v>
      </c>
      <c r="Z866" s="55" t="str">
        <f aca="false">IF(U866&lt;=0,"On Time","Late")</f>
        <v>Late</v>
      </c>
      <c r="AA866" s="55" t="str">
        <f aca="false">TEXT(E866,"yyyy-mm")</f>
        <v>2024-12</v>
      </c>
      <c r="AB866" s="55" t="n">
        <f aca="false">YEAR(E866)</f>
        <v>2024</v>
      </c>
    </row>
    <row r="867" customFormat="false" ht="15" hidden="false" customHeight="true" outlineLevel="0" collapsed="false">
      <c r="A867" s="56" t="s">
        <v>3718</v>
      </c>
      <c r="B867" s="56" t="s">
        <v>2516</v>
      </c>
      <c r="C867" s="56" t="s">
        <v>3532</v>
      </c>
      <c r="D867" s="56" t="s">
        <v>1476</v>
      </c>
      <c r="E867" s="57" t="n">
        <v>45528</v>
      </c>
      <c r="F867" s="56" t="s">
        <v>916</v>
      </c>
      <c r="G867" s="56" t="s">
        <v>2790</v>
      </c>
      <c r="H867" s="56" t="s">
        <v>9</v>
      </c>
      <c r="I867" s="56" t="s">
        <v>14</v>
      </c>
      <c r="J867" s="56" t="s">
        <v>1285</v>
      </c>
      <c r="K867" s="56" t="n">
        <v>1745</v>
      </c>
      <c r="L867" s="56" t="n">
        <v>1745</v>
      </c>
      <c r="M867" s="56" t="n">
        <v>434.71</v>
      </c>
      <c r="N867" s="56" t="n">
        <v>6.4</v>
      </c>
      <c r="O867" s="54" t="n">
        <f aca="false">ROUND(M867*(1-N867/100),2)</f>
        <v>406.89</v>
      </c>
      <c r="P867" s="54" t="n">
        <f aca="false">ROUND(O867*L867,2)</f>
        <v>710023.05</v>
      </c>
      <c r="Q867" s="56" t="n">
        <v>397959.84</v>
      </c>
      <c r="R867" s="56" t="s">
        <v>380</v>
      </c>
      <c r="S867" s="54" t="n">
        <f aca="false">IF(K867=0,0,ROUND(L867/K867*100,2))</f>
        <v>100</v>
      </c>
      <c r="T867" s="56" t="s">
        <v>372</v>
      </c>
      <c r="U867" s="56" t="s">
        <v>52</v>
      </c>
      <c r="V867" s="56" t="n">
        <v>312063.21</v>
      </c>
      <c r="W867" s="55" t="n">
        <f aca="false">P867-Q867</f>
        <v>312063.21</v>
      </c>
      <c r="X867" s="55" t="n">
        <f aca="false">IF(P867=0,0,ROUND((P867-Q867)/P867*100,2))</f>
        <v>43.95</v>
      </c>
      <c r="Y867" s="55" t="n">
        <f aca="false">IFERROR(G867-F867,"")</f>
        <v>2</v>
      </c>
      <c r="Z867" s="55" t="str">
        <f aca="false">IF(U867&lt;=0,"On Time","Late")</f>
        <v>Late</v>
      </c>
      <c r="AA867" s="55" t="str">
        <f aca="false">TEXT(E867,"yyyy-mm")</f>
        <v>2024-08</v>
      </c>
      <c r="AB867" s="55" t="n">
        <f aca="false">YEAR(E867)</f>
        <v>2024</v>
      </c>
    </row>
    <row r="868" customFormat="false" ht="15" hidden="false" customHeight="true" outlineLevel="0" collapsed="false">
      <c r="A868" s="52" t="s">
        <v>3719</v>
      </c>
      <c r="B868" s="52" t="s">
        <v>3056</v>
      </c>
      <c r="C868" s="52" t="s">
        <v>3194</v>
      </c>
      <c r="D868" s="52" t="s">
        <v>3578</v>
      </c>
      <c r="E868" s="53" t="n">
        <v>45314</v>
      </c>
      <c r="F868" s="52" t="s">
        <v>1098</v>
      </c>
      <c r="G868" s="52" t="s">
        <v>2481</v>
      </c>
      <c r="H868" s="52" t="s">
        <v>18</v>
      </c>
      <c r="I868" s="52" t="s">
        <v>27</v>
      </c>
      <c r="J868" s="52" t="s">
        <v>787</v>
      </c>
      <c r="K868" s="52" t="n">
        <v>881</v>
      </c>
      <c r="L868" s="52" t="n">
        <v>881</v>
      </c>
      <c r="M868" s="52" t="n">
        <v>42.63</v>
      </c>
      <c r="N868" s="52" t="n">
        <v>19.3</v>
      </c>
      <c r="O868" s="54" t="n">
        <f aca="false">ROUND(M868*(1-N868/100),2)</f>
        <v>34.4</v>
      </c>
      <c r="P868" s="54" t="n">
        <f aca="false">ROUND(O868*L868,2)</f>
        <v>30306.4</v>
      </c>
      <c r="Q868" s="52" t="n">
        <v>12722.51</v>
      </c>
      <c r="R868" s="52" t="s">
        <v>396</v>
      </c>
      <c r="S868" s="54" t="n">
        <f aca="false">IF(K868=0,0,ROUND(L868/K868*100,2))</f>
        <v>100</v>
      </c>
      <c r="T868" s="52" t="s">
        <v>508</v>
      </c>
      <c r="U868" s="52" t="s">
        <v>45</v>
      </c>
      <c r="V868" s="52" t="n">
        <v>17583.89</v>
      </c>
      <c r="W868" s="55" t="n">
        <f aca="false">P868-Q868</f>
        <v>17583.89</v>
      </c>
      <c r="X868" s="55" t="n">
        <f aca="false">IF(P868=0,0,ROUND((P868-Q868)/P868*100,2))</f>
        <v>58.02</v>
      </c>
      <c r="Y868" s="55" t="n">
        <f aca="false">IFERROR(G868-F868,"")</f>
        <v>2</v>
      </c>
      <c r="Z868" s="55" t="str">
        <f aca="false">IF(U868&lt;=0,"On Time","Late")</f>
        <v>Late</v>
      </c>
      <c r="AA868" s="55" t="str">
        <f aca="false">TEXT(E868,"yyyy-mm")</f>
        <v>2024-01</v>
      </c>
      <c r="AB868" s="55" t="n">
        <f aca="false">YEAR(E868)</f>
        <v>2024</v>
      </c>
    </row>
    <row r="869" customFormat="false" ht="15" hidden="false" customHeight="true" outlineLevel="0" collapsed="false">
      <c r="A869" s="56" t="s">
        <v>3720</v>
      </c>
      <c r="B869" s="56" t="s">
        <v>1143</v>
      </c>
      <c r="C869" s="56" t="s">
        <v>2392</v>
      </c>
      <c r="D869" s="56" t="s">
        <v>2446</v>
      </c>
      <c r="E869" s="57" t="n">
        <v>45379</v>
      </c>
      <c r="F869" s="56" t="s">
        <v>1815</v>
      </c>
      <c r="G869" s="56" t="s">
        <v>3721</v>
      </c>
      <c r="H869" s="56" t="s">
        <v>21</v>
      </c>
      <c r="I869" s="56" t="s">
        <v>17</v>
      </c>
      <c r="J869" s="56" t="s">
        <v>1285</v>
      </c>
      <c r="K869" s="56" t="n">
        <v>1921</v>
      </c>
      <c r="L869" s="56" t="n">
        <v>1921</v>
      </c>
      <c r="M869" s="56" t="n">
        <v>672.48</v>
      </c>
      <c r="N869" s="56" t="n">
        <v>18.8</v>
      </c>
      <c r="O869" s="54" t="n">
        <f aca="false">ROUND(M869*(1-N869/100),2)</f>
        <v>546.05</v>
      </c>
      <c r="P869" s="54" t="n">
        <f aca="false">ROUND(O869*L869,2)</f>
        <v>1048962.05</v>
      </c>
      <c r="Q869" s="56" t="n">
        <v>593642.12</v>
      </c>
      <c r="R869" s="56" t="s">
        <v>380</v>
      </c>
      <c r="S869" s="54" t="n">
        <f aca="false">IF(K869=0,0,ROUND(L869/K869*100,2))</f>
        <v>100</v>
      </c>
      <c r="T869" s="56" t="s">
        <v>595</v>
      </c>
      <c r="U869" s="56" t="s">
        <v>47</v>
      </c>
      <c r="V869" s="56" t="n">
        <v>455319.93</v>
      </c>
      <c r="W869" s="55" t="n">
        <f aca="false">P869-Q869</f>
        <v>455319.93</v>
      </c>
      <c r="X869" s="55" t="n">
        <f aca="false">IF(P869=0,0,ROUND((P869-Q869)/P869*100,2))</f>
        <v>43.41</v>
      </c>
      <c r="Y869" s="55" t="n">
        <f aca="false">IFERROR(G869-F869,"")</f>
        <v>1</v>
      </c>
      <c r="Z869" s="55" t="str">
        <f aca="false">IF(U869&lt;=0,"On Time","Late")</f>
        <v>Late</v>
      </c>
      <c r="AA869" s="55" t="str">
        <f aca="false">TEXT(E869,"yyyy-mm")</f>
        <v>2024-03</v>
      </c>
      <c r="AB869" s="55" t="n">
        <f aca="false">YEAR(E869)</f>
        <v>2024</v>
      </c>
    </row>
    <row r="870" customFormat="false" ht="15" hidden="false" customHeight="true" outlineLevel="0" collapsed="false">
      <c r="A870" s="52" t="s">
        <v>3722</v>
      </c>
      <c r="B870" s="52" t="s">
        <v>1183</v>
      </c>
      <c r="C870" s="52" t="s">
        <v>3723</v>
      </c>
      <c r="D870" s="52" t="s">
        <v>3387</v>
      </c>
      <c r="E870" s="53" t="n">
        <v>45657</v>
      </c>
      <c r="F870" s="52" t="s">
        <v>2929</v>
      </c>
      <c r="G870" s="52" t="s">
        <v>3724</v>
      </c>
      <c r="H870" s="52" t="s">
        <v>18</v>
      </c>
      <c r="I870" s="52" t="s">
        <v>25</v>
      </c>
      <c r="J870" s="52" t="s">
        <v>1300</v>
      </c>
      <c r="K870" s="52" t="n">
        <v>789</v>
      </c>
      <c r="L870" s="52" t="n">
        <v>789</v>
      </c>
      <c r="M870" s="52" t="n">
        <v>772.59</v>
      </c>
      <c r="N870" s="52" t="n">
        <v>9.8</v>
      </c>
      <c r="O870" s="54" t="n">
        <f aca="false">ROUND(M870*(1-N870/100),2)</f>
        <v>696.88</v>
      </c>
      <c r="P870" s="54" t="n">
        <f aca="false">ROUND(O870*L870,2)</f>
        <v>549838.32</v>
      </c>
      <c r="Q870" s="52" t="n">
        <v>239190.49</v>
      </c>
      <c r="R870" s="52" t="s">
        <v>396</v>
      </c>
      <c r="S870" s="54" t="n">
        <f aca="false">IF(K870=0,0,ROUND(L870/K870*100,2))</f>
        <v>100</v>
      </c>
      <c r="T870" s="52" t="s">
        <v>467</v>
      </c>
      <c r="U870" s="52" t="s">
        <v>56</v>
      </c>
      <c r="V870" s="52" t="n">
        <v>310647.83</v>
      </c>
      <c r="W870" s="55" t="n">
        <f aca="false">P870-Q870</f>
        <v>310647.83</v>
      </c>
      <c r="X870" s="55" t="n">
        <f aca="false">IF(P870=0,0,ROUND((P870-Q870)/P870*100,2))</f>
        <v>56.5</v>
      </c>
      <c r="Y870" s="55" t="n">
        <f aca="false">IFERROR(G870-F870,"")</f>
        <v>-1</v>
      </c>
      <c r="Z870" s="55" t="str">
        <f aca="false">IF(U870&lt;=0,"On Time","Late")</f>
        <v>Late</v>
      </c>
      <c r="AA870" s="55" t="str">
        <f aca="false">TEXT(E870,"yyyy-mm")</f>
        <v>2024-12</v>
      </c>
      <c r="AB870" s="55" t="n">
        <f aca="false">YEAR(E870)</f>
        <v>2024</v>
      </c>
    </row>
    <row r="871" customFormat="false" ht="15" hidden="false" customHeight="true" outlineLevel="0" collapsed="false">
      <c r="A871" s="56" t="s">
        <v>3725</v>
      </c>
      <c r="B871" s="56" t="s">
        <v>2905</v>
      </c>
      <c r="C871" s="56" t="s">
        <v>3726</v>
      </c>
      <c r="D871" s="56" t="s">
        <v>3727</v>
      </c>
      <c r="E871" s="57" t="n">
        <v>44767</v>
      </c>
      <c r="F871" s="56" t="s">
        <v>3728</v>
      </c>
      <c r="G871" s="56" t="s">
        <v>1439</v>
      </c>
      <c r="H871" s="56" t="s">
        <v>12</v>
      </c>
      <c r="I871" s="56" t="s">
        <v>17</v>
      </c>
      <c r="J871" s="56" t="s">
        <v>2049</v>
      </c>
      <c r="K871" s="56" t="n">
        <v>1843</v>
      </c>
      <c r="L871" s="56" t="n">
        <v>1843</v>
      </c>
      <c r="M871" s="56" t="n">
        <v>422.69</v>
      </c>
      <c r="N871" s="56" t="n">
        <v>7.5</v>
      </c>
      <c r="O871" s="54" t="n">
        <f aca="false">ROUND(M871*(1-N871/100),2)</f>
        <v>390.99</v>
      </c>
      <c r="P871" s="54" t="n">
        <f aca="false">ROUND(O871*L871,2)</f>
        <v>720594.57</v>
      </c>
      <c r="Q871" s="56" t="n">
        <v>329747.38</v>
      </c>
      <c r="R871" s="56" t="s">
        <v>371</v>
      </c>
      <c r="S871" s="54" t="n">
        <f aca="false">IF(K871=0,0,ROUND(L871/K871*100,2))</f>
        <v>100</v>
      </c>
      <c r="T871" s="56" t="s">
        <v>444</v>
      </c>
      <c r="U871" s="56" t="s">
        <v>26</v>
      </c>
      <c r="V871" s="56" t="n">
        <v>390847.19</v>
      </c>
      <c r="W871" s="55" t="n">
        <f aca="false">P871-Q871</f>
        <v>390847.19</v>
      </c>
      <c r="X871" s="55" t="n">
        <f aca="false">IF(P871=0,0,ROUND((P871-Q871)/P871*100,2))</f>
        <v>54.24</v>
      </c>
      <c r="Y871" s="55" t="n">
        <f aca="false">IFERROR(G871-F871,"")</f>
        <v>1</v>
      </c>
      <c r="Z871" s="55" t="str">
        <f aca="false">IF(U871&lt;=0,"On Time","Late")</f>
        <v>Late</v>
      </c>
      <c r="AA871" s="55" t="str">
        <f aca="false">TEXT(E871,"yyyy-mm")</f>
        <v>2022-07</v>
      </c>
      <c r="AB871" s="55" t="n">
        <f aca="false">YEAR(E871)</f>
        <v>2022</v>
      </c>
    </row>
    <row r="872" customFormat="false" ht="15" hidden="false" customHeight="true" outlineLevel="0" collapsed="false">
      <c r="A872" s="52" t="s">
        <v>3729</v>
      </c>
      <c r="B872" s="52" t="s">
        <v>1239</v>
      </c>
      <c r="C872" s="52" t="s">
        <v>2103</v>
      </c>
      <c r="D872" s="52" t="s">
        <v>1561</v>
      </c>
      <c r="E872" s="53" t="n">
        <v>44964</v>
      </c>
      <c r="F872" s="52" t="s">
        <v>3043</v>
      </c>
      <c r="G872" s="52" t="s">
        <v>3203</v>
      </c>
      <c r="H872" s="52" t="s">
        <v>18</v>
      </c>
      <c r="I872" s="52" t="s">
        <v>11</v>
      </c>
      <c r="J872" s="52" t="s">
        <v>1428</v>
      </c>
      <c r="K872" s="52" t="n">
        <v>1509</v>
      </c>
      <c r="L872" s="52" t="n">
        <v>1509</v>
      </c>
      <c r="M872" s="52" t="n">
        <v>200.48</v>
      </c>
      <c r="N872" s="52" t="n">
        <v>7.7</v>
      </c>
      <c r="O872" s="54" t="n">
        <f aca="false">ROUND(M872*(1-N872/100),2)</f>
        <v>185.04</v>
      </c>
      <c r="P872" s="54" t="n">
        <f aca="false">ROUND(O872*L872,2)</f>
        <v>279225.36</v>
      </c>
      <c r="Q872" s="52" t="n">
        <v>150381.69</v>
      </c>
      <c r="R872" s="52" t="s">
        <v>371</v>
      </c>
      <c r="S872" s="54" t="n">
        <f aca="false">IF(K872=0,0,ROUND(L872/K872*100,2))</f>
        <v>100</v>
      </c>
      <c r="T872" s="52" t="s">
        <v>459</v>
      </c>
      <c r="U872" s="52" t="s">
        <v>34</v>
      </c>
      <c r="V872" s="52" t="n">
        <v>128843.67</v>
      </c>
      <c r="W872" s="55" t="n">
        <f aca="false">P872-Q872</f>
        <v>128843.67</v>
      </c>
      <c r="X872" s="55" t="n">
        <f aca="false">IF(P872=0,0,ROUND((P872-Q872)/P872*100,2))</f>
        <v>46.14</v>
      </c>
      <c r="Y872" s="55" t="n">
        <f aca="false">IFERROR(G872-F872,"")</f>
        <v>2</v>
      </c>
      <c r="Z872" s="55" t="str">
        <f aca="false">IF(U872&lt;=0,"On Time","Late")</f>
        <v>Late</v>
      </c>
      <c r="AA872" s="55" t="str">
        <f aca="false">TEXT(E872,"yyyy-mm")</f>
        <v>2023-02</v>
      </c>
      <c r="AB872" s="55" t="n">
        <f aca="false">YEAR(E872)</f>
        <v>2023</v>
      </c>
    </row>
    <row r="873" customFormat="false" ht="15" hidden="false" customHeight="true" outlineLevel="0" collapsed="false">
      <c r="A873" s="56" t="s">
        <v>3730</v>
      </c>
      <c r="B873" s="56" t="s">
        <v>2825</v>
      </c>
      <c r="C873" s="56" t="s">
        <v>3106</v>
      </c>
      <c r="D873" s="56" t="s">
        <v>3731</v>
      </c>
      <c r="E873" s="57" t="n">
        <v>44779</v>
      </c>
      <c r="F873" s="56" t="s">
        <v>3732</v>
      </c>
      <c r="G873" s="56" t="s">
        <v>3261</v>
      </c>
      <c r="H873" s="56" t="s">
        <v>15</v>
      </c>
      <c r="I873" s="56" t="s">
        <v>23</v>
      </c>
      <c r="J873" s="56" t="s">
        <v>551</v>
      </c>
      <c r="K873" s="56" t="n">
        <v>1308</v>
      </c>
      <c r="L873" s="56" t="n">
        <v>1308</v>
      </c>
      <c r="M873" s="56" t="n">
        <v>365.78</v>
      </c>
      <c r="N873" s="56" t="n">
        <v>0.4</v>
      </c>
      <c r="O873" s="54" t="n">
        <f aca="false">ROUND(M873*(1-N873/100),2)</f>
        <v>364.32</v>
      </c>
      <c r="P873" s="54" t="n">
        <f aca="false">ROUND(O873*L873,2)</f>
        <v>476530.56</v>
      </c>
      <c r="Q873" s="56" t="n">
        <v>229340.71</v>
      </c>
      <c r="R873" s="56" t="s">
        <v>380</v>
      </c>
      <c r="S873" s="54" t="n">
        <f aca="false">IF(K873=0,0,ROUND(L873/K873*100,2))</f>
        <v>100</v>
      </c>
      <c r="T873" s="56" t="s">
        <v>573</v>
      </c>
      <c r="U873" s="56" t="s">
        <v>28</v>
      </c>
      <c r="V873" s="56" t="n">
        <v>247189.85</v>
      </c>
      <c r="W873" s="55" t="n">
        <f aca="false">P873-Q873</f>
        <v>247189.85</v>
      </c>
      <c r="X873" s="55" t="n">
        <f aca="false">IF(P873=0,0,ROUND((P873-Q873)/P873*100,2))</f>
        <v>51.87</v>
      </c>
      <c r="Y873" s="55" t="n">
        <f aca="false">IFERROR(G873-F873,"")</f>
        <v>-1</v>
      </c>
      <c r="Z873" s="55" t="str">
        <f aca="false">IF(U873&lt;=0,"On Time","Late")</f>
        <v>Late</v>
      </c>
      <c r="AA873" s="55" t="str">
        <f aca="false">TEXT(E873,"yyyy-mm")</f>
        <v>2022-08</v>
      </c>
      <c r="AB873" s="55" t="n">
        <f aca="false">YEAR(E873)</f>
        <v>2022</v>
      </c>
    </row>
    <row r="874" customFormat="false" ht="15" hidden="false" customHeight="true" outlineLevel="0" collapsed="false">
      <c r="A874" s="52" t="s">
        <v>3733</v>
      </c>
      <c r="B874" s="52" t="s">
        <v>1969</v>
      </c>
      <c r="C874" s="52" t="s">
        <v>1786</v>
      </c>
      <c r="D874" s="52" t="s">
        <v>3734</v>
      </c>
      <c r="E874" s="53" t="n">
        <v>44949</v>
      </c>
      <c r="F874" s="52" t="s">
        <v>3735</v>
      </c>
      <c r="G874" s="52" t="s">
        <v>1604</v>
      </c>
      <c r="H874" s="52" t="s">
        <v>9</v>
      </c>
      <c r="I874" s="52" t="s">
        <v>14</v>
      </c>
      <c r="J874" s="52" t="s">
        <v>1082</v>
      </c>
      <c r="K874" s="52" t="n">
        <v>462</v>
      </c>
      <c r="L874" s="52" t="n">
        <v>462</v>
      </c>
      <c r="M874" s="52" t="n">
        <v>455.78</v>
      </c>
      <c r="N874" s="52" t="n">
        <v>18.7</v>
      </c>
      <c r="O874" s="54" t="n">
        <f aca="false">ROUND(M874*(1-N874/100),2)</f>
        <v>370.55</v>
      </c>
      <c r="P874" s="54" t="n">
        <f aca="false">ROUND(O874*L874,2)</f>
        <v>171194.1</v>
      </c>
      <c r="Q874" s="52" t="n">
        <v>82598.63</v>
      </c>
      <c r="R874" s="52" t="s">
        <v>340</v>
      </c>
      <c r="S874" s="54" t="n">
        <f aca="false">IF(K874=0,0,ROUND(L874/K874*100,2))</f>
        <v>100</v>
      </c>
      <c r="T874" s="52" t="s">
        <v>397</v>
      </c>
      <c r="U874" s="52" t="s">
        <v>33</v>
      </c>
      <c r="V874" s="52" t="n">
        <v>88595.47</v>
      </c>
      <c r="W874" s="55" t="n">
        <f aca="false">P874-Q874</f>
        <v>88595.47</v>
      </c>
      <c r="X874" s="55" t="n">
        <f aca="false">IF(P874=0,0,ROUND((P874-Q874)/P874*100,2))</f>
        <v>51.75</v>
      </c>
      <c r="Y874" s="55" t="n">
        <f aca="false">IFERROR(G874-F874,"")</f>
        <v>1</v>
      </c>
      <c r="Z874" s="55" t="str">
        <f aca="false">IF(U874&lt;=0,"On Time","Late")</f>
        <v>Late</v>
      </c>
      <c r="AA874" s="55" t="str">
        <f aca="false">TEXT(E874,"yyyy-mm")</f>
        <v>2023-01</v>
      </c>
      <c r="AB874" s="55" t="n">
        <f aca="false">YEAR(E874)</f>
        <v>2023</v>
      </c>
    </row>
    <row r="875" customFormat="false" ht="15" hidden="false" customHeight="true" outlineLevel="0" collapsed="false">
      <c r="A875" s="56" t="s">
        <v>3736</v>
      </c>
      <c r="B875" s="56" t="s">
        <v>1514</v>
      </c>
      <c r="C875" s="56" t="s">
        <v>2578</v>
      </c>
      <c r="D875" s="56" t="s">
        <v>3737</v>
      </c>
      <c r="E875" s="57" t="n">
        <v>44857</v>
      </c>
      <c r="F875" s="56" t="s">
        <v>464</v>
      </c>
      <c r="G875" s="56" t="s">
        <v>2551</v>
      </c>
      <c r="H875" s="56" t="s">
        <v>18</v>
      </c>
      <c r="I875" s="56" t="s">
        <v>25</v>
      </c>
      <c r="J875" s="56" t="s">
        <v>1147</v>
      </c>
      <c r="K875" s="56" t="n">
        <v>1800</v>
      </c>
      <c r="L875" s="56" t="n">
        <v>1800</v>
      </c>
      <c r="M875" s="56" t="n">
        <v>200.11</v>
      </c>
      <c r="N875" s="56" t="n">
        <v>18.3</v>
      </c>
      <c r="O875" s="54" t="n">
        <f aca="false">ROUND(M875*(1-N875/100),2)</f>
        <v>163.49</v>
      </c>
      <c r="P875" s="54" t="n">
        <f aca="false">ROUND(O875*L875,2)</f>
        <v>294282</v>
      </c>
      <c r="Q875" s="56" t="n">
        <v>149226.12</v>
      </c>
      <c r="R875" s="56" t="s">
        <v>332</v>
      </c>
      <c r="S875" s="54" t="n">
        <f aca="false">IF(K875=0,0,ROUND(L875/K875*100,2))</f>
        <v>100</v>
      </c>
      <c r="T875" s="56" t="s">
        <v>683</v>
      </c>
      <c r="U875" s="56" t="s">
        <v>30</v>
      </c>
      <c r="V875" s="56" t="n">
        <v>145055.88</v>
      </c>
      <c r="W875" s="55" t="n">
        <f aca="false">P875-Q875</f>
        <v>145055.88</v>
      </c>
      <c r="X875" s="55" t="n">
        <f aca="false">IF(P875=0,0,ROUND((P875-Q875)/P875*100,2))</f>
        <v>49.29</v>
      </c>
      <c r="Y875" s="55" t="n">
        <f aca="false">IFERROR(G875-F875,"")</f>
        <v>1</v>
      </c>
      <c r="Z875" s="55" t="str">
        <f aca="false">IF(U875&lt;=0,"On Time","Late")</f>
        <v>Late</v>
      </c>
      <c r="AA875" s="55" t="str">
        <f aca="false">TEXT(E875,"yyyy-mm")</f>
        <v>2022-10</v>
      </c>
      <c r="AB875" s="55" t="n">
        <f aca="false">YEAR(E875)</f>
        <v>2022</v>
      </c>
    </row>
    <row r="876" customFormat="false" ht="15" hidden="false" customHeight="true" outlineLevel="0" collapsed="false">
      <c r="A876" s="52" t="s">
        <v>3738</v>
      </c>
      <c r="B876" s="52" t="s">
        <v>446</v>
      </c>
      <c r="C876" s="52" t="s">
        <v>3607</v>
      </c>
      <c r="D876" s="52" t="s">
        <v>3739</v>
      </c>
      <c r="E876" s="53" t="n">
        <v>45298</v>
      </c>
      <c r="F876" s="52" t="s">
        <v>2489</v>
      </c>
      <c r="G876" s="52" t="s">
        <v>2489</v>
      </c>
      <c r="H876" s="52" t="s">
        <v>9</v>
      </c>
      <c r="I876" s="52" t="s">
        <v>25</v>
      </c>
      <c r="J876" s="52" t="s">
        <v>2049</v>
      </c>
      <c r="K876" s="52" t="n">
        <v>354</v>
      </c>
      <c r="L876" s="52" t="n">
        <v>354</v>
      </c>
      <c r="M876" s="52" t="n">
        <v>25.43</v>
      </c>
      <c r="N876" s="52" t="n">
        <v>11.3</v>
      </c>
      <c r="O876" s="54" t="n">
        <f aca="false">ROUND(M876*(1-N876/100),2)</f>
        <v>22.56</v>
      </c>
      <c r="P876" s="54" t="n">
        <f aca="false">ROUND(O876*L876,2)</f>
        <v>7986.24</v>
      </c>
      <c r="Q876" s="52" t="n">
        <v>5104.82</v>
      </c>
      <c r="R876" s="52" t="s">
        <v>380</v>
      </c>
      <c r="S876" s="54" t="n">
        <f aca="false">IF(K876=0,0,ROUND(L876/K876*100,2))</f>
        <v>100</v>
      </c>
      <c r="T876" s="52" t="s">
        <v>683</v>
      </c>
      <c r="U876" s="52" t="s">
        <v>45</v>
      </c>
      <c r="V876" s="52" t="n">
        <v>2881.42</v>
      </c>
      <c r="W876" s="55" t="n">
        <f aca="false">P876-Q876</f>
        <v>2881.42</v>
      </c>
      <c r="X876" s="55" t="n">
        <f aca="false">IF(P876=0,0,ROUND((P876-Q876)/P876*100,2))</f>
        <v>36.08</v>
      </c>
      <c r="Y876" s="55" t="n">
        <f aca="false">IFERROR(G876-F876,"")</f>
        <v>0</v>
      </c>
      <c r="Z876" s="55" t="str">
        <f aca="false">IF(U876&lt;=0,"On Time","Late")</f>
        <v>Late</v>
      </c>
      <c r="AA876" s="55" t="str">
        <f aca="false">TEXT(E876,"yyyy-mm")</f>
        <v>2024-01</v>
      </c>
      <c r="AB876" s="55" t="n">
        <f aca="false">YEAR(E876)</f>
        <v>2024</v>
      </c>
    </row>
    <row r="877" customFormat="false" ht="15" hidden="false" customHeight="true" outlineLevel="0" collapsed="false">
      <c r="A877" s="56" t="s">
        <v>3740</v>
      </c>
      <c r="B877" s="56" t="s">
        <v>3702</v>
      </c>
      <c r="C877" s="56" t="s">
        <v>2533</v>
      </c>
      <c r="D877" s="56" t="s">
        <v>3406</v>
      </c>
      <c r="E877" s="57" t="n">
        <v>44592</v>
      </c>
      <c r="F877" s="56" t="s">
        <v>3741</v>
      </c>
      <c r="G877" s="56" t="s">
        <v>3741</v>
      </c>
      <c r="H877" s="56" t="s">
        <v>21</v>
      </c>
      <c r="I877" s="56" t="s">
        <v>23</v>
      </c>
      <c r="J877" s="56" t="s">
        <v>1346</v>
      </c>
      <c r="K877" s="56" t="n">
        <v>822</v>
      </c>
      <c r="L877" s="56" t="n">
        <v>822</v>
      </c>
      <c r="M877" s="56" t="n">
        <v>969.79</v>
      </c>
      <c r="N877" s="56" t="n">
        <v>17.6</v>
      </c>
      <c r="O877" s="54" t="n">
        <f aca="false">ROUND(M877*(1-N877/100),2)</f>
        <v>799.11</v>
      </c>
      <c r="P877" s="54" t="n">
        <f aca="false">ROUND(O877*L877,2)</f>
        <v>656868.42</v>
      </c>
      <c r="Q877" s="56" t="n">
        <v>326525.89</v>
      </c>
      <c r="R877" s="56" t="s">
        <v>371</v>
      </c>
      <c r="S877" s="54" t="n">
        <f aca="false">IF(K877=0,0,ROUND(L877/K877*100,2))</f>
        <v>100</v>
      </c>
      <c r="T877" s="56" t="s">
        <v>849</v>
      </c>
      <c r="U877" s="56" t="s">
        <v>10</v>
      </c>
      <c r="V877" s="56" t="n">
        <v>330342.53</v>
      </c>
      <c r="W877" s="55" t="n">
        <f aca="false">P877-Q877</f>
        <v>330342.53</v>
      </c>
      <c r="X877" s="55" t="n">
        <f aca="false">IF(P877=0,0,ROUND((P877-Q877)/P877*100,2))</f>
        <v>50.29</v>
      </c>
      <c r="Y877" s="55" t="n">
        <f aca="false">IFERROR(G877-F877,"")</f>
        <v>0</v>
      </c>
      <c r="Z877" s="55" t="str">
        <f aca="false">IF(U877&lt;=0,"On Time","Late")</f>
        <v>Late</v>
      </c>
      <c r="AA877" s="55" t="str">
        <f aca="false">TEXT(E877,"yyyy-mm")</f>
        <v>2022-01</v>
      </c>
      <c r="AB877" s="55" t="n">
        <f aca="false">YEAR(E877)</f>
        <v>2022</v>
      </c>
    </row>
    <row r="878" customFormat="false" ht="15" hidden="false" customHeight="true" outlineLevel="0" collapsed="false">
      <c r="A878" s="52" t="s">
        <v>3742</v>
      </c>
      <c r="B878" s="52" t="s">
        <v>3743</v>
      </c>
      <c r="C878" s="52" t="s">
        <v>1184</v>
      </c>
      <c r="D878" s="52" t="s">
        <v>1697</v>
      </c>
      <c r="E878" s="53" t="n">
        <v>44686</v>
      </c>
      <c r="F878" s="52" t="s">
        <v>998</v>
      </c>
      <c r="G878" s="52" t="s">
        <v>998</v>
      </c>
      <c r="H878" s="52" t="s">
        <v>21</v>
      </c>
      <c r="I878" s="52" t="s">
        <v>20</v>
      </c>
      <c r="J878" s="52" t="s">
        <v>1325</v>
      </c>
      <c r="K878" s="52" t="n">
        <v>1597</v>
      </c>
      <c r="L878" s="52" t="n">
        <v>1597</v>
      </c>
      <c r="M878" s="52" t="n">
        <v>982.11</v>
      </c>
      <c r="N878" s="52" t="n">
        <v>16.5</v>
      </c>
      <c r="O878" s="54" t="n">
        <f aca="false">ROUND(M878*(1-N878/100),2)</f>
        <v>820.06</v>
      </c>
      <c r="P878" s="54" t="n">
        <f aca="false">ROUND(O878*L878,2)</f>
        <v>1309635.82</v>
      </c>
      <c r="Q878" s="52" t="n">
        <v>744157.63</v>
      </c>
      <c r="R878" s="52" t="s">
        <v>371</v>
      </c>
      <c r="S878" s="54" t="n">
        <f aca="false">IF(K878=0,0,ROUND(L878/K878*100,2))</f>
        <v>100</v>
      </c>
      <c r="T878" s="52" t="s">
        <v>838</v>
      </c>
      <c r="U878" s="52" t="s">
        <v>22</v>
      </c>
      <c r="V878" s="52" t="n">
        <v>565478.19</v>
      </c>
      <c r="W878" s="55" t="n">
        <f aca="false">P878-Q878</f>
        <v>565478.19</v>
      </c>
      <c r="X878" s="55" t="n">
        <f aca="false">IF(P878=0,0,ROUND((P878-Q878)/P878*100,2))</f>
        <v>43.18</v>
      </c>
      <c r="Y878" s="55" t="n">
        <f aca="false">IFERROR(G878-F878,"")</f>
        <v>0</v>
      </c>
      <c r="Z878" s="55" t="str">
        <f aca="false">IF(U878&lt;=0,"On Time","Late")</f>
        <v>Late</v>
      </c>
      <c r="AA878" s="55" t="str">
        <f aca="false">TEXT(E878,"yyyy-mm")</f>
        <v>2022-05</v>
      </c>
      <c r="AB878" s="55" t="n">
        <f aca="false">YEAR(E878)</f>
        <v>2022</v>
      </c>
    </row>
    <row r="879" customFormat="false" ht="15" hidden="false" customHeight="true" outlineLevel="0" collapsed="false">
      <c r="A879" s="56" t="s">
        <v>3744</v>
      </c>
      <c r="B879" s="56" t="s">
        <v>611</v>
      </c>
      <c r="C879" s="56" t="s">
        <v>2377</v>
      </c>
      <c r="D879" s="56" t="s">
        <v>3021</v>
      </c>
      <c r="E879" s="57" t="n">
        <v>44667</v>
      </c>
      <c r="F879" s="56" t="s">
        <v>3745</v>
      </c>
      <c r="G879" s="56" t="s">
        <v>3746</v>
      </c>
      <c r="H879" s="56" t="s">
        <v>9</v>
      </c>
      <c r="I879" s="56" t="s">
        <v>23</v>
      </c>
      <c r="J879" s="56" t="s">
        <v>565</v>
      </c>
      <c r="K879" s="56" t="n">
        <v>543</v>
      </c>
      <c r="L879" s="56" t="n">
        <v>543</v>
      </c>
      <c r="M879" s="56" t="n">
        <v>857.35</v>
      </c>
      <c r="N879" s="56" t="n">
        <v>18.5</v>
      </c>
      <c r="O879" s="54" t="n">
        <f aca="false">ROUND(M879*(1-N879/100),2)</f>
        <v>698.74</v>
      </c>
      <c r="P879" s="54" t="n">
        <f aca="false">ROUND(O879*L879,2)</f>
        <v>379415.82</v>
      </c>
      <c r="Q879" s="56" t="n">
        <v>185750.25</v>
      </c>
      <c r="R879" s="56" t="s">
        <v>332</v>
      </c>
      <c r="S879" s="54" t="n">
        <f aca="false">IF(K879=0,0,ROUND(L879/K879*100,2))</f>
        <v>100</v>
      </c>
      <c r="T879" s="56" t="s">
        <v>372</v>
      </c>
      <c r="U879" s="56" t="s">
        <v>19</v>
      </c>
      <c r="V879" s="56" t="n">
        <v>193665.57</v>
      </c>
      <c r="W879" s="55" t="n">
        <f aca="false">P879-Q879</f>
        <v>193665.57</v>
      </c>
      <c r="X879" s="55" t="n">
        <f aca="false">IF(P879=0,0,ROUND((P879-Q879)/P879*100,2))</f>
        <v>51.04</v>
      </c>
      <c r="Y879" s="55" t="n">
        <f aca="false">IFERROR(G879-F879,"")</f>
        <v>2</v>
      </c>
      <c r="Z879" s="55" t="str">
        <f aca="false">IF(U879&lt;=0,"On Time","Late")</f>
        <v>Late</v>
      </c>
      <c r="AA879" s="55" t="str">
        <f aca="false">TEXT(E879,"yyyy-mm")</f>
        <v>2022-04</v>
      </c>
      <c r="AB879" s="55" t="n">
        <f aca="false">YEAR(E879)</f>
        <v>2022</v>
      </c>
    </row>
    <row r="880" customFormat="false" ht="15" hidden="false" customHeight="true" outlineLevel="0" collapsed="false">
      <c r="A880" s="52" t="s">
        <v>3747</v>
      </c>
      <c r="B880" s="52" t="s">
        <v>1514</v>
      </c>
      <c r="C880" s="52" t="s">
        <v>3748</v>
      </c>
      <c r="D880" s="52" t="s">
        <v>1228</v>
      </c>
      <c r="E880" s="53" t="n">
        <v>45440</v>
      </c>
      <c r="F880" s="52" t="s">
        <v>3749</v>
      </c>
      <c r="G880" s="52" t="s">
        <v>3750</v>
      </c>
      <c r="H880" s="52" t="s">
        <v>18</v>
      </c>
      <c r="I880" s="52" t="s">
        <v>25</v>
      </c>
      <c r="J880" s="52" t="s">
        <v>1106</v>
      </c>
      <c r="K880" s="52" t="n">
        <v>1279</v>
      </c>
      <c r="L880" s="52" t="n">
        <v>1279</v>
      </c>
      <c r="M880" s="52" t="n">
        <v>910.99</v>
      </c>
      <c r="N880" s="52" t="n">
        <v>18.7</v>
      </c>
      <c r="O880" s="54" t="n">
        <f aca="false">ROUND(M880*(1-N880/100),2)</f>
        <v>740.63</v>
      </c>
      <c r="P880" s="54" t="n">
        <f aca="false">ROUND(O880*L880,2)</f>
        <v>947265.77</v>
      </c>
      <c r="Q880" s="52" t="n">
        <v>389055.78</v>
      </c>
      <c r="R880" s="52" t="s">
        <v>332</v>
      </c>
      <c r="S880" s="54" t="n">
        <f aca="false">IF(K880=0,0,ROUND(L880/K880*100,2))</f>
        <v>100</v>
      </c>
      <c r="T880" s="52" t="s">
        <v>1497</v>
      </c>
      <c r="U880" s="52" t="s">
        <v>49</v>
      </c>
      <c r="V880" s="52" t="n">
        <v>558209.99</v>
      </c>
      <c r="W880" s="55" t="n">
        <f aca="false">P880-Q880</f>
        <v>558209.99</v>
      </c>
      <c r="X880" s="55" t="n">
        <f aca="false">IF(P880=0,0,ROUND((P880-Q880)/P880*100,2))</f>
        <v>58.93</v>
      </c>
      <c r="Y880" s="55" t="n">
        <f aca="false">IFERROR(G880-F880,"")</f>
        <v>3</v>
      </c>
      <c r="Z880" s="55" t="str">
        <f aca="false">IF(U880&lt;=0,"On Time","Late")</f>
        <v>Late</v>
      </c>
      <c r="AA880" s="55" t="str">
        <f aca="false">TEXT(E880,"yyyy-mm")</f>
        <v>2024-05</v>
      </c>
      <c r="AB880" s="55" t="n">
        <f aca="false">YEAR(E880)</f>
        <v>2024</v>
      </c>
    </row>
    <row r="881" customFormat="false" ht="15" hidden="false" customHeight="true" outlineLevel="0" collapsed="false">
      <c r="A881" s="56" t="s">
        <v>3751</v>
      </c>
      <c r="B881" s="56" t="s">
        <v>3752</v>
      </c>
      <c r="C881" s="56" t="s">
        <v>1482</v>
      </c>
      <c r="D881" s="56" t="s">
        <v>3753</v>
      </c>
      <c r="E881" s="57" t="n">
        <v>44907</v>
      </c>
      <c r="F881" s="56" t="s">
        <v>3754</v>
      </c>
      <c r="G881" s="56" t="s">
        <v>3755</v>
      </c>
      <c r="H881" s="56" t="s">
        <v>21</v>
      </c>
      <c r="I881" s="56" t="s">
        <v>25</v>
      </c>
      <c r="J881" s="56" t="s">
        <v>804</v>
      </c>
      <c r="K881" s="56" t="n">
        <v>13</v>
      </c>
      <c r="L881" s="56" t="n">
        <v>13</v>
      </c>
      <c r="M881" s="56" t="n">
        <v>733.93</v>
      </c>
      <c r="N881" s="56" t="n">
        <v>18.7</v>
      </c>
      <c r="O881" s="54" t="n">
        <f aca="false">ROUND(M881*(1-N881/100),2)</f>
        <v>596.69</v>
      </c>
      <c r="P881" s="54" t="n">
        <f aca="false">ROUND(O881*L881,2)</f>
        <v>7756.97</v>
      </c>
      <c r="Q881" s="56" t="n">
        <v>5293.51</v>
      </c>
      <c r="R881" s="56" t="s">
        <v>332</v>
      </c>
      <c r="S881" s="54" t="n">
        <f aca="false">IF(K881=0,0,ROUND(L881/K881*100,2))</f>
        <v>100</v>
      </c>
      <c r="T881" s="56" t="s">
        <v>849</v>
      </c>
      <c r="U881" s="56" t="s">
        <v>32</v>
      </c>
      <c r="V881" s="56" t="n">
        <v>2463.46</v>
      </c>
      <c r="W881" s="55" t="n">
        <f aca="false">P881-Q881</f>
        <v>2463.46</v>
      </c>
      <c r="X881" s="55" t="n">
        <f aca="false">IF(P881=0,0,ROUND((P881-Q881)/P881*100,2))</f>
        <v>31.76</v>
      </c>
      <c r="Y881" s="55" t="n">
        <f aca="false">IFERROR(G881-F881,"")</f>
        <v>2</v>
      </c>
      <c r="Z881" s="55" t="str">
        <f aca="false">IF(U881&lt;=0,"On Time","Late")</f>
        <v>Late</v>
      </c>
      <c r="AA881" s="55" t="str">
        <f aca="false">TEXT(E881,"yyyy-mm")</f>
        <v>2022-12</v>
      </c>
      <c r="AB881" s="55" t="n">
        <f aca="false">YEAR(E881)</f>
        <v>2022</v>
      </c>
    </row>
    <row r="882" customFormat="false" ht="15" hidden="false" customHeight="true" outlineLevel="0" collapsed="false">
      <c r="A882" s="52" t="s">
        <v>3756</v>
      </c>
      <c r="B882" s="52" t="s">
        <v>2018</v>
      </c>
      <c r="C882" s="52" t="s">
        <v>3757</v>
      </c>
      <c r="D882" s="52" t="s">
        <v>3758</v>
      </c>
      <c r="E882" s="53" t="n">
        <v>45176</v>
      </c>
      <c r="F882" s="52" t="s">
        <v>3620</v>
      </c>
      <c r="G882" s="52" t="s">
        <v>3620</v>
      </c>
      <c r="H882" s="52" t="s">
        <v>21</v>
      </c>
      <c r="I882" s="52" t="s">
        <v>17</v>
      </c>
      <c r="J882" s="52" t="s">
        <v>1137</v>
      </c>
      <c r="K882" s="52" t="n">
        <v>89</v>
      </c>
      <c r="L882" s="52" t="n">
        <v>89</v>
      </c>
      <c r="M882" s="52" t="n">
        <v>329.37</v>
      </c>
      <c r="N882" s="52" t="n">
        <v>3.4</v>
      </c>
      <c r="O882" s="54" t="n">
        <f aca="false">ROUND(M882*(1-N882/100),2)</f>
        <v>318.17</v>
      </c>
      <c r="P882" s="54" t="n">
        <f aca="false">ROUND(O882*L882,2)</f>
        <v>28317.13</v>
      </c>
      <c r="Q882" s="52" t="n">
        <v>16599.23</v>
      </c>
      <c r="R882" s="52" t="s">
        <v>371</v>
      </c>
      <c r="S882" s="54" t="n">
        <f aca="false">IF(K882=0,0,ROUND(L882/K882*100,2))</f>
        <v>100</v>
      </c>
      <c r="T882" s="52" t="s">
        <v>1497</v>
      </c>
      <c r="U882" s="52" t="s">
        <v>41</v>
      </c>
      <c r="V882" s="52" t="n">
        <v>11717.9</v>
      </c>
      <c r="W882" s="55" t="n">
        <f aca="false">P882-Q882</f>
        <v>11717.9</v>
      </c>
      <c r="X882" s="55" t="n">
        <f aca="false">IF(P882=0,0,ROUND((P882-Q882)/P882*100,2))</f>
        <v>41.38</v>
      </c>
      <c r="Y882" s="55" t="n">
        <f aca="false">IFERROR(G882-F882,"")</f>
        <v>0</v>
      </c>
      <c r="Z882" s="55" t="str">
        <f aca="false">IF(U882&lt;=0,"On Time","Late")</f>
        <v>Late</v>
      </c>
      <c r="AA882" s="55" t="str">
        <f aca="false">TEXT(E882,"yyyy-mm")</f>
        <v>2023-09</v>
      </c>
      <c r="AB882" s="55" t="n">
        <f aca="false">YEAR(E882)</f>
        <v>2023</v>
      </c>
    </row>
    <row r="883" customFormat="false" ht="15" hidden="false" customHeight="true" outlineLevel="0" collapsed="false">
      <c r="A883" s="56" t="s">
        <v>3759</v>
      </c>
      <c r="B883" s="56" t="s">
        <v>3760</v>
      </c>
      <c r="C883" s="56" t="s">
        <v>3761</v>
      </c>
      <c r="D883" s="56" t="s">
        <v>3762</v>
      </c>
      <c r="E883" s="57" t="n">
        <v>45102</v>
      </c>
      <c r="F883" s="56" t="s">
        <v>2901</v>
      </c>
      <c r="G883" s="56" t="s">
        <v>2901</v>
      </c>
      <c r="H883" s="56" t="s">
        <v>12</v>
      </c>
      <c r="I883" s="56" t="s">
        <v>25</v>
      </c>
      <c r="J883" s="56" t="s">
        <v>920</v>
      </c>
      <c r="K883" s="56" t="n">
        <v>203</v>
      </c>
      <c r="L883" s="56" t="n">
        <v>59</v>
      </c>
      <c r="M883" s="56" t="n">
        <v>995.62</v>
      </c>
      <c r="N883" s="56" t="n">
        <v>9.4</v>
      </c>
      <c r="O883" s="54" t="n">
        <f aca="false">ROUND(M883*(1-N883/100),2)</f>
        <v>902.03</v>
      </c>
      <c r="P883" s="54" t="n">
        <f aca="false">ROUND(O883*L883,2)</f>
        <v>53219.77</v>
      </c>
      <c r="Q883" s="56" t="n">
        <v>31929.69</v>
      </c>
      <c r="R883" s="56" t="s">
        <v>396</v>
      </c>
      <c r="S883" s="54" t="n">
        <f aca="false">IF(K883=0,0,ROUND(L883/K883*100,2))</f>
        <v>29.06</v>
      </c>
      <c r="T883" s="56" t="s">
        <v>1497</v>
      </c>
      <c r="U883" s="56" t="s">
        <v>38</v>
      </c>
      <c r="V883" s="56" t="n">
        <v>21290.08</v>
      </c>
      <c r="W883" s="55" t="n">
        <f aca="false">P883-Q883</f>
        <v>21290.08</v>
      </c>
      <c r="X883" s="55" t="n">
        <f aca="false">IF(P883=0,0,ROUND((P883-Q883)/P883*100,2))</f>
        <v>40</v>
      </c>
      <c r="Y883" s="55" t="n">
        <f aca="false">IFERROR(G883-F883,"")</f>
        <v>0</v>
      </c>
      <c r="Z883" s="55" t="str">
        <f aca="false">IF(U883&lt;=0,"On Time","Late")</f>
        <v>Late</v>
      </c>
      <c r="AA883" s="55" t="str">
        <f aca="false">TEXT(E883,"yyyy-mm")</f>
        <v>2023-06</v>
      </c>
      <c r="AB883" s="55" t="n">
        <f aca="false">YEAR(E883)</f>
        <v>2023</v>
      </c>
    </row>
    <row r="884" customFormat="false" ht="15" hidden="false" customHeight="true" outlineLevel="0" collapsed="false">
      <c r="A884" s="52" t="s">
        <v>3763</v>
      </c>
      <c r="B884" s="52" t="s">
        <v>391</v>
      </c>
      <c r="C884" s="52" t="s">
        <v>3764</v>
      </c>
      <c r="D884" s="52" t="s">
        <v>3765</v>
      </c>
      <c r="E884" s="53" t="n">
        <v>45614</v>
      </c>
      <c r="F884" s="52" t="s">
        <v>2662</v>
      </c>
      <c r="G884" s="52" t="s">
        <v>2528</v>
      </c>
      <c r="H884" s="52" t="s">
        <v>15</v>
      </c>
      <c r="I884" s="52" t="s">
        <v>25</v>
      </c>
      <c r="J884" s="52" t="s">
        <v>678</v>
      </c>
      <c r="K884" s="52" t="n">
        <v>1027</v>
      </c>
      <c r="L884" s="52" t="n">
        <v>608</v>
      </c>
      <c r="M884" s="52" t="n">
        <v>524.11</v>
      </c>
      <c r="N884" s="52" t="n">
        <v>2.2</v>
      </c>
      <c r="O884" s="54" t="n">
        <f aca="false">ROUND(M884*(1-N884/100),2)</f>
        <v>512.58</v>
      </c>
      <c r="P884" s="54" t="n">
        <f aca="false">ROUND(O884*L884,2)</f>
        <v>311648.64</v>
      </c>
      <c r="Q884" s="52" t="n">
        <v>142243.34</v>
      </c>
      <c r="R884" s="52" t="s">
        <v>332</v>
      </c>
      <c r="S884" s="54" t="n">
        <f aca="false">IF(K884=0,0,ROUND(L884/K884*100,2))</f>
        <v>59.2</v>
      </c>
      <c r="T884" s="52" t="s">
        <v>475</v>
      </c>
      <c r="U884" s="52" t="s">
        <v>55</v>
      </c>
      <c r="V884" s="52" t="n">
        <v>169405.3</v>
      </c>
      <c r="W884" s="55" t="n">
        <f aca="false">P884-Q884</f>
        <v>169405.3</v>
      </c>
      <c r="X884" s="55" t="n">
        <f aca="false">IF(P884=0,0,ROUND((P884-Q884)/P884*100,2))</f>
        <v>54.36</v>
      </c>
      <c r="Y884" s="55" t="n">
        <f aca="false">IFERROR(G884-F884,"")</f>
        <v>-1</v>
      </c>
      <c r="Z884" s="55" t="str">
        <f aca="false">IF(U884&lt;=0,"On Time","Late")</f>
        <v>Late</v>
      </c>
      <c r="AA884" s="55" t="str">
        <f aca="false">TEXT(E884,"yyyy-mm")</f>
        <v>2024-11</v>
      </c>
      <c r="AB884" s="55" t="n">
        <f aca="false">YEAR(E884)</f>
        <v>2024</v>
      </c>
    </row>
    <row r="885" customFormat="false" ht="15" hidden="false" customHeight="true" outlineLevel="0" collapsed="false">
      <c r="A885" s="56" t="s">
        <v>3766</v>
      </c>
      <c r="B885" s="56" t="s">
        <v>3398</v>
      </c>
      <c r="C885" s="56" t="s">
        <v>3297</v>
      </c>
      <c r="D885" s="56" t="s">
        <v>3767</v>
      </c>
      <c r="E885" s="57" t="n">
        <v>44647</v>
      </c>
      <c r="F885" s="56" t="s">
        <v>1788</v>
      </c>
      <c r="G885" s="56" t="s">
        <v>3029</v>
      </c>
      <c r="H885" s="56" t="s">
        <v>18</v>
      </c>
      <c r="I885" s="56" t="s">
        <v>23</v>
      </c>
      <c r="J885" s="56" t="s">
        <v>707</v>
      </c>
      <c r="K885" s="56" t="n">
        <v>628</v>
      </c>
      <c r="L885" s="56" t="n">
        <v>628</v>
      </c>
      <c r="M885" s="56" t="n">
        <v>785.99</v>
      </c>
      <c r="N885" s="56" t="n">
        <v>12.8</v>
      </c>
      <c r="O885" s="54" t="n">
        <f aca="false">ROUND(M885*(1-N885/100),2)</f>
        <v>685.38</v>
      </c>
      <c r="P885" s="54" t="n">
        <f aca="false">ROUND(O885*L885,2)</f>
        <v>430418.64</v>
      </c>
      <c r="Q885" s="56" t="n">
        <v>254413.53</v>
      </c>
      <c r="R885" s="56" t="s">
        <v>340</v>
      </c>
      <c r="S885" s="54" t="n">
        <f aca="false">IF(K885=0,0,ROUND(L885/K885*100,2))</f>
        <v>100</v>
      </c>
      <c r="T885" s="56" t="s">
        <v>1131</v>
      </c>
      <c r="U885" s="56" t="s">
        <v>16</v>
      </c>
      <c r="V885" s="56" t="n">
        <v>176005.11</v>
      </c>
      <c r="W885" s="55" t="n">
        <f aca="false">P885-Q885</f>
        <v>176005.11</v>
      </c>
      <c r="X885" s="55" t="n">
        <f aca="false">IF(P885=0,0,ROUND((P885-Q885)/P885*100,2))</f>
        <v>40.89</v>
      </c>
      <c r="Y885" s="55" t="n">
        <f aca="false">IFERROR(G885-F885,"")</f>
        <v>-1</v>
      </c>
      <c r="Z885" s="55" t="str">
        <f aca="false">IF(U885&lt;=0,"On Time","Late")</f>
        <v>Late</v>
      </c>
      <c r="AA885" s="55" t="str">
        <f aca="false">TEXT(E885,"yyyy-mm")</f>
        <v>2022-03</v>
      </c>
      <c r="AB885" s="55" t="n">
        <f aca="false">YEAR(E885)</f>
        <v>2022</v>
      </c>
    </row>
    <row r="886" customFormat="false" ht="15" hidden="false" customHeight="true" outlineLevel="0" collapsed="false">
      <c r="A886" s="52" t="s">
        <v>3768</v>
      </c>
      <c r="B886" s="52" t="s">
        <v>1400</v>
      </c>
      <c r="C886" s="52" t="s">
        <v>606</v>
      </c>
      <c r="D886" s="52" t="s">
        <v>3769</v>
      </c>
      <c r="E886" s="53" t="n">
        <v>44760</v>
      </c>
      <c r="F886" s="52" t="s">
        <v>506</v>
      </c>
      <c r="G886" s="52" t="s">
        <v>3557</v>
      </c>
      <c r="H886" s="52" t="s">
        <v>18</v>
      </c>
      <c r="I886" s="52" t="s">
        <v>20</v>
      </c>
      <c r="J886" s="52" t="s">
        <v>1197</v>
      </c>
      <c r="K886" s="52" t="n">
        <v>1667</v>
      </c>
      <c r="L886" s="52" t="n">
        <v>1667</v>
      </c>
      <c r="M886" s="52" t="n">
        <v>527.56</v>
      </c>
      <c r="N886" s="52" t="n">
        <v>20</v>
      </c>
      <c r="O886" s="54" t="n">
        <f aca="false">ROUND(M886*(1-N886/100),2)</f>
        <v>422.05</v>
      </c>
      <c r="P886" s="54" t="n">
        <f aca="false">ROUND(O886*L886,2)</f>
        <v>703557.35</v>
      </c>
      <c r="Q886" s="52" t="n">
        <v>448080.57</v>
      </c>
      <c r="R886" s="52" t="s">
        <v>332</v>
      </c>
      <c r="S886" s="54" t="n">
        <f aca="false">IF(K886=0,0,ROUND(L886/K886*100,2))</f>
        <v>100</v>
      </c>
      <c r="T886" s="52" t="s">
        <v>885</v>
      </c>
      <c r="U886" s="52" t="s">
        <v>26</v>
      </c>
      <c r="V886" s="52" t="n">
        <v>255476.78</v>
      </c>
      <c r="W886" s="55" t="n">
        <f aca="false">P886-Q886</f>
        <v>255476.78</v>
      </c>
      <c r="X886" s="55" t="n">
        <f aca="false">IF(P886=0,0,ROUND((P886-Q886)/P886*100,2))</f>
        <v>36.31</v>
      </c>
      <c r="Y886" s="55" t="n">
        <f aca="false">IFERROR(G886-F886,"")</f>
        <v>3</v>
      </c>
      <c r="Z886" s="55" t="str">
        <f aca="false">IF(U886&lt;=0,"On Time","Late")</f>
        <v>Late</v>
      </c>
      <c r="AA886" s="55" t="str">
        <f aca="false">TEXT(E886,"yyyy-mm")</f>
        <v>2022-07</v>
      </c>
      <c r="AB886" s="55" t="n">
        <f aca="false">YEAR(E886)</f>
        <v>2022</v>
      </c>
    </row>
    <row r="887" customFormat="false" ht="15" hidden="false" customHeight="true" outlineLevel="0" collapsed="false">
      <c r="A887" s="56" t="s">
        <v>3770</v>
      </c>
      <c r="B887" s="56" t="s">
        <v>3331</v>
      </c>
      <c r="C887" s="56" t="s">
        <v>914</v>
      </c>
      <c r="D887" s="56" t="s">
        <v>1841</v>
      </c>
      <c r="E887" s="57" t="n">
        <v>44912</v>
      </c>
      <c r="F887" s="56" t="s">
        <v>1009</v>
      </c>
      <c r="G887" s="56" t="s">
        <v>2543</v>
      </c>
      <c r="H887" s="56" t="s">
        <v>15</v>
      </c>
      <c r="I887" s="56" t="s">
        <v>25</v>
      </c>
      <c r="J887" s="56" t="s">
        <v>1028</v>
      </c>
      <c r="K887" s="56" t="n">
        <v>909</v>
      </c>
      <c r="L887" s="56" t="n">
        <v>909</v>
      </c>
      <c r="M887" s="56" t="n">
        <v>881.58</v>
      </c>
      <c r="N887" s="56" t="n">
        <v>3.4</v>
      </c>
      <c r="O887" s="54" t="n">
        <f aca="false">ROUND(M887*(1-N887/100),2)</f>
        <v>851.61</v>
      </c>
      <c r="P887" s="54" t="n">
        <f aca="false">ROUND(O887*L887,2)</f>
        <v>774113.49</v>
      </c>
      <c r="Q887" s="56" t="n">
        <v>311577.43</v>
      </c>
      <c r="R887" s="56" t="s">
        <v>332</v>
      </c>
      <c r="S887" s="54" t="n">
        <f aca="false">IF(K887=0,0,ROUND(L887/K887*100,2))</f>
        <v>100</v>
      </c>
      <c r="T887" s="56" t="s">
        <v>799</v>
      </c>
      <c r="U887" s="56" t="s">
        <v>32</v>
      </c>
      <c r="V887" s="56" t="n">
        <v>462536.06</v>
      </c>
      <c r="W887" s="55" t="n">
        <f aca="false">P887-Q887</f>
        <v>462536.06</v>
      </c>
      <c r="X887" s="55" t="n">
        <f aca="false">IF(P887=0,0,ROUND((P887-Q887)/P887*100,2))</f>
        <v>59.75</v>
      </c>
      <c r="Y887" s="55" t="n">
        <f aca="false">IFERROR(G887-F887,"")</f>
        <v>1</v>
      </c>
      <c r="Z887" s="55" t="str">
        <f aca="false">IF(U887&lt;=0,"On Time","Late")</f>
        <v>Late</v>
      </c>
      <c r="AA887" s="55" t="str">
        <f aca="false">TEXT(E887,"yyyy-mm")</f>
        <v>2022-12</v>
      </c>
      <c r="AB887" s="55" t="n">
        <f aca="false">YEAR(E887)</f>
        <v>2022</v>
      </c>
    </row>
    <row r="888" customFormat="false" ht="15" hidden="false" customHeight="true" outlineLevel="0" collapsed="false">
      <c r="A888" s="52" t="s">
        <v>3771</v>
      </c>
      <c r="B888" s="52" t="s">
        <v>3772</v>
      </c>
      <c r="C888" s="52" t="s">
        <v>3095</v>
      </c>
      <c r="D888" s="52" t="s">
        <v>3773</v>
      </c>
      <c r="E888" s="53" t="n">
        <v>45556</v>
      </c>
      <c r="F888" s="52" t="s">
        <v>3357</v>
      </c>
      <c r="G888" s="52" t="s">
        <v>2657</v>
      </c>
      <c r="H888" s="52" t="s">
        <v>18</v>
      </c>
      <c r="I888" s="52" t="s">
        <v>25</v>
      </c>
      <c r="J888" s="52" t="s">
        <v>1059</v>
      </c>
      <c r="K888" s="52" t="n">
        <v>1975</v>
      </c>
      <c r="L888" s="52" t="n">
        <v>1975</v>
      </c>
      <c r="M888" s="52" t="n">
        <v>932.1</v>
      </c>
      <c r="N888" s="52" t="n">
        <v>19.9</v>
      </c>
      <c r="O888" s="54" t="n">
        <f aca="false">ROUND(M888*(1-N888/100),2)</f>
        <v>746.61</v>
      </c>
      <c r="P888" s="54" t="n">
        <f aca="false">ROUND(O888*L888,2)</f>
        <v>1474554.75</v>
      </c>
      <c r="Q888" s="52" t="n">
        <v>994401.92</v>
      </c>
      <c r="R888" s="52" t="s">
        <v>332</v>
      </c>
      <c r="S888" s="54" t="n">
        <f aca="false">IF(K888=0,0,ROUND(L888/K888*100,2))</f>
        <v>100</v>
      </c>
      <c r="T888" s="52" t="s">
        <v>683</v>
      </c>
      <c r="U888" s="52" t="s">
        <v>53</v>
      </c>
      <c r="V888" s="52" t="n">
        <v>480152.83</v>
      </c>
      <c r="W888" s="55" t="n">
        <f aca="false">P888-Q888</f>
        <v>480152.83</v>
      </c>
      <c r="X888" s="55" t="n">
        <f aca="false">IF(P888=0,0,ROUND((P888-Q888)/P888*100,2))</f>
        <v>32.56</v>
      </c>
      <c r="Y888" s="55" t="n">
        <f aca="false">IFERROR(G888-F888,"")</f>
        <v>3</v>
      </c>
      <c r="Z888" s="55" t="str">
        <f aca="false">IF(U888&lt;=0,"On Time","Late")</f>
        <v>Late</v>
      </c>
      <c r="AA888" s="55" t="str">
        <f aca="false">TEXT(E888,"yyyy-mm")</f>
        <v>2024-09</v>
      </c>
      <c r="AB888" s="55" t="n">
        <f aca="false">YEAR(E888)</f>
        <v>2024</v>
      </c>
    </row>
    <row r="889" customFormat="false" ht="15" hidden="false" customHeight="true" outlineLevel="0" collapsed="false">
      <c r="A889" s="56" t="s">
        <v>3774</v>
      </c>
      <c r="B889" s="56" t="s">
        <v>1307</v>
      </c>
      <c r="C889" s="56" t="s">
        <v>3238</v>
      </c>
      <c r="D889" s="56" t="s">
        <v>3775</v>
      </c>
      <c r="E889" s="57" t="n">
        <v>44705</v>
      </c>
      <c r="F889" s="56" t="s">
        <v>601</v>
      </c>
      <c r="G889" s="56" t="s">
        <v>1360</v>
      </c>
      <c r="H889" s="56" t="s">
        <v>15</v>
      </c>
      <c r="I889" s="56" t="s">
        <v>25</v>
      </c>
      <c r="J889" s="56" t="s">
        <v>515</v>
      </c>
      <c r="K889" s="56" t="n">
        <v>1635</v>
      </c>
      <c r="L889" s="56" t="n">
        <v>312</v>
      </c>
      <c r="M889" s="56" t="n">
        <v>284.22</v>
      </c>
      <c r="N889" s="56" t="n">
        <v>0.5</v>
      </c>
      <c r="O889" s="54" t="n">
        <f aca="false">ROUND(M889*(1-N889/100),2)</f>
        <v>282.8</v>
      </c>
      <c r="P889" s="54" t="n">
        <f aca="false">ROUND(O889*L889,2)</f>
        <v>88233.6</v>
      </c>
      <c r="Q889" s="56" t="n">
        <v>42453.21</v>
      </c>
      <c r="R889" s="56" t="s">
        <v>380</v>
      </c>
      <c r="S889" s="54" t="n">
        <f aca="false">IF(K889=0,0,ROUND(L889/K889*100,2))</f>
        <v>19.08</v>
      </c>
      <c r="T889" s="56" t="s">
        <v>587</v>
      </c>
      <c r="U889" s="56" t="s">
        <v>22</v>
      </c>
      <c r="V889" s="56" t="n">
        <v>45780.39</v>
      </c>
      <c r="W889" s="55" t="n">
        <f aca="false">P889-Q889</f>
        <v>45780.39</v>
      </c>
      <c r="X889" s="55" t="n">
        <f aca="false">IF(P889=0,0,ROUND((P889-Q889)/P889*100,2))</f>
        <v>51.89</v>
      </c>
      <c r="Y889" s="55" t="n">
        <f aca="false">IFERROR(G889-F889,"")</f>
        <v>-1</v>
      </c>
      <c r="Z889" s="55" t="str">
        <f aca="false">IF(U889&lt;=0,"On Time","Late")</f>
        <v>Late</v>
      </c>
      <c r="AA889" s="55" t="str">
        <f aca="false">TEXT(E889,"yyyy-mm")</f>
        <v>2022-05</v>
      </c>
      <c r="AB889" s="55" t="n">
        <f aca="false">YEAR(E889)</f>
        <v>2022</v>
      </c>
    </row>
    <row r="890" customFormat="false" ht="15" hidden="false" customHeight="true" outlineLevel="0" collapsed="false">
      <c r="A890" s="52" t="s">
        <v>3776</v>
      </c>
      <c r="B890" s="52" t="s">
        <v>414</v>
      </c>
      <c r="C890" s="52" t="s">
        <v>2775</v>
      </c>
      <c r="D890" s="52" t="s">
        <v>3777</v>
      </c>
      <c r="E890" s="53" t="n">
        <v>44927</v>
      </c>
      <c r="F890" s="52" t="s">
        <v>1797</v>
      </c>
      <c r="G890" s="52" t="s">
        <v>1598</v>
      </c>
      <c r="H890" s="52" t="s">
        <v>18</v>
      </c>
      <c r="I890" s="52" t="s">
        <v>20</v>
      </c>
      <c r="J890" s="52" t="s">
        <v>641</v>
      </c>
      <c r="K890" s="52" t="n">
        <v>225</v>
      </c>
      <c r="L890" s="52" t="n">
        <v>225</v>
      </c>
      <c r="M890" s="52" t="n">
        <v>420.84</v>
      </c>
      <c r="N890" s="52" t="n">
        <v>9.1</v>
      </c>
      <c r="O890" s="54" t="n">
        <f aca="false">ROUND(M890*(1-N890/100),2)</f>
        <v>382.54</v>
      </c>
      <c r="P890" s="54" t="n">
        <f aca="false">ROUND(O890*L890,2)</f>
        <v>86071.5</v>
      </c>
      <c r="Q890" s="52" t="n">
        <v>38637.2</v>
      </c>
      <c r="R890" s="52" t="s">
        <v>371</v>
      </c>
      <c r="S890" s="54" t="n">
        <f aca="false">IF(K890=0,0,ROUND(L890/K890*100,2))</f>
        <v>100</v>
      </c>
      <c r="T890" s="52" t="s">
        <v>595</v>
      </c>
      <c r="U890" s="52" t="s">
        <v>33</v>
      </c>
      <c r="V890" s="52" t="n">
        <v>47434.3</v>
      </c>
      <c r="W890" s="55" t="n">
        <f aca="false">P890-Q890</f>
        <v>47434.3</v>
      </c>
      <c r="X890" s="55" t="n">
        <f aca="false">IF(P890=0,0,ROUND((P890-Q890)/P890*100,2))</f>
        <v>55.11</v>
      </c>
      <c r="Y890" s="55" t="n">
        <f aca="false">IFERROR(G890-F890,"")</f>
        <v>2</v>
      </c>
      <c r="Z890" s="55" t="str">
        <f aca="false">IF(U890&lt;=0,"On Time","Late")</f>
        <v>Late</v>
      </c>
      <c r="AA890" s="55" t="str">
        <f aca="false">TEXT(E890,"yyyy-mm")</f>
        <v>2023-01</v>
      </c>
      <c r="AB890" s="55" t="n">
        <f aca="false">YEAR(E890)</f>
        <v>2023</v>
      </c>
    </row>
    <row r="891" customFormat="false" ht="15" hidden="false" customHeight="true" outlineLevel="0" collapsed="false">
      <c r="A891" s="56" t="s">
        <v>3778</v>
      </c>
      <c r="B891" s="56" t="s">
        <v>3779</v>
      </c>
      <c r="C891" s="56" t="s">
        <v>3780</v>
      </c>
      <c r="D891" s="56" t="s">
        <v>748</v>
      </c>
      <c r="E891" s="57" t="n">
        <v>44882</v>
      </c>
      <c r="F891" s="56" t="s">
        <v>2353</v>
      </c>
      <c r="G891" s="56" t="s">
        <v>786</v>
      </c>
      <c r="H891" s="56" t="s">
        <v>21</v>
      </c>
      <c r="I891" s="56" t="s">
        <v>25</v>
      </c>
      <c r="J891" s="56" t="s">
        <v>2635</v>
      </c>
      <c r="K891" s="56" t="n">
        <v>781</v>
      </c>
      <c r="L891" s="56" t="n">
        <v>781</v>
      </c>
      <c r="M891" s="56" t="n">
        <v>479.12</v>
      </c>
      <c r="N891" s="56" t="n">
        <v>14.6</v>
      </c>
      <c r="O891" s="54" t="n">
        <f aca="false">ROUND(M891*(1-N891/100),2)</f>
        <v>409.17</v>
      </c>
      <c r="P891" s="54" t="n">
        <f aca="false">ROUND(O891*L891,2)</f>
        <v>319561.77</v>
      </c>
      <c r="Q891" s="56" t="n">
        <v>215830.16</v>
      </c>
      <c r="R891" s="56" t="s">
        <v>371</v>
      </c>
      <c r="S891" s="54" t="n">
        <f aca="false">IF(K891=0,0,ROUND(L891/K891*100,2))</f>
        <v>100</v>
      </c>
      <c r="T891" s="56" t="s">
        <v>799</v>
      </c>
      <c r="U891" s="56" t="s">
        <v>31</v>
      </c>
      <c r="V891" s="56" t="n">
        <v>103731.61</v>
      </c>
      <c r="W891" s="55" t="n">
        <f aca="false">P891-Q891</f>
        <v>103731.61</v>
      </c>
      <c r="X891" s="55" t="n">
        <f aca="false">IF(P891=0,0,ROUND((P891-Q891)/P891*100,2))</f>
        <v>32.46</v>
      </c>
      <c r="Y891" s="55" t="n">
        <f aca="false">IFERROR(G891-F891,"")</f>
        <v>1</v>
      </c>
      <c r="Z891" s="55" t="str">
        <f aca="false">IF(U891&lt;=0,"On Time","Late")</f>
        <v>Late</v>
      </c>
      <c r="AA891" s="55" t="str">
        <f aca="false">TEXT(E891,"yyyy-mm")</f>
        <v>2022-11</v>
      </c>
      <c r="AB891" s="55" t="n">
        <f aca="false">YEAR(E891)</f>
        <v>2022</v>
      </c>
    </row>
    <row r="892" customFormat="false" ht="15" hidden="false" customHeight="true" outlineLevel="0" collapsed="false">
      <c r="A892" s="52" t="s">
        <v>3781</v>
      </c>
      <c r="B892" s="52" t="s">
        <v>1245</v>
      </c>
      <c r="C892" s="52" t="s">
        <v>3417</v>
      </c>
      <c r="D892" s="52" t="s">
        <v>735</v>
      </c>
      <c r="E892" s="53" t="n">
        <v>45170</v>
      </c>
      <c r="F892" s="52" t="s">
        <v>3782</v>
      </c>
      <c r="G892" s="52" t="s">
        <v>3317</v>
      </c>
      <c r="H892" s="52" t="s">
        <v>18</v>
      </c>
      <c r="I892" s="52" t="s">
        <v>20</v>
      </c>
      <c r="J892" s="52" t="s">
        <v>435</v>
      </c>
      <c r="K892" s="52" t="n">
        <v>536</v>
      </c>
      <c r="L892" s="52" t="n">
        <v>536</v>
      </c>
      <c r="M892" s="52" t="n">
        <v>592.83</v>
      </c>
      <c r="N892" s="52" t="n">
        <v>14.9</v>
      </c>
      <c r="O892" s="54" t="n">
        <f aca="false">ROUND(M892*(1-N892/100),2)</f>
        <v>504.5</v>
      </c>
      <c r="P892" s="54" t="n">
        <f aca="false">ROUND(O892*L892,2)</f>
        <v>270412</v>
      </c>
      <c r="Q892" s="52" t="n">
        <v>131316.58</v>
      </c>
      <c r="R892" s="52" t="s">
        <v>340</v>
      </c>
      <c r="S892" s="54" t="n">
        <f aca="false">IF(K892=0,0,ROUND(L892/K892*100,2))</f>
        <v>100</v>
      </c>
      <c r="T892" s="52" t="s">
        <v>397</v>
      </c>
      <c r="U892" s="52" t="s">
        <v>41</v>
      </c>
      <c r="V892" s="52" t="n">
        <v>139095.42</v>
      </c>
      <c r="W892" s="55" t="n">
        <f aca="false">P892-Q892</f>
        <v>139095.42</v>
      </c>
      <c r="X892" s="55" t="n">
        <f aca="false">IF(P892=0,0,ROUND((P892-Q892)/P892*100,2))</f>
        <v>51.44</v>
      </c>
      <c r="Y892" s="55" t="n">
        <f aca="false">IFERROR(G892-F892,"")</f>
        <v>2</v>
      </c>
      <c r="Z892" s="55" t="str">
        <f aca="false">IF(U892&lt;=0,"On Time","Late")</f>
        <v>Late</v>
      </c>
      <c r="AA892" s="55" t="str">
        <f aca="false">TEXT(E892,"yyyy-mm")</f>
        <v>2023-09</v>
      </c>
      <c r="AB892" s="55" t="n">
        <f aca="false">YEAR(E892)</f>
        <v>2023</v>
      </c>
    </row>
    <row r="893" customFormat="false" ht="15" hidden="false" customHeight="true" outlineLevel="0" collapsed="false">
      <c r="A893" s="56" t="s">
        <v>3783</v>
      </c>
      <c r="B893" s="56" t="s">
        <v>2746</v>
      </c>
      <c r="C893" s="56" t="s">
        <v>1932</v>
      </c>
      <c r="D893" s="56" t="s">
        <v>3784</v>
      </c>
      <c r="E893" s="57" t="n">
        <v>45129</v>
      </c>
      <c r="F893" s="56" t="s">
        <v>2081</v>
      </c>
      <c r="G893" s="56" t="s">
        <v>2081</v>
      </c>
      <c r="H893" s="56" t="s">
        <v>9</v>
      </c>
      <c r="I893" s="56" t="s">
        <v>20</v>
      </c>
      <c r="J893" s="56" t="s">
        <v>1088</v>
      </c>
      <c r="K893" s="56" t="n">
        <v>1535</v>
      </c>
      <c r="L893" s="56" t="n">
        <v>1535</v>
      </c>
      <c r="M893" s="56" t="n">
        <v>925.48</v>
      </c>
      <c r="N893" s="56" t="n">
        <v>3.5</v>
      </c>
      <c r="O893" s="54" t="n">
        <f aca="false">ROUND(M893*(1-N893/100),2)</f>
        <v>893.09</v>
      </c>
      <c r="P893" s="54" t="n">
        <f aca="false">ROUND(O893*L893,2)</f>
        <v>1370893.15</v>
      </c>
      <c r="Q893" s="56" t="n">
        <v>576442.28</v>
      </c>
      <c r="R893" s="56" t="s">
        <v>340</v>
      </c>
      <c r="S893" s="54" t="n">
        <f aca="false">IF(K893=0,0,ROUND(L893/K893*100,2))</f>
        <v>100</v>
      </c>
      <c r="T893" s="56" t="s">
        <v>838</v>
      </c>
      <c r="U893" s="56" t="s">
        <v>39</v>
      </c>
      <c r="V893" s="56" t="n">
        <v>794450.87</v>
      </c>
      <c r="W893" s="55" t="n">
        <f aca="false">P893-Q893</f>
        <v>794450.87</v>
      </c>
      <c r="X893" s="55" t="n">
        <f aca="false">IF(P893=0,0,ROUND((P893-Q893)/P893*100,2))</f>
        <v>57.95</v>
      </c>
      <c r="Y893" s="55" t="n">
        <f aca="false">IFERROR(G893-F893,"")</f>
        <v>0</v>
      </c>
      <c r="Z893" s="55" t="str">
        <f aca="false">IF(U893&lt;=0,"On Time","Late")</f>
        <v>Late</v>
      </c>
      <c r="AA893" s="55" t="str">
        <f aca="false">TEXT(E893,"yyyy-mm")</f>
        <v>2023-07</v>
      </c>
      <c r="AB893" s="55" t="n">
        <f aca="false">YEAR(E893)</f>
        <v>2023</v>
      </c>
    </row>
    <row r="894" customFormat="false" ht="15" hidden="false" customHeight="true" outlineLevel="0" collapsed="false">
      <c r="A894" s="52" t="s">
        <v>3785</v>
      </c>
      <c r="B894" s="52" t="s">
        <v>1133</v>
      </c>
      <c r="C894" s="52" t="s">
        <v>1482</v>
      </c>
      <c r="D894" s="52" t="s">
        <v>2404</v>
      </c>
      <c r="E894" s="53" t="n">
        <v>44853</v>
      </c>
      <c r="F894" s="52" t="s">
        <v>2109</v>
      </c>
      <c r="G894" s="52" t="s">
        <v>3786</v>
      </c>
      <c r="H894" s="52" t="s">
        <v>12</v>
      </c>
      <c r="I894" s="52" t="s">
        <v>14</v>
      </c>
      <c r="J894" s="52" t="s">
        <v>1460</v>
      </c>
      <c r="K894" s="52" t="n">
        <v>1015</v>
      </c>
      <c r="L894" s="52" t="n">
        <v>941</v>
      </c>
      <c r="M894" s="52" t="n">
        <v>66.58</v>
      </c>
      <c r="N894" s="52" t="n">
        <v>5.3</v>
      </c>
      <c r="O894" s="54" t="n">
        <f aca="false">ROUND(M894*(1-N894/100),2)</f>
        <v>63.05</v>
      </c>
      <c r="P894" s="54" t="n">
        <f aca="false">ROUND(O894*L894,2)</f>
        <v>59330.05</v>
      </c>
      <c r="Q894" s="52" t="n">
        <v>33997.87</v>
      </c>
      <c r="R894" s="52" t="s">
        <v>380</v>
      </c>
      <c r="S894" s="54" t="n">
        <f aca="false">IF(K894=0,0,ROUND(L894/K894*100,2))</f>
        <v>92.71</v>
      </c>
      <c r="T894" s="52" t="s">
        <v>522</v>
      </c>
      <c r="U894" s="52" t="s">
        <v>30</v>
      </c>
      <c r="V894" s="52" t="n">
        <v>25332.18</v>
      </c>
      <c r="W894" s="55" t="n">
        <f aca="false">P894-Q894</f>
        <v>25332.18</v>
      </c>
      <c r="X894" s="55" t="n">
        <f aca="false">IF(P894=0,0,ROUND((P894-Q894)/P894*100,2))</f>
        <v>42.7</v>
      </c>
      <c r="Y894" s="55" t="n">
        <f aca="false">IFERROR(G894-F894,"")</f>
        <v>1</v>
      </c>
      <c r="Z894" s="55" t="str">
        <f aca="false">IF(U894&lt;=0,"On Time","Late")</f>
        <v>Late</v>
      </c>
      <c r="AA894" s="55" t="str">
        <f aca="false">TEXT(E894,"yyyy-mm")</f>
        <v>2022-10</v>
      </c>
      <c r="AB894" s="55" t="n">
        <f aca="false">YEAR(E894)</f>
        <v>2022</v>
      </c>
    </row>
    <row r="895" customFormat="false" ht="15" hidden="false" customHeight="true" outlineLevel="0" collapsed="false">
      <c r="A895" s="56" t="s">
        <v>3787</v>
      </c>
      <c r="B895" s="56" t="s">
        <v>1101</v>
      </c>
      <c r="C895" s="56" t="s">
        <v>2368</v>
      </c>
      <c r="D895" s="56" t="s">
        <v>1204</v>
      </c>
      <c r="E895" s="57" t="n">
        <v>44713</v>
      </c>
      <c r="F895" s="56" t="s">
        <v>3788</v>
      </c>
      <c r="G895" s="56" t="s">
        <v>3789</v>
      </c>
      <c r="H895" s="56" t="s">
        <v>12</v>
      </c>
      <c r="I895" s="56" t="s">
        <v>17</v>
      </c>
      <c r="J895" s="56" t="s">
        <v>1099</v>
      </c>
      <c r="K895" s="56" t="n">
        <v>903</v>
      </c>
      <c r="L895" s="56" t="n">
        <v>903</v>
      </c>
      <c r="M895" s="56" t="n">
        <v>215.76</v>
      </c>
      <c r="N895" s="56" t="n">
        <v>14</v>
      </c>
      <c r="O895" s="54" t="n">
        <f aca="false">ROUND(M895*(1-N895/100),2)</f>
        <v>185.55</v>
      </c>
      <c r="P895" s="54" t="n">
        <f aca="false">ROUND(O895*L895,2)</f>
        <v>167551.65</v>
      </c>
      <c r="Q895" s="56" t="n">
        <v>100000.52</v>
      </c>
      <c r="R895" s="56" t="s">
        <v>380</v>
      </c>
      <c r="S895" s="54" t="n">
        <f aca="false">IF(K895=0,0,ROUND(L895/K895*100,2))</f>
        <v>100</v>
      </c>
      <c r="T895" s="56" t="s">
        <v>420</v>
      </c>
      <c r="U895" s="56" t="s">
        <v>24</v>
      </c>
      <c r="V895" s="56" t="n">
        <v>67551.13</v>
      </c>
      <c r="W895" s="55" t="n">
        <f aca="false">P895-Q895</f>
        <v>67551.13</v>
      </c>
      <c r="X895" s="55" t="n">
        <f aca="false">IF(P895=0,0,ROUND((P895-Q895)/P895*100,2))</f>
        <v>40.32</v>
      </c>
      <c r="Y895" s="55" t="n">
        <f aca="false">IFERROR(G895-F895,"")</f>
        <v>-1</v>
      </c>
      <c r="Z895" s="55" t="str">
        <f aca="false">IF(U895&lt;=0,"On Time","Late")</f>
        <v>Late</v>
      </c>
      <c r="AA895" s="55" t="str">
        <f aca="false">TEXT(E895,"yyyy-mm")</f>
        <v>2022-06</v>
      </c>
      <c r="AB895" s="55" t="n">
        <f aca="false">YEAR(E895)</f>
        <v>2022</v>
      </c>
    </row>
    <row r="896" customFormat="false" ht="15" hidden="false" customHeight="true" outlineLevel="0" collapsed="false">
      <c r="A896" s="52" t="s">
        <v>3790</v>
      </c>
      <c r="B896" s="52" t="s">
        <v>3647</v>
      </c>
      <c r="C896" s="52" t="s">
        <v>2322</v>
      </c>
      <c r="D896" s="52" t="s">
        <v>3791</v>
      </c>
      <c r="E896" s="53" t="n">
        <v>44832</v>
      </c>
      <c r="F896" s="52" t="s">
        <v>2730</v>
      </c>
      <c r="G896" s="52" t="s">
        <v>2281</v>
      </c>
      <c r="H896" s="52" t="s">
        <v>15</v>
      </c>
      <c r="I896" s="52" t="s">
        <v>11</v>
      </c>
      <c r="J896" s="52" t="s">
        <v>466</v>
      </c>
      <c r="K896" s="52" t="n">
        <v>1987</v>
      </c>
      <c r="L896" s="52" t="n">
        <v>1987</v>
      </c>
      <c r="M896" s="52" t="n">
        <v>392.43</v>
      </c>
      <c r="N896" s="52" t="n">
        <v>6.2</v>
      </c>
      <c r="O896" s="54" t="n">
        <f aca="false">ROUND(M896*(1-N896/100),2)</f>
        <v>368.1</v>
      </c>
      <c r="P896" s="54" t="n">
        <f aca="false">ROUND(O896*L896,2)</f>
        <v>731414.7</v>
      </c>
      <c r="Q896" s="52" t="n">
        <v>478804.55</v>
      </c>
      <c r="R896" s="52" t="s">
        <v>396</v>
      </c>
      <c r="S896" s="54" t="n">
        <f aca="false">IF(K896=0,0,ROUND(L896/K896*100,2))</f>
        <v>100</v>
      </c>
      <c r="T896" s="52" t="s">
        <v>573</v>
      </c>
      <c r="U896" s="52" t="s">
        <v>29</v>
      </c>
      <c r="V896" s="52" t="n">
        <v>252610.15</v>
      </c>
      <c r="W896" s="55" t="n">
        <f aca="false">P896-Q896</f>
        <v>252610.15</v>
      </c>
      <c r="X896" s="55" t="n">
        <f aca="false">IF(P896=0,0,ROUND((P896-Q896)/P896*100,2))</f>
        <v>34.54</v>
      </c>
      <c r="Y896" s="55" t="n">
        <f aca="false">IFERROR(G896-F896,"")</f>
        <v>-1</v>
      </c>
      <c r="Z896" s="55" t="str">
        <f aca="false">IF(U896&lt;=0,"On Time","Late")</f>
        <v>Late</v>
      </c>
      <c r="AA896" s="55" t="str">
        <f aca="false">TEXT(E896,"yyyy-mm")</f>
        <v>2022-09</v>
      </c>
      <c r="AB896" s="55" t="n">
        <f aca="false">YEAR(E896)</f>
        <v>2022</v>
      </c>
    </row>
    <row r="897" customFormat="false" ht="15" hidden="false" customHeight="true" outlineLevel="0" collapsed="false">
      <c r="A897" s="56" t="s">
        <v>3792</v>
      </c>
      <c r="B897" s="56" t="s">
        <v>2600</v>
      </c>
      <c r="C897" s="56" t="s">
        <v>3793</v>
      </c>
      <c r="D897" s="56" t="s">
        <v>3028</v>
      </c>
      <c r="E897" s="57" t="n">
        <v>44854</v>
      </c>
      <c r="F897" s="56" t="s">
        <v>3794</v>
      </c>
      <c r="G897" s="56" t="s">
        <v>3795</v>
      </c>
      <c r="H897" s="56" t="s">
        <v>18</v>
      </c>
      <c r="I897" s="56" t="s">
        <v>23</v>
      </c>
      <c r="J897" s="56" t="s">
        <v>1137</v>
      </c>
      <c r="K897" s="56" t="n">
        <v>956</v>
      </c>
      <c r="L897" s="56" t="n">
        <v>956</v>
      </c>
      <c r="M897" s="56" t="n">
        <v>751.01</v>
      </c>
      <c r="N897" s="56" t="n">
        <v>14.5</v>
      </c>
      <c r="O897" s="54" t="n">
        <f aca="false">ROUND(M897*(1-N897/100),2)</f>
        <v>642.11</v>
      </c>
      <c r="P897" s="54" t="n">
        <f aca="false">ROUND(O897*L897,2)</f>
        <v>613857.16</v>
      </c>
      <c r="Q897" s="56" t="n">
        <v>398582.11</v>
      </c>
      <c r="R897" s="56" t="s">
        <v>396</v>
      </c>
      <c r="S897" s="54" t="n">
        <f aca="false">IF(K897=0,0,ROUND(L897/K897*100,2))</f>
        <v>100</v>
      </c>
      <c r="T897" s="56" t="s">
        <v>537</v>
      </c>
      <c r="U897" s="56" t="s">
        <v>30</v>
      </c>
      <c r="V897" s="56" t="n">
        <v>215275.05</v>
      </c>
      <c r="W897" s="55" t="n">
        <f aca="false">P897-Q897</f>
        <v>215275.05</v>
      </c>
      <c r="X897" s="55" t="n">
        <f aca="false">IF(P897=0,0,ROUND((P897-Q897)/P897*100,2))</f>
        <v>35.07</v>
      </c>
      <c r="Y897" s="55" t="n">
        <f aca="false">IFERROR(G897-F897,"")</f>
        <v>1</v>
      </c>
      <c r="Z897" s="55" t="str">
        <f aca="false">IF(U897&lt;=0,"On Time","Late")</f>
        <v>Late</v>
      </c>
      <c r="AA897" s="55" t="str">
        <f aca="false">TEXT(E897,"yyyy-mm")</f>
        <v>2022-10</v>
      </c>
      <c r="AB897" s="55" t="n">
        <f aca="false">YEAR(E897)</f>
        <v>2022</v>
      </c>
    </row>
    <row r="898" customFormat="false" ht="15" hidden="false" customHeight="true" outlineLevel="0" collapsed="false">
      <c r="A898" s="52" t="s">
        <v>3796</v>
      </c>
      <c r="B898" s="52" t="s">
        <v>887</v>
      </c>
      <c r="C898" s="52" t="s">
        <v>3797</v>
      </c>
      <c r="D898" s="52" t="s">
        <v>3769</v>
      </c>
      <c r="E898" s="53" t="n">
        <v>45157</v>
      </c>
      <c r="F898" s="52" t="s">
        <v>3362</v>
      </c>
      <c r="G898" s="52" t="s">
        <v>742</v>
      </c>
      <c r="H898" s="52" t="s">
        <v>18</v>
      </c>
      <c r="I898" s="52" t="s">
        <v>27</v>
      </c>
      <c r="J898" s="52" t="s">
        <v>347</v>
      </c>
      <c r="K898" s="52" t="n">
        <v>921</v>
      </c>
      <c r="L898" s="52" t="n">
        <v>921</v>
      </c>
      <c r="M898" s="52" t="n">
        <v>763.8</v>
      </c>
      <c r="N898" s="52" t="n">
        <v>8.4</v>
      </c>
      <c r="O898" s="54" t="n">
        <f aca="false">ROUND(M898*(1-N898/100),2)</f>
        <v>699.64</v>
      </c>
      <c r="P898" s="54" t="n">
        <f aca="false">ROUND(O898*L898,2)</f>
        <v>644368.44</v>
      </c>
      <c r="Q898" s="52" t="n">
        <v>308705.07</v>
      </c>
      <c r="R898" s="52" t="s">
        <v>396</v>
      </c>
      <c r="S898" s="54" t="n">
        <f aca="false">IF(K898=0,0,ROUND(L898/K898*100,2))</f>
        <v>100</v>
      </c>
      <c r="T898" s="52" t="s">
        <v>420</v>
      </c>
      <c r="U898" s="52" t="s">
        <v>40</v>
      </c>
      <c r="V898" s="52" t="n">
        <v>335663.37</v>
      </c>
      <c r="W898" s="55" t="n">
        <f aca="false">P898-Q898</f>
        <v>335663.37</v>
      </c>
      <c r="X898" s="55" t="n">
        <f aca="false">IF(P898=0,0,ROUND((P898-Q898)/P898*100,2))</f>
        <v>52.09</v>
      </c>
      <c r="Y898" s="55" t="n">
        <f aca="false">IFERROR(G898-F898,"")</f>
        <v>3</v>
      </c>
      <c r="Z898" s="55" t="str">
        <f aca="false">IF(U898&lt;=0,"On Time","Late")</f>
        <v>Late</v>
      </c>
      <c r="AA898" s="55" t="str">
        <f aca="false">TEXT(E898,"yyyy-mm")</f>
        <v>2023-08</v>
      </c>
      <c r="AB898" s="55" t="n">
        <f aca="false">YEAR(E898)</f>
        <v>2023</v>
      </c>
    </row>
    <row r="899" customFormat="false" ht="15" hidden="false" customHeight="true" outlineLevel="0" collapsed="false">
      <c r="A899" s="56" t="s">
        <v>3798</v>
      </c>
      <c r="B899" s="56" t="s">
        <v>908</v>
      </c>
      <c r="C899" s="56" t="s">
        <v>3799</v>
      </c>
      <c r="D899" s="56" t="s">
        <v>1899</v>
      </c>
      <c r="E899" s="57" t="n">
        <v>45306</v>
      </c>
      <c r="F899" s="56" t="s">
        <v>1684</v>
      </c>
      <c r="G899" s="56" t="s">
        <v>958</v>
      </c>
      <c r="H899" s="56" t="s">
        <v>15</v>
      </c>
      <c r="I899" s="56" t="s">
        <v>11</v>
      </c>
      <c r="J899" s="56" t="s">
        <v>1484</v>
      </c>
      <c r="K899" s="56" t="n">
        <v>1314</v>
      </c>
      <c r="L899" s="56" t="n">
        <v>1314</v>
      </c>
      <c r="M899" s="56" t="n">
        <v>834.96</v>
      </c>
      <c r="N899" s="56" t="n">
        <v>14.1</v>
      </c>
      <c r="O899" s="54" t="n">
        <f aca="false">ROUND(M899*(1-N899/100),2)</f>
        <v>717.23</v>
      </c>
      <c r="P899" s="54" t="n">
        <f aca="false">ROUND(O899*L899,2)</f>
        <v>942440.22</v>
      </c>
      <c r="Q899" s="56" t="n">
        <v>399452.85</v>
      </c>
      <c r="R899" s="56" t="s">
        <v>340</v>
      </c>
      <c r="S899" s="54" t="n">
        <f aca="false">IF(K899=0,0,ROUND(L899/K899*100,2))</f>
        <v>100</v>
      </c>
      <c r="T899" s="56" t="s">
        <v>653</v>
      </c>
      <c r="U899" s="56" t="s">
        <v>45</v>
      </c>
      <c r="V899" s="56" t="n">
        <v>542987.37</v>
      </c>
      <c r="W899" s="55" t="n">
        <f aca="false">P899-Q899</f>
        <v>542987.37</v>
      </c>
      <c r="X899" s="55" t="n">
        <f aca="false">IF(P899=0,0,ROUND((P899-Q899)/P899*100,2))</f>
        <v>57.62</v>
      </c>
      <c r="Y899" s="55" t="n">
        <f aca="false">IFERROR(G899-F899,"")</f>
        <v>2</v>
      </c>
      <c r="Z899" s="55" t="str">
        <f aca="false">IF(U899&lt;=0,"On Time","Late")</f>
        <v>Late</v>
      </c>
      <c r="AA899" s="55" t="str">
        <f aca="false">TEXT(E899,"yyyy-mm")</f>
        <v>2024-01</v>
      </c>
      <c r="AB899" s="55" t="n">
        <f aca="false">YEAR(E899)</f>
        <v>2024</v>
      </c>
    </row>
    <row r="900" customFormat="false" ht="15" hidden="false" customHeight="true" outlineLevel="0" collapsed="false">
      <c r="A900" s="52" t="s">
        <v>3800</v>
      </c>
      <c r="B900" s="52" t="s">
        <v>3801</v>
      </c>
      <c r="C900" s="52" t="s">
        <v>3802</v>
      </c>
      <c r="D900" s="52" t="s">
        <v>2228</v>
      </c>
      <c r="E900" s="53" t="n">
        <v>45055</v>
      </c>
      <c r="F900" s="52" t="s">
        <v>1783</v>
      </c>
      <c r="G900" s="52" t="s">
        <v>756</v>
      </c>
      <c r="H900" s="52" t="s">
        <v>18</v>
      </c>
      <c r="I900" s="52" t="s">
        <v>11</v>
      </c>
      <c r="J900" s="52" t="s">
        <v>1147</v>
      </c>
      <c r="K900" s="52" t="n">
        <v>1731</v>
      </c>
      <c r="L900" s="52" t="n">
        <v>1504</v>
      </c>
      <c r="M900" s="52" t="n">
        <v>921.05</v>
      </c>
      <c r="N900" s="52" t="n">
        <v>7.7</v>
      </c>
      <c r="O900" s="54" t="n">
        <f aca="false">ROUND(M900*(1-N900/100),2)</f>
        <v>850.13</v>
      </c>
      <c r="P900" s="54" t="n">
        <f aca="false">ROUND(O900*L900,2)</f>
        <v>1278595.52</v>
      </c>
      <c r="Q900" s="52" t="n">
        <v>694498.65</v>
      </c>
      <c r="R900" s="52" t="s">
        <v>396</v>
      </c>
      <c r="S900" s="54" t="n">
        <f aca="false">IF(K900=0,0,ROUND(L900/K900*100,2))</f>
        <v>86.89</v>
      </c>
      <c r="T900" s="52" t="s">
        <v>620</v>
      </c>
      <c r="U900" s="52" t="s">
        <v>37</v>
      </c>
      <c r="V900" s="52" t="n">
        <v>584096.87</v>
      </c>
      <c r="W900" s="55" t="n">
        <f aca="false">P900-Q900</f>
        <v>584096.87</v>
      </c>
      <c r="X900" s="55" t="n">
        <f aca="false">IF(P900=0,0,ROUND((P900-Q900)/P900*100,2))</f>
        <v>45.68</v>
      </c>
      <c r="Y900" s="55" t="n">
        <f aca="false">IFERROR(G900-F900,"")</f>
        <v>1</v>
      </c>
      <c r="Z900" s="55" t="str">
        <f aca="false">IF(U900&lt;=0,"On Time","Late")</f>
        <v>Late</v>
      </c>
      <c r="AA900" s="55" t="str">
        <f aca="false">TEXT(E900,"yyyy-mm")</f>
        <v>2023-05</v>
      </c>
      <c r="AB900" s="55" t="n">
        <f aca="false">YEAR(E900)</f>
        <v>2023</v>
      </c>
    </row>
    <row r="901" customFormat="false" ht="15" hidden="false" customHeight="true" outlineLevel="0" collapsed="false">
      <c r="A901" s="56" t="s">
        <v>3803</v>
      </c>
      <c r="B901" s="56" t="s">
        <v>3804</v>
      </c>
      <c r="C901" s="56" t="s">
        <v>1970</v>
      </c>
      <c r="D901" s="56" t="s">
        <v>3805</v>
      </c>
      <c r="E901" s="57" t="n">
        <v>45136</v>
      </c>
      <c r="F901" s="56" t="s">
        <v>1747</v>
      </c>
      <c r="G901" s="56" t="s">
        <v>1404</v>
      </c>
      <c r="H901" s="56" t="s">
        <v>9</v>
      </c>
      <c r="I901" s="56" t="s">
        <v>14</v>
      </c>
      <c r="J901" s="56" t="s">
        <v>751</v>
      </c>
      <c r="K901" s="56" t="n">
        <v>967</v>
      </c>
      <c r="L901" s="56" t="n">
        <v>967</v>
      </c>
      <c r="M901" s="56" t="n">
        <v>416.26</v>
      </c>
      <c r="N901" s="56" t="n">
        <v>7.1</v>
      </c>
      <c r="O901" s="54" t="n">
        <f aca="false">ROUND(M901*(1-N901/100),2)</f>
        <v>386.71</v>
      </c>
      <c r="P901" s="54" t="n">
        <f aca="false">ROUND(O901*L901,2)</f>
        <v>373948.57</v>
      </c>
      <c r="Q901" s="56" t="n">
        <v>257749.51</v>
      </c>
      <c r="R901" s="56" t="s">
        <v>380</v>
      </c>
      <c r="S901" s="54" t="n">
        <f aca="false">IF(K901=0,0,ROUND(L901/K901*100,2))</f>
        <v>100</v>
      </c>
      <c r="T901" s="56" t="s">
        <v>420</v>
      </c>
      <c r="U901" s="56" t="s">
        <v>39</v>
      </c>
      <c r="V901" s="56" t="n">
        <v>116199.06</v>
      </c>
      <c r="W901" s="55" t="n">
        <f aca="false">P901-Q901</f>
        <v>116199.06</v>
      </c>
      <c r="X901" s="55" t="n">
        <f aca="false">IF(P901=0,0,ROUND((P901-Q901)/P901*100,2))</f>
        <v>31.07</v>
      </c>
      <c r="Y901" s="55" t="n">
        <f aca="false">IFERROR(G901-F901,"")</f>
        <v>2</v>
      </c>
      <c r="Z901" s="55" t="str">
        <f aca="false">IF(U901&lt;=0,"On Time","Late")</f>
        <v>Late</v>
      </c>
      <c r="AA901" s="55" t="str">
        <f aca="false">TEXT(E901,"yyyy-mm")</f>
        <v>2023-07</v>
      </c>
      <c r="AB901" s="55" t="n">
        <f aca="false">YEAR(E901)</f>
        <v>2023</v>
      </c>
    </row>
    <row r="902" customFormat="false" ht="15" hidden="false" customHeight="true" outlineLevel="0" collapsed="false">
      <c r="A902" s="52" t="s">
        <v>3806</v>
      </c>
      <c r="B902" s="52" t="s">
        <v>1846</v>
      </c>
      <c r="C902" s="52" t="s">
        <v>2911</v>
      </c>
      <c r="D902" s="52" t="s">
        <v>1995</v>
      </c>
      <c r="E902" s="53" t="n">
        <v>45132</v>
      </c>
      <c r="F902" s="52" t="s">
        <v>3807</v>
      </c>
      <c r="G902" s="52" t="s">
        <v>3807</v>
      </c>
      <c r="H902" s="52" t="s">
        <v>15</v>
      </c>
      <c r="I902" s="52" t="s">
        <v>17</v>
      </c>
      <c r="J902" s="52" t="s">
        <v>1237</v>
      </c>
      <c r="K902" s="52" t="n">
        <v>629</v>
      </c>
      <c r="L902" s="52" t="n">
        <v>629</v>
      </c>
      <c r="M902" s="52" t="n">
        <v>121.02</v>
      </c>
      <c r="N902" s="52" t="n">
        <v>18.3</v>
      </c>
      <c r="O902" s="54" t="n">
        <f aca="false">ROUND(M902*(1-N902/100),2)</f>
        <v>98.87</v>
      </c>
      <c r="P902" s="54" t="n">
        <f aca="false">ROUND(O902*L902,2)</f>
        <v>62189.23</v>
      </c>
      <c r="Q902" s="52" t="n">
        <v>43414.91</v>
      </c>
      <c r="R902" s="52" t="s">
        <v>396</v>
      </c>
      <c r="S902" s="54" t="n">
        <f aca="false">IF(K902=0,0,ROUND(L902/K902*100,2))</f>
        <v>100</v>
      </c>
      <c r="T902" s="52" t="s">
        <v>566</v>
      </c>
      <c r="U902" s="52" t="s">
        <v>39</v>
      </c>
      <c r="V902" s="52" t="n">
        <v>18774.32</v>
      </c>
      <c r="W902" s="55" t="n">
        <f aca="false">P902-Q902</f>
        <v>18774.32</v>
      </c>
      <c r="X902" s="55" t="n">
        <f aca="false">IF(P902=0,0,ROUND((P902-Q902)/P902*100,2))</f>
        <v>30.19</v>
      </c>
      <c r="Y902" s="55" t="n">
        <f aca="false">IFERROR(G902-F902,"")</f>
        <v>0</v>
      </c>
      <c r="Z902" s="55" t="str">
        <f aca="false">IF(U902&lt;=0,"On Time","Late")</f>
        <v>Late</v>
      </c>
      <c r="AA902" s="55" t="str">
        <f aca="false">TEXT(E902,"yyyy-mm")</f>
        <v>2023-07</v>
      </c>
      <c r="AB902" s="55" t="n">
        <f aca="false">YEAR(E902)</f>
        <v>2023</v>
      </c>
    </row>
    <row r="903" customFormat="false" ht="15" hidden="false" customHeight="true" outlineLevel="0" collapsed="false">
      <c r="A903" s="56" t="s">
        <v>3808</v>
      </c>
      <c r="B903" s="56" t="s">
        <v>2364</v>
      </c>
      <c r="C903" s="56" t="s">
        <v>2338</v>
      </c>
      <c r="D903" s="56" t="s">
        <v>3809</v>
      </c>
      <c r="E903" s="57" t="n">
        <v>45149</v>
      </c>
      <c r="F903" s="56" t="s">
        <v>742</v>
      </c>
      <c r="G903" s="56" t="s">
        <v>3286</v>
      </c>
      <c r="H903" s="56" t="s">
        <v>9</v>
      </c>
      <c r="I903" s="56" t="s">
        <v>17</v>
      </c>
      <c r="J903" s="56" t="s">
        <v>824</v>
      </c>
      <c r="K903" s="56" t="n">
        <v>733</v>
      </c>
      <c r="L903" s="56" t="n">
        <v>733</v>
      </c>
      <c r="M903" s="56" t="n">
        <v>152.95</v>
      </c>
      <c r="N903" s="56" t="n">
        <v>13.6</v>
      </c>
      <c r="O903" s="54" t="n">
        <f aca="false">ROUND(M903*(1-N903/100),2)</f>
        <v>132.15</v>
      </c>
      <c r="P903" s="54" t="n">
        <f aca="false">ROUND(O903*L903,2)</f>
        <v>96865.95</v>
      </c>
      <c r="Q903" s="56" t="n">
        <v>39220.7</v>
      </c>
      <c r="R903" s="56" t="s">
        <v>340</v>
      </c>
      <c r="S903" s="54" t="n">
        <f aca="false">IF(K903=0,0,ROUND(L903/K903*100,2))</f>
        <v>100</v>
      </c>
      <c r="T903" s="56" t="s">
        <v>452</v>
      </c>
      <c r="U903" s="56" t="s">
        <v>40</v>
      </c>
      <c r="V903" s="56" t="n">
        <v>57645.25</v>
      </c>
      <c r="W903" s="55" t="n">
        <f aca="false">P903-Q903</f>
        <v>57645.25</v>
      </c>
      <c r="X903" s="55" t="n">
        <f aca="false">IF(P903=0,0,ROUND((P903-Q903)/P903*100,2))</f>
        <v>59.51</v>
      </c>
      <c r="Y903" s="55" t="n">
        <f aca="false">IFERROR(G903-F903,"")</f>
        <v>1</v>
      </c>
      <c r="Z903" s="55" t="str">
        <f aca="false">IF(U903&lt;=0,"On Time","Late")</f>
        <v>Late</v>
      </c>
      <c r="AA903" s="55" t="str">
        <f aca="false">TEXT(E903,"yyyy-mm")</f>
        <v>2023-08</v>
      </c>
      <c r="AB903" s="55" t="n">
        <f aca="false">YEAR(E903)</f>
        <v>2023</v>
      </c>
    </row>
    <row r="904" customFormat="false" ht="15" hidden="false" customHeight="true" outlineLevel="0" collapsed="false">
      <c r="A904" s="52" t="s">
        <v>3810</v>
      </c>
      <c r="B904" s="52" t="s">
        <v>1870</v>
      </c>
      <c r="C904" s="52" t="s">
        <v>3811</v>
      </c>
      <c r="D904" s="52" t="s">
        <v>3812</v>
      </c>
      <c r="E904" s="53" t="n">
        <v>45246</v>
      </c>
      <c r="F904" s="52" t="s">
        <v>3474</v>
      </c>
      <c r="G904" s="52" t="s">
        <v>2650</v>
      </c>
      <c r="H904" s="52" t="s">
        <v>18</v>
      </c>
      <c r="I904" s="52" t="s">
        <v>23</v>
      </c>
      <c r="J904" s="52" t="s">
        <v>1237</v>
      </c>
      <c r="K904" s="52" t="n">
        <v>402</v>
      </c>
      <c r="L904" s="52" t="n">
        <v>402</v>
      </c>
      <c r="M904" s="52" t="n">
        <v>627.86</v>
      </c>
      <c r="N904" s="52" t="n">
        <v>16.7</v>
      </c>
      <c r="O904" s="54" t="n">
        <f aca="false">ROUND(M904*(1-N904/100),2)</f>
        <v>523.01</v>
      </c>
      <c r="P904" s="54" t="n">
        <f aca="false">ROUND(O904*L904,2)</f>
        <v>210250.02</v>
      </c>
      <c r="Q904" s="52" t="n">
        <v>107168.06</v>
      </c>
      <c r="R904" s="52" t="s">
        <v>396</v>
      </c>
      <c r="S904" s="54" t="n">
        <f aca="false">IF(K904=0,0,ROUND(L904/K904*100,2))</f>
        <v>100</v>
      </c>
      <c r="T904" s="52" t="s">
        <v>397</v>
      </c>
      <c r="U904" s="52" t="s">
        <v>43</v>
      </c>
      <c r="V904" s="52" t="n">
        <v>103081.96</v>
      </c>
      <c r="W904" s="55" t="n">
        <f aca="false">P904-Q904</f>
        <v>103081.96</v>
      </c>
      <c r="X904" s="55" t="n">
        <f aca="false">IF(P904=0,0,ROUND((P904-Q904)/P904*100,2))</f>
        <v>49.03</v>
      </c>
      <c r="Y904" s="55" t="n">
        <f aca="false">IFERROR(G904-F904,"")</f>
        <v>3</v>
      </c>
      <c r="Z904" s="55" t="str">
        <f aca="false">IF(U904&lt;=0,"On Time","Late")</f>
        <v>Late</v>
      </c>
      <c r="AA904" s="55" t="str">
        <f aca="false">TEXT(E904,"yyyy-mm")</f>
        <v>2023-11</v>
      </c>
      <c r="AB904" s="55" t="n">
        <f aca="false">YEAR(E904)</f>
        <v>2023</v>
      </c>
    </row>
    <row r="905" customFormat="false" ht="15" hidden="false" customHeight="true" outlineLevel="0" collapsed="false">
      <c r="A905" s="56" t="s">
        <v>3813</v>
      </c>
      <c r="B905" s="56" t="s">
        <v>3814</v>
      </c>
      <c r="C905" s="56" t="s">
        <v>3815</v>
      </c>
      <c r="D905" s="56" t="s">
        <v>3816</v>
      </c>
      <c r="E905" s="57" t="n">
        <v>45407</v>
      </c>
      <c r="F905" s="56" t="s">
        <v>1324</v>
      </c>
      <c r="G905" s="56" t="s">
        <v>792</v>
      </c>
      <c r="H905" s="56" t="s">
        <v>21</v>
      </c>
      <c r="I905" s="56" t="s">
        <v>17</v>
      </c>
      <c r="J905" s="56" t="s">
        <v>1300</v>
      </c>
      <c r="K905" s="56" t="n">
        <v>1200</v>
      </c>
      <c r="L905" s="56" t="n">
        <v>180</v>
      </c>
      <c r="M905" s="56" t="n">
        <v>545.65</v>
      </c>
      <c r="N905" s="56" t="n">
        <v>4.5</v>
      </c>
      <c r="O905" s="54" t="n">
        <f aca="false">ROUND(M905*(1-N905/100),2)</f>
        <v>521.1</v>
      </c>
      <c r="P905" s="54" t="n">
        <f aca="false">ROUND(O905*L905,2)</f>
        <v>93798</v>
      </c>
      <c r="Q905" s="56" t="n">
        <v>50430.33</v>
      </c>
      <c r="R905" s="56" t="s">
        <v>340</v>
      </c>
      <c r="S905" s="54" t="n">
        <f aca="false">IF(K905=0,0,ROUND(L905/K905*100,2))</f>
        <v>15</v>
      </c>
      <c r="T905" s="56" t="s">
        <v>348</v>
      </c>
      <c r="U905" s="56" t="s">
        <v>48</v>
      </c>
      <c r="V905" s="56" t="n">
        <v>43367.67</v>
      </c>
      <c r="W905" s="55" t="n">
        <f aca="false">P905-Q905</f>
        <v>43367.67</v>
      </c>
      <c r="X905" s="55" t="n">
        <f aca="false">IF(P905=0,0,ROUND((P905-Q905)/P905*100,2))</f>
        <v>46.24</v>
      </c>
      <c r="Y905" s="55" t="n">
        <f aca="false">IFERROR(G905-F905,"")</f>
        <v>3</v>
      </c>
      <c r="Z905" s="55" t="str">
        <f aca="false">IF(U905&lt;=0,"On Time","Late")</f>
        <v>Late</v>
      </c>
      <c r="AA905" s="55" t="str">
        <f aca="false">TEXT(E905,"yyyy-mm")</f>
        <v>2024-04</v>
      </c>
      <c r="AB905" s="55" t="n">
        <f aca="false">YEAR(E905)</f>
        <v>2024</v>
      </c>
    </row>
    <row r="906" customFormat="false" ht="15" hidden="false" customHeight="true" outlineLevel="0" collapsed="false">
      <c r="A906" s="52" t="s">
        <v>3817</v>
      </c>
      <c r="B906" s="52" t="s">
        <v>3818</v>
      </c>
      <c r="C906" s="52" t="s">
        <v>3819</v>
      </c>
      <c r="D906" s="52" t="s">
        <v>1614</v>
      </c>
      <c r="E906" s="53" t="n">
        <v>45295</v>
      </c>
      <c r="F906" s="52" t="s">
        <v>1750</v>
      </c>
      <c r="G906" s="52" t="s">
        <v>3437</v>
      </c>
      <c r="H906" s="52" t="s">
        <v>21</v>
      </c>
      <c r="I906" s="52" t="s">
        <v>20</v>
      </c>
      <c r="J906" s="52" t="s">
        <v>1066</v>
      </c>
      <c r="K906" s="52" t="n">
        <v>1577</v>
      </c>
      <c r="L906" s="52" t="n">
        <v>1577</v>
      </c>
      <c r="M906" s="52" t="n">
        <v>36.67</v>
      </c>
      <c r="N906" s="52" t="n">
        <v>1</v>
      </c>
      <c r="O906" s="54" t="n">
        <f aca="false">ROUND(M906*(1-N906/100),2)</f>
        <v>36.3</v>
      </c>
      <c r="P906" s="54" t="n">
        <f aca="false">ROUND(O906*L906,2)</f>
        <v>57245.1</v>
      </c>
      <c r="Q906" s="52" t="n">
        <v>40053.53</v>
      </c>
      <c r="R906" s="52" t="s">
        <v>396</v>
      </c>
      <c r="S906" s="54" t="n">
        <f aca="false">IF(K906=0,0,ROUND(L906/K906*100,2))</f>
        <v>100</v>
      </c>
      <c r="T906" s="52" t="s">
        <v>731</v>
      </c>
      <c r="U906" s="52" t="s">
        <v>45</v>
      </c>
      <c r="V906" s="52" t="n">
        <v>17191.57</v>
      </c>
      <c r="W906" s="55" t="n">
        <f aca="false">P906-Q906</f>
        <v>17191.57</v>
      </c>
      <c r="X906" s="55" t="n">
        <f aca="false">IF(P906=0,0,ROUND((P906-Q906)/P906*100,2))</f>
        <v>30.03</v>
      </c>
      <c r="Y906" s="55" t="n">
        <f aca="false">IFERROR(G906-F906,"")</f>
        <v>1</v>
      </c>
      <c r="Z906" s="55" t="str">
        <f aca="false">IF(U906&lt;=0,"On Time","Late")</f>
        <v>Late</v>
      </c>
      <c r="AA906" s="55" t="str">
        <f aca="false">TEXT(E906,"yyyy-mm")</f>
        <v>2024-01</v>
      </c>
      <c r="AB906" s="55" t="n">
        <f aca="false">YEAR(E906)</f>
        <v>2024</v>
      </c>
    </row>
    <row r="907" customFormat="false" ht="15" hidden="false" customHeight="true" outlineLevel="0" collapsed="false">
      <c r="A907" s="56" t="s">
        <v>3820</v>
      </c>
      <c r="B907" s="56" t="s">
        <v>826</v>
      </c>
      <c r="C907" s="56" t="s">
        <v>1308</v>
      </c>
      <c r="D907" s="56" t="s">
        <v>2509</v>
      </c>
      <c r="E907" s="57" t="n">
        <v>44819</v>
      </c>
      <c r="F907" s="56" t="s">
        <v>3821</v>
      </c>
      <c r="G907" s="56" t="s">
        <v>3822</v>
      </c>
      <c r="H907" s="56" t="s">
        <v>15</v>
      </c>
      <c r="I907" s="56" t="s">
        <v>20</v>
      </c>
      <c r="J907" s="56" t="s">
        <v>730</v>
      </c>
      <c r="K907" s="56" t="n">
        <v>239</v>
      </c>
      <c r="L907" s="56" t="n">
        <v>239</v>
      </c>
      <c r="M907" s="56" t="n">
        <v>440.78</v>
      </c>
      <c r="N907" s="56" t="n">
        <v>5.5</v>
      </c>
      <c r="O907" s="54" t="n">
        <f aca="false">ROUND(M907*(1-N907/100),2)</f>
        <v>416.54</v>
      </c>
      <c r="P907" s="54" t="n">
        <f aca="false">ROUND(O907*L907,2)</f>
        <v>99553.06</v>
      </c>
      <c r="Q907" s="56" t="n">
        <v>60381.71</v>
      </c>
      <c r="R907" s="56" t="s">
        <v>380</v>
      </c>
      <c r="S907" s="54" t="n">
        <f aca="false">IF(K907=0,0,ROUND(L907/K907*100,2))</f>
        <v>100</v>
      </c>
      <c r="T907" s="56" t="s">
        <v>522</v>
      </c>
      <c r="U907" s="56" t="s">
        <v>29</v>
      </c>
      <c r="V907" s="56" t="n">
        <v>39171.35</v>
      </c>
      <c r="W907" s="55" t="n">
        <f aca="false">P907-Q907</f>
        <v>39171.35</v>
      </c>
      <c r="X907" s="55" t="n">
        <f aca="false">IF(P907=0,0,ROUND((P907-Q907)/P907*100,2))</f>
        <v>39.35</v>
      </c>
      <c r="Y907" s="55" t="n">
        <f aca="false">IFERROR(G907-F907,"")</f>
        <v>1</v>
      </c>
      <c r="Z907" s="55" t="str">
        <f aca="false">IF(U907&lt;=0,"On Time","Late")</f>
        <v>Late</v>
      </c>
      <c r="AA907" s="55" t="str">
        <f aca="false">TEXT(E907,"yyyy-mm")</f>
        <v>2022-09</v>
      </c>
      <c r="AB907" s="55" t="n">
        <f aca="false">YEAR(E907)</f>
        <v>2022</v>
      </c>
    </row>
    <row r="908" customFormat="false" ht="15" hidden="false" customHeight="true" outlineLevel="0" collapsed="false">
      <c r="A908" s="52" t="s">
        <v>3823</v>
      </c>
      <c r="B908" s="52" t="s">
        <v>414</v>
      </c>
      <c r="C908" s="52" t="s">
        <v>3824</v>
      </c>
      <c r="D908" s="52" t="s">
        <v>3705</v>
      </c>
      <c r="E908" s="53" t="n">
        <v>44953</v>
      </c>
      <c r="F908" s="52" t="s">
        <v>425</v>
      </c>
      <c r="G908" s="52" t="s">
        <v>3825</v>
      </c>
      <c r="H908" s="52" t="s">
        <v>12</v>
      </c>
      <c r="I908" s="52" t="s">
        <v>27</v>
      </c>
      <c r="J908" s="52" t="s">
        <v>379</v>
      </c>
      <c r="K908" s="52" t="n">
        <v>1397</v>
      </c>
      <c r="L908" s="52" t="n">
        <v>1397</v>
      </c>
      <c r="M908" s="52" t="n">
        <v>593.4</v>
      </c>
      <c r="N908" s="52" t="n">
        <v>0.1</v>
      </c>
      <c r="O908" s="54" t="n">
        <f aca="false">ROUND(M908*(1-N908/100),2)</f>
        <v>592.81</v>
      </c>
      <c r="P908" s="54" t="n">
        <f aca="false">ROUND(O908*L908,2)</f>
        <v>828155.57</v>
      </c>
      <c r="Q908" s="52" t="n">
        <v>419904.49</v>
      </c>
      <c r="R908" s="52" t="s">
        <v>340</v>
      </c>
      <c r="S908" s="54" t="n">
        <f aca="false">IF(K908=0,0,ROUND(L908/K908*100,2))</f>
        <v>100</v>
      </c>
      <c r="T908" s="52" t="s">
        <v>566</v>
      </c>
      <c r="U908" s="52" t="s">
        <v>33</v>
      </c>
      <c r="V908" s="52" t="n">
        <v>408251.08</v>
      </c>
      <c r="W908" s="55" t="n">
        <f aca="false">P908-Q908</f>
        <v>408251.08</v>
      </c>
      <c r="X908" s="55" t="n">
        <f aca="false">IF(P908=0,0,ROUND((P908-Q908)/P908*100,2))</f>
        <v>49.3</v>
      </c>
      <c r="Y908" s="55" t="n">
        <f aca="false">IFERROR(G908-F908,"")</f>
        <v>-1</v>
      </c>
      <c r="Z908" s="55" t="str">
        <f aca="false">IF(U908&lt;=0,"On Time","Late")</f>
        <v>Late</v>
      </c>
      <c r="AA908" s="55" t="str">
        <f aca="false">TEXT(E908,"yyyy-mm")</f>
        <v>2023-01</v>
      </c>
      <c r="AB908" s="55" t="n">
        <f aca="false">YEAR(E908)</f>
        <v>2023</v>
      </c>
    </row>
    <row r="909" customFormat="false" ht="15" hidden="false" customHeight="true" outlineLevel="0" collapsed="false">
      <c r="A909" s="56" t="s">
        <v>3826</v>
      </c>
      <c r="B909" s="56" t="s">
        <v>2045</v>
      </c>
      <c r="C909" s="56" t="s">
        <v>3827</v>
      </c>
      <c r="D909" s="56" t="s">
        <v>3696</v>
      </c>
      <c r="E909" s="57" t="n">
        <v>45461</v>
      </c>
      <c r="F909" s="56" t="s">
        <v>925</v>
      </c>
      <c r="G909" s="56" t="s">
        <v>2555</v>
      </c>
      <c r="H909" s="56" t="s">
        <v>15</v>
      </c>
      <c r="I909" s="56" t="s">
        <v>14</v>
      </c>
      <c r="J909" s="56" t="s">
        <v>529</v>
      </c>
      <c r="K909" s="56" t="n">
        <v>764</v>
      </c>
      <c r="L909" s="56" t="n">
        <v>764</v>
      </c>
      <c r="M909" s="56" t="n">
        <v>189.23</v>
      </c>
      <c r="N909" s="56" t="n">
        <v>5.4</v>
      </c>
      <c r="O909" s="54" t="n">
        <f aca="false">ROUND(M909*(1-N909/100),2)</f>
        <v>179.01</v>
      </c>
      <c r="P909" s="54" t="n">
        <f aca="false">ROUND(O909*L909,2)</f>
        <v>136763.64</v>
      </c>
      <c r="Q909" s="56" t="n">
        <v>59550.24</v>
      </c>
      <c r="R909" s="56" t="s">
        <v>380</v>
      </c>
      <c r="S909" s="54" t="n">
        <f aca="false">IF(K909=0,0,ROUND(L909/K909*100,2))</f>
        <v>100</v>
      </c>
      <c r="T909" s="56" t="s">
        <v>475</v>
      </c>
      <c r="U909" s="56" t="s">
        <v>50</v>
      </c>
      <c r="V909" s="56" t="n">
        <v>77213.4</v>
      </c>
      <c r="W909" s="55" t="n">
        <f aca="false">P909-Q909</f>
        <v>77213.4</v>
      </c>
      <c r="X909" s="55" t="n">
        <f aca="false">IF(P909=0,0,ROUND((P909-Q909)/P909*100,2))</f>
        <v>56.46</v>
      </c>
      <c r="Y909" s="55" t="n">
        <f aca="false">IFERROR(G909-F909,"")</f>
        <v>1</v>
      </c>
      <c r="Z909" s="55" t="str">
        <f aca="false">IF(U909&lt;=0,"On Time","Late")</f>
        <v>Late</v>
      </c>
      <c r="AA909" s="55" t="str">
        <f aca="false">TEXT(E909,"yyyy-mm")</f>
        <v>2024-06</v>
      </c>
      <c r="AB909" s="55" t="n">
        <f aca="false">YEAR(E909)</f>
        <v>2024</v>
      </c>
    </row>
    <row r="910" customFormat="false" ht="15" hidden="false" customHeight="true" outlineLevel="0" collapsed="false">
      <c r="A910" s="52" t="s">
        <v>3828</v>
      </c>
      <c r="B910" s="52" t="s">
        <v>655</v>
      </c>
      <c r="C910" s="52" t="s">
        <v>740</v>
      </c>
      <c r="D910" s="52" t="s">
        <v>3829</v>
      </c>
      <c r="E910" s="53" t="n">
        <v>44652</v>
      </c>
      <c r="F910" s="52" t="s">
        <v>3623</v>
      </c>
      <c r="G910" s="52" t="s">
        <v>2148</v>
      </c>
      <c r="H910" s="52" t="s">
        <v>15</v>
      </c>
      <c r="I910" s="52" t="s">
        <v>11</v>
      </c>
      <c r="J910" s="52" t="s">
        <v>419</v>
      </c>
      <c r="K910" s="52" t="n">
        <v>1332</v>
      </c>
      <c r="L910" s="52" t="n">
        <v>1332</v>
      </c>
      <c r="M910" s="52" t="n">
        <v>20.28</v>
      </c>
      <c r="N910" s="52" t="n">
        <v>2.6</v>
      </c>
      <c r="O910" s="54" t="n">
        <f aca="false">ROUND(M910*(1-N910/100),2)</f>
        <v>19.75</v>
      </c>
      <c r="P910" s="54" t="n">
        <f aca="false">ROUND(O910*L910,2)</f>
        <v>26307</v>
      </c>
      <c r="Q910" s="52" t="n">
        <v>13655.27</v>
      </c>
      <c r="R910" s="52" t="s">
        <v>396</v>
      </c>
      <c r="S910" s="54" t="n">
        <f aca="false">IF(K910=0,0,ROUND(L910/K910*100,2))</f>
        <v>100</v>
      </c>
      <c r="T910" s="52" t="s">
        <v>799</v>
      </c>
      <c r="U910" s="52" t="s">
        <v>19</v>
      </c>
      <c r="V910" s="52" t="n">
        <v>12651.73</v>
      </c>
      <c r="W910" s="55" t="n">
        <f aca="false">P910-Q910</f>
        <v>12651.73</v>
      </c>
      <c r="X910" s="55" t="n">
        <f aca="false">IF(P910=0,0,ROUND((P910-Q910)/P910*100,2))</f>
        <v>48.09</v>
      </c>
      <c r="Y910" s="55" t="n">
        <f aca="false">IFERROR(G910-F910,"")</f>
        <v>1</v>
      </c>
      <c r="Z910" s="55" t="str">
        <f aca="false">IF(U910&lt;=0,"On Time","Late")</f>
        <v>Late</v>
      </c>
      <c r="AA910" s="55" t="str">
        <f aca="false">TEXT(E910,"yyyy-mm")</f>
        <v>2022-04</v>
      </c>
      <c r="AB910" s="55" t="n">
        <f aca="false">YEAR(E910)</f>
        <v>2022</v>
      </c>
    </row>
    <row r="911" customFormat="false" ht="15" hidden="false" customHeight="true" outlineLevel="0" collapsed="false">
      <c r="A911" s="56" t="s">
        <v>3830</v>
      </c>
      <c r="B911" s="56" t="s">
        <v>2712</v>
      </c>
      <c r="C911" s="56" t="s">
        <v>1109</v>
      </c>
      <c r="D911" s="56" t="s">
        <v>3831</v>
      </c>
      <c r="E911" s="57" t="n">
        <v>44881</v>
      </c>
      <c r="F911" s="56" t="s">
        <v>1910</v>
      </c>
      <c r="G911" s="56" t="s">
        <v>3832</v>
      </c>
      <c r="H911" s="56" t="s">
        <v>21</v>
      </c>
      <c r="I911" s="56" t="s">
        <v>27</v>
      </c>
      <c r="J911" s="56" t="s">
        <v>1285</v>
      </c>
      <c r="K911" s="56" t="n">
        <v>1702</v>
      </c>
      <c r="L911" s="56" t="n">
        <v>1702</v>
      </c>
      <c r="M911" s="56" t="n">
        <v>629.26</v>
      </c>
      <c r="N911" s="56" t="n">
        <v>9.4</v>
      </c>
      <c r="O911" s="54" t="n">
        <f aca="false">ROUND(M911*(1-N911/100),2)</f>
        <v>570.11</v>
      </c>
      <c r="P911" s="54" t="n">
        <f aca="false">ROUND(O911*L911,2)</f>
        <v>970327.22</v>
      </c>
      <c r="Q911" s="56" t="n">
        <v>423253.73</v>
      </c>
      <c r="R911" s="56" t="s">
        <v>380</v>
      </c>
      <c r="S911" s="54" t="n">
        <f aca="false">IF(K911=0,0,ROUND(L911/K911*100,2))</f>
        <v>100</v>
      </c>
      <c r="T911" s="56" t="s">
        <v>475</v>
      </c>
      <c r="U911" s="56" t="s">
        <v>31</v>
      </c>
      <c r="V911" s="56" t="n">
        <v>547073.49</v>
      </c>
      <c r="W911" s="55" t="n">
        <f aca="false">P911-Q911</f>
        <v>547073.49</v>
      </c>
      <c r="X911" s="55" t="n">
        <f aca="false">IF(P911=0,0,ROUND((P911-Q911)/P911*100,2))</f>
        <v>56.38</v>
      </c>
      <c r="Y911" s="55" t="n">
        <f aca="false">IFERROR(G911-F911,"")</f>
        <v>1</v>
      </c>
      <c r="Z911" s="55" t="str">
        <f aca="false">IF(U911&lt;=0,"On Time","Late")</f>
        <v>Late</v>
      </c>
      <c r="AA911" s="55" t="str">
        <f aca="false">TEXT(E911,"yyyy-mm")</f>
        <v>2022-11</v>
      </c>
      <c r="AB911" s="55" t="n">
        <f aca="false">YEAR(E911)</f>
        <v>2022</v>
      </c>
    </row>
    <row r="912" customFormat="false" ht="15" hidden="false" customHeight="true" outlineLevel="0" collapsed="false">
      <c r="A912" s="52" t="s">
        <v>3833</v>
      </c>
      <c r="B912" s="52" t="s">
        <v>3779</v>
      </c>
      <c r="C912" s="52" t="s">
        <v>1827</v>
      </c>
      <c r="D912" s="52" t="s">
        <v>3834</v>
      </c>
      <c r="E912" s="53" t="n">
        <v>45583</v>
      </c>
      <c r="F912" s="52" t="s">
        <v>3005</v>
      </c>
      <c r="G912" s="52" t="s">
        <v>3006</v>
      </c>
      <c r="H912" s="52" t="s">
        <v>15</v>
      </c>
      <c r="I912" s="52" t="s">
        <v>14</v>
      </c>
      <c r="J912" s="52" t="s">
        <v>824</v>
      </c>
      <c r="K912" s="52" t="n">
        <v>1780</v>
      </c>
      <c r="L912" s="52" t="n">
        <v>1780</v>
      </c>
      <c r="M912" s="52" t="n">
        <v>308.07</v>
      </c>
      <c r="N912" s="52" t="n">
        <v>19.7</v>
      </c>
      <c r="O912" s="54" t="n">
        <f aca="false">ROUND(M912*(1-N912/100),2)</f>
        <v>247.38</v>
      </c>
      <c r="P912" s="54" t="n">
        <f aca="false">ROUND(O912*L912,2)</f>
        <v>440336.4</v>
      </c>
      <c r="Q912" s="52" t="n">
        <v>198988.93</v>
      </c>
      <c r="R912" s="52" t="s">
        <v>396</v>
      </c>
      <c r="S912" s="54" t="n">
        <f aca="false">IF(K912=0,0,ROUND(L912/K912*100,2))</f>
        <v>100</v>
      </c>
      <c r="T912" s="52" t="s">
        <v>348</v>
      </c>
      <c r="U912" s="52" t="s">
        <v>54</v>
      </c>
      <c r="V912" s="52" t="n">
        <v>241347.47</v>
      </c>
      <c r="W912" s="55" t="n">
        <f aca="false">P912-Q912</f>
        <v>241347.47</v>
      </c>
      <c r="X912" s="55" t="n">
        <f aca="false">IF(P912=0,0,ROUND((P912-Q912)/P912*100,2))</f>
        <v>54.81</v>
      </c>
      <c r="Y912" s="55" t="n">
        <f aca="false">IFERROR(G912-F912,"")</f>
        <v>2</v>
      </c>
      <c r="Z912" s="55" t="str">
        <f aca="false">IF(U912&lt;=0,"On Time","Late")</f>
        <v>Late</v>
      </c>
      <c r="AA912" s="55" t="str">
        <f aca="false">TEXT(E912,"yyyy-mm")</f>
        <v>2024-10</v>
      </c>
      <c r="AB912" s="55" t="n">
        <f aca="false">YEAR(E912)</f>
        <v>2024</v>
      </c>
    </row>
    <row r="913" customFormat="false" ht="15" hidden="false" customHeight="true" outlineLevel="0" collapsed="false">
      <c r="A913" s="56" t="s">
        <v>3835</v>
      </c>
      <c r="B913" s="56" t="s">
        <v>489</v>
      </c>
      <c r="C913" s="56" t="s">
        <v>3836</v>
      </c>
      <c r="D913" s="56" t="s">
        <v>3777</v>
      </c>
      <c r="E913" s="57" t="n">
        <v>44980</v>
      </c>
      <c r="F913" s="56" t="s">
        <v>609</v>
      </c>
      <c r="G913" s="56" t="s">
        <v>353</v>
      </c>
      <c r="H913" s="56" t="s">
        <v>9</v>
      </c>
      <c r="I913" s="56" t="s">
        <v>14</v>
      </c>
      <c r="J913" s="56" t="s">
        <v>466</v>
      </c>
      <c r="K913" s="56" t="n">
        <v>1126</v>
      </c>
      <c r="L913" s="56" t="n">
        <v>1126</v>
      </c>
      <c r="M913" s="56" t="n">
        <v>886.45</v>
      </c>
      <c r="N913" s="56" t="n">
        <v>7</v>
      </c>
      <c r="O913" s="54" t="n">
        <f aca="false">ROUND(M913*(1-N913/100),2)</f>
        <v>824.4</v>
      </c>
      <c r="P913" s="54" t="n">
        <f aca="false">ROUND(O913*L913,2)</f>
        <v>928274.4</v>
      </c>
      <c r="Q913" s="56" t="n">
        <v>395818.09</v>
      </c>
      <c r="R913" s="56" t="s">
        <v>380</v>
      </c>
      <c r="S913" s="54" t="n">
        <f aca="false">IF(K913=0,0,ROUND(L913/K913*100,2))</f>
        <v>100</v>
      </c>
      <c r="T913" s="56" t="s">
        <v>1497</v>
      </c>
      <c r="U913" s="56" t="s">
        <v>34</v>
      </c>
      <c r="V913" s="56" t="n">
        <v>532456.31</v>
      </c>
      <c r="W913" s="55" t="n">
        <f aca="false">P913-Q913</f>
        <v>532456.31</v>
      </c>
      <c r="X913" s="55" t="n">
        <f aca="false">IF(P913=0,0,ROUND((P913-Q913)/P913*100,2))</f>
        <v>57.36</v>
      </c>
      <c r="Y913" s="55" t="n">
        <f aca="false">IFERROR(G913-F913,"")</f>
        <v>3</v>
      </c>
      <c r="Z913" s="55" t="str">
        <f aca="false">IF(U913&lt;=0,"On Time","Late")</f>
        <v>Late</v>
      </c>
      <c r="AA913" s="55" t="str">
        <f aca="false">TEXT(E913,"yyyy-mm")</f>
        <v>2023-02</v>
      </c>
      <c r="AB913" s="55" t="n">
        <f aca="false">YEAR(E913)</f>
        <v>2023</v>
      </c>
    </row>
    <row r="914" customFormat="false" ht="15" hidden="false" customHeight="true" outlineLevel="0" collapsed="false">
      <c r="A914" s="52" t="s">
        <v>3837</v>
      </c>
      <c r="B914" s="52" t="s">
        <v>2574</v>
      </c>
      <c r="C914" s="52" t="s">
        <v>1382</v>
      </c>
      <c r="D914" s="52" t="s">
        <v>3838</v>
      </c>
      <c r="E914" s="53" t="n">
        <v>44940</v>
      </c>
      <c r="F914" s="52" t="s">
        <v>1626</v>
      </c>
      <c r="G914" s="52" t="s">
        <v>3477</v>
      </c>
      <c r="H914" s="52" t="s">
        <v>9</v>
      </c>
      <c r="I914" s="52" t="s">
        <v>20</v>
      </c>
      <c r="J914" s="52" t="s">
        <v>435</v>
      </c>
      <c r="K914" s="52" t="n">
        <v>250</v>
      </c>
      <c r="L914" s="52" t="n">
        <v>250</v>
      </c>
      <c r="M914" s="52" t="n">
        <v>863.77</v>
      </c>
      <c r="N914" s="52" t="n">
        <v>15.6</v>
      </c>
      <c r="O914" s="54" t="n">
        <f aca="false">ROUND(M914*(1-N914/100),2)</f>
        <v>729.02</v>
      </c>
      <c r="P914" s="54" t="n">
        <f aca="false">ROUND(O914*L914,2)</f>
        <v>182255</v>
      </c>
      <c r="Q914" s="52" t="n">
        <v>79908.11</v>
      </c>
      <c r="R914" s="52" t="s">
        <v>340</v>
      </c>
      <c r="S914" s="54" t="n">
        <f aca="false">IF(K914=0,0,ROUND(L914/K914*100,2))</f>
        <v>100</v>
      </c>
      <c r="T914" s="52" t="s">
        <v>412</v>
      </c>
      <c r="U914" s="52" t="s">
        <v>33</v>
      </c>
      <c r="V914" s="52" t="n">
        <v>102346.89</v>
      </c>
      <c r="W914" s="55" t="n">
        <f aca="false">P914-Q914</f>
        <v>102346.89</v>
      </c>
      <c r="X914" s="55" t="n">
        <f aca="false">IF(P914=0,0,ROUND((P914-Q914)/P914*100,2))</f>
        <v>56.16</v>
      </c>
      <c r="Y914" s="55" t="n">
        <f aca="false">IFERROR(G914-F914,"")</f>
        <v>2</v>
      </c>
      <c r="Z914" s="55" t="str">
        <f aca="false">IF(U914&lt;=0,"On Time","Late")</f>
        <v>Late</v>
      </c>
      <c r="AA914" s="55" t="str">
        <f aca="false">TEXT(E914,"yyyy-mm")</f>
        <v>2023-01</v>
      </c>
      <c r="AB914" s="55" t="n">
        <f aca="false">YEAR(E914)</f>
        <v>2023</v>
      </c>
    </row>
    <row r="915" customFormat="false" ht="15" hidden="false" customHeight="true" outlineLevel="0" collapsed="false">
      <c r="A915" s="56" t="s">
        <v>3839</v>
      </c>
      <c r="B915" s="56" t="s">
        <v>2201</v>
      </c>
      <c r="C915" s="56" t="s">
        <v>3840</v>
      </c>
      <c r="D915" s="56" t="s">
        <v>3841</v>
      </c>
      <c r="E915" s="57" t="n">
        <v>44927</v>
      </c>
      <c r="F915" s="56" t="s">
        <v>2324</v>
      </c>
      <c r="G915" s="56" t="s">
        <v>3842</v>
      </c>
      <c r="H915" s="56" t="s">
        <v>12</v>
      </c>
      <c r="I915" s="56" t="s">
        <v>17</v>
      </c>
      <c r="J915" s="56" t="s">
        <v>818</v>
      </c>
      <c r="K915" s="56" t="n">
        <v>1976</v>
      </c>
      <c r="L915" s="56" t="n">
        <v>1976</v>
      </c>
      <c r="M915" s="56" t="n">
        <v>699.89</v>
      </c>
      <c r="N915" s="56" t="n">
        <v>7.5</v>
      </c>
      <c r="O915" s="54" t="n">
        <f aca="false">ROUND(M915*(1-N915/100),2)</f>
        <v>647.4</v>
      </c>
      <c r="P915" s="54" t="n">
        <f aca="false">ROUND(O915*L915,2)</f>
        <v>1279262.4</v>
      </c>
      <c r="Q915" s="56" t="n">
        <v>659085.29</v>
      </c>
      <c r="R915" s="56" t="s">
        <v>380</v>
      </c>
      <c r="S915" s="54" t="n">
        <f aca="false">IF(K915=0,0,ROUND(L915/K915*100,2))</f>
        <v>100</v>
      </c>
      <c r="T915" s="56" t="s">
        <v>508</v>
      </c>
      <c r="U915" s="56" t="s">
        <v>33</v>
      </c>
      <c r="V915" s="56" t="n">
        <v>620177.11</v>
      </c>
      <c r="W915" s="55" t="n">
        <f aca="false">P915-Q915</f>
        <v>620177.11</v>
      </c>
      <c r="X915" s="55" t="n">
        <f aca="false">IF(P915=0,0,ROUND((P915-Q915)/P915*100,2))</f>
        <v>48.48</v>
      </c>
      <c r="Y915" s="55" t="n">
        <f aca="false">IFERROR(G915-F915,"")</f>
        <v>1</v>
      </c>
      <c r="Z915" s="55" t="str">
        <f aca="false">IF(U915&lt;=0,"On Time","Late")</f>
        <v>Late</v>
      </c>
      <c r="AA915" s="55" t="str">
        <f aca="false">TEXT(E915,"yyyy-mm")</f>
        <v>2023-01</v>
      </c>
      <c r="AB915" s="55" t="n">
        <f aca="false">YEAR(E915)</f>
        <v>2023</v>
      </c>
    </row>
    <row r="916" customFormat="false" ht="15" hidden="false" customHeight="true" outlineLevel="0" collapsed="false">
      <c r="A916" s="52" t="s">
        <v>3843</v>
      </c>
      <c r="B916" s="52" t="s">
        <v>768</v>
      </c>
      <c r="C916" s="52" t="s">
        <v>1961</v>
      </c>
      <c r="D916" s="52" t="s">
        <v>3844</v>
      </c>
      <c r="E916" s="53" t="n">
        <v>45125</v>
      </c>
      <c r="F916" s="52" t="s">
        <v>1415</v>
      </c>
      <c r="G916" s="52" t="s">
        <v>2450</v>
      </c>
      <c r="H916" s="52" t="s">
        <v>12</v>
      </c>
      <c r="I916" s="52" t="s">
        <v>23</v>
      </c>
      <c r="J916" s="52" t="s">
        <v>926</v>
      </c>
      <c r="K916" s="52" t="n">
        <v>868</v>
      </c>
      <c r="L916" s="52" t="n">
        <v>868</v>
      </c>
      <c r="M916" s="52" t="n">
        <v>700.94</v>
      </c>
      <c r="N916" s="52" t="n">
        <v>0.2</v>
      </c>
      <c r="O916" s="54" t="n">
        <f aca="false">ROUND(M916*(1-N916/100),2)</f>
        <v>699.54</v>
      </c>
      <c r="P916" s="54" t="n">
        <f aca="false">ROUND(O916*L916,2)</f>
        <v>607200.72</v>
      </c>
      <c r="Q916" s="52" t="n">
        <v>279328.97</v>
      </c>
      <c r="R916" s="52" t="s">
        <v>380</v>
      </c>
      <c r="S916" s="54" t="n">
        <f aca="false">IF(K916=0,0,ROUND(L916/K916*100,2))</f>
        <v>100</v>
      </c>
      <c r="T916" s="52" t="s">
        <v>436</v>
      </c>
      <c r="U916" s="52" t="s">
        <v>39</v>
      </c>
      <c r="V916" s="52" t="n">
        <v>327871.75</v>
      </c>
      <c r="W916" s="55" t="n">
        <f aca="false">P916-Q916</f>
        <v>327871.75</v>
      </c>
      <c r="X916" s="55" t="n">
        <f aca="false">IF(P916=0,0,ROUND((P916-Q916)/P916*100,2))</f>
        <v>54</v>
      </c>
      <c r="Y916" s="55" t="n">
        <f aca="false">IFERROR(G916-F916,"")</f>
        <v>2</v>
      </c>
      <c r="Z916" s="55" t="str">
        <f aca="false">IF(U916&lt;=0,"On Time","Late")</f>
        <v>Late</v>
      </c>
      <c r="AA916" s="55" t="str">
        <f aca="false">TEXT(E916,"yyyy-mm")</f>
        <v>2023-07</v>
      </c>
      <c r="AB916" s="55" t="n">
        <f aca="false">YEAR(E916)</f>
        <v>2023</v>
      </c>
    </row>
    <row r="917" customFormat="false" ht="15" hidden="false" customHeight="true" outlineLevel="0" collapsed="false">
      <c r="A917" s="56" t="s">
        <v>3845</v>
      </c>
      <c r="B917" s="56" t="s">
        <v>2987</v>
      </c>
      <c r="C917" s="56" t="s">
        <v>3846</v>
      </c>
      <c r="D917" s="56" t="s">
        <v>1396</v>
      </c>
      <c r="E917" s="57" t="n">
        <v>44948</v>
      </c>
      <c r="F917" s="56" t="s">
        <v>2185</v>
      </c>
      <c r="G917" s="56" t="s">
        <v>2185</v>
      </c>
      <c r="H917" s="56" t="s">
        <v>9</v>
      </c>
      <c r="I917" s="56" t="s">
        <v>11</v>
      </c>
      <c r="J917" s="56" t="s">
        <v>678</v>
      </c>
      <c r="K917" s="56" t="n">
        <v>992</v>
      </c>
      <c r="L917" s="56" t="n">
        <v>992</v>
      </c>
      <c r="M917" s="56" t="n">
        <v>126.73</v>
      </c>
      <c r="N917" s="56" t="n">
        <v>4</v>
      </c>
      <c r="O917" s="54" t="n">
        <f aca="false">ROUND(M917*(1-N917/100),2)</f>
        <v>121.66</v>
      </c>
      <c r="P917" s="54" t="n">
        <f aca="false">ROUND(O917*L917,2)</f>
        <v>120686.72</v>
      </c>
      <c r="Q917" s="56" t="n">
        <v>50556.04</v>
      </c>
      <c r="R917" s="56" t="s">
        <v>332</v>
      </c>
      <c r="S917" s="54" t="n">
        <f aca="false">IF(K917=0,0,ROUND(L917/K917*100,2))</f>
        <v>100</v>
      </c>
      <c r="T917" s="56" t="s">
        <v>603</v>
      </c>
      <c r="U917" s="56" t="s">
        <v>33</v>
      </c>
      <c r="V917" s="56" t="n">
        <v>70130.68</v>
      </c>
      <c r="W917" s="55" t="n">
        <f aca="false">P917-Q917</f>
        <v>70130.68</v>
      </c>
      <c r="X917" s="55" t="n">
        <f aca="false">IF(P917=0,0,ROUND((P917-Q917)/P917*100,2))</f>
        <v>58.11</v>
      </c>
      <c r="Y917" s="55" t="n">
        <f aca="false">IFERROR(G917-F917,"")</f>
        <v>0</v>
      </c>
      <c r="Z917" s="55" t="str">
        <f aca="false">IF(U917&lt;=0,"On Time","Late")</f>
        <v>Late</v>
      </c>
      <c r="AA917" s="55" t="str">
        <f aca="false">TEXT(E917,"yyyy-mm")</f>
        <v>2023-01</v>
      </c>
      <c r="AB917" s="55" t="n">
        <f aca="false">YEAR(E917)</f>
        <v>2023</v>
      </c>
    </row>
    <row r="918" customFormat="false" ht="15" hidden="false" customHeight="true" outlineLevel="0" collapsed="false">
      <c r="A918" s="52" t="s">
        <v>3847</v>
      </c>
      <c r="B918" s="52" t="s">
        <v>720</v>
      </c>
      <c r="C918" s="52" t="s">
        <v>2838</v>
      </c>
      <c r="D918" s="52" t="s">
        <v>3848</v>
      </c>
      <c r="E918" s="53" t="n">
        <v>45278</v>
      </c>
      <c r="F918" s="52" t="s">
        <v>417</v>
      </c>
      <c r="G918" s="52" t="s">
        <v>2773</v>
      </c>
      <c r="H918" s="52" t="s">
        <v>12</v>
      </c>
      <c r="I918" s="52" t="s">
        <v>27</v>
      </c>
      <c r="J918" s="52" t="s">
        <v>458</v>
      </c>
      <c r="K918" s="52" t="n">
        <v>237</v>
      </c>
      <c r="L918" s="52" t="n">
        <v>237</v>
      </c>
      <c r="M918" s="52" t="n">
        <v>679.49</v>
      </c>
      <c r="N918" s="52" t="n">
        <v>9</v>
      </c>
      <c r="O918" s="54" t="n">
        <f aca="false">ROUND(M918*(1-N918/100),2)</f>
        <v>618.34</v>
      </c>
      <c r="P918" s="54" t="n">
        <f aca="false">ROUND(O918*L918,2)</f>
        <v>146546.58</v>
      </c>
      <c r="Q918" s="52" t="n">
        <v>91061.78</v>
      </c>
      <c r="R918" s="52" t="s">
        <v>340</v>
      </c>
      <c r="S918" s="54" t="n">
        <f aca="false">IF(K918=0,0,ROUND(L918/K918*100,2))</f>
        <v>100</v>
      </c>
      <c r="T918" s="52" t="s">
        <v>683</v>
      </c>
      <c r="U918" s="52" t="s">
        <v>44</v>
      </c>
      <c r="V918" s="52" t="n">
        <v>55484.8</v>
      </c>
      <c r="W918" s="55" t="n">
        <f aca="false">P918-Q918</f>
        <v>55484.8</v>
      </c>
      <c r="X918" s="55" t="n">
        <f aca="false">IF(P918=0,0,ROUND((P918-Q918)/P918*100,2))</f>
        <v>37.86</v>
      </c>
      <c r="Y918" s="55" t="n">
        <f aca="false">IFERROR(G918-F918,"")</f>
        <v>1</v>
      </c>
      <c r="Z918" s="55" t="str">
        <f aca="false">IF(U918&lt;=0,"On Time","Late")</f>
        <v>Late</v>
      </c>
      <c r="AA918" s="55" t="str">
        <f aca="false">TEXT(E918,"yyyy-mm")</f>
        <v>2023-12</v>
      </c>
      <c r="AB918" s="55" t="n">
        <f aca="false">YEAR(E918)</f>
        <v>2023</v>
      </c>
    </row>
    <row r="919" customFormat="false" ht="15" hidden="false" customHeight="true" outlineLevel="0" collapsed="false">
      <c r="A919" s="56" t="s">
        <v>3849</v>
      </c>
      <c r="B919" s="56" t="s">
        <v>326</v>
      </c>
      <c r="C919" s="56" t="s">
        <v>3850</v>
      </c>
      <c r="D919" s="56" t="s">
        <v>3851</v>
      </c>
      <c r="E919" s="57" t="n">
        <v>45331</v>
      </c>
      <c r="F919" s="56" t="s">
        <v>3511</v>
      </c>
      <c r="G919" s="56" t="s">
        <v>3852</v>
      </c>
      <c r="H919" s="56" t="s">
        <v>18</v>
      </c>
      <c r="I919" s="56" t="s">
        <v>14</v>
      </c>
      <c r="J919" s="56" t="s">
        <v>861</v>
      </c>
      <c r="K919" s="56" t="n">
        <v>1153</v>
      </c>
      <c r="L919" s="56" t="n">
        <v>1153</v>
      </c>
      <c r="M919" s="56" t="n">
        <v>909.71</v>
      </c>
      <c r="N919" s="56" t="n">
        <v>17.2</v>
      </c>
      <c r="O919" s="54" t="n">
        <f aca="false">ROUND(M919*(1-N919/100),2)</f>
        <v>753.24</v>
      </c>
      <c r="P919" s="54" t="n">
        <f aca="false">ROUND(O919*L919,2)</f>
        <v>868485.72</v>
      </c>
      <c r="Q919" s="56" t="n">
        <v>347949.02</v>
      </c>
      <c r="R919" s="56" t="s">
        <v>396</v>
      </c>
      <c r="S919" s="54" t="n">
        <f aca="false">IF(K919=0,0,ROUND(L919/K919*100,2))</f>
        <v>100</v>
      </c>
      <c r="T919" s="56" t="s">
        <v>696</v>
      </c>
      <c r="U919" s="56" t="s">
        <v>46</v>
      </c>
      <c r="V919" s="56" t="n">
        <v>520536.7</v>
      </c>
      <c r="W919" s="55" t="n">
        <f aca="false">P919-Q919</f>
        <v>520536.7</v>
      </c>
      <c r="X919" s="55" t="n">
        <f aca="false">IF(P919=0,0,ROUND((P919-Q919)/P919*100,2))</f>
        <v>59.94</v>
      </c>
      <c r="Y919" s="55" t="n">
        <f aca="false">IFERROR(G919-F919,"")</f>
        <v>1</v>
      </c>
      <c r="Z919" s="55" t="str">
        <f aca="false">IF(U919&lt;=0,"On Time","Late")</f>
        <v>Late</v>
      </c>
      <c r="AA919" s="55" t="str">
        <f aca="false">TEXT(E919,"yyyy-mm")</f>
        <v>2024-02</v>
      </c>
      <c r="AB919" s="55" t="n">
        <f aca="false">YEAR(E919)</f>
        <v>2024</v>
      </c>
    </row>
    <row r="920" customFormat="false" ht="15" hidden="false" customHeight="true" outlineLevel="0" collapsed="false">
      <c r="A920" s="52" t="s">
        <v>3853</v>
      </c>
      <c r="B920" s="52" t="s">
        <v>2102</v>
      </c>
      <c r="C920" s="52" t="s">
        <v>3854</v>
      </c>
      <c r="D920" s="52" t="s">
        <v>3855</v>
      </c>
      <c r="E920" s="53" t="n">
        <v>44688</v>
      </c>
      <c r="F920" s="52" t="s">
        <v>1801</v>
      </c>
      <c r="G920" s="52" t="s">
        <v>2406</v>
      </c>
      <c r="H920" s="52" t="s">
        <v>18</v>
      </c>
      <c r="I920" s="52" t="s">
        <v>27</v>
      </c>
      <c r="J920" s="52" t="s">
        <v>435</v>
      </c>
      <c r="K920" s="52" t="n">
        <v>991</v>
      </c>
      <c r="L920" s="52" t="n">
        <v>991</v>
      </c>
      <c r="M920" s="52" t="n">
        <v>61.03</v>
      </c>
      <c r="N920" s="52" t="n">
        <v>14.8</v>
      </c>
      <c r="O920" s="54" t="n">
        <f aca="false">ROUND(M920*(1-N920/100),2)</f>
        <v>52</v>
      </c>
      <c r="P920" s="54" t="n">
        <f aca="false">ROUND(O920*L920,2)</f>
        <v>51532</v>
      </c>
      <c r="Q920" s="52" t="n">
        <v>35736.67</v>
      </c>
      <c r="R920" s="52" t="s">
        <v>371</v>
      </c>
      <c r="S920" s="54" t="n">
        <f aca="false">IF(K920=0,0,ROUND(L920/K920*100,2))</f>
        <v>100</v>
      </c>
      <c r="T920" s="52" t="s">
        <v>1046</v>
      </c>
      <c r="U920" s="52" t="s">
        <v>22</v>
      </c>
      <c r="V920" s="52" t="n">
        <v>15795.33</v>
      </c>
      <c r="W920" s="55" t="n">
        <f aca="false">P920-Q920</f>
        <v>15795.33</v>
      </c>
      <c r="X920" s="55" t="n">
        <f aca="false">IF(P920=0,0,ROUND((P920-Q920)/P920*100,2))</f>
        <v>30.65</v>
      </c>
      <c r="Y920" s="55" t="n">
        <f aca="false">IFERROR(G920-F920,"")</f>
        <v>1</v>
      </c>
      <c r="Z920" s="55" t="str">
        <f aca="false">IF(U920&lt;=0,"On Time","Late")</f>
        <v>Late</v>
      </c>
      <c r="AA920" s="55" t="str">
        <f aca="false">TEXT(E920,"yyyy-mm")</f>
        <v>2022-05</v>
      </c>
      <c r="AB920" s="55" t="n">
        <f aca="false">YEAR(E920)</f>
        <v>2022</v>
      </c>
    </row>
    <row r="921" customFormat="false" ht="15" hidden="false" customHeight="true" outlineLevel="0" collapsed="false">
      <c r="A921" s="56" t="s">
        <v>3856</v>
      </c>
      <c r="B921" s="56" t="s">
        <v>753</v>
      </c>
      <c r="C921" s="56" t="s">
        <v>3716</v>
      </c>
      <c r="D921" s="56" t="s">
        <v>2661</v>
      </c>
      <c r="E921" s="57" t="n">
        <v>44999</v>
      </c>
      <c r="F921" s="56" t="s">
        <v>1959</v>
      </c>
      <c r="G921" s="56" t="s">
        <v>1959</v>
      </c>
      <c r="H921" s="56" t="s">
        <v>18</v>
      </c>
      <c r="I921" s="56" t="s">
        <v>14</v>
      </c>
      <c r="J921" s="56" t="s">
        <v>758</v>
      </c>
      <c r="K921" s="56" t="n">
        <v>882</v>
      </c>
      <c r="L921" s="56" t="n">
        <v>882</v>
      </c>
      <c r="M921" s="56" t="n">
        <v>209.71</v>
      </c>
      <c r="N921" s="56" t="n">
        <v>18.3</v>
      </c>
      <c r="O921" s="54" t="n">
        <f aca="false">ROUND(M921*(1-N921/100),2)</f>
        <v>171.33</v>
      </c>
      <c r="P921" s="54" t="n">
        <f aca="false">ROUND(O921*L921,2)</f>
        <v>151113.06</v>
      </c>
      <c r="Q921" s="56" t="n">
        <v>69704.98</v>
      </c>
      <c r="R921" s="56" t="s">
        <v>340</v>
      </c>
      <c r="S921" s="54" t="n">
        <f aca="false">IF(K921=0,0,ROUND(L921/K921*100,2))</f>
        <v>100</v>
      </c>
      <c r="T921" s="56" t="s">
        <v>690</v>
      </c>
      <c r="U921" s="56" t="s">
        <v>35</v>
      </c>
      <c r="V921" s="56" t="n">
        <v>81408.08</v>
      </c>
      <c r="W921" s="55" t="n">
        <f aca="false">P921-Q921</f>
        <v>81408.08</v>
      </c>
      <c r="X921" s="55" t="n">
        <f aca="false">IF(P921=0,0,ROUND((P921-Q921)/P921*100,2))</f>
        <v>53.87</v>
      </c>
      <c r="Y921" s="55" t="n">
        <f aca="false">IFERROR(G921-F921,"")</f>
        <v>0</v>
      </c>
      <c r="Z921" s="55" t="str">
        <f aca="false">IF(U921&lt;=0,"On Time","Late")</f>
        <v>Late</v>
      </c>
      <c r="AA921" s="55" t="str">
        <f aca="false">TEXT(E921,"yyyy-mm")</f>
        <v>2023-03</v>
      </c>
      <c r="AB921" s="55" t="n">
        <f aca="false">YEAR(E921)</f>
        <v>2023</v>
      </c>
    </row>
    <row r="922" customFormat="false" ht="15" hidden="false" customHeight="true" outlineLevel="0" collapsed="false">
      <c r="A922" s="52" t="s">
        <v>3857</v>
      </c>
      <c r="B922" s="52" t="s">
        <v>3858</v>
      </c>
      <c r="C922" s="52" t="s">
        <v>780</v>
      </c>
      <c r="D922" s="52" t="s">
        <v>3859</v>
      </c>
      <c r="E922" s="53" t="n">
        <v>44933</v>
      </c>
      <c r="F922" s="52" t="s">
        <v>3860</v>
      </c>
      <c r="G922" s="52" t="s">
        <v>1657</v>
      </c>
      <c r="H922" s="52" t="s">
        <v>18</v>
      </c>
      <c r="I922" s="52" t="s">
        <v>25</v>
      </c>
      <c r="J922" s="52" t="s">
        <v>544</v>
      </c>
      <c r="K922" s="52" t="n">
        <v>694</v>
      </c>
      <c r="L922" s="52" t="n">
        <v>694</v>
      </c>
      <c r="M922" s="52" t="n">
        <v>42.62</v>
      </c>
      <c r="N922" s="52" t="n">
        <v>13.4</v>
      </c>
      <c r="O922" s="54" t="n">
        <f aca="false">ROUND(M922*(1-N922/100),2)</f>
        <v>36.91</v>
      </c>
      <c r="P922" s="54" t="n">
        <f aca="false">ROUND(O922*L922,2)</f>
        <v>25615.54</v>
      </c>
      <c r="Q922" s="52" t="n">
        <v>11712.51</v>
      </c>
      <c r="R922" s="52" t="s">
        <v>340</v>
      </c>
      <c r="S922" s="54" t="n">
        <f aca="false">IF(K922=0,0,ROUND(L922/K922*100,2))</f>
        <v>100</v>
      </c>
      <c r="T922" s="52" t="s">
        <v>420</v>
      </c>
      <c r="U922" s="52" t="s">
        <v>33</v>
      </c>
      <c r="V922" s="52" t="n">
        <v>13903.03</v>
      </c>
      <c r="W922" s="55" t="n">
        <f aca="false">P922-Q922</f>
        <v>13903.03</v>
      </c>
      <c r="X922" s="55" t="n">
        <f aca="false">IF(P922=0,0,ROUND((P922-Q922)/P922*100,2))</f>
        <v>54.28</v>
      </c>
      <c r="Y922" s="55" t="n">
        <f aca="false">IFERROR(G922-F922,"")</f>
        <v>1</v>
      </c>
      <c r="Z922" s="55" t="str">
        <f aca="false">IF(U922&lt;=0,"On Time","Late")</f>
        <v>Late</v>
      </c>
      <c r="AA922" s="55" t="str">
        <f aca="false">TEXT(E922,"yyyy-mm")</f>
        <v>2023-01</v>
      </c>
      <c r="AB922" s="55" t="n">
        <f aca="false">YEAR(E922)</f>
        <v>2023</v>
      </c>
    </row>
    <row r="923" customFormat="false" ht="15" hidden="false" customHeight="true" outlineLevel="0" collapsed="false">
      <c r="A923" s="56" t="s">
        <v>3861</v>
      </c>
      <c r="B923" s="56" t="s">
        <v>3184</v>
      </c>
      <c r="C923" s="56" t="s">
        <v>2476</v>
      </c>
      <c r="D923" s="56" t="s">
        <v>3862</v>
      </c>
      <c r="E923" s="57" t="n">
        <v>45610</v>
      </c>
      <c r="F923" s="56" t="s">
        <v>2068</v>
      </c>
      <c r="G923" s="56" t="s">
        <v>2528</v>
      </c>
      <c r="H923" s="56" t="s">
        <v>18</v>
      </c>
      <c r="I923" s="56" t="s">
        <v>17</v>
      </c>
      <c r="J923" s="56" t="s">
        <v>671</v>
      </c>
      <c r="K923" s="56" t="n">
        <v>1177</v>
      </c>
      <c r="L923" s="56" t="n">
        <v>1177</v>
      </c>
      <c r="M923" s="56" t="n">
        <v>900.04</v>
      </c>
      <c r="N923" s="56" t="n">
        <v>19.7</v>
      </c>
      <c r="O923" s="54" t="n">
        <f aca="false">ROUND(M923*(1-N923/100),2)</f>
        <v>722.73</v>
      </c>
      <c r="P923" s="54" t="n">
        <f aca="false">ROUND(O923*L923,2)</f>
        <v>850653.21</v>
      </c>
      <c r="Q923" s="56" t="n">
        <v>429890.83</v>
      </c>
      <c r="R923" s="56" t="s">
        <v>332</v>
      </c>
      <c r="S923" s="54" t="n">
        <f aca="false">IF(K923=0,0,ROUND(L923/K923*100,2))</f>
        <v>100</v>
      </c>
      <c r="T923" s="56" t="s">
        <v>731</v>
      </c>
      <c r="U923" s="56" t="s">
        <v>55</v>
      </c>
      <c r="V923" s="56" t="n">
        <v>420762.38</v>
      </c>
      <c r="W923" s="55" t="n">
        <f aca="false">P923-Q923</f>
        <v>420762.38</v>
      </c>
      <c r="X923" s="55" t="n">
        <f aca="false">IF(P923=0,0,ROUND((P923-Q923)/P923*100,2))</f>
        <v>49.46</v>
      </c>
      <c r="Y923" s="55" t="n">
        <f aca="false">IFERROR(G923-F923,"")</f>
        <v>3</v>
      </c>
      <c r="Z923" s="55" t="str">
        <f aca="false">IF(U923&lt;=0,"On Time","Late")</f>
        <v>Late</v>
      </c>
      <c r="AA923" s="55" t="str">
        <f aca="false">TEXT(E923,"yyyy-mm")</f>
        <v>2024-11</v>
      </c>
      <c r="AB923" s="55" t="n">
        <f aca="false">YEAR(E923)</f>
        <v>2024</v>
      </c>
    </row>
    <row r="924" customFormat="false" ht="15" hidden="false" customHeight="true" outlineLevel="0" collapsed="false">
      <c r="A924" s="52" t="s">
        <v>3863</v>
      </c>
      <c r="B924" s="52" t="s">
        <v>2163</v>
      </c>
      <c r="C924" s="52" t="s">
        <v>3864</v>
      </c>
      <c r="D924" s="52" t="s">
        <v>3865</v>
      </c>
      <c r="E924" s="53" t="n">
        <v>44672</v>
      </c>
      <c r="F924" s="52" t="s">
        <v>571</v>
      </c>
      <c r="G924" s="52" t="s">
        <v>572</v>
      </c>
      <c r="H924" s="52" t="s">
        <v>12</v>
      </c>
      <c r="I924" s="52" t="s">
        <v>14</v>
      </c>
      <c r="J924" s="52" t="s">
        <v>1099</v>
      </c>
      <c r="K924" s="52" t="n">
        <v>1531</v>
      </c>
      <c r="L924" s="52" t="n">
        <v>1531</v>
      </c>
      <c r="M924" s="52" t="n">
        <v>810.91</v>
      </c>
      <c r="N924" s="52" t="n">
        <v>0.3</v>
      </c>
      <c r="O924" s="54" t="n">
        <f aca="false">ROUND(M924*(1-N924/100),2)</f>
        <v>808.48</v>
      </c>
      <c r="P924" s="54" t="n">
        <f aca="false">ROUND(O924*L924,2)</f>
        <v>1237782.88</v>
      </c>
      <c r="Q924" s="52" t="n">
        <v>834649.91</v>
      </c>
      <c r="R924" s="52" t="s">
        <v>332</v>
      </c>
      <c r="S924" s="54" t="n">
        <f aca="false">IF(K924=0,0,ROUND(L924/K924*100,2))</f>
        <v>100</v>
      </c>
      <c r="T924" s="52" t="s">
        <v>799</v>
      </c>
      <c r="U924" s="52" t="s">
        <v>19</v>
      </c>
      <c r="V924" s="52" t="n">
        <v>403132.97</v>
      </c>
      <c r="W924" s="55" t="n">
        <f aca="false">P924-Q924</f>
        <v>403132.97</v>
      </c>
      <c r="X924" s="55" t="n">
        <f aca="false">IF(P924=0,0,ROUND((P924-Q924)/P924*100,2))</f>
        <v>32.57</v>
      </c>
      <c r="Y924" s="55" t="n">
        <f aca="false">IFERROR(G924-F924,"")</f>
        <v>1</v>
      </c>
      <c r="Z924" s="55" t="str">
        <f aca="false">IF(U924&lt;=0,"On Time","Late")</f>
        <v>Late</v>
      </c>
      <c r="AA924" s="55" t="str">
        <f aca="false">TEXT(E924,"yyyy-mm")</f>
        <v>2022-04</v>
      </c>
      <c r="AB924" s="55" t="n">
        <f aca="false">YEAR(E924)</f>
        <v>2022</v>
      </c>
    </row>
    <row r="925" customFormat="false" ht="15" hidden="false" customHeight="true" outlineLevel="0" collapsed="false">
      <c r="A925" s="56" t="s">
        <v>3866</v>
      </c>
      <c r="B925" s="56" t="s">
        <v>1253</v>
      </c>
      <c r="C925" s="56" t="s">
        <v>3867</v>
      </c>
      <c r="D925" s="56" t="s">
        <v>2294</v>
      </c>
      <c r="E925" s="57" t="n">
        <v>44886</v>
      </c>
      <c r="F925" s="56" t="s">
        <v>3832</v>
      </c>
      <c r="G925" s="56" t="s">
        <v>3832</v>
      </c>
      <c r="H925" s="56" t="s">
        <v>12</v>
      </c>
      <c r="I925" s="56" t="s">
        <v>25</v>
      </c>
      <c r="J925" s="56" t="s">
        <v>544</v>
      </c>
      <c r="K925" s="56" t="n">
        <v>1121</v>
      </c>
      <c r="L925" s="56" t="n">
        <v>495</v>
      </c>
      <c r="M925" s="56" t="n">
        <v>350.14</v>
      </c>
      <c r="N925" s="56" t="n">
        <v>10.5</v>
      </c>
      <c r="O925" s="54" t="n">
        <f aca="false">ROUND(M925*(1-N925/100),2)</f>
        <v>313.38</v>
      </c>
      <c r="P925" s="54" t="n">
        <f aca="false">ROUND(O925*L925,2)</f>
        <v>155123.1</v>
      </c>
      <c r="Q925" s="56" t="n">
        <v>75264.47</v>
      </c>
      <c r="R925" s="56" t="s">
        <v>371</v>
      </c>
      <c r="S925" s="54" t="n">
        <f aca="false">IF(K925=0,0,ROUND(L925/K925*100,2))</f>
        <v>44.16</v>
      </c>
      <c r="T925" s="56" t="s">
        <v>420</v>
      </c>
      <c r="U925" s="56" t="s">
        <v>31</v>
      </c>
      <c r="V925" s="56" t="n">
        <v>79858.63</v>
      </c>
      <c r="W925" s="55" t="n">
        <f aca="false">P925-Q925</f>
        <v>79858.63</v>
      </c>
      <c r="X925" s="55" t="n">
        <f aca="false">IF(P925=0,0,ROUND((P925-Q925)/P925*100,2))</f>
        <v>51.48</v>
      </c>
      <c r="Y925" s="55" t="n">
        <f aca="false">IFERROR(G925-F925,"")</f>
        <v>0</v>
      </c>
      <c r="Z925" s="55" t="str">
        <f aca="false">IF(U925&lt;=0,"On Time","Late")</f>
        <v>Late</v>
      </c>
      <c r="AA925" s="55" t="str">
        <f aca="false">TEXT(E925,"yyyy-mm")</f>
        <v>2022-11</v>
      </c>
      <c r="AB925" s="55" t="n">
        <f aca="false">YEAR(E925)</f>
        <v>2022</v>
      </c>
    </row>
    <row r="926" customFormat="false" ht="15" hidden="false" customHeight="true" outlineLevel="0" collapsed="false">
      <c r="A926" s="52" t="s">
        <v>3868</v>
      </c>
      <c r="B926" s="52" t="s">
        <v>3329</v>
      </c>
      <c r="C926" s="52" t="s">
        <v>1448</v>
      </c>
      <c r="D926" s="52" t="s">
        <v>2627</v>
      </c>
      <c r="E926" s="53" t="n">
        <v>45201</v>
      </c>
      <c r="F926" s="52" t="s">
        <v>1473</v>
      </c>
      <c r="G926" s="52" t="s">
        <v>994</v>
      </c>
      <c r="H926" s="52" t="s">
        <v>15</v>
      </c>
      <c r="I926" s="52" t="s">
        <v>20</v>
      </c>
      <c r="J926" s="52" t="s">
        <v>926</v>
      </c>
      <c r="K926" s="52" t="n">
        <v>1833</v>
      </c>
      <c r="L926" s="52" t="n">
        <v>1833</v>
      </c>
      <c r="M926" s="52" t="n">
        <v>63.48</v>
      </c>
      <c r="N926" s="52" t="n">
        <v>10.9</v>
      </c>
      <c r="O926" s="54" t="n">
        <f aca="false">ROUND(M926*(1-N926/100),2)</f>
        <v>56.56</v>
      </c>
      <c r="P926" s="54" t="n">
        <f aca="false">ROUND(O926*L926,2)</f>
        <v>103674.48</v>
      </c>
      <c r="Q926" s="52" t="n">
        <v>53580.35</v>
      </c>
      <c r="R926" s="52" t="s">
        <v>332</v>
      </c>
      <c r="S926" s="54" t="n">
        <f aca="false">IF(K926=0,0,ROUND(L926/K926*100,2))</f>
        <v>100</v>
      </c>
      <c r="T926" s="52" t="s">
        <v>537</v>
      </c>
      <c r="U926" s="52" t="s">
        <v>42</v>
      </c>
      <c r="V926" s="52" t="n">
        <v>50094.13</v>
      </c>
      <c r="W926" s="55" t="n">
        <f aca="false">P926-Q926</f>
        <v>50094.13</v>
      </c>
      <c r="X926" s="55" t="n">
        <f aca="false">IF(P926=0,0,ROUND((P926-Q926)/P926*100,2))</f>
        <v>48.32</v>
      </c>
      <c r="Y926" s="55" t="n">
        <f aca="false">IFERROR(G926-F926,"")</f>
        <v>3</v>
      </c>
      <c r="Z926" s="55" t="str">
        <f aca="false">IF(U926&lt;=0,"On Time","Late")</f>
        <v>Late</v>
      </c>
      <c r="AA926" s="55" t="str">
        <f aca="false">TEXT(E926,"yyyy-mm")</f>
        <v>2023-10</v>
      </c>
      <c r="AB926" s="55" t="n">
        <f aca="false">YEAR(E926)</f>
        <v>2023</v>
      </c>
    </row>
    <row r="927" customFormat="false" ht="15" hidden="false" customHeight="true" outlineLevel="0" collapsed="false">
      <c r="A927" s="56" t="s">
        <v>3869</v>
      </c>
      <c r="B927" s="56" t="s">
        <v>1054</v>
      </c>
      <c r="C927" s="56" t="s">
        <v>3870</v>
      </c>
      <c r="D927" s="56" t="s">
        <v>1358</v>
      </c>
      <c r="E927" s="57" t="n">
        <v>45033</v>
      </c>
      <c r="F927" s="56" t="s">
        <v>3871</v>
      </c>
      <c r="G927" s="56" t="s">
        <v>3872</v>
      </c>
      <c r="H927" s="56" t="s">
        <v>12</v>
      </c>
      <c r="I927" s="56" t="s">
        <v>14</v>
      </c>
      <c r="J927" s="56" t="s">
        <v>1197</v>
      </c>
      <c r="K927" s="56" t="n">
        <v>306</v>
      </c>
      <c r="L927" s="56" t="n">
        <v>306</v>
      </c>
      <c r="M927" s="56" t="n">
        <v>212.21</v>
      </c>
      <c r="N927" s="56" t="n">
        <v>14.1</v>
      </c>
      <c r="O927" s="54" t="n">
        <f aca="false">ROUND(M927*(1-N927/100),2)</f>
        <v>182.29</v>
      </c>
      <c r="P927" s="54" t="n">
        <f aca="false">ROUND(O927*L927,2)</f>
        <v>55780.74</v>
      </c>
      <c r="Q927" s="56" t="n">
        <v>34779.89</v>
      </c>
      <c r="R927" s="56" t="s">
        <v>332</v>
      </c>
      <c r="S927" s="54" t="n">
        <f aca="false">IF(K927=0,0,ROUND(L927/K927*100,2))</f>
        <v>100</v>
      </c>
      <c r="T927" s="56" t="s">
        <v>799</v>
      </c>
      <c r="U927" s="56" t="s">
        <v>36</v>
      </c>
      <c r="V927" s="56" t="n">
        <v>21000.85</v>
      </c>
      <c r="W927" s="55" t="n">
        <f aca="false">P927-Q927</f>
        <v>21000.85</v>
      </c>
      <c r="X927" s="55" t="n">
        <f aca="false">IF(P927=0,0,ROUND((P927-Q927)/P927*100,2))</f>
        <v>37.65</v>
      </c>
      <c r="Y927" s="55" t="n">
        <f aca="false">IFERROR(G927-F927,"")</f>
        <v>3</v>
      </c>
      <c r="Z927" s="55" t="str">
        <f aca="false">IF(U927&lt;=0,"On Time","Late")</f>
        <v>Late</v>
      </c>
      <c r="AA927" s="55" t="str">
        <f aca="false">TEXT(E927,"yyyy-mm")</f>
        <v>2023-04</v>
      </c>
      <c r="AB927" s="55" t="n">
        <f aca="false">YEAR(E927)</f>
        <v>2023</v>
      </c>
    </row>
    <row r="928" customFormat="false" ht="15" hidden="false" customHeight="true" outlineLevel="0" collapsed="false">
      <c r="A928" s="52" t="s">
        <v>3873</v>
      </c>
      <c r="B928" s="52" t="s">
        <v>2251</v>
      </c>
      <c r="C928" s="52" t="s">
        <v>2862</v>
      </c>
      <c r="D928" s="52" t="s">
        <v>3874</v>
      </c>
      <c r="E928" s="53" t="n">
        <v>44592</v>
      </c>
      <c r="F928" s="52" t="s">
        <v>2692</v>
      </c>
      <c r="G928" s="52" t="s">
        <v>3875</v>
      </c>
      <c r="H928" s="52" t="s">
        <v>9</v>
      </c>
      <c r="I928" s="52" t="s">
        <v>11</v>
      </c>
      <c r="J928" s="52" t="s">
        <v>435</v>
      </c>
      <c r="K928" s="52" t="n">
        <v>736</v>
      </c>
      <c r="L928" s="52" t="n">
        <v>736</v>
      </c>
      <c r="M928" s="52" t="n">
        <v>807.78</v>
      </c>
      <c r="N928" s="52" t="n">
        <v>8.4</v>
      </c>
      <c r="O928" s="54" t="n">
        <f aca="false">ROUND(M928*(1-N928/100),2)</f>
        <v>739.93</v>
      </c>
      <c r="P928" s="54" t="n">
        <f aca="false">ROUND(O928*L928,2)</f>
        <v>544588.48</v>
      </c>
      <c r="Q928" s="52" t="n">
        <v>276748.01</v>
      </c>
      <c r="R928" s="52" t="s">
        <v>371</v>
      </c>
      <c r="S928" s="54" t="n">
        <f aca="false">IF(K928=0,0,ROUND(L928/K928*100,2))</f>
        <v>100</v>
      </c>
      <c r="T928" s="52" t="s">
        <v>849</v>
      </c>
      <c r="U928" s="52" t="s">
        <v>10</v>
      </c>
      <c r="V928" s="52" t="n">
        <v>267840.47</v>
      </c>
      <c r="W928" s="55" t="n">
        <f aca="false">P928-Q928</f>
        <v>267840.47</v>
      </c>
      <c r="X928" s="55" t="n">
        <f aca="false">IF(P928=0,0,ROUND((P928-Q928)/P928*100,2))</f>
        <v>49.18</v>
      </c>
      <c r="Y928" s="55" t="n">
        <f aca="false">IFERROR(G928-F928,"")</f>
        <v>3</v>
      </c>
      <c r="Z928" s="55" t="str">
        <f aca="false">IF(U928&lt;=0,"On Time","Late")</f>
        <v>Late</v>
      </c>
      <c r="AA928" s="55" t="str">
        <f aca="false">TEXT(E928,"yyyy-mm")</f>
        <v>2022-01</v>
      </c>
      <c r="AB928" s="55" t="n">
        <f aca="false">YEAR(E928)</f>
        <v>2022</v>
      </c>
    </row>
    <row r="929" customFormat="false" ht="15" hidden="false" customHeight="true" outlineLevel="0" collapsed="false">
      <c r="A929" s="56" t="s">
        <v>3876</v>
      </c>
      <c r="B929" s="56" t="s">
        <v>2953</v>
      </c>
      <c r="C929" s="56" t="s">
        <v>3577</v>
      </c>
      <c r="D929" s="56" t="s">
        <v>2025</v>
      </c>
      <c r="E929" s="57" t="n">
        <v>44795</v>
      </c>
      <c r="F929" s="56" t="s">
        <v>1470</v>
      </c>
      <c r="G929" s="56" t="s">
        <v>3877</v>
      </c>
      <c r="H929" s="56" t="s">
        <v>12</v>
      </c>
      <c r="I929" s="56" t="s">
        <v>27</v>
      </c>
      <c r="J929" s="56" t="s">
        <v>1191</v>
      </c>
      <c r="K929" s="56" t="n">
        <v>1233</v>
      </c>
      <c r="L929" s="56" t="n">
        <v>1233</v>
      </c>
      <c r="M929" s="56" t="n">
        <v>878.63</v>
      </c>
      <c r="N929" s="56" t="n">
        <v>18.5</v>
      </c>
      <c r="O929" s="54" t="n">
        <f aca="false">ROUND(M929*(1-N929/100),2)</f>
        <v>716.08</v>
      </c>
      <c r="P929" s="54" t="n">
        <f aca="false">ROUND(O929*L929,2)</f>
        <v>882926.64</v>
      </c>
      <c r="Q929" s="56" t="n">
        <v>490824.79</v>
      </c>
      <c r="R929" s="56" t="s">
        <v>371</v>
      </c>
      <c r="S929" s="54" t="n">
        <f aca="false">IF(K929=0,0,ROUND(L929/K929*100,2))</f>
        <v>100</v>
      </c>
      <c r="T929" s="56" t="s">
        <v>690</v>
      </c>
      <c r="U929" s="56" t="s">
        <v>28</v>
      </c>
      <c r="V929" s="56" t="n">
        <v>392101.85</v>
      </c>
      <c r="W929" s="55" t="n">
        <f aca="false">P929-Q929</f>
        <v>392101.85</v>
      </c>
      <c r="X929" s="55" t="n">
        <f aca="false">IF(P929=0,0,ROUND((P929-Q929)/P929*100,2))</f>
        <v>44.41</v>
      </c>
      <c r="Y929" s="55" t="n">
        <f aca="false">IFERROR(G929-F929,"")</f>
        <v>2</v>
      </c>
      <c r="Z929" s="55" t="str">
        <f aca="false">IF(U929&lt;=0,"On Time","Late")</f>
        <v>Late</v>
      </c>
      <c r="AA929" s="55" t="str">
        <f aca="false">TEXT(E929,"yyyy-mm")</f>
        <v>2022-08</v>
      </c>
      <c r="AB929" s="55" t="n">
        <f aca="false">YEAR(E929)</f>
        <v>2022</v>
      </c>
    </row>
    <row r="930" customFormat="false" ht="15" hidden="false" customHeight="true" outlineLevel="0" collapsed="false">
      <c r="A930" s="52" t="s">
        <v>3878</v>
      </c>
      <c r="B930" s="52" t="s">
        <v>391</v>
      </c>
      <c r="C930" s="52" t="s">
        <v>2660</v>
      </c>
      <c r="D930" s="52" t="s">
        <v>1641</v>
      </c>
      <c r="E930" s="53" t="n">
        <v>44727</v>
      </c>
      <c r="F930" s="52" t="s">
        <v>1963</v>
      </c>
      <c r="G930" s="52" t="s">
        <v>549</v>
      </c>
      <c r="H930" s="52" t="s">
        <v>12</v>
      </c>
      <c r="I930" s="52" t="s">
        <v>17</v>
      </c>
      <c r="J930" s="52" t="s">
        <v>641</v>
      </c>
      <c r="K930" s="52" t="n">
        <v>1024</v>
      </c>
      <c r="L930" s="52" t="n">
        <v>1024</v>
      </c>
      <c r="M930" s="52" t="n">
        <v>737.76</v>
      </c>
      <c r="N930" s="52" t="n">
        <v>7</v>
      </c>
      <c r="O930" s="54" t="n">
        <f aca="false">ROUND(M930*(1-N930/100),2)</f>
        <v>686.12</v>
      </c>
      <c r="P930" s="54" t="n">
        <f aca="false">ROUND(O930*L930,2)</f>
        <v>702586.88</v>
      </c>
      <c r="Q930" s="52" t="n">
        <v>328946.22</v>
      </c>
      <c r="R930" s="52" t="s">
        <v>396</v>
      </c>
      <c r="S930" s="54" t="n">
        <f aca="false">IF(K930=0,0,ROUND(L930/K930*100,2))</f>
        <v>100</v>
      </c>
      <c r="T930" s="52" t="s">
        <v>1016</v>
      </c>
      <c r="U930" s="52" t="s">
        <v>24</v>
      </c>
      <c r="V930" s="52" t="n">
        <v>373640.66</v>
      </c>
      <c r="W930" s="55" t="n">
        <f aca="false">P930-Q930</f>
        <v>373640.66</v>
      </c>
      <c r="X930" s="55" t="n">
        <f aca="false">IF(P930=0,0,ROUND((P930-Q930)/P930*100,2))</f>
        <v>53.18</v>
      </c>
      <c r="Y930" s="55" t="n">
        <f aca="false">IFERROR(G930-F930,"")</f>
        <v>3</v>
      </c>
      <c r="Z930" s="55" t="str">
        <f aca="false">IF(U930&lt;=0,"On Time","Late")</f>
        <v>Late</v>
      </c>
      <c r="AA930" s="55" t="str">
        <f aca="false">TEXT(E930,"yyyy-mm")</f>
        <v>2022-06</v>
      </c>
      <c r="AB930" s="55" t="n">
        <f aca="false">YEAR(E930)</f>
        <v>2022</v>
      </c>
    </row>
    <row r="931" customFormat="false" ht="15" hidden="false" customHeight="true" outlineLevel="0" collapsed="false">
      <c r="A931" s="56" t="s">
        <v>3879</v>
      </c>
      <c r="B931" s="56" t="s">
        <v>497</v>
      </c>
      <c r="C931" s="56" t="s">
        <v>3564</v>
      </c>
      <c r="D931" s="56" t="s">
        <v>1354</v>
      </c>
      <c r="E931" s="57" t="n">
        <v>45591</v>
      </c>
      <c r="F931" s="56" t="s">
        <v>2493</v>
      </c>
      <c r="G931" s="56" t="s">
        <v>1496</v>
      </c>
      <c r="H931" s="56" t="s">
        <v>12</v>
      </c>
      <c r="I931" s="56" t="s">
        <v>14</v>
      </c>
      <c r="J931" s="56" t="s">
        <v>920</v>
      </c>
      <c r="K931" s="56" t="n">
        <v>1401</v>
      </c>
      <c r="L931" s="56" t="n">
        <v>1401</v>
      </c>
      <c r="M931" s="56" t="n">
        <v>177.41</v>
      </c>
      <c r="N931" s="56" t="n">
        <v>1.9</v>
      </c>
      <c r="O931" s="54" t="n">
        <f aca="false">ROUND(M931*(1-N931/100),2)</f>
        <v>174.04</v>
      </c>
      <c r="P931" s="54" t="n">
        <f aca="false">ROUND(O931*L931,2)</f>
        <v>243830.04</v>
      </c>
      <c r="Q931" s="56" t="n">
        <v>148511.44</v>
      </c>
      <c r="R931" s="56" t="s">
        <v>340</v>
      </c>
      <c r="S931" s="54" t="n">
        <f aca="false">IF(K931=0,0,ROUND(L931/K931*100,2))</f>
        <v>100</v>
      </c>
      <c r="T931" s="56" t="s">
        <v>573</v>
      </c>
      <c r="U931" s="56" t="s">
        <v>54</v>
      </c>
      <c r="V931" s="56" t="n">
        <v>95318.6</v>
      </c>
      <c r="W931" s="55" t="n">
        <f aca="false">P931-Q931</f>
        <v>95318.6</v>
      </c>
      <c r="X931" s="55" t="n">
        <f aca="false">IF(P931=0,0,ROUND((P931-Q931)/P931*100,2))</f>
        <v>39.09</v>
      </c>
      <c r="Y931" s="55" t="n">
        <f aca="false">IFERROR(G931-F931,"")</f>
        <v>-1</v>
      </c>
      <c r="Z931" s="55" t="str">
        <f aca="false">IF(U931&lt;=0,"On Time","Late")</f>
        <v>Late</v>
      </c>
      <c r="AA931" s="55" t="str">
        <f aca="false">TEXT(E931,"yyyy-mm")</f>
        <v>2024-10</v>
      </c>
      <c r="AB931" s="55" t="n">
        <f aca="false">YEAR(E931)</f>
        <v>2024</v>
      </c>
    </row>
    <row r="932" customFormat="false" ht="15" hidden="false" customHeight="true" outlineLevel="0" collapsed="false">
      <c r="A932" s="52" t="s">
        <v>3880</v>
      </c>
      <c r="B932" s="52" t="s">
        <v>2834</v>
      </c>
      <c r="C932" s="52" t="s">
        <v>1781</v>
      </c>
      <c r="D932" s="52" t="s">
        <v>1175</v>
      </c>
      <c r="E932" s="53" t="n">
        <v>44787</v>
      </c>
      <c r="F932" s="52" t="s">
        <v>1004</v>
      </c>
      <c r="G932" s="52" t="s">
        <v>2100</v>
      </c>
      <c r="H932" s="52" t="s">
        <v>18</v>
      </c>
      <c r="I932" s="52" t="s">
        <v>23</v>
      </c>
      <c r="J932" s="52" t="s">
        <v>370</v>
      </c>
      <c r="K932" s="52" t="n">
        <v>1992</v>
      </c>
      <c r="L932" s="52" t="n">
        <v>1992</v>
      </c>
      <c r="M932" s="52" t="n">
        <v>689.48</v>
      </c>
      <c r="N932" s="52" t="n">
        <v>15.7</v>
      </c>
      <c r="O932" s="54" t="n">
        <f aca="false">ROUND(M932*(1-N932/100),2)</f>
        <v>581.23</v>
      </c>
      <c r="P932" s="54" t="n">
        <f aca="false">ROUND(O932*L932,2)</f>
        <v>1157810.16</v>
      </c>
      <c r="Q932" s="52" t="n">
        <v>693267.27</v>
      </c>
      <c r="R932" s="52" t="s">
        <v>396</v>
      </c>
      <c r="S932" s="54" t="n">
        <f aca="false">IF(K932=0,0,ROUND(L932/K932*100,2))</f>
        <v>100</v>
      </c>
      <c r="T932" s="52" t="s">
        <v>537</v>
      </c>
      <c r="U932" s="52" t="s">
        <v>28</v>
      </c>
      <c r="V932" s="52" t="n">
        <v>464542.89</v>
      </c>
      <c r="W932" s="55" t="n">
        <f aca="false">P932-Q932</f>
        <v>464542.89</v>
      </c>
      <c r="X932" s="55" t="n">
        <f aca="false">IF(P932=0,0,ROUND((P932-Q932)/P932*100,2))</f>
        <v>40.12</v>
      </c>
      <c r="Y932" s="55" t="n">
        <f aca="false">IFERROR(G932-F932,"")</f>
        <v>3</v>
      </c>
      <c r="Z932" s="55" t="str">
        <f aca="false">IF(U932&lt;=0,"On Time","Late")</f>
        <v>Late</v>
      </c>
      <c r="AA932" s="55" t="str">
        <f aca="false">TEXT(E932,"yyyy-mm")</f>
        <v>2022-08</v>
      </c>
      <c r="AB932" s="55" t="n">
        <f aca="false">YEAR(E932)</f>
        <v>2022</v>
      </c>
    </row>
    <row r="933" customFormat="false" ht="15" hidden="false" customHeight="true" outlineLevel="0" collapsed="false">
      <c r="A933" s="56" t="s">
        <v>3881</v>
      </c>
      <c r="B933" s="56" t="s">
        <v>3882</v>
      </c>
      <c r="C933" s="56" t="s">
        <v>3883</v>
      </c>
      <c r="D933" s="56" t="s">
        <v>2006</v>
      </c>
      <c r="E933" s="57" t="n">
        <v>44802</v>
      </c>
      <c r="F933" s="56" t="s">
        <v>2329</v>
      </c>
      <c r="G933" s="56" t="s">
        <v>1397</v>
      </c>
      <c r="H933" s="56" t="s">
        <v>12</v>
      </c>
      <c r="I933" s="56" t="s">
        <v>27</v>
      </c>
      <c r="J933" s="56" t="s">
        <v>1300</v>
      </c>
      <c r="K933" s="56" t="n">
        <v>547</v>
      </c>
      <c r="L933" s="56" t="n">
        <v>547</v>
      </c>
      <c r="M933" s="56" t="n">
        <v>187.03</v>
      </c>
      <c r="N933" s="56" t="n">
        <v>8.8</v>
      </c>
      <c r="O933" s="54" t="n">
        <f aca="false">ROUND(M933*(1-N933/100),2)</f>
        <v>170.57</v>
      </c>
      <c r="P933" s="54" t="n">
        <f aca="false">ROUND(O933*L933,2)</f>
        <v>93301.79</v>
      </c>
      <c r="Q933" s="56" t="n">
        <v>54445.9</v>
      </c>
      <c r="R933" s="56" t="s">
        <v>380</v>
      </c>
      <c r="S933" s="54" t="n">
        <f aca="false">IF(K933=0,0,ROUND(L933/K933*100,2))</f>
        <v>100</v>
      </c>
      <c r="T933" s="56" t="s">
        <v>573</v>
      </c>
      <c r="U933" s="56" t="s">
        <v>28</v>
      </c>
      <c r="V933" s="56" t="n">
        <v>38855.89</v>
      </c>
      <c r="W933" s="55" t="n">
        <f aca="false">P933-Q933</f>
        <v>38855.89</v>
      </c>
      <c r="X933" s="55" t="n">
        <f aca="false">IF(P933=0,0,ROUND((P933-Q933)/P933*100,2))</f>
        <v>41.65</v>
      </c>
      <c r="Y933" s="55" t="n">
        <f aca="false">IFERROR(G933-F933,"")</f>
        <v>-1</v>
      </c>
      <c r="Z933" s="55" t="str">
        <f aca="false">IF(U933&lt;=0,"On Time","Late")</f>
        <v>Late</v>
      </c>
      <c r="AA933" s="55" t="str">
        <f aca="false">TEXT(E933,"yyyy-mm")</f>
        <v>2022-08</v>
      </c>
      <c r="AB933" s="55" t="n">
        <f aca="false">YEAR(E933)</f>
        <v>2022</v>
      </c>
    </row>
    <row r="934" customFormat="false" ht="15" hidden="false" customHeight="true" outlineLevel="0" collapsed="false">
      <c r="A934" s="52" t="s">
        <v>3884</v>
      </c>
      <c r="B934" s="52" t="s">
        <v>851</v>
      </c>
      <c r="C934" s="52" t="s">
        <v>3885</v>
      </c>
      <c r="D934" s="52" t="s">
        <v>1862</v>
      </c>
      <c r="E934" s="53" t="n">
        <v>44799</v>
      </c>
      <c r="F934" s="52" t="s">
        <v>492</v>
      </c>
      <c r="G934" s="52" t="s">
        <v>493</v>
      </c>
      <c r="H934" s="52" t="s">
        <v>12</v>
      </c>
      <c r="I934" s="52" t="s">
        <v>25</v>
      </c>
      <c r="J934" s="52" t="s">
        <v>515</v>
      </c>
      <c r="K934" s="52" t="n">
        <v>1906</v>
      </c>
      <c r="L934" s="52" t="n">
        <v>1906</v>
      </c>
      <c r="M934" s="52" t="n">
        <v>927.19</v>
      </c>
      <c r="N934" s="52" t="n">
        <v>11.3</v>
      </c>
      <c r="O934" s="54" t="n">
        <f aca="false">ROUND(M934*(1-N934/100),2)</f>
        <v>822.42</v>
      </c>
      <c r="P934" s="54" t="n">
        <f aca="false">ROUND(O934*L934,2)</f>
        <v>1567532.52</v>
      </c>
      <c r="Q934" s="52" t="n">
        <v>1055745.74</v>
      </c>
      <c r="R934" s="52" t="s">
        <v>332</v>
      </c>
      <c r="S934" s="54" t="n">
        <f aca="false">IF(K934=0,0,ROUND(L934/K934*100,2))</f>
        <v>100</v>
      </c>
      <c r="T934" s="52" t="s">
        <v>731</v>
      </c>
      <c r="U934" s="52" t="s">
        <v>28</v>
      </c>
      <c r="V934" s="52" t="n">
        <v>511786.78</v>
      </c>
      <c r="W934" s="55" t="n">
        <f aca="false">P934-Q934</f>
        <v>511786.78</v>
      </c>
      <c r="X934" s="55" t="n">
        <f aca="false">IF(P934=0,0,ROUND((P934-Q934)/P934*100,2))</f>
        <v>32.65</v>
      </c>
      <c r="Y934" s="55" t="n">
        <f aca="false">IFERROR(G934-F934,"")</f>
        <v>2</v>
      </c>
      <c r="Z934" s="55" t="str">
        <f aca="false">IF(U934&lt;=0,"On Time","Late")</f>
        <v>Late</v>
      </c>
      <c r="AA934" s="55" t="str">
        <f aca="false">TEXT(E934,"yyyy-mm")</f>
        <v>2022-08</v>
      </c>
      <c r="AB934" s="55" t="n">
        <f aca="false">YEAR(E934)</f>
        <v>2022</v>
      </c>
    </row>
    <row r="935" customFormat="false" ht="15" hidden="false" customHeight="true" outlineLevel="0" collapsed="false">
      <c r="A935" s="56" t="s">
        <v>3886</v>
      </c>
      <c r="B935" s="56" t="s">
        <v>3887</v>
      </c>
      <c r="C935" s="56" t="s">
        <v>3888</v>
      </c>
      <c r="D935" s="56" t="s">
        <v>2276</v>
      </c>
      <c r="E935" s="57" t="n">
        <v>45262</v>
      </c>
      <c r="F935" s="56" t="s">
        <v>2651</v>
      </c>
      <c r="G935" s="56" t="s">
        <v>3889</v>
      </c>
      <c r="H935" s="56" t="s">
        <v>21</v>
      </c>
      <c r="I935" s="56" t="s">
        <v>27</v>
      </c>
      <c r="J935" s="56" t="s">
        <v>1346</v>
      </c>
      <c r="K935" s="56" t="n">
        <v>1971</v>
      </c>
      <c r="L935" s="56" t="n">
        <v>1971</v>
      </c>
      <c r="M935" s="56" t="n">
        <v>730.78</v>
      </c>
      <c r="N935" s="56" t="n">
        <v>4.6</v>
      </c>
      <c r="O935" s="54" t="n">
        <f aca="false">ROUND(M935*(1-N935/100),2)</f>
        <v>697.16</v>
      </c>
      <c r="P935" s="54" t="n">
        <f aca="false">ROUND(O935*L935,2)</f>
        <v>1374102.36</v>
      </c>
      <c r="Q935" s="56" t="n">
        <v>567047.08</v>
      </c>
      <c r="R935" s="56" t="s">
        <v>371</v>
      </c>
      <c r="S935" s="54" t="n">
        <f aca="false">IF(K935=0,0,ROUND(L935/K935*100,2))</f>
        <v>100</v>
      </c>
      <c r="T935" s="56" t="s">
        <v>805</v>
      </c>
      <c r="U935" s="56" t="s">
        <v>44</v>
      </c>
      <c r="V935" s="56" t="n">
        <v>807055.28</v>
      </c>
      <c r="W935" s="55" t="n">
        <f aca="false">P935-Q935</f>
        <v>807055.28</v>
      </c>
      <c r="X935" s="55" t="n">
        <f aca="false">IF(P935=0,0,ROUND((P935-Q935)/P935*100,2))</f>
        <v>58.73</v>
      </c>
      <c r="Y935" s="55" t="n">
        <f aca="false">IFERROR(G935-F935,"")</f>
        <v>2</v>
      </c>
      <c r="Z935" s="55" t="str">
        <f aca="false">IF(U935&lt;=0,"On Time","Late")</f>
        <v>Late</v>
      </c>
      <c r="AA935" s="55" t="str">
        <f aca="false">TEXT(E935,"yyyy-mm")</f>
        <v>2023-12</v>
      </c>
      <c r="AB935" s="55" t="n">
        <f aca="false">YEAR(E935)</f>
        <v>2023</v>
      </c>
    </row>
    <row r="936" customFormat="false" ht="15" hidden="false" customHeight="true" outlineLevel="0" collapsed="false">
      <c r="A936" s="52" t="s">
        <v>3890</v>
      </c>
      <c r="B936" s="52" t="s">
        <v>3548</v>
      </c>
      <c r="C936" s="52" t="s">
        <v>721</v>
      </c>
      <c r="D936" s="52" t="s">
        <v>1848</v>
      </c>
      <c r="E936" s="53" t="n">
        <v>45304</v>
      </c>
      <c r="F936" s="52" t="s">
        <v>1141</v>
      </c>
      <c r="G936" s="52" t="s">
        <v>1141</v>
      </c>
      <c r="H936" s="52" t="s">
        <v>21</v>
      </c>
      <c r="I936" s="52" t="s">
        <v>20</v>
      </c>
      <c r="J936" s="52" t="s">
        <v>2049</v>
      </c>
      <c r="K936" s="52" t="n">
        <v>1778</v>
      </c>
      <c r="L936" s="52" t="n">
        <v>1778</v>
      </c>
      <c r="M936" s="52" t="n">
        <v>140.54</v>
      </c>
      <c r="N936" s="52" t="n">
        <v>13.8</v>
      </c>
      <c r="O936" s="54" t="n">
        <f aca="false">ROUND(M936*(1-N936/100),2)</f>
        <v>121.15</v>
      </c>
      <c r="P936" s="54" t="n">
        <f aca="false">ROUND(O936*L936,2)</f>
        <v>215404.7</v>
      </c>
      <c r="Q936" s="52" t="n">
        <v>86639.26</v>
      </c>
      <c r="R936" s="52" t="s">
        <v>371</v>
      </c>
      <c r="S936" s="54" t="n">
        <f aca="false">IF(K936=0,0,ROUND(L936/K936*100,2))</f>
        <v>100</v>
      </c>
      <c r="T936" s="52" t="s">
        <v>731</v>
      </c>
      <c r="U936" s="52" t="s">
        <v>45</v>
      </c>
      <c r="V936" s="52" t="n">
        <v>128765.44</v>
      </c>
      <c r="W936" s="55" t="n">
        <f aca="false">P936-Q936</f>
        <v>128765.44</v>
      </c>
      <c r="X936" s="55" t="n">
        <f aca="false">IF(P936=0,0,ROUND((P936-Q936)/P936*100,2))</f>
        <v>59.78</v>
      </c>
      <c r="Y936" s="55" t="n">
        <f aca="false">IFERROR(G936-F936,"")</f>
        <v>0</v>
      </c>
      <c r="Z936" s="55" t="str">
        <f aca="false">IF(U936&lt;=0,"On Time","Late")</f>
        <v>Late</v>
      </c>
      <c r="AA936" s="55" t="str">
        <f aca="false">TEXT(E936,"yyyy-mm")</f>
        <v>2024-01</v>
      </c>
      <c r="AB936" s="55" t="n">
        <f aca="false">YEAR(E936)</f>
        <v>2024</v>
      </c>
    </row>
    <row r="937" customFormat="false" ht="15" hidden="false" customHeight="true" outlineLevel="0" collapsed="false">
      <c r="A937" s="56" t="s">
        <v>3891</v>
      </c>
      <c r="B937" s="56" t="s">
        <v>3625</v>
      </c>
      <c r="C937" s="56" t="s">
        <v>3892</v>
      </c>
      <c r="D937" s="56" t="s">
        <v>352</v>
      </c>
      <c r="E937" s="57" t="n">
        <v>45472</v>
      </c>
      <c r="F937" s="56" t="s">
        <v>771</v>
      </c>
      <c r="G937" s="56" t="s">
        <v>3893</v>
      </c>
      <c r="H937" s="56" t="s">
        <v>9</v>
      </c>
      <c r="I937" s="56" t="s">
        <v>20</v>
      </c>
      <c r="J937" s="56" t="s">
        <v>494</v>
      </c>
      <c r="K937" s="56" t="n">
        <v>1063</v>
      </c>
      <c r="L937" s="56" t="n">
        <v>1063</v>
      </c>
      <c r="M937" s="56" t="n">
        <v>255.19</v>
      </c>
      <c r="N937" s="56" t="n">
        <v>15.4</v>
      </c>
      <c r="O937" s="54" t="n">
        <f aca="false">ROUND(M937*(1-N937/100),2)</f>
        <v>215.89</v>
      </c>
      <c r="P937" s="54" t="n">
        <f aca="false">ROUND(O937*L937,2)</f>
        <v>229491.07</v>
      </c>
      <c r="Q937" s="56" t="n">
        <v>140137.52</v>
      </c>
      <c r="R937" s="56" t="s">
        <v>396</v>
      </c>
      <c r="S937" s="54" t="n">
        <f aca="false">IF(K937=0,0,ROUND(L937/K937*100,2))</f>
        <v>100</v>
      </c>
      <c r="T937" s="56" t="s">
        <v>1497</v>
      </c>
      <c r="U937" s="56" t="s">
        <v>50</v>
      </c>
      <c r="V937" s="56" t="n">
        <v>89353.55</v>
      </c>
      <c r="W937" s="55" t="n">
        <f aca="false">P937-Q937</f>
        <v>89353.55</v>
      </c>
      <c r="X937" s="55" t="n">
        <f aca="false">IF(P937=0,0,ROUND((P937-Q937)/P937*100,2))</f>
        <v>38.94</v>
      </c>
      <c r="Y937" s="55" t="n">
        <f aca="false">IFERROR(G937-F937,"")</f>
        <v>3</v>
      </c>
      <c r="Z937" s="55" t="str">
        <f aca="false">IF(U937&lt;=0,"On Time","Late")</f>
        <v>Late</v>
      </c>
      <c r="AA937" s="55" t="str">
        <f aca="false">TEXT(E937,"yyyy-mm")</f>
        <v>2024-06</v>
      </c>
      <c r="AB937" s="55" t="n">
        <f aca="false">YEAR(E937)</f>
        <v>2024</v>
      </c>
    </row>
    <row r="938" customFormat="false" ht="15" hidden="false" customHeight="true" outlineLevel="0" collapsed="false">
      <c r="A938" s="52" t="s">
        <v>3894</v>
      </c>
      <c r="B938" s="52" t="s">
        <v>3347</v>
      </c>
      <c r="C938" s="52" t="s">
        <v>2431</v>
      </c>
      <c r="D938" s="52" t="s">
        <v>3895</v>
      </c>
      <c r="E938" s="53" t="n">
        <v>45039</v>
      </c>
      <c r="F938" s="52" t="s">
        <v>948</v>
      </c>
      <c r="G938" s="52" t="s">
        <v>777</v>
      </c>
      <c r="H938" s="52" t="s">
        <v>18</v>
      </c>
      <c r="I938" s="52" t="s">
        <v>20</v>
      </c>
      <c r="J938" s="52" t="s">
        <v>926</v>
      </c>
      <c r="K938" s="52" t="n">
        <v>551</v>
      </c>
      <c r="L938" s="52" t="n">
        <v>375</v>
      </c>
      <c r="M938" s="52" t="n">
        <v>515.79</v>
      </c>
      <c r="N938" s="52" t="n">
        <v>9.3</v>
      </c>
      <c r="O938" s="54" t="n">
        <f aca="false">ROUND(M938*(1-N938/100),2)</f>
        <v>467.82</v>
      </c>
      <c r="P938" s="54" t="n">
        <f aca="false">ROUND(O938*L938,2)</f>
        <v>175432.5</v>
      </c>
      <c r="Q938" s="52" t="n">
        <v>97163.06</v>
      </c>
      <c r="R938" s="52" t="s">
        <v>340</v>
      </c>
      <c r="S938" s="54" t="n">
        <f aca="false">IF(K938=0,0,ROUND(L938/K938*100,2))</f>
        <v>68.06</v>
      </c>
      <c r="T938" s="52" t="s">
        <v>516</v>
      </c>
      <c r="U938" s="52" t="s">
        <v>36</v>
      </c>
      <c r="V938" s="52" t="n">
        <v>78269.44</v>
      </c>
      <c r="W938" s="55" t="n">
        <f aca="false">P938-Q938</f>
        <v>78269.44</v>
      </c>
      <c r="X938" s="55" t="n">
        <f aca="false">IF(P938=0,0,ROUND((P938-Q938)/P938*100,2))</f>
        <v>44.62</v>
      </c>
      <c r="Y938" s="55" t="n">
        <f aca="false">IFERROR(G938-F938,"")</f>
        <v>-1</v>
      </c>
      <c r="Z938" s="55" t="str">
        <f aca="false">IF(U938&lt;=0,"On Time","Late")</f>
        <v>Late</v>
      </c>
      <c r="AA938" s="55" t="str">
        <f aca="false">TEXT(E938,"yyyy-mm")</f>
        <v>2023-04</v>
      </c>
      <c r="AB938" s="55" t="n">
        <f aca="false">YEAR(E938)</f>
        <v>2023</v>
      </c>
    </row>
    <row r="939" customFormat="false" ht="15" hidden="false" customHeight="true" outlineLevel="0" collapsed="false">
      <c r="A939" s="56" t="s">
        <v>3896</v>
      </c>
      <c r="B939" s="56" t="s">
        <v>2705</v>
      </c>
      <c r="C939" s="56" t="s">
        <v>3897</v>
      </c>
      <c r="D939" s="56" t="s">
        <v>3898</v>
      </c>
      <c r="E939" s="57" t="n">
        <v>44881</v>
      </c>
      <c r="F939" s="56" t="s">
        <v>2105</v>
      </c>
      <c r="G939" s="56" t="s">
        <v>2871</v>
      </c>
      <c r="H939" s="56" t="s">
        <v>15</v>
      </c>
      <c r="I939" s="56" t="s">
        <v>27</v>
      </c>
      <c r="J939" s="56" t="s">
        <v>627</v>
      </c>
      <c r="K939" s="56" t="n">
        <v>1598</v>
      </c>
      <c r="L939" s="56" t="n">
        <v>1598</v>
      </c>
      <c r="M939" s="56" t="n">
        <v>173.27</v>
      </c>
      <c r="N939" s="56" t="n">
        <v>3.4</v>
      </c>
      <c r="O939" s="54" t="n">
        <f aca="false">ROUND(M939*(1-N939/100),2)</f>
        <v>167.38</v>
      </c>
      <c r="P939" s="54" t="n">
        <f aca="false">ROUND(O939*L939,2)</f>
        <v>267473.24</v>
      </c>
      <c r="Q939" s="56" t="n">
        <v>153953.82</v>
      </c>
      <c r="R939" s="56" t="s">
        <v>340</v>
      </c>
      <c r="S939" s="54" t="n">
        <f aca="false">IF(K939=0,0,ROUND(L939/K939*100,2))</f>
        <v>100</v>
      </c>
      <c r="T939" s="56" t="s">
        <v>508</v>
      </c>
      <c r="U939" s="56" t="s">
        <v>31</v>
      </c>
      <c r="V939" s="56" t="n">
        <v>113519.42</v>
      </c>
      <c r="W939" s="55" t="n">
        <f aca="false">P939-Q939</f>
        <v>113519.42</v>
      </c>
      <c r="X939" s="55" t="n">
        <f aca="false">IF(P939=0,0,ROUND((P939-Q939)/P939*100,2))</f>
        <v>42.44</v>
      </c>
      <c r="Y939" s="55" t="n">
        <f aca="false">IFERROR(G939-F939,"")</f>
        <v>-1</v>
      </c>
      <c r="Z939" s="55" t="str">
        <f aca="false">IF(U939&lt;=0,"On Time","Late")</f>
        <v>Late</v>
      </c>
      <c r="AA939" s="55" t="str">
        <f aca="false">TEXT(E939,"yyyy-mm")</f>
        <v>2022-11</v>
      </c>
      <c r="AB939" s="55" t="n">
        <f aca="false">YEAR(E939)</f>
        <v>2022</v>
      </c>
    </row>
    <row r="940" customFormat="false" ht="15" hidden="false" customHeight="true" outlineLevel="0" collapsed="false">
      <c r="A940" s="52" t="s">
        <v>3899</v>
      </c>
      <c r="B940" s="52" t="s">
        <v>1374</v>
      </c>
      <c r="C940" s="52" t="s">
        <v>2411</v>
      </c>
      <c r="D940" s="52" t="s">
        <v>3583</v>
      </c>
      <c r="E940" s="53" t="n">
        <v>45145</v>
      </c>
      <c r="F940" s="52" t="s">
        <v>3900</v>
      </c>
      <c r="G940" s="52" t="s">
        <v>513</v>
      </c>
      <c r="H940" s="52" t="s">
        <v>12</v>
      </c>
      <c r="I940" s="52" t="s">
        <v>20</v>
      </c>
      <c r="J940" s="52" t="s">
        <v>427</v>
      </c>
      <c r="K940" s="52" t="n">
        <v>737</v>
      </c>
      <c r="L940" s="52" t="n">
        <v>737</v>
      </c>
      <c r="M940" s="52" t="n">
        <v>332.95</v>
      </c>
      <c r="N940" s="52" t="n">
        <v>6.3</v>
      </c>
      <c r="O940" s="54" t="n">
        <f aca="false">ROUND(M940*(1-N940/100),2)</f>
        <v>311.97</v>
      </c>
      <c r="P940" s="54" t="n">
        <f aca="false">ROUND(O940*L940,2)</f>
        <v>229921.89</v>
      </c>
      <c r="Q940" s="52" t="n">
        <v>141984.04</v>
      </c>
      <c r="R940" s="52" t="s">
        <v>332</v>
      </c>
      <c r="S940" s="54" t="n">
        <f aca="false">IF(K940=0,0,ROUND(L940/K940*100,2))</f>
        <v>100</v>
      </c>
      <c r="T940" s="52" t="s">
        <v>573</v>
      </c>
      <c r="U940" s="52" t="s">
        <v>40</v>
      </c>
      <c r="V940" s="52" t="n">
        <v>87937.85</v>
      </c>
      <c r="W940" s="55" t="n">
        <f aca="false">P940-Q940</f>
        <v>87937.85</v>
      </c>
      <c r="X940" s="55" t="n">
        <f aca="false">IF(P940=0,0,ROUND((P940-Q940)/P940*100,2))</f>
        <v>38.25</v>
      </c>
      <c r="Y940" s="55" t="n">
        <f aca="false">IFERROR(G940-F940,"")</f>
        <v>1</v>
      </c>
      <c r="Z940" s="55" t="str">
        <f aca="false">IF(U940&lt;=0,"On Time","Late")</f>
        <v>Late</v>
      </c>
      <c r="AA940" s="55" t="str">
        <f aca="false">TEXT(E940,"yyyy-mm")</f>
        <v>2023-08</v>
      </c>
      <c r="AB940" s="55" t="n">
        <f aca="false">YEAR(E940)</f>
        <v>2023</v>
      </c>
    </row>
    <row r="941" customFormat="false" ht="15" hidden="false" customHeight="true" outlineLevel="0" collapsed="false">
      <c r="A941" s="56" t="s">
        <v>3901</v>
      </c>
      <c r="B941" s="56" t="s">
        <v>622</v>
      </c>
      <c r="C941" s="56" t="s">
        <v>3902</v>
      </c>
      <c r="D941" s="56" t="s">
        <v>2616</v>
      </c>
      <c r="E941" s="57" t="n">
        <v>45594</v>
      </c>
      <c r="F941" s="56" t="s">
        <v>3074</v>
      </c>
      <c r="G941" s="56" t="s">
        <v>688</v>
      </c>
      <c r="H941" s="56" t="s">
        <v>9</v>
      </c>
      <c r="I941" s="56" t="s">
        <v>14</v>
      </c>
      <c r="J941" s="56" t="s">
        <v>1032</v>
      </c>
      <c r="K941" s="56" t="n">
        <v>1730</v>
      </c>
      <c r="L941" s="56" t="n">
        <v>1730</v>
      </c>
      <c r="M941" s="56" t="n">
        <v>799.81</v>
      </c>
      <c r="N941" s="56" t="n">
        <v>2.2</v>
      </c>
      <c r="O941" s="54" t="n">
        <f aca="false">ROUND(M941*(1-N941/100),2)</f>
        <v>782.21</v>
      </c>
      <c r="P941" s="54" t="n">
        <f aca="false">ROUND(O941*L941,2)</f>
        <v>1353223.3</v>
      </c>
      <c r="Q941" s="56" t="n">
        <v>642159.65</v>
      </c>
      <c r="R941" s="56" t="s">
        <v>396</v>
      </c>
      <c r="S941" s="54" t="n">
        <f aca="false">IF(K941=0,0,ROUND(L941/K941*100,2))</f>
        <v>100</v>
      </c>
      <c r="T941" s="56" t="s">
        <v>341</v>
      </c>
      <c r="U941" s="56" t="s">
        <v>54</v>
      </c>
      <c r="V941" s="56" t="n">
        <v>711063.65</v>
      </c>
      <c r="W941" s="55" t="n">
        <f aca="false">P941-Q941</f>
        <v>711063.65</v>
      </c>
      <c r="X941" s="55" t="n">
        <f aca="false">IF(P941=0,0,ROUND((P941-Q941)/P941*100,2))</f>
        <v>52.55</v>
      </c>
      <c r="Y941" s="55" t="n">
        <f aca="false">IFERROR(G941-F941,"")</f>
        <v>3</v>
      </c>
      <c r="Z941" s="55" t="str">
        <f aca="false">IF(U941&lt;=0,"On Time","Late")</f>
        <v>Late</v>
      </c>
      <c r="AA941" s="55" t="str">
        <f aca="false">TEXT(E941,"yyyy-mm")</f>
        <v>2024-10</v>
      </c>
      <c r="AB941" s="55" t="n">
        <f aca="false">YEAR(E941)</f>
        <v>2024</v>
      </c>
    </row>
    <row r="942" customFormat="false" ht="15" hidden="false" customHeight="true" outlineLevel="0" collapsed="false">
      <c r="A942" s="52" t="s">
        <v>3903</v>
      </c>
      <c r="B942" s="52" t="s">
        <v>2741</v>
      </c>
      <c r="C942" s="52" t="s">
        <v>2135</v>
      </c>
      <c r="D942" s="52" t="s">
        <v>997</v>
      </c>
      <c r="E942" s="53" t="n">
        <v>45439</v>
      </c>
      <c r="F942" s="52" t="s">
        <v>2940</v>
      </c>
      <c r="G942" s="52" t="s">
        <v>2690</v>
      </c>
      <c r="H942" s="52" t="s">
        <v>21</v>
      </c>
      <c r="I942" s="52" t="s">
        <v>20</v>
      </c>
      <c r="J942" s="52" t="s">
        <v>1460</v>
      </c>
      <c r="K942" s="52" t="n">
        <v>1781</v>
      </c>
      <c r="L942" s="52" t="n">
        <v>1781</v>
      </c>
      <c r="M942" s="52" t="n">
        <v>466.37</v>
      </c>
      <c r="N942" s="52" t="n">
        <v>16.9</v>
      </c>
      <c r="O942" s="54" t="n">
        <f aca="false">ROUND(M942*(1-N942/100),2)</f>
        <v>387.55</v>
      </c>
      <c r="P942" s="54" t="n">
        <f aca="false">ROUND(O942*L942,2)</f>
        <v>690226.55</v>
      </c>
      <c r="Q942" s="52" t="n">
        <v>367290.51</v>
      </c>
      <c r="R942" s="52" t="s">
        <v>340</v>
      </c>
      <c r="S942" s="54" t="n">
        <f aca="false">IF(K942=0,0,ROUND(L942/K942*100,2))</f>
        <v>100</v>
      </c>
      <c r="T942" s="52" t="s">
        <v>566</v>
      </c>
      <c r="U942" s="52" t="s">
        <v>49</v>
      </c>
      <c r="V942" s="52" t="n">
        <v>322936.04</v>
      </c>
      <c r="W942" s="55" t="n">
        <f aca="false">P942-Q942</f>
        <v>322936.04</v>
      </c>
      <c r="X942" s="55" t="n">
        <f aca="false">IF(P942=0,0,ROUND((P942-Q942)/P942*100,2))</f>
        <v>46.79</v>
      </c>
      <c r="Y942" s="55" t="n">
        <f aca="false">IFERROR(G942-F942,"")</f>
        <v>-1</v>
      </c>
      <c r="Z942" s="55" t="str">
        <f aca="false">IF(U942&lt;=0,"On Time","Late")</f>
        <v>Late</v>
      </c>
      <c r="AA942" s="55" t="str">
        <f aca="false">TEXT(E942,"yyyy-mm")</f>
        <v>2024-05</v>
      </c>
      <c r="AB942" s="55" t="n">
        <f aca="false">YEAR(E942)</f>
        <v>2024</v>
      </c>
    </row>
    <row r="943" customFormat="false" ht="15" hidden="false" customHeight="true" outlineLevel="0" collapsed="false">
      <c r="A943" s="56" t="s">
        <v>3904</v>
      </c>
      <c r="B943" s="56" t="s">
        <v>2545</v>
      </c>
      <c r="C943" s="56" t="s">
        <v>3905</v>
      </c>
      <c r="D943" s="56" t="s">
        <v>3530</v>
      </c>
      <c r="E943" s="57" t="n">
        <v>45442</v>
      </c>
      <c r="F943" s="56" t="s">
        <v>3906</v>
      </c>
      <c r="G943" s="56" t="s">
        <v>911</v>
      </c>
      <c r="H943" s="56" t="s">
        <v>21</v>
      </c>
      <c r="I943" s="56" t="s">
        <v>14</v>
      </c>
      <c r="J943" s="56" t="s">
        <v>1305</v>
      </c>
      <c r="K943" s="56" t="n">
        <v>734</v>
      </c>
      <c r="L943" s="56" t="n">
        <v>734</v>
      </c>
      <c r="M943" s="56" t="n">
        <v>368.59</v>
      </c>
      <c r="N943" s="56" t="n">
        <v>16.6</v>
      </c>
      <c r="O943" s="54" t="n">
        <f aca="false">ROUND(M943*(1-N943/100),2)</f>
        <v>307.4</v>
      </c>
      <c r="P943" s="54" t="n">
        <f aca="false">ROUND(O943*L943,2)</f>
        <v>225631.6</v>
      </c>
      <c r="Q943" s="56" t="n">
        <v>98799.2</v>
      </c>
      <c r="R943" s="56" t="s">
        <v>396</v>
      </c>
      <c r="S943" s="54" t="n">
        <f aca="false">IF(K943=0,0,ROUND(L943/K943*100,2))</f>
        <v>100</v>
      </c>
      <c r="T943" s="56" t="s">
        <v>537</v>
      </c>
      <c r="U943" s="56" t="s">
        <v>49</v>
      </c>
      <c r="V943" s="56" t="n">
        <v>126832.4</v>
      </c>
      <c r="W943" s="55" t="n">
        <f aca="false">P943-Q943</f>
        <v>126832.4</v>
      </c>
      <c r="X943" s="55" t="n">
        <f aca="false">IF(P943=0,0,ROUND((P943-Q943)/P943*100,2))</f>
        <v>56.21</v>
      </c>
      <c r="Y943" s="55" t="n">
        <f aca="false">IFERROR(G943-F943,"")</f>
        <v>1</v>
      </c>
      <c r="Z943" s="55" t="str">
        <f aca="false">IF(U943&lt;=0,"On Time","Late")</f>
        <v>Late</v>
      </c>
      <c r="AA943" s="55" t="str">
        <f aca="false">TEXT(E943,"yyyy-mm")</f>
        <v>2024-05</v>
      </c>
      <c r="AB943" s="55" t="n">
        <f aca="false">YEAR(E943)</f>
        <v>2024</v>
      </c>
    </row>
    <row r="944" customFormat="false" ht="15" hidden="false" customHeight="true" outlineLevel="0" collapsed="false">
      <c r="A944" s="52" t="s">
        <v>3907</v>
      </c>
      <c r="B944" s="52" t="s">
        <v>3908</v>
      </c>
      <c r="C944" s="52" t="s">
        <v>3325</v>
      </c>
      <c r="D944" s="52" t="s">
        <v>2674</v>
      </c>
      <c r="E944" s="53" t="n">
        <v>45332</v>
      </c>
      <c r="F944" s="52" t="s">
        <v>2131</v>
      </c>
      <c r="G944" s="52" t="s">
        <v>2132</v>
      </c>
      <c r="H944" s="52" t="s">
        <v>21</v>
      </c>
      <c r="I944" s="52" t="s">
        <v>23</v>
      </c>
      <c r="J944" s="52" t="s">
        <v>586</v>
      </c>
      <c r="K944" s="52" t="n">
        <v>876</v>
      </c>
      <c r="L944" s="52" t="n">
        <v>876</v>
      </c>
      <c r="M944" s="52" t="n">
        <v>840.2</v>
      </c>
      <c r="N944" s="52" t="n">
        <v>5.4</v>
      </c>
      <c r="O944" s="54" t="n">
        <f aca="false">ROUND(M944*(1-N944/100),2)</f>
        <v>794.83</v>
      </c>
      <c r="P944" s="54" t="n">
        <f aca="false">ROUND(O944*L944,2)</f>
        <v>696271.08</v>
      </c>
      <c r="Q944" s="52" t="n">
        <v>281914.43</v>
      </c>
      <c r="R944" s="52" t="s">
        <v>332</v>
      </c>
      <c r="S944" s="54" t="n">
        <f aca="false">IF(K944=0,0,ROUND(L944/K944*100,2))</f>
        <v>100</v>
      </c>
      <c r="T944" s="52" t="s">
        <v>397</v>
      </c>
      <c r="U944" s="52" t="s">
        <v>46</v>
      </c>
      <c r="V944" s="52" t="n">
        <v>414356.65</v>
      </c>
      <c r="W944" s="55" t="n">
        <f aca="false">P944-Q944</f>
        <v>414356.65</v>
      </c>
      <c r="X944" s="55" t="n">
        <f aca="false">IF(P944=0,0,ROUND((P944-Q944)/P944*100,2))</f>
        <v>59.51</v>
      </c>
      <c r="Y944" s="55" t="n">
        <f aca="false">IFERROR(G944-F944,"")</f>
        <v>2</v>
      </c>
      <c r="Z944" s="55" t="str">
        <f aca="false">IF(U944&lt;=0,"On Time","Late")</f>
        <v>Late</v>
      </c>
      <c r="AA944" s="55" t="str">
        <f aca="false">TEXT(E944,"yyyy-mm")</f>
        <v>2024-02</v>
      </c>
      <c r="AB944" s="55" t="n">
        <f aca="false">YEAR(E944)</f>
        <v>2024</v>
      </c>
    </row>
    <row r="945" customFormat="false" ht="15" hidden="false" customHeight="true" outlineLevel="0" collapsed="false">
      <c r="A945" s="56" t="s">
        <v>3909</v>
      </c>
      <c r="B945" s="56" t="s">
        <v>1090</v>
      </c>
      <c r="C945" s="56" t="s">
        <v>3386</v>
      </c>
      <c r="D945" s="56" t="s">
        <v>3387</v>
      </c>
      <c r="E945" s="57" t="n">
        <v>44672</v>
      </c>
      <c r="F945" s="56" t="s">
        <v>571</v>
      </c>
      <c r="G945" s="56" t="s">
        <v>1270</v>
      </c>
      <c r="H945" s="56" t="s">
        <v>21</v>
      </c>
      <c r="I945" s="56" t="s">
        <v>20</v>
      </c>
      <c r="J945" s="56" t="s">
        <v>1346</v>
      </c>
      <c r="K945" s="56" t="n">
        <v>508</v>
      </c>
      <c r="L945" s="56" t="n">
        <v>508</v>
      </c>
      <c r="M945" s="56" t="n">
        <v>525.67</v>
      </c>
      <c r="N945" s="56" t="n">
        <v>13.4</v>
      </c>
      <c r="O945" s="54" t="n">
        <f aca="false">ROUND(M945*(1-N945/100),2)</f>
        <v>455.23</v>
      </c>
      <c r="P945" s="54" t="n">
        <f aca="false">ROUND(O945*L945,2)</f>
        <v>231256.84</v>
      </c>
      <c r="Q945" s="56" t="n">
        <v>115644.97</v>
      </c>
      <c r="R945" s="56" t="s">
        <v>340</v>
      </c>
      <c r="S945" s="54" t="n">
        <f aca="false">IF(K945=0,0,ROUND(L945/K945*100,2))</f>
        <v>100</v>
      </c>
      <c r="T945" s="56" t="s">
        <v>1479</v>
      </c>
      <c r="U945" s="56" t="s">
        <v>19</v>
      </c>
      <c r="V945" s="56" t="n">
        <v>115611.87</v>
      </c>
      <c r="W945" s="55" t="n">
        <f aca="false">P945-Q945</f>
        <v>115611.87</v>
      </c>
      <c r="X945" s="55" t="n">
        <f aca="false">IF(P945=0,0,ROUND((P945-Q945)/P945*100,2))</f>
        <v>49.99</v>
      </c>
      <c r="Y945" s="55" t="n">
        <f aca="false">IFERROR(G945-F945,"")</f>
        <v>2</v>
      </c>
      <c r="Z945" s="55" t="str">
        <f aca="false">IF(U945&lt;=0,"On Time","Late")</f>
        <v>Late</v>
      </c>
      <c r="AA945" s="55" t="str">
        <f aca="false">TEXT(E945,"yyyy-mm")</f>
        <v>2022-04</v>
      </c>
      <c r="AB945" s="55" t="n">
        <f aca="false">YEAR(E945)</f>
        <v>2022</v>
      </c>
    </row>
    <row r="946" customFormat="false" ht="15" hidden="false" customHeight="true" outlineLevel="0" collapsed="false">
      <c r="A946" s="52" t="s">
        <v>3910</v>
      </c>
      <c r="B946" s="52" t="s">
        <v>1888</v>
      </c>
      <c r="C946" s="52" t="s">
        <v>3911</v>
      </c>
      <c r="D946" s="52" t="s">
        <v>977</v>
      </c>
      <c r="E946" s="53" t="n">
        <v>44698</v>
      </c>
      <c r="F946" s="52" t="s">
        <v>3912</v>
      </c>
      <c r="G946" s="52" t="s">
        <v>3348</v>
      </c>
      <c r="H946" s="52" t="s">
        <v>18</v>
      </c>
      <c r="I946" s="52" t="s">
        <v>27</v>
      </c>
      <c r="J946" s="52" t="s">
        <v>494</v>
      </c>
      <c r="K946" s="52" t="n">
        <v>1869</v>
      </c>
      <c r="L946" s="52" t="n">
        <v>1869</v>
      </c>
      <c r="M946" s="52" t="n">
        <v>346.67</v>
      </c>
      <c r="N946" s="52" t="n">
        <v>19.3</v>
      </c>
      <c r="O946" s="54" t="n">
        <f aca="false">ROUND(M946*(1-N946/100),2)</f>
        <v>279.76</v>
      </c>
      <c r="P946" s="54" t="n">
        <f aca="false">ROUND(O946*L946,2)</f>
        <v>522871.44</v>
      </c>
      <c r="Q946" s="52" t="n">
        <v>238385.79</v>
      </c>
      <c r="R946" s="52" t="s">
        <v>340</v>
      </c>
      <c r="S946" s="54" t="n">
        <f aca="false">IF(K946=0,0,ROUND(L946/K946*100,2))</f>
        <v>100</v>
      </c>
      <c r="T946" s="52" t="s">
        <v>459</v>
      </c>
      <c r="U946" s="52" t="s">
        <v>22</v>
      </c>
      <c r="V946" s="52" t="n">
        <v>284485.65</v>
      </c>
      <c r="W946" s="55" t="n">
        <f aca="false">P946-Q946</f>
        <v>284485.65</v>
      </c>
      <c r="X946" s="55" t="n">
        <f aca="false">IF(P946=0,0,ROUND((P946-Q946)/P946*100,2))</f>
        <v>54.41</v>
      </c>
      <c r="Y946" s="55" t="n">
        <f aca="false">IFERROR(G946-F946,"")</f>
        <v>1</v>
      </c>
      <c r="Z946" s="55" t="str">
        <f aca="false">IF(U946&lt;=0,"On Time","Late")</f>
        <v>Late</v>
      </c>
      <c r="AA946" s="55" t="str">
        <f aca="false">TEXT(E946,"yyyy-mm")</f>
        <v>2022-05</v>
      </c>
      <c r="AB946" s="55" t="n">
        <f aca="false">YEAR(E946)</f>
        <v>2022</v>
      </c>
    </row>
    <row r="947" customFormat="false" ht="15" hidden="false" customHeight="true" outlineLevel="0" collapsed="false">
      <c r="A947" s="56" t="s">
        <v>3913</v>
      </c>
      <c r="B947" s="56" t="s">
        <v>1412</v>
      </c>
      <c r="C947" s="56" t="s">
        <v>2322</v>
      </c>
      <c r="D947" s="56" t="s">
        <v>1890</v>
      </c>
      <c r="E947" s="57" t="n">
        <v>45120</v>
      </c>
      <c r="F947" s="56" t="s">
        <v>3914</v>
      </c>
      <c r="G947" s="56" t="s">
        <v>2309</v>
      </c>
      <c r="H947" s="56" t="s">
        <v>21</v>
      </c>
      <c r="I947" s="56" t="s">
        <v>17</v>
      </c>
      <c r="J947" s="56" t="s">
        <v>818</v>
      </c>
      <c r="K947" s="56" t="n">
        <v>970</v>
      </c>
      <c r="L947" s="56" t="n">
        <v>970</v>
      </c>
      <c r="M947" s="56" t="n">
        <v>140.56</v>
      </c>
      <c r="N947" s="56" t="n">
        <v>3.1</v>
      </c>
      <c r="O947" s="54" t="n">
        <f aca="false">ROUND(M947*(1-N947/100),2)</f>
        <v>136.2</v>
      </c>
      <c r="P947" s="54" t="n">
        <f aca="false">ROUND(O947*L947,2)</f>
        <v>132114</v>
      </c>
      <c r="Q947" s="56" t="n">
        <v>67656.28</v>
      </c>
      <c r="R947" s="56" t="s">
        <v>340</v>
      </c>
      <c r="S947" s="54" t="n">
        <f aca="false">IF(K947=0,0,ROUND(L947/K947*100,2))</f>
        <v>100</v>
      </c>
      <c r="T947" s="56" t="s">
        <v>587</v>
      </c>
      <c r="U947" s="56" t="s">
        <v>39</v>
      </c>
      <c r="V947" s="56" t="n">
        <v>64457.72</v>
      </c>
      <c r="W947" s="55" t="n">
        <f aca="false">P947-Q947</f>
        <v>64457.72</v>
      </c>
      <c r="X947" s="55" t="n">
        <f aca="false">IF(P947=0,0,ROUND((P947-Q947)/P947*100,2))</f>
        <v>48.79</v>
      </c>
      <c r="Y947" s="55" t="n">
        <f aca="false">IFERROR(G947-F947,"")</f>
        <v>1</v>
      </c>
      <c r="Z947" s="55" t="str">
        <f aca="false">IF(U947&lt;=0,"On Time","Late")</f>
        <v>Late</v>
      </c>
      <c r="AA947" s="55" t="str">
        <f aca="false">TEXT(E947,"yyyy-mm")</f>
        <v>2023-07</v>
      </c>
      <c r="AB947" s="55" t="n">
        <f aca="false">YEAR(E947)</f>
        <v>2023</v>
      </c>
    </row>
    <row r="948" customFormat="false" ht="15" hidden="false" customHeight="true" outlineLevel="0" collapsed="false">
      <c r="A948" s="52" t="s">
        <v>3915</v>
      </c>
      <c r="B948" s="52" t="s">
        <v>3916</v>
      </c>
      <c r="C948" s="52" t="s">
        <v>1648</v>
      </c>
      <c r="D948" s="52" t="s">
        <v>2184</v>
      </c>
      <c r="E948" s="53" t="n">
        <v>45325</v>
      </c>
      <c r="F948" s="52" t="s">
        <v>1527</v>
      </c>
      <c r="G948" s="52" t="s">
        <v>394</v>
      </c>
      <c r="H948" s="52" t="s">
        <v>12</v>
      </c>
      <c r="I948" s="52" t="s">
        <v>20</v>
      </c>
      <c r="J948" s="52" t="s">
        <v>544</v>
      </c>
      <c r="K948" s="52" t="n">
        <v>363</v>
      </c>
      <c r="L948" s="52" t="n">
        <v>363</v>
      </c>
      <c r="M948" s="52" t="n">
        <v>461.5</v>
      </c>
      <c r="N948" s="52" t="n">
        <v>16.8</v>
      </c>
      <c r="O948" s="54" t="n">
        <f aca="false">ROUND(M948*(1-N948/100),2)</f>
        <v>383.97</v>
      </c>
      <c r="P948" s="54" t="n">
        <f aca="false">ROUND(O948*L948,2)</f>
        <v>139381.11</v>
      </c>
      <c r="Q948" s="52" t="n">
        <v>84710.6</v>
      </c>
      <c r="R948" s="52" t="s">
        <v>332</v>
      </c>
      <c r="S948" s="54" t="n">
        <f aca="false">IF(K948=0,0,ROUND(L948/K948*100,2))</f>
        <v>100</v>
      </c>
      <c r="T948" s="52" t="s">
        <v>1479</v>
      </c>
      <c r="U948" s="52" t="s">
        <v>46</v>
      </c>
      <c r="V948" s="52" t="n">
        <v>54670.51</v>
      </c>
      <c r="W948" s="55" t="n">
        <f aca="false">P948-Q948</f>
        <v>54670.51</v>
      </c>
      <c r="X948" s="55" t="n">
        <f aca="false">IF(P948=0,0,ROUND((P948-Q948)/P948*100,2))</f>
        <v>39.22</v>
      </c>
      <c r="Y948" s="55" t="n">
        <f aca="false">IFERROR(G948-F948,"")</f>
        <v>3</v>
      </c>
      <c r="Z948" s="55" t="str">
        <f aca="false">IF(U948&lt;=0,"On Time","Late")</f>
        <v>Late</v>
      </c>
      <c r="AA948" s="55" t="str">
        <f aca="false">TEXT(E948,"yyyy-mm")</f>
        <v>2024-02</v>
      </c>
      <c r="AB948" s="55" t="n">
        <f aca="false">YEAR(E948)</f>
        <v>2024</v>
      </c>
    </row>
    <row r="949" customFormat="false" ht="15" hidden="false" customHeight="true" outlineLevel="0" collapsed="false">
      <c r="A949" s="56" t="s">
        <v>3917</v>
      </c>
      <c r="B949" s="56" t="s">
        <v>1108</v>
      </c>
      <c r="C949" s="56" t="s">
        <v>3288</v>
      </c>
      <c r="D949" s="56" t="s">
        <v>3918</v>
      </c>
      <c r="E949" s="57" t="n">
        <v>45109</v>
      </c>
      <c r="F949" s="56" t="s">
        <v>3257</v>
      </c>
      <c r="G949" s="56" t="s">
        <v>3919</v>
      </c>
      <c r="H949" s="56" t="s">
        <v>21</v>
      </c>
      <c r="I949" s="56" t="s">
        <v>20</v>
      </c>
      <c r="J949" s="56" t="s">
        <v>602</v>
      </c>
      <c r="K949" s="56" t="n">
        <v>703</v>
      </c>
      <c r="L949" s="56" t="n">
        <v>25</v>
      </c>
      <c r="M949" s="56" t="n">
        <v>611.14</v>
      </c>
      <c r="N949" s="56" t="n">
        <v>1</v>
      </c>
      <c r="O949" s="54" t="n">
        <f aca="false">ROUND(M949*(1-N949/100),2)</f>
        <v>605.03</v>
      </c>
      <c r="P949" s="54" t="n">
        <f aca="false">ROUND(O949*L949,2)</f>
        <v>15125.75</v>
      </c>
      <c r="Q949" s="56" t="n">
        <v>9138.46</v>
      </c>
      <c r="R949" s="56" t="s">
        <v>371</v>
      </c>
      <c r="S949" s="54" t="n">
        <f aca="false">IF(K949=0,0,ROUND(L949/K949*100,2))</f>
        <v>3.56</v>
      </c>
      <c r="T949" s="56" t="s">
        <v>508</v>
      </c>
      <c r="U949" s="56" t="s">
        <v>39</v>
      </c>
      <c r="V949" s="56" t="n">
        <v>5987.29</v>
      </c>
      <c r="W949" s="55" t="n">
        <f aca="false">P949-Q949</f>
        <v>5987.29</v>
      </c>
      <c r="X949" s="55" t="n">
        <f aca="false">IF(P949=0,0,ROUND((P949-Q949)/P949*100,2))</f>
        <v>39.58</v>
      </c>
      <c r="Y949" s="55" t="n">
        <f aca="false">IFERROR(G949-F949,"")</f>
        <v>2</v>
      </c>
      <c r="Z949" s="55" t="str">
        <f aca="false">IF(U949&lt;=0,"On Time","Late")</f>
        <v>Late</v>
      </c>
      <c r="AA949" s="55" t="str">
        <f aca="false">TEXT(E949,"yyyy-mm")</f>
        <v>2023-07</v>
      </c>
      <c r="AB949" s="55" t="n">
        <f aca="false">YEAR(E949)</f>
        <v>2023</v>
      </c>
    </row>
    <row r="950" customFormat="false" ht="15" hidden="false" customHeight="true" outlineLevel="0" collapsed="false">
      <c r="A950" s="52" t="s">
        <v>3920</v>
      </c>
      <c r="B950" s="52" t="s">
        <v>2201</v>
      </c>
      <c r="C950" s="52" t="s">
        <v>1189</v>
      </c>
      <c r="D950" s="52" t="s">
        <v>1547</v>
      </c>
      <c r="E950" s="53" t="n">
        <v>45234</v>
      </c>
      <c r="F950" s="52" t="s">
        <v>1755</v>
      </c>
      <c r="G950" s="52" t="s">
        <v>378</v>
      </c>
      <c r="H950" s="52" t="s">
        <v>21</v>
      </c>
      <c r="I950" s="52" t="s">
        <v>25</v>
      </c>
      <c r="J950" s="52" t="s">
        <v>2049</v>
      </c>
      <c r="K950" s="52" t="n">
        <v>1992</v>
      </c>
      <c r="L950" s="52" t="n">
        <v>1992</v>
      </c>
      <c r="M950" s="52" t="n">
        <v>114.93</v>
      </c>
      <c r="N950" s="52" t="n">
        <v>16.9</v>
      </c>
      <c r="O950" s="54" t="n">
        <f aca="false">ROUND(M950*(1-N950/100),2)</f>
        <v>95.51</v>
      </c>
      <c r="P950" s="54" t="n">
        <f aca="false">ROUND(O950*L950,2)</f>
        <v>190255.92</v>
      </c>
      <c r="Q950" s="52" t="n">
        <v>130189.37</v>
      </c>
      <c r="R950" s="52" t="s">
        <v>340</v>
      </c>
      <c r="S950" s="54" t="n">
        <f aca="false">IF(K950=0,0,ROUND(L950/K950*100,2))</f>
        <v>100</v>
      </c>
      <c r="T950" s="52" t="s">
        <v>341</v>
      </c>
      <c r="U950" s="52" t="s">
        <v>43</v>
      </c>
      <c r="V950" s="52" t="n">
        <v>60066.55</v>
      </c>
      <c r="W950" s="55" t="n">
        <f aca="false">P950-Q950</f>
        <v>60066.55</v>
      </c>
      <c r="X950" s="55" t="n">
        <f aca="false">IF(P950=0,0,ROUND((P950-Q950)/P950*100,2))</f>
        <v>31.57</v>
      </c>
      <c r="Y950" s="55" t="n">
        <f aca="false">IFERROR(G950-F950,"")</f>
        <v>1</v>
      </c>
      <c r="Z950" s="55" t="str">
        <f aca="false">IF(U950&lt;=0,"On Time","Late")</f>
        <v>Late</v>
      </c>
      <c r="AA950" s="55" t="str">
        <f aca="false">TEXT(E950,"yyyy-mm")</f>
        <v>2023-11</v>
      </c>
      <c r="AB950" s="55" t="n">
        <f aca="false">YEAR(E950)</f>
        <v>2023</v>
      </c>
    </row>
    <row r="951" customFormat="false" ht="15" hidden="false" customHeight="true" outlineLevel="0" collapsed="false">
      <c r="A951" s="56" t="s">
        <v>3921</v>
      </c>
      <c r="B951" s="56" t="s">
        <v>2879</v>
      </c>
      <c r="C951" s="56" t="s">
        <v>3368</v>
      </c>
      <c r="D951" s="56" t="s">
        <v>2624</v>
      </c>
      <c r="E951" s="57" t="n">
        <v>44796</v>
      </c>
      <c r="F951" s="56" t="s">
        <v>3922</v>
      </c>
      <c r="G951" s="56" t="s">
        <v>3446</v>
      </c>
      <c r="H951" s="56" t="s">
        <v>15</v>
      </c>
      <c r="I951" s="56" t="s">
        <v>11</v>
      </c>
      <c r="J951" s="56" t="s">
        <v>1428</v>
      </c>
      <c r="K951" s="56" t="n">
        <v>1499</v>
      </c>
      <c r="L951" s="56" t="n">
        <v>1499</v>
      </c>
      <c r="M951" s="56" t="n">
        <v>131.16</v>
      </c>
      <c r="N951" s="56" t="n">
        <v>11</v>
      </c>
      <c r="O951" s="54" t="n">
        <f aca="false">ROUND(M951*(1-N951/100),2)</f>
        <v>116.73</v>
      </c>
      <c r="P951" s="54" t="n">
        <f aca="false">ROUND(O951*L951,2)</f>
        <v>174978.27</v>
      </c>
      <c r="Q951" s="56" t="n">
        <v>79995.06</v>
      </c>
      <c r="R951" s="56" t="s">
        <v>380</v>
      </c>
      <c r="S951" s="54" t="n">
        <f aca="false">IF(K951=0,0,ROUND(L951/K951*100,2))</f>
        <v>100</v>
      </c>
      <c r="T951" s="56" t="s">
        <v>381</v>
      </c>
      <c r="U951" s="56" t="s">
        <v>28</v>
      </c>
      <c r="V951" s="56" t="n">
        <v>94983.21</v>
      </c>
      <c r="W951" s="55" t="n">
        <f aca="false">P951-Q951</f>
        <v>94983.21</v>
      </c>
      <c r="X951" s="55" t="n">
        <f aca="false">IF(P951=0,0,ROUND((P951-Q951)/P951*100,2))</f>
        <v>54.28</v>
      </c>
      <c r="Y951" s="55" t="n">
        <f aca="false">IFERROR(G951-F951,"")</f>
        <v>3</v>
      </c>
      <c r="Z951" s="55" t="str">
        <f aca="false">IF(U951&lt;=0,"On Time","Late")</f>
        <v>Late</v>
      </c>
      <c r="AA951" s="55" t="str">
        <f aca="false">TEXT(E951,"yyyy-mm")</f>
        <v>2022-08</v>
      </c>
      <c r="AB951" s="55" t="n">
        <f aca="false">YEAR(E951)</f>
        <v>2022</v>
      </c>
    </row>
    <row r="952" customFormat="false" ht="15" hidden="false" customHeight="true" outlineLevel="0" collapsed="false">
      <c r="A952" s="52" t="s">
        <v>3923</v>
      </c>
      <c r="B952" s="52" t="s">
        <v>928</v>
      </c>
      <c r="C952" s="52" t="s">
        <v>3854</v>
      </c>
      <c r="D952" s="52" t="s">
        <v>3924</v>
      </c>
      <c r="E952" s="53" t="n">
        <v>44814</v>
      </c>
      <c r="F952" s="52" t="s">
        <v>2086</v>
      </c>
      <c r="G952" s="52" t="s">
        <v>2086</v>
      </c>
      <c r="H952" s="52" t="s">
        <v>12</v>
      </c>
      <c r="I952" s="52" t="s">
        <v>27</v>
      </c>
      <c r="J952" s="52" t="s">
        <v>671</v>
      </c>
      <c r="K952" s="52" t="n">
        <v>898</v>
      </c>
      <c r="L952" s="52" t="n">
        <v>898</v>
      </c>
      <c r="M952" s="52" t="n">
        <v>336.5</v>
      </c>
      <c r="N952" s="52" t="n">
        <v>13.7</v>
      </c>
      <c r="O952" s="54" t="n">
        <f aca="false">ROUND(M952*(1-N952/100),2)</f>
        <v>290.4</v>
      </c>
      <c r="P952" s="54" t="n">
        <f aca="false">ROUND(O952*L952,2)</f>
        <v>260779.2</v>
      </c>
      <c r="Q952" s="52" t="n">
        <v>108596.82</v>
      </c>
      <c r="R952" s="52" t="s">
        <v>340</v>
      </c>
      <c r="S952" s="54" t="n">
        <f aca="false">IF(K952=0,0,ROUND(L952/K952*100,2))</f>
        <v>100</v>
      </c>
      <c r="T952" s="52" t="s">
        <v>838</v>
      </c>
      <c r="U952" s="52" t="s">
        <v>29</v>
      </c>
      <c r="V952" s="52" t="n">
        <v>152182.38</v>
      </c>
      <c r="W952" s="55" t="n">
        <f aca="false">P952-Q952</f>
        <v>152182.38</v>
      </c>
      <c r="X952" s="55" t="n">
        <f aca="false">IF(P952=0,0,ROUND((P952-Q952)/P952*100,2))</f>
        <v>58.36</v>
      </c>
      <c r="Y952" s="55" t="n">
        <f aca="false">IFERROR(G952-F952,"")</f>
        <v>0</v>
      </c>
      <c r="Z952" s="55" t="str">
        <f aca="false">IF(U952&lt;=0,"On Time","Late")</f>
        <v>Late</v>
      </c>
      <c r="AA952" s="55" t="str">
        <f aca="false">TEXT(E952,"yyyy-mm")</f>
        <v>2022-09</v>
      </c>
      <c r="AB952" s="55" t="n">
        <f aca="false">YEAR(E952)</f>
        <v>2022</v>
      </c>
    </row>
    <row r="953" customFormat="false" ht="15" hidden="false" customHeight="true" outlineLevel="0" collapsed="false">
      <c r="A953" s="56" t="s">
        <v>3925</v>
      </c>
      <c r="B953" s="56" t="s">
        <v>1291</v>
      </c>
      <c r="C953" s="56" t="s">
        <v>2368</v>
      </c>
      <c r="D953" s="56" t="s">
        <v>3655</v>
      </c>
      <c r="E953" s="57" t="n">
        <v>45006</v>
      </c>
      <c r="F953" s="56" t="s">
        <v>1838</v>
      </c>
      <c r="G953" s="56" t="s">
        <v>2031</v>
      </c>
      <c r="H953" s="56" t="s">
        <v>9</v>
      </c>
      <c r="I953" s="56" t="s">
        <v>25</v>
      </c>
      <c r="J953" s="56" t="s">
        <v>1099</v>
      </c>
      <c r="K953" s="56" t="n">
        <v>875</v>
      </c>
      <c r="L953" s="56" t="n">
        <v>821</v>
      </c>
      <c r="M953" s="56" t="n">
        <v>933.78</v>
      </c>
      <c r="N953" s="56" t="n">
        <v>15.7</v>
      </c>
      <c r="O953" s="54" t="n">
        <f aca="false">ROUND(M953*(1-N953/100),2)</f>
        <v>787.18</v>
      </c>
      <c r="P953" s="54" t="n">
        <f aca="false">ROUND(O953*L953,2)</f>
        <v>646274.78</v>
      </c>
      <c r="Q953" s="56" t="n">
        <v>260856.58</v>
      </c>
      <c r="R953" s="56" t="s">
        <v>340</v>
      </c>
      <c r="S953" s="54" t="n">
        <f aca="false">IF(K953=0,0,ROUND(L953/K953*100,2))</f>
        <v>93.83</v>
      </c>
      <c r="T953" s="56" t="s">
        <v>428</v>
      </c>
      <c r="U953" s="56" t="s">
        <v>35</v>
      </c>
      <c r="V953" s="56" t="n">
        <v>385418.2</v>
      </c>
      <c r="W953" s="55" t="n">
        <f aca="false">P953-Q953</f>
        <v>385418.2</v>
      </c>
      <c r="X953" s="55" t="n">
        <f aca="false">IF(P953=0,0,ROUND((P953-Q953)/P953*100,2))</f>
        <v>59.64</v>
      </c>
      <c r="Y953" s="55" t="n">
        <f aca="false">IFERROR(G953-F953,"")</f>
        <v>2</v>
      </c>
      <c r="Z953" s="55" t="str">
        <f aca="false">IF(U953&lt;=0,"On Time","Late")</f>
        <v>Late</v>
      </c>
      <c r="AA953" s="55" t="str">
        <f aca="false">TEXT(E953,"yyyy-mm")</f>
        <v>2023-03</v>
      </c>
      <c r="AB953" s="55" t="n">
        <f aca="false">YEAR(E953)</f>
        <v>2023</v>
      </c>
    </row>
    <row r="954" customFormat="false" ht="15" hidden="false" customHeight="true" outlineLevel="0" collapsed="false">
      <c r="A954" s="52" t="s">
        <v>3926</v>
      </c>
      <c r="B954" s="52" t="s">
        <v>2415</v>
      </c>
      <c r="C954" s="52" t="s">
        <v>1203</v>
      </c>
      <c r="D954" s="52" t="s">
        <v>3013</v>
      </c>
      <c r="E954" s="53" t="n">
        <v>44684</v>
      </c>
      <c r="F954" s="52" t="s">
        <v>1801</v>
      </c>
      <c r="G954" s="52" t="s">
        <v>2406</v>
      </c>
      <c r="H954" s="52" t="s">
        <v>21</v>
      </c>
      <c r="I954" s="52" t="s">
        <v>17</v>
      </c>
      <c r="J954" s="52" t="s">
        <v>1285</v>
      </c>
      <c r="K954" s="52" t="n">
        <v>796</v>
      </c>
      <c r="L954" s="52" t="n">
        <v>796</v>
      </c>
      <c r="M954" s="52" t="n">
        <v>439</v>
      </c>
      <c r="N954" s="52" t="n">
        <v>18.6</v>
      </c>
      <c r="O954" s="54" t="n">
        <f aca="false">ROUND(M954*(1-N954/100),2)</f>
        <v>357.35</v>
      </c>
      <c r="P954" s="54" t="n">
        <f aca="false">ROUND(O954*L954,2)</f>
        <v>284450.6</v>
      </c>
      <c r="Q954" s="52" t="n">
        <v>133331.57</v>
      </c>
      <c r="R954" s="52" t="s">
        <v>340</v>
      </c>
      <c r="S954" s="54" t="n">
        <f aca="false">IF(K954=0,0,ROUND(L954/K954*100,2))</f>
        <v>100</v>
      </c>
      <c r="T954" s="52" t="s">
        <v>372</v>
      </c>
      <c r="U954" s="52" t="s">
        <v>22</v>
      </c>
      <c r="V954" s="52" t="n">
        <v>151119.03</v>
      </c>
      <c r="W954" s="55" t="n">
        <f aca="false">P954-Q954</f>
        <v>151119.03</v>
      </c>
      <c r="X954" s="55" t="n">
        <f aca="false">IF(P954=0,0,ROUND((P954-Q954)/P954*100,2))</f>
        <v>53.13</v>
      </c>
      <c r="Y954" s="55" t="n">
        <f aca="false">IFERROR(G954-F954,"")</f>
        <v>1</v>
      </c>
      <c r="Z954" s="55" t="str">
        <f aca="false">IF(U954&lt;=0,"On Time","Late")</f>
        <v>Late</v>
      </c>
      <c r="AA954" s="55" t="str">
        <f aca="false">TEXT(E954,"yyyy-mm")</f>
        <v>2022-05</v>
      </c>
      <c r="AB954" s="55" t="n">
        <f aca="false">YEAR(E954)</f>
        <v>2022</v>
      </c>
    </row>
    <row r="955" customFormat="false" ht="15" hidden="false" customHeight="true" outlineLevel="0" collapsed="false">
      <c r="A955" s="56" t="s">
        <v>3927</v>
      </c>
      <c r="B955" s="56" t="s">
        <v>399</v>
      </c>
      <c r="C955" s="56" t="s">
        <v>2766</v>
      </c>
      <c r="D955" s="56" t="s">
        <v>3709</v>
      </c>
      <c r="E955" s="57" t="n">
        <v>44645</v>
      </c>
      <c r="F955" s="56" t="s">
        <v>1788</v>
      </c>
      <c r="G955" s="56" t="s">
        <v>1788</v>
      </c>
      <c r="H955" s="56" t="s">
        <v>18</v>
      </c>
      <c r="I955" s="56" t="s">
        <v>11</v>
      </c>
      <c r="J955" s="56" t="s">
        <v>501</v>
      </c>
      <c r="K955" s="56" t="n">
        <v>574</v>
      </c>
      <c r="L955" s="56" t="n">
        <v>104</v>
      </c>
      <c r="M955" s="56" t="n">
        <v>665.57</v>
      </c>
      <c r="N955" s="56" t="n">
        <v>14.5</v>
      </c>
      <c r="O955" s="54" t="n">
        <f aca="false">ROUND(M955*(1-N955/100),2)</f>
        <v>569.06</v>
      </c>
      <c r="P955" s="54" t="n">
        <f aca="false">ROUND(O955*L955,2)</f>
        <v>59182.24</v>
      </c>
      <c r="Q955" s="56" t="n">
        <v>38184.3</v>
      </c>
      <c r="R955" s="56" t="s">
        <v>396</v>
      </c>
      <c r="S955" s="54" t="n">
        <f aca="false">IF(K955=0,0,ROUND(L955/K955*100,2))</f>
        <v>18.12</v>
      </c>
      <c r="T955" s="56" t="s">
        <v>420</v>
      </c>
      <c r="U955" s="56" t="s">
        <v>16</v>
      </c>
      <c r="V955" s="56" t="n">
        <v>20997.94</v>
      </c>
      <c r="W955" s="55" t="n">
        <f aca="false">P955-Q955</f>
        <v>20997.94</v>
      </c>
      <c r="X955" s="55" t="n">
        <f aca="false">IF(P955=0,0,ROUND((P955-Q955)/P955*100,2))</f>
        <v>35.48</v>
      </c>
      <c r="Y955" s="55" t="n">
        <f aca="false">IFERROR(G955-F955,"")</f>
        <v>0</v>
      </c>
      <c r="Z955" s="55" t="str">
        <f aca="false">IF(U955&lt;=0,"On Time","Late")</f>
        <v>Late</v>
      </c>
      <c r="AA955" s="55" t="str">
        <f aca="false">TEXT(E955,"yyyy-mm")</f>
        <v>2022-03</v>
      </c>
      <c r="AB955" s="55" t="n">
        <f aca="false">YEAR(E955)</f>
        <v>2022</v>
      </c>
    </row>
    <row r="956" customFormat="false" ht="15" hidden="false" customHeight="true" outlineLevel="0" collapsed="false">
      <c r="A956" s="52" t="s">
        <v>3928</v>
      </c>
      <c r="B956" s="52" t="s">
        <v>3929</v>
      </c>
      <c r="C956" s="52" t="s">
        <v>3819</v>
      </c>
      <c r="D956" s="52" t="s">
        <v>2993</v>
      </c>
      <c r="E956" s="53" t="n">
        <v>45449</v>
      </c>
      <c r="F956" s="52" t="s">
        <v>2940</v>
      </c>
      <c r="G956" s="52" t="s">
        <v>3930</v>
      </c>
      <c r="H956" s="52" t="s">
        <v>15</v>
      </c>
      <c r="I956" s="52" t="s">
        <v>23</v>
      </c>
      <c r="J956" s="52" t="s">
        <v>1379</v>
      </c>
      <c r="K956" s="52" t="n">
        <v>217</v>
      </c>
      <c r="L956" s="52" t="n">
        <v>217</v>
      </c>
      <c r="M956" s="52" t="n">
        <v>743.16</v>
      </c>
      <c r="N956" s="52" t="n">
        <v>17.3</v>
      </c>
      <c r="O956" s="54" t="n">
        <f aca="false">ROUND(M956*(1-N956/100),2)</f>
        <v>614.59</v>
      </c>
      <c r="P956" s="54" t="n">
        <f aca="false">ROUND(O956*L956,2)</f>
        <v>133366.03</v>
      </c>
      <c r="Q956" s="52" t="n">
        <v>79395.43</v>
      </c>
      <c r="R956" s="52" t="s">
        <v>380</v>
      </c>
      <c r="S956" s="54" t="n">
        <f aca="false">IF(K956=0,0,ROUND(L956/K956*100,2))</f>
        <v>100</v>
      </c>
      <c r="T956" s="52" t="s">
        <v>999</v>
      </c>
      <c r="U956" s="52" t="s">
        <v>50</v>
      </c>
      <c r="V956" s="52" t="n">
        <v>53970.6</v>
      </c>
      <c r="W956" s="55" t="n">
        <f aca="false">P956-Q956</f>
        <v>53970.6</v>
      </c>
      <c r="X956" s="55" t="n">
        <f aca="false">IF(P956=0,0,ROUND((P956-Q956)/P956*100,2))</f>
        <v>40.47</v>
      </c>
      <c r="Y956" s="55" t="n">
        <f aca="false">IFERROR(G956-F956,"")</f>
        <v>1</v>
      </c>
      <c r="Z956" s="55" t="str">
        <f aca="false">IF(U956&lt;=0,"On Time","Late")</f>
        <v>Late</v>
      </c>
      <c r="AA956" s="55" t="str">
        <f aca="false">TEXT(E956,"yyyy-mm")</f>
        <v>2024-06</v>
      </c>
      <c r="AB956" s="55" t="n">
        <f aca="false">YEAR(E956)</f>
        <v>2024</v>
      </c>
    </row>
    <row r="957" customFormat="false" ht="15" hidden="false" customHeight="true" outlineLevel="0" collapsed="false">
      <c r="A957" s="56" t="s">
        <v>3931</v>
      </c>
      <c r="B957" s="56" t="s">
        <v>2337</v>
      </c>
      <c r="C957" s="56" t="s">
        <v>3932</v>
      </c>
      <c r="D957" s="56" t="s">
        <v>3933</v>
      </c>
      <c r="E957" s="57" t="n">
        <v>44774</v>
      </c>
      <c r="F957" s="56" t="s">
        <v>1130</v>
      </c>
      <c r="G957" s="56" t="s">
        <v>1439</v>
      </c>
      <c r="H957" s="56" t="s">
        <v>15</v>
      </c>
      <c r="I957" s="56" t="s">
        <v>25</v>
      </c>
      <c r="J957" s="56" t="s">
        <v>435</v>
      </c>
      <c r="K957" s="56" t="n">
        <v>518</v>
      </c>
      <c r="L957" s="56" t="n">
        <v>518</v>
      </c>
      <c r="M957" s="56" t="n">
        <v>97.27</v>
      </c>
      <c r="N957" s="56" t="n">
        <v>17.6</v>
      </c>
      <c r="O957" s="54" t="n">
        <f aca="false">ROUND(M957*(1-N957/100),2)</f>
        <v>80.15</v>
      </c>
      <c r="P957" s="54" t="n">
        <f aca="false">ROUND(O957*L957,2)</f>
        <v>41517.7</v>
      </c>
      <c r="Q957" s="56" t="n">
        <v>21214.52</v>
      </c>
      <c r="R957" s="56" t="s">
        <v>371</v>
      </c>
      <c r="S957" s="54" t="n">
        <f aca="false">IF(K957=0,0,ROUND(L957/K957*100,2))</f>
        <v>100</v>
      </c>
      <c r="T957" s="56" t="s">
        <v>516</v>
      </c>
      <c r="U957" s="56" t="s">
        <v>28</v>
      </c>
      <c r="V957" s="56" t="n">
        <v>20303.18</v>
      </c>
      <c r="W957" s="55" t="n">
        <f aca="false">P957-Q957</f>
        <v>20303.18</v>
      </c>
      <c r="X957" s="55" t="n">
        <f aca="false">IF(P957=0,0,ROUND((P957-Q957)/P957*100,2))</f>
        <v>48.9</v>
      </c>
      <c r="Y957" s="55" t="n">
        <f aca="false">IFERROR(G957-F957,"")</f>
        <v>3</v>
      </c>
      <c r="Z957" s="55" t="str">
        <f aca="false">IF(U957&lt;=0,"On Time","Late")</f>
        <v>Late</v>
      </c>
      <c r="AA957" s="55" t="str">
        <f aca="false">TEXT(E957,"yyyy-mm")</f>
        <v>2022-08</v>
      </c>
      <c r="AB957" s="55" t="n">
        <f aca="false">YEAR(E957)</f>
        <v>2022</v>
      </c>
    </row>
    <row r="958" customFormat="false" ht="15" hidden="false" customHeight="true" outlineLevel="0" collapsed="false">
      <c r="A958" s="52" t="s">
        <v>3934</v>
      </c>
      <c r="B958" s="52" t="s">
        <v>3935</v>
      </c>
      <c r="C958" s="52" t="s">
        <v>3069</v>
      </c>
      <c r="D958" s="52" t="s">
        <v>2400</v>
      </c>
      <c r="E958" s="53" t="n">
        <v>45401</v>
      </c>
      <c r="F958" s="52" t="s">
        <v>1487</v>
      </c>
      <c r="G958" s="52" t="s">
        <v>792</v>
      </c>
      <c r="H958" s="52" t="s">
        <v>21</v>
      </c>
      <c r="I958" s="52" t="s">
        <v>20</v>
      </c>
      <c r="J958" s="52" t="s">
        <v>1305</v>
      </c>
      <c r="K958" s="52" t="n">
        <v>1947</v>
      </c>
      <c r="L958" s="52" t="n">
        <v>1947</v>
      </c>
      <c r="M958" s="52" t="n">
        <v>481.82</v>
      </c>
      <c r="N958" s="52" t="n">
        <v>10.7</v>
      </c>
      <c r="O958" s="54" t="n">
        <f aca="false">ROUND(M958*(1-N958/100),2)</f>
        <v>430.27</v>
      </c>
      <c r="P958" s="54" t="n">
        <f aca="false">ROUND(O958*L958,2)</f>
        <v>837735.69</v>
      </c>
      <c r="Q958" s="52" t="n">
        <v>578692.29</v>
      </c>
      <c r="R958" s="52" t="s">
        <v>340</v>
      </c>
      <c r="S958" s="54" t="n">
        <f aca="false">IF(K958=0,0,ROUND(L958/K958*100,2))</f>
        <v>100</v>
      </c>
      <c r="T958" s="52" t="s">
        <v>799</v>
      </c>
      <c r="U958" s="52" t="s">
        <v>48</v>
      </c>
      <c r="V958" s="52" t="n">
        <v>259043.4</v>
      </c>
      <c r="W958" s="55" t="n">
        <f aca="false">P958-Q958</f>
        <v>259043.4</v>
      </c>
      <c r="X958" s="55" t="n">
        <f aca="false">IF(P958=0,0,ROUND((P958-Q958)/P958*100,2))</f>
        <v>30.92</v>
      </c>
      <c r="Y958" s="55" t="n">
        <f aca="false">IFERROR(G958-F958,"")</f>
        <v>2</v>
      </c>
      <c r="Z958" s="55" t="str">
        <f aca="false">IF(U958&lt;=0,"On Time","Late")</f>
        <v>Late</v>
      </c>
      <c r="AA958" s="55" t="str">
        <f aca="false">TEXT(E958,"yyyy-mm")</f>
        <v>2024-04</v>
      </c>
      <c r="AB958" s="55" t="n">
        <f aca="false">YEAR(E958)</f>
        <v>2024</v>
      </c>
    </row>
    <row r="959" customFormat="false" ht="15" hidden="false" customHeight="true" outlineLevel="0" collapsed="false">
      <c r="A959" s="56" t="s">
        <v>3936</v>
      </c>
      <c r="B959" s="56" t="s">
        <v>1400</v>
      </c>
      <c r="C959" s="56" t="s">
        <v>3937</v>
      </c>
      <c r="D959" s="56" t="s">
        <v>3938</v>
      </c>
      <c r="E959" s="57" t="n">
        <v>45461</v>
      </c>
      <c r="F959" s="56" t="s">
        <v>924</v>
      </c>
      <c r="G959" s="56" t="s">
        <v>924</v>
      </c>
      <c r="H959" s="56" t="s">
        <v>21</v>
      </c>
      <c r="I959" s="56" t="s">
        <v>11</v>
      </c>
      <c r="J959" s="56" t="s">
        <v>689</v>
      </c>
      <c r="K959" s="56" t="n">
        <v>675</v>
      </c>
      <c r="L959" s="56" t="n">
        <v>675</v>
      </c>
      <c r="M959" s="56" t="n">
        <v>520</v>
      </c>
      <c r="N959" s="56" t="n">
        <v>17</v>
      </c>
      <c r="O959" s="54" t="n">
        <f aca="false">ROUND(M959*(1-N959/100),2)</f>
        <v>431.6</v>
      </c>
      <c r="P959" s="54" t="n">
        <f aca="false">ROUND(O959*L959,2)</f>
        <v>291330</v>
      </c>
      <c r="Q959" s="56" t="n">
        <v>159501.39</v>
      </c>
      <c r="R959" s="56" t="s">
        <v>340</v>
      </c>
      <c r="S959" s="54" t="n">
        <f aca="false">IF(K959=0,0,ROUND(L959/K959*100,2))</f>
        <v>100</v>
      </c>
      <c r="T959" s="56" t="s">
        <v>683</v>
      </c>
      <c r="U959" s="56" t="s">
        <v>50</v>
      </c>
      <c r="V959" s="56" t="n">
        <v>131828.61</v>
      </c>
      <c r="W959" s="55" t="n">
        <f aca="false">P959-Q959</f>
        <v>131828.61</v>
      </c>
      <c r="X959" s="55" t="n">
        <f aca="false">IF(P959=0,0,ROUND((P959-Q959)/P959*100,2))</f>
        <v>45.25</v>
      </c>
      <c r="Y959" s="55" t="n">
        <f aca="false">IFERROR(G959-F959,"")</f>
        <v>0</v>
      </c>
      <c r="Z959" s="55" t="str">
        <f aca="false">IF(U959&lt;=0,"On Time","Late")</f>
        <v>Late</v>
      </c>
      <c r="AA959" s="55" t="str">
        <f aca="false">TEXT(E959,"yyyy-mm")</f>
        <v>2024-06</v>
      </c>
      <c r="AB959" s="55" t="n">
        <f aca="false">YEAR(E959)</f>
        <v>2024</v>
      </c>
    </row>
    <row r="960" customFormat="false" ht="15" hidden="false" customHeight="true" outlineLevel="0" collapsed="false">
      <c r="A960" s="52" t="s">
        <v>3939</v>
      </c>
      <c r="B960" s="52" t="s">
        <v>1738</v>
      </c>
      <c r="C960" s="52" t="s">
        <v>761</v>
      </c>
      <c r="D960" s="52" t="s">
        <v>3940</v>
      </c>
      <c r="E960" s="53" t="n">
        <v>45079</v>
      </c>
      <c r="F960" s="52" t="s">
        <v>1160</v>
      </c>
      <c r="G960" s="52" t="s">
        <v>3941</v>
      </c>
      <c r="H960" s="52" t="s">
        <v>12</v>
      </c>
      <c r="I960" s="52" t="s">
        <v>11</v>
      </c>
      <c r="J960" s="52" t="s">
        <v>1066</v>
      </c>
      <c r="K960" s="52" t="n">
        <v>686</v>
      </c>
      <c r="L960" s="52" t="n">
        <v>686</v>
      </c>
      <c r="M960" s="52" t="n">
        <v>196.64</v>
      </c>
      <c r="N960" s="52" t="n">
        <v>12.6</v>
      </c>
      <c r="O960" s="54" t="n">
        <f aca="false">ROUND(M960*(1-N960/100),2)</f>
        <v>171.86</v>
      </c>
      <c r="P960" s="54" t="n">
        <f aca="false">ROUND(O960*L960,2)</f>
        <v>117895.96</v>
      </c>
      <c r="Q960" s="52" t="n">
        <v>47333.44</v>
      </c>
      <c r="R960" s="52" t="s">
        <v>340</v>
      </c>
      <c r="S960" s="54" t="n">
        <f aca="false">IF(K960=0,0,ROUND(L960/K960*100,2))</f>
        <v>100</v>
      </c>
      <c r="T960" s="52" t="s">
        <v>1016</v>
      </c>
      <c r="U960" s="52" t="s">
        <v>38</v>
      </c>
      <c r="V960" s="52" t="n">
        <v>70562.52</v>
      </c>
      <c r="W960" s="55" t="n">
        <f aca="false">P960-Q960</f>
        <v>70562.52</v>
      </c>
      <c r="X960" s="55" t="n">
        <f aca="false">IF(P960=0,0,ROUND((P960-Q960)/P960*100,2))</f>
        <v>59.85</v>
      </c>
      <c r="Y960" s="55" t="n">
        <f aca="false">IFERROR(G960-F960,"")</f>
        <v>3</v>
      </c>
      <c r="Z960" s="55" t="str">
        <f aca="false">IF(U960&lt;=0,"On Time","Late")</f>
        <v>Late</v>
      </c>
      <c r="AA960" s="55" t="str">
        <f aca="false">TEXT(E960,"yyyy-mm")</f>
        <v>2023-06</v>
      </c>
      <c r="AB960" s="55" t="n">
        <f aca="false">YEAR(E960)</f>
        <v>2023</v>
      </c>
    </row>
    <row r="961" customFormat="false" ht="15" hidden="false" customHeight="true" outlineLevel="0" collapsed="false">
      <c r="A961" s="56" t="s">
        <v>3942</v>
      </c>
      <c r="B961" s="56" t="s">
        <v>3882</v>
      </c>
      <c r="C961" s="56" t="s">
        <v>3943</v>
      </c>
      <c r="D961" s="56" t="s">
        <v>2520</v>
      </c>
      <c r="E961" s="57" t="n">
        <v>44688</v>
      </c>
      <c r="F961" s="56" t="s">
        <v>3600</v>
      </c>
      <c r="G961" s="56" t="s">
        <v>3600</v>
      </c>
      <c r="H961" s="56" t="s">
        <v>21</v>
      </c>
      <c r="I961" s="56" t="s">
        <v>14</v>
      </c>
      <c r="J961" s="56" t="s">
        <v>664</v>
      </c>
      <c r="K961" s="56" t="n">
        <v>683</v>
      </c>
      <c r="L961" s="56" t="n">
        <v>683</v>
      </c>
      <c r="M961" s="56" t="n">
        <v>833.34</v>
      </c>
      <c r="N961" s="56" t="n">
        <v>5.2</v>
      </c>
      <c r="O961" s="54" t="n">
        <f aca="false">ROUND(M961*(1-N961/100),2)</f>
        <v>790.01</v>
      </c>
      <c r="P961" s="54" t="n">
        <f aca="false">ROUND(O961*L961,2)</f>
        <v>539576.83</v>
      </c>
      <c r="Q961" s="56" t="n">
        <v>234368.2</v>
      </c>
      <c r="R961" s="56" t="s">
        <v>396</v>
      </c>
      <c r="S961" s="54" t="n">
        <f aca="false">IF(K961=0,0,ROUND(L961/K961*100,2))</f>
        <v>100</v>
      </c>
      <c r="T961" s="56" t="s">
        <v>885</v>
      </c>
      <c r="U961" s="56" t="s">
        <v>22</v>
      </c>
      <c r="V961" s="56" t="n">
        <v>305208.63</v>
      </c>
      <c r="W961" s="55" t="n">
        <f aca="false">P961-Q961</f>
        <v>305208.63</v>
      </c>
      <c r="X961" s="55" t="n">
        <f aca="false">IF(P961=0,0,ROUND((P961-Q961)/P961*100,2))</f>
        <v>56.56</v>
      </c>
      <c r="Y961" s="55" t="n">
        <f aca="false">IFERROR(G961-F961,"")</f>
        <v>0</v>
      </c>
      <c r="Z961" s="55" t="str">
        <f aca="false">IF(U961&lt;=0,"On Time","Late")</f>
        <v>Late</v>
      </c>
      <c r="AA961" s="55" t="str">
        <f aca="false">TEXT(E961,"yyyy-mm")</f>
        <v>2022-05</v>
      </c>
      <c r="AB961" s="55" t="n">
        <f aca="false">YEAR(E961)</f>
        <v>2022</v>
      </c>
    </row>
    <row r="962" customFormat="false" ht="15" hidden="false" customHeight="true" outlineLevel="0" collapsed="false">
      <c r="A962" s="52" t="s">
        <v>3944</v>
      </c>
      <c r="B962" s="52" t="s">
        <v>1524</v>
      </c>
      <c r="C962" s="52" t="s">
        <v>3945</v>
      </c>
      <c r="D962" s="52" t="s">
        <v>3946</v>
      </c>
      <c r="E962" s="53" t="n">
        <v>44868</v>
      </c>
      <c r="F962" s="52" t="s">
        <v>3947</v>
      </c>
      <c r="G962" s="52" t="s">
        <v>3528</v>
      </c>
      <c r="H962" s="52" t="s">
        <v>21</v>
      </c>
      <c r="I962" s="52" t="s">
        <v>11</v>
      </c>
      <c r="J962" s="52" t="s">
        <v>758</v>
      </c>
      <c r="K962" s="52" t="n">
        <v>800</v>
      </c>
      <c r="L962" s="52" t="n">
        <v>800</v>
      </c>
      <c r="M962" s="52" t="n">
        <v>921.33</v>
      </c>
      <c r="N962" s="52" t="n">
        <v>0.6</v>
      </c>
      <c r="O962" s="54" t="n">
        <f aca="false">ROUND(M962*(1-N962/100),2)</f>
        <v>915.8</v>
      </c>
      <c r="P962" s="54" t="n">
        <f aca="false">ROUND(O962*L962,2)</f>
        <v>732640</v>
      </c>
      <c r="Q962" s="52" t="n">
        <v>390770.33</v>
      </c>
      <c r="R962" s="52" t="s">
        <v>340</v>
      </c>
      <c r="S962" s="54" t="n">
        <f aca="false">IF(K962=0,0,ROUND(L962/K962*100,2))</f>
        <v>100</v>
      </c>
      <c r="T962" s="52" t="s">
        <v>999</v>
      </c>
      <c r="U962" s="52" t="s">
        <v>31</v>
      </c>
      <c r="V962" s="52" t="n">
        <v>341869.67</v>
      </c>
      <c r="W962" s="55" t="n">
        <f aca="false">P962-Q962</f>
        <v>341869.67</v>
      </c>
      <c r="X962" s="55" t="n">
        <f aca="false">IF(P962=0,0,ROUND((P962-Q962)/P962*100,2))</f>
        <v>46.66</v>
      </c>
      <c r="Y962" s="55" t="n">
        <f aca="false">IFERROR(G962-F962,"")</f>
        <v>-1</v>
      </c>
      <c r="Z962" s="55" t="str">
        <f aca="false">IF(U962&lt;=0,"On Time","Late")</f>
        <v>Late</v>
      </c>
      <c r="AA962" s="55" t="str">
        <f aca="false">TEXT(E962,"yyyy-mm")</f>
        <v>2022-11</v>
      </c>
      <c r="AB962" s="55" t="n">
        <f aca="false">YEAR(E962)</f>
        <v>2022</v>
      </c>
    </row>
    <row r="963" customFormat="false" ht="15" hidden="false" customHeight="true" outlineLevel="0" collapsed="false">
      <c r="A963" s="56" t="s">
        <v>3948</v>
      </c>
      <c r="B963" s="56" t="s">
        <v>2098</v>
      </c>
      <c r="C963" s="56" t="s">
        <v>1994</v>
      </c>
      <c r="D963" s="56" t="s">
        <v>2147</v>
      </c>
      <c r="E963" s="57" t="n">
        <v>44761</v>
      </c>
      <c r="F963" s="56" t="s">
        <v>3557</v>
      </c>
      <c r="G963" s="56" t="s">
        <v>1236</v>
      </c>
      <c r="H963" s="56" t="s">
        <v>18</v>
      </c>
      <c r="I963" s="56" t="s">
        <v>17</v>
      </c>
      <c r="J963" s="56" t="s">
        <v>778</v>
      </c>
      <c r="K963" s="56" t="n">
        <v>74</v>
      </c>
      <c r="L963" s="56" t="n">
        <v>74</v>
      </c>
      <c r="M963" s="56" t="n">
        <v>788.6</v>
      </c>
      <c r="N963" s="56" t="n">
        <v>17.9</v>
      </c>
      <c r="O963" s="54" t="n">
        <f aca="false">ROUND(M963*(1-N963/100),2)</f>
        <v>647.44</v>
      </c>
      <c r="P963" s="54" t="n">
        <f aca="false">ROUND(O963*L963,2)</f>
        <v>47910.56</v>
      </c>
      <c r="Q963" s="56" t="n">
        <v>20756.94</v>
      </c>
      <c r="R963" s="56" t="s">
        <v>396</v>
      </c>
      <c r="S963" s="54" t="n">
        <f aca="false">IF(K963=0,0,ROUND(L963/K963*100,2))</f>
        <v>100</v>
      </c>
      <c r="T963" s="56" t="s">
        <v>690</v>
      </c>
      <c r="U963" s="56" t="s">
        <v>26</v>
      </c>
      <c r="V963" s="56" t="n">
        <v>27153.62</v>
      </c>
      <c r="W963" s="55" t="n">
        <f aca="false">P963-Q963</f>
        <v>27153.62</v>
      </c>
      <c r="X963" s="55" t="n">
        <f aca="false">IF(P963=0,0,ROUND((P963-Q963)/P963*100,2))</f>
        <v>56.68</v>
      </c>
      <c r="Y963" s="55" t="n">
        <f aca="false">IFERROR(G963-F963,"")</f>
        <v>2</v>
      </c>
      <c r="Z963" s="55" t="str">
        <f aca="false">IF(U963&lt;=0,"On Time","Late")</f>
        <v>Late</v>
      </c>
      <c r="AA963" s="55" t="str">
        <f aca="false">TEXT(E963,"yyyy-mm")</f>
        <v>2022-07</v>
      </c>
      <c r="AB963" s="55" t="n">
        <f aca="false">YEAR(E963)</f>
        <v>2022</v>
      </c>
    </row>
    <row r="964" customFormat="false" ht="15" hidden="false" customHeight="true" outlineLevel="0" collapsed="false">
      <c r="A964" s="52" t="s">
        <v>3949</v>
      </c>
      <c r="B964" s="52" t="s">
        <v>3950</v>
      </c>
      <c r="C964" s="52" t="s">
        <v>3459</v>
      </c>
      <c r="D964" s="52" t="s">
        <v>1425</v>
      </c>
      <c r="E964" s="53" t="n">
        <v>45080</v>
      </c>
      <c r="F964" s="52" t="s">
        <v>1512</v>
      </c>
      <c r="G964" s="52" t="s">
        <v>1512</v>
      </c>
      <c r="H964" s="52" t="s">
        <v>15</v>
      </c>
      <c r="I964" s="52" t="s">
        <v>27</v>
      </c>
      <c r="J964" s="52" t="s">
        <v>1325</v>
      </c>
      <c r="K964" s="52" t="n">
        <v>16</v>
      </c>
      <c r="L964" s="52" t="n">
        <v>16</v>
      </c>
      <c r="M964" s="52" t="n">
        <v>649.9</v>
      </c>
      <c r="N964" s="52" t="n">
        <v>5.5</v>
      </c>
      <c r="O964" s="54" t="n">
        <f aca="false">ROUND(M964*(1-N964/100),2)</f>
        <v>614.16</v>
      </c>
      <c r="P964" s="54" t="n">
        <f aca="false">ROUND(O964*L964,2)</f>
        <v>9826.56</v>
      </c>
      <c r="Q964" s="52" t="n">
        <v>5315.93</v>
      </c>
      <c r="R964" s="52" t="s">
        <v>380</v>
      </c>
      <c r="S964" s="54" t="n">
        <f aca="false">IF(K964=0,0,ROUND(L964/K964*100,2))</f>
        <v>100</v>
      </c>
      <c r="T964" s="52" t="s">
        <v>537</v>
      </c>
      <c r="U964" s="52" t="s">
        <v>38</v>
      </c>
      <c r="V964" s="52" t="n">
        <v>4510.63</v>
      </c>
      <c r="W964" s="55" t="n">
        <f aca="false">P964-Q964</f>
        <v>4510.63</v>
      </c>
      <c r="X964" s="55" t="n">
        <f aca="false">IF(P964=0,0,ROUND((P964-Q964)/P964*100,2))</f>
        <v>45.9</v>
      </c>
      <c r="Y964" s="55" t="n">
        <f aca="false">IFERROR(G964-F964,"")</f>
        <v>0</v>
      </c>
      <c r="Z964" s="55" t="str">
        <f aca="false">IF(U964&lt;=0,"On Time","Late")</f>
        <v>Late</v>
      </c>
      <c r="AA964" s="55" t="str">
        <f aca="false">TEXT(E964,"yyyy-mm")</f>
        <v>2023-06</v>
      </c>
      <c r="AB964" s="55" t="n">
        <f aca="false">YEAR(E964)</f>
        <v>2023</v>
      </c>
    </row>
    <row r="965" customFormat="false" ht="15" hidden="false" customHeight="true" outlineLevel="0" collapsed="false">
      <c r="A965" s="56" t="s">
        <v>3951</v>
      </c>
      <c r="B965" s="56" t="s">
        <v>673</v>
      </c>
      <c r="C965" s="56" t="s">
        <v>2890</v>
      </c>
      <c r="D965" s="56" t="s">
        <v>3773</v>
      </c>
      <c r="E965" s="57" t="n">
        <v>44739</v>
      </c>
      <c r="F965" s="56" t="s">
        <v>3253</v>
      </c>
      <c r="G965" s="56" t="s">
        <v>3253</v>
      </c>
      <c r="H965" s="56" t="s">
        <v>9</v>
      </c>
      <c r="I965" s="56" t="s">
        <v>27</v>
      </c>
      <c r="J965" s="56" t="s">
        <v>501</v>
      </c>
      <c r="K965" s="56" t="n">
        <v>141</v>
      </c>
      <c r="L965" s="56" t="n">
        <v>141</v>
      </c>
      <c r="M965" s="56" t="n">
        <v>789.04</v>
      </c>
      <c r="N965" s="56" t="n">
        <v>1.5</v>
      </c>
      <c r="O965" s="54" t="n">
        <f aca="false">ROUND(M965*(1-N965/100),2)</f>
        <v>777.2</v>
      </c>
      <c r="P965" s="54" t="n">
        <f aca="false">ROUND(O965*L965,2)</f>
        <v>109585.2</v>
      </c>
      <c r="Q965" s="56" t="n">
        <v>61104.86</v>
      </c>
      <c r="R965" s="56" t="s">
        <v>371</v>
      </c>
      <c r="S965" s="54" t="n">
        <f aca="false">IF(K965=0,0,ROUND(L965/K965*100,2))</f>
        <v>100</v>
      </c>
      <c r="T965" s="56" t="s">
        <v>999</v>
      </c>
      <c r="U965" s="56" t="s">
        <v>24</v>
      </c>
      <c r="V965" s="56" t="n">
        <v>48480.34</v>
      </c>
      <c r="W965" s="55" t="n">
        <f aca="false">P965-Q965</f>
        <v>48480.34</v>
      </c>
      <c r="X965" s="55" t="n">
        <f aca="false">IF(P965=0,0,ROUND((P965-Q965)/P965*100,2))</f>
        <v>44.24</v>
      </c>
      <c r="Y965" s="55" t="n">
        <f aca="false">IFERROR(G965-F965,"")</f>
        <v>0</v>
      </c>
      <c r="Z965" s="55" t="str">
        <f aca="false">IF(U965&lt;=0,"On Time","Late")</f>
        <v>Late</v>
      </c>
      <c r="AA965" s="55" t="str">
        <f aca="false">TEXT(E965,"yyyy-mm")</f>
        <v>2022-06</v>
      </c>
      <c r="AB965" s="55" t="n">
        <f aca="false">YEAR(E965)</f>
        <v>2022</v>
      </c>
    </row>
    <row r="966" customFormat="false" ht="15" hidden="false" customHeight="true" outlineLevel="0" collapsed="false">
      <c r="A966" s="52" t="s">
        <v>3952</v>
      </c>
      <c r="B966" s="52" t="s">
        <v>3264</v>
      </c>
      <c r="C966" s="52" t="s">
        <v>864</v>
      </c>
      <c r="D966" s="52" t="s">
        <v>3103</v>
      </c>
      <c r="E966" s="53" t="n">
        <v>44915</v>
      </c>
      <c r="F966" s="52" t="s">
        <v>2543</v>
      </c>
      <c r="G966" s="52" t="s">
        <v>1009</v>
      </c>
      <c r="H966" s="52" t="s">
        <v>21</v>
      </c>
      <c r="I966" s="52" t="s">
        <v>11</v>
      </c>
      <c r="J966" s="52" t="s">
        <v>458</v>
      </c>
      <c r="K966" s="52" t="n">
        <v>842</v>
      </c>
      <c r="L966" s="52" t="n">
        <v>842</v>
      </c>
      <c r="M966" s="52" t="n">
        <v>106.65</v>
      </c>
      <c r="N966" s="52" t="n">
        <v>16.1</v>
      </c>
      <c r="O966" s="54" t="n">
        <f aca="false">ROUND(M966*(1-N966/100),2)</f>
        <v>89.48</v>
      </c>
      <c r="P966" s="54" t="n">
        <f aca="false">ROUND(O966*L966,2)</f>
        <v>75342.16</v>
      </c>
      <c r="Q966" s="52" t="n">
        <v>42391.14</v>
      </c>
      <c r="R966" s="52" t="s">
        <v>340</v>
      </c>
      <c r="S966" s="54" t="n">
        <f aca="false">IF(K966=0,0,ROUND(L966/K966*100,2))</f>
        <v>100</v>
      </c>
      <c r="T966" s="52" t="s">
        <v>885</v>
      </c>
      <c r="U966" s="52" t="s">
        <v>32</v>
      </c>
      <c r="V966" s="52" t="n">
        <v>32951.02</v>
      </c>
      <c r="W966" s="55" t="n">
        <f aca="false">P966-Q966</f>
        <v>32951.02</v>
      </c>
      <c r="X966" s="55" t="n">
        <f aca="false">IF(P966=0,0,ROUND((P966-Q966)/P966*100,2))</f>
        <v>43.74</v>
      </c>
      <c r="Y966" s="55" t="n">
        <f aca="false">IFERROR(G966-F966,"")</f>
        <v>-1</v>
      </c>
      <c r="Z966" s="55" t="str">
        <f aca="false">IF(U966&lt;=0,"On Time","Late")</f>
        <v>Late</v>
      </c>
      <c r="AA966" s="55" t="str">
        <f aca="false">TEXT(E966,"yyyy-mm")</f>
        <v>2022-12</v>
      </c>
      <c r="AB966" s="55" t="n">
        <f aca="false">YEAR(E966)</f>
        <v>2022</v>
      </c>
    </row>
    <row r="967" customFormat="false" ht="15" hidden="false" customHeight="true" outlineLevel="0" collapsed="false">
      <c r="A967" s="56" t="s">
        <v>3953</v>
      </c>
      <c r="B967" s="56" t="s">
        <v>733</v>
      </c>
      <c r="C967" s="56" t="s">
        <v>1932</v>
      </c>
      <c r="D967" s="56" t="s">
        <v>3954</v>
      </c>
      <c r="E967" s="57" t="n">
        <v>44780</v>
      </c>
      <c r="F967" s="56" t="s">
        <v>3261</v>
      </c>
      <c r="G967" s="56" t="s">
        <v>1491</v>
      </c>
      <c r="H967" s="56" t="s">
        <v>15</v>
      </c>
      <c r="I967" s="56" t="s">
        <v>23</v>
      </c>
      <c r="J967" s="56" t="s">
        <v>602</v>
      </c>
      <c r="K967" s="56" t="n">
        <v>1891</v>
      </c>
      <c r="L967" s="56" t="n">
        <v>1891</v>
      </c>
      <c r="M967" s="56" t="n">
        <v>432.51</v>
      </c>
      <c r="N967" s="56" t="n">
        <v>14.9</v>
      </c>
      <c r="O967" s="54" t="n">
        <f aca="false">ROUND(M967*(1-N967/100),2)</f>
        <v>368.07</v>
      </c>
      <c r="P967" s="54" t="n">
        <f aca="false">ROUND(O967*L967,2)</f>
        <v>696020.37</v>
      </c>
      <c r="Q967" s="56" t="n">
        <v>384288.03</v>
      </c>
      <c r="R967" s="56" t="s">
        <v>396</v>
      </c>
      <c r="S967" s="54" t="n">
        <f aca="false">IF(K967=0,0,ROUND(L967/K967*100,2))</f>
        <v>100</v>
      </c>
      <c r="T967" s="56" t="s">
        <v>683</v>
      </c>
      <c r="U967" s="56" t="s">
        <v>28</v>
      </c>
      <c r="V967" s="56" t="n">
        <v>311732.34</v>
      </c>
      <c r="W967" s="55" t="n">
        <f aca="false">P967-Q967</f>
        <v>311732.34</v>
      </c>
      <c r="X967" s="55" t="n">
        <f aca="false">IF(P967=0,0,ROUND((P967-Q967)/P967*100,2))</f>
        <v>44.79</v>
      </c>
      <c r="Y967" s="55" t="n">
        <f aca="false">IFERROR(G967-F967,"")</f>
        <v>2</v>
      </c>
      <c r="Z967" s="55" t="str">
        <f aca="false">IF(U967&lt;=0,"On Time","Late")</f>
        <v>Late</v>
      </c>
      <c r="AA967" s="55" t="str">
        <f aca="false">TEXT(E967,"yyyy-mm")</f>
        <v>2022-08</v>
      </c>
      <c r="AB967" s="55" t="n">
        <f aca="false">YEAR(E967)</f>
        <v>2022</v>
      </c>
    </row>
    <row r="968" customFormat="false" ht="15" hidden="false" customHeight="true" outlineLevel="0" collapsed="false">
      <c r="A968" s="52" t="s">
        <v>3955</v>
      </c>
      <c r="B968" s="52" t="s">
        <v>2001</v>
      </c>
      <c r="C968" s="52" t="s">
        <v>3114</v>
      </c>
      <c r="D968" s="52" t="s">
        <v>3956</v>
      </c>
      <c r="E968" s="53" t="n">
        <v>45133</v>
      </c>
      <c r="F968" s="52" t="s">
        <v>1747</v>
      </c>
      <c r="G968" s="52" t="s">
        <v>1748</v>
      </c>
      <c r="H968" s="52" t="s">
        <v>18</v>
      </c>
      <c r="I968" s="52" t="s">
        <v>17</v>
      </c>
      <c r="J968" s="52" t="s">
        <v>641</v>
      </c>
      <c r="K968" s="52" t="n">
        <v>1625</v>
      </c>
      <c r="L968" s="52" t="n">
        <v>1625</v>
      </c>
      <c r="M968" s="52" t="n">
        <v>729.78</v>
      </c>
      <c r="N968" s="52" t="n">
        <v>3.8</v>
      </c>
      <c r="O968" s="54" t="n">
        <f aca="false">ROUND(M968*(1-N968/100),2)</f>
        <v>702.05</v>
      </c>
      <c r="P968" s="54" t="n">
        <f aca="false">ROUND(O968*L968,2)</f>
        <v>1140831.25</v>
      </c>
      <c r="Q968" s="52" t="n">
        <v>471701.09</v>
      </c>
      <c r="R968" s="52" t="s">
        <v>332</v>
      </c>
      <c r="S968" s="54" t="n">
        <f aca="false">IF(K968=0,0,ROUND(L968/K968*100,2))</f>
        <v>100</v>
      </c>
      <c r="T968" s="52" t="s">
        <v>805</v>
      </c>
      <c r="U968" s="52" t="s">
        <v>39</v>
      </c>
      <c r="V968" s="52" t="n">
        <v>669130.16</v>
      </c>
      <c r="W968" s="55" t="n">
        <f aca="false">P968-Q968</f>
        <v>669130.16</v>
      </c>
      <c r="X968" s="55" t="n">
        <f aca="false">IF(P968=0,0,ROUND((P968-Q968)/P968*100,2))</f>
        <v>58.65</v>
      </c>
      <c r="Y968" s="55" t="n">
        <f aca="false">IFERROR(G968-F968,"")</f>
        <v>3</v>
      </c>
      <c r="Z968" s="55" t="str">
        <f aca="false">IF(U968&lt;=0,"On Time","Late")</f>
        <v>Late</v>
      </c>
      <c r="AA968" s="55" t="str">
        <f aca="false">TEXT(E968,"yyyy-mm")</f>
        <v>2023-07</v>
      </c>
      <c r="AB968" s="55" t="n">
        <f aca="false">YEAR(E968)</f>
        <v>2023</v>
      </c>
    </row>
    <row r="969" customFormat="false" ht="15" hidden="false" customHeight="true" outlineLevel="0" collapsed="false">
      <c r="A969" s="56" t="s">
        <v>3957</v>
      </c>
      <c r="B969" s="56" t="s">
        <v>2516</v>
      </c>
      <c r="C969" s="56" t="s">
        <v>1308</v>
      </c>
      <c r="D969" s="56" t="s">
        <v>3096</v>
      </c>
      <c r="E969" s="57" t="n">
        <v>44709</v>
      </c>
      <c r="F969" s="56" t="s">
        <v>3958</v>
      </c>
      <c r="G969" s="56" t="s">
        <v>3788</v>
      </c>
      <c r="H969" s="56" t="s">
        <v>15</v>
      </c>
      <c r="I969" s="56" t="s">
        <v>14</v>
      </c>
      <c r="J969" s="56" t="s">
        <v>664</v>
      </c>
      <c r="K969" s="56" t="n">
        <v>303</v>
      </c>
      <c r="L969" s="56" t="n">
        <v>303</v>
      </c>
      <c r="M969" s="56" t="n">
        <v>863.58</v>
      </c>
      <c r="N969" s="56" t="n">
        <v>18.8</v>
      </c>
      <c r="O969" s="54" t="n">
        <f aca="false">ROUND(M969*(1-N969/100),2)</f>
        <v>701.23</v>
      </c>
      <c r="P969" s="54" t="n">
        <f aca="false">ROUND(O969*L969,2)</f>
        <v>212472.69</v>
      </c>
      <c r="Q969" s="56" t="n">
        <v>113756.19</v>
      </c>
      <c r="R969" s="56" t="s">
        <v>380</v>
      </c>
      <c r="S969" s="54" t="n">
        <f aca="false">IF(K969=0,0,ROUND(L969/K969*100,2))</f>
        <v>100</v>
      </c>
      <c r="T969" s="56" t="s">
        <v>475</v>
      </c>
      <c r="U969" s="56" t="s">
        <v>22</v>
      </c>
      <c r="V969" s="56" t="n">
        <v>98716.5</v>
      </c>
      <c r="W969" s="55" t="n">
        <f aca="false">P969-Q969</f>
        <v>98716.5</v>
      </c>
      <c r="X969" s="55" t="n">
        <f aca="false">IF(P969=0,0,ROUND((P969-Q969)/P969*100,2))</f>
        <v>46.46</v>
      </c>
      <c r="Y969" s="55" t="n">
        <f aca="false">IFERROR(G969-F969,"")</f>
        <v>-1</v>
      </c>
      <c r="Z969" s="55" t="str">
        <f aca="false">IF(U969&lt;=0,"On Time","Late")</f>
        <v>Late</v>
      </c>
      <c r="AA969" s="55" t="str">
        <f aca="false">TEXT(E969,"yyyy-mm")</f>
        <v>2022-05</v>
      </c>
      <c r="AB969" s="55" t="n">
        <f aca="false">YEAR(E969)</f>
        <v>2022</v>
      </c>
    </row>
    <row r="970" customFormat="false" ht="15" hidden="false" customHeight="true" outlineLevel="0" collapsed="false">
      <c r="A970" s="52" t="s">
        <v>3959</v>
      </c>
      <c r="B970" s="52" t="s">
        <v>3960</v>
      </c>
      <c r="C970" s="52" t="s">
        <v>3961</v>
      </c>
      <c r="D970" s="52" t="s">
        <v>3962</v>
      </c>
      <c r="E970" s="53" t="n">
        <v>44957</v>
      </c>
      <c r="F970" s="52" t="s">
        <v>329</v>
      </c>
      <c r="G970" s="52" t="s">
        <v>330</v>
      </c>
      <c r="H970" s="52" t="s">
        <v>15</v>
      </c>
      <c r="I970" s="52" t="s">
        <v>23</v>
      </c>
      <c r="J970" s="52" t="s">
        <v>1028</v>
      </c>
      <c r="K970" s="52" t="n">
        <v>29</v>
      </c>
      <c r="L970" s="52" t="n">
        <v>29</v>
      </c>
      <c r="M970" s="52" t="n">
        <v>820.93</v>
      </c>
      <c r="N970" s="52" t="n">
        <v>6.4</v>
      </c>
      <c r="O970" s="54" t="n">
        <f aca="false">ROUND(M970*(1-N970/100),2)</f>
        <v>768.39</v>
      </c>
      <c r="P970" s="54" t="n">
        <f aca="false">ROUND(O970*L970,2)</f>
        <v>22283.31</v>
      </c>
      <c r="Q970" s="52" t="n">
        <v>15192.92</v>
      </c>
      <c r="R970" s="52" t="s">
        <v>396</v>
      </c>
      <c r="S970" s="54" t="n">
        <f aca="false">IF(K970=0,0,ROUND(L970/K970*100,2))</f>
        <v>100</v>
      </c>
      <c r="T970" s="52" t="s">
        <v>412</v>
      </c>
      <c r="U970" s="52" t="s">
        <v>33</v>
      </c>
      <c r="V970" s="52" t="n">
        <v>7090.39</v>
      </c>
      <c r="W970" s="55" t="n">
        <f aca="false">P970-Q970</f>
        <v>7090.39</v>
      </c>
      <c r="X970" s="55" t="n">
        <f aca="false">IF(P970=0,0,ROUND((P970-Q970)/P970*100,2))</f>
        <v>31.82</v>
      </c>
      <c r="Y970" s="55" t="n">
        <f aca="false">IFERROR(G970-F970,"")</f>
        <v>3</v>
      </c>
      <c r="Z970" s="55" t="str">
        <f aca="false">IF(U970&lt;=0,"On Time","Late")</f>
        <v>Late</v>
      </c>
      <c r="AA970" s="55" t="str">
        <f aca="false">TEXT(E970,"yyyy-mm")</f>
        <v>2023-01</v>
      </c>
      <c r="AB970" s="55" t="n">
        <f aca="false">YEAR(E970)</f>
        <v>2023</v>
      </c>
    </row>
    <row r="971" customFormat="false" ht="15" hidden="false" customHeight="true" outlineLevel="0" collapsed="false">
      <c r="A971" s="56" t="s">
        <v>3963</v>
      </c>
      <c r="B971" s="56" t="s">
        <v>1245</v>
      </c>
      <c r="C971" s="56" t="s">
        <v>2766</v>
      </c>
      <c r="D971" s="56" t="s">
        <v>3791</v>
      </c>
      <c r="E971" s="57" t="n">
        <v>45123</v>
      </c>
      <c r="F971" s="56" t="s">
        <v>1243</v>
      </c>
      <c r="G971" s="56" t="s">
        <v>3541</v>
      </c>
      <c r="H971" s="56" t="s">
        <v>9</v>
      </c>
      <c r="I971" s="56" t="s">
        <v>25</v>
      </c>
      <c r="J971" s="56" t="s">
        <v>664</v>
      </c>
      <c r="K971" s="56" t="n">
        <v>1432</v>
      </c>
      <c r="L971" s="56" t="n">
        <v>1432</v>
      </c>
      <c r="M971" s="56" t="n">
        <v>673.18</v>
      </c>
      <c r="N971" s="56" t="n">
        <v>12.5</v>
      </c>
      <c r="O971" s="54" t="n">
        <f aca="false">ROUND(M971*(1-N971/100),2)</f>
        <v>589.03</v>
      </c>
      <c r="P971" s="54" t="n">
        <f aca="false">ROUND(O971*L971,2)</f>
        <v>843490.96</v>
      </c>
      <c r="Q971" s="56" t="n">
        <v>371392.96</v>
      </c>
      <c r="R971" s="56" t="s">
        <v>340</v>
      </c>
      <c r="S971" s="54" t="n">
        <f aca="false">IF(K971=0,0,ROUND(L971/K971*100,2))</f>
        <v>100</v>
      </c>
      <c r="T971" s="56" t="s">
        <v>690</v>
      </c>
      <c r="U971" s="56" t="s">
        <v>39</v>
      </c>
      <c r="V971" s="56" t="n">
        <v>472098</v>
      </c>
      <c r="W971" s="55" t="n">
        <f aca="false">P971-Q971</f>
        <v>472098</v>
      </c>
      <c r="X971" s="55" t="n">
        <f aca="false">IF(P971=0,0,ROUND((P971-Q971)/P971*100,2))</f>
        <v>55.97</v>
      </c>
      <c r="Y971" s="55" t="n">
        <f aca="false">IFERROR(G971-F971,"")</f>
        <v>1</v>
      </c>
      <c r="Z971" s="55" t="str">
        <f aca="false">IF(U971&lt;=0,"On Time","Late")</f>
        <v>Late</v>
      </c>
      <c r="AA971" s="55" t="str">
        <f aca="false">TEXT(E971,"yyyy-mm")</f>
        <v>2023-07</v>
      </c>
      <c r="AB971" s="55" t="n">
        <f aca="false">YEAR(E971)</f>
        <v>2023</v>
      </c>
    </row>
    <row r="972" customFormat="false" ht="15" hidden="false" customHeight="true" outlineLevel="0" collapsed="false">
      <c r="A972" s="52" t="s">
        <v>3964</v>
      </c>
      <c r="B972" s="52" t="s">
        <v>3965</v>
      </c>
      <c r="C972" s="52" t="s">
        <v>3226</v>
      </c>
      <c r="D972" s="52" t="s">
        <v>3359</v>
      </c>
      <c r="E972" s="53" t="n">
        <v>44728</v>
      </c>
      <c r="F972" s="52" t="s">
        <v>877</v>
      </c>
      <c r="G972" s="52" t="s">
        <v>877</v>
      </c>
      <c r="H972" s="52" t="s">
        <v>21</v>
      </c>
      <c r="I972" s="52" t="s">
        <v>25</v>
      </c>
      <c r="J972" s="52" t="s">
        <v>544</v>
      </c>
      <c r="K972" s="52" t="n">
        <v>1592</v>
      </c>
      <c r="L972" s="52" t="n">
        <v>1592</v>
      </c>
      <c r="M972" s="52" t="n">
        <v>835.59</v>
      </c>
      <c r="N972" s="52" t="n">
        <v>18.5</v>
      </c>
      <c r="O972" s="54" t="n">
        <f aca="false">ROUND(M972*(1-N972/100),2)</f>
        <v>681.01</v>
      </c>
      <c r="P972" s="54" t="n">
        <f aca="false">ROUND(O972*L972,2)</f>
        <v>1084167.92</v>
      </c>
      <c r="Q972" s="52" t="n">
        <v>677834.94</v>
      </c>
      <c r="R972" s="52" t="s">
        <v>332</v>
      </c>
      <c r="S972" s="54" t="n">
        <f aca="false">IF(K972=0,0,ROUND(L972/K972*100,2))</f>
        <v>100</v>
      </c>
      <c r="T972" s="52" t="s">
        <v>1046</v>
      </c>
      <c r="U972" s="52" t="s">
        <v>24</v>
      </c>
      <c r="V972" s="52" t="n">
        <v>406332.98</v>
      </c>
      <c r="W972" s="55" t="n">
        <f aca="false">P972-Q972</f>
        <v>406332.98</v>
      </c>
      <c r="X972" s="55" t="n">
        <f aca="false">IF(P972=0,0,ROUND((P972-Q972)/P972*100,2))</f>
        <v>37.48</v>
      </c>
      <c r="Y972" s="55" t="n">
        <f aca="false">IFERROR(G972-F972,"")</f>
        <v>0</v>
      </c>
      <c r="Z972" s="55" t="str">
        <f aca="false">IF(U972&lt;=0,"On Time","Late")</f>
        <v>Late</v>
      </c>
      <c r="AA972" s="55" t="str">
        <f aca="false">TEXT(E972,"yyyy-mm")</f>
        <v>2022-06</v>
      </c>
      <c r="AB972" s="55" t="n">
        <f aca="false">YEAR(E972)</f>
        <v>2022</v>
      </c>
    </row>
    <row r="973" customFormat="false" ht="15" hidden="false" customHeight="true" outlineLevel="0" collapsed="false">
      <c r="A973" s="56" t="s">
        <v>3966</v>
      </c>
      <c r="B973" s="56" t="s">
        <v>807</v>
      </c>
      <c r="C973" s="56" t="s">
        <v>2209</v>
      </c>
      <c r="D973" s="56" t="s">
        <v>2290</v>
      </c>
      <c r="E973" s="57" t="n">
        <v>45306</v>
      </c>
      <c r="F973" s="56" t="s">
        <v>3967</v>
      </c>
      <c r="G973" s="56" t="s">
        <v>3968</v>
      </c>
      <c r="H973" s="56" t="s">
        <v>21</v>
      </c>
      <c r="I973" s="56" t="s">
        <v>27</v>
      </c>
      <c r="J973" s="56" t="s">
        <v>634</v>
      </c>
      <c r="K973" s="56" t="n">
        <v>1761</v>
      </c>
      <c r="L973" s="56" t="n">
        <v>1761</v>
      </c>
      <c r="M973" s="56" t="n">
        <v>687.35</v>
      </c>
      <c r="N973" s="56" t="n">
        <v>6.5</v>
      </c>
      <c r="O973" s="54" t="n">
        <f aca="false">ROUND(M973*(1-N973/100),2)</f>
        <v>642.67</v>
      </c>
      <c r="P973" s="54" t="n">
        <f aca="false">ROUND(O973*L973,2)</f>
        <v>1131741.87</v>
      </c>
      <c r="Q973" s="56" t="n">
        <v>577826.3</v>
      </c>
      <c r="R973" s="56" t="s">
        <v>332</v>
      </c>
      <c r="S973" s="54" t="n">
        <f aca="false">IF(K973=0,0,ROUND(L973/K973*100,2))</f>
        <v>100</v>
      </c>
      <c r="T973" s="56" t="s">
        <v>690</v>
      </c>
      <c r="U973" s="56" t="s">
        <v>45</v>
      </c>
      <c r="V973" s="56" t="n">
        <v>553915.57</v>
      </c>
      <c r="W973" s="55" t="n">
        <f aca="false">P973-Q973</f>
        <v>553915.57</v>
      </c>
      <c r="X973" s="55" t="n">
        <f aca="false">IF(P973=0,0,ROUND((P973-Q973)/P973*100,2))</f>
        <v>48.94</v>
      </c>
      <c r="Y973" s="55" t="n">
        <f aca="false">IFERROR(G973-F973,"")</f>
        <v>2</v>
      </c>
      <c r="Z973" s="55" t="str">
        <f aca="false">IF(U973&lt;=0,"On Time","Late")</f>
        <v>Late</v>
      </c>
      <c r="AA973" s="55" t="str">
        <f aca="false">TEXT(E973,"yyyy-mm")</f>
        <v>2024-01</v>
      </c>
      <c r="AB973" s="55" t="n">
        <f aca="false">YEAR(E973)</f>
        <v>2024</v>
      </c>
    </row>
    <row r="974" customFormat="false" ht="15" hidden="false" customHeight="true" outlineLevel="0" collapsed="false">
      <c r="A974" s="52" t="s">
        <v>3969</v>
      </c>
      <c r="B974" s="52" t="s">
        <v>2984</v>
      </c>
      <c r="C974" s="52" t="s">
        <v>3970</v>
      </c>
      <c r="D974" s="52" t="s">
        <v>2671</v>
      </c>
      <c r="E974" s="53" t="n">
        <v>45073</v>
      </c>
      <c r="F974" s="52" t="s">
        <v>1948</v>
      </c>
      <c r="G974" s="52" t="s">
        <v>1949</v>
      </c>
      <c r="H974" s="52" t="s">
        <v>18</v>
      </c>
      <c r="I974" s="52" t="s">
        <v>14</v>
      </c>
      <c r="J974" s="52" t="s">
        <v>718</v>
      </c>
      <c r="K974" s="52" t="n">
        <v>842</v>
      </c>
      <c r="L974" s="52" t="n">
        <v>842</v>
      </c>
      <c r="M974" s="52" t="n">
        <v>996.95</v>
      </c>
      <c r="N974" s="52" t="n">
        <v>9.6</v>
      </c>
      <c r="O974" s="54" t="n">
        <f aca="false">ROUND(M974*(1-N974/100),2)</f>
        <v>901.24</v>
      </c>
      <c r="P974" s="54" t="n">
        <f aca="false">ROUND(O974*L974,2)</f>
        <v>758844.08</v>
      </c>
      <c r="Q974" s="52" t="n">
        <v>310390.81</v>
      </c>
      <c r="R974" s="52" t="s">
        <v>332</v>
      </c>
      <c r="S974" s="54" t="n">
        <f aca="false">IF(K974=0,0,ROUND(L974/K974*100,2))</f>
        <v>100</v>
      </c>
      <c r="T974" s="52" t="s">
        <v>696</v>
      </c>
      <c r="U974" s="52" t="s">
        <v>37</v>
      </c>
      <c r="V974" s="52" t="n">
        <v>448453.27</v>
      </c>
      <c r="W974" s="55" t="n">
        <f aca="false">P974-Q974</f>
        <v>448453.27</v>
      </c>
      <c r="X974" s="55" t="n">
        <f aca="false">IF(P974=0,0,ROUND((P974-Q974)/P974*100,2))</f>
        <v>59.1</v>
      </c>
      <c r="Y974" s="55" t="n">
        <f aca="false">IFERROR(G974-F974,"")</f>
        <v>1</v>
      </c>
      <c r="Z974" s="55" t="str">
        <f aca="false">IF(U974&lt;=0,"On Time","Late")</f>
        <v>Late</v>
      </c>
      <c r="AA974" s="55" t="str">
        <f aca="false">TEXT(E974,"yyyy-mm")</f>
        <v>2023-05</v>
      </c>
      <c r="AB974" s="55" t="n">
        <f aca="false">YEAR(E974)</f>
        <v>2023</v>
      </c>
    </row>
    <row r="975" customFormat="false" ht="15" hidden="false" customHeight="true" outlineLevel="0" collapsed="false">
      <c r="A975" s="56" t="s">
        <v>3971</v>
      </c>
      <c r="B975" s="56" t="s">
        <v>3479</v>
      </c>
      <c r="C975" s="56" t="s">
        <v>2975</v>
      </c>
      <c r="D975" s="56" t="s">
        <v>1649</v>
      </c>
      <c r="E975" s="57" t="n">
        <v>45576</v>
      </c>
      <c r="F975" s="56" t="s">
        <v>750</v>
      </c>
      <c r="G975" s="56" t="s">
        <v>3972</v>
      </c>
      <c r="H975" s="56" t="s">
        <v>12</v>
      </c>
      <c r="I975" s="56" t="s">
        <v>14</v>
      </c>
      <c r="J975" s="56" t="s">
        <v>778</v>
      </c>
      <c r="K975" s="56" t="n">
        <v>370</v>
      </c>
      <c r="L975" s="56" t="n">
        <v>370</v>
      </c>
      <c r="M975" s="56" t="n">
        <v>479.69</v>
      </c>
      <c r="N975" s="56" t="n">
        <v>19.1</v>
      </c>
      <c r="O975" s="54" t="n">
        <f aca="false">ROUND(M975*(1-N975/100),2)</f>
        <v>388.07</v>
      </c>
      <c r="P975" s="54" t="n">
        <f aca="false">ROUND(O975*L975,2)</f>
        <v>143585.9</v>
      </c>
      <c r="Q975" s="56" t="n">
        <v>99468.95</v>
      </c>
      <c r="R975" s="56" t="s">
        <v>380</v>
      </c>
      <c r="S975" s="54" t="n">
        <f aca="false">IF(K975=0,0,ROUND(L975/K975*100,2))</f>
        <v>100</v>
      </c>
      <c r="T975" s="56" t="s">
        <v>397</v>
      </c>
      <c r="U975" s="56" t="s">
        <v>54</v>
      </c>
      <c r="V975" s="56" t="n">
        <v>44116.95</v>
      </c>
      <c r="W975" s="55" t="n">
        <f aca="false">P975-Q975</f>
        <v>44116.95</v>
      </c>
      <c r="X975" s="55" t="n">
        <f aca="false">IF(P975=0,0,ROUND((P975-Q975)/P975*100,2))</f>
        <v>30.73</v>
      </c>
      <c r="Y975" s="55" t="n">
        <f aca="false">IFERROR(G975-F975,"")</f>
        <v>-1</v>
      </c>
      <c r="Z975" s="55" t="str">
        <f aca="false">IF(U975&lt;=0,"On Time","Late")</f>
        <v>Late</v>
      </c>
      <c r="AA975" s="55" t="str">
        <f aca="false">TEXT(E975,"yyyy-mm")</f>
        <v>2024-10</v>
      </c>
      <c r="AB975" s="55" t="n">
        <f aca="false">YEAR(E975)</f>
        <v>2024</v>
      </c>
    </row>
    <row r="976" customFormat="false" ht="15" hidden="false" customHeight="true" outlineLevel="0" collapsed="false">
      <c r="A976" s="52" t="s">
        <v>3973</v>
      </c>
      <c r="B976" s="52" t="s">
        <v>753</v>
      </c>
      <c r="C976" s="52" t="s">
        <v>366</v>
      </c>
      <c r="D976" s="52" t="s">
        <v>3974</v>
      </c>
      <c r="E976" s="53" t="n">
        <v>45454</v>
      </c>
      <c r="F976" s="52" t="s">
        <v>3750</v>
      </c>
      <c r="G976" s="52" t="s">
        <v>3112</v>
      </c>
      <c r="H976" s="52" t="s">
        <v>18</v>
      </c>
      <c r="I976" s="52" t="s">
        <v>20</v>
      </c>
      <c r="J976" s="52" t="s">
        <v>671</v>
      </c>
      <c r="K976" s="52" t="n">
        <v>1755</v>
      </c>
      <c r="L976" s="52" t="n">
        <v>1755</v>
      </c>
      <c r="M976" s="52" t="n">
        <v>970.39</v>
      </c>
      <c r="N976" s="52" t="n">
        <v>18</v>
      </c>
      <c r="O976" s="54" t="n">
        <f aca="false">ROUND(M976*(1-N976/100),2)</f>
        <v>795.72</v>
      </c>
      <c r="P976" s="54" t="n">
        <f aca="false">ROUND(O976*L976,2)</f>
        <v>1396488.6</v>
      </c>
      <c r="Q976" s="52" t="n">
        <v>846949.52</v>
      </c>
      <c r="R976" s="52" t="s">
        <v>332</v>
      </c>
      <c r="S976" s="54" t="n">
        <f aca="false">IF(K976=0,0,ROUND(L976/K976*100,2))</f>
        <v>100</v>
      </c>
      <c r="T976" s="52" t="s">
        <v>420</v>
      </c>
      <c r="U976" s="52" t="s">
        <v>50</v>
      </c>
      <c r="V976" s="52" t="n">
        <v>549539.08</v>
      </c>
      <c r="W976" s="55" t="n">
        <f aca="false">P976-Q976</f>
        <v>549539.08</v>
      </c>
      <c r="X976" s="55" t="n">
        <f aca="false">IF(P976=0,0,ROUND((P976-Q976)/P976*100,2))</f>
        <v>39.35</v>
      </c>
      <c r="Y976" s="55" t="n">
        <f aca="false">IFERROR(G976-F976,"")</f>
        <v>2</v>
      </c>
      <c r="Z976" s="55" t="str">
        <f aca="false">IF(U976&lt;=0,"On Time","Late")</f>
        <v>Late</v>
      </c>
      <c r="AA976" s="55" t="str">
        <f aca="false">TEXT(E976,"yyyy-mm")</f>
        <v>2024-06</v>
      </c>
      <c r="AB976" s="55" t="n">
        <f aca="false">YEAR(E976)</f>
        <v>2024</v>
      </c>
    </row>
    <row r="977" customFormat="false" ht="15" hidden="false" customHeight="true" outlineLevel="0" collapsed="false">
      <c r="A977" s="56" t="s">
        <v>3975</v>
      </c>
      <c r="B977" s="56" t="s">
        <v>2182</v>
      </c>
      <c r="C977" s="56" t="s">
        <v>3976</v>
      </c>
      <c r="D977" s="56" t="s">
        <v>3977</v>
      </c>
      <c r="E977" s="57" t="n">
        <v>45105</v>
      </c>
      <c r="F977" s="56" t="s">
        <v>1877</v>
      </c>
      <c r="G977" s="56" t="s">
        <v>952</v>
      </c>
      <c r="H977" s="56" t="s">
        <v>12</v>
      </c>
      <c r="I977" s="56" t="s">
        <v>14</v>
      </c>
      <c r="J977" s="56" t="s">
        <v>1310</v>
      </c>
      <c r="K977" s="56" t="n">
        <v>552</v>
      </c>
      <c r="L977" s="56" t="n">
        <v>552</v>
      </c>
      <c r="M977" s="56" t="n">
        <v>571.94</v>
      </c>
      <c r="N977" s="56" t="n">
        <v>1.2</v>
      </c>
      <c r="O977" s="54" t="n">
        <f aca="false">ROUND(M977*(1-N977/100),2)</f>
        <v>565.08</v>
      </c>
      <c r="P977" s="54" t="n">
        <f aca="false">ROUND(O977*L977,2)</f>
        <v>311924.16</v>
      </c>
      <c r="Q977" s="56" t="n">
        <v>183768.61</v>
      </c>
      <c r="R977" s="56" t="s">
        <v>332</v>
      </c>
      <c r="S977" s="54" t="n">
        <f aca="false">IF(K977=0,0,ROUND(L977/K977*100,2))</f>
        <v>100</v>
      </c>
      <c r="T977" s="56" t="s">
        <v>452</v>
      </c>
      <c r="U977" s="56" t="s">
        <v>38</v>
      </c>
      <c r="V977" s="56" t="n">
        <v>128155.55</v>
      </c>
      <c r="W977" s="55" t="n">
        <f aca="false">P977-Q977</f>
        <v>128155.55</v>
      </c>
      <c r="X977" s="55" t="n">
        <f aca="false">IF(P977=0,0,ROUND((P977-Q977)/P977*100,2))</f>
        <v>41.09</v>
      </c>
      <c r="Y977" s="55" t="n">
        <f aca="false">IFERROR(G977-F977,"")</f>
        <v>1</v>
      </c>
      <c r="Z977" s="55" t="str">
        <f aca="false">IF(U977&lt;=0,"On Time","Late")</f>
        <v>Late</v>
      </c>
      <c r="AA977" s="55" t="str">
        <f aca="false">TEXT(E977,"yyyy-mm")</f>
        <v>2023-06</v>
      </c>
      <c r="AB977" s="55" t="n">
        <f aca="false">YEAR(E977)</f>
        <v>2023</v>
      </c>
    </row>
    <row r="978" customFormat="false" ht="15" hidden="false" customHeight="true" outlineLevel="0" collapsed="false">
      <c r="A978" s="52" t="s">
        <v>3978</v>
      </c>
      <c r="B978" s="52" t="s">
        <v>2712</v>
      </c>
      <c r="C978" s="52" t="s">
        <v>2660</v>
      </c>
      <c r="D978" s="52" t="s">
        <v>3717</v>
      </c>
      <c r="E978" s="53" t="n">
        <v>45051</v>
      </c>
      <c r="F978" s="52" t="s">
        <v>3584</v>
      </c>
      <c r="G978" s="52" t="s">
        <v>3584</v>
      </c>
      <c r="H978" s="52" t="s">
        <v>15</v>
      </c>
      <c r="I978" s="52" t="s">
        <v>20</v>
      </c>
      <c r="J978" s="52" t="s">
        <v>2635</v>
      </c>
      <c r="K978" s="52" t="n">
        <v>1089</v>
      </c>
      <c r="L978" s="52" t="n">
        <v>1089</v>
      </c>
      <c r="M978" s="52" t="n">
        <v>937.73</v>
      </c>
      <c r="N978" s="52" t="n">
        <v>19.4</v>
      </c>
      <c r="O978" s="54" t="n">
        <f aca="false">ROUND(M978*(1-N978/100),2)</f>
        <v>755.81</v>
      </c>
      <c r="P978" s="54" t="n">
        <f aca="false">ROUND(O978*L978,2)</f>
        <v>823077.09</v>
      </c>
      <c r="Q978" s="52" t="n">
        <v>556686.51</v>
      </c>
      <c r="R978" s="52" t="s">
        <v>396</v>
      </c>
      <c r="S978" s="54" t="n">
        <f aca="false">IF(K978=0,0,ROUND(L978/K978*100,2))</f>
        <v>100</v>
      </c>
      <c r="T978" s="52" t="s">
        <v>363</v>
      </c>
      <c r="U978" s="52" t="s">
        <v>37</v>
      </c>
      <c r="V978" s="52" t="n">
        <v>266390.58</v>
      </c>
      <c r="W978" s="55" t="n">
        <f aca="false">P978-Q978</f>
        <v>266390.58</v>
      </c>
      <c r="X978" s="55" t="n">
        <f aca="false">IF(P978=0,0,ROUND((P978-Q978)/P978*100,2))</f>
        <v>32.37</v>
      </c>
      <c r="Y978" s="55" t="n">
        <f aca="false">IFERROR(G978-F978,"")</f>
        <v>0</v>
      </c>
      <c r="Z978" s="55" t="str">
        <f aca="false">IF(U978&lt;=0,"On Time","Late")</f>
        <v>Late</v>
      </c>
      <c r="AA978" s="55" t="str">
        <f aca="false">TEXT(E978,"yyyy-mm")</f>
        <v>2023-05</v>
      </c>
      <c r="AB978" s="55" t="n">
        <f aca="false">YEAR(E978)</f>
        <v>2023</v>
      </c>
    </row>
    <row r="979" customFormat="false" ht="15" hidden="false" customHeight="true" outlineLevel="0" collapsed="false">
      <c r="A979" s="56" t="s">
        <v>3979</v>
      </c>
      <c r="B979" s="56" t="s">
        <v>1529</v>
      </c>
      <c r="C979" s="56" t="s">
        <v>3980</v>
      </c>
      <c r="D979" s="56" t="s">
        <v>3981</v>
      </c>
      <c r="E979" s="57" t="n">
        <v>45651</v>
      </c>
      <c r="F979" s="56" t="s">
        <v>3724</v>
      </c>
      <c r="G979" s="56" t="s">
        <v>2929</v>
      </c>
      <c r="H979" s="56" t="s">
        <v>21</v>
      </c>
      <c r="I979" s="56" t="s">
        <v>27</v>
      </c>
      <c r="J979" s="56" t="s">
        <v>953</v>
      </c>
      <c r="K979" s="56" t="n">
        <v>204</v>
      </c>
      <c r="L979" s="56" t="n">
        <v>204</v>
      </c>
      <c r="M979" s="56" t="n">
        <v>338.5</v>
      </c>
      <c r="N979" s="56" t="n">
        <v>4.2</v>
      </c>
      <c r="O979" s="54" t="n">
        <f aca="false">ROUND(M979*(1-N979/100),2)</f>
        <v>324.28</v>
      </c>
      <c r="P979" s="54" t="n">
        <f aca="false">ROUND(O979*L979,2)</f>
        <v>66153.12</v>
      </c>
      <c r="Q979" s="56" t="n">
        <v>34691.23</v>
      </c>
      <c r="R979" s="56" t="s">
        <v>396</v>
      </c>
      <c r="S979" s="54" t="n">
        <f aca="false">IF(K979=0,0,ROUND(L979/K979*100,2))</f>
        <v>100</v>
      </c>
      <c r="T979" s="56" t="s">
        <v>436</v>
      </c>
      <c r="U979" s="56" t="s">
        <v>56</v>
      </c>
      <c r="V979" s="56" t="n">
        <v>31461.89</v>
      </c>
      <c r="W979" s="55" t="n">
        <f aca="false">P979-Q979</f>
        <v>31461.89</v>
      </c>
      <c r="X979" s="55" t="n">
        <f aca="false">IF(P979=0,0,ROUND((P979-Q979)/P979*100,2))</f>
        <v>47.56</v>
      </c>
      <c r="Y979" s="55" t="n">
        <f aca="false">IFERROR(G979-F979,"")</f>
        <v>1</v>
      </c>
      <c r="Z979" s="55" t="str">
        <f aca="false">IF(U979&lt;=0,"On Time","Late")</f>
        <v>Late</v>
      </c>
      <c r="AA979" s="55" t="str">
        <f aca="false">TEXT(E979,"yyyy-mm")</f>
        <v>2024-12</v>
      </c>
      <c r="AB979" s="55" t="n">
        <f aca="false">YEAR(E979)</f>
        <v>2024</v>
      </c>
    </row>
    <row r="980" customFormat="false" ht="15" hidden="false" customHeight="true" outlineLevel="0" collapsed="false">
      <c r="A980" s="52" t="s">
        <v>3982</v>
      </c>
      <c r="B980" s="52" t="s">
        <v>3983</v>
      </c>
      <c r="C980" s="52" t="s">
        <v>336</v>
      </c>
      <c r="D980" s="52" t="s">
        <v>3984</v>
      </c>
      <c r="E980" s="53" t="n">
        <v>45158</v>
      </c>
      <c r="F980" s="52" t="s">
        <v>1916</v>
      </c>
      <c r="G980" s="52" t="s">
        <v>1915</v>
      </c>
      <c r="H980" s="52" t="s">
        <v>9</v>
      </c>
      <c r="I980" s="52" t="s">
        <v>20</v>
      </c>
      <c r="J980" s="52" t="s">
        <v>395</v>
      </c>
      <c r="K980" s="52" t="n">
        <v>1764</v>
      </c>
      <c r="L980" s="52" t="n">
        <v>1764</v>
      </c>
      <c r="M980" s="52" t="n">
        <v>690.61</v>
      </c>
      <c r="N980" s="52" t="n">
        <v>15.2</v>
      </c>
      <c r="O980" s="54" t="n">
        <f aca="false">ROUND(M980*(1-N980/100),2)</f>
        <v>585.64</v>
      </c>
      <c r="P980" s="54" t="n">
        <f aca="false">ROUND(O980*L980,2)</f>
        <v>1033068.96</v>
      </c>
      <c r="Q980" s="52" t="n">
        <v>635192.43</v>
      </c>
      <c r="R980" s="52" t="s">
        <v>332</v>
      </c>
      <c r="S980" s="54" t="n">
        <f aca="false">IF(K980=0,0,ROUND(L980/K980*100,2))</f>
        <v>100</v>
      </c>
      <c r="T980" s="52" t="s">
        <v>381</v>
      </c>
      <c r="U980" s="52" t="s">
        <v>40</v>
      </c>
      <c r="V980" s="52" t="n">
        <v>397876.53</v>
      </c>
      <c r="W980" s="55" t="n">
        <f aca="false">P980-Q980</f>
        <v>397876.53</v>
      </c>
      <c r="X980" s="55" t="n">
        <f aca="false">IF(P980=0,0,ROUND((P980-Q980)/P980*100,2))</f>
        <v>38.51</v>
      </c>
      <c r="Y980" s="55" t="n">
        <f aca="false">IFERROR(G980-F980,"")</f>
        <v>-1</v>
      </c>
      <c r="Z980" s="55" t="str">
        <f aca="false">IF(U980&lt;=0,"On Time","Late")</f>
        <v>Late</v>
      </c>
      <c r="AA980" s="55" t="str">
        <f aca="false">TEXT(E980,"yyyy-mm")</f>
        <v>2023-08</v>
      </c>
      <c r="AB980" s="55" t="n">
        <f aca="false">YEAR(E980)</f>
        <v>2023</v>
      </c>
    </row>
    <row r="981" customFormat="false" ht="15" hidden="false" customHeight="true" outlineLevel="0" collapsed="false">
      <c r="A981" s="56" t="s">
        <v>3985</v>
      </c>
      <c r="B981" s="56" t="s">
        <v>863</v>
      </c>
      <c r="C981" s="56" t="s">
        <v>2553</v>
      </c>
      <c r="D981" s="56" t="s">
        <v>3986</v>
      </c>
      <c r="E981" s="57" t="n">
        <v>44689</v>
      </c>
      <c r="F981" s="56" t="s">
        <v>1709</v>
      </c>
      <c r="G981" s="56" t="s">
        <v>500</v>
      </c>
      <c r="H981" s="56" t="s">
        <v>12</v>
      </c>
      <c r="I981" s="56" t="s">
        <v>25</v>
      </c>
      <c r="J981" s="56" t="s">
        <v>1507</v>
      </c>
      <c r="K981" s="56" t="n">
        <v>1553</v>
      </c>
      <c r="L981" s="56" t="n">
        <v>1553</v>
      </c>
      <c r="M981" s="56" t="n">
        <v>113.22</v>
      </c>
      <c r="N981" s="56" t="n">
        <v>1.1</v>
      </c>
      <c r="O981" s="54" t="n">
        <f aca="false">ROUND(M981*(1-N981/100),2)</f>
        <v>111.97</v>
      </c>
      <c r="P981" s="54" t="n">
        <f aca="false">ROUND(O981*L981,2)</f>
        <v>173889.41</v>
      </c>
      <c r="Q981" s="56" t="n">
        <v>83419.68</v>
      </c>
      <c r="R981" s="56" t="s">
        <v>371</v>
      </c>
      <c r="S981" s="54" t="n">
        <f aca="false">IF(K981=0,0,ROUND(L981/K981*100,2))</f>
        <v>100</v>
      </c>
      <c r="T981" s="56" t="s">
        <v>412</v>
      </c>
      <c r="U981" s="56" t="s">
        <v>22</v>
      </c>
      <c r="V981" s="56" t="n">
        <v>90469.73</v>
      </c>
      <c r="W981" s="55" t="n">
        <f aca="false">P981-Q981</f>
        <v>90469.73</v>
      </c>
      <c r="X981" s="55" t="n">
        <f aca="false">IF(P981=0,0,ROUND((P981-Q981)/P981*100,2))</f>
        <v>52.03</v>
      </c>
      <c r="Y981" s="55" t="n">
        <f aca="false">IFERROR(G981-F981,"")</f>
        <v>-1</v>
      </c>
      <c r="Z981" s="55" t="str">
        <f aca="false">IF(U981&lt;=0,"On Time","Late")</f>
        <v>Late</v>
      </c>
      <c r="AA981" s="55" t="str">
        <f aca="false">TEXT(E981,"yyyy-mm")</f>
        <v>2022-05</v>
      </c>
      <c r="AB981" s="55" t="n">
        <f aca="false">YEAR(E981)</f>
        <v>2022</v>
      </c>
    </row>
    <row r="982" customFormat="false" ht="15" hidden="false" customHeight="true" outlineLevel="0" collapsed="false">
      <c r="A982" s="52" t="s">
        <v>3987</v>
      </c>
      <c r="B982" s="52" t="s">
        <v>617</v>
      </c>
      <c r="C982" s="52" t="s">
        <v>857</v>
      </c>
      <c r="D982" s="52" t="s">
        <v>3988</v>
      </c>
      <c r="E982" s="53" t="n">
        <v>45370</v>
      </c>
      <c r="F982" s="52" t="s">
        <v>3157</v>
      </c>
      <c r="G982" s="52" t="s">
        <v>3700</v>
      </c>
      <c r="H982" s="52" t="s">
        <v>21</v>
      </c>
      <c r="I982" s="52" t="s">
        <v>20</v>
      </c>
      <c r="J982" s="52" t="s">
        <v>507</v>
      </c>
      <c r="K982" s="52" t="n">
        <v>281</v>
      </c>
      <c r="L982" s="52" t="n">
        <v>281</v>
      </c>
      <c r="M982" s="52" t="n">
        <v>58.29</v>
      </c>
      <c r="N982" s="52" t="n">
        <v>16.1</v>
      </c>
      <c r="O982" s="54" t="n">
        <f aca="false">ROUND(M982*(1-N982/100),2)</f>
        <v>48.91</v>
      </c>
      <c r="P982" s="54" t="n">
        <f aca="false">ROUND(O982*L982,2)</f>
        <v>13743.71</v>
      </c>
      <c r="Q982" s="52" t="n">
        <v>8660.72</v>
      </c>
      <c r="R982" s="52" t="s">
        <v>332</v>
      </c>
      <c r="S982" s="54" t="n">
        <f aca="false">IF(K982=0,0,ROUND(L982/K982*100,2))</f>
        <v>100</v>
      </c>
      <c r="T982" s="52" t="s">
        <v>333</v>
      </c>
      <c r="U982" s="52" t="s">
        <v>47</v>
      </c>
      <c r="V982" s="52" t="n">
        <v>5082.99</v>
      </c>
      <c r="W982" s="55" t="n">
        <f aca="false">P982-Q982</f>
        <v>5082.99</v>
      </c>
      <c r="X982" s="55" t="n">
        <f aca="false">IF(P982=0,0,ROUND((P982-Q982)/P982*100,2))</f>
        <v>36.98</v>
      </c>
      <c r="Y982" s="55" t="n">
        <f aca="false">IFERROR(G982-F982,"")</f>
        <v>3</v>
      </c>
      <c r="Z982" s="55" t="str">
        <f aca="false">IF(U982&lt;=0,"On Time","Late")</f>
        <v>Late</v>
      </c>
      <c r="AA982" s="55" t="str">
        <f aca="false">TEXT(E982,"yyyy-mm")</f>
        <v>2024-03</v>
      </c>
      <c r="AB982" s="55" t="n">
        <f aca="false">YEAR(E982)</f>
        <v>2024</v>
      </c>
    </row>
    <row r="983" customFormat="false" ht="15" hidden="false" customHeight="true" outlineLevel="0" collapsed="false">
      <c r="A983" s="56" t="s">
        <v>3989</v>
      </c>
      <c r="B983" s="56" t="s">
        <v>3908</v>
      </c>
      <c r="C983" s="56" t="s">
        <v>3990</v>
      </c>
      <c r="D983" s="56" t="s">
        <v>3991</v>
      </c>
      <c r="E983" s="57" t="n">
        <v>44760</v>
      </c>
      <c r="F983" s="56" t="s">
        <v>1340</v>
      </c>
      <c r="G983" s="56" t="s">
        <v>1129</v>
      </c>
      <c r="H983" s="56" t="s">
        <v>18</v>
      </c>
      <c r="I983" s="56" t="s">
        <v>17</v>
      </c>
      <c r="J983" s="56" t="s">
        <v>1507</v>
      </c>
      <c r="K983" s="56" t="n">
        <v>1904</v>
      </c>
      <c r="L983" s="56" t="n">
        <v>274</v>
      </c>
      <c r="M983" s="56" t="n">
        <v>729.2</v>
      </c>
      <c r="N983" s="56" t="n">
        <v>13.3</v>
      </c>
      <c r="O983" s="54" t="n">
        <f aca="false">ROUND(M983*(1-N983/100),2)</f>
        <v>632.22</v>
      </c>
      <c r="P983" s="54" t="n">
        <f aca="false">ROUND(O983*L983,2)</f>
        <v>173228.28</v>
      </c>
      <c r="Q983" s="56" t="n">
        <v>111393.23</v>
      </c>
      <c r="R983" s="56" t="s">
        <v>396</v>
      </c>
      <c r="S983" s="54" t="n">
        <f aca="false">IF(K983=0,0,ROUND(L983/K983*100,2))</f>
        <v>14.39</v>
      </c>
      <c r="T983" s="56" t="s">
        <v>1497</v>
      </c>
      <c r="U983" s="56" t="s">
        <v>26</v>
      </c>
      <c r="V983" s="56" t="n">
        <v>61835.05</v>
      </c>
      <c r="W983" s="55" t="n">
        <f aca="false">P983-Q983</f>
        <v>61835.05</v>
      </c>
      <c r="X983" s="55" t="n">
        <f aca="false">IF(P983=0,0,ROUND((P983-Q983)/P983*100,2))</f>
        <v>35.7</v>
      </c>
      <c r="Y983" s="55" t="n">
        <f aca="false">IFERROR(G983-F983,"")</f>
        <v>3</v>
      </c>
      <c r="Z983" s="55" t="str">
        <f aca="false">IF(U983&lt;=0,"On Time","Late")</f>
        <v>Late</v>
      </c>
      <c r="AA983" s="55" t="str">
        <f aca="false">TEXT(E983,"yyyy-mm")</f>
        <v>2022-07</v>
      </c>
      <c r="AB983" s="55" t="n">
        <f aca="false">YEAR(E983)</f>
        <v>2022</v>
      </c>
    </row>
    <row r="984" customFormat="false" ht="15" hidden="false" customHeight="true" outlineLevel="0" collapsed="false">
      <c r="A984" s="52" t="s">
        <v>3992</v>
      </c>
      <c r="B984" s="52" t="s">
        <v>1494</v>
      </c>
      <c r="C984" s="52" t="s">
        <v>2135</v>
      </c>
      <c r="D984" s="52" t="s">
        <v>1019</v>
      </c>
      <c r="E984" s="53" t="n">
        <v>45472</v>
      </c>
      <c r="F984" s="52" t="s">
        <v>3993</v>
      </c>
      <c r="G984" s="52" t="s">
        <v>3994</v>
      </c>
      <c r="H984" s="52" t="s">
        <v>18</v>
      </c>
      <c r="I984" s="52" t="s">
        <v>14</v>
      </c>
      <c r="J984" s="52" t="s">
        <v>920</v>
      </c>
      <c r="K984" s="52" t="n">
        <v>1957</v>
      </c>
      <c r="L984" s="52" t="n">
        <v>679</v>
      </c>
      <c r="M984" s="52" t="n">
        <v>250.05</v>
      </c>
      <c r="N984" s="52" t="n">
        <v>19.2</v>
      </c>
      <c r="O984" s="54" t="n">
        <f aca="false">ROUND(M984*(1-N984/100),2)</f>
        <v>202.04</v>
      </c>
      <c r="P984" s="54" t="n">
        <f aca="false">ROUND(O984*L984,2)</f>
        <v>137185.16</v>
      </c>
      <c r="Q984" s="52" t="n">
        <v>95750.77</v>
      </c>
      <c r="R984" s="52" t="s">
        <v>332</v>
      </c>
      <c r="S984" s="54" t="n">
        <f aca="false">IF(K984=0,0,ROUND(L984/K984*100,2))</f>
        <v>34.7</v>
      </c>
      <c r="T984" s="52" t="s">
        <v>552</v>
      </c>
      <c r="U984" s="52" t="s">
        <v>50</v>
      </c>
      <c r="V984" s="52" t="n">
        <v>41434.39</v>
      </c>
      <c r="W984" s="55" t="n">
        <f aca="false">P984-Q984</f>
        <v>41434.39</v>
      </c>
      <c r="X984" s="55" t="n">
        <f aca="false">IF(P984=0,0,ROUND((P984-Q984)/P984*100,2))</f>
        <v>30.2</v>
      </c>
      <c r="Y984" s="55" t="n">
        <f aca="false">IFERROR(G984-F984,"")</f>
        <v>2</v>
      </c>
      <c r="Z984" s="55" t="str">
        <f aca="false">IF(U984&lt;=0,"On Time","Late")</f>
        <v>Late</v>
      </c>
      <c r="AA984" s="55" t="str">
        <f aca="false">TEXT(E984,"yyyy-mm")</f>
        <v>2024-06</v>
      </c>
      <c r="AB984" s="55" t="n">
        <f aca="false">YEAR(E984)</f>
        <v>2024</v>
      </c>
    </row>
    <row r="985" customFormat="false" ht="15" hidden="false" customHeight="true" outlineLevel="0" collapsed="false">
      <c r="A985" s="56" t="s">
        <v>3995</v>
      </c>
      <c r="B985" s="56" t="s">
        <v>3996</v>
      </c>
      <c r="C985" s="56" t="s">
        <v>3413</v>
      </c>
      <c r="D985" s="56" t="s">
        <v>3977</v>
      </c>
      <c r="E985" s="57" t="n">
        <v>45455</v>
      </c>
      <c r="F985" s="56" t="s">
        <v>1104</v>
      </c>
      <c r="G985" s="56" t="s">
        <v>3997</v>
      </c>
      <c r="H985" s="56" t="s">
        <v>21</v>
      </c>
      <c r="I985" s="56" t="s">
        <v>11</v>
      </c>
      <c r="J985" s="56" t="s">
        <v>689</v>
      </c>
      <c r="K985" s="56" t="n">
        <v>472</v>
      </c>
      <c r="L985" s="56" t="n">
        <v>472</v>
      </c>
      <c r="M985" s="56" t="n">
        <v>328.49</v>
      </c>
      <c r="N985" s="56" t="n">
        <v>17.2</v>
      </c>
      <c r="O985" s="54" t="n">
        <f aca="false">ROUND(M985*(1-N985/100),2)</f>
        <v>271.99</v>
      </c>
      <c r="P985" s="54" t="n">
        <f aca="false">ROUND(O985*L985,2)</f>
        <v>128379.28</v>
      </c>
      <c r="Q985" s="56" t="n">
        <v>81724.71</v>
      </c>
      <c r="R985" s="56" t="s">
        <v>396</v>
      </c>
      <c r="S985" s="54" t="n">
        <f aca="false">IF(K985=0,0,ROUND(L985/K985*100,2))</f>
        <v>100</v>
      </c>
      <c r="T985" s="56" t="s">
        <v>444</v>
      </c>
      <c r="U985" s="56" t="s">
        <v>50</v>
      </c>
      <c r="V985" s="56" t="n">
        <v>46654.57</v>
      </c>
      <c r="W985" s="55" t="n">
        <f aca="false">P985-Q985</f>
        <v>46654.57</v>
      </c>
      <c r="X985" s="55" t="n">
        <f aca="false">IF(P985=0,0,ROUND((P985-Q985)/P985*100,2))</f>
        <v>36.34</v>
      </c>
      <c r="Y985" s="55" t="n">
        <f aca="false">IFERROR(G985-F985,"")</f>
        <v>-1</v>
      </c>
      <c r="Z985" s="55" t="str">
        <f aca="false">IF(U985&lt;=0,"On Time","Late")</f>
        <v>Late</v>
      </c>
      <c r="AA985" s="55" t="str">
        <f aca="false">TEXT(E985,"yyyy-mm")</f>
        <v>2024-06</v>
      </c>
      <c r="AB985" s="55" t="n">
        <f aca="false">YEAR(E985)</f>
        <v>2024</v>
      </c>
    </row>
    <row r="986" customFormat="false" ht="15" hidden="false" customHeight="true" outlineLevel="0" collapsed="false">
      <c r="A986" s="52" t="s">
        <v>3998</v>
      </c>
      <c r="B986" s="52" t="s">
        <v>483</v>
      </c>
      <c r="C986" s="52" t="s">
        <v>3999</v>
      </c>
      <c r="D986" s="52" t="s">
        <v>1309</v>
      </c>
      <c r="E986" s="53" t="n">
        <v>45279</v>
      </c>
      <c r="F986" s="52" t="s">
        <v>866</v>
      </c>
      <c r="G986" s="52" t="s">
        <v>418</v>
      </c>
      <c r="H986" s="52" t="s">
        <v>15</v>
      </c>
      <c r="I986" s="52" t="s">
        <v>17</v>
      </c>
      <c r="J986" s="52" t="s">
        <v>634</v>
      </c>
      <c r="K986" s="52" t="n">
        <v>565</v>
      </c>
      <c r="L986" s="52" t="n">
        <v>565</v>
      </c>
      <c r="M986" s="52" t="n">
        <v>716.95</v>
      </c>
      <c r="N986" s="52" t="n">
        <v>13.8</v>
      </c>
      <c r="O986" s="54" t="n">
        <f aca="false">ROUND(M986*(1-N986/100),2)</f>
        <v>618.01</v>
      </c>
      <c r="P986" s="54" t="n">
        <f aca="false">ROUND(O986*L986,2)</f>
        <v>349175.65</v>
      </c>
      <c r="Q986" s="52" t="n">
        <v>185881.13</v>
      </c>
      <c r="R986" s="52" t="s">
        <v>340</v>
      </c>
      <c r="S986" s="54" t="n">
        <f aca="false">IF(K986=0,0,ROUND(L986/K986*100,2))</f>
        <v>100</v>
      </c>
      <c r="T986" s="52" t="s">
        <v>516</v>
      </c>
      <c r="U986" s="52" t="s">
        <v>44</v>
      </c>
      <c r="V986" s="52" t="n">
        <v>163294.52</v>
      </c>
      <c r="W986" s="55" t="n">
        <f aca="false">P986-Q986</f>
        <v>163294.52</v>
      </c>
      <c r="X986" s="55" t="n">
        <f aca="false">IF(P986=0,0,ROUND((P986-Q986)/P986*100,2))</f>
        <v>46.77</v>
      </c>
      <c r="Y986" s="55" t="n">
        <f aca="false">IFERROR(G986-F986,"")</f>
        <v>3</v>
      </c>
      <c r="Z986" s="55" t="str">
        <f aca="false">IF(U986&lt;=0,"On Time","Late")</f>
        <v>Late</v>
      </c>
      <c r="AA986" s="55" t="str">
        <f aca="false">TEXT(E986,"yyyy-mm")</f>
        <v>2023-12</v>
      </c>
      <c r="AB986" s="55" t="n">
        <f aca="false">YEAR(E986)</f>
        <v>2023</v>
      </c>
    </row>
    <row r="987" customFormat="false" ht="15" hidden="false" customHeight="true" outlineLevel="0" collapsed="false">
      <c r="A987" s="56" t="s">
        <v>4000</v>
      </c>
      <c r="B987" s="56" t="s">
        <v>1245</v>
      </c>
      <c r="C987" s="56" t="s">
        <v>2392</v>
      </c>
      <c r="D987" s="56" t="s">
        <v>4001</v>
      </c>
      <c r="E987" s="57" t="n">
        <v>45525</v>
      </c>
      <c r="F987" s="56" t="s">
        <v>2703</v>
      </c>
      <c r="G987" s="56" t="s">
        <v>916</v>
      </c>
      <c r="H987" s="56" t="s">
        <v>15</v>
      </c>
      <c r="I987" s="56" t="s">
        <v>25</v>
      </c>
      <c r="J987" s="56" t="s">
        <v>1197</v>
      </c>
      <c r="K987" s="56" t="n">
        <v>300</v>
      </c>
      <c r="L987" s="56" t="n">
        <v>300</v>
      </c>
      <c r="M987" s="56" t="n">
        <v>492.97</v>
      </c>
      <c r="N987" s="56" t="n">
        <v>10.3</v>
      </c>
      <c r="O987" s="54" t="n">
        <f aca="false">ROUND(M987*(1-N987/100),2)</f>
        <v>442.19</v>
      </c>
      <c r="P987" s="54" t="n">
        <f aca="false">ROUND(O987*L987,2)</f>
        <v>132657</v>
      </c>
      <c r="Q987" s="56" t="n">
        <v>81452.23</v>
      </c>
      <c r="R987" s="56" t="s">
        <v>332</v>
      </c>
      <c r="S987" s="54" t="n">
        <f aca="false">IF(K987=0,0,ROUND(L987/K987*100,2))</f>
        <v>100</v>
      </c>
      <c r="T987" s="56" t="s">
        <v>363</v>
      </c>
      <c r="U987" s="56" t="s">
        <v>52</v>
      </c>
      <c r="V987" s="56" t="n">
        <v>51204.77</v>
      </c>
      <c r="W987" s="55" t="n">
        <f aca="false">P987-Q987</f>
        <v>51204.77</v>
      </c>
      <c r="X987" s="55" t="n">
        <f aca="false">IF(P987=0,0,ROUND((P987-Q987)/P987*100,2))</f>
        <v>38.6</v>
      </c>
      <c r="Y987" s="55" t="n">
        <f aca="false">IFERROR(G987-F987,"")</f>
        <v>3</v>
      </c>
      <c r="Z987" s="55" t="str">
        <f aca="false">IF(U987&lt;=0,"On Time","Late")</f>
        <v>Late</v>
      </c>
      <c r="AA987" s="55" t="str">
        <f aca="false">TEXT(E987,"yyyy-mm")</f>
        <v>2024-08</v>
      </c>
      <c r="AB987" s="55" t="n">
        <f aca="false">YEAR(E987)</f>
        <v>2024</v>
      </c>
    </row>
    <row r="988" customFormat="false" ht="15" hidden="false" customHeight="true" outlineLevel="0" collapsed="false">
      <c r="A988" s="52" t="s">
        <v>4002</v>
      </c>
      <c r="B988" s="52" t="s">
        <v>1494</v>
      </c>
      <c r="C988" s="52" t="s">
        <v>4003</v>
      </c>
      <c r="D988" s="52" t="s">
        <v>1264</v>
      </c>
      <c r="E988" s="53" t="n">
        <v>45207</v>
      </c>
      <c r="F988" s="52" t="s">
        <v>521</v>
      </c>
      <c r="G988" s="52" t="s">
        <v>521</v>
      </c>
      <c r="H988" s="52" t="s">
        <v>15</v>
      </c>
      <c r="I988" s="52" t="s">
        <v>20</v>
      </c>
      <c r="J988" s="52" t="s">
        <v>1300</v>
      </c>
      <c r="K988" s="52" t="n">
        <v>1816</v>
      </c>
      <c r="L988" s="52" t="n">
        <v>143</v>
      </c>
      <c r="M988" s="52" t="n">
        <v>775.57</v>
      </c>
      <c r="N988" s="52" t="n">
        <v>5.1</v>
      </c>
      <c r="O988" s="54" t="n">
        <f aca="false">ROUND(M988*(1-N988/100),2)</f>
        <v>736.02</v>
      </c>
      <c r="P988" s="54" t="n">
        <f aca="false">ROUND(O988*L988,2)</f>
        <v>105250.86</v>
      </c>
      <c r="Q988" s="52" t="n">
        <v>59591.04</v>
      </c>
      <c r="R988" s="52" t="s">
        <v>340</v>
      </c>
      <c r="S988" s="54" t="n">
        <f aca="false">IF(K988=0,0,ROUND(L988/K988*100,2))</f>
        <v>7.87</v>
      </c>
      <c r="T988" s="52" t="s">
        <v>389</v>
      </c>
      <c r="U988" s="52" t="s">
        <v>42</v>
      </c>
      <c r="V988" s="52" t="n">
        <v>45659.82</v>
      </c>
      <c r="W988" s="55" t="n">
        <f aca="false">P988-Q988</f>
        <v>45659.82</v>
      </c>
      <c r="X988" s="55" t="n">
        <f aca="false">IF(P988=0,0,ROUND((P988-Q988)/P988*100,2))</f>
        <v>43.38</v>
      </c>
      <c r="Y988" s="55" t="n">
        <f aca="false">IFERROR(G988-F988,"")</f>
        <v>0</v>
      </c>
      <c r="Z988" s="55" t="str">
        <f aca="false">IF(U988&lt;=0,"On Time","Late")</f>
        <v>Late</v>
      </c>
      <c r="AA988" s="55" t="str">
        <f aca="false">TEXT(E988,"yyyy-mm")</f>
        <v>2023-10</v>
      </c>
      <c r="AB988" s="55" t="n">
        <f aca="false">YEAR(E988)</f>
        <v>2023</v>
      </c>
    </row>
    <row r="989" customFormat="false" ht="15" hidden="false" customHeight="true" outlineLevel="0" collapsed="false">
      <c r="A989" s="56" t="s">
        <v>4004</v>
      </c>
      <c r="B989" s="56" t="s">
        <v>3760</v>
      </c>
      <c r="C989" s="56" t="s">
        <v>3314</v>
      </c>
      <c r="D989" s="56" t="s">
        <v>4005</v>
      </c>
      <c r="E989" s="57" t="n">
        <v>44599</v>
      </c>
      <c r="F989" s="56" t="s">
        <v>2976</v>
      </c>
      <c r="G989" s="56" t="s">
        <v>2976</v>
      </c>
      <c r="H989" s="56" t="s">
        <v>9</v>
      </c>
      <c r="I989" s="56" t="s">
        <v>23</v>
      </c>
      <c r="J989" s="56" t="s">
        <v>689</v>
      </c>
      <c r="K989" s="56" t="n">
        <v>845</v>
      </c>
      <c r="L989" s="56" t="n">
        <v>845</v>
      </c>
      <c r="M989" s="56" t="n">
        <v>562.74</v>
      </c>
      <c r="N989" s="56" t="n">
        <v>1.8</v>
      </c>
      <c r="O989" s="54" t="n">
        <f aca="false">ROUND(M989*(1-N989/100),2)</f>
        <v>552.61</v>
      </c>
      <c r="P989" s="54" t="n">
        <f aca="false">ROUND(O989*L989,2)</f>
        <v>466955.45</v>
      </c>
      <c r="Q989" s="56" t="n">
        <v>276696.74</v>
      </c>
      <c r="R989" s="56" t="s">
        <v>332</v>
      </c>
      <c r="S989" s="54" t="n">
        <f aca="false">IF(K989=0,0,ROUND(L989/K989*100,2))</f>
        <v>100</v>
      </c>
      <c r="T989" s="56" t="s">
        <v>838</v>
      </c>
      <c r="U989" s="56" t="s">
        <v>13</v>
      </c>
      <c r="V989" s="56" t="n">
        <v>190258.71</v>
      </c>
      <c r="W989" s="55" t="n">
        <f aca="false">P989-Q989</f>
        <v>190258.71</v>
      </c>
      <c r="X989" s="55" t="n">
        <f aca="false">IF(P989=0,0,ROUND((P989-Q989)/P989*100,2))</f>
        <v>40.74</v>
      </c>
      <c r="Y989" s="55" t="n">
        <f aca="false">IFERROR(G989-F989,"")</f>
        <v>0</v>
      </c>
      <c r="Z989" s="55" t="str">
        <f aca="false">IF(U989&lt;=0,"On Time","Late")</f>
        <v>Late</v>
      </c>
      <c r="AA989" s="55" t="str">
        <f aca="false">TEXT(E989,"yyyy-mm")</f>
        <v>2022-02</v>
      </c>
      <c r="AB989" s="55" t="n">
        <f aca="false">YEAR(E989)</f>
        <v>2022</v>
      </c>
    </row>
    <row r="990" customFormat="false" ht="15" hidden="false" customHeight="true" outlineLevel="0" collapsed="false">
      <c r="A990" s="52" t="s">
        <v>4006</v>
      </c>
      <c r="B990" s="52" t="s">
        <v>856</v>
      </c>
      <c r="C990" s="52" t="s">
        <v>2463</v>
      </c>
      <c r="D990" s="52" t="s">
        <v>2143</v>
      </c>
      <c r="E990" s="53" t="n">
        <v>45052</v>
      </c>
      <c r="F990" s="52" t="s">
        <v>948</v>
      </c>
      <c r="G990" s="52" t="s">
        <v>777</v>
      </c>
      <c r="H990" s="52" t="s">
        <v>18</v>
      </c>
      <c r="I990" s="52" t="s">
        <v>14</v>
      </c>
      <c r="J990" s="52" t="s">
        <v>2433</v>
      </c>
      <c r="K990" s="52" t="n">
        <v>245</v>
      </c>
      <c r="L990" s="52" t="n">
        <v>245</v>
      </c>
      <c r="M990" s="52" t="n">
        <v>260.59</v>
      </c>
      <c r="N990" s="52" t="n">
        <v>14.9</v>
      </c>
      <c r="O990" s="54" t="n">
        <f aca="false">ROUND(M990*(1-N990/100),2)</f>
        <v>221.76</v>
      </c>
      <c r="P990" s="54" t="n">
        <f aca="false">ROUND(O990*L990,2)</f>
        <v>54331.2</v>
      </c>
      <c r="Q990" s="52" t="n">
        <v>27924.42</v>
      </c>
      <c r="R990" s="52" t="s">
        <v>396</v>
      </c>
      <c r="S990" s="54" t="n">
        <f aca="false">IF(K990=0,0,ROUND(L990/K990*100,2))</f>
        <v>100</v>
      </c>
      <c r="T990" s="52" t="s">
        <v>696</v>
      </c>
      <c r="U990" s="52" t="s">
        <v>37</v>
      </c>
      <c r="V990" s="52" t="n">
        <v>26406.78</v>
      </c>
      <c r="W990" s="55" t="n">
        <f aca="false">P990-Q990</f>
        <v>26406.78</v>
      </c>
      <c r="X990" s="55" t="n">
        <f aca="false">IF(P990=0,0,ROUND((P990-Q990)/P990*100,2))</f>
        <v>48.6</v>
      </c>
      <c r="Y990" s="55" t="n">
        <f aca="false">IFERROR(G990-F990,"")</f>
        <v>-1</v>
      </c>
      <c r="Z990" s="55" t="str">
        <f aca="false">IF(U990&lt;=0,"On Time","Late")</f>
        <v>Late</v>
      </c>
      <c r="AA990" s="55" t="str">
        <f aca="false">TEXT(E990,"yyyy-mm")</f>
        <v>2023-05</v>
      </c>
      <c r="AB990" s="55" t="n">
        <f aca="false">YEAR(E990)</f>
        <v>2023</v>
      </c>
    </row>
    <row r="991" customFormat="false" ht="15" hidden="false" customHeight="true" outlineLevel="0" collapsed="false">
      <c r="A991" s="56" t="s">
        <v>4007</v>
      </c>
      <c r="B991" s="56" t="s">
        <v>874</v>
      </c>
      <c r="C991" s="56" t="s">
        <v>705</v>
      </c>
      <c r="D991" s="56" t="s">
        <v>1383</v>
      </c>
      <c r="E991" s="57" t="n">
        <v>44692</v>
      </c>
      <c r="F991" s="56" t="s">
        <v>1709</v>
      </c>
      <c r="G991" s="56" t="s">
        <v>500</v>
      </c>
      <c r="H991" s="56" t="s">
        <v>18</v>
      </c>
      <c r="I991" s="56" t="s">
        <v>27</v>
      </c>
      <c r="J991" s="56" t="s">
        <v>544</v>
      </c>
      <c r="K991" s="56" t="n">
        <v>584</v>
      </c>
      <c r="L991" s="56" t="n">
        <v>584</v>
      </c>
      <c r="M991" s="56" t="n">
        <v>390.02</v>
      </c>
      <c r="N991" s="56" t="n">
        <v>0.6</v>
      </c>
      <c r="O991" s="54" t="n">
        <f aca="false">ROUND(M991*(1-N991/100),2)</f>
        <v>387.68</v>
      </c>
      <c r="P991" s="54" t="n">
        <f aca="false">ROUND(O991*L991,2)</f>
        <v>226405.12</v>
      </c>
      <c r="Q991" s="56" t="n">
        <v>125023.25</v>
      </c>
      <c r="R991" s="56" t="s">
        <v>380</v>
      </c>
      <c r="S991" s="54" t="n">
        <f aca="false">IF(K991=0,0,ROUND(L991/K991*100,2))</f>
        <v>100</v>
      </c>
      <c r="T991" s="56" t="s">
        <v>1046</v>
      </c>
      <c r="U991" s="56" t="s">
        <v>22</v>
      </c>
      <c r="V991" s="56" t="n">
        <v>101381.87</v>
      </c>
      <c r="W991" s="55" t="n">
        <f aca="false">P991-Q991</f>
        <v>101381.87</v>
      </c>
      <c r="X991" s="55" t="n">
        <f aca="false">IF(P991=0,0,ROUND((P991-Q991)/P991*100,2))</f>
        <v>44.78</v>
      </c>
      <c r="Y991" s="55" t="n">
        <f aca="false">IFERROR(G991-F991,"")</f>
        <v>-1</v>
      </c>
      <c r="Z991" s="55" t="str">
        <f aca="false">IF(U991&lt;=0,"On Time","Late")</f>
        <v>Late</v>
      </c>
      <c r="AA991" s="55" t="str">
        <f aca="false">TEXT(E991,"yyyy-mm")</f>
        <v>2022-05</v>
      </c>
      <c r="AB991" s="55" t="n">
        <f aca="false">YEAR(E991)</f>
        <v>2022</v>
      </c>
    </row>
    <row r="992" customFormat="false" ht="15" hidden="false" customHeight="true" outlineLevel="0" collapsed="false">
      <c r="A992" s="52" t="s">
        <v>4008</v>
      </c>
      <c r="B992" s="52" t="s">
        <v>2251</v>
      </c>
      <c r="C992" s="52" t="s">
        <v>4009</v>
      </c>
      <c r="D992" s="52" t="s">
        <v>4010</v>
      </c>
      <c r="E992" s="53" t="n">
        <v>45444</v>
      </c>
      <c r="F992" s="52" t="s">
        <v>2690</v>
      </c>
      <c r="G992" s="52" t="s">
        <v>4011</v>
      </c>
      <c r="H992" s="52" t="s">
        <v>12</v>
      </c>
      <c r="I992" s="52" t="s">
        <v>27</v>
      </c>
      <c r="J992" s="52" t="s">
        <v>937</v>
      </c>
      <c r="K992" s="52" t="n">
        <v>197</v>
      </c>
      <c r="L992" s="52" t="n">
        <v>197</v>
      </c>
      <c r="M992" s="52" t="n">
        <v>218.45</v>
      </c>
      <c r="N992" s="52" t="n">
        <v>3</v>
      </c>
      <c r="O992" s="54" t="n">
        <f aca="false">ROUND(M992*(1-N992/100),2)</f>
        <v>211.9</v>
      </c>
      <c r="P992" s="54" t="n">
        <f aca="false">ROUND(O992*L992,2)</f>
        <v>41744.3</v>
      </c>
      <c r="Q992" s="52" t="n">
        <v>25089.47</v>
      </c>
      <c r="R992" s="52" t="s">
        <v>340</v>
      </c>
      <c r="S992" s="54" t="n">
        <f aca="false">IF(K992=0,0,ROUND(L992/K992*100,2))</f>
        <v>100</v>
      </c>
      <c r="T992" s="52" t="s">
        <v>999</v>
      </c>
      <c r="U992" s="52" t="s">
        <v>50</v>
      </c>
      <c r="V992" s="52" t="n">
        <v>16654.83</v>
      </c>
      <c r="W992" s="55" t="n">
        <f aca="false">P992-Q992</f>
        <v>16654.83</v>
      </c>
      <c r="X992" s="55" t="n">
        <f aca="false">IF(P992=0,0,ROUND((P992-Q992)/P992*100,2))</f>
        <v>39.9</v>
      </c>
      <c r="Y992" s="55" t="n">
        <f aca="false">IFERROR(G992-F992,"")</f>
        <v>-1</v>
      </c>
      <c r="Z992" s="55" t="str">
        <f aca="false">IF(U992&lt;=0,"On Time","Late")</f>
        <v>Late</v>
      </c>
      <c r="AA992" s="55" t="str">
        <f aca="false">TEXT(E992,"yyyy-mm")</f>
        <v>2024-06</v>
      </c>
      <c r="AB992" s="55" t="n">
        <f aca="false">YEAR(E992)</f>
        <v>2024</v>
      </c>
    </row>
    <row r="993" customFormat="false" ht="15" hidden="false" customHeight="true" outlineLevel="0" collapsed="false">
      <c r="A993" s="56" t="s">
        <v>4012</v>
      </c>
      <c r="B993" s="56" t="s">
        <v>406</v>
      </c>
      <c r="C993" s="56" t="s">
        <v>4013</v>
      </c>
      <c r="D993" s="56" t="s">
        <v>2280</v>
      </c>
      <c r="E993" s="57" t="n">
        <v>45027</v>
      </c>
      <c r="F993" s="56" t="s">
        <v>3051</v>
      </c>
      <c r="G993" s="56" t="s">
        <v>3051</v>
      </c>
      <c r="H993" s="56" t="s">
        <v>9</v>
      </c>
      <c r="I993" s="56" t="s">
        <v>20</v>
      </c>
      <c r="J993" s="56" t="s">
        <v>1460</v>
      </c>
      <c r="K993" s="56" t="n">
        <v>1159</v>
      </c>
      <c r="L993" s="56" t="n">
        <v>1159</v>
      </c>
      <c r="M993" s="56" t="n">
        <v>375.46</v>
      </c>
      <c r="N993" s="56" t="n">
        <v>1.1</v>
      </c>
      <c r="O993" s="54" t="n">
        <f aca="false">ROUND(M993*(1-N993/100),2)</f>
        <v>371.33</v>
      </c>
      <c r="P993" s="54" t="n">
        <f aca="false">ROUND(O993*L993,2)</f>
        <v>430371.47</v>
      </c>
      <c r="Q993" s="56" t="n">
        <v>194975.95</v>
      </c>
      <c r="R993" s="56" t="s">
        <v>380</v>
      </c>
      <c r="S993" s="54" t="n">
        <f aca="false">IF(K993=0,0,ROUND(L993/K993*100,2))</f>
        <v>100</v>
      </c>
      <c r="T993" s="56" t="s">
        <v>508</v>
      </c>
      <c r="U993" s="56" t="s">
        <v>36</v>
      </c>
      <c r="V993" s="56" t="n">
        <v>235395.52</v>
      </c>
      <c r="W993" s="55" t="n">
        <f aca="false">P993-Q993</f>
        <v>235395.52</v>
      </c>
      <c r="X993" s="55" t="n">
        <f aca="false">IF(P993=0,0,ROUND((P993-Q993)/P993*100,2))</f>
        <v>54.7</v>
      </c>
      <c r="Y993" s="55" t="n">
        <f aca="false">IFERROR(G993-F993,"")</f>
        <v>0</v>
      </c>
      <c r="Z993" s="55" t="str">
        <f aca="false">IF(U993&lt;=0,"On Time","Late")</f>
        <v>Late</v>
      </c>
      <c r="AA993" s="55" t="str">
        <f aca="false">TEXT(E993,"yyyy-mm")</f>
        <v>2023-04</v>
      </c>
      <c r="AB993" s="55" t="n">
        <f aca="false">YEAR(E993)</f>
        <v>2023</v>
      </c>
    </row>
    <row r="994" customFormat="false" ht="15" hidden="false" customHeight="true" outlineLevel="0" collapsed="false">
      <c r="A994" s="52" t="s">
        <v>4014</v>
      </c>
      <c r="B994" s="52" t="s">
        <v>383</v>
      </c>
      <c r="C994" s="52" t="s">
        <v>4015</v>
      </c>
      <c r="D994" s="52" t="s">
        <v>2795</v>
      </c>
      <c r="E994" s="53" t="n">
        <v>44761</v>
      </c>
      <c r="F994" s="52" t="s">
        <v>506</v>
      </c>
      <c r="G994" s="52" t="s">
        <v>1339</v>
      </c>
      <c r="H994" s="52" t="s">
        <v>15</v>
      </c>
      <c r="I994" s="52" t="s">
        <v>27</v>
      </c>
      <c r="J994" s="52" t="s">
        <v>831</v>
      </c>
      <c r="K994" s="52" t="n">
        <v>350</v>
      </c>
      <c r="L994" s="52" t="n">
        <v>350</v>
      </c>
      <c r="M994" s="52" t="n">
        <v>666.13</v>
      </c>
      <c r="N994" s="52" t="n">
        <v>14.3</v>
      </c>
      <c r="O994" s="54" t="n">
        <f aca="false">ROUND(M994*(1-N994/100),2)</f>
        <v>570.87</v>
      </c>
      <c r="P994" s="54" t="n">
        <f aca="false">ROUND(O994*L994,2)</f>
        <v>199804.5</v>
      </c>
      <c r="Q994" s="52" t="n">
        <v>99574.8</v>
      </c>
      <c r="R994" s="52" t="s">
        <v>371</v>
      </c>
      <c r="S994" s="54" t="n">
        <f aca="false">IF(K994=0,0,ROUND(L994/K994*100,2))</f>
        <v>100</v>
      </c>
      <c r="T994" s="52" t="s">
        <v>999</v>
      </c>
      <c r="U994" s="52" t="s">
        <v>26</v>
      </c>
      <c r="V994" s="52" t="n">
        <v>100229.7</v>
      </c>
      <c r="W994" s="55" t="n">
        <f aca="false">P994-Q994</f>
        <v>100229.7</v>
      </c>
      <c r="X994" s="55" t="n">
        <f aca="false">IF(P994=0,0,ROUND((P994-Q994)/P994*100,2))</f>
        <v>50.16</v>
      </c>
      <c r="Y994" s="55" t="n">
        <f aca="false">IFERROR(G994-F994,"")</f>
        <v>-1</v>
      </c>
      <c r="Z994" s="55" t="str">
        <f aca="false">IF(U994&lt;=0,"On Time","Late")</f>
        <v>Late</v>
      </c>
      <c r="AA994" s="55" t="str">
        <f aca="false">TEXT(E994,"yyyy-mm")</f>
        <v>2022-07</v>
      </c>
      <c r="AB994" s="55" t="n">
        <f aca="false">YEAR(E994)</f>
        <v>2022</v>
      </c>
    </row>
    <row r="995" customFormat="false" ht="15" hidden="false" customHeight="true" outlineLevel="0" collapsed="false">
      <c r="A995" s="56" t="s">
        <v>4016</v>
      </c>
      <c r="B995" s="56" t="s">
        <v>3960</v>
      </c>
      <c r="C995" s="56" t="s">
        <v>1835</v>
      </c>
      <c r="D995" s="56" t="s">
        <v>3599</v>
      </c>
      <c r="E995" s="57" t="n">
        <v>44996</v>
      </c>
      <c r="F995" s="56" t="s">
        <v>2786</v>
      </c>
      <c r="G995" s="56" t="s">
        <v>2787</v>
      </c>
      <c r="H995" s="56" t="s">
        <v>9</v>
      </c>
      <c r="I995" s="56" t="s">
        <v>17</v>
      </c>
      <c r="J995" s="56" t="s">
        <v>1032</v>
      </c>
      <c r="K995" s="56" t="n">
        <v>328</v>
      </c>
      <c r="L995" s="56" t="n">
        <v>325</v>
      </c>
      <c r="M995" s="56" t="n">
        <v>631.48</v>
      </c>
      <c r="N995" s="56" t="n">
        <v>15.8</v>
      </c>
      <c r="O995" s="54" t="n">
        <f aca="false">ROUND(M995*(1-N995/100),2)</f>
        <v>531.71</v>
      </c>
      <c r="P995" s="54" t="n">
        <f aca="false">ROUND(O995*L995,2)</f>
        <v>172805.75</v>
      </c>
      <c r="Q995" s="56" t="n">
        <v>102813.32</v>
      </c>
      <c r="R995" s="56" t="s">
        <v>340</v>
      </c>
      <c r="S995" s="54" t="n">
        <f aca="false">IF(K995=0,0,ROUND(L995/K995*100,2))</f>
        <v>99.09</v>
      </c>
      <c r="T995" s="56" t="s">
        <v>333</v>
      </c>
      <c r="U995" s="56" t="s">
        <v>35</v>
      </c>
      <c r="V995" s="56" t="n">
        <v>69992.43</v>
      </c>
      <c r="W995" s="55" t="n">
        <f aca="false">P995-Q995</f>
        <v>69992.43</v>
      </c>
      <c r="X995" s="55" t="n">
        <f aca="false">IF(P995=0,0,ROUND((P995-Q995)/P995*100,2))</f>
        <v>40.5</v>
      </c>
      <c r="Y995" s="55" t="n">
        <f aca="false">IFERROR(G995-F995,"")</f>
        <v>-1</v>
      </c>
      <c r="Z995" s="55" t="str">
        <f aca="false">IF(U995&lt;=0,"On Time","Late")</f>
        <v>Late</v>
      </c>
      <c r="AA995" s="55" t="str">
        <f aca="false">TEXT(E995,"yyyy-mm")</f>
        <v>2023-03</v>
      </c>
      <c r="AB995" s="55" t="n">
        <f aca="false">YEAR(E995)</f>
        <v>2023</v>
      </c>
    </row>
    <row r="996" customFormat="false" ht="15" hidden="false" customHeight="true" outlineLevel="0" collapsed="false">
      <c r="A996" s="52" t="s">
        <v>4017</v>
      </c>
      <c r="B996" s="52" t="s">
        <v>2956</v>
      </c>
      <c r="C996" s="52" t="s">
        <v>4018</v>
      </c>
      <c r="D996" s="52" t="s">
        <v>4019</v>
      </c>
      <c r="E996" s="53" t="n">
        <v>45506</v>
      </c>
      <c r="F996" s="52" t="s">
        <v>4020</v>
      </c>
      <c r="G996" s="52" t="s">
        <v>4021</v>
      </c>
      <c r="H996" s="52" t="s">
        <v>12</v>
      </c>
      <c r="I996" s="52" t="s">
        <v>14</v>
      </c>
      <c r="J996" s="52" t="s">
        <v>443</v>
      </c>
      <c r="K996" s="52" t="n">
        <v>919</v>
      </c>
      <c r="L996" s="52" t="n">
        <v>919</v>
      </c>
      <c r="M996" s="52" t="n">
        <v>964.05</v>
      </c>
      <c r="N996" s="52" t="n">
        <v>7.2</v>
      </c>
      <c r="O996" s="54" t="n">
        <f aca="false">ROUND(M996*(1-N996/100),2)</f>
        <v>894.64</v>
      </c>
      <c r="P996" s="54" t="n">
        <f aca="false">ROUND(O996*L996,2)</f>
        <v>822174.16</v>
      </c>
      <c r="Q996" s="52" t="n">
        <v>512333.1</v>
      </c>
      <c r="R996" s="52" t="s">
        <v>396</v>
      </c>
      <c r="S996" s="54" t="n">
        <f aca="false">IF(K996=0,0,ROUND(L996/K996*100,2))</f>
        <v>100</v>
      </c>
      <c r="T996" s="52" t="s">
        <v>885</v>
      </c>
      <c r="U996" s="52" t="s">
        <v>52</v>
      </c>
      <c r="V996" s="52" t="n">
        <v>309841.06</v>
      </c>
      <c r="W996" s="55" t="n">
        <f aca="false">P996-Q996</f>
        <v>309841.06</v>
      </c>
      <c r="X996" s="55" t="n">
        <f aca="false">IF(P996=0,0,ROUND((P996-Q996)/P996*100,2))</f>
        <v>37.69</v>
      </c>
      <c r="Y996" s="55" t="n">
        <f aca="false">IFERROR(G996-F996,"")</f>
        <v>2</v>
      </c>
      <c r="Z996" s="55" t="str">
        <f aca="false">IF(U996&lt;=0,"On Time","Late")</f>
        <v>Late</v>
      </c>
      <c r="AA996" s="55" t="str">
        <f aca="false">TEXT(E996,"yyyy-mm")</f>
        <v>2024-08</v>
      </c>
      <c r="AB996" s="55" t="n">
        <f aca="false">YEAR(E996)</f>
        <v>2024</v>
      </c>
    </row>
    <row r="997" customFormat="false" ht="15" hidden="false" customHeight="true" outlineLevel="0" collapsed="false">
      <c r="A997" s="56" t="s">
        <v>4022</v>
      </c>
      <c r="B997" s="56" t="s">
        <v>477</v>
      </c>
      <c r="C997" s="56" t="s">
        <v>3226</v>
      </c>
      <c r="D997" s="56" t="s">
        <v>2034</v>
      </c>
      <c r="E997" s="57" t="n">
        <v>44626</v>
      </c>
      <c r="F997" s="56" t="s">
        <v>3377</v>
      </c>
      <c r="G997" s="56" t="s">
        <v>978</v>
      </c>
      <c r="H997" s="56" t="s">
        <v>18</v>
      </c>
      <c r="I997" s="56" t="s">
        <v>27</v>
      </c>
      <c r="J997" s="56" t="s">
        <v>544</v>
      </c>
      <c r="K997" s="56" t="n">
        <v>220</v>
      </c>
      <c r="L997" s="56" t="n">
        <v>156</v>
      </c>
      <c r="M997" s="56" t="n">
        <v>859.36</v>
      </c>
      <c r="N997" s="56" t="n">
        <v>7.4</v>
      </c>
      <c r="O997" s="54" t="n">
        <f aca="false">ROUND(M997*(1-N997/100),2)</f>
        <v>795.77</v>
      </c>
      <c r="P997" s="54" t="n">
        <f aca="false">ROUND(O997*L997,2)</f>
        <v>124140.12</v>
      </c>
      <c r="Q997" s="56" t="n">
        <v>49887.77</v>
      </c>
      <c r="R997" s="56" t="s">
        <v>332</v>
      </c>
      <c r="S997" s="54" t="n">
        <f aca="false">IF(K997=0,0,ROUND(L997/K997*100,2))</f>
        <v>70.91</v>
      </c>
      <c r="T997" s="56" t="s">
        <v>1046</v>
      </c>
      <c r="U997" s="56" t="s">
        <v>16</v>
      </c>
      <c r="V997" s="56" t="n">
        <v>74252.35</v>
      </c>
      <c r="W997" s="55" t="n">
        <f aca="false">P997-Q997</f>
        <v>74252.35</v>
      </c>
      <c r="X997" s="55" t="n">
        <f aca="false">IF(P997=0,0,ROUND((P997-Q997)/P997*100,2))</f>
        <v>59.81</v>
      </c>
      <c r="Y997" s="55" t="n">
        <f aca="false">IFERROR(G997-F997,"")</f>
        <v>1</v>
      </c>
      <c r="Z997" s="55" t="str">
        <f aca="false">IF(U997&lt;=0,"On Time","Late")</f>
        <v>Late</v>
      </c>
      <c r="AA997" s="55" t="str">
        <f aca="false">TEXT(E997,"yyyy-mm")</f>
        <v>2022-03</v>
      </c>
      <c r="AB997" s="55" t="n">
        <f aca="false">YEAR(E997)</f>
        <v>2022</v>
      </c>
    </row>
    <row r="998" customFormat="false" ht="15" hidden="false" customHeight="true" outlineLevel="0" collapsed="false">
      <c r="A998" s="52" t="s">
        <v>4023</v>
      </c>
      <c r="B998" s="52" t="s">
        <v>3801</v>
      </c>
      <c r="C998" s="52" t="s">
        <v>1287</v>
      </c>
      <c r="D998" s="52" t="s">
        <v>3483</v>
      </c>
      <c r="E998" s="53" t="n">
        <v>45046</v>
      </c>
      <c r="F998" s="52" t="s">
        <v>2119</v>
      </c>
      <c r="G998" s="52" t="s">
        <v>4024</v>
      </c>
      <c r="H998" s="52" t="s">
        <v>12</v>
      </c>
      <c r="I998" s="52" t="s">
        <v>27</v>
      </c>
      <c r="J998" s="52" t="s">
        <v>730</v>
      </c>
      <c r="K998" s="52" t="n">
        <v>546</v>
      </c>
      <c r="L998" s="52" t="n">
        <v>546</v>
      </c>
      <c r="M998" s="52" t="n">
        <v>699.57</v>
      </c>
      <c r="N998" s="52" t="n">
        <v>3.9</v>
      </c>
      <c r="O998" s="54" t="n">
        <f aca="false">ROUND(M998*(1-N998/100),2)</f>
        <v>672.29</v>
      </c>
      <c r="P998" s="54" t="n">
        <f aca="false">ROUND(O998*L998,2)</f>
        <v>367070.34</v>
      </c>
      <c r="Q998" s="52" t="n">
        <v>225465.09</v>
      </c>
      <c r="R998" s="52" t="s">
        <v>371</v>
      </c>
      <c r="S998" s="54" t="n">
        <f aca="false">IF(K998=0,0,ROUND(L998/K998*100,2))</f>
        <v>100</v>
      </c>
      <c r="T998" s="52" t="s">
        <v>731</v>
      </c>
      <c r="U998" s="52" t="s">
        <v>36</v>
      </c>
      <c r="V998" s="52" t="n">
        <v>141605.25</v>
      </c>
      <c r="W998" s="55" t="n">
        <f aca="false">P998-Q998</f>
        <v>141605.25</v>
      </c>
      <c r="X998" s="55" t="n">
        <f aca="false">IF(P998=0,0,ROUND((P998-Q998)/P998*100,2))</f>
        <v>38.58</v>
      </c>
      <c r="Y998" s="55" t="n">
        <f aca="false">IFERROR(G998-F998,"")</f>
        <v>1</v>
      </c>
      <c r="Z998" s="55" t="str">
        <f aca="false">IF(U998&lt;=0,"On Time","Late")</f>
        <v>Late</v>
      </c>
      <c r="AA998" s="55" t="str">
        <f aca="false">TEXT(E998,"yyyy-mm")</f>
        <v>2023-04</v>
      </c>
      <c r="AB998" s="55" t="n">
        <f aca="false">YEAR(E998)</f>
        <v>2023</v>
      </c>
    </row>
    <row r="999" customFormat="false" ht="15" hidden="false" customHeight="true" outlineLevel="0" collapsed="false">
      <c r="A999" s="56" t="s">
        <v>4025</v>
      </c>
      <c r="B999" s="56" t="s">
        <v>2468</v>
      </c>
      <c r="C999" s="56" t="s">
        <v>4026</v>
      </c>
      <c r="D999" s="56" t="s">
        <v>4027</v>
      </c>
      <c r="E999" s="57" t="n">
        <v>44818</v>
      </c>
      <c r="F999" s="56" t="s">
        <v>1690</v>
      </c>
      <c r="G999" s="56" t="s">
        <v>2086</v>
      </c>
      <c r="H999" s="56" t="s">
        <v>12</v>
      </c>
      <c r="I999" s="56" t="s">
        <v>17</v>
      </c>
      <c r="J999" s="56" t="s">
        <v>1032</v>
      </c>
      <c r="K999" s="56" t="n">
        <v>673</v>
      </c>
      <c r="L999" s="56" t="n">
        <v>673</v>
      </c>
      <c r="M999" s="56" t="n">
        <v>867.76</v>
      </c>
      <c r="N999" s="56" t="n">
        <v>14.1</v>
      </c>
      <c r="O999" s="54" t="n">
        <f aca="false">ROUND(M999*(1-N999/100),2)</f>
        <v>745.41</v>
      </c>
      <c r="P999" s="54" t="n">
        <f aca="false">ROUND(O999*L999,2)</f>
        <v>501660.93</v>
      </c>
      <c r="Q999" s="56" t="n">
        <v>313896</v>
      </c>
      <c r="R999" s="56" t="s">
        <v>371</v>
      </c>
      <c r="S999" s="54" t="n">
        <f aca="false">IF(K999=0,0,ROUND(L999/K999*100,2))</f>
        <v>100</v>
      </c>
      <c r="T999" s="56" t="s">
        <v>1497</v>
      </c>
      <c r="U999" s="56" t="s">
        <v>29</v>
      </c>
      <c r="V999" s="56" t="n">
        <v>187764.93</v>
      </c>
      <c r="W999" s="55" t="n">
        <f aca="false">P999-Q999</f>
        <v>187764.93</v>
      </c>
      <c r="X999" s="55" t="n">
        <f aca="false">IF(P999=0,0,ROUND((P999-Q999)/P999*100,2))</f>
        <v>37.43</v>
      </c>
      <c r="Y999" s="55" t="n">
        <f aca="false">IFERROR(G999-F999,"")</f>
        <v>-1</v>
      </c>
      <c r="Z999" s="55" t="str">
        <f aca="false">IF(U999&lt;=0,"On Time","Late")</f>
        <v>Late</v>
      </c>
      <c r="AA999" s="55" t="str">
        <f aca="false">TEXT(E999,"yyyy-mm")</f>
        <v>2022-09</v>
      </c>
      <c r="AB999" s="55" t="n">
        <f aca="false">YEAR(E999)</f>
        <v>2022</v>
      </c>
    </row>
    <row r="1000" customFormat="false" ht="15" hidden="false" customHeight="true" outlineLevel="0" collapsed="false">
      <c r="A1000" s="52" t="s">
        <v>4028</v>
      </c>
      <c r="B1000" s="52" t="s">
        <v>1846</v>
      </c>
      <c r="C1000" s="52" t="s">
        <v>1342</v>
      </c>
      <c r="D1000" s="52" t="s">
        <v>871</v>
      </c>
      <c r="E1000" s="53" t="n">
        <v>44784</v>
      </c>
      <c r="F1000" s="52" t="s">
        <v>2021</v>
      </c>
      <c r="G1000" s="52" t="s">
        <v>2021</v>
      </c>
      <c r="H1000" s="52" t="s">
        <v>21</v>
      </c>
      <c r="I1000" s="52" t="s">
        <v>27</v>
      </c>
      <c r="J1000" s="52" t="s">
        <v>1237</v>
      </c>
      <c r="K1000" s="52" t="n">
        <v>729</v>
      </c>
      <c r="L1000" s="52" t="n">
        <v>729</v>
      </c>
      <c r="M1000" s="52" t="n">
        <v>536.82</v>
      </c>
      <c r="N1000" s="52" t="n">
        <v>8.6</v>
      </c>
      <c r="O1000" s="54" t="n">
        <f aca="false">ROUND(M1000*(1-N1000/100),2)</f>
        <v>490.65</v>
      </c>
      <c r="P1000" s="54" t="n">
        <f aca="false">ROUND(O1000*L1000,2)</f>
        <v>357683.85</v>
      </c>
      <c r="Q1000" s="52" t="n">
        <v>153754.65</v>
      </c>
      <c r="R1000" s="52" t="s">
        <v>371</v>
      </c>
      <c r="S1000" s="54" t="n">
        <f aca="false">IF(K1000=0,0,ROUND(L1000/K1000*100,2))</f>
        <v>100</v>
      </c>
      <c r="T1000" s="52" t="s">
        <v>475</v>
      </c>
      <c r="U1000" s="52" t="s">
        <v>28</v>
      </c>
      <c r="V1000" s="52" t="n">
        <v>203929.2</v>
      </c>
      <c r="W1000" s="55" t="n">
        <f aca="false">P1000-Q1000</f>
        <v>203929.2</v>
      </c>
      <c r="X1000" s="55" t="n">
        <f aca="false">IF(P1000=0,0,ROUND((P1000-Q1000)/P1000*100,2))</f>
        <v>57.01</v>
      </c>
      <c r="Y1000" s="55" t="n">
        <f aca="false">IFERROR(G1000-F1000,"")</f>
        <v>0</v>
      </c>
      <c r="Z1000" s="55" t="str">
        <f aca="false">IF(U1000&lt;=0,"On Time","Late")</f>
        <v>Late</v>
      </c>
      <c r="AA1000" s="55" t="str">
        <f aca="false">TEXT(E1000,"yyyy-mm")</f>
        <v>2022-08</v>
      </c>
      <c r="AB1000" s="55" t="n">
        <f aca="false">YEAR(E1000)</f>
        <v>2022</v>
      </c>
    </row>
    <row r="1001" customFormat="false" ht="15" hidden="false" customHeight="true" outlineLevel="0" collapsed="false">
      <c r="A1001" s="56" t="s">
        <v>4029</v>
      </c>
      <c r="B1001" s="56" t="s">
        <v>4030</v>
      </c>
      <c r="C1001" s="56" t="s">
        <v>4031</v>
      </c>
      <c r="D1001" s="56" t="s">
        <v>4032</v>
      </c>
      <c r="E1001" s="57" t="n">
        <v>44848</v>
      </c>
      <c r="F1001" s="56" t="s">
        <v>1572</v>
      </c>
      <c r="G1001" s="56" t="s">
        <v>2109</v>
      </c>
      <c r="H1001" s="56" t="s">
        <v>9</v>
      </c>
      <c r="I1001" s="56" t="s">
        <v>20</v>
      </c>
      <c r="J1001" s="56" t="s">
        <v>2433</v>
      </c>
      <c r="K1001" s="56" t="n">
        <v>169</v>
      </c>
      <c r="L1001" s="56" t="n">
        <v>169</v>
      </c>
      <c r="M1001" s="56" t="n">
        <v>662.45</v>
      </c>
      <c r="N1001" s="56" t="n">
        <v>4.9</v>
      </c>
      <c r="O1001" s="54" t="n">
        <f aca="false">ROUND(M1001*(1-N1001/100),2)</f>
        <v>629.99</v>
      </c>
      <c r="P1001" s="54" t="n">
        <f aca="false">ROUND(O1001*L1001,2)</f>
        <v>106468.31</v>
      </c>
      <c r="Q1001" s="56" t="n">
        <v>62405.17</v>
      </c>
      <c r="R1001" s="56" t="s">
        <v>340</v>
      </c>
      <c r="S1001" s="54" t="n">
        <f aca="false">IF(K1001=0,0,ROUND(L1001/K1001*100,2))</f>
        <v>100</v>
      </c>
      <c r="T1001" s="56" t="s">
        <v>573</v>
      </c>
      <c r="U1001" s="56" t="s">
        <v>30</v>
      </c>
      <c r="V1001" s="56" t="n">
        <v>44063.14</v>
      </c>
      <c r="W1001" s="55" t="n">
        <f aca="false">P1001-Q1001</f>
        <v>44063.14</v>
      </c>
      <c r="X1001" s="55" t="n">
        <f aca="false">IF(P1001=0,0,ROUND((P1001-Q1001)/P1001*100,2))</f>
        <v>41.39</v>
      </c>
      <c r="Y1001" s="55" t="n">
        <f aca="false">IFERROR(G1001-F1001,"")</f>
        <v>2</v>
      </c>
      <c r="Z1001" s="55" t="str">
        <f aca="false">IF(U1001&lt;=0,"On Time","Late")</f>
        <v>Late</v>
      </c>
      <c r="AA1001" s="55" t="str">
        <f aca="false">TEXT(E1001,"yyyy-mm")</f>
        <v>2022-10</v>
      </c>
      <c r="AB1001" s="55" t="n">
        <f aca="false">YEAR(E1001)</f>
        <v>2022</v>
      </c>
    </row>
  </sheetData>
  <autoFilter ref="A1:AB1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U1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9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6"/>
    <col collapsed="false" customWidth="true" hidden="false" outlineLevel="0" max="12" min="12" style="0" width="15"/>
    <col collapsed="false" customWidth="true" hidden="false" outlineLevel="0" max="13" min="13" style="0" width="11"/>
    <col collapsed="false" customWidth="true" hidden="false" outlineLevel="0" max="14" min="14" style="0" width="18"/>
    <col collapsed="false" customWidth="true" hidden="false" outlineLevel="0" max="16" min="15" style="0" width="12"/>
    <col collapsed="false" customWidth="true" hidden="false" outlineLevel="0" max="18" min="17" style="0" width="11"/>
    <col collapsed="false" customWidth="true" hidden="false" outlineLevel="0" max="19" min="19" style="0" width="14"/>
    <col collapsed="false" customWidth="true" hidden="false" outlineLevel="0" max="20" min="20" style="0" width="20"/>
    <col collapsed="false" customWidth="true" hidden="false" outlineLevel="0" max="21" min="21" style="0" width="13"/>
  </cols>
  <sheetData>
    <row r="1" customFormat="false" ht="18" hidden="false" customHeight="true" outlineLevel="0" collapsed="false">
      <c r="A1" s="49" t="s">
        <v>4033</v>
      </c>
      <c r="B1" s="49" t="s">
        <v>4034</v>
      </c>
      <c r="C1" s="49" t="s">
        <v>302</v>
      </c>
      <c r="D1" s="49" t="s">
        <v>303</v>
      </c>
      <c r="E1" s="49" t="s">
        <v>4035</v>
      </c>
      <c r="F1" s="49" t="s">
        <v>4036</v>
      </c>
      <c r="G1" s="49" t="s">
        <v>4037</v>
      </c>
      <c r="H1" s="49" t="s">
        <v>308</v>
      </c>
      <c r="I1" s="49" t="s">
        <v>4038</v>
      </c>
      <c r="J1" s="49" t="s">
        <v>4039</v>
      </c>
      <c r="K1" s="50" t="s">
        <v>4040</v>
      </c>
      <c r="L1" s="49" t="s">
        <v>4041</v>
      </c>
      <c r="M1" s="49" t="s">
        <v>4042</v>
      </c>
      <c r="N1" s="50" t="s">
        <v>4043</v>
      </c>
      <c r="O1" s="50" t="s">
        <v>4044</v>
      </c>
      <c r="P1" s="49" t="s">
        <v>4045</v>
      </c>
      <c r="Q1" s="49" t="s">
        <v>4046</v>
      </c>
      <c r="R1" s="49" t="s">
        <v>4047</v>
      </c>
      <c r="S1" s="51" t="s">
        <v>4048</v>
      </c>
      <c r="T1" s="51" t="s">
        <v>4049</v>
      </c>
      <c r="U1" s="51" t="s">
        <v>4050</v>
      </c>
    </row>
    <row r="2" customFormat="false" ht="15" hidden="false" customHeight="true" outlineLevel="0" collapsed="false">
      <c r="A2" s="52" t="s">
        <v>4051</v>
      </c>
      <c r="B2" s="52" t="s">
        <v>4052</v>
      </c>
      <c r="C2" s="52" t="s">
        <v>4053</v>
      </c>
      <c r="D2" s="52" t="s">
        <v>941</v>
      </c>
      <c r="E2" s="52" t="s">
        <v>3993</v>
      </c>
      <c r="F2" s="52" t="s">
        <v>3525</v>
      </c>
      <c r="G2" s="52" t="s">
        <v>4054</v>
      </c>
      <c r="H2" s="52" t="n">
        <v>4720</v>
      </c>
      <c r="I2" s="52" t="n">
        <v>4720</v>
      </c>
      <c r="J2" s="52" t="n">
        <v>373.97</v>
      </c>
      <c r="K2" s="54" t="n">
        <f aca="false">ROUND(H2*J2,2)</f>
        <v>1765138.4</v>
      </c>
      <c r="L2" s="52" t="s">
        <v>4055</v>
      </c>
      <c r="M2" s="52" t="s">
        <v>4056</v>
      </c>
      <c r="N2" s="54" t="n">
        <f aca="false">IFERROR(G2-E2,"")</f>
        <v>21</v>
      </c>
      <c r="O2" s="54" t="n">
        <f aca="false">IFERROR(G2-F2,"")</f>
        <v>11</v>
      </c>
      <c r="P2" s="52" t="s">
        <v>4057</v>
      </c>
      <c r="Q2" s="52" t="s">
        <v>4058</v>
      </c>
      <c r="R2" s="52" t="s">
        <v>100</v>
      </c>
      <c r="S2" s="55" t="str">
        <f aca="false">IF(O2&lt;=0,"On Time","Delayed")</f>
        <v>Delayed</v>
      </c>
      <c r="T2" s="55" t="n">
        <f aca="false">IF(H2=0,0,ROUND(I2/H2*100,2))</f>
        <v>100</v>
      </c>
      <c r="U2" s="55" t="str">
        <f aca="false">TEXT(E2,"yyyy-mm")</f>
        <v>2024-07</v>
      </c>
    </row>
    <row r="3" customFormat="false" ht="15" hidden="false" customHeight="true" outlineLevel="0" collapsed="false">
      <c r="A3" s="56" t="s">
        <v>4059</v>
      </c>
      <c r="B3" s="56" t="s">
        <v>4060</v>
      </c>
      <c r="C3" s="56" t="s">
        <v>3764</v>
      </c>
      <c r="D3" s="56" t="s">
        <v>1862</v>
      </c>
      <c r="E3" s="56" t="s">
        <v>1499</v>
      </c>
      <c r="F3" s="56" t="s">
        <v>1403</v>
      </c>
      <c r="G3" s="56" t="s">
        <v>1736</v>
      </c>
      <c r="H3" s="56" t="n">
        <v>870</v>
      </c>
      <c r="I3" s="56" t="n">
        <v>870</v>
      </c>
      <c r="J3" s="56" t="n">
        <v>31.73</v>
      </c>
      <c r="K3" s="54" t="n">
        <f aca="false">ROUND(H3*J3,2)</f>
        <v>27605.1</v>
      </c>
      <c r="L3" s="56" t="s">
        <v>4061</v>
      </c>
      <c r="M3" s="56" t="s">
        <v>4062</v>
      </c>
      <c r="N3" s="54" t="n">
        <f aca="false">IFERROR(G3-E3,"")</f>
        <v>23</v>
      </c>
      <c r="O3" s="54" t="n">
        <f aca="false">IFERROR(G3-F3,"")</f>
        <v>9</v>
      </c>
      <c r="P3" s="56" t="s">
        <v>4063</v>
      </c>
      <c r="Q3" s="56" t="s">
        <v>4064</v>
      </c>
      <c r="R3" s="56" t="s">
        <v>100</v>
      </c>
      <c r="S3" s="55" t="str">
        <f aca="false">IF(O3&lt;=0,"On Time","Delayed")</f>
        <v>Delayed</v>
      </c>
      <c r="T3" s="55" t="n">
        <f aca="false">IF(H3=0,0,ROUND(I3/H3*100,2))</f>
        <v>100</v>
      </c>
      <c r="U3" s="55" t="str">
        <f aca="false">TEXT(E3,"yyyy-mm")</f>
        <v>2023-07</v>
      </c>
    </row>
    <row r="4" customFormat="false" ht="15" hidden="false" customHeight="true" outlineLevel="0" collapsed="false">
      <c r="A4" s="52" t="s">
        <v>4065</v>
      </c>
      <c r="B4" s="52" t="s">
        <v>4066</v>
      </c>
      <c r="C4" s="52" t="s">
        <v>1628</v>
      </c>
      <c r="D4" s="52" t="s">
        <v>4001</v>
      </c>
      <c r="E4" s="52" t="s">
        <v>2217</v>
      </c>
      <c r="F4" s="52" t="s">
        <v>3255</v>
      </c>
      <c r="G4" s="52" t="s">
        <v>3255</v>
      </c>
      <c r="H4" s="52" t="n">
        <v>817</v>
      </c>
      <c r="I4" s="52" t="n">
        <v>817</v>
      </c>
      <c r="J4" s="52" t="n">
        <v>206.45</v>
      </c>
      <c r="K4" s="54" t="n">
        <f aca="false">ROUND(H4*J4,2)</f>
        <v>168669.65</v>
      </c>
      <c r="L4" s="52" t="s">
        <v>4067</v>
      </c>
      <c r="M4" s="52" t="s">
        <v>4062</v>
      </c>
      <c r="N4" s="54" t="n">
        <f aca="false">IFERROR(G4-E4,"")</f>
        <v>19</v>
      </c>
      <c r="O4" s="54" t="n">
        <f aca="false">IFERROR(G4-F4,"")</f>
        <v>0</v>
      </c>
      <c r="P4" s="52" t="s">
        <v>4068</v>
      </c>
      <c r="Q4" s="52" t="s">
        <v>4069</v>
      </c>
      <c r="R4" s="52" t="s">
        <v>4070</v>
      </c>
      <c r="S4" s="55" t="str">
        <f aca="false">IF(O4&lt;=0,"On Time","Delayed")</f>
        <v>On Time</v>
      </c>
      <c r="T4" s="55" t="n">
        <f aca="false">IF(H4=0,0,ROUND(I4/H4*100,2))</f>
        <v>100</v>
      </c>
      <c r="U4" s="55" t="str">
        <f aca="false">TEXT(E4,"yyyy-mm")</f>
        <v>2023-06</v>
      </c>
    </row>
    <row r="5" customFormat="false" ht="15" hidden="false" customHeight="true" outlineLevel="0" collapsed="false">
      <c r="A5" s="56" t="s">
        <v>4071</v>
      </c>
      <c r="B5" s="56" t="s">
        <v>4072</v>
      </c>
      <c r="C5" s="56" t="s">
        <v>1648</v>
      </c>
      <c r="D5" s="56" t="s">
        <v>741</v>
      </c>
      <c r="E5" s="56" t="s">
        <v>2836</v>
      </c>
      <c r="F5" s="56" t="s">
        <v>942</v>
      </c>
      <c r="G5" s="56" t="s">
        <v>2409</v>
      </c>
      <c r="H5" s="56" t="n">
        <v>1275</v>
      </c>
      <c r="I5" s="56" t="n">
        <v>1275</v>
      </c>
      <c r="J5" s="56" t="n">
        <v>477.02</v>
      </c>
      <c r="K5" s="54" t="n">
        <f aca="false">ROUND(H5*J5,2)</f>
        <v>608200.5</v>
      </c>
      <c r="L5" s="56" t="s">
        <v>4073</v>
      </c>
      <c r="M5" s="56" t="s">
        <v>4056</v>
      </c>
      <c r="N5" s="54" t="n">
        <f aca="false">IFERROR(G5-E5,"")</f>
        <v>57</v>
      </c>
      <c r="O5" s="54" t="n">
        <f aca="false">IFERROR(G5-F5,"")</f>
        <v>8</v>
      </c>
      <c r="P5" s="56" t="s">
        <v>4074</v>
      </c>
      <c r="Q5" s="56" t="s">
        <v>4075</v>
      </c>
      <c r="R5" s="56" t="s">
        <v>100</v>
      </c>
      <c r="S5" s="55" t="str">
        <f aca="false">IF(O5&lt;=0,"On Time","Delayed")</f>
        <v>Delayed</v>
      </c>
      <c r="T5" s="55" t="n">
        <f aca="false">IF(H5=0,0,ROUND(I5/H5*100,2))</f>
        <v>100</v>
      </c>
      <c r="U5" s="55" t="str">
        <f aca="false">TEXT(E5,"yyyy-mm")</f>
        <v>2023-08</v>
      </c>
    </row>
    <row r="6" customFormat="false" ht="15" hidden="false" customHeight="true" outlineLevel="0" collapsed="false">
      <c r="A6" s="52" t="s">
        <v>4076</v>
      </c>
      <c r="B6" s="52" t="s">
        <v>4077</v>
      </c>
      <c r="C6" s="52" t="s">
        <v>2146</v>
      </c>
      <c r="D6" s="52" t="s">
        <v>3430</v>
      </c>
      <c r="E6" s="52" t="s">
        <v>2883</v>
      </c>
      <c r="F6" s="52" t="s">
        <v>2690</v>
      </c>
      <c r="G6" s="52" t="s">
        <v>911</v>
      </c>
      <c r="H6" s="52" t="n">
        <v>4668</v>
      </c>
      <c r="I6" s="52" t="n">
        <v>4195</v>
      </c>
      <c r="J6" s="52" t="n">
        <v>296.21</v>
      </c>
      <c r="K6" s="54" t="n">
        <f aca="false">ROUND(H6*J6,2)</f>
        <v>1382708.28</v>
      </c>
      <c r="L6" s="52" t="s">
        <v>4073</v>
      </c>
      <c r="M6" s="52" t="s">
        <v>4078</v>
      </c>
      <c r="N6" s="54" t="n">
        <f aca="false">IFERROR(G6-E6,"")</f>
        <v>8</v>
      </c>
      <c r="O6" s="54" t="n">
        <f aca="false">IFERROR(G6-F6,"")</f>
        <v>-3</v>
      </c>
      <c r="P6" s="52" t="s">
        <v>4079</v>
      </c>
      <c r="Q6" s="52" t="s">
        <v>4080</v>
      </c>
      <c r="R6" s="52" t="s">
        <v>4081</v>
      </c>
      <c r="S6" s="55" t="str">
        <f aca="false">IF(O6&lt;=0,"On Time","Delayed")</f>
        <v>On Time</v>
      </c>
      <c r="T6" s="55" t="n">
        <f aca="false">IF(H6=0,0,ROUND(I6/H6*100,2))</f>
        <v>89.87</v>
      </c>
      <c r="U6" s="55" t="str">
        <f aca="false">TEXT(E6,"yyyy-mm")</f>
        <v>2024-05</v>
      </c>
    </row>
    <row r="7" customFormat="false" ht="15" hidden="false" customHeight="true" outlineLevel="0" collapsed="false">
      <c r="A7" s="56" t="s">
        <v>4082</v>
      </c>
      <c r="B7" s="56" t="s">
        <v>4083</v>
      </c>
      <c r="C7" s="56" t="s">
        <v>1049</v>
      </c>
      <c r="D7" s="56" t="s">
        <v>607</v>
      </c>
      <c r="E7" s="56" t="s">
        <v>1934</v>
      </c>
      <c r="F7" s="56" t="s">
        <v>2203</v>
      </c>
      <c r="G7" s="56" t="s">
        <v>2932</v>
      </c>
      <c r="H7" s="56" t="n">
        <v>4967</v>
      </c>
      <c r="I7" s="56" t="n">
        <v>4967</v>
      </c>
      <c r="J7" s="56" t="n">
        <v>201.91</v>
      </c>
      <c r="K7" s="54" t="n">
        <f aca="false">ROUND(H7*J7,2)</f>
        <v>1002886.97</v>
      </c>
      <c r="L7" s="56" t="s">
        <v>4084</v>
      </c>
      <c r="M7" s="56" t="s">
        <v>4056</v>
      </c>
      <c r="N7" s="54" t="n">
        <f aca="false">IFERROR(G7-E7,"")</f>
        <v>24</v>
      </c>
      <c r="O7" s="54" t="n">
        <f aca="false">IFERROR(G7-F7,"")</f>
        <v>2</v>
      </c>
      <c r="P7" s="56" t="s">
        <v>4085</v>
      </c>
      <c r="Q7" s="56" t="s">
        <v>4086</v>
      </c>
      <c r="R7" s="56" t="s">
        <v>4087</v>
      </c>
      <c r="S7" s="55" t="str">
        <f aca="false">IF(O7&lt;=0,"On Time","Delayed")</f>
        <v>Delayed</v>
      </c>
      <c r="T7" s="55" t="n">
        <f aca="false">IF(H7=0,0,ROUND(I7/H7*100,2))</f>
        <v>100</v>
      </c>
      <c r="U7" s="55" t="str">
        <f aca="false">TEXT(E7,"yyyy-mm")</f>
        <v>2022-12</v>
      </c>
    </row>
    <row r="8" customFormat="false" ht="15" hidden="false" customHeight="true" outlineLevel="0" collapsed="false">
      <c r="A8" s="52" t="s">
        <v>4088</v>
      </c>
      <c r="B8" s="52" t="s">
        <v>4089</v>
      </c>
      <c r="C8" s="52" t="s">
        <v>4090</v>
      </c>
      <c r="D8" s="52" t="s">
        <v>1199</v>
      </c>
      <c r="E8" s="52" t="s">
        <v>4091</v>
      </c>
      <c r="F8" s="52" t="s">
        <v>1829</v>
      </c>
      <c r="G8" s="52" t="s">
        <v>3257</v>
      </c>
      <c r="H8" s="52" t="n">
        <v>1091</v>
      </c>
      <c r="I8" s="52" t="n">
        <v>1091</v>
      </c>
      <c r="J8" s="52" t="n">
        <v>164.3</v>
      </c>
      <c r="K8" s="54" t="n">
        <f aca="false">ROUND(H8*J8,2)</f>
        <v>179251.3</v>
      </c>
      <c r="L8" s="52" t="s">
        <v>4055</v>
      </c>
      <c r="M8" s="52" t="s">
        <v>4062</v>
      </c>
      <c r="N8" s="54" t="n">
        <f aca="false">IFERROR(G8-E8,"")</f>
        <v>5</v>
      </c>
      <c r="O8" s="54" t="n">
        <f aca="false">IFERROR(G8-F8,"")</f>
        <v>2</v>
      </c>
      <c r="P8" s="52" t="s">
        <v>4092</v>
      </c>
      <c r="Q8" s="52" t="s">
        <v>4093</v>
      </c>
      <c r="R8" s="52" t="s">
        <v>4087</v>
      </c>
      <c r="S8" s="55" t="str">
        <f aca="false">IF(O8&lt;=0,"On Time","Delayed")</f>
        <v>Delayed</v>
      </c>
      <c r="T8" s="55" t="n">
        <f aca="false">IF(H8=0,0,ROUND(I8/H8*100,2))</f>
        <v>100</v>
      </c>
      <c r="U8" s="55" t="str">
        <f aca="false">TEXT(E8,"yyyy-mm")</f>
        <v>2023-07</v>
      </c>
    </row>
    <row r="9" customFormat="false" ht="15" hidden="false" customHeight="true" outlineLevel="0" collapsed="false">
      <c r="A9" s="56" t="s">
        <v>4094</v>
      </c>
      <c r="B9" s="56" t="s">
        <v>4095</v>
      </c>
      <c r="C9" s="56" t="s">
        <v>3381</v>
      </c>
      <c r="D9" s="56" t="s">
        <v>1620</v>
      </c>
      <c r="E9" s="56" t="s">
        <v>1963</v>
      </c>
      <c r="F9" s="56" t="s">
        <v>4096</v>
      </c>
      <c r="G9" s="56" t="s">
        <v>3728</v>
      </c>
      <c r="H9" s="56" t="n">
        <v>1369</v>
      </c>
      <c r="I9" s="56" t="n">
        <v>1369</v>
      </c>
      <c r="J9" s="56" t="n">
        <v>211.48</v>
      </c>
      <c r="K9" s="54" t="n">
        <f aca="false">ROUND(H9*J9,2)</f>
        <v>289516.12</v>
      </c>
      <c r="L9" s="56" t="s">
        <v>4084</v>
      </c>
      <c r="M9" s="56" t="s">
        <v>4078</v>
      </c>
      <c r="N9" s="54" t="n">
        <f aca="false">IFERROR(G9-E9,"")</f>
        <v>41</v>
      </c>
      <c r="O9" s="54" t="n">
        <f aca="false">IFERROR(G9-F9,"")</f>
        <v>3</v>
      </c>
      <c r="P9" s="56" t="s">
        <v>4097</v>
      </c>
      <c r="Q9" s="56" t="s">
        <v>4098</v>
      </c>
      <c r="R9" s="56" t="s">
        <v>4081</v>
      </c>
      <c r="S9" s="55" t="str">
        <f aca="false">IF(O9&lt;=0,"On Time","Delayed")</f>
        <v>Delayed</v>
      </c>
      <c r="T9" s="55" t="n">
        <f aca="false">IF(H9=0,0,ROUND(I9/H9*100,2))</f>
        <v>100</v>
      </c>
      <c r="U9" s="55" t="str">
        <f aca="false">TEXT(E9,"yyyy-mm")</f>
        <v>2022-06</v>
      </c>
    </row>
    <row r="10" customFormat="false" ht="15" hidden="false" customHeight="true" outlineLevel="0" collapsed="false">
      <c r="A10" s="52" t="s">
        <v>4099</v>
      </c>
      <c r="B10" s="52" t="s">
        <v>4100</v>
      </c>
      <c r="C10" s="52" t="s">
        <v>4101</v>
      </c>
      <c r="D10" s="52" t="s">
        <v>4102</v>
      </c>
      <c r="E10" s="52" t="s">
        <v>1741</v>
      </c>
      <c r="F10" s="52" t="s">
        <v>1526</v>
      </c>
      <c r="G10" s="52" t="s">
        <v>1891</v>
      </c>
      <c r="H10" s="52" t="n">
        <v>4469</v>
      </c>
      <c r="I10" s="52" t="n">
        <v>4469</v>
      </c>
      <c r="J10" s="52" t="n">
        <v>82.5</v>
      </c>
      <c r="K10" s="54" t="n">
        <f aca="false">ROUND(H10*J10,2)</f>
        <v>368692.5</v>
      </c>
      <c r="L10" s="52" t="s">
        <v>4067</v>
      </c>
      <c r="M10" s="52" t="s">
        <v>4062</v>
      </c>
      <c r="N10" s="54" t="n">
        <f aca="false">IFERROR(G10-E10,"")</f>
        <v>24</v>
      </c>
      <c r="O10" s="54" t="n">
        <f aca="false">IFERROR(G10-F10,"")</f>
        <v>-1</v>
      </c>
      <c r="P10" s="52" t="s">
        <v>4103</v>
      </c>
      <c r="Q10" s="52" t="s">
        <v>4104</v>
      </c>
      <c r="R10" s="52" t="s">
        <v>4087</v>
      </c>
      <c r="S10" s="55" t="str">
        <f aca="false">IF(O10&lt;=0,"On Time","Delayed")</f>
        <v>On Time</v>
      </c>
      <c r="T10" s="55" t="n">
        <f aca="false">IF(H10=0,0,ROUND(I10/H10*100,2))</f>
        <v>100</v>
      </c>
      <c r="U10" s="55" t="str">
        <f aca="false">TEXT(E10,"yyyy-mm")</f>
        <v>2024-01</v>
      </c>
    </row>
    <row r="11" customFormat="false" ht="15" hidden="false" customHeight="true" outlineLevel="0" collapsed="false">
      <c r="A11" s="56" t="s">
        <v>4105</v>
      </c>
      <c r="B11" s="56" t="s">
        <v>4106</v>
      </c>
      <c r="C11" s="56" t="s">
        <v>2385</v>
      </c>
      <c r="D11" s="56" t="s">
        <v>2789</v>
      </c>
      <c r="E11" s="56" t="s">
        <v>958</v>
      </c>
      <c r="F11" s="56" t="s">
        <v>1190</v>
      </c>
      <c r="G11" s="56" t="s">
        <v>4107</v>
      </c>
      <c r="H11" s="56" t="n">
        <v>1258</v>
      </c>
      <c r="I11" s="56" t="n">
        <v>1258</v>
      </c>
      <c r="J11" s="56" t="n">
        <v>210.17</v>
      </c>
      <c r="K11" s="54" t="n">
        <f aca="false">ROUND(H11*J11,2)</f>
        <v>264393.86</v>
      </c>
      <c r="L11" s="56" t="s">
        <v>4073</v>
      </c>
      <c r="M11" s="56" t="s">
        <v>4062</v>
      </c>
      <c r="N11" s="54" t="n">
        <f aca="false">IFERROR(G11-E11,"")</f>
        <v>42</v>
      </c>
      <c r="O11" s="54" t="n">
        <f aca="false">IFERROR(G11-F11,"")</f>
        <v>14</v>
      </c>
      <c r="P11" s="56" t="s">
        <v>4108</v>
      </c>
      <c r="Q11" s="56" t="s">
        <v>4109</v>
      </c>
      <c r="R11" s="56" t="s">
        <v>4081</v>
      </c>
      <c r="S11" s="55" t="str">
        <f aca="false">IF(O11&lt;=0,"On Time","Delayed")</f>
        <v>Delayed</v>
      </c>
      <c r="T11" s="55" t="n">
        <f aca="false">IF(H11=0,0,ROUND(I11/H11*100,2))</f>
        <v>100</v>
      </c>
      <c r="U11" s="55" t="str">
        <f aca="false">TEXT(E11,"yyyy-mm")</f>
        <v>2024-01</v>
      </c>
    </row>
    <row r="12" customFormat="false" ht="15" hidden="false" customHeight="true" outlineLevel="0" collapsed="false">
      <c r="A12" s="52" t="s">
        <v>4110</v>
      </c>
      <c r="B12" s="52" t="s">
        <v>4111</v>
      </c>
      <c r="C12" s="52" t="s">
        <v>3297</v>
      </c>
      <c r="D12" s="52" t="s">
        <v>3084</v>
      </c>
      <c r="E12" s="52" t="s">
        <v>3327</v>
      </c>
      <c r="F12" s="52" t="s">
        <v>1934</v>
      </c>
      <c r="G12" s="52" t="s">
        <v>4112</v>
      </c>
      <c r="H12" s="52" t="n">
        <v>208</v>
      </c>
      <c r="I12" s="52" t="n">
        <v>208</v>
      </c>
      <c r="J12" s="52" t="n">
        <v>287.78</v>
      </c>
      <c r="K12" s="54" t="n">
        <f aca="false">ROUND(H12*J12,2)</f>
        <v>59858.24</v>
      </c>
      <c r="L12" s="52" t="s">
        <v>4055</v>
      </c>
      <c r="M12" s="52" t="s">
        <v>4081</v>
      </c>
      <c r="N12" s="54" t="n">
        <f aca="false">IFERROR(G12-E12,"")</f>
        <v>31</v>
      </c>
      <c r="O12" s="54" t="n">
        <f aca="false">IFERROR(G12-F12,"")</f>
        <v>3</v>
      </c>
      <c r="P12" s="52" t="s">
        <v>4113</v>
      </c>
      <c r="Q12" s="52" t="s">
        <v>4093</v>
      </c>
      <c r="R12" s="52" t="s">
        <v>100</v>
      </c>
      <c r="S12" s="55" t="str">
        <f aca="false">IF(O12&lt;=0,"On Time","Delayed")</f>
        <v>Delayed</v>
      </c>
      <c r="T12" s="55" t="n">
        <f aca="false">IF(H12=0,0,ROUND(I12/H12*100,2))</f>
        <v>100</v>
      </c>
      <c r="U12" s="55" t="str">
        <f aca="false">TEXT(E12,"yyyy-mm")</f>
        <v>2022-11</v>
      </c>
    </row>
    <row r="13" customFormat="false" ht="15" hidden="false" customHeight="true" outlineLevel="0" collapsed="false">
      <c r="A13" s="56" t="s">
        <v>4114</v>
      </c>
      <c r="B13" s="56" t="s">
        <v>4115</v>
      </c>
      <c r="C13" s="56" t="s">
        <v>2065</v>
      </c>
      <c r="D13" s="56" t="s">
        <v>1228</v>
      </c>
      <c r="E13" s="56" t="s">
        <v>1187</v>
      </c>
      <c r="F13" s="56" t="s">
        <v>2684</v>
      </c>
      <c r="G13" s="56" t="s">
        <v>4116</v>
      </c>
      <c r="H13" s="56" t="n">
        <v>4437</v>
      </c>
      <c r="I13" s="56" t="n">
        <v>4437</v>
      </c>
      <c r="J13" s="56" t="n">
        <v>442.65</v>
      </c>
      <c r="K13" s="54" t="n">
        <f aca="false">ROUND(H13*J13,2)</f>
        <v>1964038.05</v>
      </c>
      <c r="L13" s="56" t="s">
        <v>4055</v>
      </c>
      <c r="M13" s="56" t="s">
        <v>4078</v>
      </c>
      <c r="N13" s="54" t="n">
        <f aca="false">IFERROR(G13-E13,"")</f>
        <v>22</v>
      </c>
      <c r="O13" s="54" t="n">
        <f aca="false">IFERROR(G13-F13,"")</f>
        <v>10</v>
      </c>
      <c r="P13" s="56" t="s">
        <v>4117</v>
      </c>
      <c r="Q13" s="56" t="s">
        <v>4104</v>
      </c>
      <c r="R13" s="56" t="s">
        <v>100</v>
      </c>
      <c r="S13" s="55" t="str">
        <f aca="false">IF(O13&lt;=0,"On Time","Delayed")</f>
        <v>Delayed</v>
      </c>
      <c r="T13" s="55" t="n">
        <f aca="false">IF(H13=0,0,ROUND(I13/H13*100,2))</f>
        <v>100</v>
      </c>
      <c r="U13" s="55" t="str">
        <f aca="false">TEXT(E13,"yyyy-mm")</f>
        <v>2023-05</v>
      </c>
    </row>
    <row r="14" customFormat="false" ht="15" hidden="false" customHeight="true" outlineLevel="0" collapsed="false">
      <c r="A14" s="52" t="s">
        <v>4118</v>
      </c>
      <c r="B14" s="52" t="s">
        <v>4119</v>
      </c>
      <c r="C14" s="52" t="s">
        <v>455</v>
      </c>
      <c r="D14" s="52" t="s">
        <v>4120</v>
      </c>
      <c r="E14" s="52" t="s">
        <v>4121</v>
      </c>
      <c r="F14" s="52" t="s">
        <v>4122</v>
      </c>
      <c r="G14" s="52" t="s">
        <v>3425</v>
      </c>
      <c r="H14" s="52" t="n">
        <v>1127</v>
      </c>
      <c r="I14" s="52" t="n">
        <v>1127</v>
      </c>
      <c r="J14" s="52" t="n">
        <v>550.38</v>
      </c>
      <c r="K14" s="54" t="n">
        <f aca="false">ROUND(H14*J14,2)</f>
        <v>620278.26</v>
      </c>
      <c r="L14" s="52" t="s">
        <v>4067</v>
      </c>
      <c r="M14" s="52" t="s">
        <v>4081</v>
      </c>
      <c r="N14" s="54" t="n">
        <f aca="false">IFERROR(G14-E14,"")</f>
        <v>37</v>
      </c>
      <c r="O14" s="54" t="n">
        <f aca="false">IFERROR(G14-F14,"")</f>
        <v>6</v>
      </c>
      <c r="P14" s="52" t="s">
        <v>4123</v>
      </c>
      <c r="Q14" s="52" t="s">
        <v>4109</v>
      </c>
      <c r="R14" s="52" t="s">
        <v>4124</v>
      </c>
      <c r="S14" s="55" t="str">
        <f aca="false">IF(O14&lt;=0,"On Time","Delayed")</f>
        <v>Delayed</v>
      </c>
      <c r="T14" s="55" t="n">
        <f aca="false">IF(H14=0,0,ROUND(I14/H14*100,2))</f>
        <v>100</v>
      </c>
      <c r="U14" s="55" t="str">
        <f aca="false">TEXT(E14,"yyyy-mm")</f>
        <v>2024-05</v>
      </c>
    </row>
    <row r="15" customFormat="false" ht="15" hidden="false" customHeight="true" outlineLevel="0" collapsed="false">
      <c r="A15" s="56" t="s">
        <v>4125</v>
      </c>
      <c r="B15" s="56" t="s">
        <v>4126</v>
      </c>
      <c r="C15" s="56" t="s">
        <v>4127</v>
      </c>
      <c r="D15" s="56" t="s">
        <v>3816</v>
      </c>
      <c r="E15" s="56" t="s">
        <v>2128</v>
      </c>
      <c r="F15" s="56" t="s">
        <v>1814</v>
      </c>
      <c r="G15" s="56" t="s">
        <v>1857</v>
      </c>
      <c r="H15" s="56" t="n">
        <v>4856</v>
      </c>
      <c r="I15" s="56" t="n">
        <v>4856</v>
      </c>
      <c r="J15" s="56" t="n">
        <v>182.81</v>
      </c>
      <c r="K15" s="54" t="n">
        <f aca="false">ROUND(H15*J15,2)</f>
        <v>887725.36</v>
      </c>
      <c r="L15" s="56" t="s">
        <v>4067</v>
      </c>
      <c r="M15" s="56" t="s">
        <v>4081</v>
      </c>
      <c r="N15" s="54" t="n">
        <f aca="false">IFERROR(G15-E15,"")</f>
        <v>48</v>
      </c>
      <c r="O15" s="54" t="n">
        <f aca="false">IFERROR(G15-F15,"")</f>
        <v>11</v>
      </c>
      <c r="P15" s="56" t="s">
        <v>4128</v>
      </c>
      <c r="Q15" s="56" t="s">
        <v>4104</v>
      </c>
      <c r="R15" s="56" t="s">
        <v>4070</v>
      </c>
      <c r="S15" s="55" t="str">
        <f aca="false">IF(O15&lt;=0,"On Time","Delayed")</f>
        <v>Delayed</v>
      </c>
      <c r="T15" s="55" t="n">
        <f aca="false">IF(H15=0,0,ROUND(I15/H15*100,2))</f>
        <v>100</v>
      </c>
      <c r="U15" s="55" t="str">
        <f aca="false">TEXT(E15,"yyyy-mm")</f>
        <v>2024-02</v>
      </c>
    </row>
    <row r="16" customFormat="false" ht="15" hidden="false" customHeight="true" outlineLevel="0" collapsed="false">
      <c r="A16" s="52" t="s">
        <v>4129</v>
      </c>
      <c r="B16" s="52" t="s">
        <v>4130</v>
      </c>
      <c r="C16" s="52" t="s">
        <v>1515</v>
      </c>
      <c r="D16" s="52" t="s">
        <v>3499</v>
      </c>
      <c r="E16" s="52" t="s">
        <v>1360</v>
      </c>
      <c r="F16" s="52" t="s">
        <v>2305</v>
      </c>
      <c r="G16" s="52" t="s">
        <v>1176</v>
      </c>
      <c r="H16" s="52" t="n">
        <v>2471</v>
      </c>
      <c r="I16" s="52" t="n">
        <v>2471</v>
      </c>
      <c r="J16" s="52" t="n">
        <v>370.24</v>
      </c>
      <c r="K16" s="54" t="n">
        <f aca="false">ROUND(H16*J16,2)</f>
        <v>914863.04</v>
      </c>
      <c r="L16" s="52" t="s">
        <v>4084</v>
      </c>
      <c r="M16" s="52" t="s">
        <v>4078</v>
      </c>
      <c r="N16" s="54" t="n">
        <f aca="false">IFERROR(G16-E16,"")</f>
        <v>25</v>
      </c>
      <c r="O16" s="54" t="n">
        <f aca="false">IFERROR(G16-F16,"")</f>
        <v>10</v>
      </c>
      <c r="P16" s="52" t="s">
        <v>4131</v>
      </c>
      <c r="Q16" s="52" t="s">
        <v>4132</v>
      </c>
      <c r="R16" s="52" t="s">
        <v>100</v>
      </c>
      <c r="S16" s="55" t="str">
        <f aca="false">IF(O16&lt;=0,"On Time","Delayed")</f>
        <v>Delayed</v>
      </c>
      <c r="T16" s="55" t="n">
        <f aca="false">IF(H16=0,0,ROUND(I16/H16*100,2))</f>
        <v>100</v>
      </c>
      <c r="U16" s="55" t="str">
        <f aca="false">TEXT(E16,"yyyy-mm")</f>
        <v>2022-05</v>
      </c>
    </row>
    <row r="17" customFormat="false" ht="15" hidden="false" customHeight="true" outlineLevel="0" collapsed="false">
      <c r="A17" s="56" t="s">
        <v>4133</v>
      </c>
      <c r="B17" s="56" t="s">
        <v>4134</v>
      </c>
      <c r="C17" s="56" t="s">
        <v>4135</v>
      </c>
      <c r="D17" s="56" t="s">
        <v>4136</v>
      </c>
      <c r="E17" s="56" t="s">
        <v>4137</v>
      </c>
      <c r="F17" s="56" t="s">
        <v>4138</v>
      </c>
      <c r="G17" s="56" t="s">
        <v>410</v>
      </c>
      <c r="H17" s="56" t="n">
        <v>4233</v>
      </c>
      <c r="I17" s="56" t="n">
        <v>4233</v>
      </c>
      <c r="J17" s="56" t="n">
        <v>490.84</v>
      </c>
      <c r="K17" s="54" t="n">
        <f aca="false">ROUND(H17*J17,2)</f>
        <v>2077725.72</v>
      </c>
      <c r="L17" s="56" t="s">
        <v>4084</v>
      </c>
      <c r="M17" s="56" t="s">
        <v>332</v>
      </c>
      <c r="N17" s="54" t="n">
        <f aca="false">IFERROR(G17-E17,"")</f>
        <v>53</v>
      </c>
      <c r="O17" s="54" t="n">
        <f aca="false">IFERROR(G17-F17,"")</f>
        <v>7</v>
      </c>
      <c r="P17" s="56" t="s">
        <v>4139</v>
      </c>
      <c r="Q17" s="56" t="s">
        <v>4109</v>
      </c>
      <c r="R17" s="56" t="s">
        <v>4081</v>
      </c>
      <c r="S17" s="55" t="str">
        <f aca="false">IF(O17&lt;=0,"On Time","Delayed")</f>
        <v>Delayed</v>
      </c>
      <c r="T17" s="55" t="n">
        <f aca="false">IF(H17=0,0,ROUND(I17/H17*100,2))</f>
        <v>100</v>
      </c>
      <c r="U17" s="55" t="str">
        <f aca="false">TEXT(E17,"yyyy-mm")</f>
        <v>2022-01</v>
      </c>
    </row>
    <row r="18" customFormat="false" ht="15" hidden="false" customHeight="true" outlineLevel="0" collapsed="false">
      <c r="A18" s="52" t="s">
        <v>4140</v>
      </c>
      <c r="B18" s="52" t="s">
        <v>4141</v>
      </c>
      <c r="C18" s="52" t="s">
        <v>4142</v>
      </c>
      <c r="D18" s="52" t="s">
        <v>2602</v>
      </c>
      <c r="E18" s="52" t="s">
        <v>1281</v>
      </c>
      <c r="F18" s="52" t="s">
        <v>3050</v>
      </c>
      <c r="G18" s="52" t="s">
        <v>3050</v>
      </c>
      <c r="H18" s="52" t="n">
        <v>1629</v>
      </c>
      <c r="I18" s="52" t="n">
        <v>204</v>
      </c>
      <c r="J18" s="52" t="n">
        <v>244.13</v>
      </c>
      <c r="K18" s="54" t="n">
        <f aca="false">ROUND(H18*J18,2)</f>
        <v>397687.77</v>
      </c>
      <c r="L18" s="52" t="s">
        <v>4061</v>
      </c>
      <c r="M18" s="52" t="s">
        <v>4062</v>
      </c>
      <c r="N18" s="54" t="n">
        <f aca="false">IFERROR(G18-E18,"")</f>
        <v>58</v>
      </c>
      <c r="O18" s="54" t="n">
        <f aca="false">IFERROR(G18-F18,"")</f>
        <v>0</v>
      </c>
      <c r="P18" s="52" t="s">
        <v>4143</v>
      </c>
      <c r="Q18" s="52" t="s">
        <v>4075</v>
      </c>
      <c r="R18" s="52" t="s">
        <v>4087</v>
      </c>
      <c r="S18" s="55" t="str">
        <f aca="false">IF(O18&lt;=0,"On Time","Delayed")</f>
        <v>On Time</v>
      </c>
      <c r="T18" s="55" t="n">
        <f aca="false">IF(H18=0,0,ROUND(I18/H18*100,2))</f>
        <v>12.52</v>
      </c>
      <c r="U18" s="55" t="str">
        <f aca="false">TEXT(E18,"yyyy-mm")</f>
        <v>2023-02</v>
      </c>
    </row>
    <row r="19" customFormat="false" ht="15" hidden="false" customHeight="true" outlineLevel="0" collapsed="false">
      <c r="A19" s="56" t="s">
        <v>4144</v>
      </c>
      <c r="B19" s="56" t="s">
        <v>4145</v>
      </c>
      <c r="C19" s="56" t="s">
        <v>4146</v>
      </c>
      <c r="D19" s="56" t="s">
        <v>4147</v>
      </c>
      <c r="E19" s="56" t="s">
        <v>3061</v>
      </c>
      <c r="F19" s="56" t="s">
        <v>4148</v>
      </c>
      <c r="G19" s="56" t="s">
        <v>4149</v>
      </c>
      <c r="H19" s="56" t="n">
        <v>437</v>
      </c>
      <c r="I19" s="56" t="n">
        <v>437</v>
      </c>
      <c r="J19" s="56" t="n">
        <v>337.2</v>
      </c>
      <c r="K19" s="54" t="n">
        <f aca="false">ROUND(H19*J19,2)</f>
        <v>147356.4</v>
      </c>
      <c r="L19" s="56" t="s">
        <v>4067</v>
      </c>
      <c r="M19" s="56" t="s">
        <v>4056</v>
      </c>
      <c r="N19" s="54" t="n">
        <f aca="false">IFERROR(G19-E19,"")</f>
        <v>20</v>
      </c>
      <c r="O19" s="54" t="n">
        <f aca="false">IFERROR(G19-F19,"")</f>
        <v>3</v>
      </c>
      <c r="P19" s="56" t="s">
        <v>4150</v>
      </c>
      <c r="Q19" s="56" t="s">
        <v>4109</v>
      </c>
      <c r="R19" s="56" t="s">
        <v>4124</v>
      </c>
      <c r="S19" s="55" t="str">
        <f aca="false">IF(O19&lt;=0,"On Time","Delayed")</f>
        <v>Delayed</v>
      </c>
      <c r="T19" s="55" t="n">
        <f aca="false">IF(H19=0,0,ROUND(I19/H19*100,2))</f>
        <v>100</v>
      </c>
      <c r="U19" s="55" t="str">
        <f aca="false">TEXT(E19,"yyyy-mm")</f>
        <v>2024-12</v>
      </c>
    </row>
    <row r="20" customFormat="false" ht="15" hidden="false" customHeight="true" outlineLevel="0" collapsed="false">
      <c r="A20" s="52" t="s">
        <v>4151</v>
      </c>
      <c r="B20" s="52" t="s">
        <v>4152</v>
      </c>
      <c r="C20" s="52" t="s">
        <v>3445</v>
      </c>
      <c r="D20" s="52" t="s">
        <v>2969</v>
      </c>
      <c r="E20" s="52" t="s">
        <v>2485</v>
      </c>
      <c r="F20" s="52" t="s">
        <v>3741</v>
      </c>
      <c r="G20" s="52" t="s">
        <v>2026</v>
      </c>
      <c r="H20" s="52" t="n">
        <v>963</v>
      </c>
      <c r="I20" s="52" t="n">
        <v>963</v>
      </c>
      <c r="J20" s="52" t="n">
        <v>174.93</v>
      </c>
      <c r="K20" s="54" t="n">
        <f aca="false">ROUND(H20*J20,2)</f>
        <v>168457.59</v>
      </c>
      <c r="L20" s="52" t="s">
        <v>4061</v>
      </c>
      <c r="M20" s="52" t="s">
        <v>4056</v>
      </c>
      <c r="N20" s="54" t="n">
        <f aca="false">IFERROR(G20-E20,"")</f>
        <v>17</v>
      </c>
      <c r="O20" s="54" t="n">
        <f aca="false">IFERROR(G20-F20,"")</f>
        <v>4</v>
      </c>
      <c r="P20" s="52" t="s">
        <v>4153</v>
      </c>
      <c r="Q20" s="52" t="s">
        <v>4154</v>
      </c>
      <c r="R20" s="52" t="s">
        <v>4081</v>
      </c>
      <c r="S20" s="55" t="str">
        <f aca="false">IF(O20&lt;=0,"On Time","Delayed")</f>
        <v>Delayed</v>
      </c>
      <c r="T20" s="55" t="n">
        <f aca="false">IF(H20=0,0,ROUND(I20/H20*100,2))</f>
        <v>100</v>
      </c>
      <c r="U20" s="55" t="str">
        <f aca="false">TEXT(E20,"yyyy-mm")</f>
        <v>2022-01</v>
      </c>
    </row>
    <row r="21" customFormat="false" ht="15" hidden="false" customHeight="true" outlineLevel="0" collapsed="false">
      <c r="A21" s="56" t="s">
        <v>4155</v>
      </c>
      <c r="B21" s="56" t="s">
        <v>4156</v>
      </c>
      <c r="C21" s="56" t="s">
        <v>4157</v>
      </c>
      <c r="D21" s="56" t="s">
        <v>2767</v>
      </c>
      <c r="E21" s="56" t="s">
        <v>2642</v>
      </c>
      <c r="F21" s="56" t="s">
        <v>4158</v>
      </c>
      <c r="G21" s="56" t="s">
        <v>1526</v>
      </c>
      <c r="H21" s="56" t="n">
        <v>4202</v>
      </c>
      <c r="I21" s="56" t="n">
        <v>4202</v>
      </c>
      <c r="J21" s="56" t="n">
        <v>418.94</v>
      </c>
      <c r="K21" s="54" t="n">
        <f aca="false">ROUND(H21*J21,2)</f>
        <v>1760385.88</v>
      </c>
      <c r="L21" s="56" t="s">
        <v>4055</v>
      </c>
      <c r="M21" s="56" t="s">
        <v>4081</v>
      </c>
      <c r="N21" s="54" t="n">
        <f aca="false">IFERROR(G21-E21,"")</f>
        <v>14</v>
      </c>
      <c r="O21" s="54" t="n">
        <f aca="false">IFERROR(G21-F21,"")</f>
        <v>-1</v>
      </c>
      <c r="P21" s="56" t="s">
        <v>4159</v>
      </c>
      <c r="Q21" s="56" t="s">
        <v>4086</v>
      </c>
      <c r="R21" s="56" t="s">
        <v>4070</v>
      </c>
      <c r="S21" s="55" t="str">
        <f aca="false">IF(O21&lt;=0,"On Time","Delayed")</f>
        <v>On Time</v>
      </c>
      <c r="T21" s="55" t="n">
        <f aca="false">IF(H21=0,0,ROUND(I21/H21*100,2))</f>
        <v>100</v>
      </c>
      <c r="U21" s="55" t="str">
        <f aca="false">TEXT(E21,"yyyy-mm")</f>
        <v>2024-01</v>
      </c>
    </row>
    <row r="22" customFormat="false" ht="15" hidden="false" customHeight="true" outlineLevel="0" collapsed="false">
      <c r="A22" s="52" t="s">
        <v>4160</v>
      </c>
      <c r="B22" s="52" t="s">
        <v>4161</v>
      </c>
      <c r="C22" s="52" t="s">
        <v>1928</v>
      </c>
      <c r="D22" s="52" t="s">
        <v>4162</v>
      </c>
      <c r="E22" s="52" t="s">
        <v>1218</v>
      </c>
      <c r="F22" s="52" t="s">
        <v>2880</v>
      </c>
      <c r="G22" s="52" t="s">
        <v>493</v>
      </c>
      <c r="H22" s="52" t="n">
        <v>872</v>
      </c>
      <c r="I22" s="52" t="n">
        <v>872</v>
      </c>
      <c r="J22" s="52" t="n">
        <v>155.18</v>
      </c>
      <c r="K22" s="54" t="n">
        <f aca="false">ROUND(H22*J22,2)</f>
        <v>135316.96</v>
      </c>
      <c r="L22" s="52" t="s">
        <v>4061</v>
      </c>
      <c r="M22" s="52" t="s">
        <v>332</v>
      </c>
      <c r="N22" s="54" t="n">
        <f aca="false">IFERROR(G22-E22,"")</f>
        <v>65</v>
      </c>
      <c r="O22" s="54" t="n">
        <f aca="false">IFERROR(G22-F22,"")</f>
        <v>7</v>
      </c>
      <c r="P22" s="52" t="s">
        <v>4163</v>
      </c>
      <c r="Q22" s="52" t="s">
        <v>4164</v>
      </c>
      <c r="R22" s="52" t="s">
        <v>4124</v>
      </c>
      <c r="S22" s="55" t="str">
        <f aca="false">IF(O22&lt;=0,"On Time","Delayed")</f>
        <v>Delayed</v>
      </c>
      <c r="T22" s="55" t="n">
        <f aca="false">IF(H22=0,0,ROUND(I22/H22*100,2))</f>
        <v>100</v>
      </c>
      <c r="U22" s="55" t="str">
        <f aca="false">TEXT(E22,"yyyy-mm")</f>
        <v>2022-06</v>
      </c>
    </row>
    <row r="23" customFormat="false" ht="15" hidden="false" customHeight="true" outlineLevel="0" collapsed="false">
      <c r="A23" s="56" t="s">
        <v>4165</v>
      </c>
      <c r="B23" s="56" t="s">
        <v>4166</v>
      </c>
      <c r="C23" s="56" t="s">
        <v>1966</v>
      </c>
      <c r="D23" s="56" t="s">
        <v>3583</v>
      </c>
      <c r="E23" s="56" t="s">
        <v>4167</v>
      </c>
      <c r="F23" s="56" t="s">
        <v>2823</v>
      </c>
      <c r="G23" s="56" t="s">
        <v>1793</v>
      </c>
      <c r="H23" s="56" t="n">
        <v>4196</v>
      </c>
      <c r="I23" s="56" t="n">
        <v>4196</v>
      </c>
      <c r="J23" s="56" t="n">
        <v>118.18</v>
      </c>
      <c r="K23" s="54" t="n">
        <f aca="false">ROUND(H23*J23,2)</f>
        <v>495883.28</v>
      </c>
      <c r="L23" s="56" t="s">
        <v>4055</v>
      </c>
      <c r="M23" s="56" t="s">
        <v>332</v>
      </c>
      <c r="N23" s="54" t="n">
        <f aca="false">IFERROR(G23-E23,"")</f>
        <v>23</v>
      </c>
      <c r="O23" s="54" t="n">
        <f aca="false">IFERROR(G23-F23,"")</f>
        <v>-2</v>
      </c>
      <c r="P23" s="56" t="s">
        <v>4168</v>
      </c>
      <c r="Q23" s="56" t="s">
        <v>4169</v>
      </c>
      <c r="R23" s="56" t="s">
        <v>4081</v>
      </c>
      <c r="S23" s="55" t="str">
        <f aca="false">IF(O23&lt;=0,"On Time","Delayed")</f>
        <v>On Time</v>
      </c>
      <c r="T23" s="55" t="n">
        <f aca="false">IF(H23=0,0,ROUND(I23/H23*100,2))</f>
        <v>100</v>
      </c>
      <c r="U23" s="55" t="str">
        <f aca="false">TEXT(E23,"yyyy-mm")</f>
        <v>2024-02</v>
      </c>
    </row>
    <row r="24" customFormat="false" ht="15" hidden="false" customHeight="true" outlineLevel="0" collapsed="false">
      <c r="A24" s="52" t="s">
        <v>4170</v>
      </c>
      <c r="B24" s="52" t="s">
        <v>4171</v>
      </c>
      <c r="C24" s="52" t="s">
        <v>2385</v>
      </c>
      <c r="D24" s="52" t="s">
        <v>3301</v>
      </c>
      <c r="E24" s="52" t="s">
        <v>3821</v>
      </c>
      <c r="F24" s="52" t="s">
        <v>2439</v>
      </c>
      <c r="G24" s="52" t="s">
        <v>1571</v>
      </c>
      <c r="H24" s="52" t="n">
        <v>2647</v>
      </c>
      <c r="I24" s="52" t="n">
        <v>2647</v>
      </c>
      <c r="J24" s="52" t="n">
        <v>301.73</v>
      </c>
      <c r="K24" s="54" t="n">
        <f aca="false">ROUND(H24*J24,2)</f>
        <v>798679.31</v>
      </c>
      <c r="L24" s="52" t="s">
        <v>4073</v>
      </c>
      <c r="M24" s="52" t="s">
        <v>4078</v>
      </c>
      <c r="N24" s="54" t="n">
        <f aca="false">IFERROR(G24-E24,"")</f>
        <v>19</v>
      </c>
      <c r="O24" s="54" t="n">
        <f aca="false">IFERROR(G24-F24,"")</f>
        <v>7</v>
      </c>
      <c r="P24" s="52" t="s">
        <v>4172</v>
      </c>
      <c r="Q24" s="52" t="s">
        <v>4164</v>
      </c>
      <c r="R24" s="52" t="s">
        <v>4124</v>
      </c>
      <c r="S24" s="55" t="str">
        <f aca="false">IF(O24&lt;=0,"On Time","Delayed")</f>
        <v>Delayed</v>
      </c>
      <c r="T24" s="55" t="n">
        <f aca="false">IF(H24=0,0,ROUND(I24/H24*100,2))</f>
        <v>100</v>
      </c>
      <c r="U24" s="55" t="str">
        <f aca="false">TEXT(E24,"yyyy-mm")</f>
        <v>2022-09</v>
      </c>
    </row>
    <row r="25" customFormat="false" ht="15" hidden="false" customHeight="true" outlineLevel="0" collapsed="false">
      <c r="A25" s="56" t="s">
        <v>4173</v>
      </c>
      <c r="B25" s="56" t="s">
        <v>4174</v>
      </c>
      <c r="C25" s="56" t="s">
        <v>1203</v>
      </c>
      <c r="D25" s="56" t="s">
        <v>3084</v>
      </c>
      <c r="E25" s="56" t="s">
        <v>1689</v>
      </c>
      <c r="F25" s="56" t="s">
        <v>1031</v>
      </c>
      <c r="G25" s="56" t="s">
        <v>1444</v>
      </c>
      <c r="H25" s="56" t="n">
        <v>2104</v>
      </c>
      <c r="I25" s="56" t="n">
        <v>2104</v>
      </c>
      <c r="J25" s="56" t="n">
        <v>573.73</v>
      </c>
      <c r="K25" s="54" t="n">
        <f aca="false">ROUND(H25*J25,2)</f>
        <v>1207127.92</v>
      </c>
      <c r="L25" s="56" t="s">
        <v>4061</v>
      </c>
      <c r="M25" s="56" t="s">
        <v>4062</v>
      </c>
      <c r="N25" s="54" t="n">
        <f aca="false">IFERROR(G25-E25,"")</f>
        <v>5</v>
      </c>
      <c r="O25" s="54" t="n">
        <f aca="false">IFERROR(G25-F25,"")</f>
        <v>-2</v>
      </c>
      <c r="P25" s="56" t="s">
        <v>4175</v>
      </c>
      <c r="Q25" s="56" t="s">
        <v>4086</v>
      </c>
      <c r="R25" s="56" t="s">
        <v>4070</v>
      </c>
      <c r="S25" s="55" t="str">
        <f aca="false">IF(O25&lt;=0,"On Time","Delayed")</f>
        <v>On Time</v>
      </c>
      <c r="T25" s="55" t="n">
        <f aca="false">IF(H25=0,0,ROUND(I25/H25*100,2))</f>
        <v>100</v>
      </c>
      <c r="U25" s="55" t="str">
        <f aca="false">TEXT(E25,"yyyy-mm")</f>
        <v>2022-09</v>
      </c>
    </row>
    <row r="26" customFormat="false" ht="15" hidden="false" customHeight="true" outlineLevel="0" collapsed="false">
      <c r="A26" s="52" t="s">
        <v>4176</v>
      </c>
      <c r="B26" s="52" t="s">
        <v>4177</v>
      </c>
      <c r="C26" s="52" t="s">
        <v>3238</v>
      </c>
      <c r="D26" s="52" t="s">
        <v>4178</v>
      </c>
      <c r="E26" s="52" t="s">
        <v>1506</v>
      </c>
      <c r="F26" s="52" t="s">
        <v>1920</v>
      </c>
      <c r="G26" s="52" t="s">
        <v>4179</v>
      </c>
      <c r="H26" s="52" t="n">
        <v>4867</v>
      </c>
      <c r="I26" s="52" t="n">
        <v>4867</v>
      </c>
      <c r="J26" s="52" t="n">
        <v>394.45</v>
      </c>
      <c r="K26" s="54" t="n">
        <f aca="false">ROUND(H26*J26,2)</f>
        <v>1919788.15</v>
      </c>
      <c r="L26" s="52" t="s">
        <v>4073</v>
      </c>
      <c r="M26" s="52" t="s">
        <v>332</v>
      </c>
      <c r="N26" s="54" t="n">
        <f aca="false">IFERROR(G26-E26,"")</f>
        <v>24</v>
      </c>
      <c r="O26" s="54" t="n">
        <f aca="false">IFERROR(G26-F26,"")</f>
        <v>13</v>
      </c>
      <c r="P26" s="52" t="s">
        <v>4180</v>
      </c>
      <c r="Q26" s="52" t="s">
        <v>4069</v>
      </c>
      <c r="R26" s="52" t="s">
        <v>4081</v>
      </c>
      <c r="S26" s="55" t="str">
        <f aca="false">IF(O26&lt;=0,"On Time","Delayed")</f>
        <v>Delayed</v>
      </c>
      <c r="T26" s="55" t="n">
        <f aca="false">IF(H26=0,0,ROUND(I26/H26*100,2))</f>
        <v>100</v>
      </c>
      <c r="U26" s="55" t="str">
        <f aca="false">TEXT(E26,"yyyy-mm")</f>
        <v>2024-03</v>
      </c>
    </row>
    <row r="27" customFormat="false" ht="15" hidden="false" customHeight="true" outlineLevel="0" collapsed="false">
      <c r="A27" s="56" t="s">
        <v>4181</v>
      </c>
      <c r="B27" s="56" t="s">
        <v>4182</v>
      </c>
      <c r="C27" s="56" t="s">
        <v>1345</v>
      </c>
      <c r="D27" s="56" t="s">
        <v>3391</v>
      </c>
      <c r="E27" s="56" t="s">
        <v>4183</v>
      </c>
      <c r="F27" s="56" t="s">
        <v>3852</v>
      </c>
      <c r="G27" s="56" t="s">
        <v>1350</v>
      </c>
      <c r="H27" s="56" t="n">
        <v>3562</v>
      </c>
      <c r="I27" s="56" t="n">
        <v>3562</v>
      </c>
      <c r="J27" s="56" t="n">
        <v>256.86</v>
      </c>
      <c r="K27" s="54" t="n">
        <f aca="false">ROUND(H27*J27,2)</f>
        <v>914935.32</v>
      </c>
      <c r="L27" s="56" t="s">
        <v>4061</v>
      </c>
      <c r="M27" s="56" t="s">
        <v>332</v>
      </c>
      <c r="N27" s="54" t="n">
        <f aca="false">IFERROR(G27-E27,"")</f>
        <v>20</v>
      </c>
      <c r="O27" s="54" t="n">
        <f aca="false">IFERROR(G27-F27,"")</f>
        <v>14</v>
      </c>
      <c r="P27" s="56" t="s">
        <v>4184</v>
      </c>
      <c r="Q27" s="56" t="s">
        <v>4185</v>
      </c>
      <c r="R27" s="56" t="s">
        <v>4081</v>
      </c>
      <c r="S27" s="55" t="str">
        <f aca="false">IF(O27&lt;=0,"On Time","Delayed")</f>
        <v>Delayed</v>
      </c>
      <c r="T27" s="55" t="n">
        <f aca="false">IF(H27=0,0,ROUND(I27/H27*100,2))</f>
        <v>100</v>
      </c>
      <c r="U27" s="55" t="str">
        <f aca="false">TEXT(E27,"yyyy-mm")</f>
        <v>2024-02</v>
      </c>
    </row>
    <row r="28" customFormat="false" ht="15" hidden="false" customHeight="true" outlineLevel="0" collapsed="false">
      <c r="A28" s="52" t="s">
        <v>4186</v>
      </c>
      <c r="B28" s="52" t="s">
        <v>4187</v>
      </c>
      <c r="C28" s="52" t="s">
        <v>4188</v>
      </c>
      <c r="D28" s="52" t="s">
        <v>1383</v>
      </c>
      <c r="E28" s="52" t="s">
        <v>2547</v>
      </c>
      <c r="F28" s="52" t="s">
        <v>1972</v>
      </c>
      <c r="G28" s="52" t="s">
        <v>2747</v>
      </c>
      <c r="H28" s="52" t="n">
        <v>1031</v>
      </c>
      <c r="I28" s="52" t="n">
        <v>1031</v>
      </c>
      <c r="J28" s="52" t="n">
        <v>271.09</v>
      </c>
      <c r="K28" s="54" t="n">
        <f aca="false">ROUND(H28*J28,2)</f>
        <v>279493.79</v>
      </c>
      <c r="L28" s="52" t="s">
        <v>4084</v>
      </c>
      <c r="M28" s="52" t="s">
        <v>4056</v>
      </c>
      <c r="N28" s="54" t="n">
        <f aca="false">IFERROR(G28-E28,"")</f>
        <v>36</v>
      </c>
      <c r="O28" s="54" t="n">
        <f aca="false">IFERROR(G28-F28,"")</f>
        <v>3</v>
      </c>
      <c r="P28" s="52" t="s">
        <v>4189</v>
      </c>
      <c r="Q28" s="52" t="s">
        <v>4064</v>
      </c>
      <c r="R28" s="52" t="s">
        <v>4081</v>
      </c>
      <c r="S28" s="55" t="str">
        <f aca="false">IF(O28&lt;=0,"On Time","Delayed")</f>
        <v>Delayed</v>
      </c>
      <c r="T28" s="55" t="n">
        <f aca="false">IF(H28=0,0,ROUND(I28/H28*100,2))</f>
        <v>100</v>
      </c>
      <c r="U28" s="55" t="str">
        <f aca="false">TEXT(E28,"yyyy-mm")</f>
        <v>2023-04</v>
      </c>
    </row>
    <row r="29" customFormat="false" ht="15" hidden="false" customHeight="true" outlineLevel="0" collapsed="false">
      <c r="A29" s="56" t="s">
        <v>4190</v>
      </c>
      <c r="B29" s="56" t="s">
        <v>4191</v>
      </c>
      <c r="C29" s="56" t="s">
        <v>1268</v>
      </c>
      <c r="D29" s="56" t="s">
        <v>583</v>
      </c>
      <c r="E29" s="56" t="s">
        <v>4192</v>
      </c>
      <c r="F29" s="56" t="s">
        <v>2353</v>
      </c>
      <c r="G29" s="56" t="s">
        <v>1886</v>
      </c>
      <c r="H29" s="56" t="n">
        <v>4839</v>
      </c>
      <c r="I29" s="56" t="n">
        <v>132</v>
      </c>
      <c r="J29" s="56" t="n">
        <v>365.64</v>
      </c>
      <c r="K29" s="54" t="n">
        <f aca="false">ROUND(H29*J29,2)</f>
        <v>1769331.96</v>
      </c>
      <c r="L29" s="56" t="s">
        <v>4084</v>
      </c>
      <c r="M29" s="56" t="s">
        <v>4078</v>
      </c>
      <c r="N29" s="54" t="n">
        <f aca="false">IFERROR(G29-E29,"")</f>
        <v>2</v>
      </c>
      <c r="O29" s="54" t="n">
        <f aca="false">IFERROR(G29-F29,"")</f>
        <v>-2</v>
      </c>
      <c r="P29" s="56" t="s">
        <v>4193</v>
      </c>
      <c r="Q29" s="56" t="s">
        <v>4132</v>
      </c>
      <c r="R29" s="56" t="s">
        <v>4124</v>
      </c>
      <c r="S29" s="55" t="str">
        <f aca="false">IF(O29&lt;=0,"On Time","Delayed")</f>
        <v>On Time</v>
      </c>
      <c r="T29" s="55" t="n">
        <f aca="false">IF(H29=0,0,ROUND(I29/H29*100,2))</f>
        <v>2.73</v>
      </c>
      <c r="U29" s="55" t="str">
        <f aca="false">TEXT(E29,"yyyy-mm")</f>
        <v>2022-11</v>
      </c>
    </row>
    <row r="30" customFormat="false" ht="15" hidden="false" customHeight="true" outlineLevel="0" collapsed="false">
      <c r="A30" s="52" t="s">
        <v>4194</v>
      </c>
      <c r="B30" s="52" t="s">
        <v>4195</v>
      </c>
      <c r="C30" s="52" t="s">
        <v>2473</v>
      </c>
      <c r="D30" s="52" t="s">
        <v>876</v>
      </c>
      <c r="E30" s="52" t="s">
        <v>1403</v>
      </c>
      <c r="F30" s="52" t="s">
        <v>1937</v>
      </c>
      <c r="G30" s="52" t="s">
        <v>4196</v>
      </c>
      <c r="H30" s="52" t="n">
        <v>4051</v>
      </c>
      <c r="I30" s="52" t="n">
        <v>776</v>
      </c>
      <c r="J30" s="52" t="n">
        <v>591.12</v>
      </c>
      <c r="K30" s="54" t="n">
        <f aca="false">ROUND(H30*J30,2)</f>
        <v>2394627.12</v>
      </c>
      <c r="L30" s="52" t="s">
        <v>4084</v>
      </c>
      <c r="M30" s="52" t="s">
        <v>4081</v>
      </c>
      <c r="N30" s="54" t="n">
        <f aca="false">IFERROR(G30-E30,"")</f>
        <v>40</v>
      </c>
      <c r="O30" s="54" t="n">
        <f aca="false">IFERROR(G30-F30,"")</f>
        <v>6</v>
      </c>
      <c r="P30" s="52" t="s">
        <v>4197</v>
      </c>
      <c r="Q30" s="52" t="s">
        <v>4109</v>
      </c>
      <c r="R30" s="52" t="s">
        <v>4070</v>
      </c>
      <c r="S30" s="55" t="str">
        <f aca="false">IF(O30&lt;=0,"On Time","Delayed")</f>
        <v>Delayed</v>
      </c>
      <c r="T30" s="55" t="n">
        <f aca="false">IF(H30=0,0,ROUND(I30/H30*100,2))</f>
        <v>19.16</v>
      </c>
      <c r="U30" s="55" t="str">
        <f aca="false">TEXT(E30,"yyyy-mm")</f>
        <v>2023-08</v>
      </c>
    </row>
    <row r="31" customFormat="false" ht="15" hidden="false" customHeight="true" outlineLevel="0" collapsed="false">
      <c r="A31" s="56" t="s">
        <v>4198</v>
      </c>
      <c r="B31" s="56" t="s">
        <v>4199</v>
      </c>
      <c r="C31" s="56" t="s">
        <v>4200</v>
      </c>
      <c r="D31" s="56" t="s">
        <v>2509</v>
      </c>
      <c r="E31" s="56" t="s">
        <v>4201</v>
      </c>
      <c r="F31" s="56" t="s">
        <v>1658</v>
      </c>
      <c r="G31" s="56" t="s">
        <v>1566</v>
      </c>
      <c r="H31" s="56" t="n">
        <v>4438</v>
      </c>
      <c r="I31" s="56" t="n">
        <v>4438</v>
      </c>
      <c r="J31" s="56" t="n">
        <v>47.24</v>
      </c>
      <c r="K31" s="54" t="n">
        <f aca="false">ROUND(H31*J31,2)</f>
        <v>209651.12</v>
      </c>
      <c r="L31" s="56" t="s">
        <v>4067</v>
      </c>
      <c r="M31" s="56" t="s">
        <v>4078</v>
      </c>
      <c r="N31" s="54" t="n">
        <f aca="false">IFERROR(G31-E31,"")</f>
        <v>36</v>
      </c>
      <c r="O31" s="54" t="n">
        <f aca="false">IFERROR(G31-F31,"")</f>
        <v>4</v>
      </c>
      <c r="P31" s="56" t="s">
        <v>4202</v>
      </c>
      <c r="Q31" s="56" t="s">
        <v>4104</v>
      </c>
      <c r="R31" s="56" t="s">
        <v>4070</v>
      </c>
      <c r="S31" s="55" t="str">
        <f aca="false">IF(O31&lt;=0,"On Time","Delayed")</f>
        <v>Delayed</v>
      </c>
      <c r="T31" s="55" t="n">
        <f aca="false">IF(H31=0,0,ROUND(I31/H31*100,2))</f>
        <v>100</v>
      </c>
      <c r="U31" s="55" t="str">
        <f aca="false">TEXT(E31,"yyyy-mm")</f>
        <v>2022-12</v>
      </c>
    </row>
    <row r="32" customFormat="false" ht="15" hidden="false" customHeight="true" outlineLevel="0" collapsed="false">
      <c r="A32" s="52" t="s">
        <v>4203</v>
      </c>
      <c r="B32" s="52" t="s">
        <v>4204</v>
      </c>
      <c r="C32" s="52" t="s">
        <v>3238</v>
      </c>
      <c r="D32" s="52" t="s">
        <v>4205</v>
      </c>
      <c r="E32" s="52" t="s">
        <v>1663</v>
      </c>
      <c r="F32" s="52" t="s">
        <v>640</v>
      </c>
      <c r="G32" s="52" t="s">
        <v>578</v>
      </c>
      <c r="H32" s="52" t="n">
        <v>1797</v>
      </c>
      <c r="I32" s="52" t="n">
        <v>1797</v>
      </c>
      <c r="J32" s="52" t="n">
        <v>349.19</v>
      </c>
      <c r="K32" s="54" t="n">
        <f aca="false">ROUND(H32*J32,2)</f>
        <v>627494.43</v>
      </c>
      <c r="L32" s="52" t="s">
        <v>4067</v>
      </c>
      <c r="M32" s="52" t="s">
        <v>4081</v>
      </c>
      <c r="N32" s="54" t="n">
        <f aca="false">IFERROR(G32-E32,"")</f>
        <v>59</v>
      </c>
      <c r="O32" s="54" t="n">
        <f aca="false">IFERROR(G32-F32,"")</f>
        <v>7</v>
      </c>
      <c r="P32" s="52" t="s">
        <v>4206</v>
      </c>
      <c r="Q32" s="52" t="s">
        <v>4075</v>
      </c>
      <c r="R32" s="52" t="s">
        <v>4070</v>
      </c>
      <c r="S32" s="55" t="str">
        <f aca="false">IF(O32&lt;=0,"On Time","Delayed")</f>
        <v>Delayed</v>
      </c>
      <c r="T32" s="55" t="n">
        <f aca="false">IF(H32=0,0,ROUND(I32/H32*100,2))</f>
        <v>100</v>
      </c>
      <c r="U32" s="55" t="str">
        <f aca="false">TEXT(E32,"yyyy-mm")</f>
        <v>2022-12</v>
      </c>
    </row>
    <row r="33" customFormat="false" ht="15" hidden="false" customHeight="true" outlineLevel="0" collapsed="false">
      <c r="A33" s="56" t="s">
        <v>4207</v>
      </c>
      <c r="B33" s="56" t="s">
        <v>4208</v>
      </c>
      <c r="C33" s="56" t="s">
        <v>3524</v>
      </c>
      <c r="D33" s="56" t="s">
        <v>3219</v>
      </c>
      <c r="E33" s="56" t="s">
        <v>1915</v>
      </c>
      <c r="F33" s="56" t="s">
        <v>3274</v>
      </c>
      <c r="G33" s="56" t="s">
        <v>2389</v>
      </c>
      <c r="H33" s="56" t="n">
        <v>2522</v>
      </c>
      <c r="I33" s="56" t="n">
        <v>2522</v>
      </c>
      <c r="J33" s="56" t="n">
        <v>531.17</v>
      </c>
      <c r="K33" s="54" t="n">
        <f aca="false">ROUND(H33*J33,2)</f>
        <v>1339610.74</v>
      </c>
      <c r="L33" s="56" t="s">
        <v>4067</v>
      </c>
      <c r="M33" s="56" t="s">
        <v>4062</v>
      </c>
      <c r="N33" s="54" t="n">
        <f aca="false">IFERROR(G33-E33,"")</f>
        <v>17</v>
      </c>
      <c r="O33" s="54" t="n">
        <f aca="false">IFERROR(G33-F33,"")</f>
        <v>-1</v>
      </c>
      <c r="P33" s="56" t="s">
        <v>4209</v>
      </c>
      <c r="Q33" s="56" t="s">
        <v>4154</v>
      </c>
      <c r="R33" s="56" t="s">
        <v>4087</v>
      </c>
      <c r="S33" s="55" t="str">
        <f aca="false">IF(O33&lt;=0,"On Time","Delayed")</f>
        <v>On Time</v>
      </c>
      <c r="T33" s="55" t="n">
        <f aca="false">IF(H33=0,0,ROUND(I33/H33*100,2))</f>
        <v>100</v>
      </c>
      <c r="U33" s="55" t="str">
        <f aca="false">TEXT(E33,"yyyy-mm")</f>
        <v>2023-08</v>
      </c>
    </row>
    <row r="34" customFormat="false" ht="15" hidden="false" customHeight="true" outlineLevel="0" collapsed="false">
      <c r="A34" s="52" t="s">
        <v>4210</v>
      </c>
      <c r="B34" s="52" t="s">
        <v>4211</v>
      </c>
      <c r="C34" s="52" t="s">
        <v>4009</v>
      </c>
      <c r="D34" s="52" t="s">
        <v>2011</v>
      </c>
      <c r="E34" s="52" t="s">
        <v>2039</v>
      </c>
      <c r="F34" s="52" t="s">
        <v>426</v>
      </c>
      <c r="G34" s="52" t="s">
        <v>763</v>
      </c>
      <c r="H34" s="52" t="n">
        <v>3823</v>
      </c>
      <c r="I34" s="52" t="n">
        <v>3823</v>
      </c>
      <c r="J34" s="52" t="n">
        <v>43.88</v>
      </c>
      <c r="K34" s="54" t="n">
        <f aca="false">ROUND(H34*J34,2)</f>
        <v>167753.24</v>
      </c>
      <c r="L34" s="52" t="s">
        <v>4084</v>
      </c>
      <c r="M34" s="52" t="s">
        <v>332</v>
      </c>
      <c r="N34" s="54" t="n">
        <f aca="false">IFERROR(G34-E34,"")</f>
        <v>55</v>
      </c>
      <c r="O34" s="54" t="n">
        <f aca="false">IFERROR(G34-F34,"")</f>
        <v>5</v>
      </c>
      <c r="P34" s="52" t="s">
        <v>4212</v>
      </c>
      <c r="Q34" s="52" t="s">
        <v>4154</v>
      </c>
      <c r="R34" s="52" t="s">
        <v>4070</v>
      </c>
      <c r="S34" s="55" t="str">
        <f aca="false">IF(O34&lt;=0,"On Time","Delayed")</f>
        <v>Delayed</v>
      </c>
      <c r="T34" s="55" t="n">
        <f aca="false">IF(H34=0,0,ROUND(I34/H34*100,2))</f>
        <v>100</v>
      </c>
      <c r="U34" s="55" t="str">
        <f aca="false">TEXT(E34,"yyyy-mm")</f>
        <v>2022-12</v>
      </c>
    </row>
    <row r="35" customFormat="false" ht="15" hidden="false" customHeight="true" outlineLevel="0" collapsed="false">
      <c r="A35" s="56" t="s">
        <v>4213</v>
      </c>
      <c r="B35" s="56" t="s">
        <v>4214</v>
      </c>
      <c r="C35" s="56" t="s">
        <v>1035</v>
      </c>
      <c r="D35" s="56" t="s">
        <v>2948</v>
      </c>
      <c r="E35" s="56" t="s">
        <v>2642</v>
      </c>
      <c r="F35" s="56" t="s">
        <v>4215</v>
      </c>
      <c r="G35" s="56" t="s">
        <v>4216</v>
      </c>
      <c r="H35" s="56" t="n">
        <v>2083</v>
      </c>
      <c r="I35" s="56" t="n">
        <v>2083</v>
      </c>
      <c r="J35" s="56" t="n">
        <v>216.73</v>
      </c>
      <c r="K35" s="54" t="n">
        <f aca="false">ROUND(H35*J35,2)</f>
        <v>451448.59</v>
      </c>
      <c r="L35" s="56" t="s">
        <v>4067</v>
      </c>
      <c r="M35" s="56" t="s">
        <v>4081</v>
      </c>
      <c r="N35" s="54" t="n">
        <f aca="false">IFERROR(G35-E35,"")</f>
        <v>41</v>
      </c>
      <c r="O35" s="54" t="n">
        <f aca="false">IFERROR(G35-F35,"")</f>
        <v>-3</v>
      </c>
      <c r="P35" s="56" t="s">
        <v>4217</v>
      </c>
      <c r="Q35" s="56" t="s">
        <v>4075</v>
      </c>
      <c r="R35" s="56" t="s">
        <v>4070</v>
      </c>
      <c r="S35" s="55" t="str">
        <f aca="false">IF(O35&lt;=0,"On Time","Delayed")</f>
        <v>On Time</v>
      </c>
      <c r="T35" s="55" t="n">
        <f aca="false">IF(H35=0,0,ROUND(I35/H35*100,2))</f>
        <v>100</v>
      </c>
      <c r="U35" s="55" t="str">
        <f aca="false">TEXT(E35,"yyyy-mm")</f>
        <v>2024-01</v>
      </c>
    </row>
    <row r="36" customFormat="false" ht="15" hidden="false" customHeight="true" outlineLevel="0" collapsed="false">
      <c r="A36" s="52" t="s">
        <v>4218</v>
      </c>
      <c r="B36" s="52" t="s">
        <v>4219</v>
      </c>
      <c r="C36" s="52" t="s">
        <v>2381</v>
      </c>
      <c r="D36" s="52" t="s">
        <v>4220</v>
      </c>
      <c r="E36" s="52" t="s">
        <v>2778</v>
      </c>
      <c r="F36" s="52" t="s">
        <v>4221</v>
      </c>
      <c r="G36" s="52" t="s">
        <v>1014</v>
      </c>
      <c r="H36" s="52" t="n">
        <v>4137</v>
      </c>
      <c r="I36" s="52" t="n">
        <v>4137</v>
      </c>
      <c r="J36" s="52" t="n">
        <v>18.03</v>
      </c>
      <c r="K36" s="54" t="n">
        <f aca="false">ROUND(H36*J36,2)</f>
        <v>74590.11</v>
      </c>
      <c r="L36" s="52" t="s">
        <v>4073</v>
      </c>
      <c r="M36" s="52" t="s">
        <v>4056</v>
      </c>
      <c r="N36" s="54" t="n">
        <f aca="false">IFERROR(G36-E36,"")</f>
        <v>61</v>
      </c>
      <c r="O36" s="54" t="n">
        <f aca="false">IFERROR(G36-F36,"")</f>
        <v>11</v>
      </c>
      <c r="P36" s="52" t="s">
        <v>4222</v>
      </c>
      <c r="Q36" s="52" t="s">
        <v>4093</v>
      </c>
      <c r="R36" s="52" t="s">
        <v>4124</v>
      </c>
      <c r="S36" s="55" t="str">
        <f aca="false">IF(O36&lt;=0,"On Time","Delayed")</f>
        <v>Delayed</v>
      </c>
      <c r="T36" s="55" t="n">
        <f aca="false">IF(H36=0,0,ROUND(I36/H36*100,2))</f>
        <v>100</v>
      </c>
      <c r="U36" s="55" t="str">
        <f aca="false">TEXT(E36,"yyyy-mm")</f>
        <v>2024-10</v>
      </c>
    </row>
    <row r="37" customFormat="false" ht="15" hidden="false" customHeight="true" outlineLevel="0" collapsed="false">
      <c r="A37" s="56" t="s">
        <v>4223</v>
      </c>
      <c r="B37" s="56" t="s">
        <v>4224</v>
      </c>
      <c r="C37" s="56" t="s">
        <v>2431</v>
      </c>
      <c r="D37" s="56" t="s">
        <v>2216</v>
      </c>
      <c r="E37" s="56" t="s">
        <v>2268</v>
      </c>
      <c r="F37" s="56" t="s">
        <v>1129</v>
      </c>
      <c r="G37" s="56" t="s">
        <v>2796</v>
      </c>
      <c r="H37" s="56" t="n">
        <v>3735</v>
      </c>
      <c r="I37" s="56" t="n">
        <v>3735</v>
      </c>
      <c r="J37" s="56" t="n">
        <v>66.04</v>
      </c>
      <c r="K37" s="54" t="n">
        <f aca="false">ROUND(H37*J37,2)</f>
        <v>246659.4</v>
      </c>
      <c r="L37" s="56" t="s">
        <v>4073</v>
      </c>
      <c r="M37" s="56" t="s">
        <v>4056</v>
      </c>
      <c r="N37" s="54" t="n">
        <f aca="false">IFERROR(G37-E37,"")</f>
        <v>57</v>
      </c>
      <c r="O37" s="54" t="n">
        <f aca="false">IFERROR(G37-F37,"")</f>
        <v>4</v>
      </c>
      <c r="P37" s="56" t="s">
        <v>4225</v>
      </c>
      <c r="Q37" s="56" t="s">
        <v>4226</v>
      </c>
      <c r="R37" s="56" t="s">
        <v>4081</v>
      </c>
      <c r="S37" s="55" t="str">
        <f aca="false">IF(O37&lt;=0,"On Time","Delayed")</f>
        <v>Delayed</v>
      </c>
      <c r="T37" s="55" t="n">
        <f aca="false">IF(H37=0,0,ROUND(I37/H37*100,2))</f>
        <v>100</v>
      </c>
      <c r="U37" s="55" t="str">
        <f aca="false">TEXT(E37,"yyyy-mm")</f>
        <v>2022-06</v>
      </c>
    </row>
    <row r="38" customFormat="false" ht="15" hidden="false" customHeight="true" outlineLevel="0" collapsed="false">
      <c r="A38" s="52" t="s">
        <v>4227</v>
      </c>
      <c r="B38" s="52" t="s">
        <v>4228</v>
      </c>
      <c r="C38" s="52" t="s">
        <v>1102</v>
      </c>
      <c r="D38" s="52" t="s">
        <v>4229</v>
      </c>
      <c r="E38" s="52" t="s">
        <v>1581</v>
      </c>
      <c r="F38" s="52" t="s">
        <v>3699</v>
      </c>
      <c r="G38" s="52" t="s">
        <v>2501</v>
      </c>
      <c r="H38" s="52" t="n">
        <v>1816</v>
      </c>
      <c r="I38" s="52" t="n">
        <v>1816</v>
      </c>
      <c r="J38" s="52" t="n">
        <v>485.65</v>
      </c>
      <c r="K38" s="54" t="n">
        <f aca="false">ROUND(H38*J38,2)</f>
        <v>881940.4</v>
      </c>
      <c r="L38" s="52" t="s">
        <v>4061</v>
      </c>
      <c r="M38" s="52" t="s">
        <v>4056</v>
      </c>
      <c r="N38" s="54" t="n">
        <f aca="false">IFERROR(G38-E38,"")</f>
        <v>56</v>
      </c>
      <c r="O38" s="54" t="n">
        <f aca="false">IFERROR(G38-F38,"")</f>
        <v>10</v>
      </c>
      <c r="P38" s="52" t="s">
        <v>4230</v>
      </c>
      <c r="Q38" s="52" t="s">
        <v>4231</v>
      </c>
      <c r="R38" s="52" t="s">
        <v>4124</v>
      </c>
      <c r="S38" s="55" t="str">
        <f aca="false">IF(O38&lt;=0,"On Time","Delayed")</f>
        <v>Delayed</v>
      </c>
      <c r="T38" s="55" t="n">
        <f aca="false">IF(H38=0,0,ROUND(I38/H38*100,2))</f>
        <v>100</v>
      </c>
      <c r="U38" s="55" t="str">
        <f aca="false">TEXT(E38,"yyyy-mm")</f>
        <v>2024-02</v>
      </c>
    </row>
    <row r="39" customFormat="false" ht="15" hidden="false" customHeight="true" outlineLevel="0" collapsed="false">
      <c r="A39" s="56" t="s">
        <v>4232</v>
      </c>
      <c r="B39" s="56" t="s">
        <v>4233</v>
      </c>
      <c r="C39" s="56" t="s">
        <v>716</v>
      </c>
      <c r="D39" s="56" t="s">
        <v>1866</v>
      </c>
      <c r="E39" s="56" t="s">
        <v>640</v>
      </c>
      <c r="F39" s="56" t="s">
        <v>2679</v>
      </c>
      <c r="G39" s="56" t="s">
        <v>633</v>
      </c>
      <c r="H39" s="56" t="n">
        <v>2659</v>
      </c>
      <c r="I39" s="56" t="n">
        <v>2659</v>
      </c>
      <c r="J39" s="56" t="n">
        <v>63.47</v>
      </c>
      <c r="K39" s="54" t="n">
        <f aca="false">ROUND(H39*J39,2)</f>
        <v>168766.73</v>
      </c>
      <c r="L39" s="56" t="s">
        <v>4084</v>
      </c>
      <c r="M39" s="56" t="s">
        <v>4078</v>
      </c>
      <c r="N39" s="54" t="n">
        <f aca="false">IFERROR(G39-E39,"")</f>
        <v>23</v>
      </c>
      <c r="O39" s="54" t="n">
        <f aca="false">IFERROR(G39-F39,"")</f>
        <v>7</v>
      </c>
      <c r="P39" s="56" t="s">
        <v>4234</v>
      </c>
      <c r="Q39" s="56" t="s">
        <v>4169</v>
      </c>
      <c r="R39" s="56" t="s">
        <v>100</v>
      </c>
      <c r="S39" s="55" t="str">
        <f aca="false">IF(O39&lt;=0,"On Time","Delayed")</f>
        <v>Delayed</v>
      </c>
      <c r="T39" s="55" t="n">
        <f aca="false">IF(H39=0,0,ROUND(I39/H39*100,2))</f>
        <v>100</v>
      </c>
      <c r="U39" s="55" t="str">
        <f aca="false">TEXT(E39,"yyyy-mm")</f>
        <v>2023-02</v>
      </c>
    </row>
    <row r="40" customFormat="false" ht="15" hidden="false" customHeight="true" outlineLevel="0" collapsed="false">
      <c r="A40" s="52" t="s">
        <v>4235</v>
      </c>
      <c r="B40" s="52" t="s">
        <v>4236</v>
      </c>
      <c r="C40" s="52" t="s">
        <v>1918</v>
      </c>
      <c r="D40" s="52" t="s">
        <v>3037</v>
      </c>
      <c r="E40" s="52" t="s">
        <v>1621</v>
      </c>
      <c r="F40" s="52" t="s">
        <v>2167</v>
      </c>
      <c r="G40" s="52" t="s">
        <v>1434</v>
      </c>
      <c r="H40" s="52" t="n">
        <v>546</v>
      </c>
      <c r="I40" s="52" t="n">
        <v>546</v>
      </c>
      <c r="J40" s="52" t="n">
        <v>132.17</v>
      </c>
      <c r="K40" s="54" t="n">
        <f aca="false">ROUND(H40*J40,2)</f>
        <v>72164.82</v>
      </c>
      <c r="L40" s="52" t="s">
        <v>4084</v>
      </c>
      <c r="M40" s="52" t="s">
        <v>4078</v>
      </c>
      <c r="N40" s="54" t="n">
        <f aca="false">IFERROR(G40-E40,"")</f>
        <v>55</v>
      </c>
      <c r="O40" s="54" t="n">
        <f aca="false">IFERROR(G40-F40,"")</f>
        <v>5</v>
      </c>
      <c r="P40" s="52" t="s">
        <v>4237</v>
      </c>
      <c r="Q40" s="52" t="s">
        <v>4075</v>
      </c>
      <c r="R40" s="52" t="s">
        <v>4124</v>
      </c>
      <c r="S40" s="55" t="str">
        <f aca="false">IF(O40&lt;=0,"On Time","Delayed")</f>
        <v>Delayed</v>
      </c>
      <c r="T40" s="55" t="n">
        <f aca="false">IF(H40=0,0,ROUND(I40/H40*100,2))</f>
        <v>100</v>
      </c>
      <c r="U40" s="55" t="str">
        <f aca="false">TEXT(E40,"yyyy-mm")</f>
        <v>2024-03</v>
      </c>
    </row>
    <row r="41" customFormat="false" ht="15" hidden="false" customHeight="true" outlineLevel="0" collapsed="false">
      <c r="A41" s="56" t="s">
        <v>4238</v>
      </c>
      <c r="B41" s="56" t="s">
        <v>4239</v>
      </c>
      <c r="C41" s="56" t="s">
        <v>1124</v>
      </c>
      <c r="D41" s="56" t="s">
        <v>4240</v>
      </c>
      <c r="E41" s="56" t="s">
        <v>1886</v>
      </c>
      <c r="F41" s="56" t="s">
        <v>3832</v>
      </c>
      <c r="G41" s="56" t="s">
        <v>3832</v>
      </c>
      <c r="H41" s="56" t="n">
        <v>3205</v>
      </c>
      <c r="I41" s="56" t="n">
        <v>264</v>
      </c>
      <c r="J41" s="56" t="n">
        <v>543.44</v>
      </c>
      <c r="K41" s="54" t="n">
        <f aca="false">ROUND(H41*J41,2)</f>
        <v>1741725.2</v>
      </c>
      <c r="L41" s="56" t="s">
        <v>4061</v>
      </c>
      <c r="M41" s="56" t="s">
        <v>332</v>
      </c>
      <c r="N41" s="54" t="n">
        <f aca="false">IFERROR(G41-E41,"")</f>
        <v>15</v>
      </c>
      <c r="O41" s="54" t="n">
        <f aca="false">IFERROR(G41-F41,"")</f>
        <v>0</v>
      </c>
      <c r="P41" s="56" t="s">
        <v>4241</v>
      </c>
      <c r="Q41" s="56" t="s">
        <v>4242</v>
      </c>
      <c r="R41" s="56" t="s">
        <v>4070</v>
      </c>
      <c r="S41" s="55" t="str">
        <f aca="false">IF(O41&lt;=0,"On Time","Delayed")</f>
        <v>On Time</v>
      </c>
      <c r="T41" s="55" t="n">
        <f aca="false">IF(H41=0,0,ROUND(I41/H41*100,2))</f>
        <v>8.24</v>
      </c>
      <c r="U41" s="55" t="str">
        <f aca="false">TEXT(E41,"yyyy-mm")</f>
        <v>2022-11</v>
      </c>
    </row>
    <row r="42" customFormat="false" ht="15" hidden="false" customHeight="true" outlineLevel="0" collapsed="false">
      <c r="A42" s="52" t="s">
        <v>4243</v>
      </c>
      <c r="B42" s="52" t="s">
        <v>4244</v>
      </c>
      <c r="C42" s="52" t="s">
        <v>1847</v>
      </c>
      <c r="D42" s="52" t="s">
        <v>4245</v>
      </c>
      <c r="E42" s="52" t="s">
        <v>2048</v>
      </c>
      <c r="F42" s="52" t="s">
        <v>4246</v>
      </c>
      <c r="G42" s="52" t="s">
        <v>1511</v>
      </c>
      <c r="H42" s="52" t="n">
        <v>4868</v>
      </c>
      <c r="I42" s="52" t="n">
        <v>4868</v>
      </c>
      <c r="J42" s="52" t="n">
        <v>284.42</v>
      </c>
      <c r="K42" s="54" t="n">
        <f aca="false">ROUND(H42*J42,2)</f>
        <v>1384556.56</v>
      </c>
      <c r="L42" s="52" t="s">
        <v>4073</v>
      </c>
      <c r="M42" s="52" t="s">
        <v>4062</v>
      </c>
      <c r="N42" s="54" t="n">
        <f aca="false">IFERROR(G42-E42,"")</f>
        <v>12</v>
      </c>
      <c r="O42" s="54" t="n">
        <f aca="false">IFERROR(G42-F42,"")</f>
        <v>7</v>
      </c>
      <c r="P42" s="52" t="s">
        <v>4247</v>
      </c>
      <c r="Q42" s="52" t="s">
        <v>4248</v>
      </c>
      <c r="R42" s="52" t="s">
        <v>4070</v>
      </c>
      <c r="S42" s="55" t="str">
        <f aca="false">IF(O42&lt;=0,"On Time","Delayed")</f>
        <v>Delayed</v>
      </c>
      <c r="T42" s="55" t="n">
        <f aca="false">IF(H42=0,0,ROUND(I42/H42*100,2))</f>
        <v>100</v>
      </c>
      <c r="U42" s="55" t="str">
        <f aca="false">TEXT(E42,"yyyy-mm")</f>
        <v>2023-05</v>
      </c>
    </row>
    <row r="43" customFormat="false" ht="15" hidden="false" customHeight="true" outlineLevel="0" collapsed="false">
      <c r="A43" s="56" t="s">
        <v>4249</v>
      </c>
      <c r="B43" s="56" t="s">
        <v>4250</v>
      </c>
      <c r="C43" s="56" t="s">
        <v>344</v>
      </c>
      <c r="D43" s="56" t="s">
        <v>4251</v>
      </c>
      <c r="E43" s="56" t="s">
        <v>4252</v>
      </c>
      <c r="F43" s="56" t="s">
        <v>2054</v>
      </c>
      <c r="G43" s="56" t="s">
        <v>979</v>
      </c>
      <c r="H43" s="56" t="n">
        <v>702</v>
      </c>
      <c r="I43" s="56" t="n">
        <v>702</v>
      </c>
      <c r="J43" s="56" t="n">
        <v>428.75</v>
      </c>
      <c r="K43" s="54" t="n">
        <f aca="false">ROUND(H43*J43,2)</f>
        <v>300982.5</v>
      </c>
      <c r="L43" s="56" t="s">
        <v>4055</v>
      </c>
      <c r="M43" s="56" t="s">
        <v>4062</v>
      </c>
      <c r="N43" s="54" t="n">
        <f aca="false">IFERROR(G43-E43,"")</f>
        <v>63</v>
      </c>
      <c r="O43" s="54" t="n">
        <f aca="false">IFERROR(G43-F43,"")</f>
        <v>7</v>
      </c>
      <c r="P43" s="56" t="s">
        <v>4253</v>
      </c>
      <c r="Q43" s="56" t="s">
        <v>4169</v>
      </c>
      <c r="R43" s="56" t="s">
        <v>100</v>
      </c>
      <c r="S43" s="55" t="str">
        <f aca="false">IF(O43&lt;=0,"On Time","Delayed")</f>
        <v>Delayed</v>
      </c>
      <c r="T43" s="55" t="n">
        <f aca="false">IF(H43=0,0,ROUND(I43/H43*100,2))</f>
        <v>100</v>
      </c>
      <c r="U43" s="55" t="str">
        <f aca="false">TEXT(E43,"yyyy-mm")</f>
        <v>2022-01</v>
      </c>
    </row>
    <row r="44" customFormat="false" ht="15" hidden="false" customHeight="true" outlineLevel="0" collapsed="false">
      <c r="A44" s="52" t="s">
        <v>4254</v>
      </c>
      <c r="B44" s="52" t="s">
        <v>4255</v>
      </c>
      <c r="C44" s="52" t="s">
        <v>4256</v>
      </c>
      <c r="D44" s="52" t="s">
        <v>2075</v>
      </c>
      <c r="E44" s="52" t="s">
        <v>817</v>
      </c>
      <c r="F44" s="52" t="s">
        <v>2777</v>
      </c>
      <c r="G44" s="52" t="s">
        <v>4257</v>
      </c>
      <c r="H44" s="52" t="n">
        <v>1950</v>
      </c>
      <c r="I44" s="52" t="n">
        <v>1950</v>
      </c>
      <c r="J44" s="52" t="n">
        <v>227.76</v>
      </c>
      <c r="K44" s="54" t="n">
        <f aca="false">ROUND(H44*J44,2)</f>
        <v>444132</v>
      </c>
      <c r="L44" s="52" t="s">
        <v>4067</v>
      </c>
      <c r="M44" s="52" t="s">
        <v>4056</v>
      </c>
      <c r="N44" s="54" t="n">
        <f aca="false">IFERROR(G44-E44,"")</f>
        <v>64</v>
      </c>
      <c r="O44" s="54" t="n">
        <f aca="false">IFERROR(G44-F44,"")</f>
        <v>10</v>
      </c>
      <c r="P44" s="52" t="s">
        <v>4258</v>
      </c>
      <c r="Q44" s="52" t="s">
        <v>4075</v>
      </c>
      <c r="R44" s="52" t="s">
        <v>4124</v>
      </c>
      <c r="S44" s="55" t="str">
        <f aca="false">IF(O44&lt;=0,"On Time","Delayed")</f>
        <v>Delayed</v>
      </c>
      <c r="T44" s="55" t="n">
        <f aca="false">IF(H44=0,0,ROUND(I44/H44*100,2))</f>
        <v>100</v>
      </c>
      <c r="U44" s="55" t="str">
        <f aca="false">TEXT(E44,"yyyy-mm")</f>
        <v>2024-08</v>
      </c>
    </row>
    <row r="45" customFormat="false" ht="15" hidden="false" customHeight="true" outlineLevel="0" collapsed="false">
      <c r="A45" s="56" t="s">
        <v>4259</v>
      </c>
      <c r="B45" s="56" t="s">
        <v>4260</v>
      </c>
      <c r="C45" s="56" t="s">
        <v>4261</v>
      </c>
      <c r="D45" s="56" t="s">
        <v>599</v>
      </c>
      <c r="E45" s="56" t="s">
        <v>1201</v>
      </c>
      <c r="F45" s="56" t="s">
        <v>4262</v>
      </c>
      <c r="G45" s="56" t="s">
        <v>4263</v>
      </c>
      <c r="H45" s="56" t="n">
        <v>1329</v>
      </c>
      <c r="I45" s="56" t="n">
        <v>1329</v>
      </c>
      <c r="J45" s="56" t="n">
        <v>485.71</v>
      </c>
      <c r="K45" s="54" t="n">
        <f aca="false">ROUND(H45*J45,2)</f>
        <v>645508.59</v>
      </c>
      <c r="L45" s="56" t="s">
        <v>4084</v>
      </c>
      <c r="M45" s="56" t="s">
        <v>332</v>
      </c>
      <c r="N45" s="54" t="n">
        <f aca="false">IFERROR(G45-E45,"")</f>
        <v>62</v>
      </c>
      <c r="O45" s="54" t="n">
        <f aca="false">IFERROR(G45-F45,"")</f>
        <v>9</v>
      </c>
      <c r="P45" s="56" t="s">
        <v>4264</v>
      </c>
      <c r="Q45" s="56" t="s">
        <v>4058</v>
      </c>
      <c r="R45" s="56" t="s">
        <v>100</v>
      </c>
      <c r="S45" s="55" t="str">
        <f aca="false">IF(O45&lt;=0,"On Time","Delayed")</f>
        <v>Delayed</v>
      </c>
      <c r="T45" s="55" t="n">
        <f aca="false">IF(H45=0,0,ROUND(I45/H45*100,2))</f>
        <v>100</v>
      </c>
      <c r="U45" s="55" t="str">
        <f aca="false">TEXT(E45,"yyyy-mm")</f>
        <v>2024-12</v>
      </c>
    </row>
    <row r="46" customFormat="false" ht="15" hidden="false" customHeight="true" outlineLevel="0" collapsed="false">
      <c r="A46" s="52" t="s">
        <v>4265</v>
      </c>
      <c r="B46" s="52" t="s">
        <v>4266</v>
      </c>
      <c r="C46" s="52" t="s">
        <v>4267</v>
      </c>
      <c r="D46" s="52" t="s">
        <v>3956</v>
      </c>
      <c r="E46" s="52" t="s">
        <v>1766</v>
      </c>
      <c r="F46" s="52" t="s">
        <v>608</v>
      </c>
      <c r="G46" s="52" t="s">
        <v>633</v>
      </c>
      <c r="H46" s="52" t="n">
        <v>277</v>
      </c>
      <c r="I46" s="52" t="n">
        <v>277</v>
      </c>
      <c r="J46" s="52" t="n">
        <v>352.86</v>
      </c>
      <c r="K46" s="54" t="n">
        <f aca="false">ROUND(H46*J46,2)</f>
        <v>97742.22</v>
      </c>
      <c r="L46" s="52" t="s">
        <v>4061</v>
      </c>
      <c r="M46" s="52" t="s">
        <v>4062</v>
      </c>
      <c r="N46" s="54" t="n">
        <f aca="false">IFERROR(G46-E46,"")</f>
        <v>37</v>
      </c>
      <c r="O46" s="54" t="n">
        <f aca="false">IFERROR(G46-F46,"")</f>
        <v>11</v>
      </c>
      <c r="P46" s="52" t="s">
        <v>4268</v>
      </c>
      <c r="Q46" s="52" t="s">
        <v>4269</v>
      </c>
      <c r="R46" s="52" t="s">
        <v>4124</v>
      </c>
      <c r="S46" s="55" t="str">
        <f aca="false">IF(O46&lt;=0,"On Time","Delayed")</f>
        <v>Delayed</v>
      </c>
      <c r="T46" s="55" t="n">
        <f aca="false">IF(H46=0,0,ROUND(I46/H46*100,2))</f>
        <v>100</v>
      </c>
      <c r="U46" s="55" t="str">
        <f aca="false">TEXT(E46,"yyyy-mm")</f>
        <v>2023-01</v>
      </c>
    </row>
    <row r="47" customFormat="false" ht="15" hidden="false" customHeight="true" outlineLevel="0" collapsed="false">
      <c r="A47" s="56" t="s">
        <v>4270</v>
      </c>
      <c r="B47" s="56" t="s">
        <v>4271</v>
      </c>
      <c r="C47" s="56" t="s">
        <v>4272</v>
      </c>
      <c r="D47" s="56" t="s">
        <v>4273</v>
      </c>
      <c r="E47" s="56" t="s">
        <v>2185</v>
      </c>
      <c r="F47" s="56" t="s">
        <v>425</v>
      </c>
      <c r="G47" s="56" t="s">
        <v>426</v>
      </c>
      <c r="H47" s="56" t="n">
        <v>3108</v>
      </c>
      <c r="I47" s="56" t="n">
        <v>3108</v>
      </c>
      <c r="J47" s="56" t="n">
        <v>304.04</v>
      </c>
      <c r="K47" s="54" t="n">
        <f aca="false">ROUND(H47*J47,2)</f>
        <v>944956.32</v>
      </c>
      <c r="L47" s="56" t="s">
        <v>4073</v>
      </c>
      <c r="M47" s="56" t="s">
        <v>4081</v>
      </c>
      <c r="N47" s="54" t="n">
        <f aca="false">IFERROR(G47-E47,"")</f>
        <v>13</v>
      </c>
      <c r="O47" s="54" t="n">
        <f aca="false">IFERROR(G47-F47,"")</f>
        <v>1</v>
      </c>
      <c r="P47" s="56" t="s">
        <v>4274</v>
      </c>
      <c r="Q47" s="56" t="s">
        <v>4086</v>
      </c>
      <c r="R47" s="56" t="s">
        <v>4087</v>
      </c>
      <c r="S47" s="55" t="str">
        <f aca="false">IF(O47&lt;=0,"On Time","Delayed")</f>
        <v>Delayed</v>
      </c>
      <c r="T47" s="55" t="n">
        <f aca="false">IF(H47=0,0,ROUND(I47/H47*100,2))</f>
        <v>100</v>
      </c>
      <c r="U47" s="55" t="str">
        <f aca="false">TEXT(E47,"yyyy-mm")</f>
        <v>2023-01</v>
      </c>
    </row>
    <row r="48" customFormat="false" ht="15" hidden="false" customHeight="true" outlineLevel="0" collapsed="false">
      <c r="A48" s="52" t="s">
        <v>4275</v>
      </c>
      <c r="B48" s="52" t="s">
        <v>4276</v>
      </c>
      <c r="C48" s="52" t="s">
        <v>1184</v>
      </c>
      <c r="D48" s="52" t="s">
        <v>4277</v>
      </c>
      <c r="E48" s="52" t="s">
        <v>1201</v>
      </c>
      <c r="F48" s="52" t="s">
        <v>4278</v>
      </c>
      <c r="G48" s="52" t="s">
        <v>4279</v>
      </c>
      <c r="H48" s="52" t="n">
        <v>1437</v>
      </c>
      <c r="I48" s="52" t="n">
        <v>1437</v>
      </c>
      <c r="J48" s="52" t="n">
        <v>81.99</v>
      </c>
      <c r="K48" s="54" t="n">
        <f aca="false">ROUND(H48*J48,2)</f>
        <v>117819.63</v>
      </c>
      <c r="L48" s="52" t="s">
        <v>4073</v>
      </c>
      <c r="M48" s="52" t="s">
        <v>4081</v>
      </c>
      <c r="N48" s="54" t="n">
        <f aca="false">IFERROR(G48-E48,"")</f>
        <v>45</v>
      </c>
      <c r="O48" s="54" t="n">
        <f aca="false">IFERROR(G48-F48,"")</f>
        <v>13</v>
      </c>
      <c r="P48" s="52" t="s">
        <v>4280</v>
      </c>
      <c r="Q48" s="52" t="s">
        <v>4242</v>
      </c>
      <c r="R48" s="52" t="s">
        <v>100</v>
      </c>
      <c r="S48" s="55" t="str">
        <f aca="false">IF(O48&lt;=0,"On Time","Delayed")</f>
        <v>Delayed</v>
      </c>
      <c r="T48" s="55" t="n">
        <f aca="false">IF(H48=0,0,ROUND(I48/H48*100,2))</f>
        <v>100</v>
      </c>
      <c r="U48" s="55" t="str">
        <f aca="false">TEXT(E48,"yyyy-mm")</f>
        <v>2024-12</v>
      </c>
    </row>
    <row r="49" customFormat="false" ht="15" hidden="false" customHeight="true" outlineLevel="0" collapsed="false">
      <c r="A49" s="56" t="s">
        <v>4281</v>
      </c>
      <c r="B49" s="56" t="s">
        <v>4282</v>
      </c>
      <c r="C49" s="56" t="s">
        <v>4283</v>
      </c>
      <c r="D49" s="56" t="s">
        <v>2688</v>
      </c>
      <c r="E49" s="56" t="s">
        <v>2796</v>
      </c>
      <c r="F49" s="56" t="s">
        <v>811</v>
      </c>
      <c r="G49" s="56" t="s">
        <v>811</v>
      </c>
      <c r="H49" s="56" t="n">
        <v>4637</v>
      </c>
      <c r="I49" s="56" t="n">
        <v>4637</v>
      </c>
      <c r="J49" s="56" t="n">
        <v>68.19</v>
      </c>
      <c r="K49" s="54" t="n">
        <f aca="false">ROUND(H49*J49,2)</f>
        <v>316197.03</v>
      </c>
      <c r="L49" s="56" t="s">
        <v>4055</v>
      </c>
      <c r="M49" s="56" t="s">
        <v>4062</v>
      </c>
      <c r="N49" s="54" t="n">
        <f aca="false">IFERROR(G49-E49,"")</f>
        <v>23</v>
      </c>
      <c r="O49" s="54" t="n">
        <f aca="false">IFERROR(G49-F49,"")</f>
        <v>0</v>
      </c>
      <c r="P49" s="56" t="s">
        <v>4284</v>
      </c>
      <c r="Q49" s="56" t="s">
        <v>4242</v>
      </c>
      <c r="R49" s="56" t="s">
        <v>4081</v>
      </c>
      <c r="S49" s="55" t="str">
        <f aca="false">IF(O49&lt;=0,"On Time","Delayed")</f>
        <v>On Time</v>
      </c>
      <c r="T49" s="55" t="n">
        <f aca="false">IF(H49=0,0,ROUND(I49/H49*100,2))</f>
        <v>100</v>
      </c>
      <c r="U49" s="55" t="str">
        <f aca="false">TEXT(E49,"yyyy-mm")</f>
        <v>2022-08</v>
      </c>
    </row>
    <row r="50" customFormat="false" ht="15" hidden="false" customHeight="true" outlineLevel="0" collapsed="false">
      <c r="A50" s="52" t="s">
        <v>4285</v>
      </c>
      <c r="B50" s="52" t="s">
        <v>4286</v>
      </c>
      <c r="C50" s="52" t="s">
        <v>3980</v>
      </c>
      <c r="D50" s="52" t="s">
        <v>2442</v>
      </c>
      <c r="E50" s="52" t="s">
        <v>4287</v>
      </c>
      <c r="F50" s="52" t="s">
        <v>3107</v>
      </c>
      <c r="G50" s="52" t="s">
        <v>4288</v>
      </c>
      <c r="H50" s="52" t="n">
        <v>2498</v>
      </c>
      <c r="I50" s="52" t="n">
        <v>2498</v>
      </c>
      <c r="J50" s="52" t="n">
        <v>305.44</v>
      </c>
      <c r="K50" s="54" t="n">
        <f aca="false">ROUND(H50*J50,2)</f>
        <v>762989.12</v>
      </c>
      <c r="L50" s="52" t="s">
        <v>4055</v>
      </c>
      <c r="M50" s="52" t="s">
        <v>4056</v>
      </c>
      <c r="N50" s="54" t="n">
        <f aca="false">IFERROR(G50-E50,"")</f>
        <v>65</v>
      </c>
      <c r="O50" s="54" t="n">
        <f aca="false">IFERROR(G50-F50,"")</f>
        <v>6</v>
      </c>
      <c r="P50" s="52" t="s">
        <v>4289</v>
      </c>
      <c r="Q50" s="52" t="s">
        <v>4093</v>
      </c>
      <c r="R50" s="52" t="s">
        <v>100</v>
      </c>
      <c r="S50" s="55" t="str">
        <f aca="false">IF(O50&lt;=0,"On Time","Delayed")</f>
        <v>Delayed</v>
      </c>
      <c r="T50" s="55" t="n">
        <f aca="false">IF(H50=0,0,ROUND(I50/H50*100,2))</f>
        <v>100</v>
      </c>
      <c r="U50" s="55" t="str">
        <f aca="false">TEXT(E50,"yyyy-mm")</f>
        <v>2024-01</v>
      </c>
    </row>
    <row r="51" customFormat="false" ht="15" hidden="false" customHeight="true" outlineLevel="0" collapsed="false">
      <c r="A51" s="56" t="s">
        <v>4290</v>
      </c>
      <c r="B51" s="56" t="s">
        <v>4291</v>
      </c>
      <c r="C51" s="56" t="s">
        <v>987</v>
      </c>
      <c r="D51" s="56" t="s">
        <v>2371</v>
      </c>
      <c r="E51" s="56" t="s">
        <v>2348</v>
      </c>
      <c r="F51" s="56" t="s">
        <v>1576</v>
      </c>
      <c r="G51" s="56" t="s">
        <v>3541</v>
      </c>
      <c r="H51" s="56" t="n">
        <v>709</v>
      </c>
      <c r="I51" s="56" t="n">
        <v>709</v>
      </c>
      <c r="J51" s="56" t="n">
        <v>287.28</v>
      </c>
      <c r="K51" s="54" t="n">
        <f aca="false">ROUND(H51*J51,2)</f>
        <v>203681.52</v>
      </c>
      <c r="L51" s="56" t="s">
        <v>4084</v>
      </c>
      <c r="M51" s="56" t="s">
        <v>332</v>
      </c>
      <c r="N51" s="54" t="n">
        <f aca="false">IFERROR(G51-E51,"")</f>
        <v>23</v>
      </c>
      <c r="O51" s="54" t="n">
        <f aca="false">IFERROR(G51-F51,"")</f>
        <v>15</v>
      </c>
      <c r="P51" s="56" t="s">
        <v>4292</v>
      </c>
      <c r="Q51" s="56" t="s">
        <v>4154</v>
      </c>
      <c r="R51" s="56" t="s">
        <v>4087</v>
      </c>
      <c r="S51" s="55" t="str">
        <f aca="false">IF(O51&lt;=0,"On Time","Delayed")</f>
        <v>Delayed</v>
      </c>
      <c r="T51" s="55" t="n">
        <f aca="false">IF(H51=0,0,ROUND(I51/H51*100,2))</f>
        <v>100</v>
      </c>
      <c r="U51" s="55" t="str">
        <f aca="false">TEXT(E51,"yyyy-mm")</f>
        <v>2023-06</v>
      </c>
    </row>
    <row r="52" customFormat="false" ht="15" hidden="false" customHeight="true" outlineLevel="0" collapsed="false">
      <c r="A52" s="52" t="s">
        <v>4293</v>
      </c>
      <c r="B52" s="52" t="s">
        <v>4294</v>
      </c>
      <c r="C52" s="52" t="s">
        <v>3716</v>
      </c>
      <c r="D52" s="52" t="s">
        <v>2656</v>
      </c>
      <c r="E52" s="52" t="s">
        <v>4295</v>
      </c>
      <c r="F52" s="52" t="s">
        <v>3348</v>
      </c>
      <c r="G52" s="52" t="s">
        <v>4296</v>
      </c>
      <c r="H52" s="52" t="n">
        <v>2641</v>
      </c>
      <c r="I52" s="52" t="n">
        <v>2641</v>
      </c>
      <c r="J52" s="52" t="n">
        <v>197.31</v>
      </c>
      <c r="K52" s="54" t="n">
        <f aca="false">ROUND(H52*J52,2)</f>
        <v>521095.71</v>
      </c>
      <c r="L52" s="52" t="s">
        <v>4061</v>
      </c>
      <c r="M52" s="52" t="s">
        <v>4078</v>
      </c>
      <c r="N52" s="54" t="n">
        <f aca="false">IFERROR(G52-E52,"")</f>
        <v>45</v>
      </c>
      <c r="O52" s="54" t="n">
        <f aca="false">IFERROR(G52-F52,"")</f>
        <v>8</v>
      </c>
      <c r="P52" s="52" t="s">
        <v>4297</v>
      </c>
      <c r="Q52" s="52" t="s">
        <v>4064</v>
      </c>
      <c r="R52" s="52" t="s">
        <v>4124</v>
      </c>
      <c r="S52" s="55" t="str">
        <f aca="false">IF(O52&lt;=0,"On Time","Delayed")</f>
        <v>Delayed</v>
      </c>
      <c r="T52" s="55" t="n">
        <f aca="false">IF(H52=0,0,ROUND(I52/H52*100,2))</f>
        <v>100</v>
      </c>
      <c r="U52" s="55" t="str">
        <f aca="false">TEXT(E52,"yyyy-mm")</f>
        <v>2022-04</v>
      </c>
    </row>
    <row r="53" customFormat="false" ht="15" hidden="false" customHeight="true" outlineLevel="0" collapsed="false">
      <c r="A53" s="56" t="s">
        <v>4298</v>
      </c>
      <c r="B53" s="56" t="s">
        <v>4299</v>
      </c>
      <c r="C53" s="56" t="s">
        <v>384</v>
      </c>
      <c r="D53" s="56" t="s">
        <v>2536</v>
      </c>
      <c r="E53" s="56" t="s">
        <v>4300</v>
      </c>
      <c r="F53" s="56" t="s">
        <v>4301</v>
      </c>
      <c r="G53" s="56" t="s">
        <v>4302</v>
      </c>
      <c r="H53" s="56" t="n">
        <v>1101</v>
      </c>
      <c r="I53" s="56" t="n">
        <v>1101</v>
      </c>
      <c r="J53" s="56" t="n">
        <v>479.08</v>
      </c>
      <c r="K53" s="54" t="n">
        <f aca="false">ROUND(H53*J53,2)</f>
        <v>527467.08</v>
      </c>
      <c r="L53" s="56" t="s">
        <v>4061</v>
      </c>
      <c r="M53" s="56" t="s">
        <v>4078</v>
      </c>
      <c r="N53" s="54" t="n">
        <f aca="false">IFERROR(G53-E53,"")</f>
        <v>27</v>
      </c>
      <c r="O53" s="54" t="n">
        <f aca="false">IFERROR(G53-F53,"")</f>
        <v>-1</v>
      </c>
      <c r="P53" s="56" t="s">
        <v>4303</v>
      </c>
      <c r="Q53" s="56" t="s">
        <v>4231</v>
      </c>
      <c r="R53" s="56" t="s">
        <v>4124</v>
      </c>
      <c r="S53" s="55" t="str">
        <f aca="false">IF(O53&lt;=0,"On Time","Delayed")</f>
        <v>On Time</v>
      </c>
      <c r="T53" s="55" t="n">
        <f aca="false">IF(H53=0,0,ROUND(I53/H53*100,2))</f>
        <v>100</v>
      </c>
      <c r="U53" s="55" t="str">
        <f aca="false">TEXT(E53,"yyyy-mm")</f>
        <v>2024-10</v>
      </c>
    </row>
    <row r="54" customFormat="false" ht="15" hidden="false" customHeight="true" outlineLevel="0" collapsed="false">
      <c r="A54" s="52" t="s">
        <v>4304</v>
      </c>
      <c r="B54" s="52" t="s">
        <v>4305</v>
      </c>
      <c r="C54" s="52" t="s">
        <v>2368</v>
      </c>
      <c r="D54" s="52" t="s">
        <v>4306</v>
      </c>
      <c r="E54" s="52" t="s">
        <v>4307</v>
      </c>
      <c r="F54" s="52" t="s">
        <v>4308</v>
      </c>
      <c r="G54" s="52" t="s">
        <v>1377</v>
      </c>
      <c r="H54" s="52" t="n">
        <v>948</v>
      </c>
      <c r="I54" s="52" t="n">
        <v>948</v>
      </c>
      <c r="J54" s="52" t="n">
        <v>276.64</v>
      </c>
      <c r="K54" s="54" t="n">
        <f aca="false">ROUND(H54*J54,2)</f>
        <v>262254.72</v>
      </c>
      <c r="L54" s="52" t="s">
        <v>4061</v>
      </c>
      <c r="M54" s="52" t="s">
        <v>332</v>
      </c>
      <c r="N54" s="54" t="n">
        <f aca="false">IFERROR(G54-E54,"")</f>
        <v>16</v>
      </c>
      <c r="O54" s="54" t="n">
        <f aca="false">IFERROR(G54-F54,"")</f>
        <v>-1</v>
      </c>
      <c r="P54" s="52" t="s">
        <v>4309</v>
      </c>
      <c r="Q54" s="52" t="s">
        <v>4169</v>
      </c>
      <c r="R54" s="52" t="s">
        <v>4124</v>
      </c>
      <c r="S54" s="55" t="str">
        <f aca="false">IF(O54&lt;=0,"On Time","Delayed")</f>
        <v>On Time</v>
      </c>
      <c r="T54" s="55" t="n">
        <f aca="false">IF(H54=0,0,ROUND(I54/H54*100,2))</f>
        <v>100</v>
      </c>
      <c r="U54" s="55" t="str">
        <f aca="false">TEXT(E54,"yyyy-mm")</f>
        <v>2024-12</v>
      </c>
    </row>
    <row r="55" customFormat="false" ht="15" hidden="false" customHeight="true" outlineLevel="0" collapsed="false">
      <c r="A55" s="56" t="s">
        <v>4310</v>
      </c>
      <c r="B55" s="56" t="s">
        <v>4311</v>
      </c>
      <c r="C55" s="56" t="s">
        <v>2626</v>
      </c>
      <c r="D55" s="56" t="s">
        <v>624</v>
      </c>
      <c r="E55" s="56" t="s">
        <v>889</v>
      </c>
      <c r="F55" s="56" t="s">
        <v>2638</v>
      </c>
      <c r="G55" s="56" t="s">
        <v>919</v>
      </c>
      <c r="H55" s="56" t="n">
        <v>2102</v>
      </c>
      <c r="I55" s="56" t="n">
        <v>2102</v>
      </c>
      <c r="J55" s="56" t="n">
        <v>287.38</v>
      </c>
      <c r="K55" s="54" t="n">
        <f aca="false">ROUND(H55*J55,2)</f>
        <v>604072.76</v>
      </c>
      <c r="L55" s="56" t="s">
        <v>4061</v>
      </c>
      <c r="M55" s="56" t="s">
        <v>4081</v>
      </c>
      <c r="N55" s="54" t="n">
        <f aca="false">IFERROR(G55-E55,"")</f>
        <v>35</v>
      </c>
      <c r="O55" s="54" t="n">
        <f aca="false">IFERROR(G55-F55,"")</f>
        <v>10</v>
      </c>
      <c r="P55" s="56" t="s">
        <v>4312</v>
      </c>
      <c r="Q55" s="56" t="s">
        <v>4098</v>
      </c>
      <c r="R55" s="56" t="s">
        <v>4087</v>
      </c>
      <c r="S55" s="55" t="str">
        <f aca="false">IF(O55&lt;=0,"On Time","Delayed")</f>
        <v>Delayed</v>
      </c>
      <c r="T55" s="55" t="n">
        <f aca="false">IF(H55=0,0,ROUND(I55/H55*100,2))</f>
        <v>100</v>
      </c>
      <c r="U55" s="55" t="str">
        <f aca="false">TEXT(E55,"yyyy-mm")</f>
        <v>2024-02</v>
      </c>
    </row>
    <row r="56" customFormat="false" ht="15" hidden="false" customHeight="true" outlineLevel="0" collapsed="false">
      <c r="A56" s="52" t="s">
        <v>4313</v>
      </c>
      <c r="B56" s="52" t="s">
        <v>4314</v>
      </c>
      <c r="C56" s="52" t="s">
        <v>1292</v>
      </c>
      <c r="D56" s="52" t="s">
        <v>1746</v>
      </c>
      <c r="E56" s="52" t="s">
        <v>3235</v>
      </c>
      <c r="F56" s="52" t="s">
        <v>2582</v>
      </c>
      <c r="G56" s="52" t="s">
        <v>1963</v>
      </c>
      <c r="H56" s="52" t="n">
        <v>2481</v>
      </c>
      <c r="I56" s="52" t="n">
        <v>2481</v>
      </c>
      <c r="J56" s="52" t="n">
        <v>470.88</v>
      </c>
      <c r="K56" s="54" t="n">
        <f aca="false">ROUND(H56*J56,2)</f>
        <v>1168253.28</v>
      </c>
      <c r="L56" s="52" t="s">
        <v>4055</v>
      </c>
      <c r="M56" s="52" t="s">
        <v>4062</v>
      </c>
      <c r="N56" s="54" t="n">
        <f aca="false">IFERROR(G56-E56,"")</f>
        <v>59</v>
      </c>
      <c r="O56" s="54" t="n">
        <f aca="false">IFERROR(G56-F56,"")</f>
        <v>11</v>
      </c>
      <c r="P56" s="52" t="s">
        <v>4315</v>
      </c>
      <c r="Q56" s="52" t="s">
        <v>4098</v>
      </c>
      <c r="R56" s="52" t="s">
        <v>4124</v>
      </c>
      <c r="S56" s="55" t="str">
        <f aca="false">IF(O56&lt;=0,"On Time","Delayed")</f>
        <v>Delayed</v>
      </c>
      <c r="T56" s="55" t="n">
        <f aca="false">IF(H56=0,0,ROUND(I56/H56*100,2))</f>
        <v>100</v>
      </c>
      <c r="U56" s="55" t="str">
        <f aca="false">TEXT(E56,"yyyy-mm")</f>
        <v>2022-04</v>
      </c>
    </row>
    <row r="57" customFormat="false" ht="15" hidden="false" customHeight="true" outlineLevel="0" collapsed="false">
      <c r="A57" s="56" t="s">
        <v>4316</v>
      </c>
      <c r="B57" s="56" t="s">
        <v>4317</v>
      </c>
      <c r="C57" s="56" t="s">
        <v>2270</v>
      </c>
      <c r="D57" s="56" t="s">
        <v>1217</v>
      </c>
      <c r="E57" s="56" t="s">
        <v>2038</v>
      </c>
      <c r="F57" s="56" t="s">
        <v>2665</v>
      </c>
      <c r="G57" s="56" t="s">
        <v>1657</v>
      </c>
      <c r="H57" s="56" t="n">
        <v>3550</v>
      </c>
      <c r="I57" s="56" t="n">
        <v>3550</v>
      </c>
      <c r="J57" s="56" t="n">
        <v>131.41</v>
      </c>
      <c r="K57" s="54" t="n">
        <f aca="false">ROUND(H57*J57,2)</f>
        <v>466505.5</v>
      </c>
      <c r="L57" s="56" t="s">
        <v>4084</v>
      </c>
      <c r="M57" s="56" t="s">
        <v>4062</v>
      </c>
      <c r="N57" s="54" t="n">
        <f aca="false">IFERROR(G57-E57,"")</f>
        <v>21</v>
      </c>
      <c r="O57" s="54" t="n">
        <f aca="false">IFERROR(G57-F57,"")</f>
        <v>-1</v>
      </c>
      <c r="P57" s="56" t="s">
        <v>4318</v>
      </c>
      <c r="Q57" s="56" t="s">
        <v>4226</v>
      </c>
      <c r="R57" s="56" t="s">
        <v>100</v>
      </c>
      <c r="S57" s="55" t="str">
        <f aca="false">IF(O57&lt;=0,"On Time","Delayed")</f>
        <v>On Time</v>
      </c>
      <c r="T57" s="55" t="n">
        <f aca="false">IF(H57=0,0,ROUND(I57/H57*100,2))</f>
        <v>100</v>
      </c>
      <c r="U57" s="55" t="str">
        <f aca="false">TEXT(E57,"yyyy-mm")</f>
        <v>2022-12</v>
      </c>
    </row>
    <row r="58" customFormat="false" ht="15" hidden="false" customHeight="true" outlineLevel="0" collapsed="false">
      <c r="A58" s="52" t="s">
        <v>4319</v>
      </c>
      <c r="B58" s="52" t="s">
        <v>4320</v>
      </c>
      <c r="C58" s="52" t="s">
        <v>3322</v>
      </c>
      <c r="D58" s="52" t="s">
        <v>2595</v>
      </c>
      <c r="E58" s="52" t="s">
        <v>1690</v>
      </c>
      <c r="F58" s="52" t="s">
        <v>3246</v>
      </c>
      <c r="G58" s="52" t="s">
        <v>2319</v>
      </c>
      <c r="H58" s="52" t="n">
        <v>3675</v>
      </c>
      <c r="I58" s="52" t="n">
        <v>3133</v>
      </c>
      <c r="J58" s="52" t="n">
        <v>321.62</v>
      </c>
      <c r="K58" s="54" t="n">
        <f aca="false">ROUND(H58*J58,2)</f>
        <v>1181953.5</v>
      </c>
      <c r="L58" s="52" t="s">
        <v>4067</v>
      </c>
      <c r="M58" s="52" t="s">
        <v>4078</v>
      </c>
      <c r="N58" s="54" t="n">
        <f aca="false">IFERROR(G58-E58,"")</f>
        <v>15</v>
      </c>
      <c r="O58" s="54" t="n">
        <f aca="false">IFERROR(G58-F58,"")</f>
        <v>-2</v>
      </c>
      <c r="P58" s="52" t="s">
        <v>4321</v>
      </c>
      <c r="Q58" s="52" t="s">
        <v>4098</v>
      </c>
      <c r="R58" s="52" t="s">
        <v>4124</v>
      </c>
      <c r="S58" s="55" t="str">
        <f aca="false">IF(O58&lt;=0,"On Time","Delayed")</f>
        <v>On Time</v>
      </c>
      <c r="T58" s="55" t="n">
        <f aca="false">IF(H58=0,0,ROUND(I58/H58*100,2))</f>
        <v>85.25</v>
      </c>
      <c r="U58" s="55" t="str">
        <f aca="false">TEXT(E58,"yyyy-mm")</f>
        <v>2022-09</v>
      </c>
    </row>
    <row r="59" customFormat="false" ht="15" hidden="false" customHeight="true" outlineLevel="0" collapsed="false">
      <c r="A59" s="56" t="s">
        <v>4322</v>
      </c>
      <c r="B59" s="56" t="s">
        <v>4323</v>
      </c>
      <c r="C59" s="56" t="s">
        <v>4324</v>
      </c>
      <c r="D59" s="56" t="s">
        <v>4325</v>
      </c>
      <c r="E59" s="56" t="s">
        <v>3746</v>
      </c>
      <c r="F59" s="56" t="s">
        <v>2808</v>
      </c>
      <c r="G59" s="56" t="s">
        <v>3167</v>
      </c>
      <c r="H59" s="56" t="n">
        <v>3562</v>
      </c>
      <c r="I59" s="56" t="n">
        <v>3562</v>
      </c>
      <c r="J59" s="56" t="n">
        <v>164.41</v>
      </c>
      <c r="K59" s="54" t="n">
        <f aca="false">ROUND(H59*J59,2)</f>
        <v>585628.42</v>
      </c>
      <c r="L59" s="56" t="s">
        <v>4073</v>
      </c>
      <c r="M59" s="56" t="s">
        <v>4062</v>
      </c>
      <c r="N59" s="54" t="n">
        <f aca="false">IFERROR(G59-E59,"")</f>
        <v>30</v>
      </c>
      <c r="O59" s="54" t="n">
        <f aca="false">IFERROR(G59-F59,"")</f>
        <v>13</v>
      </c>
      <c r="P59" s="56" t="s">
        <v>4326</v>
      </c>
      <c r="Q59" s="56" t="s">
        <v>4242</v>
      </c>
      <c r="R59" s="56" t="s">
        <v>4087</v>
      </c>
      <c r="S59" s="55" t="str">
        <f aca="false">IF(O59&lt;=0,"On Time","Delayed")</f>
        <v>Delayed</v>
      </c>
      <c r="T59" s="55" t="n">
        <f aca="false">IF(H59=0,0,ROUND(I59/H59*100,2))</f>
        <v>100</v>
      </c>
      <c r="U59" s="55" t="str">
        <f aca="false">TEXT(E59,"yyyy-mm")</f>
        <v>2022-04</v>
      </c>
    </row>
    <row r="60" customFormat="false" ht="15" hidden="false" customHeight="true" outlineLevel="0" collapsed="false">
      <c r="A60" s="52" t="s">
        <v>4327</v>
      </c>
      <c r="B60" s="52" t="s">
        <v>4328</v>
      </c>
      <c r="C60" s="52" t="s">
        <v>4329</v>
      </c>
      <c r="D60" s="52" t="s">
        <v>4330</v>
      </c>
      <c r="E60" s="52" t="s">
        <v>4331</v>
      </c>
      <c r="F60" s="52" t="s">
        <v>3997</v>
      </c>
      <c r="G60" s="52" t="s">
        <v>924</v>
      </c>
      <c r="H60" s="52" t="n">
        <v>1319</v>
      </c>
      <c r="I60" s="52" t="n">
        <v>1319</v>
      </c>
      <c r="J60" s="52" t="n">
        <v>552.42</v>
      </c>
      <c r="K60" s="54" t="n">
        <f aca="false">ROUND(H60*J60,2)</f>
        <v>728641.98</v>
      </c>
      <c r="L60" s="52" t="s">
        <v>4084</v>
      </c>
      <c r="M60" s="52" t="s">
        <v>4062</v>
      </c>
      <c r="N60" s="54" t="n">
        <f aca="false">IFERROR(G60-E60,"")</f>
        <v>35</v>
      </c>
      <c r="O60" s="54" t="n">
        <f aca="false">IFERROR(G60-F60,"")</f>
        <v>7</v>
      </c>
      <c r="P60" s="52" t="s">
        <v>4332</v>
      </c>
      <c r="Q60" s="52" t="s">
        <v>4164</v>
      </c>
      <c r="R60" s="52" t="s">
        <v>4087</v>
      </c>
      <c r="S60" s="55" t="str">
        <f aca="false">IF(O60&lt;=0,"On Time","Delayed")</f>
        <v>Delayed</v>
      </c>
      <c r="T60" s="55" t="n">
        <f aca="false">IF(H60=0,0,ROUND(I60/H60*100,2))</f>
        <v>100</v>
      </c>
      <c r="U60" s="55" t="str">
        <f aca="false">TEXT(E60,"yyyy-mm")</f>
        <v>2024-05</v>
      </c>
    </row>
    <row r="61" customFormat="false" ht="15" hidden="false" customHeight="true" outlineLevel="0" collapsed="false">
      <c r="A61" s="56" t="s">
        <v>4333</v>
      </c>
      <c r="B61" s="56" t="s">
        <v>4228</v>
      </c>
      <c r="C61" s="56" t="s">
        <v>4334</v>
      </c>
      <c r="D61" s="56" t="s">
        <v>4335</v>
      </c>
      <c r="E61" s="56" t="s">
        <v>3668</v>
      </c>
      <c r="F61" s="56" t="s">
        <v>1003</v>
      </c>
      <c r="G61" s="56" t="s">
        <v>2100</v>
      </c>
      <c r="H61" s="56" t="n">
        <v>2760</v>
      </c>
      <c r="I61" s="56" t="n">
        <v>2760</v>
      </c>
      <c r="J61" s="56" t="n">
        <v>556</v>
      </c>
      <c r="K61" s="54" t="n">
        <f aca="false">ROUND(H61*J61,2)</f>
        <v>1534560</v>
      </c>
      <c r="L61" s="56" t="s">
        <v>4061</v>
      </c>
      <c r="M61" s="56" t="s">
        <v>332</v>
      </c>
      <c r="N61" s="54" t="n">
        <f aca="false">IFERROR(G61-E61,"")</f>
        <v>35</v>
      </c>
      <c r="O61" s="54" t="n">
        <f aca="false">IFERROR(G61-F61,"")</f>
        <v>5</v>
      </c>
      <c r="P61" s="56" t="s">
        <v>4336</v>
      </c>
      <c r="Q61" s="56" t="s">
        <v>4231</v>
      </c>
      <c r="R61" s="56" t="s">
        <v>4087</v>
      </c>
      <c r="S61" s="55" t="str">
        <f aca="false">IF(O61&lt;=0,"On Time","Delayed")</f>
        <v>Delayed</v>
      </c>
      <c r="T61" s="55" t="n">
        <f aca="false">IF(H61=0,0,ROUND(I61/H61*100,2))</f>
        <v>100</v>
      </c>
      <c r="U61" s="55" t="str">
        <f aca="false">TEXT(E61,"yyyy-mm")</f>
        <v>2022-07</v>
      </c>
    </row>
    <row r="62" customFormat="false" ht="15" hidden="false" customHeight="true" outlineLevel="0" collapsed="false">
      <c r="A62" s="52" t="s">
        <v>4337</v>
      </c>
      <c r="B62" s="52" t="s">
        <v>4338</v>
      </c>
      <c r="C62" s="52" t="s">
        <v>3322</v>
      </c>
      <c r="D62" s="52" t="s">
        <v>4339</v>
      </c>
      <c r="E62" s="52" t="s">
        <v>1236</v>
      </c>
      <c r="F62" s="52" t="s">
        <v>1703</v>
      </c>
      <c r="G62" s="52" t="s">
        <v>2100</v>
      </c>
      <c r="H62" s="52" t="n">
        <v>2459</v>
      </c>
      <c r="I62" s="52" t="n">
        <v>923</v>
      </c>
      <c r="J62" s="52" t="n">
        <v>290.72</v>
      </c>
      <c r="K62" s="54" t="n">
        <f aca="false">ROUND(H62*J62,2)</f>
        <v>714880.48</v>
      </c>
      <c r="L62" s="52" t="s">
        <v>4055</v>
      </c>
      <c r="M62" s="52" t="s">
        <v>4056</v>
      </c>
      <c r="N62" s="54" t="n">
        <f aca="false">IFERROR(G62-E62,"")</f>
        <v>23</v>
      </c>
      <c r="O62" s="54" t="n">
        <f aca="false">IFERROR(G62-F62,"")</f>
        <v>6</v>
      </c>
      <c r="P62" s="52" t="s">
        <v>4340</v>
      </c>
      <c r="Q62" s="52" t="s">
        <v>4248</v>
      </c>
      <c r="R62" s="52" t="s">
        <v>100</v>
      </c>
      <c r="S62" s="55" t="str">
        <f aca="false">IF(O62&lt;=0,"On Time","Delayed")</f>
        <v>Delayed</v>
      </c>
      <c r="T62" s="55" t="n">
        <f aca="false">IF(H62=0,0,ROUND(I62/H62*100,2))</f>
        <v>37.54</v>
      </c>
      <c r="U62" s="55" t="str">
        <f aca="false">TEXT(E62,"yyyy-mm")</f>
        <v>2022-08</v>
      </c>
    </row>
    <row r="63" customFormat="false" ht="15" hidden="false" customHeight="true" outlineLevel="0" collapsed="false">
      <c r="A63" s="56" t="s">
        <v>4341</v>
      </c>
      <c r="B63" s="56" t="s">
        <v>4342</v>
      </c>
      <c r="C63" s="56" t="s">
        <v>686</v>
      </c>
      <c r="D63" s="56" t="s">
        <v>1715</v>
      </c>
      <c r="E63" s="56" t="s">
        <v>1594</v>
      </c>
      <c r="F63" s="56" t="s">
        <v>3972</v>
      </c>
      <c r="G63" s="56" t="s">
        <v>4301</v>
      </c>
      <c r="H63" s="56" t="n">
        <v>4550</v>
      </c>
      <c r="I63" s="56" t="n">
        <v>4550</v>
      </c>
      <c r="J63" s="56" t="n">
        <v>413.53</v>
      </c>
      <c r="K63" s="54" t="n">
        <f aca="false">ROUND(H63*J63,2)</f>
        <v>1881561.5</v>
      </c>
      <c r="L63" s="56" t="s">
        <v>4067</v>
      </c>
      <c r="M63" s="56" t="s">
        <v>332</v>
      </c>
      <c r="N63" s="54" t="n">
        <f aca="false">IFERROR(G63-E63,"")</f>
        <v>47</v>
      </c>
      <c r="O63" s="54" t="n">
        <f aca="false">IFERROR(G63-F63,"")</f>
        <v>10</v>
      </c>
      <c r="P63" s="56" t="s">
        <v>4343</v>
      </c>
      <c r="Q63" s="56" t="s">
        <v>4132</v>
      </c>
      <c r="R63" s="56" t="s">
        <v>4124</v>
      </c>
      <c r="S63" s="55" t="str">
        <f aca="false">IF(O63&lt;=0,"On Time","Delayed")</f>
        <v>Delayed</v>
      </c>
      <c r="T63" s="55" t="n">
        <f aca="false">IF(H63=0,0,ROUND(I63/H63*100,2))</f>
        <v>100</v>
      </c>
      <c r="U63" s="55" t="str">
        <f aca="false">TEXT(E63,"yyyy-mm")</f>
        <v>2024-09</v>
      </c>
    </row>
    <row r="64" customFormat="false" ht="15" hidden="false" customHeight="true" outlineLevel="0" collapsed="false">
      <c r="A64" s="52" t="s">
        <v>4344</v>
      </c>
      <c r="B64" s="52" t="s">
        <v>4345</v>
      </c>
      <c r="C64" s="52" t="s">
        <v>4346</v>
      </c>
      <c r="D64" s="52" t="s">
        <v>4347</v>
      </c>
      <c r="E64" s="52" t="s">
        <v>3110</v>
      </c>
      <c r="F64" s="52" t="s">
        <v>1943</v>
      </c>
      <c r="G64" s="52" t="s">
        <v>989</v>
      </c>
      <c r="H64" s="52" t="n">
        <v>1013</v>
      </c>
      <c r="I64" s="52" t="n">
        <v>1013</v>
      </c>
      <c r="J64" s="52" t="n">
        <v>461.92</v>
      </c>
      <c r="K64" s="54" t="n">
        <f aca="false">ROUND(H64*J64,2)</f>
        <v>467924.96</v>
      </c>
      <c r="L64" s="52" t="s">
        <v>4067</v>
      </c>
      <c r="M64" s="52" t="s">
        <v>4062</v>
      </c>
      <c r="N64" s="54" t="n">
        <f aca="false">IFERROR(G64-E64,"")</f>
        <v>8</v>
      </c>
      <c r="O64" s="54" t="n">
        <f aca="false">IFERROR(G64-F64,"")</f>
        <v>5</v>
      </c>
      <c r="P64" s="52" t="s">
        <v>4348</v>
      </c>
      <c r="Q64" s="52" t="s">
        <v>4226</v>
      </c>
      <c r="R64" s="52" t="s">
        <v>100</v>
      </c>
      <c r="S64" s="55" t="str">
        <f aca="false">IF(O64&lt;=0,"On Time","Delayed")</f>
        <v>Delayed</v>
      </c>
      <c r="T64" s="55" t="n">
        <f aca="false">IF(H64=0,0,ROUND(I64/H64*100,2))</f>
        <v>100</v>
      </c>
      <c r="U64" s="55" t="str">
        <f aca="false">TEXT(E64,"yyyy-mm")</f>
        <v>2023-04</v>
      </c>
    </row>
    <row r="65" customFormat="false" ht="15" hidden="false" customHeight="true" outlineLevel="0" collapsed="false">
      <c r="A65" s="56" t="s">
        <v>4349</v>
      </c>
      <c r="B65" s="56" t="s">
        <v>4350</v>
      </c>
      <c r="C65" s="56" t="s">
        <v>1109</v>
      </c>
      <c r="D65" s="56" t="s">
        <v>923</v>
      </c>
      <c r="E65" s="56" t="s">
        <v>952</v>
      </c>
      <c r="F65" s="56" t="s">
        <v>4351</v>
      </c>
      <c r="G65" s="56" t="s">
        <v>1916</v>
      </c>
      <c r="H65" s="56" t="n">
        <v>2610</v>
      </c>
      <c r="I65" s="56" t="n">
        <v>2610</v>
      </c>
      <c r="J65" s="56" t="n">
        <v>151.86</v>
      </c>
      <c r="K65" s="54" t="n">
        <f aca="false">ROUND(H65*J65,2)</f>
        <v>396354.6</v>
      </c>
      <c r="L65" s="56" t="s">
        <v>4073</v>
      </c>
      <c r="M65" s="56" t="s">
        <v>332</v>
      </c>
      <c r="N65" s="54" t="n">
        <f aca="false">IFERROR(G65-E65,"")</f>
        <v>51</v>
      </c>
      <c r="O65" s="54" t="n">
        <f aca="false">IFERROR(G65-F65,"")</f>
        <v>4</v>
      </c>
      <c r="P65" s="56" t="s">
        <v>4352</v>
      </c>
      <c r="Q65" s="56" t="s">
        <v>4075</v>
      </c>
      <c r="R65" s="56" t="s">
        <v>100</v>
      </c>
      <c r="S65" s="55" t="str">
        <f aca="false">IF(O65&lt;=0,"On Time","Delayed")</f>
        <v>Delayed</v>
      </c>
      <c r="T65" s="55" t="n">
        <f aca="false">IF(H65=0,0,ROUND(I65/H65*100,2))</f>
        <v>100</v>
      </c>
      <c r="U65" s="55" t="str">
        <f aca="false">TEXT(E65,"yyyy-mm")</f>
        <v>2023-07</v>
      </c>
    </row>
    <row r="66" customFormat="false" ht="15" hidden="false" customHeight="true" outlineLevel="0" collapsed="false">
      <c r="A66" s="52" t="s">
        <v>4353</v>
      </c>
      <c r="B66" s="52" t="s">
        <v>4317</v>
      </c>
      <c r="C66" s="52" t="s">
        <v>4354</v>
      </c>
      <c r="D66" s="52" t="s">
        <v>3717</v>
      </c>
      <c r="E66" s="52" t="s">
        <v>1741</v>
      </c>
      <c r="F66" s="52" t="s">
        <v>2643</v>
      </c>
      <c r="G66" s="52" t="s">
        <v>2481</v>
      </c>
      <c r="H66" s="52" t="n">
        <v>4014</v>
      </c>
      <c r="I66" s="52" t="n">
        <v>2773</v>
      </c>
      <c r="J66" s="52" t="n">
        <v>261.68</v>
      </c>
      <c r="K66" s="54" t="n">
        <f aca="false">ROUND(H66*J66,2)</f>
        <v>1050383.52</v>
      </c>
      <c r="L66" s="52" t="s">
        <v>4084</v>
      </c>
      <c r="M66" s="52" t="s">
        <v>4062</v>
      </c>
      <c r="N66" s="54" t="n">
        <f aca="false">IFERROR(G66-E66,"")</f>
        <v>20</v>
      </c>
      <c r="O66" s="54" t="n">
        <f aca="false">IFERROR(G66-F66,"")</f>
        <v>8</v>
      </c>
      <c r="P66" s="52" t="s">
        <v>4355</v>
      </c>
      <c r="Q66" s="52" t="s">
        <v>4231</v>
      </c>
      <c r="R66" s="52" t="s">
        <v>4087</v>
      </c>
      <c r="S66" s="55" t="str">
        <f aca="false">IF(O66&lt;=0,"On Time","Delayed")</f>
        <v>Delayed</v>
      </c>
      <c r="T66" s="55" t="n">
        <f aca="false">IF(H66=0,0,ROUND(I66/H66*100,2))</f>
        <v>69.08</v>
      </c>
      <c r="U66" s="55" t="str">
        <f aca="false">TEXT(E66,"yyyy-mm")</f>
        <v>2024-01</v>
      </c>
    </row>
    <row r="67" customFormat="false" ht="15" hidden="false" customHeight="true" outlineLevel="0" collapsed="false">
      <c r="A67" s="56" t="s">
        <v>4356</v>
      </c>
      <c r="B67" s="56" t="s">
        <v>4357</v>
      </c>
      <c r="C67" s="56" t="s">
        <v>2231</v>
      </c>
      <c r="D67" s="56" t="s">
        <v>4358</v>
      </c>
      <c r="E67" s="56" t="s">
        <v>4359</v>
      </c>
      <c r="F67" s="56" t="s">
        <v>1319</v>
      </c>
      <c r="G67" s="56" t="s">
        <v>1319</v>
      </c>
      <c r="H67" s="56" t="n">
        <v>133</v>
      </c>
      <c r="I67" s="56" t="n">
        <v>133</v>
      </c>
      <c r="J67" s="56" t="n">
        <v>136.42</v>
      </c>
      <c r="K67" s="54" t="n">
        <f aca="false">ROUND(H67*J67,2)</f>
        <v>18143.86</v>
      </c>
      <c r="L67" s="56" t="s">
        <v>4084</v>
      </c>
      <c r="M67" s="56" t="s">
        <v>4081</v>
      </c>
      <c r="N67" s="54" t="n">
        <f aca="false">IFERROR(G67-E67,"")</f>
        <v>8</v>
      </c>
      <c r="O67" s="54" t="n">
        <f aca="false">IFERROR(G67-F67,"")</f>
        <v>0</v>
      </c>
      <c r="P67" s="56" t="s">
        <v>4360</v>
      </c>
      <c r="Q67" s="56" t="s">
        <v>4269</v>
      </c>
      <c r="R67" s="56" t="s">
        <v>100</v>
      </c>
      <c r="S67" s="55" t="str">
        <f aca="false">IF(O67&lt;=0,"On Time","Delayed")</f>
        <v>On Time</v>
      </c>
      <c r="T67" s="55" t="n">
        <f aca="false">IF(H67=0,0,ROUND(I67/H67*100,2))</f>
        <v>100</v>
      </c>
      <c r="U67" s="55" t="str">
        <f aca="false">TEXT(E67,"yyyy-mm")</f>
        <v>2022-02</v>
      </c>
    </row>
    <row r="68" customFormat="false" ht="15" hidden="false" customHeight="true" outlineLevel="0" collapsed="false">
      <c r="A68" s="52" t="s">
        <v>4361</v>
      </c>
      <c r="B68" s="52" t="s">
        <v>4362</v>
      </c>
      <c r="C68" s="52" t="s">
        <v>2231</v>
      </c>
      <c r="D68" s="52" t="s">
        <v>1194</v>
      </c>
      <c r="E68" s="52" t="s">
        <v>1750</v>
      </c>
      <c r="F68" s="52" t="s">
        <v>3382</v>
      </c>
      <c r="G68" s="52" t="s">
        <v>1526</v>
      </c>
      <c r="H68" s="52" t="n">
        <v>2300</v>
      </c>
      <c r="I68" s="52" t="n">
        <v>2300</v>
      </c>
      <c r="J68" s="52" t="n">
        <v>445.27</v>
      </c>
      <c r="K68" s="54" t="n">
        <f aca="false">ROUND(H68*J68,2)</f>
        <v>1024121</v>
      </c>
      <c r="L68" s="52" t="s">
        <v>4067</v>
      </c>
      <c r="M68" s="52" t="s">
        <v>4056</v>
      </c>
      <c r="N68" s="54" t="n">
        <f aca="false">IFERROR(G68-E68,"")</f>
        <v>28</v>
      </c>
      <c r="O68" s="54" t="n">
        <f aca="false">IFERROR(G68-F68,"")</f>
        <v>15</v>
      </c>
      <c r="P68" s="52" t="s">
        <v>4363</v>
      </c>
      <c r="Q68" s="52" t="s">
        <v>4154</v>
      </c>
      <c r="R68" s="52" t="s">
        <v>4087</v>
      </c>
      <c r="S68" s="55" t="str">
        <f aca="false">IF(O68&lt;=0,"On Time","Delayed")</f>
        <v>Delayed</v>
      </c>
      <c r="T68" s="55" t="n">
        <f aca="false">IF(H68=0,0,ROUND(I68/H68*100,2))</f>
        <v>100</v>
      </c>
      <c r="U68" s="55" t="str">
        <f aca="false">TEXT(E68,"yyyy-mm")</f>
        <v>2024-01</v>
      </c>
    </row>
    <row r="69" customFormat="false" ht="15" hidden="false" customHeight="true" outlineLevel="0" collapsed="false">
      <c r="A69" s="56" t="s">
        <v>4364</v>
      </c>
      <c r="B69" s="56" t="s">
        <v>4365</v>
      </c>
      <c r="C69" s="56" t="s">
        <v>2821</v>
      </c>
      <c r="D69" s="56" t="s">
        <v>3408</v>
      </c>
      <c r="E69" s="56" t="s">
        <v>3600</v>
      </c>
      <c r="F69" s="56" t="s">
        <v>1176</v>
      </c>
      <c r="G69" s="56" t="s">
        <v>549</v>
      </c>
      <c r="H69" s="56" t="n">
        <v>4057</v>
      </c>
      <c r="I69" s="56" t="n">
        <v>4057</v>
      </c>
      <c r="J69" s="56" t="n">
        <v>100.37</v>
      </c>
      <c r="K69" s="54" t="n">
        <f aca="false">ROUND(H69*J69,2)</f>
        <v>407201.09</v>
      </c>
      <c r="L69" s="56" t="s">
        <v>4084</v>
      </c>
      <c r="M69" s="56" t="s">
        <v>332</v>
      </c>
      <c r="N69" s="54" t="n">
        <f aca="false">IFERROR(G69-E69,"")</f>
        <v>41</v>
      </c>
      <c r="O69" s="54" t="n">
        <f aca="false">IFERROR(G69-F69,"")</f>
        <v>5</v>
      </c>
      <c r="P69" s="56" t="s">
        <v>4366</v>
      </c>
      <c r="Q69" s="56" t="s">
        <v>4109</v>
      </c>
      <c r="R69" s="56" t="s">
        <v>4124</v>
      </c>
      <c r="S69" s="55" t="str">
        <f aca="false">IF(O69&lt;=0,"On Time","Delayed")</f>
        <v>Delayed</v>
      </c>
      <c r="T69" s="55" t="n">
        <f aca="false">IF(H69=0,0,ROUND(I69/H69*100,2))</f>
        <v>100</v>
      </c>
      <c r="U69" s="55" t="str">
        <f aca="false">TEXT(E69,"yyyy-mm")</f>
        <v>2022-05</v>
      </c>
    </row>
    <row r="70" customFormat="false" ht="15" hidden="false" customHeight="true" outlineLevel="0" collapsed="false">
      <c r="A70" s="52" t="s">
        <v>4367</v>
      </c>
      <c r="B70" s="52" t="s">
        <v>4368</v>
      </c>
      <c r="C70" s="52" t="s">
        <v>4369</v>
      </c>
      <c r="D70" s="52" t="s">
        <v>4370</v>
      </c>
      <c r="E70" s="52" t="s">
        <v>4371</v>
      </c>
      <c r="F70" s="52" t="s">
        <v>3860</v>
      </c>
      <c r="G70" s="52" t="s">
        <v>1166</v>
      </c>
      <c r="H70" s="52" t="n">
        <v>3349</v>
      </c>
      <c r="I70" s="52" t="n">
        <v>3349</v>
      </c>
      <c r="J70" s="52" t="n">
        <v>447.2</v>
      </c>
      <c r="K70" s="54" t="n">
        <f aca="false">ROUND(H70*J70,2)</f>
        <v>1497672.8</v>
      </c>
      <c r="L70" s="52" t="s">
        <v>4061</v>
      </c>
      <c r="M70" s="52" t="s">
        <v>4056</v>
      </c>
      <c r="N70" s="54" t="n">
        <f aca="false">IFERROR(G70-E70,"")</f>
        <v>20</v>
      </c>
      <c r="O70" s="54" t="n">
        <f aca="false">IFERROR(G70-F70,"")</f>
        <v>-1</v>
      </c>
      <c r="P70" s="52" t="s">
        <v>4372</v>
      </c>
      <c r="Q70" s="52" t="s">
        <v>4154</v>
      </c>
      <c r="R70" s="52" t="s">
        <v>4087</v>
      </c>
      <c r="S70" s="55" t="str">
        <f aca="false">IF(O70&lt;=0,"On Time","Delayed")</f>
        <v>On Time</v>
      </c>
      <c r="T70" s="55" t="n">
        <f aca="false">IF(H70=0,0,ROUND(I70/H70*100,2))</f>
        <v>100</v>
      </c>
      <c r="U70" s="55" t="str">
        <f aca="false">TEXT(E70,"yyyy-mm")</f>
        <v>2022-12</v>
      </c>
    </row>
    <row r="71" customFormat="false" ht="15" hidden="false" customHeight="true" outlineLevel="0" collapsed="false">
      <c r="A71" s="56" t="s">
        <v>4373</v>
      </c>
      <c r="B71" s="56" t="s">
        <v>4374</v>
      </c>
      <c r="C71" s="56" t="s">
        <v>2150</v>
      </c>
      <c r="D71" s="56" t="s">
        <v>4375</v>
      </c>
      <c r="E71" s="56" t="s">
        <v>3357</v>
      </c>
      <c r="F71" s="56" t="s">
        <v>2493</v>
      </c>
      <c r="G71" s="56" t="s">
        <v>1372</v>
      </c>
      <c r="H71" s="56" t="n">
        <v>2306</v>
      </c>
      <c r="I71" s="56" t="n">
        <v>1611</v>
      </c>
      <c r="J71" s="56" t="n">
        <v>114.73</v>
      </c>
      <c r="K71" s="54" t="n">
        <f aca="false">ROUND(H71*J71,2)</f>
        <v>264567.38</v>
      </c>
      <c r="L71" s="56" t="s">
        <v>4061</v>
      </c>
      <c r="M71" s="56" t="s">
        <v>332</v>
      </c>
      <c r="N71" s="54" t="n">
        <f aca="false">IFERROR(G71-E71,"")</f>
        <v>32</v>
      </c>
      <c r="O71" s="54" t="n">
        <f aca="false">IFERROR(G71-F71,"")</f>
        <v>-3</v>
      </c>
      <c r="P71" s="56" t="s">
        <v>4376</v>
      </c>
      <c r="Q71" s="56" t="s">
        <v>4109</v>
      </c>
      <c r="R71" s="56" t="s">
        <v>4081</v>
      </c>
      <c r="S71" s="55" t="str">
        <f aca="false">IF(O71&lt;=0,"On Time","Delayed")</f>
        <v>On Time</v>
      </c>
      <c r="T71" s="55" t="n">
        <f aca="false">IF(H71=0,0,ROUND(I71/H71*100,2))</f>
        <v>69.86</v>
      </c>
      <c r="U71" s="55" t="str">
        <f aca="false">TEXT(E71,"yyyy-mm")</f>
        <v>2024-09</v>
      </c>
    </row>
    <row r="72" customFormat="false" ht="15" hidden="false" customHeight="true" outlineLevel="0" collapsed="false">
      <c r="A72" s="52" t="s">
        <v>4377</v>
      </c>
      <c r="B72" s="52" t="s">
        <v>4378</v>
      </c>
      <c r="C72" s="52" t="s">
        <v>4015</v>
      </c>
      <c r="D72" s="52" t="s">
        <v>4379</v>
      </c>
      <c r="E72" s="52" t="s">
        <v>3446</v>
      </c>
      <c r="F72" s="52" t="s">
        <v>3293</v>
      </c>
      <c r="G72" s="52" t="s">
        <v>1571</v>
      </c>
      <c r="H72" s="52" t="n">
        <v>829</v>
      </c>
      <c r="I72" s="52" t="n">
        <v>829</v>
      </c>
      <c r="J72" s="52" t="n">
        <v>98.55</v>
      </c>
      <c r="K72" s="54" t="n">
        <f aca="false">ROUND(H72*J72,2)</f>
        <v>81697.95</v>
      </c>
      <c r="L72" s="52" t="s">
        <v>4073</v>
      </c>
      <c r="M72" s="52" t="s">
        <v>4078</v>
      </c>
      <c r="N72" s="54" t="n">
        <f aca="false">IFERROR(G72-E72,"")</f>
        <v>47</v>
      </c>
      <c r="O72" s="54" t="n">
        <f aca="false">IFERROR(G72-F72,"")</f>
        <v>15</v>
      </c>
      <c r="P72" s="52" t="s">
        <v>4380</v>
      </c>
      <c r="Q72" s="52" t="s">
        <v>4169</v>
      </c>
      <c r="R72" s="52" t="s">
        <v>4081</v>
      </c>
      <c r="S72" s="55" t="str">
        <f aca="false">IF(O72&lt;=0,"On Time","Delayed")</f>
        <v>Delayed</v>
      </c>
      <c r="T72" s="55" t="n">
        <f aca="false">IF(H72=0,0,ROUND(I72/H72*100,2))</f>
        <v>100</v>
      </c>
      <c r="U72" s="55" t="str">
        <f aca="false">TEXT(E72,"yyyy-mm")</f>
        <v>2022-08</v>
      </c>
    </row>
    <row r="73" customFormat="false" ht="15" hidden="false" customHeight="true" outlineLevel="0" collapsed="false">
      <c r="A73" s="56" t="s">
        <v>4381</v>
      </c>
      <c r="B73" s="56" t="s">
        <v>4382</v>
      </c>
      <c r="C73" s="56" t="s">
        <v>1515</v>
      </c>
      <c r="D73" s="56" t="s">
        <v>2610</v>
      </c>
      <c r="E73" s="56" t="s">
        <v>899</v>
      </c>
      <c r="F73" s="56" t="s">
        <v>2225</v>
      </c>
      <c r="G73" s="56" t="s">
        <v>2945</v>
      </c>
      <c r="H73" s="56" t="n">
        <v>2077</v>
      </c>
      <c r="I73" s="56" t="n">
        <v>2077</v>
      </c>
      <c r="J73" s="56" t="n">
        <v>119.37</v>
      </c>
      <c r="K73" s="54" t="n">
        <f aca="false">ROUND(H73*J73,2)</f>
        <v>247931.49</v>
      </c>
      <c r="L73" s="56" t="s">
        <v>4055</v>
      </c>
      <c r="M73" s="56" t="s">
        <v>4081</v>
      </c>
      <c r="N73" s="54" t="n">
        <f aca="false">IFERROR(G73-E73,"")</f>
        <v>46</v>
      </c>
      <c r="O73" s="54" t="n">
        <f aca="false">IFERROR(G73-F73,"")</f>
        <v>12</v>
      </c>
      <c r="P73" s="56" t="s">
        <v>4383</v>
      </c>
      <c r="Q73" s="56" t="s">
        <v>4069</v>
      </c>
      <c r="R73" s="56" t="s">
        <v>100</v>
      </c>
      <c r="S73" s="55" t="str">
        <f aca="false">IF(O73&lt;=0,"On Time","Delayed")</f>
        <v>Delayed</v>
      </c>
      <c r="T73" s="55" t="n">
        <f aca="false">IF(H73=0,0,ROUND(I73/H73*100,2))</f>
        <v>100</v>
      </c>
      <c r="U73" s="55" t="str">
        <f aca="false">TEXT(E73,"yyyy-mm")</f>
        <v>2024-03</v>
      </c>
    </row>
    <row r="74" customFormat="false" ht="15" hidden="false" customHeight="true" outlineLevel="0" collapsed="false">
      <c r="A74" s="52" t="s">
        <v>4384</v>
      </c>
      <c r="B74" s="52" t="s">
        <v>4385</v>
      </c>
      <c r="C74" s="52" t="s">
        <v>1942</v>
      </c>
      <c r="D74" s="52" t="s">
        <v>4386</v>
      </c>
      <c r="E74" s="52" t="s">
        <v>810</v>
      </c>
      <c r="F74" s="52" t="s">
        <v>1689</v>
      </c>
      <c r="G74" s="52" t="s">
        <v>4387</v>
      </c>
      <c r="H74" s="52" t="n">
        <v>1109</v>
      </c>
      <c r="I74" s="52" t="n">
        <v>1109</v>
      </c>
      <c r="J74" s="52" t="n">
        <v>416.55</v>
      </c>
      <c r="K74" s="54" t="n">
        <f aca="false">ROUND(H74*J74,2)</f>
        <v>461953.95</v>
      </c>
      <c r="L74" s="52" t="s">
        <v>4055</v>
      </c>
      <c r="M74" s="52" t="s">
        <v>332</v>
      </c>
      <c r="N74" s="54" t="n">
        <f aca="false">IFERROR(G74-E74,"")</f>
        <v>18</v>
      </c>
      <c r="O74" s="54" t="n">
        <f aca="false">IFERROR(G74-F74,"")</f>
        <v>-1</v>
      </c>
      <c r="P74" s="52" t="s">
        <v>4388</v>
      </c>
      <c r="Q74" s="52" t="s">
        <v>4086</v>
      </c>
      <c r="R74" s="52" t="s">
        <v>4081</v>
      </c>
      <c r="S74" s="55" t="str">
        <f aca="false">IF(O74&lt;=0,"On Time","Delayed")</f>
        <v>On Time</v>
      </c>
      <c r="T74" s="55" t="n">
        <f aca="false">IF(H74=0,0,ROUND(I74/H74*100,2))</f>
        <v>100</v>
      </c>
      <c r="U74" s="55" t="str">
        <f aca="false">TEXT(E74,"yyyy-mm")</f>
        <v>2022-08</v>
      </c>
    </row>
    <row r="75" customFormat="false" ht="15" hidden="false" customHeight="true" outlineLevel="0" collapsed="false">
      <c r="A75" s="56" t="s">
        <v>4389</v>
      </c>
      <c r="B75" s="56" t="s">
        <v>4390</v>
      </c>
      <c r="C75" s="56" t="s">
        <v>4391</v>
      </c>
      <c r="D75" s="56" t="s">
        <v>1274</v>
      </c>
      <c r="E75" s="56" t="s">
        <v>3494</v>
      </c>
      <c r="F75" s="56" t="s">
        <v>1512</v>
      </c>
      <c r="G75" s="56" t="s">
        <v>3550</v>
      </c>
      <c r="H75" s="56" t="n">
        <v>1279</v>
      </c>
      <c r="I75" s="56" t="n">
        <v>1279</v>
      </c>
      <c r="J75" s="56" t="n">
        <v>393.83</v>
      </c>
      <c r="K75" s="54" t="n">
        <f aca="false">ROUND(H75*J75,2)</f>
        <v>503708.57</v>
      </c>
      <c r="L75" s="56" t="s">
        <v>4061</v>
      </c>
      <c r="M75" s="56" t="s">
        <v>4062</v>
      </c>
      <c r="N75" s="54" t="n">
        <f aca="false">IFERROR(G75-E75,"")</f>
        <v>59</v>
      </c>
      <c r="O75" s="54" t="n">
        <f aca="false">IFERROR(G75-F75,"")</f>
        <v>12</v>
      </c>
      <c r="P75" s="56" t="s">
        <v>4392</v>
      </c>
      <c r="Q75" s="56" t="s">
        <v>4104</v>
      </c>
      <c r="R75" s="56" t="s">
        <v>4124</v>
      </c>
      <c r="S75" s="55" t="str">
        <f aca="false">IF(O75&lt;=0,"On Time","Delayed")</f>
        <v>Delayed</v>
      </c>
      <c r="T75" s="55" t="n">
        <f aca="false">IF(H75=0,0,ROUND(I75/H75*100,2))</f>
        <v>100</v>
      </c>
      <c r="U75" s="55" t="str">
        <f aca="false">TEXT(E75,"yyyy-mm")</f>
        <v>2023-04</v>
      </c>
    </row>
    <row r="76" customFormat="false" ht="15" hidden="false" customHeight="true" outlineLevel="0" collapsed="false">
      <c r="A76" s="52" t="s">
        <v>4393</v>
      </c>
      <c r="B76" s="52" t="s">
        <v>4394</v>
      </c>
      <c r="C76" s="52" t="s">
        <v>881</v>
      </c>
      <c r="D76" s="52" t="s">
        <v>4395</v>
      </c>
      <c r="E76" s="52" t="s">
        <v>947</v>
      </c>
      <c r="F76" s="52" t="s">
        <v>1576</v>
      </c>
      <c r="G76" s="52" t="s">
        <v>3919</v>
      </c>
      <c r="H76" s="52" t="n">
        <v>2169</v>
      </c>
      <c r="I76" s="52" t="n">
        <v>2169</v>
      </c>
      <c r="J76" s="52" t="n">
        <v>269.18</v>
      </c>
      <c r="K76" s="54" t="n">
        <f aca="false">ROUND(H76*J76,2)</f>
        <v>583851.42</v>
      </c>
      <c r="L76" s="52" t="s">
        <v>4073</v>
      </c>
      <c r="M76" s="52" t="s">
        <v>332</v>
      </c>
      <c r="N76" s="54" t="n">
        <f aca="false">IFERROR(G76-E76,"")</f>
        <v>72</v>
      </c>
      <c r="O76" s="54" t="n">
        <f aca="false">IFERROR(G76-F76,"")</f>
        <v>12</v>
      </c>
      <c r="P76" s="52" t="s">
        <v>4396</v>
      </c>
      <c r="Q76" s="52" t="s">
        <v>4098</v>
      </c>
      <c r="R76" s="52" t="s">
        <v>4070</v>
      </c>
      <c r="S76" s="55" t="str">
        <f aca="false">IF(O76&lt;=0,"On Time","Delayed")</f>
        <v>Delayed</v>
      </c>
      <c r="T76" s="55" t="n">
        <f aca="false">IF(H76=0,0,ROUND(I76/H76*100,2))</f>
        <v>100</v>
      </c>
      <c r="U76" s="55" t="str">
        <f aca="false">TEXT(E76,"yyyy-mm")</f>
        <v>2023-05</v>
      </c>
    </row>
    <row r="77" customFormat="false" ht="15" hidden="false" customHeight="true" outlineLevel="0" collapsed="false">
      <c r="A77" s="56" t="s">
        <v>4397</v>
      </c>
      <c r="B77" s="56" t="s">
        <v>4398</v>
      </c>
      <c r="C77" s="56" t="s">
        <v>4399</v>
      </c>
      <c r="D77" s="56" t="s">
        <v>4400</v>
      </c>
      <c r="E77" s="56" t="s">
        <v>1427</v>
      </c>
      <c r="F77" s="56" t="s">
        <v>1863</v>
      </c>
      <c r="G77" s="56" t="s">
        <v>1642</v>
      </c>
      <c r="H77" s="56" t="n">
        <v>2455</v>
      </c>
      <c r="I77" s="56" t="n">
        <v>256</v>
      </c>
      <c r="J77" s="56" t="n">
        <v>586.75</v>
      </c>
      <c r="K77" s="54" t="n">
        <f aca="false">ROUND(H77*J77,2)</f>
        <v>1440471.25</v>
      </c>
      <c r="L77" s="56" t="s">
        <v>4067</v>
      </c>
      <c r="M77" s="56" t="s">
        <v>4078</v>
      </c>
      <c r="N77" s="54" t="n">
        <f aca="false">IFERROR(G77-E77,"")</f>
        <v>40</v>
      </c>
      <c r="O77" s="54" t="n">
        <f aca="false">IFERROR(G77-F77,"")</f>
        <v>1</v>
      </c>
      <c r="P77" s="56" t="s">
        <v>4401</v>
      </c>
      <c r="Q77" s="56" t="s">
        <v>4248</v>
      </c>
      <c r="R77" s="56" t="s">
        <v>4070</v>
      </c>
      <c r="S77" s="55" t="str">
        <f aca="false">IF(O77&lt;=0,"On Time","Delayed")</f>
        <v>Delayed</v>
      </c>
      <c r="T77" s="55" t="n">
        <f aca="false">IF(H77=0,0,ROUND(I77/H77*100,2))</f>
        <v>10.43</v>
      </c>
      <c r="U77" s="55" t="str">
        <f aca="false">TEXT(E77,"yyyy-mm")</f>
        <v>2023-11</v>
      </c>
    </row>
    <row r="78" customFormat="false" ht="15" hidden="false" customHeight="true" outlineLevel="0" collapsed="false">
      <c r="A78" s="52" t="s">
        <v>4402</v>
      </c>
      <c r="B78" s="52" t="s">
        <v>4403</v>
      </c>
      <c r="C78" s="52" t="s">
        <v>4404</v>
      </c>
      <c r="D78" s="52" t="s">
        <v>1561</v>
      </c>
      <c r="E78" s="52" t="s">
        <v>4405</v>
      </c>
      <c r="F78" s="52" t="s">
        <v>1608</v>
      </c>
      <c r="G78" s="52" t="s">
        <v>4406</v>
      </c>
      <c r="H78" s="52" t="n">
        <v>3083</v>
      </c>
      <c r="I78" s="52" t="n">
        <v>3083</v>
      </c>
      <c r="J78" s="52" t="n">
        <v>510.55</v>
      </c>
      <c r="K78" s="54" t="n">
        <f aca="false">ROUND(H78*J78,2)</f>
        <v>1574025.65</v>
      </c>
      <c r="L78" s="52" t="s">
        <v>4055</v>
      </c>
      <c r="M78" s="52" t="s">
        <v>332</v>
      </c>
      <c r="N78" s="54" t="n">
        <f aca="false">IFERROR(G78-E78,"")</f>
        <v>38</v>
      </c>
      <c r="O78" s="54" t="n">
        <f aca="false">IFERROR(G78-F78,"")</f>
        <v>4</v>
      </c>
      <c r="P78" s="52" t="s">
        <v>4407</v>
      </c>
      <c r="Q78" s="52" t="s">
        <v>4093</v>
      </c>
      <c r="R78" s="52" t="s">
        <v>100</v>
      </c>
      <c r="S78" s="55" t="str">
        <f aca="false">IF(O78&lt;=0,"On Time","Delayed")</f>
        <v>Delayed</v>
      </c>
      <c r="T78" s="55" t="n">
        <f aca="false">IF(H78=0,0,ROUND(I78/H78*100,2))</f>
        <v>100</v>
      </c>
      <c r="U78" s="55" t="str">
        <f aca="false">TEXT(E78,"yyyy-mm")</f>
        <v>2024-10</v>
      </c>
    </row>
    <row r="79" customFormat="false" ht="15" hidden="false" customHeight="true" outlineLevel="0" collapsed="false">
      <c r="A79" s="56" t="s">
        <v>4408</v>
      </c>
      <c r="B79" s="56" t="s">
        <v>4409</v>
      </c>
      <c r="C79" s="56" t="s">
        <v>4410</v>
      </c>
      <c r="D79" s="56" t="s">
        <v>1646</v>
      </c>
      <c r="E79" s="56" t="s">
        <v>2662</v>
      </c>
      <c r="F79" s="56" t="s">
        <v>4411</v>
      </c>
      <c r="G79" s="56" t="s">
        <v>4411</v>
      </c>
      <c r="H79" s="56" t="n">
        <v>4892</v>
      </c>
      <c r="I79" s="56" t="n">
        <v>4892</v>
      </c>
      <c r="J79" s="56" t="n">
        <v>97.89</v>
      </c>
      <c r="K79" s="54" t="n">
        <f aca="false">ROUND(H79*J79,2)</f>
        <v>478877.88</v>
      </c>
      <c r="L79" s="56" t="s">
        <v>4061</v>
      </c>
      <c r="M79" s="56" t="s">
        <v>4078</v>
      </c>
      <c r="N79" s="54" t="n">
        <f aca="false">IFERROR(G79-E79,"")</f>
        <v>49</v>
      </c>
      <c r="O79" s="54" t="n">
        <f aca="false">IFERROR(G79-F79,"")</f>
        <v>0</v>
      </c>
      <c r="P79" s="56" t="s">
        <v>4412</v>
      </c>
      <c r="Q79" s="56" t="s">
        <v>4269</v>
      </c>
      <c r="R79" s="56" t="s">
        <v>4081</v>
      </c>
      <c r="S79" s="55" t="str">
        <f aca="false">IF(O79&lt;=0,"On Time","Delayed")</f>
        <v>On Time</v>
      </c>
      <c r="T79" s="55" t="n">
        <f aca="false">IF(H79=0,0,ROUND(I79/H79*100,2))</f>
        <v>100</v>
      </c>
      <c r="U79" s="55" t="str">
        <f aca="false">TEXT(E79,"yyyy-mm")</f>
        <v>2024-12</v>
      </c>
    </row>
    <row r="80" customFormat="false" ht="15" hidden="false" customHeight="true" outlineLevel="0" collapsed="false">
      <c r="A80" s="52" t="s">
        <v>4413</v>
      </c>
      <c r="B80" s="52" t="s">
        <v>4414</v>
      </c>
      <c r="C80" s="52" t="s">
        <v>967</v>
      </c>
      <c r="D80" s="52" t="s">
        <v>2206</v>
      </c>
      <c r="E80" s="52" t="s">
        <v>601</v>
      </c>
      <c r="F80" s="52" t="s">
        <v>877</v>
      </c>
      <c r="G80" s="52" t="s">
        <v>878</v>
      </c>
      <c r="H80" s="52" t="n">
        <v>796</v>
      </c>
      <c r="I80" s="52" t="n">
        <v>796</v>
      </c>
      <c r="J80" s="52" t="n">
        <v>71.16</v>
      </c>
      <c r="K80" s="54" t="n">
        <f aca="false">ROUND(H80*J80,2)</f>
        <v>56643.36</v>
      </c>
      <c r="L80" s="52" t="s">
        <v>4084</v>
      </c>
      <c r="M80" s="52" t="s">
        <v>4062</v>
      </c>
      <c r="N80" s="54" t="n">
        <f aca="false">IFERROR(G80-E80,"")</f>
        <v>21</v>
      </c>
      <c r="O80" s="54" t="n">
        <f aca="false">IFERROR(G80-F80,"")</f>
        <v>3</v>
      </c>
      <c r="P80" s="52" t="s">
        <v>4415</v>
      </c>
      <c r="Q80" s="52" t="s">
        <v>4093</v>
      </c>
      <c r="R80" s="52" t="s">
        <v>4087</v>
      </c>
      <c r="S80" s="55" t="str">
        <f aca="false">IF(O80&lt;=0,"On Time","Delayed")</f>
        <v>Delayed</v>
      </c>
      <c r="T80" s="55" t="n">
        <f aca="false">IF(H80=0,0,ROUND(I80/H80*100,2))</f>
        <v>100</v>
      </c>
      <c r="U80" s="55" t="str">
        <f aca="false">TEXT(E80,"yyyy-mm")</f>
        <v>2022-05</v>
      </c>
    </row>
    <row r="81" customFormat="false" ht="15" hidden="false" customHeight="true" outlineLevel="0" collapsed="false">
      <c r="A81" s="56" t="s">
        <v>4416</v>
      </c>
      <c r="B81" s="56" t="s">
        <v>4417</v>
      </c>
      <c r="C81" s="56" t="s">
        <v>3932</v>
      </c>
      <c r="D81" s="56" t="s">
        <v>4418</v>
      </c>
      <c r="E81" s="56" t="s">
        <v>3807</v>
      </c>
      <c r="F81" s="56" t="s">
        <v>2563</v>
      </c>
      <c r="G81" s="56" t="s">
        <v>3634</v>
      </c>
      <c r="H81" s="56" t="n">
        <v>463</v>
      </c>
      <c r="I81" s="56" t="n">
        <v>463</v>
      </c>
      <c r="J81" s="56" t="n">
        <v>163.48</v>
      </c>
      <c r="K81" s="54" t="n">
        <f aca="false">ROUND(H81*J81,2)</f>
        <v>75691.24</v>
      </c>
      <c r="L81" s="56" t="s">
        <v>4061</v>
      </c>
      <c r="M81" s="56" t="s">
        <v>4078</v>
      </c>
      <c r="N81" s="54" t="n">
        <f aca="false">IFERROR(G81-E81,"")</f>
        <v>42</v>
      </c>
      <c r="O81" s="54" t="n">
        <f aca="false">IFERROR(G81-F81,"")</f>
        <v>6</v>
      </c>
      <c r="P81" s="56" t="s">
        <v>4419</v>
      </c>
      <c r="Q81" s="56" t="s">
        <v>4093</v>
      </c>
      <c r="R81" s="56" t="s">
        <v>4081</v>
      </c>
      <c r="S81" s="55" t="str">
        <f aca="false">IF(O81&lt;=0,"On Time","Delayed")</f>
        <v>Delayed</v>
      </c>
      <c r="T81" s="55" t="n">
        <f aca="false">IF(H81=0,0,ROUND(I81/H81*100,2))</f>
        <v>100</v>
      </c>
      <c r="U81" s="55" t="str">
        <f aca="false">TEXT(E81,"yyyy-mm")</f>
        <v>2023-07</v>
      </c>
    </row>
    <row r="82" customFormat="false" ht="15" hidden="false" customHeight="true" outlineLevel="0" collapsed="false">
      <c r="A82" s="52" t="s">
        <v>4420</v>
      </c>
      <c r="B82" s="52" t="s">
        <v>4421</v>
      </c>
      <c r="C82" s="52" t="s">
        <v>950</v>
      </c>
      <c r="D82" s="52" t="s">
        <v>2899</v>
      </c>
      <c r="E82" s="52" t="s">
        <v>4422</v>
      </c>
      <c r="F82" s="52" t="s">
        <v>457</v>
      </c>
      <c r="G82" s="52" t="s">
        <v>2375</v>
      </c>
      <c r="H82" s="52" t="n">
        <v>1133</v>
      </c>
      <c r="I82" s="52" t="n">
        <v>1133</v>
      </c>
      <c r="J82" s="52" t="n">
        <v>515.1</v>
      </c>
      <c r="K82" s="54" t="n">
        <f aca="false">ROUND(H82*J82,2)</f>
        <v>583608.3</v>
      </c>
      <c r="L82" s="52" t="s">
        <v>4067</v>
      </c>
      <c r="M82" s="52" t="s">
        <v>332</v>
      </c>
      <c r="N82" s="54" t="n">
        <f aca="false">IFERROR(G82-E82,"")</f>
        <v>50</v>
      </c>
      <c r="O82" s="54" t="n">
        <f aca="false">IFERROR(G82-F82,"")</f>
        <v>12</v>
      </c>
      <c r="P82" s="52" t="s">
        <v>4423</v>
      </c>
      <c r="Q82" s="52" t="s">
        <v>4231</v>
      </c>
      <c r="R82" s="52" t="s">
        <v>4070</v>
      </c>
      <c r="S82" s="55" t="str">
        <f aca="false">IF(O82&lt;=0,"On Time","Delayed")</f>
        <v>Delayed</v>
      </c>
      <c r="T82" s="55" t="n">
        <f aca="false">IF(H82=0,0,ROUND(I82/H82*100,2))</f>
        <v>100</v>
      </c>
      <c r="U82" s="55" t="str">
        <f aca="false">TEXT(E82,"yyyy-mm")</f>
        <v>2022-03</v>
      </c>
    </row>
    <row r="83" customFormat="false" ht="15" hidden="false" customHeight="true" outlineLevel="0" collapsed="false">
      <c r="A83" s="56" t="s">
        <v>4424</v>
      </c>
      <c r="B83" s="56" t="s">
        <v>4425</v>
      </c>
      <c r="C83" s="56" t="s">
        <v>1503</v>
      </c>
      <c r="D83" s="56" t="s">
        <v>4426</v>
      </c>
      <c r="E83" s="56" t="s">
        <v>4096</v>
      </c>
      <c r="F83" s="56" t="s">
        <v>3305</v>
      </c>
      <c r="G83" s="56" t="s">
        <v>1469</v>
      </c>
      <c r="H83" s="56" t="n">
        <v>2593</v>
      </c>
      <c r="I83" s="56" t="n">
        <v>2593</v>
      </c>
      <c r="J83" s="56" t="n">
        <v>500.27</v>
      </c>
      <c r="K83" s="54" t="n">
        <f aca="false">ROUND(H83*J83,2)</f>
        <v>1297200.11</v>
      </c>
      <c r="L83" s="56" t="s">
        <v>4067</v>
      </c>
      <c r="M83" s="56" t="s">
        <v>4081</v>
      </c>
      <c r="N83" s="54" t="n">
        <f aca="false">IFERROR(G83-E83,"")</f>
        <v>30</v>
      </c>
      <c r="O83" s="54" t="n">
        <f aca="false">IFERROR(G83-F83,"")</f>
        <v>12</v>
      </c>
      <c r="P83" s="56" t="s">
        <v>4427</v>
      </c>
      <c r="Q83" s="56" t="s">
        <v>4080</v>
      </c>
      <c r="R83" s="56" t="s">
        <v>4070</v>
      </c>
      <c r="S83" s="55" t="str">
        <f aca="false">IF(O83&lt;=0,"On Time","Delayed")</f>
        <v>Delayed</v>
      </c>
      <c r="T83" s="55" t="n">
        <f aca="false">IF(H83=0,0,ROUND(I83/H83*100,2))</f>
        <v>100</v>
      </c>
      <c r="U83" s="55" t="str">
        <f aca="false">TEXT(E83,"yyyy-mm")</f>
        <v>2022-08</v>
      </c>
    </row>
    <row r="84" customFormat="false" ht="15" hidden="false" customHeight="true" outlineLevel="0" collapsed="false">
      <c r="A84" s="52" t="s">
        <v>4428</v>
      </c>
      <c r="B84" s="52" t="s">
        <v>4429</v>
      </c>
      <c r="C84" s="52" t="s">
        <v>4430</v>
      </c>
      <c r="D84" s="52" t="s">
        <v>1414</v>
      </c>
      <c r="E84" s="52" t="s">
        <v>3249</v>
      </c>
      <c r="F84" s="52" t="s">
        <v>614</v>
      </c>
      <c r="G84" s="52" t="s">
        <v>3871</v>
      </c>
      <c r="H84" s="52" t="n">
        <v>1780</v>
      </c>
      <c r="I84" s="52" t="n">
        <v>1780</v>
      </c>
      <c r="J84" s="52" t="n">
        <v>109.98</v>
      </c>
      <c r="K84" s="54" t="n">
        <f aca="false">ROUND(H84*J84,2)</f>
        <v>195764.4</v>
      </c>
      <c r="L84" s="52" t="s">
        <v>4073</v>
      </c>
      <c r="M84" s="52" t="s">
        <v>4078</v>
      </c>
      <c r="N84" s="54" t="n">
        <f aca="false">IFERROR(G84-E84,"")</f>
        <v>20</v>
      </c>
      <c r="O84" s="54" t="n">
        <f aca="false">IFERROR(G84-F84,"")</f>
        <v>10</v>
      </c>
      <c r="P84" s="52" t="s">
        <v>4431</v>
      </c>
      <c r="Q84" s="52" t="s">
        <v>4104</v>
      </c>
      <c r="R84" s="52" t="s">
        <v>100</v>
      </c>
      <c r="S84" s="55" t="str">
        <f aca="false">IF(O84&lt;=0,"On Time","Delayed")</f>
        <v>Delayed</v>
      </c>
      <c r="T84" s="55" t="n">
        <f aca="false">IF(H84=0,0,ROUND(I84/H84*100,2))</f>
        <v>100</v>
      </c>
      <c r="U84" s="55" t="str">
        <f aca="false">TEXT(E84,"yyyy-mm")</f>
        <v>2023-04</v>
      </c>
    </row>
    <row r="85" customFormat="false" ht="15" hidden="false" customHeight="true" outlineLevel="0" collapsed="false">
      <c r="A85" s="56" t="s">
        <v>4432</v>
      </c>
      <c r="B85" s="56" t="s">
        <v>4433</v>
      </c>
      <c r="C85" s="56" t="s">
        <v>967</v>
      </c>
      <c r="D85" s="56" t="s">
        <v>1776</v>
      </c>
      <c r="E85" s="56" t="s">
        <v>2895</v>
      </c>
      <c r="F85" s="56" t="s">
        <v>2246</v>
      </c>
      <c r="G85" s="56" t="s">
        <v>2973</v>
      </c>
      <c r="H85" s="56" t="n">
        <v>543</v>
      </c>
      <c r="I85" s="56" t="n">
        <v>543</v>
      </c>
      <c r="J85" s="56" t="n">
        <v>374.19</v>
      </c>
      <c r="K85" s="54" t="n">
        <f aca="false">ROUND(H85*J85,2)</f>
        <v>203185.17</v>
      </c>
      <c r="L85" s="56" t="s">
        <v>4055</v>
      </c>
      <c r="M85" s="56" t="s">
        <v>4056</v>
      </c>
      <c r="N85" s="54" t="n">
        <f aca="false">IFERROR(G85-E85,"")</f>
        <v>30</v>
      </c>
      <c r="O85" s="54" t="n">
        <f aca="false">IFERROR(G85-F85,"")</f>
        <v>-1</v>
      </c>
      <c r="P85" s="56" t="s">
        <v>4434</v>
      </c>
      <c r="Q85" s="56" t="s">
        <v>4080</v>
      </c>
      <c r="R85" s="56" t="s">
        <v>4070</v>
      </c>
      <c r="S85" s="55" t="str">
        <f aca="false">IF(O85&lt;=0,"On Time","Delayed")</f>
        <v>On Time</v>
      </c>
      <c r="T85" s="55" t="n">
        <f aca="false">IF(H85=0,0,ROUND(I85/H85*100,2))</f>
        <v>100</v>
      </c>
      <c r="U85" s="55" t="str">
        <f aca="false">TEXT(E85,"yyyy-mm")</f>
        <v>2023-03</v>
      </c>
    </row>
    <row r="86" customFormat="false" ht="15" hidden="false" customHeight="true" outlineLevel="0" collapsed="false">
      <c r="A86" s="52" t="s">
        <v>4435</v>
      </c>
      <c r="B86" s="52" t="s">
        <v>4436</v>
      </c>
      <c r="C86" s="52" t="s">
        <v>4267</v>
      </c>
      <c r="D86" s="52" t="s">
        <v>2980</v>
      </c>
      <c r="E86" s="52" t="s">
        <v>4437</v>
      </c>
      <c r="F86" s="52" t="s">
        <v>2218</v>
      </c>
      <c r="G86" s="52" t="s">
        <v>3220</v>
      </c>
      <c r="H86" s="52" t="n">
        <v>2570</v>
      </c>
      <c r="I86" s="52" t="n">
        <v>2570</v>
      </c>
      <c r="J86" s="52" t="n">
        <v>363.16</v>
      </c>
      <c r="K86" s="54" t="n">
        <f aca="false">ROUND(H86*J86,2)</f>
        <v>933321.2</v>
      </c>
      <c r="L86" s="52" t="s">
        <v>4067</v>
      </c>
      <c r="M86" s="52" t="s">
        <v>332</v>
      </c>
      <c r="N86" s="54" t="n">
        <f aca="false">IFERROR(G86-E86,"")</f>
        <v>34</v>
      </c>
      <c r="O86" s="54" t="n">
        <f aca="false">IFERROR(G86-F86,"")</f>
        <v>-3</v>
      </c>
      <c r="P86" s="52" t="s">
        <v>4438</v>
      </c>
      <c r="Q86" s="52" t="s">
        <v>4075</v>
      </c>
      <c r="R86" s="52" t="s">
        <v>4070</v>
      </c>
      <c r="S86" s="55" t="str">
        <f aca="false">IF(O86&lt;=0,"On Time","Delayed")</f>
        <v>On Time</v>
      </c>
      <c r="T86" s="55" t="n">
        <f aca="false">IF(H86=0,0,ROUND(I86/H86*100,2))</f>
        <v>100</v>
      </c>
      <c r="U86" s="55" t="str">
        <f aca="false">TEXT(E86,"yyyy-mm")</f>
        <v>2023-05</v>
      </c>
    </row>
    <row r="87" customFormat="false" ht="15" hidden="false" customHeight="true" outlineLevel="0" collapsed="false">
      <c r="A87" s="56" t="s">
        <v>4439</v>
      </c>
      <c r="B87" s="56" t="s">
        <v>4440</v>
      </c>
      <c r="C87" s="56" t="s">
        <v>2601</v>
      </c>
      <c r="D87" s="56" t="s">
        <v>2750</v>
      </c>
      <c r="E87" s="56" t="s">
        <v>2048</v>
      </c>
      <c r="F87" s="56" t="s">
        <v>4441</v>
      </c>
      <c r="G87" s="56" t="s">
        <v>1829</v>
      </c>
      <c r="H87" s="56" t="n">
        <v>1110</v>
      </c>
      <c r="I87" s="56" t="n">
        <v>477</v>
      </c>
      <c r="J87" s="56" t="n">
        <v>272.78</v>
      </c>
      <c r="K87" s="54" t="n">
        <f aca="false">ROUND(H87*J87,2)</f>
        <v>302785.8</v>
      </c>
      <c r="L87" s="56" t="s">
        <v>4067</v>
      </c>
      <c r="M87" s="56" t="s">
        <v>4062</v>
      </c>
      <c r="N87" s="54" t="n">
        <f aca="false">IFERROR(G87-E87,"")</f>
        <v>44</v>
      </c>
      <c r="O87" s="54" t="n">
        <f aca="false">IFERROR(G87-F87,"")</f>
        <v>5</v>
      </c>
      <c r="P87" s="56" t="s">
        <v>4442</v>
      </c>
      <c r="Q87" s="56" t="s">
        <v>4226</v>
      </c>
      <c r="R87" s="56" t="s">
        <v>4124</v>
      </c>
      <c r="S87" s="55" t="str">
        <f aca="false">IF(O87&lt;=0,"On Time","Delayed")</f>
        <v>Delayed</v>
      </c>
      <c r="T87" s="55" t="n">
        <f aca="false">IF(H87=0,0,ROUND(I87/H87*100,2))</f>
        <v>42.97</v>
      </c>
      <c r="U87" s="55" t="str">
        <f aca="false">TEXT(E87,"yyyy-mm")</f>
        <v>2023-05</v>
      </c>
    </row>
    <row r="88" customFormat="false" ht="15" hidden="false" customHeight="true" outlineLevel="0" collapsed="false">
      <c r="A88" s="52" t="s">
        <v>4443</v>
      </c>
      <c r="B88" s="52" t="s">
        <v>4444</v>
      </c>
      <c r="C88" s="52" t="s">
        <v>4445</v>
      </c>
      <c r="D88" s="52" t="s">
        <v>2948</v>
      </c>
      <c r="E88" s="52" t="s">
        <v>3684</v>
      </c>
      <c r="F88" s="52" t="s">
        <v>4446</v>
      </c>
      <c r="G88" s="52" t="s">
        <v>1265</v>
      </c>
      <c r="H88" s="52" t="n">
        <v>3701</v>
      </c>
      <c r="I88" s="52" t="n">
        <v>3701</v>
      </c>
      <c r="J88" s="52" t="n">
        <v>530.58</v>
      </c>
      <c r="K88" s="54" t="n">
        <f aca="false">ROUND(H88*J88,2)</f>
        <v>1963676.58</v>
      </c>
      <c r="L88" s="52" t="s">
        <v>4067</v>
      </c>
      <c r="M88" s="52" t="s">
        <v>4062</v>
      </c>
      <c r="N88" s="54" t="n">
        <f aca="false">IFERROR(G88-E88,"")</f>
        <v>10</v>
      </c>
      <c r="O88" s="54" t="n">
        <f aca="false">IFERROR(G88-F88,"")</f>
        <v>7</v>
      </c>
      <c r="P88" s="52" t="s">
        <v>4447</v>
      </c>
      <c r="Q88" s="52" t="s">
        <v>4109</v>
      </c>
      <c r="R88" s="52" t="s">
        <v>4070</v>
      </c>
      <c r="S88" s="55" t="str">
        <f aca="false">IF(O88&lt;=0,"On Time","Delayed")</f>
        <v>Delayed</v>
      </c>
      <c r="T88" s="55" t="n">
        <f aca="false">IF(H88=0,0,ROUND(I88/H88*100,2))</f>
        <v>100</v>
      </c>
      <c r="U88" s="55" t="str">
        <f aca="false">TEXT(E88,"yyyy-mm")</f>
        <v>2022-02</v>
      </c>
    </row>
    <row r="89" customFormat="false" ht="15" hidden="false" customHeight="true" outlineLevel="0" collapsed="false">
      <c r="A89" s="56" t="s">
        <v>4448</v>
      </c>
      <c r="B89" s="56" t="s">
        <v>4449</v>
      </c>
      <c r="C89" s="56" t="s">
        <v>4450</v>
      </c>
      <c r="D89" s="56" t="s">
        <v>3013</v>
      </c>
      <c r="E89" s="56" t="s">
        <v>1339</v>
      </c>
      <c r="F89" s="56" t="s">
        <v>1398</v>
      </c>
      <c r="G89" s="56" t="s">
        <v>1398</v>
      </c>
      <c r="H89" s="56" t="n">
        <v>1166</v>
      </c>
      <c r="I89" s="56" t="n">
        <v>1166</v>
      </c>
      <c r="J89" s="56" t="n">
        <v>551.16</v>
      </c>
      <c r="K89" s="54" t="n">
        <f aca="false">ROUND(H89*J89,2)</f>
        <v>642652.56</v>
      </c>
      <c r="L89" s="56" t="s">
        <v>4073</v>
      </c>
      <c r="M89" s="56" t="s">
        <v>4078</v>
      </c>
      <c r="N89" s="54" t="n">
        <f aca="false">IFERROR(G89-E89,"")</f>
        <v>45</v>
      </c>
      <c r="O89" s="54" t="n">
        <f aca="false">IFERROR(G89-F89,"")</f>
        <v>0</v>
      </c>
      <c r="P89" s="56" t="s">
        <v>4451</v>
      </c>
      <c r="Q89" s="56" t="s">
        <v>4269</v>
      </c>
      <c r="R89" s="56" t="s">
        <v>4081</v>
      </c>
      <c r="S89" s="55" t="str">
        <f aca="false">IF(O89&lt;=0,"On Time","Delayed")</f>
        <v>On Time</v>
      </c>
      <c r="T89" s="55" t="n">
        <f aca="false">IF(H89=0,0,ROUND(I89/H89*100,2))</f>
        <v>100</v>
      </c>
      <c r="U89" s="55" t="str">
        <f aca="false">TEXT(E89,"yyyy-mm")</f>
        <v>2022-07</v>
      </c>
    </row>
    <row r="90" customFormat="false" ht="15" hidden="false" customHeight="true" outlineLevel="0" collapsed="false">
      <c r="A90" s="52" t="s">
        <v>4452</v>
      </c>
      <c r="B90" s="52" t="s">
        <v>4453</v>
      </c>
      <c r="C90" s="52" t="s">
        <v>1632</v>
      </c>
      <c r="D90" s="52" t="s">
        <v>1329</v>
      </c>
      <c r="E90" s="52" t="s">
        <v>1953</v>
      </c>
      <c r="F90" s="52" t="s">
        <v>2871</v>
      </c>
      <c r="G90" s="52" t="s">
        <v>829</v>
      </c>
      <c r="H90" s="52" t="n">
        <v>4339</v>
      </c>
      <c r="I90" s="52" t="n">
        <v>4339</v>
      </c>
      <c r="J90" s="52" t="n">
        <v>44.2</v>
      </c>
      <c r="K90" s="54" t="n">
        <f aca="false">ROUND(H90*J90,2)</f>
        <v>191783.8</v>
      </c>
      <c r="L90" s="52" t="s">
        <v>4073</v>
      </c>
      <c r="M90" s="52" t="s">
        <v>4081</v>
      </c>
      <c r="N90" s="54" t="n">
        <f aca="false">IFERROR(G90-E90,"")</f>
        <v>63</v>
      </c>
      <c r="O90" s="54" t="n">
        <f aca="false">IFERROR(G90-F90,"")</f>
        <v>14</v>
      </c>
      <c r="P90" s="52" t="s">
        <v>4454</v>
      </c>
      <c r="Q90" s="52" t="s">
        <v>4169</v>
      </c>
      <c r="R90" s="52" t="s">
        <v>4087</v>
      </c>
      <c r="S90" s="55" t="str">
        <f aca="false">IF(O90&lt;=0,"On Time","Delayed")</f>
        <v>Delayed</v>
      </c>
      <c r="T90" s="55" t="n">
        <f aca="false">IF(H90=0,0,ROUND(I90/H90*100,2))</f>
        <v>100</v>
      </c>
      <c r="U90" s="55" t="str">
        <f aca="false">TEXT(E90,"yyyy-mm")</f>
        <v>2022-10</v>
      </c>
    </row>
    <row r="91" customFormat="false" ht="15" hidden="false" customHeight="true" outlineLevel="0" collapsed="false">
      <c r="A91" s="56" t="s">
        <v>4455</v>
      </c>
      <c r="B91" s="56" t="s">
        <v>4368</v>
      </c>
      <c r="C91" s="56" t="s">
        <v>4456</v>
      </c>
      <c r="D91" s="56" t="s">
        <v>328</v>
      </c>
      <c r="E91" s="56" t="s">
        <v>2906</v>
      </c>
      <c r="F91" s="56" t="s">
        <v>3713</v>
      </c>
      <c r="G91" s="56" t="s">
        <v>817</v>
      </c>
      <c r="H91" s="56" t="n">
        <v>4322</v>
      </c>
      <c r="I91" s="56" t="n">
        <v>4322</v>
      </c>
      <c r="J91" s="56" t="n">
        <v>218.92</v>
      </c>
      <c r="K91" s="54" t="n">
        <f aca="false">ROUND(H91*J91,2)</f>
        <v>946172.24</v>
      </c>
      <c r="L91" s="56" t="s">
        <v>4061</v>
      </c>
      <c r="M91" s="56" t="s">
        <v>4062</v>
      </c>
      <c r="N91" s="54" t="n">
        <f aca="false">IFERROR(G91-E91,"")</f>
        <v>15</v>
      </c>
      <c r="O91" s="54" t="n">
        <f aca="false">IFERROR(G91-F91,"")</f>
        <v>8</v>
      </c>
      <c r="P91" s="56" t="s">
        <v>4457</v>
      </c>
      <c r="Q91" s="56" t="s">
        <v>4075</v>
      </c>
      <c r="R91" s="56" t="s">
        <v>4081</v>
      </c>
      <c r="S91" s="55" t="str">
        <f aca="false">IF(O91&lt;=0,"On Time","Delayed")</f>
        <v>Delayed</v>
      </c>
      <c r="T91" s="55" t="n">
        <f aca="false">IF(H91=0,0,ROUND(I91/H91*100,2))</f>
        <v>100</v>
      </c>
      <c r="U91" s="55" t="str">
        <f aca="false">TEXT(E91,"yyyy-mm")</f>
        <v>2024-08</v>
      </c>
    </row>
    <row r="92" customFormat="false" ht="15" hidden="false" customHeight="true" outlineLevel="0" collapsed="false">
      <c r="A92" s="52" t="s">
        <v>4458</v>
      </c>
      <c r="B92" s="52" t="s">
        <v>4459</v>
      </c>
      <c r="C92" s="52" t="s">
        <v>3626</v>
      </c>
      <c r="D92" s="52" t="s">
        <v>2509</v>
      </c>
      <c r="E92" s="52" t="s">
        <v>1668</v>
      </c>
      <c r="F92" s="52" t="s">
        <v>3571</v>
      </c>
      <c r="G92" s="52" t="s">
        <v>910</v>
      </c>
      <c r="H92" s="52" t="n">
        <v>372</v>
      </c>
      <c r="I92" s="52" t="n">
        <v>372</v>
      </c>
      <c r="J92" s="52" t="n">
        <v>19.52</v>
      </c>
      <c r="K92" s="54" t="n">
        <f aca="false">ROUND(H92*J92,2)</f>
        <v>7261.44</v>
      </c>
      <c r="L92" s="52" t="s">
        <v>4084</v>
      </c>
      <c r="M92" s="52" t="s">
        <v>4078</v>
      </c>
      <c r="N92" s="54" t="n">
        <f aca="false">IFERROR(G92-E92,"")</f>
        <v>41</v>
      </c>
      <c r="O92" s="54" t="n">
        <f aca="false">IFERROR(G92-F92,"")</f>
        <v>12</v>
      </c>
      <c r="P92" s="52" t="s">
        <v>4460</v>
      </c>
      <c r="Q92" s="52" t="s">
        <v>4075</v>
      </c>
      <c r="R92" s="52" t="s">
        <v>4124</v>
      </c>
      <c r="S92" s="55" t="str">
        <f aca="false">IF(O92&lt;=0,"On Time","Delayed")</f>
        <v>Delayed</v>
      </c>
      <c r="T92" s="55" t="n">
        <f aca="false">IF(H92=0,0,ROUND(I92/H92*100,2))</f>
        <v>100</v>
      </c>
      <c r="U92" s="55" t="str">
        <f aca="false">TEXT(E92,"yyyy-mm")</f>
        <v>2024-04</v>
      </c>
    </row>
    <row r="93" customFormat="false" ht="15" hidden="false" customHeight="true" outlineLevel="0" collapsed="false">
      <c r="A93" s="56" t="s">
        <v>4461</v>
      </c>
      <c r="B93" s="56" t="s">
        <v>4462</v>
      </c>
      <c r="C93" s="56" t="s">
        <v>2127</v>
      </c>
      <c r="D93" s="56" t="s">
        <v>1614</v>
      </c>
      <c r="E93" s="56" t="s">
        <v>910</v>
      </c>
      <c r="F93" s="56" t="s">
        <v>1136</v>
      </c>
      <c r="G93" s="56" t="s">
        <v>1020</v>
      </c>
      <c r="H93" s="56" t="n">
        <v>918</v>
      </c>
      <c r="I93" s="56" t="n">
        <v>918</v>
      </c>
      <c r="J93" s="56" t="n">
        <v>592.28</v>
      </c>
      <c r="K93" s="54" t="n">
        <f aca="false">ROUND(H93*J93,2)</f>
        <v>543713.04</v>
      </c>
      <c r="L93" s="56" t="s">
        <v>4067</v>
      </c>
      <c r="M93" s="56" t="s">
        <v>4062</v>
      </c>
      <c r="N93" s="54" t="n">
        <f aca="false">IFERROR(G93-E93,"")</f>
        <v>46</v>
      </c>
      <c r="O93" s="54" t="n">
        <f aca="false">IFERROR(G93-F93,"")</f>
        <v>-1</v>
      </c>
      <c r="P93" s="56" t="s">
        <v>4463</v>
      </c>
      <c r="Q93" s="56" t="s">
        <v>4075</v>
      </c>
      <c r="R93" s="56" t="s">
        <v>4124</v>
      </c>
      <c r="S93" s="55" t="str">
        <f aca="false">IF(O93&lt;=0,"On Time","Delayed")</f>
        <v>On Time</v>
      </c>
      <c r="T93" s="55" t="n">
        <f aca="false">IF(H93=0,0,ROUND(I93/H93*100,2))</f>
        <v>100</v>
      </c>
      <c r="U93" s="55" t="str">
        <f aca="false">TEXT(E93,"yyyy-mm")</f>
        <v>2024-06</v>
      </c>
    </row>
    <row r="94" customFormat="false" ht="15" hidden="false" customHeight="true" outlineLevel="0" collapsed="false">
      <c r="A94" s="52" t="s">
        <v>4464</v>
      </c>
      <c r="B94" s="52" t="s">
        <v>4465</v>
      </c>
      <c r="C94" s="52" t="s">
        <v>4466</v>
      </c>
      <c r="D94" s="52" t="s">
        <v>4467</v>
      </c>
      <c r="E94" s="52" t="s">
        <v>1004</v>
      </c>
      <c r="F94" s="52" t="s">
        <v>4468</v>
      </c>
      <c r="G94" s="52" t="s">
        <v>2109</v>
      </c>
      <c r="H94" s="52" t="n">
        <v>4973</v>
      </c>
      <c r="I94" s="52" t="n">
        <v>4973</v>
      </c>
      <c r="J94" s="52" t="n">
        <v>131.28</v>
      </c>
      <c r="K94" s="54" t="n">
        <f aca="false">ROUND(H94*J94,2)</f>
        <v>652855.44</v>
      </c>
      <c r="L94" s="52" t="s">
        <v>4055</v>
      </c>
      <c r="M94" s="52" t="s">
        <v>332</v>
      </c>
      <c r="N94" s="54" t="n">
        <f aca="false">IFERROR(G94-E94,"")</f>
        <v>59</v>
      </c>
      <c r="O94" s="54" t="n">
        <f aca="false">IFERROR(G94-F94,"")</f>
        <v>3</v>
      </c>
      <c r="P94" s="52" t="s">
        <v>4469</v>
      </c>
      <c r="Q94" s="52" t="s">
        <v>4086</v>
      </c>
      <c r="R94" s="52" t="s">
        <v>4070</v>
      </c>
      <c r="S94" s="55" t="str">
        <f aca="false">IF(O94&lt;=0,"On Time","Delayed")</f>
        <v>Delayed</v>
      </c>
      <c r="T94" s="55" t="n">
        <f aca="false">IF(H94=0,0,ROUND(I94/H94*100,2))</f>
        <v>100</v>
      </c>
      <c r="U94" s="55" t="str">
        <f aca="false">TEXT(E94,"yyyy-mm")</f>
        <v>2022-08</v>
      </c>
    </row>
    <row r="95" customFormat="false" ht="15" hidden="false" customHeight="true" outlineLevel="0" collapsed="false">
      <c r="A95" s="56" t="s">
        <v>4470</v>
      </c>
      <c r="B95" s="56" t="s">
        <v>4471</v>
      </c>
      <c r="C95" s="56" t="s">
        <v>4472</v>
      </c>
      <c r="D95" s="56" t="s">
        <v>1304</v>
      </c>
      <c r="E95" s="56" t="s">
        <v>4473</v>
      </c>
      <c r="F95" s="56" t="s">
        <v>3493</v>
      </c>
      <c r="G95" s="56" t="s">
        <v>4474</v>
      </c>
      <c r="H95" s="56" t="n">
        <v>732</v>
      </c>
      <c r="I95" s="56" t="n">
        <v>732</v>
      </c>
      <c r="J95" s="56" t="n">
        <v>14.97</v>
      </c>
      <c r="K95" s="54" t="n">
        <f aca="false">ROUND(H95*J95,2)</f>
        <v>10958.04</v>
      </c>
      <c r="L95" s="56" t="s">
        <v>4061</v>
      </c>
      <c r="M95" s="56" t="s">
        <v>332</v>
      </c>
      <c r="N95" s="54" t="n">
        <f aca="false">IFERROR(G95-E95,"")</f>
        <v>49</v>
      </c>
      <c r="O95" s="54" t="n">
        <f aca="false">IFERROR(G95-F95,"")</f>
        <v>15</v>
      </c>
      <c r="P95" s="56" t="s">
        <v>4475</v>
      </c>
      <c r="Q95" s="56" t="s">
        <v>4242</v>
      </c>
      <c r="R95" s="56" t="s">
        <v>4070</v>
      </c>
      <c r="S95" s="55" t="str">
        <f aca="false">IF(O95&lt;=0,"On Time","Delayed")</f>
        <v>Delayed</v>
      </c>
      <c r="T95" s="55" t="n">
        <f aca="false">IF(H95=0,0,ROUND(I95/H95*100,2))</f>
        <v>100</v>
      </c>
      <c r="U95" s="55" t="str">
        <f aca="false">TEXT(E95,"yyyy-mm")</f>
        <v>2023-03</v>
      </c>
    </row>
    <row r="96" customFormat="false" ht="15" hidden="false" customHeight="true" outlineLevel="0" collapsed="false">
      <c r="A96" s="52" t="s">
        <v>4476</v>
      </c>
      <c r="B96" s="52" t="s">
        <v>4477</v>
      </c>
      <c r="C96" s="52" t="s">
        <v>1985</v>
      </c>
      <c r="D96" s="52" t="s">
        <v>2571</v>
      </c>
      <c r="E96" s="52" t="s">
        <v>513</v>
      </c>
      <c r="F96" s="52" t="s">
        <v>3634</v>
      </c>
      <c r="G96" s="52" t="s">
        <v>822</v>
      </c>
      <c r="H96" s="52" t="n">
        <v>4857</v>
      </c>
      <c r="I96" s="52" t="n">
        <v>466</v>
      </c>
      <c r="J96" s="52" t="n">
        <v>538.73</v>
      </c>
      <c r="K96" s="54" t="n">
        <f aca="false">ROUND(H96*J96,2)</f>
        <v>2616611.61</v>
      </c>
      <c r="L96" s="52" t="s">
        <v>4055</v>
      </c>
      <c r="M96" s="52" t="s">
        <v>4056</v>
      </c>
      <c r="N96" s="54" t="n">
        <f aca="false">IFERROR(G96-E96,"")</f>
        <v>39</v>
      </c>
      <c r="O96" s="54" t="n">
        <f aca="false">IFERROR(G96-F96,"")</f>
        <v>13</v>
      </c>
      <c r="P96" s="52" t="s">
        <v>4478</v>
      </c>
      <c r="Q96" s="52" t="s">
        <v>4132</v>
      </c>
      <c r="R96" s="52" t="s">
        <v>4081</v>
      </c>
      <c r="S96" s="55" t="str">
        <f aca="false">IF(O96&lt;=0,"On Time","Delayed")</f>
        <v>Delayed</v>
      </c>
      <c r="T96" s="55" t="n">
        <f aca="false">IF(H96=0,0,ROUND(I96/H96*100,2))</f>
        <v>9.59</v>
      </c>
      <c r="U96" s="55" t="str">
        <f aca="false">TEXT(E96,"yyyy-mm")</f>
        <v>2023-08</v>
      </c>
    </row>
    <row r="97" customFormat="false" ht="15" hidden="false" customHeight="true" outlineLevel="0" collapsed="false">
      <c r="A97" s="56" t="s">
        <v>4479</v>
      </c>
      <c r="B97" s="56" t="s">
        <v>4480</v>
      </c>
      <c r="C97" s="56" t="s">
        <v>2935</v>
      </c>
      <c r="D97" s="56" t="s">
        <v>1323</v>
      </c>
      <c r="E97" s="56" t="s">
        <v>2768</v>
      </c>
      <c r="F97" s="56" t="s">
        <v>2282</v>
      </c>
      <c r="G97" s="56" t="s">
        <v>2109</v>
      </c>
      <c r="H97" s="56" t="n">
        <v>2314</v>
      </c>
      <c r="I97" s="56" t="n">
        <v>2314</v>
      </c>
      <c r="J97" s="56" t="n">
        <v>418.74</v>
      </c>
      <c r="K97" s="54" t="n">
        <f aca="false">ROUND(H97*J97,2)</f>
        <v>968964.36</v>
      </c>
      <c r="L97" s="56" t="s">
        <v>4084</v>
      </c>
      <c r="M97" s="56" t="s">
        <v>4078</v>
      </c>
      <c r="N97" s="54" t="n">
        <f aca="false">IFERROR(G97-E97,"")</f>
        <v>32</v>
      </c>
      <c r="O97" s="54" t="n">
        <f aca="false">IFERROR(G97-F97,"")</f>
        <v>10</v>
      </c>
      <c r="P97" s="56" t="s">
        <v>4481</v>
      </c>
      <c r="Q97" s="56" t="s">
        <v>4104</v>
      </c>
      <c r="R97" s="56" t="s">
        <v>4087</v>
      </c>
      <c r="S97" s="55" t="str">
        <f aca="false">IF(O97&lt;=0,"On Time","Delayed")</f>
        <v>Delayed</v>
      </c>
      <c r="T97" s="55" t="n">
        <f aca="false">IF(H97=0,0,ROUND(I97/H97*100,2))</f>
        <v>100</v>
      </c>
      <c r="U97" s="55" t="str">
        <f aca="false">TEXT(E97,"yyyy-mm")</f>
        <v>2022-09</v>
      </c>
    </row>
    <row r="98" customFormat="false" ht="15" hidden="false" customHeight="true" outlineLevel="0" collapsed="false">
      <c r="A98" s="52" t="s">
        <v>4482</v>
      </c>
      <c r="B98" s="52" t="s">
        <v>4483</v>
      </c>
      <c r="C98" s="52" t="s">
        <v>4484</v>
      </c>
      <c r="D98" s="52" t="s">
        <v>4485</v>
      </c>
      <c r="E98" s="52" t="s">
        <v>2320</v>
      </c>
      <c r="F98" s="52" t="s">
        <v>3528</v>
      </c>
      <c r="G98" s="52" t="s">
        <v>848</v>
      </c>
      <c r="H98" s="52" t="n">
        <v>2731</v>
      </c>
      <c r="I98" s="52" t="n">
        <v>1789</v>
      </c>
      <c r="J98" s="52" t="n">
        <v>567.56</v>
      </c>
      <c r="K98" s="54" t="n">
        <f aca="false">ROUND(H98*J98,2)</f>
        <v>1550006.36</v>
      </c>
      <c r="L98" s="52" t="s">
        <v>4055</v>
      </c>
      <c r="M98" s="52" t="s">
        <v>332</v>
      </c>
      <c r="N98" s="54" t="n">
        <f aca="false">IFERROR(G98-E98,"")</f>
        <v>36</v>
      </c>
      <c r="O98" s="54" t="n">
        <f aca="false">IFERROR(G98-F98,"")</f>
        <v>-3</v>
      </c>
      <c r="P98" s="52" t="s">
        <v>4486</v>
      </c>
      <c r="Q98" s="52" t="s">
        <v>4080</v>
      </c>
      <c r="R98" s="52" t="s">
        <v>4070</v>
      </c>
      <c r="S98" s="55" t="str">
        <f aca="false">IF(O98&lt;=0,"On Time","Delayed")</f>
        <v>On Time</v>
      </c>
      <c r="T98" s="55" t="n">
        <f aca="false">IF(H98=0,0,ROUND(I98/H98*100,2))</f>
        <v>65.51</v>
      </c>
      <c r="U98" s="55" t="str">
        <f aca="false">TEXT(E98,"yyyy-mm")</f>
        <v>2022-10</v>
      </c>
    </row>
    <row r="99" customFormat="false" ht="15" hidden="false" customHeight="true" outlineLevel="0" collapsed="false">
      <c r="A99" s="56" t="s">
        <v>4487</v>
      </c>
      <c r="B99" s="56" t="s">
        <v>4488</v>
      </c>
      <c r="C99" s="56" t="s">
        <v>3629</v>
      </c>
      <c r="D99" s="56" t="s">
        <v>1707</v>
      </c>
      <c r="E99" s="56" t="s">
        <v>1630</v>
      </c>
      <c r="F99" s="56" t="s">
        <v>3746</v>
      </c>
      <c r="G99" s="56" t="s">
        <v>3236</v>
      </c>
      <c r="H99" s="56" t="n">
        <v>1080</v>
      </c>
      <c r="I99" s="56" t="n">
        <v>972</v>
      </c>
      <c r="J99" s="56" t="n">
        <v>592.1</v>
      </c>
      <c r="K99" s="54" t="n">
        <f aca="false">ROUND(H99*J99,2)</f>
        <v>639468</v>
      </c>
      <c r="L99" s="56" t="s">
        <v>4073</v>
      </c>
      <c r="M99" s="56" t="s">
        <v>4056</v>
      </c>
      <c r="N99" s="54" t="n">
        <f aca="false">IFERROR(G99-E99,"")</f>
        <v>50</v>
      </c>
      <c r="O99" s="54" t="n">
        <f aca="false">IFERROR(G99-F99,"")</f>
        <v>8</v>
      </c>
      <c r="P99" s="56" t="s">
        <v>4489</v>
      </c>
      <c r="Q99" s="56" t="s">
        <v>4075</v>
      </c>
      <c r="R99" s="56" t="s">
        <v>4087</v>
      </c>
      <c r="S99" s="55" t="str">
        <f aca="false">IF(O99&lt;=0,"On Time","Delayed")</f>
        <v>Delayed</v>
      </c>
      <c r="T99" s="55" t="n">
        <f aca="false">IF(H99=0,0,ROUND(I99/H99*100,2))</f>
        <v>90</v>
      </c>
      <c r="U99" s="55" t="str">
        <f aca="false">TEXT(E99,"yyyy-mm")</f>
        <v>2022-03</v>
      </c>
    </row>
    <row r="100" customFormat="false" ht="15" hidden="false" customHeight="true" outlineLevel="0" collapsed="false">
      <c r="A100" s="52" t="s">
        <v>4490</v>
      </c>
      <c r="B100" s="52" t="s">
        <v>4491</v>
      </c>
      <c r="C100" s="52" t="s">
        <v>2074</v>
      </c>
      <c r="D100" s="52" t="s">
        <v>4492</v>
      </c>
      <c r="E100" s="52" t="s">
        <v>2540</v>
      </c>
      <c r="F100" s="52" t="s">
        <v>911</v>
      </c>
      <c r="G100" s="52" t="s">
        <v>3930</v>
      </c>
      <c r="H100" s="52" t="n">
        <v>2728</v>
      </c>
      <c r="I100" s="52" t="n">
        <v>2250</v>
      </c>
      <c r="J100" s="52" t="n">
        <v>68.24</v>
      </c>
      <c r="K100" s="54" t="n">
        <f aca="false">ROUND(H100*J100,2)</f>
        <v>186158.72</v>
      </c>
      <c r="L100" s="52" t="s">
        <v>4067</v>
      </c>
      <c r="M100" s="52" t="s">
        <v>332</v>
      </c>
      <c r="N100" s="54" t="n">
        <f aca="false">IFERROR(G100-E100,"")</f>
        <v>42</v>
      </c>
      <c r="O100" s="54" t="n">
        <f aca="false">IFERROR(G100-F100,"")</f>
        <v>5</v>
      </c>
      <c r="P100" s="52" t="s">
        <v>4493</v>
      </c>
      <c r="Q100" s="52" t="s">
        <v>4185</v>
      </c>
      <c r="R100" s="52" t="s">
        <v>4124</v>
      </c>
      <c r="S100" s="55" t="str">
        <f aca="false">IF(O100&lt;=0,"On Time","Delayed")</f>
        <v>Delayed</v>
      </c>
      <c r="T100" s="55" t="n">
        <f aca="false">IF(H100=0,0,ROUND(I100/H100*100,2))</f>
        <v>82.48</v>
      </c>
      <c r="U100" s="55" t="str">
        <f aca="false">TEXT(E100,"yyyy-mm")</f>
        <v>2024-04</v>
      </c>
    </row>
    <row r="101" customFormat="false" ht="15" hidden="false" customHeight="true" outlineLevel="0" collapsed="false">
      <c r="A101" s="56" t="s">
        <v>4494</v>
      </c>
      <c r="B101" s="56" t="s">
        <v>4495</v>
      </c>
      <c r="C101" s="56" t="s">
        <v>4496</v>
      </c>
      <c r="D101" s="56" t="s">
        <v>1836</v>
      </c>
      <c r="E101" s="56" t="s">
        <v>4422</v>
      </c>
      <c r="F101" s="56" t="s">
        <v>1788</v>
      </c>
      <c r="G101" s="56" t="s">
        <v>3289</v>
      </c>
      <c r="H101" s="56" t="n">
        <v>3763</v>
      </c>
      <c r="I101" s="56" t="n">
        <v>3763</v>
      </c>
      <c r="J101" s="56" t="n">
        <v>597.67</v>
      </c>
      <c r="K101" s="54" t="n">
        <f aca="false">ROUND(H101*J101,2)</f>
        <v>2249032.21</v>
      </c>
      <c r="L101" s="56" t="s">
        <v>4067</v>
      </c>
      <c r="M101" s="56" t="s">
        <v>4056</v>
      </c>
      <c r="N101" s="54" t="n">
        <f aca="false">IFERROR(G101-E101,"")</f>
        <v>28</v>
      </c>
      <c r="O101" s="54" t="n">
        <f aca="false">IFERROR(G101-F101,"")</f>
        <v>5</v>
      </c>
      <c r="P101" s="56" t="s">
        <v>4497</v>
      </c>
      <c r="Q101" s="56" t="s">
        <v>4069</v>
      </c>
      <c r="R101" s="56" t="s">
        <v>4087</v>
      </c>
      <c r="S101" s="55" t="str">
        <f aca="false">IF(O101&lt;=0,"On Time","Delayed")</f>
        <v>Delayed</v>
      </c>
      <c r="T101" s="55" t="n">
        <f aca="false">IF(H101=0,0,ROUND(I101/H101*100,2))</f>
        <v>100</v>
      </c>
      <c r="U101" s="55" t="str">
        <f aca="false">TEXT(E101,"yyyy-mm")</f>
        <v>2022-03</v>
      </c>
    </row>
    <row r="102" customFormat="false" ht="15" hidden="false" customHeight="true" outlineLevel="0" collapsed="false">
      <c r="A102" s="52" t="s">
        <v>4498</v>
      </c>
      <c r="B102" s="52" t="s">
        <v>4499</v>
      </c>
      <c r="C102" s="52" t="s">
        <v>4500</v>
      </c>
      <c r="D102" s="52" t="s">
        <v>2771</v>
      </c>
      <c r="E102" s="52" t="s">
        <v>1057</v>
      </c>
      <c r="F102" s="52" t="s">
        <v>3085</v>
      </c>
      <c r="G102" s="52" t="s">
        <v>3603</v>
      </c>
      <c r="H102" s="52" t="n">
        <v>3539</v>
      </c>
      <c r="I102" s="52" t="n">
        <v>3539</v>
      </c>
      <c r="J102" s="52" t="n">
        <v>592.29</v>
      </c>
      <c r="K102" s="54" t="n">
        <f aca="false">ROUND(H102*J102,2)</f>
        <v>2096114.31</v>
      </c>
      <c r="L102" s="52" t="s">
        <v>4084</v>
      </c>
      <c r="M102" s="52" t="s">
        <v>332</v>
      </c>
      <c r="N102" s="54" t="n">
        <f aca="false">IFERROR(G102-E102,"")</f>
        <v>41</v>
      </c>
      <c r="O102" s="54" t="n">
        <f aca="false">IFERROR(G102-F102,"")</f>
        <v>2</v>
      </c>
      <c r="P102" s="52" t="s">
        <v>4501</v>
      </c>
      <c r="Q102" s="52" t="s">
        <v>4058</v>
      </c>
      <c r="R102" s="52" t="s">
        <v>4070</v>
      </c>
      <c r="S102" s="55" t="str">
        <f aca="false">IF(O102&lt;=0,"On Time","Delayed")</f>
        <v>Delayed</v>
      </c>
      <c r="T102" s="55" t="n">
        <f aca="false">IF(H102=0,0,ROUND(I102/H102*100,2))</f>
        <v>100</v>
      </c>
      <c r="U102" s="55" t="str">
        <f aca="false">TEXT(E102,"yyyy-mm")</f>
        <v>2022-01</v>
      </c>
    </row>
    <row r="103" customFormat="false" ht="15" hidden="false" customHeight="true" outlineLevel="0" collapsed="false">
      <c r="A103" s="56" t="s">
        <v>4502</v>
      </c>
      <c r="B103" s="56" t="s">
        <v>4503</v>
      </c>
      <c r="C103" s="56" t="s">
        <v>1069</v>
      </c>
      <c r="D103" s="56" t="s">
        <v>4273</v>
      </c>
      <c r="E103" s="56" t="s">
        <v>2192</v>
      </c>
      <c r="F103" s="56" t="s">
        <v>2137</v>
      </c>
      <c r="G103" s="56" t="s">
        <v>3603</v>
      </c>
      <c r="H103" s="56" t="n">
        <v>4988</v>
      </c>
      <c r="I103" s="56" t="n">
        <v>4988</v>
      </c>
      <c r="J103" s="56" t="n">
        <v>30.91</v>
      </c>
      <c r="K103" s="54" t="n">
        <f aca="false">ROUND(H103*J103,2)</f>
        <v>154179.08</v>
      </c>
      <c r="L103" s="56" t="s">
        <v>4061</v>
      </c>
      <c r="M103" s="56" t="s">
        <v>4062</v>
      </c>
      <c r="N103" s="54" t="n">
        <f aca="false">IFERROR(G103-E103,"")</f>
        <v>11</v>
      </c>
      <c r="O103" s="54" t="n">
        <f aca="false">IFERROR(G103-F103,"")</f>
        <v>4</v>
      </c>
      <c r="P103" s="56" t="s">
        <v>4504</v>
      </c>
      <c r="Q103" s="56" t="s">
        <v>4231</v>
      </c>
      <c r="R103" s="56" t="s">
        <v>4087</v>
      </c>
      <c r="S103" s="55" t="str">
        <f aca="false">IF(O103&lt;=0,"On Time","Delayed")</f>
        <v>Delayed</v>
      </c>
      <c r="T103" s="55" t="n">
        <f aca="false">IF(H103=0,0,ROUND(I103/H103*100,2))</f>
        <v>100</v>
      </c>
      <c r="U103" s="55" t="str">
        <f aca="false">TEXT(E103,"yyyy-mm")</f>
        <v>2022-02</v>
      </c>
    </row>
    <row r="104" customFormat="false" ht="15" hidden="false" customHeight="true" outlineLevel="0" collapsed="false">
      <c r="A104" s="52" t="s">
        <v>4505</v>
      </c>
      <c r="B104" s="52" t="s">
        <v>4506</v>
      </c>
      <c r="C104" s="52" t="s">
        <v>721</v>
      </c>
      <c r="D104" s="52" t="s">
        <v>448</v>
      </c>
      <c r="E104" s="52" t="s">
        <v>1359</v>
      </c>
      <c r="F104" s="52" t="s">
        <v>4507</v>
      </c>
      <c r="G104" s="52" t="s">
        <v>506</v>
      </c>
      <c r="H104" s="52" t="n">
        <v>4514</v>
      </c>
      <c r="I104" s="52" t="n">
        <v>3971</v>
      </c>
      <c r="J104" s="52" t="n">
        <v>21.27</v>
      </c>
      <c r="K104" s="54" t="n">
        <f aca="false">ROUND(H104*J104,2)</f>
        <v>96012.78</v>
      </c>
      <c r="L104" s="52" t="s">
        <v>4084</v>
      </c>
      <c r="M104" s="52" t="s">
        <v>4062</v>
      </c>
      <c r="N104" s="54" t="n">
        <f aca="false">IFERROR(G104-E104,"")</f>
        <v>61</v>
      </c>
      <c r="O104" s="54" t="n">
        <f aca="false">IFERROR(G104-F104,"")</f>
        <v>5</v>
      </c>
      <c r="P104" s="52" t="s">
        <v>4508</v>
      </c>
      <c r="Q104" s="52" t="s">
        <v>4226</v>
      </c>
      <c r="R104" s="52" t="s">
        <v>4070</v>
      </c>
      <c r="S104" s="55" t="str">
        <f aca="false">IF(O104&lt;=0,"On Time","Delayed")</f>
        <v>Delayed</v>
      </c>
      <c r="T104" s="55" t="n">
        <f aca="false">IF(H104=0,0,ROUND(I104/H104*100,2))</f>
        <v>87.97</v>
      </c>
      <c r="U104" s="55" t="str">
        <f aca="false">TEXT(E104,"yyyy-mm")</f>
        <v>2022-05</v>
      </c>
    </row>
    <row r="105" customFormat="false" ht="15" hidden="false" customHeight="true" outlineLevel="0" collapsed="false">
      <c r="A105" s="56" t="s">
        <v>4509</v>
      </c>
      <c r="B105" s="56" t="s">
        <v>4510</v>
      </c>
      <c r="C105" s="56" t="s">
        <v>511</v>
      </c>
      <c r="D105" s="56" t="s">
        <v>1754</v>
      </c>
      <c r="E105" s="56" t="s">
        <v>743</v>
      </c>
      <c r="F105" s="56" t="s">
        <v>4511</v>
      </c>
      <c r="G105" s="56" t="s">
        <v>360</v>
      </c>
      <c r="H105" s="56" t="n">
        <v>2208</v>
      </c>
      <c r="I105" s="56" t="n">
        <v>250</v>
      </c>
      <c r="J105" s="56" t="n">
        <v>18</v>
      </c>
      <c r="K105" s="54" t="n">
        <f aca="false">ROUND(H105*J105,2)</f>
        <v>39744</v>
      </c>
      <c r="L105" s="56" t="s">
        <v>4067</v>
      </c>
      <c r="M105" s="56" t="s">
        <v>4062</v>
      </c>
      <c r="N105" s="54" t="n">
        <f aca="false">IFERROR(G105-E105,"")</f>
        <v>2</v>
      </c>
      <c r="O105" s="54" t="n">
        <f aca="false">IFERROR(G105-F105,"")</f>
        <v>-3</v>
      </c>
      <c r="P105" s="56" t="s">
        <v>4512</v>
      </c>
      <c r="Q105" s="56" t="s">
        <v>4064</v>
      </c>
      <c r="R105" s="56" t="s">
        <v>4070</v>
      </c>
      <c r="S105" s="55" t="str">
        <f aca="false">IF(O105&lt;=0,"On Time","Delayed")</f>
        <v>On Time</v>
      </c>
      <c r="T105" s="55" t="n">
        <f aca="false">IF(H105=0,0,ROUND(I105/H105*100,2))</f>
        <v>11.32</v>
      </c>
      <c r="U105" s="55" t="str">
        <f aca="false">TEXT(E105,"yyyy-mm")</f>
        <v>2023-08</v>
      </c>
    </row>
    <row r="106" customFormat="false" ht="15" hidden="false" customHeight="true" outlineLevel="0" collapsed="false">
      <c r="A106" s="52" t="s">
        <v>4513</v>
      </c>
      <c r="B106" s="52" t="s">
        <v>4514</v>
      </c>
      <c r="C106" s="52" t="s">
        <v>2553</v>
      </c>
      <c r="D106" s="52" t="s">
        <v>1832</v>
      </c>
      <c r="E106" s="52" t="s">
        <v>361</v>
      </c>
      <c r="F106" s="52" t="s">
        <v>4515</v>
      </c>
      <c r="G106" s="52" t="s">
        <v>3627</v>
      </c>
      <c r="H106" s="52" t="n">
        <v>3884</v>
      </c>
      <c r="I106" s="52" t="n">
        <v>3884</v>
      </c>
      <c r="J106" s="52" t="n">
        <v>477.24</v>
      </c>
      <c r="K106" s="54" t="n">
        <f aca="false">ROUND(H106*J106,2)</f>
        <v>1853600.16</v>
      </c>
      <c r="L106" s="52" t="s">
        <v>4055</v>
      </c>
      <c r="M106" s="52" t="s">
        <v>4062</v>
      </c>
      <c r="N106" s="54" t="n">
        <f aca="false">IFERROR(G106-E106,"")</f>
        <v>63</v>
      </c>
      <c r="O106" s="54" t="n">
        <f aca="false">IFERROR(G106-F106,"")</f>
        <v>14</v>
      </c>
      <c r="P106" s="52" t="s">
        <v>4516</v>
      </c>
      <c r="Q106" s="52" t="s">
        <v>4164</v>
      </c>
      <c r="R106" s="52" t="s">
        <v>4124</v>
      </c>
      <c r="S106" s="55" t="str">
        <f aca="false">IF(O106&lt;=0,"On Time","Delayed")</f>
        <v>Delayed</v>
      </c>
      <c r="T106" s="55" t="n">
        <f aca="false">IF(H106=0,0,ROUND(I106/H106*100,2))</f>
        <v>100</v>
      </c>
      <c r="U106" s="55" t="str">
        <f aca="false">TEXT(E106,"yyyy-mm")</f>
        <v>2023-08</v>
      </c>
    </row>
    <row r="107" customFormat="false" ht="15" hidden="false" customHeight="true" outlineLevel="0" collapsed="false">
      <c r="A107" s="56" t="s">
        <v>4517</v>
      </c>
      <c r="B107" s="56" t="s">
        <v>4440</v>
      </c>
      <c r="C107" s="56" t="s">
        <v>3322</v>
      </c>
      <c r="D107" s="56" t="s">
        <v>1876</v>
      </c>
      <c r="E107" s="56" t="s">
        <v>1572</v>
      </c>
      <c r="F107" s="56" t="s">
        <v>1586</v>
      </c>
      <c r="G107" s="56" t="s">
        <v>4518</v>
      </c>
      <c r="H107" s="56" t="n">
        <v>2410</v>
      </c>
      <c r="I107" s="56" t="n">
        <v>2410</v>
      </c>
      <c r="J107" s="56" t="n">
        <v>335.44</v>
      </c>
      <c r="K107" s="54" t="n">
        <f aca="false">ROUND(H107*J107,2)</f>
        <v>808410.4</v>
      </c>
      <c r="L107" s="56" t="s">
        <v>4067</v>
      </c>
      <c r="M107" s="56" t="s">
        <v>332</v>
      </c>
      <c r="N107" s="54" t="n">
        <f aca="false">IFERROR(G107-E107,"")</f>
        <v>64</v>
      </c>
      <c r="O107" s="54" t="n">
        <f aca="false">IFERROR(G107-F107,"")</f>
        <v>6</v>
      </c>
      <c r="P107" s="56" t="s">
        <v>4519</v>
      </c>
      <c r="Q107" s="56" t="s">
        <v>4164</v>
      </c>
      <c r="R107" s="56" t="s">
        <v>4124</v>
      </c>
      <c r="S107" s="55" t="str">
        <f aca="false">IF(O107&lt;=0,"On Time","Delayed")</f>
        <v>Delayed</v>
      </c>
      <c r="T107" s="55" t="n">
        <f aca="false">IF(H107=0,0,ROUND(I107/H107*100,2))</f>
        <v>100</v>
      </c>
      <c r="U107" s="55" t="str">
        <f aca="false">TEXT(E107,"yyyy-mm")</f>
        <v>2022-10</v>
      </c>
    </row>
    <row r="108" customFormat="false" ht="15" hidden="false" customHeight="true" outlineLevel="0" collapsed="false">
      <c r="A108" s="52" t="s">
        <v>4520</v>
      </c>
      <c r="B108" s="52" t="s">
        <v>4521</v>
      </c>
      <c r="C108" s="52" t="s">
        <v>1246</v>
      </c>
      <c r="D108" s="52" t="s">
        <v>1334</v>
      </c>
      <c r="E108" s="52" t="s">
        <v>816</v>
      </c>
      <c r="F108" s="52" t="s">
        <v>836</v>
      </c>
      <c r="G108" s="52" t="s">
        <v>1777</v>
      </c>
      <c r="H108" s="52" t="n">
        <v>781</v>
      </c>
      <c r="I108" s="52" t="n">
        <v>781</v>
      </c>
      <c r="J108" s="52" t="n">
        <v>322.9</v>
      </c>
      <c r="K108" s="54" t="n">
        <f aca="false">ROUND(H108*J108,2)</f>
        <v>252184.9</v>
      </c>
      <c r="L108" s="52" t="s">
        <v>4073</v>
      </c>
      <c r="M108" s="52" t="s">
        <v>4056</v>
      </c>
      <c r="N108" s="54" t="n">
        <f aca="false">IFERROR(G108-E108,"")</f>
        <v>48</v>
      </c>
      <c r="O108" s="54" t="n">
        <f aca="false">IFERROR(G108-F108,"")</f>
        <v>7</v>
      </c>
      <c r="P108" s="52" t="s">
        <v>4522</v>
      </c>
      <c r="Q108" s="52" t="s">
        <v>4169</v>
      </c>
      <c r="R108" s="52" t="s">
        <v>4124</v>
      </c>
      <c r="S108" s="55" t="str">
        <f aca="false">IF(O108&lt;=0,"On Time","Delayed")</f>
        <v>Delayed</v>
      </c>
      <c r="T108" s="55" t="n">
        <f aca="false">IF(H108=0,0,ROUND(I108/H108*100,2))</f>
        <v>100</v>
      </c>
      <c r="U108" s="55" t="str">
        <f aca="false">TEXT(E108,"yyyy-mm")</f>
        <v>2024-08</v>
      </c>
    </row>
    <row r="109" customFormat="false" ht="15" hidden="false" customHeight="true" outlineLevel="0" collapsed="false">
      <c r="A109" s="56" t="s">
        <v>4523</v>
      </c>
      <c r="B109" s="56" t="s">
        <v>4524</v>
      </c>
      <c r="C109" s="56" t="s">
        <v>4200</v>
      </c>
      <c r="D109" s="56" t="s">
        <v>4525</v>
      </c>
      <c r="E109" s="56" t="s">
        <v>4158</v>
      </c>
      <c r="F109" s="56" t="s">
        <v>1763</v>
      </c>
      <c r="G109" s="56" t="s">
        <v>1081</v>
      </c>
      <c r="H109" s="56" t="n">
        <v>3246</v>
      </c>
      <c r="I109" s="56" t="n">
        <v>3246</v>
      </c>
      <c r="J109" s="56" t="n">
        <v>411.95</v>
      </c>
      <c r="K109" s="54" t="n">
        <f aca="false">ROUND(H109*J109,2)</f>
        <v>1337189.7</v>
      </c>
      <c r="L109" s="56" t="s">
        <v>4073</v>
      </c>
      <c r="M109" s="56" t="s">
        <v>4062</v>
      </c>
      <c r="N109" s="54" t="n">
        <f aca="false">IFERROR(G109-E109,"")</f>
        <v>20</v>
      </c>
      <c r="O109" s="54" t="n">
        <f aca="false">IFERROR(G109-F109,"")</f>
        <v>14</v>
      </c>
      <c r="P109" s="56" t="s">
        <v>4526</v>
      </c>
      <c r="Q109" s="56" t="s">
        <v>4154</v>
      </c>
      <c r="R109" s="56" t="s">
        <v>4124</v>
      </c>
      <c r="S109" s="55" t="str">
        <f aca="false">IF(O109&lt;=0,"On Time","Delayed")</f>
        <v>Delayed</v>
      </c>
      <c r="T109" s="55" t="n">
        <f aca="false">IF(H109=0,0,ROUND(I109/H109*100,2))</f>
        <v>100</v>
      </c>
      <c r="U109" s="55" t="str">
        <f aca="false">TEXT(E109,"yyyy-mm")</f>
        <v>2024-02</v>
      </c>
    </row>
    <row r="110" customFormat="false" ht="15" hidden="false" customHeight="true" outlineLevel="0" collapsed="false">
      <c r="A110" s="52" t="s">
        <v>4527</v>
      </c>
      <c r="B110" s="52" t="s">
        <v>4528</v>
      </c>
      <c r="C110" s="52" t="s">
        <v>4529</v>
      </c>
      <c r="D110" s="52" t="s">
        <v>2539</v>
      </c>
      <c r="E110" s="52" t="s">
        <v>2692</v>
      </c>
      <c r="F110" s="52" t="s">
        <v>2076</v>
      </c>
      <c r="G110" s="52" t="s">
        <v>979</v>
      </c>
      <c r="H110" s="52" t="n">
        <v>2625</v>
      </c>
      <c r="I110" s="52" t="n">
        <v>2625</v>
      </c>
      <c r="J110" s="52" t="n">
        <v>209.54</v>
      </c>
      <c r="K110" s="54" t="n">
        <f aca="false">ROUND(H110*J110,2)</f>
        <v>550042.5</v>
      </c>
      <c r="L110" s="52" t="s">
        <v>4061</v>
      </c>
      <c r="M110" s="52" t="s">
        <v>332</v>
      </c>
      <c r="N110" s="54" t="n">
        <f aca="false">IFERROR(G110-E110,"")</f>
        <v>30</v>
      </c>
      <c r="O110" s="54" t="n">
        <f aca="false">IFERROR(G110-F110,"")</f>
        <v>-1</v>
      </c>
      <c r="P110" s="52" t="s">
        <v>4530</v>
      </c>
      <c r="Q110" s="52" t="s">
        <v>4064</v>
      </c>
      <c r="R110" s="52" t="s">
        <v>100</v>
      </c>
      <c r="S110" s="55" t="str">
        <f aca="false">IF(O110&lt;=0,"On Time","Delayed")</f>
        <v>On Time</v>
      </c>
      <c r="T110" s="55" t="n">
        <f aca="false">IF(H110=0,0,ROUND(I110/H110*100,2))</f>
        <v>100</v>
      </c>
      <c r="U110" s="55" t="str">
        <f aca="false">TEXT(E110,"yyyy-mm")</f>
        <v>2022-02</v>
      </c>
    </row>
    <row r="111" customFormat="false" ht="15" hidden="false" customHeight="true" outlineLevel="0" collapsed="false">
      <c r="A111" s="56" t="s">
        <v>4531</v>
      </c>
      <c r="B111" s="56" t="s">
        <v>4532</v>
      </c>
      <c r="C111" s="56" t="s">
        <v>4456</v>
      </c>
      <c r="D111" s="56" t="s">
        <v>1212</v>
      </c>
      <c r="E111" s="56" t="s">
        <v>1261</v>
      </c>
      <c r="F111" s="56" t="s">
        <v>1487</v>
      </c>
      <c r="G111" s="56" t="s">
        <v>3160</v>
      </c>
      <c r="H111" s="56" t="n">
        <v>4066</v>
      </c>
      <c r="I111" s="56" t="n">
        <v>4066</v>
      </c>
      <c r="J111" s="56" t="n">
        <v>582.68</v>
      </c>
      <c r="K111" s="54" t="n">
        <f aca="false">ROUND(H111*J111,2)</f>
        <v>2369176.88</v>
      </c>
      <c r="L111" s="56" t="s">
        <v>4061</v>
      </c>
      <c r="M111" s="56" t="s">
        <v>4056</v>
      </c>
      <c r="N111" s="54" t="n">
        <f aca="false">IFERROR(G111-E111,"")</f>
        <v>62</v>
      </c>
      <c r="O111" s="54" t="n">
        <f aca="false">IFERROR(G111-F111,"")</f>
        <v>3</v>
      </c>
      <c r="P111" s="56" t="s">
        <v>4533</v>
      </c>
      <c r="Q111" s="56" t="s">
        <v>4075</v>
      </c>
      <c r="R111" s="56" t="s">
        <v>4081</v>
      </c>
      <c r="S111" s="55" t="str">
        <f aca="false">IF(O111&lt;=0,"On Time","Delayed")</f>
        <v>Delayed</v>
      </c>
      <c r="T111" s="55" t="n">
        <f aca="false">IF(H111=0,0,ROUND(I111/H111*100,2))</f>
        <v>100</v>
      </c>
      <c r="U111" s="55" t="str">
        <f aca="false">TEXT(E111,"yyyy-mm")</f>
        <v>2024-03</v>
      </c>
    </row>
    <row r="112" customFormat="false" ht="15" hidden="false" customHeight="true" outlineLevel="0" collapsed="false">
      <c r="A112" s="52" t="s">
        <v>4534</v>
      </c>
      <c r="B112" s="52" t="s">
        <v>4535</v>
      </c>
      <c r="C112" s="52" t="s">
        <v>2127</v>
      </c>
      <c r="D112" s="52" t="s">
        <v>367</v>
      </c>
      <c r="E112" s="52" t="s">
        <v>2375</v>
      </c>
      <c r="F112" s="52" t="s">
        <v>1709</v>
      </c>
      <c r="G112" s="52" t="s">
        <v>3057</v>
      </c>
      <c r="H112" s="52" t="n">
        <v>2127</v>
      </c>
      <c r="I112" s="52" t="n">
        <v>1928</v>
      </c>
      <c r="J112" s="52" t="n">
        <v>247.18</v>
      </c>
      <c r="K112" s="54" t="n">
        <f aca="false">ROUND(H112*J112,2)</f>
        <v>525751.86</v>
      </c>
      <c r="L112" s="52" t="s">
        <v>4061</v>
      </c>
      <c r="M112" s="52" t="s">
        <v>332</v>
      </c>
      <c r="N112" s="54" t="n">
        <f aca="false">IFERROR(G112-E112,"")</f>
        <v>21</v>
      </c>
      <c r="O112" s="54" t="n">
        <f aca="false">IFERROR(G112-F112,"")</f>
        <v>8</v>
      </c>
      <c r="P112" s="52" t="s">
        <v>4536</v>
      </c>
      <c r="Q112" s="52" t="s">
        <v>4109</v>
      </c>
      <c r="R112" s="52" t="s">
        <v>4087</v>
      </c>
      <c r="S112" s="55" t="str">
        <f aca="false">IF(O112&lt;=0,"On Time","Delayed")</f>
        <v>Delayed</v>
      </c>
      <c r="T112" s="55" t="n">
        <f aca="false">IF(H112=0,0,ROUND(I112/H112*100,2))</f>
        <v>90.64</v>
      </c>
      <c r="U112" s="55" t="str">
        <f aca="false">TEXT(E112,"yyyy-mm")</f>
        <v>2022-04</v>
      </c>
    </row>
    <row r="113" customFormat="false" ht="15" hidden="false" customHeight="true" outlineLevel="0" collapsed="false">
      <c r="A113" s="56" t="s">
        <v>4537</v>
      </c>
      <c r="B113" s="56" t="s">
        <v>4538</v>
      </c>
      <c r="C113" s="56" t="s">
        <v>1602</v>
      </c>
      <c r="D113" s="56" t="s">
        <v>2710</v>
      </c>
      <c r="E113" s="56" t="s">
        <v>346</v>
      </c>
      <c r="F113" s="56" t="s">
        <v>361</v>
      </c>
      <c r="G113" s="56" t="s">
        <v>4539</v>
      </c>
      <c r="H113" s="56" t="n">
        <v>2496</v>
      </c>
      <c r="I113" s="56" t="n">
        <v>2496</v>
      </c>
      <c r="J113" s="56" t="n">
        <v>360.29</v>
      </c>
      <c r="K113" s="54" t="n">
        <f aca="false">ROUND(H113*J113,2)</f>
        <v>899283.84</v>
      </c>
      <c r="L113" s="56" t="s">
        <v>4055</v>
      </c>
      <c r="M113" s="56" t="s">
        <v>4062</v>
      </c>
      <c r="N113" s="54" t="n">
        <f aca="false">IFERROR(G113-E113,"")</f>
        <v>39</v>
      </c>
      <c r="O113" s="54" t="n">
        <f aca="false">IFERROR(G113-F113,"")</f>
        <v>13</v>
      </c>
      <c r="P113" s="56" t="s">
        <v>4540</v>
      </c>
      <c r="Q113" s="56" t="s">
        <v>4226</v>
      </c>
      <c r="R113" s="56" t="s">
        <v>4124</v>
      </c>
      <c r="S113" s="55" t="str">
        <f aca="false">IF(O113&lt;=0,"On Time","Delayed")</f>
        <v>Delayed</v>
      </c>
      <c r="T113" s="55" t="n">
        <f aca="false">IF(H113=0,0,ROUND(I113/H113*100,2))</f>
        <v>100</v>
      </c>
      <c r="U113" s="55" t="str">
        <f aca="false">TEXT(E113,"yyyy-mm")</f>
        <v>2023-08</v>
      </c>
    </row>
    <row r="114" customFormat="false" ht="15" hidden="false" customHeight="true" outlineLevel="0" collapsed="false">
      <c r="A114" s="52" t="s">
        <v>4541</v>
      </c>
      <c r="B114" s="52" t="s">
        <v>4542</v>
      </c>
      <c r="C114" s="52" t="s">
        <v>4543</v>
      </c>
      <c r="D114" s="52" t="s">
        <v>2800</v>
      </c>
      <c r="E114" s="52" t="s">
        <v>1388</v>
      </c>
      <c r="F114" s="52" t="s">
        <v>563</v>
      </c>
      <c r="G114" s="52" t="s">
        <v>3295</v>
      </c>
      <c r="H114" s="52" t="n">
        <v>4542</v>
      </c>
      <c r="I114" s="52" t="n">
        <v>4542</v>
      </c>
      <c r="J114" s="52" t="n">
        <v>310.01</v>
      </c>
      <c r="K114" s="54" t="n">
        <f aca="false">ROUND(H114*J114,2)</f>
        <v>1408065.42</v>
      </c>
      <c r="L114" s="52" t="s">
        <v>4055</v>
      </c>
      <c r="M114" s="52" t="s">
        <v>332</v>
      </c>
      <c r="N114" s="54" t="n">
        <f aca="false">IFERROR(G114-E114,"")</f>
        <v>57</v>
      </c>
      <c r="O114" s="54" t="n">
        <f aca="false">IFERROR(G114-F114,"")</f>
        <v>-1</v>
      </c>
      <c r="P114" s="52" t="s">
        <v>4544</v>
      </c>
      <c r="Q114" s="52" t="s">
        <v>4104</v>
      </c>
      <c r="R114" s="52" t="s">
        <v>4087</v>
      </c>
      <c r="S114" s="55" t="str">
        <f aca="false">IF(O114&lt;=0,"On Time","Delayed")</f>
        <v>On Time</v>
      </c>
      <c r="T114" s="55" t="n">
        <f aca="false">IF(H114=0,0,ROUND(I114/H114*100,2))</f>
        <v>100</v>
      </c>
      <c r="U114" s="55" t="str">
        <f aca="false">TEXT(E114,"yyyy-mm")</f>
        <v>2022-05</v>
      </c>
    </row>
    <row r="115" customFormat="false" ht="15" hidden="false" customHeight="true" outlineLevel="0" collapsed="false">
      <c r="A115" s="56" t="s">
        <v>4545</v>
      </c>
      <c r="B115" s="56" t="s">
        <v>4546</v>
      </c>
      <c r="C115" s="56" t="s">
        <v>4547</v>
      </c>
      <c r="D115" s="56" t="s">
        <v>4548</v>
      </c>
      <c r="E115" s="56" t="s">
        <v>2353</v>
      </c>
      <c r="F115" s="56" t="s">
        <v>3860</v>
      </c>
      <c r="G115" s="56" t="s">
        <v>3735</v>
      </c>
      <c r="H115" s="56" t="n">
        <v>2385</v>
      </c>
      <c r="I115" s="56" t="n">
        <v>2385</v>
      </c>
      <c r="J115" s="56" t="n">
        <v>560.79</v>
      </c>
      <c r="K115" s="54" t="n">
        <f aca="false">ROUND(H115*J115,2)</f>
        <v>1337484.15</v>
      </c>
      <c r="L115" s="56" t="s">
        <v>4067</v>
      </c>
      <c r="M115" s="56" t="s">
        <v>4081</v>
      </c>
      <c r="N115" s="54" t="n">
        <f aca="false">IFERROR(G115-E115,"")</f>
        <v>67</v>
      </c>
      <c r="O115" s="54" t="n">
        <f aca="false">IFERROR(G115-F115,"")</f>
        <v>15</v>
      </c>
      <c r="P115" s="56" t="s">
        <v>4549</v>
      </c>
      <c r="Q115" s="56" t="s">
        <v>4098</v>
      </c>
      <c r="R115" s="56" t="s">
        <v>4087</v>
      </c>
      <c r="S115" s="55" t="str">
        <f aca="false">IF(O115&lt;=0,"On Time","Delayed")</f>
        <v>Delayed</v>
      </c>
      <c r="T115" s="55" t="n">
        <f aca="false">IF(H115=0,0,ROUND(I115/H115*100,2))</f>
        <v>100</v>
      </c>
      <c r="U115" s="55" t="str">
        <f aca="false">TEXT(E115,"yyyy-mm")</f>
        <v>2022-11</v>
      </c>
    </row>
    <row r="116" customFormat="false" ht="15" hidden="false" customHeight="true" outlineLevel="0" collapsed="false">
      <c r="A116" s="52" t="s">
        <v>4550</v>
      </c>
      <c r="B116" s="52" t="s">
        <v>4551</v>
      </c>
      <c r="C116" s="52" t="s">
        <v>1908</v>
      </c>
      <c r="D116" s="52" t="s">
        <v>4552</v>
      </c>
      <c r="E116" s="52" t="s">
        <v>822</v>
      </c>
      <c r="F116" s="52" t="s">
        <v>2213</v>
      </c>
      <c r="G116" s="52" t="s">
        <v>823</v>
      </c>
      <c r="H116" s="52" t="n">
        <v>2552</v>
      </c>
      <c r="I116" s="52" t="n">
        <v>2552</v>
      </c>
      <c r="J116" s="52" t="n">
        <v>546.6</v>
      </c>
      <c r="K116" s="54" t="n">
        <f aca="false">ROUND(H116*J116,2)</f>
        <v>1394923.2</v>
      </c>
      <c r="L116" s="52" t="s">
        <v>4084</v>
      </c>
      <c r="M116" s="52" t="s">
        <v>4062</v>
      </c>
      <c r="N116" s="54" t="n">
        <f aca="false">IFERROR(G116-E116,"")</f>
        <v>1</v>
      </c>
      <c r="O116" s="54" t="n">
        <f aca="false">IFERROR(G116-F116,"")</f>
        <v>-3</v>
      </c>
      <c r="P116" s="52" t="s">
        <v>4553</v>
      </c>
      <c r="Q116" s="52" t="s">
        <v>4185</v>
      </c>
      <c r="R116" s="52" t="s">
        <v>4087</v>
      </c>
      <c r="S116" s="55" t="str">
        <f aca="false">IF(O116&lt;=0,"On Time","Delayed")</f>
        <v>On Time</v>
      </c>
      <c r="T116" s="55" t="n">
        <f aca="false">IF(H116=0,0,ROUND(I116/H116*100,2))</f>
        <v>100</v>
      </c>
      <c r="U116" s="55" t="str">
        <f aca="false">TEXT(E116,"yyyy-mm")</f>
        <v>2023-09</v>
      </c>
    </row>
    <row r="117" customFormat="false" ht="15" hidden="false" customHeight="true" outlineLevel="0" collapsed="false">
      <c r="A117" s="56" t="s">
        <v>4554</v>
      </c>
      <c r="B117" s="56" t="s">
        <v>4555</v>
      </c>
      <c r="C117" s="56" t="s">
        <v>4556</v>
      </c>
      <c r="D117" s="56" t="s">
        <v>4557</v>
      </c>
      <c r="E117" s="56" t="s">
        <v>4558</v>
      </c>
      <c r="F117" s="56" t="s">
        <v>1905</v>
      </c>
      <c r="G117" s="56" t="s">
        <v>4559</v>
      </c>
      <c r="H117" s="56" t="n">
        <v>3419</v>
      </c>
      <c r="I117" s="56" t="n">
        <v>3419</v>
      </c>
      <c r="J117" s="56" t="n">
        <v>582.59</v>
      </c>
      <c r="K117" s="54" t="n">
        <f aca="false">ROUND(H117*J117,2)</f>
        <v>1991875.21</v>
      </c>
      <c r="L117" s="56" t="s">
        <v>4073</v>
      </c>
      <c r="M117" s="56" t="s">
        <v>332</v>
      </c>
      <c r="N117" s="54" t="n">
        <f aca="false">IFERROR(G117-E117,"")</f>
        <v>50</v>
      </c>
      <c r="O117" s="54" t="n">
        <f aca="false">IFERROR(G117-F117,"")</f>
        <v>6</v>
      </c>
      <c r="P117" s="56" t="s">
        <v>4560</v>
      </c>
      <c r="Q117" s="56" t="s">
        <v>4185</v>
      </c>
      <c r="R117" s="56" t="s">
        <v>4124</v>
      </c>
      <c r="S117" s="55" t="str">
        <f aca="false">IF(O117&lt;=0,"On Time","Delayed")</f>
        <v>Delayed</v>
      </c>
      <c r="T117" s="55" t="n">
        <f aca="false">IF(H117=0,0,ROUND(I117/H117*100,2))</f>
        <v>100</v>
      </c>
      <c r="U117" s="55" t="str">
        <f aca="false">TEXT(E117,"yyyy-mm")</f>
        <v>2022-11</v>
      </c>
    </row>
    <row r="118" customFormat="false" ht="15" hidden="false" customHeight="true" outlineLevel="0" collapsed="false">
      <c r="A118" s="52" t="s">
        <v>4561</v>
      </c>
      <c r="B118" s="52" t="s">
        <v>4562</v>
      </c>
      <c r="C118" s="52" t="s">
        <v>4563</v>
      </c>
      <c r="D118" s="52" t="s">
        <v>4564</v>
      </c>
      <c r="E118" s="52" t="s">
        <v>1052</v>
      </c>
      <c r="F118" s="52" t="s">
        <v>4405</v>
      </c>
      <c r="G118" s="52" t="s">
        <v>1777</v>
      </c>
      <c r="H118" s="52" t="n">
        <v>4004</v>
      </c>
      <c r="I118" s="52" t="n">
        <v>4004</v>
      </c>
      <c r="J118" s="52" t="n">
        <v>292.27</v>
      </c>
      <c r="K118" s="54" t="n">
        <f aca="false">ROUND(H118*J118,2)</f>
        <v>1170249.08</v>
      </c>
      <c r="L118" s="52" t="s">
        <v>4055</v>
      </c>
      <c r="M118" s="52" t="s">
        <v>332</v>
      </c>
      <c r="N118" s="54" t="n">
        <f aca="false">IFERROR(G118-E118,"")</f>
        <v>34</v>
      </c>
      <c r="O118" s="54" t="n">
        <f aca="false">IFERROR(G118-F118,"")</f>
        <v>5</v>
      </c>
      <c r="P118" s="52" t="s">
        <v>4565</v>
      </c>
      <c r="Q118" s="52" t="s">
        <v>4109</v>
      </c>
      <c r="R118" s="52" t="s">
        <v>4124</v>
      </c>
      <c r="S118" s="55" t="str">
        <f aca="false">IF(O118&lt;=0,"On Time","Delayed")</f>
        <v>Delayed</v>
      </c>
      <c r="T118" s="55" t="n">
        <f aca="false">IF(H118=0,0,ROUND(I118/H118*100,2))</f>
        <v>100</v>
      </c>
      <c r="U118" s="55" t="str">
        <f aca="false">TEXT(E118,"yyyy-mm")</f>
        <v>2024-09</v>
      </c>
    </row>
    <row r="119" customFormat="false" ht="15" hidden="false" customHeight="true" outlineLevel="0" collapsed="false">
      <c r="A119" s="56" t="s">
        <v>4566</v>
      </c>
      <c r="B119" s="56" t="s">
        <v>4567</v>
      </c>
      <c r="C119" s="56" t="s">
        <v>4568</v>
      </c>
      <c r="D119" s="56" t="s">
        <v>2969</v>
      </c>
      <c r="E119" s="56" t="s">
        <v>1810</v>
      </c>
      <c r="F119" s="56" t="s">
        <v>369</v>
      </c>
      <c r="G119" s="56" t="s">
        <v>1141</v>
      </c>
      <c r="H119" s="56" t="n">
        <v>2734</v>
      </c>
      <c r="I119" s="56" t="n">
        <v>2734</v>
      </c>
      <c r="J119" s="56" t="n">
        <v>515.32</v>
      </c>
      <c r="K119" s="54" t="n">
        <f aca="false">ROUND(H119*J119,2)</f>
        <v>1408884.88</v>
      </c>
      <c r="L119" s="56" t="s">
        <v>4084</v>
      </c>
      <c r="M119" s="56" t="s">
        <v>4056</v>
      </c>
      <c r="N119" s="54" t="n">
        <f aca="false">IFERROR(G119-E119,"")</f>
        <v>25</v>
      </c>
      <c r="O119" s="54" t="n">
        <f aca="false">IFERROR(G119-F119,"")</f>
        <v>15</v>
      </c>
      <c r="P119" s="56" t="s">
        <v>4569</v>
      </c>
      <c r="Q119" s="56" t="s">
        <v>4164</v>
      </c>
      <c r="R119" s="56" t="s">
        <v>4081</v>
      </c>
      <c r="S119" s="55" t="str">
        <f aca="false">IF(O119&lt;=0,"On Time","Delayed")</f>
        <v>Delayed</v>
      </c>
      <c r="T119" s="55" t="n">
        <f aca="false">IF(H119=0,0,ROUND(I119/H119*100,2))</f>
        <v>100</v>
      </c>
      <c r="U119" s="55" t="str">
        <f aca="false">TEXT(E119,"yyyy-mm")</f>
        <v>2023-12</v>
      </c>
    </row>
    <row r="120" customFormat="false" ht="15" hidden="false" customHeight="true" outlineLevel="0" collapsed="false">
      <c r="A120" s="52" t="s">
        <v>4570</v>
      </c>
      <c r="B120" s="52" t="s">
        <v>4571</v>
      </c>
      <c r="C120" s="52" t="s">
        <v>3322</v>
      </c>
      <c r="D120" s="52" t="s">
        <v>3829</v>
      </c>
      <c r="E120" s="52" t="s">
        <v>2892</v>
      </c>
      <c r="F120" s="52" t="s">
        <v>4054</v>
      </c>
      <c r="G120" s="52" t="s">
        <v>1553</v>
      </c>
      <c r="H120" s="52" t="n">
        <v>4509</v>
      </c>
      <c r="I120" s="52" t="n">
        <v>4509</v>
      </c>
      <c r="J120" s="52" t="n">
        <v>190.9</v>
      </c>
      <c r="K120" s="54" t="n">
        <f aca="false">ROUND(H120*J120,2)</f>
        <v>860768.1</v>
      </c>
      <c r="L120" s="52" t="s">
        <v>4084</v>
      </c>
      <c r="M120" s="52" t="s">
        <v>4056</v>
      </c>
      <c r="N120" s="54" t="n">
        <f aca="false">IFERROR(G120-E120,"")</f>
        <v>65</v>
      </c>
      <c r="O120" s="54" t="n">
        <f aca="false">IFERROR(G120-F120,"")</f>
        <v>11</v>
      </c>
      <c r="P120" s="52" t="s">
        <v>4572</v>
      </c>
      <c r="Q120" s="52" t="s">
        <v>4154</v>
      </c>
      <c r="R120" s="52" t="s">
        <v>4124</v>
      </c>
      <c r="S120" s="55" t="str">
        <f aca="false">IF(O120&lt;=0,"On Time","Delayed")</f>
        <v>Delayed</v>
      </c>
      <c r="T120" s="55" t="n">
        <f aca="false">IF(H120=0,0,ROUND(I120/H120*100,2))</f>
        <v>100</v>
      </c>
      <c r="U120" s="55" t="str">
        <f aca="false">TEXT(E120,"yyyy-mm")</f>
        <v>2024-06</v>
      </c>
    </row>
    <row r="121" customFormat="false" ht="15" hidden="false" customHeight="true" outlineLevel="0" collapsed="false">
      <c r="A121" s="56" t="s">
        <v>4573</v>
      </c>
      <c r="B121" s="56" t="s">
        <v>4574</v>
      </c>
      <c r="C121" s="56" t="s">
        <v>4575</v>
      </c>
      <c r="D121" s="56" t="s">
        <v>2080</v>
      </c>
      <c r="E121" s="56" t="s">
        <v>1933</v>
      </c>
      <c r="F121" s="56" t="s">
        <v>1010</v>
      </c>
      <c r="G121" s="56" t="s">
        <v>2324</v>
      </c>
      <c r="H121" s="56" t="n">
        <v>4919</v>
      </c>
      <c r="I121" s="56" t="n">
        <v>1604</v>
      </c>
      <c r="J121" s="56" t="n">
        <v>537.54</v>
      </c>
      <c r="K121" s="54" t="n">
        <f aca="false">ROUND(H121*J121,2)</f>
        <v>2644159.26</v>
      </c>
      <c r="L121" s="56" t="s">
        <v>4073</v>
      </c>
      <c r="M121" s="56" t="s">
        <v>4078</v>
      </c>
      <c r="N121" s="54" t="n">
        <f aca="false">IFERROR(G121-E121,"")</f>
        <v>32</v>
      </c>
      <c r="O121" s="54" t="n">
        <f aca="false">IFERROR(G121-F121,"")</f>
        <v>5</v>
      </c>
      <c r="P121" s="56" t="s">
        <v>4576</v>
      </c>
      <c r="Q121" s="56" t="s">
        <v>4242</v>
      </c>
      <c r="R121" s="56" t="s">
        <v>100</v>
      </c>
      <c r="S121" s="55" t="str">
        <f aca="false">IF(O121&lt;=0,"On Time","Delayed")</f>
        <v>Delayed</v>
      </c>
      <c r="T121" s="55" t="n">
        <f aca="false">IF(H121=0,0,ROUND(I121/H121*100,2))</f>
        <v>32.61</v>
      </c>
      <c r="U121" s="55" t="str">
        <f aca="false">TEXT(E121,"yyyy-mm")</f>
        <v>2022-12</v>
      </c>
    </row>
    <row r="122" customFormat="false" ht="15" hidden="false" customHeight="true" outlineLevel="0" collapsed="false">
      <c r="A122" s="52" t="s">
        <v>4577</v>
      </c>
      <c r="B122" s="52" t="s">
        <v>4578</v>
      </c>
      <c r="C122" s="52" t="s">
        <v>4579</v>
      </c>
      <c r="D122" s="52" t="s">
        <v>2234</v>
      </c>
      <c r="E122" s="52" t="s">
        <v>3684</v>
      </c>
      <c r="F122" s="52" t="s">
        <v>2054</v>
      </c>
      <c r="G122" s="52" t="s">
        <v>2076</v>
      </c>
      <c r="H122" s="52" t="n">
        <v>3665</v>
      </c>
      <c r="I122" s="52" t="n">
        <v>3665</v>
      </c>
      <c r="J122" s="52" t="n">
        <v>302.77</v>
      </c>
      <c r="K122" s="54" t="n">
        <f aca="false">ROUND(H122*J122,2)</f>
        <v>1109652.05</v>
      </c>
      <c r="L122" s="52" t="s">
        <v>4084</v>
      </c>
      <c r="M122" s="52" t="s">
        <v>4062</v>
      </c>
      <c r="N122" s="54" t="n">
        <f aca="false">IFERROR(G122-E122,"")</f>
        <v>44</v>
      </c>
      <c r="O122" s="54" t="n">
        <f aca="false">IFERROR(G122-F122,"")</f>
        <v>8</v>
      </c>
      <c r="P122" s="52" t="s">
        <v>4580</v>
      </c>
      <c r="Q122" s="52" t="s">
        <v>4269</v>
      </c>
      <c r="R122" s="52" t="s">
        <v>4124</v>
      </c>
      <c r="S122" s="55" t="str">
        <f aca="false">IF(O122&lt;=0,"On Time","Delayed")</f>
        <v>Delayed</v>
      </c>
      <c r="T122" s="55" t="n">
        <f aca="false">IF(H122=0,0,ROUND(I122/H122*100,2))</f>
        <v>100</v>
      </c>
      <c r="U122" s="55" t="str">
        <f aca="false">TEXT(E122,"yyyy-mm")</f>
        <v>2022-02</v>
      </c>
    </row>
    <row r="123" customFormat="false" ht="15" hidden="false" customHeight="true" outlineLevel="0" collapsed="false">
      <c r="A123" s="56" t="s">
        <v>4581</v>
      </c>
      <c r="B123" s="56" t="s">
        <v>4582</v>
      </c>
      <c r="C123" s="56" t="s">
        <v>4583</v>
      </c>
      <c r="D123" s="56" t="s">
        <v>4584</v>
      </c>
      <c r="E123" s="56" t="s">
        <v>3997</v>
      </c>
      <c r="F123" s="56" t="s">
        <v>1615</v>
      </c>
      <c r="G123" s="56" t="s">
        <v>4054</v>
      </c>
      <c r="H123" s="56" t="n">
        <v>314</v>
      </c>
      <c r="I123" s="56" t="n">
        <v>314</v>
      </c>
      <c r="J123" s="56" t="n">
        <v>508.97</v>
      </c>
      <c r="K123" s="54" t="n">
        <f aca="false">ROUND(H123*J123,2)</f>
        <v>159816.58</v>
      </c>
      <c r="L123" s="56" t="s">
        <v>4073</v>
      </c>
      <c r="M123" s="56" t="s">
        <v>332</v>
      </c>
      <c r="N123" s="54" t="n">
        <f aca="false">IFERROR(G123-E123,"")</f>
        <v>52</v>
      </c>
      <c r="O123" s="54" t="n">
        <f aca="false">IFERROR(G123-F123,"")</f>
        <v>3</v>
      </c>
      <c r="P123" s="56" t="s">
        <v>4585</v>
      </c>
      <c r="Q123" s="56" t="s">
        <v>4086</v>
      </c>
      <c r="R123" s="56" t="s">
        <v>4124</v>
      </c>
      <c r="S123" s="55" t="str">
        <f aca="false">IF(O123&lt;=0,"On Time","Delayed")</f>
        <v>Delayed</v>
      </c>
      <c r="T123" s="55" t="n">
        <f aca="false">IF(H123=0,0,ROUND(I123/H123*100,2))</f>
        <v>100</v>
      </c>
      <c r="U123" s="55" t="str">
        <f aca="false">TEXT(E123,"yyyy-mm")</f>
        <v>2024-06</v>
      </c>
    </row>
    <row r="124" customFormat="false" ht="15" hidden="false" customHeight="true" outlineLevel="0" collapsed="false">
      <c r="A124" s="52" t="s">
        <v>4586</v>
      </c>
      <c r="B124" s="52" t="s">
        <v>4587</v>
      </c>
      <c r="C124" s="52" t="s">
        <v>4588</v>
      </c>
      <c r="D124" s="52" t="s">
        <v>4589</v>
      </c>
      <c r="E124" s="52" t="s">
        <v>1052</v>
      </c>
      <c r="F124" s="52" t="s">
        <v>4590</v>
      </c>
      <c r="G124" s="52" t="s">
        <v>4590</v>
      </c>
      <c r="H124" s="52" t="n">
        <v>2582</v>
      </c>
      <c r="I124" s="52" t="n">
        <v>2582</v>
      </c>
      <c r="J124" s="52" t="n">
        <v>473.21</v>
      </c>
      <c r="K124" s="54" t="n">
        <f aca="false">ROUND(H124*J124,2)</f>
        <v>1221828.22</v>
      </c>
      <c r="L124" s="52" t="s">
        <v>4084</v>
      </c>
      <c r="M124" s="52" t="s">
        <v>332</v>
      </c>
      <c r="N124" s="54" t="n">
        <f aca="false">IFERROR(G124-E124,"")</f>
        <v>33</v>
      </c>
      <c r="O124" s="54" t="n">
        <f aca="false">IFERROR(G124-F124,"")</f>
        <v>0</v>
      </c>
      <c r="P124" s="52" t="s">
        <v>4591</v>
      </c>
      <c r="Q124" s="52" t="s">
        <v>4231</v>
      </c>
      <c r="R124" s="52" t="s">
        <v>4081</v>
      </c>
      <c r="S124" s="55" t="str">
        <f aca="false">IF(O124&lt;=0,"On Time","Delayed")</f>
        <v>On Time</v>
      </c>
      <c r="T124" s="55" t="n">
        <f aca="false">IF(H124=0,0,ROUND(I124/H124*100,2))</f>
        <v>100</v>
      </c>
      <c r="U124" s="55" t="str">
        <f aca="false">TEXT(E124,"yyyy-mm")</f>
        <v>2024-09</v>
      </c>
    </row>
    <row r="125" customFormat="false" ht="15" hidden="false" customHeight="true" outlineLevel="0" collapsed="false">
      <c r="A125" s="56" t="s">
        <v>4592</v>
      </c>
      <c r="B125" s="56" t="s">
        <v>4593</v>
      </c>
      <c r="C125" s="56" t="s">
        <v>1961</v>
      </c>
      <c r="D125" s="56" t="s">
        <v>2539</v>
      </c>
      <c r="E125" s="56" t="s">
        <v>2819</v>
      </c>
      <c r="F125" s="56" t="s">
        <v>3668</v>
      </c>
      <c r="G125" s="56" t="s">
        <v>1340</v>
      </c>
      <c r="H125" s="56" t="n">
        <v>3091</v>
      </c>
      <c r="I125" s="56" t="n">
        <v>3091</v>
      </c>
      <c r="J125" s="56" t="n">
        <v>452.42</v>
      </c>
      <c r="K125" s="54" t="n">
        <f aca="false">ROUND(H125*J125,2)</f>
        <v>1398430.22</v>
      </c>
      <c r="L125" s="56" t="s">
        <v>4073</v>
      </c>
      <c r="M125" s="56" t="s">
        <v>4062</v>
      </c>
      <c r="N125" s="54" t="n">
        <f aca="false">IFERROR(G125-E125,"")</f>
        <v>34</v>
      </c>
      <c r="O125" s="54" t="n">
        <f aca="false">IFERROR(G125-F125,"")</f>
        <v>8</v>
      </c>
      <c r="P125" s="56" t="s">
        <v>4594</v>
      </c>
      <c r="Q125" s="56" t="s">
        <v>4231</v>
      </c>
      <c r="R125" s="56" t="s">
        <v>4070</v>
      </c>
      <c r="S125" s="55" t="str">
        <f aca="false">IF(O125&lt;=0,"On Time","Delayed")</f>
        <v>Delayed</v>
      </c>
      <c r="T125" s="55" t="n">
        <f aca="false">IF(H125=0,0,ROUND(I125/H125*100,2))</f>
        <v>100</v>
      </c>
      <c r="U125" s="55" t="str">
        <f aca="false">TEXT(E125,"yyyy-mm")</f>
        <v>2022-06</v>
      </c>
    </row>
    <row r="126" customFormat="false" ht="15" hidden="false" customHeight="true" outlineLevel="0" collapsed="false">
      <c r="A126" s="52" t="s">
        <v>4595</v>
      </c>
      <c r="B126" s="52" t="s">
        <v>4596</v>
      </c>
      <c r="C126" s="52" t="s">
        <v>4597</v>
      </c>
      <c r="D126" s="52" t="s">
        <v>776</v>
      </c>
      <c r="E126" s="52" t="s">
        <v>3822</v>
      </c>
      <c r="F126" s="52" t="s">
        <v>4598</v>
      </c>
      <c r="G126" s="52" t="s">
        <v>464</v>
      </c>
      <c r="H126" s="52" t="n">
        <v>4509</v>
      </c>
      <c r="I126" s="52" t="n">
        <v>4509</v>
      </c>
      <c r="J126" s="52" t="n">
        <v>489.22</v>
      </c>
      <c r="K126" s="54" t="n">
        <f aca="false">ROUND(H126*J126,2)</f>
        <v>2205892.98</v>
      </c>
      <c r="L126" s="52" t="s">
        <v>4067</v>
      </c>
      <c r="M126" s="52" t="s">
        <v>4062</v>
      </c>
      <c r="N126" s="54" t="n">
        <f aca="false">IFERROR(G126-E126,"")</f>
        <v>35</v>
      </c>
      <c r="O126" s="54" t="n">
        <f aca="false">IFERROR(G126-F126,"")</f>
        <v>9</v>
      </c>
      <c r="P126" s="52" t="s">
        <v>4599</v>
      </c>
      <c r="Q126" s="52" t="s">
        <v>4185</v>
      </c>
      <c r="R126" s="52" t="s">
        <v>4087</v>
      </c>
      <c r="S126" s="55" t="str">
        <f aca="false">IF(O126&lt;=0,"On Time","Delayed")</f>
        <v>Delayed</v>
      </c>
      <c r="T126" s="55" t="n">
        <f aca="false">IF(H126=0,0,ROUND(I126/H126*100,2))</f>
        <v>100</v>
      </c>
      <c r="U126" s="55" t="str">
        <f aca="false">TEXT(E126,"yyyy-mm")</f>
        <v>2022-09</v>
      </c>
    </row>
    <row r="127" customFormat="false" ht="15" hidden="false" customHeight="true" outlineLevel="0" collapsed="false">
      <c r="A127" s="56" t="s">
        <v>4600</v>
      </c>
      <c r="B127" s="56" t="s">
        <v>4601</v>
      </c>
      <c r="C127" s="56" t="s">
        <v>4354</v>
      </c>
      <c r="D127" s="56" t="s">
        <v>2860</v>
      </c>
      <c r="E127" s="56" t="s">
        <v>2790</v>
      </c>
      <c r="F127" s="56" t="s">
        <v>4602</v>
      </c>
      <c r="G127" s="56" t="s">
        <v>4405</v>
      </c>
      <c r="H127" s="56" t="n">
        <v>3024</v>
      </c>
      <c r="I127" s="56" t="n">
        <v>3024</v>
      </c>
      <c r="J127" s="56" t="n">
        <v>208.73</v>
      </c>
      <c r="K127" s="54" t="n">
        <f aca="false">ROUND(H127*J127,2)</f>
        <v>631199.52</v>
      </c>
      <c r="L127" s="56" t="s">
        <v>4067</v>
      </c>
      <c r="M127" s="56" t="s">
        <v>4062</v>
      </c>
      <c r="N127" s="54" t="n">
        <f aca="false">IFERROR(G127-E127,"")</f>
        <v>37</v>
      </c>
      <c r="O127" s="54" t="n">
        <f aca="false">IFERROR(G127-F127,"")</f>
        <v>10</v>
      </c>
      <c r="P127" s="56" t="s">
        <v>4603</v>
      </c>
      <c r="Q127" s="56" t="s">
        <v>4169</v>
      </c>
      <c r="R127" s="56" t="s">
        <v>4124</v>
      </c>
      <c r="S127" s="55" t="str">
        <f aca="false">IF(O127&lt;=0,"On Time","Delayed")</f>
        <v>Delayed</v>
      </c>
      <c r="T127" s="55" t="n">
        <f aca="false">IF(H127=0,0,ROUND(I127/H127*100,2))</f>
        <v>100</v>
      </c>
      <c r="U127" s="55" t="str">
        <f aca="false">TEXT(E127,"yyyy-mm")</f>
        <v>2024-08</v>
      </c>
    </row>
    <row r="128" customFormat="false" ht="15" hidden="false" customHeight="true" outlineLevel="0" collapsed="false">
      <c r="A128" s="52" t="s">
        <v>4604</v>
      </c>
      <c r="B128" s="52" t="s">
        <v>4605</v>
      </c>
      <c r="C128" s="52" t="s">
        <v>4142</v>
      </c>
      <c r="D128" s="52" t="s">
        <v>841</v>
      </c>
      <c r="E128" s="52" t="s">
        <v>4606</v>
      </c>
      <c r="F128" s="52" t="s">
        <v>1532</v>
      </c>
      <c r="G128" s="52" t="s">
        <v>777</v>
      </c>
      <c r="H128" s="52" t="n">
        <v>2835</v>
      </c>
      <c r="I128" s="52" t="n">
        <v>2365</v>
      </c>
      <c r="J128" s="52" t="n">
        <v>540.11</v>
      </c>
      <c r="K128" s="54" t="n">
        <f aca="false">ROUND(H128*J128,2)</f>
        <v>1531211.85</v>
      </c>
      <c r="L128" s="52" t="s">
        <v>4084</v>
      </c>
      <c r="M128" s="52" t="s">
        <v>332</v>
      </c>
      <c r="N128" s="54" t="n">
        <f aca="false">IFERROR(G128-E128,"")</f>
        <v>49</v>
      </c>
      <c r="O128" s="54" t="n">
        <f aca="false">IFERROR(G128-F128,"")</f>
        <v>-3</v>
      </c>
      <c r="P128" s="52" t="s">
        <v>4607</v>
      </c>
      <c r="Q128" s="52" t="s">
        <v>4104</v>
      </c>
      <c r="R128" s="52" t="s">
        <v>4070</v>
      </c>
      <c r="S128" s="55" t="str">
        <f aca="false">IF(O128&lt;=0,"On Time","Delayed")</f>
        <v>On Time</v>
      </c>
      <c r="T128" s="55" t="n">
        <f aca="false">IF(H128=0,0,ROUND(I128/H128*100,2))</f>
        <v>83.42</v>
      </c>
      <c r="U128" s="55" t="str">
        <f aca="false">TEXT(E128,"yyyy-mm")</f>
        <v>2023-03</v>
      </c>
    </row>
    <row r="129" customFormat="false" ht="15" hidden="false" customHeight="true" outlineLevel="0" collapsed="false">
      <c r="A129" s="56" t="s">
        <v>4608</v>
      </c>
      <c r="B129" s="56" t="s">
        <v>4609</v>
      </c>
      <c r="C129" s="56" t="s">
        <v>4610</v>
      </c>
      <c r="D129" s="56" t="s">
        <v>4611</v>
      </c>
      <c r="E129" s="56" t="s">
        <v>798</v>
      </c>
      <c r="F129" s="56" t="s">
        <v>1214</v>
      </c>
      <c r="G129" s="56" t="s">
        <v>4612</v>
      </c>
      <c r="H129" s="56" t="n">
        <v>1270</v>
      </c>
      <c r="I129" s="56" t="n">
        <v>1270</v>
      </c>
      <c r="J129" s="56" t="n">
        <v>347.35</v>
      </c>
      <c r="K129" s="54" t="n">
        <f aca="false">ROUND(H129*J129,2)</f>
        <v>441134.5</v>
      </c>
      <c r="L129" s="56" t="s">
        <v>4073</v>
      </c>
      <c r="M129" s="56" t="s">
        <v>4081</v>
      </c>
      <c r="N129" s="54" t="n">
        <f aca="false">IFERROR(G129-E129,"")</f>
        <v>73</v>
      </c>
      <c r="O129" s="54" t="n">
        <f aca="false">IFERROR(G129-F129,"")</f>
        <v>14</v>
      </c>
      <c r="P129" s="56" t="s">
        <v>4613</v>
      </c>
      <c r="Q129" s="56" t="s">
        <v>4064</v>
      </c>
      <c r="R129" s="56" t="s">
        <v>4081</v>
      </c>
      <c r="S129" s="55" t="str">
        <f aca="false">IF(O129&lt;=0,"On Time","Delayed")</f>
        <v>Delayed</v>
      </c>
      <c r="T129" s="55" t="n">
        <f aca="false">IF(H129=0,0,ROUND(I129/H129*100,2))</f>
        <v>100</v>
      </c>
      <c r="U129" s="55" t="str">
        <f aca="false">TEXT(E129,"yyyy-mm")</f>
        <v>2024-11</v>
      </c>
    </row>
    <row r="130" customFormat="false" ht="15" hidden="false" customHeight="true" outlineLevel="0" collapsed="false">
      <c r="A130" s="52" t="s">
        <v>4614</v>
      </c>
      <c r="B130" s="52" t="s">
        <v>4615</v>
      </c>
      <c r="C130" s="52" t="s">
        <v>1333</v>
      </c>
      <c r="D130" s="52" t="s">
        <v>1909</v>
      </c>
      <c r="E130" s="52" t="s">
        <v>487</v>
      </c>
      <c r="F130" s="52" t="s">
        <v>625</v>
      </c>
      <c r="G130" s="52" t="s">
        <v>4616</v>
      </c>
      <c r="H130" s="52" t="n">
        <v>3592</v>
      </c>
      <c r="I130" s="52" t="n">
        <v>3592</v>
      </c>
      <c r="J130" s="52" t="n">
        <v>23.48</v>
      </c>
      <c r="K130" s="54" t="n">
        <f aca="false">ROUND(H130*J130,2)</f>
        <v>84340.16</v>
      </c>
      <c r="L130" s="52" t="s">
        <v>4055</v>
      </c>
      <c r="M130" s="52" t="s">
        <v>332</v>
      </c>
      <c r="N130" s="54" t="n">
        <f aca="false">IFERROR(G130-E130,"")</f>
        <v>44</v>
      </c>
      <c r="O130" s="54" t="n">
        <f aca="false">IFERROR(G130-F130,"")</f>
        <v>14</v>
      </c>
      <c r="P130" s="52" t="s">
        <v>4617</v>
      </c>
      <c r="Q130" s="52" t="s">
        <v>4164</v>
      </c>
      <c r="R130" s="52" t="s">
        <v>4087</v>
      </c>
      <c r="S130" s="55" t="str">
        <f aca="false">IF(O130&lt;=0,"On Time","Delayed")</f>
        <v>Delayed</v>
      </c>
      <c r="T130" s="55" t="n">
        <f aca="false">IF(H130=0,0,ROUND(I130/H130*100,2))</f>
        <v>100</v>
      </c>
      <c r="U130" s="55" t="str">
        <f aca="false">TEXT(E130,"yyyy-mm")</f>
        <v>2024-04</v>
      </c>
    </row>
    <row r="131" customFormat="false" ht="15" hidden="false" customHeight="true" outlineLevel="0" collapsed="false">
      <c r="A131" s="56" t="s">
        <v>4618</v>
      </c>
      <c r="B131" s="56" t="s">
        <v>4619</v>
      </c>
      <c r="C131" s="56" t="s">
        <v>3049</v>
      </c>
      <c r="D131" s="56" t="s">
        <v>1396</v>
      </c>
      <c r="E131" s="56" t="s">
        <v>1748</v>
      </c>
      <c r="F131" s="56" t="s">
        <v>742</v>
      </c>
      <c r="G131" s="56" t="s">
        <v>2563</v>
      </c>
      <c r="H131" s="56" t="n">
        <v>2264</v>
      </c>
      <c r="I131" s="56" t="n">
        <v>2264</v>
      </c>
      <c r="J131" s="56" t="n">
        <v>388.44</v>
      </c>
      <c r="K131" s="54" t="n">
        <f aca="false">ROUND(H131*J131,2)</f>
        <v>879428.16</v>
      </c>
      <c r="L131" s="56" t="s">
        <v>4084</v>
      </c>
      <c r="M131" s="56" t="s">
        <v>4081</v>
      </c>
      <c r="N131" s="54" t="n">
        <f aca="false">IFERROR(G131-E131,"")</f>
        <v>23</v>
      </c>
      <c r="O131" s="54" t="n">
        <f aca="false">IFERROR(G131-F131,"")</f>
        <v>8</v>
      </c>
      <c r="P131" s="56" t="s">
        <v>4620</v>
      </c>
      <c r="Q131" s="56" t="s">
        <v>4132</v>
      </c>
      <c r="R131" s="56" t="s">
        <v>4124</v>
      </c>
      <c r="S131" s="55" t="str">
        <f aca="false">IF(O131&lt;=0,"On Time","Delayed")</f>
        <v>Delayed</v>
      </c>
      <c r="T131" s="55" t="n">
        <f aca="false">IF(H131=0,0,ROUND(I131/H131*100,2))</f>
        <v>100</v>
      </c>
      <c r="U131" s="55" t="str">
        <f aca="false">TEXT(E131,"yyyy-mm")</f>
        <v>2023-08</v>
      </c>
    </row>
    <row r="132" customFormat="false" ht="15" hidden="false" customHeight="true" outlineLevel="0" collapsed="false">
      <c r="A132" s="52" t="s">
        <v>4621</v>
      </c>
      <c r="B132" s="52" t="s">
        <v>4204</v>
      </c>
      <c r="C132" s="52" t="s">
        <v>1085</v>
      </c>
      <c r="D132" s="52" t="s">
        <v>1432</v>
      </c>
      <c r="E132" s="52" t="s">
        <v>1553</v>
      </c>
      <c r="F132" s="52" t="s">
        <v>2657</v>
      </c>
      <c r="G132" s="52" t="s">
        <v>676</v>
      </c>
      <c r="H132" s="52" t="n">
        <v>3641</v>
      </c>
      <c r="I132" s="52" t="n">
        <v>3641</v>
      </c>
      <c r="J132" s="52" t="n">
        <v>292.14</v>
      </c>
      <c r="K132" s="54" t="n">
        <f aca="false">ROUND(H132*J132,2)</f>
        <v>1063681.74</v>
      </c>
      <c r="L132" s="52" t="s">
        <v>4084</v>
      </c>
      <c r="M132" s="52" t="s">
        <v>4056</v>
      </c>
      <c r="N132" s="54" t="n">
        <f aca="false">IFERROR(G132-E132,"")</f>
        <v>59</v>
      </c>
      <c r="O132" s="54" t="n">
        <f aca="false">IFERROR(G132-F132,"")</f>
        <v>13</v>
      </c>
      <c r="P132" s="52" t="s">
        <v>4622</v>
      </c>
      <c r="Q132" s="52" t="s">
        <v>4164</v>
      </c>
      <c r="R132" s="52" t="s">
        <v>4087</v>
      </c>
      <c r="S132" s="55" t="str">
        <f aca="false">IF(O132&lt;=0,"On Time","Delayed")</f>
        <v>Delayed</v>
      </c>
      <c r="T132" s="55" t="n">
        <f aca="false">IF(H132=0,0,ROUND(I132/H132*100,2))</f>
        <v>100</v>
      </c>
      <c r="U132" s="55" t="str">
        <f aca="false">TEXT(E132,"yyyy-mm")</f>
        <v>2024-08</v>
      </c>
    </row>
    <row r="133" customFormat="false" ht="15" hidden="false" customHeight="true" outlineLevel="0" collapsed="false">
      <c r="A133" s="56" t="s">
        <v>4623</v>
      </c>
      <c r="B133" s="56" t="s">
        <v>4624</v>
      </c>
      <c r="C133" s="56" t="s">
        <v>4625</v>
      </c>
      <c r="D133" s="56" t="s">
        <v>4626</v>
      </c>
      <c r="E133" s="56" t="s">
        <v>4627</v>
      </c>
      <c r="F133" s="56" t="s">
        <v>3700</v>
      </c>
      <c r="G133" s="56" t="s">
        <v>1982</v>
      </c>
      <c r="H133" s="56" t="n">
        <v>4722</v>
      </c>
      <c r="I133" s="56" t="n">
        <v>4722</v>
      </c>
      <c r="J133" s="56" t="n">
        <v>355.99</v>
      </c>
      <c r="K133" s="54" t="n">
        <f aca="false">ROUND(H133*J133,2)</f>
        <v>1680984.78</v>
      </c>
      <c r="L133" s="56" t="s">
        <v>4084</v>
      </c>
      <c r="M133" s="56" t="s">
        <v>4078</v>
      </c>
      <c r="N133" s="54" t="n">
        <f aca="false">IFERROR(G133-E133,"")</f>
        <v>25</v>
      </c>
      <c r="O133" s="54" t="n">
        <f aca="false">IFERROR(G133-F133,"")</f>
        <v>10</v>
      </c>
      <c r="P133" s="56" t="s">
        <v>4628</v>
      </c>
      <c r="Q133" s="56" t="s">
        <v>4058</v>
      </c>
      <c r="R133" s="56" t="s">
        <v>4070</v>
      </c>
      <c r="S133" s="55" t="str">
        <f aca="false">IF(O133&lt;=0,"On Time","Delayed")</f>
        <v>Delayed</v>
      </c>
      <c r="T133" s="55" t="n">
        <f aca="false">IF(H133=0,0,ROUND(I133/H133*100,2))</f>
        <v>100</v>
      </c>
      <c r="U133" s="55" t="str">
        <f aca="false">TEXT(E133,"yyyy-mm")</f>
        <v>2024-03</v>
      </c>
    </row>
    <row r="134" customFormat="false" ht="15" hidden="false" customHeight="true" outlineLevel="0" collapsed="false">
      <c r="A134" s="52" t="s">
        <v>4629</v>
      </c>
      <c r="B134" s="52" t="s">
        <v>4630</v>
      </c>
      <c r="C134" s="52" t="s">
        <v>929</v>
      </c>
      <c r="D134" s="52" t="s">
        <v>4631</v>
      </c>
      <c r="E134" s="52" t="s">
        <v>1251</v>
      </c>
      <c r="F134" s="52" t="s">
        <v>1963</v>
      </c>
      <c r="G134" s="52" t="s">
        <v>1522</v>
      </c>
      <c r="H134" s="52" t="n">
        <v>1541</v>
      </c>
      <c r="I134" s="52" t="n">
        <v>1541</v>
      </c>
      <c r="J134" s="52" t="n">
        <v>68.47</v>
      </c>
      <c r="K134" s="54" t="n">
        <f aca="false">ROUND(H134*J134,2)</f>
        <v>105512.27</v>
      </c>
      <c r="L134" s="52" t="s">
        <v>4061</v>
      </c>
      <c r="M134" s="52" t="s">
        <v>332</v>
      </c>
      <c r="N134" s="54" t="n">
        <f aca="false">IFERROR(G134-E134,"")</f>
        <v>35</v>
      </c>
      <c r="O134" s="54" t="n">
        <f aca="false">IFERROR(G134-F134,"")</f>
        <v>10</v>
      </c>
      <c r="P134" s="52" t="s">
        <v>4632</v>
      </c>
      <c r="Q134" s="52" t="s">
        <v>4154</v>
      </c>
      <c r="R134" s="52" t="s">
        <v>4070</v>
      </c>
      <c r="S134" s="55" t="str">
        <f aca="false">IF(O134&lt;=0,"On Time","Delayed")</f>
        <v>Delayed</v>
      </c>
      <c r="T134" s="55" t="n">
        <f aca="false">IF(H134=0,0,ROUND(I134/H134*100,2))</f>
        <v>100</v>
      </c>
      <c r="U134" s="55" t="str">
        <f aca="false">TEXT(E134,"yyyy-mm")</f>
        <v>2022-06</v>
      </c>
    </row>
    <row r="135" customFormat="false" ht="15" hidden="false" customHeight="true" outlineLevel="0" collapsed="false">
      <c r="A135" s="56" t="s">
        <v>4633</v>
      </c>
      <c r="B135" s="56" t="s">
        <v>4634</v>
      </c>
      <c r="C135" s="56" t="s">
        <v>780</v>
      </c>
      <c r="D135" s="56" t="s">
        <v>3984</v>
      </c>
      <c r="E135" s="56" t="s">
        <v>557</v>
      </c>
      <c r="F135" s="56" t="s">
        <v>2514</v>
      </c>
      <c r="G135" s="56" t="s">
        <v>4635</v>
      </c>
      <c r="H135" s="56" t="n">
        <v>1262</v>
      </c>
      <c r="I135" s="56" t="n">
        <v>1262</v>
      </c>
      <c r="J135" s="56" t="n">
        <v>292.17</v>
      </c>
      <c r="K135" s="54" t="n">
        <f aca="false">ROUND(H135*J135,2)</f>
        <v>368718.54</v>
      </c>
      <c r="L135" s="56" t="s">
        <v>4067</v>
      </c>
      <c r="M135" s="56" t="s">
        <v>4081</v>
      </c>
      <c r="N135" s="54" t="n">
        <f aca="false">IFERROR(G135-E135,"")</f>
        <v>17</v>
      </c>
      <c r="O135" s="54" t="n">
        <f aca="false">IFERROR(G135-F135,"")</f>
        <v>13</v>
      </c>
      <c r="P135" s="56" t="s">
        <v>4636</v>
      </c>
      <c r="Q135" s="56" t="s">
        <v>4248</v>
      </c>
      <c r="R135" s="56" t="s">
        <v>4081</v>
      </c>
      <c r="S135" s="55" t="str">
        <f aca="false">IF(O135&lt;=0,"On Time","Delayed")</f>
        <v>Delayed</v>
      </c>
      <c r="T135" s="55" t="n">
        <f aca="false">IF(H135=0,0,ROUND(I135/H135*100,2))</f>
        <v>100</v>
      </c>
      <c r="U135" s="55" t="str">
        <f aca="false">TEXT(E135,"yyyy-mm")</f>
        <v>2022-04</v>
      </c>
    </row>
    <row r="136" customFormat="false" ht="15" hidden="false" customHeight="true" outlineLevel="0" collapsed="false">
      <c r="A136" s="52" t="s">
        <v>4637</v>
      </c>
      <c r="B136" s="52" t="s">
        <v>4638</v>
      </c>
      <c r="C136" s="52" t="s">
        <v>1613</v>
      </c>
      <c r="D136" s="52" t="s">
        <v>2062</v>
      </c>
      <c r="E136" s="52" t="s">
        <v>3493</v>
      </c>
      <c r="F136" s="52" t="s">
        <v>947</v>
      </c>
      <c r="G136" s="52" t="s">
        <v>2747</v>
      </c>
      <c r="H136" s="52" t="n">
        <v>1808</v>
      </c>
      <c r="I136" s="52" t="n">
        <v>1808</v>
      </c>
      <c r="J136" s="52" t="n">
        <v>293.39</v>
      </c>
      <c r="K136" s="54" t="n">
        <f aca="false">ROUND(H136*J136,2)</f>
        <v>530449.12</v>
      </c>
      <c r="L136" s="52" t="s">
        <v>4055</v>
      </c>
      <c r="M136" s="52" t="s">
        <v>4062</v>
      </c>
      <c r="N136" s="54" t="n">
        <f aca="false">IFERROR(G136-E136,"")</f>
        <v>24</v>
      </c>
      <c r="O136" s="54" t="n">
        <f aca="false">IFERROR(G136-F136,"")</f>
        <v>10</v>
      </c>
      <c r="P136" s="52" t="s">
        <v>4639</v>
      </c>
      <c r="Q136" s="52" t="s">
        <v>4154</v>
      </c>
      <c r="R136" s="52" t="s">
        <v>4087</v>
      </c>
      <c r="S136" s="55" t="str">
        <f aca="false">IF(O136&lt;=0,"On Time","Delayed")</f>
        <v>Delayed</v>
      </c>
      <c r="T136" s="55" t="n">
        <f aca="false">IF(H136=0,0,ROUND(I136/H136*100,2))</f>
        <v>100</v>
      </c>
      <c r="U136" s="55" t="str">
        <f aca="false">TEXT(E136,"yyyy-mm")</f>
        <v>2023-04</v>
      </c>
    </row>
    <row r="137" customFormat="false" ht="15" hidden="false" customHeight="true" outlineLevel="0" collapsed="false">
      <c r="A137" s="56" t="s">
        <v>4640</v>
      </c>
      <c r="B137" s="56" t="s">
        <v>4641</v>
      </c>
      <c r="C137" s="56" t="s">
        <v>4642</v>
      </c>
      <c r="D137" s="56" t="s">
        <v>3784</v>
      </c>
      <c r="E137" s="56" t="s">
        <v>2132</v>
      </c>
      <c r="F137" s="56" t="s">
        <v>1982</v>
      </c>
      <c r="G137" s="56" t="s">
        <v>1856</v>
      </c>
      <c r="H137" s="56" t="n">
        <v>900</v>
      </c>
      <c r="I137" s="56" t="n">
        <v>900</v>
      </c>
      <c r="J137" s="56" t="n">
        <v>63.27</v>
      </c>
      <c r="K137" s="54" t="n">
        <f aca="false">ROUND(H137*J137,2)</f>
        <v>56943</v>
      </c>
      <c r="L137" s="56" t="s">
        <v>4073</v>
      </c>
      <c r="M137" s="56" t="s">
        <v>4081</v>
      </c>
      <c r="N137" s="54" t="n">
        <f aca="false">IFERROR(G137-E137,"")</f>
        <v>61</v>
      </c>
      <c r="O137" s="54" t="n">
        <f aca="false">IFERROR(G137-F137,"")</f>
        <v>15</v>
      </c>
      <c r="P137" s="56" t="s">
        <v>4643</v>
      </c>
      <c r="Q137" s="56" t="s">
        <v>4242</v>
      </c>
      <c r="R137" s="56" t="s">
        <v>4124</v>
      </c>
      <c r="S137" s="55" t="str">
        <f aca="false">IF(O137&lt;=0,"On Time","Delayed")</f>
        <v>Delayed</v>
      </c>
      <c r="T137" s="55" t="n">
        <f aca="false">IF(H137=0,0,ROUND(I137/H137*100,2))</f>
        <v>100</v>
      </c>
      <c r="U137" s="55" t="str">
        <f aca="false">TEXT(E137,"yyyy-mm")</f>
        <v>2024-02</v>
      </c>
    </row>
    <row r="138" customFormat="false" ht="15" hidden="false" customHeight="true" outlineLevel="0" collapsed="false">
      <c r="A138" s="52" t="s">
        <v>4644</v>
      </c>
      <c r="B138" s="52" t="s">
        <v>4645</v>
      </c>
      <c r="C138" s="52" t="s">
        <v>967</v>
      </c>
      <c r="D138" s="52" t="s">
        <v>631</v>
      </c>
      <c r="E138" s="52" t="s">
        <v>3220</v>
      </c>
      <c r="F138" s="52" t="s">
        <v>4646</v>
      </c>
      <c r="G138" s="52" t="s">
        <v>952</v>
      </c>
      <c r="H138" s="52" t="n">
        <v>1529</v>
      </c>
      <c r="I138" s="52" t="n">
        <v>1529</v>
      </c>
      <c r="J138" s="52" t="n">
        <v>187.31</v>
      </c>
      <c r="K138" s="54" t="n">
        <f aca="false">ROUND(H138*J138,2)</f>
        <v>286396.99</v>
      </c>
      <c r="L138" s="52" t="s">
        <v>4055</v>
      </c>
      <c r="M138" s="52" t="s">
        <v>4081</v>
      </c>
      <c r="N138" s="54" t="n">
        <f aca="false">IFERROR(G138-E138,"")</f>
        <v>9</v>
      </c>
      <c r="O138" s="54" t="n">
        <f aca="false">IFERROR(G138-F138,"")</f>
        <v>4</v>
      </c>
      <c r="P138" s="52" t="s">
        <v>4647</v>
      </c>
      <c r="Q138" s="52" t="s">
        <v>4080</v>
      </c>
      <c r="R138" s="52" t="s">
        <v>4070</v>
      </c>
      <c r="S138" s="55" t="str">
        <f aca="false">IF(O138&lt;=0,"On Time","Delayed")</f>
        <v>Delayed</v>
      </c>
      <c r="T138" s="55" t="n">
        <f aca="false">IF(H138=0,0,ROUND(I138/H138*100,2))</f>
        <v>100</v>
      </c>
      <c r="U138" s="55" t="str">
        <f aca="false">TEXT(E138,"yyyy-mm")</f>
        <v>2023-06</v>
      </c>
    </row>
    <row r="139" customFormat="false" ht="15" hidden="false" customHeight="true" outlineLevel="0" collapsed="false">
      <c r="A139" s="56" t="s">
        <v>4648</v>
      </c>
      <c r="B139" s="56" t="s">
        <v>4649</v>
      </c>
      <c r="C139" s="56" t="s">
        <v>3824</v>
      </c>
      <c r="D139" s="56" t="s">
        <v>3013</v>
      </c>
      <c r="E139" s="56" t="s">
        <v>1642</v>
      </c>
      <c r="F139" s="56" t="s">
        <v>417</v>
      </c>
      <c r="G139" s="56" t="s">
        <v>418</v>
      </c>
      <c r="H139" s="56" t="n">
        <v>873</v>
      </c>
      <c r="I139" s="56" t="n">
        <v>873</v>
      </c>
      <c r="J139" s="56" t="n">
        <v>549.76</v>
      </c>
      <c r="K139" s="54" t="n">
        <f aca="false">ROUND(H139*J139,2)</f>
        <v>479940.48</v>
      </c>
      <c r="L139" s="56" t="s">
        <v>4055</v>
      </c>
      <c r="M139" s="56" t="s">
        <v>4078</v>
      </c>
      <c r="N139" s="54" t="n">
        <f aca="false">IFERROR(G139-E139,"")</f>
        <v>8</v>
      </c>
      <c r="O139" s="54" t="n">
        <f aca="false">IFERROR(G139-F139,"")</f>
        <v>-1</v>
      </c>
      <c r="P139" s="56" t="s">
        <v>4650</v>
      </c>
      <c r="Q139" s="56" t="s">
        <v>4269</v>
      </c>
      <c r="R139" s="56" t="s">
        <v>4124</v>
      </c>
      <c r="S139" s="55" t="str">
        <f aca="false">IF(O139&lt;=0,"On Time","Delayed")</f>
        <v>On Time</v>
      </c>
      <c r="T139" s="55" t="n">
        <f aca="false">IF(H139=0,0,ROUND(I139/H139*100,2))</f>
        <v>100</v>
      </c>
      <c r="U139" s="55" t="str">
        <f aca="false">TEXT(E139,"yyyy-mm")</f>
        <v>2023-12</v>
      </c>
    </row>
    <row r="140" customFormat="false" ht="15" hidden="false" customHeight="true" outlineLevel="0" collapsed="false">
      <c r="A140" s="52" t="s">
        <v>4651</v>
      </c>
      <c r="B140" s="52" t="s">
        <v>4652</v>
      </c>
      <c r="C140" s="52" t="s">
        <v>2170</v>
      </c>
      <c r="D140" s="52" t="s">
        <v>1217</v>
      </c>
      <c r="E140" s="52" t="s">
        <v>911</v>
      </c>
      <c r="F140" s="52" t="s">
        <v>1021</v>
      </c>
      <c r="G140" s="52" t="s">
        <v>4653</v>
      </c>
      <c r="H140" s="52" t="n">
        <v>3110</v>
      </c>
      <c r="I140" s="52" t="n">
        <v>3110</v>
      </c>
      <c r="J140" s="52" t="n">
        <v>237.02</v>
      </c>
      <c r="K140" s="54" t="n">
        <f aca="false">ROUND(H140*J140,2)</f>
        <v>737132.2</v>
      </c>
      <c r="L140" s="52" t="s">
        <v>4055</v>
      </c>
      <c r="M140" s="52" t="s">
        <v>4078</v>
      </c>
      <c r="N140" s="54" t="n">
        <f aca="false">IFERROR(G140-E140,"")</f>
        <v>56</v>
      </c>
      <c r="O140" s="54" t="n">
        <f aca="false">IFERROR(G140-F140,"")</f>
        <v>10</v>
      </c>
      <c r="P140" s="52" t="s">
        <v>4654</v>
      </c>
      <c r="Q140" s="52" t="s">
        <v>4269</v>
      </c>
      <c r="R140" s="52" t="s">
        <v>4087</v>
      </c>
      <c r="S140" s="55" t="str">
        <f aca="false">IF(O140&lt;=0,"On Time","Delayed")</f>
        <v>Delayed</v>
      </c>
      <c r="T140" s="55" t="n">
        <f aca="false">IF(H140=0,0,ROUND(I140/H140*100,2))</f>
        <v>100</v>
      </c>
      <c r="U140" s="55" t="str">
        <f aca="false">TEXT(E140,"yyyy-mm")</f>
        <v>2024-06</v>
      </c>
    </row>
    <row r="141" customFormat="false" ht="15" hidden="false" customHeight="true" outlineLevel="0" collapsed="false">
      <c r="A141" s="56" t="s">
        <v>4655</v>
      </c>
      <c r="B141" s="56" t="s">
        <v>4656</v>
      </c>
      <c r="C141" s="56" t="s">
        <v>2065</v>
      </c>
      <c r="D141" s="56" t="s">
        <v>4631</v>
      </c>
      <c r="E141" s="56" t="s">
        <v>1275</v>
      </c>
      <c r="F141" s="56" t="s">
        <v>1777</v>
      </c>
      <c r="G141" s="56" t="s">
        <v>658</v>
      </c>
      <c r="H141" s="56" t="n">
        <v>1647</v>
      </c>
      <c r="I141" s="56" t="n">
        <v>1647</v>
      </c>
      <c r="J141" s="56" t="n">
        <v>132.61</v>
      </c>
      <c r="K141" s="54" t="n">
        <f aca="false">ROUND(H141*J141,2)</f>
        <v>218408.67</v>
      </c>
      <c r="L141" s="56" t="s">
        <v>4073</v>
      </c>
      <c r="M141" s="56" t="s">
        <v>4062</v>
      </c>
      <c r="N141" s="54" t="n">
        <f aca="false">IFERROR(G141-E141,"")</f>
        <v>31</v>
      </c>
      <c r="O141" s="54" t="n">
        <f aca="false">IFERROR(G141-F141,"")</f>
        <v>6</v>
      </c>
      <c r="P141" s="56" t="s">
        <v>4657</v>
      </c>
      <c r="Q141" s="56" t="s">
        <v>4132</v>
      </c>
      <c r="R141" s="56" t="s">
        <v>4081</v>
      </c>
      <c r="S141" s="55" t="str">
        <f aca="false">IF(O141&lt;=0,"On Time","Delayed")</f>
        <v>Delayed</v>
      </c>
      <c r="T141" s="55" t="n">
        <f aca="false">IF(H141=0,0,ROUND(I141/H141*100,2))</f>
        <v>100</v>
      </c>
      <c r="U141" s="55" t="str">
        <f aca="false">TEXT(E141,"yyyy-mm")</f>
        <v>2024-09</v>
      </c>
    </row>
    <row r="142" customFormat="false" ht="15" hidden="false" customHeight="true" outlineLevel="0" collapsed="false">
      <c r="A142" s="52" t="s">
        <v>4658</v>
      </c>
      <c r="B142" s="52" t="s">
        <v>4659</v>
      </c>
      <c r="C142" s="52" t="s">
        <v>2812</v>
      </c>
      <c r="D142" s="52" t="s">
        <v>4660</v>
      </c>
      <c r="E142" s="52" t="s">
        <v>2229</v>
      </c>
      <c r="F142" s="52" t="s">
        <v>2611</v>
      </c>
      <c r="G142" s="52" t="s">
        <v>1427</v>
      </c>
      <c r="H142" s="52" t="n">
        <v>3983</v>
      </c>
      <c r="I142" s="52" t="n">
        <v>3983</v>
      </c>
      <c r="J142" s="52" t="n">
        <v>152.38</v>
      </c>
      <c r="K142" s="54" t="n">
        <f aca="false">ROUND(H142*J142,2)</f>
        <v>606929.54</v>
      </c>
      <c r="L142" s="52" t="s">
        <v>4055</v>
      </c>
      <c r="M142" s="52" t="s">
        <v>332</v>
      </c>
      <c r="N142" s="54" t="n">
        <f aca="false">IFERROR(G142-E142,"")</f>
        <v>10</v>
      </c>
      <c r="O142" s="54" t="n">
        <f aca="false">IFERROR(G142-F142,"")</f>
        <v>4</v>
      </c>
      <c r="P142" s="52" t="s">
        <v>4661</v>
      </c>
      <c r="Q142" s="52" t="s">
        <v>4086</v>
      </c>
      <c r="R142" s="52" t="s">
        <v>4081</v>
      </c>
      <c r="S142" s="55" t="str">
        <f aca="false">IF(O142&lt;=0,"On Time","Delayed")</f>
        <v>Delayed</v>
      </c>
      <c r="T142" s="55" t="n">
        <f aca="false">IF(H142=0,0,ROUND(I142/H142*100,2))</f>
        <v>100</v>
      </c>
      <c r="U142" s="55" t="str">
        <f aca="false">TEXT(E142,"yyyy-mm")</f>
        <v>2023-10</v>
      </c>
    </row>
    <row r="143" customFormat="false" ht="15" hidden="false" customHeight="true" outlineLevel="0" collapsed="false">
      <c r="A143" s="56" t="s">
        <v>4662</v>
      </c>
      <c r="B143" s="56" t="s">
        <v>4663</v>
      </c>
      <c r="C143" s="56" t="s">
        <v>3215</v>
      </c>
      <c r="D143" s="56" t="s">
        <v>2513</v>
      </c>
      <c r="E143" s="56" t="s">
        <v>2300</v>
      </c>
      <c r="F143" s="56" t="s">
        <v>3388</v>
      </c>
      <c r="G143" s="56" t="s">
        <v>2339</v>
      </c>
      <c r="H143" s="56" t="n">
        <v>749</v>
      </c>
      <c r="I143" s="56" t="n">
        <v>749</v>
      </c>
      <c r="J143" s="56" t="n">
        <v>349.52</v>
      </c>
      <c r="K143" s="54" t="n">
        <f aca="false">ROUND(H143*J143,2)</f>
        <v>261790.48</v>
      </c>
      <c r="L143" s="56" t="s">
        <v>4067</v>
      </c>
      <c r="M143" s="56" t="s">
        <v>4062</v>
      </c>
      <c r="N143" s="54" t="n">
        <f aca="false">IFERROR(G143-E143,"")</f>
        <v>30</v>
      </c>
      <c r="O143" s="54" t="n">
        <f aca="false">IFERROR(G143-F143,"")</f>
        <v>2</v>
      </c>
      <c r="P143" s="56" t="s">
        <v>4664</v>
      </c>
      <c r="Q143" s="56" t="s">
        <v>4093</v>
      </c>
      <c r="R143" s="56" t="s">
        <v>4081</v>
      </c>
      <c r="S143" s="55" t="str">
        <f aca="false">IF(O143&lt;=0,"On Time","Delayed")</f>
        <v>Delayed</v>
      </c>
      <c r="T143" s="55" t="n">
        <f aca="false">IF(H143=0,0,ROUND(I143/H143*100,2))</f>
        <v>100</v>
      </c>
      <c r="U143" s="55" t="str">
        <f aca="false">TEXT(E143,"yyyy-mm")</f>
        <v>2022-06</v>
      </c>
    </row>
    <row r="144" customFormat="false" ht="15" hidden="false" customHeight="true" outlineLevel="0" collapsed="false">
      <c r="A144" s="52" t="s">
        <v>4665</v>
      </c>
      <c r="B144" s="52" t="s">
        <v>4524</v>
      </c>
      <c r="C144" s="52" t="s">
        <v>2438</v>
      </c>
      <c r="D144" s="52" t="s">
        <v>1661</v>
      </c>
      <c r="E144" s="52" t="s">
        <v>3535</v>
      </c>
      <c r="F144" s="52" t="s">
        <v>823</v>
      </c>
      <c r="G144" s="52" t="s">
        <v>3046</v>
      </c>
      <c r="H144" s="52" t="n">
        <v>3577</v>
      </c>
      <c r="I144" s="52" t="n">
        <v>3577</v>
      </c>
      <c r="J144" s="52" t="n">
        <v>367.73</v>
      </c>
      <c r="K144" s="54" t="n">
        <f aca="false">ROUND(H144*J144,2)</f>
        <v>1315370.21</v>
      </c>
      <c r="L144" s="52" t="s">
        <v>4073</v>
      </c>
      <c r="M144" s="52" t="s">
        <v>4078</v>
      </c>
      <c r="N144" s="54" t="n">
        <f aca="false">IFERROR(G144-E144,"")</f>
        <v>64</v>
      </c>
      <c r="O144" s="54" t="n">
        <f aca="false">IFERROR(G144-F144,"")</f>
        <v>6</v>
      </c>
      <c r="P144" s="52" t="s">
        <v>4666</v>
      </c>
      <c r="Q144" s="52" t="s">
        <v>4080</v>
      </c>
      <c r="R144" s="52" t="s">
        <v>4081</v>
      </c>
      <c r="S144" s="55" t="str">
        <f aca="false">IF(O144&lt;=0,"On Time","Delayed")</f>
        <v>Delayed</v>
      </c>
      <c r="T144" s="55" t="n">
        <f aca="false">IF(H144=0,0,ROUND(I144/H144*100,2))</f>
        <v>100</v>
      </c>
      <c r="U144" s="55" t="str">
        <f aca="false">TEXT(E144,"yyyy-mm")</f>
        <v>2023-07</v>
      </c>
    </row>
    <row r="145" customFormat="false" ht="15" hidden="false" customHeight="true" outlineLevel="0" collapsed="false">
      <c r="A145" s="56" t="s">
        <v>4667</v>
      </c>
      <c r="B145" s="56" t="s">
        <v>4668</v>
      </c>
      <c r="C145" s="56" t="s">
        <v>4669</v>
      </c>
      <c r="D145" s="56" t="s">
        <v>4670</v>
      </c>
      <c r="E145" s="56" t="s">
        <v>2634</v>
      </c>
      <c r="F145" s="56" t="s">
        <v>4671</v>
      </c>
      <c r="G145" s="56" t="s">
        <v>1638</v>
      </c>
      <c r="H145" s="56" t="n">
        <v>3332</v>
      </c>
      <c r="I145" s="56" t="n">
        <v>3332</v>
      </c>
      <c r="J145" s="56" t="n">
        <v>434.03</v>
      </c>
      <c r="K145" s="54" t="n">
        <f aca="false">ROUND(H145*J145,2)</f>
        <v>1446187.96</v>
      </c>
      <c r="L145" s="56" t="s">
        <v>4073</v>
      </c>
      <c r="M145" s="56" t="s">
        <v>4081</v>
      </c>
      <c r="N145" s="54" t="n">
        <f aca="false">IFERROR(G145-E145,"")</f>
        <v>44</v>
      </c>
      <c r="O145" s="54" t="n">
        <f aca="false">IFERROR(G145-F145,"")</f>
        <v>4</v>
      </c>
      <c r="P145" s="56" t="s">
        <v>4672</v>
      </c>
      <c r="Q145" s="56" t="s">
        <v>4064</v>
      </c>
      <c r="R145" s="56" t="s">
        <v>4070</v>
      </c>
      <c r="S145" s="55" t="str">
        <f aca="false">IF(O145&lt;=0,"On Time","Delayed")</f>
        <v>Delayed</v>
      </c>
      <c r="T145" s="55" t="n">
        <f aca="false">IF(H145=0,0,ROUND(I145/H145*100,2))</f>
        <v>100</v>
      </c>
      <c r="U145" s="55" t="str">
        <f aca="false">TEXT(E145,"yyyy-mm")</f>
        <v>2024-09</v>
      </c>
    </row>
    <row r="146" customFormat="false" ht="15" hidden="false" customHeight="true" outlineLevel="0" collapsed="false">
      <c r="A146" s="52" t="s">
        <v>4673</v>
      </c>
      <c r="B146" s="52" t="s">
        <v>4208</v>
      </c>
      <c r="C146" s="52" t="s">
        <v>3580</v>
      </c>
      <c r="D146" s="52" t="s">
        <v>4674</v>
      </c>
      <c r="E146" s="52" t="s">
        <v>3997</v>
      </c>
      <c r="F146" s="52" t="s">
        <v>3993</v>
      </c>
      <c r="G146" s="52" t="s">
        <v>3994</v>
      </c>
      <c r="H146" s="52" t="n">
        <v>749</v>
      </c>
      <c r="I146" s="52" t="n">
        <v>749</v>
      </c>
      <c r="J146" s="52" t="n">
        <v>514.47</v>
      </c>
      <c r="K146" s="54" t="n">
        <f aca="false">ROUND(H146*J146,2)</f>
        <v>385338.03</v>
      </c>
      <c r="L146" s="52" t="s">
        <v>4067</v>
      </c>
      <c r="M146" s="52" t="s">
        <v>332</v>
      </c>
      <c r="N146" s="54" t="n">
        <f aca="false">IFERROR(G146-E146,"")</f>
        <v>33</v>
      </c>
      <c r="O146" s="54" t="n">
        <f aca="false">IFERROR(G146-F146,"")</f>
        <v>2</v>
      </c>
      <c r="P146" s="52" t="s">
        <v>4675</v>
      </c>
      <c r="Q146" s="52" t="s">
        <v>4185</v>
      </c>
      <c r="R146" s="52" t="s">
        <v>100</v>
      </c>
      <c r="S146" s="55" t="str">
        <f aca="false">IF(O146&lt;=0,"On Time","Delayed")</f>
        <v>Delayed</v>
      </c>
      <c r="T146" s="55" t="n">
        <f aca="false">IF(H146=0,0,ROUND(I146/H146*100,2))</f>
        <v>100</v>
      </c>
      <c r="U146" s="55" t="str">
        <f aca="false">TEXT(E146,"yyyy-mm")</f>
        <v>2024-06</v>
      </c>
    </row>
    <row r="147" customFormat="false" ht="15" hidden="false" customHeight="true" outlineLevel="0" collapsed="false">
      <c r="A147" s="56" t="s">
        <v>4676</v>
      </c>
      <c r="B147" s="56" t="s">
        <v>4677</v>
      </c>
      <c r="C147" s="56" t="s">
        <v>1007</v>
      </c>
      <c r="D147" s="56" t="s">
        <v>1836</v>
      </c>
      <c r="E147" s="56" t="s">
        <v>3470</v>
      </c>
      <c r="F147" s="56" t="s">
        <v>1598</v>
      </c>
      <c r="G147" s="56" t="s">
        <v>3735</v>
      </c>
      <c r="H147" s="56" t="n">
        <v>783</v>
      </c>
      <c r="I147" s="56" t="n">
        <v>68</v>
      </c>
      <c r="J147" s="56" t="n">
        <v>271.44</v>
      </c>
      <c r="K147" s="54" t="n">
        <f aca="false">ROUND(H147*J147,2)</f>
        <v>212537.52</v>
      </c>
      <c r="L147" s="56" t="s">
        <v>4084</v>
      </c>
      <c r="M147" s="56" t="s">
        <v>4062</v>
      </c>
      <c r="N147" s="54" t="n">
        <f aca="false">IFERROR(G147-E147,"")</f>
        <v>50</v>
      </c>
      <c r="O147" s="54" t="n">
        <f aca="false">IFERROR(G147-F147,"")</f>
        <v>9</v>
      </c>
      <c r="P147" s="56" t="s">
        <v>4678</v>
      </c>
      <c r="Q147" s="56" t="s">
        <v>4169</v>
      </c>
      <c r="R147" s="56" t="s">
        <v>4087</v>
      </c>
      <c r="S147" s="55" t="str">
        <f aca="false">IF(O147&lt;=0,"On Time","Delayed")</f>
        <v>Delayed</v>
      </c>
      <c r="T147" s="55" t="n">
        <f aca="false">IF(H147=0,0,ROUND(I147/H147*100,2))</f>
        <v>8.68</v>
      </c>
      <c r="U147" s="55" t="str">
        <f aca="false">TEXT(E147,"yyyy-mm")</f>
        <v>2022-12</v>
      </c>
    </row>
    <row r="148" customFormat="false" ht="15" hidden="false" customHeight="true" outlineLevel="0" collapsed="false">
      <c r="A148" s="52" t="s">
        <v>4679</v>
      </c>
      <c r="B148" s="52" t="s">
        <v>4414</v>
      </c>
      <c r="C148" s="52" t="s">
        <v>2042</v>
      </c>
      <c r="D148" s="52" t="s">
        <v>2452</v>
      </c>
      <c r="E148" s="52" t="s">
        <v>2300</v>
      </c>
      <c r="F148" s="52" t="s">
        <v>1477</v>
      </c>
      <c r="G148" s="52" t="s">
        <v>1235</v>
      </c>
      <c r="H148" s="52" t="n">
        <v>921</v>
      </c>
      <c r="I148" s="52" t="n">
        <v>921</v>
      </c>
      <c r="J148" s="52" t="n">
        <v>296.79</v>
      </c>
      <c r="K148" s="54" t="n">
        <f aca="false">ROUND(H148*J148,2)</f>
        <v>273343.59</v>
      </c>
      <c r="L148" s="52" t="s">
        <v>4067</v>
      </c>
      <c r="M148" s="52" t="s">
        <v>4056</v>
      </c>
      <c r="N148" s="54" t="n">
        <f aca="false">IFERROR(G148-E148,"")</f>
        <v>58</v>
      </c>
      <c r="O148" s="54" t="n">
        <f aca="false">IFERROR(G148-F148,"")</f>
        <v>13</v>
      </c>
      <c r="P148" s="52" t="s">
        <v>4680</v>
      </c>
      <c r="Q148" s="52" t="s">
        <v>4064</v>
      </c>
      <c r="R148" s="52" t="s">
        <v>4124</v>
      </c>
      <c r="S148" s="55" t="str">
        <f aca="false">IF(O148&lt;=0,"On Time","Delayed")</f>
        <v>Delayed</v>
      </c>
      <c r="T148" s="55" t="n">
        <f aca="false">IF(H148=0,0,ROUND(I148/H148*100,2))</f>
        <v>100</v>
      </c>
      <c r="U148" s="55" t="str">
        <f aca="false">TEXT(E148,"yyyy-mm")</f>
        <v>2022-06</v>
      </c>
    </row>
    <row r="149" customFormat="false" ht="15" hidden="false" customHeight="true" outlineLevel="0" collapsed="false">
      <c r="A149" s="56" t="s">
        <v>4681</v>
      </c>
      <c r="B149" s="56" t="s">
        <v>4682</v>
      </c>
      <c r="C149" s="56" t="s">
        <v>3591</v>
      </c>
      <c r="D149" s="56" t="s">
        <v>4683</v>
      </c>
      <c r="E149" s="56" t="s">
        <v>2429</v>
      </c>
      <c r="F149" s="56" t="s">
        <v>2300</v>
      </c>
      <c r="G149" s="56" t="s">
        <v>3958</v>
      </c>
      <c r="H149" s="56" t="n">
        <v>165</v>
      </c>
      <c r="I149" s="56" t="n">
        <v>165</v>
      </c>
      <c r="J149" s="56" t="n">
        <v>70.35</v>
      </c>
      <c r="K149" s="54" t="n">
        <f aca="false">ROUND(H149*J149,2)</f>
        <v>11607.75</v>
      </c>
      <c r="L149" s="56" t="s">
        <v>4055</v>
      </c>
      <c r="M149" s="56" t="s">
        <v>332</v>
      </c>
      <c r="N149" s="54" t="n">
        <f aca="false">IFERROR(G149-E149,"")</f>
        <v>16</v>
      </c>
      <c r="O149" s="54" t="n">
        <f aca="false">IFERROR(G149-F149,"")</f>
        <v>5</v>
      </c>
      <c r="P149" s="56" t="s">
        <v>4684</v>
      </c>
      <c r="Q149" s="56" t="s">
        <v>4231</v>
      </c>
      <c r="R149" s="56" t="s">
        <v>4081</v>
      </c>
      <c r="S149" s="55" t="str">
        <f aca="false">IF(O149&lt;=0,"On Time","Delayed")</f>
        <v>Delayed</v>
      </c>
      <c r="T149" s="55" t="n">
        <f aca="false">IF(H149=0,0,ROUND(I149/H149*100,2))</f>
        <v>100</v>
      </c>
      <c r="U149" s="55" t="str">
        <f aca="false">TEXT(E149,"yyyy-mm")</f>
        <v>2022-05</v>
      </c>
    </row>
    <row r="150" customFormat="false" ht="15" hidden="false" customHeight="true" outlineLevel="0" collapsed="false">
      <c r="A150" s="52" t="s">
        <v>4685</v>
      </c>
      <c r="B150" s="52" t="s">
        <v>4686</v>
      </c>
      <c r="C150" s="52" t="s">
        <v>4687</v>
      </c>
      <c r="D150" s="52" t="s">
        <v>853</v>
      </c>
      <c r="E150" s="52" t="s">
        <v>4688</v>
      </c>
      <c r="F150" s="52" t="s">
        <v>1491</v>
      </c>
      <c r="G150" s="52" t="s">
        <v>2222</v>
      </c>
      <c r="H150" s="52" t="n">
        <v>3559</v>
      </c>
      <c r="I150" s="52" t="n">
        <v>3559</v>
      </c>
      <c r="J150" s="52" t="n">
        <v>322.17</v>
      </c>
      <c r="K150" s="54" t="n">
        <f aca="false">ROUND(H150*J150,2)</f>
        <v>1146603.03</v>
      </c>
      <c r="L150" s="52" t="s">
        <v>4067</v>
      </c>
      <c r="M150" s="52" t="s">
        <v>4056</v>
      </c>
      <c r="N150" s="54" t="n">
        <f aca="false">IFERROR(G150-E150,"")</f>
        <v>30</v>
      </c>
      <c r="O150" s="54" t="n">
        <f aca="false">IFERROR(G150-F150,"")</f>
        <v>9</v>
      </c>
      <c r="P150" s="52" t="s">
        <v>4689</v>
      </c>
      <c r="Q150" s="52" t="s">
        <v>4098</v>
      </c>
      <c r="R150" s="52" t="s">
        <v>4070</v>
      </c>
      <c r="S150" s="55" t="str">
        <f aca="false">IF(O150&lt;=0,"On Time","Delayed")</f>
        <v>Delayed</v>
      </c>
      <c r="T150" s="55" t="n">
        <f aca="false">IF(H150=0,0,ROUND(I150/H150*100,2))</f>
        <v>100</v>
      </c>
      <c r="U150" s="55" t="str">
        <f aca="false">TEXT(E150,"yyyy-mm")</f>
        <v>2022-07</v>
      </c>
    </row>
    <row r="151" customFormat="false" ht="15" hidden="false" customHeight="true" outlineLevel="0" collapsed="false">
      <c r="A151" s="56" t="s">
        <v>4690</v>
      </c>
      <c r="B151" s="56" t="s">
        <v>4691</v>
      </c>
      <c r="C151" s="56" t="s">
        <v>4692</v>
      </c>
      <c r="D151" s="56" t="s">
        <v>3387</v>
      </c>
      <c r="E151" s="56" t="s">
        <v>1315</v>
      </c>
      <c r="F151" s="56" t="s">
        <v>3401</v>
      </c>
      <c r="G151" s="56" t="s">
        <v>3401</v>
      </c>
      <c r="H151" s="56" t="n">
        <v>1816</v>
      </c>
      <c r="I151" s="56" t="n">
        <v>1816</v>
      </c>
      <c r="J151" s="56" t="n">
        <v>542.56</v>
      </c>
      <c r="K151" s="54" t="n">
        <f aca="false">ROUND(H151*J151,2)</f>
        <v>985288.96</v>
      </c>
      <c r="L151" s="56" t="s">
        <v>4067</v>
      </c>
      <c r="M151" s="56" t="s">
        <v>4062</v>
      </c>
      <c r="N151" s="54" t="n">
        <f aca="false">IFERROR(G151-E151,"")</f>
        <v>4</v>
      </c>
      <c r="O151" s="54" t="n">
        <f aca="false">IFERROR(G151-F151,"")</f>
        <v>0</v>
      </c>
      <c r="P151" s="56" t="s">
        <v>4693</v>
      </c>
      <c r="Q151" s="56" t="s">
        <v>4132</v>
      </c>
      <c r="R151" s="56" t="s">
        <v>100</v>
      </c>
      <c r="S151" s="55" t="str">
        <f aca="false">IF(O151&lt;=0,"On Time","Delayed")</f>
        <v>On Time</v>
      </c>
      <c r="T151" s="55" t="n">
        <f aca="false">IF(H151=0,0,ROUND(I151/H151*100,2))</f>
        <v>100</v>
      </c>
      <c r="U151" s="55" t="str">
        <f aca="false">TEXT(E151,"yyyy-mm")</f>
        <v>2022-06</v>
      </c>
    </row>
    <row r="152" customFormat="false" ht="15" hidden="false" customHeight="true" outlineLevel="0" collapsed="false">
      <c r="A152" s="52" t="s">
        <v>4694</v>
      </c>
      <c r="B152" s="52" t="s">
        <v>4695</v>
      </c>
      <c r="C152" s="52" t="s">
        <v>3215</v>
      </c>
      <c r="D152" s="52" t="s">
        <v>1194</v>
      </c>
      <c r="E152" s="52" t="s">
        <v>1958</v>
      </c>
      <c r="F152" s="52" t="s">
        <v>3871</v>
      </c>
      <c r="G152" s="52" t="s">
        <v>3051</v>
      </c>
      <c r="H152" s="52" t="n">
        <v>1945</v>
      </c>
      <c r="I152" s="52" t="n">
        <v>1945</v>
      </c>
      <c r="J152" s="52" t="n">
        <v>64.06</v>
      </c>
      <c r="K152" s="54" t="n">
        <f aca="false">ROUND(H152*J152,2)</f>
        <v>124596.7</v>
      </c>
      <c r="L152" s="52" t="s">
        <v>4061</v>
      </c>
      <c r="M152" s="52" t="s">
        <v>332</v>
      </c>
      <c r="N152" s="54" t="n">
        <f aca="false">IFERROR(G152-E152,"")</f>
        <v>31</v>
      </c>
      <c r="O152" s="54" t="n">
        <f aca="false">IFERROR(G152-F152,"")</f>
        <v>-2</v>
      </c>
      <c r="P152" s="52" t="s">
        <v>4696</v>
      </c>
      <c r="Q152" s="52" t="s">
        <v>4064</v>
      </c>
      <c r="R152" s="52" t="s">
        <v>4070</v>
      </c>
      <c r="S152" s="55" t="str">
        <f aca="false">IF(O152&lt;=0,"On Time","Delayed")</f>
        <v>On Time</v>
      </c>
      <c r="T152" s="55" t="n">
        <f aca="false">IF(H152=0,0,ROUND(I152/H152*100,2))</f>
        <v>100</v>
      </c>
      <c r="U152" s="55" t="str">
        <f aca="false">TEXT(E152,"yyyy-mm")</f>
        <v>2023-03</v>
      </c>
    </row>
    <row r="153" customFormat="false" ht="15" hidden="false" customHeight="true" outlineLevel="0" collapsed="false">
      <c r="A153" s="56" t="s">
        <v>4697</v>
      </c>
      <c r="B153" s="56" t="s">
        <v>4698</v>
      </c>
      <c r="C153" s="56" t="s">
        <v>4699</v>
      </c>
      <c r="D153" s="56" t="s">
        <v>4700</v>
      </c>
      <c r="E153" s="56" t="s">
        <v>2137</v>
      </c>
      <c r="F153" s="56" t="s">
        <v>3745</v>
      </c>
      <c r="G153" s="56" t="s">
        <v>4701</v>
      </c>
      <c r="H153" s="56" t="n">
        <v>1661</v>
      </c>
      <c r="I153" s="56" t="n">
        <v>973</v>
      </c>
      <c r="J153" s="56" t="n">
        <v>222.08</v>
      </c>
      <c r="K153" s="54" t="n">
        <f aca="false">ROUND(H153*J153,2)</f>
        <v>368874.88</v>
      </c>
      <c r="L153" s="56" t="s">
        <v>4061</v>
      </c>
      <c r="M153" s="56" t="s">
        <v>332</v>
      </c>
      <c r="N153" s="54" t="n">
        <f aca="false">IFERROR(G153-E153,"")</f>
        <v>66</v>
      </c>
      <c r="O153" s="54" t="n">
        <f aca="false">IFERROR(G153-F153,"")</f>
        <v>12</v>
      </c>
      <c r="P153" s="56" t="s">
        <v>4702</v>
      </c>
      <c r="Q153" s="56" t="s">
        <v>4093</v>
      </c>
      <c r="R153" s="56" t="s">
        <v>100</v>
      </c>
      <c r="S153" s="55" t="str">
        <f aca="false">IF(O153&lt;=0,"On Time","Delayed")</f>
        <v>Delayed</v>
      </c>
      <c r="T153" s="55" t="n">
        <f aca="false">IF(H153=0,0,ROUND(I153/H153*100,2))</f>
        <v>58.58</v>
      </c>
      <c r="U153" s="55" t="str">
        <f aca="false">TEXT(E153,"yyyy-mm")</f>
        <v>2022-02</v>
      </c>
    </row>
    <row r="154" customFormat="false" ht="15" hidden="false" customHeight="true" outlineLevel="0" collapsed="false">
      <c r="A154" s="52" t="s">
        <v>4703</v>
      </c>
      <c r="B154" s="52" t="s">
        <v>4704</v>
      </c>
      <c r="C154" s="52" t="s">
        <v>1908</v>
      </c>
      <c r="D154" s="52" t="s">
        <v>1557</v>
      </c>
      <c r="E154" s="52" t="s">
        <v>3029</v>
      </c>
      <c r="F154" s="52" t="s">
        <v>2514</v>
      </c>
      <c r="G154" s="52" t="s">
        <v>1483</v>
      </c>
      <c r="H154" s="52" t="n">
        <v>1845</v>
      </c>
      <c r="I154" s="52" t="n">
        <v>1845</v>
      </c>
      <c r="J154" s="52" t="n">
        <v>361.38</v>
      </c>
      <c r="K154" s="54" t="n">
        <f aca="false">ROUND(H154*J154,2)</f>
        <v>666746.1</v>
      </c>
      <c r="L154" s="52" t="s">
        <v>4067</v>
      </c>
      <c r="M154" s="52" t="s">
        <v>4081</v>
      </c>
      <c r="N154" s="54" t="n">
        <f aca="false">IFERROR(G154-E154,"")</f>
        <v>5</v>
      </c>
      <c r="O154" s="54" t="n">
        <f aca="false">IFERROR(G154-F154,"")</f>
        <v>-3</v>
      </c>
      <c r="P154" s="52" t="s">
        <v>4705</v>
      </c>
      <c r="Q154" s="52" t="s">
        <v>4169</v>
      </c>
      <c r="R154" s="52" t="s">
        <v>100</v>
      </c>
      <c r="S154" s="55" t="str">
        <f aca="false">IF(O154&lt;=0,"On Time","Delayed")</f>
        <v>On Time</v>
      </c>
      <c r="T154" s="55" t="n">
        <f aca="false">IF(H154=0,0,ROUND(I154/H154*100,2))</f>
        <v>100</v>
      </c>
      <c r="U154" s="55" t="str">
        <f aca="false">TEXT(E154,"yyyy-mm")</f>
        <v>2022-04</v>
      </c>
    </row>
    <row r="155" customFormat="false" ht="15" hidden="false" customHeight="true" outlineLevel="0" collapsed="false">
      <c r="A155" s="56" t="s">
        <v>4706</v>
      </c>
      <c r="B155" s="56" t="s">
        <v>4707</v>
      </c>
      <c r="C155" s="56" t="s">
        <v>3573</v>
      </c>
      <c r="D155" s="56" t="s">
        <v>4708</v>
      </c>
      <c r="E155" s="56" t="s">
        <v>3443</v>
      </c>
      <c r="F155" s="56" t="s">
        <v>1567</v>
      </c>
      <c r="G155" s="56" t="s">
        <v>1626</v>
      </c>
      <c r="H155" s="56" t="n">
        <v>1381</v>
      </c>
      <c r="I155" s="56" t="n">
        <v>1179</v>
      </c>
      <c r="J155" s="56" t="n">
        <v>373.78</v>
      </c>
      <c r="K155" s="54" t="n">
        <f aca="false">ROUND(H155*J155,2)</f>
        <v>516190.18</v>
      </c>
      <c r="L155" s="56" t="s">
        <v>4067</v>
      </c>
      <c r="M155" s="56" t="s">
        <v>4056</v>
      </c>
      <c r="N155" s="54" t="n">
        <f aca="false">IFERROR(G155-E155,"")</f>
        <v>60</v>
      </c>
      <c r="O155" s="54" t="n">
        <f aca="false">IFERROR(G155-F155,"")</f>
        <v>2</v>
      </c>
      <c r="P155" s="56" t="s">
        <v>4709</v>
      </c>
      <c r="Q155" s="56" t="s">
        <v>4248</v>
      </c>
      <c r="R155" s="56" t="s">
        <v>100</v>
      </c>
      <c r="S155" s="55" t="str">
        <f aca="false">IF(O155&lt;=0,"On Time","Delayed")</f>
        <v>Delayed</v>
      </c>
      <c r="T155" s="55" t="n">
        <f aca="false">IF(H155=0,0,ROUND(I155/H155*100,2))</f>
        <v>85.37</v>
      </c>
      <c r="U155" s="55" t="str">
        <f aca="false">TEXT(E155,"yyyy-mm")</f>
        <v>2022-11</v>
      </c>
    </row>
    <row r="156" customFormat="false" ht="15" hidden="false" customHeight="true" outlineLevel="0" collapsed="false">
      <c r="A156" s="52" t="s">
        <v>4710</v>
      </c>
      <c r="B156" s="52" t="s">
        <v>4368</v>
      </c>
      <c r="C156" s="52" t="s">
        <v>4496</v>
      </c>
      <c r="D156" s="52" t="s">
        <v>4711</v>
      </c>
      <c r="E156" s="52" t="s">
        <v>2900</v>
      </c>
      <c r="F156" s="52" t="s">
        <v>3782</v>
      </c>
      <c r="G156" s="52" t="s">
        <v>3539</v>
      </c>
      <c r="H156" s="52" t="n">
        <v>733</v>
      </c>
      <c r="I156" s="52" t="n">
        <v>733</v>
      </c>
      <c r="J156" s="52" t="n">
        <v>234.95</v>
      </c>
      <c r="K156" s="54" t="n">
        <f aca="false">ROUND(H156*J156,2)</f>
        <v>172218.35</v>
      </c>
      <c r="L156" s="52" t="s">
        <v>4061</v>
      </c>
      <c r="M156" s="52" t="s">
        <v>4078</v>
      </c>
      <c r="N156" s="54" t="n">
        <f aca="false">IFERROR(G156-E156,"")</f>
        <v>72</v>
      </c>
      <c r="O156" s="54" t="n">
        <f aca="false">IFERROR(G156-F156,"")</f>
        <v>15</v>
      </c>
      <c r="P156" s="52" t="s">
        <v>4712</v>
      </c>
      <c r="Q156" s="52" t="s">
        <v>4058</v>
      </c>
      <c r="R156" s="52" t="s">
        <v>4124</v>
      </c>
      <c r="S156" s="55" t="str">
        <f aca="false">IF(O156&lt;=0,"On Time","Delayed")</f>
        <v>Delayed</v>
      </c>
      <c r="T156" s="55" t="n">
        <f aca="false">IF(H156=0,0,ROUND(I156/H156*100,2))</f>
        <v>100</v>
      </c>
      <c r="U156" s="55" t="str">
        <f aca="false">TEXT(E156,"yyyy-mm")</f>
        <v>2023-07</v>
      </c>
    </row>
    <row r="157" customFormat="false" ht="15" hidden="false" customHeight="true" outlineLevel="0" collapsed="false">
      <c r="A157" s="56" t="s">
        <v>4713</v>
      </c>
      <c r="B157" s="56" t="s">
        <v>4714</v>
      </c>
      <c r="C157" s="56" t="s">
        <v>4715</v>
      </c>
      <c r="D157" s="56" t="s">
        <v>4716</v>
      </c>
      <c r="E157" s="56" t="s">
        <v>859</v>
      </c>
      <c r="F157" s="56" t="s">
        <v>1389</v>
      </c>
      <c r="G157" s="56" t="s">
        <v>3912</v>
      </c>
      <c r="H157" s="56" t="n">
        <v>2318</v>
      </c>
      <c r="I157" s="56" t="n">
        <v>2318</v>
      </c>
      <c r="J157" s="56" t="n">
        <v>330.07</v>
      </c>
      <c r="K157" s="54" t="n">
        <f aca="false">ROUND(H157*J157,2)</f>
        <v>765102.26</v>
      </c>
      <c r="L157" s="56" t="s">
        <v>4061</v>
      </c>
      <c r="M157" s="56" t="s">
        <v>4081</v>
      </c>
      <c r="N157" s="54" t="n">
        <f aca="false">IFERROR(G157-E157,"")</f>
        <v>61</v>
      </c>
      <c r="O157" s="54" t="n">
        <f aca="false">IFERROR(G157-F157,"")</f>
        <v>5</v>
      </c>
      <c r="P157" s="56" t="s">
        <v>4717</v>
      </c>
      <c r="Q157" s="56" t="s">
        <v>4248</v>
      </c>
      <c r="R157" s="56" t="s">
        <v>4124</v>
      </c>
      <c r="S157" s="55" t="str">
        <f aca="false">IF(O157&lt;=0,"On Time","Delayed")</f>
        <v>Delayed</v>
      </c>
      <c r="T157" s="55" t="n">
        <f aca="false">IF(H157=0,0,ROUND(I157/H157*100,2))</f>
        <v>100</v>
      </c>
      <c r="U157" s="55" t="str">
        <f aca="false">TEXT(E157,"yyyy-mm")</f>
        <v>2022-03</v>
      </c>
    </row>
    <row r="158" customFormat="false" ht="15" hidden="false" customHeight="true" outlineLevel="0" collapsed="false">
      <c r="A158" s="52" t="s">
        <v>4718</v>
      </c>
      <c r="B158" s="52" t="s">
        <v>4719</v>
      </c>
      <c r="C158" s="52" t="s">
        <v>3319</v>
      </c>
      <c r="D158" s="52" t="s">
        <v>4720</v>
      </c>
      <c r="E158" s="52" t="s">
        <v>994</v>
      </c>
      <c r="F158" s="52" t="s">
        <v>3271</v>
      </c>
      <c r="G158" s="52" t="s">
        <v>1181</v>
      </c>
      <c r="H158" s="52" t="n">
        <v>2580</v>
      </c>
      <c r="I158" s="52" t="n">
        <v>2580</v>
      </c>
      <c r="J158" s="52" t="n">
        <v>58.91</v>
      </c>
      <c r="K158" s="54" t="n">
        <f aca="false">ROUND(H158*J158,2)</f>
        <v>151987.8</v>
      </c>
      <c r="L158" s="52" t="s">
        <v>4061</v>
      </c>
      <c r="M158" s="52" t="s">
        <v>4081</v>
      </c>
      <c r="N158" s="54" t="n">
        <f aca="false">IFERROR(G158-E158,"")</f>
        <v>54</v>
      </c>
      <c r="O158" s="54" t="n">
        <f aca="false">IFERROR(G158-F158,"")</f>
        <v>4</v>
      </c>
      <c r="P158" s="52" t="s">
        <v>4721</v>
      </c>
      <c r="Q158" s="52" t="s">
        <v>4058</v>
      </c>
      <c r="R158" s="52" t="s">
        <v>4070</v>
      </c>
      <c r="S158" s="55" t="str">
        <f aca="false">IF(O158&lt;=0,"On Time","Delayed")</f>
        <v>Delayed</v>
      </c>
      <c r="T158" s="55" t="n">
        <f aca="false">IF(H158=0,0,ROUND(I158/H158*100,2))</f>
        <v>100</v>
      </c>
      <c r="U158" s="55" t="str">
        <f aca="false">TEXT(E158,"yyyy-mm")</f>
        <v>2023-10</v>
      </c>
    </row>
    <row r="159" customFormat="false" ht="15" hidden="false" customHeight="true" outlineLevel="0" collapsed="false">
      <c r="A159" s="56" t="s">
        <v>4722</v>
      </c>
      <c r="B159" s="56" t="s">
        <v>4582</v>
      </c>
      <c r="C159" s="56" t="s">
        <v>4723</v>
      </c>
      <c r="D159" s="56" t="s">
        <v>4724</v>
      </c>
      <c r="E159" s="56" t="s">
        <v>1926</v>
      </c>
      <c r="F159" s="56" t="s">
        <v>2924</v>
      </c>
      <c r="G159" s="56" t="s">
        <v>931</v>
      </c>
      <c r="H159" s="56" t="n">
        <v>3429</v>
      </c>
      <c r="I159" s="56" t="n">
        <v>668</v>
      </c>
      <c r="J159" s="56" t="n">
        <v>294.33</v>
      </c>
      <c r="K159" s="54" t="n">
        <f aca="false">ROUND(H159*J159,2)</f>
        <v>1009257.57</v>
      </c>
      <c r="L159" s="56" t="s">
        <v>4084</v>
      </c>
      <c r="M159" s="56" t="s">
        <v>332</v>
      </c>
      <c r="N159" s="54" t="n">
        <f aca="false">IFERROR(G159-E159,"")</f>
        <v>59</v>
      </c>
      <c r="O159" s="54" t="n">
        <f aca="false">IFERROR(G159-F159,"")</f>
        <v>5</v>
      </c>
      <c r="P159" s="56" t="s">
        <v>4725</v>
      </c>
      <c r="Q159" s="56" t="s">
        <v>4154</v>
      </c>
      <c r="R159" s="56" t="s">
        <v>100</v>
      </c>
      <c r="S159" s="55" t="str">
        <f aca="false">IF(O159&lt;=0,"On Time","Delayed")</f>
        <v>Delayed</v>
      </c>
      <c r="T159" s="55" t="n">
        <f aca="false">IF(H159=0,0,ROUND(I159/H159*100,2))</f>
        <v>19.48</v>
      </c>
      <c r="U159" s="55" t="str">
        <f aca="false">TEXT(E159,"yyyy-mm")</f>
        <v>2023-01</v>
      </c>
    </row>
    <row r="160" customFormat="false" ht="15" hidden="false" customHeight="true" outlineLevel="0" collapsed="false">
      <c r="A160" s="52" t="s">
        <v>4726</v>
      </c>
      <c r="B160" s="52" t="s">
        <v>4727</v>
      </c>
      <c r="C160" s="52" t="s">
        <v>840</v>
      </c>
      <c r="D160" s="52" t="s">
        <v>2591</v>
      </c>
      <c r="E160" s="52" t="s">
        <v>750</v>
      </c>
      <c r="F160" s="52" t="s">
        <v>1014</v>
      </c>
      <c r="G160" s="52" t="s">
        <v>905</v>
      </c>
      <c r="H160" s="52" t="n">
        <v>3517</v>
      </c>
      <c r="I160" s="52" t="n">
        <v>1390</v>
      </c>
      <c r="J160" s="52" t="n">
        <v>161.43</v>
      </c>
      <c r="K160" s="54" t="n">
        <f aca="false">ROUND(H160*J160,2)</f>
        <v>567749.31</v>
      </c>
      <c r="L160" s="52" t="s">
        <v>4084</v>
      </c>
      <c r="M160" s="52" t="s">
        <v>4062</v>
      </c>
      <c r="N160" s="54" t="n">
        <f aca="false">IFERROR(G160-E160,"")</f>
        <v>63</v>
      </c>
      <c r="O160" s="54" t="n">
        <f aca="false">IFERROR(G160-F160,"")</f>
        <v>7</v>
      </c>
      <c r="P160" s="52" t="s">
        <v>4728</v>
      </c>
      <c r="Q160" s="52" t="s">
        <v>4248</v>
      </c>
      <c r="R160" s="52" t="s">
        <v>4087</v>
      </c>
      <c r="S160" s="55" t="str">
        <f aca="false">IF(O160&lt;=0,"On Time","Delayed")</f>
        <v>Delayed</v>
      </c>
      <c r="T160" s="55" t="n">
        <f aca="false">IF(H160=0,0,ROUND(I160/H160*100,2))</f>
        <v>39.52</v>
      </c>
      <c r="U160" s="55" t="str">
        <f aca="false">TEXT(E160,"yyyy-mm")</f>
        <v>2024-10</v>
      </c>
    </row>
    <row r="161" customFormat="false" ht="15" hidden="false" customHeight="true" outlineLevel="0" collapsed="false">
      <c r="A161" s="56" t="s">
        <v>4729</v>
      </c>
      <c r="B161" s="56" t="s">
        <v>4730</v>
      </c>
      <c r="C161" s="56" t="s">
        <v>4731</v>
      </c>
      <c r="D161" s="56" t="s">
        <v>4418</v>
      </c>
      <c r="E161" s="56" t="s">
        <v>3941</v>
      </c>
      <c r="F161" s="56" t="s">
        <v>2836</v>
      </c>
      <c r="G161" s="56" t="s">
        <v>1404</v>
      </c>
      <c r="H161" s="56" t="n">
        <v>1485</v>
      </c>
      <c r="I161" s="56" t="n">
        <v>1485</v>
      </c>
      <c r="J161" s="56" t="n">
        <v>246.42</v>
      </c>
      <c r="K161" s="54" t="n">
        <f aca="false">ROUND(H161*J161,2)</f>
        <v>365933.7</v>
      </c>
      <c r="L161" s="56" t="s">
        <v>4067</v>
      </c>
      <c r="M161" s="56" t="s">
        <v>4081</v>
      </c>
      <c r="N161" s="54" t="n">
        <f aca="false">IFERROR(G161-E161,"")</f>
        <v>49</v>
      </c>
      <c r="O161" s="54" t="n">
        <f aca="false">IFERROR(G161-F161,"")</f>
        <v>-2</v>
      </c>
      <c r="P161" s="56" t="s">
        <v>4732</v>
      </c>
      <c r="Q161" s="56" t="s">
        <v>4164</v>
      </c>
      <c r="R161" s="56" t="s">
        <v>4124</v>
      </c>
      <c r="S161" s="55" t="str">
        <f aca="false">IF(O161&lt;=0,"On Time","Delayed")</f>
        <v>On Time</v>
      </c>
      <c r="T161" s="55" t="n">
        <f aca="false">IF(H161=0,0,ROUND(I161/H161*100,2))</f>
        <v>100</v>
      </c>
      <c r="U161" s="55" t="str">
        <f aca="false">TEXT(E161,"yyyy-mm")</f>
        <v>2023-06</v>
      </c>
    </row>
    <row r="162" customFormat="false" ht="15" hidden="false" customHeight="true" outlineLevel="0" collapsed="false">
      <c r="A162" s="52" t="s">
        <v>4733</v>
      </c>
      <c r="B162" s="52" t="s">
        <v>4734</v>
      </c>
      <c r="C162" s="52" t="s">
        <v>555</v>
      </c>
      <c r="D162" s="52" t="s">
        <v>548</v>
      </c>
      <c r="E162" s="52" t="s">
        <v>2796</v>
      </c>
      <c r="F162" s="52" t="s">
        <v>3232</v>
      </c>
      <c r="G162" s="52" t="s">
        <v>1953</v>
      </c>
      <c r="H162" s="52" t="n">
        <v>4130</v>
      </c>
      <c r="I162" s="52" t="n">
        <v>4130</v>
      </c>
      <c r="J162" s="52" t="n">
        <v>162.13</v>
      </c>
      <c r="K162" s="54" t="n">
        <f aca="false">ROUND(H162*J162,2)</f>
        <v>669596.9</v>
      </c>
      <c r="L162" s="52" t="s">
        <v>4084</v>
      </c>
      <c r="M162" s="52" t="s">
        <v>4056</v>
      </c>
      <c r="N162" s="54" t="n">
        <f aca="false">IFERROR(G162-E162,"")</f>
        <v>63</v>
      </c>
      <c r="O162" s="54" t="n">
        <f aca="false">IFERROR(G162-F162,"")</f>
        <v>13</v>
      </c>
      <c r="P162" s="52" t="s">
        <v>4735</v>
      </c>
      <c r="Q162" s="52" t="s">
        <v>4242</v>
      </c>
      <c r="R162" s="52" t="s">
        <v>4087</v>
      </c>
      <c r="S162" s="55" t="str">
        <f aca="false">IF(O162&lt;=0,"On Time","Delayed")</f>
        <v>Delayed</v>
      </c>
      <c r="T162" s="55" t="n">
        <f aca="false">IF(H162=0,0,ROUND(I162/H162*100,2))</f>
        <v>100</v>
      </c>
      <c r="U162" s="55" t="str">
        <f aca="false">TEXT(E162,"yyyy-mm")</f>
        <v>2022-08</v>
      </c>
    </row>
    <row r="163" customFormat="false" ht="15" hidden="false" customHeight="true" outlineLevel="0" collapsed="false">
      <c r="A163" s="56" t="s">
        <v>4736</v>
      </c>
      <c r="B163" s="56" t="s">
        <v>4737</v>
      </c>
      <c r="C163" s="56" t="s">
        <v>2463</v>
      </c>
      <c r="D163" s="56" t="s">
        <v>2828</v>
      </c>
      <c r="E163" s="56" t="s">
        <v>1081</v>
      </c>
      <c r="F163" s="56" t="s">
        <v>4216</v>
      </c>
      <c r="G163" s="56" t="s">
        <v>4627</v>
      </c>
      <c r="H163" s="56" t="n">
        <v>4701</v>
      </c>
      <c r="I163" s="56" t="n">
        <v>4701</v>
      </c>
      <c r="J163" s="56" t="n">
        <v>475.35</v>
      </c>
      <c r="K163" s="54" t="n">
        <f aca="false">ROUND(H163*J163,2)</f>
        <v>2234620.35</v>
      </c>
      <c r="L163" s="56" t="s">
        <v>4061</v>
      </c>
      <c r="M163" s="56" t="s">
        <v>4081</v>
      </c>
      <c r="N163" s="54" t="n">
        <f aca="false">IFERROR(G163-E163,"")</f>
        <v>14</v>
      </c>
      <c r="O163" s="54" t="n">
        <f aca="false">IFERROR(G163-F163,"")</f>
        <v>8</v>
      </c>
      <c r="P163" s="56" t="s">
        <v>4738</v>
      </c>
      <c r="Q163" s="56" t="s">
        <v>4086</v>
      </c>
      <c r="R163" s="56" t="s">
        <v>4087</v>
      </c>
      <c r="S163" s="55" t="str">
        <f aca="false">IF(O163&lt;=0,"On Time","Delayed")</f>
        <v>Delayed</v>
      </c>
      <c r="T163" s="55" t="n">
        <f aca="false">IF(H163=0,0,ROUND(I163/H163*100,2))</f>
        <v>100</v>
      </c>
      <c r="U163" s="55" t="str">
        <f aca="false">TEXT(E163,"yyyy-mm")</f>
        <v>2024-02</v>
      </c>
    </row>
    <row r="164" customFormat="false" ht="15" hidden="false" customHeight="true" outlineLevel="0" collapsed="false">
      <c r="A164" s="52" t="s">
        <v>4739</v>
      </c>
      <c r="B164" s="52" t="s">
        <v>4740</v>
      </c>
      <c r="C164" s="52" t="s">
        <v>3629</v>
      </c>
      <c r="D164" s="52" t="s">
        <v>432</v>
      </c>
      <c r="E164" s="52" t="s">
        <v>1586</v>
      </c>
      <c r="F164" s="52" t="s">
        <v>1658</v>
      </c>
      <c r="G164" s="52" t="s">
        <v>3735</v>
      </c>
      <c r="H164" s="52" t="n">
        <v>3000</v>
      </c>
      <c r="I164" s="52" t="n">
        <v>3000</v>
      </c>
      <c r="J164" s="52" t="n">
        <v>34.8</v>
      </c>
      <c r="K164" s="54" t="n">
        <f aca="false">ROUND(H164*J164,2)</f>
        <v>104400</v>
      </c>
      <c r="L164" s="52" t="s">
        <v>4067</v>
      </c>
      <c r="M164" s="52" t="s">
        <v>4056</v>
      </c>
      <c r="N164" s="54" t="n">
        <f aca="false">IFERROR(G164-E164,"")</f>
        <v>40</v>
      </c>
      <c r="O164" s="54" t="n">
        <f aca="false">IFERROR(G164-F164,"")</f>
        <v>12</v>
      </c>
      <c r="P164" s="52" t="s">
        <v>4741</v>
      </c>
      <c r="Q164" s="52" t="s">
        <v>4064</v>
      </c>
      <c r="R164" s="52" t="s">
        <v>4087</v>
      </c>
      <c r="S164" s="55" t="str">
        <f aca="false">IF(O164&lt;=0,"On Time","Delayed")</f>
        <v>Delayed</v>
      </c>
      <c r="T164" s="55" t="n">
        <f aca="false">IF(H164=0,0,ROUND(I164/H164*100,2))</f>
        <v>100</v>
      </c>
      <c r="U164" s="55" t="str">
        <f aca="false">TEXT(E164,"yyyy-mm")</f>
        <v>2022-12</v>
      </c>
    </row>
    <row r="165" customFormat="false" ht="15" hidden="false" customHeight="true" outlineLevel="0" collapsed="false">
      <c r="A165" s="56" t="s">
        <v>4742</v>
      </c>
      <c r="B165" s="56" t="s">
        <v>4276</v>
      </c>
      <c r="C165" s="56" t="s">
        <v>4743</v>
      </c>
      <c r="D165" s="56" t="s">
        <v>3315</v>
      </c>
      <c r="E165" s="56" t="s">
        <v>3807</v>
      </c>
      <c r="F165" s="56" t="s">
        <v>3373</v>
      </c>
      <c r="G165" s="56" t="s">
        <v>4196</v>
      </c>
      <c r="H165" s="56" t="n">
        <v>2473</v>
      </c>
      <c r="I165" s="56" t="n">
        <v>1274</v>
      </c>
      <c r="J165" s="56" t="n">
        <v>544.62</v>
      </c>
      <c r="K165" s="54" t="n">
        <f aca="false">ROUND(H165*J165,2)</f>
        <v>1346845.26</v>
      </c>
      <c r="L165" s="56" t="s">
        <v>4067</v>
      </c>
      <c r="M165" s="56" t="s">
        <v>4078</v>
      </c>
      <c r="N165" s="54" t="n">
        <f aca="false">IFERROR(G165-E165,"")</f>
        <v>51</v>
      </c>
      <c r="O165" s="54" t="n">
        <f aca="false">IFERROR(G165-F165,"")</f>
        <v>1</v>
      </c>
      <c r="P165" s="56" t="s">
        <v>4744</v>
      </c>
      <c r="Q165" s="56" t="s">
        <v>4132</v>
      </c>
      <c r="R165" s="56" t="s">
        <v>100</v>
      </c>
      <c r="S165" s="55" t="str">
        <f aca="false">IF(O165&lt;=0,"On Time","Delayed")</f>
        <v>Delayed</v>
      </c>
      <c r="T165" s="55" t="n">
        <f aca="false">IF(H165=0,0,ROUND(I165/H165*100,2))</f>
        <v>51.52</v>
      </c>
      <c r="U165" s="55" t="str">
        <f aca="false">TEXT(E165,"yyyy-mm")</f>
        <v>2023-07</v>
      </c>
    </row>
    <row r="166" customFormat="false" ht="15" hidden="false" customHeight="true" outlineLevel="0" collapsed="false">
      <c r="A166" s="52" t="s">
        <v>4745</v>
      </c>
      <c r="B166" s="52" t="s">
        <v>4746</v>
      </c>
      <c r="C166" s="52" t="s">
        <v>2312</v>
      </c>
      <c r="D166" s="52" t="s">
        <v>4747</v>
      </c>
      <c r="E166" s="52" t="s">
        <v>3119</v>
      </c>
      <c r="F166" s="52" t="s">
        <v>4183</v>
      </c>
      <c r="G166" s="52" t="s">
        <v>3650</v>
      </c>
      <c r="H166" s="52" t="n">
        <v>253</v>
      </c>
      <c r="I166" s="52" t="n">
        <v>253</v>
      </c>
      <c r="J166" s="52" t="n">
        <v>45.75</v>
      </c>
      <c r="K166" s="54" t="n">
        <f aca="false">ROUND(H166*J166,2)</f>
        <v>11574.75</v>
      </c>
      <c r="L166" s="52" t="s">
        <v>4061</v>
      </c>
      <c r="M166" s="52" t="s">
        <v>4078</v>
      </c>
      <c r="N166" s="54" t="n">
        <f aca="false">IFERROR(G166-E166,"")</f>
        <v>55</v>
      </c>
      <c r="O166" s="54" t="n">
        <f aca="false">IFERROR(G166-F166,"")</f>
        <v>-2</v>
      </c>
      <c r="P166" s="52" t="s">
        <v>4748</v>
      </c>
      <c r="Q166" s="52" t="s">
        <v>4080</v>
      </c>
      <c r="R166" s="52" t="s">
        <v>4070</v>
      </c>
      <c r="S166" s="55" t="str">
        <f aca="false">IF(O166&lt;=0,"On Time","Delayed")</f>
        <v>On Time</v>
      </c>
      <c r="T166" s="55" t="n">
        <f aca="false">IF(H166=0,0,ROUND(I166/H166*100,2))</f>
        <v>100</v>
      </c>
      <c r="U166" s="55" t="str">
        <f aca="false">TEXT(E166,"yyyy-mm")</f>
        <v>2023-12</v>
      </c>
    </row>
    <row r="167" customFormat="false" ht="15" hidden="false" customHeight="true" outlineLevel="0" collapsed="false">
      <c r="A167" s="56" t="s">
        <v>4749</v>
      </c>
      <c r="B167" s="56" t="s">
        <v>4750</v>
      </c>
      <c r="C167" s="56" t="s">
        <v>4751</v>
      </c>
      <c r="D167" s="56" t="s">
        <v>4752</v>
      </c>
      <c r="E167" s="56" t="s">
        <v>1668</v>
      </c>
      <c r="F167" s="56" t="s">
        <v>2882</v>
      </c>
      <c r="G167" s="56" t="s">
        <v>3562</v>
      </c>
      <c r="H167" s="56" t="n">
        <v>3500</v>
      </c>
      <c r="I167" s="56" t="n">
        <v>3500</v>
      </c>
      <c r="J167" s="56" t="n">
        <v>530.37</v>
      </c>
      <c r="K167" s="54" t="n">
        <f aca="false">ROUND(H167*J167,2)</f>
        <v>1856295</v>
      </c>
      <c r="L167" s="56" t="s">
        <v>4084</v>
      </c>
      <c r="M167" s="56" t="s">
        <v>4056</v>
      </c>
      <c r="N167" s="54" t="n">
        <f aca="false">IFERROR(G167-E167,"")</f>
        <v>40</v>
      </c>
      <c r="O167" s="54" t="n">
        <f aca="false">IFERROR(G167-F167,"")</f>
        <v>5</v>
      </c>
      <c r="P167" s="56" t="s">
        <v>4753</v>
      </c>
      <c r="Q167" s="56" t="s">
        <v>4226</v>
      </c>
      <c r="R167" s="56" t="s">
        <v>4081</v>
      </c>
      <c r="S167" s="55" t="str">
        <f aca="false">IF(O167&lt;=0,"On Time","Delayed")</f>
        <v>Delayed</v>
      </c>
      <c r="T167" s="55" t="n">
        <f aca="false">IF(H167=0,0,ROUND(I167/H167*100,2))</f>
        <v>100</v>
      </c>
      <c r="U167" s="55" t="str">
        <f aca="false">TEXT(E167,"yyyy-mm")</f>
        <v>2024-04</v>
      </c>
    </row>
    <row r="168" customFormat="false" ht="15" hidden="false" customHeight="true" outlineLevel="0" collapsed="false">
      <c r="A168" s="52" t="s">
        <v>4754</v>
      </c>
      <c r="B168" s="52" t="s">
        <v>4755</v>
      </c>
      <c r="C168" s="52" t="s">
        <v>827</v>
      </c>
      <c r="D168" s="52" t="s">
        <v>4756</v>
      </c>
      <c r="E168" s="52" t="s">
        <v>2551</v>
      </c>
      <c r="F168" s="52" t="s">
        <v>2543</v>
      </c>
      <c r="G168" s="52" t="s">
        <v>2932</v>
      </c>
      <c r="H168" s="52" t="n">
        <v>2187</v>
      </c>
      <c r="I168" s="52" t="n">
        <v>2118</v>
      </c>
      <c r="J168" s="52" t="n">
        <v>78.67</v>
      </c>
      <c r="K168" s="54" t="n">
        <f aca="false">ROUND(H168*J168,2)</f>
        <v>172051.29</v>
      </c>
      <c r="L168" s="52" t="s">
        <v>4073</v>
      </c>
      <c r="M168" s="52" t="s">
        <v>4056</v>
      </c>
      <c r="N168" s="54" t="n">
        <f aca="false">IFERROR(G168-E168,"")</f>
        <v>55</v>
      </c>
      <c r="O168" s="54" t="n">
        <f aca="false">IFERROR(G168-F168,"")</f>
        <v>-3</v>
      </c>
      <c r="P168" s="52" t="s">
        <v>4757</v>
      </c>
      <c r="Q168" s="52" t="s">
        <v>4080</v>
      </c>
      <c r="R168" s="52" t="s">
        <v>4124</v>
      </c>
      <c r="S168" s="55" t="str">
        <f aca="false">IF(O168&lt;=0,"On Time","Delayed")</f>
        <v>On Time</v>
      </c>
      <c r="T168" s="55" t="n">
        <f aca="false">IF(H168=0,0,ROUND(I168/H168*100,2))</f>
        <v>96.84</v>
      </c>
      <c r="U168" s="55" t="str">
        <f aca="false">TEXT(E168,"yyyy-mm")</f>
        <v>2022-11</v>
      </c>
    </row>
    <row r="169" customFormat="false" ht="15" hidden="false" customHeight="true" outlineLevel="0" collapsed="false">
      <c r="A169" s="56" t="s">
        <v>4758</v>
      </c>
      <c r="B169" s="56" t="s">
        <v>4759</v>
      </c>
      <c r="C169" s="56" t="s">
        <v>892</v>
      </c>
      <c r="D169" s="56" t="s">
        <v>359</v>
      </c>
      <c r="E169" s="56" t="s">
        <v>2217</v>
      </c>
      <c r="F169" s="56" t="s">
        <v>1242</v>
      </c>
      <c r="G169" s="56" t="s">
        <v>3535</v>
      </c>
      <c r="H169" s="56" t="n">
        <v>461</v>
      </c>
      <c r="I169" s="56" t="n">
        <v>461</v>
      </c>
      <c r="J169" s="56" t="n">
        <v>55.91</v>
      </c>
      <c r="K169" s="54" t="n">
        <f aca="false">ROUND(H169*J169,2)</f>
        <v>25774.51</v>
      </c>
      <c r="L169" s="56" t="s">
        <v>4055</v>
      </c>
      <c r="M169" s="56" t="s">
        <v>4078</v>
      </c>
      <c r="N169" s="54" t="n">
        <f aca="false">IFERROR(G169-E169,"")</f>
        <v>27</v>
      </c>
      <c r="O169" s="54" t="n">
        <f aca="false">IFERROR(G169-F169,"")</f>
        <v>10</v>
      </c>
      <c r="P169" s="56" t="s">
        <v>4760</v>
      </c>
      <c r="Q169" s="56" t="s">
        <v>4154</v>
      </c>
      <c r="R169" s="56" t="s">
        <v>100</v>
      </c>
      <c r="S169" s="55" t="str">
        <f aca="false">IF(O169&lt;=0,"On Time","Delayed")</f>
        <v>Delayed</v>
      </c>
      <c r="T169" s="55" t="n">
        <f aca="false">IF(H169=0,0,ROUND(I169/H169*100,2))</f>
        <v>100</v>
      </c>
      <c r="U169" s="55" t="str">
        <f aca="false">TEXT(E169,"yyyy-mm")</f>
        <v>2023-06</v>
      </c>
    </row>
    <row r="170" customFormat="false" ht="15" hidden="false" customHeight="true" outlineLevel="0" collapsed="false">
      <c r="A170" s="52" t="s">
        <v>4761</v>
      </c>
      <c r="B170" s="52" t="s">
        <v>4762</v>
      </c>
      <c r="C170" s="52" t="s">
        <v>2549</v>
      </c>
      <c r="D170" s="52" t="s">
        <v>1343</v>
      </c>
      <c r="E170" s="52" t="s">
        <v>4763</v>
      </c>
      <c r="F170" s="52" t="s">
        <v>3236</v>
      </c>
      <c r="G170" s="52" t="s">
        <v>2724</v>
      </c>
      <c r="H170" s="52" t="n">
        <v>3306</v>
      </c>
      <c r="I170" s="52" t="n">
        <v>3306</v>
      </c>
      <c r="J170" s="52" t="n">
        <v>71.82</v>
      </c>
      <c r="K170" s="54" t="n">
        <f aca="false">ROUND(H170*J170,2)</f>
        <v>237436.92</v>
      </c>
      <c r="L170" s="52" t="s">
        <v>4061</v>
      </c>
      <c r="M170" s="52" t="s">
        <v>4062</v>
      </c>
      <c r="N170" s="54" t="n">
        <f aca="false">IFERROR(G170-E170,"")</f>
        <v>28</v>
      </c>
      <c r="O170" s="54" t="n">
        <f aca="false">IFERROR(G170-F170,"")</f>
        <v>5</v>
      </c>
      <c r="P170" s="52" t="s">
        <v>4764</v>
      </c>
      <c r="Q170" s="52" t="s">
        <v>4231</v>
      </c>
      <c r="R170" s="52" t="s">
        <v>4124</v>
      </c>
      <c r="S170" s="55" t="str">
        <f aca="false">IF(O170&lt;=0,"On Time","Delayed")</f>
        <v>Delayed</v>
      </c>
      <c r="T170" s="55" t="n">
        <f aca="false">IF(H170=0,0,ROUND(I170/H170*100,2))</f>
        <v>100</v>
      </c>
      <c r="U170" s="55" t="str">
        <f aca="false">TEXT(E170,"yyyy-mm")</f>
        <v>2022-04</v>
      </c>
    </row>
    <row r="171" customFormat="false" ht="15" hidden="false" customHeight="true" outlineLevel="0" collapsed="false">
      <c r="A171" s="56" t="s">
        <v>4765</v>
      </c>
      <c r="B171" s="56" t="s">
        <v>4766</v>
      </c>
      <c r="C171" s="56" t="s">
        <v>4018</v>
      </c>
      <c r="D171" s="56" t="s">
        <v>4767</v>
      </c>
      <c r="E171" s="56" t="s">
        <v>3209</v>
      </c>
      <c r="F171" s="56" t="s">
        <v>4768</v>
      </c>
      <c r="G171" s="56" t="s">
        <v>4768</v>
      </c>
      <c r="H171" s="56" t="n">
        <v>4149</v>
      </c>
      <c r="I171" s="56" t="n">
        <v>4149</v>
      </c>
      <c r="J171" s="56" t="n">
        <v>57.39</v>
      </c>
      <c r="K171" s="54" t="n">
        <f aca="false">ROUND(H171*J171,2)</f>
        <v>238111.11</v>
      </c>
      <c r="L171" s="56" t="s">
        <v>4061</v>
      </c>
      <c r="M171" s="56" t="s">
        <v>4056</v>
      </c>
      <c r="N171" s="54" t="n">
        <f aca="false">IFERROR(G171-E171,"")</f>
        <v>25</v>
      </c>
      <c r="O171" s="54" t="n">
        <f aca="false">IFERROR(G171-F171,"")</f>
        <v>0</v>
      </c>
      <c r="P171" s="56" t="s">
        <v>4769</v>
      </c>
      <c r="Q171" s="56" t="s">
        <v>4080</v>
      </c>
      <c r="R171" s="56" t="s">
        <v>100</v>
      </c>
      <c r="S171" s="55" t="str">
        <f aca="false">IF(O171&lt;=0,"On Time","Delayed")</f>
        <v>On Time</v>
      </c>
      <c r="T171" s="55" t="n">
        <f aca="false">IF(H171=0,0,ROUND(I171/H171*100,2))</f>
        <v>100</v>
      </c>
      <c r="U171" s="55" t="str">
        <f aca="false">TEXT(E171,"yyyy-mm")</f>
        <v>2024-07</v>
      </c>
    </row>
    <row r="172" customFormat="false" ht="15" hidden="false" customHeight="true" outlineLevel="0" collapsed="false">
      <c r="A172" s="52" t="s">
        <v>4770</v>
      </c>
      <c r="B172" s="52" t="s">
        <v>4771</v>
      </c>
      <c r="C172" s="52" t="s">
        <v>4772</v>
      </c>
      <c r="D172" s="52" t="s">
        <v>4631</v>
      </c>
      <c r="E172" s="52" t="s">
        <v>958</v>
      </c>
      <c r="F172" s="52" t="s">
        <v>889</v>
      </c>
      <c r="G172" s="52" t="s">
        <v>1026</v>
      </c>
      <c r="H172" s="52" t="n">
        <v>4635</v>
      </c>
      <c r="I172" s="52" t="n">
        <v>4635</v>
      </c>
      <c r="J172" s="52" t="n">
        <v>309.07</v>
      </c>
      <c r="K172" s="54" t="n">
        <f aca="false">ROUND(H172*J172,2)</f>
        <v>1432539.45</v>
      </c>
      <c r="L172" s="52" t="s">
        <v>4084</v>
      </c>
      <c r="M172" s="52" t="s">
        <v>332</v>
      </c>
      <c r="N172" s="54" t="n">
        <f aca="false">IFERROR(G172-E172,"")</f>
        <v>37</v>
      </c>
      <c r="O172" s="54" t="n">
        <f aca="false">IFERROR(G172-F172,"")</f>
        <v>11</v>
      </c>
      <c r="P172" s="52" t="s">
        <v>4773</v>
      </c>
      <c r="Q172" s="52" t="s">
        <v>4086</v>
      </c>
      <c r="R172" s="52" t="s">
        <v>4124</v>
      </c>
      <c r="S172" s="55" t="str">
        <f aca="false">IF(O172&lt;=0,"On Time","Delayed")</f>
        <v>Delayed</v>
      </c>
      <c r="T172" s="55" t="n">
        <f aca="false">IF(H172=0,0,ROUND(I172/H172*100,2))</f>
        <v>100</v>
      </c>
      <c r="U172" s="55" t="str">
        <f aca="false">TEXT(E172,"yyyy-mm")</f>
        <v>2024-01</v>
      </c>
    </row>
    <row r="173" customFormat="false" ht="15" hidden="false" customHeight="true" outlineLevel="0" collapsed="false">
      <c r="A173" s="56" t="s">
        <v>4774</v>
      </c>
      <c r="B173" s="56" t="s">
        <v>4775</v>
      </c>
      <c r="C173" s="56" t="s">
        <v>4776</v>
      </c>
      <c r="D173" s="56" t="s">
        <v>4777</v>
      </c>
      <c r="E173" s="56" t="s">
        <v>4778</v>
      </c>
      <c r="F173" s="56" t="s">
        <v>1703</v>
      </c>
      <c r="G173" s="56" t="s">
        <v>3305</v>
      </c>
      <c r="H173" s="56" t="n">
        <v>3650</v>
      </c>
      <c r="I173" s="56" t="n">
        <v>3650</v>
      </c>
      <c r="J173" s="56" t="n">
        <v>87.42</v>
      </c>
      <c r="K173" s="54" t="n">
        <f aca="false">ROUND(H173*J173,2)</f>
        <v>319083</v>
      </c>
      <c r="L173" s="56" t="s">
        <v>4073</v>
      </c>
      <c r="M173" s="56" t="s">
        <v>4078</v>
      </c>
      <c r="N173" s="54" t="n">
        <f aca="false">IFERROR(G173-E173,"")</f>
        <v>43</v>
      </c>
      <c r="O173" s="54" t="n">
        <f aca="false">IFERROR(G173-F173,"")</f>
        <v>2</v>
      </c>
      <c r="P173" s="56" t="s">
        <v>4779</v>
      </c>
      <c r="Q173" s="56" t="s">
        <v>4226</v>
      </c>
      <c r="R173" s="56" t="s">
        <v>4070</v>
      </c>
      <c r="S173" s="55" t="str">
        <f aca="false">IF(O173&lt;=0,"On Time","Delayed")</f>
        <v>Delayed</v>
      </c>
      <c r="T173" s="55" t="n">
        <f aca="false">IF(H173=0,0,ROUND(I173/H173*100,2))</f>
        <v>100</v>
      </c>
      <c r="U173" s="55" t="str">
        <f aca="false">TEXT(E173,"yyyy-mm")</f>
        <v>2022-07</v>
      </c>
    </row>
    <row r="174" customFormat="false" ht="15" hidden="false" customHeight="true" outlineLevel="0" collapsed="false">
      <c r="A174" s="52" t="s">
        <v>4780</v>
      </c>
      <c r="B174" s="52" t="s">
        <v>4781</v>
      </c>
      <c r="C174" s="52" t="s">
        <v>4782</v>
      </c>
      <c r="D174" s="52" t="s">
        <v>4783</v>
      </c>
      <c r="E174" s="52" t="s">
        <v>3327</v>
      </c>
      <c r="F174" s="52" t="s">
        <v>1886</v>
      </c>
      <c r="G174" s="52" t="s">
        <v>4784</v>
      </c>
      <c r="H174" s="52" t="n">
        <v>1061</v>
      </c>
      <c r="I174" s="52" t="n">
        <v>1061</v>
      </c>
      <c r="J174" s="52" t="n">
        <v>16.3</v>
      </c>
      <c r="K174" s="54" t="n">
        <f aca="false">ROUND(H174*J174,2)</f>
        <v>17294.3</v>
      </c>
      <c r="L174" s="52" t="s">
        <v>4055</v>
      </c>
      <c r="M174" s="52" t="s">
        <v>4062</v>
      </c>
      <c r="N174" s="54" t="n">
        <f aca="false">IFERROR(G174-E174,"")</f>
        <v>18</v>
      </c>
      <c r="O174" s="54" t="n">
        <f aca="false">IFERROR(G174-F174,"")</f>
        <v>8</v>
      </c>
      <c r="P174" s="52" t="s">
        <v>4785</v>
      </c>
      <c r="Q174" s="52" t="s">
        <v>4154</v>
      </c>
      <c r="R174" s="52" t="s">
        <v>100</v>
      </c>
      <c r="S174" s="55" t="str">
        <f aca="false">IF(O174&lt;=0,"On Time","Delayed")</f>
        <v>Delayed</v>
      </c>
      <c r="T174" s="55" t="n">
        <f aca="false">IF(H174=0,0,ROUND(I174/H174*100,2))</f>
        <v>100</v>
      </c>
      <c r="U174" s="55" t="str">
        <f aca="false">TEXT(E174,"yyyy-mm")</f>
        <v>2022-11</v>
      </c>
    </row>
    <row r="175" customFormat="false" ht="15" hidden="false" customHeight="true" outlineLevel="0" collapsed="false">
      <c r="A175" s="56" t="s">
        <v>4786</v>
      </c>
      <c r="B175" s="56" t="s">
        <v>4787</v>
      </c>
      <c r="C175" s="56" t="s">
        <v>2403</v>
      </c>
      <c r="D175" s="56" t="s">
        <v>4788</v>
      </c>
      <c r="E175" s="56" t="s">
        <v>2253</v>
      </c>
      <c r="F175" s="56" t="s">
        <v>2790</v>
      </c>
      <c r="G175" s="56" t="s">
        <v>916</v>
      </c>
      <c r="H175" s="56" t="n">
        <v>4480</v>
      </c>
      <c r="I175" s="56" t="n">
        <v>4480</v>
      </c>
      <c r="J175" s="56" t="n">
        <v>259.47</v>
      </c>
      <c r="K175" s="54" t="n">
        <f aca="false">ROUND(H175*J175,2)</f>
        <v>1162425.6</v>
      </c>
      <c r="L175" s="56" t="s">
        <v>4073</v>
      </c>
      <c r="M175" s="56" t="s">
        <v>4056</v>
      </c>
      <c r="N175" s="54" t="n">
        <f aca="false">IFERROR(G175-E175,"")</f>
        <v>18</v>
      </c>
      <c r="O175" s="54" t="n">
        <f aca="false">IFERROR(G175-F175,"")</f>
        <v>-2</v>
      </c>
      <c r="P175" s="56" t="s">
        <v>4789</v>
      </c>
      <c r="Q175" s="56" t="s">
        <v>4169</v>
      </c>
      <c r="R175" s="56" t="s">
        <v>4124</v>
      </c>
      <c r="S175" s="55" t="str">
        <f aca="false">IF(O175&lt;=0,"On Time","Delayed")</f>
        <v>On Time</v>
      </c>
      <c r="T175" s="55" t="n">
        <f aca="false">IF(H175=0,0,ROUND(I175/H175*100,2))</f>
        <v>100</v>
      </c>
      <c r="U175" s="55" t="str">
        <f aca="false">TEXT(E175,"yyyy-mm")</f>
        <v>2024-08</v>
      </c>
    </row>
    <row r="176" customFormat="false" ht="15" hidden="false" customHeight="true" outlineLevel="0" collapsed="false">
      <c r="A176" s="52" t="s">
        <v>4790</v>
      </c>
      <c r="B176" s="52" t="s">
        <v>4791</v>
      </c>
      <c r="C176" s="52" t="s">
        <v>2177</v>
      </c>
      <c r="D176" s="52" t="s">
        <v>2034</v>
      </c>
      <c r="E176" s="52" t="s">
        <v>3900</v>
      </c>
      <c r="F176" s="52" t="s">
        <v>3046</v>
      </c>
      <c r="G176" s="52" t="s">
        <v>713</v>
      </c>
      <c r="H176" s="52" t="n">
        <v>2928</v>
      </c>
      <c r="I176" s="52" t="n">
        <v>2928</v>
      </c>
      <c r="J176" s="52" t="n">
        <v>486.96</v>
      </c>
      <c r="K176" s="54" t="n">
        <f aca="false">ROUND(H176*J176,2)</f>
        <v>1425818.88</v>
      </c>
      <c r="L176" s="52" t="s">
        <v>4084</v>
      </c>
      <c r="M176" s="52" t="s">
        <v>4081</v>
      </c>
      <c r="N176" s="54" t="n">
        <f aca="false">IFERROR(G176-E176,"")</f>
        <v>58</v>
      </c>
      <c r="O176" s="54" t="n">
        <f aca="false">IFERROR(G176-F176,"")</f>
        <v>11</v>
      </c>
      <c r="P176" s="52" t="s">
        <v>4792</v>
      </c>
      <c r="Q176" s="52" t="s">
        <v>4185</v>
      </c>
      <c r="R176" s="52" t="s">
        <v>4070</v>
      </c>
      <c r="S176" s="55" t="str">
        <f aca="false">IF(O176&lt;=0,"On Time","Delayed")</f>
        <v>Delayed</v>
      </c>
      <c r="T176" s="55" t="n">
        <f aca="false">IF(H176=0,0,ROUND(I176/H176*100,2))</f>
        <v>100</v>
      </c>
      <c r="U176" s="55" t="str">
        <f aca="false">TEXT(E176,"yyyy-mm")</f>
        <v>2023-08</v>
      </c>
    </row>
    <row r="177" customFormat="false" ht="15" hidden="false" customHeight="true" outlineLevel="0" collapsed="false">
      <c r="A177" s="56" t="s">
        <v>4793</v>
      </c>
      <c r="B177" s="56" t="s">
        <v>4459</v>
      </c>
      <c r="C177" s="56" t="s">
        <v>1666</v>
      </c>
      <c r="D177" s="56" t="s">
        <v>2011</v>
      </c>
      <c r="E177" s="56" t="s">
        <v>3453</v>
      </c>
      <c r="F177" s="56" t="s">
        <v>4616</v>
      </c>
      <c r="G177" s="56" t="s">
        <v>3906</v>
      </c>
      <c r="H177" s="56" t="n">
        <v>339</v>
      </c>
      <c r="I177" s="56" t="n">
        <v>134</v>
      </c>
      <c r="J177" s="56" t="n">
        <v>211.92</v>
      </c>
      <c r="K177" s="54" t="n">
        <f aca="false">ROUND(H177*J177,2)</f>
        <v>71840.88</v>
      </c>
      <c r="L177" s="56" t="s">
        <v>4084</v>
      </c>
      <c r="M177" s="56" t="s">
        <v>4056</v>
      </c>
      <c r="N177" s="54" t="n">
        <f aca="false">IFERROR(G177-E177,"")</f>
        <v>55</v>
      </c>
      <c r="O177" s="54" t="n">
        <f aca="false">IFERROR(G177-F177,"")</f>
        <v>1</v>
      </c>
      <c r="P177" s="56" t="s">
        <v>4794</v>
      </c>
      <c r="Q177" s="56" t="s">
        <v>4248</v>
      </c>
      <c r="R177" s="56" t="s">
        <v>4070</v>
      </c>
      <c r="S177" s="55" t="str">
        <f aca="false">IF(O177&lt;=0,"On Time","Delayed")</f>
        <v>Delayed</v>
      </c>
      <c r="T177" s="55" t="n">
        <f aca="false">IF(H177=0,0,ROUND(I177/H177*100,2))</f>
        <v>39.53</v>
      </c>
      <c r="U177" s="55" t="str">
        <f aca="false">TEXT(E177,"yyyy-mm")</f>
        <v>2024-04</v>
      </c>
    </row>
    <row r="178" customFormat="false" ht="15" hidden="false" customHeight="true" outlineLevel="0" collapsed="false">
      <c r="A178" s="52" t="s">
        <v>4795</v>
      </c>
      <c r="B178" s="52" t="s">
        <v>4796</v>
      </c>
      <c r="C178" s="52" t="s">
        <v>956</v>
      </c>
      <c r="D178" s="52" t="s">
        <v>2531</v>
      </c>
      <c r="E178" s="52" t="s">
        <v>4797</v>
      </c>
      <c r="F178" s="52" t="s">
        <v>1709</v>
      </c>
      <c r="G178" s="52" t="s">
        <v>500</v>
      </c>
      <c r="H178" s="52" t="n">
        <v>4521</v>
      </c>
      <c r="I178" s="52" t="n">
        <v>2980</v>
      </c>
      <c r="J178" s="52" t="n">
        <v>299.62</v>
      </c>
      <c r="K178" s="54" t="n">
        <f aca="false">ROUND(H178*J178,2)</f>
        <v>1354582.02</v>
      </c>
      <c r="L178" s="52" t="s">
        <v>4055</v>
      </c>
      <c r="M178" s="52" t="s">
        <v>4056</v>
      </c>
      <c r="N178" s="54" t="n">
        <f aca="false">IFERROR(G178-E178,"")</f>
        <v>52</v>
      </c>
      <c r="O178" s="54" t="n">
        <f aca="false">IFERROR(G178-F178,"")</f>
        <v>-1</v>
      </c>
      <c r="P178" s="52" t="s">
        <v>4798</v>
      </c>
      <c r="Q178" s="52" t="s">
        <v>4132</v>
      </c>
      <c r="R178" s="52" t="s">
        <v>4081</v>
      </c>
      <c r="S178" s="55" t="str">
        <f aca="false">IF(O178&lt;=0,"On Time","Delayed")</f>
        <v>On Time</v>
      </c>
      <c r="T178" s="55" t="n">
        <f aca="false">IF(H178=0,0,ROUND(I178/H178*100,2))</f>
        <v>65.91</v>
      </c>
      <c r="U178" s="55" t="str">
        <f aca="false">TEXT(E178,"yyyy-mm")</f>
        <v>2022-03</v>
      </c>
    </row>
    <row r="179" customFormat="false" ht="15" hidden="false" customHeight="true" outlineLevel="0" collapsed="false">
      <c r="A179" s="56" t="s">
        <v>4799</v>
      </c>
      <c r="B179" s="56" t="s">
        <v>4800</v>
      </c>
      <c r="C179" s="56" t="s">
        <v>4801</v>
      </c>
      <c r="D179" s="56" t="s">
        <v>2334</v>
      </c>
      <c r="E179" s="56" t="s">
        <v>433</v>
      </c>
      <c r="F179" s="56" t="s">
        <v>1223</v>
      </c>
      <c r="G179" s="56" t="s">
        <v>2489</v>
      </c>
      <c r="H179" s="56" t="n">
        <v>3849</v>
      </c>
      <c r="I179" s="56" t="n">
        <v>3742</v>
      </c>
      <c r="J179" s="56" t="n">
        <v>229.28</v>
      </c>
      <c r="K179" s="54" t="n">
        <f aca="false">ROUND(H179*J179,2)</f>
        <v>882498.72</v>
      </c>
      <c r="L179" s="56" t="s">
        <v>4061</v>
      </c>
      <c r="M179" s="56" t="s">
        <v>4062</v>
      </c>
      <c r="N179" s="54" t="n">
        <f aca="false">IFERROR(G179-E179,"")</f>
        <v>50</v>
      </c>
      <c r="O179" s="54" t="n">
        <f aca="false">IFERROR(G179-F179,"")</f>
        <v>8</v>
      </c>
      <c r="P179" s="56" t="s">
        <v>4802</v>
      </c>
      <c r="Q179" s="56" t="s">
        <v>4242</v>
      </c>
      <c r="R179" s="56" t="s">
        <v>100</v>
      </c>
      <c r="S179" s="55" t="str">
        <f aca="false">IF(O179&lt;=0,"On Time","Delayed")</f>
        <v>Delayed</v>
      </c>
      <c r="T179" s="55" t="n">
        <f aca="false">IF(H179=0,0,ROUND(I179/H179*100,2))</f>
        <v>97.22</v>
      </c>
      <c r="U179" s="55" t="str">
        <f aca="false">TEXT(E179,"yyyy-mm")</f>
        <v>2023-11</v>
      </c>
    </row>
    <row r="180" customFormat="false" ht="15" hidden="false" customHeight="true" outlineLevel="0" collapsed="false">
      <c r="A180" s="52" t="s">
        <v>4803</v>
      </c>
      <c r="B180" s="52" t="s">
        <v>4804</v>
      </c>
      <c r="C180" s="52" t="s">
        <v>4805</v>
      </c>
      <c r="D180" s="52" t="s">
        <v>4806</v>
      </c>
      <c r="E180" s="52" t="s">
        <v>3749</v>
      </c>
      <c r="F180" s="52" t="s">
        <v>4807</v>
      </c>
      <c r="G180" s="52" t="s">
        <v>4021</v>
      </c>
      <c r="H180" s="52" t="n">
        <v>3689</v>
      </c>
      <c r="I180" s="52" t="n">
        <v>3689</v>
      </c>
      <c r="J180" s="52" t="n">
        <v>454.43</v>
      </c>
      <c r="K180" s="54" t="n">
        <f aca="false">ROUND(H180*J180,2)</f>
        <v>1676392.27</v>
      </c>
      <c r="L180" s="52" t="s">
        <v>4067</v>
      </c>
      <c r="M180" s="52" t="s">
        <v>4081</v>
      </c>
      <c r="N180" s="54" t="n">
        <f aca="false">IFERROR(G180-E180,"")</f>
        <v>58</v>
      </c>
      <c r="O180" s="54" t="n">
        <f aca="false">IFERROR(G180-F180,"")</f>
        <v>10</v>
      </c>
      <c r="P180" s="52" t="s">
        <v>4808</v>
      </c>
      <c r="Q180" s="52" t="s">
        <v>4132</v>
      </c>
      <c r="R180" s="52" t="s">
        <v>4081</v>
      </c>
      <c r="S180" s="55" t="str">
        <f aca="false">IF(O180&lt;=0,"On Time","Delayed")</f>
        <v>Delayed</v>
      </c>
      <c r="T180" s="55" t="n">
        <f aca="false">IF(H180=0,0,ROUND(I180/H180*100,2))</f>
        <v>100</v>
      </c>
      <c r="U180" s="55" t="str">
        <f aca="false">TEXT(E180,"yyyy-mm")</f>
        <v>2024-06</v>
      </c>
    </row>
    <row r="181" customFormat="false" ht="15" hidden="false" customHeight="true" outlineLevel="0" collapsed="false">
      <c r="A181" s="56" t="s">
        <v>4809</v>
      </c>
      <c r="B181" s="56" t="s">
        <v>4195</v>
      </c>
      <c r="C181" s="56" t="s">
        <v>3580</v>
      </c>
      <c r="D181" s="56" t="s">
        <v>3266</v>
      </c>
      <c r="E181" s="56" t="s">
        <v>4810</v>
      </c>
      <c r="F181" s="56" t="s">
        <v>1097</v>
      </c>
      <c r="G181" s="56" t="s">
        <v>4158</v>
      </c>
      <c r="H181" s="56" t="n">
        <v>3260</v>
      </c>
      <c r="I181" s="56" t="n">
        <v>3260</v>
      </c>
      <c r="J181" s="56" t="n">
        <v>42.07</v>
      </c>
      <c r="K181" s="54" t="n">
        <f aca="false">ROUND(H181*J181,2)</f>
        <v>137148.2</v>
      </c>
      <c r="L181" s="56" t="s">
        <v>4055</v>
      </c>
      <c r="M181" s="56" t="s">
        <v>4056</v>
      </c>
      <c r="N181" s="54" t="n">
        <f aca="false">IFERROR(G181-E181,"")</f>
        <v>27</v>
      </c>
      <c r="O181" s="54" t="n">
        <f aca="false">IFERROR(G181-F181,"")</f>
        <v>9</v>
      </c>
      <c r="P181" s="56" t="s">
        <v>4811</v>
      </c>
      <c r="Q181" s="56" t="s">
        <v>4154</v>
      </c>
      <c r="R181" s="56" t="s">
        <v>4081</v>
      </c>
      <c r="S181" s="55" t="str">
        <f aca="false">IF(O181&lt;=0,"On Time","Delayed")</f>
        <v>Delayed</v>
      </c>
      <c r="T181" s="55" t="n">
        <f aca="false">IF(H181=0,0,ROUND(I181/H181*100,2))</f>
        <v>100</v>
      </c>
      <c r="U181" s="55" t="str">
        <f aca="false">TEXT(E181,"yyyy-mm")</f>
        <v>2024-01</v>
      </c>
    </row>
    <row r="182" customFormat="false" ht="15" hidden="false" customHeight="true" outlineLevel="0" collapsed="false">
      <c r="A182" s="52" t="s">
        <v>4812</v>
      </c>
      <c r="B182" s="52" t="s">
        <v>4813</v>
      </c>
      <c r="C182" s="52" t="s">
        <v>4814</v>
      </c>
      <c r="D182" s="52" t="s">
        <v>4815</v>
      </c>
      <c r="E182" s="52" t="s">
        <v>557</v>
      </c>
      <c r="F182" s="52" t="s">
        <v>600</v>
      </c>
      <c r="G182" s="52" t="s">
        <v>1315</v>
      </c>
      <c r="H182" s="52" t="n">
        <v>1556</v>
      </c>
      <c r="I182" s="52" t="n">
        <v>1556</v>
      </c>
      <c r="J182" s="52" t="n">
        <v>172.79</v>
      </c>
      <c r="K182" s="54" t="n">
        <f aca="false">ROUND(H182*J182,2)</f>
        <v>268861.24</v>
      </c>
      <c r="L182" s="52" t="s">
        <v>4084</v>
      </c>
      <c r="M182" s="52" t="s">
        <v>4081</v>
      </c>
      <c r="N182" s="54" t="n">
        <f aca="false">IFERROR(G182-E182,"")</f>
        <v>68</v>
      </c>
      <c r="O182" s="54" t="n">
        <f aca="false">IFERROR(G182-F182,"")</f>
        <v>14</v>
      </c>
      <c r="P182" s="52" t="s">
        <v>4816</v>
      </c>
      <c r="Q182" s="52" t="s">
        <v>4064</v>
      </c>
      <c r="R182" s="52" t="s">
        <v>4124</v>
      </c>
      <c r="S182" s="55" t="str">
        <f aca="false">IF(O182&lt;=0,"On Time","Delayed")</f>
        <v>Delayed</v>
      </c>
      <c r="T182" s="55" t="n">
        <f aca="false">IF(H182=0,0,ROUND(I182/H182*100,2))</f>
        <v>100</v>
      </c>
      <c r="U182" s="55" t="str">
        <f aca="false">TEXT(E182,"yyyy-mm")</f>
        <v>2022-04</v>
      </c>
    </row>
    <row r="183" customFormat="false" ht="15" hidden="false" customHeight="true" outlineLevel="0" collapsed="false">
      <c r="A183" s="56" t="s">
        <v>4817</v>
      </c>
      <c r="B183" s="56" t="s">
        <v>4609</v>
      </c>
      <c r="C183" s="56" t="s">
        <v>4818</v>
      </c>
      <c r="D183" s="56" t="s">
        <v>1363</v>
      </c>
      <c r="E183" s="56" t="s">
        <v>2988</v>
      </c>
      <c r="F183" s="56" t="s">
        <v>989</v>
      </c>
      <c r="G183" s="56" t="s">
        <v>2120</v>
      </c>
      <c r="H183" s="56" t="n">
        <v>3697</v>
      </c>
      <c r="I183" s="56" t="n">
        <v>3697</v>
      </c>
      <c r="J183" s="56" t="n">
        <v>559.55</v>
      </c>
      <c r="K183" s="54" t="n">
        <f aca="false">ROUND(H183*J183,2)</f>
        <v>2068656.35</v>
      </c>
      <c r="L183" s="56" t="s">
        <v>4073</v>
      </c>
      <c r="M183" s="56" t="s">
        <v>4078</v>
      </c>
      <c r="N183" s="54" t="n">
        <f aca="false">IFERROR(G183-E183,"")</f>
        <v>69</v>
      </c>
      <c r="O183" s="54" t="n">
        <f aca="false">IFERROR(G183-F183,"")</f>
        <v>14</v>
      </c>
      <c r="P183" s="56" t="s">
        <v>4819</v>
      </c>
      <c r="Q183" s="56" t="s">
        <v>4226</v>
      </c>
      <c r="R183" s="56" t="s">
        <v>4124</v>
      </c>
      <c r="S183" s="55" t="str">
        <f aca="false">IF(O183&lt;=0,"On Time","Delayed")</f>
        <v>Delayed</v>
      </c>
      <c r="T183" s="55" t="n">
        <f aca="false">IF(H183=0,0,ROUND(I183/H183*100,2))</f>
        <v>100</v>
      </c>
      <c r="U183" s="55" t="str">
        <f aca="false">TEXT(E183,"yyyy-mm")</f>
        <v>2023-02</v>
      </c>
    </row>
    <row r="184" customFormat="false" ht="15" hidden="false" customHeight="true" outlineLevel="0" collapsed="false">
      <c r="A184" s="52" t="s">
        <v>4820</v>
      </c>
      <c r="B184" s="52" t="s">
        <v>4821</v>
      </c>
      <c r="C184" s="52" t="s">
        <v>3106</v>
      </c>
      <c r="D184" s="52" t="s">
        <v>1299</v>
      </c>
      <c r="E184" s="52" t="s">
        <v>3750</v>
      </c>
      <c r="F184" s="52" t="s">
        <v>772</v>
      </c>
      <c r="G184" s="52" t="s">
        <v>1136</v>
      </c>
      <c r="H184" s="52" t="n">
        <v>558</v>
      </c>
      <c r="I184" s="52" t="n">
        <v>558</v>
      </c>
      <c r="J184" s="52" t="n">
        <v>387.44</v>
      </c>
      <c r="K184" s="54" t="n">
        <f aca="false">ROUND(H184*J184,2)</f>
        <v>216191.52</v>
      </c>
      <c r="L184" s="52" t="s">
        <v>4067</v>
      </c>
      <c r="M184" s="52" t="s">
        <v>4078</v>
      </c>
      <c r="N184" s="54" t="n">
        <f aca="false">IFERROR(G184-E184,"")</f>
        <v>34</v>
      </c>
      <c r="O184" s="54" t="n">
        <f aca="false">IFERROR(G184-F184,"")</f>
        <v>7</v>
      </c>
      <c r="P184" s="52" t="s">
        <v>4822</v>
      </c>
      <c r="Q184" s="52" t="s">
        <v>4269</v>
      </c>
      <c r="R184" s="52" t="s">
        <v>4081</v>
      </c>
      <c r="S184" s="55" t="str">
        <f aca="false">IF(O184&lt;=0,"On Time","Delayed")</f>
        <v>Delayed</v>
      </c>
      <c r="T184" s="55" t="n">
        <f aca="false">IF(H184=0,0,ROUND(I184/H184*100,2))</f>
        <v>100</v>
      </c>
      <c r="U184" s="55" t="str">
        <f aca="false">TEXT(E184,"yyyy-mm")</f>
        <v>2024-06</v>
      </c>
    </row>
    <row r="185" customFormat="false" ht="15" hidden="false" customHeight="true" outlineLevel="0" collapsed="false">
      <c r="A185" s="56" t="s">
        <v>4823</v>
      </c>
      <c r="B185" s="56" t="s">
        <v>4317</v>
      </c>
      <c r="C185" s="56" t="s">
        <v>2597</v>
      </c>
      <c r="D185" s="56" t="s">
        <v>4824</v>
      </c>
      <c r="E185" s="56" t="s">
        <v>2465</v>
      </c>
      <c r="F185" s="56" t="s">
        <v>1902</v>
      </c>
      <c r="G185" s="56" t="s">
        <v>601</v>
      </c>
      <c r="H185" s="56" t="n">
        <v>323</v>
      </c>
      <c r="I185" s="56" t="n">
        <v>323</v>
      </c>
      <c r="J185" s="56" t="n">
        <v>173.23</v>
      </c>
      <c r="K185" s="54" t="n">
        <f aca="false">ROUND(H185*J185,2)</f>
        <v>55953.29</v>
      </c>
      <c r="L185" s="56" t="s">
        <v>4084</v>
      </c>
      <c r="M185" s="56" t="s">
        <v>4056</v>
      </c>
      <c r="N185" s="54" t="n">
        <f aca="false">IFERROR(G185-E185,"")</f>
        <v>24</v>
      </c>
      <c r="O185" s="54" t="n">
        <f aca="false">IFERROR(G185-F185,"")</f>
        <v>7</v>
      </c>
      <c r="P185" s="56" t="s">
        <v>4825</v>
      </c>
      <c r="Q185" s="56" t="s">
        <v>4185</v>
      </c>
      <c r="R185" s="56" t="s">
        <v>4070</v>
      </c>
      <c r="S185" s="55" t="str">
        <f aca="false">IF(O185&lt;=0,"On Time","Delayed")</f>
        <v>Delayed</v>
      </c>
      <c r="T185" s="55" t="n">
        <f aca="false">IF(H185=0,0,ROUND(I185/H185*100,2))</f>
        <v>100</v>
      </c>
      <c r="U185" s="55" t="str">
        <f aca="false">TEXT(E185,"yyyy-mm")</f>
        <v>2022-05</v>
      </c>
    </row>
    <row r="186" customFormat="false" ht="15" hidden="false" customHeight="true" outlineLevel="0" collapsed="false">
      <c r="A186" s="52" t="s">
        <v>4826</v>
      </c>
      <c r="B186" s="52" t="s">
        <v>4827</v>
      </c>
      <c r="C186" s="52" t="s">
        <v>2965</v>
      </c>
      <c r="D186" s="52" t="s">
        <v>3073</v>
      </c>
      <c r="E186" s="52" t="s">
        <v>2985</v>
      </c>
      <c r="F186" s="52" t="s">
        <v>3941</v>
      </c>
      <c r="G186" s="52" t="s">
        <v>2217</v>
      </c>
      <c r="H186" s="52" t="n">
        <v>4167</v>
      </c>
      <c r="I186" s="52" t="n">
        <v>4167</v>
      </c>
      <c r="J186" s="52" t="n">
        <v>236.45</v>
      </c>
      <c r="K186" s="54" t="n">
        <f aca="false">ROUND(H186*J186,2)</f>
        <v>985287.15</v>
      </c>
      <c r="L186" s="52" t="s">
        <v>4067</v>
      </c>
      <c r="M186" s="52" t="s">
        <v>4062</v>
      </c>
      <c r="N186" s="54" t="n">
        <f aca="false">IFERROR(G186-E186,"")</f>
        <v>41</v>
      </c>
      <c r="O186" s="54" t="n">
        <f aca="false">IFERROR(G186-F186,"")</f>
        <v>8</v>
      </c>
      <c r="P186" s="52" t="s">
        <v>4828</v>
      </c>
      <c r="Q186" s="52" t="s">
        <v>4080</v>
      </c>
      <c r="R186" s="52" t="s">
        <v>4070</v>
      </c>
      <c r="S186" s="55" t="str">
        <f aca="false">IF(O186&lt;=0,"On Time","Delayed")</f>
        <v>Delayed</v>
      </c>
      <c r="T186" s="55" t="n">
        <f aca="false">IF(H186=0,0,ROUND(I186/H186*100,2))</f>
        <v>100</v>
      </c>
      <c r="U186" s="55" t="str">
        <f aca="false">TEXT(E186,"yyyy-mm")</f>
        <v>2023-05</v>
      </c>
    </row>
    <row r="187" customFormat="false" ht="15" hidden="false" customHeight="true" outlineLevel="0" collapsed="false">
      <c r="A187" s="56" t="s">
        <v>4829</v>
      </c>
      <c r="B187" s="56" t="s">
        <v>4115</v>
      </c>
      <c r="C187" s="56" t="s">
        <v>2637</v>
      </c>
      <c r="D187" s="56" t="s">
        <v>1169</v>
      </c>
      <c r="E187" s="56" t="s">
        <v>1782</v>
      </c>
      <c r="F187" s="56" t="s">
        <v>1805</v>
      </c>
      <c r="G187" s="56" t="s">
        <v>403</v>
      </c>
      <c r="H187" s="56" t="n">
        <v>517</v>
      </c>
      <c r="I187" s="56" t="n">
        <v>517</v>
      </c>
      <c r="J187" s="56" t="n">
        <v>568.85</v>
      </c>
      <c r="K187" s="54" t="n">
        <f aca="false">ROUND(H187*J187,2)</f>
        <v>294095.45</v>
      </c>
      <c r="L187" s="56" t="s">
        <v>4084</v>
      </c>
      <c r="M187" s="56" t="s">
        <v>4081</v>
      </c>
      <c r="N187" s="54" t="n">
        <f aca="false">IFERROR(G187-E187,"")</f>
        <v>11</v>
      </c>
      <c r="O187" s="54" t="n">
        <f aca="false">IFERROR(G187-F187,"")</f>
        <v>5</v>
      </c>
      <c r="P187" s="56" t="s">
        <v>4830</v>
      </c>
      <c r="Q187" s="56" t="s">
        <v>4269</v>
      </c>
      <c r="R187" s="56" t="s">
        <v>4124</v>
      </c>
      <c r="S187" s="55" t="str">
        <f aca="false">IF(O187&lt;=0,"On Time","Delayed")</f>
        <v>Delayed</v>
      </c>
      <c r="T187" s="55" t="n">
        <f aca="false">IF(H187=0,0,ROUND(I187/H187*100,2))</f>
        <v>100</v>
      </c>
      <c r="U187" s="55" t="str">
        <f aca="false">TEXT(E187,"yyyy-mm")</f>
        <v>2023-05</v>
      </c>
    </row>
    <row r="188" customFormat="false" ht="15" hidden="false" customHeight="true" outlineLevel="0" collapsed="false">
      <c r="A188" s="52" t="s">
        <v>4831</v>
      </c>
      <c r="B188" s="52" t="s">
        <v>4832</v>
      </c>
      <c r="C188" s="52" t="s">
        <v>1457</v>
      </c>
      <c r="D188" s="52" t="s">
        <v>1991</v>
      </c>
      <c r="E188" s="52" t="s">
        <v>1097</v>
      </c>
      <c r="F188" s="52" t="s">
        <v>3650</v>
      </c>
      <c r="G188" s="52" t="s">
        <v>1581</v>
      </c>
      <c r="H188" s="52" t="n">
        <v>1409</v>
      </c>
      <c r="I188" s="52" t="n">
        <v>1409</v>
      </c>
      <c r="J188" s="52" t="n">
        <v>261.02</v>
      </c>
      <c r="K188" s="54" t="n">
        <f aca="false">ROUND(H188*J188,2)</f>
        <v>367777.18</v>
      </c>
      <c r="L188" s="52" t="s">
        <v>4061</v>
      </c>
      <c r="M188" s="52" t="s">
        <v>4062</v>
      </c>
      <c r="N188" s="54" t="n">
        <f aca="false">IFERROR(G188-E188,"")</f>
        <v>13</v>
      </c>
      <c r="O188" s="54" t="n">
        <f aca="false">IFERROR(G188-F188,"")</f>
        <v>3</v>
      </c>
      <c r="P188" s="52" t="s">
        <v>4833</v>
      </c>
      <c r="Q188" s="52" t="s">
        <v>4231</v>
      </c>
      <c r="R188" s="52" t="s">
        <v>4124</v>
      </c>
      <c r="S188" s="55" t="str">
        <f aca="false">IF(O188&lt;=0,"On Time","Delayed")</f>
        <v>Delayed</v>
      </c>
      <c r="T188" s="55" t="n">
        <f aca="false">IF(H188=0,0,ROUND(I188/H188*100,2))</f>
        <v>100</v>
      </c>
      <c r="U188" s="55" t="str">
        <f aca="false">TEXT(E188,"yyyy-mm")</f>
        <v>2024-01</v>
      </c>
    </row>
    <row r="189" customFormat="false" ht="15" hidden="false" customHeight="true" outlineLevel="0" collapsed="false">
      <c r="A189" s="56" t="s">
        <v>4834</v>
      </c>
      <c r="B189" s="56" t="s">
        <v>4835</v>
      </c>
      <c r="C189" s="56" t="s">
        <v>2975</v>
      </c>
      <c r="D189" s="56" t="s">
        <v>4836</v>
      </c>
      <c r="E189" s="56" t="s">
        <v>837</v>
      </c>
      <c r="F189" s="56" t="s">
        <v>749</v>
      </c>
      <c r="G189" s="56" t="s">
        <v>585</v>
      </c>
      <c r="H189" s="56" t="n">
        <v>4568</v>
      </c>
      <c r="I189" s="56" t="n">
        <v>4568</v>
      </c>
      <c r="J189" s="56" t="n">
        <v>203.39</v>
      </c>
      <c r="K189" s="54" t="n">
        <f aca="false">ROUND(H189*J189,2)</f>
        <v>929085.52</v>
      </c>
      <c r="L189" s="56" t="s">
        <v>4073</v>
      </c>
      <c r="M189" s="56" t="s">
        <v>4081</v>
      </c>
      <c r="N189" s="54" t="n">
        <f aca="false">IFERROR(G189-E189,"")</f>
        <v>30</v>
      </c>
      <c r="O189" s="54" t="n">
        <f aca="false">IFERROR(G189-F189,"")</f>
        <v>6</v>
      </c>
      <c r="P189" s="56" t="s">
        <v>4837</v>
      </c>
      <c r="Q189" s="56" t="s">
        <v>4248</v>
      </c>
      <c r="R189" s="56" t="s">
        <v>4070</v>
      </c>
      <c r="S189" s="55" t="str">
        <f aca="false">IF(O189&lt;=0,"On Time","Delayed")</f>
        <v>Delayed</v>
      </c>
      <c r="T189" s="55" t="n">
        <f aca="false">IF(H189=0,0,ROUND(I189/H189*100,2))</f>
        <v>100</v>
      </c>
      <c r="U189" s="55" t="str">
        <f aca="false">TEXT(E189,"yyyy-mm")</f>
        <v>2024-10</v>
      </c>
    </row>
    <row r="190" customFormat="false" ht="15" hidden="false" customHeight="true" outlineLevel="0" collapsed="false">
      <c r="A190" s="52" t="s">
        <v>4838</v>
      </c>
      <c r="B190" s="52" t="s">
        <v>4839</v>
      </c>
      <c r="C190" s="52" t="s">
        <v>415</v>
      </c>
      <c r="D190" s="52" t="s">
        <v>393</v>
      </c>
      <c r="E190" s="52" t="s">
        <v>1081</v>
      </c>
      <c r="F190" s="52" t="s">
        <v>803</v>
      </c>
      <c r="G190" s="52" t="s">
        <v>3157</v>
      </c>
      <c r="H190" s="52" t="n">
        <v>2416</v>
      </c>
      <c r="I190" s="52" t="n">
        <v>2416</v>
      </c>
      <c r="J190" s="52" t="n">
        <v>191.4</v>
      </c>
      <c r="K190" s="54" t="n">
        <f aca="false">ROUND(H190*J190,2)</f>
        <v>462422.4</v>
      </c>
      <c r="L190" s="52" t="s">
        <v>4061</v>
      </c>
      <c r="M190" s="52" t="s">
        <v>332</v>
      </c>
      <c r="N190" s="54" t="n">
        <f aca="false">IFERROR(G190-E190,"")</f>
        <v>26</v>
      </c>
      <c r="O190" s="54" t="n">
        <f aca="false">IFERROR(G190-F190,"")</f>
        <v>13</v>
      </c>
      <c r="P190" s="52" t="s">
        <v>4840</v>
      </c>
      <c r="Q190" s="52" t="s">
        <v>4169</v>
      </c>
      <c r="R190" s="52" t="s">
        <v>4087</v>
      </c>
      <c r="S190" s="55" t="str">
        <f aca="false">IF(O190&lt;=0,"On Time","Delayed")</f>
        <v>Delayed</v>
      </c>
      <c r="T190" s="55" t="n">
        <f aca="false">IF(H190=0,0,ROUND(I190/H190*100,2))</f>
        <v>100</v>
      </c>
      <c r="U190" s="55" t="str">
        <f aca="false">TEXT(E190,"yyyy-mm")</f>
        <v>2024-02</v>
      </c>
    </row>
    <row r="191" customFormat="false" ht="15" hidden="false" customHeight="true" outlineLevel="0" collapsed="false">
      <c r="A191" s="56" t="s">
        <v>4841</v>
      </c>
      <c r="B191" s="56" t="s">
        <v>4842</v>
      </c>
      <c r="C191" s="56" t="s">
        <v>1840</v>
      </c>
      <c r="D191" s="56" t="s">
        <v>4843</v>
      </c>
      <c r="E191" s="56" t="s">
        <v>3092</v>
      </c>
      <c r="F191" s="56" t="s">
        <v>3443</v>
      </c>
      <c r="G191" s="56" t="s">
        <v>2872</v>
      </c>
      <c r="H191" s="56" t="n">
        <v>2678</v>
      </c>
      <c r="I191" s="56" t="n">
        <v>2678</v>
      </c>
      <c r="J191" s="56" t="n">
        <v>17.76</v>
      </c>
      <c r="K191" s="54" t="n">
        <f aca="false">ROUND(H191*J191,2)</f>
        <v>47561.28</v>
      </c>
      <c r="L191" s="56" t="s">
        <v>4067</v>
      </c>
      <c r="M191" s="56" t="s">
        <v>4056</v>
      </c>
      <c r="N191" s="54" t="n">
        <f aca="false">IFERROR(G191-E191,"")</f>
        <v>45</v>
      </c>
      <c r="O191" s="54" t="n">
        <f aca="false">IFERROR(G191-F191,"")</f>
        <v>8</v>
      </c>
      <c r="P191" s="56" t="s">
        <v>4844</v>
      </c>
      <c r="Q191" s="56" t="s">
        <v>4242</v>
      </c>
      <c r="R191" s="56" t="s">
        <v>4081</v>
      </c>
      <c r="S191" s="55" t="str">
        <f aca="false">IF(O191&lt;=0,"On Time","Delayed")</f>
        <v>Delayed</v>
      </c>
      <c r="T191" s="55" t="n">
        <f aca="false">IF(H191=0,0,ROUND(I191/H191*100,2))</f>
        <v>100</v>
      </c>
      <c r="U191" s="55" t="str">
        <f aca="false">TEXT(E191,"yyyy-mm")</f>
        <v>2022-10</v>
      </c>
    </row>
    <row r="192" customFormat="false" ht="15" hidden="false" customHeight="true" outlineLevel="0" collapsed="false">
      <c r="A192" s="52" t="s">
        <v>4845</v>
      </c>
      <c r="B192" s="52" t="s">
        <v>4314</v>
      </c>
      <c r="C192" s="52" t="s">
        <v>4669</v>
      </c>
      <c r="D192" s="52" t="s">
        <v>4846</v>
      </c>
      <c r="E192" s="52" t="s">
        <v>3643</v>
      </c>
      <c r="F192" s="52" t="s">
        <v>493</v>
      </c>
      <c r="G192" s="52" t="s">
        <v>4847</v>
      </c>
      <c r="H192" s="52" t="n">
        <v>2799</v>
      </c>
      <c r="I192" s="52" t="n">
        <v>2799</v>
      </c>
      <c r="J192" s="52" t="n">
        <v>286.19</v>
      </c>
      <c r="K192" s="54" t="n">
        <f aca="false">ROUND(H192*J192,2)</f>
        <v>801045.81</v>
      </c>
      <c r="L192" s="52" t="s">
        <v>4067</v>
      </c>
      <c r="M192" s="52" t="s">
        <v>4056</v>
      </c>
      <c r="N192" s="54" t="n">
        <f aca="false">IFERROR(G192-E192,"")</f>
        <v>65</v>
      </c>
      <c r="O192" s="54" t="n">
        <f aca="false">IFERROR(G192-F192,"")</f>
        <v>11</v>
      </c>
      <c r="P192" s="52" t="s">
        <v>4848</v>
      </c>
      <c r="Q192" s="52" t="s">
        <v>4069</v>
      </c>
      <c r="R192" s="52" t="s">
        <v>4124</v>
      </c>
      <c r="S192" s="55" t="str">
        <f aca="false">IF(O192&lt;=0,"On Time","Delayed")</f>
        <v>Delayed</v>
      </c>
      <c r="T192" s="55" t="n">
        <f aca="false">IF(H192=0,0,ROUND(I192/H192*100,2))</f>
        <v>100</v>
      </c>
      <c r="U192" s="55" t="str">
        <f aca="false">TEXT(E192,"yyyy-mm")</f>
        <v>2022-07</v>
      </c>
    </row>
    <row r="193" customFormat="false" ht="15" hidden="false" customHeight="true" outlineLevel="0" collapsed="false">
      <c r="A193" s="56" t="s">
        <v>4849</v>
      </c>
      <c r="B193" s="56" t="s">
        <v>4850</v>
      </c>
      <c r="C193" s="56" t="s">
        <v>3757</v>
      </c>
      <c r="D193" s="56" t="s">
        <v>4851</v>
      </c>
      <c r="E193" s="56" t="s">
        <v>2158</v>
      </c>
      <c r="F193" s="56" t="s">
        <v>464</v>
      </c>
      <c r="G193" s="56" t="s">
        <v>4852</v>
      </c>
      <c r="H193" s="56" t="n">
        <v>1806</v>
      </c>
      <c r="I193" s="56" t="n">
        <v>1806</v>
      </c>
      <c r="J193" s="56" t="n">
        <v>377.19</v>
      </c>
      <c r="K193" s="54" t="n">
        <f aca="false">ROUND(H193*J193,2)</f>
        <v>681205.14</v>
      </c>
      <c r="L193" s="56" t="s">
        <v>4073</v>
      </c>
      <c r="M193" s="56" t="s">
        <v>4056</v>
      </c>
      <c r="N193" s="54" t="n">
        <f aca="false">IFERROR(G193-E193,"")</f>
        <v>72</v>
      </c>
      <c r="O193" s="54" t="n">
        <f aca="false">IFERROR(G193-F193,"")</f>
        <v>13</v>
      </c>
      <c r="P193" s="56" t="s">
        <v>4853</v>
      </c>
      <c r="Q193" s="56" t="s">
        <v>4069</v>
      </c>
      <c r="R193" s="56" t="s">
        <v>4124</v>
      </c>
      <c r="S193" s="55" t="str">
        <f aca="false">IF(O193&lt;=0,"On Time","Delayed")</f>
        <v>Delayed</v>
      </c>
      <c r="T193" s="55" t="n">
        <f aca="false">IF(H193=0,0,ROUND(I193/H193*100,2))</f>
        <v>100</v>
      </c>
      <c r="U193" s="55" t="str">
        <f aca="false">TEXT(E193,"yyyy-mm")</f>
        <v>2022-09</v>
      </c>
    </row>
    <row r="194" customFormat="false" ht="15" hidden="false" customHeight="true" outlineLevel="0" collapsed="false">
      <c r="A194" s="52" t="s">
        <v>4854</v>
      </c>
      <c r="B194" s="52" t="s">
        <v>4855</v>
      </c>
      <c r="C194" s="52" t="s">
        <v>2092</v>
      </c>
      <c r="D194" s="52" t="s">
        <v>4856</v>
      </c>
      <c r="E194" s="52" t="s">
        <v>4857</v>
      </c>
      <c r="F194" s="52" t="s">
        <v>2026</v>
      </c>
      <c r="G194" s="52" t="s">
        <v>1319</v>
      </c>
      <c r="H194" s="52" t="n">
        <v>2471</v>
      </c>
      <c r="I194" s="52" t="n">
        <v>140</v>
      </c>
      <c r="J194" s="52" t="n">
        <v>580.99</v>
      </c>
      <c r="K194" s="54" t="n">
        <f aca="false">ROUND(H194*J194,2)</f>
        <v>1435626.29</v>
      </c>
      <c r="L194" s="52" t="s">
        <v>4067</v>
      </c>
      <c r="M194" s="52" t="s">
        <v>4062</v>
      </c>
      <c r="N194" s="54" t="n">
        <f aca="false">IFERROR(G194-E194,"")</f>
        <v>39</v>
      </c>
      <c r="O194" s="54" t="n">
        <f aca="false">IFERROR(G194-F194,"")</f>
        <v>5</v>
      </c>
      <c r="P194" s="52" t="s">
        <v>4858</v>
      </c>
      <c r="Q194" s="52" t="s">
        <v>4098</v>
      </c>
      <c r="R194" s="52" t="s">
        <v>4087</v>
      </c>
      <c r="S194" s="55" t="str">
        <f aca="false">IF(O194&lt;=0,"On Time","Delayed")</f>
        <v>Delayed</v>
      </c>
      <c r="T194" s="55" t="n">
        <f aca="false">IF(H194=0,0,ROUND(I194/H194*100,2))</f>
        <v>5.67</v>
      </c>
      <c r="U194" s="55" t="str">
        <f aca="false">TEXT(E194,"yyyy-mm")</f>
        <v>2022-01</v>
      </c>
    </row>
    <row r="195" customFormat="false" ht="15" hidden="false" customHeight="true" outlineLevel="0" collapsed="false">
      <c r="A195" s="56" t="s">
        <v>4859</v>
      </c>
      <c r="B195" s="56" t="s">
        <v>4860</v>
      </c>
      <c r="C195" s="56" t="s">
        <v>3695</v>
      </c>
      <c r="D195" s="56" t="s">
        <v>4861</v>
      </c>
      <c r="E195" s="56" t="s">
        <v>3149</v>
      </c>
      <c r="F195" s="56" t="s">
        <v>1837</v>
      </c>
      <c r="G195" s="56" t="s">
        <v>1838</v>
      </c>
      <c r="H195" s="56" t="n">
        <v>3604</v>
      </c>
      <c r="I195" s="56" t="n">
        <v>3604</v>
      </c>
      <c r="J195" s="56" t="n">
        <v>549.38</v>
      </c>
      <c r="K195" s="54" t="n">
        <f aca="false">ROUND(H195*J195,2)</f>
        <v>1979965.52</v>
      </c>
      <c r="L195" s="56" t="s">
        <v>4073</v>
      </c>
      <c r="M195" s="56" t="s">
        <v>4078</v>
      </c>
      <c r="N195" s="54" t="n">
        <f aca="false">IFERROR(G195-E195,"")</f>
        <v>17</v>
      </c>
      <c r="O195" s="54" t="n">
        <f aca="false">IFERROR(G195-F195,"")</f>
        <v>1</v>
      </c>
      <c r="P195" s="56" t="s">
        <v>4862</v>
      </c>
      <c r="Q195" s="56" t="s">
        <v>4132</v>
      </c>
      <c r="R195" s="56" t="s">
        <v>4070</v>
      </c>
      <c r="S195" s="55" t="str">
        <f aca="false">IF(O195&lt;=0,"On Time","Delayed")</f>
        <v>Delayed</v>
      </c>
      <c r="T195" s="55" t="n">
        <f aca="false">IF(H195=0,0,ROUND(I195/H195*100,2))</f>
        <v>100</v>
      </c>
      <c r="U195" s="55" t="str">
        <f aca="false">TEXT(E195,"yyyy-mm")</f>
        <v>2023-03</v>
      </c>
    </row>
    <row r="196" customFormat="false" ht="15" hidden="false" customHeight="true" outlineLevel="0" collapsed="false">
      <c r="A196" s="52" t="s">
        <v>4863</v>
      </c>
      <c r="B196" s="52" t="s">
        <v>4864</v>
      </c>
      <c r="C196" s="52" t="s">
        <v>2107</v>
      </c>
      <c r="D196" s="52" t="s">
        <v>4865</v>
      </c>
      <c r="E196" s="52" t="s">
        <v>4866</v>
      </c>
      <c r="F196" s="52" t="s">
        <v>3525</v>
      </c>
      <c r="G196" s="52" t="s">
        <v>4867</v>
      </c>
      <c r="H196" s="52" t="n">
        <v>4783</v>
      </c>
      <c r="I196" s="52" t="n">
        <v>4783</v>
      </c>
      <c r="J196" s="52" t="n">
        <v>354.51</v>
      </c>
      <c r="K196" s="54" t="n">
        <f aca="false">ROUND(H196*J196,2)</f>
        <v>1695621.33</v>
      </c>
      <c r="L196" s="52" t="s">
        <v>4055</v>
      </c>
      <c r="M196" s="52" t="s">
        <v>4056</v>
      </c>
      <c r="N196" s="54" t="n">
        <f aca="false">IFERROR(G196-E196,"")</f>
        <v>30</v>
      </c>
      <c r="O196" s="54" t="n">
        <f aca="false">IFERROR(G196-F196,"")</f>
        <v>13</v>
      </c>
      <c r="P196" s="52" t="s">
        <v>4868</v>
      </c>
      <c r="Q196" s="52" t="s">
        <v>4269</v>
      </c>
      <c r="R196" s="52" t="s">
        <v>4081</v>
      </c>
      <c r="S196" s="55" t="str">
        <f aca="false">IF(O196&lt;=0,"On Time","Delayed")</f>
        <v>Delayed</v>
      </c>
      <c r="T196" s="55" t="n">
        <f aca="false">IF(H196=0,0,ROUND(I196/H196*100,2))</f>
        <v>100</v>
      </c>
      <c r="U196" s="55" t="str">
        <f aca="false">TEXT(E196,"yyyy-mm")</f>
        <v>2024-07</v>
      </c>
    </row>
    <row r="197" customFormat="false" ht="15" hidden="false" customHeight="true" outlineLevel="0" collapsed="false">
      <c r="A197" s="56" t="s">
        <v>4869</v>
      </c>
      <c r="B197" s="56" t="s">
        <v>4870</v>
      </c>
      <c r="C197" s="56" t="s">
        <v>3211</v>
      </c>
      <c r="D197" s="56" t="s">
        <v>3335</v>
      </c>
      <c r="E197" s="56" t="s">
        <v>1464</v>
      </c>
      <c r="F197" s="56" t="s">
        <v>2465</v>
      </c>
      <c r="G197" s="56" t="s">
        <v>2316</v>
      </c>
      <c r="H197" s="56" t="n">
        <v>3128</v>
      </c>
      <c r="I197" s="56" t="n">
        <v>3128</v>
      </c>
      <c r="J197" s="56" t="n">
        <v>130.16</v>
      </c>
      <c r="K197" s="54" t="n">
        <f aca="false">ROUND(H197*J197,2)</f>
        <v>407140.48</v>
      </c>
      <c r="L197" s="56" t="s">
        <v>4084</v>
      </c>
      <c r="M197" s="56" t="s">
        <v>4056</v>
      </c>
      <c r="N197" s="54" t="n">
        <f aca="false">IFERROR(G197-E197,"")</f>
        <v>25</v>
      </c>
      <c r="O197" s="54" t="n">
        <f aca="false">IFERROR(G197-F197,"")</f>
        <v>-2</v>
      </c>
      <c r="P197" s="56" t="s">
        <v>4871</v>
      </c>
      <c r="Q197" s="56" t="s">
        <v>4080</v>
      </c>
      <c r="R197" s="56" t="s">
        <v>4124</v>
      </c>
      <c r="S197" s="55" t="str">
        <f aca="false">IF(O197&lt;=0,"On Time","Delayed")</f>
        <v>On Time</v>
      </c>
      <c r="T197" s="55" t="n">
        <f aca="false">IF(H197=0,0,ROUND(I197/H197*100,2))</f>
        <v>100</v>
      </c>
      <c r="U197" s="55" t="str">
        <f aca="false">TEXT(E197,"yyyy-mm")</f>
        <v>2022-04</v>
      </c>
    </row>
    <row r="198" customFormat="false" ht="15" hidden="false" customHeight="true" outlineLevel="0" collapsed="false">
      <c r="A198" s="52" t="s">
        <v>4872</v>
      </c>
      <c r="B198" s="52" t="s">
        <v>4111</v>
      </c>
      <c r="C198" s="52" t="s">
        <v>1227</v>
      </c>
      <c r="D198" s="52" t="s">
        <v>4330</v>
      </c>
      <c r="E198" s="52" t="s">
        <v>1398</v>
      </c>
      <c r="F198" s="52" t="s">
        <v>2059</v>
      </c>
      <c r="G198" s="52" t="s">
        <v>1954</v>
      </c>
      <c r="H198" s="52" t="n">
        <v>1318</v>
      </c>
      <c r="I198" s="52" t="n">
        <v>1318</v>
      </c>
      <c r="J198" s="52" t="n">
        <v>489.68</v>
      </c>
      <c r="K198" s="54" t="n">
        <f aca="false">ROUND(H198*J198,2)</f>
        <v>645398.24</v>
      </c>
      <c r="L198" s="52" t="s">
        <v>4067</v>
      </c>
      <c r="M198" s="52" t="s">
        <v>4081</v>
      </c>
      <c r="N198" s="54" t="n">
        <f aca="false">IFERROR(G198-E198,"")</f>
        <v>28</v>
      </c>
      <c r="O198" s="54" t="n">
        <f aca="false">IFERROR(G198-F198,"")</f>
        <v>12</v>
      </c>
      <c r="P198" s="52" t="s">
        <v>4873</v>
      </c>
      <c r="Q198" s="52" t="s">
        <v>4098</v>
      </c>
      <c r="R198" s="52" t="s">
        <v>4081</v>
      </c>
      <c r="S198" s="55" t="str">
        <f aca="false">IF(O198&lt;=0,"On Time","Delayed")</f>
        <v>Delayed</v>
      </c>
      <c r="T198" s="55" t="n">
        <f aca="false">IF(H198=0,0,ROUND(I198/H198*100,2))</f>
        <v>100</v>
      </c>
      <c r="U198" s="55" t="str">
        <f aca="false">TEXT(E198,"yyyy-mm")</f>
        <v>2022-09</v>
      </c>
    </row>
    <row r="199" customFormat="false" ht="15" hidden="false" customHeight="true" outlineLevel="0" collapsed="false">
      <c r="A199" s="56" t="s">
        <v>4874</v>
      </c>
      <c r="B199" s="56" t="s">
        <v>4875</v>
      </c>
      <c r="C199" s="56" t="s">
        <v>2377</v>
      </c>
      <c r="D199" s="56" t="s">
        <v>3956</v>
      </c>
      <c r="E199" s="56" t="s">
        <v>2031</v>
      </c>
      <c r="F199" s="56" t="s">
        <v>1948</v>
      </c>
      <c r="G199" s="56" t="s">
        <v>1511</v>
      </c>
      <c r="H199" s="56" t="n">
        <v>2663</v>
      </c>
      <c r="I199" s="56" t="n">
        <v>2663</v>
      </c>
      <c r="J199" s="56" t="n">
        <v>490.32</v>
      </c>
      <c r="K199" s="54" t="n">
        <f aca="false">ROUND(H199*J199,2)</f>
        <v>1305722.16</v>
      </c>
      <c r="L199" s="56" t="s">
        <v>4055</v>
      </c>
      <c r="M199" s="56" t="s">
        <v>332</v>
      </c>
      <c r="N199" s="54" t="n">
        <f aca="false">IFERROR(G199-E199,"")</f>
        <v>70</v>
      </c>
      <c r="O199" s="54" t="n">
        <f aca="false">IFERROR(G199-F199,"")</f>
        <v>10</v>
      </c>
      <c r="P199" s="56" t="s">
        <v>4876</v>
      </c>
      <c r="Q199" s="56" t="s">
        <v>4226</v>
      </c>
      <c r="R199" s="56" t="s">
        <v>4081</v>
      </c>
      <c r="S199" s="55" t="str">
        <f aca="false">IF(O199&lt;=0,"On Time","Delayed")</f>
        <v>Delayed</v>
      </c>
      <c r="T199" s="55" t="n">
        <f aca="false">IF(H199=0,0,ROUND(I199/H199*100,2))</f>
        <v>100</v>
      </c>
      <c r="U199" s="55" t="str">
        <f aca="false">TEXT(E199,"yyyy-mm")</f>
        <v>2023-03</v>
      </c>
    </row>
    <row r="200" customFormat="false" ht="15" hidden="false" customHeight="true" outlineLevel="0" collapsed="false">
      <c r="A200" s="52" t="s">
        <v>4877</v>
      </c>
      <c r="B200" s="52" t="s">
        <v>4878</v>
      </c>
      <c r="C200" s="52" t="s">
        <v>4879</v>
      </c>
      <c r="D200" s="52" t="s">
        <v>4880</v>
      </c>
      <c r="E200" s="52" t="s">
        <v>1716</v>
      </c>
      <c r="F200" s="52" t="s">
        <v>3728</v>
      </c>
      <c r="G200" s="52" t="s">
        <v>3261</v>
      </c>
      <c r="H200" s="52" t="n">
        <v>3602</v>
      </c>
      <c r="I200" s="52" t="n">
        <v>3602</v>
      </c>
      <c r="J200" s="52" t="n">
        <v>419.07</v>
      </c>
      <c r="K200" s="54" t="n">
        <f aca="false">ROUND(H200*J200,2)</f>
        <v>1509490.14</v>
      </c>
      <c r="L200" s="52" t="s">
        <v>4067</v>
      </c>
      <c r="M200" s="52" t="s">
        <v>4081</v>
      </c>
      <c r="N200" s="54" t="n">
        <f aca="false">IFERROR(G200-E200,"")</f>
        <v>51</v>
      </c>
      <c r="O200" s="54" t="n">
        <f aca="false">IFERROR(G200-F200,"")</f>
        <v>6</v>
      </c>
      <c r="P200" s="52" t="s">
        <v>4881</v>
      </c>
      <c r="Q200" s="52" t="s">
        <v>4064</v>
      </c>
      <c r="R200" s="52" t="s">
        <v>4087</v>
      </c>
      <c r="S200" s="55" t="str">
        <f aca="false">IF(O200&lt;=0,"On Time","Delayed")</f>
        <v>Delayed</v>
      </c>
      <c r="T200" s="55" t="n">
        <f aca="false">IF(H200=0,0,ROUND(I200/H200*100,2))</f>
        <v>100</v>
      </c>
      <c r="U200" s="55" t="str">
        <f aca="false">TEXT(E200,"yyyy-mm")</f>
        <v>2022-06</v>
      </c>
    </row>
    <row r="201" customFormat="false" ht="15" hidden="false" customHeight="true" outlineLevel="0" collapsed="false">
      <c r="A201" s="56" t="s">
        <v>4882</v>
      </c>
      <c r="B201" s="56" t="s">
        <v>4883</v>
      </c>
      <c r="C201" s="56" t="s">
        <v>1840</v>
      </c>
      <c r="D201" s="56" t="s">
        <v>2449</v>
      </c>
      <c r="E201" s="56" t="s">
        <v>4884</v>
      </c>
      <c r="F201" s="56" t="s">
        <v>1270</v>
      </c>
      <c r="G201" s="56" t="s">
        <v>2808</v>
      </c>
      <c r="H201" s="56" t="n">
        <v>3546</v>
      </c>
      <c r="I201" s="56" t="n">
        <v>3546</v>
      </c>
      <c r="J201" s="56" t="n">
        <v>79.23</v>
      </c>
      <c r="K201" s="54" t="n">
        <f aca="false">ROUND(H201*J201,2)</f>
        <v>280949.58</v>
      </c>
      <c r="L201" s="56" t="s">
        <v>4067</v>
      </c>
      <c r="M201" s="56" t="s">
        <v>332</v>
      </c>
      <c r="N201" s="54" t="n">
        <f aca="false">IFERROR(G201-E201,"")</f>
        <v>65</v>
      </c>
      <c r="O201" s="54" t="n">
        <f aca="false">IFERROR(G201-F201,"")</f>
        <v>14</v>
      </c>
      <c r="P201" s="56" t="s">
        <v>4885</v>
      </c>
      <c r="Q201" s="56" t="s">
        <v>4075</v>
      </c>
      <c r="R201" s="56" t="s">
        <v>4124</v>
      </c>
      <c r="S201" s="55" t="str">
        <f aca="false">IF(O201&lt;=0,"On Time","Delayed")</f>
        <v>Delayed</v>
      </c>
      <c r="T201" s="55" t="n">
        <f aca="false">IF(H201=0,0,ROUND(I201/H201*100,2))</f>
        <v>100</v>
      </c>
      <c r="U201" s="55" t="str">
        <f aca="false">TEXT(E201,"yyyy-mm")</f>
        <v>2022-03</v>
      </c>
    </row>
    <row r="202" customFormat="false" ht="15" hidden="false" customHeight="true" outlineLevel="0" collapsed="false">
      <c r="A202" s="52" t="s">
        <v>4886</v>
      </c>
      <c r="B202" s="52" t="s">
        <v>4887</v>
      </c>
      <c r="C202" s="52" t="s">
        <v>540</v>
      </c>
      <c r="D202" s="52" t="s">
        <v>3608</v>
      </c>
      <c r="E202" s="52" t="s">
        <v>1731</v>
      </c>
      <c r="F202" s="52" t="s">
        <v>798</v>
      </c>
      <c r="G202" s="52" t="s">
        <v>2007</v>
      </c>
      <c r="H202" s="52" t="n">
        <v>4475</v>
      </c>
      <c r="I202" s="52" t="n">
        <v>4475</v>
      </c>
      <c r="J202" s="52" t="n">
        <v>334.85</v>
      </c>
      <c r="K202" s="54" t="n">
        <f aca="false">ROUND(H202*J202,2)</f>
        <v>1498453.75</v>
      </c>
      <c r="L202" s="52" t="s">
        <v>4061</v>
      </c>
      <c r="M202" s="52" t="s">
        <v>4078</v>
      </c>
      <c r="N202" s="54" t="n">
        <f aca="false">IFERROR(G202-E202,"")</f>
        <v>69</v>
      </c>
      <c r="O202" s="54" t="n">
        <f aca="false">IFERROR(G202-F202,"")</f>
        <v>10</v>
      </c>
      <c r="P202" s="52" t="s">
        <v>4888</v>
      </c>
      <c r="Q202" s="52" t="s">
        <v>4093</v>
      </c>
      <c r="R202" s="52" t="s">
        <v>4124</v>
      </c>
      <c r="S202" s="55" t="str">
        <f aca="false">IF(O202&lt;=0,"On Time","Delayed")</f>
        <v>Delayed</v>
      </c>
      <c r="T202" s="55" t="n">
        <f aca="false">IF(H202=0,0,ROUND(I202/H202*100,2))</f>
        <v>100</v>
      </c>
      <c r="U202" s="55" t="str">
        <f aca="false">TEXT(E202,"yyyy-mm")</f>
        <v>2024-09</v>
      </c>
    </row>
    <row r="203" customFormat="false" ht="15" hidden="false" customHeight="true" outlineLevel="0" collapsed="false">
      <c r="A203" s="56" t="s">
        <v>4889</v>
      </c>
      <c r="B203" s="56" t="s">
        <v>4890</v>
      </c>
      <c r="C203" s="56" t="s">
        <v>2854</v>
      </c>
      <c r="D203" s="56" t="s">
        <v>471</v>
      </c>
      <c r="E203" s="56" t="s">
        <v>3584</v>
      </c>
      <c r="F203" s="56" t="s">
        <v>952</v>
      </c>
      <c r="G203" s="56" t="s">
        <v>4441</v>
      </c>
      <c r="H203" s="56" t="n">
        <v>2403</v>
      </c>
      <c r="I203" s="56" t="n">
        <v>2403</v>
      </c>
      <c r="J203" s="56" t="n">
        <v>496.57</v>
      </c>
      <c r="K203" s="54" t="n">
        <f aca="false">ROUND(H203*J203,2)</f>
        <v>1193257.71</v>
      </c>
      <c r="L203" s="56" t="s">
        <v>4055</v>
      </c>
      <c r="M203" s="56" t="s">
        <v>4056</v>
      </c>
      <c r="N203" s="54" t="n">
        <f aca="false">IFERROR(G203-E203,"")</f>
        <v>59</v>
      </c>
      <c r="O203" s="54" t="n">
        <f aca="false">IFERROR(G203-F203,"")</f>
        <v>4</v>
      </c>
      <c r="P203" s="56" t="s">
        <v>4891</v>
      </c>
      <c r="Q203" s="56" t="s">
        <v>4269</v>
      </c>
      <c r="R203" s="56" t="s">
        <v>100</v>
      </c>
      <c r="S203" s="55" t="str">
        <f aca="false">IF(O203&lt;=0,"On Time","Delayed")</f>
        <v>Delayed</v>
      </c>
      <c r="T203" s="55" t="n">
        <f aca="false">IF(H203=0,0,ROUND(I203/H203*100,2))</f>
        <v>100</v>
      </c>
      <c r="U203" s="55" t="str">
        <f aca="false">TEXT(E203,"yyyy-mm")</f>
        <v>2023-05</v>
      </c>
    </row>
    <row r="204" customFormat="false" ht="15" hidden="false" customHeight="true" outlineLevel="0" collapsed="false">
      <c r="A204" s="52" t="s">
        <v>4892</v>
      </c>
      <c r="B204" s="52" t="s">
        <v>4893</v>
      </c>
      <c r="C204" s="52" t="s">
        <v>4894</v>
      </c>
      <c r="D204" s="52" t="s">
        <v>4895</v>
      </c>
      <c r="E204" s="52" t="s">
        <v>3528</v>
      </c>
      <c r="F204" s="52" t="s">
        <v>1586</v>
      </c>
      <c r="G204" s="52" t="s">
        <v>1126</v>
      </c>
      <c r="H204" s="52" t="n">
        <v>133</v>
      </c>
      <c r="I204" s="52" t="n">
        <v>133</v>
      </c>
      <c r="J204" s="52" t="n">
        <v>201.39</v>
      </c>
      <c r="K204" s="54" t="n">
        <f aca="false">ROUND(H204*J204,2)</f>
        <v>26784.87</v>
      </c>
      <c r="L204" s="52" t="s">
        <v>4067</v>
      </c>
      <c r="M204" s="52" t="s">
        <v>4078</v>
      </c>
      <c r="N204" s="54" t="n">
        <f aca="false">IFERROR(G204-E204,"")</f>
        <v>31</v>
      </c>
      <c r="O204" s="54" t="n">
        <f aca="false">IFERROR(G204-F204,"")</f>
        <v>-3</v>
      </c>
      <c r="P204" s="52" t="s">
        <v>4896</v>
      </c>
      <c r="Q204" s="52" t="s">
        <v>4185</v>
      </c>
      <c r="R204" s="52" t="s">
        <v>100</v>
      </c>
      <c r="S204" s="55" t="str">
        <f aca="false">IF(O204&lt;=0,"On Time","Delayed")</f>
        <v>On Time</v>
      </c>
      <c r="T204" s="55" t="n">
        <f aca="false">IF(H204=0,0,ROUND(I204/H204*100,2))</f>
        <v>100</v>
      </c>
      <c r="U204" s="55" t="str">
        <f aca="false">TEXT(E204,"yyyy-mm")</f>
        <v>2022-11</v>
      </c>
    </row>
    <row r="205" customFormat="false" ht="15" hidden="false" customHeight="true" outlineLevel="0" collapsed="false">
      <c r="A205" s="56" t="s">
        <v>4897</v>
      </c>
      <c r="B205" s="56" t="s">
        <v>4898</v>
      </c>
      <c r="C205" s="56" t="s">
        <v>934</v>
      </c>
      <c r="D205" s="56" t="s">
        <v>755</v>
      </c>
      <c r="E205" s="56" t="s">
        <v>2877</v>
      </c>
      <c r="F205" s="56" t="s">
        <v>2405</v>
      </c>
      <c r="G205" s="56" t="s">
        <v>600</v>
      </c>
      <c r="H205" s="56" t="n">
        <v>3209</v>
      </c>
      <c r="I205" s="56" t="n">
        <v>3209</v>
      </c>
      <c r="J205" s="56" t="n">
        <v>188.9</v>
      </c>
      <c r="K205" s="54" t="n">
        <f aca="false">ROUND(H205*J205,2)</f>
        <v>606180.1</v>
      </c>
      <c r="L205" s="56" t="s">
        <v>4061</v>
      </c>
      <c r="M205" s="56" t="s">
        <v>4078</v>
      </c>
      <c r="N205" s="54" t="n">
        <f aca="false">IFERROR(G205-E205,"")</f>
        <v>66</v>
      </c>
      <c r="O205" s="54" t="n">
        <f aca="false">IFERROR(G205-F205,"")</f>
        <v>12</v>
      </c>
      <c r="P205" s="56" t="s">
        <v>4899</v>
      </c>
      <c r="Q205" s="56" t="s">
        <v>4080</v>
      </c>
      <c r="R205" s="56" t="s">
        <v>4087</v>
      </c>
      <c r="S205" s="55" t="str">
        <f aca="false">IF(O205&lt;=0,"On Time","Delayed")</f>
        <v>Delayed</v>
      </c>
      <c r="T205" s="55" t="n">
        <f aca="false">IF(H205=0,0,ROUND(I205/H205*100,2))</f>
        <v>100</v>
      </c>
      <c r="U205" s="55" t="str">
        <f aca="false">TEXT(E205,"yyyy-mm")</f>
        <v>2022-03</v>
      </c>
    </row>
    <row r="206" customFormat="false" ht="15" hidden="false" customHeight="true" outlineLevel="0" collapsed="false">
      <c r="A206" s="52" t="s">
        <v>4900</v>
      </c>
      <c r="B206" s="52" t="s">
        <v>4106</v>
      </c>
      <c r="C206" s="52" t="s">
        <v>384</v>
      </c>
      <c r="D206" s="52" t="s">
        <v>4901</v>
      </c>
      <c r="E206" s="52" t="s">
        <v>4902</v>
      </c>
      <c r="F206" s="52" t="s">
        <v>2690</v>
      </c>
      <c r="G206" s="52" t="s">
        <v>2295</v>
      </c>
      <c r="H206" s="52" t="n">
        <v>4004</v>
      </c>
      <c r="I206" s="52" t="n">
        <v>4004</v>
      </c>
      <c r="J206" s="52" t="n">
        <v>367.53</v>
      </c>
      <c r="K206" s="54" t="n">
        <f aca="false">ROUND(H206*J206,2)</f>
        <v>1471590.12</v>
      </c>
      <c r="L206" s="52" t="s">
        <v>4055</v>
      </c>
      <c r="M206" s="52" t="s">
        <v>332</v>
      </c>
      <c r="N206" s="54" t="n">
        <f aca="false">IFERROR(G206-E206,"")</f>
        <v>25</v>
      </c>
      <c r="O206" s="54" t="n">
        <f aca="false">IFERROR(G206-F206,"")</f>
        <v>10</v>
      </c>
      <c r="P206" s="52" t="s">
        <v>4903</v>
      </c>
      <c r="Q206" s="52" t="s">
        <v>4093</v>
      </c>
      <c r="R206" s="52" t="s">
        <v>4070</v>
      </c>
      <c r="S206" s="55" t="str">
        <f aca="false">IF(O206&lt;=0,"On Time","Delayed")</f>
        <v>Delayed</v>
      </c>
      <c r="T206" s="55" t="n">
        <f aca="false">IF(H206=0,0,ROUND(I206/H206*100,2))</f>
        <v>100</v>
      </c>
      <c r="U206" s="55" t="str">
        <f aca="false">TEXT(E206,"yyyy-mm")</f>
        <v>2024-05</v>
      </c>
    </row>
    <row r="207" customFormat="false" ht="15" hidden="false" customHeight="true" outlineLevel="0" collapsed="false">
      <c r="A207" s="56" t="s">
        <v>4904</v>
      </c>
      <c r="B207" s="56" t="s">
        <v>4905</v>
      </c>
      <c r="C207" s="56" t="s">
        <v>3076</v>
      </c>
      <c r="D207" s="56" t="s">
        <v>1354</v>
      </c>
      <c r="E207" s="56" t="s">
        <v>4906</v>
      </c>
      <c r="F207" s="56" t="s">
        <v>4558</v>
      </c>
      <c r="G207" s="56" t="s">
        <v>1886</v>
      </c>
      <c r="H207" s="56" t="n">
        <v>574</v>
      </c>
      <c r="I207" s="56" t="n">
        <v>574</v>
      </c>
      <c r="J207" s="56" t="n">
        <v>467.03</v>
      </c>
      <c r="K207" s="54" t="n">
        <f aca="false">ROUND(H207*J207,2)</f>
        <v>268075.22</v>
      </c>
      <c r="L207" s="56" t="s">
        <v>4073</v>
      </c>
      <c r="M207" s="56" t="s">
        <v>332</v>
      </c>
      <c r="N207" s="54" t="n">
        <f aca="false">IFERROR(G207-E207,"")</f>
        <v>18</v>
      </c>
      <c r="O207" s="54" t="n">
        <f aca="false">IFERROR(G207-F207,"")</f>
        <v>3</v>
      </c>
      <c r="P207" s="56" t="s">
        <v>4907</v>
      </c>
      <c r="Q207" s="56" t="s">
        <v>4248</v>
      </c>
      <c r="R207" s="56" t="s">
        <v>4124</v>
      </c>
      <c r="S207" s="55" t="str">
        <f aca="false">IF(O207&lt;=0,"On Time","Delayed")</f>
        <v>Delayed</v>
      </c>
      <c r="T207" s="55" t="n">
        <f aca="false">IF(H207=0,0,ROUND(I207/H207*100,2))</f>
        <v>100</v>
      </c>
      <c r="U207" s="55" t="str">
        <f aca="false">TEXT(E207,"yyyy-mm")</f>
        <v>2022-10</v>
      </c>
    </row>
    <row r="208" customFormat="false" ht="15" hidden="false" customHeight="true" outlineLevel="0" collapsed="false">
      <c r="A208" s="52" t="s">
        <v>4908</v>
      </c>
      <c r="B208" s="52" t="s">
        <v>4909</v>
      </c>
      <c r="C208" s="52" t="s">
        <v>4910</v>
      </c>
      <c r="D208" s="52" t="s">
        <v>2899</v>
      </c>
      <c r="E208" s="52" t="s">
        <v>2778</v>
      </c>
      <c r="F208" s="52" t="s">
        <v>749</v>
      </c>
      <c r="G208" s="52" t="s">
        <v>1608</v>
      </c>
      <c r="H208" s="52" t="n">
        <v>4857</v>
      </c>
      <c r="I208" s="52" t="n">
        <v>4857</v>
      </c>
      <c r="J208" s="52" t="n">
        <v>183.82</v>
      </c>
      <c r="K208" s="54" t="n">
        <f aca="false">ROUND(H208*J208,2)</f>
        <v>892813.74</v>
      </c>
      <c r="L208" s="52" t="s">
        <v>4084</v>
      </c>
      <c r="M208" s="52" t="s">
        <v>4078</v>
      </c>
      <c r="N208" s="54" t="n">
        <f aca="false">IFERROR(G208-E208,"")</f>
        <v>17</v>
      </c>
      <c r="O208" s="54" t="n">
        <f aca="false">IFERROR(G208-F208,"")</f>
        <v>11</v>
      </c>
      <c r="P208" s="52" t="s">
        <v>4911</v>
      </c>
      <c r="Q208" s="52" t="s">
        <v>4242</v>
      </c>
      <c r="R208" s="52" t="s">
        <v>4124</v>
      </c>
      <c r="S208" s="55" t="str">
        <f aca="false">IF(O208&lt;=0,"On Time","Delayed")</f>
        <v>Delayed</v>
      </c>
      <c r="T208" s="55" t="n">
        <f aca="false">IF(H208=0,0,ROUND(I208/H208*100,2))</f>
        <v>100</v>
      </c>
      <c r="U208" s="55" t="str">
        <f aca="false">TEXT(E208,"yyyy-mm")</f>
        <v>2024-10</v>
      </c>
    </row>
    <row r="209" customFormat="false" ht="15" hidden="false" customHeight="true" outlineLevel="0" collapsed="false">
      <c r="A209" s="56" t="s">
        <v>4912</v>
      </c>
      <c r="B209" s="56" t="s">
        <v>4913</v>
      </c>
      <c r="C209" s="56" t="s">
        <v>1273</v>
      </c>
      <c r="D209" s="56" t="s">
        <v>4914</v>
      </c>
      <c r="E209" s="56" t="s">
        <v>1433</v>
      </c>
      <c r="F209" s="56" t="s">
        <v>2063</v>
      </c>
      <c r="G209" s="56" t="s">
        <v>4915</v>
      </c>
      <c r="H209" s="56" t="n">
        <v>4715</v>
      </c>
      <c r="I209" s="56" t="n">
        <v>4715</v>
      </c>
      <c r="J209" s="56" t="n">
        <v>378.94</v>
      </c>
      <c r="K209" s="54" t="n">
        <f aca="false">ROUND(H209*J209,2)</f>
        <v>1786702.1</v>
      </c>
      <c r="L209" s="56" t="s">
        <v>4055</v>
      </c>
      <c r="M209" s="56" t="s">
        <v>4081</v>
      </c>
      <c r="N209" s="54" t="n">
        <f aca="false">IFERROR(G209-E209,"")</f>
        <v>59</v>
      </c>
      <c r="O209" s="54" t="n">
        <f aca="false">IFERROR(G209-F209,"")</f>
        <v>3</v>
      </c>
      <c r="P209" s="56" t="s">
        <v>4916</v>
      </c>
      <c r="Q209" s="56" t="s">
        <v>4098</v>
      </c>
      <c r="R209" s="56" t="s">
        <v>100</v>
      </c>
      <c r="S209" s="55" t="str">
        <f aca="false">IF(O209&lt;=0,"On Time","Delayed")</f>
        <v>Delayed</v>
      </c>
      <c r="T209" s="55" t="n">
        <f aca="false">IF(H209=0,0,ROUND(I209/H209*100,2))</f>
        <v>100</v>
      </c>
      <c r="U209" s="55" t="str">
        <f aca="false">TEXT(E209,"yyyy-mm")</f>
        <v>2024-04</v>
      </c>
    </row>
    <row r="210" customFormat="false" ht="15" hidden="false" customHeight="true" outlineLevel="0" collapsed="false">
      <c r="A210" s="52" t="s">
        <v>4917</v>
      </c>
      <c r="B210" s="52" t="s">
        <v>4562</v>
      </c>
      <c r="C210" s="52" t="s">
        <v>4334</v>
      </c>
      <c r="D210" s="52" t="s">
        <v>3359</v>
      </c>
      <c r="E210" s="52" t="s">
        <v>4918</v>
      </c>
      <c r="F210" s="52" t="s">
        <v>4138</v>
      </c>
      <c r="G210" s="52" t="s">
        <v>4884</v>
      </c>
      <c r="H210" s="52" t="n">
        <v>4560</v>
      </c>
      <c r="I210" s="52" t="n">
        <v>4560</v>
      </c>
      <c r="J210" s="52" t="n">
        <v>238.45</v>
      </c>
      <c r="K210" s="54" t="n">
        <f aca="false">ROUND(H210*J210,2)</f>
        <v>1087332</v>
      </c>
      <c r="L210" s="52" t="s">
        <v>4073</v>
      </c>
      <c r="M210" s="52" t="s">
        <v>4056</v>
      </c>
      <c r="N210" s="54" t="n">
        <f aca="false">IFERROR(G210-E210,"")</f>
        <v>36</v>
      </c>
      <c r="O210" s="54" t="n">
        <f aca="false">IFERROR(G210-F210,"")</f>
        <v>9</v>
      </c>
      <c r="P210" s="52" t="s">
        <v>4919</v>
      </c>
      <c r="Q210" s="52" t="s">
        <v>4169</v>
      </c>
      <c r="R210" s="52" t="s">
        <v>100</v>
      </c>
      <c r="S210" s="55" t="str">
        <f aca="false">IF(O210&lt;=0,"On Time","Delayed")</f>
        <v>Delayed</v>
      </c>
      <c r="T210" s="55" t="n">
        <f aca="false">IF(H210=0,0,ROUND(I210/H210*100,2))</f>
        <v>100</v>
      </c>
      <c r="U210" s="55" t="str">
        <f aca="false">TEXT(E210,"yyyy-mm")</f>
        <v>2022-01</v>
      </c>
    </row>
    <row r="211" customFormat="false" ht="15" hidden="false" customHeight="true" outlineLevel="0" collapsed="false">
      <c r="A211" s="56" t="s">
        <v>4920</v>
      </c>
      <c r="B211" s="56" t="s">
        <v>4106</v>
      </c>
      <c r="C211" s="56" t="s">
        <v>1769</v>
      </c>
      <c r="D211" s="56" t="s">
        <v>4921</v>
      </c>
      <c r="E211" s="56" t="s">
        <v>4922</v>
      </c>
      <c r="F211" s="56" t="s">
        <v>2443</v>
      </c>
      <c r="G211" s="56" t="s">
        <v>346</v>
      </c>
      <c r="H211" s="56" t="n">
        <v>4916</v>
      </c>
      <c r="I211" s="56" t="n">
        <v>1388</v>
      </c>
      <c r="J211" s="56" t="n">
        <v>228</v>
      </c>
      <c r="K211" s="54" t="n">
        <f aca="false">ROUND(H211*J211,2)</f>
        <v>1120848</v>
      </c>
      <c r="L211" s="56" t="s">
        <v>4084</v>
      </c>
      <c r="M211" s="56" t="s">
        <v>4081</v>
      </c>
      <c r="N211" s="54" t="n">
        <f aca="false">IFERROR(G211-E211,"")</f>
        <v>34</v>
      </c>
      <c r="O211" s="54" t="n">
        <f aca="false">IFERROR(G211-F211,"")</f>
        <v>7</v>
      </c>
      <c r="P211" s="56" t="s">
        <v>4923</v>
      </c>
      <c r="Q211" s="56" t="s">
        <v>4098</v>
      </c>
      <c r="R211" s="56" t="s">
        <v>100</v>
      </c>
      <c r="S211" s="55" t="str">
        <f aca="false">IF(O211&lt;=0,"On Time","Delayed")</f>
        <v>Delayed</v>
      </c>
      <c r="T211" s="55" t="n">
        <f aca="false">IF(H211=0,0,ROUND(I211/H211*100,2))</f>
        <v>28.23</v>
      </c>
      <c r="U211" s="55" t="str">
        <f aca="false">TEXT(E211,"yyyy-mm")</f>
        <v>2023-06</v>
      </c>
    </row>
    <row r="212" customFormat="false" ht="15" hidden="false" customHeight="true" outlineLevel="0" collapsed="false">
      <c r="A212" s="52" t="s">
        <v>4924</v>
      </c>
      <c r="B212" s="52" t="s">
        <v>4925</v>
      </c>
      <c r="C212" s="52" t="s">
        <v>656</v>
      </c>
      <c r="D212" s="52" t="s">
        <v>1199</v>
      </c>
      <c r="E212" s="52" t="s">
        <v>3525</v>
      </c>
      <c r="F212" s="52" t="s">
        <v>1172</v>
      </c>
      <c r="G212" s="52" t="s">
        <v>1275</v>
      </c>
      <c r="H212" s="52" t="n">
        <v>4988</v>
      </c>
      <c r="I212" s="52" t="n">
        <v>2388</v>
      </c>
      <c r="J212" s="52" t="n">
        <v>69.51</v>
      </c>
      <c r="K212" s="54" t="n">
        <f aca="false">ROUND(H212*J212,2)</f>
        <v>346715.88</v>
      </c>
      <c r="L212" s="52" t="s">
        <v>4061</v>
      </c>
      <c r="M212" s="52" t="s">
        <v>4081</v>
      </c>
      <c r="N212" s="54" t="n">
        <f aca="false">IFERROR(G212-E212,"")</f>
        <v>52</v>
      </c>
      <c r="O212" s="54" t="n">
        <f aca="false">IFERROR(G212-F212,"")</f>
        <v>11</v>
      </c>
      <c r="P212" s="52" t="s">
        <v>4926</v>
      </c>
      <c r="Q212" s="52" t="s">
        <v>4231</v>
      </c>
      <c r="R212" s="52" t="s">
        <v>4070</v>
      </c>
      <c r="S212" s="55" t="str">
        <f aca="false">IF(O212&lt;=0,"On Time","Delayed")</f>
        <v>Delayed</v>
      </c>
      <c r="T212" s="55" t="n">
        <f aca="false">IF(H212=0,0,ROUND(I212/H212*100,2))</f>
        <v>47.87</v>
      </c>
      <c r="U212" s="55" t="str">
        <f aca="false">TEXT(E212,"yyyy-mm")</f>
        <v>2024-07</v>
      </c>
    </row>
    <row r="213" customFormat="false" ht="15" hidden="false" customHeight="true" outlineLevel="0" collapsed="false">
      <c r="A213" s="56" t="s">
        <v>4927</v>
      </c>
      <c r="B213" s="56" t="s">
        <v>4072</v>
      </c>
      <c r="C213" s="56" t="s">
        <v>4928</v>
      </c>
      <c r="D213" s="56" t="s">
        <v>1800</v>
      </c>
      <c r="E213" s="56" t="s">
        <v>4929</v>
      </c>
      <c r="F213" s="56" t="s">
        <v>1581</v>
      </c>
      <c r="G213" s="56" t="s">
        <v>3852</v>
      </c>
      <c r="H213" s="56" t="n">
        <v>1837</v>
      </c>
      <c r="I213" s="56" t="n">
        <v>1837</v>
      </c>
      <c r="J213" s="56" t="n">
        <v>437.68</v>
      </c>
      <c r="K213" s="54" t="n">
        <f aca="false">ROUND(H213*J213,2)</f>
        <v>804018.16</v>
      </c>
      <c r="L213" s="56" t="s">
        <v>4084</v>
      </c>
      <c r="M213" s="56" t="s">
        <v>4081</v>
      </c>
      <c r="N213" s="54" t="n">
        <f aca="false">IFERROR(G213-E213,"")</f>
        <v>64</v>
      </c>
      <c r="O213" s="54" t="n">
        <f aca="false">IFERROR(G213-F213,"")</f>
        <v>5</v>
      </c>
      <c r="P213" s="56" t="s">
        <v>4930</v>
      </c>
      <c r="Q213" s="56" t="s">
        <v>4269</v>
      </c>
      <c r="R213" s="56" t="s">
        <v>4124</v>
      </c>
      <c r="S213" s="55" t="str">
        <f aca="false">IF(O213&lt;=0,"On Time","Delayed")</f>
        <v>Delayed</v>
      </c>
      <c r="T213" s="55" t="n">
        <f aca="false">IF(H213=0,0,ROUND(I213/H213*100,2))</f>
        <v>100</v>
      </c>
      <c r="U213" s="55" t="str">
        <f aca="false">TEXT(E213,"yyyy-mm")</f>
        <v>2023-12</v>
      </c>
    </row>
    <row r="214" customFormat="false" ht="15" hidden="false" customHeight="true" outlineLevel="0" collapsed="false">
      <c r="A214" s="52" t="s">
        <v>4931</v>
      </c>
      <c r="B214" s="52" t="s">
        <v>4932</v>
      </c>
      <c r="C214" s="52" t="s">
        <v>2965</v>
      </c>
      <c r="D214" s="52" t="s">
        <v>4933</v>
      </c>
      <c r="E214" s="52" t="s">
        <v>1767</v>
      </c>
      <c r="F214" s="52" t="s">
        <v>764</v>
      </c>
      <c r="G214" s="52" t="s">
        <v>4934</v>
      </c>
      <c r="H214" s="52" t="n">
        <v>2325</v>
      </c>
      <c r="I214" s="52" t="n">
        <v>2325</v>
      </c>
      <c r="J214" s="52" t="n">
        <v>325.05</v>
      </c>
      <c r="K214" s="54" t="n">
        <f aca="false">ROUND(H214*J214,2)</f>
        <v>755741.25</v>
      </c>
      <c r="L214" s="52" t="s">
        <v>4073</v>
      </c>
      <c r="M214" s="52" t="s">
        <v>332</v>
      </c>
      <c r="N214" s="54" t="n">
        <f aca="false">IFERROR(G214-E214,"")</f>
        <v>29</v>
      </c>
      <c r="O214" s="54" t="n">
        <f aca="false">IFERROR(G214-F214,"")</f>
        <v>10</v>
      </c>
      <c r="P214" s="52" t="s">
        <v>4935</v>
      </c>
      <c r="Q214" s="52" t="s">
        <v>4080</v>
      </c>
      <c r="R214" s="52" t="s">
        <v>4081</v>
      </c>
      <c r="S214" s="55" t="str">
        <f aca="false">IF(O214&lt;=0,"On Time","Delayed")</f>
        <v>Delayed</v>
      </c>
      <c r="T214" s="55" t="n">
        <f aca="false">IF(H214=0,0,ROUND(I214/H214*100,2))</f>
        <v>100</v>
      </c>
      <c r="U214" s="55" t="str">
        <f aca="false">TEXT(E214,"yyyy-mm")</f>
        <v>2023-01</v>
      </c>
    </row>
    <row r="215" customFormat="false" ht="15" hidden="false" customHeight="true" outlineLevel="0" collapsed="false">
      <c r="A215" s="56" t="s">
        <v>4936</v>
      </c>
      <c r="B215" s="56" t="s">
        <v>4409</v>
      </c>
      <c r="C215" s="56" t="s">
        <v>1184</v>
      </c>
      <c r="D215" s="56" t="s">
        <v>4937</v>
      </c>
      <c r="E215" s="56" t="s">
        <v>584</v>
      </c>
      <c r="F215" s="56" t="s">
        <v>1201</v>
      </c>
      <c r="G215" s="56" t="s">
        <v>1200</v>
      </c>
      <c r="H215" s="56" t="n">
        <v>3269</v>
      </c>
      <c r="I215" s="56" t="n">
        <v>459</v>
      </c>
      <c r="J215" s="56" t="n">
        <v>137.77</v>
      </c>
      <c r="K215" s="54" t="n">
        <f aca="false">ROUND(H215*J215,2)</f>
        <v>450370.13</v>
      </c>
      <c r="L215" s="56" t="s">
        <v>4084</v>
      </c>
      <c r="M215" s="56" t="s">
        <v>4062</v>
      </c>
      <c r="N215" s="54" t="n">
        <f aca="false">IFERROR(G215-E215,"")</f>
        <v>44</v>
      </c>
      <c r="O215" s="54" t="n">
        <f aca="false">IFERROR(G215-F215,"")</f>
        <v>-3</v>
      </c>
      <c r="P215" s="56" t="s">
        <v>4938</v>
      </c>
      <c r="Q215" s="56" t="s">
        <v>4231</v>
      </c>
      <c r="R215" s="56" t="s">
        <v>4087</v>
      </c>
      <c r="S215" s="55" t="str">
        <f aca="false">IF(O215&lt;=0,"On Time","Delayed")</f>
        <v>On Time</v>
      </c>
      <c r="T215" s="55" t="n">
        <f aca="false">IF(H215=0,0,ROUND(I215/H215*100,2))</f>
        <v>14.04</v>
      </c>
      <c r="U215" s="55" t="str">
        <f aca="false">TEXT(E215,"yyyy-mm")</f>
        <v>2024-10</v>
      </c>
    </row>
    <row r="216" customFormat="false" ht="15" hidden="false" customHeight="true" outlineLevel="0" collapsed="false">
      <c r="A216" s="52" t="s">
        <v>4939</v>
      </c>
      <c r="B216" s="52" t="s">
        <v>4940</v>
      </c>
      <c r="C216" s="52" t="s">
        <v>555</v>
      </c>
      <c r="D216" s="52" t="s">
        <v>2326</v>
      </c>
      <c r="E216" s="52" t="s">
        <v>2249</v>
      </c>
      <c r="F216" s="52" t="s">
        <v>2747</v>
      </c>
      <c r="G216" s="52" t="s">
        <v>1972</v>
      </c>
      <c r="H216" s="52" t="n">
        <v>4834</v>
      </c>
      <c r="I216" s="52" t="n">
        <v>4834</v>
      </c>
      <c r="J216" s="52" t="n">
        <v>413.41</v>
      </c>
      <c r="K216" s="54" t="n">
        <f aca="false">ROUND(H216*J216,2)</f>
        <v>1998423.94</v>
      </c>
      <c r="L216" s="52" t="s">
        <v>4073</v>
      </c>
      <c r="M216" s="52" t="s">
        <v>4056</v>
      </c>
      <c r="N216" s="54" t="n">
        <f aca="false">IFERROR(G216-E216,"")</f>
        <v>40</v>
      </c>
      <c r="O216" s="54" t="n">
        <f aca="false">IFERROR(G216-F216,"")</f>
        <v>-3</v>
      </c>
      <c r="P216" s="52" t="s">
        <v>4941</v>
      </c>
      <c r="Q216" s="52" t="s">
        <v>4093</v>
      </c>
      <c r="R216" s="52" t="s">
        <v>100</v>
      </c>
      <c r="S216" s="55" t="str">
        <f aca="false">IF(O216&lt;=0,"On Time","Delayed")</f>
        <v>On Time</v>
      </c>
      <c r="T216" s="55" t="n">
        <f aca="false">IF(H216=0,0,ROUND(I216/H216*100,2))</f>
        <v>100</v>
      </c>
      <c r="U216" s="55" t="str">
        <f aca="false">TEXT(E216,"yyyy-mm")</f>
        <v>2023-04</v>
      </c>
    </row>
    <row r="217" customFormat="false" ht="15" hidden="false" customHeight="true" outlineLevel="0" collapsed="false">
      <c r="A217" s="56" t="s">
        <v>4942</v>
      </c>
      <c r="B217" s="56" t="s">
        <v>4943</v>
      </c>
      <c r="C217" s="56" t="s">
        <v>967</v>
      </c>
      <c r="D217" s="56" t="s">
        <v>1169</v>
      </c>
      <c r="E217" s="56" t="s">
        <v>378</v>
      </c>
      <c r="F217" s="56" t="s">
        <v>1223</v>
      </c>
      <c r="G217" s="56" t="s">
        <v>4810</v>
      </c>
      <c r="H217" s="56" t="n">
        <v>4392</v>
      </c>
      <c r="I217" s="56" t="n">
        <v>4392</v>
      </c>
      <c r="J217" s="56" t="n">
        <v>585.62</v>
      </c>
      <c r="K217" s="54" t="n">
        <f aca="false">ROUND(H217*J217,2)</f>
        <v>2572043.04</v>
      </c>
      <c r="L217" s="56" t="s">
        <v>4084</v>
      </c>
      <c r="M217" s="56" t="s">
        <v>4081</v>
      </c>
      <c r="N217" s="54" t="n">
        <f aca="false">IFERROR(G217-E217,"")</f>
        <v>52</v>
      </c>
      <c r="O217" s="54" t="n">
        <f aca="false">IFERROR(G217-F217,"")</f>
        <v>4</v>
      </c>
      <c r="P217" s="56" t="s">
        <v>4944</v>
      </c>
      <c r="Q217" s="56" t="s">
        <v>4109</v>
      </c>
      <c r="R217" s="56" t="s">
        <v>100</v>
      </c>
      <c r="S217" s="55" t="str">
        <f aca="false">IF(O217&lt;=0,"On Time","Delayed")</f>
        <v>Delayed</v>
      </c>
      <c r="T217" s="55" t="n">
        <f aca="false">IF(H217=0,0,ROUND(I217/H217*100,2))</f>
        <v>100</v>
      </c>
      <c r="U217" s="55" t="str">
        <f aca="false">TEXT(E217,"yyyy-mm")</f>
        <v>2023-11</v>
      </c>
    </row>
    <row r="218" customFormat="false" ht="15" hidden="false" customHeight="true" outlineLevel="0" collapsed="false">
      <c r="A218" s="52" t="s">
        <v>4945</v>
      </c>
      <c r="B218" s="52" t="s">
        <v>4946</v>
      </c>
      <c r="C218" s="52" t="s">
        <v>2499</v>
      </c>
      <c r="D218" s="52" t="s">
        <v>1280</v>
      </c>
      <c r="E218" s="52" t="s">
        <v>1755</v>
      </c>
      <c r="F218" s="52" t="s">
        <v>4810</v>
      </c>
      <c r="G218" s="52" t="s">
        <v>1141</v>
      </c>
      <c r="H218" s="52" t="n">
        <v>289</v>
      </c>
      <c r="I218" s="52" t="n">
        <v>289</v>
      </c>
      <c r="J218" s="52" t="n">
        <v>538.25</v>
      </c>
      <c r="K218" s="54" t="n">
        <f aca="false">ROUND(H218*J218,2)</f>
        <v>155554.25</v>
      </c>
      <c r="L218" s="52" t="s">
        <v>4061</v>
      </c>
      <c r="M218" s="52" t="s">
        <v>4078</v>
      </c>
      <c r="N218" s="54" t="n">
        <f aca="false">IFERROR(G218-E218,"")</f>
        <v>60</v>
      </c>
      <c r="O218" s="54" t="n">
        <f aca="false">IFERROR(G218-F218,"")</f>
        <v>7</v>
      </c>
      <c r="P218" s="52" t="s">
        <v>4947</v>
      </c>
      <c r="Q218" s="52" t="s">
        <v>4080</v>
      </c>
      <c r="R218" s="52" t="s">
        <v>4081</v>
      </c>
      <c r="S218" s="55" t="str">
        <f aca="false">IF(O218&lt;=0,"On Time","Delayed")</f>
        <v>Delayed</v>
      </c>
      <c r="T218" s="55" t="n">
        <f aca="false">IF(H218=0,0,ROUND(I218/H218*100,2))</f>
        <v>100</v>
      </c>
      <c r="U218" s="55" t="str">
        <f aca="false">TEXT(E218,"yyyy-mm")</f>
        <v>2023-11</v>
      </c>
    </row>
    <row r="219" customFormat="false" ht="15" hidden="false" customHeight="true" outlineLevel="0" collapsed="false">
      <c r="A219" s="56" t="s">
        <v>4948</v>
      </c>
      <c r="B219" s="56" t="s">
        <v>4949</v>
      </c>
      <c r="C219" s="56" t="s">
        <v>4950</v>
      </c>
      <c r="D219" s="56" t="s">
        <v>3395</v>
      </c>
      <c r="E219" s="56" t="s">
        <v>1469</v>
      </c>
      <c r="F219" s="56" t="s">
        <v>3212</v>
      </c>
      <c r="G219" s="56" t="s">
        <v>4951</v>
      </c>
      <c r="H219" s="56" t="n">
        <v>737</v>
      </c>
      <c r="I219" s="56" t="n">
        <v>737</v>
      </c>
      <c r="J219" s="56" t="n">
        <v>108.58</v>
      </c>
      <c r="K219" s="54" t="n">
        <f aca="false">ROUND(H219*J219,2)</f>
        <v>80023.46</v>
      </c>
      <c r="L219" s="56" t="s">
        <v>4055</v>
      </c>
      <c r="M219" s="56" t="s">
        <v>4062</v>
      </c>
      <c r="N219" s="54" t="n">
        <f aca="false">IFERROR(G219-E219,"")</f>
        <v>68</v>
      </c>
      <c r="O219" s="54" t="n">
        <f aca="false">IFERROR(G219-F219,"")</f>
        <v>12</v>
      </c>
      <c r="P219" s="56" t="s">
        <v>4952</v>
      </c>
      <c r="Q219" s="56" t="s">
        <v>4086</v>
      </c>
      <c r="R219" s="56" t="s">
        <v>4070</v>
      </c>
      <c r="S219" s="55" t="str">
        <f aca="false">IF(O219&lt;=0,"On Time","Delayed")</f>
        <v>Delayed</v>
      </c>
      <c r="T219" s="55" t="n">
        <f aca="false">IF(H219=0,0,ROUND(I219/H219*100,2))</f>
        <v>100</v>
      </c>
      <c r="U219" s="55" t="str">
        <f aca="false">TEXT(E219,"yyyy-mm")</f>
        <v>2022-09</v>
      </c>
    </row>
    <row r="220" customFormat="false" ht="15" hidden="false" customHeight="true" outlineLevel="0" collapsed="false">
      <c r="A220" s="52" t="s">
        <v>4953</v>
      </c>
      <c r="B220" s="52" t="s">
        <v>4954</v>
      </c>
      <c r="C220" s="52" t="s">
        <v>827</v>
      </c>
      <c r="D220" s="52" t="s">
        <v>963</v>
      </c>
      <c r="E220" s="52" t="s">
        <v>646</v>
      </c>
      <c r="F220" s="52" t="s">
        <v>2973</v>
      </c>
      <c r="G220" s="52" t="s">
        <v>2973</v>
      </c>
      <c r="H220" s="52" t="n">
        <v>2357</v>
      </c>
      <c r="I220" s="52" t="n">
        <v>2357</v>
      </c>
      <c r="J220" s="52" t="n">
        <v>158.7</v>
      </c>
      <c r="K220" s="54" t="n">
        <f aca="false">ROUND(H220*J220,2)</f>
        <v>374055.9</v>
      </c>
      <c r="L220" s="52" t="s">
        <v>4055</v>
      </c>
      <c r="M220" s="52" t="s">
        <v>332</v>
      </c>
      <c r="N220" s="54" t="n">
        <f aca="false">IFERROR(G220-E220,"")</f>
        <v>56</v>
      </c>
      <c r="O220" s="54" t="n">
        <f aca="false">IFERROR(G220-F220,"")</f>
        <v>0</v>
      </c>
      <c r="P220" s="52" t="s">
        <v>4955</v>
      </c>
      <c r="Q220" s="52" t="s">
        <v>4075</v>
      </c>
      <c r="R220" s="52" t="s">
        <v>4124</v>
      </c>
      <c r="S220" s="55" t="str">
        <f aca="false">IF(O220&lt;=0,"On Time","Delayed")</f>
        <v>On Time</v>
      </c>
      <c r="T220" s="55" t="n">
        <f aca="false">IF(H220=0,0,ROUND(I220/H220*100,2))</f>
        <v>100</v>
      </c>
      <c r="U220" s="55" t="str">
        <f aca="false">TEXT(E220,"yyyy-mm")</f>
        <v>2023-02</v>
      </c>
    </row>
    <row r="221" customFormat="false" ht="15" hidden="false" customHeight="true" outlineLevel="0" collapsed="false">
      <c r="A221" s="56" t="s">
        <v>4956</v>
      </c>
      <c r="B221" s="56" t="s">
        <v>4957</v>
      </c>
      <c r="C221" s="56" t="s">
        <v>4958</v>
      </c>
      <c r="D221" s="56" t="s">
        <v>4552</v>
      </c>
      <c r="E221" s="56" t="s">
        <v>1857</v>
      </c>
      <c r="F221" s="56" t="s">
        <v>2236</v>
      </c>
      <c r="G221" s="56" t="s">
        <v>4959</v>
      </c>
      <c r="H221" s="56" t="n">
        <v>2982</v>
      </c>
      <c r="I221" s="56" t="n">
        <v>2982</v>
      </c>
      <c r="J221" s="56" t="n">
        <v>373.83</v>
      </c>
      <c r="K221" s="54" t="n">
        <f aca="false">ROUND(H221*J221,2)</f>
        <v>1114761.06</v>
      </c>
      <c r="L221" s="56" t="s">
        <v>4061</v>
      </c>
      <c r="M221" s="56" t="s">
        <v>332</v>
      </c>
      <c r="N221" s="54" t="n">
        <f aca="false">IFERROR(G221-E221,"")</f>
        <v>31</v>
      </c>
      <c r="O221" s="54" t="n">
        <f aca="false">IFERROR(G221-F221,"")</f>
        <v>1</v>
      </c>
      <c r="P221" s="56" t="s">
        <v>4960</v>
      </c>
      <c r="Q221" s="56" t="s">
        <v>4109</v>
      </c>
      <c r="R221" s="56" t="s">
        <v>4087</v>
      </c>
      <c r="S221" s="55" t="str">
        <f aca="false">IF(O221&lt;=0,"On Time","Delayed")</f>
        <v>Delayed</v>
      </c>
      <c r="T221" s="55" t="n">
        <f aca="false">IF(H221=0,0,ROUND(I221/H221*100,2))</f>
        <v>100</v>
      </c>
      <c r="U221" s="55" t="str">
        <f aca="false">TEXT(E221,"yyyy-mm")</f>
        <v>2024-04</v>
      </c>
    </row>
    <row r="222" customFormat="false" ht="15" hidden="false" customHeight="true" outlineLevel="0" collapsed="false">
      <c r="A222" s="52" t="s">
        <v>4961</v>
      </c>
      <c r="B222" s="52" t="s">
        <v>4962</v>
      </c>
      <c r="C222" s="52" t="s">
        <v>3364</v>
      </c>
      <c r="D222" s="52" t="s">
        <v>977</v>
      </c>
      <c r="E222" s="52" t="s">
        <v>2880</v>
      </c>
      <c r="F222" s="52" t="s">
        <v>1690</v>
      </c>
      <c r="G222" s="52" t="s">
        <v>3822</v>
      </c>
      <c r="H222" s="52" t="n">
        <v>3384</v>
      </c>
      <c r="I222" s="52" t="n">
        <v>3384</v>
      </c>
      <c r="J222" s="52" t="n">
        <v>18</v>
      </c>
      <c r="K222" s="54" t="n">
        <f aca="false">ROUND(H222*J222,2)</f>
        <v>60912</v>
      </c>
      <c r="L222" s="52" t="s">
        <v>4084</v>
      </c>
      <c r="M222" s="52" t="s">
        <v>4078</v>
      </c>
      <c r="N222" s="54" t="n">
        <f aca="false">IFERROR(G222-E222,"")</f>
        <v>35</v>
      </c>
      <c r="O222" s="54" t="n">
        <f aca="false">IFERROR(G222-F222,"")</f>
        <v>11</v>
      </c>
      <c r="P222" s="52" t="s">
        <v>4963</v>
      </c>
      <c r="Q222" s="52" t="s">
        <v>4242</v>
      </c>
      <c r="R222" s="52" t="s">
        <v>4070</v>
      </c>
      <c r="S222" s="55" t="str">
        <f aca="false">IF(O222&lt;=0,"On Time","Delayed")</f>
        <v>Delayed</v>
      </c>
      <c r="T222" s="55" t="n">
        <f aca="false">IF(H222=0,0,ROUND(I222/H222*100,2))</f>
        <v>100</v>
      </c>
      <c r="U222" s="55" t="str">
        <f aca="false">TEXT(E222,"yyyy-mm")</f>
        <v>2022-08</v>
      </c>
    </row>
    <row r="223" customFormat="false" ht="15" hidden="false" customHeight="true" outlineLevel="0" collapsed="false">
      <c r="A223" s="56" t="s">
        <v>4964</v>
      </c>
      <c r="B223" s="56" t="s">
        <v>4965</v>
      </c>
      <c r="C223" s="56" t="s">
        <v>1602</v>
      </c>
      <c r="D223" s="56" t="s">
        <v>4966</v>
      </c>
      <c r="E223" s="56" t="s">
        <v>4967</v>
      </c>
      <c r="F223" s="56" t="s">
        <v>3323</v>
      </c>
      <c r="G223" s="56" t="s">
        <v>924</v>
      </c>
      <c r="H223" s="56" t="n">
        <v>4079</v>
      </c>
      <c r="I223" s="56" t="n">
        <v>4079</v>
      </c>
      <c r="J223" s="56" t="n">
        <v>196.8</v>
      </c>
      <c r="K223" s="54" t="n">
        <f aca="false">ROUND(H223*J223,2)</f>
        <v>802747.2</v>
      </c>
      <c r="L223" s="56" t="s">
        <v>4067</v>
      </c>
      <c r="M223" s="56" t="s">
        <v>4078</v>
      </c>
      <c r="N223" s="54" t="n">
        <f aca="false">IFERROR(G223-E223,"")</f>
        <v>25</v>
      </c>
      <c r="O223" s="54" t="n">
        <f aca="false">IFERROR(G223-F223,"")</f>
        <v>1</v>
      </c>
      <c r="P223" s="56" t="s">
        <v>4968</v>
      </c>
      <c r="Q223" s="56" t="s">
        <v>4064</v>
      </c>
      <c r="R223" s="56" t="s">
        <v>4087</v>
      </c>
      <c r="S223" s="55" t="str">
        <f aca="false">IF(O223&lt;=0,"On Time","Delayed")</f>
        <v>Delayed</v>
      </c>
      <c r="T223" s="55" t="n">
        <f aca="false">IF(H223=0,0,ROUND(I223/H223*100,2))</f>
        <v>100</v>
      </c>
      <c r="U223" s="55" t="str">
        <f aca="false">TEXT(E223,"yyyy-mm")</f>
        <v>2024-05</v>
      </c>
    </row>
    <row r="224" customFormat="false" ht="15" hidden="false" customHeight="true" outlineLevel="0" collapsed="false">
      <c r="A224" s="52" t="s">
        <v>4969</v>
      </c>
      <c r="B224" s="52" t="s">
        <v>4970</v>
      </c>
      <c r="C224" s="52" t="s">
        <v>3937</v>
      </c>
      <c r="D224" s="52" t="s">
        <v>4971</v>
      </c>
      <c r="E224" s="52" t="s">
        <v>1663</v>
      </c>
      <c r="F224" s="52" t="s">
        <v>936</v>
      </c>
      <c r="G224" s="52" t="s">
        <v>4972</v>
      </c>
      <c r="H224" s="52" t="n">
        <v>4705</v>
      </c>
      <c r="I224" s="52" t="n">
        <v>4705</v>
      </c>
      <c r="J224" s="52" t="n">
        <v>247.12</v>
      </c>
      <c r="K224" s="54" t="n">
        <f aca="false">ROUND(H224*J224,2)</f>
        <v>1162699.6</v>
      </c>
      <c r="L224" s="52" t="s">
        <v>4084</v>
      </c>
      <c r="M224" s="52" t="s">
        <v>4078</v>
      </c>
      <c r="N224" s="54" t="n">
        <f aca="false">IFERROR(G224-E224,"")</f>
        <v>44</v>
      </c>
      <c r="O224" s="54" t="n">
        <f aca="false">IFERROR(G224-F224,"")</f>
        <v>2</v>
      </c>
      <c r="P224" s="52" t="s">
        <v>4973</v>
      </c>
      <c r="Q224" s="52" t="s">
        <v>4104</v>
      </c>
      <c r="R224" s="52" t="s">
        <v>100</v>
      </c>
      <c r="S224" s="55" t="str">
        <f aca="false">IF(O224&lt;=0,"On Time","Delayed")</f>
        <v>Delayed</v>
      </c>
      <c r="T224" s="55" t="n">
        <f aca="false">IF(H224=0,0,ROUND(I224/H224*100,2))</f>
        <v>100</v>
      </c>
      <c r="U224" s="55" t="str">
        <f aca="false">TEXT(E224,"yyyy-mm")</f>
        <v>2022-12</v>
      </c>
    </row>
    <row r="225" customFormat="false" ht="15" hidden="false" customHeight="true" outlineLevel="0" collapsed="false">
      <c r="A225" s="56" t="s">
        <v>4974</v>
      </c>
      <c r="B225" s="56" t="s">
        <v>4975</v>
      </c>
      <c r="C225" s="56" t="s">
        <v>4976</v>
      </c>
      <c r="D225" s="56" t="s">
        <v>2118</v>
      </c>
      <c r="E225" s="56" t="s">
        <v>4977</v>
      </c>
      <c r="F225" s="56" t="s">
        <v>2783</v>
      </c>
      <c r="G225" s="56" t="s">
        <v>4884</v>
      </c>
      <c r="H225" s="56" t="n">
        <v>3968</v>
      </c>
      <c r="I225" s="56" t="n">
        <v>3968</v>
      </c>
      <c r="J225" s="56" t="n">
        <v>35.77</v>
      </c>
      <c r="K225" s="54" t="n">
        <f aca="false">ROUND(H225*J225,2)</f>
        <v>141935.36</v>
      </c>
      <c r="L225" s="56" t="s">
        <v>4055</v>
      </c>
      <c r="M225" s="56" t="s">
        <v>4081</v>
      </c>
      <c r="N225" s="54" t="n">
        <f aca="false">IFERROR(G225-E225,"")</f>
        <v>16</v>
      </c>
      <c r="O225" s="54" t="n">
        <f aca="false">IFERROR(G225-F225,"")</f>
        <v>7</v>
      </c>
      <c r="P225" s="56" t="s">
        <v>4978</v>
      </c>
      <c r="Q225" s="56" t="s">
        <v>4169</v>
      </c>
      <c r="R225" s="56" t="s">
        <v>100</v>
      </c>
      <c r="S225" s="55" t="str">
        <f aca="false">IF(O225&lt;=0,"On Time","Delayed")</f>
        <v>Delayed</v>
      </c>
      <c r="T225" s="55" t="n">
        <f aca="false">IF(H225=0,0,ROUND(I225/H225*100,2))</f>
        <v>100</v>
      </c>
      <c r="U225" s="55" t="str">
        <f aca="false">TEXT(E225,"yyyy-mm")</f>
        <v>2022-02</v>
      </c>
    </row>
    <row r="226" customFormat="false" ht="15" hidden="false" customHeight="true" outlineLevel="0" collapsed="false">
      <c r="A226" s="52" t="s">
        <v>4979</v>
      </c>
      <c r="B226" s="52" t="s">
        <v>4980</v>
      </c>
      <c r="C226" s="52" t="s">
        <v>3445</v>
      </c>
      <c r="D226" s="52" t="s">
        <v>2428</v>
      </c>
      <c r="E226" s="52" t="s">
        <v>1200</v>
      </c>
      <c r="F226" s="52" t="s">
        <v>3687</v>
      </c>
      <c r="G226" s="52" t="s">
        <v>974</v>
      </c>
      <c r="H226" s="52" t="n">
        <v>2011</v>
      </c>
      <c r="I226" s="52" t="n">
        <v>2011</v>
      </c>
      <c r="J226" s="52" t="n">
        <v>405.84</v>
      </c>
      <c r="K226" s="54" t="n">
        <f aca="false">ROUND(H226*J226,2)</f>
        <v>816144.24</v>
      </c>
      <c r="L226" s="52" t="s">
        <v>4055</v>
      </c>
      <c r="M226" s="52" t="s">
        <v>4081</v>
      </c>
      <c r="N226" s="54" t="n">
        <f aca="false">IFERROR(G226-E226,"")</f>
        <v>20</v>
      </c>
      <c r="O226" s="54" t="n">
        <f aca="false">IFERROR(G226-F226,"")</f>
        <v>4</v>
      </c>
      <c r="P226" s="52" t="s">
        <v>4981</v>
      </c>
      <c r="Q226" s="52" t="s">
        <v>4154</v>
      </c>
      <c r="R226" s="52" t="s">
        <v>4070</v>
      </c>
      <c r="S226" s="55" t="str">
        <f aca="false">IF(O226&lt;=0,"On Time","Delayed")</f>
        <v>Delayed</v>
      </c>
      <c r="T226" s="55" t="n">
        <f aca="false">IF(H226=0,0,ROUND(I226/H226*100,2))</f>
        <v>100</v>
      </c>
      <c r="U226" s="55" t="str">
        <f aca="false">TEXT(E226,"yyyy-mm")</f>
        <v>2024-12</v>
      </c>
    </row>
    <row r="227" customFormat="false" ht="15" hidden="false" customHeight="true" outlineLevel="0" collapsed="false">
      <c r="A227" s="56" t="s">
        <v>4982</v>
      </c>
      <c r="B227" s="56" t="s">
        <v>4983</v>
      </c>
      <c r="C227" s="56" t="s">
        <v>674</v>
      </c>
      <c r="D227" s="56" t="s">
        <v>4984</v>
      </c>
      <c r="E227" s="56" t="s">
        <v>4246</v>
      </c>
      <c r="F227" s="56" t="s">
        <v>952</v>
      </c>
      <c r="G227" s="56" t="s">
        <v>3919</v>
      </c>
      <c r="H227" s="56" t="n">
        <v>3297</v>
      </c>
      <c r="I227" s="56" t="n">
        <v>1516</v>
      </c>
      <c r="J227" s="56" t="n">
        <v>391.67</v>
      </c>
      <c r="K227" s="54" t="n">
        <f aca="false">ROUND(H227*J227,2)</f>
        <v>1291335.99</v>
      </c>
      <c r="L227" s="56" t="s">
        <v>4073</v>
      </c>
      <c r="M227" s="56" t="s">
        <v>332</v>
      </c>
      <c r="N227" s="54" t="n">
        <f aca="false">IFERROR(G227-E227,"")</f>
        <v>43</v>
      </c>
      <c r="O227" s="54" t="n">
        <f aca="false">IFERROR(G227-F227,"")</f>
        <v>13</v>
      </c>
      <c r="P227" s="56" t="s">
        <v>4985</v>
      </c>
      <c r="Q227" s="56" t="s">
        <v>4164</v>
      </c>
      <c r="R227" s="56" t="s">
        <v>4124</v>
      </c>
      <c r="S227" s="55" t="str">
        <f aca="false">IF(O227&lt;=0,"On Time","Delayed")</f>
        <v>Delayed</v>
      </c>
      <c r="T227" s="55" t="n">
        <f aca="false">IF(H227=0,0,ROUND(I227/H227*100,2))</f>
        <v>45.98</v>
      </c>
      <c r="U227" s="55" t="str">
        <f aca="false">TEXT(E227,"yyyy-mm")</f>
        <v>2023-06</v>
      </c>
    </row>
    <row r="228" customFormat="false" ht="15" hidden="false" customHeight="true" outlineLevel="0" collapsed="false">
      <c r="A228" s="52" t="s">
        <v>4986</v>
      </c>
      <c r="B228" s="52" t="s">
        <v>4987</v>
      </c>
      <c r="C228" s="52" t="s">
        <v>4988</v>
      </c>
      <c r="D228" s="52" t="s">
        <v>4989</v>
      </c>
      <c r="E228" s="52" t="s">
        <v>593</v>
      </c>
      <c r="F228" s="52" t="s">
        <v>4671</v>
      </c>
      <c r="G228" s="52" t="s">
        <v>1195</v>
      </c>
      <c r="H228" s="52" t="n">
        <v>594</v>
      </c>
      <c r="I228" s="52" t="n">
        <v>594</v>
      </c>
      <c r="J228" s="52" t="n">
        <v>246.85</v>
      </c>
      <c r="K228" s="54" t="n">
        <f aca="false">ROUND(H228*J228,2)</f>
        <v>146628.9</v>
      </c>
      <c r="L228" s="52" t="s">
        <v>4067</v>
      </c>
      <c r="M228" s="52" t="s">
        <v>4078</v>
      </c>
      <c r="N228" s="54" t="n">
        <f aca="false">IFERROR(G228-E228,"")</f>
        <v>34</v>
      </c>
      <c r="O228" s="54" t="n">
        <f aca="false">IFERROR(G228-F228,"")</f>
        <v>14</v>
      </c>
      <c r="P228" s="52" t="s">
        <v>4990</v>
      </c>
      <c r="Q228" s="52" t="s">
        <v>4086</v>
      </c>
      <c r="R228" s="52" t="s">
        <v>4124</v>
      </c>
      <c r="S228" s="55" t="str">
        <f aca="false">IF(O228&lt;=0,"On Time","Delayed")</f>
        <v>Delayed</v>
      </c>
      <c r="T228" s="55" t="n">
        <f aca="false">IF(H228=0,0,ROUND(I228/H228*100,2))</f>
        <v>100</v>
      </c>
      <c r="U228" s="55" t="str">
        <f aca="false">TEXT(E228,"yyyy-mm")</f>
        <v>2024-10</v>
      </c>
    </row>
    <row r="229" customFormat="false" ht="15" hidden="false" customHeight="true" outlineLevel="0" collapsed="false">
      <c r="A229" s="56" t="s">
        <v>4991</v>
      </c>
      <c r="B229" s="56" t="s">
        <v>4992</v>
      </c>
      <c r="C229" s="56" t="s">
        <v>3386</v>
      </c>
      <c r="D229" s="56" t="s">
        <v>3578</v>
      </c>
      <c r="E229" s="56" t="s">
        <v>486</v>
      </c>
      <c r="F229" s="56" t="s">
        <v>1487</v>
      </c>
      <c r="G229" s="56" t="s">
        <v>1116</v>
      </c>
      <c r="H229" s="56" t="n">
        <v>2601</v>
      </c>
      <c r="I229" s="56" t="n">
        <v>2601</v>
      </c>
      <c r="J229" s="56" t="n">
        <v>351.98</v>
      </c>
      <c r="K229" s="54" t="n">
        <f aca="false">ROUND(H229*J229,2)</f>
        <v>915499.98</v>
      </c>
      <c r="L229" s="56" t="s">
        <v>4061</v>
      </c>
      <c r="M229" s="56" t="s">
        <v>332</v>
      </c>
      <c r="N229" s="54" t="n">
        <f aca="false">IFERROR(G229-E229,"")</f>
        <v>24</v>
      </c>
      <c r="O229" s="54" t="n">
        <f aca="false">IFERROR(G229-F229,"")</f>
        <v>12</v>
      </c>
      <c r="P229" s="56" t="s">
        <v>4993</v>
      </c>
      <c r="Q229" s="56" t="s">
        <v>4231</v>
      </c>
      <c r="R229" s="56" t="s">
        <v>4124</v>
      </c>
      <c r="S229" s="55" t="str">
        <f aca="false">IF(O229&lt;=0,"On Time","Delayed")</f>
        <v>Delayed</v>
      </c>
      <c r="T229" s="55" t="n">
        <f aca="false">IF(H229=0,0,ROUND(I229/H229*100,2))</f>
        <v>100</v>
      </c>
      <c r="U229" s="55" t="str">
        <f aca="false">TEXT(E229,"yyyy-mm")</f>
        <v>2024-04</v>
      </c>
    </row>
    <row r="230" customFormat="false" ht="15" hidden="false" customHeight="true" outlineLevel="0" collapsed="false">
      <c r="A230" s="52" t="s">
        <v>4994</v>
      </c>
      <c r="B230" s="52" t="s">
        <v>4995</v>
      </c>
      <c r="C230" s="52" t="s">
        <v>4776</v>
      </c>
      <c r="D230" s="52" t="s">
        <v>1171</v>
      </c>
      <c r="E230" s="52" t="s">
        <v>1748</v>
      </c>
      <c r="F230" s="52" t="s">
        <v>712</v>
      </c>
      <c r="G230" s="52" t="s">
        <v>521</v>
      </c>
      <c r="H230" s="52" t="n">
        <v>732</v>
      </c>
      <c r="I230" s="52" t="n">
        <v>488</v>
      </c>
      <c r="J230" s="52" t="n">
        <v>253.43</v>
      </c>
      <c r="K230" s="54" t="n">
        <f aca="false">ROUND(H230*J230,2)</f>
        <v>185510.76</v>
      </c>
      <c r="L230" s="52" t="s">
        <v>4073</v>
      </c>
      <c r="M230" s="52" t="s">
        <v>332</v>
      </c>
      <c r="N230" s="54" t="n">
        <f aca="false">IFERROR(G230-E230,"")</f>
        <v>66</v>
      </c>
      <c r="O230" s="54" t="n">
        <f aca="false">IFERROR(G230-F230,"")</f>
        <v>9</v>
      </c>
      <c r="P230" s="52" t="s">
        <v>4996</v>
      </c>
      <c r="Q230" s="52" t="s">
        <v>4098</v>
      </c>
      <c r="R230" s="52" t="s">
        <v>4087</v>
      </c>
      <c r="S230" s="55" t="str">
        <f aca="false">IF(O230&lt;=0,"On Time","Delayed")</f>
        <v>Delayed</v>
      </c>
      <c r="T230" s="55" t="n">
        <f aca="false">IF(H230=0,0,ROUND(I230/H230*100,2))</f>
        <v>66.67</v>
      </c>
      <c r="U230" s="55" t="str">
        <f aca="false">TEXT(E230,"yyyy-mm")</f>
        <v>2023-08</v>
      </c>
    </row>
    <row r="231" customFormat="false" ht="15" hidden="false" customHeight="true" outlineLevel="0" collapsed="false">
      <c r="A231" s="56" t="s">
        <v>4997</v>
      </c>
      <c r="B231" s="56" t="s">
        <v>4998</v>
      </c>
      <c r="C231" s="56" t="s">
        <v>4999</v>
      </c>
      <c r="D231" s="56" t="s">
        <v>591</v>
      </c>
      <c r="E231" s="56" t="s">
        <v>2241</v>
      </c>
      <c r="F231" s="56" t="s">
        <v>1057</v>
      </c>
      <c r="G231" s="56" t="s">
        <v>1057</v>
      </c>
      <c r="H231" s="56" t="n">
        <v>397</v>
      </c>
      <c r="I231" s="56" t="n">
        <v>397</v>
      </c>
      <c r="J231" s="56" t="n">
        <v>515.72</v>
      </c>
      <c r="K231" s="54" t="n">
        <f aca="false">ROUND(H231*J231,2)</f>
        <v>204740.84</v>
      </c>
      <c r="L231" s="56" t="s">
        <v>4073</v>
      </c>
      <c r="M231" s="56" t="s">
        <v>4062</v>
      </c>
      <c r="N231" s="54" t="n">
        <f aca="false">IFERROR(G231-E231,"")</f>
        <v>6</v>
      </c>
      <c r="O231" s="54" t="n">
        <f aca="false">IFERROR(G231-F231,"")</f>
        <v>0</v>
      </c>
      <c r="P231" s="56" t="s">
        <v>5000</v>
      </c>
      <c r="Q231" s="56" t="s">
        <v>4226</v>
      </c>
      <c r="R231" s="56" t="s">
        <v>4087</v>
      </c>
      <c r="S231" s="55" t="str">
        <f aca="false">IF(O231&lt;=0,"On Time","Delayed")</f>
        <v>On Time</v>
      </c>
      <c r="T231" s="55" t="n">
        <f aca="false">IF(H231=0,0,ROUND(I231/H231*100,2))</f>
        <v>100</v>
      </c>
      <c r="U231" s="55" t="str">
        <f aca="false">TEXT(E231,"yyyy-mm")</f>
        <v>2022-01</v>
      </c>
    </row>
    <row r="232" customFormat="false" ht="15" hidden="false" customHeight="true" outlineLevel="0" collapsed="false">
      <c r="A232" s="52" t="s">
        <v>5001</v>
      </c>
      <c r="B232" s="52" t="s">
        <v>4800</v>
      </c>
      <c r="C232" s="52" t="s">
        <v>498</v>
      </c>
      <c r="D232" s="52" t="s">
        <v>1234</v>
      </c>
      <c r="E232" s="52" t="s">
        <v>4635</v>
      </c>
      <c r="F232" s="52" t="s">
        <v>3236</v>
      </c>
      <c r="G232" s="52" t="s">
        <v>1708</v>
      </c>
      <c r="H232" s="52" t="n">
        <v>2647</v>
      </c>
      <c r="I232" s="52" t="n">
        <v>2647</v>
      </c>
      <c r="J232" s="52" t="n">
        <v>156.68</v>
      </c>
      <c r="K232" s="54" t="n">
        <f aca="false">ROUND(H232*J232,2)</f>
        <v>414731.96</v>
      </c>
      <c r="L232" s="52" t="s">
        <v>4067</v>
      </c>
      <c r="M232" s="52" t="s">
        <v>332</v>
      </c>
      <c r="N232" s="54" t="n">
        <f aca="false">IFERROR(G232-E232,"")</f>
        <v>21</v>
      </c>
      <c r="O232" s="54" t="n">
        <f aca="false">IFERROR(G232-F232,"")</f>
        <v>12</v>
      </c>
      <c r="P232" s="52" t="s">
        <v>5002</v>
      </c>
      <c r="Q232" s="52" t="s">
        <v>4104</v>
      </c>
      <c r="R232" s="52" t="s">
        <v>100</v>
      </c>
      <c r="S232" s="55" t="str">
        <f aca="false">IF(O232&lt;=0,"On Time","Delayed")</f>
        <v>Delayed</v>
      </c>
      <c r="T232" s="55" t="n">
        <f aca="false">IF(H232=0,0,ROUND(I232/H232*100,2))</f>
        <v>100</v>
      </c>
      <c r="U232" s="55" t="str">
        <f aca="false">TEXT(E232,"yyyy-mm")</f>
        <v>2022-04</v>
      </c>
    </row>
    <row r="233" customFormat="false" ht="15" hidden="false" customHeight="true" outlineLevel="0" collapsed="false">
      <c r="A233" s="56" t="s">
        <v>5003</v>
      </c>
      <c r="B233" s="56" t="s">
        <v>5004</v>
      </c>
      <c r="C233" s="56" t="s">
        <v>699</v>
      </c>
      <c r="D233" s="56" t="s">
        <v>4335</v>
      </c>
      <c r="E233" s="56" t="s">
        <v>5005</v>
      </c>
      <c r="F233" s="56" t="s">
        <v>1657</v>
      </c>
      <c r="G233" s="56" t="s">
        <v>5006</v>
      </c>
      <c r="H233" s="56" t="n">
        <v>2542</v>
      </c>
      <c r="I233" s="56" t="n">
        <v>2542</v>
      </c>
      <c r="J233" s="56" t="n">
        <v>393.98</v>
      </c>
      <c r="K233" s="54" t="n">
        <f aca="false">ROUND(H233*J233,2)</f>
        <v>1001497.16</v>
      </c>
      <c r="L233" s="56" t="s">
        <v>4055</v>
      </c>
      <c r="M233" s="56" t="s">
        <v>4078</v>
      </c>
      <c r="N233" s="54" t="n">
        <f aca="false">IFERROR(G233-E233,"")</f>
        <v>51</v>
      </c>
      <c r="O233" s="54" t="n">
        <f aca="false">IFERROR(G233-F233,"")</f>
        <v>-3</v>
      </c>
      <c r="P233" s="56" t="s">
        <v>5007</v>
      </c>
      <c r="Q233" s="56" t="s">
        <v>4058</v>
      </c>
      <c r="R233" s="56" t="s">
        <v>4070</v>
      </c>
      <c r="S233" s="55" t="str">
        <f aca="false">IF(O233&lt;=0,"On Time","Delayed")</f>
        <v>On Time</v>
      </c>
      <c r="T233" s="55" t="n">
        <f aca="false">IF(H233=0,0,ROUND(I233/H233*100,2))</f>
        <v>100</v>
      </c>
      <c r="U233" s="55" t="str">
        <f aca="false">TEXT(E233,"yyyy-mm")</f>
        <v>2022-11</v>
      </c>
    </row>
    <row r="234" customFormat="false" ht="15" hidden="false" customHeight="true" outlineLevel="0" collapsed="false">
      <c r="A234" s="52" t="s">
        <v>5008</v>
      </c>
      <c r="B234" s="52" t="s">
        <v>4975</v>
      </c>
      <c r="C234" s="52" t="s">
        <v>3534</v>
      </c>
      <c r="D234" s="52" t="s">
        <v>3335</v>
      </c>
      <c r="E234" s="52" t="s">
        <v>425</v>
      </c>
      <c r="F234" s="52" t="s">
        <v>763</v>
      </c>
      <c r="G234" s="52" t="s">
        <v>1281</v>
      </c>
      <c r="H234" s="52" t="n">
        <v>4774</v>
      </c>
      <c r="I234" s="52" t="n">
        <v>4774</v>
      </c>
      <c r="J234" s="52" t="n">
        <v>536.82</v>
      </c>
      <c r="K234" s="54" t="n">
        <f aca="false">ROUND(H234*J234,2)</f>
        <v>2562778.68</v>
      </c>
      <c r="L234" s="52" t="s">
        <v>4055</v>
      </c>
      <c r="M234" s="52" t="s">
        <v>4056</v>
      </c>
      <c r="N234" s="54" t="n">
        <f aca="false">IFERROR(G234-E234,"")</f>
        <v>18</v>
      </c>
      <c r="O234" s="54" t="n">
        <f aca="false">IFERROR(G234-F234,"")</f>
        <v>12</v>
      </c>
      <c r="P234" s="52" t="s">
        <v>5009</v>
      </c>
      <c r="Q234" s="52" t="s">
        <v>4164</v>
      </c>
      <c r="R234" s="52" t="s">
        <v>100</v>
      </c>
      <c r="S234" s="55" t="str">
        <f aca="false">IF(O234&lt;=0,"On Time","Delayed")</f>
        <v>Delayed</v>
      </c>
      <c r="T234" s="55" t="n">
        <f aca="false">IF(H234=0,0,ROUND(I234/H234*100,2))</f>
        <v>100</v>
      </c>
      <c r="U234" s="55" t="str">
        <f aca="false">TEXT(E234,"yyyy-mm")</f>
        <v>2023-02</v>
      </c>
    </row>
    <row r="235" customFormat="false" ht="15" hidden="false" customHeight="true" outlineLevel="0" collapsed="false">
      <c r="A235" s="56" t="s">
        <v>5010</v>
      </c>
      <c r="B235" s="56" t="s">
        <v>5011</v>
      </c>
      <c r="C235" s="56" t="s">
        <v>3836</v>
      </c>
      <c r="D235" s="56" t="s">
        <v>5012</v>
      </c>
      <c r="E235" s="56" t="s">
        <v>3728</v>
      </c>
      <c r="F235" s="56" t="s">
        <v>3262</v>
      </c>
      <c r="G235" s="56" t="s">
        <v>1004</v>
      </c>
      <c r="H235" s="56" t="n">
        <v>3159</v>
      </c>
      <c r="I235" s="56" t="n">
        <v>3159</v>
      </c>
      <c r="J235" s="56" t="n">
        <v>541.58</v>
      </c>
      <c r="K235" s="54" t="n">
        <f aca="false">ROUND(H235*J235,2)</f>
        <v>1710851.22</v>
      </c>
      <c r="L235" s="56" t="s">
        <v>4084</v>
      </c>
      <c r="M235" s="56" t="s">
        <v>4056</v>
      </c>
      <c r="N235" s="54" t="n">
        <f aca="false">IFERROR(G235-E235,"")</f>
        <v>16</v>
      </c>
      <c r="O235" s="54" t="n">
        <f aca="false">IFERROR(G235-F235,"")</f>
        <v>11</v>
      </c>
      <c r="P235" s="56" t="s">
        <v>5013</v>
      </c>
      <c r="Q235" s="56" t="s">
        <v>4242</v>
      </c>
      <c r="R235" s="56" t="s">
        <v>100</v>
      </c>
      <c r="S235" s="55" t="str">
        <f aca="false">IF(O235&lt;=0,"On Time","Delayed")</f>
        <v>Delayed</v>
      </c>
      <c r="T235" s="55" t="n">
        <f aca="false">IF(H235=0,0,ROUND(I235/H235*100,2))</f>
        <v>100</v>
      </c>
      <c r="U235" s="55" t="str">
        <f aca="false">TEXT(E235,"yyyy-mm")</f>
        <v>2022-08</v>
      </c>
    </row>
    <row r="236" customFormat="false" ht="15" hidden="false" customHeight="true" outlineLevel="0" collapsed="false">
      <c r="A236" s="52" t="s">
        <v>5014</v>
      </c>
      <c r="B236" s="52" t="s">
        <v>4663</v>
      </c>
      <c r="C236" s="52" t="s">
        <v>4588</v>
      </c>
      <c r="D236" s="52" t="s">
        <v>1280</v>
      </c>
      <c r="E236" s="52" t="s">
        <v>5015</v>
      </c>
      <c r="F236" s="52" t="s">
        <v>2692</v>
      </c>
      <c r="G236" s="52" t="s">
        <v>1319</v>
      </c>
      <c r="H236" s="52" t="n">
        <v>863</v>
      </c>
      <c r="I236" s="52" t="n">
        <v>863</v>
      </c>
      <c r="J236" s="52" t="n">
        <v>548.59</v>
      </c>
      <c r="K236" s="54" t="n">
        <f aca="false">ROUND(H236*J236,2)</f>
        <v>473433.17</v>
      </c>
      <c r="L236" s="52" t="s">
        <v>4061</v>
      </c>
      <c r="M236" s="52" t="s">
        <v>332</v>
      </c>
      <c r="N236" s="54" t="n">
        <f aca="false">IFERROR(G236-E236,"")</f>
        <v>44</v>
      </c>
      <c r="O236" s="54" t="n">
        <f aca="false">IFERROR(G236-F236,"")</f>
        <v>1</v>
      </c>
      <c r="P236" s="52" t="s">
        <v>5016</v>
      </c>
      <c r="Q236" s="52" t="s">
        <v>4064</v>
      </c>
      <c r="R236" s="52" t="s">
        <v>4081</v>
      </c>
      <c r="S236" s="55" t="str">
        <f aca="false">IF(O236&lt;=0,"On Time","Delayed")</f>
        <v>Delayed</v>
      </c>
      <c r="T236" s="55" t="n">
        <f aca="false">IF(H236=0,0,ROUND(I236/H236*100,2))</f>
        <v>100</v>
      </c>
      <c r="U236" s="55" t="str">
        <f aca="false">TEXT(E236,"yyyy-mm")</f>
        <v>2022-01</v>
      </c>
    </row>
    <row r="237" customFormat="false" ht="15" hidden="false" customHeight="true" outlineLevel="0" collapsed="false">
      <c r="A237" s="56" t="s">
        <v>5017</v>
      </c>
      <c r="B237" s="56" t="s">
        <v>5018</v>
      </c>
      <c r="C237" s="56" t="s">
        <v>3532</v>
      </c>
      <c r="D237" s="56" t="s">
        <v>3190</v>
      </c>
      <c r="E237" s="56" t="s">
        <v>1675</v>
      </c>
      <c r="F237" s="56" t="s">
        <v>951</v>
      </c>
      <c r="G237" s="56" t="s">
        <v>5019</v>
      </c>
      <c r="H237" s="56" t="n">
        <v>1309</v>
      </c>
      <c r="I237" s="56" t="n">
        <v>1309</v>
      </c>
      <c r="J237" s="56" t="n">
        <v>596.43</v>
      </c>
      <c r="K237" s="54" t="n">
        <f aca="false">ROUND(H237*J237,2)</f>
        <v>780726.87</v>
      </c>
      <c r="L237" s="56" t="s">
        <v>4067</v>
      </c>
      <c r="M237" s="56" t="s">
        <v>332</v>
      </c>
      <c r="N237" s="54" t="n">
        <f aca="false">IFERROR(G237-E237,"")</f>
        <v>24</v>
      </c>
      <c r="O237" s="54" t="n">
        <f aca="false">IFERROR(G237-F237,"")</f>
        <v>6</v>
      </c>
      <c r="P237" s="56" t="s">
        <v>5020</v>
      </c>
      <c r="Q237" s="56" t="s">
        <v>4058</v>
      </c>
      <c r="R237" s="56" t="s">
        <v>4081</v>
      </c>
      <c r="S237" s="55" t="str">
        <f aca="false">IF(O237&lt;=0,"On Time","Delayed")</f>
        <v>Delayed</v>
      </c>
      <c r="T237" s="55" t="n">
        <f aca="false">IF(H237=0,0,ROUND(I237/H237*100,2))</f>
        <v>100</v>
      </c>
      <c r="U237" s="55" t="str">
        <f aca="false">TEXT(E237,"yyyy-mm")</f>
        <v>2023-06</v>
      </c>
    </row>
    <row r="238" customFormat="false" ht="15" hidden="false" customHeight="true" outlineLevel="0" collapsed="false">
      <c r="A238" s="52" t="s">
        <v>5021</v>
      </c>
      <c r="B238" s="52" t="s">
        <v>5022</v>
      </c>
      <c r="C238" s="52" t="s">
        <v>3638</v>
      </c>
      <c r="D238" s="52" t="s">
        <v>5023</v>
      </c>
      <c r="E238" s="52" t="s">
        <v>2316</v>
      </c>
      <c r="F238" s="52" t="s">
        <v>550</v>
      </c>
      <c r="G238" s="52" t="s">
        <v>3643</v>
      </c>
      <c r="H238" s="52" t="n">
        <v>3631</v>
      </c>
      <c r="I238" s="52" t="n">
        <v>3631</v>
      </c>
      <c r="J238" s="52" t="n">
        <v>549.58</v>
      </c>
      <c r="K238" s="54" t="n">
        <f aca="false">ROUND(H238*J238,2)</f>
        <v>1995524.98</v>
      </c>
      <c r="L238" s="52" t="s">
        <v>4084</v>
      </c>
      <c r="M238" s="52" t="s">
        <v>332</v>
      </c>
      <c r="N238" s="54" t="n">
        <f aca="false">IFERROR(G238-E238,"")</f>
        <v>64</v>
      </c>
      <c r="O238" s="54" t="n">
        <f aca="false">IFERROR(G238-F238,"")</f>
        <v>7</v>
      </c>
      <c r="P238" s="52" t="s">
        <v>5024</v>
      </c>
      <c r="Q238" s="52" t="s">
        <v>4064</v>
      </c>
      <c r="R238" s="52" t="s">
        <v>4124</v>
      </c>
      <c r="S238" s="55" t="str">
        <f aca="false">IF(O238&lt;=0,"On Time","Delayed")</f>
        <v>Delayed</v>
      </c>
      <c r="T238" s="55" t="n">
        <f aca="false">IF(H238=0,0,ROUND(I238/H238*100,2))</f>
        <v>100</v>
      </c>
      <c r="U238" s="55" t="str">
        <f aca="false">TEXT(E238,"yyyy-mm")</f>
        <v>2022-05</v>
      </c>
    </row>
    <row r="239" customFormat="false" ht="15" hidden="false" customHeight="true" outlineLevel="0" collapsed="false">
      <c r="A239" s="56" t="s">
        <v>5025</v>
      </c>
      <c r="B239" s="56" t="s">
        <v>4750</v>
      </c>
      <c r="C239" s="56" t="s">
        <v>4642</v>
      </c>
      <c r="D239" s="56" t="s">
        <v>5026</v>
      </c>
      <c r="E239" s="56" t="s">
        <v>1355</v>
      </c>
      <c r="F239" s="56" t="s">
        <v>5027</v>
      </c>
      <c r="G239" s="56" t="s">
        <v>2736</v>
      </c>
      <c r="H239" s="56" t="n">
        <v>769</v>
      </c>
      <c r="I239" s="56" t="n">
        <v>769</v>
      </c>
      <c r="J239" s="56" t="n">
        <v>18.78</v>
      </c>
      <c r="K239" s="54" t="n">
        <f aca="false">ROUND(H239*J239,2)</f>
        <v>14441.82</v>
      </c>
      <c r="L239" s="56" t="s">
        <v>4073</v>
      </c>
      <c r="M239" s="56" t="s">
        <v>4081</v>
      </c>
      <c r="N239" s="54" t="n">
        <f aca="false">IFERROR(G239-E239,"")</f>
        <v>41</v>
      </c>
      <c r="O239" s="54" t="n">
        <f aca="false">IFERROR(G239-F239,"")</f>
        <v>15</v>
      </c>
      <c r="P239" s="56" t="s">
        <v>5028</v>
      </c>
      <c r="Q239" s="56" t="s">
        <v>4086</v>
      </c>
      <c r="R239" s="56" t="s">
        <v>4087</v>
      </c>
      <c r="S239" s="55" t="str">
        <f aca="false">IF(O239&lt;=0,"On Time","Delayed")</f>
        <v>Delayed</v>
      </c>
      <c r="T239" s="55" t="n">
        <f aca="false">IF(H239=0,0,ROUND(I239/H239*100,2))</f>
        <v>100</v>
      </c>
      <c r="U239" s="55" t="str">
        <f aca="false">TEXT(E239,"yyyy-mm")</f>
        <v>2024-11</v>
      </c>
    </row>
    <row r="240" customFormat="false" ht="15" hidden="false" customHeight="true" outlineLevel="0" collapsed="false">
      <c r="A240" s="52" t="s">
        <v>5029</v>
      </c>
      <c r="B240" s="52" t="s">
        <v>5030</v>
      </c>
      <c r="C240" s="52" t="s">
        <v>4879</v>
      </c>
      <c r="D240" s="52" t="s">
        <v>4984</v>
      </c>
      <c r="E240" s="52" t="s">
        <v>4590</v>
      </c>
      <c r="F240" s="52" t="s">
        <v>1496</v>
      </c>
      <c r="G240" s="52" t="s">
        <v>1725</v>
      </c>
      <c r="H240" s="52" t="n">
        <v>3042</v>
      </c>
      <c r="I240" s="52" t="n">
        <v>3042</v>
      </c>
      <c r="J240" s="52" t="n">
        <v>541.15</v>
      </c>
      <c r="K240" s="54" t="n">
        <f aca="false">ROUND(H240*J240,2)</f>
        <v>1646178.3</v>
      </c>
      <c r="L240" s="52" t="s">
        <v>4061</v>
      </c>
      <c r="M240" s="52" t="s">
        <v>4062</v>
      </c>
      <c r="N240" s="54" t="n">
        <f aca="false">IFERROR(G240-E240,"")</f>
        <v>38</v>
      </c>
      <c r="O240" s="54" t="n">
        <f aca="false">IFERROR(G240-F240,"")</f>
        <v>15</v>
      </c>
      <c r="P240" s="52" t="s">
        <v>5031</v>
      </c>
      <c r="Q240" s="52" t="s">
        <v>4098</v>
      </c>
      <c r="R240" s="52" t="s">
        <v>4087</v>
      </c>
      <c r="S240" s="55" t="str">
        <f aca="false">IF(O240&lt;=0,"On Time","Delayed")</f>
        <v>Delayed</v>
      </c>
      <c r="T240" s="55" t="n">
        <f aca="false">IF(H240=0,0,ROUND(I240/H240*100,2))</f>
        <v>100</v>
      </c>
      <c r="U240" s="55" t="str">
        <f aca="false">TEXT(E240,"yyyy-mm")</f>
        <v>2024-10</v>
      </c>
    </row>
    <row r="241" customFormat="false" ht="15" hidden="false" customHeight="true" outlineLevel="0" collapsed="false">
      <c r="A241" s="56" t="s">
        <v>5032</v>
      </c>
      <c r="B241" s="56" t="s">
        <v>5033</v>
      </c>
      <c r="C241" s="56" t="s">
        <v>540</v>
      </c>
      <c r="D241" s="56" t="s">
        <v>1454</v>
      </c>
      <c r="E241" s="56" t="s">
        <v>1014</v>
      </c>
      <c r="F241" s="56" t="s">
        <v>5034</v>
      </c>
      <c r="G241" s="56" t="s">
        <v>5035</v>
      </c>
      <c r="H241" s="56" t="n">
        <v>2747</v>
      </c>
      <c r="I241" s="56" t="n">
        <v>2747</v>
      </c>
      <c r="J241" s="56" t="n">
        <v>475.72</v>
      </c>
      <c r="K241" s="54" t="n">
        <f aca="false">ROUND(H241*J241,2)</f>
        <v>1306802.84</v>
      </c>
      <c r="L241" s="56" t="s">
        <v>4061</v>
      </c>
      <c r="M241" s="56" t="s">
        <v>332</v>
      </c>
      <c r="N241" s="54" t="n">
        <f aca="false">IFERROR(G241-E241,"")</f>
        <v>52</v>
      </c>
      <c r="O241" s="54" t="n">
        <f aca="false">IFERROR(G241-F241,"")</f>
        <v>2</v>
      </c>
      <c r="P241" s="56" t="s">
        <v>5036</v>
      </c>
      <c r="Q241" s="56" t="s">
        <v>4064</v>
      </c>
      <c r="R241" s="56" t="s">
        <v>4081</v>
      </c>
      <c r="S241" s="55" t="str">
        <f aca="false">IF(O241&lt;=0,"On Time","Delayed")</f>
        <v>Delayed</v>
      </c>
      <c r="T241" s="55" t="n">
        <f aca="false">IF(H241=0,0,ROUND(I241/H241*100,2))</f>
        <v>100</v>
      </c>
      <c r="U241" s="55" t="str">
        <f aca="false">TEXT(E241,"yyyy-mm")</f>
        <v>2024-12</v>
      </c>
    </row>
    <row r="242" customFormat="false" ht="15" hidden="false" customHeight="true" outlineLevel="0" collapsed="false">
      <c r="A242" s="52" t="s">
        <v>5037</v>
      </c>
      <c r="B242" s="52" t="s">
        <v>4546</v>
      </c>
      <c r="C242" s="52" t="s">
        <v>5038</v>
      </c>
      <c r="D242" s="52" t="s">
        <v>5039</v>
      </c>
      <c r="E242" s="52" t="s">
        <v>2319</v>
      </c>
      <c r="F242" s="52" t="s">
        <v>3947</v>
      </c>
      <c r="G242" s="52" t="s">
        <v>4784</v>
      </c>
      <c r="H242" s="52" t="n">
        <v>267</v>
      </c>
      <c r="I242" s="52" t="n">
        <v>267</v>
      </c>
      <c r="J242" s="52" t="n">
        <v>155.2</v>
      </c>
      <c r="K242" s="54" t="n">
        <f aca="false">ROUND(H242*J242,2)</f>
        <v>41438.4</v>
      </c>
      <c r="L242" s="52" t="s">
        <v>4067</v>
      </c>
      <c r="M242" s="52" t="s">
        <v>4062</v>
      </c>
      <c r="N242" s="54" t="n">
        <f aca="false">IFERROR(G242-E242,"")</f>
        <v>53</v>
      </c>
      <c r="O242" s="54" t="n">
        <f aca="false">IFERROR(G242-F242,"")</f>
        <v>12</v>
      </c>
      <c r="P242" s="52" t="s">
        <v>5040</v>
      </c>
      <c r="Q242" s="52" t="s">
        <v>4075</v>
      </c>
      <c r="R242" s="52" t="s">
        <v>4081</v>
      </c>
      <c r="S242" s="55" t="str">
        <f aca="false">IF(O242&lt;=0,"On Time","Delayed")</f>
        <v>Delayed</v>
      </c>
      <c r="T242" s="55" t="n">
        <f aca="false">IF(H242=0,0,ROUND(I242/H242*100,2))</f>
        <v>100</v>
      </c>
      <c r="U242" s="55" t="str">
        <f aca="false">TEXT(E242,"yyyy-mm")</f>
        <v>2022-10</v>
      </c>
    </row>
    <row r="243" customFormat="false" ht="15" hidden="false" customHeight="true" outlineLevel="0" collapsed="false">
      <c r="A243" s="56" t="s">
        <v>5041</v>
      </c>
      <c r="B243" s="56" t="s">
        <v>5042</v>
      </c>
      <c r="C243" s="56" t="s">
        <v>5043</v>
      </c>
      <c r="D243" s="56" t="s">
        <v>2365</v>
      </c>
      <c r="E243" s="56" t="s">
        <v>3526</v>
      </c>
      <c r="F243" s="56" t="s">
        <v>1930</v>
      </c>
      <c r="G243" s="56" t="s">
        <v>1730</v>
      </c>
      <c r="H243" s="56" t="n">
        <v>1291</v>
      </c>
      <c r="I243" s="56" t="n">
        <v>1291</v>
      </c>
      <c r="J243" s="56" t="n">
        <v>192.36</v>
      </c>
      <c r="K243" s="54" t="n">
        <f aca="false">ROUND(H243*J243,2)</f>
        <v>248336.76</v>
      </c>
      <c r="L243" s="56" t="s">
        <v>4084</v>
      </c>
      <c r="M243" s="56" t="s">
        <v>4062</v>
      </c>
      <c r="N243" s="54" t="n">
        <f aca="false">IFERROR(G243-E243,"")</f>
        <v>46</v>
      </c>
      <c r="O243" s="54" t="n">
        <f aca="false">IFERROR(G243-F243,"")</f>
        <v>10</v>
      </c>
      <c r="P243" s="56" t="s">
        <v>5044</v>
      </c>
      <c r="Q243" s="56" t="s">
        <v>4231</v>
      </c>
      <c r="R243" s="56" t="s">
        <v>4087</v>
      </c>
      <c r="S243" s="55" t="str">
        <f aca="false">IF(O243&lt;=0,"On Time","Delayed")</f>
        <v>Delayed</v>
      </c>
      <c r="T243" s="55" t="n">
        <f aca="false">IF(H243=0,0,ROUND(I243/H243*100,2))</f>
        <v>100</v>
      </c>
      <c r="U243" s="55" t="str">
        <f aca="false">TEXT(E243,"yyyy-mm")</f>
        <v>2024-07</v>
      </c>
    </row>
    <row r="244" customFormat="false" ht="15" hidden="false" customHeight="true" outlineLevel="0" collapsed="false">
      <c r="A244" s="52" t="s">
        <v>5045</v>
      </c>
      <c r="B244" s="52" t="s">
        <v>4444</v>
      </c>
      <c r="C244" s="52" t="s">
        <v>1007</v>
      </c>
      <c r="D244" s="52" t="s">
        <v>1329</v>
      </c>
      <c r="E244" s="52" t="s">
        <v>3107</v>
      </c>
      <c r="F244" s="52" t="s">
        <v>792</v>
      </c>
      <c r="G244" s="52" t="s">
        <v>2238</v>
      </c>
      <c r="H244" s="52" t="n">
        <v>3970</v>
      </c>
      <c r="I244" s="52" t="n">
        <v>3970</v>
      </c>
      <c r="J244" s="52" t="n">
        <v>86.39</v>
      </c>
      <c r="K244" s="54" t="n">
        <f aca="false">ROUND(H244*J244,2)</f>
        <v>342968.3</v>
      </c>
      <c r="L244" s="52" t="s">
        <v>4055</v>
      </c>
      <c r="M244" s="52" t="s">
        <v>4081</v>
      </c>
      <c r="N244" s="54" t="n">
        <f aca="false">IFERROR(G244-E244,"")</f>
        <v>54</v>
      </c>
      <c r="O244" s="54" t="n">
        <f aca="false">IFERROR(G244-F244,"")</f>
        <v>5</v>
      </c>
      <c r="P244" s="52" t="s">
        <v>5046</v>
      </c>
      <c r="Q244" s="52" t="s">
        <v>4093</v>
      </c>
      <c r="R244" s="52" t="s">
        <v>4087</v>
      </c>
      <c r="S244" s="55" t="str">
        <f aca="false">IF(O244&lt;=0,"On Time","Delayed")</f>
        <v>Delayed</v>
      </c>
      <c r="T244" s="55" t="n">
        <f aca="false">IF(H244=0,0,ROUND(I244/H244*100,2))</f>
        <v>100</v>
      </c>
      <c r="U244" s="55" t="str">
        <f aca="false">TEXT(E244,"yyyy-mm")</f>
        <v>2024-03</v>
      </c>
    </row>
    <row r="245" customFormat="false" ht="15" hidden="false" customHeight="true" outlineLevel="0" collapsed="false">
      <c r="A245" s="56" t="s">
        <v>5047</v>
      </c>
      <c r="B245" s="56" t="s">
        <v>5048</v>
      </c>
      <c r="C245" s="56" t="s">
        <v>2381</v>
      </c>
      <c r="D245" s="56" t="s">
        <v>2408</v>
      </c>
      <c r="E245" s="56" t="s">
        <v>772</v>
      </c>
      <c r="F245" s="56" t="s">
        <v>5049</v>
      </c>
      <c r="G245" s="56" t="s">
        <v>2703</v>
      </c>
      <c r="H245" s="56" t="n">
        <v>941</v>
      </c>
      <c r="I245" s="56" t="n">
        <v>941</v>
      </c>
      <c r="J245" s="56" t="n">
        <v>16</v>
      </c>
      <c r="K245" s="54" t="n">
        <f aca="false">ROUND(H245*J245,2)</f>
        <v>15056</v>
      </c>
      <c r="L245" s="56" t="s">
        <v>4073</v>
      </c>
      <c r="M245" s="56" t="s">
        <v>332</v>
      </c>
      <c r="N245" s="54" t="n">
        <f aca="false">IFERROR(G245-E245,"")</f>
        <v>42</v>
      </c>
      <c r="O245" s="54" t="n">
        <f aca="false">IFERROR(G245-F245,"")</f>
        <v>-1</v>
      </c>
      <c r="P245" s="56" t="s">
        <v>5050</v>
      </c>
      <c r="Q245" s="56" t="s">
        <v>4185</v>
      </c>
      <c r="R245" s="56" t="s">
        <v>4087</v>
      </c>
      <c r="S245" s="55" t="str">
        <f aca="false">IF(O245&lt;=0,"On Time","Delayed")</f>
        <v>On Time</v>
      </c>
      <c r="T245" s="55" t="n">
        <f aca="false">IF(H245=0,0,ROUND(I245/H245*100,2))</f>
        <v>100</v>
      </c>
      <c r="U245" s="55" t="str">
        <f aca="false">TEXT(E245,"yyyy-mm")</f>
        <v>2024-07</v>
      </c>
    </row>
    <row r="246" customFormat="false" ht="15" hidden="false" customHeight="true" outlineLevel="0" collapsed="false">
      <c r="A246" s="52" t="s">
        <v>5051</v>
      </c>
      <c r="B246" s="52" t="s">
        <v>5052</v>
      </c>
      <c r="C246" s="52" t="s">
        <v>1221</v>
      </c>
      <c r="D246" s="52" t="s">
        <v>1156</v>
      </c>
      <c r="E246" s="52" t="s">
        <v>3470</v>
      </c>
      <c r="F246" s="52" t="s">
        <v>1599</v>
      </c>
      <c r="G246" s="52" t="s">
        <v>5053</v>
      </c>
      <c r="H246" s="52" t="n">
        <v>2488</v>
      </c>
      <c r="I246" s="52" t="n">
        <v>2488</v>
      </c>
      <c r="J246" s="52" t="n">
        <v>372.03</v>
      </c>
      <c r="K246" s="54" t="n">
        <f aca="false">ROUND(H246*J246,2)</f>
        <v>925610.64</v>
      </c>
      <c r="L246" s="52" t="s">
        <v>4067</v>
      </c>
      <c r="M246" s="52" t="s">
        <v>4078</v>
      </c>
      <c r="N246" s="54" t="n">
        <f aca="false">IFERROR(G246-E246,"")</f>
        <v>55</v>
      </c>
      <c r="O246" s="54" t="n">
        <f aca="false">IFERROR(G246-F246,"")</f>
        <v>15</v>
      </c>
      <c r="P246" s="52" t="s">
        <v>5054</v>
      </c>
      <c r="Q246" s="52" t="s">
        <v>4242</v>
      </c>
      <c r="R246" s="52" t="s">
        <v>4081</v>
      </c>
      <c r="S246" s="55" t="str">
        <f aca="false">IF(O246&lt;=0,"On Time","Delayed")</f>
        <v>Delayed</v>
      </c>
      <c r="T246" s="55" t="n">
        <f aca="false">IF(H246=0,0,ROUND(I246/H246*100,2))</f>
        <v>100</v>
      </c>
      <c r="U246" s="55" t="str">
        <f aca="false">TEXT(E246,"yyyy-mm")</f>
        <v>2022-12</v>
      </c>
    </row>
    <row r="247" customFormat="false" ht="15" hidden="false" customHeight="true" outlineLevel="0" collapsed="false">
      <c r="A247" s="56" t="s">
        <v>5055</v>
      </c>
      <c r="B247" s="56" t="s">
        <v>5056</v>
      </c>
      <c r="C247" s="56" t="s">
        <v>5057</v>
      </c>
      <c r="D247" s="56" t="s">
        <v>4027</v>
      </c>
      <c r="E247" s="56" t="s">
        <v>2426</v>
      </c>
      <c r="F247" s="56" t="s">
        <v>677</v>
      </c>
      <c r="G247" s="56" t="s">
        <v>1778</v>
      </c>
      <c r="H247" s="56" t="n">
        <v>4218</v>
      </c>
      <c r="I247" s="56" t="n">
        <v>2962</v>
      </c>
      <c r="J247" s="56" t="n">
        <v>308.49</v>
      </c>
      <c r="K247" s="54" t="n">
        <f aca="false">ROUND(H247*J247,2)</f>
        <v>1301210.82</v>
      </c>
      <c r="L247" s="56" t="s">
        <v>4055</v>
      </c>
      <c r="M247" s="56" t="s">
        <v>4062</v>
      </c>
      <c r="N247" s="54" t="n">
        <f aca="false">IFERROR(G247-E247,"")</f>
        <v>50</v>
      </c>
      <c r="O247" s="54" t="n">
        <f aca="false">IFERROR(G247-F247,"")</f>
        <v>-2</v>
      </c>
      <c r="P247" s="56" t="s">
        <v>5058</v>
      </c>
      <c r="Q247" s="56" t="s">
        <v>4109</v>
      </c>
      <c r="R247" s="56" t="s">
        <v>4070</v>
      </c>
      <c r="S247" s="55" t="str">
        <f aca="false">IF(O247&lt;=0,"On Time","Delayed")</f>
        <v>On Time</v>
      </c>
      <c r="T247" s="55" t="n">
        <f aca="false">IF(H247=0,0,ROUND(I247/H247*100,2))</f>
        <v>70.22</v>
      </c>
      <c r="U247" s="55" t="str">
        <f aca="false">TEXT(E247,"yyyy-mm")</f>
        <v>2024-08</v>
      </c>
    </row>
    <row r="248" customFormat="false" ht="15" hidden="false" customHeight="true" outlineLevel="0" collapsed="false">
      <c r="A248" s="52" t="s">
        <v>5059</v>
      </c>
      <c r="B248" s="52" t="s">
        <v>5060</v>
      </c>
      <c r="C248" s="52" t="s">
        <v>1080</v>
      </c>
      <c r="D248" s="52" t="s">
        <v>791</v>
      </c>
      <c r="E248" s="52" t="s">
        <v>550</v>
      </c>
      <c r="F248" s="52" t="s">
        <v>1339</v>
      </c>
      <c r="G248" s="52" t="s">
        <v>3360</v>
      </c>
      <c r="H248" s="52" t="n">
        <v>685</v>
      </c>
      <c r="I248" s="52" t="n">
        <v>422</v>
      </c>
      <c r="J248" s="52" t="n">
        <v>287.05</v>
      </c>
      <c r="K248" s="54" t="n">
        <f aca="false">ROUND(H248*J248,2)</f>
        <v>196629.25</v>
      </c>
      <c r="L248" s="52" t="s">
        <v>4067</v>
      </c>
      <c r="M248" s="52" t="s">
        <v>4062</v>
      </c>
      <c r="N248" s="54" t="n">
        <f aca="false">IFERROR(G248-E248,"")</f>
        <v>39</v>
      </c>
      <c r="O248" s="54" t="n">
        <f aca="false">IFERROR(G248-F248,"")</f>
        <v>13</v>
      </c>
      <c r="P248" s="52" t="s">
        <v>5061</v>
      </c>
      <c r="Q248" s="52" t="s">
        <v>4132</v>
      </c>
      <c r="R248" s="52" t="s">
        <v>4087</v>
      </c>
      <c r="S248" s="55" t="str">
        <f aca="false">IF(O248&lt;=0,"On Time","Delayed")</f>
        <v>Delayed</v>
      </c>
      <c r="T248" s="55" t="n">
        <f aca="false">IF(H248=0,0,ROUND(I248/H248*100,2))</f>
        <v>61.61</v>
      </c>
      <c r="U248" s="55" t="str">
        <f aca="false">TEXT(E248,"yyyy-mm")</f>
        <v>2022-07</v>
      </c>
    </row>
    <row r="249" customFormat="false" ht="15" hidden="false" customHeight="true" outlineLevel="0" collapsed="false">
      <c r="A249" s="56" t="s">
        <v>5062</v>
      </c>
      <c r="B249" s="56" t="s">
        <v>5063</v>
      </c>
      <c r="C249" s="56" t="s">
        <v>5064</v>
      </c>
      <c r="D249" s="56" t="s">
        <v>1809</v>
      </c>
      <c r="E249" s="56" t="s">
        <v>3396</v>
      </c>
      <c r="F249" s="56" t="s">
        <v>5065</v>
      </c>
      <c r="G249" s="56" t="s">
        <v>3050</v>
      </c>
      <c r="H249" s="56" t="n">
        <v>1058</v>
      </c>
      <c r="I249" s="56" t="n">
        <v>1058</v>
      </c>
      <c r="J249" s="56" t="n">
        <v>596.4</v>
      </c>
      <c r="K249" s="54" t="n">
        <f aca="false">ROUND(H249*J249,2)</f>
        <v>630991.2</v>
      </c>
      <c r="L249" s="56" t="s">
        <v>4061</v>
      </c>
      <c r="M249" s="56" t="s">
        <v>332</v>
      </c>
      <c r="N249" s="54" t="n">
        <f aca="false">IFERROR(G249-E249,"")</f>
        <v>24</v>
      </c>
      <c r="O249" s="54" t="n">
        <f aca="false">IFERROR(G249-F249,"")</f>
        <v>3</v>
      </c>
      <c r="P249" s="56" t="s">
        <v>5066</v>
      </c>
      <c r="Q249" s="56" t="s">
        <v>4248</v>
      </c>
      <c r="R249" s="56" t="s">
        <v>4070</v>
      </c>
      <c r="S249" s="55" t="str">
        <f aca="false">IF(O249&lt;=0,"On Time","Delayed")</f>
        <v>Delayed</v>
      </c>
      <c r="T249" s="55" t="n">
        <f aca="false">IF(H249=0,0,ROUND(I249/H249*100,2))</f>
        <v>100</v>
      </c>
      <c r="U249" s="55" t="str">
        <f aca="false">TEXT(E249,"yyyy-mm")</f>
        <v>2023-04</v>
      </c>
    </row>
    <row r="250" customFormat="false" ht="15" hidden="false" customHeight="true" outlineLevel="0" collapsed="false">
      <c r="A250" s="52" t="s">
        <v>5067</v>
      </c>
      <c r="B250" s="52" t="s">
        <v>5068</v>
      </c>
      <c r="C250" s="52" t="s">
        <v>2312</v>
      </c>
      <c r="D250" s="52" t="s">
        <v>5069</v>
      </c>
      <c r="E250" s="52" t="s">
        <v>3912</v>
      </c>
      <c r="F250" s="52" t="s">
        <v>3295</v>
      </c>
      <c r="G250" s="52" t="s">
        <v>564</v>
      </c>
      <c r="H250" s="52" t="n">
        <v>264</v>
      </c>
      <c r="I250" s="52" t="n">
        <v>264</v>
      </c>
      <c r="J250" s="52" t="n">
        <v>394.86</v>
      </c>
      <c r="K250" s="54" t="n">
        <f aca="false">ROUND(H250*J250,2)</f>
        <v>104243.04</v>
      </c>
      <c r="L250" s="52" t="s">
        <v>4067</v>
      </c>
      <c r="M250" s="52" t="s">
        <v>4078</v>
      </c>
      <c r="N250" s="54" t="n">
        <f aca="false">IFERROR(G250-E250,"")</f>
        <v>53</v>
      </c>
      <c r="O250" s="54" t="n">
        <f aca="false">IFERROR(G250-F250,"")</f>
        <v>4</v>
      </c>
      <c r="P250" s="52" t="s">
        <v>5070</v>
      </c>
      <c r="Q250" s="52" t="s">
        <v>4058</v>
      </c>
      <c r="R250" s="52" t="s">
        <v>100</v>
      </c>
      <c r="S250" s="55" t="str">
        <f aca="false">IF(O250&lt;=0,"On Time","Delayed")</f>
        <v>Delayed</v>
      </c>
      <c r="T250" s="55" t="n">
        <f aca="false">IF(H250=0,0,ROUND(I250/H250*100,2))</f>
        <v>100</v>
      </c>
      <c r="U250" s="55" t="str">
        <f aca="false">TEXT(E250,"yyyy-mm")</f>
        <v>2022-05</v>
      </c>
    </row>
    <row r="251" customFormat="false" ht="15" hidden="false" customHeight="true" outlineLevel="0" collapsed="false">
      <c r="A251" s="56" t="s">
        <v>5071</v>
      </c>
      <c r="B251" s="56" t="s">
        <v>5072</v>
      </c>
      <c r="C251" s="56" t="s">
        <v>5073</v>
      </c>
      <c r="D251" s="56" t="s">
        <v>4339</v>
      </c>
      <c r="E251" s="56" t="s">
        <v>4441</v>
      </c>
      <c r="F251" s="56" t="s">
        <v>5074</v>
      </c>
      <c r="G251" s="56" t="s">
        <v>3274</v>
      </c>
      <c r="H251" s="56" t="n">
        <v>4522</v>
      </c>
      <c r="I251" s="56" t="n">
        <v>4522</v>
      </c>
      <c r="J251" s="56" t="n">
        <v>396.94</v>
      </c>
      <c r="K251" s="54" t="n">
        <f aca="false">ROUND(H251*J251,2)</f>
        <v>1794962.68</v>
      </c>
      <c r="L251" s="56" t="s">
        <v>4084</v>
      </c>
      <c r="M251" s="56" t="s">
        <v>4078</v>
      </c>
      <c r="N251" s="54" t="n">
        <f aca="false">IFERROR(G251-E251,"")</f>
        <v>64</v>
      </c>
      <c r="O251" s="54" t="n">
        <f aca="false">IFERROR(G251-F251,"")</f>
        <v>7</v>
      </c>
      <c r="P251" s="56" t="s">
        <v>5075</v>
      </c>
      <c r="Q251" s="56" t="s">
        <v>4242</v>
      </c>
      <c r="R251" s="56" t="s">
        <v>4081</v>
      </c>
      <c r="S251" s="55" t="str">
        <f aca="false">IF(O251&lt;=0,"On Time","Delayed")</f>
        <v>Delayed</v>
      </c>
      <c r="T251" s="55" t="n">
        <f aca="false">IF(H251=0,0,ROUND(I251/H251*100,2))</f>
        <v>100</v>
      </c>
      <c r="U251" s="55" t="str">
        <f aca="false">TEXT(E251,"yyyy-mm")</f>
        <v>2023-07</v>
      </c>
    </row>
    <row r="252" customFormat="false" ht="15" hidden="false" customHeight="true" outlineLevel="0" collapsed="false">
      <c r="A252" s="52" t="s">
        <v>5076</v>
      </c>
      <c r="B252" s="52" t="s">
        <v>5077</v>
      </c>
      <c r="C252" s="52" t="s">
        <v>2793</v>
      </c>
      <c r="D252" s="52" t="s">
        <v>1019</v>
      </c>
      <c r="E252" s="52" t="s">
        <v>3348</v>
      </c>
      <c r="F252" s="52" t="s">
        <v>1996</v>
      </c>
      <c r="G252" s="52" t="s">
        <v>5078</v>
      </c>
      <c r="H252" s="52" t="n">
        <v>4384</v>
      </c>
      <c r="I252" s="52" t="n">
        <v>4384</v>
      </c>
      <c r="J252" s="52" t="n">
        <v>385.93</v>
      </c>
      <c r="K252" s="54" t="n">
        <f aca="false">ROUND(H252*J252,2)</f>
        <v>1691917.12</v>
      </c>
      <c r="L252" s="52" t="s">
        <v>4061</v>
      </c>
      <c r="M252" s="52" t="s">
        <v>4081</v>
      </c>
      <c r="N252" s="54" t="n">
        <f aca="false">IFERROR(G252-E252,"")</f>
        <v>23</v>
      </c>
      <c r="O252" s="54" t="n">
        <f aca="false">IFERROR(G252-F252,"")</f>
        <v>9</v>
      </c>
      <c r="P252" s="52" t="s">
        <v>5079</v>
      </c>
      <c r="Q252" s="52" t="s">
        <v>4098</v>
      </c>
      <c r="R252" s="52" t="s">
        <v>4087</v>
      </c>
      <c r="S252" s="55" t="str">
        <f aca="false">IF(O252&lt;=0,"On Time","Delayed")</f>
        <v>Delayed</v>
      </c>
      <c r="T252" s="55" t="n">
        <f aca="false">IF(H252=0,0,ROUND(I252/H252*100,2))</f>
        <v>100</v>
      </c>
      <c r="U252" s="55" t="str">
        <f aca="false">TEXT(E252,"yyyy-mm")</f>
        <v>2022-05</v>
      </c>
    </row>
    <row r="253" customFormat="false" ht="15" hidden="false" customHeight="true" outlineLevel="0" collapsed="false">
      <c r="A253" s="56" t="s">
        <v>5080</v>
      </c>
      <c r="B253" s="56" t="s">
        <v>5081</v>
      </c>
      <c r="C253" s="56" t="s">
        <v>1322</v>
      </c>
      <c r="D253" s="56" t="s">
        <v>4370</v>
      </c>
      <c r="E253" s="56" t="s">
        <v>2493</v>
      </c>
      <c r="F253" s="56" t="s">
        <v>2179</v>
      </c>
      <c r="G253" s="56" t="s">
        <v>5082</v>
      </c>
      <c r="H253" s="56" t="n">
        <v>2197</v>
      </c>
      <c r="I253" s="56" t="n">
        <v>2197</v>
      </c>
      <c r="J253" s="56" t="n">
        <v>302.51</v>
      </c>
      <c r="K253" s="54" t="n">
        <f aca="false">ROUND(H253*J253,2)</f>
        <v>664614.47</v>
      </c>
      <c r="L253" s="56" t="s">
        <v>4084</v>
      </c>
      <c r="M253" s="56" t="s">
        <v>4056</v>
      </c>
      <c r="N253" s="54" t="n">
        <f aca="false">IFERROR(G253-E253,"")</f>
        <v>43</v>
      </c>
      <c r="O253" s="54" t="n">
        <f aca="false">IFERROR(G253-F253,"")</f>
        <v>3</v>
      </c>
      <c r="P253" s="56" t="s">
        <v>5083</v>
      </c>
      <c r="Q253" s="56" t="s">
        <v>4086</v>
      </c>
      <c r="R253" s="56" t="s">
        <v>4124</v>
      </c>
      <c r="S253" s="55" t="str">
        <f aca="false">IF(O253&lt;=0,"On Time","Delayed")</f>
        <v>Delayed</v>
      </c>
      <c r="T253" s="55" t="n">
        <f aca="false">IF(H253=0,0,ROUND(I253/H253*100,2))</f>
        <v>100</v>
      </c>
      <c r="U253" s="55" t="str">
        <f aca="false">TEXT(E253,"yyyy-mm")</f>
        <v>2024-10</v>
      </c>
    </row>
    <row r="254" customFormat="false" ht="15" hidden="false" customHeight="true" outlineLevel="0" collapsed="false">
      <c r="A254" s="52" t="s">
        <v>5084</v>
      </c>
      <c r="B254" s="52" t="s">
        <v>5085</v>
      </c>
      <c r="C254" s="52" t="s">
        <v>2224</v>
      </c>
      <c r="D254" s="52" t="s">
        <v>5086</v>
      </c>
      <c r="E254" s="52" t="s">
        <v>2482</v>
      </c>
      <c r="F254" s="52" t="s">
        <v>2823</v>
      </c>
      <c r="G254" s="52" t="s">
        <v>2832</v>
      </c>
      <c r="H254" s="52" t="n">
        <v>3130</v>
      </c>
      <c r="I254" s="52" t="n">
        <v>3130</v>
      </c>
      <c r="J254" s="52" t="n">
        <v>271.93</v>
      </c>
      <c r="K254" s="54" t="n">
        <f aca="false">ROUND(H254*J254,2)</f>
        <v>851140.9</v>
      </c>
      <c r="L254" s="52" t="s">
        <v>4055</v>
      </c>
      <c r="M254" s="52" t="s">
        <v>332</v>
      </c>
      <c r="N254" s="54" t="n">
        <f aca="false">IFERROR(G254-E254,"")</f>
        <v>41</v>
      </c>
      <c r="O254" s="54" t="n">
        <f aca="false">IFERROR(G254-F254,"")</f>
        <v>-3</v>
      </c>
      <c r="P254" s="52" t="s">
        <v>5087</v>
      </c>
      <c r="Q254" s="52" t="s">
        <v>4093</v>
      </c>
      <c r="R254" s="52" t="s">
        <v>4081</v>
      </c>
      <c r="S254" s="55" t="str">
        <f aca="false">IF(O254&lt;=0,"On Time","Delayed")</f>
        <v>On Time</v>
      </c>
      <c r="T254" s="55" t="n">
        <f aca="false">IF(H254=0,0,ROUND(I254/H254*100,2))</f>
        <v>100</v>
      </c>
      <c r="U254" s="55" t="str">
        <f aca="false">TEXT(E254,"yyyy-mm")</f>
        <v>2024-01</v>
      </c>
    </row>
    <row r="255" customFormat="false" ht="15" hidden="false" customHeight="true" outlineLevel="0" collapsed="false">
      <c r="A255" s="56" t="s">
        <v>5088</v>
      </c>
      <c r="B255" s="56" t="s">
        <v>5089</v>
      </c>
      <c r="C255" s="56" t="s">
        <v>4782</v>
      </c>
      <c r="D255" s="56" t="s">
        <v>3408</v>
      </c>
      <c r="E255" s="56" t="s">
        <v>3203</v>
      </c>
      <c r="F255" s="56" t="s">
        <v>2679</v>
      </c>
      <c r="G255" s="56" t="s">
        <v>3149</v>
      </c>
      <c r="H255" s="56" t="n">
        <v>3735</v>
      </c>
      <c r="I255" s="56" t="n">
        <v>3735</v>
      </c>
      <c r="J255" s="56" t="n">
        <v>559.69</v>
      </c>
      <c r="K255" s="54" t="n">
        <f aca="false">ROUND(H255*J255,2)</f>
        <v>2090442.15</v>
      </c>
      <c r="L255" s="56" t="s">
        <v>4061</v>
      </c>
      <c r="M255" s="56" t="s">
        <v>332</v>
      </c>
      <c r="N255" s="54" t="n">
        <f aca="false">IFERROR(G255-E255,"")</f>
        <v>21</v>
      </c>
      <c r="O255" s="54" t="n">
        <f aca="false">IFERROR(G255-F255,"")</f>
        <v>10</v>
      </c>
      <c r="P255" s="56" t="s">
        <v>5090</v>
      </c>
      <c r="Q255" s="56" t="s">
        <v>4154</v>
      </c>
      <c r="R255" s="56" t="s">
        <v>4070</v>
      </c>
      <c r="S255" s="55" t="str">
        <f aca="false">IF(O255&lt;=0,"On Time","Delayed")</f>
        <v>Delayed</v>
      </c>
      <c r="T255" s="55" t="n">
        <f aca="false">IF(H255=0,0,ROUND(I255/H255*100,2))</f>
        <v>100</v>
      </c>
      <c r="U255" s="55" t="str">
        <f aca="false">TEXT(E255,"yyyy-mm")</f>
        <v>2023-02</v>
      </c>
    </row>
    <row r="256" customFormat="false" ht="15" hidden="false" customHeight="true" outlineLevel="0" collapsed="false">
      <c r="A256" s="52" t="s">
        <v>5091</v>
      </c>
      <c r="B256" s="52" t="s">
        <v>5092</v>
      </c>
      <c r="C256" s="52" t="s">
        <v>1075</v>
      </c>
      <c r="D256" s="52" t="s">
        <v>3315</v>
      </c>
      <c r="E256" s="52" t="s">
        <v>5093</v>
      </c>
      <c r="F256" s="52" t="s">
        <v>2777</v>
      </c>
      <c r="G256" s="52" t="s">
        <v>3005</v>
      </c>
      <c r="H256" s="52" t="n">
        <v>530</v>
      </c>
      <c r="I256" s="52" t="n">
        <v>530</v>
      </c>
      <c r="J256" s="52" t="n">
        <v>299.74</v>
      </c>
      <c r="K256" s="54" t="n">
        <f aca="false">ROUND(H256*J256,2)</f>
        <v>158862.2</v>
      </c>
      <c r="L256" s="52" t="s">
        <v>4073</v>
      </c>
      <c r="M256" s="52" t="s">
        <v>332</v>
      </c>
      <c r="N256" s="54" t="n">
        <f aca="false">IFERROR(G256-E256,"")</f>
        <v>39</v>
      </c>
      <c r="O256" s="54" t="n">
        <f aca="false">IFERROR(G256-F256,"")</f>
        <v>4</v>
      </c>
      <c r="P256" s="52" t="s">
        <v>5094</v>
      </c>
      <c r="Q256" s="52" t="s">
        <v>4086</v>
      </c>
      <c r="R256" s="52" t="s">
        <v>4087</v>
      </c>
      <c r="S256" s="55" t="str">
        <f aca="false">IF(O256&lt;=0,"On Time","Delayed")</f>
        <v>Delayed</v>
      </c>
      <c r="T256" s="55" t="n">
        <f aca="false">IF(H256=0,0,ROUND(I256/H256*100,2))</f>
        <v>100</v>
      </c>
      <c r="U256" s="55" t="str">
        <f aca="false">TEXT(E256,"yyyy-mm")</f>
        <v>2024-09</v>
      </c>
    </row>
    <row r="257" customFormat="false" ht="15" hidden="false" customHeight="true" outlineLevel="0" collapsed="false">
      <c r="A257" s="56" t="s">
        <v>5095</v>
      </c>
      <c r="B257" s="56" t="s">
        <v>4875</v>
      </c>
      <c r="C257" s="56" t="s">
        <v>462</v>
      </c>
      <c r="D257" s="56" t="s">
        <v>5096</v>
      </c>
      <c r="E257" s="56" t="s">
        <v>3930</v>
      </c>
      <c r="F257" s="56" t="s">
        <v>5097</v>
      </c>
      <c r="G257" s="56" t="s">
        <v>2253</v>
      </c>
      <c r="H257" s="56" t="n">
        <v>1435</v>
      </c>
      <c r="I257" s="56" t="n">
        <v>1435</v>
      </c>
      <c r="J257" s="56" t="n">
        <v>394.54</v>
      </c>
      <c r="K257" s="54" t="n">
        <f aca="false">ROUND(H257*J257,2)</f>
        <v>566164.9</v>
      </c>
      <c r="L257" s="56" t="s">
        <v>4061</v>
      </c>
      <c r="M257" s="56" t="s">
        <v>4081</v>
      </c>
      <c r="N257" s="54" t="n">
        <f aca="false">IFERROR(G257-E257,"")</f>
        <v>59</v>
      </c>
      <c r="O257" s="54" t="n">
        <f aca="false">IFERROR(G257-F257,"")</f>
        <v>3</v>
      </c>
      <c r="P257" s="56" t="s">
        <v>5098</v>
      </c>
      <c r="Q257" s="56" t="s">
        <v>4226</v>
      </c>
      <c r="R257" s="56" t="s">
        <v>4087</v>
      </c>
      <c r="S257" s="55" t="str">
        <f aca="false">IF(O257&lt;=0,"On Time","Delayed")</f>
        <v>Delayed</v>
      </c>
      <c r="T257" s="55" t="n">
        <f aca="false">IF(H257=0,0,ROUND(I257/H257*100,2))</f>
        <v>100</v>
      </c>
      <c r="U257" s="55" t="str">
        <f aca="false">TEXT(E257,"yyyy-mm")</f>
        <v>2024-06</v>
      </c>
    </row>
    <row r="258" customFormat="false" ht="15" hidden="false" customHeight="true" outlineLevel="0" collapsed="false">
      <c r="A258" s="52" t="s">
        <v>5099</v>
      </c>
      <c r="B258" s="52" t="s">
        <v>5100</v>
      </c>
      <c r="C258" s="52" t="s">
        <v>4743</v>
      </c>
      <c r="D258" s="52" t="s">
        <v>5101</v>
      </c>
      <c r="E258" s="52" t="s">
        <v>2246</v>
      </c>
      <c r="F258" s="52" t="s">
        <v>1973</v>
      </c>
      <c r="G258" s="52" t="s">
        <v>1805</v>
      </c>
      <c r="H258" s="52" t="n">
        <v>2370</v>
      </c>
      <c r="I258" s="52" t="n">
        <v>2370</v>
      </c>
      <c r="J258" s="52" t="n">
        <v>521.16</v>
      </c>
      <c r="K258" s="54" t="n">
        <f aca="false">ROUND(H258*J258,2)</f>
        <v>1235149.2</v>
      </c>
      <c r="L258" s="52" t="s">
        <v>4073</v>
      </c>
      <c r="M258" s="52" t="s">
        <v>4078</v>
      </c>
      <c r="N258" s="54" t="n">
        <f aca="false">IFERROR(G258-E258,"")</f>
        <v>43</v>
      </c>
      <c r="O258" s="54" t="n">
        <f aca="false">IFERROR(G258-F258,"")</f>
        <v>8</v>
      </c>
      <c r="P258" s="52" t="s">
        <v>5102</v>
      </c>
      <c r="Q258" s="52" t="s">
        <v>4109</v>
      </c>
      <c r="R258" s="52" t="s">
        <v>4081</v>
      </c>
      <c r="S258" s="55" t="str">
        <f aca="false">IF(O258&lt;=0,"On Time","Delayed")</f>
        <v>Delayed</v>
      </c>
      <c r="T258" s="55" t="n">
        <f aca="false">IF(H258=0,0,ROUND(I258/H258*100,2))</f>
        <v>100</v>
      </c>
      <c r="U258" s="55" t="str">
        <f aca="false">TEXT(E258,"yyyy-mm")</f>
        <v>2023-04</v>
      </c>
    </row>
    <row r="259" customFormat="false" ht="15" hidden="false" customHeight="true" outlineLevel="0" collapsed="false">
      <c r="A259" s="56" t="s">
        <v>5103</v>
      </c>
      <c r="B259" s="56" t="s">
        <v>5104</v>
      </c>
      <c r="C259" s="56" t="s">
        <v>2202</v>
      </c>
      <c r="D259" s="56" t="s">
        <v>2318</v>
      </c>
      <c r="E259" s="56" t="s">
        <v>3741</v>
      </c>
      <c r="F259" s="56" t="s">
        <v>1319</v>
      </c>
      <c r="G259" s="56" t="s">
        <v>4138</v>
      </c>
      <c r="H259" s="56" t="n">
        <v>3374</v>
      </c>
      <c r="I259" s="56" t="n">
        <v>3374</v>
      </c>
      <c r="J259" s="56" t="n">
        <v>448</v>
      </c>
      <c r="K259" s="54" t="n">
        <f aca="false">ROUND(H259*J259,2)</f>
        <v>1511552</v>
      </c>
      <c r="L259" s="56" t="s">
        <v>4061</v>
      </c>
      <c r="M259" s="56" t="s">
        <v>4062</v>
      </c>
      <c r="N259" s="54" t="n">
        <f aca="false">IFERROR(G259-E259,"")</f>
        <v>19</v>
      </c>
      <c r="O259" s="54" t="n">
        <f aca="false">IFERROR(G259-F259,"")</f>
        <v>10</v>
      </c>
      <c r="P259" s="56" t="s">
        <v>5105</v>
      </c>
      <c r="Q259" s="56" t="s">
        <v>4154</v>
      </c>
      <c r="R259" s="56" t="s">
        <v>4070</v>
      </c>
      <c r="S259" s="55" t="str">
        <f aca="false">IF(O259&lt;=0,"On Time","Delayed")</f>
        <v>Delayed</v>
      </c>
      <c r="T259" s="55" t="n">
        <f aca="false">IF(H259=0,0,ROUND(I259/H259*100,2))</f>
        <v>100</v>
      </c>
      <c r="U259" s="55" t="str">
        <f aca="false">TEXT(E259,"yyyy-mm")</f>
        <v>2022-02</v>
      </c>
    </row>
    <row r="260" customFormat="false" ht="15" hidden="false" customHeight="true" outlineLevel="0" collapsed="false">
      <c r="A260" s="52" t="s">
        <v>5106</v>
      </c>
      <c r="B260" s="52" t="s">
        <v>5107</v>
      </c>
      <c r="C260" s="52" t="s">
        <v>3716</v>
      </c>
      <c r="D260" s="52" t="s">
        <v>2228</v>
      </c>
      <c r="E260" s="52" t="s">
        <v>619</v>
      </c>
      <c r="F260" s="52" t="s">
        <v>1930</v>
      </c>
      <c r="G260" s="52" t="s">
        <v>5093</v>
      </c>
      <c r="H260" s="52" t="n">
        <v>2669</v>
      </c>
      <c r="I260" s="52" t="n">
        <v>2669</v>
      </c>
      <c r="J260" s="52" t="n">
        <v>557.83</v>
      </c>
      <c r="K260" s="54" t="n">
        <f aca="false">ROUND(H260*J260,2)</f>
        <v>1488848.27</v>
      </c>
      <c r="L260" s="52" t="s">
        <v>4061</v>
      </c>
      <c r="M260" s="52" t="s">
        <v>4062</v>
      </c>
      <c r="N260" s="54" t="n">
        <f aca="false">IFERROR(G260-E260,"")</f>
        <v>71</v>
      </c>
      <c r="O260" s="54" t="n">
        <f aca="false">IFERROR(G260-F260,"")</f>
        <v>14</v>
      </c>
      <c r="P260" s="52" t="s">
        <v>5108</v>
      </c>
      <c r="Q260" s="52" t="s">
        <v>4058</v>
      </c>
      <c r="R260" s="52" t="s">
        <v>4081</v>
      </c>
      <c r="S260" s="55" t="str">
        <f aca="false">IF(O260&lt;=0,"On Time","Delayed")</f>
        <v>Delayed</v>
      </c>
      <c r="T260" s="55" t="n">
        <f aca="false">IF(H260=0,0,ROUND(I260/H260*100,2))</f>
        <v>100</v>
      </c>
      <c r="U260" s="55" t="str">
        <f aca="false">TEXT(E260,"yyyy-mm")</f>
        <v>2024-07</v>
      </c>
    </row>
    <row r="261" customFormat="false" ht="15" hidden="false" customHeight="true" outlineLevel="0" collapsed="false">
      <c r="A261" s="56" t="s">
        <v>5109</v>
      </c>
      <c r="B261" s="56" t="s">
        <v>5110</v>
      </c>
      <c r="C261" s="56" t="s">
        <v>3711</v>
      </c>
      <c r="D261" s="56" t="s">
        <v>2641</v>
      </c>
      <c r="E261" s="56" t="s">
        <v>1819</v>
      </c>
      <c r="F261" s="56" t="s">
        <v>2254</v>
      </c>
      <c r="G261" s="56" t="s">
        <v>1553</v>
      </c>
      <c r="H261" s="56" t="n">
        <v>1681</v>
      </c>
      <c r="I261" s="56" t="n">
        <v>1681</v>
      </c>
      <c r="J261" s="56" t="n">
        <v>51.7</v>
      </c>
      <c r="K261" s="54" t="n">
        <f aca="false">ROUND(H261*J261,2)</f>
        <v>86907.7</v>
      </c>
      <c r="L261" s="56" t="s">
        <v>4055</v>
      </c>
      <c r="M261" s="56" t="s">
        <v>4062</v>
      </c>
      <c r="N261" s="54" t="n">
        <f aca="false">IFERROR(G261-E261,"")</f>
        <v>43</v>
      </c>
      <c r="O261" s="54" t="n">
        <f aca="false">IFERROR(G261-F261,"")</f>
        <v>4</v>
      </c>
      <c r="P261" s="56" t="s">
        <v>5111</v>
      </c>
      <c r="Q261" s="56" t="s">
        <v>4086</v>
      </c>
      <c r="R261" s="56" t="s">
        <v>4087</v>
      </c>
      <c r="S261" s="55" t="str">
        <f aca="false">IF(O261&lt;=0,"On Time","Delayed")</f>
        <v>Delayed</v>
      </c>
      <c r="T261" s="55" t="n">
        <f aca="false">IF(H261=0,0,ROUND(I261/H261*100,2))</f>
        <v>100</v>
      </c>
      <c r="U261" s="55" t="str">
        <f aca="false">TEXT(E261,"yyyy-mm")</f>
        <v>2024-07</v>
      </c>
    </row>
    <row r="262" customFormat="false" ht="15" hidden="false" customHeight="true" outlineLevel="0" collapsed="false">
      <c r="A262" s="52" t="s">
        <v>5112</v>
      </c>
      <c r="B262" s="52" t="s">
        <v>5113</v>
      </c>
      <c r="C262" s="52" t="s">
        <v>1322</v>
      </c>
      <c r="D262" s="52" t="s">
        <v>1156</v>
      </c>
      <c r="E262" s="52" t="s">
        <v>2236</v>
      </c>
      <c r="F262" s="52" t="s">
        <v>3425</v>
      </c>
      <c r="G262" s="52" t="s">
        <v>3425</v>
      </c>
      <c r="H262" s="52" t="n">
        <v>3236</v>
      </c>
      <c r="I262" s="52" t="n">
        <v>3236</v>
      </c>
      <c r="J262" s="52" t="n">
        <v>373.59</v>
      </c>
      <c r="K262" s="54" t="n">
        <f aca="false">ROUND(H262*J262,2)</f>
        <v>1208937.24</v>
      </c>
      <c r="L262" s="52" t="s">
        <v>4067</v>
      </c>
      <c r="M262" s="52" t="s">
        <v>4056</v>
      </c>
      <c r="N262" s="54" t="n">
        <f aca="false">IFERROR(G262-E262,"")</f>
        <v>50</v>
      </c>
      <c r="O262" s="54" t="n">
        <f aca="false">IFERROR(G262-F262,"")</f>
        <v>0</v>
      </c>
      <c r="P262" s="52" t="s">
        <v>5114</v>
      </c>
      <c r="Q262" s="52" t="s">
        <v>4104</v>
      </c>
      <c r="R262" s="52" t="s">
        <v>4124</v>
      </c>
      <c r="S262" s="55" t="str">
        <f aca="false">IF(O262&lt;=0,"On Time","Delayed")</f>
        <v>On Time</v>
      </c>
      <c r="T262" s="55" t="n">
        <f aca="false">IF(H262=0,0,ROUND(I262/H262*100,2))</f>
        <v>100</v>
      </c>
      <c r="U262" s="55" t="str">
        <f aca="false">TEXT(E262,"yyyy-mm")</f>
        <v>2024-05</v>
      </c>
    </row>
    <row r="263" customFormat="false" ht="15" hidden="false" customHeight="true" outlineLevel="0" collapsed="false">
      <c r="A263" s="56" t="s">
        <v>5115</v>
      </c>
      <c r="B263" s="56" t="s">
        <v>5116</v>
      </c>
      <c r="C263" s="56" t="s">
        <v>2394</v>
      </c>
      <c r="D263" s="56" t="s">
        <v>1222</v>
      </c>
      <c r="E263" s="56" t="s">
        <v>3755</v>
      </c>
      <c r="F263" s="56" t="s">
        <v>3477</v>
      </c>
      <c r="G263" s="56" t="s">
        <v>3066</v>
      </c>
      <c r="H263" s="56" t="n">
        <v>267</v>
      </c>
      <c r="I263" s="56" t="n">
        <v>267</v>
      </c>
      <c r="J263" s="56" t="n">
        <v>473.68</v>
      </c>
      <c r="K263" s="54" t="n">
        <f aca="false">ROUND(H263*J263,2)</f>
        <v>126472.56</v>
      </c>
      <c r="L263" s="56" t="s">
        <v>4073</v>
      </c>
      <c r="M263" s="56" t="s">
        <v>4081</v>
      </c>
      <c r="N263" s="54" t="n">
        <f aca="false">IFERROR(G263-E263,"")</f>
        <v>47</v>
      </c>
      <c r="O263" s="54" t="n">
        <f aca="false">IFERROR(G263-F263,"")</f>
        <v>13</v>
      </c>
      <c r="P263" s="56" t="s">
        <v>5117</v>
      </c>
      <c r="Q263" s="56" t="s">
        <v>4069</v>
      </c>
      <c r="R263" s="56" t="s">
        <v>4070</v>
      </c>
      <c r="S263" s="55" t="str">
        <f aca="false">IF(O263&lt;=0,"On Time","Delayed")</f>
        <v>Delayed</v>
      </c>
      <c r="T263" s="55" t="n">
        <f aca="false">IF(H263=0,0,ROUND(I263/H263*100,2))</f>
        <v>100</v>
      </c>
      <c r="U263" s="55" t="str">
        <f aca="false">TEXT(E263,"yyyy-mm")</f>
        <v>2022-12</v>
      </c>
    </row>
    <row r="264" customFormat="false" ht="15" hidden="false" customHeight="true" outlineLevel="0" collapsed="false">
      <c r="A264" s="52" t="s">
        <v>5118</v>
      </c>
      <c r="B264" s="52" t="s">
        <v>4195</v>
      </c>
      <c r="C264" s="52" t="s">
        <v>1024</v>
      </c>
      <c r="D264" s="52" t="s">
        <v>941</v>
      </c>
      <c r="E264" s="52" t="s">
        <v>1689</v>
      </c>
      <c r="F264" s="52" t="s">
        <v>1953</v>
      </c>
      <c r="G264" s="52" t="s">
        <v>2281</v>
      </c>
      <c r="H264" s="52" t="n">
        <v>3901</v>
      </c>
      <c r="I264" s="52" t="n">
        <v>70</v>
      </c>
      <c r="J264" s="52" t="n">
        <v>217.11</v>
      </c>
      <c r="K264" s="54" t="n">
        <f aca="false">ROUND(H264*J264,2)</f>
        <v>846946.11</v>
      </c>
      <c r="L264" s="52" t="s">
        <v>4061</v>
      </c>
      <c r="M264" s="52" t="s">
        <v>332</v>
      </c>
      <c r="N264" s="54" t="n">
        <f aca="false">IFERROR(G264-E264,"")</f>
        <v>27</v>
      </c>
      <c r="O264" s="54" t="n">
        <f aca="false">IFERROR(G264-F264,"")</f>
        <v>4</v>
      </c>
      <c r="P264" s="52" t="s">
        <v>5119</v>
      </c>
      <c r="Q264" s="52" t="s">
        <v>4093</v>
      </c>
      <c r="R264" s="52" t="s">
        <v>4124</v>
      </c>
      <c r="S264" s="55" t="str">
        <f aca="false">IF(O264&lt;=0,"On Time","Delayed")</f>
        <v>Delayed</v>
      </c>
      <c r="T264" s="55" t="n">
        <f aca="false">IF(H264=0,0,ROUND(I264/H264*100,2))</f>
        <v>1.79</v>
      </c>
      <c r="U264" s="55" t="str">
        <f aca="false">TEXT(E264,"yyyy-mm")</f>
        <v>2022-09</v>
      </c>
    </row>
    <row r="265" customFormat="false" ht="15" hidden="false" customHeight="true" outlineLevel="0" collapsed="false">
      <c r="A265" s="56" t="s">
        <v>5120</v>
      </c>
      <c r="B265" s="56" t="s">
        <v>5121</v>
      </c>
      <c r="C265" s="56" t="s">
        <v>1392</v>
      </c>
      <c r="D265" s="56" t="s">
        <v>385</v>
      </c>
      <c r="E265" s="56" t="s">
        <v>676</v>
      </c>
      <c r="F265" s="56" t="s">
        <v>1410</v>
      </c>
      <c r="G265" s="56" t="s">
        <v>1699</v>
      </c>
      <c r="H265" s="56" t="n">
        <v>122</v>
      </c>
      <c r="I265" s="56" t="n">
        <v>122</v>
      </c>
      <c r="J265" s="56" t="n">
        <v>137.3</v>
      </c>
      <c r="K265" s="54" t="n">
        <f aca="false">ROUND(H265*J265,2)</f>
        <v>16750.6</v>
      </c>
      <c r="L265" s="56" t="s">
        <v>4073</v>
      </c>
      <c r="M265" s="56" t="s">
        <v>332</v>
      </c>
      <c r="N265" s="54" t="n">
        <f aca="false">IFERROR(G265-E265,"")</f>
        <v>65</v>
      </c>
      <c r="O265" s="54" t="n">
        <f aca="false">IFERROR(G265-F265,"")</f>
        <v>9</v>
      </c>
      <c r="P265" s="56" t="s">
        <v>5122</v>
      </c>
      <c r="Q265" s="56" t="s">
        <v>4269</v>
      </c>
      <c r="R265" s="56" t="s">
        <v>4081</v>
      </c>
      <c r="S265" s="55" t="str">
        <f aca="false">IF(O265&lt;=0,"On Time","Delayed")</f>
        <v>Delayed</v>
      </c>
      <c r="T265" s="55" t="n">
        <f aca="false">IF(H265=0,0,ROUND(I265/H265*100,2))</f>
        <v>100</v>
      </c>
      <c r="U265" s="55" t="str">
        <f aca="false">TEXT(E265,"yyyy-mm")</f>
        <v>2024-10</v>
      </c>
    </row>
    <row r="266" customFormat="false" ht="15" hidden="false" customHeight="true" outlineLevel="0" collapsed="false">
      <c r="A266" s="52" t="s">
        <v>5123</v>
      </c>
      <c r="B266" s="52" t="s">
        <v>5124</v>
      </c>
      <c r="C266" s="52" t="s">
        <v>1453</v>
      </c>
      <c r="D266" s="52" t="s">
        <v>5125</v>
      </c>
      <c r="E266" s="52" t="s">
        <v>2128</v>
      </c>
      <c r="F266" s="52" t="s">
        <v>486</v>
      </c>
      <c r="G266" s="52" t="s">
        <v>3345</v>
      </c>
      <c r="H266" s="52" t="n">
        <v>4179</v>
      </c>
      <c r="I266" s="52" t="n">
        <v>4179</v>
      </c>
      <c r="J266" s="52" t="n">
        <v>507.1</v>
      </c>
      <c r="K266" s="54" t="n">
        <f aca="false">ROUND(H266*J266,2)</f>
        <v>2119170.9</v>
      </c>
      <c r="L266" s="52" t="s">
        <v>4073</v>
      </c>
      <c r="M266" s="52" t="s">
        <v>4081</v>
      </c>
      <c r="N266" s="54" t="n">
        <f aca="false">IFERROR(G266-E266,"")</f>
        <v>54</v>
      </c>
      <c r="O266" s="54" t="n">
        <f aca="false">IFERROR(G266-F266,"")</f>
        <v>2</v>
      </c>
      <c r="P266" s="52" t="s">
        <v>5126</v>
      </c>
      <c r="Q266" s="52" t="s">
        <v>4086</v>
      </c>
      <c r="R266" s="52" t="s">
        <v>4087</v>
      </c>
      <c r="S266" s="55" t="str">
        <f aca="false">IF(O266&lt;=0,"On Time","Delayed")</f>
        <v>Delayed</v>
      </c>
      <c r="T266" s="55" t="n">
        <f aca="false">IF(H266=0,0,ROUND(I266/H266*100,2))</f>
        <v>100</v>
      </c>
      <c r="U266" s="55" t="str">
        <f aca="false">TEXT(E266,"yyyy-mm")</f>
        <v>2024-02</v>
      </c>
    </row>
    <row r="267" customFormat="false" ht="15" hidden="false" customHeight="true" outlineLevel="0" collapsed="false">
      <c r="A267" s="56" t="s">
        <v>5127</v>
      </c>
      <c r="B267" s="56" t="s">
        <v>5128</v>
      </c>
      <c r="C267" s="56" t="s">
        <v>3711</v>
      </c>
      <c r="D267" s="56" t="s">
        <v>997</v>
      </c>
      <c r="E267" s="56" t="s">
        <v>3832</v>
      </c>
      <c r="F267" s="56" t="s">
        <v>1598</v>
      </c>
      <c r="G267" s="56" t="s">
        <v>5129</v>
      </c>
      <c r="H267" s="56" t="n">
        <v>1692</v>
      </c>
      <c r="I267" s="56" t="n">
        <v>1579</v>
      </c>
      <c r="J267" s="56" t="n">
        <v>530.25</v>
      </c>
      <c r="K267" s="54" t="n">
        <f aca="false">ROUND(H267*J267,2)</f>
        <v>897183</v>
      </c>
      <c r="L267" s="56" t="s">
        <v>4073</v>
      </c>
      <c r="M267" s="56" t="s">
        <v>332</v>
      </c>
      <c r="N267" s="54" t="n">
        <f aca="false">IFERROR(G267-E267,"")</f>
        <v>50</v>
      </c>
      <c r="O267" s="54" t="n">
        <f aca="false">IFERROR(G267-F267,"")</f>
        <v>5</v>
      </c>
      <c r="P267" s="56" t="s">
        <v>5130</v>
      </c>
      <c r="Q267" s="56" t="s">
        <v>4104</v>
      </c>
      <c r="R267" s="56" t="s">
        <v>4124</v>
      </c>
      <c r="S267" s="55" t="str">
        <f aca="false">IF(O267&lt;=0,"On Time","Delayed")</f>
        <v>Delayed</v>
      </c>
      <c r="T267" s="55" t="n">
        <f aca="false">IF(H267=0,0,ROUND(I267/H267*100,2))</f>
        <v>93.32</v>
      </c>
      <c r="U267" s="55" t="str">
        <f aca="false">TEXT(E267,"yyyy-mm")</f>
        <v>2022-12</v>
      </c>
    </row>
    <row r="268" customFormat="false" ht="15" hidden="false" customHeight="true" outlineLevel="0" collapsed="false">
      <c r="A268" s="52" t="s">
        <v>5131</v>
      </c>
      <c r="B268" s="52" t="s">
        <v>5132</v>
      </c>
      <c r="C268" s="52" t="s">
        <v>5133</v>
      </c>
      <c r="D268" s="52" t="s">
        <v>2584</v>
      </c>
      <c r="E268" s="52" t="s">
        <v>564</v>
      </c>
      <c r="F268" s="52" t="s">
        <v>3360</v>
      </c>
      <c r="G268" s="52" t="s">
        <v>2021</v>
      </c>
      <c r="H268" s="52" t="n">
        <v>3741</v>
      </c>
      <c r="I268" s="52" t="n">
        <v>3741</v>
      </c>
      <c r="J268" s="52" t="n">
        <v>365.53</v>
      </c>
      <c r="K268" s="54" t="n">
        <f aca="false">ROUND(H268*J268,2)</f>
        <v>1367447.73</v>
      </c>
      <c r="L268" s="52" t="s">
        <v>4067</v>
      </c>
      <c r="M268" s="52" t="s">
        <v>4056</v>
      </c>
      <c r="N268" s="54" t="n">
        <f aca="false">IFERROR(G268-E268,"")</f>
        <v>28</v>
      </c>
      <c r="O268" s="54" t="n">
        <f aca="false">IFERROR(G268-F268,"")</f>
        <v>6</v>
      </c>
      <c r="P268" s="52" t="s">
        <v>5134</v>
      </c>
      <c r="Q268" s="52" t="s">
        <v>4269</v>
      </c>
      <c r="R268" s="52" t="s">
        <v>4070</v>
      </c>
      <c r="S268" s="55" t="str">
        <f aca="false">IF(O268&lt;=0,"On Time","Delayed")</f>
        <v>Delayed</v>
      </c>
      <c r="T268" s="55" t="n">
        <f aca="false">IF(H268=0,0,ROUND(I268/H268*100,2))</f>
        <v>100</v>
      </c>
      <c r="U268" s="55" t="str">
        <f aca="false">TEXT(E268,"yyyy-mm")</f>
        <v>2022-07</v>
      </c>
    </row>
    <row r="269" customFormat="false" ht="15" hidden="false" customHeight="true" outlineLevel="0" collapsed="false">
      <c r="A269" s="56" t="s">
        <v>5135</v>
      </c>
      <c r="B269" s="56" t="s">
        <v>5136</v>
      </c>
      <c r="C269" s="56" t="s">
        <v>5137</v>
      </c>
      <c r="D269" s="56" t="s">
        <v>2919</v>
      </c>
      <c r="E269" s="56" t="s">
        <v>2413</v>
      </c>
      <c r="F269" s="56" t="s">
        <v>1793</v>
      </c>
      <c r="G269" s="56" t="s">
        <v>1505</v>
      </c>
      <c r="H269" s="56" t="n">
        <v>3176</v>
      </c>
      <c r="I269" s="56" t="n">
        <v>3176</v>
      </c>
      <c r="J269" s="56" t="n">
        <v>196.19</v>
      </c>
      <c r="K269" s="54" t="n">
        <f aca="false">ROUND(H269*J269,2)</f>
        <v>623099.44</v>
      </c>
      <c r="L269" s="56" t="s">
        <v>4067</v>
      </c>
      <c r="M269" s="56" t="s">
        <v>4056</v>
      </c>
      <c r="N269" s="54" t="n">
        <f aca="false">IFERROR(G269-E269,"")</f>
        <v>19</v>
      </c>
      <c r="O269" s="54" t="n">
        <f aca="false">IFERROR(G269-F269,"")</f>
        <v>5</v>
      </c>
      <c r="P269" s="56" t="s">
        <v>5138</v>
      </c>
      <c r="Q269" s="56" t="s">
        <v>4269</v>
      </c>
      <c r="R269" s="56" t="s">
        <v>4081</v>
      </c>
      <c r="S269" s="55" t="str">
        <f aca="false">IF(O269&lt;=0,"On Time","Delayed")</f>
        <v>Delayed</v>
      </c>
      <c r="T269" s="55" t="n">
        <f aca="false">IF(H269=0,0,ROUND(I269/H269*100,2))</f>
        <v>100</v>
      </c>
      <c r="U269" s="55" t="str">
        <f aca="false">TEXT(E269,"yyyy-mm")</f>
        <v>2024-02</v>
      </c>
    </row>
    <row r="270" customFormat="false" ht="15" hidden="false" customHeight="true" outlineLevel="0" collapsed="false">
      <c r="A270" s="52" t="s">
        <v>5139</v>
      </c>
      <c r="B270" s="52" t="s">
        <v>5140</v>
      </c>
      <c r="C270" s="52" t="s">
        <v>3885</v>
      </c>
      <c r="D270" s="52" t="s">
        <v>3025</v>
      </c>
      <c r="E270" s="52" t="s">
        <v>1610</v>
      </c>
      <c r="F270" s="52" t="s">
        <v>2481</v>
      </c>
      <c r="G270" s="52" t="s">
        <v>1891</v>
      </c>
      <c r="H270" s="52" t="n">
        <v>4139</v>
      </c>
      <c r="I270" s="52" t="n">
        <v>4139</v>
      </c>
      <c r="J270" s="52" t="n">
        <v>402.25</v>
      </c>
      <c r="K270" s="54" t="n">
        <f aca="false">ROUND(H270*J270,2)</f>
        <v>1664912.75</v>
      </c>
      <c r="L270" s="52" t="s">
        <v>4073</v>
      </c>
      <c r="M270" s="52" t="s">
        <v>4062</v>
      </c>
      <c r="N270" s="54" t="n">
        <f aca="false">IFERROR(G270-E270,"")</f>
        <v>35</v>
      </c>
      <c r="O270" s="54" t="n">
        <f aca="false">IFERROR(G270-F270,"")</f>
        <v>4</v>
      </c>
      <c r="P270" s="52" t="s">
        <v>5141</v>
      </c>
      <c r="Q270" s="52" t="s">
        <v>4248</v>
      </c>
      <c r="R270" s="52" t="s">
        <v>100</v>
      </c>
      <c r="S270" s="55" t="str">
        <f aca="false">IF(O270&lt;=0,"On Time","Delayed")</f>
        <v>Delayed</v>
      </c>
      <c r="T270" s="55" t="n">
        <f aca="false">IF(H270=0,0,ROUND(I270/H270*100,2))</f>
        <v>100</v>
      </c>
      <c r="U270" s="55" t="str">
        <f aca="false">TEXT(E270,"yyyy-mm")</f>
        <v>2023-12</v>
      </c>
    </row>
    <row r="271" customFormat="false" ht="15" hidden="false" customHeight="true" outlineLevel="0" collapsed="false">
      <c r="A271" s="56" t="s">
        <v>5142</v>
      </c>
      <c r="B271" s="56" t="s">
        <v>4652</v>
      </c>
      <c r="C271" s="56" t="s">
        <v>1808</v>
      </c>
      <c r="D271" s="56" t="s">
        <v>3834</v>
      </c>
      <c r="E271" s="56" t="s">
        <v>1886</v>
      </c>
      <c r="F271" s="56" t="s">
        <v>4201</v>
      </c>
      <c r="G271" s="56" t="s">
        <v>830</v>
      </c>
      <c r="H271" s="56" t="n">
        <v>581</v>
      </c>
      <c r="I271" s="56" t="n">
        <v>581</v>
      </c>
      <c r="J271" s="56" t="n">
        <v>74.79</v>
      </c>
      <c r="K271" s="54" t="n">
        <f aca="false">ROUND(H271*J271,2)</f>
        <v>43452.99</v>
      </c>
      <c r="L271" s="56" t="s">
        <v>4061</v>
      </c>
      <c r="M271" s="56" t="s">
        <v>4078</v>
      </c>
      <c r="N271" s="54" t="n">
        <f aca="false">IFERROR(G271-E271,"")</f>
        <v>24</v>
      </c>
      <c r="O271" s="54" t="n">
        <f aca="false">IFERROR(G271-F271,"")</f>
        <v>-1</v>
      </c>
      <c r="P271" s="56" t="s">
        <v>5143</v>
      </c>
      <c r="Q271" s="56" t="s">
        <v>4098</v>
      </c>
      <c r="R271" s="56" t="s">
        <v>4070</v>
      </c>
      <c r="S271" s="55" t="str">
        <f aca="false">IF(O271&lt;=0,"On Time","Delayed")</f>
        <v>On Time</v>
      </c>
      <c r="T271" s="55" t="n">
        <f aca="false">IF(H271=0,0,ROUND(I271/H271*100,2))</f>
        <v>100</v>
      </c>
      <c r="U271" s="55" t="str">
        <f aca="false">TEXT(E271,"yyyy-mm")</f>
        <v>2022-11</v>
      </c>
    </row>
    <row r="272" customFormat="false" ht="15" hidden="false" customHeight="true" outlineLevel="0" collapsed="false">
      <c r="A272" s="52" t="s">
        <v>5144</v>
      </c>
      <c r="B272" s="52" t="s">
        <v>4171</v>
      </c>
      <c r="C272" s="52" t="s">
        <v>3518</v>
      </c>
      <c r="D272" s="52" t="s">
        <v>1432</v>
      </c>
      <c r="E272" s="52" t="s">
        <v>338</v>
      </c>
      <c r="F272" s="52" t="s">
        <v>662</v>
      </c>
      <c r="G272" s="52" t="s">
        <v>592</v>
      </c>
      <c r="H272" s="52" t="n">
        <v>3659</v>
      </c>
      <c r="I272" s="52" t="n">
        <v>3659</v>
      </c>
      <c r="J272" s="52" t="n">
        <v>598.36</v>
      </c>
      <c r="K272" s="54" t="n">
        <f aca="false">ROUND(H272*J272,2)</f>
        <v>2189399.24</v>
      </c>
      <c r="L272" s="52" t="s">
        <v>4067</v>
      </c>
      <c r="M272" s="52" t="s">
        <v>332</v>
      </c>
      <c r="N272" s="54" t="n">
        <f aca="false">IFERROR(G272-E272,"")</f>
        <v>40</v>
      </c>
      <c r="O272" s="54" t="n">
        <f aca="false">IFERROR(G272-F272,"")</f>
        <v>15</v>
      </c>
      <c r="P272" s="52" t="s">
        <v>5145</v>
      </c>
      <c r="Q272" s="52" t="s">
        <v>4164</v>
      </c>
      <c r="R272" s="52" t="s">
        <v>4124</v>
      </c>
      <c r="S272" s="55" t="str">
        <f aca="false">IF(O272&lt;=0,"On Time","Delayed")</f>
        <v>Delayed</v>
      </c>
      <c r="T272" s="55" t="n">
        <f aca="false">IF(H272=0,0,ROUND(I272/H272*100,2))</f>
        <v>100</v>
      </c>
      <c r="U272" s="55" t="str">
        <f aca="false">TEXT(E272,"yyyy-mm")</f>
        <v>2024-09</v>
      </c>
    </row>
    <row r="273" customFormat="false" ht="15" hidden="false" customHeight="true" outlineLevel="0" collapsed="false">
      <c r="A273" s="56" t="s">
        <v>5146</v>
      </c>
      <c r="B273" s="56" t="s">
        <v>5147</v>
      </c>
      <c r="C273" s="56" t="s">
        <v>5148</v>
      </c>
      <c r="D273" s="56" t="s">
        <v>770</v>
      </c>
      <c r="E273" s="56" t="s">
        <v>1582</v>
      </c>
      <c r="F273" s="56" t="s">
        <v>2501</v>
      </c>
      <c r="G273" s="56" t="s">
        <v>1921</v>
      </c>
      <c r="H273" s="56" t="n">
        <v>3443</v>
      </c>
      <c r="I273" s="56" t="n">
        <v>3443</v>
      </c>
      <c r="J273" s="56" t="n">
        <v>439.64</v>
      </c>
      <c r="K273" s="54" t="n">
        <f aca="false">ROUND(H273*J273,2)</f>
        <v>1513680.52</v>
      </c>
      <c r="L273" s="56" t="s">
        <v>4067</v>
      </c>
      <c r="M273" s="56" t="s">
        <v>4056</v>
      </c>
      <c r="N273" s="54" t="n">
        <f aca="false">IFERROR(G273-E273,"")</f>
        <v>50</v>
      </c>
      <c r="O273" s="54" t="n">
        <f aca="false">IFERROR(G273-F273,"")</f>
        <v>-3</v>
      </c>
      <c r="P273" s="56" t="s">
        <v>5149</v>
      </c>
      <c r="Q273" s="56" t="s">
        <v>4064</v>
      </c>
      <c r="R273" s="56" t="s">
        <v>4081</v>
      </c>
      <c r="S273" s="55" t="str">
        <f aca="false">IF(O273&lt;=0,"On Time","Delayed")</f>
        <v>On Time</v>
      </c>
      <c r="T273" s="55" t="n">
        <f aca="false">IF(H273=0,0,ROUND(I273/H273*100,2))</f>
        <v>100</v>
      </c>
      <c r="U273" s="55" t="str">
        <f aca="false">TEXT(E273,"yyyy-mm")</f>
        <v>2024-02</v>
      </c>
    </row>
    <row r="274" customFormat="false" ht="15" hidden="false" customHeight="true" outlineLevel="0" collapsed="false">
      <c r="A274" s="52" t="s">
        <v>5150</v>
      </c>
      <c r="B274" s="52" t="s">
        <v>4649</v>
      </c>
      <c r="C274" s="52" t="s">
        <v>2418</v>
      </c>
      <c r="D274" s="52" t="s">
        <v>1828</v>
      </c>
      <c r="E274" s="52" t="s">
        <v>5151</v>
      </c>
      <c r="F274" s="52" t="s">
        <v>1543</v>
      </c>
      <c r="G274" s="52" t="s">
        <v>5152</v>
      </c>
      <c r="H274" s="52" t="n">
        <v>2329</v>
      </c>
      <c r="I274" s="52" t="n">
        <v>2329</v>
      </c>
      <c r="J274" s="52" t="n">
        <v>463.53</v>
      </c>
      <c r="K274" s="54" t="n">
        <f aca="false">ROUND(H274*J274,2)</f>
        <v>1079561.37</v>
      </c>
      <c r="L274" s="52" t="s">
        <v>4084</v>
      </c>
      <c r="M274" s="52" t="s">
        <v>332</v>
      </c>
      <c r="N274" s="54" t="n">
        <f aca="false">IFERROR(G274-E274,"")</f>
        <v>23</v>
      </c>
      <c r="O274" s="54" t="n">
        <f aca="false">IFERROR(G274-F274,"")</f>
        <v>9</v>
      </c>
      <c r="P274" s="52" t="s">
        <v>5153</v>
      </c>
      <c r="Q274" s="52" t="s">
        <v>4226</v>
      </c>
      <c r="R274" s="52" t="s">
        <v>100</v>
      </c>
      <c r="S274" s="55" t="str">
        <f aca="false">IF(O274&lt;=0,"On Time","Delayed")</f>
        <v>Delayed</v>
      </c>
      <c r="T274" s="55" t="n">
        <f aca="false">IF(H274=0,0,ROUND(I274/H274*100,2))</f>
        <v>100</v>
      </c>
      <c r="U274" s="55" t="str">
        <f aca="false">TEXT(E274,"yyyy-mm")</f>
        <v>2022-01</v>
      </c>
    </row>
    <row r="275" customFormat="false" ht="15" hidden="false" customHeight="true" outlineLevel="0" collapsed="false">
      <c r="A275" s="56" t="s">
        <v>5154</v>
      </c>
      <c r="B275" s="56" t="s">
        <v>5155</v>
      </c>
      <c r="C275" s="56" t="s">
        <v>3638</v>
      </c>
      <c r="D275" s="56" t="s">
        <v>2326</v>
      </c>
      <c r="E275" s="56" t="s">
        <v>1506</v>
      </c>
      <c r="F275" s="56" t="s">
        <v>2226</v>
      </c>
      <c r="G275" s="56" t="s">
        <v>2945</v>
      </c>
      <c r="H275" s="56" t="n">
        <v>3132</v>
      </c>
      <c r="I275" s="56" t="n">
        <v>3132</v>
      </c>
      <c r="J275" s="56" t="n">
        <v>389.01</v>
      </c>
      <c r="K275" s="54" t="n">
        <f aca="false">ROUND(H275*J275,2)</f>
        <v>1218379.32</v>
      </c>
      <c r="L275" s="56" t="s">
        <v>4055</v>
      </c>
      <c r="M275" s="56" t="s">
        <v>4081</v>
      </c>
      <c r="N275" s="54" t="n">
        <f aca="false">IFERROR(G275-E275,"")</f>
        <v>37</v>
      </c>
      <c r="O275" s="54" t="n">
        <f aca="false">IFERROR(G275-F275,"")</f>
        <v>11</v>
      </c>
      <c r="P275" s="56" t="s">
        <v>5156</v>
      </c>
      <c r="Q275" s="56" t="s">
        <v>4086</v>
      </c>
      <c r="R275" s="56" t="s">
        <v>100</v>
      </c>
      <c r="S275" s="55" t="str">
        <f aca="false">IF(O275&lt;=0,"On Time","Delayed")</f>
        <v>Delayed</v>
      </c>
      <c r="T275" s="55" t="n">
        <f aca="false">IF(H275=0,0,ROUND(I275/H275*100,2))</f>
        <v>100</v>
      </c>
      <c r="U275" s="55" t="str">
        <f aca="false">TEXT(E275,"yyyy-mm")</f>
        <v>2024-03</v>
      </c>
    </row>
    <row r="276" customFormat="false" ht="15" hidden="false" customHeight="true" outlineLevel="0" collapsed="false">
      <c r="A276" s="52" t="s">
        <v>5157</v>
      </c>
      <c r="B276" s="52" t="s">
        <v>5158</v>
      </c>
      <c r="C276" s="52" t="s">
        <v>5073</v>
      </c>
      <c r="D276" s="52" t="s">
        <v>3705</v>
      </c>
      <c r="E276" s="52" t="s">
        <v>4011</v>
      </c>
      <c r="F276" s="52" t="s">
        <v>3893</v>
      </c>
      <c r="G276" s="52" t="s">
        <v>1135</v>
      </c>
      <c r="H276" s="52" t="n">
        <v>2564</v>
      </c>
      <c r="I276" s="52" t="n">
        <v>290</v>
      </c>
      <c r="J276" s="52" t="n">
        <v>209.16</v>
      </c>
      <c r="K276" s="54" t="n">
        <f aca="false">ROUND(H276*J276,2)</f>
        <v>536286.24</v>
      </c>
      <c r="L276" s="52" t="s">
        <v>4055</v>
      </c>
      <c r="M276" s="52" t="s">
        <v>4078</v>
      </c>
      <c r="N276" s="54" t="n">
        <f aca="false">IFERROR(G276-E276,"")</f>
        <v>43</v>
      </c>
      <c r="O276" s="54" t="n">
        <f aca="false">IFERROR(G276-F276,"")</f>
        <v>7</v>
      </c>
      <c r="P276" s="52" t="s">
        <v>5159</v>
      </c>
      <c r="Q276" s="52" t="s">
        <v>4075</v>
      </c>
      <c r="R276" s="52" t="s">
        <v>4124</v>
      </c>
      <c r="S276" s="55" t="str">
        <f aca="false">IF(O276&lt;=0,"On Time","Delayed")</f>
        <v>Delayed</v>
      </c>
      <c r="T276" s="55" t="n">
        <f aca="false">IF(H276=0,0,ROUND(I276/H276*100,2))</f>
        <v>11.31</v>
      </c>
      <c r="U276" s="55" t="str">
        <f aca="false">TEXT(E276,"yyyy-mm")</f>
        <v>2024-06</v>
      </c>
    </row>
    <row r="277" customFormat="false" ht="15" hidden="false" customHeight="true" outlineLevel="0" collapsed="false">
      <c r="A277" s="56" t="s">
        <v>5160</v>
      </c>
      <c r="B277" s="56" t="s">
        <v>5161</v>
      </c>
      <c r="C277" s="56" t="s">
        <v>2629</v>
      </c>
      <c r="D277" s="56" t="s">
        <v>1909</v>
      </c>
      <c r="E277" s="56" t="s">
        <v>1566</v>
      </c>
      <c r="F277" s="56" t="s">
        <v>1926</v>
      </c>
      <c r="G277" s="56" t="s">
        <v>935</v>
      </c>
      <c r="H277" s="56" t="n">
        <v>2532</v>
      </c>
      <c r="I277" s="56" t="n">
        <v>2532</v>
      </c>
      <c r="J277" s="56" t="n">
        <v>261.47</v>
      </c>
      <c r="K277" s="54" t="n">
        <f aca="false">ROUND(H277*J277,2)</f>
        <v>662042.04</v>
      </c>
      <c r="L277" s="56" t="s">
        <v>4061</v>
      </c>
      <c r="M277" s="56" t="s">
        <v>332</v>
      </c>
      <c r="N277" s="54" t="n">
        <f aca="false">IFERROR(G277-E277,"")</f>
        <v>16</v>
      </c>
      <c r="O277" s="54" t="n">
        <f aca="false">IFERROR(G277-F277,"")</f>
        <v>6</v>
      </c>
      <c r="P277" s="56" t="s">
        <v>5162</v>
      </c>
      <c r="Q277" s="56" t="s">
        <v>4242</v>
      </c>
      <c r="R277" s="56" t="s">
        <v>100</v>
      </c>
      <c r="S277" s="55" t="str">
        <f aca="false">IF(O277&lt;=0,"On Time","Delayed")</f>
        <v>Delayed</v>
      </c>
      <c r="T277" s="55" t="n">
        <f aca="false">IF(H277=0,0,ROUND(I277/H277*100,2))</f>
        <v>100</v>
      </c>
      <c r="U277" s="55" t="str">
        <f aca="false">TEXT(E277,"yyyy-mm")</f>
        <v>2023-01</v>
      </c>
    </row>
    <row r="278" customFormat="false" ht="15" hidden="false" customHeight="true" outlineLevel="0" collapsed="false">
      <c r="A278" s="52" t="s">
        <v>5163</v>
      </c>
      <c r="B278" s="52" t="s">
        <v>5164</v>
      </c>
      <c r="C278" s="52" t="s">
        <v>814</v>
      </c>
      <c r="D278" s="52" t="s">
        <v>345</v>
      </c>
      <c r="E278" s="52" t="s">
        <v>4867</v>
      </c>
      <c r="F278" s="52" t="s">
        <v>2703</v>
      </c>
      <c r="G278" s="52" t="s">
        <v>4768</v>
      </c>
      <c r="H278" s="52" t="n">
        <v>2839</v>
      </c>
      <c r="I278" s="52" t="n">
        <v>2839</v>
      </c>
      <c r="J278" s="52" t="n">
        <v>504.1</v>
      </c>
      <c r="K278" s="54" t="n">
        <f aca="false">ROUND(H278*J278,2)</f>
        <v>1431139.9</v>
      </c>
      <c r="L278" s="52" t="s">
        <v>4067</v>
      </c>
      <c r="M278" s="52" t="s">
        <v>4078</v>
      </c>
      <c r="N278" s="54" t="n">
        <f aca="false">IFERROR(G278-E278,"")</f>
        <v>14</v>
      </c>
      <c r="O278" s="54" t="n">
        <f aca="false">IFERROR(G278-F278,"")</f>
        <v>-3</v>
      </c>
      <c r="P278" s="52" t="s">
        <v>5165</v>
      </c>
      <c r="Q278" s="52" t="s">
        <v>4185</v>
      </c>
      <c r="R278" s="52" t="s">
        <v>4070</v>
      </c>
      <c r="S278" s="55" t="str">
        <f aca="false">IF(O278&lt;=0,"On Time","Delayed")</f>
        <v>On Time</v>
      </c>
      <c r="T278" s="55" t="n">
        <f aca="false">IF(H278=0,0,ROUND(I278/H278*100,2))</f>
        <v>100</v>
      </c>
      <c r="U278" s="55" t="str">
        <f aca="false">TEXT(E278,"yyyy-mm")</f>
        <v>2024-08</v>
      </c>
    </row>
    <row r="279" customFormat="false" ht="15" hidden="false" customHeight="true" outlineLevel="0" collapsed="false">
      <c r="A279" s="56" t="s">
        <v>5166</v>
      </c>
      <c r="B279" s="56" t="s">
        <v>5167</v>
      </c>
      <c r="C279" s="56" t="s">
        <v>2377</v>
      </c>
      <c r="D279" s="56" t="s">
        <v>1208</v>
      </c>
      <c r="E279" s="56" t="s">
        <v>1902</v>
      </c>
      <c r="F279" s="56" t="s">
        <v>1522</v>
      </c>
      <c r="G279" s="56" t="s">
        <v>3366</v>
      </c>
      <c r="H279" s="56" t="n">
        <v>100</v>
      </c>
      <c r="I279" s="56" t="n">
        <v>100</v>
      </c>
      <c r="J279" s="56" t="n">
        <v>428.51</v>
      </c>
      <c r="K279" s="54" t="n">
        <f aca="false">ROUND(H279*J279,2)</f>
        <v>42851</v>
      </c>
      <c r="L279" s="56" t="s">
        <v>4061</v>
      </c>
      <c r="M279" s="56" t="s">
        <v>4081</v>
      </c>
      <c r="N279" s="54" t="n">
        <f aca="false">IFERROR(G279-E279,"")</f>
        <v>53</v>
      </c>
      <c r="O279" s="54" t="n">
        <f aca="false">IFERROR(G279-F279,"")</f>
        <v>10</v>
      </c>
      <c r="P279" s="56" t="s">
        <v>5168</v>
      </c>
      <c r="Q279" s="56" t="s">
        <v>4132</v>
      </c>
      <c r="R279" s="56" t="s">
        <v>4124</v>
      </c>
      <c r="S279" s="55" t="str">
        <f aca="false">IF(O279&lt;=0,"On Time","Delayed")</f>
        <v>Delayed</v>
      </c>
      <c r="T279" s="55" t="n">
        <f aca="false">IF(H279=0,0,ROUND(I279/H279*100,2))</f>
        <v>100</v>
      </c>
      <c r="U279" s="55" t="str">
        <f aca="false">TEXT(E279,"yyyy-mm")</f>
        <v>2022-05</v>
      </c>
    </row>
    <row r="280" customFormat="false" ht="15" hidden="false" customHeight="true" outlineLevel="0" collapsed="false">
      <c r="A280" s="52" t="s">
        <v>5169</v>
      </c>
      <c r="B280" s="52" t="s">
        <v>4762</v>
      </c>
      <c r="C280" s="52" t="s">
        <v>1966</v>
      </c>
      <c r="D280" s="52" t="s">
        <v>4245</v>
      </c>
      <c r="E280" s="52" t="s">
        <v>441</v>
      </c>
      <c r="F280" s="52" t="s">
        <v>998</v>
      </c>
      <c r="G280" s="52" t="s">
        <v>3167</v>
      </c>
      <c r="H280" s="52" t="n">
        <v>2980</v>
      </c>
      <c r="I280" s="52" t="n">
        <v>2980</v>
      </c>
      <c r="J280" s="52" t="n">
        <v>292.61</v>
      </c>
      <c r="K280" s="54" t="n">
        <f aca="false">ROUND(H280*J280,2)</f>
        <v>871977.8</v>
      </c>
      <c r="L280" s="52" t="s">
        <v>4061</v>
      </c>
      <c r="M280" s="52" t="s">
        <v>4078</v>
      </c>
      <c r="N280" s="54" t="n">
        <f aca="false">IFERROR(G280-E280,"")</f>
        <v>39</v>
      </c>
      <c r="O280" s="54" t="n">
        <f aca="false">IFERROR(G280-F280,"")</f>
        <v>9</v>
      </c>
      <c r="P280" s="52" t="s">
        <v>5170</v>
      </c>
      <c r="Q280" s="52" t="s">
        <v>4164</v>
      </c>
      <c r="R280" s="52" t="s">
        <v>100</v>
      </c>
      <c r="S280" s="55" t="str">
        <f aca="false">IF(O280&lt;=0,"On Time","Delayed")</f>
        <v>Delayed</v>
      </c>
      <c r="T280" s="55" t="n">
        <f aca="false">IF(H280=0,0,ROUND(I280/H280*100,2))</f>
        <v>100</v>
      </c>
      <c r="U280" s="55" t="str">
        <f aca="false">TEXT(E280,"yyyy-mm")</f>
        <v>2022-04</v>
      </c>
    </row>
    <row r="281" customFormat="false" ht="15" hidden="false" customHeight="true" outlineLevel="0" collapsed="false">
      <c r="A281" s="56" t="s">
        <v>5171</v>
      </c>
      <c r="B281" s="56" t="s">
        <v>5172</v>
      </c>
      <c r="C281" s="56" t="s">
        <v>3303</v>
      </c>
      <c r="D281" s="56" t="s">
        <v>2944</v>
      </c>
      <c r="E281" s="56" t="s">
        <v>493</v>
      </c>
      <c r="F281" s="56" t="s">
        <v>1398</v>
      </c>
      <c r="G281" s="56" t="s">
        <v>1031</v>
      </c>
      <c r="H281" s="56" t="n">
        <v>572</v>
      </c>
      <c r="I281" s="56" t="n">
        <v>572</v>
      </c>
      <c r="J281" s="56" t="n">
        <v>44.58</v>
      </c>
      <c r="K281" s="54" t="n">
        <f aca="false">ROUND(H281*J281,2)</f>
        <v>25499.76</v>
      </c>
      <c r="L281" s="56" t="s">
        <v>4084</v>
      </c>
      <c r="M281" s="56" t="s">
        <v>332</v>
      </c>
      <c r="N281" s="54" t="n">
        <f aca="false">IFERROR(G281-E281,"")</f>
        <v>21</v>
      </c>
      <c r="O281" s="54" t="n">
        <f aca="false">IFERROR(G281-F281,"")</f>
        <v>11</v>
      </c>
      <c r="P281" s="56" t="s">
        <v>5173</v>
      </c>
      <c r="Q281" s="56" t="s">
        <v>4154</v>
      </c>
      <c r="R281" s="56" t="s">
        <v>100</v>
      </c>
      <c r="S281" s="55" t="str">
        <f aca="false">IF(O281&lt;=0,"On Time","Delayed")</f>
        <v>Delayed</v>
      </c>
      <c r="T281" s="55" t="n">
        <f aca="false">IF(H281=0,0,ROUND(I281/H281*100,2))</f>
        <v>100</v>
      </c>
      <c r="U281" s="55" t="str">
        <f aca="false">TEXT(E281,"yyyy-mm")</f>
        <v>2022-08</v>
      </c>
    </row>
    <row r="282" customFormat="false" ht="15" hidden="false" customHeight="true" outlineLevel="0" collapsed="false">
      <c r="A282" s="52" t="s">
        <v>5174</v>
      </c>
      <c r="B282" s="52" t="s">
        <v>5175</v>
      </c>
      <c r="C282" s="52" t="s">
        <v>1706</v>
      </c>
      <c r="D282" s="52" t="s">
        <v>4358</v>
      </c>
      <c r="E282" s="52" t="s">
        <v>2167</v>
      </c>
      <c r="F282" s="52" t="s">
        <v>4967</v>
      </c>
      <c r="G282" s="52" t="s">
        <v>4902</v>
      </c>
      <c r="H282" s="52" t="n">
        <v>1760</v>
      </c>
      <c r="I282" s="52" t="n">
        <v>1228</v>
      </c>
      <c r="J282" s="52" t="n">
        <v>587.46</v>
      </c>
      <c r="K282" s="54" t="n">
        <f aca="false">ROUND(H282*J282,2)</f>
        <v>1033929.6</v>
      </c>
      <c r="L282" s="52" t="s">
        <v>4084</v>
      </c>
      <c r="M282" s="52" t="s">
        <v>4056</v>
      </c>
      <c r="N282" s="54" t="n">
        <f aca="false">IFERROR(G282-E282,"")</f>
        <v>29</v>
      </c>
      <c r="O282" s="54" t="n">
        <f aca="false">IFERROR(G282-F282,"")</f>
        <v>-2</v>
      </c>
      <c r="P282" s="52" t="s">
        <v>5176</v>
      </c>
      <c r="Q282" s="52" t="s">
        <v>4185</v>
      </c>
      <c r="R282" s="52" t="s">
        <v>100</v>
      </c>
      <c r="S282" s="55" t="str">
        <f aca="false">IF(O282&lt;=0,"On Time","Delayed")</f>
        <v>On Time</v>
      </c>
      <c r="T282" s="55" t="n">
        <f aca="false">IF(H282=0,0,ROUND(I282/H282*100,2))</f>
        <v>69.77</v>
      </c>
      <c r="U282" s="55" t="str">
        <f aca="false">TEXT(E282,"yyyy-mm")</f>
        <v>2024-04</v>
      </c>
    </row>
    <row r="283" customFormat="false" ht="15" hidden="false" customHeight="true" outlineLevel="0" collapsed="false">
      <c r="A283" s="56" t="s">
        <v>5177</v>
      </c>
      <c r="B283" s="56" t="s">
        <v>5178</v>
      </c>
      <c r="C283" s="56" t="s">
        <v>2519</v>
      </c>
      <c r="D283" s="56" t="s">
        <v>5179</v>
      </c>
      <c r="E283" s="56" t="s">
        <v>2744</v>
      </c>
      <c r="F283" s="56" t="s">
        <v>4558</v>
      </c>
      <c r="G283" s="56" t="s">
        <v>2105</v>
      </c>
      <c r="H283" s="56" t="n">
        <v>2321</v>
      </c>
      <c r="I283" s="56" t="n">
        <v>2321</v>
      </c>
      <c r="J283" s="56" t="n">
        <v>498.16</v>
      </c>
      <c r="K283" s="54" t="n">
        <f aca="false">ROUND(H283*J283,2)</f>
        <v>1156229.36</v>
      </c>
      <c r="L283" s="56" t="s">
        <v>4084</v>
      </c>
      <c r="M283" s="56" t="s">
        <v>4081</v>
      </c>
      <c r="N283" s="54" t="n">
        <f aca="false">IFERROR(G283-E283,"")</f>
        <v>25</v>
      </c>
      <c r="O283" s="54" t="n">
        <f aca="false">IFERROR(G283-F283,"")</f>
        <v>13</v>
      </c>
      <c r="P283" s="56" t="s">
        <v>5180</v>
      </c>
      <c r="Q283" s="56" t="s">
        <v>4109</v>
      </c>
      <c r="R283" s="56" t="s">
        <v>4087</v>
      </c>
      <c r="S283" s="55" t="str">
        <f aca="false">IF(O283&lt;=0,"On Time","Delayed")</f>
        <v>Delayed</v>
      </c>
      <c r="T283" s="55" t="n">
        <f aca="false">IF(H283=0,0,ROUND(I283/H283*100,2))</f>
        <v>100</v>
      </c>
      <c r="U283" s="55" t="str">
        <f aca="false">TEXT(E283,"yyyy-mm")</f>
        <v>2022-11</v>
      </c>
    </row>
    <row r="284" customFormat="false" ht="15" hidden="false" customHeight="true" outlineLevel="0" collapsed="false">
      <c r="A284" s="52" t="s">
        <v>5181</v>
      </c>
      <c r="B284" s="52" t="s">
        <v>4204</v>
      </c>
      <c r="C284" s="52" t="s">
        <v>3682</v>
      </c>
      <c r="D284" s="52" t="s">
        <v>2011</v>
      </c>
      <c r="E284" s="52" t="s">
        <v>1355</v>
      </c>
      <c r="F284" s="52" t="s">
        <v>1200</v>
      </c>
      <c r="G284" s="52" t="s">
        <v>5082</v>
      </c>
      <c r="H284" s="52" t="n">
        <v>3942</v>
      </c>
      <c r="I284" s="52" t="n">
        <v>3942</v>
      </c>
      <c r="J284" s="52" t="n">
        <v>342.28</v>
      </c>
      <c r="K284" s="54" t="n">
        <f aca="false">ROUND(H284*J284,2)</f>
        <v>1349267.76</v>
      </c>
      <c r="L284" s="52" t="s">
        <v>4084</v>
      </c>
      <c r="M284" s="52" t="s">
        <v>4062</v>
      </c>
      <c r="N284" s="54" t="n">
        <f aca="false">IFERROR(G284-E284,"")</f>
        <v>36</v>
      </c>
      <c r="O284" s="54" t="n">
        <f aca="false">IFERROR(G284-F284,"")</f>
        <v>1</v>
      </c>
      <c r="P284" s="52" t="s">
        <v>5182</v>
      </c>
      <c r="Q284" s="52" t="s">
        <v>4154</v>
      </c>
      <c r="R284" s="52" t="s">
        <v>100</v>
      </c>
      <c r="S284" s="55" t="str">
        <f aca="false">IF(O284&lt;=0,"On Time","Delayed")</f>
        <v>Delayed</v>
      </c>
      <c r="T284" s="55" t="n">
        <f aca="false">IF(H284=0,0,ROUND(I284/H284*100,2))</f>
        <v>100</v>
      </c>
      <c r="U284" s="55" t="str">
        <f aca="false">TEXT(E284,"yyyy-mm")</f>
        <v>2024-11</v>
      </c>
    </row>
    <row r="285" customFormat="false" ht="15" hidden="false" customHeight="true" outlineLevel="0" collapsed="false">
      <c r="A285" s="56" t="s">
        <v>5183</v>
      </c>
      <c r="B285" s="56" t="s">
        <v>5184</v>
      </c>
      <c r="C285" s="56" t="s">
        <v>5185</v>
      </c>
      <c r="D285" s="56" t="s">
        <v>5186</v>
      </c>
      <c r="E285" s="56" t="s">
        <v>910</v>
      </c>
      <c r="F285" s="56" t="s">
        <v>1105</v>
      </c>
      <c r="G285" s="56" t="s">
        <v>5187</v>
      </c>
      <c r="H285" s="56" t="n">
        <v>4450</v>
      </c>
      <c r="I285" s="56" t="n">
        <v>4450</v>
      </c>
      <c r="J285" s="56" t="n">
        <v>327.36</v>
      </c>
      <c r="K285" s="54" t="n">
        <f aca="false">ROUND(H285*J285,2)</f>
        <v>1456752</v>
      </c>
      <c r="L285" s="56" t="s">
        <v>4055</v>
      </c>
      <c r="M285" s="56" t="s">
        <v>4078</v>
      </c>
      <c r="N285" s="54" t="n">
        <f aca="false">IFERROR(G285-E285,"")</f>
        <v>25</v>
      </c>
      <c r="O285" s="54" t="n">
        <f aca="false">IFERROR(G285-F285,"")</f>
        <v>11</v>
      </c>
      <c r="P285" s="56" t="s">
        <v>5188</v>
      </c>
      <c r="Q285" s="56" t="s">
        <v>4248</v>
      </c>
      <c r="R285" s="56" t="s">
        <v>4124</v>
      </c>
      <c r="S285" s="55" t="str">
        <f aca="false">IF(O285&lt;=0,"On Time","Delayed")</f>
        <v>Delayed</v>
      </c>
      <c r="T285" s="55" t="n">
        <f aca="false">IF(H285=0,0,ROUND(I285/H285*100,2))</f>
        <v>100</v>
      </c>
      <c r="U285" s="55" t="str">
        <f aca="false">TEXT(E285,"yyyy-mm")</f>
        <v>2024-06</v>
      </c>
    </row>
    <row r="286" customFormat="false" ht="15" hidden="false" customHeight="true" outlineLevel="0" collapsed="false">
      <c r="A286" s="52" t="s">
        <v>5189</v>
      </c>
      <c r="B286" s="52" t="s">
        <v>5190</v>
      </c>
      <c r="C286" s="52" t="s">
        <v>1998</v>
      </c>
      <c r="D286" s="52" t="s">
        <v>1614</v>
      </c>
      <c r="E286" s="52" t="s">
        <v>2229</v>
      </c>
      <c r="F286" s="52" t="s">
        <v>1755</v>
      </c>
      <c r="G286" s="52" t="s">
        <v>1146</v>
      </c>
      <c r="H286" s="52" t="n">
        <v>4768</v>
      </c>
      <c r="I286" s="52" t="n">
        <v>4768</v>
      </c>
      <c r="J286" s="52" t="n">
        <v>48.23</v>
      </c>
      <c r="K286" s="54" t="n">
        <f aca="false">ROUND(H286*J286,2)</f>
        <v>229960.64</v>
      </c>
      <c r="L286" s="52" t="s">
        <v>4067</v>
      </c>
      <c r="M286" s="52" t="s">
        <v>4056</v>
      </c>
      <c r="N286" s="54" t="n">
        <f aca="false">IFERROR(G286-E286,"")</f>
        <v>31</v>
      </c>
      <c r="O286" s="54" t="n">
        <f aca="false">IFERROR(G286-F286,"")</f>
        <v>12</v>
      </c>
      <c r="P286" s="52" t="s">
        <v>5191</v>
      </c>
      <c r="Q286" s="52" t="s">
        <v>4242</v>
      </c>
      <c r="R286" s="52" t="s">
        <v>4081</v>
      </c>
      <c r="S286" s="55" t="str">
        <f aca="false">IF(O286&lt;=0,"On Time","Delayed")</f>
        <v>Delayed</v>
      </c>
      <c r="T286" s="55" t="n">
        <f aca="false">IF(H286=0,0,ROUND(I286/H286*100,2))</f>
        <v>100</v>
      </c>
      <c r="U286" s="55" t="str">
        <f aca="false">TEXT(E286,"yyyy-mm")</f>
        <v>2023-10</v>
      </c>
    </row>
    <row r="287" customFormat="false" ht="15" hidden="false" customHeight="true" outlineLevel="0" collapsed="false">
      <c r="A287" s="56" t="s">
        <v>5192</v>
      </c>
      <c r="B287" s="56" t="s">
        <v>5193</v>
      </c>
      <c r="C287" s="56" t="s">
        <v>5194</v>
      </c>
      <c r="D287" s="56" t="s">
        <v>5195</v>
      </c>
      <c r="E287" s="56" t="s">
        <v>549</v>
      </c>
      <c r="F287" s="56" t="s">
        <v>1522</v>
      </c>
      <c r="G287" s="56" t="s">
        <v>5196</v>
      </c>
      <c r="H287" s="56" t="n">
        <v>1870</v>
      </c>
      <c r="I287" s="56" t="n">
        <v>1870</v>
      </c>
      <c r="J287" s="56" t="n">
        <v>516.16</v>
      </c>
      <c r="K287" s="54" t="n">
        <f aca="false">ROUND(H287*J287,2)</f>
        <v>965219.2</v>
      </c>
      <c r="L287" s="56" t="s">
        <v>4073</v>
      </c>
      <c r="M287" s="56" t="s">
        <v>4056</v>
      </c>
      <c r="N287" s="54" t="n">
        <f aca="false">IFERROR(G287-E287,"")</f>
        <v>14</v>
      </c>
      <c r="O287" s="54" t="n">
        <f aca="false">IFERROR(G287-F287,"")</f>
        <v>7</v>
      </c>
      <c r="P287" s="56" t="s">
        <v>5197</v>
      </c>
      <c r="Q287" s="56" t="s">
        <v>4064</v>
      </c>
      <c r="R287" s="56" t="s">
        <v>4124</v>
      </c>
      <c r="S287" s="55" t="str">
        <f aca="false">IF(O287&lt;=0,"On Time","Delayed")</f>
        <v>Delayed</v>
      </c>
      <c r="T287" s="55" t="n">
        <f aca="false">IF(H287=0,0,ROUND(I287/H287*100,2))</f>
        <v>100</v>
      </c>
      <c r="U287" s="55" t="str">
        <f aca="false">TEXT(E287,"yyyy-mm")</f>
        <v>2022-06</v>
      </c>
    </row>
    <row r="288" customFormat="false" ht="15" hidden="false" customHeight="true" outlineLevel="0" collapsed="false">
      <c r="A288" s="52" t="s">
        <v>5198</v>
      </c>
      <c r="B288" s="52" t="s">
        <v>5077</v>
      </c>
      <c r="C288" s="52" t="s">
        <v>5199</v>
      </c>
      <c r="D288" s="52" t="s">
        <v>2584</v>
      </c>
      <c r="E288" s="52" t="s">
        <v>743</v>
      </c>
      <c r="F288" s="52" t="s">
        <v>3191</v>
      </c>
      <c r="G288" s="52" t="s">
        <v>5200</v>
      </c>
      <c r="H288" s="52" t="n">
        <v>4488</v>
      </c>
      <c r="I288" s="52" t="n">
        <v>4488</v>
      </c>
      <c r="J288" s="52" t="n">
        <v>325.48</v>
      </c>
      <c r="K288" s="54" t="n">
        <f aca="false">ROUND(H288*J288,2)</f>
        <v>1460754.24</v>
      </c>
      <c r="L288" s="52" t="s">
        <v>4061</v>
      </c>
      <c r="M288" s="52" t="s">
        <v>4078</v>
      </c>
      <c r="N288" s="54" t="n">
        <f aca="false">IFERROR(G288-E288,"")</f>
        <v>60</v>
      </c>
      <c r="O288" s="54" t="n">
        <f aca="false">IFERROR(G288-F288,"")</f>
        <v>9</v>
      </c>
      <c r="P288" s="52" t="s">
        <v>5201</v>
      </c>
      <c r="Q288" s="52" t="s">
        <v>4080</v>
      </c>
      <c r="R288" s="52" t="s">
        <v>4124</v>
      </c>
      <c r="S288" s="55" t="str">
        <f aca="false">IF(O288&lt;=0,"On Time","Delayed")</f>
        <v>Delayed</v>
      </c>
      <c r="T288" s="55" t="n">
        <f aca="false">IF(H288=0,0,ROUND(I288/H288*100,2))</f>
        <v>100</v>
      </c>
      <c r="U288" s="55" t="str">
        <f aca="false">TEXT(E288,"yyyy-mm")</f>
        <v>2023-08</v>
      </c>
    </row>
    <row r="289" customFormat="false" ht="15" hidden="false" customHeight="true" outlineLevel="0" collapsed="false">
      <c r="A289" s="56" t="s">
        <v>5202</v>
      </c>
      <c r="B289" s="56" t="s">
        <v>4398</v>
      </c>
      <c r="C289" s="56" t="s">
        <v>2272</v>
      </c>
      <c r="D289" s="56" t="s">
        <v>3436</v>
      </c>
      <c r="E289" s="56" t="s">
        <v>3536</v>
      </c>
      <c r="F289" s="56" t="s">
        <v>3274</v>
      </c>
      <c r="G289" s="56" t="s">
        <v>3275</v>
      </c>
      <c r="H289" s="56" t="n">
        <v>3541</v>
      </c>
      <c r="I289" s="56" t="n">
        <v>3541</v>
      </c>
      <c r="J289" s="56" t="n">
        <v>43</v>
      </c>
      <c r="K289" s="54" t="n">
        <f aca="false">ROUND(H289*J289,2)</f>
        <v>152263</v>
      </c>
      <c r="L289" s="56" t="s">
        <v>4055</v>
      </c>
      <c r="M289" s="56" t="s">
        <v>4056</v>
      </c>
      <c r="N289" s="54" t="n">
        <f aca="false">IFERROR(G289-E289,"")</f>
        <v>47</v>
      </c>
      <c r="O289" s="54" t="n">
        <f aca="false">IFERROR(G289-F289,"")</f>
        <v>2</v>
      </c>
      <c r="P289" s="56" t="s">
        <v>5203</v>
      </c>
      <c r="Q289" s="56" t="s">
        <v>4069</v>
      </c>
      <c r="R289" s="56" t="s">
        <v>4070</v>
      </c>
      <c r="S289" s="55" t="str">
        <f aca="false">IF(O289&lt;=0,"On Time","Delayed")</f>
        <v>Delayed</v>
      </c>
      <c r="T289" s="55" t="n">
        <f aca="false">IF(H289=0,0,ROUND(I289/H289*100,2))</f>
        <v>100</v>
      </c>
      <c r="U289" s="55" t="str">
        <f aca="false">TEXT(E289,"yyyy-mm")</f>
        <v>2023-07</v>
      </c>
    </row>
    <row r="290" customFormat="false" ht="15" hidden="false" customHeight="true" outlineLevel="0" collapsed="false">
      <c r="A290" s="52" t="s">
        <v>5204</v>
      </c>
      <c r="B290" s="52" t="s">
        <v>5205</v>
      </c>
      <c r="C290" s="52" t="s">
        <v>455</v>
      </c>
      <c r="D290" s="52" t="s">
        <v>4147</v>
      </c>
      <c r="E290" s="52" t="s">
        <v>2819</v>
      </c>
      <c r="F290" s="52" t="s">
        <v>1492</v>
      </c>
      <c r="G290" s="52" t="s">
        <v>3305</v>
      </c>
      <c r="H290" s="52" t="n">
        <v>3444</v>
      </c>
      <c r="I290" s="52" t="n">
        <v>3444</v>
      </c>
      <c r="J290" s="52" t="n">
        <v>286.82</v>
      </c>
      <c r="K290" s="54" t="n">
        <f aca="false">ROUND(H290*J290,2)</f>
        <v>987808.08</v>
      </c>
      <c r="L290" s="52" t="s">
        <v>4073</v>
      </c>
      <c r="M290" s="52" t="s">
        <v>4056</v>
      </c>
      <c r="N290" s="54" t="n">
        <f aca="false">IFERROR(G290-E290,"")</f>
        <v>57</v>
      </c>
      <c r="O290" s="54" t="n">
        <f aca="false">IFERROR(G290-F290,"")</f>
        <v>4</v>
      </c>
      <c r="P290" s="52" t="s">
        <v>5206</v>
      </c>
      <c r="Q290" s="52" t="s">
        <v>4069</v>
      </c>
      <c r="R290" s="52" t="s">
        <v>4124</v>
      </c>
      <c r="S290" s="55" t="str">
        <f aca="false">IF(O290&lt;=0,"On Time","Delayed")</f>
        <v>Delayed</v>
      </c>
      <c r="T290" s="55" t="n">
        <f aca="false">IF(H290=0,0,ROUND(I290/H290*100,2))</f>
        <v>100</v>
      </c>
      <c r="U290" s="55" t="str">
        <f aca="false">TEXT(E290,"yyyy-mm")</f>
        <v>2022-06</v>
      </c>
    </row>
    <row r="291" customFormat="false" ht="15" hidden="false" customHeight="true" outlineLevel="0" collapsed="false">
      <c r="A291" s="56" t="s">
        <v>5207</v>
      </c>
      <c r="B291" s="56" t="s">
        <v>5104</v>
      </c>
      <c r="C291" s="56" t="s">
        <v>2775</v>
      </c>
      <c r="D291" s="56" t="s">
        <v>5208</v>
      </c>
      <c r="E291" s="56" t="s">
        <v>2016</v>
      </c>
      <c r="F291" s="56" t="s">
        <v>2226</v>
      </c>
      <c r="G291" s="56" t="s">
        <v>1434</v>
      </c>
      <c r="H291" s="56" t="n">
        <v>4299</v>
      </c>
      <c r="I291" s="56" t="n">
        <v>4299</v>
      </c>
      <c r="J291" s="56" t="n">
        <v>428.41</v>
      </c>
      <c r="K291" s="54" t="n">
        <f aca="false">ROUND(H291*J291,2)</f>
        <v>1841734.59</v>
      </c>
      <c r="L291" s="56" t="s">
        <v>4067</v>
      </c>
      <c r="M291" s="56" t="s">
        <v>332</v>
      </c>
      <c r="N291" s="54" t="n">
        <f aca="false">IFERROR(G291-E291,"")</f>
        <v>69</v>
      </c>
      <c r="O291" s="54" t="n">
        <f aca="false">IFERROR(G291-F291,"")</f>
        <v>15</v>
      </c>
      <c r="P291" s="56" t="s">
        <v>5209</v>
      </c>
      <c r="Q291" s="56" t="s">
        <v>4154</v>
      </c>
      <c r="R291" s="56" t="s">
        <v>4124</v>
      </c>
      <c r="S291" s="55" t="str">
        <f aca="false">IF(O291&lt;=0,"On Time","Delayed")</f>
        <v>Delayed</v>
      </c>
      <c r="T291" s="55" t="n">
        <f aca="false">IF(H291=0,0,ROUND(I291/H291*100,2))</f>
        <v>100</v>
      </c>
      <c r="U291" s="55" t="str">
        <f aca="false">TEXT(E291,"yyyy-mm")</f>
        <v>2024-02</v>
      </c>
    </row>
    <row r="292" customFormat="false" ht="15" hidden="false" customHeight="true" outlineLevel="0" collapsed="false">
      <c r="A292" s="52" t="s">
        <v>5210</v>
      </c>
      <c r="B292" s="52" t="s">
        <v>5211</v>
      </c>
      <c r="C292" s="52" t="s">
        <v>3155</v>
      </c>
      <c r="D292" s="52" t="s">
        <v>5212</v>
      </c>
      <c r="E292" s="52" t="s">
        <v>3551</v>
      </c>
      <c r="F292" s="52" t="s">
        <v>2217</v>
      </c>
      <c r="G292" s="52" t="s">
        <v>5019</v>
      </c>
      <c r="H292" s="52" t="n">
        <v>2589</v>
      </c>
      <c r="I292" s="52" t="n">
        <v>2589</v>
      </c>
      <c r="J292" s="52" t="n">
        <v>190.11</v>
      </c>
      <c r="K292" s="54" t="n">
        <f aca="false">ROUND(H292*J292,2)</f>
        <v>492194.79</v>
      </c>
      <c r="L292" s="52" t="s">
        <v>4061</v>
      </c>
      <c r="M292" s="52" t="s">
        <v>4062</v>
      </c>
      <c r="N292" s="54" t="n">
        <f aca="false">IFERROR(G292-E292,"")</f>
        <v>14</v>
      </c>
      <c r="O292" s="54" t="n">
        <f aca="false">IFERROR(G292-F292,"")</f>
        <v>8</v>
      </c>
      <c r="P292" s="52" t="s">
        <v>5213</v>
      </c>
      <c r="Q292" s="52" t="s">
        <v>4242</v>
      </c>
      <c r="R292" s="52" t="s">
        <v>4070</v>
      </c>
      <c r="S292" s="55" t="str">
        <f aca="false">IF(O292&lt;=0,"On Time","Delayed")</f>
        <v>Delayed</v>
      </c>
      <c r="T292" s="55" t="n">
        <f aca="false">IF(H292=0,0,ROUND(I292/H292*100,2))</f>
        <v>100</v>
      </c>
      <c r="U292" s="55" t="str">
        <f aca="false">TEXT(E292,"yyyy-mm")</f>
        <v>2023-06</v>
      </c>
    </row>
    <row r="293" customFormat="false" ht="15" hidden="false" customHeight="true" outlineLevel="0" collapsed="false">
      <c r="A293" s="56" t="s">
        <v>5214</v>
      </c>
      <c r="B293" s="56" t="s">
        <v>4656</v>
      </c>
      <c r="C293" s="56" t="s">
        <v>2284</v>
      </c>
      <c r="D293" s="56" t="s">
        <v>5215</v>
      </c>
      <c r="E293" s="56" t="s">
        <v>1778</v>
      </c>
      <c r="F293" s="56" t="s">
        <v>3097</v>
      </c>
      <c r="G293" s="56" t="s">
        <v>2528</v>
      </c>
      <c r="H293" s="56" t="n">
        <v>1924</v>
      </c>
      <c r="I293" s="56" t="n">
        <v>1924</v>
      </c>
      <c r="J293" s="56" t="n">
        <v>545.59</v>
      </c>
      <c r="K293" s="54" t="n">
        <f aca="false">ROUND(H293*J293,2)</f>
        <v>1049715.16</v>
      </c>
      <c r="L293" s="56" t="s">
        <v>4061</v>
      </c>
      <c r="M293" s="56" t="s">
        <v>4081</v>
      </c>
      <c r="N293" s="54" t="n">
        <f aca="false">IFERROR(G293-E293,"")</f>
        <v>53</v>
      </c>
      <c r="O293" s="54" t="n">
        <f aca="false">IFERROR(G293-F293,"")</f>
        <v>15</v>
      </c>
      <c r="P293" s="56" t="s">
        <v>5216</v>
      </c>
      <c r="Q293" s="56" t="s">
        <v>4169</v>
      </c>
      <c r="R293" s="56" t="s">
        <v>100</v>
      </c>
      <c r="S293" s="55" t="str">
        <f aca="false">IF(O293&lt;=0,"On Time","Delayed")</f>
        <v>Delayed</v>
      </c>
      <c r="T293" s="55" t="n">
        <f aca="false">IF(H293=0,0,ROUND(I293/H293*100,2))</f>
        <v>100</v>
      </c>
      <c r="U293" s="55" t="str">
        <f aca="false">TEXT(E293,"yyyy-mm")</f>
        <v>2024-10</v>
      </c>
    </row>
    <row r="294" customFormat="false" ht="15" hidden="false" customHeight="true" outlineLevel="0" collapsed="false">
      <c r="A294" s="52" t="s">
        <v>5217</v>
      </c>
      <c r="B294" s="52" t="s">
        <v>5218</v>
      </c>
      <c r="C294" s="52" t="s">
        <v>2859</v>
      </c>
      <c r="D294" s="52" t="s">
        <v>5219</v>
      </c>
      <c r="E294" s="52" t="s">
        <v>3433</v>
      </c>
      <c r="F294" s="52" t="s">
        <v>2736</v>
      </c>
      <c r="G294" s="52" t="s">
        <v>3687</v>
      </c>
      <c r="H294" s="52" t="n">
        <v>4481</v>
      </c>
      <c r="I294" s="52" t="n">
        <v>4481</v>
      </c>
      <c r="J294" s="52" t="n">
        <v>22.45</v>
      </c>
      <c r="K294" s="54" t="n">
        <f aca="false">ROUND(H294*J294,2)</f>
        <v>100598.45</v>
      </c>
      <c r="L294" s="52" t="s">
        <v>4084</v>
      </c>
      <c r="M294" s="52" t="s">
        <v>4081</v>
      </c>
      <c r="N294" s="54" t="n">
        <f aca="false">IFERROR(G294-E294,"")</f>
        <v>67</v>
      </c>
      <c r="O294" s="54" t="n">
        <f aca="false">IFERROR(G294-F294,"")</f>
        <v>10</v>
      </c>
      <c r="P294" s="52" t="s">
        <v>5220</v>
      </c>
      <c r="Q294" s="52" t="s">
        <v>4098</v>
      </c>
      <c r="R294" s="52" t="s">
        <v>4087</v>
      </c>
      <c r="S294" s="55" t="str">
        <f aca="false">IF(O294&lt;=0,"On Time","Delayed")</f>
        <v>Delayed</v>
      </c>
      <c r="T294" s="55" t="n">
        <f aca="false">IF(H294=0,0,ROUND(I294/H294*100,2))</f>
        <v>100</v>
      </c>
      <c r="U294" s="55" t="str">
        <f aca="false">TEXT(E294,"yyyy-mm")</f>
        <v>2024-10</v>
      </c>
    </row>
    <row r="295" customFormat="false" ht="15" hidden="false" customHeight="true" outlineLevel="0" collapsed="false">
      <c r="A295" s="56" t="s">
        <v>5221</v>
      </c>
      <c r="B295" s="56" t="s">
        <v>5222</v>
      </c>
      <c r="C295" s="56" t="s">
        <v>4772</v>
      </c>
      <c r="D295" s="56" t="s">
        <v>2571</v>
      </c>
      <c r="E295" s="56" t="s">
        <v>4902</v>
      </c>
      <c r="F295" s="56" t="s">
        <v>1021</v>
      </c>
      <c r="G295" s="56" t="s">
        <v>4807</v>
      </c>
      <c r="H295" s="56" t="n">
        <v>2625</v>
      </c>
      <c r="I295" s="56" t="n">
        <v>2625</v>
      </c>
      <c r="J295" s="56" t="n">
        <v>263.05</v>
      </c>
      <c r="K295" s="54" t="n">
        <f aca="false">ROUND(H295*J295,2)</f>
        <v>690506.25</v>
      </c>
      <c r="L295" s="56" t="s">
        <v>4084</v>
      </c>
      <c r="M295" s="56" t="s">
        <v>4078</v>
      </c>
      <c r="N295" s="54" t="n">
        <f aca="false">IFERROR(G295-E295,"")</f>
        <v>67</v>
      </c>
      <c r="O295" s="54" t="n">
        <f aca="false">IFERROR(G295-F295,"")</f>
        <v>9</v>
      </c>
      <c r="P295" s="56" t="s">
        <v>5223</v>
      </c>
      <c r="Q295" s="56" t="s">
        <v>4154</v>
      </c>
      <c r="R295" s="56" t="s">
        <v>4087</v>
      </c>
      <c r="S295" s="55" t="str">
        <f aca="false">IF(O295&lt;=0,"On Time","Delayed")</f>
        <v>Delayed</v>
      </c>
      <c r="T295" s="55" t="n">
        <f aca="false">IF(H295=0,0,ROUND(I295/H295*100,2))</f>
        <v>100</v>
      </c>
      <c r="U295" s="55" t="str">
        <f aca="false">TEXT(E295,"yyyy-mm")</f>
        <v>2024-05</v>
      </c>
    </row>
    <row r="296" customFormat="false" ht="15" hidden="false" customHeight="true" outlineLevel="0" collapsed="false">
      <c r="A296" s="52" t="s">
        <v>5224</v>
      </c>
      <c r="B296" s="52" t="s">
        <v>4219</v>
      </c>
      <c r="C296" s="52" t="s">
        <v>3368</v>
      </c>
      <c r="D296" s="52" t="s">
        <v>1828</v>
      </c>
      <c r="E296" s="52" t="s">
        <v>3714</v>
      </c>
      <c r="F296" s="52" t="s">
        <v>817</v>
      </c>
      <c r="G296" s="52" t="s">
        <v>1731</v>
      </c>
      <c r="H296" s="52" t="n">
        <v>1436</v>
      </c>
      <c r="I296" s="52" t="n">
        <v>1436</v>
      </c>
      <c r="J296" s="52" t="n">
        <v>251.44</v>
      </c>
      <c r="K296" s="54" t="n">
        <f aca="false">ROUND(H296*J296,2)</f>
        <v>361067.84</v>
      </c>
      <c r="L296" s="52" t="s">
        <v>4073</v>
      </c>
      <c r="M296" s="52" t="s">
        <v>4062</v>
      </c>
      <c r="N296" s="54" t="n">
        <f aca="false">IFERROR(G296-E296,"")</f>
        <v>20</v>
      </c>
      <c r="O296" s="54" t="n">
        <f aca="false">IFERROR(G296-F296,"")</f>
        <v>14</v>
      </c>
      <c r="P296" s="52" t="s">
        <v>5225</v>
      </c>
      <c r="Q296" s="52" t="s">
        <v>4185</v>
      </c>
      <c r="R296" s="52" t="s">
        <v>4081</v>
      </c>
      <c r="S296" s="55" t="str">
        <f aca="false">IF(O296&lt;=0,"On Time","Delayed")</f>
        <v>Delayed</v>
      </c>
      <c r="T296" s="55" t="n">
        <f aca="false">IF(H296=0,0,ROUND(I296/H296*100,2))</f>
        <v>100</v>
      </c>
      <c r="U296" s="55" t="str">
        <f aca="false">TEXT(E296,"yyyy-mm")</f>
        <v>2024-08</v>
      </c>
    </row>
    <row r="297" customFormat="false" ht="15" hidden="false" customHeight="true" outlineLevel="0" collapsed="false">
      <c r="A297" s="56" t="s">
        <v>5226</v>
      </c>
      <c r="B297" s="56" t="s">
        <v>5227</v>
      </c>
      <c r="C297" s="56" t="s">
        <v>5228</v>
      </c>
      <c r="D297" s="56" t="s">
        <v>3569</v>
      </c>
      <c r="E297" s="56" t="s">
        <v>5229</v>
      </c>
      <c r="F297" s="56" t="s">
        <v>592</v>
      </c>
      <c r="G297" s="56" t="s">
        <v>1372</v>
      </c>
      <c r="H297" s="56" t="n">
        <v>2394</v>
      </c>
      <c r="I297" s="56" t="n">
        <v>2394</v>
      </c>
      <c r="J297" s="56" t="n">
        <v>16.87</v>
      </c>
      <c r="K297" s="54" t="n">
        <f aca="false">ROUND(H297*J297,2)</f>
        <v>40386.78</v>
      </c>
      <c r="L297" s="56" t="s">
        <v>4084</v>
      </c>
      <c r="M297" s="56" t="s">
        <v>4078</v>
      </c>
      <c r="N297" s="54" t="n">
        <f aca="false">IFERROR(G297-E297,"")</f>
        <v>49</v>
      </c>
      <c r="O297" s="54" t="n">
        <f aca="false">IFERROR(G297-F297,"")</f>
        <v>15</v>
      </c>
      <c r="P297" s="56" t="s">
        <v>5230</v>
      </c>
      <c r="Q297" s="56" t="s">
        <v>4226</v>
      </c>
      <c r="R297" s="56" t="s">
        <v>4124</v>
      </c>
      <c r="S297" s="55" t="str">
        <f aca="false">IF(O297&lt;=0,"On Time","Delayed")</f>
        <v>Delayed</v>
      </c>
      <c r="T297" s="55" t="n">
        <f aca="false">IF(H297=0,0,ROUND(I297/H297*100,2))</f>
        <v>100</v>
      </c>
      <c r="U297" s="55" t="str">
        <f aca="false">TEXT(E297,"yyyy-mm")</f>
        <v>2024-09</v>
      </c>
    </row>
    <row r="298" customFormat="false" ht="15" hidden="false" customHeight="true" outlineLevel="0" collapsed="false">
      <c r="A298" s="52" t="s">
        <v>5231</v>
      </c>
      <c r="B298" s="52" t="s">
        <v>5232</v>
      </c>
      <c r="C298" s="52" t="s">
        <v>3159</v>
      </c>
      <c r="D298" s="52" t="s">
        <v>5233</v>
      </c>
      <c r="E298" s="52" t="s">
        <v>2642</v>
      </c>
      <c r="F298" s="52" t="s">
        <v>1098</v>
      </c>
      <c r="G298" s="52" t="s">
        <v>394</v>
      </c>
      <c r="H298" s="52" t="n">
        <v>374</v>
      </c>
      <c r="I298" s="52" t="n">
        <v>374</v>
      </c>
      <c r="J298" s="52" t="n">
        <v>126.4</v>
      </c>
      <c r="K298" s="54" t="n">
        <f aca="false">ROUND(H298*J298,2)</f>
        <v>47273.6</v>
      </c>
      <c r="L298" s="52" t="s">
        <v>4084</v>
      </c>
      <c r="M298" s="52" t="s">
        <v>4062</v>
      </c>
      <c r="N298" s="54" t="n">
        <f aca="false">IFERROR(G298-E298,"")</f>
        <v>20</v>
      </c>
      <c r="O298" s="54" t="n">
        <f aca="false">IFERROR(G298-F298,"")</f>
        <v>13</v>
      </c>
      <c r="P298" s="52" t="s">
        <v>5234</v>
      </c>
      <c r="Q298" s="52" t="s">
        <v>4269</v>
      </c>
      <c r="R298" s="52" t="s">
        <v>4070</v>
      </c>
      <c r="S298" s="55" t="str">
        <f aca="false">IF(O298&lt;=0,"On Time","Delayed")</f>
        <v>Delayed</v>
      </c>
      <c r="T298" s="55" t="n">
        <f aca="false">IF(H298=0,0,ROUND(I298/H298*100,2))</f>
        <v>100</v>
      </c>
      <c r="U298" s="55" t="str">
        <f aca="false">TEXT(E298,"yyyy-mm")</f>
        <v>2024-01</v>
      </c>
    </row>
    <row r="299" customFormat="false" ht="15" hidden="false" customHeight="true" outlineLevel="0" collapsed="false">
      <c r="A299" s="56" t="s">
        <v>5235</v>
      </c>
      <c r="B299" s="56" t="s">
        <v>5236</v>
      </c>
      <c r="C299" s="56" t="s">
        <v>1706</v>
      </c>
      <c r="D299" s="56" t="s">
        <v>5237</v>
      </c>
      <c r="E299" s="56" t="s">
        <v>5238</v>
      </c>
      <c r="F299" s="56" t="s">
        <v>5239</v>
      </c>
      <c r="G299" s="56" t="s">
        <v>1755</v>
      </c>
      <c r="H299" s="56" t="n">
        <v>3665</v>
      </c>
      <c r="I299" s="56" t="n">
        <v>3665</v>
      </c>
      <c r="J299" s="56" t="n">
        <v>99.88</v>
      </c>
      <c r="K299" s="54" t="n">
        <f aca="false">ROUND(H299*J299,2)</f>
        <v>366060.2</v>
      </c>
      <c r="L299" s="56" t="s">
        <v>4084</v>
      </c>
      <c r="M299" s="56" t="s">
        <v>4062</v>
      </c>
      <c r="N299" s="54" t="n">
        <f aca="false">IFERROR(G299-E299,"")</f>
        <v>48</v>
      </c>
      <c r="O299" s="54" t="n">
        <f aca="false">IFERROR(G299-F299,"")</f>
        <v>6</v>
      </c>
      <c r="P299" s="56" t="s">
        <v>5240</v>
      </c>
      <c r="Q299" s="56" t="s">
        <v>4242</v>
      </c>
      <c r="R299" s="56" t="s">
        <v>4070</v>
      </c>
      <c r="S299" s="55" t="str">
        <f aca="false">IF(O299&lt;=0,"On Time","Delayed")</f>
        <v>Delayed</v>
      </c>
      <c r="T299" s="55" t="n">
        <f aca="false">IF(H299=0,0,ROUND(I299/H299*100,2))</f>
        <v>100</v>
      </c>
      <c r="U299" s="55" t="str">
        <f aca="false">TEXT(E299,"yyyy-mm")</f>
        <v>2023-09</v>
      </c>
    </row>
    <row r="300" customFormat="false" ht="15" hidden="false" customHeight="true" outlineLevel="0" collapsed="false">
      <c r="A300" s="52" t="s">
        <v>5241</v>
      </c>
      <c r="B300" s="52" t="s">
        <v>5242</v>
      </c>
      <c r="C300" s="52" t="s">
        <v>1913</v>
      </c>
      <c r="D300" s="52" t="s">
        <v>815</v>
      </c>
      <c r="E300" s="52" t="s">
        <v>4302</v>
      </c>
      <c r="F300" s="52" t="s">
        <v>1195</v>
      </c>
      <c r="G300" s="52" t="s">
        <v>1330</v>
      </c>
      <c r="H300" s="52" t="n">
        <v>2315</v>
      </c>
      <c r="I300" s="52" t="n">
        <v>2315</v>
      </c>
      <c r="J300" s="52" t="n">
        <v>507.26</v>
      </c>
      <c r="K300" s="54" t="n">
        <f aca="false">ROUND(H300*J300,2)</f>
        <v>1174306.9</v>
      </c>
      <c r="L300" s="52" t="s">
        <v>4073</v>
      </c>
      <c r="M300" s="52" t="s">
        <v>4056</v>
      </c>
      <c r="N300" s="54" t="n">
        <f aca="false">IFERROR(G300-E300,"")</f>
        <v>18</v>
      </c>
      <c r="O300" s="54" t="n">
        <f aca="false">IFERROR(G300-F300,"")</f>
        <v>2</v>
      </c>
      <c r="P300" s="52" t="s">
        <v>5243</v>
      </c>
      <c r="Q300" s="52" t="s">
        <v>4098</v>
      </c>
      <c r="R300" s="52" t="s">
        <v>4124</v>
      </c>
      <c r="S300" s="55" t="str">
        <f aca="false">IF(O300&lt;=0,"On Time","Delayed")</f>
        <v>Delayed</v>
      </c>
      <c r="T300" s="55" t="n">
        <f aca="false">IF(H300=0,0,ROUND(I300/H300*100,2))</f>
        <v>100</v>
      </c>
      <c r="U300" s="55" t="str">
        <f aca="false">TEXT(E300,"yyyy-mm")</f>
        <v>2024-11</v>
      </c>
    </row>
    <row r="301" customFormat="false" ht="15" hidden="false" customHeight="true" outlineLevel="0" collapsed="false">
      <c r="A301" s="56" t="s">
        <v>5244</v>
      </c>
      <c r="B301" s="56" t="s">
        <v>5030</v>
      </c>
      <c r="C301" s="56" t="s">
        <v>1564</v>
      </c>
      <c r="D301" s="56" t="s">
        <v>5245</v>
      </c>
      <c r="E301" s="56" t="s">
        <v>5246</v>
      </c>
      <c r="F301" s="56" t="s">
        <v>948</v>
      </c>
      <c r="G301" s="56" t="s">
        <v>1782</v>
      </c>
      <c r="H301" s="56" t="n">
        <v>1216</v>
      </c>
      <c r="I301" s="56" t="n">
        <v>1216</v>
      </c>
      <c r="J301" s="56" t="n">
        <v>487.79</v>
      </c>
      <c r="K301" s="54" t="n">
        <f aca="false">ROUND(H301*J301,2)</f>
        <v>593152.64</v>
      </c>
      <c r="L301" s="56" t="s">
        <v>4055</v>
      </c>
      <c r="M301" s="56" t="s">
        <v>4078</v>
      </c>
      <c r="N301" s="54" t="n">
        <f aca="false">IFERROR(G301-E301,"")</f>
        <v>21</v>
      </c>
      <c r="O301" s="54" t="n">
        <f aca="false">IFERROR(G301-F301,"")</f>
        <v>5</v>
      </c>
      <c r="P301" s="56" t="s">
        <v>5247</v>
      </c>
      <c r="Q301" s="56" t="s">
        <v>4080</v>
      </c>
      <c r="R301" s="56" t="s">
        <v>100</v>
      </c>
      <c r="S301" s="55" t="str">
        <f aca="false">IF(O301&lt;=0,"On Time","Delayed")</f>
        <v>Delayed</v>
      </c>
      <c r="T301" s="55" t="n">
        <f aca="false">IF(H301=0,0,ROUND(I301/H301*100,2))</f>
        <v>100</v>
      </c>
      <c r="U301" s="55" t="str">
        <f aca="false">TEXT(E301,"yyyy-mm")</f>
        <v>2023-04</v>
      </c>
    </row>
    <row r="302" customFormat="false" ht="15" hidden="false" customHeight="true" outlineLevel="0" collapsed="false">
      <c r="A302" s="52" t="s">
        <v>5248</v>
      </c>
      <c r="B302" s="52" t="s">
        <v>5249</v>
      </c>
      <c r="C302" s="52" t="s">
        <v>5250</v>
      </c>
      <c r="D302" s="52" t="s">
        <v>4220</v>
      </c>
      <c r="E302" s="52" t="s">
        <v>3470</v>
      </c>
      <c r="F302" s="52" t="s">
        <v>3842</v>
      </c>
      <c r="G302" s="52" t="s">
        <v>1567</v>
      </c>
      <c r="H302" s="52" t="n">
        <v>3978</v>
      </c>
      <c r="I302" s="52" t="n">
        <v>1390</v>
      </c>
      <c r="J302" s="52" t="n">
        <v>350.58</v>
      </c>
      <c r="K302" s="54" t="n">
        <f aca="false">ROUND(H302*J302,2)</f>
        <v>1394607.24</v>
      </c>
      <c r="L302" s="52" t="s">
        <v>4067</v>
      </c>
      <c r="M302" s="52" t="s">
        <v>4062</v>
      </c>
      <c r="N302" s="54" t="n">
        <f aca="false">IFERROR(G302-E302,"")</f>
        <v>43</v>
      </c>
      <c r="O302" s="54" t="n">
        <f aca="false">IFERROR(G302-F302,"")</f>
        <v>13</v>
      </c>
      <c r="P302" s="52" t="s">
        <v>5251</v>
      </c>
      <c r="Q302" s="52" t="s">
        <v>4064</v>
      </c>
      <c r="R302" s="52" t="s">
        <v>4081</v>
      </c>
      <c r="S302" s="55" t="str">
        <f aca="false">IF(O302&lt;=0,"On Time","Delayed")</f>
        <v>Delayed</v>
      </c>
      <c r="T302" s="55" t="n">
        <f aca="false">IF(H302=0,0,ROUND(I302/H302*100,2))</f>
        <v>34.94</v>
      </c>
      <c r="U302" s="55" t="str">
        <f aca="false">TEXT(E302,"yyyy-mm")</f>
        <v>2022-12</v>
      </c>
    </row>
    <row r="303" customFormat="false" ht="15" hidden="false" customHeight="true" outlineLevel="0" collapsed="false">
      <c r="A303" s="56" t="s">
        <v>5252</v>
      </c>
      <c r="B303" s="56" t="s">
        <v>5236</v>
      </c>
      <c r="C303" s="56" t="s">
        <v>1001</v>
      </c>
      <c r="D303" s="56" t="s">
        <v>2598</v>
      </c>
      <c r="E303" s="56" t="s">
        <v>3034</v>
      </c>
      <c r="F303" s="56" t="s">
        <v>2470</v>
      </c>
      <c r="G303" s="56" t="s">
        <v>1439</v>
      </c>
      <c r="H303" s="56" t="n">
        <v>2379</v>
      </c>
      <c r="I303" s="56" t="n">
        <v>2379</v>
      </c>
      <c r="J303" s="56" t="n">
        <v>474.83</v>
      </c>
      <c r="K303" s="54" t="n">
        <f aca="false">ROUND(H303*J303,2)</f>
        <v>1129620.57</v>
      </c>
      <c r="L303" s="56" t="s">
        <v>4061</v>
      </c>
      <c r="M303" s="56" t="s">
        <v>4062</v>
      </c>
      <c r="N303" s="54" t="n">
        <f aca="false">IFERROR(G303-E303,"")</f>
        <v>31</v>
      </c>
      <c r="O303" s="54" t="n">
        <f aca="false">IFERROR(G303-F303,"")</f>
        <v>13</v>
      </c>
      <c r="P303" s="56" t="s">
        <v>5253</v>
      </c>
      <c r="Q303" s="56" t="s">
        <v>4058</v>
      </c>
      <c r="R303" s="56" t="s">
        <v>100</v>
      </c>
      <c r="S303" s="55" t="str">
        <f aca="false">IF(O303&lt;=0,"On Time","Delayed")</f>
        <v>Delayed</v>
      </c>
      <c r="T303" s="55" t="n">
        <f aca="false">IF(H303=0,0,ROUND(I303/H303*100,2))</f>
        <v>100</v>
      </c>
      <c r="U303" s="55" t="str">
        <f aca="false">TEXT(E303,"yyyy-mm")</f>
        <v>2022-07</v>
      </c>
    </row>
    <row r="304" customFormat="false" ht="15" hidden="false" customHeight="true" outlineLevel="0" collapsed="false">
      <c r="A304" s="52" t="s">
        <v>5254</v>
      </c>
      <c r="B304" s="52" t="s">
        <v>4601</v>
      </c>
      <c r="C304" s="52" t="s">
        <v>1564</v>
      </c>
      <c r="D304" s="52" t="s">
        <v>3765</v>
      </c>
      <c r="E304" s="52" t="s">
        <v>2482</v>
      </c>
      <c r="F304" s="52" t="s">
        <v>2954</v>
      </c>
      <c r="G304" s="52" t="s">
        <v>2954</v>
      </c>
      <c r="H304" s="52" t="n">
        <v>3421</v>
      </c>
      <c r="I304" s="52" t="n">
        <v>3421</v>
      </c>
      <c r="J304" s="52" t="n">
        <v>469.42</v>
      </c>
      <c r="K304" s="54" t="n">
        <f aca="false">ROUND(H304*J304,2)</f>
        <v>1605885.82</v>
      </c>
      <c r="L304" s="52" t="s">
        <v>4067</v>
      </c>
      <c r="M304" s="52" t="s">
        <v>4062</v>
      </c>
      <c r="N304" s="54" t="n">
        <f aca="false">IFERROR(G304-E304,"")</f>
        <v>58</v>
      </c>
      <c r="O304" s="54" t="n">
        <f aca="false">IFERROR(G304-F304,"")</f>
        <v>0</v>
      </c>
      <c r="P304" s="52" t="s">
        <v>5255</v>
      </c>
      <c r="Q304" s="52" t="s">
        <v>4075</v>
      </c>
      <c r="R304" s="52" t="s">
        <v>4081</v>
      </c>
      <c r="S304" s="55" t="str">
        <f aca="false">IF(O304&lt;=0,"On Time","Delayed")</f>
        <v>On Time</v>
      </c>
      <c r="T304" s="55" t="n">
        <f aca="false">IF(H304=0,0,ROUND(I304/H304*100,2))</f>
        <v>100</v>
      </c>
      <c r="U304" s="55" t="str">
        <f aca="false">TEXT(E304,"yyyy-mm")</f>
        <v>2024-01</v>
      </c>
    </row>
    <row r="305" customFormat="false" ht="15" hidden="false" customHeight="true" outlineLevel="0" collapsed="false">
      <c r="A305" s="56" t="s">
        <v>5256</v>
      </c>
      <c r="B305" s="56" t="s">
        <v>5257</v>
      </c>
      <c r="C305" s="56" t="s">
        <v>4200</v>
      </c>
      <c r="D305" s="56" t="s">
        <v>1940</v>
      </c>
      <c r="E305" s="56" t="s">
        <v>4606</v>
      </c>
      <c r="F305" s="56" t="s">
        <v>5258</v>
      </c>
      <c r="G305" s="56" t="s">
        <v>1972</v>
      </c>
      <c r="H305" s="56" t="n">
        <v>1777</v>
      </c>
      <c r="I305" s="56" t="n">
        <v>1777</v>
      </c>
      <c r="J305" s="56" t="n">
        <v>18.22</v>
      </c>
      <c r="K305" s="54" t="n">
        <f aca="false">ROUND(H305*J305,2)</f>
        <v>32376.94</v>
      </c>
      <c r="L305" s="56" t="s">
        <v>4067</v>
      </c>
      <c r="M305" s="56" t="s">
        <v>4078</v>
      </c>
      <c r="N305" s="54" t="n">
        <f aca="false">IFERROR(G305-E305,"")</f>
        <v>54</v>
      </c>
      <c r="O305" s="54" t="n">
        <f aca="false">IFERROR(G305-F305,"")</f>
        <v>12</v>
      </c>
      <c r="P305" s="56" t="s">
        <v>5259</v>
      </c>
      <c r="Q305" s="56" t="s">
        <v>4058</v>
      </c>
      <c r="R305" s="56" t="s">
        <v>4081</v>
      </c>
      <c r="S305" s="55" t="str">
        <f aca="false">IF(O305&lt;=0,"On Time","Delayed")</f>
        <v>Delayed</v>
      </c>
      <c r="T305" s="55" t="n">
        <f aca="false">IF(H305=0,0,ROUND(I305/H305*100,2))</f>
        <v>100</v>
      </c>
      <c r="U305" s="55" t="str">
        <f aca="false">TEXT(E305,"yyyy-mm")</f>
        <v>2023-03</v>
      </c>
    </row>
    <row r="306" customFormat="false" ht="15" hidden="false" customHeight="true" outlineLevel="0" collapsed="false">
      <c r="A306" s="52" t="s">
        <v>5260</v>
      </c>
      <c r="B306" s="52" t="s">
        <v>5261</v>
      </c>
      <c r="C306" s="52" t="s">
        <v>5262</v>
      </c>
      <c r="D306" s="52" t="s">
        <v>735</v>
      </c>
      <c r="E306" s="52" t="s">
        <v>4598</v>
      </c>
      <c r="F306" s="52" t="s">
        <v>464</v>
      </c>
      <c r="G306" s="52" t="s">
        <v>465</v>
      </c>
      <c r="H306" s="52" t="n">
        <v>1905</v>
      </c>
      <c r="I306" s="52" t="n">
        <v>530</v>
      </c>
      <c r="J306" s="52" t="n">
        <v>158.16</v>
      </c>
      <c r="K306" s="54" t="n">
        <f aca="false">ROUND(H306*J306,2)</f>
        <v>301294.8</v>
      </c>
      <c r="L306" s="52" t="s">
        <v>4084</v>
      </c>
      <c r="M306" s="52" t="s">
        <v>4081</v>
      </c>
      <c r="N306" s="54" t="n">
        <f aca="false">IFERROR(G306-E306,"")</f>
        <v>12</v>
      </c>
      <c r="O306" s="54" t="n">
        <f aca="false">IFERROR(G306-F306,"")</f>
        <v>3</v>
      </c>
      <c r="P306" s="52" t="s">
        <v>5263</v>
      </c>
      <c r="Q306" s="52" t="s">
        <v>4164</v>
      </c>
      <c r="R306" s="52" t="s">
        <v>4087</v>
      </c>
      <c r="S306" s="55" t="str">
        <f aca="false">IF(O306&lt;=0,"On Time","Delayed")</f>
        <v>Delayed</v>
      </c>
      <c r="T306" s="55" t="n">
        <f aca="false">IF(H306=0,0,ROUND(I306/H306*100,2))</f>
        <v>27.82</v>
      </c>
      <c r="U306" s="55" t="str">
        <f aca="false">TEXT(E306,"yyyy-mm")</f>
        <v>2022-10</v>
      </c>
    </row>
    <row r="307" customFormat="false" ht="15" hidden="false" customHeight="true" outlineLevel="0" collapsed="false">
      <c r="A307" s="56" t="s">
        <v>5264</v>
      </c>
      <c r="B307" s="56" t="s">
        <v>5265</v>
      </c>
      <c r="C307" s="56" t="s">
        <v>2640</v>
      </c>
      <c r="D307" s="56" t="s">
        <v>1463</v>
      </c>
      <c r="E307" s="56" t="s">
        <v>425</v>
      </c>
      <c r="F307" s="56" t="s">
        <v>1842</v>
      </c>
      <c r="G307" s="56" t="s">
        <v>2537</v>
      </c>
      <c r="H307" s="56" t="n">
        <v>3681</v>
      </c>
      <c r="I307" s="56" t="n">
        <v>3681</v>
      </c>
      <c r="J307" s="56" t="n">
        <v>13.83</v>
      </c>
      <c r="K307" s="54" t="n">
        <f aca="false">ROUND(H307*J307,2)</f>
        <v>50908.23</v>
      </c>
      <c r="L307" s="56" t="s">
        <v>4084</v>
      </c>
      <c r="M307" s="56" t="s">
        <v>4062</v>
      </c>
      <c r="N307" s="54" t="n">
        <f aca="false">IFERROR(G307-E307,"")</f>
        <v>63</v>
      </c>
      <c r="O307" s="54" t="n">
        <f aca="false">IFERROR(G307-F307,"")</f>
        <v>4</v>
      </c>
      <c r="P307" s="56" t="s">
        <v>5266</v>
      </c>
      <c r="Q307" s="56" t="s">
        <v>4058</v>
      </c>
      <c r="R307" s="56" t="s">
        <v>4087</v>
      </c>
      <c r="S307" s="55" t="str">
        <f aca="false">IF(O307&lt;=0,"On Time","Delayed")</f>
        <v>Delayed</v>
      </c>
      <c r="T307" s="55" t="n">
        <f aca="false">IF(H307=0,0,ROUND(I307/H307*100,2))</f>
        <v>100</v>
      </c>
      <c r="U307" s="55" t="str">
        <f aca="false">TEXT(E307,"yyyy-mm")</f>
        <v>2023-02</v>
      </c>
    </row>
    <row r="308" customFormat="false" ht="15" hidden="false" customHeight="true" outlineLevel="0" collapsed="false">
      <c r="A308" s="52" t="s">
        <v>5267</v>
      </c>
      <c r="B308" s="52" t="s">
        <v>5268</v>
      </c>
      <c r="C308" s="52" t="s">
        <v>929</v>
      </c>
      <c r="D308" s="52" t="s">
        <v>5269</v>
      </c>
      <c r="E308" s="52" t="s">
        <v>3754</v>
      </c>
      <c r="F308" s="52" t="s">
        <v>1925</v>
      </c>
      <c r="G308" s="52" t="s">
        <v>2603</v>
      </c>
      <c r="H308" s="52" t="n">
        <v>4386</v>
      </c>
      <c r="I308" s="52" t="n">
        <v>2547</v>
      </c>
      <c r="J308" s="52" t="n">
        <v>471.34</v>
      </c>
      <c r="K308" s="54" t="n">
        <f aca="false">ROUND(H308*J308,2)</f>
        <v>2067297.24</v>
      </c>
      <c r="L308" s="52" t="s">
        <v>4073</v>
      </c>
      <c r="M308" s="52" t="s">
        <v>4078</v>
      </c>
      <c r="N308" s="54" t="n">
        <f aca="false">IFERROR(G308-E308,"")</f>
        <v>48</v>
      </c>
      <c r="O308" s="54" t="n">
        <f aca="false">IFERROR(G308-F308,"")</f>
        <v>6</v>
      </c>
      <c r="P308" s="52" t="s">
        <v>5270</v>
      </c>
      <c r="Q308" s="52" t="s">
        <v>4109</v>
      </c>
      <c r="R308" s="52" t="s">
        <v>100</v>
      </c>
      <c r="S308" s="55" t="str">
        <f aca="false">IF(O308&lt;=0,"On Time","Delayed")</f>
        <v>Delayed</v>
      </c>
      <c r="T308" s="55" t="n">
        <f aca="false">IF(H308=0,0,ROUND(I308/H308*100,2))</f>
        <v>58.07</v>
      </c>
      <c r="U308" s="55" t="str">
        <f aca="false">TEXT(E308,"yyyy-mm")</f>
        <v>2022-12</v>
      </c>
    </row>
    <row r="309" customFormat="false" ht="15" hidden="false" customHeight="true" outlineLevel="0" collapsed="false">
      <c r="A309" s="56" t="s">
        <v>5271</v>
      </c>
      <c r="B309" s="56" t="s">
        <v>4342</v>
      </c>
      <c r="C309" s="56" t="s">
        <v>2146</v>
      </c>
      <c r="D309" s="56" t="s">
        <v>2743</v>
      </c>
      <c r="E309" s="56" t="s">
        <v>2555</v>
      </c>
      <c r="F309" s="56" t="s">
        <v>2254</v>
      </c>
      <c r="G309" s="56" t="s">
        <v>5272</v>
      </c>
      <c r="H309" s="56" t="n">
        <v>1633</v>
      </c>
      <c r="I309" s="56" t="n">
        <v>1633</v>
      </c>
      <c r="J309" s="56" t="n">
        <v>214.91</v>
      </c>
      <c r="K309" s="54" t="n">
        <f aca="false">ROUND(H309*J309,2)</f>
        <v>350948.03</v>
      </c>
      <c r="L309" s="56" t="s">
        <v>4084</v>
      </c>
      <c r="M309" s="56" t="s">
        <v>4056</v>
      </c>
      <c r="N309" s="54" t="n">
        <f aca="false">IFERROR(G309-E309,"")</f>
        <v>52</v>
      </c>
      <c r="O309" s="54" t="n">
        <f aca="false">IFERROR(G309-F309,"")</f>
        <v>2</v>
      </c>
      <c r="P309" s="56" t="s">
        <v>5273</v>
      </c>
      <c r="Q309" s="56" t="s">
        <v>4164</v>
      </c>
      <c r="R309" s="56" t="s">
        <v>4081</v>
      </c>
      <c r="S309" s="55" t="str">
        <f aca="false">IF(O309&lt;=0,"On Time","Delayed")</f>
        <v>Delayed</v>
      </c>
      <c r="T309" s="55" t="n">
        <f aca="false">IF(H309=0,0,ROUND(I309/H309*100,2))</f>
        <v>100</v>
      </c>
      <c r="U309" s="55" t="str">
        <f aca="false">TEXT(E309,"yyyy-mm")</f>
        <v>2024-06</v>
      </c>
    </row>
    <row r="310" customFormat="false" ht="15" hidden="false" customHeight="true" outlineLevel="0" collapsed="false">
      <c r="A310" s="52" t="s">
        <v>5274</v>
      </c>
      <c r="B310" s="52" t="s">
        <v>5275</v>
      </c>
      <c r="C310" s="52" t="s">
        <v>4610</v>
      </c>
      <c r="D310" s="52" t="s">
        <v>4525</v>
      </c>
      <c r="E310" s="52" t="s">
        <v>2849</v>
      </c>
      <c r="F310" s="52" t="s">
        <v>615</v>
      </c>
      <c r="G310" s="52" t="s">
        <v>1944</v>
      </c>
      <c r="H310" s="52" t="n">
        <v>3058</v>
      </c>
      <c r="I310" s="52" t="n">
        <v>3058</v>
      </c>
      <c r="J310" s="52" t="n">
        <v>571.53</v>
      </c>
      <c r="K310" s="54" t="n">
        <f aca="false">ROUND(H310*J310,2)</f>
        <v>1747738.74</v>
      </c>
      <c r="L310" s="52" t="s">
        <v>4067</v>
      </c>
      <c r="M310" s="52" t="s">
        <v>4081</v>
      </c>
      <c r="N310" s="54" t="n">
        <f aca="false">IFERROR(G310-E310,"")</f>
        <v>24</v>
      </c>
      <c r="O310" s="54" t="n">
        <f aca="false">IFERROR(G310-F310,"")</f>
        <v>-3</v>
      </c>
      <c r="P310" s="52" t="s">
        <v>5276</v>
      </c>
      <c r="Q310" s="52" t="s">
        <v>4104</v>
      </c>
      <c r="R310" s="52" t="s">
        <v>4081</v>
      </c>
      <c r="S310" s="55" t="str">
        <f aca="false">IF(O310&lt;=0,"On Time","Delayed")</f>
        <v>On Time</v>
      </c>
      <c r="T310" s="55" t="n">
        <f aca="false">IF(H310=0,0,ROUND(I310/H310*100,2))</f>
        <v>100</v>
      </c>
      <c r="U310" s="55" t="str">
        <f aca="false">TEXT(E310,"yyyy-mm")</f>
        <v>2023-03</v>
      </c>
    </row>
    <row r="311" customFormat="false" ht="15" hidden="false" customHeight="true" outlineLevel="0" collapsed="false">
      <c r="A311" s="56" t="s">
        <v>5277</v>
      </c>
      <c r="B311" s="56" t="s">
        <v>5265</v>
      </c>
      <c r="C311" s="56" t="s">
        <v>3198</v>
      </c>
      <c r="D311" s="56" t="s">
        <v>4815</v>
      </c>
      <c r="E311" s="56" t="s">
        <v>5078</v>
      </c>
      <c r="F311" s="56" t="s">
        <v>564</v>
      </c>
      <c r="G311" s="56" t="s">
        <v>1340</v>
      </c>
      <c r="H311" s="56" t="n">
        <v>3524</v>
      </c>
      <c r="I311" s="56" t="n">
        <v>880</v>
      </c>
      <c r="J311" s="56" t="n">
        <v>562.88</v>
      </c>
      <c r="K311" s="54" t="n">
        <f aca="false">ROUND(H311*J311,2)</f>
        <v>1983589.12</v>
      </c>
      <c r="L311" s="56" t="s">
        <v>4061</v>
      </c>
      <c r="M311" s="56" t="s">
        <v>4056</v>
      </c>
      <c r="N311" s="54" t="n">
        <f aca="false">IFERROR(G311-E311,"")</f>
        <v>40</v>
      </c>
      <c r="O311" s="54" t="n">
        <f aca="false">IFERROR(G311-F311,"")</f>
        <v>11</v>
      </c>
      <c r="P311" s="56" t="s">
        <v>5278</v>
      </c>
      <c r="Q311" s="56" t="s">
        <v>4069</v>
      </c>
      <c r="R311" s="56" t="s">
        <v>4081</v>
      </c>
      <c r="S311" s="55" t="str">
        <f aca="false">IF(O311&lt;=0,"On Time","Delayed")</f>
        <v>Delayed</v>
      </c>
      <c r="T311" s="55" t="n">
        <f aca="false">IF(H311=0,0,ROUND(I311/H311*100,2))</f>
        <v>24.97</v>
      </c>
      <c r="U311" s="55" t="str">
        <f aca="false">TEXT(E311,"yyyy-mm")</f>
        <v>2022-06</v>
      </c>
    </row>
    <row r="312" customFormat="false" ht="15" hidden="false" customHeight="true" outlineLevel="0" collapsed="false">
      <c r="A312" s="52" t="s">
        <v>5279</v>
      </c>
      <c r="B312" s="52" t="s">
        <v>5280</v>
      </c>
      <c r="C312" s="52" t="s">
        <v>5281</v>
      </c>
      <c r="D312" s="52" t="s">
        <v>3655</v>
      </c>
      <c r="E312" s="52" t="s">
        <v>2977</v>
      </c>
      <c r="F312" s="52" t="s">
        <v>2148</v>
      </c>
      <c r="G312" s="52" t="s">
        <v>3131</v>
      </c>
      <c r="H312" s="52" t="n">
        <v>1211</v>
      </c>
      <c r="I312" s="52" t="n">
        <v>1211</v>
      </c>
      <c r="J312" s="52" t="n">
        <v>275.05</v>
      </c>
      <c r="K312" s="54" t="n">
        <f aca="false">ROUND(H312*J312,2)</f>
        <v>333085.55</v>
      </c>
      <c r="L312" s="52" t="s">
        <v>4061</v>
      </c>
      <c r="M312" s="52" t="s">
        <v>4062</v>
      </c>
      <c r="N312" s="54" t="n">
        <f aca="false">IFERROR(G312-E312,"")</f>
        <v>55</v>
      </c>
      <c r="O312" s="54" t="n">
        <f aca="false">IFERROR(G312-F312,"")</f>
        <v>3</v>
      </c>
      <c r="P312" s="52" t="s">
        <v>5282</v>
      </c>
      <c r="Q312" s="52" t="s">
        <v>4080</v>
      </c>
      <c r="R312" s="52" t="s">
        <v>100</v>
      </c>
      <c r="S312" s="55" t="str">
        <f aca="false">IF(O312&lt;=0,"On Time","Delayed")</f>
        <v>Delayed</v>
      </c>
      <c r="T312" s="55" t="n">
        <f aca="false">IF(H312=0,0,ROUND(I312/H312*100,2))</f>
        <v>100</v>
      </c>
      <c r="U312" s="55" t="str">
        <f aca="false">TEXT(E312,"yyyy-mm")</f>
        <v>2022-02</v>
      </c>
    </row>
    <row r="313" customFormat="false" ht="15" hidden="false" customHeight="true" outlineLevel="0" collapsed="false">
      <c r="A313" s="56" t="s">
        <v>5283</v>
      </c>
      <c r="B313" s="56" t="s">
        <v>5284</v>
      </c>
      <c r="C313" s="56" t="s">
        <v>561</v>
      </c>
      <c r="D313" s="56" t="s">
        <v>1967</v>
      </c>
      <c r="E313" s="56" t="s">
        <v>3074</v>
      </c>
      <c r="F313" s="56" t="s">
        <v>4307</v>
      </c>
      <c r="G313" s="56" t="s">
        <v>2928</v>
      </c>
      <c r="H313" s="56" t="n">
        <v>2864</v>
      </c>
      <c r="I313" s="56" t="n">
        <v>2864</v>
      </c>
      <c r="J313" s="56" t="n">
        <v>512.2</v>
      </c>
      <c r="K313" s="54" t="n">
        <f aca="false">ROUND(H313*J313,2)</f>
        <v>1466940.8</v>
      </c>
      <c r="L313" s="56" t="s">
        <v>4061</v>
      </c>
      <c r="M313" s="56" t="s">
        <v>4078</v>
      </c>
      <c r="N313" s="54" t="n">
        <f aca="false">IFERROR(G313-E313,"")</f>
        <v>57</v>
      </c>
      <c r="O313" s="54" t="n">
        <f aca="false">IFERROR(G313-F313,"")</f>
        <v>10</v>
      </c>
      <c r="P313" s="56" t="s">
        <v>5285</v>
      </c>
      <c r="Q313" s="56" t="s">
        <v>4080</v>
      </c>
      <c r="R313" s="56" t="s">
        <v>4070</v>
      </c>
      <c r="S313" s="55" t="str">
        <f aca="false">IF(O313&lt;=0,"On Time","Delayed")</f>
        <v>Delayed</v>
      </c>
      <c r="T313" s="55" t="n">
        <f aca="false">IF(H313=0,0,ROUND(I313/H313*100,2))</f>
        <v>100</v>
      </c>
      <c r="U313" s="55" t="str">
        <f aca="false">TEXT(E313,"yyyy-mm")</f>
        <v>2024-11</v>
      </c>
    </row>
    <row r="314" customFormat="false" ht="15" hidden="false" customHeight="true" outlineLevel="0" collapsed="false">
      <c r="A314" s="52" t="s">
        <v>5286</v>
      </c>
      <c r="B314" s="52" t="s">
        <v>5287</v>
      </c>
      <c r="C314" s="52" t="s">
        <v>5288</v>
      </c>
      <c r="D314" s="52" t="s">
        <v>5289</v>
      </c>
      <c r="E314" s="52" t="s">
        <v>1077</v>
      </c>
      <c r="F314" s="52" t="s">
        <v>2315</v>
      </c>
      <c r="G314" s="52" t="s">
        <v>5290</v>
      </c>
      <c r="H314" s="52" t="n">
        <v>4915</v>
      </c>
      <c r="I314" s="52" t="n">
        <v>4915</v>
      </c>
      <c r="J314" s="52" t="n">
        <v>14.66</v>
      </c>
      <c r="K314" s="54" t="n">
        <f aca="false">ROUND(H314*J314,2)</f>
        <v>72053.9</v>
      </c>
      <c r="L314" s="52" t="s">
        <v>4073</v>
      </c>
      <c r="M314" s="52" t="s">
        <v>4081</v>
      </c>
      <c r="N314" s="54" t="n">
        <f aca="false">IFERROR(G314-E314,"")</f>
        <v>65</v>
      </c>
      <c r="O314" s="54" t="n">
        <f aca="false">IFERROR(G314-F314,"")</f>
        <v>7</v>
      </c>
      <c r="P314" s="52" t="s">
        <v>5291</v>
      </c>
      <c r="Q314" s="52" t="s">
        <v>4185</v>
      </c>
      <c r="R314" s="52" t="s">
        <v>4124</v>
      </c>
      <c r="S314" s="55" t="str">
        <f aca="false">IF(O314&lt;=0,"On Time","Delayed")</f>
        <v>Delayed</v>
      </c>
      <c r="T314" s="55" t="n">
        <f aca="false">IF(H314=0,0,ROUND(I314/H314*100,2))</f>
        <v>100</v>
      </c>
      <c r="U314" s="55" t="str">
        <f aca="false">TEXT(E314,"yyyy-mm")</f>
        <v>2022-03</v>
      </c>
    </row>
    <row r="315" customFormat="false" ht="15" hidden="false" customHeight="true" outlineLevel="0" collapsed="false">
      <c r="A315" s="56" t="s">
        <v>5292</v>
      </c>
      <c r="B315" s="56" t="s">
        <v>5293</v>
      </c>
      <c r="C315" s="56" t="s">
        <v>4776</v>
      </c>
      <c r="D315" s="56" t="s">
        <v>5294</v>
      </c>
      <c r="E315" s="56" t="s">
        <v>3396</v>
      </c>
      <c r="F315" s="56" t="s">
        <v>2985</v>
      </c>
      <c r="G315" s="56" t="s">
        <v>2506</v>
      </c>
      <c r="H315" s="56" t="n">
        <v>1540</v>
      </c>
      <c r="I315" s="56" t="n">
        <v>1540</v>
      </c>
      <c r="J315" s="56" t="n">
        <v>396.28</v>
      </c>
      <c r="K315" s="54" t="n">
        <f aca="false">ROUND(H315*J315,2)</f>
        <v>610271.2</v>
      </c>
      <c r="L315" s="56" t="s">
        <v>4084</v>
      </c>
      <c r="M315" s="56" t="s">
        <v>4062</v>
      </c>
      <c r="N315" s="54" t="n">
        <f aca="false">IFERROR(G315-E315,"")</f>
        <v>54</v>
      </c>
      <c r="O315" s="54" t="n">
        <f aca="false">IFERROR(G315-F315,"")</f>
        <v>9</v>
      </c>
      <c r="P315" s="56" t="s">
        <v>5295</v>
      </c>
      <c r="Q315" s="56" t="s">
        <v>4093</v>
      </c>
      <c r="R315" s="56" t="s">
        <v>100</v>
      </c>
      <c r="S315" s="55" t="str">
        <f aca="false">IF(O315&lt;=0,"On Time","Delayed")</f>
        <v>Delayed</v>
      </c>
      <c r="T315" s="55" t="n">
        <f aca="false">IF(H315=0,0,ROUND(I315/H315*100,2))</f>
        <v>100</v>
      </c>
      <c r="U315" s="55" t="str">
        <f aca="false">TEXT(E315,"yyyy-mm")</f>
        <v>2023-04</v>
      </c>
    </row>
    <row r="316" customFormat="false" ht="15" hidden="false" customHeight="true" outlineLevel="0" collapsed="false">
      <c r="A316" s="52" t="s">
        <v>5296</v>
      </c>
      <c r="B316" s="52" t="s">
        <v>5297</v>
      </c>
      <c r="C316" s="52" t="s">
        <v>3269</v>
      </c>
      <c r="D316" s="52" t="s">
        <v>5298</v>
      </c>
      <c r="E316" s="52" t="s">
        <v>1004</v>
      </c>
      <c r="F316" s="52" t="s">
        <v>2158</v>
      </c>
      <c r="G316" s="52" t="s">
        <v>4847</v>
      </c>
      <c r="H316" s="52" t="n">
        <v>3286</v>
      </c>
      <c r="I316" s="52" t="n">
        <v>3286</v>
      </c>
      <c r="J316" s="52" t="n">
        <v>180.01</v>
      </c>
      <c r="K316" s="54" t="n">
        <f aca="false">ROUND(H316*J316,2)</f>
        <v>591512.86</v>
      </c>
      <c r="L316" s="52" t="s">
        <v>4055</v>
      </c>
      <c r="M316" s="52" t="s">
        <v>4078</v>
      </c>
      <c r="N316" s="54" t="n">
        <f aca="false">IFERROR(G316-E316,"")</f>
        <v>20</v>
      </c>
      <c r="O316" s="54" t="n">
        <f aca="false">IFERROR(G316-F316,"")</f>
        <v>7</v>
      </c>
      <c r="P316" s="52" t="s">
        <v>5299</v>
      </c>
      <c r="Q316" s="52" t="s">
        <v>4248</v>
      </c>
      <c r="R316" s="52" t="s">
        <v>4070</v>
      </c>
      <c r="S316" s="55" t="str">
        <f aca="false">IF(O316&lt;=0,"On Time","Delayed")</f>
        <v>Delayed</v>
      </c>
      <c r="T316" s="55" t="n">
        <f aca="false">IF(H316=0,0,ROUND(I316/H316*100,2))</f>
        <v>100</v>
      </c>
      <c r="U316" s="55" t="str">
        <f aca="false">TEXT(E316,"yyyy-mm")</f>
        <v>2022-08</v>
      </c>
    </row>
    <row r="317" customFormat="false" ht="15" hidden="false" customHeight="true" outlineLevel="0" collapsed="false">
      <c r="A317" s="56" t="s">
        <v>5300</v>
      </c>
      <c r="B317" s="56" t="s">
        <v>5301</v>
      </c>
      <c r="C317" s="56" t="s">
        <v>5302</v>
      </c>
      <c r="D317" s="56" t="s">
        <v>3762</v>
      </c>
      <c r="E317" s="56" t="s">
        <v>1676</v>
      </c>
      <c r="F317" s="56" t="s">
        <v>3807</v>
      </c>
      <c r="G317" s="56" t="s">
        <v>1416</v>
      </c>
      <c r="H317" s="56" t="n">
        <v>1783</v>
      </c>
      <c r="I317" s="56" t="n">
        <v>1783</v>
      </c>
      <c r="J317" s="56" t="n">
        <v>465.25</v>
      </c>
      <c r="K317" s="54" t="n">
        <f aca="false">ROUND(H317*J317,2)</f>
        <v>829540.75</v>
      </c>
      <c r="L317" s="56" t="s">
        <v>4073</v>
      </c>
      <c r="M317" s="56" t="s">
        <v>332</v>
      </c>
      <c r="N317" s="54" t="n">
        <f aca="false">IFERROR(G317-E317,"")</f>
        <v>51</v>
      </c>
      <c r="O317" s="54" t="n">
        <f aca="false">IFERROR(G317-F317,"")</f>
        <v>5</v>
      </c>
      <c r="P317" s="56" t="s">
        <v>5303</v>
      </c>
      <c r="Q317" s="56" t="s">
        <v>4242</v>
      </c>
      <c r="R317" s="56" t="s">
        <v>4081</v>
      </c>
      <c r="S317" s="55" t="str">
        <f aca="false">IF(O317&lt;=0,"On Time","Delayed")</f>
        <v>Delayed</v>
      </c>
      <c r="T317" s="55" t="n">
        <f aca="false">IF(H317=0,0,ROUND(I317/H317*100,2))</f>
        <v>100</v>
      </c>
      <c r="U317" s="55" t="str">
        <f aca="false">TEXT(E317,"yyyy-mm")</f>
        <v>2023-06</v>
      </c>
    </row>
    <row r="318" customFormat="false" ht="15" hidden="false" customHeight="true" outlineLevel="0" collapsed="false">
      <c r="A318" s="52" t="s">
        <v>5304</v>
      </c>
      <c r="B318" s="52" t="s">
        <v>5305</v>
      </c>
      <c r="C318" s="52" t="s">
        <v>1448</v>
      </c>
      <c r="D318" s="52" t="s">
        <v>735</v>
      </c>
      <c r="E318" s="52" t="s">
        <v>1582</v>
      </c>
      <c r="F318" s="52" t="s">
        <v>3409</v>
      </c>
      <c r="G318" s="52" t="s">
        <v>1349</v>
      </c>
      <c r="H318" s="52" t="n">
        <v>4341</v>
      </c>
      <c r="I318" s="52" t="n">
        <v>665</v>
      </c>
      <c r="J318" s="52" t="n">
        <v>339.81</v>
      </c>
      <c r="K318" s="54" t="n">
        <f aca="false">ROUND(H318*J318,2)</f>
        <v>1475115.21</v>
      </c>
      <c r="L318" s="52" t="s">
        <v>4055</v>
      </c>
      <c r="M318" s="52" t="s">
        <v>4081</v>
      </c>
      <c r="N318" s="54" t="n">
        <f aca="false">IFERROR(G318-E318,"")</f>
        <v>15</v>
      </c>
      <c r="O318" s="54" t="n">
        <f aca="false">IFERROR(G318-F318,"")</f>
        <v>10</v>
      </c>
      <c r="P318" s="52" t="s">
        <v>5306</v>
      </c>
      <c r="Q318" s="52" t="s">
        <v>4154</v>
      </c>
      <c r="R318" s="52" t="s">
        <v>4087</v>
      </c>
      <c r="S318" s="55" t="str">
        <f aca="false">IF(O318&lt;=0,"On Time","Delayed")</f>
        <v>Delayed</v>
      </c>
      <c r="T318" s="55" t="n">
        <f aca="false">IF(H318=0,0,ROUND(I318/H318*100,2))</f>
        <v>15.32</v>
      </c>
      <c r="U318" s="55" t="str">
        <f aca="false">TEXT(E318,"yyyy-mm")</f>
        <v>2024-02</v>
      </c>
    </row>
    <row r="319" customFormat="false" ht="15" hidden="false" customHeight="true" outlineLevel="0" collapsed="false">
      <c r="A319" s="56" t="s">
        <v>5307</v>
      </c>
      <c r="B319" s="56" t="s">
        <v>5308</v>
      </c>
      <c r="C319" s="56" t="s">
        <v>5309</v>
      </c>
      <c r="D319" s="56" t="s">
        <v>4220</v>
      </c>
      <c r="E319" s="56" t="s">
        <v>1015</v>
      </c>
      <c r="F319" s="56" t="s">
        <v>1214</v>
      </c>
      <c r="G319" s="56" t="s">
        <v>4278</v>
      </c>
      <c r="H319" s="56" t="n">
        <v>2884</v>
      </c>
      <c r="I319" s="56" t="n">
        <v>1624</v>
      </c>
      <c r="J319" s="56" t="n">
        <v>398.23</v>
      </c>
      <c r="K319" s="54" t="n">
        <f aca="false">ROUND(H319*J319,2)</f>
        <v>1148495.32</v>
      </c>
      <c r="L319" s="56" t="s">
        <v>4055</v>
      </c>
      <c r="M319" s="56" t="s">
        <v>4056</v>
      </c>
      <c r="N319" s="54" t="n">
        <f aca="false">IFERROR(G319-E319,"")</f>
        <v>28</v>
      </c>
      <c r="O319" s="54" t="n">
        <f aca="false">IFERROR(G319-F319,"")</f>
        <v>13</v>
      </c>
      <c r="P319" s="56" t="s">
        <v>5310</v>
      </c>
      <c r="Q319" s="56" t="s">
        <v>4132</v>
      </c>
      <c r="R319" s="56" t="s">
        <v>4081</v>
      </c>
      <c r="S319" s="55" t="str">
        <f aca="false">IF(O319&lt;=0,"On Time","Delayed")</f>
        <v>Delayed</v>
      </c>
      <c r="T319" s="55" t="n">
        <f aca="false">IF(H319=0,0,ROUND(I319/H319*100,2))</f>
        <v>56.31</v>
      </c>
      <c r="U319" s="55" t="str">
        <f aca="false">TEXT(E319,"yyyy-mm")</f>
        <v>2024-12</v>
      </c>
    </row>
    <row r="320" customFormat="false" ht="15" hidden="false" customHeight="true" outlineLevel="0" collapsed="false">
      <c r="A320" s="52" t="s">
        <v>5311</v>
      </c>
      <c r="B320" s="52" t="s">
        <v>5312</v>
      </c>
      <c r="C320" s="52" t="s">
        <v>3883</v>
      </c>
      <c r="D320" s="52" t="s">
        <v>1971</v>
      </c>
      <c r="E320" s="52" t="s">
        <v>5313</v>
      </c>
      <c r="F320" s="52" t="s">
        <v>5314</v>
      </c>
      <c r="G320" s="52" t="s">
        <v>5315</v>
      </c>
      <c r="H320" s="52" t="n">
        <v>4869</v>
      </c>
      <c r="I320" s="52" t="n">
        <v>4869</v>
      </c>
      <c r="J320" s="52" t="n">
        <v>441.07</v>
      </c>
      <c r="K320" s="54" t="n">
        <f aca="false">ROUND(H320*J320,2)</f>
        <v>2147569.83</v>
      </c>
      <c r="L320" s="52" t="s">
        <v>4084</v>
      </c>
      <c r="M320" s="52" t="s">
        <v>4056</v>
      </c>
      <c r="N320" s="54" t="n">
        <f aca="false">IFERROR(G320-E320,"")</f>
        <v>24</v>
      </c>
      <c r="O320" s="54" t="n">
        <f aca="false">IFERROR(G320-F320,"")</f>
        <v>2</v>
      </c>
      <c r="P320" s="52" t="s">
        <v>5316</v>
      </c>
      <c r="Q320" s="52" t="s">
        <v>4231</v>
      </c>
      <c r="R320" s="52" t="s">
        <v>4081</v>
      </c>
      <c r="S320" s="55" t="str">
        <f aca="false">IF(O320&lt;=0,"On Time","Delayed")</f>
        <v>Delayed</v>
      </c>
      <c r="T320" s="55" t="n">
        <f aca="false">IF(H320=0,0,ROUND(I320/H320*100,2))</f>
        <v>100</v>
      </c>
      <c r="U320" s="55" t="str">
        <f aca="false">TEXT(E320,"yyyy-mm")</f>
        <v>2022-01</v>
      </c>
    </row>
    <row r="321" customFormat="false" ht="15" hidden="false" customHeight="true" outlineLevel="0" collapsed="false">
      <c r="A321" s="56" t="s">
        <v>5317</v>
      </c>
      <c r="B321" s="56" t="s">
        <v>5318</v>
      </c>
      <c r="C321" s="56" t="s">
        <v>1889</v>
      </c>
      <c r="D321" s="56" t="s">
        <v>882</v>
      </c>
      <c r="E321" s="56" t="s">
        <v>1741</v>
      </c>
      <c r="F321" s="56" t="s">
        <v>3650</v>
      </c>
      <c r="G321" s="56" t="s">
        <v>3511</v>
      </c>
      <c r="H321" s="56" t="n">
        <v>3553</v>
      </c>
      <c r="I321" s="56" t="n">
        <v>3553</v>
      </c>
      <c r="J321" s="56" t="n">
        <v>384.05</v>
      </c>
      <c r="K321" s="54" t="n">
        <f aca="false">ROUND(H321*J321,2)</f>
        <v>1364529.65</v>
      </c>
      <c r="L321" s="56" t="s">
        <v>4084</v>
      </c>
      <c r="M321" s="56" t="s">
        <v>4078</v>
      </c>
      <c r="N321" s="54" t="n">
        <f aca="false">IFERROR(G321-E321,"")</f>
        <v>34</v>
      </c>
      <c r="O321" s="54" t="n">
        <f aca="false">IFERROR(G321-F321,"")</f>
        <v>7</v>
      </c>
      <c r="P321" s="56" t="s">
        <v>5319</v>
      </c>
      <c r="Q321" s="56" t="s">
        <v>4058</v>
      </c>
      <c r="R321" s="56" t="s">
        <v>4124</v>
      </c>
      <c r="S321" s="55" t="str">
        <f aca="false">IF(O321&lt;=0,"On Time","Delayed")</f>
        <v>Delayed</v>
      </c>
      <c r="T321" s="55" t="n">
        <f aca="false">IF(H321=0,0,ROUND(I321/H321*100,2))</f>
        <v>100</v>
      </c>
      <c r="U321" s="55" t="str">
        <f aca="false">TEXT(E321,"yyyy-mm")</f>
        <v>2024-01</v>
      </c>
    </row>
    <row r="322" customFormat="false" ht="15" hidden="false" customHeight="true" outlineLevel="0" collapsed="false">
      <c r="A322" s="52" t="s">
        <v>5320</v>
      </c>
      <c r="B322" s="52" t="s">
        <v>5321</v>
      </c>
      <c r="C322" s="52" t="s">
        <v>2709</v>
      </c>
      <c r="D322" s="52" t="s">
        <v>1885</v>
      </c>
      <c r="E322" s="52" t="s">
        <v>2265</v>
      </c>
      <c r="F322" s="52" t="s">
        <v>3213</v>
      </c>
      <c r="G322" s="52" t="s">
        <v>847</v>
      </c>
      <c r="H322" s="52" t="n">
        <v>4861</v>
      </c>
      <c r="I322" s="52" t="n">
        <v>4861</v>
      </c>
      <c r="J322" s="52" t="n">
        <v>187.05</v>
      </c>
      <c r="K322" s="54" t="n">
        <f aca="false">ROUND(H322*J322,2)</f>
        <v>909250.05</v>
      </c>
      <c r="L322" s="52" t="s">
        <v>4073</v>
      </c>
      <c r="M322" s="52" t="s">
        <v>4081</v>
      </c>
      <c r="N322" s="54" t="n">
        <f aca="false">IFERROR(G322-E322,"")</f>
        <v>23</v>
      </c>
      <c r="O322" s="54" t="n">
        <f aca="false">IFERROR(G322-F322,"")</f>
        <v>7</v>
      </c>
      <c r="P322" s="52" t="s">
        <v>5322</v>
      </c>
      <c r="Q322" s="52" t="s">
        <v>4269</v>
      </c>
      <c r="R322" s="52" t="s">
        <v>4124</v>
      </c>
      <c r="S322" s="55" t="str">
        <f aca="false">IF(O322&lt;=0,"On Time","Delayed")</f>
        <v>Delayed</v>
      </c>
      <c r="T322" s="55" t="n">
        <f aca="false">IF(H322=0,0,ROUND(I322/H322*100,2))</f>
        <v>100</v>
      </c>
      <c r="U322" s="55" t="str">
        <f aca="false">TEXT(E322,"yyyy-mm")</f>
        <v>2022-10</v>
      </c>
    </row>
    <row r="323" customFormat="false" ht="15" hidden="false" customHeight="true" outlineLevel="0" collapsed="false">
      <c r="A323" s="56" t="s">
        <v>5323</v>
      </c>
      <c r="B323" s="56" t="s">
        <v>5324</v>
      </c>
      <c r="C323" s="56" t="s">
        <v>3009</v>
      </c>
      <c r="D323" s="56" t="s">
        <v>1204</v>
      </c>
      <c r="E323" s="56" t="s">
        <v>2068</v>
      </c>
      <c r="F323" s="56" t="s">
        <v>5325</v>
      </c>
      <c r="G323" s="56" t="s">
        <v>5326</v>
      </c>
      <c r="H323" s="56" t="n">
        <v>4592</v>
      </c>
      <c r="I323" s="56" t="n">
        <v>4592</v>
      </c>
      <c r="J323" s="56" t="n">
        <v>458.22</v>
      </c>
      <c r="K323" s="54" t="n">
        <f aca="false">ROUND(H323*J323,2)</f>
        <v>2104146.24</v>
      </c>
      <c r="L323" s="56" t="s">
        <v>4061</v>
      </c>
      <c r="M323" s="56" t="s">
        <v>332</v>
      </c>
      <c r="N323" s="54" t="n">
        <f aca="false">IFERROR(G323-E323,"")</f>
        <v>24</v>
      </c>
      <c r="O323" s="54" t="n">
        <f aca="false">IFERROR(G323-F323,"")</f>
        <v>-3</v>
      </c>
      <c r="P323" s="56" t="s">
        <v>5327</v>
      </c>
      <c r="Q323" s="56" t="s">
        <v>4242</v>
      </c>
      <c r="R323" s="56" t="s">
        <v>4087</v>
      </c>
      <c r="S323" s="55" t="str">
        <f aca="false">IF(O323&lt;=0,"On Time","Delayed")</f>
        <v>On Time</v>
      </c>
      <c r="T323" s="55" t="n">
        <f aca="false">IF(H323=0,0,ROUND(I323/H323*100,2))</f>
        <v>100</v>
      </c>
      <c r="U323" s="55" t="str">
        <f aca="false">TEXT(E323,"yyyy-mm")</f>
        <v>2024-11</v>
      </c>
    </row>
    <row r="324" customFormat="false" ht="15" hidden="false" customHeight="true" outlineLevel="0" collapsed="false">
      <c r="A324" s="52" t="s">
        <v>5328</v>
      </c>
      <c r="B324" s="52" t="s">
        <v>5329</v>
      </c>
      <c r="C324" s="52" t="s">
        <v>5330</v>
      </c>
      <c r="D324" s="52" t="s">
        <v>5331</v>
      </c>
      <c r="E324" s="52" t="s">
        <v>2988</v>
      </c>
      <c r="F324" s="52" t="s">
        <v>3078</v>
      </c>
      <c r="G324" s="52" t="s">
        <v>5246</v>
      </c>
      <c r="H324" s="52" t="n">
        <v>4981</v>
      </c>
      <c r="I324" s="52" t="n">
        <v>4981</v>
      </c>
      <c r="J324" s="52" t="n">
        <v>549.31</v>
      </c>
      <c r="K324" s="54" t="n">
        <f aca="false">ROUND(H324*J324,2)</f>
        <v>2736113.11</v>
      </c>
      <c r="L324" s="52" t="s">
        <v>4084</v>
      </c>
      <c r="M324" s="52" t="s">
        <v>4081</v>
      </c>
      <c r="N324" s="54" t="n">
        <f aca="false">IFERROR(G324-E324,"")</f>
        <v>57</v>
      </c>
      <c r="O324" s="54" t="n">
        <f aca="false">IFERROR(G324-F324,"")</f>
        <v>9</v>
      </c>
      <c r="P324" s="52" t="s">
        <v>5332</v>
      </c>
      <c r="Q324" s="52" t="s">
        <v>4248</v>
      </c>
      <c r="R324" s="52" t="s">
        <v>4070</v>
      </c>
      <c r="S324" s="55" t="str">
        <f aca="false">IF(O324&lt;=0,"On Time","Delayed")</f>
        <v>Delayed</v>
      </c>
      <c r="T324" s="55" t="n">
        <f aca="false">IF(H324=0,0,ROUND(I324/H324*100,2))</f>
        <v>100</v>
      </c>
      <c r="U324" s="55" t="str">
        <f aca="false">TEXT(E324,"yyyy-mm")</f>
        <v>2023-02</v>
      </c>
    </row>
    <row r="325" customFormat="false" ht="15" hidden="false" customHeight="true" outlineLevel="0" collapsed="false">
      <c r="A325" s="56" t="s">
        <v>5333</v>
      </c>
      <c r="B325" s="56" t="s">
        <v>5334</v>
      </c>
      <c r="C325" s="56" t="s">
        <v>5335</v>
      </c>
      <c r="D325" s="56" t="s">
        <v>5336</v>
      </c>
      <c r="E325" s="56" t="s">
        <v>3900</v>
      </c>
      <c r="F325" s="56" t="s">
        <v>361</v>
      </c>
      <c r="G325" s="56" t="s">
        <v>2564</v>
      </c>
      <c r="H325" s="56" t="n">
        <v>2833</v>
      </c>
      <c r="I325" s="56" t="n">
        <v>2833</v>
      </c>
      <c r="J325" s="56" t="n">
        <v>400.78</v>
      </c>
      <c r="K325" s="54" t="n">
        <f aca="false">ROUND(H325*J325,2)</f>
        <v>1135409.74</v>
      </c>
      <c r="L325" s="56" t="s">
        <v>4084</v>
      </c>
      <c r="M325" s="56" t="s">
        <v>4078</v>
      </c>
      <c r="N325" s="54" t="n">
        <f aca="false">IFERROR(G325-E325,"")</f>
        <v>24</v>
      </c>
      <c r="O325" s="54" t="n">
        <f aca="false">IFERROR(G325-F325,"")</f>
        <v>5</v>
      </c>
      <c r="P325" s="56" t="s">
        <v>5337</v>
      </c>
      <c r="Q325" s="56" t="s">
        <v>4242</v>
      </c>
      <c r="R325" s="56" t="s">
        <v>4081</v>
      </c>
      <c r="S325" s="55" t="str">
        <f aca="false">IF(O325&lt;=0,"On Time","Delayed")</f>
        <v>Delayed</v>
      </c>
      <c r="T325" s="55" t="n">
        <f aca="false">IF(H325=0,0,ROUND(I325/H325*100,2))</f>
        <v>100</v>
      </c>
      <c r="U325" s="55" t="str">
        <f aca="false">TEXT(E325,"yyyy-mm")</f>
        <v>2023-08</v>
      </c>
    </row>
    <row r="326" customFormat="false" ht="15" hidden="false" customHeight="true" outlineLevel="0" collapsed="false">
      <c r="A326" s="52" t="s">
        <v>5338</v>
      </c>
      <c r="B326" s="52" t="s">
        <v>5339</v>
      </c>
      <c r="C326" s="52" t="s">
        <v>5340</v>
      </c>
      <c r="D326" s="52" t="s">
        <v>5341</v>
      </c>
      <c r="E326" s="52" t="s">
        <v>1778</v>
      </c>
      <c r="F326" s="52" t="s">
        <v>688</v>
      </c>
      <c r="G326" s="52" t="s">
        <v>5342</v>
      </c>
      <c r="H326" s="52" t="n">
        <v>1523</v>
      </c>
      <c r="I326" s="52" t="n">
        <v>1523</v>
      </c>
      <c r="J326" s="52" t="n">
        <v>476.27</v>
      </c>
      <c r="K326" s="54" t="n">
        <f aca="false">ROUND(H326*J326,2)</f>
        <v>725359.21</v>
      </c>
      <c r="L326" s="52" t="s">
        <v>4055</v>
      </c>
      <c r="M326" s="52" t="s">
        <v>4056</v>
      </c>
      <c r="N326" s="54" t="n">
        <f aca="false">IFERROR(G326-E326,"")</f>
        <v>44</v>
      </c>
      <c r="O326" s="54" t="n">
        <f aca="false">IFERROR(G326-F326,"")</f>
        <v>10</v>
      </c>
      <c r="P326" s="52" t="s">
        <v>5343</v>
      </c>
      <c r="Q326" s="52" t="s">
        <v>4269</v>
      </c>
      <c r="R326" s="52" t="s">
        <v>4124</v>
      </c>
      <c r="S326" s="55" t="str">
        <f aca="false">IF(O326&lt;=0,"On Time","Delayed")</f>
        <v>Delayed</v>
      </c>
      <c r="T326" s="55" t="n">
        <f aca="false">IF(H326=0,0,ROUND(I326/H326*100,2))</f>
        <v>100</v>
      </c>
      <c r="U326" s="55" t="str">
        <f aca="false">TEXT(E326,"yyyy-mm")</f>
        <v>2024-10</v>
      </c>
    </row>
    <row r="327" customFormat="false" ht="15" hidden="false" customHeight="true" outlineLevel="0" collapsed="false">
      <c r="A327" s="56" t="s">
        <v>5344</v>
      </c>
      <c r="B327" s="56" t="s">
        <v>4619</v>
      </c>
      <c r="C327" s="56" t="s">
        <v>344</v>
      </c>
      <c r="D327" s="56" t="s">
        <v>3712</v>
      </c>
      <c r="E327" s="56" t="s">
        <v>5074</v>
      </c>
      <c r="F327" s="56" t="s">
        <v>386</v>
      </c>
      <c r="G327" s="56" t="s">
        <v>5345</v>
      </c>
      <c r="H327" s="56" t="n">
        <v>4231</v>
      </c>
      <c r="I327" s="56" t="n">
        <v>2543</v>
      </c>
      <c r="J327" s="56" t="n">
        <v>147.43</v>
      </c>
      <c r="K327" s="54" t="n">
        <f aca="false">ROUND(H327*J327,2)</f>
        <v>623776.33</v>
      </c>
      <c r="L327" s="56" t="s">
        <v>4084</v>
      </c>
      <c r="M327" s="56" t="s">
        <v>4081</v>
      </c>
      <c r="N327" s="54" t="n">
        <f aca="false">IFERROR(G327-E327,"")</f>
        <v>51</v>
      </c>
      <c r="O327" s="54" t="n">
        <f aca="false">IFERROR(G327-F327,"")</f>
        <v>4</v>
      </c>
      <c r="P327" s="56" t="s">
        <v>5346</v>
      </c>
      <c r="Q327" s="56" t="s">
        <v>4086</v>
      </c>
      <c r="R327" s="56" t="s">
        <v>4087</v>
      </c>
      <c r="S327" s="55" t="str">
        <f aca="false">IF(O327&lt;=0,"On Time","Delayed")</f>
        <v>Delayed</v>
      </c>
      <c r="T327" s="55" t="n">
        <f aca="false">IF(H327=0,0,ROUND(I327/H327*100,2))</f>
        <v>60.1</v>
      </c>
      <c r="U327" s="55" t="str">
        <f aca="false">TEXT(E327,"yyyy-mm")</f>
        <v>2023-09</v>
      </c>
    </row>
    <row r="328" customFormat="false" ht="15" hidden="false" customHeight="true" outlineLevel="0" collapsed="false">
      <c r="A328" s="52" t="s">
        <v>5347</v>
      </c>
      <c r="B328" s="52" t="s">
        <v>4762</v>
      </c>
      <c r="C328" s="52" t="s">
        <v>2463</v>
      </c>
      <c r="D328" s="52" t="s">
        <v>2710</v>
      </c>
      <c r="E328" s="52" t="s">
        <v>2932</v>
      </c>
      <c r="F328" s="52" t="s">
        <v>5006</v>
      </c>
      <c r="G328" s="52" t="s">
        <v>3477</v>
      </c>
      <c r="H328" s="52" t="n">
        <v>3178</v>
      </c>
      <c r="I328" s="52" t="n">
        <v>3178</v>
      </c>
      <c r="J328" s="52" t="n">
        <v>474.39</v>
      </c>
      <c r="K328" s="54" t="n">
        <f aca="false">ROUND(H328*J328,2)</f>
        <v>1507611.42</v>
      </c>
      <c r="L328" s="52" t="s">
        <v>4061</v>
      </c>
      <c r="M328" s="52" t="s">
        <v>4056</v>
      </c>
      <c r="N328" s="54" t="n">
        <f aca="false">IFERROR(G328-E328,"")</f>
        <v>24</v>
      </c>
      <c r="O328" s="54" t="n">
        <f aca="false">IFERROR(G328-F328,"")</f>
        <v>14</v>
      </c>
      <c r="P328" s="52" t="s">
        <v>5348</v>
      </c>
      <c r="Q328" s="52" t="s">
        <v>4109</v>
      </c>
      <c r="R328" s="52" t="s">
        <v>100</v>
      </c>
      <c r="S328" s="55" t="str">
        <f aca="false">IF(O328&lt;=0,"On Time","Delayed")</f>
        <v>Delayed</v>
      </c>
      <c r="T328" s="55" t="n">
        <f aca="false">IF(H328=0,0,ROUND(I328/H328*100,2))</f>
        <v>100</v>
      </c>
      <c r="U328" s="55" t="str">
        <f aca="false">TEXT(E328,"yyyy-mm")</f>
        <v>2022-12</v>
      </c>
    </row>
    <row r="329" customFormat="false" ht="15" hidden="false" customHeight="true" outlineLevel="0" collapsed="false">
      <c r="A329" s="56" t="s">
        <v>5349</v>
      </c>
      <c r="B329" s="56" t="s">
        <v>4734</v>
      </c>
      <c r="C329" s="56" t="s">
        <v>1898</v>
      </c>
      <c r="D329" s="56" t="s">
        <v>3037</v>
      </c>
      <c r="E329" s="56" t="s">
        <v>2537</v>
      </c>
      <c r="F329" s="56" t="s">
        <v>3494</v>
      </c>
      <c r="G329" s="56" t="s">
        <v>3494</v>
      </c>
      <c r="H329" s="56" t="n">
        <v>2387</v>
      </c>
      <c r="I329" s="56" t="n">
        <v>2387</v>
      </c>
      <c r="J329" s="56" t="n">
        <v>363.05</v>
      </c>
      <c r="K329" s="54" t="n">
        <f aca="false">ROUND(H329*J329,2)</f>
        <v>866600.35</v>
      </c>
      <c r="L329" s="56" t="s">
        <v>4067</v>
      </c>
      <c r="M329" s="56" t="s">
        <v>4081</v>
      </c>
      <c r="N329" s="54" t="n">
        <f aca="false">IFERROR(G329-E329,"")</f>
        <v>9</v>
      </c>
      <c r="O329" s="54" t="n">
        <f aca="false">IFERROR(G329-F329,"")</f>
        <v>0</v>
      </c>
      <c r="P329" s="56" t="s">
        <v>5350</v>
      </c>
      <c r="Q329" s="56" t="s">
        <v>4080</v>
      </c>
      <c r="R329" s="56" t="s">
        <v>4087</v>
      </c>
      <c r="S329" s="55" t="str">
        <f aca="false">IF(O329&lt;=0,"On Time","Delayed")</f>
        <v>On Time</v>
      </c>
      <c r="T329" s="55" t="n">
        <f aca="false">IF(H329=0,0,ROUND(I329/H329*100,2))</f>
        <v>100</v>
      </c>
      <c r="U329" s="55" t="str">
        <f aca="false">TEXT(E329,"yyyy-mm")</f>
        <v>2023-04</v>
      </c>
    </row>
    <row r="330" customFormat="false" ht="15" hidden="false" customHeight="true" outlineLevel="0" collapsed="false">
      <c r="A330" s="52" t="s">
        <v>5351</v>
      </c>
      <c r="B330" s="52" t="s">
        <v>5352</v>
      </c>
      <c r="C330" s="52" t="s">
        <v>1542</v>
      </c>
      <c r="D330" s="52" t="s">
        <v>4914</v>
      </c>
      <c r="E330" s="52" t="s">
        <v>3149</v>
      </c>
      <c r="F330" s="52" t="s">
        <v>2924</v>
      </c>
      <c r="G330" s="52" t="s">
        <v>2849</v>
      </c>
      <c r="H330" s="52" t="n">
        <v>3275</v>
      </c>
      <c r="I330" s="52" t="n">
        <v>284</v>
      </c>
      <c r="J330" s="52" t="n">
        <v>87.38</v>
      </c>
      <c r="K330" s="54" t="n">
        <f aca="false">ROUND(H330*J330,2)</f>
        <v>286169.5</v>
      </c>
      <c r="L330" s="52" t="s">
        <v>4061</v>
      </c>
      <c r="M330" s="52" t="s">
        <v>332</v>
      </c>
      <c r="N330" s="54" t="n">
        <f aca="false">IFERROR(G330-E330,"")</f>
        <v>10</v>
      </c>
      <c r="O330" s="54" t="n">
        <f aca="false">IFERROR(G330-F330,"")</f>
        <v>1</v>
      </c>
      <c r="P330" s="52" t="s">
        <v>5353</v>
      </c>
      <c r="Q330" s="52" t="s">
        <v>4248</v>
      </c>
      <c r="R330" s="52" t="s">
        <v>4087</v>
      </c>
      <c r="S330" s="55" t="str">
        <f aca="false">IF(O330&lt;=0,"On Time","Delayed")</f>
        <v>Delayed</v>
      </c>
      <c r="T330" s="55" t="n">
        <f aca="false">IF(H330=0,0,ROUND(I330/H330*100,2))</f>
        <v>8.67</v>
      </c>
      <c r="U330" s="55" t="str">
        <f aca="false">TEXT(E330,"yyyy-mm")</f>
        <v>2023-03</v>
      </c>
    </row>
    <row r="331" customFormat="false" ht="15" hidden="false" customHeight="true" outlineLevel="0" collapsed="false">
      <c r="A331" s="56" t="s">
        <v>5354</v>
      </c>
      <c r="B331" s="56" t="s">
        <v>5355</v>
      </c>
      <c r="C331" s="56" t="s">
        <v>1946</v>
      </c>
      <c r="D331" s="56" t="s">
        <v>2221</v>
      </c>
      <c r="E331" s="56" t="s">
        <v>1777</v>
      </c>
      <c r="F331" s="56" t="s">
        <v>1536</v>
      </c>
      <c r="G331" s="56" t="s">
        <v>2178</v>
      </c>
      <c r="H331" s="56" t="n">
        <v>1555</v>
      </c>
      <c r="I331" s="56" t="n">
        <v>1555</v>
      </c>
      <c r="J331" s="56" t="n">
        <v>522.51</v>
      </c>
      <c r="K331" s="54" t="n">
        <f aca="false">ROUND(H331*J331,2)</f>
        <v>812503.05</v>
      </c>
      <c r="L331" s="56" t="s">
        <v>4061</v>
      </c>
      <c r="M331" s="56" t="s">
        <v>4056</v>
      </c>
      <c r="N331" s="54" t="n">
        <f aca="false">IFERROR(G331-E331,"")</f>
        <v>64</v>
      </c>
      <c r="O331" s="54" t="n">
        <f aca="false">IFERROR(G331-F331,"")</f>
        <v>7</v>
      </c>
      <c r="P331" s="56" t="s">
        <v>5356</v>
      </c>
      <c r="Q331" s="56" t="s">
        <v>4185</v>
      </c>
      <c r="R331" s="56" t="s">
        <v>4087</v>
      </c>
      <c r="S331" s="55" t="str">
        <f aca="false">IF(O331&lt;=0,"On Time","Delayed")</f>
        <v>Delayed</v>
      </c>
      <c r="T331" s="55" t="n">
        <f aca="false">IF(H331=0,0,ROUND(I331/H331*100,2))</f>
        <v>100</v>
      </c>
      <c r="U331" s="55" t="str">
        <f aca="false">TEXT(E331,"yyyy-mm")</f>
        <v>2024-10</v>
      </c>
    </row>
    <row r="332" customFormat="false" ht="15" hidden="false" customHeight="true" outlineLevel="0" collapsed="false">
      <c r="A332" s="52" t="s">
        <v>5357</v>
      </c>
      <c r="B332" s="52" t="s">
        <v>5358</v>
      </c>
      <c r="C332" s="52" t="s">
        <v>5359</v>
      </c>
      <c r="D332" s="52" t="s">
        <v>5215</v>
      </c>
      <c r="E332" s="52" t="s">
        <v>3550</v>
      </c>
      <c r="F332" s="52" t="s">
        <v>4922</v>
      </c>
      <c r="G332" s="52" t="s">
        <v>2901</v>
      </c>
      <c r="H332" s="52" t="n">
        <v>1466</v>
      </c>
      <c r="I332" s="52" t="n">
        <v>497</v>
      </c>
      <c r="J332" s="52" t="n">
        <v>24.34</v>
      </c>
      <c r="K332" s="54" t="n">
        <f aca="false">ROUND(H332*J332,2)</f>
        <v>35682.44</v>
      </c>
      <c r="L332" s="52" t="s">
        <v>4084</v>
      </c>
      <c r="M332" s="52" t="s">
        <v>4078</v>
      </c>
      <c r="N332" s="54" t="n">
        <f aca="false">IFERROR(G332-E332,"")</f>
        <v>19</v>
      </c>
      <c r="O332" s="54" t="n">
        <f aca="false">IFERROR(G332-F332,"")</f>
        <v>9</v>
      </c>
      <c r="P332" s="52" t="s">
        <v>5360</v>
      </c>
      <c r="Q332" s="52" t="s">
        <v>4132</v>
      </c>
      <c r="R332" s="52" t="s">
        <v>4124</v>
      </c>
      <c r="S332" s="55" t="str">
        <f aca="false">IF(O332&lt;=0,"On Time","Delayed")</f>
        <v>Delayed</v>
      </c>
      <c r="T332" s="55" t="n">
        <f aca="false">IF(H332=0,0,ROUND(I332/H332*100,2))</f>
        <v>33.9</v>
      </c>
      <c r="U332" s="55" t="str">
        <f aca="false">TEXT(E332,"yyyy-mm")</f>
        <v>2023-06</v>
      </c>
    </row>
    <row r="333" customFormat="false" ht="15" hidden="false" customHeight="true" outlineLevel="0" collapsed="false">
      <c r="A333" s="56" t="s">
        <v>5361</v>
      </c>
      <c r="B333" s="56" t="s">
        <v>5362</v>
      </c>
      <c r="C333" s="56" t="s">
        <v>649</v>
      </c>
      <c r="D333" s="56" t="s">
        <v>1999</v>
      </c>
      <c r="E333" s="56" t="s">
        <v>3889</v>
      </c>
      <c r="F333" s="56" t="s">
        <v>5363</v>
      </c>
      <c r="G333" s="56" t="s">
        <v>5363</v>
      </c>
      <c r="H333" s="56" t="n">
        <v>4632</v>
      </c>
      <c r="I333" s="56" t="n">
        <v>4632</v>
      </c>
      <c r="J333" s="56" t="n">
        <v>70.72</v>
      </c>
      <c r="K333" s="54" t="n">
        <f aca="false">ROUND(H333*J333,2)</f>
        <v>327575.04</v>
      </c>
      <c r="L333" s="56" t="s">
        <v>4061</v>
      </c>
      <c r="M333" s="56" t="s">
        <v>332</v>
      </c>
      <c r="N333" s="54" t="n">
        <f aca="false">IFERROR(G333-E333,"")</f>
        <v>17</v>
      </c>
      <c r="O333" s="54" t="n">
        <f aca="false">IFERROR(G333-F333,"")</f>
        <v>0</v>
      </c>
      <c r="P333" s="56" t="s">
        <v>5364</v>
      </c>
      <c r="Q333" s="56" t="s">
        <v>4154</v>
      </c>
      <c r="R333" s="56" t="s">
        <v>4081</v>
      </c>
      <c r="S333" s="55" t="str">
        <f aca="false">IF(O333&lt;=0,"On Time","Delayed")</f>
        <v>On Time</v>
      </c>
      <c r="T333" s="55" t="n">
        <f aca="false">IF(H333=0,0,ROUND(I333/H333*100,2))</f>
        <v>100</v>
      </c>
      <c r="U333" s="55" t="str">
        <f aca="false">TEXT(E333,"yyyy-mm")</f>
        <v>2023-12</v>
      </c>
    </row>
    <row r="334" customFormat="false" ht="15" hidden="false" customHeight="true" outlineLevel="0" collapsed="false">
      <c r="A334" s="52" t="s">
        <v>5365</v>
      </c>
      <c r="B334" s="52" t="s">
        <v>5366</v>
      </c>
      <c r="C334" s="52" t="s">
        <v>4472</v>
      </c>
      <c r="D334" s="52" t="s">
        <v>2452</v>
      </c>
      <c r="E334" s="52" t="s">
        <v>1122</v>
      </c>
      <c r="F334" s="52" t="s">
        <v>2203</v>
      </c>
      <c r="G334" s="52" t="s">
        <v>1010</v>
      </c>
      <c r="H334" s="52" t="n">
        <v>2753</v>
      </c>
      <c r="I334" s="52" t="n">
        <v>1675</v>
      </c>
      <c r="J334" s="52" t="n">
        <v>521.79</v>
      </c>
      <c r="K334" s="54" t="n">
        <f aca="false">ROUND(H334*J334,2)</f>
        <v>1436487.87</v>
      </c>
      <c r="L334" s="52" t="s">
        <v>4061</v>
      </c>
      <c r="M334" s="52" t="s">
        <v>4078</v>
      </c>
      <c r="N334" s="54" t="n">
        <f aca="false">IFERROR(G334-E334,"")</f>
        <v>15</v>
      </c>
      <c r="O334" s="54" t="n">
        <f aca="false">IFERROR(G334-F334,"")</f>
        <v>3</v>
      </c>
      <c r="P334" s="52" t="s">
        <v>5367</v>
      </c>
      <c r="Q334" s="52" t="s">
        <v>4080</v>
      </c>
      <c r="R334" s="52" t="s">
        <v>4124</v>
      </c>
      <c r="S334" s="55" t="str">
        <f aca="false">IF(O334&lt;=0,"On Time","Delayed")</f>
        <v>Delayed</v>
      </c>
      <c r="T334" s="55" t="n">
        <f aca="false">IF(H334=0,0,ROUND(I334/H334*100,2))</f>
        <v>60.84</v>
      </c>
      <c r="U334" s="55" t="str">
        <f aca="false">TEXT(E334,"yyyy-mm")</f>
        <v>2022-12</v>
      </c>
    </row>
    <row r="335" customFormat="false" ht="15" hidden="false" customHeight="true" outlineLevel="0" collapsed="false">
      <c r="A335" s="56" t="s">
        <v>5368</v>
      </c>
      <c r="B335" s="56" t="s">
        <v>5369</v>
      </c>
      <c r="C335" s="56" t="s">
        <v>5370</v>
      </c>
      <c r="D335" s="56" t="s">
        <v>5215</v>
      </c>
      <c r="E335" s="56" t="s">
        <v>1522</v>
      </c>
      <c r="F335" s="56" t="s">
        <v>493</v>
      </c>
      <c r="G335" s="56" t="s">
        <v>2903</v>
      </c>
      <c r="H335" s="56" t="n">
        <v>1546</v>
      </c>
      <c r="I335" s="56" t="n">
        <v>1208</v>
      </c>
      <c r="J335" s="56" t="n">
        <v>395.08</v>
      </c>
      <c r="K335" s="54" t="n">
        <f aca="false">ROUND(H335*J335,2)</f>
        <v>610793.68</v>
      </c>
      <c r="L335" s="56" t="s">
        <v>4067</v>
      </c>
      <c r="M335" s="56" t="s">
        <v>332</v>
      </c>
      <c r="N335" s="54" t="n">
        <f aca="false">IFERROR(G335-E335,"")</f>
        <v>62</v>
      </c>
      <c r="O335" s="54" t="n">
        <f aca="false">IFERROR(G335-F335,"")</f>
        <v>6</v>
      </c>
      <c r="P335" s="56" t="s">
        <v>5371</v>
      </c>
      <c r="Q335" s="56" t="s">
        <v>4154</v>
      </c>
      <c r="R335" s="56" t="s">
        <v>100</v>
      </c>
      <c r="S335" s="55" t="str">
        <f aca="false">IF(O335&lt;=0,"On Time","Delayed")</f>
        <v>Delayed</v>
      </c>
      <c r="T335" s="55" t="n">
        <f aca="false">IF(H335=0,0,ROUND(I335/H335*100,2))</f>
        <v>78.14</v>
      </c>
      <c r="U335" s="55" t="str">
        <f aca="false">TEXT(E335,"yyyy-mm")</f>
        <v>2022-07</v>
      </c>
    </row>
    <row r="336" customFormat="false" ht="15" hidden="false" customHeight="true" outlineLevel="0" collapsed="false">
      <c r="A336" s="52" t="s">
        <v>5372</v>
      </c>
      <c r="B336" s="52" t="s">
        <v>5373</v>
      </c>
      <c r="C336" s="52" t="s">
        <v>1781</v>
      </c>
      <c r="D336" s="52" t="s">
        <v>2624</v>
      </c>
      <c r="E336" s="52" t="s">
        <v>1814</v>
      </c>
      <c r="F336" s="52" t="s">
        <v>5374</v>
      </c>
      <c r="G336" s="52" t="s">
        <v>1668</v>
      </c>
      <c r="H336" s="52" t="n">
        <v>774</v>
      </c>
      <c r="I336" s="52" t="n">
        <v>774</v>
      </c>
      <c r="J336" s="52" t="n">
        <v>149.37</v>
      </c>
      <c r="K336" s="54" t="n">
        <f aca="false">ROUND(H336*J336,2)</f>
        <v>115612.38</v>
      </c>
      <c r="L336" s="52" t="s">
        <v>4084</v>
      </c>
      <c r="M336" s="52" t="s">
        <v>4078</v>
      </c>
      <c r="N336" s="54" t="n">
        <f aca="false">IFERROR(G336-E336,"")</f>
        <v>16</v>
      </c>
      <c r="O336" s="54" t="n">
        <f aca="false">IFERROR(G336-F336,"")</f>
        <v>11</v>
      </c>
      <c r="P336" s="52" t="s">
        <v>5375</v>
      </c>
      <c r="Q336" s="52" t="s">
        <v>4231</v>
      </c>
      <c r="R336" s="52" t="s">
        <v>4087</v>
      </c>
      <c r="S336" s="55" t="str">
        <f aca="false">IF(O336&lt;=0,"On Time","Delayed")</f>
        <v>Delayed</v>
      </c>
      <c r="T336" s="55" t="n">
        <f aca="false">IF(H336=0,0,ROUND(I336/H336*100,2))</f>
        <v>100</v>
      </c>
      <c r="U336" s="55" t="str">
        <f aca="false">TEXT(E336,"yyyy-mm")</f>
        <v>2024-04</v>
      </c>
    </row>
    <row r="337" customFormat="false" ht="15" hidden="false" customHeight="true" outlineLevel="0" collapsed="false">
      <c r="A337" s="56" t="s">
        <v>5376</v>
      </c>
      <c r="B337" s="56" t="s">
        <v>5377</v>
      </c>
      <c r="C337" s="56" t="s">
        <v>4466</v>
      </c>
      <c r="D337" s="56" t="s">
        <v>3432</v>
      </c>
      <c r="E337" s="56" t="s">
        <v>5378</v>
      </c>
      <c r="F337" s="56" t="s">
        <v>2692</v>
      </c>
      <c r="G337" s="56" t="s">
        <v>3875</v>
      </c>
      <c r="H337" s="56" t="n">
        <v>3085</v>
      </c>
      <c r="I337" s="56" t="n">
        <v>2970</v>
      </c>
      <c r="J337" s="56" t="n">
        <v>347.13</v>
      </c>
      <c r="K337" s="54" t="n">
        <f aca="false">ROUND(H337*J337,2)</f>
        <v>1070896.05</v>
      </c>
      <c r="L337" s="56" t="s">
        <v>4067</v>
      </c>
      <c r="M337" s="56" t="s">
        <v>4078</v>
      </c>
      <c r="N337" s="54" t="n">
        <f aca="false">IFERROR(G337-E337,"")</f>
        <v>33</v>
      </c>
      <c r="O337" s="54" t="n">
        <f aca="false">IFERROR(G337-F337,"")</f>
        <v>3</v>
      </c>
      <c r="P337" s="56" t="s">
        <v>5379</v>
      </c>
      <c r="Q337" s="56" t="s">
        <v>4075</v>
      </c>
      <c r="R337" s="56" t="s">
        <v>4081</v>
      </c>
      <c r="S337" s="55" t="str">
        <f aca="false">IF(O337&lt;=0,"On Time","Delayed")</f>
        <v>Delayed</v>
      </c>
      <c r="T337" s="55" t="n">
        <f aca="false">IF(H337=0,0,ROUND(I337/H337*100,2))</f>
        <v>96.27</v>
      </c>
      <c r="U337" s="55" t="str">
        <f aca="false">TEXT(E337,"yyyy-mm")</f>
        <v>2022-01</v>
      </c>
    </row>
    <row r="338" customFormat="false" ht="15" hidden="false" customHeight="true" outlineLevel="0" collapsed="false">
      <c r="A338" s="52" t="s">
        <v>5380</v>
      </c>
      <c r="B338" s="52" t="s">
        <v>5381</v>
      </c>
      <c r="C338" s="52" t="s">
        <v>5382</v>
      </c>
      <c r="D338" s="52" t="s">
        <v>2500</v>
      </c>
      <c r="E338" s="52" t="s">
        <v>5383</v>
      </c>
      <c r="F338" s="52" t="s">
        <v>4902</v>
      </c>
      <c r="G338" s="52" t="s">
        <v>2366</v>
      </c>
      <c r="H338" s="52" t="n">
        <v>3068</v>
      </c>
      <c r="I338" s="52" t="n">
        <v>1697</v>
      </c>
      <c r="J338" s="52" t="n">
        <v>429.05</v>
      </c>
      <c r="K338" s="54" t="n">
        <f aca="false">ROUND(H338*J338,2)</f>
        <v>1316325.4</v>
      </c>
      <c r="L338" s="52" t="s">
        <v>4067</v>
      </c>
      <c r="M338" s="52" t="s">
        <v>4081</v>
      </c>
      <c r="N338" s="54" t="n">
        <f aca="false">IFERROR(G338-E338,"")</f>
        <v>18</v>
      </c>
      <c r="O338" s="54" t="n">
        <f aca="false">IFERROR(G338-F338,"")</f>
        <v>7</v>
      </c>
      <c r="P338" s="52" t="s">
        <v>5384</v>
      </c>
      <c r="Q338" s="52" t="s">
        <v>4064</v>
      </c>
      <c r="R338" s="52" t="s">
        <v>100</v>
      </c>
      <c r="S338" s="55" t="str">
        <f aca="false">IF(O338&lt;=0,"On Time","Delayed")</f>
        <v>Delayed</v>
      </c>
      <c r="T338" s="55" t="n">
        <f aca="false">IF(H338=0,0,ROUND(I338/H338*100,2))</f>
        <v>55.31</v>
      </c>
      <c r="U338" s="55" t="str">
        <f aca="false">TEXT(E338,"yyyy-mm")</f>
        <v>2024-05</v>
      </c>
    </row>
    <row r="339" customFormat="false" ht="15" hidden="false" customHeight="true" outlineLevel="0" collapsed="false">
      <c r="A339" s="56" t="s">
        <v>5385</v>
      </c>
      <c r="B339" s="56" t="s">
        <v>4514</v>
      </c>
      <c r="C339" s="56" t="s">
        <v>3466</v>
      </c>
      <c r="D339" s="56" t="s">
        <v>4752</v>
      </c>
      <c r="E339" s="56" t="s">
        <v>1141</v>
      </c>
      <c r="F339" s="56" t="s">
        <v>2128</v>
      </c>
      <c r="G339" s="56" t="s">
        <v>2413</v>
      </c>
      <c r="H339" s="56" t="n">
        <v>1079</v>
      </c>
      <c r="I339" s="56" t="n">
        <v>1079</v>
      </c>
      <c r="J339" s="56" t="n">
        <v>30.94</v>
      </c>
      <c r="K339" s="54" t="n">
        <f aca="false">ROUND(H339*J339,2)</f>
        <v>33384.26</v>
      </c>
      <c r="L339" s="56" t="s">
        <v>4067</v>
      </c>
      <c r="M339" s="56" t="s">
        <v>4056</v>
      </c>
      <c r="N339" s="54" t="n">
        <f aca="false">IFERROR(G339-E339,"")</f>
        <v>44</v>
      </c>
      <c r="O339" s="54" t="n">
        <f aca="false">IFERROR(G339-F339,"")</f>
        <v>-1</v>
      </c>
      <c r="P339" s="56" t="s">
        <v>5386</v>
      </c>
      <c r="Q339" s="56" t="s">
        <v>4093</v>
      </c>
      <c r="R339" s="56" t="s">
        <v>4081</v>
      </c>
      <c r="S339" s="55" t="str">
        <f aca="false">IF(O339&lt;=0,"On Time","Delayed")</f>
        <v>On Time</v>
      </c>
      <c r="T339" s="55" t="n">
        <f aca="false">IF(H339=0,0,ROUND(I339/H339*100,2))</f>
        <v>100</v>
      </c>
      <c r="U339" s="55" t="str">
        <f aca="false">TEXT(E339,"yyyy-mm")</f>
        <v>2024-01</v>
      </c>
    </row>
    <row r="340" customFormat="false" ht="15" hidden="false" customHeight="true" outlineLevel="0" collapsed="false">
      <c r="A340" s="52" t="s">
        <v>5387</v>
      </c>
      <c r="B340" s="52" t="s">
        <v>5388</v>
      </c>
      <c r="C340" s="52" t="s">
        <v>5389</v>
      </c>
      <c r="D340" s="52" t="s">
        <v>1862</v>
      </c>
      <c r="E340" s="52" t="s">
        <v>3746</v>
      </c>
      <c r="F340" s="52" t="s">
        <v>2912</v>
      </c>
      <c r="G340" s="52" t="s">
        <v>1992</v>
      </c>
      <c r="H340" s="52" t="n">
        <v>1128</v>
      </c>
      <c r="I340" s="52" t="n">
        <v>860</v>
      </c>
      <c r="J340" s="52" t="n">
        <v>271.45</v>
      </c>
      <c r="K340" s="54" t="n">
        <f aca="false">ROUND(H340*J340,2)</f>
        <v>306195.6</v>
      </c>
      <c r="L340" s="52" t="s">
        <v>4055</v>
      </c>
      <c r="M340" s="52" t="s">
        <v>4062</v>
      </c>
      <c r="N340" s="54" t="n">
        <f aca="false">IFERROR(G340-E340,"")</f>
        <v>73</v>
      </c>
      <c r="O340" s="54" t="n">
        <f aca="false">IFERROR(G340-F340,"")</f>
        <v>15</v>
      </c>
      <c r="P340" s="52" t="s">
        <v>5390</v>
      </c>
      <c r="Q340" s="52" t="s">
        <v>4248</v>
      </c>
      <c r="R340" s="52" t="s">
        <v>100</v>
      </c>
      <c r="S340" s="55" t="str">
        <f aca="false">IF(O340&lt;=0,"On Time","Delayed")</f>
        <v>Delayed</v>
      </c>
      <c r="T340" s="55" t="n">
        <f aca="false">IF(H340=0,0,ROUND(I340/H340*100,2))</f>
        <v>76.24</v>
      </c>
      <c r="U340" s="55" t="str">
        <f aca="false">TEXT(E340,"yyyy-mm")</f>
        <v>2022-04</v>
      </c>
    </row>
    <row r="341" customFormat="false" ht="15" hidden="false" customHeight="true" outlineLevel="0" collapsed="false">
      <c r="A341" s="56" t="s">
        <v>5391</v>
      </c>
      <c r="B341" s="56" t="s">
        <v>4255</v>
      </c>
      <c r="C341" s="56" t="s">
        <v>5392</v>
      </c>
      <c r="D341" s="56" t="s">
        <v>3753</v>
      </c>
      <c r="E341" s="56" t="s">
        <v>2238</v>
      </c>
      <c r="F341" s="56" t="s">
        <v>2690</v>
      </c>
      <c r="G341" s="56" t="s">
        <v>3750</v>
      </c>
      <c r="H341" s="56" t="n">
        <v>2634</v>
      </c>
      <c r="I341" s="56" t="n">
        <v>875</v>
      </c>
      <c r="J341" s="56" t="n">
        <v>209.4</v>
      </c>
      <c r="K341" s="54" t="n">
        <f aca="false">ROUND(H341*J341,2)</f>
        <v>551559.6</v>
      </c>
      <c r="L341" s="56" t="s">
        <v>4061</v>
      </c>
      <c r="M341" s="56" t="s">
        <v>4078</v>
      </c>
      <c r="N341" s="54" t="n">
        <f aca="false">IFERROR(G341-E341,"")</f>
        <v>36</v>
      </c>
      <c r="O341" s="54" t="n">
        <f aca="false">IFERROR(G341-F341,"")</f>
        <v>7</v>
      </c>
      <c r="P341" s="56" t="s">
        <v>5393</v>
      </c>
      <c r="Q341" s="56" t="s">
        <v>4132</v>
      </c>
      <c r="R341" s="56" t="s">
        <v>4081</v>
      </c>
      <c r="S341" s="55" t="str">
        <f aca="false">IF(O341&lt;=0,"On Time","Delayed")</f>
        <v>Delayed</v>
      </c>
      <c r="T341" s="55" t="n">
        <f aca="false">IF(H341=0,0,ROUND(I341/H341*100,2))</f>
        <v>33.22</v>
      </c>
      <c r="U341" s="55" t="str">
        <f aca="false">TEXT(E341,"yyyy-mm")</f>
        <v>2024-05</v>
      </c>
    </row>
    <row r="342" customFormat="false" ht="15" hidden="false" customHeight="true" outlineLevel="0" collapsed="false">
      <c r="A342" s="52" t="s">
        <v>5394</v>
      </c>
      <c r="B342" s="52" t="s">
        <v>5395</v>
      </c>
      <c r="C342" s="52" t="s">
        <v>1579</v>
      </c>
      <c r="D342" s="52" t="s">
        <v>3762</v>
      </c>
      <c r="E342" s="52" t="s">
        <v>3535</v>
      </c>
      <c r="F342" s="52" t="s">
        <v>1748</v>
      </c>
      <c r="G342" s="52" t="s">
        <v>514</v>
      </c>
      <c r="H342" s="52" t="n">
        <v>4339</v>
      </c>
      <c r="I342" s="52" t="n">
        <v>4339</v>
      </c>
      <c r="J342" s="52" t="n">
        <v>223.52</v>
      </c>
      <c r="K342" s="54" t="n">
        <f aca="false">ROUND(H342*J342,2)</f>
        <v>969853.28</v>
      </c>
      <c r="L342" s="52" t="s">
        <v>4067</v>
      </c>
      <c r="M342" s="52" t="s">
        <v>4081</v>
      </c>
      <c r="N342" s="54" t="n">
        <f aca="false">IFERROR(G342-E342,"")</f>
        <v>19</v>
      </c>
      <c r="O342" s="54" t="n">
        <f aca="false">IFERROR(G342-F342,"")</f>
        <v>4</v>
      </c>
      <c r="P342" s="52" t="s">
        <v>5396</v>
      </c>
      <c r="Q342" s="52" t="s">
        <v>4248</v>
      </c>
      <c r="R342" s="52" t="s">
        <v>4124</v>
      </c>
      <c r="S342" s="55" t="str">
        <f aca="false">IF(O342&lt;=0,"On Time","Delayed")</f>
        <v>Delayed</v>
      </c>
      <c r="T342" s="55" t="n">
        <f aca="false">IF(H342=0,0,ROUND(I342/H342*100,2))</f>
        <v>100</v>
      </c>
      <c r="U342" s="55" t="str">
        <f aca="false">TEXT(E342,"yyyy-mm")</f>
        <v>2023-07</v>
      </c>
    </row>
    <row r="343" customFormat="false" ht="15" hidden="false" customHeight="true" outlineLevel="0" collapsed="false">
      <c r="A343" s="56" t="s">
        <v>5397</v>
      </c>
      <c r="B343" s="56" t="s">
        <v>5398</v>
      </c>
      <c r="C343" s="56" t="s">
        <v>918</v>
      </c>
      <c r="D343" s="56" t="s">
        <v>1354</v>
      </c>
      <c r="E343" s="56" t="s">
        <v>5399</v>
      </c>
      <c r="F343" s="56" t="s">
        <v>919</v>
      </c>
      <c r="G343" s="56" t="s">
        <v>2501</v>
      </c>
      <c r="H343" s="56" t="n">
        <v>326</v>
      </c>
      <c r="I343" s="56" t="n">
        <v>326</v>
      </c>
      <c r="J343" s="56" t="n">
        <v>186.08</v>
      </c>
      <c r="K343" s="54" t="n">
        <f aca="false">ROUND(H343*J343,2)</f>
        <v>60662.08</v>
      </c>
      <c r="L343" s="56" t="s">
        <v>4061</v>
      </c>
      <c r="M343" s="56" t="s">
        <v>4062</v>
      </c>
      <c r="N343" s="54" t="n">
        <f aca="false">IFERROR(G343-E343,"")</f>
        <v>21</v>
      </c>
      <c r="O343" s="54" t="n">
        <f aca="false">IFERROR(G343-F343,"")</f>
        <v>9</v>
      </c>
      <c r="P343" s="56" t="s">
        <v>5400</v>
      </c>
      <c r="Q343" s="56" t="s">
        <v>4164</v>
      </c>
      <c r="R343" s="56" t="s">
        <v>4070</v>
      </c>
      <c r="S343" s="55" t="str">
        <f aca="false">IF(O343&lt;=0,"On Time","Delayed")</f>
        <v>Delayed</v>
      </c>
      <c r="T343" s="55" t="n">
        <f aca="false">IF(H343=0,0,ROUND(I343/H343*100,2))</f>
        <v>100</v>
      </c>
      <c r="U343" s="55" t="str">
        <f aca="false">TEXT(E343,"yyyy-mm")</f>
        <v>2024-03</v>
      </c>
    </row>
    <row r="344" customFormat="false" ht="15" hidden="false" customHeight="true" outlineLevel="0" collapsed="false">
      <c r="A344" s="52" t="s">
        <v>5401</v>
      </c>
      <c r="B344" s="52" t="s">
        <v>5402</v>
      </c>
      <c r="C344" s="52" t="s">
        <v>2533</v>
      </c>
      <c r="D344" s="52" t="s">
        <v>3340</v>
      </c>
      <c r="E344" s="52" t="s">
        <v>1140</v>
      </c>
      <c r="F344" s="52" t="s">
        <v>5403</v>
      </c>
      <c r="G344" s="52" t="s">
        <v>1140</v>
      </c>
      <c r="H344" s="52" t="n">
        <v>2075</v>
      </c>
      <c r="I344" s="52" t="n">
        <v>2075</v>
      </c>
      <c r="J344" s="52" t="n">
        <v>168.11</v>
      </c>
      <c r="K344" s="54" t="n">
        <f aca="false">ROUND(H344*J344,2)</f>
        <v>348828.25</v>
      </c>
      <c r="L344" s="52" t="s">
        <v>4067</v>
      </c>
      <c r="M344" s="52" t="s">
        <v>4062</v>
      </c>
      <c r="N344" s="54" t="n">
        <f aca="false">IFERROR(G344-E344,"")</f>
        <v>0</v>
      </c>
      <c r="O344" s="54" t="n">
        <f aca="false">IFERROR(G344-F344,"")</f>
        <v>-3</v>
      </c>
      <c r="P344" s="52" t="s">
        <v>5404</v>
      </c>
      <c r="Q344" s="52" t="s">
        <v>4109</v>
      </c>
      <c r="R344" s="52" t="s">
        <v>4087</v>
      </c>
      <c r="S344" s="55" t="str">
        <f aca="false">IF(O344&lt;=0,"On Time","Delayed")</f>
        <v>On Time</v>
      </c>
      <c r="T344" s="55" t="n">
        <f aca="false">IF(H344=0,0,ROUND(I344/H344*100,2))</f>
        <v>100</v>
      </c>
      <c r="U344" s="55" t="str">
        <f aca="false">TEXT(E344,"yyyy-mm")</f>
        <v>2024-01</v>
      </c>
    </row>
    <row r="345" customFormat="false" ht="15" hidden="false" customHeight="true" outlineLevel="0" collapsed="false">
      <c r="A345" s="56" t="s">
        <v>5405</v>
      </c>
      <c r="B345" s="56" t="s">
        <v>5406</v>
      </c>
      <c r="C345" s="56" t="s">
        <v>5407</v>
      </c>
      <c r="D345" s="56" t="s">
        <v>3304</v>
      </c>
      <c r="E345" s="56" t="s">
        <v>3016</v>
      </c>
      <c r="F345" s="56" t="s">
        <v>1911</v>
      </c>
      <c r="G345" s="56" t="s">
        <v>1911</v>
      </c>
      <c r="H345" s="56" t="n">
        <v>3282</v>
      </c>
      <c r="I345" s="56" t="n">
        <v>3282</v>
      </c>
      <c r="J345" s="56" t="n">
        <v>179.67</v>
      </c>
      <c r="K345" s="54" t="n">
        <f aca="false">ROUND(H345*J345,2)</f>
        <v>589676.94</v>
      </c>
      <c r="L345" s="56" t="s">
        <v>4073</v>
      </c>
      <c r="M345" s="56" t="s">
        <v>4056</v>
      </c>
      <c r="N345" s="54" t="n">
        <f aca="false">IFERROR(G345-E345,"")</f>
        <v>6</v>
      </c>
      <c r="O345" s="54" t="n">
        <f aca="false">IFERROR(G345-F345,"")</f>
        <v>0</v>
      </c>
      <c r="P345" s="56" t="s">
        <v>5408</v>
      </c>
      <c r="Q345" s="56" t="s">
        <v>4104</v>
      </c>
      <c r="R345" s="56" t="s">
        <v>4081</v>
      </c>
      <c r="S345" s="55" t="str">
        <f aca="false">IF(O345&lt;=0,"On Time","Delayed")</f>
        <v>On Time</v>
      </c>
      <c r="T345" s="55" t="n">
        <f aca="false">IF(H345=0,0,ROUND(I345/H345*100,2))</f>
        <v>100</v>
      </c>
      <c r="U345" s="55" t="str">
        <f aca="false">TEXT(E345,"yyyy-mm")</f>
        <v>2022-11</v>
      </c>
    </row>
    <row r="346" customFormat="false" ht="15" hidden="false" customHeight="true" outlineLevel="0" collapsed="false">
      <c r="A346" s="52" t="s">
        <v>5409</v>
      </c>
      <c r="B346" s="52" t="s">
        <v>5410</v>
      </c>
      <c r="C346" s="52" t="s">
        <v>1424</v>
      </c>
      <c r="D346" s="52" t="s">
        <v>4245</v>
      </c>
      <c r="E346" s="52" t="s">
        <v>1130</v>
      </c>
      <c r="F346" s="52" t="s">
        <v>1689</v>
      </c>
      <c r="G346" s="52" t="s">
        <v>3821</v>
      </c>
      <c r="H346" s="52" t="n">
        <v>1485</v>
      </c>
      <c r="I346" s="52" t="n">
        <v>818</v>
      </c>
      <c r="J346" s="52" t="n">
        <v>586.75</v>
      </c>
      <c r="K346" s="54" t="n">
        <f aca="false">ROUND(H346*J346,2)</f>
        <v>871323.75</v>
      </c>
      <c r="L346" s="52" t="s">
        <v>4061</v>
      </c>
      <c r="M346" s="52" t="s">
        <v>332</v>
      </c>
      <c r="N346" s="54" t="n">
        <f aca="false">IFERROR(G346-E346,"")</f>
        <v>54</v>
      </c>
      <c r="O346" s="54" t="n">
        <f aca="false">IFERROR(G346-F346,"")</f>
        <v>13</v>
      </c>
      <c r="P346" s="52" t="s">
        <v>5411</v>
      </c>
      <c r="Q346" s="52" t="s">
        <v>4248</v>
      </c>
      <c r="R346" s="52" t="s">
        <v>4070</v>
      </c>
      <c r="S346" s="55" t="str">
        <f aca="false">IF(O346&lt;=0,"On Time","Delayed")</f>
        <v>Delayed</v>
      </c>
      <c r="T346" s="55" t="n">
        <f aca="false">IF(H346=0,0,ROUND(I346/H346*100,2))</f>
        <v>55.08</v>
      </c>
      <c r="U346" s="55" t="str">
        <f aca="false">TEXT(E346,"yyyy-mm")</f>
        <v>2022-08</v>
      </c>
    </row>
    <row r="347" customFormat="false" ht="15" hidden="false" customHeight="true" outlineLevel="0" collapsed="false">
      <c r="A347" s="56" t="s">
        <v>5412</v>
      </c>
      <c r="B347" s="56" t="s">
        <v>5413</v>
      </c>
      <c r="C347" s="56" t="s">
        <v>5057</v>
      </c>
      <c r="D347" s="56" t="s">
        <v>4339</v>
      </c>
      <c r="E347" s="56" t="s">
        <v>2188</v>
      </c>
      <c r="F347" s="56" t="s">
        <v>2514</v>
      </c>
      <c r="G347" s="56" t="s">
        <v>3131</v>
      </c>
      <c r="H347" s="56" t="n">
        <v>1018</v>
      </c>
      <c r="I347" s="56" t="n">
        <v>1018</v>
      </c>
      <c r="J347" s="56" t="n">
        <v>461.73</v>
      </c>
      <c r="K347" s="54" t="n">
        <f aca="false">ROUND(H347*J347,2)</f>
        <v>470041.14</v>
      </c>
      <c r="L347" s="56" t="s">
        <v>4073</v>
      </c>
      <c r="M347" s="56" t="s">
        <v>4078</v>
      </c>
      <c r="N347" s="54" t="n">
        <f aca="false">IFERROR(G347-E347,"")</f>
        <v>39</v>
      </c>
      <c r="O347" s="54" t="n">
        <f aca="false">IFERROR(G347-F347,"")</f>
        <v>7</v>
      </c>
      <c r="P347" s="56" t="s">
        <v>5414</v>
      </c>
      <c r="Q347" s="56" t="s">
        <v>4132</v>
      </c>
      <c r="R347" s="56" t="s">
        <v>100</v>
      </c>
      <c r="S347" s="55" t="str">
        <f aca="false">IF(O347&lt;=0,"On Time","Delayed")</f>
        <v>Delayed</v>
      </c>
      <c r="T347" s="55" t="n">
        <f aca="false">IF(H347=0,0,ROUND(I347/H347*100,2))</f>
        <v>100</v>
      </c>
      <c r="U347" s="55" t="str">
        <f aca="false">TEXT(E347,"yyyy-mm")</f>
        <v>2022-03</v>
      </c>
    </row>
    <row r="348" customFormat="false" ht="15" hidden="false" customHeight="true" outlineLevel="0" collapsed="false">
      <c r="A348" s="52" t="s">
        <v>5415</v>
      </c>
      <c r="B348" s="52" t="s">
        <v>4800</v>
      </c>
      <c r="C348" s="52" t="s">
        <v>3827</v>
      </c>
      <c r="D348" s="52" t="s">
        <v>821</v>
      </c>
      <c r="E348" s="52" t="s">
        <v>5416</v>
      </c>
      <c r="F348" s="52" t="s">
        <v>2497</v>
      </c>
      <c r="G348" s="52" t="s">
        <v>2497</v>
      </c>
      <c r="H348" s="52" t="n">
        <v>3976</v>
      </c>
      <c r="I348" s="52" t="n">
        <v>3976</v>
      </c>
      <c r="J348" s="52" t="n">
        <v>483.42</v>
      </c>
      <c r="K348" s="54" t="n">
        <f aca="false">ROUND(H348*J348,2)</f>
        <v>1922077.92</v>
      </c>
      <c r="L348" s="52" t="s">
        <v>4055</v>
      </c>
      <c r="M348" s="52" t="s">
        <v>4078</v>
      </c>
      <c r="N348" s="54" t="n">
        <f aca="false">IFERROR(G348-E348,"")</f>
        <v>28</v>
      </c>
      <c r="O348" s="54" t="n">
        <f aca="false">IFERROR(G348-F348,"")</f>
        <v>0</v>
      </c>
      <c r="P348" s="52" t="s">
        <v>5417</v>
      </c>
      <c r="Q348" s="52" t="s">
        <v>4109</v>
      </c>
      <c r="R348" s="52" t="s">
        <v>4087</v>
      </c>
      <c r="S348" s="55" t="str">
        <f aca="false">IF(O348&lt;=0,"On Time","Delayed")</f>
        <v>On Time</v>
      </c>
      <c r="T348" s="55" t="n">
        <f aca="false">IF(H348=0,0,ROUND(I348/H348*100,2))</f>
        <v>100</v>
      </c>
      <c r="U348" s="55" t="str">
        <f aca="false">TEXT(E348,"yyyy-mm")</f>
        <v>2023-07</v>
      </c>
    </row>
    <row r="349" customFormat="false" ht="15" hidden="false" customHeight="true" outlineLevel="0" collapsed="false">
      <c r="A349" s="56" t="s">
        <v>5418</v>
      </c>
      <c r="B349" s="56" t="s">
        <v>5419</v>
      </c>
      <c r="C349" s="56" t="s">
        <v>5420</v>
      </c>
      <c r="D349" s="56" t="s">
        <v>5421</v>
      </c>
      <c r="E349" s="56" t="s">
        <v>4929</v>
      </c>
      <c r="F349" s="56" t="s">
        <v>2488</v>
      </c>
      <c r="G349" s="56" t="s">
        <v>3968</v>
      </c>
      <c r="H349" s="56" t="n">
        <v>1707</v>
      </c>
      <c r="I349" s="56" t="n">
        <v>1707</v>
      </c>
      <c r="J349" s="56" t="n">
        <v>407.58</v>
      </c>
      <c r="K349" s="54" t="n">
        <f aca="false">ROUND(H349*J349,2)</f>
        <v>695739.06</v>
      </c>
      <c r="L349" s="56" t="s">
        <v>4073</v>
      </c>
      <c r="M349" s="56" t="s">
        <v>332</v>
      </c>
      <c r="N349" s="54" t="n">
        <f aca="false">IFERROR(G349-E349,"")</f>
        <v>44</v>
      </c>
      <c r="O349" s="54" t="n">
        <f aca="false">IFERROR(G349-F349,"")</f>
        <v>14</v>
      </c>
      <c r="P349" s="56" t="s">
        <v>5422</v>
      </c>
      <c r="Q349" s="56" t="s">
        <v>4169</v>
      </c>
      <c r="R349" s="56" t="s">
        <v>4124</v>
      </c>
      <c r="S349" s="55" t="str">
        <f aca="false">IF(O349&lt;=0,"On Time","Delayed")</f>
        <v>Delayed</v>
      </c>
      <c r="T349" s="55" t="n">
        <f aca="false">IF(H349=0,0,ROUND(I349/H349*100,2))</f>
        <v>100</v>
      </c>
      <c r="U349" s="55" t="str">
        <f aca="false">TEXT(E349,"yyyy-mm")</f>
        <v>2023-12</v>
      </c>
    </row>
    <row r="350" customFormat="false" ht="15" hidden="false" customHeight="true" outlineLevel="0" collapsed="false">
      <c r="A350" s="52" t="s">
        <v>5423</v>
      </c>
      <c r="B350" s="52" t="s">
        <v>4714</v>
      </c>
      <c r="C350" s="52" t="s">
        <v>3840</v>
      </c>
      <c r="D350" s="52" t="s">
        <v>3428</v>
      </c>
      <c r="E350" s="52" t="s">
        <v>1635</v>
      </c>
      <c r="F350" s="52" t="s">
        <v>2658</v>
      </c>
      <c r="G350" s="52" t="s">
        <v>663</v>
      </c>
      <c r="H350" s="52" t="n">
        <v>1264</v>
      </c>
      <c r="I350" s="52" t="n">
        <v>1264</v>
      </c>
      <c r="J350" s="52" t="n">
        <v>161.68</v>
      </c>
      <c r="K350" s="54" t="n">
        <f aca="false">ROUND(H350*J350,2)</f>
        <v>204363.52</v>
      </c>
      <c r="L350" s="52" t="s">
        <v>4067</v>
      </c>
      <c r="M350" s="52" t="s">
        <v>4078</v>
      </c>
      <c r="N350" s="54" t="n">
        <f aca="false">IFERROR(G350-E350,"")</f>
        <v>5</v>
      </c>
      <c r="O350" s="54" t="n">
        <f aca="false">IFERROR(G350-F350,"")</f>
        <v>-3</v>
      </c>
      <c r="P350" s="52" t="s">
        <v>5424</v>
      </c>
      <c r="Q350" s="52" t="s">
        <v>4226</v>
      </c>
      <c r="R350" s="52" t="s">
        <v>100</v>
      </c>
      <c r="S350" s="55" t="str">
        <f aca="false">IF(O350&lt;=0,"On Time","Delayed")</f>
        <v>On Time</v>
      </c>
      <c r="T350" s="55" t="n">
        <f aca="false">IF(H350=0,0,ROUND(I350/H350*100,2))</f>
        <v>100</v>
      </c>
      <c r="U350" s="55" t="str">
        <f aca="false">TEXT(E350,"yyyy-mm")</f>
        <v>2024-09</v>
      </c>
    </row>
    <row r="351" customFormat="false" ht="15" hidden="false" customHeight="true" outlineLevel="0" collapsed="false">
      <c r="A351" s="56" t="s">
        <v>5425</v>
      </c>
      <c r="B351" s="56" t="s">
        <v>5426</v>
      </c>
      <c r="C351" s="56" t="s">
        <v>2127</v>
      </c>
      <c r="D351" s="56" t="s">
        <v>2157</v>
      </c>
      <c r="E351" s="56" t="s">
        <v>3362</v>
      </c>
      <c r="F351" s="56" t="s">
        <v>5427</v>
      </c>
      <c r="G351" s="56" t="s">
        <v>521</v>
      </c>
      <c r="H351" s="56" t="n">
        <v>3185</v>
      </c>
      <c r="I351" s="56" t="n">
        <v>3185</v>
      </c>
      <c r="J351" s="56" t="n">
        <v>62.15</v>
      </c>
      <c r="K351" s="54" t="n">
        <f aca="false">ROUND(H351*J351,2)</f>
        <v>197947.75</v>
      </c>
      <c r="L351" s="56" t="s">
        <v>4084</v>
      </c>
      <c r="M351" s="56" t="s">
        <v>4056</v>
      </c>
      <c r="N351" s="54" t="n">
        <f aca="false">IFERROR(G351-E351,"")</f>
        <v>54</v>
      </c>
      <c r="O351" s="54" t="n">
        <f aca="false">IFERROR(G351-F351,"")</f>
        <v>1</v>
      </c>
      <c r="P351" s="56" t="s">
        <v>5428</v>
      </c>
      <c r="Q351" s="56" t="s">
        <v>4269</v>
      </c>
      <c r="R351" s="56" t="s">
        <v>100</v>
      </c>
      <c r="S351" s="55" t="str">
        <f aca="false">IF(O351&lt;=0,"On Time","Delayed")</f>
        <v>Delayed</v>
      </c>
      <c r="T351" s="55" t="n">
        <f aca="false">IF(H351=0,0,ROUND(I351/H351*100,2))</f>
        <v>100</v>
      </c>
      <c r="U351" s="55" t="str">
        <f aca="false">TEXT(E351,"yyyy-mm")</f>
        <v>2023-08</v>
      </c>
    </row>
    <row r="352" customFormat="false" ht="15" hidden="false" customHeight="true" outlineLevel="0" collapsed="false">
      <c r="A352" s="52" t="s">
        <v>5429</v>
      </c>
      <c r="B352" s="52" t="s">
        <v>5430</v>
      </c>
      <c r="C352" s="52" t="s">
        <v>3114</v>
      </c>
      <c r="D352" s="52" t="s">
        <v>1449</v>
      </c>
      <c r="E352" s="52" t="s">
        <v>2563</v>
      </c>
      <c r="F352" s="52" t="s">
        <v>3046</v>
      </c>
      <c r="G352" s="52" t="s">
        <v>5431</v>
      </c>
      <c r="H352" s="52" t="n">
        <v>2520</v>
      </c>
      <c r="I352" s="52" t="n">
        <v>2520</v>
      </c>
      <c r="J352" s="52" t="n">
        <v>48.01</v>
      </c>
      <c r="K352" s="54" t="n">
        <f aca="false">ROUND(H352*J352,2)</f>
        <v>120985.2</v>
      </c>
      <c r="L352" s="52" t="s">
        <v>4073</v>
      </c>
      <c r="M352" s="52" t="s">
        <v>4056</v>
      </c>
      <c r="N352" s="54" t="n">
        <f aca="false">IFERROR(G352-E352,"")</f>
        <v>41</v>
      </c>
      <c r="O352" s="54" t="n">
        <f aca="false">IFERROR(G352-F352,"")</f>
        <v>15</v>
      </c>
      <c r="P352" s="52" t="s">
        <v>5432</v>
      </c>
      <c r="Q352" s="52" t="s">
        <v>4231</v>
      </c>
      <c r="R352" s="52" t="s">
        <v>4081</v>
      </c>
      <c r="S352" s="55" t="str">
        <f aca="false">IF(O352&lt;=0,"On Time","Delayed")</f>
        <v>Delayed</v>
      </c>
      <c r="T352" s="55" t="n">
        <f aca="false">IF(H352=0,0,ROUND(I352/H352*100,2))</f>
        <v>100</v>
      </c>
      <c r="U352" s="55" t="str">
        <f aca="false">TEXT(E352,"yyyy-mm")</f>
        <v>2023-08</v>
      </c>
    </row>
    <row r="353" customFormat="false" ht="15" hidden="false" customHeight="true" outlineLevel="0" collapsed="false">
      <c r="A353" s="56" t="s">
        <v>5433</v>
      </c>
      <c r="B353" s="56" t="s">
        <v>5434</v>
      </c>
      <c r="C353" s="56" t="s">
        <v>2526</v>
      </c>
      <c r="D353" s="56" t="s">
        <v>4335</v>
      </c>
      <c r="E353" s="56" t="s">
        <v>1643</v>
      </c>
      <c r="F353" s="56" t="s">
        <v>2488</v>
      </c>
      <c r="G353" s="56" t="s">
        <v>3967</v>
      </c>
      <c r="H353" s="56" t="n">
        <v>251</v>
      </c>
      <c r="I353" s="56" t="n">
        <v>251</v>
      </c>
      <c r="J353" s="56" t="n">
        <v>434.15</v>
      </c>
      <c r="K353" s="54" t="n">
        <f aca="false">ROUND(H353*J353,2)</f>
        <v>108971.65</v>
      </c>
      <c r="L353" s="56" t="s">
        <v>4084</v>
      </c>
      <c r="M353" s="56" t="s">
        <v>4062</v>
      </c>
      <c r="N353" s="54" t="n">
        <f aca="false">IFERROR(G353-E353,"")</f>
        <v>34</v>
      </c>
      <c r="O353" s="54" t="n">
        <f aca="false">IFERROR(G353-F353,"")</f>
        <v>12</v>
      </c>
      <c r="P353" s="56" t="s">
        <v>5435</v>
      </c>
      <c r="Q353" s="56" t="s">
        <v>4104</v>
      </c>
      <c r="R353" s="56" t="s">
        <v>100</v>
      </c>
      <c r="S353" s="55" t="str">
        <f aca="false">IF(O353&lt;=0,"On Time","Delayed")</f>
        <v>Delayed</v>
      </c>
      <c r="T353" s="55" t="n">
        <f aca="false">IF(H353=0,0,ROUND(I353/H353*100,2))</f>
        <v>100</v>
      </c>
      <c r="U353" s="55" t="str">
        <f aca="false">TEXT(E353,"yyyy-mm")</f>
        <v>2023-12</v>
      </c>
    </row>
    <row r="354" customFormat="false" ht="15" hidden="false" customHeight="true" outlineLevel="0" collapsed="false">
      <c r="A354" s="52" t="s">
        <v>5436</v>
      </c>
      <c r="B354" s="52" t="s">
        <v>5437</v>
      </c>
      <c r="C354" s="52" t="s">
        <v>5438</v>
      </c>
      <c r="D354" s="52" t="s">
        <v>5439</v>
      </c>
      <c r="E354" s="52" t="s">
        <v>3243</v>
      </c>
      <c r="F354" s="52" t="s">
        <v>563</v>
      </c>
      <c r="G354" s="52" t="s">
        <v>5440</v>
      </c>
      <c r="H354" s="52" t="n">
        <v>1238</v>
      </c>
      <c r="I354" s="52" t="n">
        <v>1238</v>
      </c>
      <c r="J354" s="52" t="n">
        <v>129.85</v>
      </c>
      <c r="K354" s="54" t="n">
        <f aca="false">ROUND(H354*J354,2)</f>
        <v>160754.3</v>
      </c>
      <c r="L354" s="52" t="s">
        <v>4055</v>
      </c>
      <c r="M354" s="52" t="s">
        <v>4062</v>
      </c>
      <c r="N354" s="54" t="n">
        <f aca="false">IFERROR(G354-E354,"")</f>
        <v>2</v>
      </c>
      <c r="O354" s="54" t="n">
        <f aca="false">IFERROR(G354-F354,"")</f>
        <v>-3</v>
      </c>
      <c r="P354" s="52" t="s">
        <v>5441</v>
      </c>
      <c r="Q354" s="52" t="s">
        <v>4058</v>
      </c>
      <c r="R354" s="52" t="s">
        <v>4124</v>
      </c>
      <c r="S354" s="55" t="str">
        <f aca="false">IF(O354&lt;=0,"On Time","Delayed")</f>
        <v>On Time</v>
      </c>
      <c r="T354" s="55" t="n">
        <f aca="false">IF(H354=0,0,ROUND(I354/H354*100,2))</f>
        <v>100</v>
      </c>
      <c r="U354" s="55" t="str">
        <f aca="false">TEXT(E354,"yyyy-mm")</f>
        <v>2022-07</v>
      </c>
    </row>
    <row r="355" customFormat="false" ht="15" hidden="false" customHeight="true" outlineLevel="0" collapsed="false">
      <c r="A355" s="56" t="s">
        <v>5442</v>
      </c>
      <c r="B355" s="56" t="s">
        <v>4317</v>
      </c>
      <c r="C355" s="56" t="s">
        <v>1850</v>
      </c>
      <c r="D355" s="56" t="s">
        <v>3831</v>
      </c>
      <c r="E355" s="56" t="s">
        <v>5443</v>
      </c>
      <c r="F355" s="56" t="s">
        <v>4122</v>
      </c>
      <c r="G355" s="56" t="s">
        <v>5444</v>
      </c>
      <c r="H355" s="56" t="n">
        <v>4372</v>
      </c>
      <c r="I355" s="56" t="n">
        <v>3577</v>
      </c>
      <c r="J355" s="56" t="n">
        <v>402.36</v>
      </c>
      <c r="K355" s="54" t="n">
        <f aca="false">ROUND(H355*J355,2)</f>
        <v>1759117.92</v>
      </c>
      <c r="L355" s="56" t="s">
        <v>4061</v>
      </c>
      <c r="M355" s="56" t="s">
        <v>332</v>
      </c>
      <c r="N355" s="54" t="n">
        <f aca="false">IFERROR(G355-E355,"")</f>
        <v>6</v>
      </c>
      <c r="O355" s="54" t="n">
        <f aca="false">IFERROR(G355-F355,"")</f>
        <v>1</v>
      </c>
      <c r="P355" s="56" t="s">
        <v>5445</v>
      </c>
      <c r="Q355" s="56" t="s">
        <v>4226</v>
      </c>
      <c r="R355" s="56" t="s">
        <v>4124</v>
      </c>
      <c r="S355" s="55" t="str">
        <f aca="false">IF(O355&lt;=0,"On Time","Delayed")</f>
        <v>Delayed</v>
      </c>
      <c r="T355" s="55" t="n">
        <f aca="false">IF(H355=0,0,ROUND(I355/H355*100,2))</f>
        <v>81.82</v>
      </c>
      <c r="U355" s="55" t="str">
        <f aca="false">TEXT(E355,"yyyy-mm")</f>
        <v>2024-06</v>
      </c>
    </row>
    <row r="356" customFormat="false" ht="15" hidden="false" customHeight="true" outlineLevel="0" collapsed="false">
      <c r="A356" s="52" t="s">
        <v>5446</v>
      </c>
      <c r="B356" s="52" t="s">
        <v>4483</v>
      </c>
      <c r="C356" s="52" t="s">
        <v>1854</v>
      </c>
      <c r="D356" s="52" t="s">
        <v>3784</v>
      </c>
      <c r="E356" s="52" t="s">
        <v>2039</v>
      </c>
      <c r="F356" s="52" t="s">
        <v>1567</v>
      </c>
      <c r="G356" s="52" t="s">
        <v>1626</v>
      </c>
      <c r="H356" s="52" t="n">
        <v>4130</v>
      </c>
      <c r="I356" s="52" t="n">
        <v>1802</v>
      </c>
      <c r="J356" s="52" t="n">
        <v>17.52</v>
      </c>
      <c r="K356" s="54" t="n">
        <f aca="false">ROUND(H356*J356,2)</f>
        <v>72357.6</v>
      </c>
      <c r="L356" s="52" t="s">
        <v>4055</v>
      </c>
      <c r="M356" s="52" t="s">
        <v>4056</v>
      </c>
      <c r="N356" s="54" t="n">
        <f aca="false">IFERROR(G356-E356,"")</f>
        <v>28</v>
      </c>
      <c r="O356" s="54" t="n">
        <f aca="false">IFERROR(G356-F356,"")</f>
        <v>2</v>
      </c>
      <c r="P356" s="52" t="s">
        <v>5447</v>
      </c>
      <c r="Q356" s="52" t="s">
        <v>4093</v>
      </c>
      <c r="R356" s="52" t="s">
        <v>4087</v>
      </c>
      <c r="S356" s="55" t="str">
        <f aca="false">IF(O356&lt;=0,"On Time","Delayed")</f>
        <v>Delayed</v>
      </c>
      <c r="T356" s="55" t="n">
        <f aca="false">IF(H356=0,0,ROUND(I356/H356*100,2))</f>
        <v>43.63</v>
      </c>
      <c r="U356" s="55" t="str">
        <f aca="false">TEXT(E356,"yyyy-mm")</f>
        <v>2022-12</v>
      </c>
    </row>
    <row r="357" customFormat="false" ht="15" hidden="false" customHeight="true" outlineLevel="0" collapsed="false">
      <c r="A357" s="56" t="s">
        <v>5448</v>
      </c>
      <c r="B357" s="56" t="s">
        <v>5449</v>
      </c>
      <c r="C357" s="56" t="s">
        <v>3532</v>
      </c>
      <c r="D357" s="56" t="s">
        <v>5450</v>
      </c>
      <c r="E357" s="56" t="s">
        <v>3089</v>
      </c>
      <c r="F357" s="56" t="s">
        <v>2587</v>
      </c>
      <c r="G357" s="56" t="s">
        <v>578</v>
      </c>
      <c r="H357" s="56" t="n">
        <v>864</v>
      </c>
      <c r="I357" s="56" t="n">
        <v>864</v>
      </c>
      <c r="J357" s="56" t="n">
        <v>120.02</v>
      </c>
      <c r="K357" s="54" t="n">
        <f aca="false">ROUND(H357*J357,2)</f>
        <v>103697.28</v>
      </c>
      <c r="L357" s="56" t="s">
        <v>4067</v>
      </c>
      <c r="M357" s="56" t="s">
        <v>4056</v>
      </c>
      <c r="N357" s="54" t="n">
        <f aca="false">IFERROR(G357-E357,"")</f>
        <v>34</v>
      </c>
      <c r="O357" s="54" t="n">
        <f aca="false">IFERROR(G357-F357,"")</f>
        <v>-3</v>
      </c>
      <c r="P357" s="56" t="s">
        <v>5451</v>
      </c>
      <c r="Q357" s="56" t="s">
        <v>4086</v>
      </c>
      <c r="R357" s="56" t="s">
        <v>4087</v>
      </c>
      <c r="S357" s="55" t="str">
        <f aca="false">IF(O357&lt;=0,"On Time","Delayed")</f>
        <v>On Time</v>
      </c>
      <c r="T357" s="55" t="n">
        <f aca="false">IF(H357=0,0,ROUND(I357/H357*100,2))</f>
        <v>100</v>
      </c>
      <c r="U357" s="55" t="str">
        <f aca="false">TEXT(E357,"yyyy-mm")</f>
        <v>2023-01</v>
      </c>
    </row>
    <row r="358" customFormat="false" ht="15" hidden="false" customHeight="true" outlineLevel="0" collapsed="false">
      <c r="A358" s="52" t="s">
        <v>5452</v>
      </c>
      <c r="B358" s="52" t="s">
        <v>5453</v>
      </c>
      <c r="C358" s="52" t="s">
        <v>344</v>
      </c>
      <c r="D358" s="52" t="s">
        <v>3933</v>
      </c>
      <c r="E358" s="52" t="s">
        <v>5454</v>
      </c>
      <c r="F358" s="52" t="s">
        <v>5455</v>
      </c>
      <c r="G358" s="52" t="s">
        <v>3550</v>
      </c>
      <c r="H358" s="52" t="n">
        <v>2278</v>
      </c>
      <c r="I358" s="52" t="n">
        <v>2278</v>
      </c>
      <c r="J358" s="52" t="n">
        <v>66.77</v>
      </c>
      <c r="K358" s="54" t="n">
        <f aca="false">ROUND(H358*J358,2)</f>
        <v>152102.06</v>
      </c>
      <c r="L358" s="52" t="s">
        <v>4067</v>
      </c>
      <c r="M358" s="52" t="s">
        <v>4081</v>
      </c>
      <c r="N358" s="54" t="n">
        <f aca="false">IFERROR(G358-E358,"")</f>
        <v>29</v>
      </c>
      <c r="O358" s="54" t="n">
        <f aca="false">IFERROR(G358-F358,"")</f>
        <v>-2</v>
      </c>
      <c r="P358" s="52" t="s">
        <v>5456</v>
      </c>
      <c r="Q358" s="52" t="s">
        <v>4169</v>
      </c>
      <c r="R358" s="52" t="s">
        <v>4070</v>
      </c>
      <c r="S358" s="55" t="str">
        <f aca="false">IF(O358&lt;=0,"On Time","Delayed")</f>
        <v>On Time</v>
      </c>
      <c r="T358" s="55" t="n">
        <f aca="false">IF(H358=0,0,ROUND(I358/H358*100,2))</f>
        <v>100</v>
      </c>
      <c r="U358" s="55" t="str">
        <f aca="false">TEXT(E358,"yyyy-mm")</f>
        <v>2023-05</v>
      </c>
    </row>
    <row r="359" customFormat="false" ht="15" hidden="false" customHeight="true" outlineLevel="0" collapsed="false">
      <c r="A359" s="56" t="s">
        <v>5457</v>
      </c>
      <c r="B359" s="56" t="s">
        <v>5458</v>
      </c>
      <c r="C359" s="56" t="s">
        <v>2831</v>
      </c>
      <c r="D359" s="56" t="s">
        <v>5459</v>
      </c>
      <c r="E359" s="56" t="s">
        <v>633</v>
      </c>
      <c r="F359" s="56" t="s">
        <v>5258</v>
      </c>
      <c r="G359" s="56" t="s">
        <v>3584</v>
      </c>
      <c r="H359" s="56" t="n">
        <v>1030</v>
      </c>
      <c r="I359" s="56" t="n">
        <v>1030</v>
      </c>
      <c r="J359" s="56" t="n">
        <v>372</v>
      </c>
      <c r="K359" s="54" t="n">
        <f aca="false">ROUND(H359*J359,2)</f>
        <v>383160</v>
      </c>
      <c r="L359" s="56" t="s">
        <v>4061</v>
      </c>
      <c r="M359" s="56" t="s">
        <v>4056</v>
      </c>
      <c r="N359" s="54" t="n">
        <f aca="false">IFERROR(G359-E359,"")</f>
        <v>60</v>
      </c>
      <c r="O359" s="54" t="n">
        <f aca="false">IFERROR(G359-F359,"")</f>
        <v>9</v>
      </c>
      <c r="P359" s="56" t="s">
        <v>5460</v>
      </c>
      <c r="Q359" s="56" t="s">
        <v>4185</v>
      </c>
      <c r="R359" s="56" t="s">
        <v>4081</v>
      </c>
      <c r="S359" s="55" t="str">
        <f aca="false">IF(O359&lt;=0,"On Time","Delayed")</f>
        <v>Delayed</v>
      </c>
      <c r="T359" s="55" t="n">
        <f aca="false">IF(H359=0,0,ROUND(I359/H359*100,2))</f>
        <v>100</v>
      </c>
      <c r="U359" s="55" t="str">
        <f aca="false">TEXT(E359,"yyyy-mm")</f>
        <v>2023-03</v>
      </c>
    </row>
    <row r="360" customFormat="false" ht="15" hidden="false" customHeight="true" outlineLevel="0" collapsed="false">
      <c r="A360" s="52" t="s">
        <v>5461</v>
      </c>
      <c r="B360" s="52" t="s">
        <v>5462</v>
      </c>
      <c r="C360" s="52" t="s">
        <v>5463</v>
      </c>
      <c r="D360" s="52" t="s">
        <v>3122</v>
      </c>
      <c r="E360" s="52" t="s">
        <v>2773</v>
      </c>
      <c r="F360" s="52" t="s">
        <v>1097</v>
      </c>
      <c r="G360" s="52" t="s">
        <v>1097</v>
      </c>
      <c r="H360" s="52" t="n">
        <v>4892</v>
      </c>
      <c r="I360" s="52" t="n">
        <v>4892</v>
      </c>
      <c r="J360" s="52" t="n">
        <v>399.97</v>
      </c>
      <c r="K360" s="54" t="n">
        <f aca="false">ROUND(H360*J360,2)</f>
        <v>1956653.24</v>
      </c>
      <c r="L360" s="52" t="s">
        <v>4084</v>
      </c>
      <c r="M360" s="52" t="s">
        <v>4062</v>
      </c>
      <c r="N360" s="54" t="n">
        <f aca="false">IFERROR(G360-E360,"")</f>
        <v>30</v>
      </c>
      <c r="O360" s="54" t="n">
        <f aca="false">IFERROR(G360-F360,"")</f>
        <v>0</v>
      </c>
      <c r="P360" s="52" t="s">
        <v>5464</v>
      </c>
      <c r="Q360" s="52" t="s">
        <v>4132</v>
      </c>
      <c r="R360" s="52" t="s">
        <v>4087</v>
      </c>
      <c r="S360" s="55" t="str">
        <f aca="false">IF(O360&lt;=0,"On Time","Delayed")</f>
        <v>On Time</v>
      </c>
      <c r="T360" s="55" t="n">
        <f aca="false">IF(H360=0,0,ROUND(I360/H360*100,2))</f>
        <v>100</v>
      </c>
      <c r="U360" s="55" t="str">
        <f aca="false">TEXT(E360,"yyyy-mm")</f>
        <v>2023-12</v>
      </c>
    </row>
    <row r="361" customFormat="false" ht="15" hidden="false" customHeight="true" outlineLevel="0" collapsed="false">
      <c r="A361" s="56" t="s">
        <v>5465</v>
      </c>
      <c r="B361" s="56" t="s">
        <v>5466</v>
      </c>
      <c r="C361" s="56" t="s">
        <v>3381</v>
      </c>
      <c r="D361" s="56" t="s">
        <v>591</v>
      </c>
      <c r="E361" s="56" t="s">
        <v>1582</v>
      </c>
      <c r="F361" s="56" t="s">
        <v>4216</v>
      </c>
      <c r="G361" s="56" t="s">
        <v>2832</v>
      </c>
      <c r="H361" s="56" t="n">
        <v>3448</v>
      </c>
      <c r="I361" s="56" t="n">
        <v>3448</v>
      </c>
      <c r="J361" s="56" t="n">
        <v>599.98</v>
      </c>
      <c r="K361" s="54" t="n">
        <f aca="false">ROUND(H361*J361,2)</f>
        <v>2068731.04</v>
      </c>
      <c r="L361" s="56" t="s">
        <v>4084</v>
      </c>
      <c r="M361" s="56" t="s">
        <v>4078</v>
      </c>
      <c r="N361" s="54" t="n">
        <f aca="false">IFERROR(G361-E361,"")</f>
        <v>30</v>
      </c>
      <c r="O361" s="54" t="n">
        <f aca="false">IFERROR(G361-F361,"")</f>
        <v>11</v>
      </c>
      <c r="P361" s="56" t="s">
        <v>5467</v>
      </c>
      <c r="Q361" s="56" t="s">
        <v>4058</v>
      </c>
      <c r="R361" s="56" t="s">
        <v>4124</v>
      </c>
      <c r="S361" s="55" t="str">
        <f aca="false">IF(O361&lt;=0,"On Time","Delayed")</f>
        <v>Delayed</v>
      </c>
      <c r="T361" s="55" t="n">
        <f aca="false">IF(H361=0,0,ROUND(I361/H361*100,2))</f>
        <v>100</v>
      </c>
      <c r="U361" s="55" t="str">
        <f aca="false">TEXT(E361,"yyyy-mm")</f>
        <v>2024-02</v>
      </c>
    </row>
    <row r="362" customFormat="false" ht="15" hidden="false" customHeight="true" outlineLevel="0" collapsed="false">
      <c r="A362" s="52" t="s">
        <v>5468</v>
      </c>
      <c r="B362" s="52" t="s">
        <v>5052</v>
      </c>
      <c r="C362" s="52" t="s">
        <v>2760</v>
      </c>
      <c r="D362" s="52" t="s">
        <v>5469</v>
      </c>
      <c r="E362" s="52" t="s">
        <v>2268</v>
      </c>
      <c r="F362" s="52" t="s">
        <v>4507</v>
      </c>
      <c r="G362" s="52" t="s">
        <v>1340</v>
      </c>
      <c r="H362" s="52" t="n">
        <v>4647</v>
      </c>
      <c r="I362" s="52" t="n">
        <v>4647</v>
      </c>
      <c r="J362" s="52" t="n">
        <v>218.27</v>
      </c>
      <c r="K362" s="54" t="n">
        <f aca="false">ROUND(H362*J362,2)</f>
        <v>1014300.69</v>
      </c>
      <c r="L362" s="52" t="s">
        <v>4073</v>
      </c>
      <c r="M362" s="52" t="s">
        <v>4081</v>
      </c>
      <c r="N362" s="54" t="n">
        <f aca="false">IFERROR(G362-E362,"")</f>
        <v>50</v>
      </c>
      <c r="O362" s="54" t="n">
        <f aca="false">IFERROR(G362-F362,"")</f>
        <v>6</v>
      </c>
      <c r="P362" s="52" t="s">
        <v>5470</v>
      </c>
      <c r="Q362" s="52" t="s">
        <v>4269</v>
      </c>
      <c r="R362" s="52" t="s">
        <v>4081</v>
      </c>
      <c r="S362" s="55" t="str">
        <f aca="false">IF(O362&lt;=0,"On Time","Delayed")</f>
        <v>Delayed</v>
      </c>
      <c r="T362" s="55" t="n">
        <f aca="false">IF(H362=0,0,ROUND(I362/H362*100,2))</f>
        <v>100</v>
      </c>
      <c r="U362" s="55" t="str">
        <f aca="false">TEXT(E362,"yyyy-mm")</f>
        <v>2022-06</v>
      </c>
    </row>
    <row r="363" customFormat="false" ht="15" hidden="false" customHeight="true" outlineLevel="0" collapsed="false">
      <c r="A363" s="56" t="s">
        <v>5471</v>
      </c>
      <c r="B363" s="56" t="s">
        <v>5413</v>
      </c>
      <c r="C363" s="56" t="s">
        <v>2835</v>
      </c>
      <c r="D363" s="56" t="s">
        <v>2695</v>
      </c>
      <c r="E363" s="56" t="s">
        <v>3754</v>
      </c>
      <c r="F363" s="56" t="s">
        <v>5129</v>
      </c>
      <c r="G363" s="56" t="s">
        <v>1767</v>
      </c>
      <c r="H363" s="56" t="n">
        <v>3017</v>
      </c>
      <c r="I363" s="56" t="n">
        <v>3017</v>
      </c>
      <c r="J363" s="56" t="n">
        <v>19.21</v>
      </c>
      <c r="K363" s="54" t="n">
        <f aca="false">ROUND(H363*J363,2)</f>
        <v>57956.57</v>
      </c>
      <c r="L363" s="56" t="s">
        <v>4073</v>
      </c>
      <c r="M363" s="56" t="s">
        <v>4062</v>
      </c>
      <c r="N363" s="54" t="n">
        <f aca="false">IFERROR(G363-E363,"")</f>
        <v>45</v>
      </c>
      <c r="O363" s="54" t="n">
        <f aca="false">IFERROR(G363-F363,"")</f>
        <v>10</v>
      </c>
      <c r="P363" s="56" t="s">
        <v>5472</v>
      </c>
      <c r="Q363" s="56" t="s">
        <v>4058</v>
      </c>
      <c r="R363" s="56" t="s">
        <v>4124</v>
      </c>
      <c r="S363" s="55" t="str">
        <f aca="false">IF(O363&lt;=0,"On Time","Delayed")</f>
        <v>Delayed</v>
      </c>
      <c r="T363" s="55" t="n">
        <f aca="false">IF(H363=0,0,ROUND(I363/H363*100,2))</f>
        <v>100</v>
      </c>
      <c r="U363" s="55" t="str">
        <f aca="false">TEXT(E363,"yyyy-mm")</f>
        <v>2022-12</v>
      </c>
    </row>
    <row r="364" customFormat="false" ht="15" hidden="false" customHeight="true" outlineLevel="0" collapsed="false">
      <c r="A364" s="52" t="s">
        <v>5473</v>
      </c>
      <c r="B364" s="52" t="s">
        <v>5474</v>
      </c>
      <c r="C364" s="52" t="s">
        <v>3186</v>
      </c>
      <c r="D364" s="52" t="s">
        <v>1264</v>
      </c>
      <c r="E364" s="52" t="s">
        <v>5475</v>
      </c>
      <c r="F364" s="52" t="s">
        <v>1911</v>
      </c>
      <c r="G364" s="52" t="s">
        <v>830</v>
      </c>
      <c r="H364" s="52" t="n">
        <v>2155</v>
      </c>
      <c r="I364" s="52" t="n">
        <v>2155</v>
      </c>
      <c r="J364" s="52" t="n">
        <v>408.95</v>
      </c>
      <c r="K364" s="54" t="n">
        <f aca="false">ROUND(H364*J364,2)</f>
        <v>881287.25</v>
      </c>
      <c r="L364" s="52" t="s">
        <v>4055</v>
      </c>
      <c r="M364" s="52" t="s">
        <v>4081</v>
      </c>
      <c r="N364" s="54" t="n">
        <f aca="false">IFERROR(G364-E364,"")</f>
        <v>30</v>
      </c>
      <c r="O364" s="54" t="n">
        <f aca="false">IFERROR(G364-F364,"")</f>
        <v>7</v>
      </c>
      <c r="P364" s="52" t="s">
        <v>5476</v>
      </c>
      <c r="Q364" s="52" t="s">
        <v>4164</v>
      </c>
      <c r="R364" s="52" t="s">
        <v>4087</v>
      </c>
      <c r="S364" s="55" t="str">
        <f aca="false">IF(O364&lt;=0,"On Time","Delayed")</f>
        <v>Delayed</v>
      </c>
      <c r="T364" s="55" t="n">
        <f aca="false">IF(H364=0,0,ROUND(I364/H364*100,2))</f>
        <v>100</v>
      </c>
      <c r="U364" s="55" t="str">
        <f aca="false">TEXT(E364,"yyyy-mm")</f>
        <v>2022-11</v>
      </c>
    </row>
    <row r="365" customFormat="false" ht="15" hidden="false" customHeight="true" outlineLevel="0" collapsed="false">
      <c r="A365" s="56" t="s">
        <v>5477</v>
      </c>
      <c r="B365" s="56" t="s">
        <v>4233</v>
      </c>
      <c r="C365" s="56" t="s">
        <v>1714</v>
      </c>
      <c r="D365" s="56" t="s">
        <v>3060</v>
      </c>
      <c r="E365" s="56" t="s">
        <v>1015</v>
      </c>
      <c r="F365" s="56" t="s">
        <v>5478</v>
      </c>
      <c r="G365" s="56" t="s">
        <v>974</v>
      </c>
      <c r="H365" s="56" t="n">
        <v>4723</v>
      </c>
      <c r="I365" s="56" t="n">
        <v>1050</v>
      </c>
      <c r="J365" s="56" t="n">
        <v>518.05</v>
      </c>
      <c r="K365" s="54" t="n">
        <f aca="false">ROUND(H365*J365,2)</f>
        <v>2446750.15</v>
      </c>
      <c r="L365" s="56" t="s">
        <v>4055</v>
      </c>
      <c r="M365" s="56" t="s">
        <v>4081</v>
      </c>
      <c r="N365" s="54" t="n">
        <f aca="false">IFERROR(G365-E365,"")</f>
        <v>13</v>
      </c>
      <c r="O365" s="54" t="n">
        <f aca="false">IFERROR(G365-F365,"")</f>
        <v>8</v>
      </c>
      <c r="P365" s="56" t="s">
        <v>5479</v>
      </c>
      <c r="Q365" s="56" t="s">
        <v>4231</v>
      </c>
      <c r="R365" s="56" t="s">
        <v>4087</v>
      </c>
      <c r="S365" s="55" t="str">
        <f aca="false">IF(O365&lt;=0,"On Time","Delayed")</f>
        <v>Delayed</v>
      </c>
      <c r="T365" s="55" t="n">
        <f aca="false">IF(H365=0,0,ROUND(I365/H365*100,2))</f>
        <v>22.23</v>
      </c>
      <c r="U365" s="55" t="str">
        <f aca="false">TEXT(E365,"yyyy-mm")</f>
        <v>2024-12</v>
      </c>
    </row>
    <row r="366" customFormat="false" ht="15" hidden="false" customHeight="true" outlineLevel="0" collapsed="false">
      <c r="A366" s="52" t="s">
        <v>5480</v>
      </c>
      <c r="B366" s="52" t="s">
        <v>5402</v>
      </c>
      <c r="C366" s="52" t="s">
        <v>5463</v>
      </c>
      <c r="D366" s="52" t="s">
        <v>1402</v>
      </c>
      <c r="E366" s="52" t="s">
        <v>5313</v>
      </c>
      <c r="F366" s="52" t="s">
        <v>5481</v>
      </c>
      <c r="G366" s="52" t="s">
        <v>558</v>
      </c>
      <c r="H366" s="52" t="n">
        <v>1695</v>
      </c>
      <c r="I366" s="52" t="n">
        <v>936</v>
      </c>
      <c r="J366" s="52" t="n">
        <v>298.5</v>
      </c>
      <c r="K366" s="54" t="n">
        <f aca="false">ROUND(H366*J366,2)</f>
        <v>505957.5</v>
      </c>
      <c r="L366" s="52" t="s">
        <v>4055</v>
      </c>
      <c r="M366" s="52" t="s">
        <v>4081</v>
      </c>
      <c r="N366" s="54" t="n">
        <f aca="false">IFERROR(G366-E366,"")</f>
        <v>63</v>
      </c>
      <c r="O366" s="54" t="n">
        <f aca="false">IFERROR(G366-F366,"")</f>
        <v>14</v>
      </c>
      <c r="P366" s="52" t="s">
        <v>5482</v>
      </c>
      <c r="Q366" s="52" t="s">
        <v>4109</v>
      </c>
      <c r="R366" s="52" t="s">
        <v>4087</v>
      </c>
      <c r="S366" s="55" t="str">
        <f aca="false">IF(O366&lt;=0,"On Time","Delayed")</f>
        <v>Delayed</v>
      </c>
      <c r="T366" s="55" t="n">
        <f aca="false">IF(H366=0,0,ROUND(I366/H366*100,2))</f>
        <v>55.22</v>
      </c>
      <c r="U366" s="55" t="str">
        <f aca="false">TEXT(E366,"yyyy-mm")</f>
        <v>2022-01</v>
      </c>
    </row>
    <row r="367" customFormat="false" ht="15" hidden="false" customHeight="true" outlineLevel="0" collapsed="false">
      <c r="A367" s="56" t="s">
        <v>5483</v>
      </c>
      <c r="B367" s="56" t="s">
        <v>5484</v>
      </c>
      <c r="C367" s="56" t="s">
        <v>5485</v>
      </c>
      <c r="D367" s="56" t="s">
        <v>5486</v>
      </c>
      <c r="E367" s="56" t="s">
        <v>4021</v>
      </c>
      <c r="F367" s="56" t="s">
        <v>2658</v>
      </c>
      <c r="G367" s="56" t="s">
        <v>1778</v>
      </c>
      <c r="H367" s="56" t="n">
        <v>252</v>
      </c>
      <c r="I367" s="56" t="n">
        <v>160</v>
      </c>
      <c r="J367" s="56" t="n">
        <v>386.03</v>
      </c>
      <c r="K367" s="54" t="n">
        <f aca="false">ROUND(H367*J367,2)</f>
        <v>97279.56</v>
      </c>
      <c r="L367" s="56" t="s">
        <v>4061</v>
      </c>
      <c r="M367" s="56" t="s">
        <v>4081</v>
      </c>
      <c r="N367" s="54" t="n">
        <f aca="false">IFERROR(G367-E367,"")</f>
        <v>62</v>
      </c>
      <c r="O367" s="54" t="n">
        <f aca="false">IFERROR(G367-F367,"")</f>
        <v>9</v>
      </c>
      <c r="P367" s="56" t="s">
        <v>5487</v>
      </c>
      <c r="Q367" s="56" t="s">
        <v>4242</v>
      </c>
      <c r="R367" s="56" t="s">
        <v>4124</v>
      </c>
      <c r="S367" s="55" t="str">
        <f aca="false">IF(O367&lt;=0,"On Time","Delayed")</f>
        <v>Delayed</v>
      </c>
      <c r="T367" s="55" t="n">
        <f aca="false">IF(H367=0,0,ROUND(I367/H367*100,2))</f>
        <v>63.49</v>
      </c>
      <c r="U367" s="55" t="str">
        <f aca="false">TEXT(E367,"yyyy-mm")</f>
        <v>2024-08</v>
      </c>
    </row>
    <row r="368" customFormat="false" ht="15" hidden="false" customHeight="true" outlineLevel="0" collapsed="false">
      <c r="A368" s="52" t="s">
        <v>5488</v>
      </c>
      <c r="B368" s="52" t="s">
        <v>5312</v>
      </c>
      <c r="C368" s="52" t="s">
        <v>5489</v>
      </c>
      <c r="D368" s="52" t="s">
        <v>5490</v>
      </c>
      <c r="E368" s="52" t="s">
        <v>2915</v>
      </c>
      <c r="F368" s="52" t="s">
        <v>1616</v>
      </c>
      <c r="G368" s="52" t="s">
        <v>2906</v>
      </c>
      <c r="H368" s="52" t="n">
        <v>2790</v>
      </c>
      <c r="I368" s="52" t="n">
        <v>2055</v>
      </c>
      <c r="J368" s="52" t="n">
        <v>529.88</v>
      </c>
      <c r="K368" s="54" t="n">
        <f aca="false">ROUND(H368*J368,2)</f>
        <v>1478365.2</v>
      </c>
      <c r="L368" s="52" t="s">
        <v>4067</v>
      </c>
      <c r="M368" s="52" t="s">
        <v>4062</v>
      </c>
      <c r="N368" s="54" t="n">
        <f aca="false">IFERROR(G368-E368,"")</f>
        <v>13</v>
      </c>
      <c r="O368" s="54" t="n">
        <f aca="false">IFERROR(G368-F368,"")</f>
        <v>8</v>
      </c>
      <c r="P368" s="52" t="s">
        <v>5491</v>
      </c>
      <c r="Q368" s="52" t="s">
        <v>4064</v>
      </c>
      <c r="R368" s="52" t="s">
        <v>4124</v>
      </c>
      <c r="S368" s="55" t="str">
        <f aca="false">IF(O368&lt;=0,"On Time","Delayed")</f>
        <v>Delayed</v>
      </c>
      <c r="T368" s="55" t="n">
        <f aca="false">IF(H368=0,0,ROUND(I368/H368*100,2))</f>
        <v>73.66</v>
      </c>
      <c r="U368" s="55" t="str">
        <f aca="false">TEXT(E368,"yyyy-mm")</f>
        <v>2024-07</v>
      </c>
    </row>
    <row r="369" customFormat="false" ht="15" hidden="false" customHeight="true" outlineLevel="0" collapsed="false">
      <c r="A369" s="56" t="s">
        <v>5492</v>
      </c>
      <c r="B369" s="56" t="s">
        <v>5052</v>
      </c>
      <c r="C369" s="56" t="s">
        <v>4669</v>
      </c>
      <c r="D369" s="56" t="s">
        <v>2822</v>
      </c>
      <c r="E369" s="56" t="s">
        <v>3922</v>
      </c>
      <c r="F369" s="56" t="s">
        <v>3794</v>
      </c>
      <c r="G369" s="56" t="s">
        <v>3213</v>
      </c>
      <c r="H369" s="56" t="n">
        <v>3675</v>
      </c>
      <c r="I369" s="56" t="n">
        <v>3675</v>
      </c>
      <c r="J369" s="56" t="n">
        <v>593.12</v>
      </c>
      <c r="K369" s="54" t="n">
        <f aca="false">ROUND(H369*J369,2)</f>
        <v>2179716</v>
      </c>
      <c r="L369" s="56" t="s">
        <v>4084</v>
      </c>
      <c r="M369" s="56" t="s">
        <v>332</v>
      </c>
      <c r="N369" s="54" t="n">
        <f aca="false">IFERROR(G369-E369,"")</f>
        <v>65</v>
      </c>
      <c r="O369" s="54" t="n">
        <f aca="false">IFERROR(G369-F369,"")</f>
        <v>6</v>
      </c>
      <c r="P369" s="56" t="s">
        <v>5493</v>
      </c>
      <c r="Q369" s="56" t="s">
        <v>4093</v>
      </c>
      <c r="R369" s="56" t="s">
        <v>4070</v>
      </c>
      <c r="S369" s="55" t="str">
        <f aca="false">IF(O369&lt;=0,"On Time","Delayed")</f>
        <v>Delayed</v>
      </c>
      <c r="T369" s="55" t="n">
        <f aca="false">IF(H369=0,0,ROUND(I369/H369*100,2))</f>
        <v>100</v>
      </c>
      <c r="U369" s="55" t="str">
        <f aca="false">TEXT(E369,"yyyy-mm")</f>
        <v>2022-08</v>
      </c>
    </row>
    <row r="370" customFormat="false" ht="15" hidden="false" customHeight="true" outlineLevel="0" collapsed="false">
      <c r="A370" s="52" t="s">
        <v>5494</v>
      </c>
      <c r="B370" s="52" t="s">
        <v>5495</v>
      </c>
      <c r="C370" s="52" t="s">
        <v>4272</v>
      </c>
      <c r="D370" s="52" t="s">
        <v>5496</v>
      </c>
      <c r="E370" s="52" t="s">
        <v>521</v>
      </c>
      <c r="F370" s="52" t="s">
        <v>1181</v>
      </c>
      <c r="G370" s="52" t="s">
        <v>4929</v>
      </c>
      <c r="H370" s="52" t="n">
        <v>2600</v>
      </c>
      <c r="I370" s="52" t="n">
        <v>2600</v>
      </c>
      <c r="J370" s="52" t="n">
        <v>465.31</v>
      </c>
      <c r="K370" s="54" t="n">
        <f aca="false">ROUND(H370*J370,2)</f>
        <v>1209806</v>
      </c>
      <c r="L370" s="52" t="s">
        <v>4073</v>
      </c>
      <c r="M370" s="52" t="s">
        <v>4062</v>
      </c>
      <c r="N370" s="54" t="n">
        <f aca="false">IFERROR(G370-E370,"")</f>
        <v>58</v>
      </c>
      <c r="O370" s="54" t="n">
        <f aca="false">IFERROR(G370-F370,"")</f>
        <v>8</v>
      </c>
      <c r="P370" s="52" t="s">
        <v>5497</v>
      </c>
      <c r="Q370" s="52" t="s">
        <v>4154</v>
      </c>
      <c r="R370" s="52" t="s">
        <v>100</v>
      </c>
      <c r="S370" s="55" t="str">
        <f aca="false">IF(O370&lt;=0,"On Time","Delayed")</f>
        <v>Delayed</v>
      </c>
      <c r="T370" s="55" t="n">
        <f aca="false">IF(H370=0,0,ROUND(I370/H370*100,2))</f>
        <v>100</v>
      </c>
      <c r="U370" s="55" t="str">
        <f aca="false">TEXT(E370,"yyyy-mm")</f>
        <v>2023-10</v>
      </c>
    </row>
    <row r="371" customFormat="false" ht="15" hidden="false" customHeight="true" outlineLevel="0" collapsed="false">
      <c r="A371" s="56" t="s">
        <v>5498</v>
      </c>
      <c r="B371" s="56" t="s">
        <v>5499</v>
      </c>
      <c r="C371" s="56" t="s">
        <v>929</v>
      </c>
      <c r="D371" s="56" t="s">
        <v>2161</v>
      </c>
      <c r="E371" s="56" t="s">
        <v>1856</v>
      </c>
      <c r="F371" s="56" t="s">
        <v>792</v>
      </c>
      <c r="G371" s="56" t="s">
        <v>2257</v>
      </c>
      <c r="H371" s="56" t="n">
        <v>1439</v>
      </c>
      <c r="I371" s="56" t="n">
        <v>1439</v>
      </c>
      <c r="J371" s="56" t="n">
        <v>116.23</v>
      </c>
      <c r="K371" s="54" t="n">
        <f aca="false">ROUND(H371*J371,2)</f>
        <v>167254.97</v>
      </c>
      <c r="L371" s="56" t="s">
        <v>4055</v>
      </c>
      <c r="M371" s="56" t="s">
        <v>4062</v>
      </c>
      <c r="N371" s="54" t="n">
        <f aca="false">IFERROR(G371-E371,"")</f>
        <v>19</v>
      </c>
      <c r="O371" s="54" t="n">
        <f aca="false">IFERROR(G371-F371,"")</f>
        <v>2</v>
      </c>
      <c r="P371" s="56" t="s">
        <v>5500</v>
      </c>
      <c r="Q371" s="56" t="s">
        <v>4075</v>
      </c>
      <c r="R371" s="56" t="s">
        <v>100</v>
      </c>
      <c r="S371" s="55" t="str">
        <f aca="false">IF(O371&lt;=0,"On Time","Delayed")</f>
        <v>Delayed</v>
      </c>
      <c r="T371" s="55" t="n">
        <f aca="false">IF(H371=0,0,ROUND(I371/H371*100,2))</f>
        <v>100</v>
      </c>
      <c r="U371" s="55" t="str">
        <f aca="false">TEXT(E371,"yyyy-mm")</f>
        <v>2024-04</v>
      </c>
    </row>
    <row r="372" customFormat="false" ht="15" hidden="false" customHeight="true" outlineLevel="0" collapsed="false">
      <c r="A372" s="52" t="s">
        <v>5501</v>
      </c>
      <c r="B372" s="52" t="s">
        <v>5502</v>
      </c>
      <c r="C372" s="52" t="s">
        <v>3799</v>
      </c>
      <c r="D372" s="52" t="s">
        <v>4806</v>
      </c>
      <c r="E372" s="52" t="s">
        <v>3661</v>
      </c>
      <c r="F372" s="52" t="s">
        <v>1478</v>
      </c>
      <c r="G372" s="52" t="s">
        <v>564</v>
      </c>
      <c r="H372" s="52" t="n">
        <v>451</v>
      </c>
      <c r="I372" s="52" t="n">
        <v>451</v>
      </c>
      <c r="J372" s="52" t="n">
        <v>518.42</v>
      </c>
      <c r="K372" s="54" t="n">
        <f aca="false">ROUND(H372*J372,2)</f>
        <v>233807.42</v>
      </c>
      <c r="L372" s="52" t="s">
        <v>4067</v>
      </c>
      <c r="M372" s="52" t="s">
        <v>4056</v>
      </c>
      <c r="N372" s="54" t="n">
        <f aca="false">IFERROR(G372-E372,"")</f>
        <v>37</v>
      </c>
      <c r="O372" s="54" t="n">
        <f aca="false">IFERROR(G372-F372,"")</f>
        <v>-2</v>
      </c>
      <c r="P372" s="52" t="s">
        <v>5503</v>
      </c>
      <c r="Q372" s="52" t="s">
        <v>4064</v>
      </c>
      <c r="R372" s="52" t="s">
        <v>4124</v>
      </c>
      <c r="S372" s="55" t="str">
        <f aca="false">IF(O372&lt;=0,"On Time","Delayed")</f>
        <v>On Time</v>
      </c>
      <c r="T372" s="55" t="n">
        <f aca="false">IF(H372=0,0,ROUND(I372/H372*100,2))</f>
        <v>100</v>
      </c>
      <c r="U372" s="55" t="str">
        <f aca="false">TEXT(E372,"yyyy-mm")</f>
        <v>2022-06</v>
      </c>
    </row>
    <row r="373" customFormat="false" ht="15" hidden="false" customHeight="true" outlineLevel="0" collapsed="false">
      <c r="A373" s="56" t="s">
        <v>5504</v>
      </c>
      <c r="B373" s="56" t="s">
        <v>4898</v>
      </c>
      <c r="C373" s="56" t="s">
        <v>5505</v>
      </c>
      <c r="D373" s="56" t="s">
        <v>3147</v>
      </c>
      <c r="E373" s="56" t="s">
        <v>842</v>
      </c>
      <c r="F373" s="56" t="s">
        <v>5097</v>
      </c>
      <c r="G373" s="56" t="s">
        <v>2751</v>
      </c>
      <c r="H373" s="56" t="n">
        <v>2013</v>
      </c>
      <c r="I373" s="56" t="n">
        <v>2013</v>
      </c>
      <c r="J373" s="56" t="n">
        <v>22.42</v>
      </c>
      <c r="K373" s="54" t="n">
        <f aca="false">ROUND(H373*J373,2)</f>
        <v>45131.46</v>
      </c>
      <c r="L373" s="56" t="s">
        <v>4055</v>
      </c>
      <c r="M373" s="56" t="s">
        <v>4081</v>
      </c>
      <c r="N373" s="54" t="n">
        <f aca="false">IFERROR(G373-E373,"")</f>
        <v>41</v>
      </c>
      <c r="O373" s="54" t="n">
        <f aca="false">IFERROR(G373-F373,"")</f>
        <v>13</v>
      </c>
      <c r="P373" s="56" t="s">
        <v>5506</v>
      </c>
      <c r="Q373" s="56" t="s">
        <v>4109</v>
      </c>
      <c r="R373" s="56" t="s">
        <v>100</v>
      </c>
      <c r="S373" s="55" t="str">
        <f aca="false">IF(O373&lt;=0,"On Time","Delayed")</f>
        <v>Delayed</v>
      </c>
      <c r="T373" s="55" t="n">
        <f aca="false">IF(H373=0,0,ROUND(I373/H373*100,2))</f>
        <v>100</v>
      </c>
      <c r="U373" s="55" t="str">
        <f aca="false">TEXT(E373,"yyyy-mm")</f>
        <v>2024-07</v>
      </c>
    </row>
    <row r="374" customFormat="false" ht="15" hidden="false" customHeight="true" outlineLevel="0" collapsed="false">
      <c r="A374" s="52" t="s">
        <v>5507</v>
      </c>
      <c r="B374" s="52" t="s">
        <v>4514</v>
      </c>
      <c r="C374" s="52" t="s">
        <v>5508</v>
      </c>
      <c r="D374" s="52" t="s">
        <v>5509</v>
      </c>
      <c r="E374" s="52" t="s">
        <v>4616</v>
      </c>
      <c r="F374" s="52" t="s">
        <v>2690</v>
      </c>
      <c r="G374" s="52" t="s">
        <v>1105</v>
      </c>
      <c r="H374" s="52" t="n">
        <v>3251</v>
      </c>
      <c r="I374" s="52" t="n">
        <v>3251</v>
      </c>
      <c r="J374" s="52" t="n">
        <v>332.91</v>
      </c>
      <c r="K374" s="54" t="n">
        <f aca="false">ROUND(H374*J374,2)</f>
        <v>1082290.41</v>
      </c>
      <c r="L374" s="52" t="s">
        <v>4061</v>
      </c>
      <c r="M374" s="52" t="s">
        <v>4081</v>
      </c>
      <c r="N374" s="54" t="n">
        <f aca="false">IFERROR(G374-E374,"")</f>
        <v>13</v>
      </c>
      <c r="O374" s="54" t="n">
        <f aca="false">IFERROR(G374-F374,"")</f>
        <v>8</v>
      </c>
      <c r="P374" s="52" t="s">
        <v>5510</v>
      </c>
      <c r="Q374" s="52" t="s">
        <v>4242</v>
      </c>
      <c r="R374" s="52" t="s">
        <v>100</v>
      </c>
      <c r="S374" s="55" t="str">
        <f aca="false">IF(O374&lt;=0,"On Time","Delayed")</f>
        <v>Delayed</v>
      </c>
      <c r="T374" s="55" t="n">
        <f aca="false">IF(H374=0,0,ROUND(I374/H374*100,2))</f>
        <v>100</v>
      </c>
      <c r="U374" s="55" t="str">
        <f aca="false">TEXT(E374,"yyyy-mm")</f>
        <v>2024-06</v>
      </c>
    </row>
    <row r="375" customFormat="false" ht="15" hidden="false" customHeight="true" outlineLevel="0" collapsed="false">
      <c r="A375" s="56" t="s">
        <v>5511</v>
      </c>
      <c r="B375" s="56" t="s">
        <v>5512</v>
      </c>
      <c r="C375" s="56" t="s">
        <v>5513</v>
      </c>
      <c r="D375" s="56" t="s">
        <v>2771</v>
      </c>
      <c r="E375" s="56" t="s">
        <v>4024</v>
      </c>
      <c r="F375" s="56" t="s">
        <v>5514</v>
      </c>
      <c r="G375" s="56" t="s">
        <v>2684</v>
      </c>
      <c r="H375" s="56" t="n">
        <v>160</v>
      </c>
      <c r="I375" s="56" t="n">
        <v>160</v>
      </c>
      <c r="J375" s="56" t="n">
        <v>168.14</v>
      </c>
      <c r="K375" s="54" t="n">
        <f aca="false">ROUND(H375*J375,2)</f>
        <v>26902.4</v>
      </c>
      <c r="L375" s="56" t="s">
        <v>4055</v>
      </c>
      <c r="M375" s="56" t="s">
        <v>332</v>
      </c>
      <c r="N375" s="54" t="n">
        <f aca="false">IFERROR(G375-E375,"")</f>
        <v>34</v>
      </c>
      <c r="O375" s="54" t="n">
        <f aca="false">IFERROR(G375-F375,"")</f>
        <v>4</v>
      </c>
      <c r="P375" s="56" t="s">
        <v>5515</v>
      </c>
      <c r="Q375" s="56" t="s">
        <v>4075</v>
      </c>
      <c r="R375" s="56" t="s">
        <v>4070</v>
      </c>
      <c r="S375" s="55" t="str">
        <f aca="false">IF(O375&lt;=0,"On Time","Delayed")</f>
        <v>Delayed</v>
      </c>
      <c r="T375" s="55" t="n">
        <f aca="false">IF(H375=0,0,ROUND(I375/H375*100,2))</f>
        <v>100</v>
      </c>
      <c r="U375" s="55" t="str">
        <f aca="false">TEXT(E375,"yyyy-mm")</f>
        <v>2023-05</v>
      </c>
    </row>
    <row r="376" customFormat="false" ht="15" hidden="false" customHeight="true" outlineLevel="0" collapsed="false">
      <c r="A376" s="52" t="s">
        <v>5516</v>
      </c>
      <c r="B376" s="52" t="s">
        <v>5517</v>
      </c>
      <c r="C376" s="52" t="s">
        <v>5518</v>
      </c>
      <c r="D376" s="52" t="s">
        <v>3424</v>
      </c>
      <c r="E376" s="52" t="s">
        <v>3220</v>
      </c>
      <c r="F376" s="52" t="s">
        <v>4091</v>
      </c>
      <c r="G376" s="52" t="s">
        <v>1242</v>
      </c>
      <c r="H376" s="52" t="n">
        <v>470</v>
      </c>
      <c r="I376" s="52" t="n">
        <v>88</v>
      </c>
      <c r="J376" s="52" t="n">
        <v>320.06</v>
      </c>
      <c r="K376" s="54" t="n">
        <f aca="false">ROUND(H376*J376,2)</f>
        <v>150428.2</v>
      </c>
      <c r="L376" s="52" t="s">
        <v>4084</v>
      </c>
      <c r="M376" s="52" t="s">
        <v>4056</v>
      </c>
      <c r="N376" s="54" t="n">
        <f aca="false">IFERROR(G376-E376,"")</f>
        <v>21</v>
      </c>
      <c r="O376" s="54" t="n">
        <f aca="false">IFERROR(G376-F376,"")</f>
        <v>6</v>
      </c>
      <c r="P376" s="52" t="s">
        <v>5519</v>
      </c>
      <c r="Q376" s="52" t="s">
        <v>4164</v>
      </c>
      <c r="R376" s="52" t="s">
        <v>4070</v>
      </c>
      <c r="S376" s="55" t="str">
        <f aca="false">IF(O376&lt;=0,"On Time","Delayed")</f>
        <v>Delayed</v>
      </c>
      <c r="T376" s="55" t="n">
        <f aca="false">IF(H376=0,0,ROUND(I376/H376*100,2))</f>
        <v>18.72</v>
      </c>
      <c r="U376" s="55" t="str">
        <f aca="false">TEXT(E376,"yyyy-mm")</f>
        <v>2023-06</v>
      </c>
    </row>
    <row r="377" customFormat="false" ht="15" hidden="false" customHeight="true" outlineLevel="0" collapsed="false">
      <c r="A377" s="56" t="s">
        <v>5520</v>
      </c>
      <c r="B377" s="56" t="s">
        <v>5521</v>
      </c>
      <c r="C377" s="56" t="s">
        <v>3999</v>
      </c>
      <c r="D377" s="56" t="s">
        <v>385</v>
      </c>
      <c r="E377" s="56" t="s">
        <v>513</v>
      </c>
      <c r="F377" s="56" t="s">
        <v>1938</v>
      </c>
      <c r="G377" s="56" t="s">
        <v>5522</v>
      </c>
      <c r="H377" s="56" t="n">
        <v>1270</v>
      </c>
      <c r="I377" s="56" t="n">
        <v>1270</v>
      </c>
      <c r="J377" s="56" t="n">
        <v>48.57</v>
      </c>
      <c r="K377" s="54" t="n">
        <f aca="false">ROUND(H377*J377,2)</f>
        <v>61683.9</v>
      </c>
      <c r="L377" s="56" t="s">
        <v>4061</v>
      </c>
      <c r="M377" s="56" t="s">
        <v>332</v>
      </c>
      <c r="N377" s="54" t="n">
        <f aca="false">IFERROR(G377-E377,"")</f>
        <v>41</v>
      </c>
      <c r="O377" s="54" t="n">
        <f aca="false">IFERROR(G377-F377,"")</f>
        <v>9</v>
      </c>
      <c r="P377" s="56" t="s">
        <v>5523</v>
      </c>
      <c r="Q377" s="56" t="s">
        <v>4093</v>
      </c>
      <c r="R377" s="56" t="s">
        <v>4087</v>
      </c>
      <c r="S377" s="55" t="str">
        <f aca="false">IF(O377&lt;=0,"On Time","Delayed")</f>
        <v>Delayed</v>
      </c>
      <c r="T377" s="55" t="n">
        <f aca="false">IF(H377=0,0,ROUND(I377/H377*100,2))</f>
        <v>100</v>
      </c>
      <c r="U377" s="55" t="str">
        <f aca="false">TEXT(E377,"yyyy-mm")</f>
        <v>2023-08</v>
      </c>
    </row>
    <row r="378" customFormat="false" ht="15" hidden="false" customHeight="true" outlineLevel="0" collapsed="false">
      <c r="A378" s="52" t="s">
        <v>5524</v>
      </c>
      <c r="B378" s="52" t="s">
        <v>5525</v>
      </c>
      <c r="C378" s="52" t="s">
        <v>5526</v>
      </c>
      <c r="D378" s="52" t="s">
        <v>5527</v>
      </c>
      <c r="E378" s="52" t="s">
        <v>1943</v>
      </c>
      <c r="F378" s="52" t="s">
        <v>4246</v>
      </c>
      <c r="G378" s="52" t="s">
        <v>1676</v>
      </c>
      <c r="H378" s="52" t="n">
        <v>3878</v>
      </c>
      <c r="I378" s="52" t="n">
        <v>3878</v>
      </c>
      <c r="J378" s="52" t="n">
        <v>532.64</v>
      </c>
      <c r="K378" s="54" t="n">
        <f aca="false">ROUND(H378*J378,2)</f>
        <v>2065577.92</v>
      </c>
      <c r="L378" s="52" t="s">
        <v>4067</v>
      </c>
      <c r="M378" s="52" t="s">
        <v>4062</v>
      </c>
      <c r="N378" s="54" t="n">
        <f aca="false">IFERROR(G378-E378,"")</f>
        <v>57</v>
      </c>
      <c r="O378" s="54" t="n">
        <f aca="false">IFERROR(G378-F378,"")</f>
        <v>8</v>
      </c>
      <c r="P378" s="52" t="s">
        <v>5528</v>
      </c>
      <c r="Q378" s="52" t="s">
        <v>4164</v>
      </c>
      <c r="R378" s="52" t="s">
        <v>4087</v>
      </c>
      <c r="S378" s="55" t="str">
        <f aca="false">IF(O378&lt;=0,"On Time","Delayed")</f>
        <v>Delayed</v>
      </c>
      <c r="T378" s="55" t="n">
        <f aca="false">IF(H378=0,0,ROUND(I378/H378*100,2))</f>
        <v>100</v>
      </c>
      <c r="U378" s="55" t="str">
        <f aca="false">TEXT(E378,"yyyy-mm")</f>
        <v>2023-04</v>
      </c>
    </row>
    <row r="379" customFormat="false" ht="15" hidden="false" customHeight="true" outlineLevel="0" collapsed="false">
      <c r="A379" s="56" t="s">
        <v>5529</v>
      </c>
      <c r="B379" s="56" t="s">
        <v>4449</v>
      </c>
      <c r="C379" s="56" t="s">
        <v>681</v>
      </c>
      <c r="D379" s="56" t="s">
        <v>3483</v>
      </c>
      <c r="E379" s="56" t="s">
        <v>1709</v>
      </c>
      <c r="F379" s="56" t="s">
        <v>2819</v>
      </c>
      <c r="G379" s="56" t="s">
        <v>2819</v>
      </c>
      <c r="H379" s="56" t="n">
        <v>3803</v>
      </c>
      <c r="I379" s="56" t="n">
        <v>3803</v>
      </c>
      <c r="J379" s="56" t="n">
        <v>593.99</v>
      </c>
      <c r="K379" s="54" t="n">
        <f aca="false">ROUND(H379*J379,2)</f>
        <v>2258943.97</v>
      </c>
      <c r="L379" s="56" t="s">
        <v>4073</v>
      </c>
      <c r="M379" s="56" t="s">
        <v>4062</v>
      </c>
      <c r="N379" s="54" t="n">
        <f aca="false">IFERROR(G379-E379,"")</f>
        <v>44</v>
      </c>
      <c r="O379" s="54" t="n">
        <f aca="false">IFERROR(G379-F379,"")</f>
        <v>0</v>
      </c>
      <c r="P379" s="56" t="s">
        <v>5530</v>
      </c>
      <c r="Q379" s="56" t="s">
        <v>4269</v>
      </c>
      <c r="R379" s="56" t="s">
        <v>4081</v>
      </c>
      <c r="S379" s="55" t="str">
        <f aca="false">IF(O379&lt;=0,"On Time","Delayed")</f>
        <v>On Time</v>
      </c>
      <c r="T379" s="55" t="n">
        <f aca="false">IF(H379=0,0,ROUND(I379/H379*100,2))</f>
        <v>100</v>
      </c>
      <c r="U379" s="55" t="str">
        <f aca="false">TEXT(E379,"yyyy-mm")</f>
        <v>2022-05</v>
      </c>
    </row>
    <row r="380" customFormat="false" ht="15" hidden="false" customHeight="true" outlineLevel="0" collapsed="false">
      <c r="A380" s="52" t="s">
        <v>5531</v>
      </c>
      <c r="B380" s="52" t="s">
        <v>5532</v>
      </c>
      <c r="C380" s="52" t="s">
        <v>699</v>
      </c>
      <c r="D380" s="52" t="s">
        <v>3326</v>
      </c>
      <c r="E380" s="52" t="s">
        <v>1852</v>
      </c>
      <c r="F380" s="52" t="s">
        <v>1265</v>
      </c>
      <c r="G380" s="52" t="s">
        <v>4138</v>
      </c>
      <c r="H380" s="52" t="n">
        <v>3413</v>
      </c>
      <c r="I380" s="52" t="n">
        <v>3413</v>
      </c>
      <c r="J380" s="52" t="n">
        <v>289.32</v>
      </c>
      <c r="K380" s="54" t="n">
        <f aca="false">ROUND(H380*J380,2)</f>
        <v>987449.16</v>
      </c>
      <c r="L380" s="52" t="s">
        <v>4073</v>
      </c>
      <c r="M380" s="52" t="s">
        <v>4062</v>
      </c>
      <c r="N380" s="54" t="n">
        <f aca="false">IFERROR(G380-E380,"")</f>
        <v>17</v>
      </c>
      <c r="O380" s="54" t="n">
        <f aca="false">IFERROR(G380-F380,"")</f>
        <v>14</v>
      </c>
      <c r="P380" s="52" t="s">
        <v>5533</v>
      </c>
      <c r="Q380" s="52" t="s">
        <v>4075</v>
      </c>
      <c r="R380" s="52" t="s">
        <v>4070</v>
      </c>
      <c r="S380" s="55" t="str">
        <f aca="false">IF(O380&lt;=0,"On Time","Delayed")</f>
        <v>Delayed</v>
      </c>
      <c r="T380" s="55" t="n">
        <f aca="false">IF(H380=0,0,ROUND(I380/H380*100,2))</f>
        <v>100</v>
      </c>
      <c r="U380" s="55" t="str">
        <f aca="false">TEXT(E380,"yyyy-mm")</f>
        <v>2022-02</v>
      </c>
    </row>
    <row r="381" customFormat="false" ht="15" hidden="false" customHeight="true" outlineLevel="0" collapsed="false">
      <c r="A381" s="56" t="s">
        <v>5534</v>
      </c>
      <c r="B381" s="56" t="s">
        <v>5535</v>
      </c>
      <c r="C381" s="56" t="s">
        <v>1091</v>
      </c>
      <c r="D381" s="56" t="s">
        <v>2118</v>
      </c>
      <c r="E381" s="56" t="s">
        <v>2643</v>
      </c>
      <c r="F381" s="56" t="s">
        <v>534</v>
      </c>
      <c r="G381" s="56" t="s">
        <v>4107</v>
      </c>
      <c r="H381" s="56" t="n">
        <v>1692</v>
      </c>
      <c r="I381" s="56" t="n">
        <v>660</v>
      </c>
      <c r="J381" s="56" t="n">
        <v>332.73</v>
      </c>
      <c r="K381" s="54" t="n">
        <f aca="false">ROUND(H381*J381,2)</f>
        <v>562979.16</v>
      </c>
      <c r="L381" s="56" t="s">
        <v>4084</v>
      </c>
      <c r="M381" s="56" t="s">
        <v>4062</v>
      </c>
      <c r="N381" s="54" t="n">
        <f aca="false">IFERROR(G381-E381,"")</f>
        <v>46</v>
      </c>
      <c r="O381" s="54" t="n">
        <f aca="false">IFERROR(G381-F381,"")</f>
        <v>13</v>
      </c>
      <c r="P381" s="56" t="s">
        <v>5536</v>
      </c>
      <c r="Q381" s="56" t="s">
        <v>4164</v>
      </c>
      <c r="R381" s="56" t="s">
        <v>4124</v>
      </c>
      <c r="S381" s="55" t="str">
        <f aca="false">IF(O381&lt;=0,"On Time","Delayed")</f>
        <v>Delayed</v>
      </c>
      <c r="T381" s="55" t="n">
        <f aca="false">IF(H381=0,0,ROUND(I381/H381*100,2))</f>
        <v>39.01</v>
      </c>
      <c r="U381" s="55" t="str">
        <f aca="false">TEXT(E381,"yyyy-mm")</f>
        <v>2024-01</v>
      </c>
    </row>
    <row r="382" customFormat="false" ht="15" hidden="false" customHeight="true" outlineLevel="0" collapsed="false">
      <c r="A382" s="52" t="s">
        <v>5537</v>
      </c>
      <c r="B382" s="52" t="s">
        <v>5538</v>
      </c>
      <c r="C382" s="52" t="s">
        <v>1692</v>
      </c>
      <c r="D382" s="52" t="s">
        <v>3178</v>
      </c>
      <c r="E382" s="52" t="s">
        <v>2218</v>
      </c>
      <c r="F382" s="52" t="s">
        <v>743</v>
      </c>
      <c r="G382" s="52" t="s">
        <v>3286</v>
      </c>
      <c r="H382" s="52" t="n">
        <v>4352</v>
      </c>
      <c r="I382" s="52" t="n">
        <v>4352</v>
      </c>
      <c r="J382" s="52" t="n">
        <v>37.87</v>
      </c>
      <c r="K382" s="54" t="n">
        <f aca="false">ROUND(H382*J382,2)</f>
        <v>164810.24</v>
      </c>
      <c r="L382" s="52" t="s">
        <v>4061</v>
      </c>
      <c r="M382" s="52" t="s">
        <v>4078</v>
      </c>
      <c r="N382" s="54" t="n">
        <f aca="false">IFERROR(G382-E382,"")</f>
        <v>59</v>
      </c>
      <c r="O382" s="54" t="n">
        <f aca="false">IFERROR(G382-F382,"")</f>
        <v>-1</v>
      </c>
      <c r="P382" s="52" t="s">
        <v>5539</v>
      </c>
      <c r="Q382" s="52" t="s">
        <v>4226</v>
      </c>
      <c r="R382" s="52" t="s">
        <v>4087</v>
      </c>
      <c r="S382" s="55" t="str">
        <f aca="false">IF(O382&lt;=0,"On Time","Delayed")</f>
        <v>On Time</v>
      </c>
      <c r="T382" s="55" t="n">
        <f aca="false">IF(H382=0,0,ROUND(I382/H382*100,2))</f>
        <v>100</v>
      </c>
      <c r="U382" s="55" t="str">
        <f aca="false">TEXT(E382,"yyyy-mm")</f>
        <v>2023-06</v>
      </c>
    </row>
    <row r="383" customFormat="false" ht="15" hidden="false" customHeight="true" outlineLevel="0" collapsed="false">
      <c r="A383" s="56" t="s">
        <v>5540</v>
      </c>
      <c r="B383" s="56" t="s">
        <v>4571</v>
      </c>
      <c r="C383" s="56" t="s">
        <v>1221</v>
      </c>
      <c r="D383" s="56" t="s">
        <v>1735</v>
      </c>
      <c r="E383" s="56" t="s">
        <v>1201</v>
      </c>
      <c r="F383" s="56" t="s">
        <v>4262</v>
      </c>
      <c r="G383" s="56" t="s">
        <v>5034</v>
      </c>
      <c r="H383" s="56" t="n">
        <v>3394</v>
      </c>
      <c r="I383" s="56" t="n">
        <v>3394</v>
      </c>
      <c r="J383" s="56" t="n">
        <v>118.9</v>
      </c>
      <c r="K383" s="54" t="n">
        <f aca="false">ROUND(H383*J383,2)</f>
        <v>403546.6</v>
      </c>
      <c r="L383" s="56" t="s">
        <v>4055</v>
      </c>
      <c r="M383" s="56" t="s">
        <v>4062</v>
      </c>
      <c r="N383" s="54" t="n">
        <f aca="false">IFERROR(G383-E383,"")</f>
        <v>55</v>
      </c>
      <c r="O383" s="54" t="n">
        <f aca="false">IFERROR(G383-F383,"")</f>
        <v>2</v>
      </c>
      <c r="P383" s="56" t="s">
        <v>5541</v>
      </c>
      <c r="Q383" s="56" t="s">
        <v>4132</v>
      </c>
      <c r="R383" s="56" t="s">
        <v>4124</v>
      </c>
      <c r="S383" s="55" t="str">
        <f aca="false">IF(O383&lt;=0,"On Time","Delayed")</f>
        <v>Delayed</v>
      </c>
      <c r="T383" s="55" t="n">
        <f aca="false">IF(H383=0,0,ROUND(I383/H383*100,2))</f>
        <v>100</v>
      </c>
      <c r="U383" s="55" t="str">
        <f aca="false">TEXT(E383,"yyyy-mm")</f>
        <v>2024-12</v>
      </c>
    </row>
    <row r="384" customFormat="false" ht="15" hidden="false" customHeight="true" outlineLevel="0" collapsed="false">
      <c r="A384" s="52" t="s">
        <v>5542</v>
      </c>
      <c r="B384" s="52" t="s">
        <v>5543</v>
      </c>
      <c r="C384" s="52" t="s">
        <v>5544</v>
      </c>
      <c r="D384" s="52" t="s">
        <v>4178</v>
      </c>
      <c r="E384" s="52" t="s">
        <v>2690</v>
      </c>
      <c r="F384" s="52" t="s">
        <v>5545</v>
      </c>
      <c r="G384" s="52" t="s">
        <v>4867</v>
      </c>
      <c r="H384" s="52" t="n">
        <v>4565</v>
      </c>
      <c r="I384" s="52" t="n">
        <v>4565</v>
      </c>
      <c r="J384" s="52" t="n">
        <v>460.82</v>
      </c>
      <c r="K384" s="54" t="n">
        <f aca="false">ROUND(H384*J384,2)</f>
        <v>2103643.3</v>
      </c>
      <c r="L384" s="52" t="s">
        <v>4055</v>
      </c>
      <c r="M384" s="52" t="s">
        <v>4056</v>
      </c>
      <c r="N384" s="54" t="n">
        <f aca="false">IFERROR(G384-E384,"")</f>
        <v>59</v>
      </c>
      <c r="O384" s="54" t="n">
        <f aca="false">IFERROR(G384-F384,"")</f>
        <v>3</v>
      </c>
      <c r="P384" s="52" t="s">
        <v>5546</v>
      </c>
      <c r="Q384" s="52" t="s">
        <v>4109</v>
      </c>
      <c r="R384" s="52" t="s">
        <v>4124</v>
      </c>
      <c r="S384" s="55" t="str">
        <f aca="false">IF(O384&lt;=0,"On Time","Delayed")</f>
        <v>Delayed</v>
      </c>
      <c r="T384" s="55" t="n">
        <f aca="false">IF(H384=0,0,ROUND(I384/H384*100,2))</f>
        <v>100</v>
      </c>
      <c r="U384" s="55" t="str">
        <f aca="false">TEXT(E384,"yyyy-mm")</f>
        <v>2024-06</v>
      </c>
    </row>
    <row r="385" customFormat="false" ht="15" hidden="false" customHeight="true" outlineLevel="0" collapsed="false">
      <c r="A385" s="56" t="s">
        <v>5547</v>
      </c>
      <c r="B385" s="56" t="s">
        <v>5548</v>
      </c>
      <c r="C385" s="56" t="s">
        <v>5549</v>
      </c>
      <c r="D385" s="56" t="s">
        <v>1552</v>
      </c>
      <c r="E385" s="56" t="s">
        <v>847</v>
      </c>
      <c r="F385" s="56" t="s">
        <v>2453</v>
      </c>
      <c r="G385" s="56" t="s">
        <v>2038</v>
      </c>
      <c r="H385" s="56" t="n">
        <v>1656</v>
      </c>
      <c r="I385" s="56" t="n">
        <v>1656</v>
      </c>
      <c r="J385" s="56" t="n">
        <v>88.88</v>
      </c>
      <c r="K385" s="54" t="n">
        <f aca="false">ROUND(H385*J385,2)</f>
        <v>147185.28</v>
      </c>
      <c r="L385" s="56" t="s">
        <v>4067</v>
      </c>
      <c r="M385" s="56" t="s">
        <v>4062</v>
      </c>
      <c r="N385" s="54" t="n">
        <f aca="false">IFERROR(G385-E385,"")</f>
        <v>43</v>
      </c>
      <c r="O385" s="54" t="n">
        <f aca="false">IFERROR(G385-F385,"")</f>
        <v>3</v>
      </c>
      <c r="P385" s="56" t="s">
        <v>5550</v>
      </c>
      <c r="Q385" s="56" t="s">
        <v>4248</v>
      </c>
      <c r="R385" s="56" t="s">
        <v>4081</v>
      </c>
      <c r="S385" s="55" t="str">
        <f aca="false">IF(O385&lt;=0,"On Time","Delayed")</f>
        <v>Delayed</v>
      </c>
      <c r="T385" s="55" t="n">
        <f aca="false">IF(H385=0,0,ROUND(I385/H385*100,2))</f>
        <v>100</v>
      </c>
      <c r="U385" s="55" t="str">
        <f aca="false">TEXT(E385,"yyyy-mm")</f>
        <v>2022-11</v>
      </c>
    </row>
    <row r="386" customFormat="false" ht="15" hidden="false" customHeight="true" outlineLevel="0" collapsed="false">
      <c r="A386" s="52" t="s">
        <v>5551</v>
      </c>
      <c r="B386" s="52" t="s">
        <v>5552</v>
      </c>
      <c r="C386" s="52" t="s">
        <v>1109</v>
      </c>
      <c r="D386" s="52" t="s">
        <v>1688</v>
      </c>
      <c r="E386" s="52" t="s">
        <v>5553</v>
      </c>
      <c r="F386" s="52" t="s">
        <v>777</v>
      </c>
      <c r="G386" s="52" t="s">
        <v>402</v>
      </c>
      <c r="H386" s="52" t="n">
        <v>126</v>
      </c>
      <c r="I386" s="52" t="n">
        <v>126</v>
      </c>
      <c r="J386" s="52" t="n">
        <v>388.89</v>
      </c>
      <c r="K386" s="54" t="n">
        <f aca="false">ROUND(H386*J386,2)</f>
        <v>49000.14</v>
      </c>
      <c r="L386" s="52" t="s">
        <v>4084</v>
      </c>
      <c r="M386" s="52" t="s">
        <v>4062</v>
      </c>
      <c r="N386" s="54" t="n">
        <f aca="false">IFERROR(G386-E386,"")</f>
        <v>35</v>
      </c>
      <c r="O386" s="54" t="n">
        <f aca="false">IFERROR(G386-F386,"")</f>
        <v>15</v>
      </c>
      <c r="P386" s="52" t="s">
        <v>5554</v>
      </c>
      <c r="Q386" s="52" t="s">
        <v>4086</v>
      </c>
      <c r="R386" s="52" t="s">
        <v>100</v>
      </c>
      <c r="S386" s="55" t="str">
        <f aca="false">IF(O386&lt;=0,"On Time","Delayed")</f>
        <v>Delayed</v>
      </c>
      <c r="T386" s="55" t="n">
        <f aca="false">IF(H386=0,0,ROUND(I386/H386*100,2))</f>
        <v>100</v>
      </c>
      <c r="U386" s="55" t="str">
        <f aca="false">TEXT(E386,"yyyy-mm")</f>
        <v>2023-04</v>
      </c>
    </row>
    <row r="387" customFormat="false" ht="15" hidden="false" customHeight="true" outlineLevel="0" collapsed="false">
      <c r="A387" s="56" t="s">
        <v>5555</v>
      </c>
      <c r="B387" s="56" t="s">
        <v>5466</v>
      </c>
      <c r="C387" s="56" t="s">
        <v>2272</v>
      </c>
      <c r="D387" s="56" t="s">
        <v>5556</v>
      </c>
      <c r="E387" s="56" t="s">
        <v>425</v>
      </c>
      <c r="F387" s="56" t="s">
        <v>2787</v>
      </c>
      <c r="G387" s="56" t="s">
        <v>1838</v>
      </c>
      <c r="H387" s="56" t="n">
        <v>2189</v>
      </c>
      <c r="I387" s="56" t="n">
        <v>2189</v>
      </c>
      <c r="J387" s="56" t="n">
        <v>437.96</v>
      </c>
      <c r="K387" s="54" t="n">
        <f aca="false">ROUND(H387*J387,2)</f>
        <v>958694.44</v>
      </c>
      <c r="L387" s="56" t="s">
        <v>4055</v>
      </c>
      <c r="M387" s="56" t="s">
        <v>4078</v>
      </c>
      <c r="N387" s="54" t="n">
        <f aca="false">IFERROR(G387-E387,"")</f>
        <v>48</v>
      </c>
      <c r="O387" s="54" t="n">
        <f aca="false">IFERROR(G387-F387,"")</f>
        <v>10</v>
      </c>
      <c r="P387" s="56" t="s">
        <v>5557</v>
      </c>
      <c r="Q387" s="56" t="s">
        <v>4086</v>
      </c>
      <c r="R387" s="56" t="s">
        <v>4081</v>
      </c>
      <c r="S387" s="55" t="str">
        <f aca="false">IF(O387&lt;=0,"On Time","Delayed")</f>
        <v>Delayed</v>
      </c>
      <c r="T387" s="55" t="n">
        <f aca="false">IF(H387=0,0,ROUND(I387/H387*100,2))</f>
        <v>100</v>
      </c>
      <c r="U387" s="55" t="str">
        <f aca="false">TEXT(E387,"yyyy-mm")</f>
        <v>2023-02</v>
      </c>
    </row>
    <row r="388" customFormat="false" ht="15" hidden="false" customHeight="true" outlineLevel="0" collapsed="false">
      <c r="A388" s="52" t="s">
        <v>5558</v>
      </c>
      <c r="B388" s="52" t="s">
        <v>5559</v>
      </c>
      <c r="C388" s="52" t="s">
        <v>5560</v>
      </c>
      <c r="D388" s="52" t="s">
        <v>5561</v>
      </c>
      <c r="E388" s="52" t="s">
        <v>3557</v>
      </c>
      <c r="F388" s="52" t="s">
        <v>3877</v>
      </c>
      <c r="G388" s="52" t="s">
        <v>2903</v>
      </c>
      <c r="H388" s="52" t="n">
        <v>1421</v>
      </c>
      <c r="I388" s="52" t="n">
        <v>1421</v>
      </c>
      <c r="J388" s="52" t="n">
        <v>487.8</v>
      </c>
      <c r="K388" s="54" t="n">
        <f aca="false">ROUND(H388*J388,2)</f>
        <v>693163.8</v>
      </c>
      <c r="L388" s="52" t="s">
        <v>4055</v>
      </c>
      <c r="M388" s="52" t="s">
        <v>4081</v>
      </c>
      <c r="N388" s="54" t="n">
        <f aca="false">IFERROR(G388-E388,"")</f>
        <v>37</v>
      </c>
      <c r="O388" s="54" t="n">
        <f aca="false">IFERROR(G388-F388,"")</f>
        <v>-1</v>
      </c>
      <c r="P388" s="52" t="s">
        <v>5562</v>
      </c>
      <c r="Q388" s="52" t="s">
        <v>4169</v>
      </c>
      <c r="R388" s="52" t="s">
        <v>4087</v>
      </c>
      <c r="S388" s="55" t="str">
        <f aca="false">IF(O388&lt;=0,"On Time","Delayed")</f>
        <v>On Time</v>
      </c>
      <c r="T388" s="55" t="n">
        <f aca="false">IF(H388=0,0,ROUND(I388/H388*100,2))</f>
        <v>100</v>
      </c>
      <c r="U388" s="55" t="str">
        <f aca="false">TEXT(E388,"yyyy-mm")</f>
        <v>2022-07</v>
      </c>
    </row>
    <row r="389" customFormat="false" ht="15" hidden="false" customHeight="true" outlineLevel="0" collapsed="false">
      <c r="A389" s="56" t="s">
        <v>5563</v>
      </c>
      <c r="B389" s="56" t="s">
        <v>5564</v>
      </c>
      <c r="C389" s="56" t="s">
        <v>3165</v>
      </c>
      <c r="D389" s="56" t="s">
        <v>1981</v>
      </c>
      <c r="E389" s="56" t="s">
        <v>1662</v>
      </c>
      <c r="F389" s="56" t="s">
        <v>4559</v>
      </c>
      <c r="G389" s="56" t="s">
        <v>1165</v>
      </c>
      <c r="H389" s="56" t="n">
        <v>4227</v>
      </c>
      <c r="I389" s="56" t="n">
        <v>4227</v>
      </c>
      <c r="J389" s="56" t="n">
        <v>30.17</v>
      </c>
      <c r="K389" s="54" t="n">
        <f aca="false">ROUND(H389*J389,2)</f>
        <v>127528.59</v>
      </c>
      <c r="L389" s="56" t="s">
        <v>4084</v>
      </c>
      <c r="M389" s="56" t="s">
        <v>4056</v>
      </c>
      <c r="N389" s="54" t="n">
        <f aca="false">IFERROR(G389-E389,"")</f>
        <v>11</v>
      </c>
      <c r="O389" s="54" t="n">
        <f aca="false">IFERROR(G389-F389,"")</f>
        <v>3</v>
      </c>
      <c r="P389" s="56" t="s">
        <v>5565</v>
      </c>
      <c r="Q389" s="56" t="s">
        <v>4075</v>
      </c>
      <c r="R389" s="56" t="s">
        <v>4081</v>
      </c>
      <c r="S389" s="55" t="str">
        <f aca="false">IF(O389&lt;=0,"On Time","Delayed")</f>
        <v>Delayed</v>
      </c>
      <c r="T389" s="55" t="n">
        <f aca="false">IF(H389=0,0,ROUND(I389/H389*100,2))</f>
        <v>100</v>
      </c>
      <c r="U389" s="55" t="str">
        <f aca="false">TEXT(E389,"yyyy-mm")</f>
        <v>2022-12</v>
      </c>
    </row>
    <row r="390" customFormat="false" ht="15" hidden="false" customHeight="true" outlineLevel="0" collapsed="false">
      <c r="A390" s="52" t="s">
        <v>5566</v>
      </c>
      <c r="B390" s="52" t="s">
        <v>5567</v>
      </c>
      <c r="C390" s="52" t="s">
        <v>956</v>
      </c>
      <c r="D390" s="52" t="s">
        <v>2633</v>
      </c>
      <c r="E390" s="52" t="s">
        <v>2790</v>
      </c>
      <c r="F390" s="52" t="s">
        <v>2777</v>
      </c>
      <c r="G390" s="52" t="s">
        <v>1496</v>
      </c>
      <c r="H390" s="52" t="n">
        <v>4225</v>
      </c>
      <c r="I390" s="52" t="n">
        <v>4225</v>
      </c>
      <c r="J390" s="52" t="n">
        <v>549.18</v>
      </c>
      <c r="K390" s="54" t="n">
        <f aca="false">ROUND(H390*J390,2)</f>
        <v>2320285.5</v>
      </c>
      <c r="L390" s="52" t="s">
        <v>4055</v>
      </c>
      <c r="M390" s="52" t="s">
        <v>4081</v>
      </c>
      <c r="N390" s="54" t="n">
        <f aca="false">IFERROR(G390-E390,"")</f>
        <v>64</v>
      </c>
      <c r="O390" s="54" t="n">
        <f aca="false">IFERROR(G390-F390,"")</f>
        <v>13</v>
      </c>
      <c r="P390" s="52" t="s">
        <v>5568</v>
      </c>
      <c r="Q390" s="52" t="s">
        <v>4086</v>
      </c>
      <c r="R390" s="52" t="s">
        <v>4087</v>
      </c>
      <c r="S390" s="55" t="str">
        <f aca="false">IF(O390&lt;=0,"On Time","Delayed")</f>
        <v>Delayed</v>
      </c>
      <c r="T390" s="55" t="n">
        <f aca="false">IF(H390=0,0,ROUND(I390/H390*100,2))</f>
        <v>100</v>
      </c>
      <c r="U390" s="55" t="str">
        <f aca="false">TEXT(E390,"yyyy-mm")</f>
        <v>2024-08</v>
      </c>
    </row>
    <row r="391" customFormat="false" ht="15" hidden="false" customHeight="true" outlineLevel="0" collapsed="false">
      <c r="A391" s="56" t="s">
        <v>5569</v>
      </c>
      <c r="B391" s="56" t="s">
        <v>4940</v>
      </c>
      <c r="C391" s="56" t="s">
        <v>3300</v>
      </c>
      <c r="D391" s="56" t="s">
        <v>3309</v>
      </c>
      <c r="E391" s="56" t="s">
        <v>1433</v>
      </c>
      <c r="F391" s="56" t="s">
        <v>1104</v>
      </c>
      <c r="G391" s="56" t="s">
        <v>3323</v>
      </c>
      <c r="H391" s="56" t="n">
        <v>4997</v>
      </c>
      <c r="I391" s="56" t="n">
        <v>4997</v>
      </c>
      <c r="J391" s="56" t="n">
        <v>288.53</v>
      </c>
      <c r="K391" s="54" t="n">
        <f aca="false">ROUND(H391*J391,2)</f>
        <v>1441784.41</v>
      </c>
      <c r="L391" s="56" t="s">
        <v>4061</v>
      </c>
      <c r="M391" s="56" t="s">
        <v>4062</v>
      </c>
      <c r="N391" s="54" t="n">
        <f aca="false">IFERROR(G391-E391,"")</f>
        <v>52</v>
      </c>
      <c r="O391" s="54" t="n">
        <f aca="false">IFERROR(G391-F391,"")</f>
        <v>5</v>
      </c>
      <c r="P391" s="56" t="s">
        <v>5570</v>
      </c>
      <c r="Q391" s="56" t="s">
        <v>4248</v>
      </c>
      <c r="R391" s="56" t="s">
        <v>4081</v>
      </c>
      <c r="S391" s="55" t="str">
        <f aca="false">IF(O391&lt;=0,"On Time","Delayed")</f>
        <v>Delayed</v>
      </c>
      <c r="T391" s="55" t="n">
        <f aca="false">IF(H391=0,0,ROUND(I391/H391*100,2))</f>
        <v>100</v>
      </c>
      <c r="U391" s="55" t="str">
        <f aca="false">TEXT(E391,"yyyy-mm")</f>
        <v>2024-04</v>
      </c>
    </row>
    <row r="392" customFormat="false" ht="15" hidden="false" customHeight="true" outlineLevel="0" collapsed="false">
      <c r="A392" s="52" t="s">
        <v>5571</v>
      </c>
      <c r="B392" s="52" t="s">
        <v>5136</v>
      </c>
      <c r="C392" s="52" t="s">
        <v>5572</v>
      </c>
      <c r="D392" s="52" t="s">
        <v>2090</v>
      </c>
      <c r="E392" s="52" t="s">
        <v>2039</v>
      </c>
      <c r="F392" s="52" t="s">
        <v>1925</v>
      </c>
      <c r="G392" s="52" t="s">
        <v>425</v>
      </c>
      <c r="H392" s="52" t="n">
        <v>4914</v>
      </c>
      <c r="I392" s="52" t="n">
        <v>3988</v>
      </c>
      <c r="J392" s="52" t="n">
        <v>326.85</v>
      </c>
      <c r="K392" s="54" t="n">
        <f aca="false">ROUND(H392*J392,2)</f>
        <v>1606140.9</v>
      </c>
      <c r="L392" s="52" t="s">
        <v>4073</v>
      </c>
      <c r="M392" s="52" t="s">
        <v>4078</v>
      </c>
      <c r="N392" s="54" t="n">
        <f aca="false">IFERROR(G392-E392,"")</f>
        <v>49</v>
      </c>
      <c r="O392" s="54" t="n">
        <f aca="false">IFERROR(G392-F392,"")</f>
        <v>13</v>
      </c>
      <c r="P392" s="52" t="s">
        <v>5573</v>
      </c>
      <c r="Q392" s="52" t="s">
        <v>4154</v>
      </c>
      <c r="R392" s="52" t="s">
        <v>4070</v>
      </c>
      <c r="S392" s="55" t="str">
        <f aca="false">IF(O392&lt;=0,"On Time","Delayed")</f>
        <v>Delayed</v>
      </c>
      <c r="T392" s="55" t="n">
        <f aca="false">IF(H392=0,0,ROUND(I392/H392*100,2))</f>
        <v>81.16</v>
      </c>
      <c r="U392" s="55" t="str">
        <f aca="false">TEXT(E392,"yyyy-mm")</f>
        <v>2022-12</v>
      </c>
    </row>
    <row r="393" customFormat="false" ht="15" hidden="false" customHeight="true" outlineLevel="0" collapsed="false">
      <c r="A393" s="56" t="s">
        <v>5574</v>
      </c>
      <c r="B393" s="56" t="s">
        <v>5575</v>
      </c>
      <c r="C393" s="56" t="s">
        <v>5576</v>
      </c>
      <c r="D393" s="56" t="s">
        <v>5577</v>
      </c>
      <c r="E393" s="56" t="s">
        <v>2375</v>
      </c>
      <c r="F393" s="56" t="s">
        <v>2912</v>
      </c>
      <c r="G393" s="56" t="s">
        <v>1521</v>
      </c>
      <c r="H393" s="56" t="n">
        <v>2794</v>
      </c>
      <c r="I393" s="56" t="n">
        <v>2794</v>
      </c>
      <c r="J393" s="56" t="n">
        <v>344.72</v>
      </c>
      <c r="K393" s="54" t="n">
        <f aca="false">ROUND(H393*J393,2)</f>
        <v>963147.68</v>
      </c>
      <c r="L393" s="56" t="s">
        <v>4055</v>
      </c>
      <c r="M393" s="56" t="s">
        <v>332</v>
      </c>
      <c r="N393" s="54" t="n">
        <f aca="false">IFERROR(G393-E393,"")</f>
        <v>66</v>
      </c>
      <c r="O393" s="54" t="n">
        <f aca="false">IFERROR(G393-F393,"")</f>
        <v>14</v>
      </c>
      <c r="P393" s="56" t="s">
        <v>5578</v>
      </c>
      <c r="Q393" s="56" t="s">
        <v>4109</v>
      </c>
      <c r="R393" s="56" t="s">
        <v>4124</v>
      </c>
      <c r="S393" s="55" t="str">
        <f aca="false">IF(O393&lt;=0,"On Time","Delayed")</f>
        <v>Delayed</v>
      </c>
      <c r="T393" s="55" t="n">
        <f aca="false">IF(H393=0,0,ROUND(I393/H393*100,2))</f>
        <v>100</v>
      </c>
      <c r="U393" s="55" t="str">
        <f aca="false">TEXT(E393,"yyyy-mm")</f>
        <v>2022-04</v>
      </c>
    </row>
    <row r="394" customFormat="false" ht="15" hidden="false" customHeight="true" outlineLevel="0" collapsed="false">
      <c r="A394" s="52" t="s">
        <v>5579</v>
      </c>
      <c r="B394" s="52" t="s">
        <v>5580</v>
      </c>
      <c r="C394" s="52" t="s">
        <v>3194</v>
      </c>
      <c r="D394" s="52" t="s">
        <v>2771</v>
      </c>
      <c r="E394" s="52" t="s">
        <v>5431</v>
      </c>
      <c r="F394" s="52" t="s">
        <v>480</v>
      </c>
      <c r="G394" s="52" t="s">
        <v>527</v>
      </c>
      <c r="H394" s="52" t="n">
        <v>2343</v>
      </c>
      <c r="I394" s="52" t="n">
        <v>2343</v>
      </c>
      <c r="J394" s="52" t="n">
        <v>215.54</v>
      </c>
      <c r="K394" s="54" t="n">
        <f aca="false">ROUND(H394*J394,2)</f>
        <v>505010.22</v>
      </c>
      <c r="L394" s="52" t="s">
        <v>4055</v>
      </c>
      <c r="M394" s="52" t="s">
        <v>4078</v>
      </c>
      <c r="N394" s="54" t="n">
        <f aca="false">IFERROR(G394-E394,"")</f>
        <v>28</v>
      </c>
      <c r="O394" s="54" t="n">
        <f aca="false">IFERROR(G394-F394,"")</f>
        <v>10</v>
      </c>
      <c r="P394" s="52" t="s">
        <v>5581</v>
      </c>
      <c r="Q394" s="52" t="s">
        <v>4169</v>
      </c>
      <c r="R394" s="52" t="s">
        <v>4124</v>
      </c>
      <c r="S394" s="55" t="str">
        <f aca="false">IF(O394&lt;=0,"On Time","Delayed")</f>
        <v>Delayed</v>
      </c>
      <c r="T394" s="55" t="n">
        <f aca="false">IF(H394=0,0,ROUND(I394/H394*100,2))</f>
        <v>100</v>
      </c>
      <c r="U394" s="55" t="str">
        <f aca="false">TEXT(E394,"yyyy-mm")</f>
        <v>2023-10</v>
      </c>
    </row>
    <row r="395" customFormat="false" ht="15" hidden="false" customHeight="true" outlineLevel="0" collapsed="false">
      <c r="A395" s="56" t="s">
        <v>5582</v>
      </c>
      <c r="B395" s="56" t="s">
        <v>5583</v>
      </c>
      <c r="C395" s="56" t="s">
        <v>5584</v>
      </c>
      <c r="D395" s="56" t="s">
        <v>2567</v>
      </c>
      <c r="E395" s="56" t="s">
        <v>1726</v>
      </c>
      <c r="F395" s="56" t="s">
        <v>1200</v>
      </c>
      <c r="G395" s="56" t="s">
        <v>1200</v>
      </c>
      <c r="H395" s="56" t="n">
        <v>3693</v>
      </c>
      <c r="I395" s="56" t="n">
        <v>3693</v>
      </c>
      <c r="J395" s="56" t="n">
        <v>187.3</v>
      </c>
      <c r="K395" s="54" t="n">
        <f aca="false">ROUND(H395*J395,2)</f>
        <v>691698.9</v>
      </c>
      <c r="L395" s="56" t="s">
        <v>4067</v>
      </c>
      <c r="M395" s="56" t="s">
        <v>332</v>
      </c>
      <c r="N395" s="54" t="n">
        <f aca="false">IFERROR(G395-E395,"")</f>
        <v>29</v>
      </c>
      <c r="O395" s="54" t="n">
        <f aca="false">IFERROR(G395-F395,"")</f>
        <v>0</v>
      </c>
      <c r="P395" s="56" t="s">
        <v>5585</v>
      </c>
      <c r="Q395" s="56" t="s">
        <v>4169</v>
      </c>
      <c r="R395" s="56" t="s">
        <v>4081</v>
      </c>
      <c r="S395" s="55" t="str">
        <f aca="false">IF(O395&lt;=0,"On Time","Delayed")</f>
        <v>On Time</v>
      </c>
      <c r="T395" s="55" t="n">
        <f aca="false">IF(H395=0,0,ROUND(I395/H395*100,2))</f>
        <v>100</v>
      </c>
      <c r="U395" s="55" t="str">
        <f aca="false">TEXT(E395,"yyyy-mm")</f>
        <v>2024-11</v>
      </c>
    </row>
    <row r="396" customFormat="false" ht="15" hidden="false" customHeight="true" outlineLevel="0" collapsed="false">
      <c r="A396" s="52" t="s">
        <v>5586</v>
      </c>
      <c r="B396" s="52" t="s">
        <v>4214</v>
      </c>
      <c r="C396" s="52" t="s">
        <v>612</v>
      </c>
      <c r="D396" s="52" t="s">
        <v>5587</v>
      </c>
      <c r="E396" s="52" t="s">
        <v>3603</v>
      </c>
      <c r="F396" s="52" t="s">
        <v>2054</v>
      </c>
      <c r="G396" s="52" t="s">
        <v>2877</v>
      </c>
      <c r="H396" s="52" t="n">
        <v>525</v>
      </c>
      <c r="I396" s="52" t="n">
        <v>525</v>
      </c>
      <c r="J396" s="52" t="n">
        <v>239.39</v>
      </c>
      <c r="K396" s="54" t="n">
        <f aca="false">ROUND(H396*J396,2)</f>
        <v>125679.75</v>
      </c>
      <c r="L396" s="52" t="s">
        <v>4061</v>
      </c>
      <c r="M396" s="52" t="s">
        <v>4056</v>
      </c>
      <c r="N396" s="54" t="n">
        <f aca="false">IFERROR(G396-E396,"")</f>
        <v>22</v>
      </c>
      <c r="O396" s="54" t="n">
        <f aca="false">IFERROR(G396-F396,"")</f>
        <v>15</v>
      </c>
      <c r="P396" s="52" t="s">
        <v>5588</v>
      </c>
      <c r="Q396" s="52" t="s">
        <v>4064</v>
      </c>
      <c r="R396" s="52" t="s">
        <v>4124</v>
      </c>
      <c r="S396" s="55" t="str">
        <f aca="false">IF(O396&lt;=0,"On Time","Delayed")</f>
        <v>Delayed</v>
      </c>
      <c r="T396" s="55" t="n">
        <f aca="false">IF(H396=0,0,ROUND(I396/H396*100,2))</f>
        <v>100</v>
      </c>
      <c r="U396" s="55" t="str">
        <f aca="false">TEXT(E396,"yyyy-mm")</f>
        <v>2022-03</v>
      </c>
    </row>
    <row r="397" customFormat="false" ht="15" hidden="false" customHeight="true" outlineLevel="0" collapsed="false">
      <c r="A397" s="56" t="s">
        <v>5589</v>
      </c>
      <c r="B397" s="56" t="s">
        <v>4171</v>
      </c>
      <c r="C397" s="56" t="s">
        <v>1437</v>
      </c>
      <c r="D397" s="56" t="s">
        <v>4273</v>
      </c>
      <c r="E397" s="56" t="s">
        <v>3223</v>
      </c>
      <c r="F397" s="56" t="s">
        <v>4646</v>
      </c>
      <c r="G397" s="56" t="s">
        <v>2901</v>
      </c>
      <c r="H397" s="56" t="n">
        <v>1332</v>
      </c>
      <c r="I397" s="56" t="n">
        <v>1332</v>
      </c>
      <c r="J397" s="56" t="n">
        <v>597.24</v>
      </c>
      <c r="K397" s="54" t="n">
        <f aca="false">ROUND(H397*J397,2)</f>
        <v>795523.68</v>
      </c>
      <c r="L397" s="56" t="s">
        <v>4055</v>
      </c>
      <c r="M397" s="56" t="s">
        <v>4056</v>
      </c>
      <c r="N397" s="54" t="n">
        <f aca="false">IFERROR(G397-E397,"")</f>
        <v>32</v>
      </c>
      <c r="O397" s="54" t="n">
        <f aca="false">IFERROR(G397-F397,"")</f>
        <v>11</v>
      </c>
      <c r="P397" s="56" t="s">
        <v>5590</v>
      </c>
      <c r="Q397" s="56" t="s">
        <v>4185</v>
      </c>
      <c r="R397" s="56" t="s">
        <v>4081</v>
      </c>
      <c r="S397" s="55" t="str">
        <f aca="false">IF(O397&lt;=0,"On Time","Delayed")</f>
        <v>Delayed</v>
      </c>
      <c r="T397" s="55" t="n">
        <f aca="false">IF(H397=0,0,ROUND(I397/H397*100,2))</f>
        <v>100</v>
      </c>
      <c r="U397" s="55" t="str">
        <f aca="false">TEXT(E397,"yyyy-mm")</f>
        <v>2023-06</v>
      </c>
    </row>
    <row r="398" customFormat="false" ht="15" hidden="false" customHeight="true" outlineLevel="0" collapsed="false">
      <c r="A398" s="52" t="s">
        <v>5591</v>
      </c>
      <c r="B398" s="52" t="s">
        <v>4233</v>
      </c>
      <c r="C398" s="52" t="s">
        <v>2292</v>
      </c>
      <c r="D398" s="52" t="s">
        <v>3648</v>
      </c>
      <c r="E398" s="52" t="s">
        <v>1372</v>
      </c>
      <c r="F398" s="52" t="s">
        <v>2261</v>
      </c>
      <c r="G398" s="52" t="s">
        <v>2839</v>
      </c>
      <c r="H398" s="52" t="n">
        <v>3539</v>
      </c>
      <c r="I398" s="52" t="n">
        <v>2296</v>
      </c>
      <c r="J398" s="52" t="n">
        <v>273.4</v>
      </c>
      <c r="K398" s="54" t="n">
        <f aca="false">ROUND(H398*J398,2)</f>
        <v>967562.6</v>
      </c>
      <c r="L398" s="52" t="s">
        <v>4084</v>
      </c>
      <c r="M398" s="52" t="s">
        <v>4081</v>
      </c>
      <c r="N398" s="54" t="n">
        <f aca="false">IFERROR(G398-E398,"")</f>
        <v>33</v>
      </c>
      <c r="O398" s="54" t="n">
        <f aca="false">IFERROR(G398-F398,"")</f>
        <v>9</v>
      </c>
      <c r="P398" s="52" t="s">
        <v>5592</v>
      </c>
      <c r="Q398" s="52" t="s">
        <v>4185</v>
      </c>
      <c r="R398" s="52" t="s">
        <v>100</v>
      </c>
      <c r="S398" s="55" t="str">
        <f aca="false">IF(O398&lt;=0,"On Time","Delayed")</f>
        <v>Delayed</v>
      </c>
      <c r="T398" s="55" t="n">
        <f aca="false">IF(H398=0,0,ROUND(I398/H398*100,2))</f>
        <v>64.88</v>
      </c>
      <c r="U398" s="55" t="str">
        <f aca="false">TEXT(E398,"yyyy-mm")</f>
        <v>2024-10</v>
      </c>
    </row>
    <row r="399" customFormat="false" ht="15" hidden="false" customHeight="true" outlineLevel="0" collapsed="false">
      <c r="A399" s="56" t="s">
        <v>5593</v>
      </c>
      <c r="B399" s="56" t="s">
        <v>5594</v>
      </c>
      <c r="C399" s="56" t="s">
        <v>705</v>
      </c>
      <c r="D399" s="56" t="s">
        <v>2581</v>
      </c>
      <c r="E399" s="56" t="s">
        <v>3232</v>
      </c>
      <c r="F399" s="56" t="s">
        <v>5005</v>
      </c>
      <c r="G399" s="56" t="s">
        <v>2872</v>
      </c>
      <c r="H399" s="56" t="n">
        <v>675</v>
      </c>
      <c r="I399" s="56" t="n">
        <v>675</v>
      </c>
      <c r="J399" s="56" t="n">
        <v>140.61</v>
      </c>
      <c r="K399" s="54" t="n">
        <f aca="false">ROUND(H399*J399,2)</f>
        <v>94911.75</v>
      </c>
      <c r="L399" s="56" t="s">
        <v>4061</v>
      </c>
      <c r="M399" s="56" t="s">
        <v>332</v>
      </c>
      <c r="N399" s="54" t="n">
        <f aca="false">IFERROR(G399-E399,"")</f>
        <v>65</v>
      </c>
      <c r="O399" s="54" t="n">
        <f aca="false">IFERROR(G399-F399,"")</f>
        <v>11</v>
      </c>
      <c r="P399" s="56" t="s">
        <v>5595</v>
      </c>
      <c r="Q399" s="56" t="s">
        <v>4093</v>
      </c>
      <c r="R399" s="56" t="s">
        <v>4070</v>
      </c>
      <c r="S399" s="55" t="str">
        <f aca="false">IF(O399&lt;=0,"On Time","Delayed")</f>
        <v>Delayed</v>
      </c>
      <c r="T399" s="55" t="n">
        <f aca="false">IF(H399=0,0,ROUND(I399/H399*100,2))</f>
        <v>100</v>
      </c>
      <c r="U399" s="55" t="str">
        <f aca="false">TEXT(E399,"yyyy-mm")</f>
        <v>2022-09</v>
      </c>
    </row>
    <row r="400" customFormat="false" ht="15" hidden="false" customHeight="true" outlineLevel="0" collapsed="false">
      <c r="A400" s="52" t="s">
        <v>5596</v>
      </c>
      <c r="B400" s="52" t="s">
        <v>5583</v>
      </c>
      <c r="C400" s="52" t="s">
        <v>2441</v>
      </c>
      <c r="D400" s="52" t="s">
        <v>1454</v>
      </c>
      <c r="E400" s="52" t="s">
        <v>2226</v>
      </c>
      <c r="F400" s="52" t="s">
        <v>626</v>
      </c>
      <c r="G400" s="52" t="s">
        <v>4011</v>
      </c>
      <c r="H400" s="52" t="n">
        <v>2818</v>
      </c>
      <c r="I400" s="52" t="n">
        <v>2818</v>
      </c>
      <c r="J400" s="52" t="n">
        <v>426.48</v>
      </c>
      <c r="K400" s="54" t="n">
        <f aca="false">ROUND(H400*J400,2)</f>
        <v>1201820.64</v>
      </c>
      <c r="L400" s="52" t="s">
        <v>4084</v>
      </c>
      <c r="M400" s="52" t="s">
        <v>4062</v>
      </c>
      <c r="N400" s="54" t="n">
        <f aca="false">IFERROR(G400-E400,"")</f>
        <v>53</v>
      </c>
      <c r="O400" s="54" t="n">
        <f aca="false">IFERROR(G400-F400,"")</f>
        <v>15</v>
      </c>
      <c r="P400" s="52" t="s">
        <v>5597</v>
      </c>
      <c r="Q400" s="52" t="s">
        <v>4086</v>
      </c>
      <c r="R400" s="52" t="s">
        <v>4087</v>
      </c>
      <c r="S400" s="55" t="str">
        <f aca="false">IF(O400&lt;=0,"On Time","Delayed")</f>
        <v>Delayed</v>
      </c>
      <c r="T400" s="55" t="n">
        <f aca="false">IF(H400=0,0,ROUND(I400/H400*100,2))</f>
        <v>100</v>
      </c>
      <c r="U400" s="55" t="str">
        <f aca="false">TEXT(E400,"yyyy-mm")</f>
        <v>2024-04</v>
      </c>
    </row>
    <row r="401" customFormat="false" ht="15" hidden="false" customHeight="true" outlineLevel="0" collapsed="false">
      <c r="A401" s="56" t="s">
        <v>5598</v>
      </c>
      <c r="B401" s="56" t="s">
        <v>5599</v>
      </c>
      <c r="C401" s="56" t="s">
        <v>2542</v>
      </c>
      <c r="D401" s="56" t="s">
        <v>5600</v>
      </c>
      <c r="E401" s="56" t="s">
        <v>1948</v>
      </c>
      <c r="F401" s="56" t="s">
        <v>3257</v>
      </c>
      <c r="G401" s="56" t="s">
        <v>1243</v>
      </c>
      <c r="H401" s="56" t="n">
        <v>709</v>
      </c>
      <c r="I401" s="56" t="n">
        <v>709</v>
      </c>
      <c r="J401" s="56" t="n">
        <v>360.26</v>
      </c>
      <c r="K401" s="54" t="n">
        <f aca="false">ROUND(H401*J401,2)</f>
        <v>255424.34</v>
      </c>
      <c r="L401" s="56" t="s">
        <v>4084</v>
      </c>
      <c r="M401" s="56" t="s">
        <v>4078</v>
      </c>
      <c r="N401" s="54" t="n">
        <f aca="false">IFERROR(G401-E401,"")</f>
        <v>48</v>
      </c>
      <c r="O401" s="54" t="n">
        <f aca="false">IFERROR(G401-F401,"")</f>
        <v>4</v>
      </c>
      <c r="P401" s="56" t="s">
        <v>5601</v>
      </c>
      <c r="Q401" s="56" t="s">
        <v>4075</v>
      </c>
      <c r="R401" s="56" t="s">
        <v>100</v>
      </c>
      <c r="S401" s="55" t="str">
        <f aca="false">IF(O401&lt;=0,"On Time","Delayed")</f>
        <v>Delayed</v>
      </c>
      <c r="T401" s="55" t="n">
        <f aca="false">IF(H401=0,0,ROUND(I401/H401*100,2))</f>
        <v>100</v>
      </c>
      <c r="U401" s="55" t="str">
        <f aca="false">TEXT(E401,"yyyy-mm")</f>
        <v>2023-05</v>
      </c>
    </row>
    <row r="402" customFormat="false" ht="15" hidden="false" customHeight="true" outlineLevel="0" collapsed="false">
      <c r="A402" s="52" t="s">
        <v>5602</v>
      </c>
      <c r="B402" s="52" t="s">
        <v>5603</v>
      </c>
      <c r="C402" s="52" t="s">
        <v>4575</v>
      </c>
      <c r="D402" s="52" t="s">
        <v>5604</v>
      </c>
      <c r="E402" s="52" t="s">
        <v>4671</v>
      </c>
      <c r="F402" s="52" t="s">
        <v>1720</v>
      </c>
      <c r="G402" s="52" t="s">
        <v>2662</v>
      </c>
      <c r="H402" s="52" t="n">
        <v>3143</v>
      </c>
      <c r="I402" s="52" t="n">
        <v>3143</v>
      </c>
      <c r="J402" s="52" t="n">
        <v>60.52</v>
      </c>
      <c r="K402" s="54" t="n">
        <f aca="false">ROUND(H402*J402,2)</f>
        <v>190214.36</v>
      </c>
      <c r="L402" s="52" t="s">
        <v>4084</v>
      </c>
      <c r="M402" s="52" t="s">
        <v>332</v>
      </c>
      <c r="N402" s="54" t="n">
        <f aca="false">IFERROR(G402-E402,"")</f>
        <v>28</v>
      </c>
      <c r="O402" s="54" t="n">
        <f aca="false">IFERROR(G402-F402,"")</f>
        <v>8</v>
      </c>
      <c r="P402" s="52" t="s">
        <v>5605</v>
      </c>
      <c r="Q402" s="52" t="s">
        <v>4086</v>
      </c>
      <c r="R402" s="52" t="s">
        <v>4070</v>
      </c>
      <c r="S402" s="55" t="str">
        <f aca="false">IF(O402&lt;=0,"On Time","Delayed")</f>
        <v>Delayed</v>
      </c>
      <c r="T402" s="55" t="n">
        <f aca="false">IF(H402=0,0,ROUND(I402/H402*100,2))</f>
        <v>100</v>
      </c>
      <c r="U402" s="55" t="str">
        <f aca="false">TEXT(E402,"yyyy-mm")</f>
        <v>2024-11</v>
      </c>
    </row>
    <row r="403" customFormat="false" ht="15" hidden="false" customHeight="true" outlineLevel="0" collapsed="false">
      <c r="A403" s="56" t="s">
        <v>5606</v>
      </c>
      <c r="B403" s="56" t="s">
        <v>5607</v>
      </c>
      <c r="C403" s="56" t="s">
        <v>3159</v>
      </c>
      <c r="D403" s="56" t="s">
        <v>5608</v>
      </c>
      <c r="E403" s="56" t="s">
        <v>2309</v>
      </c>
      <c r="F403" s="56" t="s">
        <v>2397</v>
      </c>
      <c r="G403" s="56" t="s">
        <v>360</v>
      </c>
      <c r="H403" s="56" t="n">
        <v>3067</v>
      </c>
      <c r="I403" s="56" t="n">
        <v>3067</v>
      </c>
      <c r="J403" s="56" t="n">
        <v>415.92</v>
      </c>
      <c r="K403" s="54" t="n">
        <f aca="false">ROUND(H403*J403,2)</f>
        <v>1275626.64</v>
      </c>
      <c r="L403" s="56" t="s">
        <v>4073</v>
      </c>
      <c r="M403" s="56" t="s">
        <v>4081</v>
      </c>
      <c r="N403" s="54" t="n">
        <f aca="false">IFERROR(G403-E403,"")</f>
        <v>37</v>
      </c>
      <c r="O403" s="54" t="n">
        <f aca="false">IFERROR(G403-F403,"")</f>
        <v>13</v>
      </c>
      <c r="P403" s="56" t="s">
        <v>5609</v>
      </c>
      <c r="Q403" s="56" t="s">
        <v>4093</v>
      </c>
      <c r="R403" s="56" t="s">
        <v>100</v>
      </c>
      <c r="S403" s="55" t="str">
        <f aca="false">IF(O403&lt;=0,"On Time","Delayed")</f>
        <v>Delayed</v>
      </c>
      <c r="T403" s="55" t="n">
        <f aca="false">IF(H403=0,0,ROUND(I403/H403*100,2))</f>
        <v>100</v>
      </c>
      <c r="U403" s="55" t="str">
        <f aca="false">TEXT(E403,"yyyy-mm")</f>
        <v>2023-07</v>
      </c>
    </row>
    <row r="404" customFormat="false" ht="15" hidden="false" customHeight="true" outlineLevel="0" collapsed="false">
      <c r="A404" s="52" t="s">
        <v>5610</v>
      </c>
      <c r="B404" s="52" t="s">
        <v>5611</v>
      </c>
      <c r="C404" s="52" t="s">
        <v>1961</v>
      </c>
      <c r="D404" s="52" t="s">
        <v>1760</v>
      </c>
      <c r="E404" s="52" t="s">
        <v>4112</v>
      </c>
      <c r="F404" s="52" t="s">
        <v>2039</v>
      </c>
      <c r="G404" s="52" t="s">
        <v>2543</v>
      </c>
      <c r="H404" s="52" t="n">
        <v>2489</v>
      </c>
      <c r="I404" s="52" t="n">
        <v>2489</v>
      </c>
      <c r="J404" s="52" t="n">
        <v>526.94</v>
      </c>
      <c r="K404" s="54" t="n">
        <f aca="false">ROUND(H404*J404,2)</f>
        <v>1311553.66</v>
      </c>
      <c r="L404" s="52" t="s">
        <v>4067</v>
      </c>
      <c r="M404" s="52" t="s">
        <v>4062</v>
      </c>
      <c r="N404" s="54" t="n">
        <f aca="false">IFERROR(G404-E404,"")</f>
        <v>24</v>
      </c>
      <c r="O404" s="54" t="n">
        <f aca="false">IFERROR(G404-F404,"")</f>
        <v>9</v>
      </c>
      <c r="P404" s="52" t="s">
        <v>5612</v>
      </c>
      <c r="Q404" s="52" t="s">
        <v>4058</v>
      </c>
      <c r="R404" s="52" t="s">
        <v>4124</v>
      </c>
      <c r="S404" s="55" t="str">
        <f aca="false">IF(O404&lt;=0,"On Time","Delayed")</f>
        <v>Delayed</v>
      </c>
      <c r="T404" s="55" t="n">
        <f aca="false">IF(H404=0,0,ROUND(I404/H404*100,2))</f>
        <v>100</v>
      </c>
      <c r="U404" s="55" t="str">
        <f aca="false">TEXT(E404,"yyyy-mm")</f>
        <v>2022-12</v>
      </c>
    </row>
    <row r="405" customFormat="false" ht="15" hidden="false" customHeight="true" outlineLevel="0" collapsed="false">
      <c r="A405" s="56" t="s">
        <v>5613</v>
      </c>
      <c r="B405" s="56" t="s">
        <v>5614</v>
      </c>
      <c r="C405" s="56" t="s">
        <v>5526</v>
      </c>
      <c r="D405" s="56" t="s">
        <v>3166</v>
      </c>
      <c r="E405" s="56" t="s">
        <v>592</v>
      </c>
      <c r="F405" s="56" t="s">
        <v>2035</v>
      </c>
      <c r="G405" s="56" t="s">
        <v>1331</v>
      </c>
      <c r="H405" s="56" t="n">
        <v>1594</v>
      </c>
      <c r="I405" s="56" t="n">
        <v>1594</v>
      </c>
      <c r="J405" s="56" t="n">
        <v>509.87</v>
      </c>
      <c r="K405" s="54" t="n">
        <f aca="false">ROUND(H405*J405,2)</f>
        <v>812732.78</v>
      </c>
      <c r="L405" s="56" t="s">
        <v>4073</v>
      </c>
      <c r="M405" s="56" t="s">
        <v>4078</v>
      </c>
      <c r="N405" s="54" t="n">
        <f aca="false">IFERROR(G405-E405,"")</f>
        <v>41</v>
      </c>
      <c r="O405" s="54" t="n">
        <f aca="false">IFERROR(G405-F405,"")</f>
        <v>-2</v>
      </c>
      <c r="P405" s="56" t="s">
        <v>5615</v>
      </c>
      <c r="Q405" s="56" t="s">
        <v>4154</v>
      </c>
      <c r="R405" s="56" t="s">
        <v>4087</v>
      </c>
      <c r="S405" s="55" t="str">
        <f aca="false">IF(O405&lt;=0,"On Time","Delayed")</f>
        <v>On Time</v>
      </c>
      <c r="T405" s="55" t="n">
        <f aca="false">IF(H405=0,0,ROUND(I405/H405*100,2))</f>
        <v>100</v>
      </c>
      <c r="U405" s="55" t="str">
        <f aca="false">TEXT(E405,"yyyy-mm")</f>
        <v>2024-10</v>
      </c>
    </row>
    <row r="406" customFormat="false" ht="15" hidden="false" customHeight="true" outlineLevel="0" collapsed="false">
      <c r="A406" s="52" t="s">
        <v>5616</v>
      </c>
      <c r="B406" s="52" t="s">
        <v>5617</v>
      </c>
      <c r="C406" s="52" t="s">
        <v>2260</v>
      </c>
      <c r="D406" s="52" t="s">
        <v>2151</v>
      </c>
      <c r="E406" s="52" t="s">
        <v>894</v>
      </c>
      <c r="F406" s="52" t="s">
        <v>2236</v>
      </c>
      <c r="G406" s="52" t="s">
        <v>2236</v>
      </c>
      <c r="H406" s="52" t="n">
        <v>4914</v>
      </c>
      <c r="I406" s="52" t="n">
        <v>4914</v>
      </c>
      <c r="J406" s="52" t="n">
        <v>548.66</v>
      </c>
      <c r="K406" s="54" t="n">
        <f aca="false">ROUND(H406*J406,2)</f>
        <v>2696115.24</v>
      </c>
      <c r="L406" s="52" t="s">
        <v>4055</v>
      </c>
      <c r="M406" s="52" t="s">
        <v>332</v>
      </c>
      <c r="N406" s="54" t="n">
        <f aca="false">IFERROR(G406-E406,"")</f>
        <v>51</v>
      </c>
      <c r="O406" s="54" t="n">
        <f aca="false">IFERROR(G406-F406,"")</f>
        <v>0</v>
      </c>
      <c r="P406" s="52" t="s">
        <v>5618</v>
      </c>
      <c r="Q406" s="52" t="s">
        <v>4164</v>
      </c>
      <c r="R406" s="52" t="s">
        <v>4081</v>
      </c>
      <c r="S406" s="55" t="str">
        <f aca="false">IF(O406&lt;=0,"On Time","Delayed")</f>
        <v>On Time</v>
      </c>
      <c r="T406" s="55" t="n">
        <f aca="false">IF(H406=0,0,ROUND(I406/H406*100,2))</f>
        <v>100</v>
      </c>
      <c r="U406" s="55" t="str">
        <f aca="false">TEXT(E406,"yyyy-mm")</f>
        <v>2024-03</v>
      </c>
    </row>
    <row r="407" customFormat="false" ht="15" hidden="false" customHeight="true" outlineLevel="0" collapsed="false">
      <c r="A407" s="56" t="s">
        <v>5619</v>
      </c>
      <c r="B407" s="56" t="s">
        <v>5620</v>
      </c>
      <c r="C407" s="56" t="s">
        <v>2292</v>
      </c>
      <c r="D407" s="56" t="s">
        <v>776</v>
      </c>
      <c r="E407" s="56" t="s">
        <v>1608</v>
      </c>
      <c r="F407" s="56" t="s">
        <v>973</v>
      </c>
      <c r="G407" s="56" t="s">
        <v>3687</v>
      </c>
      <c r="H407" s="56" t="n">
        <v>1425</v>
      </c>
      <c r="I407" s="56" t="n">
        <v>1425</v>
      </c>
      <c r="J407" s="56" t="n">
        <v>11.51</v>
      </c>
      <c r="K407" s="54" t="n">
        <f aca="false">ROUND(H407*J407,2)</f>
        <v>16401.75</v>
      </c>
      <c r="L407" s="56" t="s">
        <v>4067</v>
      </c>
      <c r="M407" s="56" t="s">
        <v>4056</v>
      </c>
      <c r="N407" s="54" t="n">
        <f aca="false">IFERROR(G407-E407,"")</f>
        <v>52</v>
      </c>
      <c r="O407" s="54" t="n">
        <f aca="false">IFERROR(G407-F407,"")</f>
        <v>-3</v>
      </c>
      <c r="P407" s="56" t="s">
        <v>5621</v>
      </c>
      <c r="Q407" s="56" t="s">
        <v>4169</v>
      </c>
      <c r="R407" s="56" t="s">
        <v>100</v>
      </c>
      <c r="S407" s="55" t="str">
        <f aca="false">IF(O407&lt;=0,"On Time","Delayed")</f>
        <v>On Time</v>
      </c>
      <c r="T407" s="55" t="n">
        <f aca="false">IF(H407=0,0,ROUND(I407/H407*100,2))</f>
        <v>100</v>
      </c>
      <c r="U407" s="55" t="str">
        <f aca="false">TEXT(E407,"yyyy-mm")</f>
        <v>2024-11</v>
      </c>
    </row>
    <row r="408" customFormat="false" ht="15" hidden="false" customHeight="true" outlineLevel="0" collapsed="false">
      <c r="A408" s="52" t="s">
        <v>5622</v>
      </c>
      <c r="B408" s="52" t="s">
        <v>5113</v>
      </c>
      <c r="C408" s="52" t="s">
        <v>5526</v>
      </c>
      <c r="D408" s="52" t="s">
        <v>1449</v>
      </c>
      <c r="E408" s="52" t="s">
        <v>394</v>
      </c>
      <c r="F408" s="52" t="s">
        <v>1027</v>
      </c>
      <c r="G408" s="52" t="s">
        <v>1792</v>
      </c>
      <c r="H408" s="52" t="n">
        <v>4596</v>
      </c>
      <c r="I408" s="52" t="n">
        <v>4596</v>
      </c>
      <c r="J408" s="52" t="n">
        <v>312.38</v>
      </c>
      <c r="K408" s="54" t="n">
        <f aca="false">ROUND(H408*J408,2)</f>
        <v>1435698.48</v>
      </c>
      <c r="L408" s="52" t="s">
        <v>4073</v>
      </c>
      <c r="M408" s="52" t="s">
        <v>332</v>
      </c>
      <c r="N408" s="54" t="n">
        <f aca="false">IFERROR(G408-E408,"")</f>
        <v>30</v>
      </c>
      <c r="O408" s="54" t="n">
        <f aca="false">IFERROR(G408-F408,"")</f>
        <v>7</v>
      </c>
      <c r="P408" s="52" t="s">
        <v>5623</v>
      </c>
      <c r="Q408" s="52" t="s">
        <v>4242</v>
      </c>
      <c r="R408" s="52" t="s">
        <v>4070</v>
      </c>
      <c r="S408" s="55" t="str">
        <f aca="false">IF(O408&lt;=0,"On Time","Delayed")</f>
        <v>Delayed</v>
      </c>
      <c r="T408" s="55" t="n">
        <f aca="false">IF(H408=0,0,ROUND(I408/H408*100,2))</f>
        <v>100</v>
      </c>
      <c r="U408" s="55" t="str">
        <f aca="false">TEXT(E408,"yyyy-mm")</f>
        <v>2024-02</v>
      </c>
    </row>
    <row r="409" customFormat="false" ht="15" hidden="false" customHeight="true" outlineLevel="0" collapsed="false">
      <c r="A409" s="56" t="s">
        <v>5624</v>
      </c>
      <c r="B409" s="56" t="s">
        <v>5625</v>
      </c>
      <c r="C409" s="56" t="s">
        <v>5626</v>
      </c>
      <c r="D409" s="56" t="s">
        <v>583</v>
      </c>
      <c r="E409" s="56" t="s">
        <v>676</v>
      </c>
      <c r="F409" s="56" t="s">
        <v>1671</v>
      </c>
      <c r="G409" s="56" t="s">
        <v>3175</v>
      </c>
      <c r="H409" s="56" t="n">
        <v>4962</v>
      </c>
      <c r="I409" s="56" t="n">
        <v>4962</v>
      </c>
      <c r="J409" s="56" t="n">
        <v>588.58</v>
      </c>
      <c r="K409" s="54" t="n">
        <f aca="false">ROUND(H409*J409,2)</f>
        <v>2920533.96</v>
      </c>
      <c r="L409" s="56" t="s">
        <v>4055</v>
      </c>
      <c r="M409" s="56" t="s">
        <v>4056</v>
      </c>
      <c r="N409" s="54" t="n">
        <f aca="false">IFERROR(G409-E409,"")</f>
        <v>70</v>
      </c>
      <c r="O409" s="54" t="n">
        <f aca="false">IFERROR(G409-F409,"")</f>
        <v>13</v>
      </c>
      <c r="P409" s="56" t="s">
        <v>5627</v>
      </c>
      <c r="Q409" s="56" t="s">
        <v>4075</v>
      </c>
      <c r="R409" s="56" t="s">
        <v>4081</v>
      </c>
      <c r="S409" s="55" t="str">
        <f aca="false">IF(O409&lt;=0,"On Time","Delayed")</f>
        <v>Delayed</v>
      </c>
      <c r="T409" s="55" t="n">
        <f aca="false">IF(H409=0,0,ROUND(I409/H409*100,2))</f>
        <v>100</v>
      </c>
      <c r="U409" s="55" t="str">
        <f aca="false">TEXT(E409,"yyyy-mm")</f>
        <v>2024-10</v>
      </c>
    </row>
    <row r="410" customFormat="false" ht="15" hidden="false" customHeight="true" outlineLevel="0" collapsed="false">
      <c r="A410" s="52" t="s">
        <v>5628</v>
      </c>
      <c r="B410" s="52" t="s">
        <v>5629</v>
      </c>
      <c r="C410" s="52" t="s">
        <v>649</v>
      </c>
      <c r="D410" s="52" t="s">
        <v>5630</v>
      </c>
      <c r="E410" s="52" t="s">
        <v>3609</v>
      </c>
      <c r="F410" s="52" t="s">
        <v>3782</v>
      </c>
      <c r="G410" s="52" t="s">
        <v>3275</v>
      </c>
      <c r="H410" s="52" t="n">
        <v>2590</v>
      </c>
      <c r="I410" s="52" t="n">
        <v>1979</v>
      </c>
      <c r="J410" s="52" t="n">
        <v>478.66</v>
      </c>
      <c r="K410" s="54" t="n">
        <f aca="false">ROUND(H410*J410,2)</f>
        <v>1239729.4</v>
      </c>
      <c r="L410" s="52" t="s">
        <v>4084</v>
      </c>
      <c r="M410" s="52" t="s">
        <v>4062</v>
      </c>
      <c r="N410" s="54" t="n">
        <f aca="false">IFERROR(G410-E410,"")</f>
        <v>22</v>
      </c>
      <c r="O410" s="54" t="n">
        <f aca="false">IFERROR(G410-F410,"")</f>
        <v>8</v>
      </c>
      <c r="P410" s="52" t="s">
        <v>5631</v>
      </c>
      <c r="Q410" s="52" t="s">
        <v>4080</v>
      </c>
      <c r="R410" s="52" t="s">
        <v>4087</v>
      </c>
      <c r="S410" s="55" t="str">
        <f aca="false">IF(O410&lt;=0,"On Time","Delayed")</f>
        <v>Delayed</v>
      </c>
      <c r="T410" s="55" t="n">
        <f aca="false">IF(H410=0,0,ROUND(I410/H410*100,2))</f>
        <v>76.41</v>
      </c>
      <c r="U410" s="55" t="str">
        <f aca="false">TEXT(E410,"yyyy-mm")</f>
        <v>2023-08</v>
      </c>
    </row>
    <row r="411" customFormat="false" ht="15" hidden="false" customHeight="true" outlineLevel="0" collapsed="false">
      <c r="A411" s="56" t="s">
        <v>5632</v>
      </c>
      <c r="B411" s="56" t="s">
        <v>5466</v>
      </c>
      <c r="C411" s="56" t="s">
        <v>623</v>
      </c>
      <c r="D411" s="56" t="s">
        <v>2351</v>
      </c>
      <c r="E411" s="56" t="s">
        <v>2131</v>
      </c>
      <c r="F411" s="56" t="s">
        <v>1026</v>
      </c>
      <c r="G411" s="56" t="s">
        <v>1027</v>
      </c>
      <c r="H411" s="56" t="n">
        <v>3089</v>
      </c>
      <c r="I411" s="56" t="n">
        <v>3089</v>
      </c>
      <c r="J411" s="56" t="n">
        <v>187.76</v>
      </c>
      <c r="K411" s="54" t="n">
        <f aca="false">ROUND(H411*J411,2)</f>
        <v>579990.64</v>
      </c>
      <c r="L411" s="56" t="s">
        <v>4061</v>
      </c>
      <c r="M411" s="56" t="s">
        <v>332</v>
      </c>
      <c r="N411" s="54" t="n">
        <f aca="false">IFERROR(G411-E411,"")</f>
        <v>17</v>
      </c>
      <c r="O411" s="54" t="n">
        <f aca="false">IFERROR(G411-F411,"")</f>
        <v>1</v>
      </c>
      <c r="P411" s="56" t="s">
        <v>5633</v>
      </c>
      <c r="Q411" s="56" t="s">
        <v>4248</v>
      </c>
      <c r="R411" s="56" t="s">
        <v>4087</v>
      </c>
      <c r="S411" s="55" t="str">
        <f aca="false">IF(O411&lt;=0,"On Time","Delayed")</f>
        <v>Delayed</v>
      </c>
      <c r="T411" s="55" t="n">
        <f aca="false">IF(H411=0,0,ROUND(I411/H411*100,2))</f>
        <v>100</v>
      </c>
      <c r="U411" s="55" t="str">
        <f aca="false">TEXT(E411,"yyyy-mm")</f>
        <v>2024-02</v>
      </c>
    </row>
    <row r="412" customFormat="false" ht="15" hidden="false" customHeight="true" outlineLevel="0" collapsed="false">
      <c r="A412" s="52" t="s">
        <v>5634</v>
      </c>
      <c r="B412" s="52" t="s">
        <v>5635</v>
      </c>
      <c r="C412" s="52" t="s">
        <v>5636</v>
      </c>
      <c r="D412" s="52" t="s">
        <v>3304</v>
      </c>
      <c r="E412" s="52" t="s">
        <v>1731</v>
      </c>
      <c r="F412" s="52" t="s">
        <v>4602</v>
      </c>
      <c r="G412" s="52" t="s">
        <v>4300</v>
      </c>
      <c r="H412" s="52" t="n">
        <v>3330</v>
      </c>
      <c r="I412" s="52" t="n">
        <v>1431</v>
      </c>
      <c r="J412" s="52" t="n">
        <v>594.53</v>
      </c>
      <c r="K412" s="54" t="n">
        <f aca="false">ROUND(H412*J412,2)</f>
        <v>1979784.9</v>
      </c>
      <c r="L412" s="52" t="s">
        <v>4067</v>
      </c>
      <c r="M412" s="52" t="s">
        <v>4056</v>
      </c>
      <c r="N412" s="54" t="n">
        <f aca="false">IFERROR(G412-E412,"")</f>
        <v>29</v>
      </c>
      <c r="O412" s="54" t="n">
        <f aca="false">IFERROR(G412-F412,"")</f>
        <v>13</v>
      </c>
      <c r="P412" s="52" t="s">
        <v>5637</v>
      </c>
      <c r="Q412" s="52" t="s">
        <v>4231</v>
      </c>
      <c r="R412" s="52" t="s">
        <v>4070</v>
      </c>
      <c r="S412" s="55" t="str">
        <f aca="false">IF(O412&lt;=0,"On Time","Delayed")</f>
        <v>Delayed</v>
      </c>
      <c r="T412" s="55" t="n">
        <f aca="false">IF(H412=0,0,ROUND(I412/H412*100,2))</f>
        <v>42.97</v>
      </c>
      <c r="U412" s="55" t="str">
        <f aca="false">TEXT(E412,"yyyy-mm")</f>
        <v>2024-09</v>
      </c>
    </row>
    <row r="413" customFormat="false" ht="15" hidden="false" customHeight="true" outlineLevel="0" collapsed="false">
      <c r="A413" s="56" t="s">
        <v>5638</v>
      </c>
      <c r="B413" s="56" t="s">
        <v>5639</v>
      </c>
      <c r="C413" s="56" t="s">
        <v>2177</v>
      </c>
      <c r="D413" s="56" t="s">
        <v>5640</v>
      </c>
      <c r="E413" s="56" t="s">
        <v>1087</v>
      </c>
      <c r="F413" s="56" t="s">
        <v>4179</v>
      </c>
      <c r="G413" s="56" t="s">
        <v>4179</v>
      </c>
      <c r="H413" s="56" t="n">
        <v>3415</v>
      </c>
      <c r="I413" s="56" t="n">
        <v>167</v>
      </c>
      <c r="J413" s="56" t="n">
        <v>450.36</v>
      </c>
      <c r="K413" s="54" t="n">
        <f aca="false">ROUND(H413*J413,2)</f>
        <v>1537979.4</v>
      </c>
      <c r="L413" s="56" t="s">
        <v>4061</v>
      </c>
      <c r="M413" s="56" t="s">
        <v>4062</v>
      </c>
      <c r="N413" s="54" t="n">
        <f aca="false">IFERROR(G413-E413,"")</f>
        <v>55</v>
      </c>
      <c r="O413" s="54" t="n">
        <f aca="false">IFERROR(G413-F413,"")</f>
        <v>0</v>
      </c>
      <c r="P413" s="56" t="s">
        <v>5641</v>
      </c>
      <c r="Q413" s="56" t="s">
        <v>4093</v>
      </c>
      <c r="R413" s="56" t="s">
        <v>4124</v>
      </c>
      <c r="S413" s="55" t="str">
        <f aca="false">IF(O413&lt;=0,"On Time","Delayed")</f>
        <v>On Time</v>
      </c>
      <c r="T413" s="55" t="n">
        <f aca="false">IF(H413=0,0,ROUND(I413/H413*100,2))</f>
        <v>4.89</v>
      </c>
      <c r="U413" s="55" t="str">
        <f aca="false">TEXT(E413,"yyyy-mm")</f>
        <v>2024-02</v>
      </c>
    </row>
    <row r="414" customFormat="false" ht="15" hidden="false" customHeight="true" outlineLevel="0" collapsed="false">
      <c r="A414" s="52" t="s">
        <v>5642</v>
      </c>
      <c r="B414" s="52" t="s">
        <v>5643</v>
      </c>
      <c r="C414" s="52" t="s">
        <v>2806</v>
      </c>
      <c r="D414" s="52" t="s">
        <v>3653</v>
      </c>
      <c r="E414" s="52" t="s">
        <v>1911</v>
      </c>
      <c r="F414" s="52" t="s">
        <v>1663</v>
      </c>
      <c r="G414" s="52" t="s">
        <v>1009</v>
      </c>
      <c r="H414" s="52" t="n">
        <v>3708</v>
      </c>
      <c r="I414" s="52" t="n">
        <v>3708</v>
      </c>
      <c r="J414" s="52" t="n">
        <v>22.3</v>
      </c>
      <c r="K414" s="54" t="n">
        <f aca="false">ROUND(H414*J414,2)</f>
        <v>82688.4</v>
      </c>
      <c r="L414" s="52" t="s">
        <v>4073</v>
      </c>
      <c r="M414" s="52" t="s">
        <v>332</v>
      </c>
      <c r="N414" s="54" t="n">
        <f aca="false">IFERROR(G414-E414,"")</f>
        <v>27</v>
      </c>
      <c r="O414" s="54" t="n">
        <f aca="false">IFERROR(G414-F414,"")</f>
        <v>6</v>
      </c>
      <c r="P414" s="52" t="s">
        <v>5644</v>
      </c>
      <c r="Q414" s="52" t="s">
        <v>4269</v>
      </c>
      <c r="R414" s="52" t="s">
        <v>4124</v>
      </c>
      <c r="S414" s="55" t="str">
        <f aca="false">IF(O414&lt;=0,"On Time","Delayed")</f>
        <v>Delayed</v>
      </c>
      <c r="T414" s="55" t="n">
        <f aca="false">IF(H414=0,0,ROUND(I414/H414*100,2))</f>
        <v>100</v>
      </c>
      <c r="U414" s="55" t="str">
        <f aca="false">TEXT(E414,"yyyy-mm")</f>
        <v>2022-12</v>
      </c>
    </row>
    <row r="415" customFormat="false" ht="15" hidden="false" customHeight="true" outlineLevel="0" collapsed="false">
      <c r="A415" s="56" t="s">
        <v>5645</v>
      </c>
      <c r="B415" s="56" t="s">
        <v>5646</v>
      </c>
      <c r="C415" s="56" t="s">
        <v>2496</v>
      </c>
      <c r="D415" s="56" t="s">
        <v>2851</v>
      </c>
      <c r="E415" s="56" t="s">
        <v>4215</v>
      </c>
      <c r="F415" s="56" t="s">
        <v>2719</v>
      </c>
      <c r="G415" s="56" t="s">
        <v>5647</v>
      </c>
      <c r="H415" s="56" t="n">
        <v>4280</v>
      </c>
      <c r="I415" s="56" t="n">
        <v>1794</v>
      </c>
      <c r="J415" s="56" t="n">
        <v>145.78</v>
      </c>
      <c r="K415" s="54" t="n">
        <f aca="false">ROUND(H415*J415,2)</f>
        <v>623938.4</v>
      </c>
      <c r="L415" s="56" t="s">
        <v>4067</v>
      </c>
      <c r="M415" s="56" t="s">
        <v>4062</v>
      </c>
      <c r="N415" s="54" t="n">
        <f aca="false">IFERROR(G415-E415,"")</f>
        <v>69</v>
      </c>
      <c r="O415" s="54" t="n">
        <f aca="false">IFERROR(G415-F415,"")</f>
        <v>11</v>
      </c>
      <c r="P415" s="56" t="s">
        <v>5648</v>
      </c>
      <c r="Q415" s="56" t="s">
        <v>4132</v>
      </c>
      <c r="R415" s="56" t="s">
        <v>4124</v>
      </c>
      <c r="S415" s="55" t="str">
        <f aca="false">IF(O415&lt;=0,"On Time","Delayed")</f>
        <v>Delayed</v>
      </c>
      <c r="T415" s="55" t="n">
        <f aca="false">IF(H415=0,0,ROUND(I415/H415*100,2))</f>
        <v>41.92</v>
      </c>
      <c r="U415" s="55" t="str">
        <f aca="false">TEXT(E415,"yyyy-mm")</f>
        <v>2024-03</v>
      </c>
    </row>
    <row r="416" customFormat="false" ht="15" hidden="false" customHeight="true" outlineLevel="0" collapsed="false">
      <c r="A416" s="52" t="s">
        <v>5649</v>
      </c>
      <c r="B416" s="52" t="s">
        <v>4433</v>
      </c>
      <c r="C416" s="52" t="s">
        <v>3780</v>
      </c>
      <c r="D416" s="52" t="s">
        <v>675</v>
      </c>
      <c r="E416" s="52" t="s">
        <v>1165</v>
      </c>
      <c r="F416" s="52" t="s">
        <v>3066</v>
      </c>
      <c r="G416" s="52" t="s">
        <v>1766</v>
      </c>
      <c r="H416" s="52" t="n">
        <v>3249</v>
      </c>
      <c r="I416" s="52" t="n">
        <v>3249</v>
      </c>
      <c r="J416" s="52" t="n">
        <v>168.31</v>
      </c>
      <c r="K416" s="54" t="n">
        <f aca="false">ROUND(H416*J416,2)</f>
        <v>546839.19</v>
      </c>
      <c r="L416" s="52" t="s">
        <v>4073</v>
      </c>
      <c r="M416" s="52" t="s">
        <v>4081</v>
      </c>
      <c r="N416" s="54" t="n">
        <f aca="false">IFERROR(G416-E416,"")</f>
        <v>26</v>
      </c>
      <c r="O416" s="54" t="n">
        <f aca="false">IFERROR(G416-F416,"")</f>
        <v>-3</v>
      </c>
      <c r="P416" s="52" t="s">
        <v>5650</v>
      </c>
      <c r="Q416" s="52" t="s">
        <v>4169</v>
      </c>
      <c r="R416" s="52" t="s">
        <v>4087</v>
      </c>
      <c r="S416" s="55" t="str">
        <f aca="false">IF(O416&lt;=0,"On Time","Delayed")</f>
        <v>On Time</v>
      </c>
      <c r="T416" s="55" t="n">
        <f aca="false">IF(H416=0,0,ROUND(I416/H416*100,2))</f>
        <v>100</v>
      </c>
      <c r="U416" s="55" t="str">
        <f aca="false">TEXT(E416,"yyyy-mm")</f>
        <v>2023-01</v>
      </c>
    </row>
    <row r="417" customFormat="false" ht="15" hidden="false" customHeight="true" outlineLevel="0" collapsed="false">
      <c r="A417" s="56" t="s">
        <v>5651</v>
      </c>
      <c r="B417" s="56" t="s">
        <v>5652</v>
      </c>
      <c r="C417" s="56" t="s">
        <v>5038</v>
      </c>
      <c r="D417" s="56" t="s">
        <v>3301</v>
      </c>
      <c r="E417" s="56" t="s">
        <v>3852</v>
      </c>
      <c r="F417" s="56" t="s">
        <v>5653</v>
      </c>
      <c r="G417" s="56" t="s">
        <v>1920</v>
      </c>
      <c r="H417" s="56" t="n">
        <v>4923</v>
      </c>
      <c r="I417" s="56" t="n">
        <v>4923</v>
      </c>
      <c r="J417" s="56" t="n">
        <v>357.15</v>
      </c>
      <c r="K417" s="54" t="n">
        <f aca="false">ROUND(H417*J417,2)</f>
        <v>1758249.45</v>
      </c>
      <c r="L417" s="56" t="s">
        <v>4061</v>
      </c>
      <c r="M417" s="56" t="s">
        <v>4081</v>
      </c>
      <c r="N417" s="54" t="n">
        <f aca="false">IFERROR(G417-E417,"")</f>
        <v>47</v>
      </c>
      <c r="O417" s="54" t="n">
        <f aca="false">IFERROR(G417-F417,"")</f>
        <v>-2</v>
      </c>
      <c r="P417" s="56" t="s">
        <v>5654</v>
      </c>
      <c r="Q417" s="56" t="s">
        <v>4080</v>
      </c>
      <c r="R417" s="56" t="s">
        <v>4087</v>
      </c>
      <c r="S417" s="55" t="str">
        <f aca="false">IF(O417&lt;=0,"On Time","Delayed")</f>
        <v>On Time</v>
      </c>
      <c r="T417" s="55" t="n">
        <f aca="false">IF(H417=0,0,ROUND(I417/H417*100,2))</f>
        <v>100</v>
      </c>
      <c r="U417" s="55" t="str">
        <f aca="false">TEXT(E417,"yyyy-mm")</f>
        <v>2024-02</v>
      </c>
    </row>
    <row r="418" customFormat="false" ht="15" hidden="false" customHeight="true" outlineLevel="0" collapsed="false">
      <c r="A418" s="52" t="s">
        <v>5655</v>
      </c>
      <c r="B418" s="52" t="s">
        <v>5656</v>
      </c>
      <c r="C418" s="52" t="s">
        <v>1475</v>
      </c>
      <c r="D418" s="52" t="s">
        <v>5657</v>
      </c>
      <c r="E418" s="52" t="s">
        <v>729</v>
      </c>
      <c r="F418" s="52" t="s">
        <v>5238</v>
      </c>
      <c r="G418" s="52" t="s">
        <v>5658</v>
      </c>
      <c r="H418" s="52" t="n">
        <v>4339</v>
      </c>
      <c r="I418" s="52" t="n">
        <v>4339</v>
      </c>
      <c r="J418" s="52" t="n">
        <v>180.18</v>
      </c>
      <c r="K418" s="54" t="n">
        <f aca="false">ROUND(H418*J418,2)</f>
        <v>781801.02</v>
      </c>
      <c r="L418" s="52" t="s">
        <v>4067</v>
      </c>
      <c r="M418" s="52" t="s">
        <v>4081</v>
      </c>
      <c r="N418" s="54" t="n">
        <f aca="false">IFERROR(G418-E418,"")</f>
        <v>40</v>
      </c>
      <c r="O418" s="54" t="n">
        <f aca="false">IFERROR(G418-F418,"")</f>
        <v>-3</v>
      </c>
      <c r="P418" s="52" t="s">
        <v>5659</v>
      </c>
      <c r="Q418" s="52" t="s">
        <v>4080</v>
      </c>
      <c r="R418" s="52" t="s">
        <v>4087</v>
      </c>
      <c r="S418" s="55" t="str">
        <f aca="false">IF(O418&lt;=0,"On Time","Delayed")</f>
        <v>On Time</v>
      </c>
      <c r="T418" s="55" t="n">
        <f aca="false">IF(H418=0,0,ROUND(I418/H418*100,2))</f>
        <v>100</v>
      </c>
      <c r="U418" s="55" t="str">
        <f aca="false">TEXT(E418,"yyyy-mm")</f>
        <v>2023-08</v>
      </c>
    </row>
    <row r="419" customFormat="false" ht="15" hidden="false" customHeight="true" outlineLevel="0" collapsed="false">
      <c r="A419" s="56" t="s">
        <v>5660</v>
      </c>
      <c r="B419" s="56" t="s">
        <v>4630</v>
      </c>
      <c r="C419" s="56" t="s">
        <v>3049</v>
      </c>
      <c r="D419" s="56" t="s">
        <v>5215</v>
      </c>
      <c r="E419" s="56" t="s">
        <v>1532</v>
      </c>
      <c r="F419" s="56" t="s">
        <v>4441</v>
      </c>
      <c r="G419" s="56" t="s">
        <v>1243</v>
      </c>
      <c r="H419" s="56" t="n">
        <v>2833</v>
      </c>
      <c r="I419" s="56" t="n">
        <v>1648</v>
      </c>
      <c r="J419" s="56" t="n">
        <v>81.35</v>
      </c>
      <c r="K419" s="54" t="n">
        <f aca="false">ROUND(H419*J419,2)</f>
        <v>230464.55</v>
      </c>
      <c r="L419" s="56" t="s">
        <v>4055</v>
      </c>
      <c r="M419" s="56" t="s">
        <v>4078</v>
      </c>
      <c r="N419" s="54" t="n">
        <f aca="false">IFERROR(G419-E419,"")</f>
        <v>69</v>
      </c>
      <c r="O419" s="54" t="n">
        <f aca="false">IFERROR(G419-F419,"")</f>
        <v>11</v>
      </c>
      <c r="P419" s="56" t="s">
        <v>5661</v>
      </c>
      <c r="Q419" s="56" t="s">
        <v>4154</v>
      </c>
      <c r="R419" s="56" t="s">
        <v>4081</v>
      </c>
      <c r="S419" s="55" t="str">
        <f aca="false">IF(O419&lt;=0,"On Time","Delayed")</f>
        <v>Delayed</v>
      </c>
      <c r="T419" s="55" t="n">
        <f aca="false">IF(H419=0,0,ROUND(I419/H419*100,2))</f>
        <v>58.17</v>
      </c>
      <c r="U419" s="55" t="str">
        <f aca="false">TEXT(E419,"yyyy-mm")</f>
        <v>2023-05</v>
      </c>
    </row>
    <row r="420" customFormat="false" ht="15" hidden="false" customHeight="true" outlineLevel="0" collapsed="false">
      <c r="A420" s="52" t="s">
        <v>5662</v>
      </c>
      <c r="B420" s="52" t="s">
        <v>4605</v>
      </c>
      <c r="C420" s="52" t="s">
        <v>5663</v>
      </c>
      <c r="D420" s="52" t="s">
        <v>4162</v>
      </c>
      <c r="E420" s="52" t="s">
        <v>2497</v>
      </c>
      <c r="F420" s="52" t="s">
        <v>4539</v>
      </c>
      <c r="G420" s="52" t="s">
        <v>3275</v>
      </c>
      <c r="H420" s="52" t="n">
        <v>280</v>
      </c>
      <c r="I420" s="52" t="n">
        <v>280</v>
      </c>
      <c r="J420" s="52" t="n">
        <v>415.83</v>
      </c>
      <c r="K420" s="54" t="n">
        <f aca="false">ROUND(H420*J420,2)</f>
        <v>116432.4</v>
      </c>
      <c r="L420" s="52" t="s">
        <v>4055</v>
      </c>
      <c r="M420" s="52" t="s">
        <v>4062</v>
      </c>
      <c r="N420" s="54" t="n">
        <f aca="false">IFERROR(G420-E420,"")</f>
        <v>15</v>
      </c>
      <c r="O420" s="54" t="n">
        <f aca="false">IFERROR(G420-F420,"")</f>
        <v>-1</v>
      </c>
      <c r="P420" s="52" t="s">
        <v>5664</v>
      </c>
      <c r="Q420" s="52" t="s">
        <v>4058</v>
      </c>
      <c r="R420" s="52" t="s">
        <v>4087</v>
      </c>
      <c r="S420" s="55" t="str">
        <f aca="false">IF(O420&lt;=0,"On Time","Delayed")</f>
        <v>On Time</v>
      </c>
      <c r="T420" s="55" t="n">
        <f aca="false">IF(H420=0,0,ROUND(I420/H420*100,2))</f>
        <v>100</v>
      </c>
      <c r="U420" s="55" t="str">
        <f aca="false">TEXT(E420,"yyyy-mm")</f>
        <v>2023-08</v>
      </c>
    </row>
    <row r="421" customFormat="false" ht="15" hidden="false" customHeight="true" outlineLevel="0" collapsed="false">
      <c r="A421" s="56" t="s">
        <v>5665</v>
      </c>
      <c r="B421" s="56" t="s">
        <v>5666</v>
      </c>
      <c r="C421" s="56" t="s">
        <v>2670</v>
      </c>
      <c r="D421" s="56" t="s">
        <v>2536</v>
      </c>
      <c r="E421" s="56" t="s">
        <v>860</v>
      </c>
      <c r="F421" s="56" t="s">
        <v>2920</v>
      </c>
      <c r="G421" s="56" t="s">
        <v>2375</v>
      </c>
      <c r="H421" s="56" t="n">
        <v>3700</v>
      </c>
      <c r="I421" s="56" t="n">
        <v>3700</v>
      </c>
      <c r="J421" s="56" t="n">
        <v>361.97</v>
      </c>
      <c r="K421" s="54" t="n">
        <f aca="false">ROUND(H421*J421,2)</f>
        <v>1339289</v>
      </c>
      <c r="L421" s="56" t="s">
        <v>4073</v>
      </c>
      <c r="M421" s="56" t="s">
        <v>332</v>
      </c>
      <c r="N421" s="54" t="n">
        <f aca="false">IFERROR(G421-E421,"")</f>
        <v>35</v>
      </c>
      <c r="O421" s="54" t="n">
        <f aca="false">IFERROR(G421-F421,"")</f>
        <v>2</v>
      </c>
      <c r="P421" s="56" t="s">
        <v>5667</v>
      </c>
      <c r="Q421" s="56" t="s">
        <v>4104</v>
      </c>
      <c r="R421" s="56" t="s">
        <v>4081</v>
      </c>
      <c r="S421" s="55" t="str">
        <f aca="false">IF(O421&lt;=0,"On Time","Delayed")</f>
        <v>Delayed</v>
      </c>
      <c r="T421" s="55" t="n">
        <f aca="false">IF(H421=0,0,ROUND(I421/H421*100,2))</f>
        <v>100</v>
      </c>
      <c r="U421" s="55" t="str">
        <f aca="false">TEXT(E421,"yyyy-mm")</f>
        <v>2022-03</v>
      </c>
    </row>
    <row r="422" customFormat="false" ht="15" hidden="false" customHeight="true" outlineLevel="0" collapsed="false">
      <c r="A422" s="52" t="s">
        <v>5668</v>
      </c>
      <c r="B422" s="52" t="s">
        <v>5669</v>
      </c>
      <c r="C422" s="52" t="s">
        <v>1503</v>
      </c>
      <c r="D422" s="52" t="s">
        <v>4426</v>
      </c>
      <c r="E422" s="52" t="s">
        <v>5670</v>
      </c>
      <c r="F422" s="52" t="s">
        <v>4616</v>
      </c>
      <c r="G422" s="52" t="s">
        <v>1104</v>
      </c>
      <c r="H422" s="52" t="n">
        <v>570</v>
      </c>
      <c r="I422" s="52" t="n">
        <v>570</v>
      </c>
      <c r="J422" s="52" t="n">
        <v>133.75</v>
      </c>
      <c r="K422" s="54" t="n">
        <f aca="false">ROUND(H422*J422,2)</f>
        <v>76237.5</v>
      </c>
      <c r="L422" s="52" t="s">
        <v>4055</v>
      </c>
      <c r="M422" s="52" t="s">
        <v>332</v>
      </c>
      <c r="N422" s="54" t="n">
        <f aca="false">IFERROR(G422-E422,"")</f>
        <v>36</v>
      </c>
      <c r="O422" s="54" t="n">
        <f aca="false">IFERROR(G422-F422,"")</f>
        <v>11</v>
      </c>
      <c r="P422" s="52" t="s">
        <v>5671</v>
      </c>
      <c r="Q422" s="52" t="s">
        <v>4098</v>
      </c>
      <c r="R422" s="52" t="s">
        <v>4087</v>
      </c>
      <c r="S422" s="55" t="str">
        <f aca="false">IF(O422&lt;=0,"On Time","Delayed")</f>
        <v>Delayed</v>
      </c>
      <c r="T422" s="55" t="n">
        <f aca="false">IF(H422=0,0,ROUND(I422/H422*100,2))</f>
        <v>100</v>
      </c>
      <c r="U422" s="55" t="str">
        <f aca="false">TEXT(E422,"yyyy-mm")</f>
        <v>2024-05</v>
      </c>
    </row>
    <row r="423" customFormat="false" ht="15" hidden="false" customHeight="true" outlineLevel="0" collapsed="false">
      <c r="A423" s="56" t="s">
        <v>5672</v>
      </c>
      <c r="B423" s="56" t="s">
        <v>5673</v>
      </c>
      <c r="C423" s="56" t="s">
        <v>5674</v>
      </c>
      <c r="D423" s="56" t="s">
        <v>5675</v>
      </c>
      <c r="E423" s="56" t="s">
        <v>5676</v>
      </c>
      <c r="F423" s="56" t="s">
        <v>3360</v>
      </c>
      <c r="G423" s="56" t="s">
        <v>5677</v>
      </c>
      <c r="H423" s="56" t="n">
        <v>994</v>
      </c>
      <c r="I423" s="56" t="n">
        <v>994</v>
      </c>
      <c r="J423" s="56" t="n">
        <v>41.04</v>
      </c>
      <c r="K423" s="54" t="n">
        <f aca="false">ROUND(H423*J423,2)</f>
        <v>40793.76</v>
      </c>
      <c r="L423" s="56" t="s">
        <v>4084</v>
      </c>
      <c r="M423" s="56" t="s">
        <v>332</v>
      </c>
      <c r="N423" s="54" t="n">
        <f aca="false">IFERROR(G423-E423,"")</f>
        <v>27</v>
      </c>
      <c r="O423" s="54" t="n">
        <f aca="false">IFERROR(G423-F423,"")</f>
        <v>9</v>
      </c>
      <c r="P423" s="56" t="s">
        <v>5678</v>
      </c>
      <c r="Q423" s="56" t="s">
        <v>4154</v>
      </c>
      <c r="R423" s="56" t="s">
        <v>4087</v>
      </c>
      <c r="S423" s="55" t="str">
        <f aca="false">IF(O423&lt;=0,"On Time","Delayed")</f>
        <v>Delayed</v>
      </c>
      <c r="T423" s="55" t="n">
        <f aca="false">IF(H423=0,0,ROUND(I423/H423*100,2))</f>
        <v>100</v>
      </c>
      <c r="U423" s="55" t="str">
        <f aca="false">TEXT(E423,"yyyy-mm")</f>
        <v>2022-07</v>
      </c>
    </row>
    <row r="424" customFormat="false" ht="15" hidden="false" customHeight="true" outlineLevel="0" collapsed="false">
      <c r="A424" s="52" t="s">
        <v>5679</v>
      </c>
      <c r="B424" s="52" t="s">
        <v>5680</v>
      </c>
      <c r="C424" s="52" t="s">
        <v>769</v>
      </c>
      <c r="D424" s="52" t="s">
        <v>2015</v>
      </c>
      <c r="E424" s="52" t="s">
        <v>1031</v>
      </c>
      <c r="F424" s="52" t="s">
        <v>4951</v>
      </c>
      <c r="G424" s="52" t="s">
        <v>5475</v>
      </c>
      <c r="H424" s="52" t="n">
        <v>4851</v>
      </c>
      <c r="I424" s="52" t="n">
        <v>4851</v>
      </c>
      <c r="J424" s="52" t="n">
        <v>389.82</v>
      </c>
      <c r="K424" s="54" t="n">
        <f aca="false">ROUND(H424*J424,2)</f>
        <v>1891016.82</v>
      </c>
      <c r="L424" s="52" t="s">
        <v>4084</v>
      </c>
      <c r="M424" s="52" t="s">
        <v>332</v>
      </c>
      <c r="N424" s="54" t="n">
        <f aca="false">IFERROR(G424-E424,"")</f>
        <v>50</v>
      </c>
      <c r="O424" s="54" t="n">
        <f aca="false">IFERROR(G424-F424,"")</f>
        <v>1</v>
      </c>
      <c r="P424" s="52" t="s">
        <v>5681</v>
      </c>
      <c r="Q424" s="52" t="s">
        <v>4093</v>
      </c>
      <c r="R424" s="52" t="s">
        <v>100</v>
      </c>
      <c r="S424" s="55" t="str">
        <f aca="false">IF(O424&lt;=0,"On Time","Delayed")</f>
        <v>Delayed</v>
      </c>
      <c r="T424" s="55" t="n">
        <f aca="false">IF(H424=0,0,ROUND(I424/H424*100,2))</f>
        <v>100</v>
      </c>
      <c r="U424" s="55" t="str">
        <f aca="false">TEXT(E424,"yyyy-mm")</f>
        <v>2022-09</v>
      </c>
    </row>
    <row r="425" customFormat="false" ht="15" hidden="false" customHeight="true" outlineLevel="0" collapsed="false">
      <c r="A425" s="56" t="s">
        <v>5682</v>
      </c>
      <c r="B425" s="56" t="s">
        <v>5683</v>
      </c>
      <c r="C425" s="56" t="s">
        <v>2079</v>
      </c>
      <c r="D425" s="56" t="s">
        <v>2520</v>
      </c>
      <c r="E425" s="56" t="s">
        <v>2675</v>
      </c>
      <c r="F425" s="56" t="s">
        <v>2773</v>
      </c>
      <c r="G425" s="56" t="s">
        <v>3437</v>
      </c>
      <c r="H425" s="56" t="n">
        <v>751</v>
      </c>
      <c r="I425" s="56" t="n">
        <v>751</v>
      </c>
      <c r="J425" s="56" t="n">
        <v>288.28</v>
      </c>
      <c r="K425" s="54" t="n">
        <f aca="false">ROUND(H425*J425,2)</f>
        <v>216498.28</v>
      </c>
      <c r="L425" s="56" t="s">
        <v>4055</v>
      </c>
      <c r="M425" s="56" t="s">
        <v>4056</v>
      </c>
      <c r="N425" s="54" t="n">
        <f aca="false">IFERROR(G425-E425,"")</f>
        <v>63</v>
      </c>
      <c r="O425" s="54" t="n">
        <f aca="false">IFERROR(G425-F425,"")</f>
        <v>11</v>
      </c>
      <c r="P425" s="56" t="s">
        <v>5684</v>
      </c>
      <c r="Q425" s="56" t="s">
        <v>4154</v>
      </c>
      <c r="R425" s="56" t="s">
        <v>4087</v>
      </c>
      <c r="S425" s="55" t="str">
        <f aca="false">IF(O425&lt;=0,"On Time","Delayed")</f>
        <v>Delayed</v>
      </c>
      <c r="T425" s="55" t="n">
        <f aca="false">IF(H425=0,0,ROUND(I425/H425*100,2))</f>
        <v>100</v>
      </c>
      <c r="U425" s="55" t="str">
        <f aca="false">TEXT(E425,"yyyy-mm")</f>
        <v>2023-11</v>
      </c>
    </row>
    <row r="426" customFormat="false" ht="15" hidden="false" customHeight="true" outlineLevel="0" collapsed="false">
      <c r="A426" s="52" t="s">
        <v>5685</v>
      </c>
      <c r="B426" s="52" t="s">
        <v>5629</v>
      </c>
      <c r="C426" s="52" t="s">
        <v>5686</v>
      </c>
      <c r="D426" s="52" t="s">
        <v>1120</v>
      </c>
      <c r="E426" s="52" t="s">
        <v>3832</v>
      </c>
      <c r="F426" s="52" t="s">
        <v>5006</v>
      </c>
      <c r="G426" s="52" t="s">
        <v>1658</v>
      </c>
      <c r="H426" s="52" t="n">
        <v>2840</v>
      </c>
      <c r="I426" s="52" t="n">
        <v>2840</v>
      </c>
      <c r="J426" s="52" t="n">
        <v>24.11</v>
      </c>
      <c r="K426" s="54" t="n">
        <f aca="false">ROUND(H426*J426,2)</f>
        <v>68472.4</v>
      </c>
      <c r="L426" s="52" t="s">
        <v>4073</v>
      </c>
      <c r="M426" s="52" t="s">
        <v>4081</v>
      </c>
      <c r="N426" s="54" t="n">
        <f aca="false">IFERROR(G426-E426,"")</f>
        <v>42</v>
      </c>
      <c r="O426" s="54" t="n">
        <f aca="false">IFERROR(G426-F426,"")</f>
        <v>5</v>
      </c>
      <c r="P426" s="52" t="s">
        <v>5687</v>
      </c>
      <c r="Q426" s="52" t="s">
        <v>4104</v>
      </c>
      <c r="R426" s="52" t="s">
        <v>100</v>
      </c>
      <c r="S426" s="55" t="str">
        <f aca="false">IF(O426&lt;=0,"On Time","Delayed")</f>
        <v>Delayed</v>
      </c>
      <c r="T426" s="55" t="n">
        <f aca="false">IF(H426=0,0,ROUND(I426/H426*100,2))</f>
        <v>100</v>
      </c>
      <c r="U426" s="55" t="str">
        <f aca="false">TEXT(E426,"yyyy-mm")</f>
        <v>2022-12</v>
      </c>
    </row>
    <row r="427" customFormat="false" ht="15" hidden="false" customHeight="true" outlineLevel="0" collapsed="false">
      <c r="A427" s="56" t="s">
        <v>5688</v>
      </c>
      <c r="B427" s="56" t="s">
        <v>4730</v>
      </c>
      <c r="C427" s="56" t="s">
        <v>3165</v>
      </c>
      <c r="D427" s="56" t="s">
        <v>2174</v>
      </c>
      <c r="E427" s="56" t="s">
        <v>1470</v>
      </c>
      <c r="F427" s="56" t="s">
        <v>3616</v>
      </c>
      <c r="G427" s="56" t="s">
        <v>2319</v>
      </c>
      <c r="H427" s="56" t="n">
        <v>4916</v>
      </c>
      <c r="I427" s="56" t="n">
        <v>4916</v>
      </c>
      <c r="J427" s="56" t="n">
        <v>347.14</v>
      </c>
      <c r="K427" s="54" t="n">
        <f aca="false">ROUND(H427*J427,2)</f>
        <v>1706540.24</v>
      </c>
      <c r="L427" s="56" t="s">
        <v>4073</v>
      </c>
      <c r="M427" s="56" t="s">
        <v>4081</v>
      </c>
      <c r="N427" s="54" t="n">
        <f aca="false">IFERROR(G427-E427,"")</f>
        <v>27</v>
      </c>
      <c r="O427" s="54" t="n">
        <f aca="false">IFERROR(G427-F427,"")</f>
        <v>9</v>
      </c>
      <c r="P427" s="56" t="s">
        <v>5689</v>
      </c>
      <c r="Q427" s="56" t="s">
        <v>4164</v>
      </c>
      <c r="R427" s="56" t="s">
        <v>4070</v>
      </c>
      <c r="S427" s="55" t="str">
        <f aca="false">IF(O427&lt;=0,"On Time","Delayed")</f>
        <v>Delayed</v>
      </c>
      <c r="T427" s="55" t="n">
        <f aca="false">IF(H427=0,0,ROUND(I427/H427*100,2))</f>
        <v>100</v>
      </c>
      <c r="U427" s="55" t="str">
        <f aca="false">TEXT(E427,"yyyy-mm")</f>
        <v>2022-09</v>
      </c>
    </row>
    <row r="428" customFormat="false" ht="15" hidden="false" customHeight="true" outlineLevel="0" collapsed="false">
      <c r="A428" s="52" t="s">
        <v>5690</v>
      </c>
      <c r="B428" s="52" t="s">
        <v>4357</v>
      </c>
      <c r="C428" s="52" t="s">
        <v>630</v>
      </c>
      <c r="D428" s="52" t="s">
        <v>5691</v>
      </c>
      <c r="E428" s="52" t="s">
        <v>1072</v>
      </c>
      <c r="F428" s="52" t="s">
        <v>4411</v>
      </c>
      <c r="G428" s="52" t="s">
        <v>5692</v>
      </c>
      <c r="H428" s="52" t="n">
        <v>4876</v>
      </c>
      <c r="I428" s="52" t="n">
        <v>4876</v>
      </c>
      <c r="J428" s="52" t="n">
        <v>524.25</v>
      </c>
      <c r="K428" s="54" t="n">
        <f aca="false">ROUND(H428*J428,2)</f>
        <v>2556243</v>
      </c>
      <c r="L428" s="52" t="s">
        <v>4073</v>
      </c>
      <c r="M428" s="52" t="s">
        <v>4056</v>
      </c>
      <c r="N428" s="54" t="n">
        <f aca="false">IFERROR(G428-E428,"")</f>
        <v>64</v>
      </c>
      <c r="O428" s="54" t="n">
        <f aca="false">IFERROR(G428-F428,"")</f>
        <v>12</v>
      </c>
      <c r="P428" s="52" t="s">
        <v>5693</v>
      </c>
      <c r="Q428" s="52" t="s">
        <v>4226</v>
      </c>
      <c r="R428" s="52" t="s">
        <v>4124</v>
      </c>
      <c r="S428" s="55" t="str">
        <f aca="false">IF(O428&lt;=0,"On Time","Delayed")</f>
        <v>Delayed</v>
      </c>
      <c r="T428" s="55" t="n">
        <f aca="false">IF(H428=0,0,ROUND(I428/H428*100,2))</f>
        <v>100</v>
      </c>
      <c r="U428" s="55" t="str">
        <f aca="false">TEXT(E428,"yyyy-mm")</f>
        <v>2024-11</v>
      </c>
    </row>
    <row r="429" customFormat="false" ht="15" hidden="false" customHeight="true" outlineLevel="0" collapsed="false">
      <c r="A429" s="56" t="s">
        <v>5694</v>
      </c>
      <c r="B429" s="56" t="s">
        <v>5695</v>
      </c>
      <c r="C429" s="56" t="s">
        <v>1442</v>
      </c>
      <c r="D429" s="56" t="s">
        <v>5696</v>
      </c>
      <c r="E429" s="56" t="s">
        <v>4797</v>
      </c>
      <c r="F429" s="56" t="s">
        <v>5290</v>
      </c>
      <c r="G429" s="56" t="s">
        <v>1801</v>
      </c>
      <c r="H429" s="56" t="n">
        <v>4517</v>
      </c>
      <c r="I429" s="56" t="n">
        <v>4517</v>
      </c>
      <c r="J429" s="56" t="n">
        <v>200.9</v>
      </c>
      <c r="K429" s="54" t="n">
        <f aca="false">ROUND(H429*J429,2)</f>
        <v>907465.3</v>
      </c>
      <c r="L429" s="56" t="s">
        <v>4067</v>
      </c>
      <c r="M429" s="56" t="s">
        <v>4062</v>
      </c>
      <c r="N429" s="54" t="n">
        <f aca="false">IFERROR(G429-E429,"")</f>
        <v>56</v>
      </c>
      <c r="O429" s="54" t="n">
        <f aca="false">IFERROR(G429-F429,"")</f>
        <v>6</v>
      </c>
      <c r="P429" s="56" t="s">
        <v>5697</v>
      </c>
      <c r="Q429" s="56" t="s">
        <v>4064</v>
      </c>
      <c r="R429" s="56" t="s">
        <v>100</v>
      </c>
      <c r="S429" s="55" t="str">
        <f aca="false">IF(O429&lt;=0,"On Time","Delayed")</f>
        <v>Delayed</v>
      </c>
      <c r="T429" s="55" t="n">
        <f aca="false">IF(H429=0,0,ROUND(I429/H429*100,2))</f>
        <v>100</v>
      </c>
      <c r="U429" s="55" t="str">
        <f aca="false">TEXT(E429,"yyyy-mm")</f>
        <v>2022-03</v>
      </c>
    </row>
    <row r="430" customFormat="false" ht="15" hidden="false" customHeight="true" outlineLevel="0" collapsed="false">
      <c r="A430" s="52" t="s">
        <v>5698</v>
      </c>
      <c r="B430" s="52" t="s">
        <v>5699</v>
      </c>
      <c r="C430" s="52" t="s">
        <v>1884</v>
      </c>
      <c r="D430" s="52" t="s">
        <v>2869</v>
      </c>
      <c r="E430" s="52" t="s">
        <v>2282</v>
      </c>
      <c r="F430" s="52" t="s">
        <v>465</v>
      </c>
      <c r="G430" s="52" t="s">
        <v>3528</v>
      </c>
      <c r="H430" s="52" t="n">
        <v>2384</v>
      </c>
      <c r="I430" s="52" t="n">
        <v>2384</v>
      </c>
      <c r="J430" s="52" t="n">
        <v>41.44</v>
      </c>
      <c r="K430" s="54" t="n">
        <f aca="false">ROUND(H430*J430,2)</f>
        <v>98792.96</v>
      </c>
      <c r="L430" s="52" t="s">
        <v>4055</v>
      </c>
      <c r="M430" s="52" t="s">
        <v>332</v>
      </c>
      <c r="N430" s="54" t="n">
        <f aca="false">IFERROR(G430-E430,"")</f>
        <v>32</v>
      </c>
      <c r="O430" s="54" t="n">
        <f aca="false">IFERROR(G430-F430,"")</f>
        <v>6</v>
      </c>
      <c r="P430" s="52" t="s">
        <v>5700</v>
      </c>
      <c r="Q430" s="52" t="s">
        <v>4185</v>
      </c>
      <c r="R430" s="52" t="s">
        <v>100</v>
      </c>
      <c r="S430" s="55" t="str">
        <f aca="false">IF(O430&lt;=0,"On Time","Delayed")</f>
        <v>Delayed</v>
      </c>
      <c r="T430" s="55" t="n">
        <f aca="false">IF(H430=0,0,ROUND(I430/H430*100,2))</f>
        <v>100</v>
      </c>
      <c r="U430" s="55" t="str">
        <f aca="false">TEXT(E430,"yyyy-mm")</f>
        <v>2022-10</v>
      </c>
    </row>
    <row r="431" customFormat="false" ht="15" hidden="false" customHeight="true" outlineLevel="0" collapsed="false">
      <c r="A431" s="56" t="s">
        <v>5701</v>
      </c>
      <c r="B431" s="56" t="s">
        <v>5702</v>
      </c>
      <c r="C431" s="56" t="s">
        <v>2460</v>
      </c>
      <c r="D431" s="56" t="s">
        <v>4971</v>
      </c>
      <c r="E431" s="56" t="s">
        <v>3832</v>
      </c>
      <c r="F431" s="56" t="s">
        <v>1166</v>
      </c>
      <c r="G431" s="56" t="s">
        <v>5129</v>
      </c>
      <c r="H431" s="56" t="n">
        <v>622</v>
      </c>
      <c r="I431" s="56" t="n">
        <v>392</v>
      </c>
      <c r="J431" s="56" t="n">
        <v>159</v>
      </c>
      <c r="K431" s="54" t="n">
        <f aca="false">ROUND(H431*J431,2)</f>
        <v>98898</v>
      </c>
      <c r="L431" s="56" t="s">
        <v>4084</v>
      </c>
      <c r="M431" s="56" t="s">
        <v>4062</v>
      </c>
      <c r="N431" s="54" t="n">
        <f aca="false">IFERROR(G431-E431,"")</f>
        <v>50</v>
      </c>
      <c r="O431" s="54" t="n">
        <f aca="false">IFERROR(G431-F431,"")</f>
        <v>12</v>
      </c>
      <c r="P431" s="56" t="s">
        <v>5703</v>
      </c>
      <c r="Q431" s="56" t="s">
        <v>4098</v>
      </c>
      <c r="R431" s="56" t="s">
        <v>4070</v>
      </c>
      <c r="S431" s="55" t="str">
        <f aca="false">IF(O431&lt;=0,"On Time","Delayed")</f>
        <v>Delayed</v>
      </c>
      <c r="T431" s="55" t="n">
        <f aca="false">IF(H431=0,0,ROUND(I431/H431*100,2))</f>
        <v>63.02</v>
      </c>
      <c r="U431" s="55" t="str">
        <f aca="false">TEXT(E431,"yyyy-mm")</f>
        <v>2022-12</v>
      </c>
    </row>
    <row r="432" customFormat="false" ht="15" hidden="false" customHeight="true" outlineLevel="0" collapsed="false">
      <c r="A432" s="52" t="s">
        <v>5704</v>
      </c>
      <c r="B432" s="52" t="s">
        <v>4255</v>
      </c>
      <c r="C432" s="52" t="s">
        <v>2089</v>
      </c>
      <c r="D432" s="52" t="s">
        <v>5212</v>
      </c>
      <c r="E432" s="52" t="s">
        <v>1190</v>
      </c>
      <c r="F432" s="52" t="s">
        <v>2617</v>
      </c>
      <c r="G432" s="52" t="s">
        <v>4179</v>
      </c>
      <c r="H432" s="52" t="n">
        <v>2112</v>
      </c>
      <c r="I432" s="52" t="n">
        <v>2112</v>
      </c>
      <c r="J432" s="52" t="n">
        <v>559.63</v>
      </c>
      <c r="K432" s="54" t="n">
        <f aca="false">ROUND(H432*J432,2)</f>
        <v>1181938.56</v>
      </c>
      <c r="L432" s="52" t="s">
        <v>4055</v>
      </c>
      <c r="M432" s="52" t="s">
        <v>4081</v>
      </c>
      <c r="N432" s="54" t="n">
        <f aca="false">IFERROR(G432-E432,"")</f>
        <v>51</v>
      </c>
      <c r="O432" s="54" t="n">
        <f aca="false">IFERROR(G432-F432,"")</f>
        <v>-3</v>
      </c>
      <c r="P432" s="52" t="s">
        <v>5705</v>
      </c>
      <c r="Q432" s="52" t="s">
        <v>4248</v>
      </c>
      <c r="R432" s="52" t="s">
        <v>4081</v>
      </c>
      <c r="S432" s="55" t="str">
        <f aca="false">IF(O432&lt;=0,"On Time","Delayed")</f>
        <v>On Time</v>
      </c>
      <c r="T432" s="55" t="n">
        <f aca="false">IF(H432=0,0,ROUND(I432/H432*100,2))</f>
        <v>100</v>
      </c>
      <c r="U432" s="55" t="str">
        <f aca="false">TEXT(E432,"yyyy-mm")</f>
        <v>2024-02</v>
      </c>
    </row>
    <row r="433" customFormat="false" ht="15" hidden="false" customHeight="true" outlineLevel="0" collapsed="false">
      <c r="A433" s="56" t="s">
        <v>5706</v>
      </c>
      <c r="B433" s="56" t="s">
        <v>4555</v>
      </c>
      <c r="C433" s="56" t="s">
        <v>4472</v>
      </c>
      <c r="D433" s="56" t="s">
        <v>5707</v>
      </c>
      <c r="E433" s="56" t="s">
        <v>2880</v>
      </c>
      <c r="F433" s="56" t="s">
        <v>2439</v>
      </c>
      <c r="G433" s="56" t="s">
        <v>5708</v>
      </c>
      <c r="H433" s="56" t="n">
        <v>2673</v>
      </c>
      <c r="I433" s="56" t="n">
        <v>2673</v>
      </c>
      <c r="J433" s="56" t="n">
        <v>570.29</v>
      </c>
      <c r="K433" s="54" t="n">
        <f aca="false">ROUND(H433*J433,2)</f>
        <v>1524385.17</v>
      </c>
      <c r="L433" s="56" t="s">
        <v>4067</v>
      </c>
      <c r="M433" s="56" t="s">
        <v>4081</v>
      </c>
      <c r="N433" s="54" t="n">
        <f aca="false">IFERROR(G433-E433,"")</f>
        <v>43</v>
      </c>
      <c r="O433" s="54" t="n">
        <f aca="false">IFERROR(G433-F433,"")</f>
        <v>-3</v>
      </c>
      <c r="P433" s="56" t="s">
        <v>5709</v>
      </c>
      <c r="Q433" s="56" t="s">
        <v>4086</v>
      </c>
      <c r="R433" s="56" t="s">
        <v>100</v>
      </c>
      <c r="S433" s="55" t="str">
        <f aca="false">IF(O433&lt;=0,"On Time","Delayed")</f>
        <v>On Time</v>
      </c>
      <c r="T433" s="55" t="n">
        <f aca="false">IF(H433=0,0,ROUND(I433/H433*100,2))</f>
        <v>100</v>
      </c>
      <c r="U433" s="55" t="str">
        <f aca="false">TEXT(E433,"yyyy-mm")</f>
        <v>2022-08</v>
      </c>
    </row>
    <row r="434" customFormat="false" ht="15" hidden="false" customHeight="true" outlineLevel="0" collapsed="false">
      <c r="A434" s="52" t="s">
        <v>5710</v>
      </c>
      <c r="B434" s="52" t="s">
        <v>5711</v>
      </c>
      <c r="C434" s="52" t="s">
        <v>5133</v>
      </c>
      <c r="D434" s="52" t="s">
        <v>3974</v>
      </c>
      <c r="E434" s="52" t="s">
        <v>3603</v>
      </c>
      <c r="F434" s="52" t="s">
        <v>2055</v>
      </c>
      <c r="G434" s="52" t="s">
        <v>3377</v>
      </c>
      <c r="H434" s="52" t="n">
        <v>3860</v>
      </c>
      <c r="I434" s="52" t="n">
        <v>2997</v>
      </c>
      <c r="J434" s="52" t="n">
        <v>287.12</v>
      </c>
      <c r="K434" s="54" t="n">
        <f aca="false">ROUND(H434*J434,2)</f>
        <v>1108283.2</v>
      </c>
      <c r="L434" s="52" t="s">
        <v>4073</v>
      </c>
      <c r="M434" s="52" t="s">
        <v>4078</v>
      </c>
      <c r="N434" s="54" t="n">
        <f aca="false">IFERROR(G434-E434,"")</f>
        <v>12</v>
      </c>
      <c r="O434" s="54" t="n">
        <f aca="false">IFERROR(G434-F434,"")</f>
        <v>3</v>
      </c>
      <c r="P434" s="52" t="s">
        <v>5712</v>
      </c>
      <c r="Q434" s="52" t="s">
        <v>4154</v>
      </c>
      <c r="R434" s="52" t="s">
        <v>4081</v>
      </c>
      <c r="S434" s="55" t="str">
        <f aca="false">IF(O434&lt;=0,"On Time","Delayed")</f>
        <v>Delayed</v>
      </c>
      <c r="T434" s="55" t="n">
        <f aca="false">IF(H434=0,0,ROUND(I434/H434*100,2))</f>
        <v>77.64</v>
      </c>
      <c r="U434" s="55" t="str">
        <f aca="false">TEXT(E434,"yyyy-mm")</f>
        <v>2022-03</v>
      </c>
    </row>
    <row r="435" customFormat="false" ht="15" hidden="false" customHeight="true" outlineLevel="0" collapsed="false">
      <c r="A435" s="56" t="s">
        <v>5713</v>
      </c>
      <c r="B435" s="56" t="s">
        <v>5714</v>
      </c>
      <c r="C435" s="56" t="s">
        <v>1387</v>
      </c>
      <c r="D435" s="56" t="s">
        <v>3775</v>
      </c>
      <c r="E435" s="56" t="s">
        <v>2981</v>
      </c>
      <c r="F435" s="56" t="s">
        <v>3006</v>
      </c>
      <c r="G435" s="56" t="s">
        <v>584</v>
      </c>
      <c r="H435" s="56" t="n">
        <v>2740</v>
      </c>
      <c r="I435" s="56" t="n">
        <v>2740</v>
      </c>
      <c r="J435" s="56" t="n">
        <v>569.66</v>
      </c>
      <c r="K435" s="54" t="n">
        <f aca="false">ROUND(H435*J435,2)</f>
        <v>1560868.4</v>
      </c>
      <c r="L435" s="56" t="s">
        <v>4084</v>
      </c>
      <c r="M435" s="56" t="s">
        <v>4078</v>
      </c>
      <c r="N435" s="54" t="n">
        <f aca="false">IFERROR(G435-E435,"")</f>
        <v>53</v>
      </c>
      <c r="O435" s="54" t="n">
        <f aca="false">IFERROR(G435-F435,"")</f>
        <v>6</v>
      </c>
      <c r="P435" s="56" t="s">
        <v>5715</v>
      </c>
      <c r="Q435" s="56" t="s">
        <v>4098</v>
      </c>
      <c r="R435" s="56" t="s">
        <v>100</v>
      </c>
      <c r="S435" s="55" t="str">
        <f aca="false">IF(O435&lt;=0,"On Time","Delayed")</f>
        <v>Delayed</v>
      </c>
      <c r="T435" s="55" t="n">
        <f aca="false">IF(H435=0,0,ROUND(I435/H435*100,2))</f>
        <v>100</v>
      </c>
      <c r="U435" s="55" t="str">
        <f aca="false">TEXT(E435,"yyyy-mm")</f>
        <v>2024-09</v>
      </c>
    </row>
    <row r="436" customFormat="false" ht="15" hidden="false" customHeight="true" outlineLevel="0" collapsed="false">
      <c r="A436" s="52" t="s">
        <v>5716</v>
      </c>
      <c r="B436" s="52" t="s">
        <v>5717</v>
      </c>
      <c r="C436" s="52" t="s">
        <v>5718</v>
      </c>
      <c r="D436" s="52" t="s">
        <v>2683</v>
      </c>
      <c r="E436" s="52" t="s">
        <v>4179</v>
      </c>
      <c r="F436" s="52" t="s">
        <v>3562</v>
      </c>
      <c r="G436" s="52" t="s">
        <v>3749</v>
      </c>
      <c r="H436" s="52" t="n">
        <v>4051</v>
      </c>
      <c r="I436" s="52" t="n">
        <v>1701</v>
      </c>
      <c r="J436" s="52" t="n">
        <v>116.96</v>
      </c>
      <c r="K436" s="54" t="n">
        <f aca="false">ROUND(H436*J436,2)</f>
        <v>473804.96</v>
      </c>
      <c r="L436" s="52" t="s">
        <v>4073</v>
      </c>
      <c r="M436" s="52" t="s">
        <v>332</v>
      </c>
      <c r="N436" s="54" t="n">
        <f aca="false">IFERROR(G436-E436,"")</f>
        <v>60</v>
      </c>
      <c r="O436" s="54" t="n">
        <f aca="false">IFERROR(G436-F436,"")</f>
        <v>11</v>
      </c>
      <c r="P436" s="52" t="s">
        <v>5719</v>
      </c>
      <c r="Q436" s="52" t="s">
        <v>4098</v>
      </c>
      <c r="R436" s="52" t="s">
        <v>100</v>
      </c>
      <c r="S436" s="55" t="str">
        <f aca="false">IF(O436&lt;=0,"On Time","Delayed")</f>
        <v>Delayed</v>
      </c>
      <c r="T436" s="55" t="n">
        <f aca="false">IF(H436=0,0,ROUND(I436/H436*100,2))</f>
        <v>41.99</v>
      </c>
      <c r="U436" s="55" t="str">
        <f aca="false">TEXT(E436,"yyyy-mm")</f>
        <v>2024-04</v>
      </c>
    </row>
    <row r="437" customFormat="false" ht="15" hidden="false" customHeight="true" outlineLevel="0" collapsed="false">
      <c r="A437" s="56" t="s">
        <v>5720</v>
      </c>
      <c r="B437" s="56" t="s">
        <v>5413</v>
      </c>
      <c r="C437" s="56" t="s">
        <v>4354</v>
      </c>
      <c r="D437" s="56" t="s">
        <v>706</v>
      </c>
      <c r="E437" s="56" t="s">
        <v>2823</v>
      </c>
      <c r="F437" s="56" t="s">
        <v>1920</v>
      </c>
      <c r="G437" s="56" t="s">
        <v>2225</v>
      </c>
      <c r="H437" s="56" t="n">
        <v>2004</v>
      </c>
      <c r="I437" s="56" t="n">
        <v>2004</v>
      </c>
      <c r="J437" s="56" t="n">
        <v>461.71</v>
      </c>
      <c r="K437" s="54" t="n">
        <f aca="false">ROUND(H437*J437,2)</f>
        <v>925266.84</v>
      </c>
      <c r="L437" s="56" t="s">
        <v>4055</v>
      </c>
      <c r="M437" s="56" t="s">
        <v>4078</v>
      </c>
      <c r="N437" s="54" t="n">
        <f aca="false">IFERROR(G437-E437,"")</f>
        <v>30</v>
      </c>
      <c r="O437" s="54" t="n">
        <f aca="false">IFERROR(G437-F437,"")</f>
        <v>14</v>
      </c>
      <c r="P437" s="56" t="s">
        <v>5721</v>
      </c>
      <c r="Q437" s="56" t="s">
        <v>4164</v>
      </c>
      <c r="R437" s="56" t="s">
        <v>4081</v>
      </c>
      <c r="S437" s="55" t="str">
        <f aca="false">IF(O437&lt;=0,"On Time","Delayed")</f>
        <v>Delayed</v>
      </c>
      <c r="T437" s="55" t="n">
        <f aca="false">IF(H437=0,0,ROUND(I437/H437*100,2))</f>
        <v>100</v>
      </c>
      <c r="U437" s="55" t="str">
        <f aca="false">TEXT(E437,"yyyy-mm")</f>
        <v>2024-03</v>
      </c>
    </row>
    <row r="438" customFormat="false" ht="15" hidden="false" customHeight="true" outlineLevel="0" collapsed="false">
      <c r="A438" s="52" t="s">
        <v>5722</v>
      </c>
      <c r="B438" s="52" t="s">
        <v>5695</v>
      </c>
      <c r="C438" s="52" t="s">
        <v>852</v>
      </c>
      <c r="D438" s="52" t="s">
        <v>4711</v>
      </c>
      <c r="E438" s="52" t="s">
        <v>5383</v>
      </c>
      <c r="F438" s="52" t="s">
        <v>3906</v>
      </c>
      <c r="G438" s="52" t="s">
        <v>3562</v>
      </c>
      <c r="H438" s="52" t="n">
        <v>2582</v>
      </c>
      <c r="I438" s="52" t="n">
        <v>2582</v>
      </c>
      <c r="J438" s="52" t="n">
        <v>372.83</v>
      </c>
      <c r="K438" s="54" t="n">
        <f aca="false">ROUND(H438*J438,2)</f>
        <v>962647.06</v>
      </c>
      <c r="L438" s="52" t="s">
        <v>4084</v>
      </c>
      <c r="M438" s="52" t="s">
        <v>4062</v>
      </c>
      <c r="N438" s="54" t="n">
        <f aca="false">IFERROR(G438-E438,"")</f>
        <v>19</v>
      </c>
      <c r="O438" s="54" t="n">
        <f aca="false">IFERROR(G438-F438,"")</f>
        <v>-3</v>
      </c>
      <c r="P438" s="52" t="s">
        <v>5723</v>
      </c>
      <c r="Q438" s="52" t="s">
        <v>4064</v>
      </c>
      <c r="R438" s="52" t="s">
        <v>4070</v>
      </c>
      <c r="S438" s="55" t="str">
        <f aca="false">IF(O438&lt;=0,"On Time","Delayed")</f>
        <v>On Time</v>
      </c>
      <c r="T438" s="55" t="n">
        <f aca="false">IF(H438=0,0,ROUND(I438/H438*100,2))</f>
        <v>100</v>
      </c>
      <c r="U438" s="55" t="str">
        <f aca="false">TEXT(E438,"yyyy-mm")</f>
        <v>2024-05</v>
      </c>
    </row>
    <row r="439" customFormat="false" ht="15" hidden="false" customHeight="true" outlineLevel="0" collapsed="false">
      <c r="A439" s="56" t="s">
        <v>5724</v>
      </c>
      <c r="B439" s="56" t="s">
        <v>5725</v>
      </c>
      <c r="C439" s="56" t="s">
        <v>2127</v>
      </c>
      <c r="D439" s="56" t="s">
        <v>2124</v>
      </c>
      <c r="E439" s="56" t="s">
        <v>2546</v>
      </c>
      <c r="F439" s="56" t="s">
        <v>947</v>
      </c>
      <c r="G439" s="56" t="s">
        <v>1973</v>
      </c>
      <c r="H439" s="56" t="n">
        <v>4085</v>
      </c>
      <c r="I439" s="56" t="n">
        <v>4085</v>
      </c>
      <c r="J439" s="56" t="n">
        <v>468.86</v>
      </c>
      <c r="K439" s="54" t="n">
        <f aca="false">ROUND(H439*J439,2)</f>
        <v>1915293.1</v>
      </c>
      <c r="L439" s="56" t="s">
        <v>4055</v>
      </c>
      <c r="M439" s="56" t="s">
        <v>4062</v>
      </c>
      <c r="N439" s="54" t="n">
        <f aca="false">IFERROR(G439-E439,"")</f>
        <v>34</v>
      </c>
      <c r="O439" s="54" t="n">
        <f aca="false">IFERROR(G439-F439,"")</f>
        <v>6</v>
      </c>
      <c r="P439" s="56" t="s">
        <v>5726</v>
      </c>
      <c r="Q439" s="56" t="s">
        <v>4269</v>
      </c>
      <c r="R439" s="56" t="s">
        <v>4087</v>
      </c>
      <c r="S439" s="55" t="str">
        <f aca="false">IF(O439&lt;=0,"On Time","Delayed")</f>
        <v>Delayed</v>
      </c>
      <c r="T439" s="55" t="n">
        <f aca="false">IF(H439=0,0,ROUND(I439/H439*100,2))</f>
        <v>100</v>
      </c>
      <c r="U439" s="55" t="str">
        <f aca="false">TEXT(E439,"yyyy-mm")</f>
        <v>2023-04</v>
      </c>
    </row>
    <row r="440" customFormat="false" ht="15" hidden="false" customHeight="true" outlineLevel="0" collapsed="false">
      <c r="A440" s="52" t="s">
        <v>5727</v>
      </c>
      <c r="B440" s="52" t="s">
        <v>5728</v>
      </c>
      <c r="C440" s="52" t="s">
        <v>2499</v>
      </c>
      <c r="D440" s="52" t="s">
        <v>941</v>
      </c>
      <c r="E440" s="52" t="s">
        <v>4167</v>
      </c>
      <c r="F440" s="52" t="s">
        <v>1027</v>
      </c>
      <c r="G440" s="52" t="s">
        <v>4216</v>
      </c>
      <c r="H440" s="52" t="n">
        <v>2453</v>
      </c>
      <c r="I440" s="52" t="n">
        <v>496</v>
      </c>
      <c r="J440" s="52" t="n">
        <v>395.13</v>
      </c>
      <c r="K440" s="54" t="n">
        <f aca="false">ROUND(H440*J440,2)</f>
        <v>969253.89</v>
      </c>
      <c r="L440" s="52" t="s">
        <v>4061</v>
      </c>
      <c r="M440" s="52" t="s">
        <v>4056</v>
      </c>
      <c r="N440" s="54" t="n">
        <f aca="false">IFERROR(G440-E440,"")</f>
        <v>11</v>
      </c>
      <c r="O440" s="54" t="n">
        <f aca="false">IFERROR(G440-F440,"")</f>
        <v>-2</v>
      </c>
      <c r="P440" s="52" t="s">
        <v>5729</v>
      </c>
      <c r="Q440" s="52" t="s">
        <v>4169</v>
      </c>
      <c r="R440" s="52" t="s">
        <v>4070</v>
      </c>
      <c r="S440" s="55" t="str">
        <f aca="false">IF(O440&lt;=0,"On Time","Delayed")</f>
        <v>On Time</v>
      </c>
      <c r="T440" s="55" t="n">
        <f aca="false">IF(H440=0,0,ROUND(I440/H440*100,2))</f>
        <v>20.22</v>
      </c>
      <c r="U440" s="55" t="str">
        <f aca="false">TEXT(E440,"yyyy-mm")</f>
        <v>2024-02</v>
      </c>
    </row>
    <row r="441" customFormat="false" ht="15" hidden="false" customHeight="true" outlineLevel="0" collapsed="false">
      <c r="A441" s="56" t="s">
        <v>5730</v>
      </c>
      <c r="B441" s="56" t="s">
        <v>5731</v>
      </c>
      <c r="C441" s="56" t="s">
        <v>2580</v>
      </c>
      <c r="D441" s="56" t="s">
        <v>3156</v>
      </c>
      <c r="E441" s="56" t="s">
        <v>3832</v>
      </c>
      <c r="F441" s="56" t="s">
        <v>5006</v>
      </c>
      <c r="G441" s="56" t="s">
        <v>3842</v>
      </c>
      <c r="H441" s="56" t="n">
        <v>2144</v>
      </c>
      <c r="I441" s="56" t="n">
        <v>2144</v>
      </c>
      <c r="J441" s="56" t="n">
        <v>551.55</v>
      </c>
      <c r="K441" s="54" t="n">
        <f aca="false">ROUND(H441*J441,2)</f>
        <v>1182523.2</v>
      </c>
      <c r="L441" s="56" t="s">
        <v>4073</v>
      </c>
      <c r="M441" s="56" t="s">
        <v>4078</v>
      </c>
      <c r="N441" s="54" t="n">
        <f aca="false">IFERROR(G441-E441,"")</f>
        <v>34</v>
      </c>
      <c r="O441" s="54" t="n">
        <f aca="false">IFERROR(G441-F441,"")</f>
        <v>-3</v>
      </c>
      <c r="P441" s="56" t="s">
        <v>5732</v>
      </c>
      <c r="Q441" s="56" t="s">
        <v>4248</v>
      </c>
      <c r="R441" s="56" t="s">
        <v>4087</v>
      </c>
      <c r="S441" s="55" t="str">
        <f aca="false">IF(O441&lt;=0,"On Time","Delayed")</f>
        <v>On Time</v>
      </c>
      <c r="T441" s="55" t="n">
        <f aca="false">IF(H441=0,0,ROUND(I441/H441*100,2))</f>
        <v>100</v>
      </c>
      <c r="U441" s="55" t="str">
        <f aca="false">TEXT(E441,"yyyy-mm")</f>
        <v>2022-12</v>
      </c>
    </row>
    <row r="442" customFormat="false" ht="15" hidden="false" customHeight="true" outlineLevel="0" collapsed="false">
      <c r="A442" s="52" t="s">
        <v>5733</v>
      </c>
      <c r="B442" s="52" t="s">
        <v>5734</v>
      </c>
      <c r="C442" s="52" t="s">
        <v>2480</v>
      </c>
      <c r="D442" s="52" t="s">
        <v>2140</v>
      </c>
      <c r="E442" s="52" t="s">
        <v>1736</v>
      </c>
      <c r="F442" s="52" t="s">
        <v>942</v>
      </c>
      <c r="G442" s="52" t="s">
        <v>2409</v>
      </c>
      <c r="H442" s="52" t="n">
        <v>2116</v>
      </c>
      <c r="I442" s="52" t="n">
        <v>2116</v>
      </c>
      <c r="J442" s="52" t="n">
        <v>199.59</v>
      </c>
      <c r="K442" s="54" t="n">
        <f aca="false">ROUND(H442*J442,2)</f>
        <v>422332.44</v>
      </c>
      <c r="L442" s="52" t="s">
        <v>4073</v>
      </c>
      <c r="M442" s="52" t="s">
        <v>332</v>
      </c>
      <c r="N442" s="54" t="n">
        <f aca="false">IFERROR(G442-E442,"")</f>
        <v>51</v>
      </c>
      <c r="O442" s="54" t="n">
        <f aca="false">IFERROR(G442-F442,"")</f>
        <v>8</v>
      </c>
      <c r="P442" s="52" t="s">
        <v>5735</v>
      </c>
      <c r="Q442" s="52" t="s">
        <v>4154</v>
      </c>
      <c r="R442" s="52" t="s">
        <v>4124</v>
      </c>
      <c r="S442" s="55" t="str">
        <f aca="false">IF(O442&lt;=0,"On Time","Delayed")</f>
        <v>Delayed</v>
      </c>
      <c r="T442" s="55" t="n">
        <f aca="false">IF(H442=0,0,ROUND(I442/H442*100,2))</f>
        <v>100</v>
      </c>
      <c r="U442" s="55" t="str">
        <f aca="false">TEXT(E442,"yyyy-mm")</f>
        <v>2023-08</v>
      </c>
    </row>
    <row r="443" customFormat="false" ht="15" hidden="false" customHeight="true" outlineLevel="0" collapsed="false">
      <c r="A443" s="56" t="s">
        <v>5736</v>
      </c>
      <c r="B443" s="56" t="s">
        <v>4421</v>
      </c>
      <c r="C443" s="56" t="s">
        <v>2992</v>
      </c>
      <c r="D443" s="56" t="s">
        <v>2136</v>
      </c>
      <c r="E443" s="56" t="s">
        <v>1538</v>
      </c>
      <c r="F443" s="56" t="s">
        <v>2547</v>
      </c>
      <c r="G443" s="56" t="s">
        <v>3249</v>
      </c>
      <c r="H443" s="56" t="n">
        <v>414</v>
      </c>
      <c r="I443" s="56" t="n">
        <v>414</v>
      </c>
      <c r="J443" s="56" t="n">
        <v>364.65</v>
      </c>
      <c r="K443" s="54" t="n">
        <f aca="false">ROUND(H443*J443,2)</f>
        <v>150965.1</v>
      </c>
      <c r="L443" s="56" t="s">
        <v>4055</v>
      </c>
      <c r="M443" s="56" t="s">
        <v>4062</v>
      </c>
      <c r="N443" s="54" t="n">
        <f aca="false">IFERROR(G443-E443,"")</f>
        <v>14</v>
      </c>
      <c r="O443" s="54" t="n">
        <f aca="false">IFERROR(G443-F443,"")</f>
        <v>-1</v>
      </c>
      <c r="P443" s="56" t="s">
        <v>5737</v>
      </c>
      <c r="Q443" s="56" t="s">
        <v>4248</v>
      </c>
      <c r="R443" s="56" t="s">
        <v>4087</v>
      </c>
      <c r="S443" s="55" t="str">
        <f aca="false">IF(O443&lt;=0,"On Time","Delayed")</f>
        <v>On Time</v>
      </c>
      <c r="T443" s="55" t="n">
        <f aca="false">IF(H443=0,0,ROUND(I443/H443*100,2))</f>
        <v>100</v>
      </c>
      <c r="U443" s="55" t="str">
        <f aca="false">TEXT(E443,"yyyy-mm")</f>
        <v>2023-03</v>
      </c>
    </row>
    <row r="444" customFormat="false" ht="15" hidden="false" customHeight="true" outlineLevel="0" collapsed="false">
      <c r="A444" s="52" t="s">
        <v>5738</v>
      </c>
      <c r="B444" s="52" t="s">
        <v>4695</v>
      </c>
      <c r="C444" s="52" t="s">
        <v>2827</v>
      </c>
      <c r="D444" s="52" t="s">
        <v>5739</v>
      </c>
      <c r="E444" s="52" t="s">
        <v>3657</v>
      </c>
      <c r="F444" s="52" t="s">
        <v>3889</v>
      </c>
      <c r="G444" s="52" t="s">
        <v>3119</v>
      </c>
      <c r="H444" s="52" t="n">
        <v>1106</v>
      </c>
      <c r="I444" s="52" t="n">
        <v>1106</v>
      </c>
      <c r="J444" s="52" t="n">
        <v>385.99</v>
      </c>
      <c r="K444" s="54" t="n">
        <f aca="false">ROUND(H444*J444,2)</f>
        <v>426904.94</v>
      </c>
      <c r="L444" s="52" t="s">
        <v>4084</v>
      </c>
      <c r="M444" s="52" t="s">
        <v>332</v>
      </c>
      <c r="N444" s="54" t="n">
        <f aca="false">IFERROR(G444-E444,"")</f>
        <v>40</v>
      </c>
      <c r="O444" s="54" t="n">
        <f aca="false">IFERROR(G444-F444,"")</f>
        <v>5</v>
      </c>
      <c r="P444" s="52" t="s">
        <v>5740</v>
      </c>
      <c r="Q444" s="52" t="s">
        <v>4109</v>
      </c>
      <c r="R444" s="52" t="s">
        <v>100</v>
      </c>
      <c r="S444" s="55" t="str">
        <f aca="false">IF(O444&lt;=0,"On Time","Delayed")</f>
        <v>Delayed</v>
      </c>
      <c r="T444" s="55" t="n">
        <f aca="false">IF(H444=0,0,ROUND(I444/H444*100,2))</f>
        <v>100</v>
      </c>
      <c r="U444" s="55" t="str">
        <f aca="false">TEXT(E444,"yyyy-mm")</f>
        <v>2023-11</v>
      </c>
    </row>
    <row r="445" customFormat="false" ht="15" hidden="false" customHeight="true" outlineLevel="0" collapsed="false">
      <c r="A445" s="56" t="s">
        <v>5741</v>
      </c>
      <c r="B445" s="56" t="s">
        <v>5742</v>
      </c>
      <c r="C445" s="56" t="s">
        <v>5743</v>
      </c>
      <c r="D445" s="56" t="s">
        <v>5744</v>
      </c>
      <c r="E445" s="56" t="s">
        <v>5745</v>
      </c>
      <c r="F445" s="56" t="s">
        <v>1051</v>
      </c>
      <c r="G445" s="56" t="s">
        <v>542</v>
      </c>
      <c r="H445" s="56" t="n">
        <v>863</v>
      </c>
      <c r="I445" s="56" t="n">
        <v>863</v>
      </c>
      <c r="J445" s="56" t="n">
        <v>112.99</v>
      </c>
      <c r="K445" s="54" t="n">
        <f aca="false">ROUND(H445*J445,2)</f>
        <v>97510.37</v>
      </c>
      <c r="L445" s="56" t="s">
        <v>4055</v>
      </c>
      <c r="M445" s="56" t="s">
        <v>4078</v>
      </c>
      <c r="N445" s="54" t="n">
        <f aca="false">IFERROR(G445-E445,"")</f>
        <v>70</v>
      </c>
      <c r="O445" s="54" t="n">
        <f aca="false">IFERROR(G445-F445,"")</f>
        <v>15</v>
      </c>
      <c r="P445" s="56" t="s">
        <v>5746</v>
      </c>
      <c r="Q445" s="56" t="s">
        <v>4075</v>
      </c>
      <c r="R445" s="56" t="s">
        <v>4087</v>
      </c>
      <c r="S445" s="55" t="str">
        <f aca="false">IF(O445&lt;=0,"On Time","Delayed")</f>
        <v>Delayed</v>
      </c>
      <c r="T445" s="55" t="n">
        <f aca="false">IF(H445=0,0,ROUND(I445/H445*100,2))</f>
        <v>100</v>
      </c>
      <c r="U445" s="55" t="str">
        <f aca="false">TEXT(E445,"yyyy-mm")</f>
        <v>2024-07</v>
      </c>
    </row>
    <row r="446" customFormat="false" ht="15" hidden="false" customHeight="true" outlineLevel="0" collapsed="false">
      <c r="A446" s="52" t="s">
        <v>5747</v>
      </c>
      <c r="B446" s="52" t="s">
        <v>5748</v>
      </c>
      <c r="C446" s="52" t="s">
        <v>5749</v>
      </c>
      <c r="D446" s="52" t="s">
        <v>2539</v>
      </c>
      <c r="E446" s="52" t="s">
        <v>4558</v>
      </c>
      <c r="F446" s="52" t="s">
        <v>5005</v>
      </c>
      <c r="G446" s="52" t="s">
        <v>1886</v>
      </c>
      <c r="H446" s="52" t="n">
        <v>3670</v>
      </c>
      <c r="I446" s="52" t="n">
        <v>3670</v>
      </c>
      <c r="J446" s="52" t="n">
        <v>373.18</v>
      </c>
      <c r="K446" s="54" t="n">
        <f aca="false">ROUND(H446*J446,2)</f>
        <v>1369570.6</v>
      </c>
      <c r="L446" s="52" t="s">
        <v>4067</v>
      </c>
      <c r="M446" s="52" t="s">
        <v>332</v>
      </c>
      <c r="N446" s="54" t="n">
        <f aca="false">IFERROR(G446-E446,"")</f>
        <v>3</v>
      </c>
      <c r="O446" s="54" t="n">
        <f aca="false">IFERROR(G446-F446,"")</f>
        <v>-1</v>
      </c>
      <c r="P446" s="52" t="s">
        <v>5750</v>
      </c>
      <c r="Q446" s="52" t="s">
        <v>4132</v>
      </c>
      <c r="R446" s="52" t="s">
        <v>100</v>
      </c>
      <c r="S446" s="55" t="str">
        <f aca="false">IF(O446&lt;=0,"On Time","Delayed")</f>
        <v>On Time</v>
      </c>
      <c r="T446" s="55" t="n">
        <f aca="false">IF(H446=0,0,ROUND(I446/H446*100,2))</f>
        <v>100</v>
      </c>
      <c r="U446" s="55" t="str">
        <f aca="false">TEXT(E446,"yyyy-mm")</f>
        <v>2022-11</v>
      </c>
    </row>
    <row r="447" customFormat="false" ht="15" hidden="false" customHeight="true" outlineLevel="0" collapsed="false">
      <c r="A447" s="56" t="s">
        <v>5751</v>
      </c>
      <c r="B447" s="56" t="s">
        <v>5752</v>
      </c>
      <c r="C447" s="56" t="s">
        <v>1035</v>
      </c>
      <c r="D447" s="56" t="s">
        <v>4989</v>
      </c>
      <c r="E447" s="56" t="s">
        <v>1662</v>
      </c>
      <c r="F447" s="56" t="s">
        <v>3100</v>
      </c>
      <c r="G447" s="56" t="s">
        <v>633</v>
      </c>
      <c r="H447" s="56" t="n">
        <v>787</v>
      </c>
      <c r="I447" s="56" t="n">
        <v>787</v>
      </c>
      <c r="J447" s="56" t="n">
        <v>497.51</v>
      </c>
      <c r="K447" s="54" t="n">
        <f aca="false">ROUND(H447*J447,2)</f>
        <v>391540.37</v>
      </c>
      <c r="L447" s="56" t="s">
        <v>4067</v>
      </c>
      <c r="M447" s="56" t="s">
        <v>4056</v>
      </c>
      <c r="N447" s="54" t="n">
        <f aca="false">IFERROR(G447-E447,"")</f>
        <v>74</v>
      </c>
      <c r="O447" s="54" t="n">
        <f aca="false">IFERROR(G447-F447,"")</f>
        <v>15</v>
      </c>
      <c r="P447" s="56" t="s">
        <v>5753</v>
      </c>
      <c r="Q447" s="56" t="s">
        <v>4164</v>
      </c>
      <c r="R447" s="56" t="s">
        <v>4087</v>
      </c>
      <c r="S447" s="55" t="str">
        <f aca="false">IF(O447&lt;=0,"On Time","Delayed")</f>
        <v>Delayed</v>
      </c>
      <c r="T447" s="55" t="n">
        <f aca="false">IF(H447=0,0,ROUND(I447/H447*100,2))</f>
        <v>100</v>
      </c>
      <c r="U447" s="55" t="str">
        <f aca="false">TEXT(E447,"yyyy-mm")</f>
        <v>2022-12</v>
      </c>
    </row>
    <row r="448" customFormat="false" ht="15" hidden="false" customHeight="true" outlineLevel="0" collapsed="false">
      <c r="A448" s="52" t="s">
        <v>5754</v>
      </c>
      <c r="B448" s="52" t="s">
        <v>5755</v>
      </c>
      <c r="C448" s="52" t="s">
        <v>1375</v>
      </c>
      <c r="D448" s="52" t="s">
        <v>5756</v>
      </c>
      <c r="E448" s="52" t="s">
        <v>2808</v>
      </c>
      <c r="F448" s="52" t="s">
        <v>1716</v>
      </c>
      <c r="G448" s="52" t="s">
        <v>1521</v>
      </c>
      <c r="H448" s="52" t="n">
        <v>635</v>
      </c>
      <c r="I448" s="52" t="n">
        <v>129</v>
      </c>
      <c r="J448" s="52" t="n">
        <v>325.43</v>
      </c>
      <c r="K448" s="54" t="n">
        <f aca="false">ROUND(H448*J448,2)</f>
        <v>206648.05</v>
      </c>
      <c r="L448" s="52" t="s">
        <v>4055</v>
      </c>
      <c r="M448" s="52" t="s">
        <v>332</v>
      </c>
      <c r="N448" s="54" t="n">
        <f aca="false">IFERROR(G448-E448,"")</f>
        <v>55</v>
      </c>
      <c r="O448" s="54" t="n">
        <f aca="false">IFERROR(G448-F448,"")</f>
        <v>12</v>
      </c>
      <c r="P448" s="52" t="s">
        <v>5757</v>
      </c>
      <c r="Q448" s="52" t="s">
        <v>4069</v>
      </c>
      <c r="R448" s="52" t="s">
        <v>4081</v>
      </c>
      <c r="S448" s="55" t="str">
        <f aca="false">IF(O448&lt;=0,"On Time","Delayed")</f>
        <v>Delayed</v>
      </c>
      <c r="T448" s="55" t="n">
        <f aca="false">IF(H448=0,0,ROUND(I448/H448*100,2))</f>
        <v>20.31</v>
      </c>
      <c r="U448" s="55" t="str">
        <f aca="false">TEXT(E448,"yyyy-mm")</f>
        <v>2022-05</v>
      </c>
    </row>
    <row r="449" customFormat="false" ht="15" hidden="false" customHeight="true" outlineLevel="0" collapsed="false">
      <c r="A449" s="56" t="s">
        <v>5758</v>
      </c>
      <c r="B449" s="56" t="s">
        <v>5759</v>
      </c>
      <c r="C449" s="56" t="s">
        <v>2019</v>
      </c>
      <c r="D449" s="56" t="s">
        <v>1597</v>
      </c>
      <c r="E449" s="56" t="s">
        <v>959</v>
      </c>
      <c r="F449" s="56" t="s">
        <v>2823</v>
      </c>
      <c r="G449" s="56" t="s">
        <v>4288</v>
      </c>
      <c r="H449" s="56" t="n">
        <v>1836</v>
      </c>
      <c r="I449" s="56" t="n">
        <v>1836</v>
      </c>
      <c r="J449" s="56" t="n">
        <v>599.51</v>
      </c>
      <c r="K449" s="54" t="n">
        <f aca="false">ROUND(H449*J449,2)</f>
        <v>1100700.36</v>
      </c>
      <c r="L449" s="56" t="s">
        <v>4061</v>
      </c>
      <c r="M449" s="56" t="s">
        <v>4078</v>
      </c>
      <c r="N449" s="54" t="n">
        <f aca="false">IFERROR(G449-E449,"")</f>
        <v>55</v>
      </c>
      <c r="O449" s="54" t="n">
        <f aca="false">IFERROR(G449-F449,"")</f>
        <v>8</v>
      </c>
      <c r="P449" s="56" t="s">
        <v>5760</v>
      </c>
      <c r="Q449" s="56" t="s">
        <v>4231</v>
      </c>
      <c r="R449" s="56" t="s">
        <v>4081</v>
      </c>
      <c r="S449" s="55" t="str">
        <f aca="false">IF(O449&lt;=0,"On Time","Delayed")</f>
        <v>Delayed</v>
      </c>
      <c r="T449" s="55" t="n">
        <f aca="false">IF(H449=0,0,ROUND(I449/H449*100,2))</f>
        <v>100</v>
      </c>
      <c r="U449" s="55" t="str">
        <f aca="false">TEXT(E449,"yyyy-mm")</f>
        <v>2024-01</v>
      </c>
    </row>
    <row r="450" customFormat="false" ht="15" hidden="false" customHeight="true" outlineLevel="0" collapsed="false">
      <c r="A450" s="52" t="s">
        <v>5761</v>
      </c>
      <c r="B450" s="52" t="s">
        <v>5762</v>
      </c>
      <c r="C450" s="52" t="s">
        <v>4976</v>
      </c>
      <c r="D450" s="52" t="s">
        <v>2474</v>
      </c>
      <c r="E450" s="52" t="s">
        <v>1021</v>
      </c>
      <c r="F450" s="52" t="s">
        <v>1052</v>
      </c>
      <c r="G450" s="52" t="s">
        <v>2981</v>
      </c>
      <c r="H450" s="52" t="n">
        <v>4537</v>
      </c>
      <c r="I450" s="52" t="n">
        <v>4537</v>
      </c>
      <c r="J450" s="52" t="n">
        <v>587.51</v>
      </c>
      <c r="K450" s="54" t="n">
        <f aca="false">ROUND(H450*J450,2)</f>
        <v>2665532.87</v>
      </c>
      <c r="L450" s="52" t="s">
        <v>4061</v>
      </c>
      <c r="M450" s="52" t="s">
        <v>4056</v>
      </c>
      <c r="N450" s="54" t="n">
        <f aca="false">IFERROR(G450-E450,"")</f>
        <v>48</v>
      </c>
      <c r="O450" s="54" t="n">
        <f aca="false">IFERROR(G450-F450,"")</f>
        <v>2</v>
      </c>
      <c r="P450" s="52" t="s">
        <v>5763</v>
      </c>
      <c r="Q450" s="52" t="s">
        <v>4154</v>
      </c>
      <c r="R450" s="52" t="s">
        <v>4070</v>
      </c>
      <c r="S450" s="55" t="str">
        <f aca="false">IF(O450&lt;=0,"On Time","Delayed")</f>
        <v>Delayed</v>
      </c>
      <c r="T450" s="55" t="n">
        <f aca="false">IF(H450=0,0,ROUND(I450/H450*100,2))</f>
        <v>100</v>
      </c>
      <c r="U450" s="55" t="str">
        <f aca="false">TEXT(E450,"yyyy-mm")</f>
        <v>2024-07</v>
      </c>
    </row>
    <row r="451" customFormat="false" ht="15" hidden="false" customHeight="true" outlineLevel="0" collapsed="false">
      <c r="A451" s="56" t="s">
        <v>5764</v>
      </c>
      <c r="B451" s="56" t="s">
        <v>5765</v>
      </c>
      <c r="C451" s="56" t="s">
        <v>2757</v>
      </c>
      <c r="D451" s="56" t="s">
        <v>2860</v>
      </c>
      <c r="E451" s="56" t="s">
        <v>2222</v>
      </c>
      <c r="F451" s="56" t="s">
        <v>5766</v>
      </c>
      <c r="G451" s="56" t="s">
        <v>3212</v>
      </c>
      <c r="H451" s="56" t="n">
        <v>1516</v>
      </c>
      <c r="I451" s="56" t="n">
        <v>1516</v>
      </c>
      <c r="J451" s="56" t="n">
        <v>310.98</v>
      </c>
      <c r="K451" s="54" t="n">
        <f aca="false">ROUND(H451*J451,2)</f>
        <v>471445.68</v>
      </c>
      <c r="L451" s="56" t="s">
        <v>4067</v>
      </c>
      <c r="M451" s="56" t="s">
        <v>4078</v>
      </c>
      <c r="N451" s="54" t="n">
        <f aca="false">IFERROR(G451-E451,"")</f>
        <v>66</v>
      </c>
      <c r="O451" s="54" t="n">
        <f aca="false">IFERROR(G451-F451,"")</f>
        <v>6</v>
      </c>
      <c r="P451" s="56" t="s">
        <v>5767</v>
      </c>
      <c r="Q451" s="56" t="s">
        <v>4058</v>
      </c>
      <c r="R451" s="56" t="s">
        <v>4087</v>
      </c>
      <c r="S451" s="55" t="str">
        <f aca="false">IF(O451&lt;=0,"On Time","Delayed")</f>
        <v>Delayed</v>
      </c>
      <c r="T451" s="55" t="n">
        <f aca="false">IF(H451=0,0,ROUND(I451/H451*100,2))</f>
        <v>100</v>
      </c>
      <c r="U451" s="55" t="str">
        <f aca="false">TEXT(E451,"yyyy-mm")</f>
        <v>2022-08</v>
      </c>
    </row>
    <row r="452" customFormat="false" ht="15" hidden="false" customHeight="true" outlineLevel="0" collapsed="false">
      <c r="A452" s="52" t="s">
        <v>5768</v>
      </c>
      <c r="B452" s="52" t="s">
        <v>4949</v>
      </c>
      <c r="C452" s="52" t="s">
        <v>5340</v>
      </c>
      <c r="D452" s="52" t="s">
        <v>4937</v>
      </c>
      <c r="E452" s="52" t="s">
        <v>2366</v>
      </c>
      <c r="F452" s="52" t="s">
        <v>2892</v>
      </c>
      <c r="G452" s="52" t="s">
        <v>5443</v>
      </c>
      <c r="H452" s="52" t="n">
        <v>1575</v>
      </c>
      <c r="I452" s="52" t="n">
        <v>1575</v>
      </c>
      <c r="J452" s="52" t="n">
        <v>431.9</v>
      </c>
      <c r="K452" s="54" t="n">
        <f aca="false">ROUND(H452*J452,2)</f>
        <v>680242.5</v>
      </c>
      <c r="L452" s="52" t="s">
        <v>4061</v>
      </c>
      <c r="M452" s="52" t="s">
        <v>332</v>
      </c>
      <c r="N452" s="54" t="n">
        <f aca="false">IFERROR(G452-E452,"")</f>
        <v>25</v>
      </c>
      <c r="O452" s="54" t="n">
        <f aca="false">IFERROR(G452-F452,"")</f>
        <v>14</v>
      </c>
      <c r="P452" s="52" t="s">
        <v>5769</v>
      </c>
      <c r="Q452" s="52" t="s">
        <v>4109</v>
      </c>
      <c r="R452" s="52" t="s">
        <v>4124</v>
      </c>
      <c r="S452" s="55" t="str">
        <f aca="false">IF(O452&lt;=0,"On Time","Delayed")</f>
        <v>Delayed</v>
      </c>
      <c r="T452" s="55" t="n">
        <f aca="false">IF(H452=0,0,ROUND(I452/H452*100,2))</f>
        <v>100</v>
      </c>
      <c r="U452" s="55" t="str">
        <f aca="false">TEXT(E452,"yyyy-mm")</f>
        <v>2024-05</v>
      </c>
    </row>
    <row r="453" customFormat="false" ht="15" hidden="false" customHeight="true" outlineLevel="0" collapsed="false">
      <c r="A453" s="56" t="s">
        <v>5770</v>
      </c>
      <c r="B453" s="56" t="s">
        <v>5771</v>
      </c>
      <c r="C453" s="56" t="s">
        <v>4625</v>
      </c>
      <c r="D453" s="56" t="s">
        <v>4400</v>
      </c>
      <c r="E453" s="56" t="s">
        <v>1747</v>
      </c>
      <c r="F453" s="56" t="s">
        <v>5772</v>
      </c>
      <c r="G453" s="56" t="s">
        <v>737</v>
      </c>
      <c r="H453" s="56" t="n">
        <v>2132</v>
      </c>
      <c r="I453" s="56" t="n">
        <v>2132</v>
      </c>
      <c r="J453" s="56" t="n">
        <v>599.48</v>
      </c>
      <c r="K453" s="54" t="n">
        <f aca="false">ROUND(H453*J453,2)</f>
        <v>1278091.36</v>
      </c>
      <c r="L453" s="56" t="s">
        <v>4061</v>
      </c>
      <c r="M453" s="56" t="s">
        <v>4078</v>
      </c>
      <c r="N453" s="54" t="n">
        <f aca="false">IFERROR(G453-E453,"")</f>
        <v>59</v>
      </c>
      <c r="O453" s="54" t="n">
        <f aca="false">IFERROR(G453-F453,"")</f>
        <v>11</v>
      </c>
      <c r="P453" s="56" t="s">
        <v>5773</v>
      </c>
      <c r="Q453" s="56" t="s">
        <v>4064</v>
      </c>
      <c r="R453" s="56" t="s">
        <v>4124</v>
      </c>
      <c r="S453" s="55" t="str">
        <f aca="false">IF(O453&lt;=0,"On Time","Delayed")</f>
        <v>Delayed</v>
      </c>
      <c r="T453" s="55" t="n">
        <f aca="false">IF(H453=0,0,ROUND(I453/H453*100,2))</f>
        <v>100</v>
      </c>
      <c r="U453" s="55" t="str">
        <f aca="false">TEXT(E453,"yyyy-mm")</f>
        <v>2023-08</v>
      </c>
    </row>
    <row r="454" customFormat="false" ht="15" hidden="false" customHeight="true" outlineLevel="0" collapsed="false">
      <c r="A454" s="52" t="s">
        <v>5774</v>
      </c>
      <c r="B454" s="52" t="s">
        <v>5775</v>
      </c>
      <c r="C454" s="52" t="s">
        <v>2806</v>
      </c>
      <c r="D454" s="52" t="s">
        <v>1110</v>
      </c>
      <c r="E454" s="52" t="s">
        <v>4257</v>
      </c>
      <c r="F454" s="52" t="s">
        <v>5478</v>
      </c>
      <c r="G454" s="52" t="s">
        <v>973</v>
      </c>
      <c r="H454" s="52" t="n">
        <v>3894</v>
      </c>
      <c r="I454" s="52" t="n">
        <v>3894</v>
      </c>
      <c r="J454" s="52" t="n">
        <v>374.88</v>
      </c>
      <c r="K454" s="54" t="n">
        <f aca="false">ROUND(H454*J454,2)</f>
        <v>1459782.72</v>
      </c>
      <c r="L454" s="52" t="s">
        <v>4073</v>
      </c>
      <c r="M454" s="52" t="s">
        <v>4078</v>
      </c>
      <c r="N454" s="54" t="n">
        <f aca="false">IFERROR(G454-E454,"")</f>
        <v>65</v>
      </c>
      <c r="O454" s="54" t="n">
        <f aca="false">IFERROR(G454-F454,"")</f>
        <v>7</v>
      </c>
      <c r="P454" s="52" t="s">
        <v>5776</v>
      </c>
      <c r="Q454" s="52" t="s">
        <v>4064</v>
      </c>
      <c r="R454" s="52" t="s">
        <v>4124</v>
      </c>
      <c r="S454" s="55" t="str">
        <f aca="false">IF(O454&lt;=0,"On Time","Delayed")</f>
        <v>Delayed</v>
      </c>
      <c r="T454" s="55" t="n">
        <f aca="false">IF(H454=0,0,ROUND(I454/H454*100,2))</f>
        <v>100</v>
      </c>
      <c r="U454" s="55" t="str">
        <f aca="false">TEXT(E454,"yyyy-mm")</f>
        <v>2024-10</v>
      </c>
    </row>
    <row r="455" customFormat="false" ht="15" hidden="false" customHeight="true" outlineLevel="0" collapsed="false">
      <c r="A455" s="56" t="s">
        <v>5777</v>
      </c>
      <c r="B455" s="56" t="s">
        <v>5778</v>
      </c>
      <c r="C455" s="56" t="s">
        <v>5302</v>
      </c>
      <c r="D455" s="56" t="s">
        <v>1103</v>
      </c>
      <c r="E455" s="56" t="s">
        <v>4441</v>
      </c>
      <c r="F455" s="56" t="s">
        <v>2081</v>
      </c>
      <c r="G455" s="56" t="s">
        <v>514</v>
      </c>
      <c r="H455" s="56" t="n">
        <v>2932</v>
      </c>
      <c r="I455" s="56" t="n">
        <v>2932</v>
      </c>
      <c r="J455" s="56" t="n">
        <v>196.01</v>
      </c>
      <c r="K455" s="54" t="n">
        <f aca="false">ROUND(H455*J455,2)</f>
        <v>574701.32</v>
      </c>
      <c r="L455" s="56" t="s">
        <v>4084</v>
      </c>
      <c r="M455" s="56" t="s">
        <v>4081</v>
      </c>
      <c r="N455" s="54" t="n">
        <f aca="false">IFERROR(G455-E455,"")</f>
        <v>37</v>
      </c>
      <c r="O455" s="54" t="n">
        <f aca="false">IFERROR(G455-F455,"")</f>
        <v>8</v>
      </c>
      <c r="P455" s="56" t="s">
        <v>5779</v>
      </c>
      <c r="Q455" s="56" t="s">
        <v>4248</v>
      </c>
      <c r="R455" s="56" t="s">
        <v>100</v>
      </c>
      <c r="S455" s="55" t="str">
        <f aca="false">IF(O455&lt;=0,"On Time","Delayed")</f>
        <v>Delayed</v>
      </c>
      <c r="T455" s="55" t="n">
        <f aca="false">IF(H455=0,0,ROUND(I455/H455*100,2))</f>
        <v>100</v>
      </c>
      <c r="U455" s="55" t="str">
        <f aca="false">TEXT(E455,"yyyy-mm")</f>
        <v>2023-07</v>
      </c>
    </row>
    <row r="456" customFormat="false" ht="15" hidden="false" customHeight="true" outlineLevel="0" collapsed="false">
      <c r="A456" s="52" t="s">
        <v>5780</v>
      </c>
      <c r="B456" s="52" t="s">
        <v>5614</v>
      </c>
      <c r="C456" s="52" t="s">
        <v>2312</v>
      </c>
      <c r="D456" s="52" t="s">
        <v>5781</v>
      </c>
      <c r="E456" s="52" t="s">
        <v>1135</v>
      </c>
      <c r="F456" s="52" t="s">
        <v>5097</v>
      </c>
      <c r="G456" s="52" t="s">
        <v>1554</v>
      </c>
      <c r="H456" s="52" t="n">
        <v>990</v>
      </c>
      <c r="I456" s="52" t="n">
        <v>851</v>
      </c>
      <c r="J456" s="52" t="n">
        <v>435.99</v>
      </c>
      <c r="K456" s="54" t="n">
        <f aca="false">ROUND(H456*J456,2)</f>
        <v>431630.1</v>
      </c>
      <c r="L456" s="52" t="s">
        <v>4061</v>
      </c>
      <c r="M456" s="52" t="s">
        <v>4078</v>
      </c>
      <c r="N456" s="54" t="n">
        <f aca="false">IFERROR(G456-E456,"")</f>
        <v>27</v>
      </c>
      <c r="O456" s="54" t="n">
        <f aca="false">IFERROR(G456-F456,"")</f>
        <v>11</v>
      </c>
      <c r="P456" s="52" t="s">
        <v>5782</v>
      </c>
      <c r="Q456" s="52" t="s">
        <v>4242</v>
      </c>
      <c r="R456" s="52" t="s">
        <v>4087</v>
      </c>
      <c r="S456" s="55" t="str">
        <f aca="false">IF(O456&lt;=0,"On Time","Delayed")</f>
        <v>Delayed</v>
      </c>
      <c r="T456" s="55" t="n">
        <f aca="false">IF(H456=0,0,ROUND(I456/H456*100,2))</f>
        <v>85.96</v>
      </c>
      <c r="U456" s="55" t="str">
        <f aca="false">TEXT(E456,"yyyy-mm")</f>
        <v>2024-07</v>
      </c>
    </row>
    <row r="457" customFormat="false" ht="15" hidden="false" customHeight="true" outlineLevel="0" collapsed="false">
      <c r="A457" s="56" t="s">
        <v>5783</v>
      </c>
      <c r="B457" s="56" t="s">
        <v>5410</v>
      </c>
      <c r="C457" s="56" t="s">
        <v>5784</v>
      </c>
      <c r="D457" s="56" t="s">
        <v>4683</v>
      </c>
      <c r="E457" s="56" t="s">
        <v>2048</v>
      </c>
      <c r="F457" s="56" t="s">
        <v>450</v>
      </c>
      <c r="G457" s="56" t="s">
        <v>449</v>
      </c>
      <c r="H457" s="56" t="n">
        <v>4483</v>
      </c>
      <c r="I457" s="56" t="n">
        <v>4483</v>
      </c>
      <c r="J457" s="56" t="n">
        <v>192.53</v>
      </c>
      <c r="K457" s="54" t="n">
        <f aca="false">ROUND(H457*J457,2)</f>
        <v>863111.99</v>
      </c>
      <c r="L457" s="56" t="s">
        <v>4067</v>
      </c>
      <c r="M457" s="56" t="s">
        <v>4062</v>
      </c>
      <c r="N457" s="54" t="n">
        <f aca="false">IFERROR(G457-E457,"")</f>
        <v>21</v>
      </c>
      <c r="O457" s="54" t="n">
        <f aca="false">IFERROR(G457-F457,"")</f>
        <v>1</v>
      </c>
      <c r="P457" s="56" t="s">
        <v>5785</v>
      </c>
      <c r="Q457" s="56" t="s">
        <v>4248</v>
      </c>
      <c r="R457" s="56" t="s">
        <v>4124</v>
      </c>
      <c r="S457" s="55" t="str">
        <f aca="false">IF(O457&lt;=0,"On Time","Delayed")</f>
        <v>Delayed</v>
      </c>
      <c r="T457" s="55" t="n">
        <f aca="false">IF(H457=0,0,ROUND(I457/H457*100,2))</f>
        <v>100</v>
      </c>
      <c r="U457" s="55" t="str">
        <f aca="false">TEXT(E457,"yyyy-mm")</f>
        <v>2023-05</v>
      </c>
    </row>
    <row r="458" customFormat="false" ht="15" hidden="false" customHeight="true" outlineLevel="0" collapsed="false">
      <c r="A458" s="52" t="s">
        <v>5786</v>
      </c>
      <c r="B458" s="52" t="s">
        <v>5787</v>
      </c>
      <c r="C458" s="52" t="s">
        <v>5788</v>
      </c>
      <c r="D458" s="52" t="s">
        <v>2647</v>
      </c>
      <c r="E458" s="52" t="s">
        <v>1650</v>
      </c>
      <c r="F458" s="52" t="s">
        <v>4473</v>
      </c>
      <c r="G458" s="52" t="s">
        <v>2249</v>
      </c>
      <c r="H458" s="52" t="n">
        <v>4887</v>
      </c>
      <c r="I458" s="52" t="n">
        <v>4887</v>
      </c>
      <c r="J458" s="52" t="n">
        <v>469.98</v>
      </c>
      <c r="K458" s="54" t="n">
        <f aca="false">ROUND(H458*J458,2)</f>
        <v>2296792.26</v>
      </c>
      <c r="L458" s="52" t="s">
        <v>4061</v>
      </c>
      <c r="M458" s="52" t="s">
        <v>332</v>
      </c>
      <c r="N458" s="54" t="n">
        <f aca="false">IFERROR(G458-E458,"")</f>
        <v>24</v>
      </c>
      <c r="O458" s="54" t="n">
        <f aca="false">IFERROR(G458-F458,"")</f>
        <v>15</v>
      </c>
      <c r="P458" s="52" t="s">
        <v>5789</v>
      </c>
      <c r="Q458" s="52" t="s">
        <v>4185</v>
      </c>
      <c r="R458" s="52" t="s">
        <v>100</v>
      </c>
      <c r="S458" s="55" t="str">
        <f aca="false">IF(O458&lt;=0,"On Time","Delayed")</f>
        <v>Delayed</v>
      </c>
      <c r="T458" s="55" t="n">
        <f aca="false">IF(H458=0,0,ROUND(I458/H458*100,2))</f>
        <v>100</v>
      </c>
      <c r="U458" s="55" t="str">
        <f aca="false">TEXT(E458,"yyyy-mm")</f>
        <v>2023-03</v>
      </c>
    </row>
    <row r="459" customFormat="false" ht="15" hidden="false" customHeight="true" outlineLevel="0" collapsed="false">
      <c r="A459" s="56" t="s">
        <v>5790</v>
      </c>
      <c r="B459" s="56" t="s">
        <v>5791</v>
      </c>
      <c r="C459" s="56" t="s">
        <v>3238</v>
      </c>
      <c r="D459" s="56" t="s">
        <v>3608</v>
      </c>
      <c r="E459" s="56" t="s">
        <v>1603</v>
      </c>
      <c r="F459" s="56" t="s">
        <v>2680</v>
      </c>
      <c r="G459" s="56" t="s">
        <v>4934</v>
      </c>
      <c r="H459" s="56" t="n">
        <v>2090</v>
      </c>
      <c r="I459" s="56" t="n">
        <v>1794</v>
      </c>
      <c r="J459" s="56" t="n">
        <v>211.94</v>
      </c>
      <c r="K459" s="54" t="n">
        <f aca="false">ROUND(H459*J459,2)</f>
        <v>442954.6</v>
      </c>
      <c r="L459" s="56" t="s">
        <v>4067</v>
      </c>
      <c r="M459" s="56" t="s">
        <v>4078</v>
      </c>
      <c r="N459" s="54" t="n">
        <f aca="false">IFERROR(G459-E459,"")</f>
        <v>37</v>
      </c>
      <c r="O459" s="54" t="n">
        <f aca="false">IFERROR(G459-F459,"")</f>
        <v>-3</v>
      </c>
      <c r="P459" s="56" t="s">
        <v>5792</v>
      </c>
      <c r="Q459" s="56" t="s">
        <v>4169</v>
      </c>
      <c r="R459" s="56" t="s">
        <v>4070</v>
      </c>
      <c r="S459" s="55" t="str">
        <f aca="false">IF(O459&lt;=0,"On Time","Delayed")</f>
        <v>On Time</v>
      </c>
      <c r="T459" s="55" t="n">
        <f aca="false">IF(H459=0,0,ROUND(I459/H459*100,2))</f>
        <v>85.84</v>
      </c>
      <c r="U459" s="55" t="str">
        <f aca="false">TEXT(E459,"yyyy-mm")</f>
        <v>2023-01</v>
      </c>
    </row>
    <row r="460" customFormat="false" ht="15" hidden="false" customHeight="true" outlineLevel="0" collapsed="false">
      <c r="A460" s="52" t="s">
        <v>5793</v>
      </c>
      <c r="B460" s="52" t="s">
        <v>5794</v>
      </c>
      <c r="C460" s="52" t="s">
        <v>802</v>
      </c>
      <c r="D460" s="52" t="s">
        <v>4525</v>
      </c>
      <c r="E460" s="52" t="s">
        <v>5239</v>
      </c>
      <c r="F460" s="52" t="s">
        <v>417</v>
      </c>
      <c r="G460" s="52" t="s">
        <v>1224</v>
      </c>
      <c r="H460" s="52" t="n">
        <v>1403</v>
      </c>
      <c r="I460" s="52" t="n">
        <v>1403</v>
      </c>
      <c r="J460" s="52" t="n">
        <v>93.89</v>
      </c>
      <c r="K460" s="54" t="n">
        <f aca="false">ROUND(H460*J460,2)</f>
        <v>131727.67</v>
      </c>
      <c r="L460" s="52" t="s">
        <v>4067</v>
      </c>
      <c r="M460" s="52" t="s">
        <v>332</v>
      </c>
      <c r="N460" s="54" t="n">
        <f aca="false">IFERROR(G460-E460,"")</f>
        <v>54</v>
      </c>
      <c r="O460" s="54" t="n">
        <f aca="false">IFERROR(G460-F460,"")</f>
        <v>8</v>
      </c>
      <c r="P460" s="52" t="s">
        <v>5795</v>
      </c>
      <c r="Q460" s="52" t="s">
        <v>4104</v>
      </c>
      <c r="R460" s="52" t="s">
        <v>4070</v>
      </c>
      <c r="S460" s="55" t="str">
        <f aca="false">IF(O460&lt;=0,"On Time","Delayed")</f>
        <v>Delayed</v>
      </c>
      <c r="T460" s="55" t="n">
        <f aca="false">IF(H460=0,0,ROUND(I460/H460*100,2))</f>
        <v>100</v>
      </c>
      <c r="U460" s="55" t="str">
        <f aca="false">TEXT(E460,"yyyy-mm")</f>
        <v>2023-11</v>
      </c>
    </row>
    <row r="461" customFormat="false" ht="15" hidden="false" customHeight="true" outlineLevel="0" collapsed="false">
      <c r="A461" s="56" t="s">
        <v>5796</v>
      </c>
      <c r="B461" s="56" t="s">
        <v>5652</v>
      </c>
      <c r="C461" s="56" t="s">
        <v>734</v>
      </c>
      <c r="D461" s="56" t="s">
        <v>2147</v>
      </c>
      <c r="E461" s="56" t="s">
        <v>2755</v>
      </c>
      <c r="F461" s="56" t="s">
        <v>1098</v>
      </c>
      <c r="G461" s="56" t="s">
        <v>4183</v>
      </c>
      <c r="H461" s="56" t="n">
        <v>2570</v>
      </c>
      <c r="I461" s="56" t="n">
        <v>2570</v>
      </c>
      <c r="J461" s="56" t="n">
        <v>229.17</v>
      </c>
      <c r="K461" s="54" t="n">
        <f aca="false">ROUND(H461*J461,2)</f>
        <v>588966.9</v>
      </c>
      <c r="L461" s="56" t="s">
        <v>4055</v>
      </c>
      <c r="M461" s="56" t="s">
        <v>4081</v>
      </c>
      <c r="N461" s="54" t="n">
        <f aca="false">IFERROR(G461-E461,"")</f>
        <v>60</v>
      </c>
      <c r="O461" s="54" t="n">
        <f aca="false">IFERROR(G461-F461,"")</f>
        <v>11</v>
      </c>
      <c r="P461" s="56" t="s">
        <v>5797</v>
      </c>
      <c r="Q461" s="56" t="s">
        <v>4075</v>
      </c>
      <c r="R461" s="56" t="s">
        <v>4070</v>
      </c>
      <c r="S461" s="55" t="str">
        <f aca="false">IF(O461&lt;=0,"On Time","Delayed")</f>
        <v>Delayed</v>
      </c>
      <c r="T461" s="55" t="n">
        <f aca="false">IF(H461=0,0,ROUND(I461/H461*100,2))</f>
        <v>100</v>
      </c>
      <c r="U461" s="55" t="str">
        <f aca="false">TEXT(E461,"yyyy-mm")</f>
        <v>2023-12</v>
      </c>
    </row>
    <row r="462" customFormat="false" ht="15" hidden="false" customHeight="true" outlineLevel="0" collapsed="false">
      <c r="A462" s="52" t="s">
        <v>5798</v>
      </c>
      <c r="B462" s="52" t="s">
        <v>5799</v>
      </c>
      <c r="C462" s="52" t="s">
        <v>2061</v>
      </c>
      <c r="D462" s="52" t="s">
        <v>5800</v>
      </c>
      <c r="E462" s="52" t="s">
        <v>3603</v>
      </c>
      <c r="F462" s="52" t="s">
        <v>1465</v>
      </c>
      <c r="G462" s="52" t="s">
        <v>5801</v>
      </c>
      <c r="H462" s="52" t="n">
        <v>4855</v>
      </c>
      <c r="I462" s="52" t="n">
        <v>4855</v>
      </c>
      <c r="J462" s="52" t="n">
        <v>132.44</v>
      </c>
      <c r="K462" s="54" t="n">
        <f aca="false">ROUND(H462*J462,2)</f>
        <v>642996.2</v>
      </c>
      <c r="L462" s="52" t="s">
        <v>4073</v>
      </c>
      <c r="M462" s="52" t="s">
        <v>4081</v>
      </c>
      <c r="N462" s="54" t="n">
        <f aca="false">IFERROR(G462-E462,"")</f>
        <v>48</v>
      </c>
      <c r="O462" s="54" t="n">
        <f aca="false">IFERROR(G462-F462,"")</f>
        <v>8</v>
      </c>
      <c r="P462" s="52" t="s">
        <v>5802</v>
      </c>
      <c r="Q462" s="52" t="s">
        <v>4069</v>
      </c>
      <c r="R462" s="52" t="s">
        <v>100</v>
      </c>
      <c r="S462" s="55" t="str">
        <f aca="false">IF(O462&lt;=0,"On Time","Delayed")</f>
        <v>Delayed</v>
      </c>
      <c r="T462" s="55" t="n">
        <f aca="false">IF(H462=0,0,ROUND(I462/H462*100,2))</f>
        <v>100</v>
      </c>
      <c r="U462" s="55" t="str">
        <f aca="false">TEXT(E462,"yyyy-mm")</f>
        <v>2022-03</v>
      </c>
    </row>
    <row r="463" customFormat="false" ht="15" hidden="false" customHeight="true" outlineLevel="0" collapsed="false">
      <c r="A463" s="56" t="s">
        <v>5803</v>
      </c>
      <c r="B463" s="56" t="s">
        <v>5765</v>
      </c>
      <c r="C463" s="56" t="s">
        <v>922</v>
      </c>
      <c r="D463" s="56" t="s">
        <v>3855</v>
      </c>
      <c r="E463" s="56" t="s">
        <v>1014</v>
      </c>
      <c r="F463" s="56" t="s">
        <v>4263</v>
      </c>
      <c r="G463" s="56" t="s">
        <v>5804</v>
      </c>
      <c r="H463" s="56" t="n">
        <v>4580</v>
      </c>
      <c r="I463" s="56" t="n">
        <v>4580</v>
      </c>
      <c r="J463" s="56" t="n">
        <v>553.47</v>
      </c>
      <c r="K463" s="54" t="n">
        <f aca="false">ROUND(H463*J463,2)</f>
        <v>2534892.6</v>
      </c>
      <c r="L463" s="56" t="s">
        <v>4067</v>
      </c>
      <c r="M463" s="56" t="s">
        <v>332</v>
      </c>
      <c r="N463" s="54" t="n">
        <f aca="false">IFERROR(G463-E463,"")</f>
        <v>54</v>
      </c>
      <c r="O463" s="54" t="n">
        <f aca="false">IFERROR(G463-F463,"")</f>
        <v>-3</v>
      </c>
      <c r="P463" s="56" t="s">
        <v>5805</v>
      </c>
      <c r="Q463" s="56" t="s">
        <v>4169</v>
      </c>
      <c r="R463" s="56" t="s">
        <v>4070</v>
      </c>
      <c r="S463" s="55" t="str">
        <f aca="false">IF(O463&lt;=0,"On Time","Delayed")</f>
        <v>On Time</v>
      </c>
      <c r="T463" s="55" t="n">
        <f aca="false">IF(H463=0,0,ROUND(I463/H463*100,2))</f>
        <v>100</v>
      </c>
      <c r="U463" s="55" t="str">
        <f aca="false">TEXT(E463,"yyyy-mm")</f>
        <v>2024-12</v>
      </c>
    </row>
    <row r="464" customFormat="false" ht="15" hidden="false" customHeight="true" outlineLevel="0" collapsed="false">
      <c r="A464" s="52" t="s">
        <v>5806</v>
      </c>
      <c r="B464" s="52" t="s">
        <v>5807</v>
      </c>
      <c r="C464" s="52" t="s">
        <v>1745</v>
      </c>
      <c r="D464" s="52" t="s">
        <v>5808</v>
      </c>
      <c r="E464" s="52" t="s">
        <v>5809</v>
      </c>
      <c r="F464" s="52" t="s">
        <v>1630</v>
      </c>
      <c r="G464" s="52" t="s">
        <v>2055</v>
      </c>
      <c r="H464" s="52" t="n">
        <v>2084</v>
      </c>
      <c r="I464" s="52" t="n">
        <v>2084</v>
      </c>
      <c r="J464" s="52" t="n">
        <v>315.88</v>
      </c>
      <c r="K464" s="54" t="n">
        <f aca="false">ROUND(H464*J464,2)</f>
        <v>658293.92</v>
      </c>
      <c r="L464" s="52" t="s">
        <v>4084</v>
      </c>
      <c r="M464" s="52" t="s">
        <v>4062</v>
      </c>
      <c r="N464" s="54" t="n">
        <f aca="false">IFERROR(G464-E464,"")</f>
        <v>45</v>
      </c>
      <c r="O464" s="54" t="n">
        <f aca="false">IFERROR(G464-F464,"")</f>
        <v>-1</v>
      </c>
      <c r="P464" s="52" t="s">
        <v>5810</v>
      </c>
      <c r="Q464" s="52" t="s">
        <v>4269</v>
      </c>
      <c r="R464" s="52" t="s">
        <v>4070</v>
      </c>
      <c r="S464" s="55" t="str">
        <f aca="false">IF(O464&lt;=0,"On Time","Delayed")</f>
        <v>On Time</v>
      </c>
      <c r="T464" s="55" t="n">
        <f aca="false">IF(H464=0,0,ROUND(I464/H464*100,2))</f>
        <v>100</v>
      </c>
      <c r="U464" s="55" t="str">
        <f aca="false">TEXT(E464,"yyyy-mm")</f>
        <v>2022-01</v>
      </c>
    </row>
    <row r="465" customFormat="false" ht="15" hidden="false" customHeight="true" outlineLevel="0" collapsed="false">
      <c r="A465" s="56" t="s">
        <v>5811</v>
      </c>
      <c r="B465" s="56" t="s">
        <v>4211</v>
      </c>
      <c r="C465" s="56" t="s">
        <v>3106</v>
      </c>
      <c r="D465" s="56" t="s">
        <v>5812</v>
      </c>
      <c r="E465" s="56" t="s">
        <v>3741</v>
      </c>
      <c r="F465" s="56" t="s">
        <v>1900</v>
      </c>
      <c r="G465" s="56" t="s">
        <v>441</v>
      </c>
      <c r="H465" s="56" t="n">
        <v>2495</v>
      </c>
      <c r="I465" s="56" t="n">
        <v>2495</v>
      </c>
      <c r="J465" s="56" t="n">
        <v>478.15</v>
      </c>
      <c r="K465" s="54" t="n">
        <f aca="false">ROUND(H465*J465,2)</f>
        <v>1192984.25</v>
      </c>
      <c r="L465" s="56" t="s">
        <v>4084</v>
      </c>
      <c r="M465" s="56" t="s">
        <v>4078</v>
      </c>
      <c r="N465" s="54" t="n">
        <f aca="false">IFERROR(G465-E465,"")</f>
        <v>67</v>
      </c>
      <c r="O465" s="54" t="n">
        <f aca="false">IFERROR(G465-F465,"")</f>
        <v>11</v>
      </c>
      <c r="P465" s="56" t="s">
        <v>5813</v>
      </c>
      <c r="Q465" s="56" t="s">
        <v>4058</v>
      </c>
      <c r="R465" s="56" t="s">
        <v>100</v>
      </c>
      <c r="S465" s="55" t="str">
        <f aca="false">IF(O465&lt;=0,"On Time","Delayed")</f>
        <v>Delayed</v>
      </c>
      <c r="T465" s="55" t="n">
        <f aca="false">IF(H465=0,0,ROUND(I465/H465*100,2))</f>
        <v>100</v>
      </c>
      <c r="U465" s="55" t="str">
        <f aca="false">TEXT(E465,"yyyy-mm")</f>
        <v>2022-02</v>
      </c>
    </row>
    <row r="466" customFormat="false" ht="15" hidden="false" customHeight="true" outlineLevel="0" collapsed="false">
      <c r="A466" s="52" t="s">
        <v>5814</v>
      </c>
      <c r="B466" s="52" t="s">
        <v>4323</v>
      </c>
      <c r="C466" s="52" t="s">
        <v>1174</v>
      </c>
      <c r="D466" s="52" t="s">
        <v>2939</v>
      </c>
      <c r="E466" s="52" t="s">
        <v>3425</v>
      </c>
      <c r="F466" s="52" t="s">
        <v>1037</v>
      </c>
      <c r="G466" s="52" t="s">
        <v>2620</v>
      </c>
      <c r="H466" s="52" t="n">
        <v>3931</v>
      </c>
      <c r="I466" s="52" t="n">
        <v>906</v>
      </c>
      <c r="J466" s="52" t="n">
        <v>548.2</v>
      </c>
      <c r="K466" s="54" t="n">
        <f aca="false">ROUND(H466*J466,2)</f>
        <v>2154974.2</v>
      </c>
      <c r="L466" s="52" t="s">
        <v>4084</v>
      </c>
      <c r="M466" s="52" t="s">
        <v>4062</v>
      </c>
      <c r="N466" s="54" t="n">
        <f aca="false">IFERROR(G466-E466,"")</f>
        <v>23</v>
      </c>
      <c r="O466" s="54" t="n">
        <f aca="false">IFERROR(G466-F466,"")</f>
        <v>14</v>
      </c>
      <c r="P466" s="52" t="s">
        <v>5815</v>
      </c>
      <c r="Q466" s="52" t="s">
        <v>4109</v>
      </c>
      <c r="R466" s="52" t="s">
        <v>100</v>
      </c>
      <c r="S466" s="55" t="str">
        <f aca="false">IF(O466&lt;=0,"On Time","Delayed")</f>
        <v>Delayed</v>
      </c>
      <c r="T466" s="55" t="n">
        <f aca="false">IF(H466=0,0,ROUND(I466/H466*100,2))</f>
        <v>23.05</v>
      </c>
      <c r="U466" s="55" t="str">
        <f aca="false">TEXT(E466,"yyyy-mm")</f>
        <v>2024-07</v>
      </c>
    </row>
    <row r="467" customFormat="false" ht="15" hidden="false" customHeight="true" outlineLevel="0" collapsed="false">
      <c r="A467" s="56" t="s">
        <v>5816</v>
      </c>
      <c r="B467" s="56" t="s">
        <v>5817</v>
      </c>
      <c r="C467" s="56" t="s">
        <v>3248</v>
      </c>
      <c r="D467" s="56" t="s">
        <v>5812</v>
      </c>
      <c r="E467" s="56" t="s">
        <v>2189</v>
      </c>
      <c r="F467" s="56" t="s">
        <v>3745</v>
      </c>
      <c r="G467" s="56" t="s">
        <v>4635</v>
      </c>
      <c r="H467" s="56" t="n">
        <v>2788</v>
      </c>
      <c r="I467" s="56" t="n">
        <v>2424</v>
      </c>
      <c r="J467" s="56" t="n">
        <v>335.78</v>
      </c>
      <c r="K467" s="54" t="n">
        <f aca="false">ROUND(H467*J467,2)</f>
        <v>936154.64</v>
      </c>
      <c r="L467" s="56" t="s">
        <v>4055</v>
      </c>
      <c r="M467" s="56" t="s">
        <v>4056</v>
      </c>
      <c r="N467" s="54" t="n">
        <f aca="false">IFERROR(G467-E467,"")</f>
        <v>46</v>
      </c>
      <c r="O467" s="54" t="n">
        <f aca="false">IFERROR(G467-F467,"")</f>
        <v>1</v>
      </c>
      <c r="P467" s="56" t="s">
        <v>5818</v>
      </c>
      <c r="Q467" s="56" t="s">
        <v>4064</v>
      </c>
      <c r="R467" s="56" t="s">
        <v>100</v>
      </c>
      <c r="S467" s="55" t="str">
        <f aca="false">IF(O467&lt;=0,"On Time","Delayed")</f>
        <v>Delayed</v>
      </c>
      <c r="T467" s="55" t="n">
        <f aca="false">IF(H467=0,0,ROUND(I467/H467*100,2))</f>
        <v>86.94</v>
      </c>
      <c r="U467" s="55" t="str">
        <f aca="false">TEXT(E467,"yyyy-mm")</f>
        <v>2022-03</v>
      </c>
    </row>
    <row r="468" customFormat="false" ht="15" hidden="false" customHeight="true" outlineLevel="0" collapsed="false">
      <c r="A468" s="52" t="s">
        <v>5819</v>
      </c>
      <c r="B468" s="52" t="s">
        <v>4362</v>
      </c>
      <c r="C468" s="52" t="s">
        <v>3334</v>
      </c>
      <c r="D468" s="52" t="s">
        <v>5820</v>
      </c>
      <c r="E468" s="52" t="s">
        <v>514</v>
      </c>
      <c r="F468" s="52" t="s">
        <v>5821</v>
      </c>
      <c r="G468" s="52" t="s">
        <v>1938</v>
      </c>
      <c r="H468" s="52" t="n">
        <v>4895</v>
      </c>
      <c r="I468" s="52" t="n">
        <v>4895</v>
      </c>
      <c r="J468" s="52" t="n">
        <v>533.13</v>
      </c>
      <c r="K468" s="54" t="n">
        <f aca="false">ROUND(H468*J468,2)</f>
        <v>2609671.35</v>
      </c>
      <c r="L468" s="52" t="s">
        <v>4067</v>
      </c>
      <c r="M468" s="52" t="s">
        <v>4081</v>
      </c>
      <c r="N468" s="54" t="n">
        <f aca="false">IFERROR(G468-E468,"")</f>
        <v>31</v>
      </c>
      <c r="O468" s="54" t="n">
        <f aca="false">IFERROR(G468-F468,"")</f>
        <v>15</v>
      </c>
      <c r="P468" s="52" t="s">
        <v>5822</v>
      </c>
      <c r="Q468" s="52" t="s">
        <v>4064</v>
      </c>
      <c r="R468" s="52" t="s">
        <v>100</v>
      </c>
      <c r="S468" s="55" t="str">
        <f aca="false">IF(O468&lt;=0,"On Time","Delayed")</f>
        <v>Delayed</v>
      </c>
      <c r="T468" s="55" t="n">
        <f aca="false">IF(H468=0,0,ROUND(I468/H468*100,2))</f>
        <v>100</v>
      </c>
      <c r="U468" s="55" t="str">
        <f aca="false">TEXT(E468,"yyyy-mm")</f>
        <v>2023-08</v>
      </c>
    </row>
    <row r="469" customFormat="false" ht="15" hidden="false" customHeight="true" outlineLevel="0" collapsed="false">
      <c r="A469" s="56" t="s">
        <v>5823</v>
      </c>
      <c r="B469" s="56" t="s">
        <v>5824</v>
      </c>
      <c r="C469" s="56" t="s">
        <v>5825</v>
      </c>
      <c r="D469" s="56" t="s">
        <v>1929</v>
      </c>
      <c r="E469" s="56" t="s">
        <v>464</v>
      </c>
      <c r="F469" s="56" t="s">
        <v>4784</v>
      </c>
      <c r="G469" s="56" t="s">
        <v>2572</v>
      </c>
      <c r="H469" s="56" t="n">
        <v>4154</v>
      </c>
      <c r="I469" s="56" t="n">
        <v>4154</v>
      </c>
      <c r="J469" s="56" t="n">
        <v>108.97</v>
      </c>
      <c r="K469" s="54" t="n">
        <f aca="false">ROUND(H469*J469,2)</f>
        <v>452661.38</v>
      </c>
      <c r="L469" s="56" t="s">
        <v>4067</v>
      </c>
      <c r="M469" s="56" t="s">
        <v>4056</v>
      </c>
      <c r="N469" s="54" t="n">
        <f aca="false">IFERROR(G469-E469,"")</f>
        <v>27</v>
      </c>
      <c r="O469" s="54" t="n">
        <f aca="false">IFERROR(G469-F469,"")</f>
        <v>5</v>
      </c>
      <c r="P469" s="56" t="s">
        <v>5826</v>
      </c>
      <c r="Q469" s="56" t="s">
        <v>4086</v>
      </c>
      <c r="R469" s="56" t="s">
        <v>4081</v>
      </c>
      <c r="S469" s="55" t="str">
        <f aca="false">IF(O469&lt;=0,"On Time","Delayed")</f>
        <v>Delayed</v>
      </c>
      <c r="T469" s="55" t="n">
        <f aca="false">IF(H469=0,0,ROUND(I469/H469*100,2))</f>
        <v>100</v>
      </c>
      <c r="U469" s="55" t="str">
        <f aca="false">TEXT(E469,"yyyy-mm")</f>
        <v>2022-11</v>
      </c>
    </row>
    <row r="470" customFormat="false" ht="15" hidden="false" customHeight="true" outlineLevel="0" collapsed="false">
      <c r="A470" s="52" t="s">
        <v>5827</v>
      </c>
      <c r="B470" s="52" t="s">
        <v>5828</v>
      </c>
      <c r="C470" s="52" t="s">
        <v>5829</v>
      </c>
      <c r="D470" s="52" t="s">
        <v>5830</v>
      </c>
      <c r="E470" s="52" t="s">
        <v>5831</v>
      </c>
      <c r="F470" s="52" t="s">
        <v>5832</v>
      </c>
      <c r="G470" s="52" t="s">
        <v>4137</v>
      </c>
      <c r="H470" s="52" t="n">
        <v>929</v>
      </c>
      <c r="I470" s="52" t="n">
        <v>929</v>
      </c>
      <c r="J470" s="52" t="n">
        <v>57.62</v>
      </c>
      <c r="K470" s="54" t="n">
        <f aca="false">ROUND(H470*J470,2)</f>
        <v>53528.98</v>
      </c>
      <c r="L470" s="52" t="s">
        <v>4055</v>
      </c>
      <c r="M470" s="52" t="s">
        <v>332</v>
      </c>
      <c r="N470" s="54" t="n">
        <f aca="false">IFERROR(G470-E470,"")</f>
        <v>9</v>
      </c>
      <c r="O470" s="54" t="n">
        <f aca="false">IFERROR(G470-F470,"")</f>
        <v>-1</v>
      </c>
      <c r="P470" s="52" t="s">
        <v>5833</v>
      </c>
      <c r="Q470" s="52" t="s">
        <v>4086</v>
      </c>
      <c r="R470" s="52" t="s">
        <v>4081</v>
      </c>
      <c r="S470" s="55" t="str">
        <f aca="false">IF(O470&lt;=0,"On Time","Delayed")</f>
        <v>On Time</v>
      </c>
      <c r="T470" s="55" t="n">
        <f aca="false">IF(H470=0,0,ROUND(I470/H470*100,2))</f>
        <v>100</v>
      </c>
      <c r="U470" s="55" t="str">
        <f aca="false">TEXT(E470,"yyyy-mm")</f>
        <v>2022-01</v>
      </c>
    </row>
    <row r="471" customFormat="false" ht="15" hidden="false" customHeight="true" outlineLevel="0" collapsed="false">
      <c r="A471" s="56" t="s">
        <v>5834</v>
      </c>
      <c r="B471" s="56" t="s">
        <v>5835</v>
      </c>
      <c r="C471" s="56" t="s">
        <v>2385</v>
      </c>
      <c r="D471" s="56" t="s">
        <v>548</v>
      </c>
      <c r="E471" s="56" t="s">
        <v>4246</v>
      </c>
      <c r="F471" s="56" t="s">
        <v>5836</v>
      </c>
      <c r="G471" s="56" t="s">
        <v>3220</v>
      </c>
      <c r="H471" s="56" t="n">
        <v>689</v>
      </c>
      <c r="I471" s="56" t="n">
        <v>689</v>
      </c>
      <c r="J471" s="56" t="n">
        <v>374.85</v>
      </c>
      <c r="K471" s="54" t="n">
        <f aca="false">ROUND(H471*J471,2)</f>
        <v>258271.65</v>
      </c>
      <c r="L471" s="56" t="s">
        <v>4084</v>
      </c>
      <c r="M471" s="56" t="s">
        <v>332</v>
      </c>
      <c r="N471" s="54" t="n">
        <f aca="false">IFERROR(G471-E471,"")</f>
        <v>21</v>
      </c>
      <c r="O471" s="54" t="n">
        <f aca="false">IFERROR(G471-F471,"")</f>
        <v>10</v>
      </c>
      <c r="P471" s="56" t="s">
        <v>5837</v>
      </c>
      <c r="Q471" s="56" t="s">
        <v>4164</v>
      </c>
      <c r="R471" s="56" t="s">
        <v>4087</v>
      </c>
      <c r="S471" s="55" t="str">
        <f aca="false">IF(O471&lt;=0,"On Time","Delayed")</f>
        <v>Delayed</v>
      </c>
      <c r="T471" s="55" t="n">
        <f aca="false">IF(H471=0,0,ROUND(I471/H471*100,2))</f>
        <v>100</v>
      </c>
      <c r="U471" s="55" t="str">
        <f aca="false">TEXT(E471,"yyyy-mm")</f>
        <v>2023-06</v>
      </c>
    </row>
    <row r="472" customFormat="false" ht="15" hidden="false" customHeight="true" outlineLevel="0" collapsed="false">
      <c r="A472" s="52" t="s">
        <v>5838</v>
      </c>
      <c r="B472" s="52" t="s">
        <v>5839</v>
      </c>
      <c r="C472" s="52" t="s">
        <v>4026</v>
      </c>
      <c r="D472" s="52" t="s">
        <v>5840</v>
      </c>
      <c r="E472" s="52" t="s">
        <v>1959</v>
      </c>
      <c r="F472" s="52" t="s">
        <v>5246</v>
      </c>
      <c r="G472" s="52" t="s">
        <v>5065</v>
      </c>
      <c r="H472" s="52" t="n">
        <v>4060</v>
      </c>
      <c r="I472" s="52" t="n">
        <v>169</v>
      </c>
      <c r="J472" s="52" t="n">
        <v>298.34</v>
      </c>
      <c r="K472" s="54" t="n">
        <f aca="false">ROUND(H472*J472,2)</f>
        <v>1211260.4</v>
      </c>
      <c r="L472" s="52" t="s">
        <v>4067</v>
      </c>
      <c r="M472" s="52" t="s">
        <v>4078</v>
      </c>
      <c r="N472" s="54" t="n">
        <f aca="false">IFERROR(G472-E472,"")</f>
        <v>27</v>
      </c>
      <c r="O472" s="54" t="n">
        <f aca="false">IFERROR(G472-F472,"")</f>
        <v>2</v>
      </c>
      <c r="P472" s="52" t="s">
        <v>5841</v>
      </c>
      <c r="Q472" s="52" t="s">
        <v>4248</v>
      </c>
      <c r="R472" s="52" t="s">
        <v>4070</v>
      </c>
      <c r="S472" s="55" t="str">
        <f aca="false">IF(O472&lt;=0,"On Time","Delayed")</f>
        <v>Delayed</v>
      </c>
      <c r="T472" s="55" t="n">
        <f aca="false">IF(H472=0,0,ROUND(I472/H472*100,2))</f>
        <v>4.16</v>
      </c>
      <c r="U472" s="55" t="str">
        <f aca="false">TEXT(E472,"yyyy-mm")</f>
        <v>2023-03</v>
      </c>
    </row>
    <row r="473" customFormat="false" ht="15" hidden="false" customHeight="true" outlineLevel="0" collapsed="false">
      <c r="A473" s="56" t="s">
        <v>5842</v>
      </c>
      <c r="B473" s="56" t="s">
        <v>5799</v>
      </c>
      <c r="C473" s="56" t="s">
        <v>5843</v>
      </c>
      <c r="D473" s="56" t="s">
        <v>5215</v>
      </c>
      <c r="E473" s="56" t="s">
        <v>5832</v>
      </c>
      <c r="F473" s="56" t="s">
        <v>3507</v>
      </c>
      <c r="G473" s="56" t="s">
        <v>5844</v>
      </c>
      <c r="H473" s="56" t="n">
        <v>2131</v>
      </c>
      <c r="I473" s="56" t="n">
        <v>839</v>
      </c>
      <c r="J473" s="56" t="n">
        <v>16.75</v>
      </c>
      <c r="K473" s="54" t="n">
        <f aca="false">ROUND(H473*J473,2)</f>
        <v>35694.25</v>
      </c>
      <c r="L473" s="56" t="s">
        <v>4073</v>
      </c>
      <c r="M473" s="56" t="s">
        <v>4078</v>
      </c>
      <c r="N473" s="54" t="n">
        <f aca="false">IFERROR(G473-E473,"")</f>
        <v>16</v>
      </c>
      <c r="O473" s="54" t="n">
        <f aca="false">IFERROR(G473-F473,"")</f>
        <v>9</v>
      </c>
      <c r="P473" s="56" t="s">
        <v>5845</v>
      </c>
      <c r="Q473" s="56" t="s">
        <v>4169</v>
      </c>
      <c r="R473" s="56" t="s">
        <v>4124</v>
      </c>
      <c r="S473" s="55" t="str">
        <f aca="false">IF(O473&lt;=0,"On Time","Delayed")</f>
        <v>Delayed</v>
      </c>
      <c r="T473" s="55" t="n">
        <f aca="false">IF(H473=0,0,ROUND(I473/H473*100,2))</f>
        <v>39.37</v>
      </c>
      <c r="U473" s="55" t="str">
        <f aca="false">TEXT(E473,"yyyy-mm")</f>
        <v>2022-01</v>
      </c>
    </row>
    <row r="474" customFormat="false" ht="15" hidden="false" customHeight="true" outlineLevel="0" collapsed="false">
      <c r="A474" s="52" t="s">
        <v>5846</v>
      </c>
      <c r="B474" s="52" t="s">
        <v>5847</v>
      </c>
      <c r="C474" s="52" t="s">
        <v>3319</v>
      </c>
      <c r="D474" s="52" t="s">
        <v>2739</v>
      </c>
      <c r="E474" s="52" t="s">
        <v>1483</v>
      </c>
      <c r="F474" s="52" t="s">
        <v>3623</v>
      </c>
      <c r="G474" s="52" t="s">
        <v>571</v>
      </c>
      <c r="H474" s="52" t="n">
        <v>2807</v>
      </c>
      <c r="I474" s="52" t="n">
        <v>2807</v>
      </c>
      <c r="J474" s="52" t="n">
        <v>345.56</v>
      </c>
      <c r="K474" s="54" t="n">
        <f aca="false">ROUND(H474*J474,2)</f>
        <v>969986.92</v>
      </c>
      <c r="L474" s="52" t="s">
        <v>4084</v>
      </c>
      <c r="M474" s="52" t="s">
        <v>332</v>
      </c>
      <c r="N474" s="54" t="n">
        <f aca="false">IFERROR(G474-E474,"")</f>
        <v>18</v>
      </c>
      <c r="O474" s="54" t="n">
        <f aca="false">IFERROR(G474-F474,"")</f>
        <v>12</v>
      </c>
      <c r="P474" s="52" t="s">
        <v>5848</v>
      </c>
      <c r="Q474" s="52" t="s">
        <v>4064</v>
      </c>
      <c r="R474" s="52" t="s">
        <v>4081</v>
      </c>
      <c r="S474" s="55" t="str">
        <f aca="false">IF(O474&lt;=0,"On Time","Delayed")</f>
        <v>Delayed</v>
      </c>
      <c r="T474" s="55" t="n">
        <f aca="false">IF(H474=0,0,ROUND(I474/H474*100,2))</f>
        <v>100</v>
      </c>
      <c r="U474" s="55" t="str">
        <f aca="false">TEXT(E474,"yyyy-mm")</f>
        <v>2022-04</v>
      </c>
    </row>
    <row r="475" customFormat="false" ht="15" hidden="false" customHeight="true" outlineLevel="0" collapsed="false">
      <c r="A475" s="56" t="s">
        <v>5849</v>
      </c>
      <c r="B475" s="56" t="s">
        <v>5850</v>
      </c>
      <c r="C475" s="56" t="s">
        <v>2862</v>
      </c>
      <c r="D475" s="56" t="s">
        <v>2130</v>
      </c>
      <c r="E475" s="56" t="s">
        <v>2563</v>
      </c>
      <c r="F475" s="56" t="s">
        <v>1938</v>
      </c>
      <c r="G475" s="56" t="s">
        <v>3046</v>
      </c>
      <c r="H475" s="56" t="n">
        <v>408</v>
      </c>
      <c r="I475" s="56" t="n">
        <v>408</v>
      </c>
      <c r="J475" s="56" t="n">
        <v>24.28</v>
      </c>
      <c r="K475" s="54" t="n">
        <f aca="false">ROUND(H475*J475,2)</f>
        <v>9906.24</v>
      </c>
      <c r="L475" s="56" t="s">
        <v>4061</v>
      </c>
      <c r="M475" s="56" t="s">
        <v>332</v>
      </c>
      <c r="N475" s="54" t="n">
        <f aca="false">IFERROR(G475-E475,"")</f>
        <v>26</v>
      </c>
      <c r="O475" s="54" t="n">
        <f aca="false">IFERROR(G475-F475,"")</f>
        <v>14</v>
      </c>
      <c r="P475" s="56" t="s">
        <v>5851</v>
      </c>
      <c r="Q475" s="56" t="s">
        <v>4086</v>
      </c>
      <c r="R475" s="56" t="s">
        <v>4081</v>
      </c>
      <c r="S475" s="55" t="str">
        <f aca="false">IF(O475&lt;=0,"On Time","Delayed")</f>
        <v>Delayed</v>
      </c>
      <c r="T475" s="55" t="n">
        <f aca="false">IF(H475=0,0,ROUND(I475/H475*100,2))</f>
        <v>100</v>
      </c>
      <c r="U475" s="55" t="str">
        <f aca="false">TEXT(E475,"yyyy-mm")</f>
        <v>2023-08</v>
      </c>
    </row>
    <row r="476" customFormat="false" ht="15" hidden="false" customHeight="true" outlineLevel="0" collapsed="false">
      <c r="A476" s="52" t="s">
        <v>5852</v>
      </c>
      <c r="B476" s="52" t="s">
        <v>5853</v>
      </c>
      <c r="C476" s="52" t="s">
        <v>5854</v>
      </c>
      <c r="D476" s="52" t="s">
        <v>915</v>
      </c>
      <c r="E476" s="52" t="s">
        <v>5514</v>
      </c>
      <c r="F476" s="52" t="s">
        <v>3551</v>
      </c>
      <c r="G476" s="52" t="s">
        <v>1576</v>
      </c>
      <c r="H476" s="52" t="n">
        <v>1838</v>
      </c>
      <c r="I476" s="52" t="n">
        <v>665</v>
      </c>
      <c r="J476" s="52" t="n">
        <v>235.37</v>
      </c>
      <c r="K476" s="54" t="n">
        <f aca="false">ROUND(H476*J476,2)</f>
        <v>432610.06</v>
      </c>
      <c r="L476" s="52" t="s">
        <v>4061</v>
      </c>
      <c r="M476" s="52" t="s">
        <v>332</v>
      </c>
      <c r="N476" s="54" t="n">
        <f aca="false">IFERROR(G476-E476,"")</f>
        <v>32</v>
      </c>
      <c r="O476" s="54" t="n">
        <f aca="false">IFERROR(G476-F476,"")</f>
        <v>12</v>
      </c>
      <c r="P476" s="52" t="s">
        <v>5855</v>
      </c>
      <c r="Q476" s="52" t="s">
        <v>4231</v>
      </c>
      <c r="R476" s="52" t="s">
        <v>100</v>
      </c>
      <c r="S476" s="55" t="str">
        <f aca="false">IF(O476&lt;=0,"On Time","Delayed")</f>
        <v>Delayed</v>
      </c>
      <c r="T476" s="55" t="n">
        <f aca="false">IF(H476=0,0,ROUND(I476/H476*100,2))</f>
        <v>36.18</v>
      </c>
      <c r="U476" s="55" t="str">
        <f aca="false">TEXT(E476,"yyyy-mm")</f>
        <v>2023-06</v>
      </c>
    </row>
    <row r="477" customFormat="false" ht="15" hidden="false" customHeight="true" outlineLevel="0" collapsed="false">
      <c r="A477" s="56" t="s">
        <v>5856</v>
      </c>
      <c r="B477" s="56" t="s">
        <v>4800</v>
      </c>
      <c r="C477" s="56" t="s">
        <v>3613</v>
      </c>
      <c r="D477" s="56" t="s">
        <v>1679</v>
      </c>
      <c r="E477" s="56" t="s">
        <v>1020</v>
      </c>
      <c r="F477" s="56" t="s">
        <v>2703</v>
      </c>
      <c r="G477" s="56" t="s">
        <v>2982</v>
      </c>
      <c r="H477" s="56" t="n">
        <v>3820</v>
      </c>
      <c r="I477" s="56" t="n">
        <v>3820</v>
      </c>
      <c r="J477" s="56" t="n">
        <v>149.77</v>
      </c>
      <c r="K477" s="54" t="n">
        <f aca="false">ROUND(H477*J477,2)</f>
        <v>572121.4</v>
      </c>
      <c r="L477" s="56" t="s">
        <v>4061</v>
      </c>
      <c r="M477" s="56" t="s">
        <v>4062</v>
      </c>
      <c r="N477" s="54" t="n">
        <f aca="false">IFERROR(G477-E477,"")</f>
        <v>50</v>
      </c>
      <c r="O477" s="54" t="n">
        <f aca="false">IFERROR(G477-F477,"")</f>
        <v>14</v>
      </c>
      <c r="P477" s="56" t="s">
        <v>5857</v>
      </c>
      <c r="Q477" s="56" t="s">
        <v>4242</v>
      </c>
      <c r="R477" s="56" t="s">
        <v>4070</v>
      </c>
      <c r="S477" s="55" t="str">
        <f aca="false">IF(O477&lt;=0,"On Time","Delayed")</f>
        <v>Delayed</v>
      </c>
      <c r="T477" s="55" t="n">
        <f aca="false">IF(H477=0,0,ROUND(I477/H477*100,2))</f>
        <v>100</v>
      </c>
      <c r="U477" s="55" t="str">
        <f aca="false">TEXT(E477,"yyyy-mm")</f>
        <v>2024-07</v>
      </c>
    </row>
    <row r="478" customFormat="false" ht="15" hidden="false" customHeight="true" outlineLevel="0" collapsed="false">
      <c r="A478" s="52" t="s">
        <v>5858</v>
      </c>
      <c r="B478" s="52" t="s">
        <v>5859</v>
      </c>
      <c r="C478" s="52" t="s">
        <v>1007</v>
      </c>
      <c r="D478" s="52" t="s">
        <v>3775</v>
      </c>
      <c r="E478" s="52" t="s">
        <v>5314</v>
      </c>
      <c r="F478" s="52" t="s">
        <v>670</v>
      </c>
      <c r="G478" s="52" t="s">
        <v>1900</v>
      </c>
      <c r="H478" s="52" t="n">
        <v>1065</v>
      </c>
      <c r="I478" s="52" t="n">
        <v>520</v>
      </c>
      <c r="J478" s="52" t="n">
        <v>104.96</v>
      </c>
      <c r="K478" s="54" t="n">
        <f aca="false">ROUND(H478*J478,2)</f>
        <v>111782.4</v>
      </c>
      <c r="L478" s="52" t="s">
        <v>4073</v>
      </c>
      <c r="M478" s="52" t="s">
        <v>4056</v>
      </c>
      <c r="N478" s="54" t="n">
        <f aca="false">IFERROR(G478-E478,"")</f>
        <v>40</v>
      </c>
      <c r="O478" s="54" t="n">
        <f aca="false">IFERROR(G478-F478,"")</f>
        <v>5</v>
      </c>
      <c r="P478" s="52" t="s">
        <v>5860</v>
      </c>
      <c r="Q478" s="52" t="s">
        <v>4242</v>
      </c>
      <c r="R478" s="52" t="s">
        <v>4124</v>
      </c>
      <c r="S478" s="55" t="str">
        <f aca="false">IF(O478&lt;=0,"On Time","Delayed")</f>
        <v>Delayed</v>
      </c>
      <c r="T478" s="55" t="n">
        <f aca="false">IF(H478=0,0,ROUND(I478/H478*100,2))</f>
        <v>48.83</v>
      </c>
      <c r="U478" s="55" t="str">
        <f aca="false">TEXT(E478,"yyyy-mm")</f>
        <v>2022-02</v>
      </c>
    </row>
    <row r="479" customFormat="false" ht="15" hidden="false" customHeight="true" outlineLevel="0" collapsed="false">
      <c r="A479" s="56" t="s">
        <v>5861</v>
      </c>
      <c r="B479" s="56" t="s">
        <v>4983</v>
      </c>
      <c r="C479" s="56" t="s">
        <v>3892</v>
      </c>
      <c r="D479" s="56" t="s">
        <v>5800</v>
      </c>
      <c r="E479" s="56" t="s">
        <v>2524</v>
      </c>
      <c r="F479" s="56" t="s">
        <v>513</v>
      </c>
      <c r="G479" s="56" t="s">
        <v>1915</v>
      </c>
      <c r="H479" s="56" t="n">
        <v>3836</v>
      </c>
      <c r="I479" s="56" t="n">
        <v>1462</v>
      </c>
      <c r="J479" s="56" t="n">
        <v>462.76</v>
      </c>
      <c r="K479" s="54" t="n">
        <f aca="false">ROUND(H479*J479,2)</f>
        <v>1775147.36</v>
      </c>
      <c r="L479" s="56" t="s">
        <v>4067</v>
      </c>
      <c r="M479" s="56" t="s">
        <v>332</v>
      </c>
      <c r="N479" s="54" t="n">
        <f aca="false">IFERROR(G479-E479,"")</f>
        <v>42</v>
      </c>
      <c r="O479" s="54" t="n">
        <f aca="false">IFERROR(G479-F479,"")</f>
        <v>10</v>
      </c>
      <c r="P479" s="56" t="s">
        <v>5862</v>
      </c>
      <c r="Q479" s="56" t="s">
        <v>4069</v>
      </c>
      <c r="R479" s="56" t="s">
        <v>100</v>
      </c>
      <c r="S479" s="55" t="str">
        <f aca="false">IF(O479&lt;=0,"On Time","Delayed")</f>
        <v>Delayed</v>
      </c>
      <c r="T479" s="55" t="n">
        <f aca="false">IF(H479=0,0,ROUND(I479/H479*100,2))</f>
        <v>38.11</v>
      </c>
      <c r="U479" s="55" t="str">
        <f aca="false">TEXT(E479,"yyyy-mm")</f>
        <v>2023-07</v>
      </c>
    </row>
    <row r="480" customFormat="false" ht="15" hidden="false" customHeight="true" outlineLevel="0" collapsed="false">
      <c r="A480" s="52" t="s">
        <v>5863</v>
      </c>
      <c r="B480" s="52" t="s">
        <v>5864</v>
      </c>
      <c r="C480" s="52" t="s">
        <v>3553</v>
      </c>
      <c r="D480" s="52" t="s">
        <v>3260</v>
      </c>
      <c r="E480" s="52" t="s">
        <v>2546</v>
      </c>
      <c r="F480" s="52" t="s">
        <v>947</v>
      </c>
      <c r="G480" s="52" t="s">
        <v>1783</v>
      </c>
      <c r="H480" s="52" t="n">
        <v>4954</v>
      </c>
      <c r="I480" s="52" t="n">
        <v>1895</v>
      </c>
      <c r="J480" s="52" t="n">
        <v>485.28</v>
      </c>
      <c r="K480" s="54" t="n">
        <f aca="false">ROUND(H480*J480,2)</f>
        <v>2404077.12</v>
      </c>
      <c r="L480" s="52" t="s">
        <v>4073</v>
      </c>
      <c r="M480" s="52" t="s">
        <v>4062</v>
      </c>
      <c r="N480" s="54" t="n">
        <f aca="false">IFERROR(G480-E480,"")</f>
        <v>39</v>
      </c>
      <c r="O480" s="54" t="n">
        <f aca="false">IFERROR(G480-F480,"")</f>
        <v>11</v>
      </c>
      <c r="P480" s="52" t="s">
        <v>5865</v>
      </c>
      <c r="Q480" s="52" t="s">
        <v>4086</v>
      </c>
      <c r="R480" s="52" t="s">
        <v>4070</v>
      </c>
      <c r="S480" s="55" t="str">
        <f aca="false">IF(O480&lt;=0,"On Time","Delayed")</f>
        <v>Delayed</v>
      </c>
      <c r="T480" s="55" t="n">
        <f aca="false">IF(H480=0,0,ROUND(I480/H480*100,2))</f>
        <v>38.25</v>
      </c>
      <c r="U480" s="55" t="str">
        <f aca="false">TEXT(E480,"yyyy-mm")</f>
        <v>2023-04</v>
      </c>
    </row>
    <row r="481" customFormat="false" ht="15" hidden="false" customHeight="true" outlineLevel="0" collapsed="false">
      <c r="A481" s="56" t="s">
        <v>5866</v>
      </c>
      <c r="B481" s="56" t="s">
        <v>5867</v>
      </c>
      <c r="C481" s="56" t="s">
        <v>3325</v>
      </c>
      <c r="D481" s="56" t="s">
        <v>5800</v>
      </c>
      <c r="E481" s="56" t="s">
        <v>2849</v>
      </c>
      <c r="F481" s="56" t="s">
        <v>1972</v>
      </c>
      <c r="G481" s="56" t="s">
        <v>403</v>
      </c>
      <c r="H481" s="56" t="n">
        <v>780</v>
      </c>
      <c r="I481" s="56" t="n">
        <v>780</v>
      </c>
      <c r="J481" s="56" t="n">
        <v>22.23</v>
      </c>
      <c r="K481" s="54" t="n">
        <f aca="false">ROUND(H481*J481,2)</f>
        <v>17339.4</v>
      </c>
      <c r="L481" s="56" t="s">
        <v>4084</v>
      </c>
      <c r="M481" s="56" t="s">
        <v>4062</v>
      </c>
      <c r="N481" s="54" t="n">
        <f aca="false">IFERROR(G481-E481,"")</f>
        <v>62</v>
      </c>
      <c r="O481" s="54" t="n">
        <f aca="false">IFERROR(G481-F481,"")</f>
        <v>12</v>
      </c>
      <c r="P481" s="56" t="s">
        <v>5868</v>
      </c>
      <c r="Q481" s="56" t="s">
        <v>4169</v>
      </c>
      <c r="R481" s="56" t="s">
        <v>4081</v>
      </c>
      <c r="S481" s="55" t="str">
        <f aca="false">IF(O481&lt;=0,"On Time","Delayed")</f>
        <v>Delayed</v>
      </c>
      <c r="T481" s="55" t="n">
        <f aca="false">IF(H481=0,0,ROUND(I481/H481*100,2))</f>
        <v>100</v>
      </c>
      <c r="U481" s="55" t="str">
        <f aca="false">TEXT(E481,"yyyy-mm")</f>
        <v>2023-03</v>
      </c>
    </row>
    <row r="482" customFormat="false" ht="15" hidden="false" customHeight="true" outlineLevel="0" collapsed="false">
      <c r="A482" s="52" t="s">
        <v>5869</v>
      </c>
      <c r="B482" s="52" t="s">
        <v>4750</v>
      </c>
      <c r="C482" s="52" t="s">
        <v>3748</v>
      </c>
      <c r="D482" s="52" t="s">
        <v>5870</v>
      </c>
      <c r="E482" s="52" t="s">
        <v>3150</v>
      </c>
      <c r="F482" s="52" t="s">
        <v>2030</v>
      </c>
      <c r="G482" s="52" t="s">
        <v>2973</v>
      </c>
      <c r="H482" s="52" t="n">
        <v>452</v>
      </c>
      <c r="I482" s="52" t="n">
        <v>452</v>
      </c>
      <c r="J482" s="52" t="n">
        <v>180.52</v>
      </c>
      <c r="K482" s="54" t="n">
        <f aca="false">ROUND(H482*J482,2)</f>
        <v>81595.04</v>
      </c>
      <c r="L482" s="52" t="s">
        <v>4067</v>
      </c>
      <c r="M482" s="52" t="s">
        <v>4081</v>
      </c>
      <c r="N482" s="54" t="n">
        <f aca="false">IFERROR(G482-E482,"")</f>
        <v>20</v>
      </c>
      <c r="O482" s="54" t="n">
        <f aca="false">IFERROR(G482-F482,"")</f>
        <v>5</v>
      </c>
      <c r="P482" s="52" t="s">
        <v>5871</v>
      </c>
      <c r="Q482" s="52" t="s">
        <v>4185</v>
      </c>
      <c r="R482" s="52" t="s">
        <v>4081</v>
      </c>
      <c r="S482" s="55" t="str">
        <f aca="false">IF(O482&lt;=0,"On Time","Delayed")</f>
        <v>Delayed</v>
      </c>
      <c r="T482" s="55" t="n">
        <f aca="false">IF(H482=0,0,ROUND(I482/H482*100,2))</f>
        <v>100</v>
      </c>
      <c r="U482" s="55" t="str">
        <f aca="false">TEXT(E482,"yyyy-mm")</f>
        <v>2023-03</v>
      </c>
    </row>
    <row r="483" customFormat="false" ht="15" hidden="false" customHeight="true" outlineLevel="0" collapsed="false">
      <c r="A483" s="56" t="s">
        <v>5872</v>
      </c>
      <c r="B483" s="56" t="s">
        <v>5873</v>
      </c>
      <c r="C483" s="56" t="s">
        <v>2368</v>
      </c>
      <c r="D483" s="56" t="s">
        <v>5874</v>
      </c>
      <c r="E483" s="56" t="s">
        <v>5875</v>
      </c>
      <c r="F483" s="56" t="s">
        <v>702</v>
      </c>
      <c r="G483" s="56" t="s">
        <v>4137</v>
      </c>
      <c r="H483" s="56" t="n">
        <v>313</v>
      </c>
      <c r="I483" s="56" t="n">
        <v>313</v>
      </c>
      <c r="J483" s="56" t="n">
        <v>510.71</v>
      </c>
      <c r="K483" s="54" t="n">
        <f aca="false">ROUND(H483*J483,2)</f>
        <v>159852.23</v>
      </c>
      <c r="L483" s="56" t="s">
        <v>4084</v>
      </c>
      <c r="M483" s="56" t="s">
        <v>4062</v>
      </c>
      <c r="N483" s="54" t="n">
        <f aca="false">IFERROR(G483-E483,"")</f>
        <v>5</v>
      </c>
      <c r="O483" s="54" t="n">
        <f aca="false">IFERROR(G483-F483,"")</f>
        <v>1</v>
      </c>
      <c r="P483" s="56" t="s">
        <v>5876</v>
      </c>
      <c r="Q483" s="56" t="s">
        <v>4058</v>
      </c>
      <c r="R483" s="56" t="s">
        <v>4087</v>
      </c>
      <c r="S483" s="55" t="str">
        <f aca="false">IF(O483&lt;=0,"On Time","Delayed")</f>
        <v>Delayed</v>
      </c>
      <c r="T483" s="55" t="n">
        <f aca="false">IF(H483=0,0,ROUND(I483/H483*100,2))</f>
        <v>100</v>
      </c>
      <c r="U483" s="55" t="str">
        <f aca="false">TEXT(E483,"yyyy-mm")</f>
        <v>2022-01</v>
      </c>
    </row>
    <row r="484" customFormat="false" ht="15" hidden="false" customHeight="true" outlineLevel="0" collapsed="false">
      <c r="A484" s="52" t="s">
        <v>5877</v>
      </c>
      <c r="B484" s="52" t="s">
        <v>5878</v>
      </c>
      <c r="C484" s="52" t="s">
        <v>5879</v>
      </c>
      <c r="D484" s="52" t="s">
        <v>1334</v>
      </c>
      <c r="E484" s="52" t="s">
        <v>2940</v>
      </c>
      <c r="F484" s="52" t="s">
        <v>1616</v>
      </c>
      <c r="G484" s="52" t="s">
        <v>2253</v>
      </c>
      <c r="H484" s="52" t="n">
        <v>3759</v>
      </c>
      <c r="I484" s="52" t="n">
        <v>3759</v>
      </c>
      <c r="J484" s="52" t="n">
        <v>489.34</v>
      </c>
      <c r="K484" s="54" t="n">
        <f aca="false">ROUND(H484*J484,2)</f>
        <v>1839429.06</v>
      </c>
      <c r="L484" s="52" t="s">
        <v>4084</v>
      </c>
      <c r="M484" s="52" t="s">
        <v>4078</v>
      </c>
      <c r="N484" s="54" t="n">
        <f aca="false">IFERROR(G484-E484,"")</f>
        <v>60</v>
      </c>
      <c r="O484" s="54" t="n">
        <f aca="false">IFERROR(G484-F484,"")</f>
        <v>6</v>
      </c>
      <c r="P484" s="52" t="s">
        <v>5880</v>
      </c>
      <c r="Q484" s="52" t="s">
        <v>4109</v>
      </c>
      <c r="R484" s="52" t="s">
        <v>4081</v>
      </c>
      <c r="S484" s="55" t="str">
        <f aca="false">IF(O484&lt;=0,"On Time","Delayed")</f>
        <v>Delayed</v>
      </c>
      <c r="T484" s="55" t="n">
        <f aca="false">IF(H484=0,0,ROUND(I484/H484*100,2))</f>
        <v>100</v>
      </c>
      <c r="U484" s="55" t="str">
        <f aca="false">TEXT(E484,"yyyy-mm")</f>
        <v>2024-06</v>
      </c>
    </row>
    <row r="485" customFormat="false" ht="15" hidden="false" customHeight="true" outlineLevel="0" collapsed="false">
      <c r="A485" s="56" t="s">
        <v>5881</v>
      </c>
      <c r="B485" s="56" t="s">
        <v>4987</v>
      </c>
      <c r="C485" s="56" t="s">
        <v>3638</v>
      </c>
      <c r="D485" s="56" t="s">
        <v>4843</v>
      </c>
      <c r="E485" s="56" t="s">
        <v>1571</v>
      </c>
      <c r="F485" s="56" t="s">
        <v>830</v>
      </c>
      <c r="G485" s="56" t="s">
        <v>1121</v>
      </c>
      <c r="H485" s="56" t="n">
        <v>2897</v>
      </c>
      <c r="I485" s="56" t="n">
        <v>1979</v>
      </c>
      <c r="J485" s="56" t="n">
        <v>513.73</v>
      </c>
      <c r="K485" s="54" t="n">
        <f aca="false">ROUND(H485*J485,2)</f>
        <v>1488275.81</v>
      </c>
      <c r="L485" s="56" t="s">
        <v>4067</v>
      </c>
      <c r="M485" s="56" t="s">
        <v>4081</v>
      </c>
      <c r="N485" s="54" t="n">
        <f aca="false">IFERROR(G485-E485,"")</f>
        <v>58</v>
      </c>
      <c r="O485" s="54" t="n">
        <f aca="false">IFERROR(G485-F485,"")</f>
        <v>3</v>
      </c>
      <c r="P485" s="56" t="s">
        <v>5882</v>
      </c>
      <c r="Q485" s="56" t="s">
        <v>4169</v>
      </c>
      <c r="R485" s="56" t="s">
        <v>4124</v>
      </c>
      <c r="S485" s="55" t="str">
        <f aca="false">IF(O485&lt;=0,"On Time","Delayed")</f>
        <v>Delayed</v>
      </c>
      <c r="T485" s="55" t="n">
        <f aca="false">IF(H485=0,0,ROUND(I485/H485*100,2))</f>
        <v>68.31</v>
      </c>
      <c r="U485" s="55" t="str">
        <f aca="false">TEXT(E485,"yyyy-mm")</f>
        <v>2022-10</v>
      </c>
    </row>
    <row r="486" customFormat="false" ht="15" hidden="false" customHeight="true" outlineLevel="0" collapsed="false">
      <c r="A486" s="52" t="s">
        <v>5883</v>
      </c>
      <c r="B486" s="52" t="s">
        <v>4677</v>
      </c>
      <c r="C486" s="52" t="s">
        <v>384</v>
      </c>
      <c r="D486" s="52" t="s">
        <v>963</v>
      </c>
      <c r="E486" s="52" t="s">
        <v>4107</v>
      </c>
      <c r="F486" s="52" t="s">
        <v>3700</v>
      </c>
      <c r="G486" s="52" t="s">
        <v>1254</v>
      </c>
      <c r="H486" s="52" t="n">
        <v>3988</v>
      </c>
      <c r="I486" s="52" t="n">
        <v>3988</v>
      </c>
      <c r="J486" s="52" t="n">
        <v>113.41</v>
      </c>
      <c r="K486" s="54" t="n">
        <f aca="false">ROUND(H486*J486,2)</f>
        <v>452279.08</v>
      </c>
      <c r="L486" s="52" t="s">
        <v>4061</v>
      </c>
      <c r="M486" s="52" t="s">
        <v>4062</v>
      </c>
      <c r="N486" s="54" t="n">
        <f aca="false">IFERROR(G486-E486,"")</f>
        <v>21</v>
      </c>
      <c r="O486" s="54" t="n">
        <f aca="false">IFERROR(G486-F486,"")</f>
        <v>4</v>
      </c>
      <c r="P486" s="52" t="s">
        <v>5884</v>
      </c>
      <c r="Q486" s="52" t="s">
        <v>4185</v>
      </c>
      <c r="R486" s="52" t="s">
        <v>4124</v>
      </c>
      <c r="S486" s="55" t="str">
        <f aca="false">IF(O486&lt;=0,"On Time","Delayed")</f>
        <v>Delayed</v>
      </c>
      <c r="T486" s="55" t="n">
        <f aca="false">IF(H486=0,0,ROUND(I486/H486*100,2))</f>
        <v>100</v>
      </c>
      <c r="U486" s="55" t="str">
        <f aca="false">TEXT(E486,"yyyy-mm")</f>
        <v>2024-03</v>
      </c>
    </row>
    <row r="487" customFormat="false" ht="15" hidden="false" customHeight="true" outlineLevel="0" collapsed="false">
      <c r="A487" s="56" t="s">
        <v>5885</v>
      </c>
      <c r="B487" s="56" t="s">
        <v>4345</v>
      </c>
      <c r="C487" s="56" t="s">
        <v>2911</v>
      </c>
      <c r="D487" s="56" t="s">
        <v>3356</v>
      </c>
      <c r="E487" s="56" t="s">
        <v>4121</v>
      </c>
      <c r="F487" s="56" t="s">
        <v>2915</v>
      </c>
      <c r="G487" s="56" t="s">
        <v>2916</v>
      </c>
      <c r="H487" s="56" t="n">
        <v>4484</v>
      </c>
      <c r="I487" s="56" t="n">
        <v>4484</v>
      </c>
      <c r="J487" s="56" t="n">
        <v>314.16</v>
      </c>
      <c r="K487" s="54" t="n">
        <f aca="false">ROUND(H487*J487,2)</f>
        <v>1408693.44</v>
      </c>
      <c r="L487" s="56" t="s">
        <v>4067</v>
      </c>
      <c r="M487" s="56" t="s">
        <v>4081</v>
      </c>
      <c r="N487" s="54" t="n">
        <f aca="false">IFERROR(G487-E487,"")</f>
        <v>58</v>
      </c>
      <c r="O487" s="54" t="n">
        <f aca="false">IFERROR(G487-F487,"")</f>
        <v>-1</v>
      </c>
      <c r="P487" s="56" t="s">
        <v>5886</v>
      </c>
      <c r="Q487" s="56" t="s">
        <v>4248</v>
      </c>
      <c r="R487" s="56" t="s">
        <v>4087</v>
      </c>
      <c r="S487" s="55" t="str">
        <f aca="false">IF(O487&lt;=0,"On Time","Delayed")</f>
        <v>On Time</v>
      </c>
      <c r="T487" s="55" t="n">
        <f aca="false">IF(H487=0,0,ROUND(I487/H487*100,2))</f>
        <v>100</v>
      </c>
      <c r="U487" s="55" t="str">
        <f aca="false">TEXT(E487,"yyyy-mm")</f>
        <v>2024-05</v>
      </c>
    </row>
    <row r="488" customFormat="false" ht="15" hidden="false" customHeight="true" outlineLevel="0" collapsed="false">
      <c r="A488" s="52" t="s">
        <v>5887</v>
      </c>
      <c r="B488" s="52" t="s">
        <v>4719</v>
      </c>
      <c r="C488" s="52" t="s">
        <v>3372</v>
      </c>
      <c r="D488" s="52" t="s">
        <v>1169</v>
      </c>
      <c r="E488" s="52" t="s">
        <v>919</v>
      </c>
      <c r="F488" s="52" t="s">
        <v>1856</v>
      </c>
      <c r="G488" s="52" t="s">
        <v>2540</v>
      </c>
      <c r="H488" s="52" t="n">
        <v>2594</v>
      </c>
      <c r="I488" s="52" t="n">
        <v>2594</v>
      </c>
      <c r="J488" s="52" t="n">
        <v>146.68</v>
      </c>
      <c r="K488" s="54" t="n">
        <f aca="false">ROUND(H488*J488,2)</f>
        <v>380487.92</v>
      </c>
      <c r="L488" s="52" t="s">
        <v>4061</v>
      </c>
      <c r="M488" s="52" t="s">
        <v>4056</v>
      </c>
      <c r="N488" s="54" t="n">
        <f aca="false">IFERROR(G488-E488,"")</f>
        <v>34</v>
      </c>
      <c r="O488" s="54" t="n">
        <f aca="false">IFERROR(G488-F488,"")</f>
        <v>11</v>
      </c>
      <c r="P488" s="52" t="s">
        <v>5888</v>
      </c>
      <c r="Q488" s="52" t="s">
        <v>4104</v>
      </c>
      <c r="R488" s="52" t="s">
        <v>100</v>
      </c>
      <c r="S488" s="55" t="str">
        <f aca="false">IF(O488&lt;=0,"On Time","Delayed")</f>
        <v>Delayed</v>
      </c>
      <c r="T488" s="55" t="n">
        <f aca="false">IF(H488=0,0,ROUND(I488/H488*100,2))</f>
        <v>100</v>
      </c>
      <c r="U488" s="55" t="str">
        <f aca="false">TEXT(E488,"yyyy-mm")</f>
        <v>2024-03</v>
      </c>
    </row>
    <row r="489" customFormat="false" ht="15" hidden="false" customHeight="true" outlineLevel="0" collapsed="false">
      <c r="A489" s="56" t="s">
        <v>5889</v>
      </c>
      <c r="B489" s="56" t="s">
        <v>4932</v>
      </c>
      <c r="C489" s="56" t="s">
        <v>5890</v>
      </c>
      <c r="D489" s="56" t="s">
        <v>957</v>
      </c>
      <c r="E489" s="56" t="s">
        <v>5015</v>
      </c>
      <c r="F489" s="56" t="s">
        <v>2026</v>
      </c>
      <c r="G489" s="56" t="s">
        <v>5891</v>
      </c>
      <c r="H489" s="56" t="n">
        <v>976</v>
      </c>
      <c r="I489" s="56" t="n">
        <v>976</v>
      </c>
      <c r="J489" s="56" t="n">
        <v>314.75</v>
      </c>
      <c r="K489" s="54" t="n">
        <f aca="false">ROUND(H489*J489,2)</f>
        <v>307196</v>
      </c>
      <c r="L489" s="56" t="s">
        <v>4084</v>
      </c>
      <c r="M489" s="56" t="s">
        <v>332</v>
      </c>
      <c r="N489" s="54" t="n">
        <f aca="false">IFERROR(G489-E489,"")</f>
        <v>52</v>
      </c>
      <c r="O489" s="54" t="n">
        <f aca="false">IFERROR(G489-F489,"")</f>
        <v>13</v>
      </c>
      <c r="P489" s="56" t="s">
        <v>5892</v>
      </c>
      <c r="Q489" s="56" t="s">
        <v>4164</v>
      </c>
      <c r="R489" s="56" t="s">
        <v>4081</v>
      </c>
      <c r="S489" s="55" t="str">
        <f aca="false">IF(O489&lt;=0,"On Time","Delayed")</f>
        <v>Delayed</v>
      </c>
      <c r="T489" s="55" t="n">
        <f aca="false">IF(H489=0,0,ROUND(I489/H489*100,2))</f>
        <v>100</v>
      </c>
      <c r="U489" s="55" t="str">
        <f aca="false">TEXT(E489,"yyyy-mm")</f>
        <v>2022-01</v>
      </c>
    </row>
    <row r="490" customFormat="false" ht="15" hidden="false" customHeight="true" outlineLevel="0" collapsed="false">
      <c r="A490" s="52" t="s">
        <v>5893</v>
      </c>
      <c r="B490" s="52" t="s">
        <v>5894</v>
      </c>
      <c r="C490" s="52" t="s">
        <v>5133</v>
      </c>
      <c r="D490" s="52" t="s">
        <v>1228</v>
      </c>
      <c r="E490" s="52" t="s">
        <v>2257</v>
      </c>
      <c r="F490" s="52" t="s">
        <v>2940</v>
      </c>
      <c r="G490" s="52" t="s">
        <v>3749</v>
      </c>
      <c r="H490" s="52" t="n">
        <v>3110</v>
      </c>
      <c r="I490" s="52" t="n">
        <v>1417</v>
      </c>
      <c r="J490" s="52" t="n">
        <v>99.82</v>
      </c>
      <c r="K490" s="54" t="n">
        <f aca="false">ROUND(H490*J490,2)</f>
        <v>310440.2</v>
      </c>
      <c r="L490" s="52" t="s">
        <v>4061</v>
      </c>
      <c r="M490" s="52" t="s">
        <v>4056</v>
      </c>
      <c r="N490" s="54" t="n">
        <f aca="false">IFERROR(G490-E490,"")</f>
        <v>36</v>
      </c>
      <c r="O490" s="54" t="n">
        <f aca="false">IFERROR(G490-F490,"")</f>
        <v>3</v>
      </c>
      <c r="P490" s="52" t="s">
        <v>5895</v>
      </c>
      <c r="Q490" s="52" t="s">
        <v>4248</v>
      </c>
      <c r="R490" s="52" t="s">
        <v>100</v>
      </c>
      <c r="S490" s="55" t="str">
        <f aca="false">IF(O490&lt;=0,"On Time","Delayed")</f>
        <v>Delayed</v>
      </c>
      <c r="T490" s="55" t="n">
        <f aca="false">IF(H490=0,0,ROUND(I490/H490*100,2))</f>
        <v>45.56</v>
      </c>
      <c r="U490" s="55" t="str">
        <f aca="false">TEXT(E490,"yyyy-mm")</f>
        <v>2024-05</v>
      </c>
    </row>
    <row r="491" customFormat="false" ht="15" hidden="false" customHeight="true" outlineLevel="0" collapsed="false">
      <c r="A491" s="56" t="s">
        <v>5896</v>
      </c>
      <c r="B491" s="56" t="s">
        <v>5897</v>
      </c>
      <c r="C491" s="56" t="s">
        <v>1475</v>
      </c>
      <c r="D491" s="56" t="s">
        <v>5898</v>
      </c>
      <c r="E491" s="56" t="s">
        <v>5082</v>
      </c>
      <c r="F491" s="56" t="s">
        <v>5899</v>
      </c>
      <c r="G491" s="56" t="s">
        <v>5900</v>
      </c>
      <c r="H491" s="56" t="n">
        <v>153</v>
      </c>
      <c r="I491" s="56" t="n">
        <v>153</v>
      </c>
      <c r="J491" s="56" t="n">
        <v>325.14</v>
      </c>
      <c r="K491" s="54" t="n">
        <f aca="false">ROUND(H491*J491,2)</f>
        <v>49746.42</v>
      </c>
      <c r="L491" s="56" t="s">
        <v>4067</v>
      </c>
      <c r="M491" s="56" t="s">
        <v>4056</v>
      </c>
      <c r="N491" s="54" t="n">
        <f aca="false">IFERROR(G491-E491,"")</f>
        <v>54</v>
      </c>
      <c r="O491" s="54" t="n">
        <f aca="false">IFERROR(G491-F491,"")</f>
        <v>10</v>
      </c>
      <c r="P491" s="56" t="s">
        <v>5901</v>
      </c>
      <c r="Q491" s="56" t="s">
        <v>4226</v>
      </c>
      <c r="R491" s="56" t="s">
        <v>100</v>
      </c>
      <c r="S491" s="55" t="str">
        <f aca="false">IF(O491&lt;=0,"On Time","Delayed")</f>
        <v>Delayed</v>
      </c>
      <c r="T491" s="55" t="n">
        <f aca="false">IF(H491=0,0,ROUND(I491/H491*100,2))</f>
        <v>100</v>
      </c>
      <c r="U491" s="55" t="str">
        <f aca="false">TEXT(E491,"yyyy-mm")</f>
        <v>2024-12</v>
      </c>
    </row>
    <row r="492" customFormat="false" ht="15" hidden="false" customHeight="true" outlineLevel="0" collapsed="false">
      <c r="A492" s="52" t="s">
        <v>5902</v>
      </c>
      <c r="B492" s="52" t="s">
        <v>5261</v>
      </c>
      <c r="C492" s="52" t="s">
        <v>3698</v>
      </c>
      <c r="D492" s="52" t="s">
        <v>5026</v>
      </c>
      <c r="E492" s="52" t="s">
        <v>3047</v>
      </c>
      <c r="F492" s="52" t="s">
        <v>480</v>
      </c>
      <c r="G492" s="52" t="s">
        <v>473</v>
      </c>
      <c r="H492" s="52" t="n">
        <v>2026</v>
      </c>
      <c r="I492" s="52" t="n">
        <v>2026</v>
      </c>
      <c r="J492" s="52" t="n">
        <v>368.06</v>
      </c>
      <c r="K492" s="54" t="n">
        <f aca="false">ROUND(H492*J492,2)</f>
        <v>745689.56</v>
      </c>
      <c r="L492" s="52" t="s">
        <v>4084</v>
      </c>
      <c r="M492" s="52" t="s">
        <v>4062</v>
      </c>
      <c r="N492" s="54" t="n">
        <f aca="false">IFERROR(G492-E492,"")</f>
        <v>44</v>
      </c>
      <c r="O492" s="54" t="n">
        <f aca="false">IFERROR(G492-F492,"")</f>
        <v>14</v>
      </c>
      <c r="P492" s="52" t="s">
        <v>5903</v>
      </c>
      <c r="Q492" s="52" t="s">
        <v>4169</v>
      </c>
      <c r="R492" s="52" t="s">
        <v>4087</v>
      </c>
      <c r="S492" s="55" t="str">
        <f aca="false">IF(O492&lt;=0,"On Time","Delayed")</f>
        <v>Delayed</v>
      </c>
      <c r="T492" s="55" t="n">
        <f aca="false">IF(H492=0,0,ROUND(I492/H492*100,2))</f>
        <v>100</v>
      </c>
      <c r="U492" s="55" t="str">
        <f aca="false">TEXT(E492,"yyyy-mm")</f>
        <v>2023-09</v>
      </c>
    </row>
    <row r="493" customFormat="false" ht="15" hidden="false" customHeight="true" outlineLevel="0" collapsed="false">
      <c r="A493" s="56" t="s">
        <v>5904</v>
      </c>
      <c r="B493" s="56" t="s">
        <v>5388</v>
      </c>
      <c r="C493" s="56" t="s">
        <v>5905</v>
      </c>
      <c r="D493" s="56" t="s">
        <v>5906</v>
      </c>
      <c r="E493" s="56" t="s">
        <v>1087</v>
      </c>
      <c r="F493" s="56" t="s">
        <v>919</v>
      </c>
      <c r="G493" s="56" t="s">
        <v>3453</v>
      </c>
      <c r="H493" s="56" t="n">
        <v>1512</v>
      </c>
      <c r="I493" s="56" t="n">
        <v>1512</v>
      </c>
      <c r="J493" s="56" t="n">
        <v>272.11</v>
      </c>
      <c r="K493" s="54" t="n">
        <f aca="false">ROUND(H493*J493,2)</f>
        <v>411430.32</v>
      </c>
      <c r="L493" s="56" t="s">
        <v>4084</v>
      </c>
      <c r="M493" s="56" t="s">
        <v>332</v>
      </c>
      <c r="N493" s="54" t="n">
        <f aca="false">IFERROR(G493-E493,"")</f>
        <v>52</v>
      </c>
      <c r="O493" s="54" t="n">
        <f aca="false">IFERROR(G493-F493,"")</f>
        <v>15</v>
      </c>
      <c r="P493" s="56" t="s">
        <v>5907</v>
      </c>
      <c r="Q493" s="56" t="s">
        <v>4075</v>
      </c>
      <c r="R493" s="56" t="s">
        <v>4070</v>
      </c>
      <c r="S493" s="55" t="str">
        <f aca="false">IF(O493&lt;=0,"On Time","Delayed")</f>
        <v>Delayed</v>
      </c>
      <c r="T493" s="55" t="n">
        <f aca="false">IF(H493=0,0,ROUND(I493/H493*100,2))</f>
        <v>100</v>
      </c>
      <c r="U493" s="55" t="str">
        <f aca="false">TEXT(E493,"yyyy-mm")</f>
        <v>2024-02</v>
      </c>
    </row>
    <row r="494" customFormat="false" ht="15" hidden="false" customHeight="true" outlineLevel="0" collapsed="false">
      <c r="A494" s="52" t="s">
        <v>5908</v>
      </c>
      <c r="B494" s="52" t="s">
        <v>5381</v>
      </c>
      <c r="C494" s="52" t="s">
        <v>2084</v>
      </c>
      <c r="D494" s="52" t="s">
        <v>882</v>
      </c>
      <c r="E494" s="52" t="s">
        <v>2055</v>
      </c>
      <c r="F494" s="52" t="s">
        <v>2815</v>
      </c>
      <c r="G494" s="52" t="s">
        <v>5909</v>
      </c>
      <c r="H494" s="52" t="n">
        <v>3163</v>
      </c>
      <c r="I494" s="52" t="n">
        <v>2616</v>
      </c>
      <c r="J494" s="52" t="n">
        <v>541.3</v>
      </c>
      <c r="K494" s="54" t="n">
        <f aca="false">ROUND(H494*J494,2)</f>
        <v>1712131.9</v>
      </c>
      <c r="L494" s="52" t="s">
        <v>4055</v>
      </c>
      <c r="M494" s="52" t="s">
        <v>332</v>
      </c>
      <c r="N494" s="54" t="n">
        <f aca="false">IFERROR(G494-E494,"")</f>
        <v>19</v>
      </c>
      <c r="O494" s="54" t="n">
        <f aca="false">IFERROR(G494-F494,"")</f>
        <v>2</v>
      </c>
      <c r="P494" s="52" t="s">
        <v>5910</v>
      </c>
      <c r="Q494" s="52" t="s">
        <v>4248</v>
      </c>
      <c r="R494" s="52" t="s">
        <v>4124</v>
      </c>
      <c r="S494" s="55" t="str">
        <f aca="false">IF(O494&lt;=0,"On Time","Delayed")</f>
        <v>Delayed</v>
      </c>
      <c r="T494" s="55" t="n">
        <f aca="false">IF(H494=0,0,ROUND(I494/H494*100,2))</f>
        <v>82.71</v>
      </c>
      <c r="U494" s="55" t="str">
        <f aca="false">TEXT(E494,"yyyy-mm")</f>
        <v>2022-03</v>
      </c>
    </row>
    <row r="495" customFormat="false" ht="15" hidden="false" customHeight="true" outlineLevel="0" collapsed="false">
      <c r="A495" s="56" t="s">
        <v>5911</v>
      </c>
      <c r="B495" s="56" t="s">
        <v>5765</v>
      </c>
      <c r="C495" s="56" t="s">
        <v>2558</v>
      </c>
      <c r="D495" s="56" t="s">
        <v>5912</v>
      </c>
      <c r="E495" s="56" t="s">
        <v>418</v>
      </c>
      <c r="F495" s="56" t="s">
        <v>1582</v>
      </c>
      <c r="G495" s="56" t="s">
        <v>394</v>
      </c>
      <c r="H495" s="56" t="n">
        <v>2271</v>
      </c>
      <c r="I495" s="56" t="n">
        <v>2271</v>
      </c>
      <c r="J495" s="56" t="n">
        <v>20.01</v>
      </c>
      <c r="K495" s="54" t="n">
        <f aca="false">ROUND(H495*J495,2)</f>
        <v>45442.71</v>
      </c>
      <c r="L495" s="56" t="s">
        <v>4061</v>
      </c>
      <c r="M495" s="56" t="s">
        <v>4062</v>
      </c>
      <c r="N495" s="54" t="n">
        <f aca="false">IFERROR(G495-E495,"")</f>
        <v>46</v>
      </c>
      <c r="O495" s="54" t="n">
        <f aca="false">IFERROR(G495-F495,"")</f>
        <v>-2</v>
      </c>
      <c r="P495" s="56" t="s">
        <v>5913</v>
      </c>
      <c r="Q495" s="56" t="s">
        <v>4242</v>
      </c>
      <c r="R495" s="56" t="s">
        <v>4070</v>
      </c>
      <c r="S495" s="55" t="str">
        <f aca="false">IF(O495&lt;=0,"On Time","Delayed")</f>
        <v>On Time</v>
      </c>
      <c r="T495" s="55" t="n">
        <f aca="false">IF(H495=0,0,ROUND(I495/H495*100,2))</f>
        <v>100</v>
      </c>
      <c r="U495" s="55" t="str">
        <f aca="false">TEXT(E495,"yyyy-mm")</f>
        <v>2023-12</v>
      </c>
    </row>
    <row r="496" customFormat="false" ht="15" hidden="false" customHeight="true" outlineLevel="0" collapsed="false">
      <c r="A496" s="52" t="s">
        <v>5914</v>
      </c>
      <c r="B496" s="52" t="s">
        <v>5915</v>
      </c>
      <c r="C496" s="52" t="s">
        <v>5916</v>
      </c>
      <c r="D496" s="52" t="s">
        <v>5917</v>
      </c>
      <c r="E496" s="52" t="s">
        <v>2249</v>
      </c>
      <c r="F496" s="52" t="s">
        <v>2537</v>
      </c>
      <c r="G496" s="52" t="s">
        <v>614</v>
      </c>
      <c r="H496" s="52" t="n">
        <v>3212</v>
      </c>
      <c r="I496" s="52" t="n">
        <v>3212</v>
      </c>
      <c r="J496" s="52" t="n">
        <v>382.39</v>
      </c>
      <c r="K496" s="54" t="n">
        <f aca="false">ROUND(H496*J496,2)</f>
        <v>1228236.68</v>
      </c>
      <c r="L496" s="52" t="s">
        <v>4084</v>
      </c>
      <c r="M496" s="52" t="s">
        <v>332</v>
      </c>
      <c r="N496" s="54" t="n">
        <f aca="false">IFERROR(G496-E496,"")</f>
        <v>16</v>
      </c>
      <c r="O496" s="54" t="n">
        <f aca="false">IFERROR(G496-F496,"")</f>
        <v>4</v>
      </c>
      <c r="P496" s="52" t="s">
        <v>5918</v>
      </c>
      <c r="Q496" s="52" t="s">
        <v>4104</v>
      </c>
      <c r="R496" s="52" t="s">
        <v>4087</v>
      </c>
      <c r="S496" s="55" t="str">
        <f aca="false">IF(O496&lt;=0,"On Time","Delayed")</f>
        <v>Delayed</v>
      </c>
      <c r="T496" s="55" t="n">
        <f aca="false">IF(H496=0,0,ROUND(I496/H496*100,2))</f>
        <v>100</v>
      </c>
      <c r="U496" s="55" t="str">
        <f aca="false">TEXT(E496,"yyyy-mm")</f>
        <v>2023-04</v>
      </c>
    </row>
    <row r="497" customFormat="false" ht="15" hidden="false" customHeight="true" outlineLevel="0" collapsed="false">
      <c r="A497" s="56" t="s">
        <v>5919</v>
      </c>
      <c r="B497" s="56" t="s">
        <v>5920</v>
      </c>
      <c r="C497" s="56" t="s">
        <v>4466</v>
      </c>
      <c r="D497" s="56" t="s">
        <v>5921</v>
      </c>
      <c r="E497" s="56" t="s">
        <v>2489</v>
      </c>
      <c r="F497" s="56" t="s">
        <v>1081</v>
      </c>
      <c r="G497" s="56" t="s">
        <v>1027</v>
      </c>
      <c r="H497" s="56" t="n">
        <v>4941</v>
      </c>
      <c r="I497" s="56" t="n">
        <v>4941</v>
      </c>
      <c r="J497" s="56" t="n">
        <v>424.19</v>
      </c>
      <c r="K497" s="54" t="n">
        <f aca="false">ROUND(H497*J497,2)</f>
        <v>2095922.79</v>
      </c>
      <c r="L497" s="56" t="s">
        <v>4055</v>
      </c>
      <c r="M497" s="56" t="s">
        <v>4078</v>
      </c>
      <c r="N497" s="54" t="n">
        <f aca="false">IFERROR(G497-E497,"")</f>
        <v>51</v>
      </c>
      <c r="O497" s="54" t="n">
        <f aca="false">IFERROR(G497-F497,"")</f>
        <v>8</v>
      </c>
      <c r="P497" s="56" t="s">
        <v>5922</v>
      </c>
      <c r="Q497" s="56" t="s">
        <v>4109</v>
      </c>
      <c r="R497" s="56" t="s">
        <v>4087</v>
      </c>
      <c r="S497" s="55" t="str">
        <f aca="false">IF(O497&lt;=0,"On Time","Delayed")</f>
        <v>Delayed</v>
      </c>
      <c r="T497" s="55" t="n">
        <f aca="false">IF(H497=0,0,ROUND(I497/H497*100,2))</f>
        <v>100</v>
      </c>
      <c r="U497" s="55" t="str">
        <f aca="false">TEXT(E497,"yyyy-mm")</f>
        <v>2024-01</v>
      </c>
    </row>
    <row r="498" customFormat="false" ht="15" hidden="false" customHeight="true" outlineLevel="0" collapsed="false">
      <c r="A498" s="52" t="s">
        <v>5923</v>
      </c>
      <c r="B498" s="52" t="s">
        <v>5410</v>
      </c>
      <c r="C498" s="52" t="s">
        <v>1342</v>
      </c>
      <c r="D498" s="52" t="s">
        <v>3812</v>
      </c>
      <c r="E498" s="52" t="s">
        <v>1851</v>
      </c>
      <c r="F498" s="52" t="s">
        <v>2189</v>
      </c>
      <c r="G498" s="52" t="s">
        <v>2054</v>
      </c>
      <c r="H498" s="52" t="n">
        <v>850</v>
      </c>
      <c r="I498" s="52" t="n">
        <v>850</v>
      </c>
      <c r="J498" s="52" t="n">
        <v>555.2</v>
      </c>
      <c r="K498" s="54" t="n">
        <f aca="false">ROUND(H498*J498,2)</f>
        <v>471920</v>
      </c>
      <c r="L498" s="52" t="s">
        <v>4073</v>
      </c>
      <c r="M498" s="52" t="s">
        <v>4056</v>
      </c>
      <c r="N498" s="54" t="n">
        <f aca="false">IFERROR(G498-E498,"")</f>
        <v>32</v>
      </c>
      <c r="O498" s="54" t="n">
        <f aca="false">IFERROR(G498-F498,"")</f>
        <v>2</v>
      </c>
      <c r="P498" s="52" t="s">
        <v>5924</v>
      </c>
      <c r="Q498" s="52" t="s">
        <v>4058</v>
      </c>
      <c r="R498" s="52" t="s">
        <v>100</v>
      </c>
      <c r="S498" s="55" t="str">
        <f aca="false">IF(O498&lt;=0,"On Time","Delayed")</f>
        <v>Delayed</v>
      </c>
      <c r="T498" s="55" t="n">
        <f aca="false">IF(H498=0,0,ROUND(I498/H498*100,2))</f>
        <v>100</v>
      </c>
      <c r="U498" s="55" t="str">
        <f aca="false">TEXT(E498,"yyyy-mm")</f>
        <v>2022-02</v>
      </c>
    </row>
    <row r="499" customFormat="false" ht="15" hidden="false" customHeight="true" outlineLevel="0" collapsed="false">
      <c r="A499" s="56" t="s">
        <v>5925</v>
      </c>
      <c r="B499" s="56" t="s">
        <v>5915</v>
      </c>
      <c r="C499" s="56" t="s">
        <v>5926</v>
      </c>
      <c r="D499" s="56" t="s">
        <v>4325</v>
      </c>
      <c r="E499" s="56" t="s">
        <v>5315</v>
      </c>
      <c r="F499" s="56" t="s">
        <v>558</v>
      </c>
      <c r="G499" s="56" t="s">
        <v>1833</v>
      </c>
      <c r="H499" s="56" t="n">
        <v>3357</v>
      </c>
      <c r="I499" s="56" t="n">
        <v>3292</v>
      </c>
      <c r="J499" s="56" t="n">
        <v>546.06</v>
      </c>
      <c r="K499" s="54" t="n">
        <f aca="false">ROUND(H499*J499,2)</f>
        <v>1833123.42</v>
      </c>
      <c r="L499" s="56" t="s">
        <v>4061</v>
      </c>
      <c r="M499" s="56" t="s">
        <v>4081</v>
      </c>
      <c r="N499" s="54" t="n">
        <f aca="false">IFERROR(G499-E499,"")</f>
        <v>53</v>
      </c>
      <c r="O499" s="54" t="n">
        <f aca="false">IFERROR(G499-F499,"")</f>
        <v>14</v>
      </c>
      <c r="P499" s="56" t="s">
        <v>5927</v>
      </c>
      <c r="Q499" s="56" t="s">
        <v>4093</v>
      </c>
      <c r="R499" s="56" t="s">
        <v>4087</v>
      </c>
      <c r="S499" s="55" t="str">
        <f aca="false">IF(O499&lt;=0,"On Time","Delayed")</f>
        <v>Delayed</v>
      </c>
      <c r="T499" s="55" t="n">
        <f aca="false">IF(H499=0,0,ROUND(I499/H499*100,2))</f>
        <v>98.06</v>
      </c>
      <c r="U499" s="55" t="str">
        <f aca="false">TEXT(E499,"yyyy-mm")</f>
        <v>2022-02</v>
      </c>
    </row>
    <row r="500" customFormat="false" ht="15" hidden="false" customHeight="true" outlineLevel="0" collapsed="false">
      <c r="A500" s="52" t="s">
        <v>5928</v>
      </c>
      <c r="B500" s="52" t="s">
        <v>4089</v>
      </c>
      <c r="C500" s="52" t="s">
        <v>4958</v>
      </c>
      <c r="D500" s="52" t="s">
        <v>3122</v>
      </c>
      <c r="E500" s="52" t="s">
        <v>2226</v>
      </c>
      <c r="F500" s="52" t="s">
        <v>1487</v>
      </c>
      <c r="G500" s="52" t="s">
        <v>2238</v>
      </c>
      <c r="H500" s="52" t="n">
        <v>1738</v>
      </c>
      <c r="I500" s="52" t="n">
        <v>1738</v>
      </c>
      <c r="J500" s="52" t="n">
        <v>344.78</v>
      </c>
      <c r="K500" s="54" t="n">
        <f aca="false">ROUND(H500*J500,2)</f>
        <v>599227.64</v>
      </c>
      <c r="L500" s="52" t="s">
        <v>4073</v>
      </c>
      <c r="M500" s="52" t="s">
        <v>332</v>
      </c>
      <c r="N500" s="54" t="n">
        <f aca="false">IFERROR(G500-E500,"")</f>
        <v>25</v>
      </c>
      <c r="O500" s="54" t="n">
        <f aca="false">IFERROR(G500-F500,"")</f>
        <v>7</v>
      </c>
      <c r="P500" s="52" t="s">
        <v>5929</v>
      </c>
      <c r="Q500" s="52" t="s">
        <v>4080</v>
      </c>
      <c r="R500" s="52" t="s">
        <v>4070</v>
      </c>
      <c r="S500" s="55" t="str">
        <f aca="false">IF(O500&lt;=0,"On Time","Delayed")</f>
        <v>Delayed</v>
      </c>
      <c r="T500" s="55" t="n">
        <f aca="false">IF(H500=0,0,ROUND(I500/H500*100,2))</f>
        <v>100</v>
      </c>
      <c r="U500" s="55" t="str">
        <f aca="false">TEXT(E500,"yyyy-mm")</f>
        <v>2024-04</v>
      </c>
    </row>
    <row r="501" customFormat="false" ht="15" hidden="false" customHeight="true" outlineLevel="0" collapsed="false">
      <c r="A501" s="56" t="s">
        <v>5930</v>
      </c>
      <c r="B501" s="56" t="s">
        <v>5931</v>
      </c>
      <c r="C501" s="56" t="s">
        <v>3095</v>
      </c>
      <c r="D501" s="56" t="s">
        <v>2695</v>
      </c>
      <c r="E501" s="56" t="s">
        <v>449</v>
      </c>
      <c r="F501" s="56" t="s">
        <v>2217</v>
      </c>
      <c r="G501" s="56" t="s">
        <v>2900</v>
      </c>
      <c r="H501" s="56" t="n">
        <v>2138</v>
      </c>
      <c r="I501" s="56" t="n">
        <v>2138</v>
      </c>
      <c r="J501" s="56" t="n">
        <v>95.53</v>
      </c>
      <c r="K501" s="54" t="n">
        <f aca="false">ROUND(H501*J501,2)</f>
        <v>204243.14</v>
      </c>
      <c r="L501" s="56" t="s">
        <v>4061</v>
      </c>
      <c r="M501" s="56" t="s">
        <v>4081</v>
      </c>
      <c r="N501" s="54" t="n">
        <f aca="false">IFERROR(G501-E501,"")</f>
        <v>19</v>
      </c>
      <c r="O501" s="54" t="n">
        <f aca="false">IFERROR(G501-F501,"")</f>
        <v>10</v>
      </c>
      <c r="P501" s="56" t="s">
        <v>5932</v>
      </c>
      <c r="Q501" s="56" t="s">
        <v>4086</v>
      </c>
      <c r="R501" s="56" t="s">
        <v>4087</v>
      </c>
      <c r="S501" s="55" t="str">
        <f aca="false">IF(O501&lt;=0,"On Time","Delayed")</f>
        <v>Delayed</v>
      </c>
      <c r="T501" s="55" t="n">
        <f aca="false">IF(H501=0,0,ROUND(I501/H501*100,2))</f>
        <v>100</v>
      </c>
      <c r="U501" s="55" t="str">
        <f aca="false">TEXT(E501,"yyyy-mm")</f>
        <v>2023-06</v>
      </c>
    </row>
    <row r="502" customFormat="false" ht="15" hidden="false" customHeight="true" outlineLevel="0" collapsed="false">
      <c r="A502" s="52" t="s">
        <v>5933</v>
      </c>
      <c r="B502" s="52" t="s">
        <v>5934</v>
      </c>
      <c r="C502" s="52" t="s">
        <v>3827</v>
      </c>
      <c r="D502" s="52" t="s">
        <v>4914</v>
      </c>
      <c r="E502" s="52" t="s">
        <v>3275</v>
      </c>
      <c r="F502" s="52" t="s">
        <v>5522</v>
      </c>
      <c r="G502" s="52" t="s">
        <v>2214</v>
      </c>
      <c r="H502" s="52" t="n">
        <v>2077</v>
      </c>
      <c r="I502" s="52" t="n">
        <v>883</v>
      </c>
      <c r="J502" s="52" t="n">
        <v>178.77</v>
      </c>
      <c r="K502" s="54" t="n">
        <f aca="false">ROUND(H502*J502,2)</f>
        <v>371305.29</v>
      </c>
      <c r="L502" s="52" t="s">
        <v>4055</v>
      </c>
      <c r="M502" s="52" t="s">
        <v>4062</v>
      </c>
      <c r="N502" s="54" t="n">
        <f aca="false">IFERROR(G502-E502,"")</f>
        <v>14</v>
      </c>
      <c r="O502" s="54" t="n">
        <f aca="false">IFERROR(G502-F502,"")</f>
        <v>3</v>
      </c>
      <c r="P502" s="52" t="s">
        <v>5935</v>
      </c>
      <c r="Q502" s="52" t="s">
        <v>4109</v>
      </c>
      <c r="R502" s="52" t="s">
        <v>100</v>
      </c>
      <c r="S502" s="55" t="str">
        <f aca="false">IF(O502&lt;=0,"On Time","Delayed")</f>
        <v>Delayed</v>
      </c>
      <c r="T502" s="55" t="n">
        <f aca="false">IF(H502=0,0,ROUND(I502/H502*100,2))</f>
        <v>42.51</v>
      </c>
      <c r="U502" s="55" t="str">
        <f aca="false">TEXT(E502,"yyyy-mm")</f>
        <v>2023-09</v>
      </c>
    </row>
    <row r="503" customFormat="false" ht="15" hidden="false" customHeight="true" outlineLevel="0" collapsed="false">
      <c r="A503" s="56" t="s">
        <v>5936</v>
      </c>
      <c r="B503" s="56" t="s">
        <v>4462</v>
      </c>
      <c r="C503" s="56" t="s">
        <v>1102</v>
      </c>
      <c r="D503" s="56" t="s">
        <v>3974</v>
      </c>
      <c r="E503" s="56" t="s">
        <v>4371</v>
      </c>
      <c r="F503" s="56" t="s">
        <v>2185</v>
      </c>
      <c r="G503" s="56" t="s">
        <v>936</v>
      </c>
      <c r="H503" s="56" t="n">
        <v>298</v>
      </c>
      <c r="I503" s="56" t="n">
        <v>298</v>
      </c>
      <c r="J503" s="56" t="n">
        <v>570.42</v>
      </c>
      <c r="K503" s="54" t="n">
        <f aca="false">ROUND(H503*J503,2)</f>
        <v>169985.16</v>
      </c>
      <c r="L503" s="56" t="s">
        <v>4055</v>
      </c>
      <c r="M503" s="56" t="s">
        <v>4081</v>
      </c>
      <c r="N503" s="54" t="n">
        <f aca="false">IFERROR(G503-E503,"")</f>
        <v>47</v>
      </c>
      <c r="O503" s="54" t="n">
        <f aca="false">IFERROR(G503-F503,"")</f>
        <v>7</v>
      </c>
      <c r="P503" s="56" t="s">
        <v>5937</v>
      </c>
      <c r="Q503" s="56" t="s">
        <v>4269</v>
      </c>
      <c r="R503" s="56" t="s">
        <v>4124</v>
      </c>
      <c r="S503" s="55" t="str">
        <f aca="false">IF(O503&lt;=0,"On Time","Delayed")</f>
        <v>Delayed</v>
      </c>
      <c r="T503" s="55" t="n">
        <f aca="false">IF(H503=0,0,ROUND(I503/H503*100,2))</f>
        <v>100</v>
      </c>
      <c r="U503" s="55" t="str">
        <f aca="false">TEXT(E503,"yyyy-mm")</f>
        <v>2022-12</v>
      </c>
    </row>
    <row r="504" customFormat="false" ht="15" hidden="false" customHeight="true" outlineLevel="0" collapsed="false">
      <c r="A504" s="52" t="s">
        <v>5938</v>
      </c>
      <c r="B504" s="52" t="s">
        <v>5939</v>
      </c>
      <c r="C504" s="52" t="s">
        <v>1018</v>
      </c>
      <c r="D504" s="52" t="s">
        <v>5940</v>
      </c>
      <c r="E504" s="52" t="s">
        <v>4558</v>
      </c>
      <c r="F504" s="52" t="s">
        <v>830</v>
      </c>
      <c r="G504" s="52" t="s">
        <v>4201</v>
      </c>
      <c r="H504" s="52" t="n">
        <v>4658</v>
      </c>
      <c r="I504" s="52" t="n">
        <v>4658</v>
      </c>
      <c r="J504" s="52" t="n">
        <v>166.24</v>
      </c>
      <c r="K504" s="54" t="n">
        <f aca="false">ROUND(H504*J504,2)</f>
        <v>774345.92</v>
      </c>
      <c r="L504" s="52" t="s">
        <v>4055</v>
      </c>
      <c r="M504" s="52" t="s">
        <v>4078</v>
      </c>
      <c r="N504" s="54" t="n">
        <f aca="false">IFERROR(G504-E504,"")</f>
        <v>28</v>
      </c>
      <c r="O504" s="54" t="n">
        <f aca="false">IFERROR(G504-F504,"")</f>
        <v>1</v>
      </c>
      <c r="P504" s="52" t="s">
        <v>5941</v>
      </c>
      <c r="Q504" s="52" t="s">
        <v>4242</v>
      </c>
      <c r="R504" s="52" t="s">
        <v>4081</v>
      </c>
      <c r="S504" s="55" t="str">
        <f aca="false">IF(O504&lt;=0,"On Time","Delayed")</f>
        <v>Delayed</v>
      </c>
      <c r="T504" s="55" t="n">
        <f aca="false">IF(H504=0,0,ROUND(I504/H504*100,2))</f>
        <v>100</v>
      </c>
      <c r="U504" s="55" t="str">
        <f aca="false">TEXT(E504,"yyyy-mm")</f>
        <v>2022-11</v>
      </c>
    </row>
    <row r="505" customFormat="false" ht="15" hidden="false" customHeight="true" outlineLevel="0" collapsed="false">
      <c r="A505" s="56" t="s">
        <v>5942</v>
      </c>
      <c r="B505" s="56" t="s">
        <v>5943</v>
      </c>
      <c r="C505" s="56" t="s">
        <v>3350</v>
      </c>
      <c r="D505" s="56" t="s">
        <v>1552</v>
      </c>
      <c r="E505" s="56" t="s">
        <v>2254</v>
      </c>
      <c r="F505" s="56" t="s">
        <v>1731</v>
      </c>
      <c r="G505" s="56" t="s">
        <v>542</v>
      </c>
      <c r="H505" s="56" t="n">
        <v>2865</v>
      </c>
      <c r="I505" s="56" t="n">
        <v>2865</v>
      </c>
      <c r="J505" s="56" t="n">
        <v>87.07</v>
      </c>
      <c r="K505" s="54" t="n">
        <f aca="false">ROUND(H505*J505,2)</f>
        <v>249455.55</v>
      </c>
      <c r="L505" s="56" t="s">
        <v>4067</v>
      </c>
      <c r="M505" s="56" t="s">
        <v>4056</v>
      </c>
      <c r="N505" s="54" t="n">
        <f aca="false">IFERROR(G505-E505,"")</f>
        <v>37</v>
      </c>
      <c r="O505" s="54" t="n">
        <f aca="false">IFERROR(G505-F505,"")</f>
        <v>9</v>
      </c>
      <c r="P505" s="56" t="s">
        <v>5944</v>
      </c>
      <c r="Q505" s="56" t="s">
        <v>4154</v>
      </c>
      <c r="R505" s="56" t="s">
        <v>100</v>
      </c>
      <c r="S505" s="55" t="str">
        <f aca="false">IF(O505&lt;=0,"On Time","Delayed")</f>
        <v>Delayed</v>
      </c>
      <c r="T505" s="55" t="n">
        <f aca="false">IF(H505=0,0,ROUND(I505/H505*100,2))</f>
        <v>100</v>
      </c>
      <c r="U505" s="55" t="str">
        <f aca="false">TEXT(E505,"yyyy-mm")</f>
        <v>2024-08</v>
      </c>
    </row>
    <row r="506" customFormat="false" ht="15" hidden="false" customHeight="true" outlineLevel="0" collapsed="false">
      <c r="A506" s="52" t="s">
        <v>5945</v>
      </c>
      <c r="B506" s="52" t="s">
        <v>4796</v>
      </c>
      <c r="C506" s="52" t="s">
        <v>2196</v>
      </c>
      <c r="D506" s="52" t="s">
        <v>5946</v>
      </c>
      <c r="E506" s="52" t="s">
        <v>5947</v>
      </c>
      <c r="F506" s="52" t="s">
        <v>3750</v>
      </c>
      <c r="G506" s="52" t="s">
        <v>3112</v>
      </c>
      <c r="H506" s="52" t="n">
        <v>2166</v>
      </c>
      <c r="I506" s="52" t="n">
        <v>2166</v>
      </c>
      <c r="J506" s="52" t="n">
        <v>592.51</v>
      </c>
      <c r="K506" s="54" t="n">
        <f aca="false">ROUND(H506*J506,2)</f>
        <v>1283376.66</v>
      </c>
      <c r="L506" s="52" t="s">
        <v>4067</v>
      </c>
      <c r="M506" s="52" t="s">
        <v>332</v>
      </c>
      <c r="N506" s="54" t="n">
        <f aca="false">IFERROR(G506-E506,"")</f>
        <v>26</v>
      </c>
      <c r="O506" s="54" t="n">
        <f aca="false">IFERROR(G506-F506,"")</f>
        <v>2</v>
      </c>
      <c r="P506" s="52" t="s">
        <v>5948</v>
      </c>
      <c r="Q506" s="52" t="s">
        <v>4154</v>
      </c>
      <c r="R506" s="52" t="s">
        <v>100</v>
      </c>
      <c r="S506" s="55" t="str">
        <f aca="false">IF(O506&lt;=0,"On Time","Delayed")</f>
        <v>Delayed</v>
      </c>
      <c r="T506" s="55" t="n">
        <f aca="false">IF(H506=0,0,ROUND(I506/H506*100,2))</f>
        <v>100</v>
      </c>
      <c r="U506" s="55" t="str">
        <f aca="false">TEXT(E506,"yyyy-mm")</f>
        <v>2024-05</v>
      </c>
    </row>
    <row r="507" customFormat="false" ht="15" hidden="false" customHeight="true" outlineLevel="0" collapsed="false">
      <c r="A507" s="56" t="s">
        <v>5949</v>
      </c>
      <c r="B507" s="56" t="s">
        <v>5950</v>
      </c>
      <c r="C507" s="56" t="s">
        <v>4283</v>
      </c>
      <c r="D507" s="56" t="s">
        <v>2571</v>
      </c>
      <c r="E507" s="56" t="s">
        <v>2880</v>
      </c>
      <c r="F507" s="56" t="s">
        <v>5951</v>
      </c>
      <c r="G507" s="56" t="s">
        <v>1953</v>
      </c>
      <c r="H507" s="56" t="n">
        <v>4327</v>
      </c>
      <c r="I507" s="56" t="n">
        <v>4327</v>
      </c>
      <c r="J507" s="56" t="n">
        <v>564.65</v>
      </c>
      <c r="K507" s="54" t="n">
        <f aca="false">ROUND(H507*J507,2)</f>
        <v>2443240.55</v>
      </c>
      <c r="L507" s="56" t="s">
        <v>4067</v>
      </c>
      <c r="M507" s="56" t="s">
        <v>4056</v>
      </c>
      <c r="N507" s="54" t="n">
        <f aca="false">IFERROR(G507-E507,"")</f>
        <v>44</v>
      </c>
      <c r="O507" s="54" t="n">
        <f aca="false">IFERROR(G507-F507,"")</f>
        <v>15</v>
      </c>
      <c r="P507" s="56" t="s">
        <v>5952</v>
      </c>
      <c r="Q507" s="56" t="s">
        <v>4080</v>
      </c>
      <c r="R507" s="56" t="s">
        <v>4124</v>
      </c>
      <c r="S507" s="55" t="str">
        <f aca="false">IF(O507&lt;=0,"On Time","Delayed")</f>
        <v>Delayed</v>
      </c>
      <c r="T507" s="55" t="n">
        <f aca="false">IF(H507=0,0,ROUND(I507/H507*100,2))</f>
        <v>100</v>
      </c>
      <c r="U507" s="55" t="str">
        <f aca="false">TEXT(E507,"yyyy-mm")</f>
        <v>2022-08</v>
      </c>
    </row>
    <row r="508" customFormat="false" ht="15" hidden="false" customHeight="true" outlineLevel="0" collapsed="false">
      <c r="A508" s="52" t="s">
        <v>5953</v>
      </c>
      <c r="B508" s="52" t="s">
        <v>5954</v>
      </c>
      <c r="C508" s="52" t="s">
        <v>5955</v>
      </c>
      <c r="D508" s="52" t="s">
        <v>3216</v>
      </c>
      <c r="E508" s="52" t="s">
        <v>5074</v>
      </c>
      <c r="F508" s="52" t="s">
        <v>2214</v>
      </c>
      <c r="G508" s="52" t="s">
        <v>3047</v>
      </c>
      <c r="H508" s="52" t="n">
        <v>2127</v>
      </c>
      <c r="I508" s="52" t="n">
        <v>2127</v>
      </c>
      <c r="J508" s="52" t="n">
        <v>397.66</v>
      </c>
      <c r="K508" s="54" t="n">
        <f aca="false">ROUND(H508*J508,2)</f>
        <v>845822.82</v>
      </c>
      <c r="L508" s="52" t="s">
        <v>4067</v>
      </c>
      <c r="M508" s="52" t="s">
        <v>4056</v>
      </c>
      <c r="N508" s="54" t="n">
        <f aca="false">IFERROR(G508-E508,"")</f>
        <v>28</v>
      </c>
      <c r="O508" s="54" t="n">
        <f aca="false">IFERROR(G508-F508,"")</f>
        <v>5</v>
      </c>
      <c r="P508" s="52" t="s">
        <v>5956</v>
      </c>
      <c r="Q508" s="52" t="s">
        <v>4248</v>
      </c>
      <c r="R508" s="52" t="s">
        <v>4087</v>
      </c>
      <c r="S508" s="55" t="str">
        <f aca="false">IF(O508&lt;=0,"On Time","Delayed")</f>
        <v>Delayed</v>
      </c>
      <c r="T508" s="55" t="n">
        <f aca="false">IF(H508=0,0,ROUND(I508/H508*100,2))</f>
        <v>100</v>
      </c>
      <c r="U508" s="55" t="str">
        <f aca="false">TEXT(E508,"yyyy-mm")</f>
        <v>2023-09</v>
      </c>
    </row>
    <row r="509" customFormat="false" ht="15" hidden="false" customHeight="true" outlineLevel="0" collapsed="false">
      <c r="A509" s="56" t="s">
        <v>5957</v>
      </c>
      <c r="B509" s="56" t="s">
        <v>5958</v>
      </c>
      <c r="C509" s="56" t="s">
        <v>1475</v>
      </c>
      <c r="D509" s="56" t="s">
        <v>650</v>
      </c>
      <c r="E509" s="56" t="s">
        <v>1698</v>
      </c>
      <c r="F509" s="56" t="s">
        <v>1015</v>
      </c>
      <c r="G509" s="56" t="s">
        <v>973</v>
      </c>
      <c r="H509" s="56" t="n">
        <v>3701</v>
      </c>
      <c r="I509" s="56" t="n">
        <v>3701</v>
      </c>
      <c r="J509" s="56" t="n">
        <v>206.19</v>
      </c>
      <c r="K509" s="54" t="n">
        <f aca="false">ROUND(H509*J509,2)</f>
        <v>763109.19</v>
      </c>
      <c r="L509" s="56" t="s">
        <v>4073</v>
      </c>
      <c r="M509" s="56" t="s">
        <v>332</v>
      </c>
      <c r="N509" s="54" t="n">
        <f aca="false">IFERROR(G509-E509,"")</f>
        <v>17</v>
      </c>
      <c r="O509" s="54" t="n">
        <f aca="false">IFERROR(G509-F509,"")</f>
        <v>12</v>
      </c>
      <c r="P509" s="56" t="s">
        <v>5959</v>
      </c>
      <c r="Q509" s="56" t="s">
        <v>4109</v>
      </c>
      <c r="R509" s="56" t="s">
        <v>4087</v>
      </c>
      <c r="S509" s="55" t="str">
        <f aca="false">IF(O509&lt;=0,"On Time","Delayed")</f>
        <v>Delayed</v>
      </c>
      <c r="T509" s="55" t="n">
        <f aca="false">IF(H509=0,0,ROUND(I509/H509*100,2))</f>
        <v>100</v>
      </c>
      <c r="U509" s="55" t="str">
        <f aca="false">TEXT(E509,"yyyy-mm")</f>
        <v>2024-12</v>
      </c>
    </row>
    <row r="510" customFormat="false" ht="15" hidden="false" customHeight="true" outlineLevel="0" collapsed="false">
      <c r="A510" s="52" t="s">
        <v>5960</v>
      </c>
      <c r="B510" s="52" t="s">
        <v>5762</v>
      </c>
      <c r="C510" s="52" t="s">
        <v>3215</v>
      </c>
      <c r="D510" s="52" t="s">
        <v>3805</v>
      </c>
      <c r="E510" s="52" t="s">
        <v>5961</v>
      </c>
      <c r="F510" s="52" t="s">
        <v>5962</v>
      </c>
      <c r="G510" s="52" t="s">
        <v>2059</v>
      </c>
      <c r="H510" s="52" t="n">
        <v>1042</v>
      </c>
      <c r="I510" s="52" t="n">
        <v>1042</v>
      </c>
      <c r="J510" s="52" t="n">
        <v>403.23</v>
      </c>
      <c r="K510" s="54" t="n">
        <f aca="false">ROUND(H510*J510,2)</f>
        <v>420165.66</v>
      </c>
      <c r="L510" s="52" t="s">
        <v>4073</v>
      </c>
      <c r="M510" s="52" t="s">
        <v>4078</v>
      </c>
      <c r="N510" s="54" t="n">
        <f aca="false">IFERROR(G510-E510,"")</f>
        <v>25</v>
      </c>
      <c r="O510" s="54" t="n">
        <f aca="false">IFERROR(G510-F510,"")</f>
        <v>11</v>
      </c>
      <c r="P510" s="52" t="s">
        <v>5963</v>
      </c>
      <c r="Q510" s="52" t="s">
        <v>4093</v>
      </c>
      <c r="R510" s="52" t="s">
        <v>4087</v>
      </c>
      <c r="S510" s="55" t="str">
        <f aca="false">IF(O510&lt;=0,"On Time","Delayed")</f>
        <v>Delayed</v>
      </c>
      <c r="T510" s="55" t="n">
        <f aca="false">IF(H510=0,0,ROUND(I510/H510*100,2))</f>
        <v>100</v>
      </c>
      <c r="U510" s="55" t="str">
        <f aca="false">TEXT(E510,"yyyy-mm")</f>
        <v>2022-09</v>
      </c>
    </row>
    <row r="511" customFormat="false" ht="15" hidden="false" customHeight="true" outlineLevel="0" collapsed="false">
      <c r="A511" s="56" t="s">
        <v>5964</v>
      </c>
      <c r="B511" s="56" t="s">
        <v>4574</v>
      </c>
      <c r="C511" s="56" t="s">
        <v>5965</v>
      </c>
      <c r="D511" s="56" t="s">
        <v>5966</v>
      </c>
      <c r="E511" s="56" t="s">
        <v>1444</v>
      </c>
      <c r="F511" s="56" t="s">
        <v>1954</v>
      </c>
      <c r="G511" s="56" t="s">
        <v>1571</v>
      </c>
      <c r="H511" s="56" t="n">
        <v>2444</v>
      </c>
      <c r="I511" s="56" t="n">
        <v>2444</v>
      </c>
      <c r="J511" s="56" t="n">
        <v>385.95</v>
      </c>
      <c r="K511" s="54" t="n">
        <f aca="false">ROUND(H511*J511,2)</f>
        <v>943261.8</v>
      </c>
      <c r="L511" s="56" t="s">
        <v>4073</v>
      </c>
      <c r="M511" s="56" t="s">
        <v>4081</v>
      </c>
      <c r="N511" s="54" t="n">
        <f aca="false">IFERROR(G511-E511,"")</f>
        <v>27</v>
      </c>
      <c r="O511" s="54" t="n">
        <f aca="false">IFERROR(G511-F511,"")</f>
        <v>8</v>
      </c>
      <c r="P511" s="56" t="s">
        <v>5967</v>
      </c>
      <c r="Q511" s="56" t="s">
        <v>4242</v>
      </c>
      <c r="R511" s="56" t="s">
        <v>100</v>
      </c>
      <c r="S511" s="55" t="str">
        <f aca="false">IF(O511&lt;=0,"On Time","Delayed")</f>
        <v>Delayed</v>
      </c>
      <c r="T511" s="55" t="n">
        <f aca="false">IF(H511=0,0,ROUND(I511/H511*100,2))</f>
        <v>100</v>
      </c>
      <c r="U511" s="55" t="str">
        <f aca="false">TEXT(E511,"yyyy-mm")</f>
        <v>2022-09</v>
      </c>
    </row>
    <row r="512" customFormat="false" ht="15" hidden="false" customHeight="true" outlineLevel="0" collapsed="false">
      <c r="A512" s="52" t="s">
        <v>5968</v>
      </c>
      <c r="B512" s="52" t="s">
        <v>4946</v>
      </c>
      <c r="C512" s="52" t="s">
        <v>630</v>
      </c>
      <c r="D512" s="52" t="s">
        <v>4861</v>
      </c>
      <c r="E512" s="52" t="s">
        <v>1187</v>
      </c>
      <c r="F512" s="52" t="s">
        <v>4116</v>
      </c>
      <c r="G512" s="52" t="s">
        <v>4116</v>
      </c>
      <c r="H512" s="52" t="n">
        <v>226</v>
      </c>
      <c r="I512" s="52" t="n">
        <v>226</v>
      </c>
      <c r="J512" s="52" t="n">
        <v>529.18</v>
      </c>
      <c r="K512" s="54" t="n">
        <f aca="false">ROUND(H512*J512,2)</f>
        <v>119594.68</v>
      </c>
      <c r="L512" s="52" t="s">
        <v>4067</v>
      </c>
      <c r="M512" s="52" t="s">
        <v>4062</v>
      </c>
      <c r="N512" s="54" t="n">
        <f aca="false">IFERROR(G512-E512,"")</f>
        <v>22</v>
      </c>
      <c r="O512" s="54" t="n">
        <f aca="false">IFERROR(G512-F512,"")</f>
        <v>0</v>
      </c>
      <c r="P512" s="52" t="s">
        <v>5969</v>
      </c>
      <c r="Q512" s="52" t="s">
        <v>4164</v>
      </c>
      <c r="R512" s="52" t="s">
        <v>4124</v>
      </c>
      <c r="S512" s="55" t="str">
        <f aca="false">IF(O512&lt;=0,"On Time","Delayed")</f>
        <v>On Time</v>
      </c>
      <c r="T512" s="55" t="n">
        <f aca="false">IF(H512=0,0,ROUND(I512/H512*100,2))</f>
        <v>100</v>
      </c>
      <c r="U512" s="55" t="str">
        <f aca="false">TEXT(E512,"yyyy-mm")</f>
        <v>2023-05</v>
      </c>
    </row>
    <row r="513" customFormat="false" ht="15" hidden="false" customHeight="true" outlineLevel="0" collapsed="false">
      <c r="A513" s="56" t="s">
        <v>5970</v>
      </c>
      <c r="B513" s="56" t="s">
        <v>5232</v>
      </c>
      <c r="C513" s="56" t="s">
        <v>3461</v>
      </c>
      <c r="D513" s="56" t="s">
        <v>5971</v>
      </c>
      <c r="E513" s="56" t="s">
        <v>4688</v>
      </c>
      <c r="F513" s="56" t="s">
        <v>1491</v>
      </c>
      <c r="G513" s="56" t="s">
        <v>2100</v>
      </c>
      <c r="H513" s="56" t="n">
        <v>2246</v>
      </c>
      <c r="I513" s="56" t="n">
        <v>497</v>
      </c>
      <c r="J513" s="56" t="n">
        <v>29.24</v>
      </c>
      <c r="K513" s="54" t="n">
        <f aca="false">ROUND(H513*J513,2)</f>
        <v>65673.04</v>
      </c>
      <c r="L513" s="56" t="s">
        <v>4061</v>
      </c>
      <c r="M513" s="56" t="s">
        <v>4078</v>
      </c>
      <c r="N513" s="54" t="n">
        <f aca="false">IFERROR(G513-E513,"")</f>
        <v>32</v>
      </c>
      <c r="O513" s="54" t="n">
        <f aca="false">IFERROR(G513-F513,"")</f>
        <v>11</v>
      </c>
      <c r="P513" s="56" t="s">
        <v>5972</v>
      </c>
      <c r="Q513" s="56" t="s">
        <v>4269</v>
      </c>
      <c r="R513" s="56" t="s">
        <v>4070</v>
      </c>
      <c r="S513" s="55" t="str">
        <f aca="false">IF(O513&lt;=0,"On Time","Delayed")</f>
        <v>Delayed</v>
      </c>
      <c r="T513" s="55" t="n">
        <f aca="false">IF(H513=0,0,ROUND(I513/H513*100,2))</f>
        <v>22.13</v>
      </c>
      <c r="U513" s="55" t="str">
        <f aca="false">TEXT(E513,"yyyy-mm")</f>
        <v>2022-07</v>
      </c>
    </row>
    <row r="514" customFormat="false" ht="15" hidden="false" customHeight="true" outlineLevel="0" collapsed="false">
      <c r="A514" s="52" t="s">
        <v>5973</v>
      </c>
      <c r="B514" s="52" t="s">
        <v>4787</v>
      </c>
      <c r="C514" s="52" t="s">
        <v>5974</v>
      </c>
      <c r="D514" s="52" t="s">
        <v>2803</v>
      </c>
      <c r="E514" s="52" t="s">
        <v>2048</v>
      </c>
      <c r="F514" s="52" t="s">
        <v>449</v>
      </c>
      <c r="G514" s="52" t="s">
        <v>952</v>
      </c>
      <c r="H514" s="52" t="n">
        <v>2027</v>
      </c>
      <c r="I514" s="52" t="n">
        <v>2027</v>
      </c>
      <c r="J514" s="52" t="n">
        <v>194.9</v>
      </c>
      <c r="K514" s="54" t="n">
        <f aca="false">ROUND(H514*J514,2)</f>
        <v>395062.3</v>
      </c>
      <c r="L514" s="52" t="s">
        <v>4061</v>
      </c>
      <c r="M514" s="52" t="s">
        <v>4078</v>
      </c>
      <c r="N514" s="54" t="n">
        <f aca="false">IFERROR(G514-E514,"")</f>
        <v>35</v>
      </c>
      <c r="O514" s="54" t="n">
        <f aca="false">IFERROR(G514-F514,"")</f>
        <v>14</v>
      </c>
      <c r="P514" s="52" t="s">
        <v>5975</v>
      </c>
      <c r="Q514" s="52" t="s">
        <v>4080</v>
      </c>
      <c r="R514" s="52" t="s">
        <v>100</v>
      </c>
      <c r="S514" s="55" t="str">
        <f aca="false">IF(O514&lt;=0,"On Time","Delayed")</f>
        <v>Delayed</v>
      </c>
      <c r="T514" s="55" t="n">
        <f aca="false">IF(H514=0,0,ROUND(I514/H514*100,2))</f>
        <v>100</v>
      </c>
      <c r="U514" s="55" t="str">
        <f aca="false">TEXT(E514,"yyyy-mm")</f>
        <v>2023-05</v>
      </c>
    </row>
    <row r="515" customFormat="false" ht="15" hidden="false" customHeight="true" outlineLevel="0" collapsed="false">
      <c r="A515" s="56" t="s">
        <v>5976</v>
      </c>
      <c r="B515" s="56" t="s">
        <v>5977</v>
      </c>
      <c r="C515" s="56" t="s">
        <v>415</v>
      </c>
      <c r="D515" s="56" t="s">
        <v>3696</v>
      </c>
      <c r="E515" s="56" t="s">
        <v>1130</v>
      </c>
      <c r="F515" s="56" t="s">
        <v>3922</v>
      </c>
      <c r="G515" s="56" t="s">
        <v>1470</v>
      </c>
      <c r="H515" s="56" t="n">
        <v>701</v>
      </c>
      <c r="I515" s="56" t="n">
        <v>503</v>
      </c>
      <c r="J515" s="56" t="n">
        <v>587.99</v>
      </c>
      <c r="K515" s="54" t="n">
        <f aca="false">ROUND(H515*J515,2)</f>
        <v>412180.99</v>
      </c>
      <c r="L515" s="56" t="s">
        <v>4055</v>
      </c>
      <c r="M515" s="56" t="s">
        <v>4081</v>
      </c>
      <c r="N515" s="54" t="n">
        <f aca="false">IFERROR(G515-E515,"")</f>
        <v>32</v>
      </c>
      <c r="O515" s="54" t="n">
        <f aca="false">IFERROR(G515-F515,"")</f>
        <v>9</v>
      </c>
      <c r="P515" s="56" t="s">
        <v>5978</v>
      </c>
      <c r="Q515" s="56" t="s">
        <v>4248</v>
      </c>
      <c r="R515" s="56" t="s">
        <v>4070</v>
      </c>
      <c r="S515" s="55" t="str">
        <f aca="false">IF(O515&lt;=0,"On Time","Delayed")</f>
        <v>Delayed</v>
      </c>
      <c r="T515" s="55" t="n">
        <f aca="false">IF(H515=0,0,ROUND(I515/H515*100,2))</f>
        <v>71.75</v>
      </c>
      <c r="U515" s="55" t="str">
        <f aca="false">TEXT(E515,"yyyy-mm")</f>
        <v>2022-08</v>
      </c>
    </row>
    <row r="516" customFormat="false" ht="15" hidden="false" customHeight="true" outlineLevel="0" collapsed="false">
      <c r="A516" s="52" t="s">
        <v>5979</v>
      </c>
      <c r="B516" s="52" t="s">
        <v>5980</v>
      </c>
      <c r="C516" s="52" t="s">
        <v>3538</v>
      </c>
      <c r="D516" s="52" t="s">
        <v>1476</v>
      </c>
      <c r="E516" s="52" t="s">
        <v>2634</v>
      </c>
      <c r="F516" s="52" t="s">
        <v>4301</v>
      </c>
      <c r="G516" s="52" t="s">
        <v>1638</v>
      </c>
      <c r="H516" s="52" t="n">
        <v>887</v>
      </c>
      <c r="I516" s="52" t="n">
        <v>887</v>
      </c>
      <c r="J516" s="52" t="n">
        <v>176.25</v>
      </c>
      <c r="K516" s="54" t="n">
        <f aca="false">ROUND(H516*J516,2)</f>
        <v>156333.75</v>
      </c>
      <c r="L516" s="52" t="s">
        <v>4061</v>
      </c>
      <c r="M516" s="52" t="s">
        <v>4078</v>
      </c>
      <c r="N516" s="54" t="n">
        <f aca="false">IFERROR(G516-E516,"")</f>
        <v>44</v>
      </c>
      <c r="O516" s="54" t="n">
        <f aca="false">IFERROR(G516-F516,"")</f>
        <v>5</v>
      </c>
      <c r="P516" s="52" t="s">
        <v>5981</v>
      </c>
      <c r="Q516" s="52" t="s">
        <v>4248</v>
      </c>
      <c r="R516" s="52" t="s">
        <v>4070</v>
      </c>
      <c r="S516" s="55" t="str">
        <f aca="false">IF(O516&lt;=0,"On Time","Delayed")</f>
        <v>Delayed</v>
      </c>
      <c r="T516" s="55" t="n">
        <f aca="false">IF(H516=0,0,ROUND(I516/H516*100,2))</f>
        <v>100</v>
      </c>
      <c r="U516" s="55" t="str">
        <f aca="false">TEXT(E516,"yyyy-mm")</f>
        <v>2024-09</v>
      </c>
    </row>
    <row r="517" customFormat="false" ht="15" hidden="false" customHeight="true" outlineLevel="0" collapsed="false">
      <c r="A517" s="56" t="s">
        <v>5982</v>
      </c>
      <c r="B517" s="56" t="s">
        <v>4394</v>
      </c>
      <c r="C517" s="56" t="s">
        <v>4776</v>
      </c>
      <c r="D517" s="56" t="s">
        <v>1363</v>
      </c>
      <c r="E517" s="56" t="s">
        <v>1788</v>
      </c>
      <c r="F517" s="56" t="s">
        <v>1360</v>
      </c>
      <c r="G517" s="56" t="s">
        <v>2267</v>
      </c>
      <c r="H517" s="56" t="n">
        <v>4975</v>
      </c>
      <c r="I517" s="56" t="n">
        <v>4975</v>
      </c>
      <c r="J517" s="56" t="n">
        <v>108.28</v>
      </c>
      <c r="K517" s="54" t="n">
        <f aca="false">ROUND(H517*J517,2)</f>
        <v>538693</v>
      </c>
      <c r="L517" s="56" t="s">
        <v>4073</v>
      </c>
      <c r="M517" s="56" t="s">
        <v>4081</v>
      </c>
      <c r="N517" s="54" t="n">
        <f aca="false">IFERROR(G517-E517,"")</f>
        <v>67</v>
      </c>
      <c r="O517" s="54" t="n">
        <f aca="false">IFERROR(G517-F517,"")</f>
        <v>9</v>
      </c>
      <c r="P517" s="56" t="s">
        <v>5983</v>
      </c>
      <c r="Q517" s="56" t="s">
        <v>4132</v>
      </c>
      <c r="R517" s="56" t="s">
        <v>4087</v>
      </c>
      <c r="S517" s="55" t="str">
        <f aca="false">IF(O517&lt;=0,"On Time","Delayed")</f>
        <v>Delayed</v>
      </c>
      <c r="T517" s="55" t="n">
        <f aca="false">IF(H517=0,0,ROUND(I517/H517*100,2))</f>
        <v>100</v>
      </c>
      <c r="U517" s="55" t="str">
        <f aca="false">TEXT(E517,"yyyy-mm")</f>
        <v>2022-04</v>
      </c>
    </row>
    <row r="518" customFormat="false" ht="15" hidden="false" customHeight="true" outlineLevel="0" collapsed="false">
      <c r="A518" s="52" t="s">
        <v>5984</v>
      </c>
      <c r="B518" s="52" t="s">
        <v>5132</v>
      </c>
      <c r="C518" s="52" t="s">
        <v>2074</v>
      </c>
      <c r="D518" s="52" t="s">
        <v>1169</v>
      </c>
      <c r="E518" s="52" t="s">
        <v>2985</v>
      </c>
      <c r="F518" s="52" t="s">
        <v>449</v>
      </c>
      <c r="G518" s="52" t="s">
        <v>4646</v>
      </c>
      <c r="H518" s="52" t="n">
        <v>4653</v>
      </c>
      <c r="I518" s="52" t="n">
        <v>4653</v>
      </c>
      <c r="J518" s="52" t="n">
        <v>29.43</v>
      </c>
      <c r="K518" s="54" t="n">
        <f aca="false">ROUND(H518*J518,2)</f>
        <v>136937.79</v>
      </c>
      <c r="L518" s="52" t="s">
        <v>4084</v>
      </c>
      <c r="M518" s="52" t="s">
        <v>4062</v>
      </c>
      <c r="N518" s="54" t="n">
        <f aca="false">IFERROR(G518-E518,"")</f>
        <v>42</v>
      </c>
      <c r="O518" s="54" t="n">
        <f aca="false">IFERROR(G518-F518,"")</f>
        <v>10</v>
      </c>
      <c r="P518" s="52" t="s">
        <v>5985</v>
      </c>
      <c r="Q518" s="52" t="s">
        <v>4185</v>
      </c>
      <c r="R518" s="52" t="s">
        <v>100</v>
      </c>
      <c r="S518" s="55" t="str">
        <f aca="false">IF(O518&lt;=0,"On Time","Delayed")</f>
        <v>Delayed</v>
      </c>
      <c r="T518" s="55" t="n">
        <f aca="false">IF(H518=0,0,ROUND(I518/H518*100,2))</f>
        <v>100</v>
      </c>
      <c r="U518" s="55" t="str">
        <f aca="false">TEXT(E518,"yyyy-mm")</f>
        <v>2023-05</v>
      </c>
    </row>
    <row r="519" customFormat="false" ht="15" hidden="false" customHeight="true" outlineLevel="0" collapsed="false">
      <c r="A519" s="56" t="s">
        <v>5986</v>
      </c>
      <c r="B519" s="56" t="s">
        <v>5987</v>
      </c>
      <c r="C519" s="56" t="s">
        <v>1475</v>
      </c>
      <c r="D519" s="56" t="s">
        <v>1438</v>
      </c>
      <c r="E519" s="56" t="s">
        <v>2120</v>
      </c>
      <c r="F519" s="56" t="s">
        <v>1676</v>
      </c>
      <c r="G519" s="56" t="s">
        <v>3941</v>
      </c>
      <c r="H519" s="56" t="n">
        <v>1160</v>
      </c>
      <c r="I519" s="56" t="n">
        <v>1160</v>
      </c>
      <c r="J519" s="56" t="n">
        <v>557.99</v>
      </c>
      <c r="K519" s="54" t="n">
        <f aca="false">ROUND(H519*J519,2)</f>
        <v>647268.4</v>
      </c>
      <c r="L519" s="56" t="s">
        <v>4084</v>
      </c>
      <c r="M519" s="56" t="s">
        <v>4056</v>
      </c>
      <c r="N519" s="54" t="n">
        <f aca="false">IFERROR(G519-E519,"")</f>
        <v>47</v>
      </c>
      <c r="O519" s="54" t="n">
        <f aca="false">IFERROR(G519-F519,"")</f>
        <v>9</v>
      </c>
      <c r="P519" s="56" t="s">
        <v>5988</v>
      </c>
      <c r="Q519" s="56" t="s">
        <v>4248</v>
      </c>
      <c r="R519" s="56" t="s">
        <v>4070</v>
      </c>
      <c r="S519" s="55" t="str">
        <f aca="false">IF(O519&lt;=0,"On Time","Delayed")</f>
        <v>Delayed</v>
      </c>
      <c r="T519" s="55" t="n">
        <f aca="false">IF(H519=0,0,ROUND(I519/H519*100,2))</f>
        <v>100</v>
      </c>
      <c r="U519" s="55" t="str">
        <f aca="false">TEXT(E519,"yyyy-mm")</f>
        <v>2023-05</v>
      </c>
    </row>
    <row r="520" customFormat="false" ht="15" hidden="false" customHeight="true" outlineLevel="0" collapsed="false">
      <c r="A520" s="52" t="s">
        <v>5989</v>
      </c>
      <c r="B520" s="52" t="s">
        <v>5990</v>
      </c>
      <c r="C520" s="52" t="s">
        <v>3911</v>
      </c>
      <c r="D520" s="52" t="s">
        <v>3387</v>
      </c>
      <c r="E520" s="52" t="s">
        <v>2158</v>
      </c>
      <c r="F520" s="52" t="s">
        <v>2744</v>
      </c>
      <c r="G520" s="52" t="s">
        <v>4192</v>
      </c>
      <c r="H520" s="52" t="n">
        <v>166</v>
      </c>
      <c r="I520" s="52" t="n">
        <v>166</v>
      </c>
      <c r="J520" s="52" t="n">
        <v>330.81</v>
      </c>
      <c r="K520" s="54" t="n">
        <f aca="false">ROUND(H520*J520,2)</f>
        <v>54914.46</v>
      </c>
      <c r="L520" s="52" t="s">
        <v>4061</v>
      </c>
      <c r="M520" s="52" t="s">
        <v>4056</v>
      </c>
      <c r="N520" s="54" t="n">
        <f aca="false">IFERROR(G520-E520,"")</f>
        <v>71</v>
      </c>
      <c r="O520" s="54" t="n">
        <f aca="false">IFERROR(G520-F520,"")</f>
        <v>13</v>
      </c>
      <c r="P520" s="52" t="s">
        <v>5991</v>
      </c>
      <c r="Q520" s="52" t="s">
        <v>4075</v>
      </c>
      <c r="R520" s="52" t="s">
        <v>4124</v>
      </c>
      <c r="S520" s="55" t="str">
        <f aca="false">IF(O520&lt;=0,"On Time","Delayed")</f>
        <v>Delayed</v>
      </c>
      <c r="T520" s="55" t="n">
        <f aca="false">IF(H520=0,0,ROUND(I520/H520*100,2))</f>
        <v>100</v>
      </c>
      <c r="U520" s="55" t="str">
        <f aca="false">TEXT(E520,"yyyy-mm")</f>
        <v>2022-09</v>
      </c>
    </row>
    <row r="521" customFormat="false" ht="15" hidden="false" customHeight="true" outlineLevel="0" collapsed="false">
      <c r="A521" s="56" t="s">
        <v>5992</v>
      </c>
      <c r="B521" s="56" t="s">
        <v>4677</v>
      </c>
      <c r="C521" s="56" t="s">
        <v>2403</v>
      </c>
      <c r="D521" s="56" t="s">
        <v>4375</v>
      </c>
      <c r="E521" s="56" t="s">
        <v>3528</v>
      </c>
      <c r="F521" s="56" t="s">
        <v>3755</v>
      </c>
      <c r="G521" s="56" t="s">
        <v>1905</v>
      </c>
      <c r="H521" s="56" t="n">
        <v>103</v>
      </c>
      <c r="I521" s="56" t="n">
        <v>103</v>
      </c>
      <c r="J521" s="56" t="n">
        <v>125.12</v>
      </c>
      <c r="K521" s="54" t="n">
        <f aca="false">ROUND(H521*J521,2)</f>
        <v>12887.36</v>
      </c>
      <c r="L521" s="56" t="s">
        <v>4084</v>
      </c>
      <c r="M521" s="56" t="s">
        <v>4078</v>
      </c>
      <c r="N521" s="54" t="n">
        <f aca="false">IFERROR(G521-E521,"")</f>
        <v>46</v>
      </c>
      <c r="O521" s="54" t="n">
        <f aca="false">IFERROR(G521-F521,"")</f>
        <v>9</v>
      </c>
      <c r="P521" s="56" t="s">
        <v>5993</v>
      </c>
      <c r="Q521" s="56" t="s">
        <v>4104</v>
      </c>
      <c r="R521" s="56" t="s">
        <v>4124</v>
      </c>
      <c r="S521" s="55" t="str">
        <f aca="false">IF(O521&lt;=0,"On Time","Delayed")</f>
        <v>Delayed</v>
      </c>
      <c r="T521" s="55" t="n">
        <f aca="false">IF(H521=0,0,ROUND(I521/H521*100,2))</f>
        <v>100</v>
      </c>
      <c r="U521" s="55" t="str">
        <f aca="false">TEXT(E521,"yyyy-mm")</f>
        <v>2022-11</v>
      </c>
    </row>
    <row r="522" customFormat="false" ht="15" hidden="false" customHeight="true" outlineLevel="0" collapsed="false">
      <c r="A522" s="52" t="s">
        <v>5994</v>
      </c>
      <c r="B522" s="52" t="s">
        <v>5995</v>
      </c>
      <c r="C522" s="52" t="s">
        <v>5996</v>
      </c>
      <c r="D522" s="52" t="s">
        <v>385</v>
      </c>
      <c r="E522" s="52" t="s">
        <v>5290</v>
      </c>
      <c r="F522" s="52" t="s">
        <v>3643</v>
      </c>
      <c r="G522" s="52" t="s">
        <v>564</v>
      </c>
      <c r="H522" s="52" t="n">
        <v>1661</v>
      </c>
      <c r="I522" s="52" t="n">
        <v>194</v>
      </c>
      <c r="J522" s="52" t="n">
        <v>46.23</v>
      </c>
      <c r="K522" s="54" t="n">
        <f aca="false">ROUND(H522*J522,2)</f>
        <v>76788.03</v>
      </c>
      <c r="L522" s="52" t="s">
        <v>4055</v>
      </c>
      <c r="M522" s="52" t="s">
        <v>4078</v>
      </c>
      <c r="N522" s="54" t="n">
        <f aca="false">IFERROR(G522-E522,"")</f>
        <v>70</v>
      </c>
      <c r="O522" s="54" t="n">
        <f aca="false">IFERROR(G522-F522,"")</f>
        <v>10</v>
      </c>
      <c r="P522" s="52" t="s">
        <v>5997</v>
      </c>
      <c r="Q522" s="52" t="s">
        <v>4269</v>
      </c>
      <c r="R522" s="52" t="s">
        <v>100</v>
      </c>
      <c r="S522" s="55" t="str">
        <f aca="false">IF(O522&lt;=0,"On Time","Delayed")</f>
        <v>Delayed</v>
      </c>
      <c r="T522" s="55" t="n">
        <f aca="false">IF(H522=0,0,ROUND(I522/H522*100,2))</f>
        <v>11.68</v>
      </c>
      <c r="U522" s="55" t="str">
        <f aca="false">TEXT(E522,"yyyy-mm")</f>
        <v>2022-05</v>
      </c>
    </row>
    <row r="523" customFormat="false" ht="15" hidden="false" customHeight="true" outlineLevel="0" collapsed="false">
      <c r="A523" s="56" t="s">
        <v>5998</v>
      </c>
      <c r="B523" s="56" t="s">
        <v>5999</v>
      </c>
      <c r="C523" s="56" t="s">
        <v>6000</v>
      </c>
      <c r="D523" s="56" t="s">
        <v>2683</v>
      </c>
      <c r="E523" s="56" t="s">
        <v>1003</v>
      </c>
      <c r="F523" s="56" t="s">
        <v>5962</v>
      </c>
      <c r="G523" s="56" t="s">
        <v>1445</v>
      </c>
      <c r="H523" s="56" t="n">
        <v>3200</v>
      </c>
      <c r="I523" s="56" t="n">
        <v>3200</v>
      </c>
      <c r="J523" s="56" t="n">
        <v>241.04</v>
      </c>
      <c r="K523" s="54" t="n">
        <f aca="false">ROUND(H523*J523,2)</f>
        <v>771328</v>
      </c>
      <c r="L523" s="56" t="s">
        <v>4061</v>
      </c>
      <c r="M523" s="56" t="s">
        <v>4081</v>
      </c>
      <c r="N523" s="54" t="n">
        <f aca="false">IFERROR(G523-E523,"")</f>
        <v>31</v>
      </c>
      <c r="O523" s="54" t="n">
        <f aca="false">IFERROR(G523-F523,"")</f>
        <v>5</v>
      </c>
      <c r="P523" s="56" t="s">
        <v>6001</v>
      </c>
      <c r="Q523" s="56" t="s">
        <v>4185</v>
      </c>
      <c r="R523" s="56" t="s">
        <v>4124</v>
      </c>
      <c r="S523" s="55" t="str">
        <f aca="false">IF(O523&lt;=0,"On Time","Delayed")</f>
        <v>Delayed</v>
      </c>
      <c r="T523" s="55" t="n">
        <f aca="false">IF(H523=0,0,ROUND(I523/H523*100,2))</f>
        <v>100</v>
      </c>
      <c r="U523" s="55" t="str">
        <f aca="false">TEXT(E523,"yyyy-mm")</f>
        <v>2022-08</v>
      </c>
    </row>
    <row r="524" customFormat="false" ht="15" hidden="false" customHeight="true" outlineLevel="0" collapsed="false">
      <c r="A524" s="52" t="s">
        <v>6002</v>
      </c>
      <c r="B524" s="52" t="s">
        <v>5072</v>
      </c>
      <c r="C524" s="52" t="s">
        <v>2862</v>
      </c>
      <c r="D524" s="52" t="s">
        <v>6003</v>
      </c>
      <c r="E524" s="52" t="s">
        <v>1690</v>
      </c>
      <c r="F524" s="52" t="s">
        <v>6004</v>
      </c>
      <c r="G524" s="52" t="s">
        <v>2109</v>
      </c>
      <c r="H524" s="52" t="n">
        <v>3748</v>
      </c>
      <c r="I524" s="52" t="n">
        <v>3239</v>
      </c>
      <c r="J524" s="52" t="n">
        <v>410.59</v>
      </c>
      <c r="K524" s="54" t="n">
        <f aca="false">ROUND(H524*J524,2)</f>
        <v>1538891.32</v>
      </c>
      <c r="L524" s="52" t="s">
        <v>4073</v>
      </c>
      <c r="M524" s="52" t="s">
        <v>4062</v>
      </c>
      <c r="N524" s="54" t="n">
        <f aca="false">IFERROR(G524-E524,"")</f>
        <v>33</v>
      </c>
      <c r="O524" s="54" t="n">
        <f aca="false">IFERROR(G524-F524,"")</f>
        <v>1</v>
      </c>
      <c r="P524" s="52" t="s">
        <v>6005</v>
      </c>
      <c r="Q524" s="52" t="s">
        <v>4104</v>
      </c>
      <c r="R524" s="52" t="s">
        <v>4070</v>
      </c>
      <c r="S524" s="55" t="str">
        <f aca="false">IF(O524&lt;=0,"On Time","Delayed")</f>
        <v>Delayed</v>
      </c>
      <c r="T524" s="55" t="n">
        <f aca="false">IF(H524=0,0,ROUND(I524/H524*100,2))</f>
        <v>86.42</v>
      </c>
      <c r="U524" s="55" t="str">
        <f aca="false">TEXT(E524,"yyyy-mm")</f>
        <v>2022-09</v>
      </c>
    </row>
    <row r="525" customFormat="false" ht="15" hidden="false" customHeight="true" outlineLevel="0" collapsed="false">
      <c r="A525" s="56" t="s">
        <v>6006</v>
      </c>
      <c r="B525" s="56" t="s">
        <v>6007</v>
      </c>
      <c r="C525" s="56" t="s">
        <v>1184</v>
      </c>
      <c r="D525" s="56" t="s">
        <v>6008</v>
      </c>
      <c r="E525" s="56" t="s">
        <v>4024</v>
      </c>
      <c r="F525" s="56" t="s">
        <v>1187</v>
      </c>
      <c r="G525" s="56" t="s">
        <v>1512</v>
      </c>
      <c r="H525" s="56" t="n">
        <v>3449</v>
      </c>
      <c r="I525" s="56" t="n">
        <v>3449</v>
      </c>
      <c r="J525" s="56" t="n">
        <v>327.38</v>
      </c>
      <c r="K525" s="54" t="n">
        <f aca="false">ROUND(H525*J525,2)</f>
        <v>1129133.62</v>
      </c>
      <c r="L525" s="56" t="s">
        <v>4084</v>
      </c>
      <c r="M525" s="56" t="s">
        <v>4078</v>
      </c>
      <c r="N525" s="54" t="n">
        <f aca="false">IFERROR(G525-E525,"")</f>
        <v>37</v>
      </c>
      <c r="O525" s="54" t="n">
        <f aca="false">IFERROR(G525-F525,"")</f>
        <v>15</v>
      </c>
      <c r="P525" s="56" t="s">
        <v>6009</v>
      </c>
      <c r="Q525" s="56" t="s">
        <v>4185</v>
      </c>
      <c r="R525" s="56" t="s">
        <v>4070</v>
      </c>
      <c r="S525" s="55" t="str">
        <f aca="false">IF(O525&lt;=0,"On Time","Delayed")</f>
        <v>Delayed</v>
      </c>
      <c r="T525" s="55" t="n">
        <f aca="false">IF(H525=0,0,ROUND(I525/H525*100,2))</f>
        <v>100</v>
      </c>
      <c r="U525" s="55" t="str">
        <f aca="false">TEXT(E525,"yyyy-mm")</f>
        <v>2023-05</v>
      </c>
    </row>
    <row r="526" customFormat="false" ht="15" hidden="false" customHeight="true" outlineLevel="0" collapsed="false">
      <c r="A526" s="52" t="s">
        <v>6010</v>
      </c>
      <c r="B526" s="52" t="s">
        <v>6011</v>
      </c>
      <c r="C526" s="52" t="s">
        <v>1227</v>
      </c>
      <c r="D526" s="52" t="s">
        <v>6012</v>
      </c>
      <c r="E526" s="52" t="s">
        <v>1420</v>
      </c>
      <c r="F526" s="52" t="s">
        <v>652</v>
      </c>
      <c r="G526" s="52" t="s">
        <v>984</v>
      </c>
      <c r="H526" s="52" t="n">
        <v>4528</v>
      </c>
      <c r="I526" s="52" t="n">
        <v>4528</v>
      </c>
      <c r="J526" s="52" t="n">
        <v>396.46</v>
      </c>
      <c r="K526" s="54" t="n">
        <f aca="false">ROUND(H526*J526,2)</f>
        <v>1795170.88</v>
      </c>
      <c r="L526" s="52" t="s">
        <v>4055</v>
      </c>
      <c r="M526" s="52" t="s">
        <v>4078</v>
      </c>
      <c r="N526" s="54" t="n">
        <f aca="false">IFERROR(G526-E526,"")</f>
        <v>24</v>
      </c>
      <c r="O526" s="54" t="n">
        <f aca="false">IFERROR(G526-F526,"")</f>
        <v>-1</v>
      </c>
      <c r="P526" s="52" t="s">
        <v>6013</v>
      </c>
      <c r="Q526" s="52" t="s">
        <v>4069</v>
      </c>
      <c r="R526" s="52" t="s">
        <v>4087</v>
      </c>
      <c r="S526" s="55" t="str">
        <f aca="false">IF(O526&lt;=0,"On Time","Delayed")</f>
        <v>On Time</v>
      </c>
      <c r="T526" s="55" t="n">
        <f aca="false">IF(H526=0,0,ROUND(I526/H526*100,2))</f>
        <v>100</v>
      </c>
      <c r="U526" s="55" t="str">
        <f aca="false">TEXT(E526,"yyyy-mm")</f>
        <v>2023-10</v>
      </c>
    </row>
    <row r="527" customFormat="false" ht="15" hidden="false" customHeight="true" outlineLevel="0" collapsed="false">
      <c r="A527" s="56" t="s">
        <v>6014</v>
      </c>
      <c r="B527" s="56" t="s">
        <v>6015</v>
      </c>
      <c r="C527" s="56" t="s">
        <v>3171</v>
      </c>
      <c r="D527" s="56" t="s">
        <v>3490</v>
      </c>
      <c r="E527" s="56" t="s">
        <v>2744</v>
      </c>
      <c r="F527" s="56" t="s">
        <v>2543</v>
      </c>
      <c r="G527" s="56" t="s">
        <v>1797</v>
      </c>
      <c r="H527" s="56" t="n">
        <v>4396</v>
      </c>
      <c r="I527" s="56" t="n">
        <v>4396</v>
      </c>
      <c r="J527" s="56" t="n">
        <v>278.77</v>
      </c>
      <c r="K527" s="54" t="n">
        <f aca="false">ROUND(H527*J527,2)</f>
        <v>1225472.92</v>
      </c>
      <c r="L527" s="56" t="s">
        <v>4084</v>
      </c>
      <c r="M527" s="56" t="s">
        <v>4078</v>
      </c>
      <c r="N527" s="54" t="n">
        <f aca="false">IFERROR(G527-E527,"")</f>
        <v>73</v>
      </c>
      <c r="O527" s="54" t="n">
        <f aca="false">IFERROR(G527-F527,"")</f>
        <v>13</v>
      </c>
      <c r="P527" s="56" t="s">
        <v>6016</v>
      </c>
      <c r="Q527" s="56" t="s">
        <v>4109</v>
      </c>
      <c r="R527" s="56" t="s">
        <v>4070</v>
      </c>
      <c r="S527" s="55" t="str">
        <f aca="false">IF(O527&lt;=0,"On Time","Delayed")</f>
        <v>Delayed</v>
      </c>
      <c r="T527" s="55" t="n">
        <f aca="false">IF(H527=0,0,ROUND(I527/H527*100,2))</f>
        <v>100</v>
      </c>
      <c r="U527" s="55" t="str">
        <f aca="false">TEXT(E527,"yyyy-mm")</f>
        <v>2022-11</v>
      </c>
    </row>
    <row r="528" customFormat="false" ht="15" hidden="false" customHeight="true" outlineLevel="0" collapsed="false">
      <c r="A528" s="52" t="s">
        <v>6017</v>
      </c>
      <c r="B528" s="52" t="s">
        <v>6018</v>
      </c>
      <c r="C528" s="52" t="s">
        <v>726</v>
      </c>
      <c r="D528" s="52" t="s">
        <v>6019</v>
      </c>
      <c r="E528" s="52" t="s">
        <v>5315</v>
      </c>
      <c r="F528" s="52" t="s">
        <v>5481</v>
      </c>
      <c r="G528" s="52" t="s">
        <v>2815</v>
      </c>
      <c r="H528" s="52" t="n">
        <v>898</v>
      </c>
      <c r="I528" s="52" t="n">
        <v>898</v>
      </c>
      <c r="J528" s="52" t="n">
        <v>58.17</v>
      </c>
      <c r="K528" s="54" t="n">
        <f aca="false">ROUND(H528*J528,2)</f>
        <v>52236.66</v>
      </c>
      <c r="L528" s="52" t="s">
        <v>4084</v>
      </c>
      <c r="M528" s="52" t="s">
        <v>4062</v>
      </c>
      <c r="N528" s="54" t="n">
        <f aca="false">IFERROR(G528-E528,"")</f>
        <v>32</v>
      </c>
      <c r="O528" s="54" t="n">
        <f aca="false">IFERROR(G528-F528,"")</f>
        <v>7</v>
      </c>
      <c r="P528" s="52" t="s">
        <v>6020</v>
      </c>
      <c r="Q528" s="52" t="s">
        <v>4093</v>
      </c>
      <c r="R528" s="52" t="s">
        <v>4124</v>
      </c>
      <c r="S528" s="55" t="str">
        <f aca="false">IF(O528&lt;=0,"On Time","Delayed")</f>
        <v>Delayed</v>
      </c>
      <c r="T528" s="55" t="n">
        <f aca="false">IF(H528=0,0,ROUND(I528/H528*100,2))</f>
        <v>100</v>
      </c>
      <c r="U528" s="55" t="str">
        <f aca="false">TEXT(E528,"yyyy-mm")</f>
        <v>2022-02</v>
      </c>
    </row>
    <row r="529" customFormat="false" ht="15" hidden="false" customHeight="true" outlineLevel="0" collapsed="false">
      <c r="A529" s="56" t="s">
        <v>6021</v>
      </c>
      <c r="B529" s="56" t="s">
        <v>4746</v>
      </c>
      <c r="C529" s="56" t="s">
        <v>4009</v>
      </c>
      <c r="D529" s="56" t="s">
        <v>5237</v>
      </c>
      <c r="E529" s="56" t="s">
        <v>2920</v>
      </c>
      <c r="F529" s="56" t="s">
        <v>5078</v>
      </c>
      <c r="G529" s="56" t="s">
        <v>2819</v>
      </c>
      <c r="H529" s="56" t="n">
        <v>1325</v>
      </c>
      <c r="I529" s="56" t="n">
        <v>1325</v>
      </c>
      <c r="J529" s="56" t="n">
        <v>60.91</v>
      </c>
      <c r="K529" s="54" t="n">
        <f aca="false">ROUND(H529*J529,2)</f>
        <v>80705.75</v>
      </c>
      <c r="L529" s="56" t="s">
        <v>4073</v>
      </c>
      <c r="M529" s="56" t="s">
        <v>4062</v>
      </c>
      <c r="N529" s="54" t="n">
        <f aca="false">IFERROR(G529-E529,"")</f>
        <v>59</v>
      </c>
      <c r="O529" s="54" t="n">
        <f aca="false">IFERROR(G529-F529,"")</f>
        <v>6</v>
      </c>
      <c r="P529" s="56" t="s">
        <v>6022</v>
      </c>
      <c r="Q529" s="56" t="s">
        <v>4169</v>
      </c>
      <c r="R529" s="56" t="s">
        <v>4124</v>
      </c>
      <c r="S529" s="55" t="str">
        <f aca="false">IF(O529&lt;=0,"On Time","Delayed")</f>
        <v>Delayed</v>
      </c>
      <c r="T529" s="55" t="n">
        <f aca="false">IF(H529=0,0,ROUND(I529/H529*100,2))</f>
        <v>100</v>
      </c>
      <c r="U529" s="55" t="str">
        <f aca="false">TEXT(E529,"yyyy-mm")</f>
        <v>2022-04</v>
      </c>
    </row>
    <row r="530" customFormat="false" ht="15" hidden="false" customHeight="true" outlineLevel="0" collapsed="false">
      <c r="A530" s="52" t="s">
        <v>6023</v>
      </c>
      <c r="B530" s="52" t="s">
        <v>6024</v>
      </c>
      <c r="C530" s="52" t="s">
        <v>2312</v>
      </c>
      <c r="D530" s="52" t="s">
        <v>2683</v>
      </c>
      <c r="E530" s="52" t="s">
        <v>1608</v>
      </c>
      <c r="F530" s="52" t="s">
        <v>2736</v>
      </c>
      <c r="G530" s="52" t="s">
        <v>2736</v>
      </c>
      <c r="H530" s="52" t="n">
        <v>1632</v>
      </c>
      <c r="I530" s="52" t="n">
        <v>1632</v>
      </c>
      <c r="J530" s="52" t="n">
        <v>470.64</v>
      </c>
      <c r="K530" s="54" t="n">
        <f aca="false">ROUND(H530*J530,2)</f>
        <v>768084.48</v>
      </c>
      <c r="L530" s="52" t="s">
        <v>4067</v>
      </c>
      <c r="M530" s="52" t="s">
        <v>4081</v>
      </c>
      <c r="N530" s="54" t="n">
        <f aca="false">IFERROR(G530-E530,"")</f>
        <v>42</v>
      </c>
      <c r="O530" s="54" t="n">
        <f aca="false">IFERROR(G530-F530,"")</f>
        <v>0</v>
      </c>
      <c r="P530" s="52" t="s">
        <v>6025</v>
      </c>
      <c r="Q530" s="52" t="s">
        <v>4098</v>
      </c>
      <c r="R530" s="52" t="s">
        <v>4124</v>
      </c>
      <c r="S530" s="55" t="str">
        <f aca="false">IF(O530&lt;=0,"On Time","Delayed")</f>
        <v>On Time</v>
      </c>
      <c r="T530" s="55" t="n">
        <f aca="false">IF(H530=0,0,ROUND(I530/H530*100,2))</f>
        <v>100</v>
      </c>
      <c r="U530" s="55" t="str">
        <f aca="false">TEXT(E530,"yyyy-mm")</f>
        <v>2024-11</v>
      </c>
    </row>
    <row r="531" customFormat="false" ht="15" hidden="false" customHeight="true" outlineLevel="0" collapsed="false">
      <c r="A531" s="56" t="s">
        <v>6026</v>
      </c>
      <c r="B531" s="56" t="s">
        <v>4195</v>
      </c>
      <c r="C531" s="56" t="s">
        <v>6027</v>
      </c>
      <c r="D531" s="56" t="s">
        <v>6028</v>
      </c>
      <c r="E531" s="56" t="s">
        <v>2790</v>
      </c>
      <c r="F531" s="56" t="s">
        <v>1778</v>
      </c>
      <c r="G531" s="56" t="s">
        <v>677</v>
      </c>
      <c r="H531" s="56" t="n">
        <v>4707</v>
      </c>
      <c r="I531" s="56" t="n">
        <v>4707</v>
      </c>
      <c r="J531" s="56" t="n">
        <v>575.46</v>
      </c>
      <c r="K531" s="54" t="n">
        <f aca="false">ROUND(H531*J531,2)</f>
        <v>2708690.22</v>
      </c>
      <c r="L531" s="56" t="s">
        <v>4073</v>
      </c>
      <c r="M531" s="56" t="s">
        <v>4062</v>
      </c>
      <c r="N531" s="54" t="n">
        <f aca="false">IFERROR(G531-E531,"")</f>
        <v>45</v>
      </c>
      <c r="O531" s="54" t="n">
        <f aca="false">IFERROR(G531-F531,"")</f>
        <v>2</v>
      </c>
      <c r="P531" s="56" t="s">
        <v>6029</v>
      </c>
      <c r="Q531" s="56" t="s">
        <v>4185</v>
      </c>
      <c r="R531" s="56" t="s">
        <v>100</v>
      </c>
      <c r="S531" s="55" t="str">
        <f aca="false">IF(O531&lt;=0,"On Time","Delayed")</f>
        <v>Delayed</v>
      </c>
      <c r="T531" s="55" t="n">
        <f aca="false">IF(H531=0,0,ROUND(I531/H531*100,2))</f>
        <v>100</v>
      </c>
      <c r="U531" s="55" t="str">
        <f aca="false">TEXT(E531,"yyyy-mm")</f>
        <v>2024-08</v>
      </c>
    </row>
    <row r="532" customFormat="false" ht="15" hidden="false" customHeight="true" outlineLevel="0" collapsed="false">
      <c r="A532" s="52" t="s">
        <v>6030</v>
      </c>
      <c r="B532" s="52" t="s">
        <v>4578</v>
      </c>
      <c r="C532" s="52" t="s">
        <v>1298</v>
      </c>
      <c r="D532" s="52" t="s">
        <v>3391</v>
      </c>
      <c r="E532" s="52" t="s">
        <v>3029</v>
      </c>
      <c r="F532" s="52" t="s">
        <v>2808</v>
      </c>
      <c r="G532" s="52" t="s">
        <v>1709</v>
      </c>
      <c r="H532" s="52" t="n">
        <v>2315</v>
      </c>
      <c r="I532" s="52" t="n">
        <v>2315</v>
      </c>
      <c r="J532" s="52" t="n">
        <v>35.33</v>
      </c>
      <c r="K532" s="54" t="n">
        <f aca="false">ROUND(H532*J532,2)</f>
        <v>81788.95</v>
      </c>
      <c r="L532" s="52" t="s">
        <v>4073</v>
      </c>
      <c r="M532" s="52" t="s">
        <v>332</v>
      </c>
      <c r="N532" s="54" t="n">
        <f aca="false">IFERROR(G532-E532,"")</f>
        <v>41</v>
      </c>
      <c r="O532" s="54" t="n">
        <f aca="false">IFERROR(G532-F532,"")</f>
        <v>2</v>
      </c>
      <c r="P532" s="52" t="s">
        <v>6031</v>
      </c>
      <c r="Q532" s="52" t="s">
        <v>4069</v>
      </c>
      <c r="R532" s="52" t="s">
        <v>4070</v>
      </c>
      <c r="S532" s="55" t="str">
        <f aca="false">IF(O532&lt;=0,"On Time","Delayed")</f>
        <v>Delayed</v>
      </c>
      <c r="T532" s="55" t="n">
        <f aca="false">IF(H532=0,0,ROUND(I532/H532*100,2))</f>
        <v>100</v>
      </c>
      <c r="U532" s="55" t="str">
        <f aca="false">TEXT(E532,"yyyy-mm")</f>
        <v>2022-04</v>
      </c>
    </row>
    <row r="533" customFormat="false" ht="15" hidden="false" customHeight="true" outlineLevel="0" collapsed="false">
      <c r="A533" s="56" t="s">
        <v>6032</v>
      </c>
      <c r="B533" s="56" t="s">
        <v>6033</v>
      </c>
      <c r="C533" s="56" t="s">
        <v>2385</v>
      </c>
      <c r="D533" s="56" t="s">
        <v>6034</v>
      </c>
      <c r="E533" s="56" t="s">
        <v>1598</v>
      </c>
      <c r="F533" s="56" t="s">
        <v>1626</v>
      </c>
      <c r="G533" s="56" t="s">
        <v>1567</v>
      </c>
      <c r="H533" s="56" t="n">
        <v>281</v>
      </c>
      <c r="I533" s="56" t="n">
        <v>281</v>
      </c>
      <c r="J533" s="56" t="n">
        <v>301.02</v>
      </c>
      <c r="K533" s="54" t="n">
        <f aca="false">ROUND(H533*J533,2)</f>
        <v>84586.62</v>
      </c>
      <c r="L533" s="56" t="s">
        <v>4061</v>
      </c>
      <c r="M533" s="56" t="s">
        <v>4062</v>
      </c>
      <c r="N533" s="54" t="n">
        <f aca="false">IFERROR(G533-E533,"")</f>
        <v>2</v>
      </c>
      <c r="O533" s="54" t="n">
        <f aca="false">IFERROR(G533-F533,"")</f>
        <v>-2</v>
      </c>
      <c r="P533" s="56" t="s">
        <v>6035</v>
      </c>
      <c r="Q533" s="56" t="s">
        <v>4080</v>
      </c>
      <c r="R533" s="56" t="s">
        <v>4124</v>
      </c>
      <c r="S533" s="55" t="str">
        <f aca="false">IF(O533&lt;=0,"On Time","Delayed")</f>
        <v>On Time</v>
      </c>
      <c r="T533" s="55" t="n">
        <f aca="false">IF(H533=0,0,ROUND(I533/H533*100,2))</f>
        <v>100</v>
      </c>
      <c r="U533" s="55" t="str">
        <f aca="false">TEXT(E533,"yyyy-mm")</f>
        <v>2023-01</v>
      </c>
    </row>
    <row r="534" customFormat="false" ht="15" hidden="false" customHeight="true" outlineLevel="0" collapsed="false">
      <c r="A534" s="52" t="s">
        <v>6036</v>
      </c>
      <c r="B534" s="52" t="s">
        <v>4365</v>
      </c>
      <c r="C534" s="52" t="s">
        <v>2074</v>
      </c>
      <c r="D534" s="52" t="s">
        <v>1383</v>
      </c>
      <c r="E534" s="52" t="s">
        <v>632</v>
      </c>
      <c r="F534" s="52" t="s">
        <v>3871</v>
      </c>
      <c r="G534" s="52" t="s">
        <v>947</v>
      </c>
      <c r="H534" s="52" t="n">
        <v>758</v>
      </c>
      <c r="I534" s="52" t="n">
        <v>758</v>
      </c>
      <c r="J534" s="52" t="n">
        <v>303.67</v>
      </c>
      <c r="K534" s="54" t="n">
        <f aca="false">ROUND(H534*J534,2)</f>
        <v>230181.86</v>
      </c>
      <c r="L534" s="52" t="s">
        <v>4055</v>
      </c>
      <c r="M534" s="52" t="s">
        <v>4081</v>
      </c>
      <c r="N534" s="54" t="n">
        <f aca="false">IFERROR(G534-E534,"")</f>
        <v>58</v>
      </c>
      <c r="O534" s="54" t="n">
        <f aca="false">IFERROR(G534-F534,"")</f>
        <v>7</v>
      </c>
      <c r="P534" s="52" t="s">
        <v>6037</v>
      </c>
      <c r="Q534" s="52" t="s">
        <v>4104</v>
      </c>
      <c r="R534" s="52" t="s">
        <v>4087</v>
      </c>
      <c r="S534" s="55" t="str">
        <f aca="false">IF(O534&lt;=0,"On Time","Delayed")</f>
        <v>Delayed</v>
      </c>
      <c r="T534" s="55" t="n">
        <f aca="false">IF(H534=0,0,ROUND(I534/H534*100,2))</f>
        <v>100</v>
      </c>
      <c r="U534" s="55" t="str">
        <f aca="false">TEXT(E534,"yyyy-mm")</f>
        <v>2023-03</v>
      </c>
    </row>
    <row r="535" customFormat="false" ht="15" hidden="false" customHeight="true" outlineLevel="0" collapsed="false">
      <c r="A535" s="56" t="s">
        <v>6038</v>
      </c>
      <c r="B535" s="56" t="s">
        <v>6039</v>
      </c>
      <c r="C535" s="56" t="s">
        <v>3605</v>
      </c>
      <c r="D535" s="56" t="s">
        <v>1661</v>
      </c>
      <c r="E535" s="56" t="s">
        <v>1527</v>
      </c>
      <c r="F535" s="56" t="s">
        <v>2501</v>
      </c>
      <c r="G535" s="56" t="s">
        <v>2225</v>
      </c>
      <c r="H535" s="56" t="n">
        <v>2916</v>
      </c>
      <c r="I535" s="56" t="n">
        <v>2916</v>
      </c>
      <c r="J535" s="56" t="n">
        <v>543.74</v>
      </c>
      <c r="K535" s="54" t="n">
        <f aca="false">ROUND(H535*J535,2)</f>
        <v>1585545.84</v>
      </c>
      <c r="L535" s="56" t="s">
        <v>4073</v>
      </c>
      <c r="M535" s="56" t="s">
        <v>4062</v>
      </c>
      <c r="N535" s="54" t="n">
        <f aca="false">IFERROR(G535-E535,"")</f>
        <v>68</v>
      </c>
      <c r="O535" s="54" t="n">
        <f aca="false">IFERROR(G535-F535,"")</f>
        <v>10</v>
      </c>
      <c r="P535" s="56" t="s">
        <v>6040</v>
      </c>
      <c r="Q535" s="56" t="s">
        <v>4164</v>
      </c>
      <c r="R535" s="56" t="s">
        <v>4070</v>
      </c>
      <c r="S535" s="55" t="str">
        <f aca="false">IF(O535&lt;=0,"On Time","Delayed")</f>
        <v>Delayed</v>
      </c>
      <c r="T535" s="55" t="n">
        <f aca="false">IF(H535=0,0,ROUND(I535/H535*100,2))</f>
        <v>100</v>
      </c>
      <c r="U535" s="55" t="str">
        <f aca="false">TEXT(E535,"yyyy-mm")</f>
        <v>2024-02</v>
      </c>
    </row>
    <row r="536" customFormat="false" ht="15" hidden="false" customHeight="true" outlineLevel="0" collapsed="false">
      <c r="A536" s="52" t="s">
        <v>6041</v>
      </c>
      <c r="B536" s="52" t="s">
        <v>6042</v>
      </c>
      <c r="C536" s="52" t="s">
        <v>3459</v>
      </c>
      <c r="D536" s="52" t="s">
        <v>3408</v>
      </c>
      <c r="E536" s="52" t="s">
        <v>2022</v>
      </c>
      <c r="F536" s="52" t="s">
        <v>3922</v>
      </c>
      <c r="G536" s="52" t="s">
        <v>3446</v>
      </c>
      <c r="H536" s="52" t="n">
        <v>208</v>
      </c>
      <c r="I536" s="52" t="n">
        <v>136</v>
      </c>
      <c r="J536" s="52" t="n">
        <v>419.79</v>
      </c>
      <c r="K536" s="54" t="n">
        <f aca="false">ROUND(H536*J536,2)</f>
        <v>87316.32</v>
      </c>
      <c r="L536" s="52" t="s">
        <v>4067</v>
      </c>
      <c r="M536" s="52" t="s">
        <v>4078</v>
      </c>
      <c r="N536" s="54" t="n">
        <f aca="false">IFERROR(G536-E536,"")</f>
        <v>14</v>
      </c>
      <c r="O536" s="54" t="n">
        <f aca="false">IFERROR(G536-F536,"")</f>
        <v>3</v>
      </c>
      <c r="P536" s="52" t="s">
        <v>6043</v>
      </c>
      <c r="Q536" s="52" t="s">
        <v>4226</v>
      </c>
      <c r="R536" s="52" t="s">
        <v>4070</v>
      </c>
      <c r="S536" s="55" t="str">
        <f aca="false">IF(O536&lt;=0,"On Time","Delayed")</f>
        <v>Delayed</v>
      </c>
      <c r="T536" s="55" t="n">
        <f aca="false">IF(H536=0,0,ROUND(I536/H536*100,2))</f>
        <v>65.38</v>
      </c>
      <c r="U536" s="55" t="str">
        <f aca="false">TEXT(E536,"yyyy-mm")</f>
        <v>2022-08</v>
      </c>
    </row>
    <row r="537" customFormat="false" ht="15" hidden="false" customHeight="true" outlineLevel="0" collapsed="false">
      <c r="A537" s="56" t="s">
        <v>6044</v>
      </c>
      <c r="B537" s="56" t="s">
        <v>5853</v>
      </c>
      <c r="C537" s="56" t="s">
        <v>4563</v>
      </c>
      <c r="D537" s="56" t="s">
        <v>6045</v>
      </c>
      <c r="E537" s="56" t="s">
        <v>4137</v>
      </c>
      <c r="F537" s="56" t="s">
        <v>2071</v>
      </c>
      <c r="G537" s="56" t="s">
        <v>4918</v>
      </c>
      <c r="H537" s="56" t="n">
        <v>2438</v>
      </c>
      <c r="I537" s="56" t="n">
        <v>2438</v>
      </c>
      <c r="J537" s="56" t="n">
        <v>410.25</v>
      </c>
      <c r="K537" s="54" t="n">
        <f aca="false">ROUND(H537*J537,2)</f>
        <v>1000189.5</v>
      </c>
      <c r="L537" s="56" t="s">
        <v>4061</v>
      </c>
      <c r="M537" s="56" t="s">
        <v>332</v>
      </c>
      <c r="N537" s="54" t="n">
        <f aca="false">IFERROR(G537-E537,"")</f>
        <v>19</v>
      </c>
      <c r="O537" s="54" t="n">
        <f aca="false">IFERROR(G537-F537,"")</f>
        <v>8</v>
      </c>
      <c r="P537" s="56" t="s">
        <v>6046</v>
      </c>
      <c r="Q537" s="56" t="s">
        <v>4080</v>
      </c>
      <c r="R537" s="56" t="s">
        <v>4081</v>
      </c>
      <c r="S537" s="55" t="str">
        <f aca="false">IF(O537&lt;=0,"On Time","Delayed")</f>
        <v>Delayed</v>
      </c>
      <c r="T537" s="55" t="n">
        <f aca="false">IF(H537=0,0,ROUND(I537/H537*100,2))</f>
        <v>100</v>
      </c>
      <c r="U537" s="55" t="str">
        <f aca="false">TEXT(E537,"yyyy-mm")</f>
        <v>2022-01</v>
      </c>
    </row>
    <row r="538" customFormat="false" ht="15" hidden="false" customHeight="true" outlineLevel="0" collapsed="false">
      <c r="A538" s="52" t="s">
        <v>6047</v>
      </c>
      <c r="B538" s="52" t="s">
        <v>6048</v>
      </c>
      <c r="C538" s="52" t="s">
        <v>747</v>
      </c>
      <c r="D538" s="52" t="s">
        <v>512</v>
      </c>
      <c r="E538" s="52" t="s">
        <v>441</v>
      </c>
      <c r="F538" s="52" t="s">
        <v>3912</v>
      </c>
      <c r="G538" s="52" t="s">
        <v>2301</v>
      </c>
      <c r="H538" s="52" t="n">
        <v>2625</v>
      </c>
      <c r="I538" s="52" t="n">
        <v>2625</v>
      </c>
      <c r="J538" s="52" t="n">
        <v>470.85</v>
      </c>
      <c r="K538" s="54" t="n">
        <f aca="false">ROUND(H538*J538,2)</f>
        <v>1235981.25</v>
      </c>
      <c r="L538" s="52" t="s">
        <v>4084</v>
      </c>
      <c r="M538" s="52" t="s">
        <v>4078</v>
      </c>
      <c r="N538" s="54" t="n">
        <f aca="false">IFERROR(G538-E538,"")</f>
        <v>50</v>
      </c>
      <c r="O538" s="54" t="n">
        <f aca="false">IFERROR(G538-F538,"")</f>
        <v>8</v>
      </c>
      <c r="P538" s="52" t="s">
        <v>6049</v>
      </c>
      <c r="Q538" s="52" t="s">
        <v>4226</v>
      </c>
      <c r="R538" s="52" t="s">
        <v>4070</v>
      </c>
      <c r="S538" s="55" t="str">
        <f aca="false">IF(O538&lt;=0,"On Time","Delayed")</f>
        <v>Delayed</v>
      </c>
      <c r="T538" s="55" t="n">
        <f aca="false">IF(H538=0,0,ROUND(I538/H538*100,2))</f>
        <v>100</v>
      </c>
      <c r="U538" s="55" t="str">
        <f aca="false">TEXT(E538,"yyyy-mm")</f>
        <v>2022-04</v>
      </c>
    </row>
    <row r="539" customFormat="false" ht="15" hidden="false" customHeight="true" outlineLevel="0" collapsed="false">
      <c r="A539" s="56" t="s">
        <v>6050</v>
      </c>
      <c r="B539" s="56" t="s">
        <v>6051</v>
      </c>
      <c r="C539" s="56" t="s">
        <v>1457</v>
      </c>
      <c r="D539" s="56" t="s">
        <v>5012</v>
      </c>
      <c r="E539" s="56" t="s">
        <v>6052</v>
      </c>
      <c r="F539" s="56" t="s">
        <v>1830</v>
      </c>
      <c r="G539" s="56" t="s">
        <v>2524</v>
      </c>
      <c r="H539" s="56" t="n">
        <v>4025</v>
      </c>
      <c r="I539" s="56" t="n">
        <v>4025</v>
      </c>
      <c r="J539" s="56" t="n">
        <v>280.27</v>
      </c>
      <c r="K539" s="54" t="n">
        <f aca="false">ROUND(H539*J539,2)</f>
        <v>1128086.75</v>
      </c>
      <c r="L539" s="56" t="s">
        <v>4055</v>
      </c>
      <c r="M539" s="56" t="s">
        <v>4062</v>
      </c>
      <c r="N539" s="54" t="n">
        <f aca="false">IFERROR(G539-E539,"")</f>
        <v>58</v>
      </c>
      <c r="O539" s="54" t="n">
        <f aca="false">IFERROR(G539-F539,"")</f>
        <v>-2</v>
      </c>
      <c r="P539" s="56" t="s">
        <v>6053</v>
      </c>
      <c r="Q539" s="56" t="s">
        <v>4080</v>
      </c>
      <c r="R539" s="56" t="s">
        <v>4081</v>
      </c>
      <c r="S539" s="55" t="str">
        <f aca="false">IF(O539&lt;=0,"On Time","Delayed")</f>
        <v>On Time</v>
      </c>
      <c r="T539" s="55" t="n">
        <f aca="false">IF(H539=0,0,ROUND(I539/H539*100,2))</f>
        <v>100</v>
      </c>
      <c r="U539" s="55" t="str">
        <f aca="false">TEXT(E539,"yyyy-mm")</f>
        <v>2023-05</v>
      </c>
    </row>
    <row r="540" customFormat="false" ht="15" hidden="false" customHeight="true" outlineLevel="0" collapsed="false">
      <c r="A540" s="52" t="s">
        <v>6054</v>
      </c>
      <c r="B540" s="52" t="s">
        <v>6055</v>
      </c>
      <c r="C540" s="52" t="s">
        <v>4484</v>
      </c>
      <c r="D540" s="52" t="s">
        <v>2360</v>
      </c>
      <c r="E540" s="52" t="s">
        <v>5196</v>
      </c>
      <c r="F540" s="52" t="s">
        <v>1397</v>
      </c>
      <c r="G540" s="52" t="s">
        <v>2903</v>
      </c>
      <c r="H540" s="52" t="n">
        <v>4495</v>
      </c>
      <c r="I540" s="52" t="n">
        <v>4495</v>
      </c>
      <c r="J540" s="52" t="n">
        <v>567.39</v>
      </c>
      <c r="K540" s="54" t="n">
        <f aca="false">ROUND(H540*J540,2)</f>
        <v>2550418.05</v>
      </c>
      <c r="L540" s="52" t="s">
        <v>4084</v>
      </c>
      <c r="M540" s="52" t="s">
        <v>4078</v>
      </c>
      <c r="N540" s="54" t="n">
        <f aca="false">IFERROR(G540-E540,"")</f>
        <v>55</v>
      </c>
      <c r="O540" s="54" t="n">
        <f aca="false">IFERROR(G540-F540,"")</f>
        <v>-2</v>
      </c>
      <c r="P540" s="52" t="s">
        <v>6056</v>
      </c>
      <c r="Q540" s="52" t="s">
        <v>4064</v>
      </c>
      <c r="R540" s="52" t="s">
        <v>100</v>
      </c>
      <c r="S540" s="55" t="str">
        <f aca="false">IF(O540&lt;=0,"On Time","Delayed")</f>
        <v>On Time</v>
      </c>
      <c r="T540" s="55" t="n">
        <f aca="false">IF(H540=0,0,ROUND(I540/H540*100,2))</f>
        <v>100</v>
      </c>
      <c r="U540" s="55" t="str">
        <f aca="false">TEXT(E540,"yyyy-mm")</f>
        <v>2022-07</v>
      </c>
    </row>
    <row r="541" customFormat="false" ht="15" hidden="false" customHeight="true" outlineLevel="0" collapsed="false">
      <c r="A541" s="56" t="s">
        <v>6057</v>
      </c>
      <c r="B541" s="56" t="s">
        <v>6058</v>
      </c>
      <c r="C541" s="56" t="s">
        <v>1062</v>
      </c>
      <c r="D541" s="56" t="s">
        <v>1876</v>
      </c>
      <c r="E541" s="56" t="s">
        <v>2493</v>
      </c>
      <c r="F541" s="56" t="s">
        <v>4301</v>
      </c>
      <c r="G541" s="56" t="s">
        <v>1638</v>
      </c>
      <c r="H541" s="56" t="n">
        <v>2618</v>
      </c>
      <c r="I541" s="56" t="n">
        <v>2618</v>
      </c>
      <c r="J541" s="56" t="n">
        <v>408.16</v>
      </c>
      <c r="K541" s="54" t="n">
        <f aca="false">ROUND(H541*J541,2)</f>
        <v>1068562.88</v>
      </c>
      <c r="L541" s="56" t="s">
        <v>4061</v>
      </c>
      <c r="M541" s="56" t="s">
        <v>4078</v>
      </c>
      <c r="N541" s="54" t="n">
        <f aca="false">IFERROR(G541-E541,"")</f>
        <v>8</v>
      </c>
      <c r="O541" s="54" t="n">
        <f aca="false">IFERROR(G541-F541,"")</f>
        <v>5</v>
      </c>
      <c r="P541" s="56" t="s">
        <v>6059</v>
      </c>
      <c r="Q541" s="56" t="s">
        <v>4169</v>
      </c>
      <c r="R541" s="56" t="s">
        <v>4081</v>
      </c>
      <c r="S541" s="55" t="str">
        <f aca="false">IF(O541&lt;=0,"On Time","Delayed")</f>
        <v>Delayed</v>
      </c>
      <c r="T541" s="55" t="n">
        <f aca="false">IF(H541=0,0,ROUND(I541/H541*100,2))</f>
        <v>100</v>
      </c>
      <c r="U541" s="55" t="str">
        <f aca="false">TEXT(E541,"yyyy-mm")</f>
        <v>2024-10</v>
      </c>
    </row>
    <row r="542" customFormat="false" ht="15" hidden="false" customHeight="true" outlineLevel="0" collapsed="false">
      <c r="A542" s="52" t="s">
        <v>6060</v>
      </c>
      <c r="B542" s="52" t="s">
        <v>6061</v>
      </c>
      <c r="C542" s="52" t="s">
        <v>950</v>
      </c>
      <c r="D542" s="52" t="s">
        <v>6062</v>
      </c>
      <c r="E542" s="52" t="s">
        <v>338</v>
      </c>
      <c r="F542" s="52" t="s">
        <v>585</v>
      </c>
      <c r="G542" s="52" t="s">
        <v>3074</v>
      </c>
      <c r="H542" s="52" t="n">
        <v>226</v>
      </c>
      <c r="I542" s="52" t="n">
        <v>226</v>
      </c>
      <c r="J542" s="52" t="n">
        <v>522.09</v>
      </c>
      <c r="K542" s="54" t="n">
        <f aca="false">ROUND(H542*J542,2)</f>
        <v>117992.34</v>
      </c>
      <c r="L542" s="52" t="s">
        <v>4084</v>
      </c>
      <c r="M542" s="52" t="s">
        <v>4081</v>
      </c>
      <c r="N542" s="54" t="n">
        <f aca="false">IFERROR(G542-E542,"")</f>
        <v>67</v>
      </c>
      <c r="O542" s="54" t="n">
        <f aca="false">IFERROR(G542-F542,"")</f>
        <v>8</v>
      </c>
      <c r="P542" s="52" t="s">
        <v>6063</v>
      </c>
      <c r="Q542" s="52" t="s">
        <v>4169</v>
      </c>
      <c r="R542" s="52" t="s">
        <v>4070</v>
      </c>
      <c r="S542" s="55" t="str">
        <f aca="false">IF(O542&lt;=0,"On Time","Delayed")</f>
        <v>Delayed</v>
      </c>
      <c r="T542" s="55" t="n">
        <f aca="false">IF(H542=0,0,ROUND(I542/H542*100,2))</f>
        <v>100</v>
      </c>
      <c r="U542" s="55" t="str">
        <f aca="false">TEXT(E542,"yyyy-mm")</f>
        <v>2024-09</v>
      </c>
    </row>
    <row r="543" customFormat="false" ht="15" hidden="false" customHeight="true" outlineLevel="0" collapsed="false">
      <c r="A543" s="56" t="s">
        <v>6064</v>
      </c>
      <c r="B543" s="56" t="s">
        <v>6065</v>
      </c>
      <c r="C543" s="56" t="s">
        <v>1085</v>
      </c>
      <c r="D543" s="56" t="s">
        <v>6066</v>
      </c>
      <c r="E543" s="56" t="s">
        <v>1741</v>
      </c>
      <c r="F543" s="56" t="s">
        <v>1350</v>
      </c>
      <c r="G543" s="56" t="s">
        <v>1621</v>
      </c>
      <c r="H543" s="56" t="n">
        <v>4033</v>
      </c>
      <c r="I543" s="56" t="n">
        <v>4033</v>
      </c>
      <c r="J543" s="56" t="n">
        <v>574.95</v>
      </c>
      <c r="K543" s="54" t="n">
        <f aca="false">ROUND(H543*J543,2)</f>
        <v>2318773.35</v>
      </c>
      <c r="L543" s="56" t="s">
        <v>4073</v>
      </c>
      <c r="M543" s="56" t="s">
        <v>332</v>
      </c>
      <c r="N543" s="54" t="n">
        <f aca="false">IFERROR(G543-E543,"")</f>
        <v>57</v>
      </c>
      <c r="O543" s="54" t="n">
        <f aca="false">IFERROR(G543-F543,"")</f>
        <v>8</v>
      </c>
      <c r="P543" s="56" t="s">
        <v>6067</v>
      </c>
      <c r="Q543" s="56" t="s">
        <v>4185</v>
      </c>
      <c r="R543" s="56" t="s">
        <v>4087</v>
      </c>
      <c r="S543" s="55" t="str">
        <f aca="false">IF(O543&lt;=0,"On Time","Delayed")</f>
        <v>Delayed</v>
      </c>
      <c r="T543" s="55" t="n">
        <f aca="false">IF(H543=0,0,ROUND(I543/H543*100,2))</f>
        <v>100</v>
      </c>
      <c r="U543" s="55" t="str">
        <f aca="false">TEXT(E543,"yyyy-mm")</f>
        <v>2024-01</v>
      </c>
    </row>
    <row r="544" customFormat="false" ht="15" hidden="false" customHeight="true" outlineLevel="0" collapsed="false">
      <c r="A544" s="52" t="s">
        <v>6068</v>
      </c>
      <c r="B544" s="52" t="s">
        <v>6069</v>
      </c>
      <c r="C544" s="52" t="s">
        <v>3509</v>
      </c>
      <c r="D544" s="52" t="s">
        <v>3991</v>
      </c>
      <c r="E544" s="52" t="s">
        <v>626</v>
      </c>
      <c r="F544" s="52" t="s">
        <v>3893</v>
      </c>
      <c r="G544" s="52" t="s">
        <v>3188</v>
      </c>
      <c r="H544" s="52" t="n">
        <v>3247</v>
      </c>
      <c r="I544" s="52" t="n">
        <v>3247</v>
      </c>
      <c r="J544" s="52" t="n">
        <v>222.45</v>
      </c>
      <c r="K544" s="54" t="n">
        <f aca="false">ROUND(H544*J544,2)</f>
        <v>722295.15</v>
      </c>
      <c r="L544" s="52" t="s">
        <v>4084</v>
      </c>
      <c r="M544" s="52" t="s">
        <v>4081</v>
      </c>
      <c r="N544" s="54" t="n">
        <f aca="false">IFERROR(G544-E544,"")</f>
        <v>60</v>
      </c>
      <c r="O544" s="54" t="n">
        <f aca="false">IFERROR(G544-F544,"")</f>
        <v>9</v>
      </c>
      <c r="P544" s="52" t="s">
        <v>6070</v>
      </c>
      <c r="Q544" s="52" t="s">
        <v>4169</v>
      </c>
      <c r="R544" s="52" t="s">
        <v>100</v>
      </c>
      <c r="S544" s="55" t="str">
        <f aca="false">IF(O544&lt;=0,"On Time","Delayed")</f>
        <v>Delayed</v>
      </c>
      <c r="T544" s="55" t="n">
        <f aca="false">IF(H544=0,0,ROUND(I544/H544*100,2))</f>
        <v>100</v>
      </c>
      <c r="U544" s="55" t="str">
        <f aca="false">TEXT(E544,"yyyy-mm")</f>
        <v>2024-05</v>
      </c>
    </row>
    <row r="545" customFormat="false" ht="15" hidden="false" customHeight="true" outlineLevel="0" collapsed="false">
      <c r="A545" s="56" t="s">
        <v>6071</v>
      </c>
      <c r="B545" s="56" t="s">
        <v>6072</v>
      </c>
      <c r="C545" s="56" t="s">
        <v>2504</v>
      </c>
      <c r="D545" s="56" t="s">
        <v>3666</v>
      </c>
      <c r="E545" s="56" t="s">
        <v>1492</v>
      </c>
      <c r="F545" s="56" t="s">
        <v>2094</v>
      </c>
      <c r="G545" s="56" t="s">
        <v>5961</v>
      </c>
      <c r="H545" s="56" t="n">
        <v>2638</v>
      </c>
      <c r="I545" s="56" t="n">
        <v>2638</v>
      </c>
      <c r="J545" s="56" t="n">
        <v>310.99</v>
      </c>
      <c r="K545" s="54" t="n">
        <f aca="false">ROUND(H545*J545,2)</f>
        <v>820391.62</v>
      </c>
      <c r="L545" s="56" t="s">
        <v>4067</v>
      </c>
      <c r="M545" s="56" t="s">
        <v>4062</v>
      </c>
      <c r="N545" s="54" t="n">
        <f aca="false">IFERROR(G545-E545,"")</f>
        <v>15</v>
      </c>
      <c r="O545" s="54" t="n">
        <f aca="false">IFERROR(G545-F545,"")</f>
        <v>-2</v>
      </c>
      <c r="P545" s="56" t="s">
        <v>6073</v>
      </c>
      <c r="Q545" s="56" t="s">
        <v>4064</v>
      </c>
      <c r="R545" s="56" t="s">
        <v>100</v>
      </c>
      <c r="S545" s="55" t="str">
        <f aca="false">IF(O545&lt;=0,"On Time","Delayed")</f>
        <v>On Time</v>
      </c>
      <c r="T545" s="55" t="n">
        <f aca="false">IF(H545=0,0,ROUND(I545/H545*100,2))</f>
        <v>100</v>
      </c>
      <c r="U545" s="55" t="str">
        <f aca="false">TEXT(E545,"yyyy-mm")</f>
        <v>2022-08</v>
      </c>
    </row>
    <row r="546" customFormat="false" ht="15" hidden="false" customHeight="true" outlineLevel="0" collapsed="false">
      <c r="A546" s="52" t="s">
        <v>6074</v>
      </c>
      <c r="B546" s="52" t="s">
        <v>6075</v>
      </c>
      <c r="C546" s="52" t="s">
        <v>845</v>
      </c>
      <c r="D546" s="52" t="s">
        <v>865</v>
      </c>
      <c r="E546" s="52" t="s">
        <v>2836</v>
      </c>
      <c r="F546" s="52" t="s">
        <v>1937</v>
      </c>
      <c r="G546" s="52" t="s">
        <v>5772</v>
      </c>
      <c r="H546" s="52" t="n">
        <v>2271</v>
      </c>
      <c r="I546" s="52" t="n">
        <v>2271</v>
      </c>
      <c r="J546" s="52" t="n">
        <v>157.1</v>
      </c>
      <c r="K546" s="54" t="n">
        <f aca="false">ROUND(H546*J546,2)</f>
        <v>356774.1</v>
      </c>
      <c r="L546" s="52" t="s">
        <v>4067</v>
      </c>
      <c r="M546" s="52" t="s">
        <v>4081</v>
      </c>
      <c r="N546" s="54" t="n">
        <f aca="false">IFERROR(G546-E546,"")</f>
        <v>44</v>
      </c>
      <c r="O546" s="54" t="n">
        <f aca="false">IFERROR(G546-F546,"")</f>
        <v>13</v>
      </c>
      <c r="P546" s="52" t="s">
        <v>6076</v>
      </c>
      <c r="Q546" s="52" t="s">
        <v>4226</v>
      </c>
      <c r="R546" s="52" t="s">
        <v>4087</v>
      </c>
      <c r="S546" s="55" t="str">
        <f aca="false">IF(O546&lt;=0,"On Time","Delayed")</f>
        <v>Delayed</v>
      </c>
      <c r="T546" s="55" t="n">
        <f aca="false">IF(H546=0,0,ROUND(I546/H546*100,2))</f>
        <v>100</v>
      </c>
      <c r="U546" s="55" t="str">
        <f aca="false">TEXT(E546,"yyyy-mm")</f>
        <v>2023-08</v>
      </c>
    </row>
    <row r="547" customFormat="false" ht="15" hidden="false" customHeight="true" outlineLevel="0" collapsed="false">
      <c r="A547" s="56" t="s">
        <v>6077</v>
      </c>
      <c r="B547" s="56" t="s">
        <v>5646</v>
      </c>
      <c r="C547" s="56" t="s">
        <v>3344</v>
      </c>
      <c r="D547" s="56" t="s">
        <v>6078</v>
      </c>
      <c r="E547" s="56" t="s">
        <v>6079</v>
      </c>
      <c r="F547" s="56" t="s">
        <v>1420</v>
      </c>
      <c r="G547" s="56" t="s">
        <v>5200</v>
      </c>
      <c r="H547" s="56" t="n">
        <v>3828</v>
      </c>
      <c r="I547" s="56" t="n">
        <v>3401</v>
      </c>
      <c r="J547" s="56" t="n">
        <v>79.78</v>
      </c>
      <c r="K547" s="54" t="n">
        <f aca="false">ROUND(H547*J547,2)</f>
        <v>305397.84</v>
      </c>
      <c r="L547" s="56" t="s">
        <v>4084</v>
      </c>
      <c r="M547" s="56" t="s">
        <v>4078</v>
      </c>
      <c r="N547" s="54" t="n">
        <f aca="false">IFERROR(G547-E547,"")</f>
        <v>24</v>
      </c>
      <c r="O547" s="54" t="n">
        <f aca="false">IFERROR(G547-F547,"")</f>
        <v>-2</v>
      </c>
      <c r="P547" s="56" t="s">
        <v>6080</v>
      </c>
      <c r="Q547" s="56" t="s">
        <v>4093</v>
      </c>
      <c r="R547" s="56" t="s">
        <v>100</v>
      </c>
      <c r="S547" s="55" t="str">
        <f aca="false">IF(O547&lt;=0,"On Time","Delayed")</f>
        <v>On Time</v>
      </c>
      <c r="T547" s="55" t="n">
        <f aca="false">IF(H547=0,0,ROUND(I547/H547*100,2))</f>
        <v>88.85</v>
      </c>
      <c r="U547" s="55" t="str">
        <f aca="false">TEXT(E547,"yyyy-mm")</f>
        <v>2023-09</v>
      </c>
    </row>
    <row r="548" customFormat="false" ht="15" hidden="false" customHeight="true" outlineLevel="0" collapsed="false">
      <c r="A548" s="52" t="s">
        <v>6081</v>
      </c>
      <c r="B548" s="52" t="s">
        <v>6082</v>
      </c>
      <c r="C548" s="52" t="s">
        <v>2052</v>
      </c>
      <c r="D548" s="52" t="s">
        <v>1614</v>
      </c>
      <c r="E548" s="52" t="s">
        <v>2796</v>
      </c>
      <c r="F548" s="52" t="s">
        <v>3293</v>
      </c>
      <c r="G548" s="52" t="s">
        <v>6083</v>
      </c>
      <c r="H548" s="52" t="n">
        <v>430</v>
      </c>
      <c r="I548" s="52" t="n">
        <v>430</v>
      </c>
      <c r="J548" s="52" t="n">
        <v>546.61</v>
      </c>
      <c r="K548" s="54" t="n">
        <f aca="false">ROUND(H548*J548,2)</f>
        <v>235042.3</v>
      </c>
      <c r="L548" s="52" t="s">
        <v>4084</v>
      </c>
      <c r="M548" s="52" t="s">
        <v>4056</v>
      </c>
      <c r="N548" s="54" t="n">
        <f aca="false">IFERROR(G548-E548,"")</f>
        <v>56</v>
      </c>
      <c r="O548" s="54" t="n">
        <f aca="false">IFERROR(G548-F548,"")</f>
        <v>-1</v>
      </c>
      <c r="P548" s="52" t="s">
        <v>6084</v>
      </c>
      <c r="Q548" s="52" t="s">
        <v>4093</v>
      </c>
      <c r="R548" s="52" t="s">
        <v>4070</v>
      </c>
      <c r="S548" s="55" t="str">
        <f aca="false">IF(O548&lt;=0,"On Time","Delayed")</f>
        <v>On Time</v>
      </c>
      <c r="T548" s="55" t="n">
        <f aca="false">IF(H548=0,0,ROUND(I548/H548*100,2))</f>
        <v>100</v>
      </c>
      <c r="U548" s="55" t="str">
        <f aca="false">TEXT(E548,"yyyy-mm")</f>
        <v>2022-08</v>
      </c>
    </row>
    <row r="549" customFormat="false" ht="15" hidden="false" customHeight="true" outlineLevel="0" collapsed="false">
      <c r="A549" s="56" t="s">
        <v>6085</v>
      </c>
      <c r="B549" s="56" t="s">
        <v>4214</v>
      </c>
      <c r="C549" s="56" t="s">
        <v>5663</v>
      </c>
      <c r="D549" s="56" t="s">
        <v>1438</v>
      </c>
      <c r="E549" s="56" t="s">
        <v>1863</v>
      </c>
      <c r="F549" s="56" t="s">
        <v>4810</v>
      </c>
      <c r="G549" s="56" t="s">
        <v>1684</v>
      </c>
      <c r="H549" s="56" t="n">
        <v>3711</v>
      </c>
      <c r="I549" s="56" t="n">
        <v>3711</v>
      </c>
      <c r="J549" s="56" t="n">
        <v>224.74</v>
      </c>
      <c r="K549" s="54" t="n">
        <f aca="false">ROUND(H549*J549,2)</f>
        <v>834010.14</v>
      </c>
      <c r="L549" s="56" t="s">
        <v>4073</v>
      </c>
      <c r="M549" s="56" t="s">
        <v>4081</v>
      </c>
      <c r="N549" s="54" t="n">
        <f aca="false">IFERROR(G549-E549,"")</f>
        <v>38</v>
      </c>
      <c r="O549" s="54" t="n">
        <f aca="false">IFERROR(G549-F549,"")</f>
        <v>15</v>
      </c>
      <c r="P549" s="56" t="s">
        <v>6086</v>
      </c>
      <c r="Q549" s="56" t="s">
        <v>4242</v>
      </c>
      <c r="R549" s="56" t="s">
        <v>4081</v>
      </c>
      <c r="S549" s="55" t="str">
        <f aca="false">IF(O549&lt;=0,"On Time","Delayed")</f>
        <v>Delayed</v>
      </c>
      <c r="T549" s="55" t="n">
        <f aca="false">IF(H549=0,0,ROUND(I549/H549*100,2))</f>
        <v>100</v>
      </c>
      <c r="U549" s="55" t="str">
        <f aca="false">TEXT(E549,"yyyy-mm")</f>
        <v>2023-12</v>
      </c>
    </row>
    <row r="550" customFormat="false" ht="15" hidden="false" customHeight="true" outlineLevel="0" collapsed="false">
      <c r="A550" s="52" t="s">
        <v>6087</v>
      </c>
      <c r="B550" s="52" t="s">
        <v>6088</v>
      </c>
      <c r="C550" s="52" t="s">
        <v>747</v>
      </c>
      <c r="D550" s="52" t="s">
        <v>2509</v>
      </c>
      <c r="E550" s="52" t="s">
        <v>1736</v>
      </c>
      <c r="F550" s="52" t="s">
        <v>1916</v>
      </c>
      <c r="G550" s="52" t="s">
        <v>3782</v>
      </c>
      <c r="H550" s="52" t="n">
        <v>2116</v>
      </c>
      <c r="I550" s="52" t="n">
        <v>2116</v>
      </c>
      <c r="J550" s="52" t="n">
        <v>392.14</v>
      </c>
      <c r="K550" s="54" t="n">
        <f aca="false">ROUND(H550*J550,2)</f>
        <v>829768.24</v>
      </c>
      <c r="L550" s="52" t="s">
        <v>4084</v>
      </c>
      <c r="M550" s="52" t="s">
        <v>4056</v>
      </c>
      <c r="N550" s="54" t="n">
        <f aca="false">IFERROR(G550-E550,"")</f>
        <v>18</v>
      </c>
      <c r="O550" s="54" t="n">
        <f aca="false">IFERROR(G550-F550,"")</f>
        <v>11</v>
      </c>
      <c r="P550" s="52" t="s">
        <v>6089</v>
      </c>
      <c r="Q550" s="52" t="s">
        <v>4098</v>
      </c>
      <c r="R550" s="52" t="s">
        <v>4070</v>
      </c>
      <c r="S550" s="55" t="str">
        <f aca="false">IF(O550&lt;=0,"On Time","Delayed")</f>
        <v>Delayed</v>
      </c>
      <c r="T550" s="55" t="n">
        <f aca="false">IF(H550=0,0,ROUND(I550/H550*100,2))</f>
        <v>100</v>
      </c>
      <c r="U550" s="55" t="str">
        <f aca="false">TEXT(E550,"yyyy-mm")</f>
        <v>2023-08</v>
      </c>
    </row>
    <row r="551" customFormat="false" ht="15" hidden="false" customHeight="true" outlineLevel="0" collapsed="false">
      <c r="A551" s="56" t="s">
        <v>6090</v>
      </c>
      <c r="B551" s="56" t="s">
        <v>6091</v>
      </c>
      <c r="C551" s="56" t="s">
        <v>6092</v>
      </c>
      <c r="D551" s="56" t="s">
        <v>6093</v>
      </c>
      <c r="E551" s="56" t="s">
        <v>3852</v>
      </c>
      <c r="F551" s="56" t="s">
        <v>2823</v>
      </c>
      <c r="G551" s="56" t="s">
        <v>919</v>
      </c>
      <c r="H551" s="56" t="n">
        <v>147</v>
      </c>
      <c r="I551" s="56" t="n">
        <v>147</v>
      </c>
      <c r="J551" s="56" t="n">
        <v>431.16</v>
      </c>
      <c r="K551" s="54" t="n">
        <f aca="false">ROUND(H551*J551,2)</f>
        <v>63380.52</v>
      </c>
      <c r="L551" s="56" t="s">
        <v>4055</v>
      </c>
      <c r="M551" s="56" t="s">
        <v>332</v>
      </c>
      <c r="N551" s="54" t="n">
        <f aca="false">IFERROR(G551-E551,"")</f>
        <v>42</v>
      </c>
      <c r="O551" s="54" t="n">
        <f aca="false">IFERROR(G551-F551,"")</f>
        <v>11</v>
      </c>
      <c r="P551" s="56" t="s">
        <v>6094</v>
      </c>
      <c r="Q551" s="56" t="s">
        <v>4231</v>
      </c>
      <c r="R551" s="56" t="s">
        <v>4087</v>
      </c>
      <c r="S551" s="55" t="str">
        <f aca="false">IF(O551&lt;=0,"On Time","Delayed")</f>
        <v>Delayed</v>
      </c>
      <c r="T551" s="55" t="n">
        <f aca="false">IF(H551=0,0,ROUND(I551/H551*100,2))</f>
        <v>100</v>
      </c>
      <c r="U551" s="55" t="str">
        <f aca="false">TEXT(E551,"yyyy-mm")</f>
        <v>2024-02</v>
      </c>
    </row>
    <row r="552" customFormat="false" ht="15" hidden="false" customHeight="true" outlineLevel="0" collapsed="false">
      <c r="A552" s="52" t="s">
        <v>6095</v>
      </c>
      <c r="B552" s="52" t="s">
        <v>4943</v>
      </c>
      <c r="C552" s="52" t="s">
        <v>4910</v>
      </c>
      <c r="D552" s="52" t="s">
        <v>2688</v>
      </c>
      <c r="E552" s="52" t="s">
        <v>2839</v>
      </c>
      <c r="F552" s="52" t="s">
        <v>5478</v>
      </c>
      <c r="G552" s="52" t="s">
        <v>5325</v>
      </c>
      <c r="H552" s="52" t="n">
        <v>4568</v>
      </c>
      <c r="I552" s="52" t="n">
        <v>4568</v>
      </c>
      <c r="J552" s="52" t="n">
        <v>11.49</v>
      </c>
      <c r="K552" s="54" t="n">
        <f aca="false">ROUND(H552*J552,2)</f>
        <v>52486.32</v>
      </c>
      <c r="L552" s="52" t="s">
        <v>4055</v>
      </c>
      <c r="M552" s="52" t="s">
        <v>332</v>
      </c>
      <c r="N552" s="54" t="n">
        <f aca="false">IFERROR(G552-E552,"")</f>
        <v>25</v>
      </c>
      <c r="O552" s="54" t="n">
        <f aca="false">IFERROR(G552-F552,"")</f>
        <v>1</v>
      </c>
      <c r="P552" s="52" t="s">
        <v>6096</v>
      </c>
      <c r="Q552" s="52" t="s">
        <v>4269</v>
      </c>
      <c r="R552" s="52" t="s">
        <v>4087</v>
      </c>
      <c r="S552" s="55" t="str">
        <f aca="false">IF(O552&lt;=0,"On Time","Delayed")</f>
        <v>Delayed</v>
      </c>
      <c r="T552" s="55" t="n">
        <f aca="false">IF(H552=0,0,ROUND(I552/H552*100,2))</f>
        <v>100</v>
      </c>
      <c r="U552" s="55" t="str">
        <f aca="false">TEXT(E552,"yyyy-mm")</f>
        <v>2024-11</v>
      </c>
    </row>
    <row r="553" customFormat="false" ht="15" hidden="false" customHeight="true" outlineLevel="0" collapsed="false">
      <c r="A553" s="56" t="s">
        <v>6097</v>
      </c>
      <c r="B553" s="56" t="s">
        <v>6098</v>
      </c>
      <c r="C553" s="56" t="s">
        <v>1467</v>
      </c>
      <c r="D553" s="56" t="s">
        <v>2513</v>
      </c>
      <c r="E553" s="56" t="s">
        <v>822</v>
      </c>
      <c r="F553" s="56" t="s">
        <v>528</v>
      </c>
      <c r="G553" s="56" t="s">
        <v>433</v>
      </c>
      <c r="H553" s="56" t="n">
        <v>3952</v>
      </c>
      <c r="I553" s="56" t="n">
        <v>3952</v>
      </c>
      <c r="J553" s="56" t="n">
        <v>366.63</v>
      </c>
      <c r="K553" s="54" t="n">
        <f aca="false">ROUND(H553*J553,2)</f>
        <v>1448921.76</v>
      </c>
      <c r="L553" s="56" t="s">
        <v>4073</v>
      </c>
      <c r="M553" s="56" t="s">
        <v>4081</v>
      </c>
      <c r="N553" s="54" t="n">
        <f aca="false">IFERROR(G553-E553,"")</f>
        <v>64</v>
      </c>
      <c r="O553" s="54" t="n">
        <f aca="false">IFERROR(G553-F553,"")</f>
        <v>12</v>
      </c>
      <c r="P553" s="56" t="s">
        <v>6099</v>
      </c>
      <c r="Q553" s="56" t="s">
        <v>4269</v>
      </c>
      <c r="R553" s="56" t="s">
        <v>4081</v>
      </c>
      <c r="S553" s="55" t="str">
        <f aca="false">IF(O553&lt;=0,"On Time","Delayed")</f>
        <v>Delayed</v>
      </c>
      <c r="T553" s="55" t="n">
        <f aca="false">IF(H553=0,0,ROUND(I553/H553*100,2))</f>
        <v>100</v>
      </c>
      <c r="U553" s="55" t="str">
        <f aca="false">TEXT(E553,"yyyy-mm")</f>
        <v>2023-09</v>
      </c>
    </row>
    <row r="554" customFormat="false" ht="15" hidden="false" customHeight="true" outlineLevel="0" collapsed="false">
      <c r="A554" s="52" t="s">
        <v>6100</v>
      </c>
      <c r="B554" s="52" t="s">
        <v>5140</v>
      </c>
      <c r="C554" s="52" t="s">
        <v>6101</v>
      </c>
      <c r="D554" s="52" t="s">
        <v>5096</v>
      </c>
      <c r="E554" s="52" t="s">
        <v>1992</v>
      </c>
      <c r="F554" s="52" t="s">
        <v>3305</v>
      </c>
      <c r="G554" s="52" t="s">
        <v>2094</v>
      </c>
      <c r="H554" s="52" t="n">
        <v>4242</v>
      </c>
      <c r="I554" s="52" t="n">
        <v>4242</v>
      </c>
      <c r="J554" s="52" t="n">
        <v>240.67</v>
      </c>
      <c r="K554" s="54" t="n">
        <f aca="false">ROUND(H554*J554,2)</f>
        <v>1020922.14</v>
      </c>
      <c r="L554" s="52" t="s">
        <v>4084</v>
      </c>
      <c r="M554" s="52" t="s">
        <v>332</v>
      </c>
      <c r="N554" s="54" t="n">
        <f aca="false">IFERROR(G554-E554,"")</f>
        <v>60</v>
      </c>
      <c r="O554" s="54" t="n">
        <f aca="false">IFERROR(G554-F554,"")</f>
        <v>13</v>
      </c>
      <c r="P554" s="52" t="s">
        <v>6102</v>
      </c>
      <c r="Q554" s="52" t="s">
        <v>4226</v>
      </c>
      <c r="R554" s="52" t="s">
        <v>4087</v>
      </c>
      <c r="S554" s="55" t="str">
        <f aca="false">IF(O554&lt;=0,"On Time","Delayed")</f>
        <v>Delayed</v>
      </c>
      <c r="T554" s="55" t="n">
        <f aca="false">IF(H554=0,0,ROUND(I554/H554*100,2))</f>
        <v>100</v>
      </c>
      <c r="U554" s="55" t="str">
        <f aca="false">TEXT(E554,"yyyy-mm")</f>
        <v>2022-07</v>
      </c>
    </row>
    <row r="555" customFormat="false" ht="15" hidden="false" customHeight="true" outlineLevel="0" collapsed="false">
      <c r="A555" s="56" t="s">
        <v>6103</v>
      </c>
      <c r="B555" s="56" t="s">
        <v>6104</v>
      </c>
      <c r="C555" s="56" t="s">
        <v>6105</v>
      </c>
      <c r="D555" s="56" t="s">
        <v>661</v>
      </c>
      <c r="E555" s="56" t="s">
        <v>1896</v>
      </c>
      <c r="F555" s="56" t="s">
        <v>1766</v>
      </c>
      <c r="G555" s="56" t="s">
        <v>426</v>
      </c>
      <c r="H555" s="56" t="n">
        <v>4388</v>
      </c>
      <c r="I555" s="56" t="n">
        <v>4388</v>
      </c>
      <c r="J555" s="56" t="n">
        <v>328.4</v>
      </c>
      <c r="K555" s="54" t="n">
        <f aca="false">ROUND(H555*J555,2)</f>
        <v>1441019.2</v>
      </c>
      <c r="L555" s="56" t="s">
        <v>4061</v>
      </c>
      <c r="M555" s="56" t="s">
        <v>332</v>
      </c>
      <c r="N555" s="54" t="n">
        <f aca="false">IFERROR(G555-E555,"")</f>
        <v>18</v>
      </c>
      <c r="O555" s="54" t="n">
        <f aca="false">IFERROR(G555-F555,"")</f>
        <v>10</v>
      </c>
      <c r="P555" s="56" t="s">
        <v>6106</v>
      </c>
      <c r="Q555" s="56" t="s">
        <v>4269</v>
      </c>
      <c r="R555" s="56" t="s">
        <v>4124</v>
      </c>
      <c r="S555" s="55" t="str">
        <f aca="false">IF(O555&lt;=0,"On Time","Delayed")</f>
        <v>Delayed</v>
      </c>
      <c r="T555" s="55" t="n">
        <f aca="false">IF(H555=0,0,ROUND(I555/H555*100,2))</f>
        <v>100</v>
      </c>
      <c r="U555" s="55" t="str">
        <f aca="false">TEXT(E555,"yyyy-mm")</f>
        <v>2023-01</v>
      </c>
    </row>
    <row r="556" customFormat="false" ht="15" hidden="false" customHeight="true" outlineLevel="0" collapsed="false">
      <c r="A556" s="52" t="s">
        <v>6107</v>
      </c>
      <c r="B556" s="52" t="s">
        <v>6108</v>
      </c>
      <c r="C556" s="52" t="s">
        <v>6109</v>
      </c>
      <c r="D556" s="52" t="s">
        <v>3962</v>
      </c>
      <c r="E556" s="52" t="s">
        <v>1708</v>
      </c>
      <c r="F556" s="52" t="s">
        <v>1902</v>
      </c>
      <c r="G556" s="52" t="s">
        <v>2301</v>
      </c>
      <c r="H556" s="52" t="n">
        <v>326</v>
      </c>
      <c r="I556" s="52" t="n">
        <v>326</v>
      </c>
      <c r="J556" s="52" t="n">
        <v>124.29</v>
      </c>
      <c r="K556" s="54" t="n">
        <f aca="false">ROUND(H556*J556,2)</f>
        <v>40518.54</v>
      </c>
      <c r="L556" s="52" t="s">
        <v>4084</v>
      </c>
      <c r="M556" s="52" t="s">
        <v>4062</v>
      </c>
      <c r="N556" s="54" t="n">
        <f aca="false">IFERROR(G556-E556,"")</f>
        <v>21</v>
      </c>
      <c r="O556" s="54" t="n">
        <f aca="false">IFERROR(G556-F556,"")</f>
        <v>10</v>
      </c>
      <c r="P556" s="52" t="s">
        <v>6110</v>
      </c>
      <c r="Q556" s="52" t="s">
        <v>4231</v>
      </c>
      <c r="R556" s="52" t="s">
        <v>4081</v>
      </c>
      <c r="S556" s="55" t="str">
        <f aca="false">IF(O556&lt;=0,"On Time","Delayed")</f>
        <v>Delayed</v>
      </c>
      <c r="T556" s="55" t="n">
        <f aca="false">IF(H556=0,0,ROUND(I556/H556*100,2))</f>
        <v>100</v>
      </c>
      <c r="U556" s="55" t="str">
        <f aca="false">TEXT(E556,"yyyy-mm")</f>
        <v>2022-05</v>
      </c>
    </row>
    <row r="557" customFormat="false" ht="15" hidden="false" customHeight="true" outlineLevel="0" collapsed="false">
      <c r="A557" s="56" t="s">
        <v>6111</v>
      </c>
      <c r="B557" s="56" t="s">
        <v>6112</v>
      </c>
      <c r="C557" s="56" t="s">
        <v>6113</v>
      </c>
      <c r="D557" s="56" t="s">
        <v>4880</v>
      </c>
      <c r="E557" s="56" t="s">
        <v>652</v>
      </c>
      <c r="F557" s="56" t="s">
        <v>3415</v>
      </c>
      <c r="G557" s="56" t="s">
        <v>2488</v>
      </c>
      <c r="H557" s="56" t="n">
        <v>4454</v>
      </c>
      <c r="I557" s="56" t="n">
        <v>4454</v>
      </c>
      <c r="J557" s="56" t="n">
        <v>188.18</v>
      </c>
      <c r="K557" s="54" t="n">
        <f aca="false">ROUND(H557*J557,2)</f>
        <v>838153.72</v>
      </c>
      <c r="L557" s="56" t="s">
        <v>4084</v>
      </c>
      <c r="M557" s="56" t="s">
        <v>332</v>
      </c>
      <c r="N557" s="54" t="n">
        <f aca="false">IFERROR(G557-E557,"")</f>
        <v>50</v>
      </c>
      <c r="O557" s="54" t="n">
        <f aca="false">IFERROR(G557-F557,"")</f>
        <v>8</v>
      </c>
      <c r="P557" s="56" t="s">
        <v>6114</v>
      </c>
      <c r="Q557" s="56" t="s">
        <v>4269</v>
      </c>
      <c r="R557" s="56" t="s">
        <v>4087</v>
      </c>
      <c r="S557" s="55" t="str">
        <f aca="false">IF(O557&lt;=0,"On Time","Delayed")</f>
        <v>Delayed</v>
      </c>
      <c r="T557" s="55" t="n">
        <f aca="false">IF(H557=0,0,ROUND(I557/H557*100,2))</f>
        <v>100</v>
      </c>
      <c r="U557" s="55" t="str">
        <f aca="false">TEXT(E557,"yyyy-mm")</f>
        <v>2023-11</v>
      </c>
    </row>
    <row r="558" customFormat="false" ht="15" hidden="false" customHeight="true" outlineLevel="0" collapsed="false">
      <c r="A558" s="52" t="s">
        <v>6115</v>
      </c>
      <c r="B558" s="52" t="s">
        <v>6116</v>
      </c>
      <c r="C558" s="52" t="s">
        <v>3840</v>
      </c>
      <c r="D558" s="52" t="s">
        <v>6117</v>
      </c>
      <c r="E558" s="52" t="s">
        <v>3754</v>
      </c>
      <c r="F558" s="52" t="s">
        <v>1599</v>
      </c>
      <c r="G558" s="52" t="s">
        <v>1925</v>
      </c>
      <c r="H558" s="52" t="n">
        <v>3166</v>
      </c>
      <c r="I558" s="52" t="n">
        <v>3166</v>
      </c>
      <c r="J558" s="52" t="n">
        <v>505.59</v>
      </c>
      <c r="K558" s="54" t="n">
        <f aca="false">ROUND(H558*J558,2)</f>
        <v>1600697.94</v>
      </c>
      <c r="L558" s="52" t="s">
        <v>4084</v>
      </c>
      <c r="M558" s="52" t="s">
        <v>4081</v>
      </c>
      <c r="N558" s="54" t="n">
        <f aca="false">IFERROR(G558-E558,"")</f>
        <v>42</v>
      </c>
      <c r="O558" s="54" t="n">
        <f aca="false">IFERROR(G558-F558,"")</f>
        <v>13</v>
      </c>
      <c r="P558" s="52" t="s">
        <v>6118</v>
      </c>
      <c r="Q558" s="52" t="s">
        <v>4075</v>
      </c>
      <c r="R558" s="52" t="s">
        <v>100</v>
      </c>
      <c r="S558" s="55" t="str">
        <f aca="false">IF(O558&lt;=0,"On Time","Delayed")</f>
        <v>Delayed</v>
      </c>
      <c r="T558" s="55" t="n">
        <f aca="false">IF(H558=0,0,ROUND(I558/H558*100,2))</f>
        <v>100</v>
      </c>
      <c r="U558" s="55" t="str">
        <f aca="false">TEXT(E558,"yyyy-mm")</f>
        <v>2022-12</v>
      </c>
    </row>
    <row r="559" customFormat="false" ht="15" hidden="false" customHeight="true" outlineLevel="0" collapsed="false">
      <c r="A559" s="56" t="s">
        <v>6119</v>
      </c>
      <c r="B559" s="56" t="s">
        <v>6120</v>
      </c>
      <c r="C559" s="56" t="s">
        <v>3297</v>
      </c>
      <c r="D559" s="56" t="s">
        <v>2449</v>
      </c>
      <c r="E559" s="56" t="s">
        <v>1972</v>
      </c>
      <c r="F559" s="56" t="s">
        <v>2684</v>
      </c>
      <c r="G559" s="56" t="s">
        <v>3550</v>
      </c>
      <c r="H559" s="56" t="n">
        <v>1817</v>
      </c>
      <c r="I559" s="56" t="n">
        <v>1115</v>
      </c>
      <c r="J559" s="56" t="n">
        <v>420.01</v>
      </c>
      <c r="K559" s="54" t="n">
        <f aca="false">ROUND(H559*J559,2)</f>
        <v>763158.17</v>
      </c>
      <c r="L559" s="56" t="s">
        <v>4055</v>
      </c>
      <c r="M559" s="56" t="s">
        <v>4078</v>
      </c>
      <c r="N559" s="54" t="n">
        <f aca="false">IFERROR(G559-E559,"")</f>
        <v>40</v>
      </c>
      <c r="O559" s="54" t="n">
        <f aca="false">IFERROR(G559-F559,"")</f>
        <v>15</v>
      </c>
      <c r="P559" s="56" t="s">
        <v>6121</v>
      </c>
      <c r="Q559" s="56" t="s">
        <v>4064</v>
      </c>
      <c r="R559" s="56" t="s">
        <v>4087</v>
      </c>
      <c r="S559" s="55" t="str">
        <f aca="false">IF(O559&lt;=0,"On Time","Delayed")</f>
        <v>Delayed</v>
      </c>
      <c r="T559" s="55" t="n">
        <f aca="false">IF(H559=0,0,ROUND(I559/H559*100,2))</f>
        <v>61.36</v>
      </c>
      <c r="U559" s="55" t="str">
        <f aca="false">TEXT(E559,"yyyy-mm")</f>
        <v>2023-05</v>
      </c>
    </row>
    <row r="560" customFormat="false" ht="15" hidden="false" customHeight="true" outlineLevel="0" collapsed="false">
      <c r="A560" s="52" t="s">
        <v>6122</v>
      </c>
      <c r="B560" s="52" t="s">
        <v>6123</v>
      </c>
      <c r="C560" s="52" t="s">
        <v>1898</v>
      </c>
      <c r="D560" s="52" t="s">
        <v>1641</v>
      </c>
      <c r="E560" s="52" t="s">
        <v>2481</v>
      </c>
      <c r="F560" s="52" t="s">
        <v>2638</v>
      </c>
      <c r="G560" s="52" t="s">
        <v>2954</v>
      </c>
      <c r="H560" s="52" t="n">
        <v>4875</v>
      </c>
      <c r="I560" s="52" t="n">
        <v>4875</v>
      </c>
      <c r="J560" s="52" t="n">
        <v>129.07</v>
      </c>
      <c r="K560" s="54" t="n">
        <f aca="false">ROUND(H560*J560,2)</f>
        <v>629216.25</v>
      </c>
      <c r="L560" s="52" t="s">
        <v>4055</v>
      </c>
      <c r="M560" s="52" t="s">
        <v>4062</v>
      </c>
      <c r="N560" s="54" t="n">
        <f aca="false">IFERROR(G560-E560,"")</f>
        <v>60</v>
      </c>
      <c r="O560" s="54" t="n">
        <f aca="false">IFERROR(G560-F560,"")</f>
        <v>13</v>
      </c>
      <c r="P560" s="52" t="s">
        <v>6124</v>
      </c>
      <c r="Q560" s="52" t="s">
        <v>4069</v>
      </c>
      <c r="R560" s="52" t="s">
        <v>4087</v>
      </c>
      <c r="S560" s="55" t="str">
        <f aca="false">IF(O560&lt;=0,"On Time","Delayed")</f>
        <v>Delayed</v>
      </c>
      <c r="T560" s="55" t="n">
        <f aca="false">IF(H560=0,0,ROUND(I560/H560*100,2))</f>
        <v>100</v>
      </c>
      <c r="U560" s="55" t="str">
        <f aca="false">TEXT(E560,"yyyy-mm")</f>
        <v>2024-01</v>
      </c>
    </row>
    <row r="561" customFormat="false" ht="15" hidden="false" customHeight="true" outlineLevel="0" collapsed="false">
      <c r="A561" s="56" t="s">
        <v>6125</v>
      </c>
      <c r="B561" s="56" t="s">
        <v>6126</v>
      </c>
      <c r="C561" s="56" t="s">
        <v>344</v>
      </c>
      <c r="D561" s="56" t="s">
        <v>3575</v>
      </c>
      <c r="E561" s="56" t="s">
        <v>4559</v>
      </c>
      <c r="F561" s="56" t="s">
        <v>2989</v>
      </c>
      <c r="G561" s="56" t="s">
        <v>1650</v>
      </c>
      <c r="H561" s="56" t="n">
        <v>4195</v>
      </c>
      <c r="I561" s="56" t="n">
        <v>882</v>
      </c>
      <c r="J561" s="56" t="n">
        <v>461.86</v>
      </c>
      <c r="K561" s="54" t="n">
        <f aca="false">ROUND(H561*J561,2)</f>
        <v>1937502.7</v>
      </c>
      <c r="L561" s="56" t="s">
        <v>4067</v>
      </c>
      <c r="M561" s="56" t="s">
        <v>4056</v>
      </c>
      <c r="N561" s="54" t="n">
        <f aca="false">IFERROR(G561-E561,"")</f>
        <v>65</v>
      </c>
      <c r="O561" s="54" t="n">
        <f aca="false">IFERROR(G561-F561,"")</f>
        <v>11</v>
      </c>
      <c r="P561" s="56" t="s">
        <v>6127</v>
      </c>
      <c r="Q561" s="56" t="s">
        <v>4226</v>
      </c>
      <c r="R561" s="56" t="s">
        <v>4070</v>
      </c>
      <c r="S561" s="55" t="str">
        <f aca="false">IF(O561&lt;=0,"On Time","Delayed")</f>
        <v>Delayed</v>
      </c>
      <c r="T561" s="55" t="n">
        <f aca="false">IF(H561=0,0,ROUND(I561/H561*100,2))</f>
        <v>21.03</v>
      </c>
      <c r="U561" s="55" t="str">
        <f aca="false">TEXT(E561,"yyyy-mm")</f>
        <v>2023-01</v>
      </c>
    </row>
    <row r="562" customFormat="false" ht="15" hidden="false" customHeight="true" outlineLevel="0" collapsed="false">
      <c r="A562" s="52" t="s">
        <v>6128</v>
      </c>
      <c r="B562" s="52" t="s">
        <v>6129</v>
      </c>
      <c r="C562" s="52" t="s">
        <v>1095</v>
      </c>
      <c r="D562" s="52" t="s">
        <v>2264</v>
      </c>
      <c r="E562" s="52" t="s">
        <v>2319</v>
      </c>
      <c r="F562" s="52" t="s">
        <v>465</v>
      </c>
      <c r="G562" s="52" t="s">
        <v>2551</v>
      </c>
      <c r="H562" s="52" t="n">
        <v>1128</v>
      </c>
      <c r="I562" s="52" t="n">
        <v>1128</v>
      </c>
      <c r="J562" s="52" t="n">
        <v>252.88</v>
      </c>
      <c r="K562" s="54" t="n">
        <f aca="false">ROUND(H562*J562,2)</f>
        <v>285248.64</v>
      </c>
      <c r="L562" s="52" t="s">
        <v>4084</v>
      </c>
      <c r="M562" s="52" t="s">
        <v>4062</v>
      </c>
      <c r="N562" s="54" t="n">
        <f aca="false">IFERROR(G562-E562,"")</f>
        <v>32</v>
      </c>
      <c r="O562" s="54" t="n">
        <f aca="false">IFERROR(G562-F562,"")</f>
        <v>-2</v>
      </c>
      <c r="P562" s="52" t="s">
        <v>6130</v>
      </c>
      <c r="Q562" s="52" t="s">
        <v>4231</v>
      </c>
      <c r="R562" s="52" t="s">
        <v>4081</v>
      </c>
      <c r="S562" s="55" t="str">
        <f aca="false">IF(O562&lt;=0,"On Time","Delayed")</f>
        <v>On Time</v>
      </c>
      <c r="T562" s="55" t="n">
        <f aca="false">IF(H562=0,0,ROUND(I562/H562*100,2))</f>
        <v>100</v>
      </c>
      <c r="U562" s="55" t="str">
        <f aca="false">TEXT(E562,"yyyy-mm")</f>
        <v>2022-10</v>
      </c>
    </row>
    <row r="563" customFormat="false" ht="15" hidden="false" customHeight="true" outlineLevel="0" collapsed="false">
      <c r="A563" s="56" t="s">
        <v>6131</v>
      </c>
      <c r="B563" s="56" t="s">
        <v>6132</v>
      </c>
      <c r="C563" s="56" t="s">
        <v>4053</v>
      </c>
      <c r="D563" s="56" t="s">
        <v>4032</v>
      </c>
      <c r="E563" s="56" t="s">
        <v>4167</v>
      </c>
      <c r="F563" s="56" t="s">
        <v>1190</v>
      </c>
      <c r="G563" s="56" t="s">
        <v>1261</v>
      </c>
      <c r="H563" s="56" t="n">
        <v>4398</v>
      </c>
      <c r="I563" s="56" t="n">
        <v>4398</v>
      </c>
      <c r="J563" s="56" t="n">
        <v>36.24</v>
      </c>
      <c r="K563" s="54" t="n">
        <f aca="false">ROUND(H563*J563,2)</f>
        <v>159383.52</v>
      </c>
      <c r="L563" s="56" t="s">
        <v>4067</v>
      </c>
      <c r="M563" s="56" t="s">
        <v>4062</v>
      </c>
      <c r="N563" s="54" t="n">
        <f aca="false">IFERROR(G563-E563,"")</f>
        <v>15</v>
      </c>
      <c r="O563" s="54" t="n">
        <f aca="false">IFERROR(G563-F563,"")</f>
        <v>12</v>
      </c>
      <c r="P563" s="56" t="s">
        <v>6133</v>
      </c>
      <c r="Q563" s="56" t="s">
        <v>4093</v>
      </c>
      <c r="R563" s="56" t="s">
        <v>4081</v>
      </c>
      <c r="S563" s="55" t="str">
        <f aca="false">IF(O563&lt;=0,"On Time","Delayed")</f>
        <v>Delayed</v>
      </c>
      <c r="T563" s="55" t="n">
        <f aca="false">IF(H563=0,0,ROUND(I563/H563*100,2))</f>
        <v>100</v>
      </c>
      <c r="U563" s="55" t="str">
        <f aca="false">TEXT(E563,"yyyy-mm")</f>
        <v>2024-02</v>
      </c>
    </row>
    <row r="564" customFormat="false" ht="15" hidden="false" customHeight="true" outlineLevel="0" collapsed="false">
      <c r="A564" s="52" t="s">
        <v>6134</v>
      </c>
      <c r="B564" s="52" t="s">
        <v>6135</v>
      </c>
      <c r="C564" s="52" t="s">
        <v>6136</v>
      </c>
      <c r="D564" s="52" t="s">
        <v>2927</v>
      </c>
      <c r="E564" s="52" t="s">
        <v>394</v>
      </c>
      <c r="F564" s="52" t="s">
        <v>535</v>
      </c>
      <c r="G564" s="52" t="s">
        <v>2128</v>
      </c>
      <c r="H564" s="52" t="n">
        <v>2392</v>
      </c>
      <c r="I564" s="52" t="n">
        <v>2392</v>
      </c>
      <c r="J564" s="52" t="n">
        <v>11.22</v>
      </c>
      <c r="K564" s="54" t="n">
        <f aca="false">ROUND(H564*J564,2)</f>
        <v>26838.24</v>
      </c>
      <c r="L564" s="52" t="s">
        <v>4067</v>
      </c>
      <c r="M564" s="52" t="s">
        <v>4056</v>
      </c>
      <c r="N564" s="54" t="n">
        <f aca="false">IFERROR(G564-E564,"")</f>
        <v>20</v>
      </c>
      <c r="O564" s="54" t="n">
        <f aca="false">IFERROR(G564-F564,"")</f>
        <v>4</v>
      </c>
      <c r="P564" s="52" t="s">
        <v>6137</v>
      </c>
      <c r="Q564" s="52" t="s">
        <v>4132</v>
      </c>
      <c r="R564" s="52" t="s">
        <v>4081</v>
      </c>
      <c r="S564" s="55" t="str">
        <f aca="false">IF(O564&lt;=0,"On Time","Delayed")</f>
        <v>Delayed</v>
      </c>
      <c r="T564" s="55" t="n">
        <f aca="false">IF(H564=0,0,ROUND(I564/H564*100,2))</f>
        <v>100</v>
      </c>
      <c r="U564" s="55" t="str">
        <f aca="false">TEXT(E564,"yyyy-mm")</f>
        <v>2024-02</v>
      </c>
    </row>
    <row r="565" customFormat="false" ht="15" hidden="false" customHeight="true" outlineLevel="0" collapsed="false">
      <c r="A565" s="56" t="s">
        <v>6138</v>
      </c>
      <c r="B565" s="56" t="s">
        <v>6139</v>
      </c>
      <c r="C565" s="56" t="s">
        <v>740</v>
      </c>
      <c r="D565" s="56" t="s">
        <v>1443</v>
      </c>
      <c r="E565" s="56" t="s">
        <v>677</v>
      </c>
      <c r="F565" s="56" t="s">
        <v>6140</v>
      </c>
      <c r="G565" s="56" t="s">
        <v>2478</v>
      </c>
      <c r="H565" s="56" t="n">
        <v>4953</v>
      </c>
      <c r="I565" s="56" t="n">
        <v>4953</v>
      </c>
      <c r="J565" s="56" t="n">
        <v>401.74</v>
      </c>
      <c r="K565" s="54" t="n">
        <f aca="false">ROUND(H565*J565,2)</f>
        <v>1989818.22</v>
      </c>
      <c r="L565" s="56" t="s">
        <v>4067</v>
      </c>
      <c r="M565" s="56" t="s">
        <v>4056</v>
      </c>
      <c r="N565" s="54" t="n">
        <f aca="false">IFERROR(G565-E565,"")</f>
        <v>7</v>
      </c>
      <c r="O565" s="54" t="n">
        <f aca="false">IFERROR(G565-F565,"")</f>
        <v>2</v>
      </c>
      <c r="P565" s="56" t="s">
        <v>6141</v>
      </c>
      <c r="Q565" s="56" t="s">
        <v>4064</v>
      </c>
      <c r="R565" s="56" t="s">
        <v>4081</v>
      </c>
      <c r="S565" s="55" t="str">
        <f aca="false">IF(O565&lt;=0,"On Time","Delayed")</f>
        <v>Delayed</v>
      </c>
      <c r="T565" s="55" t="n">
        <f aca="false">IF(H565=0,0,ROUND(I565/H565*100,2))</f>
        <v>100</v>
      </c>
      <c r="U565" s="55" t="str">
        <f aca="false">TEXT(E565,"yyyy-mm")</f>
        <v>2024-10</v>
      </c>
    </row>
    <row r="566" customFormat="false" ht="15" hidden="false" customHeight="true" outlineLevel="0" collapsed="false">
      <c r="A566" s="52" t="s">
        <v>6142</v>
      </c>
      <c r="B566" s="52" t="s">
        <v>4949</v>
      </c>
      <c r="C566" s="52" t="s">
        <v>6143</v>
      </c>
      <c r="D566" s="52" t="s">
        <v>6144</v>
      </c>
      <c r="E566" s="52" t="s">
        <v>2804</v>
      </c>
      <c r="F566" s="52" t="s">
        <v>848</v>
      </c>
      <c r="G566" s="52" t="s">
        <v>3528</v>
      </c>
      <c r="H566" s="52" t="n">
        <v>2975</v>
      </c>
      <c r="I566" s="52" t="n">
        <v>2975</v>
      </c>
      <c r="J566" s="52" t="n">
        <v>66.24</v>
      </c>
      <c r="K566" s="54" t="n">
        <f aca="false">ROUND(H566*J566,2)</f>
        <v>197064</v>
      </c>
      <c r="L566" s="52" t="s">
        <v>4073</v>
      </c>
      <c r="M566" s="52" t="s">
        <v>4062</v>
      </c>
      <c r="N566" s="54" t="n">
        <f aca="false">IFERROR(G566-E566,"")</f>
        <v>47</v>
      </c>
      <c r="O566" s="54" t="n">
        <f aca="false">IFERROR(G566-F566,"")</f>
        <v>3</v>
      </c>
      <c r="P566" s="52" t="s">
        <v>6145</v>
      </c>
      <c r="Q566" s="52" t="s">
        <v>4231</v>
      </c>
      <c r="R566" s="52" t="s">
        <v>4087</v>
      </c>
      <c r="S566" s="55" t="str">
        <f aca="false">IF(O566&lt;=0,"On Time","Delayed")</f>
        <v>Delayed</v>
      </c>
      <c r="T566" s="55" t="n">
        <f aca="false">IF(H566=0,0,ROUND(I566/H566*100,2))</f>
        <v>100</v>
      </c>
      <c r="U566" s="55" t="str">
        <f aca="false">TEXT(E566,"yyyy-mm")</f>
        <v>2022-09</v>
      </c>
    </row>
    <row r="567" customFormat="false" ht="15" hidden="false" customHeight="true" outlineLevel="0" collapsed="false">
      <c r="A567" s="56" t="s">
        <v>6146</v>
      </c>
      <c r="B567" s="56" t="s">
        <v>6147</v>
      </c>
      <c r="C567" s="56" t="s">
        <v>6148</v>
      </c>
      <c r="D567" s="56" t="s">
        <v>1890</v>
      </c>
      <c r="E567" s="56" t="s">
        <v>3131</v>
      </c>
      <c r="F567" s="56" t="s">
        <v>600</v>
      </c>
      <c r="G567" s="56" t="s">
        <v>1360</v>
      </c>
      <c r="H567" s="56" t="n">
        <v>2655</v>
      </c>
      <c r="I567" s="56" t="n">
        <v>2655</v>
      </c>
      <c r="J567" s="56" t="n">
        <v>109.99</v>
      </c>
      <c r="K567" s="54" t="n">
        <f aca="false">ROUND(H567*J567,2)</f>
        <v>292023.45</v>
      </c>
      <c r="L567" s="56" t="s">
        <v>4067</v>
      </c>
      <c r="M567" s="56" t="s">
        <v>4062</v>
      </c>
      <c r="N567" s="54" t="n">
        <f aca="false">IFERROR(G567-E567,"")</f>
        <v>44</v>
      </c>
      <c r="O567" s="54" t="n">
        <f aca="false">IFERROR(G567-F567,"")</f>
        <v>1</v>
      </c>
      <c r="P567" s="56" t="s">
        <v>6149</v>
      </c>
      <c r="Q567" s="56" t="s">
        <v>4086</v>
      </c>
      <c r="R567" s="56" t="s">
        <v>4081</v>
      </c>
      <c r="S567" s="55" t="str">
        <f aca="false">IF(O567&lt;=0,"On Time","Delayed")</f>
        <v>Delayed</v>
      </c>
      <c r="T567" s="55" t="n">
        <f aca="false">IF(H567=0,0,ROUND(I567/H567*100,2))</f>
        <v>100</v>
      </c>
      <c r="U567" s="55" t="str">
        <f aca="false">TEXT(E567,"yyyy-mm")</f>
        <v>2022-04</v>
      </c>
    </row>
    <row r="568" customFormat="false" ht="15" hidden="false" customHeight="true" outlineLevel="0" collapsed="false">
      <c r="A568" s="52" t="s">
        <v>6150</v>
      </c>
      <c r="B568" s="52" t="s">
        <v>6151</v>
      </c>
      <c r="C568" s="52" t="s">
        <v>6152</v>
      </c>
      <c r="D568" s="52" t="s">
        <v>4806</v>
      </c>
      <c r="E568" s="52" t="s">
        <v>1741</v>
      </c>
      <c r="F568" s="52" t="s">
        <v>1027</v>
      </c>
      <c r="G568" s="52" t="s">
        <v>4107</v>
      </c>
      <c r="H568" s="52" t="n">
        <v>1480</v>
      </c>
      <c r="I568" s="52" t="n">
        <v>1480</v>
      </c>
      <c r="J568" s="52" t="n">
        <v>536.03</v>
      </c>
      <c r="K568" s="54" t="n">
        <f aca="false">ROUND(H568*J568,2)</f>
        <v>793324.4</v>
      </c>
      <c r="L568" s="52" t="s">
        <v>4061</v>
      </c>
      <c r="M568" s="52" t="s">
        <v>4056</v>
      </c>
      <c r="N568" s="54" t="n">
        <f aca="false">IFERROR(G568-E568,"")</f>
        <v>58</v>
      </c>
      <c r="O568" s="54" t="n">
        <f aca="false">IFERROR(G568-F568,"")</f>
        <v>4</v>
      </c>
      <c r="P568" s="52" t="s">
        <v>6153</v>
      </c>
      <c r="Q568" s="52" t="s">
        <v>4075</v>
      </c>
      <c r="R568" s="52" t="s">
        <v>4070</v>
      </c>
      <c r="S568" s="55" t="str">
        <f aca="false">IF(O568&lt;=0,"On Time","Delayed")</f>
        <v>Delayed</v>
      </c>
      <c r="T568" s="55" t="n">
        <f aca="false">IF(H568=0,0,ROUND(I568/H568*100,2))</f>
        <v>100</v>
      </c>
      <c r="U568" s="55" t="str">
        <f aca="false">TEXT(E568,"yyyy-mm")</f>
        <v>2024-01</v>
      </c>
    </row>
    <row r="569" customFormat="false" ht="15" hidden="false" customHeight="true" outlineLevel="0" collapsed="false">
      <c r="A569" s="56" t="s">
        <v>6154</v>
      </c>
      <c r="B569" s="56" t="s">
        <v>6155</v>
      </c>
      <c r="C569" s="56" t="s">
        <v>6156</v>
      </c>
      <c r="D569" s="56" t="s">
        <v>6157</v>
      </c>
      <c r="E569" s="56" t="s">
        <v>3246</v>
      </c>
      <c r="F569" s="56" t="s">
        <v>3327</v>
      </c>
      <c r="G569" s="56" t="s">
        <v>4192</v>
      </c>
      <c r="H569" s="56" t="n">
        <v>239</v>
      </c>
      <c r="I569" s="56" t="n">
        <v>143</v>
      </c>
      <c r="J569" s="56" t="n">
        <v>397.05</v>
      </c>
      <c r="K569" s="54" t="n">
        <f aca="false">ROUND(H569*J569,2)</f>
        <v>94894.95</v>
      </c>
      <c r="L569" s="56" t="s">
        <v>4055</v>
      </c>
      <c r="M569" s="56" t="s">
        <v>4062</v>
      </c>
      <c r="N569" s="54" t="n">
        <f aca="false">IFERROR(G569-E569,"")</f>
        <v>41</v>
      </c>
      <c r="O569" s="54" t="n">
        <f aca="false">IFERROR(G569-F569,"")</f>
        <v>8</v>
      </c>
      <c r="P569" s="56" t="s">
        <v>6158</v>
      </c>
      <c r="Q569" s="56" t="s">
        <v>4231</v>
      </c>
      <c r="R569" s="56" t="s">
        <v>4070</v>
      </c>
      <c r="S569" s="55" t="str">
        <f aca="false">IF(O569&lt;=0,"On Time","Delayed")</f>
        <v>Delayed</v>
      </c>
      <c r="T569" s="55" t="n">
        <f aca="false">IF(H569=0,0,ROUND(I569/H569*100,2))</f>
        <v>59.83</v>
      </c>
      <c r="U569" s="55" t="str">
        <f aca="false">TEXT(E569,"yyyy-mm")</f>
        <v>2022-10</v>
      </c>
    </row>
    <row r="570" customFormat="false" ht="15" hidden="false" customHeight="true" outlineLevel="0" collapsed="false">
      <c r="A570" s="52" t="s">
        <v>6159</v>
      </c>
      <c r="B570" s="52" t="s">
        <v>6160</v>
      </c>
      <c r="C570" s="52" t="s">
        <v>4324</v>
      </c>
      <c r="D570" s="52" t="s">
        <v>853</v>
      </c>
      <c r="E570" s="52" t="s">
        <v>3249</v>
      </c>
      <c r="F570" s="52" t="s">
        <v>6161</v>
      </c>
      <c r="G570" s="52" t="s">
        <v>2119</v>
      </c>
      <c r="H570" s="52" t="n">
        <v>4128</v>
      </c>
      <c r="I570" s="52" t="n">
        <v>1582</v>
      </c>
      <c r="J570" s="52" t="n">
        <v>257.11</v>
      </c>
      <c r="K570" s="54" t="n">
        <f aca="false">ROUND(H570*J570,2)</f>
        <v>1061350.08</v>
      </c>
      <c r="L570" s="52" t="s">
        <v>4084</v>
      </c>
      <c r="M570" s="52" t="s">
        <v>4078</v>
      </c>
      <c r="N570" s="54" t="n">
        <f aca="false">IFERROR(G570-E570,"")</f>
        <v>24</v>
      </c>
      <c r="O570" s="54" t="n">
        <f aca="false">IFERROR(G570-F570,"")</f>
        <v>7</v>
      </c>
      <c r="P570" s="52" t="s">
        <v>6162</v>
      </c>
      <c r="Q570" s="52" t="s">
        <v>4109</v>
      </c>
      <c r="R570" s="52" t="s">
        <v>4087</v>
      </c>
      <c r="S570" s="55" t="str">
        <f aca="false">IF(O570&lt;=0,"On Time","Delayed")</f>
        <v>Delayed</v>
      </c>
      <c r="T570" s="55" t="n">
        <f aca="false">IF(H570=0,0,ROUND(I570/H570*100,2))</f>
        <v>38.32</v>
      </c>
      <c r="U570" s="55" t="str">
        <f aca="false">TEXT(E570,"yyyy-mm")</f>
        <v>2023-04</v>
      </c>
    </row>
    <row r="571" customFormat="false" ht="15" hidden="false" customHeight="true" outlineLevel="0" collapsed="false">
      <c r="A571" s="56" t="s">
        <v>6163</v>
      </c>
      <c r="B571" s="56" t="s">
        <v>4905</v>
      </c>
      <c r="C571" s="56" t="s">
        <v>2975</v>
      </c>
      <c r="D571" s="56" t="s">
        <v>2043</v>
      </c>
      <c r="E571" s="56" t="s">
        <v>3947</v>
      </c>
      <c r="F571" s="56" t="s">
        <v>2038</v>
      </c>
      <c r="G571" s="56" t="s">
        <v>1662</v>
      </c>
      <c r="H571" s="56" t="n">
        <v>4933</v>
      </c>
      <c r="I571" s="56" t="n">
        <v>4933</v>
      </c>
      <c r="J571" s="56" t="n">
        <v>320.23</v>
      </c>
      <c r="K571" s="54" t="n">
        <f aca="false">ROUND(H571*J571,2)</f>
        <v>1579694.59</v>
      </c>
      <c r="L571" s="56" t="s">
        <v>4073</v>
      </c>
      <c r="M571" s="56" t="s">
        <v>332</v>
      </c>
      <c r="N571" s="54" t="n">
        <f aca="false">IFERROR(G571-E571,"")</f>
        <v>43</v>
      </c>
      <c r="O571" s="54" t="n">
        <f aca="false">IFERROR(G571-F571,"")</f>
        <v>5</v>
      </c>
      <c r="P571" s="56" t="s">
        <v>6164</v>
      </c>
      <c r="Q571" s="56" t="s">
        <v>4226</v>
      </c>
      <c r="R571" s="56" t="s">
        <v>4070</v>
      </c>
      <c r="S571" s="55" t="str">
        <f aca="false">IF(O571&lt;=0,"On Time","Delayed")</f>
        <v>Delayed</v>
      </c>
      <c r="T571" s="55" t="n">
        <f aca="false">IF(H571=0,0,ROUND(I571/H571*100,2))</f>
        <v>100</v>
      </c>
      <c r="U571" s="55" t="str">
        <f aca="false">TEXT(E571,"yyyy-mm")</f>
        <v>2022-11</v>
      </c>
    </row>
    <row r="572" customFormat="false" ht="15" hidden="false" customHeight="true" outlineLevel="0" collapsed="false">
      <c r="A572" s="52" t="s">
        <v>6165</v>
      </c>
      <c r="B572" s="52" t="s">
        <v>4130</v>
      </c>
      <c r="C572" s="52" t="s">
        <v>5879</v>
      </c>
      <c r="D572" s="52" t="s">
        <v>1746</v>
      </c>
      <c r="E572" s="52" t="s">
        <v>1295</v>
      </c>
      <c r="F572" s="52" t="s">
        <v>1098</v>
      </c>
      <c r="G572" s="52" t="s">
        <v>4158</v>
      </c>
      <c r="H572" s="52" t="n">
        <v>3291</v>
      </c>
      <c r="I572" s="52" t="n">
        <v>3291</v>
      </c>
      <c r="J572" s="52" t="n">
        <v>34.98</v>
      </c>
      <c r="K572" s="54" t="n">
        <f aca="false">ROUND(H572*J572,2)</f>
        <v>115119.18</v>
      </c>
      <c r="L572" s="52" t="s">
        <v>4055</v>
      </c>
      <c r="M572" s="52" t="s">
        <v>4078</v>
      </c>
      <c r="N572" s="54" t="n">
        <f aca="false">IFERROR(G572-E572,"")</f>
        <v>56</v>
      </c>
      <c r="O572" s="54" t="n">
        <f aca="false">IFERROR(G572-F572,"")</f>
        <v>8</v>
      </c>
      <c r="P572" s="52" t="s">
        <v>6166</v>
      </c>
      <c r="Q572" s="52" t="s">
        <v>4109</v>
      </c>
      <c r="R572" s="52" t="s">
        <v>4124</v>
      </c>
      <c r="S572" s="55" t="str">
        <f aca="false">IF(O572&lt;=0,"On Time","Delayed")</f>
        <v>Delayed</v>
      </c>
      <c r="T572" s="55" t="n">
        <f aca="false">IF(H572=0,0,ROUND(I572/H572*100,2))</f>
        <v>100</v>
      </c>
      <c r="U572" s="55" t="str">
        <f aca="false">TEXT(E572,"yyyy-mm")</f>
        <v>2023-12</v>
      </c>
    </row>
    <row r="573" customFormat="false" ht="15" hidden="false" customHeight="true" outlineLevel="0" collapsed="false">
      <c r="A573" s="56" t="s">
        <v>6167</v>
      </c>
      <c r="B573" s="56" t="s">
        <v>6168</v>
      </c>
      <c r="C573" s="56" t="s">
        <v>2533</v>
      </c>
      <c r="D573" s="56" t="s">
        <v>4347</v>
      </c>
      <c r="E573" s="56" t="s">
        <v>5962</v>
      </c>
      <c r="F573" s="56" t="s">
        <v>6169</v>
      </c>
      <c r="G573" s="56" t="s">
        <v>5766</v>
      </c>
      <c r="H573" s="56" t="n">
        <v>3875</v>
      </c>
      <c r="I573" s="56" t="n">
        <v>3875</v>
      </c>
      <c r="J573" s="56" t="n">
        <v>443.29</v>
      </c>
      <c r="K573" s="54" t="n">
        <f aca="false">ROUND(H573*J573,2)</f>
        <v>1717748.75</v>
      </c>
      <c r="L573" s="56" t="s">
        <v>4067</v>
      </c>
      <c r="M573" s="56" t="s">
        <v>4056</v>
      </c>
      <c r="N573" s="54" t="n">
        <f aca="false">IFERROR(G573-E573,"")</f>
        <v>37</v>
      </c>
      <c r="O573" s="54" t="n">
        <f aca="false">IFERROR(G573-F573,"")</f>
        <v>9</v>
      </c>
      <c r="P573" s="56" t="s">
        <v>6170</v>
      </c>
      <c r="Q573" s="56" t="s">
        <v>4226</v>
      </c>
      <c r="R573" s="56" t="s">
        <v>4087</v>
      </c>
      <c r="S573" s="55" t="str">
        <f aca="false">IF(O573&lt;=0,"On Time","Delayed")</f>
        <v>Delayed</v>
      </c>
      <c r="T573" s="55" t="n">
        <f aca="false">IF(H573=0,0,ROUND(I573/H573*100,2))</f>
        <v>100</v>
      </c>
      <c r="U573" s="55" t="str">
        <f aca="false">TEXT(E573,"yyyy-mm")</f>
        <v>2022-09</v>
      </c>
    </row>
    <row r="574" customFormat="false" ht="15" hidden="false" customHeight="true" outlineLevel="0" collapsed="false">
      <c r="A574" s="52" t="s">
        <v>6171</v>
      </c>
      <c r="B574" s="52" t="s">
        <v>6172</v>
      </c>
      <c r="C574" s="52" t="s">
        <v>4625</v>
      </c>
      <c r="D574" s="52" t="s">
        <v>1754</v>
      </c>
      <c r="E574" s="52" t="s">
        <v>1235</v>
      </c>
      <c r="F574" s="52" t="s">
        <v>493</v>
      </c>
      <c r="G574" s="52" t="s">
        <v>3877</v>
      </c>
      <c r="H574" s="52" t="n">
        <v>3835</v>
      </c>
      <c r="I574" s="52" t="n">
        <v>3835</v>
      </c>
      <c r="J574" s="52" t="n">
        <v>228.46</v>
      </c>
      <c r="K574" s="54" t="n">
        <f aca="false">ROUND(H574*J574,2)</f>
        <v>876144.1</v>
      </c>
      <c r="L574" s="52" t="s">
        <v>4084</v>
      </c>
      <c r="M574" s="52" t="s">
        <v>4062</v>
      </c>
      <c r="N574" s="54" t="n">
        <f aca="false">IFERROR(G574-E574,"")</f>
        <v>39</v>
      </c>
      <c r="O574" s="54" t="n">
        <f aca="false">IFERROR(G574-F574,"")</f>
        <v>7</v>
      </c>
      <c r="P574" s="52" t="s">
        <v>6173</v>
      </c>
      <c r="Q574" s="52" t="s">
        <v>4058</v>
      </c>
      <c r="R574" s="52" t="s">
        <v>4070</v>
      </c>
      <c r="S574" s="55" t="str">
        <f aca="false">IF(O574&lt;=0,"On Time","Delayed")</f>
        <v>Delayed</v>
      </c>
      <c r="T574" s="55" t="n">
        <f aca="false">IF(H574=0,0,ROUND(I574/H574*100,2))</f>
        <v>100</v>
      </c>
      <c r="U574" s="55" t="str">
        <f aca="false">TEXT(E574,"yyyy-mm")</f>
        <v>2022-07</v>
      </c>
    </row>
    <row r="575" customFormat="false" ht="15" hidden="false" customHeight="true" outlineLevel="0" collapsed="false">
      <c r="A575" s="56" t="s">
        <v>6174</v>
      </c>
      <c r="B575" s="56" t="s">
        <v>6175</v>
      </c>
      <c r="C575" s="56" t="s">
        <v>6176</v>
      </c>
      <c r="D575" s="56" t="s">
        <v>5086</v>
      </c>
      <c r="E575" s="56" t="s">
        <v>5481</v>
      </c>
      <c r="F575" s="56" t="s">
        <v>6177</v>
      </c>
      <c r="G575" s="56" t="s">
        <v>1708</v>
      </c>
      <c r="H575" s="56" t="n">
        <v>4976</v>
      </c>
      <c r="I575" s="56" t="n">
        <v>4976</v>
      </c>
      <c r="J575" s="56" t="n">
        <v>383.96</v>
      </c>
      <c r="K575" s="54" t="n">
        <f aca="false">ROUND(H575*J575,2)</f>
        <v>1910584.96</v>
      </c>
      <c r="L575" s="56" t="s">
        <v>4084</v>
      </c>
      <c r="M575" s="56" t="s">
        <v>4081</v>
      </c>
      <c r="N575" s="54" t="n">
        <f aca="false">IFERROR(G575-E575,"")</f>
        <v>53</v>
      </c>
      <c r="O575" s="54" t="n">
        <f aca="false">IFERROR(G575-F575,"")</f>
        <v>9</v>
      </c>
      <c r="P575" s="56" t="s">
        <v>6178</v>
      </c>
      <c r="Q575" s="56" t="s">
        <v>4086</v>
      </c>
      <c r="R575" s="56" t="s">
        <v>4081</v>
      </c>
      <c r="S575" s="55" t="str">
        <f aca="false">IF(O575&lt;=0,"On Time","Delayed")</f>
        <v>Delayed</v>
      </c>
      <c r="T575" s="55" t="n">
        <f aca="false">IF(H575=0,0,ROUND(I575/H575*100,2))</f>
        <v>100</v>
      </c>
      <c r="U575" s="55" t="str">
        <f aca="false">TEXT(E575,"yyyy-mm")</f>
        <v>2022-03</v>
      </c>
    </row>
    <row r="576" customFormat="false" ht="15" hidden="false" customHeight="true" outlineLevel="0" collapsed="false">
      <c r="A576" s="52" t="s">
        <v>6179</v>
      </c>
      <c r="B576" s="52" t="s">
        <v>5775</v>
      </c>
      <c r="C576" s="52" t="s">
        <v>6180</v>
      </c>
      <c r="D576" s="52" t="s">
        <v>5820</v>
      </c>
      <c r="E576" s="52" t="s">
        <v>2815</v>
      </c>
      <c r="F576" s="52" t="s">
        <v>3131</v>
      </c>
      <c r="G576" s="52" t="s">
        <v>4295</v>
      </c>
      <c r="H576" s="52" t="n">
        <v>1441</v>
      </c>
      <c r="I576" s="52" t="n">
        <v>1441</v>
      </c>
      <c r="J576" s="52" t="n">
        <v>180.79</v>
      </c>
      <c r="K576" s="54" t="n">
        <f aca="false">ROUND(H576*J576,2)</f>
        <v>260518.39</v>
      </c>
      <c r="L576" s="52" t="s">
        <v>4055</v>
      </c>
      <c r="M576" s="52" t="s">
        <v>4056</v>
      </c>
      <c r="N576" s="54" t="n">
        <f aca="false">IFERROR(G576-E576,"")</f>
        <v>23</v>
      </c>
      <c r="O576" s="54" t="n">
        <f aca="false">IFERROR(G576-F576,"")</f>
        <v>4</v>
      </c>
      <c r="P576" s="52" t="s">
        <v>6181</v>
      </c>
      <c r="Q576" s="52" t="s">
        <v>4269</v>
      </c>
      <c r="R576" s="52" t="s">
        <v>4124</v>
      </c>
      <c r="S576" s="55" t="str">
        <f aca="false">IF(O576&lt;=0,"On Time","Delayed")</f>
        <v>Delayed</v>
      </c>
      <c r="T576" s="55" t="n">
        <f aca="false">IF(H576=0,0,ROUND(I576/H576*100,2))</f>
        <v>100</v>
      </c>
      <c r="U576" s="55" t="str">
        <f aca="false">TEXT(E576,"yyyy-mm")</f>
        <v>2022-03</v>
      </c>
    </row>
    <row r="577" customFormat="false" ht="15" hidden="false" customHeight="true" outlineLevel="0" collapsed="false">
      <c r="A577" s="56" t="s">
        <v>6182</v>
      </c>
      <c r="B577" s="56" t="s">
        <v>4521</v>
      </c>
      <c r="C577" s="56" t="s">
        <v>470</v>
      </c>
      <c r="D577" s="56" t="s">
        <v>1264</v>
      </c>
      <c r="E577" s="56" t="s">
        <v>4768</v>
      </c>
      <c r="F577" s="56" t="s">
        <v>658</v>
      </c>
      <c r="G577" s="56" t="s">
        <v>658</v>
      </c>
      <c r="H577" s="56" t="n">
        <v>404</v>
      </c>
      <c r="I577" s="56" t="n">
        <v>404</v>
      </c>
      <c r="J577" s="56" t="n">
        <v>513.02</v>
      </c>
      <c r="K577" s="54" t="n">
        <f aca="false">ROUND(H577*J577,2)</f>
        <v>207260.08</v>
      </c>
      <c r="L577" s="56" t="s">
        <v>4084</v>
      </c>
      <c r="M577" s="56" t="s">
        <v>4078</v>
      </c>
      <c r="N577" s="54" t="n">
        <f aca="false">IFERROR(G577-E577,"")</f>
        <v>56</v>
      </c>
      <c r="O577" s="54" t="n">
        <f aca="false">IFERROR(G577-F577,"")</f>
        <v>0</v>
      </c>
      <c r="P577" s="56" t="s">
        <v>6183</v>
      </c>
      <c r="Q577" s="56" t="s">
        <v>4058</v>
      </c>
      <c r="R577" s="56" t="s">
        <v>4070</v>
      </c>
      <c r="S577" s="55" t="str">
        <f aca="false">IF(O577&lt;=0,"On Time","Delayed")</f>
        <v>On Time</v>
      </c>
      <c r="T577" s="55" t="n">
        <f aca="false">IF(H577=0,0,ROUND(I577/H577*100,2))</f>
        <v>100</v>
      </c>
      <c r="U577" s="55" t="str">
        <f aca="false">TEXT(E577,"yyyy-mm")</f>
        <v>2024-08</v>
      </c>
    </row>
    <row r="578" customFormat="false" ht="15" hidden="false" customHeight="true" outlineLevel="0" collapsed="false">
      <c r="A578" s="52" t="s">
        <v>6184</v>
      </c>
      <c r="B578" s="52" t="s">
        <v>6185</v>
      </c>
      <c r="C578" s="52" t="s">
        <v>3567</v>
      </c>
      <c r="D578" s="52" t="s">
        <v>1212</v>
      </c>
      <c r="E578" s="52" t="s">
        <v>1522</v>
      </c>
      <c r="F578" s="52" t="s">
        <v>5961</v>
      </c>
      <c r="G578" s="52" t="s">
        <v>3877</v>
      </c>
      <c r="H578" s="52" t="n">
        <v>743</v>
      </c>
      <c r="I578" s="52" t="n">
        <v>743</v>
      </c>
      <c r="J578" s="52" t="n">
        <v>480.21</v>
      </c>
      <c r="K578" s="54" t="n">
        <f aca="false">ROUND(H578*J578,2)</f>
        <v>356796.03</v>
      </c>
      <c r="L578" s="52" t="s">
        <v>4061</v>
      </c>
      <c r="M578" s="52" t="s">
        <v>4078</v>
      </c>
      <c r="N578" s="54" t="n">
        <f aca="false">IFERROR(G578-E578,"")</f>
        <v>63</v>
      </c>
      <c r="O578" s="54" t="n">
        <f aca="false">IFERROR(G578-F578,"")</f>
        <v>6</v>
      </c>
      <c r="P578" s="52" t="s">
        <v>6186</v>
      </c>
      <c r="Q578" s="52" t="s">
        <v>4185</v>
      </c>
      <c r="R578" s="52" t="s">
        <v>100</v>
      </c>
      <c r="S578" s="55" t="str">
        <f aca="false">IF(O578&lt;=0,"On Time","Delayed")</f>
        <v>Delayed</v>
      </c>
      <c r="T578" s="55" t="n">
        <f aca="false">IF(H578=0,0,ROUND(I578/H578*100,2))</f>
        <v>100</v>
      </c>
      <c r="U578" s="55" t="str">
        <f aca="false">TEXT(E578,"yyyy-mm")</f>
        <v>2022-07</v>
      </c>
    </row>
    <row r="579" customFormat="false" ht="15" hidden="false" customHeight="true" outlineLevel="0" collapsed="false">
      <c r="A579" s="56" t="s">
        <v>6187</v>
      </c>
      <c r="B579" s="56" t="s">
        <v>6126</v>
      </c>
      <c r="C579" s="56" t="s">
        <v>3615</v>
      </c>
      <c r="D579" s="56" t="s">
        <v>2342</v>
      </c>
      <c r="E579" s="56" t="s">
        <v>3345</v>
      </c>
      <c r="F579" s="56" t="s">
        <v>2690</v>
      </c>
      <c r="G579" s="56" t="s">
        <v>2690</v>
      </c>
      <c r="H579" s="56" t="n">
        <v>991</v>
      </c>
      <c r="I579" s="56" t="n">
        <v>197</v>
      </c>
      <c r="J579" s="56" t="n">
        <v>137.62</v>
      </c>
      <c r="K579" s="54" t="n">
        <f aca="false">ROUND(H579*J579,2)</f>
        <v>136381.42</v>
      </c>
      <c r="L579" s="56" t="s">
        <v>4055</v>
      </c>
      <c r="M579" s="56" t="s">
        <v>4062</v>
      </c>
      <c r="N579" s="54" t="n">
        <f aca="false">IFERROR(G579-E579,"")</f>
        <v>46</v>
      </c>
      <c r="O579" s="54" t="n">
        <f aca="false">IFERROR(G579-F579,"")</f>
        <v>0</v>
      </c>
      <c r="P579" s="56" t="s">
        <v>6188</v>
      </c>
      <c r="Q579" s="56" t="s">
        <v>4058</v>
      </c>
      <c r="R579" s="56" t="s">
        <v>4087</v>
      </c>
      <c r="S579" s="55" t="str">
        <f aca="false">IF(O579&lt;=0,"On Time","Delayed")</f>
        <v>On Time</v>
      </c>
      <c r="T579" s="55" t="n">
        <f aca="false">IF(H579=0,0,ROUND(I579/H579*100,2))</f>
        <v>19.88</v>
      </c>
      <c r="U579" s="55" t="str">
        <f aca="false">TEXT(E579,"yyyy-mm")</f>
        <v>2024-04</v>
      </c>
    </row>
    <row r="580" customFormat="false" ht="15" hidden="false" customHeight="true" outlineLevel="0" collapsed="false">
      <c r="A580" s="52" t="s">
        <v>6189</v>
      </c>
      <c r="B580" s="52" t="s">
        <v>6190</v>
      </c>
      <c r="C580" s="52" t="s">
        <v>3308</v>
      </c>
      <c r="D580" s="52" t="s">
        <v>6191</v>
      </c>
      <c r="E580" s="52" t="s">
        <v>948</v>
      </c>
      <c r="F580" s="52" t="s">
        <v>1972</v>
      </c>
      <c r="G580" s="52" t="s">
        <v>1782</v>
      </c>
      <c r="H580" s="52" t="n">
        <v>1217</v>
      </c>
      <c r="I580" s="52" t="n">
        <v>369</v>
      </c>
      <c r="J580" s="52" t="n">
        <v>110.78</v>
      </c>
      <c r="K580" s="54" t="n">
        <f aca="false">ROUND(H580*J580,2)</f>
        <v>134819.26</v>
      </c>
      <c r="L580" s="52" t="s">
        <v>4061</v>
      </c>
      <c r="M580" s="52" t="s">
        <v>4056</v>
      </c>
      <c r="N580" s="54" t="n">
        <f aca="false">IFERROR(G580-E580,"")</f>
        <v>5</v>
      </c>
      <c r="O580" s="54" t="n">
        <f aca="false">IFERROR(G580-F580,"")</f>
        <v>1</v>
      </c>
      <c r="P580" s="52" t="s">
        <v>6192</v>
      </c>
      <c r="Q580" s="52" t="s">
        <v>4248</v>
      </c>
      <c r="R580" s="52" t="s">
        <v>4124</v>
      </c>
      <c r="S580" s="55" t="str">
        <f aca="false">IF(O580&lt;=0,"On Time","Delayed")</f>
        <v>Delayed</v>
      </c>
      <c r="T580" s="55" t="n">
        <f aca="false">IF(H580=0,0,ROUND(I580/H580*100,2))</f>
        <v>30.32</v>
      </c>
      <c r="U580" s="55" t="str">
        <f aca="false">TEXT(E580,"yyyy-mm")</f>
        <v>2023-05</v>
      </c>
    </row>
    <row r="581" customFormat="false" ht="15" hidden="false" customHeight="true" outlineLevel="0" collapsed="false">
      <c r="A581" s="56" t="s">
        <v>6193</v>
      </c>
      <c r="B581" s="56" t="s">
        <v>6194</v>
      </c>
      <c r="C581" s="56" t="s">
        <v>1753</v>
      </c>
      <c r="D581" s="56" t="s">
        <v>675</v>
      </c>
      <c r="E581" s="56" t="s">
        <v>2453</v>
      </c>
      <c r="F581" s="56" t="s">
        <v>1896</v>
      </c>
      <c r="G581" s="56" t="s">
        <v>1604</v>
      </c>
      <c r="H581" s="56" t="n">
        <v>1662</v>
      </c>
      <c r="I581" s="56" t="n">
        <v>1128</v>
      </c>
      <c r="J581" s="56" t="n">
        <v>563.56</v>
      </c>
      <c r="K581" s="54" t="n">
        <f aca="false">ROUND(H581*J581,2)</f>
        <v>936636.72</v>
      </c>
      <c r="L581" s="56" t="s">
        <v>4067</v>
      </c>
      <c r="M581" s="56" t="s">
        <v>4056</v>
      </c>
      <c r="N581" s="54" t="n">
        <f aca="false">IFERROR(G581-E581,"")</f>
        <v>39</v>
      </c>
      <c r="O581" s="54" t="n">
        <f aca="false">IFERROR(G581-F581,"")</f>
        <v>2</v>
      </c>
      <c r="P581" s="56" t="s">
        <v>6195</v>
      </c>
      <c r="Q581" s="56" t="s">
        <v>4269</v>
      </c>
      <c r="R581" s="56" t="s">
        <v>100</v>
      </c>
      <c r="S581" s="55" t="str">
        <f aca="false">IF(O581&lt;=0,"On Time","Delayed")</f>
        <v>Delayed</v>
      </c>
      <c r="T581" s="55" t="n">
        <f aca="false">IF(H581=0,0,ROUND(I581/H581*100,2))</f>
        <v>67.87</v>
      </c>
      <c r="U581" s="55" t="str">
        <f aca="false">TEXT(E581,"yyyy-mm")</f>
        <v>2022-12</v>
      </c>
    </row>
    <row r="582" customFormat="false" ht="15" hidden="false" customHeight="true" outlineLevel="0" collapsed="false">
      <c r="A582" s="52" t="s">
        <v>6196</v>
      </c>
      <c r="B582" s="52" t="s">
        <v>5022</v>
      </c>
      <c r="C582" s="52" t="s">
        <v>3726</v>
      </c>
      <c r="D582" s="52" t="s">
        <v>6197</v>
      </c>
      <c r="E582" s="52" t="s">
        <v>2872</v>
      </c>
      <c r="F582" s="52" t="s">
        <v>1166</v>
      </c>
      <c r="G582" s="52" t="s">
        <v>1598</v>
      </c>
      <c r="H582" s="52" t="n">
        <v>4746</v>
      </c>
      <c r="I582" s="52" t="n">
        <v>1961</v>
      </c>
      <c r="J582" s="52" t="n">
        <v>208.03</v>
      </c>
      <c r="K582" s="54" t="n">
        <f aca="false">ROUND(H582*J582,2)</f>
        <v>987310.38</v>
      </c>
      <c r="L582" s="52" t="s">
        <v>4084</v>
      </c>
      <c r="M582" s="52" t="s">
        <v>332</v>
      </c>
      <c r="N582" s="54" t="n">
        <f aca="false">IFERROR(G582-E582,"")</f>
        <v>48</v>
      </c>
      <c r="O582" s="54" t="n">
        <f aca="false">IFERROR(G582-F582,"")</f>
        <v>7</v>
      </c>
      <c r="P582" s="52" t="s">
        <v>6198</v>
      </c>
      <c r="Q582" s="52" t="s">
        <v>4169</v>
      </c>
      <c r="R582" s="52" t="s">
        <v>4070</v>
      </c>
      <c r="S582" s="55" t="str">
        <f aca="false">IF(O582&lt;=0,"On Time","Delayed")</f>
        <v>Delayed</v>
      </c>
      <c r="T582" s="55" t="n">
        <f aca="false">IF(H582=0,0,ROUND(I582/H582*100,2))</f>
        <v>41.32</v>
      </c>
      <c r="U582" s="55" t="str">
        <f aca="false">TEXT(E582,"yyyy-mm")</f>
        <v>2022-11</v>
      </c>
    </row>
    <row r="583" customFormat="false" ht="15" hidden="false" customHeight="true" outlineLevel="0" collapsed="false">
      <c r="A583" s="56" t="s">
        <v>6199</v>
      </c>
      <c r="B583" s="56" t="s">
        <v>5301</v>
      </c>
      <c r="C583" s="56" t="s">
        <v>2943</v>
      </c>
      <c r="D583" s="56" t="s">
        <v>6200</v>
      </c>
      <c r="E583" s="56" t="s">
        <v>1243</v>
      </c>
      <c r="F583" s="56" t="s">
        <v>1736</v>
      </c>
      <c r="G583" s="56" t="s">
        <v>360</v>
      </c>
      <c r="H583" s="56" t="n">
        <v>2399</v>
      </c>
      <c r="I583" s="56" t="n">
        <v>2399</v>
      </c>
      <c r="J583" s="56" t="n">
        <v>420.84</v>
      </c>
      <c r="K583" s="54" t="n">
        <f aca="false">ROUND(H583*J583,2)</f>
        <v>1009595.16</v>
      </c>
      <c r="L583" s="56" t="s">
        <v>4061</v>
      </c>
      <c r="M583" s="56" t="s">
        <v>4081</v>
      </c>
      <c r="N583" s="54" t="n">
        <f aca="false">IFERROR(G583-E583,"")</f>
        <v>41</v>
      </c>
      <c r="O583" s="54" t="n">
        <f aca="false">IFERROR(G583-F583,"")</f>
        <v>12</v>
      </c>
      <c r="P583" s="56" t="s">
        <v>6201</v>
      </c>
      <c r="Q583" s="56" t="s">
        <v>4154</v>
      </c>
      <c r="R583" s="56" t="s">
        <v>100</v>
      </c>
      <c r="S583" s="55" t="str">
        <f aca="false">IF(O583&lt;=0,"On Time","Delayed")</f>
        <v>Delayed</v>
      </c>
      <c r="T583" s="55" t="n">
        <f aca="false">IF(H583=0,0,ROUND(I583/H583*100,2))</f>
        <v>100</v>
      </c>
      <c r="U583" s="55" t="str">
        <f aca="false">TEXT(E583,"yyyy-mm")</f>
        <v>2023-07</v>
      </c>
    </row>
    <row r="584" customFormat="false" ht="15" hidden="false" customHeight="true" outlineLevel="0" collapsed="false">
      <c r="A584" s="52" t="s">
        <v>6202</v>
      </c>
      <c r="B584" s="52" t="s">
        <v>6203</v>
      </c>
      <c r="C584" s="52" t="s">
        <v>2028</v>
      </c>
      <c r="D584" s="52" t="s">
        <v>1063</v>
      </c>
      <c r="E584" s="52" t="s">
        <v>1763</v>
      </c>
      <c r="F584" s="52" t="s">
        <v>2132</v>
      </c>
      <c r="G584" s="52" t="s">
        <v>1190</v>
      </c>
      <c r="H584" s="52" t="n">
        <v>3854</v>
      </c>
      <c r="I584" s="52" t="n">
        <v>3854</v>
      </c>
      <c r="J584" s="52" t="n">
        <v>224.11</v>
      </c>
      <c r="K584" s="54" t="n">
        <f aca="false">ROUND(H584*J584,2)</f>
        <v>863719.94</v>
      </c>
      <c r="L584" s="52" t="s">
        <v>4061</v>
      </c>
      <c r="M584" s="52" t="s">
        <v>332</v>
      </c>
      <c r="N584" s="54" t="n">
        <f aca="false">IFERROR(G584-E584,"")</f>
        <v>12</v>
      </c>
      <c r="O584" s="54" t="n">
        <f aca="false">IFERROR(G584-F584,"")</f>
        <v>5</v>
      </c>
      <c r="P584" s="52" t="s">
        <v>6204</v>
      </c>
      <c r="Q584" s="52" t="s">
        <v>4231</v>
      </c>
      <c r="R584" s="52" t="s">
        <v>4070</v>
      </c>
      <c r="S584" s="55" t="str">
        <f aca="false">IF(O584&lt;=0,"On Time","Delayed")</f>
        <v>Delayed</v>
      </c>
      <c r="T584" s="55" t="n">
        <f aca="false">IF(H584=0,0,ROUND(I584/H584*100,2))</f>
        <v>100</v>
      </c>
      <c r="U584" s="55" t="str">
        <f aca="false">TEXT(E584,"yyyy-mm")</f>
        <v>2024-02</v>
      </c>
    </row>
    <row r="585" customFormat="false" ht="15" hidden="false" customHeight="true" outlineLevel="0" collapsed="false">
      <c r="A585" s="56" t="s">
        <v>6205</v>
      </c>
      <c r="B585" s="56" t="s">
        <v>6206</v>
      </c>
      <c r="C585" s="56" t="s">
        <v>2629</v>
      </c>
      <c r="D585" s="56" t="s">
        <v>2513</v>
      </c>
      <c r="E585" s="56" t="s">
        <v>4024</v>
      </c>
      <c r="F585" s="56" t="s">
        <v>2510</v>
      </c>
      <c r="G585" s="56" t="s">
        <v>6207</v>
      </c>
      <c r="H585" s="56" t="n">
        <v>540</v>
      </c>
      <c r="I585" s="56" t="n">
        <v>540</v>
      </c>
      <c r="J585" s="56" t="n">
        <v>538.71</v>
      </c>
      <c r="K585" s="54" t="n">
        <f aca="false">ROUND(H585*J585,2)</f>
        <v>290903.4</v>
      </c>
      <c r="L585" s="56" t="s">
        <v>4055</v>
      </c>
      <c r="M585" s="56" t="s">
        <v>4056</v>
      </c>
      <c r="N585" s="54" t="n">
        <f aca="false">IFERROR(G585-E585,"")</f>
        <v>25</v>
      </c>
      <c r="O585" s="54" t="n">
        <f aca="false">IFERROR(G585-F585,"")</f>
        <v>-2</v>
      </c>
      <c r="P585" s="56" t="s">
        <v>6208</v>
      </c>
      <c r="Q585" s="56" t="s">
        <v>4058</v>
      </c>
      <c r="R585" s="56" t="s">
        <v>100</v>
      </c>
      <c r="S585" s="55" t="str">
        <f aca="false">IF(O585&lt;=0,"On Time","Delayed")</f>
        <v>On Time</v>
      </c>
      <c r="T585" s="55" t="n">
        <f aca="false">IF(H585=0,0,ROUND(I585/H585*100,2))</f>
        <v>100</v>
      </c>
      <c r="U585" s="55" t="str">
        <f aca="false">TEXT(E585,"yyyy-mm")</f>
        <v>2023-05</v>
      </c>
    </row>
    <row r="586" customFormat="false" ht="15" hidden="false" customHeight="true" outlineLevel="0" collapsed="false">
      <c r="A586" s="52" t="s">
        <v>6209</v>
      </c>
      <c r="B586" s="52" t="s">
        <v>6210</v>
      </c>
      <c r="C586" s="52" t="s">
        <v>6211</v>
      </c>
      <c r="D586" s="52" t="s">
        <v>2216</v>
      </c>
      <c r="E586" s="52" t="s">
        <v>2429</v>
      </c>
      <c r="F586" s="52" t="s">
        <v>2819</v>
      </c>
      <c r="G586" s="52" t="s">
        <v>3253</v>
      </c>
      <c r="H586" s="52" t="n">
        <v>3949</v>
      </c>
      <c r="I586" s="52" t="n">
        <v>3949</v>
      </c>
      <c r="J586" s="52" t="n">
        <v>106.68</v>
      </c>
      <c r="K586" s="54" t="n">
        <f aca="false">ROUND(H586*J586,2)</f>
        <v>421279.32</v>
      </c>
      <c r="L586" s="52" t="s">
        <v>4055</v>
      </c>
      <c r="M586" s="52" t="s">
        <v>4062</v>
      </c>
      <c r="N586" s="54" t="n">
        <f aca="false">IFERROR(G586-E586,"")</f>
        <v>37</v>
      </c>
      <c r="O586" s="54" t="n">
        <f aca="false">IFERROR(G586-F586,"")</f>
        <v>3</v>
      </c>
      <c r="P586" s="52" t="s">
        <v>6212</v>
      </c>
      <c r="Q586" s="52" t="s">
        <v>4058</v>
      </c>
      <c r="R586" s="52" t="s">
        <v>4070</v>
      </c>
      <c r="S586" s="55" t="str">
        <f aca="false">IF(O586&lt;=0,"On Time","Delayed")</f>
        <v>Delayed</v>
      </c>
      <c r="T586" s="55" t="n">
        <f aca="false">IF(H586=0,0,ROUND(I586/H586*100,2))</f>
        <v>100</v>
      </c>
      <c r="U586" s="55" t="str">
        <f aca="false">TEXT(E586,"yyyy-mm")</f>
        <v>2022-05</v>
      </c>
    </row>
    <row r="587" customFormat="false" ht="15" hidden="false" customHeight="true" outlineLevel="0" collapsed="false">
      <c r="A587" s="56" t="s">
        <v>6213</v>
      </c>
      <c r="B587" s="56" t="s">
        <v>6214</v>
      </c>
      <c r="C587" s="56" t="s">
        <v>4556</v>
      </c>
      <c r="D587" s="56" t="s">
        <v>2075</v>
      </c>
      <c r="E587" s="56" t="s">
        <v>1021</v>
      </c>
      <c r="F587" s="56" t="s">
        <v>5097</v>
      </c>
      <c r="G587" s="56" t="s">
        <v>3714</v>
      </c>
      <c r="H587" s="56" t="n">
        <v>4566</v>
      </c>
      <c r="I587" s="56" t="n">
        <v>4566</v>
      </c>
      <c r="J587" s="56" t="n">
        <v>427.54</v>
      </c>
      <c r="K587" s="54" t="n">
        <f aca="false">ROUND(H587*J587,2)</f>
        <v>1952147.64</v>
      </c>
      <c r="L587" s="56" t="s">
        <v>4067</v>
      </c>
      <c r="M587" s="56" t="s">
        <v>4078</v>
      </c>
      <c r="N587" s="54" t="n">
        <f aca="false">IFERROR(G587-E587,"")</f>
        <v>29</v>
      </c>
      <c r="O587" s="54" t="n">
        <f aca="false">IFERROR(G587-F587,"")</f>
        <v>14</v>
      </c>
      <c r="P587" s="56" t="s">
        <v>6215</v>
      </c>
      <c r="Q587" s="56" t="s">
        <v>4109</v>
      </c>
      <c r="R587" s="56" t="s">
        <v>4081</v>
      </c>
      <c r="S587" s="55" t="str">
        <f aca="false">IF(O587&lt;=0,"On Time","Delayed")</f>
        <v>Delayed</v>
      </c>
      <c r="T587" s="55" t="n">
        <f aca="false">IF(H587=0,0,ROUND(I587/H587*100,2))</f>
        <v>100</v>
      </c>
      <c r="U587" s="55" t="str">
        <f aca="false">TEXT(E587,"yyyy-mm")</f>
        <v>2024-07</v>
      </c>
    </row>
    <row r="588" customFormat="false" ht="15" hidden="false" customHeight="true" outlineLevel="0" collapsed="false">
      <c r="A588" s="52" t="s">
        <v>6216</v>
      </c>
      <c r="B588" s="52" t="s">
        <v>6217</v>
      </c>
      <c r="C588" s="52" t="s">
        <v>6218</v>
      </c>
      <c r="D588" s="52" t="s">
        <v>4631</v>
      </c>
      <c r="E588" s="52" t="s">
        <v>4784</v>
      </c>
      <c r="F588" s="52" t="s">
        <v>4112</v>
      </c>
      <c r="G588" s="52" t="s">
        <v>829</v>
      </c>
      <c r="H588" s="52" t="n">
        <v>624</v>
      </c>
      <c r="I588" s="52" t="n">
        <v>624</v>
      </c>
      <c r="J588" s="52" t="n">
        <v>108.04</v>
      </c>
      <c r="K588" s="54" t="n">
        <f aca="false">ROUND(H588*J588,2)</f>
        <v>67416.96</v>
      </c>
      <c r="L588" s="52" t="s">
        <v>4055</v>
      </c>
      <c r="M588" s="52" t="s">
        <v>4078</v>
      </c>
      <c r="N588" s="54" t="n">
        <f aca="false">IFERROR(G588-E588,"")</f>
        <v>15</v>
      </c>
      <c r="O588" s="54" t="n">
        <f aca="false">IFERROR(G588-F588,"")</f>
        <v>2</v>
      </c>
      <c r="P588" s="52" t="s">
        <v>6219</v>
      </c>
      <c r="Q588" s="52" t="s">
        <v>4109</v>
      </c>
      <c r="R588" s="52" t="s">
        <v>4124</v>
      </c>
      <c r="S588" s="55" t="str">
        <f aca="false">IF(O588&lt;=0,"On Time","Delayed")</f>
        <v>Delayed</v>
      </c>
      <c r="T588" s="55" t="n">
        <f aca="false">IF(H588=0,0,ROUND(I588/H588*100,2))</f>
        <v>100</v>
      </c>
      <c r="U588" s="55" t="str">
        <f aca="false">TEXT(E588,"yyyy-mm")</f>
        <v>2022-11</v>
      </c>
    </row>
    <row r="589" customFormat="false" ht="15" hidden="false" customHeight="true" outlineLevel="0" collapsed="false">
      <c r="A589" s="56" t="s">
        <v>6220</v>
      </c>
      <c r="B589" s="56" t="s">
        <v>6221</v>
      </c>
      <c r="C589" s="56" t="s">
        <v>484</v>
      </c>
      <c r="D589" s="56" t="s">
        <v>2015</v>
      </c>
      <c r="E589" s="56" t="s">
        <v>2932</v>
      </c>
      <c r="F589" s="56" t="s">
        <v>763</v>
      </c>
      <c r="G589" s="56" t="s">
        <v>3043</v>
      </c>
      <c r="H589" s="56" t="n">
        <v>1712</v>
      </c>
      <c r="I589" s="56" t="n">
        <v>1712</v>
      </c>
      <c r="J589" s="56" t="n">
        <v>557.4</v>
      </c>
      <c r="K589" s="54" t="n">
        <f aca="false">ROUND(H589*J589,2)</f>
        <v>954268.8</v>
      </c>
      <c r="L589" s="56" t="s">
        <v>4061</v>
      </c>
      <c r="M589" s="56" t="s">
        <v>332</v>
      </c>
      <c r="N589" s="54" t="n">
        <f aca="false">IFERROR(G589-E589,"")</f>
        <v>51</v>
      </c>
      <c r="O589" s="54" t="n">
        <f aca="false">IFERROR(G589-F589,"")</f>
        <v>2</v>
      </c>
      <c r="P589" s="56" t="s">
        <v>6222</v>
      </c>
      <c r="Q589" s="56" t="s">
        <v>4104</v>
      </c>
      <c r="R589" s="56" t="s">
        <v>100</v>
      </c>
      <c r="S589" s="55" t="str">
        <f aca="false">IF(O589&lt;=0,"On Time","Delayed")</f>
        <v>Delayed</v>
      </c>
      <c r="T589" s="55" t="n">
        <f aca="false">IF(H589=0,0,ROUND(I589/H589*100,2))</f>
        <v>100</v>
      </c>
      <c r="U589" s="55" t="str">
        <f aca="false">TEXT(E589,"yyyy-mm")</f>
        <v>2022-12</v>
      </c>
    </row>
    <row r="590" customFormat="false" ht="15" hidden="false" customHeight="true" outlineLevel="0" collapsed="false">
      <c r="A590" s="52" t="s">
        <v>6223</v>
      </c>
      <c r="B590" s="52" t="s">
        <v>4750</v>
      </c>
      <c r="C590" s="52" t="s">
        <v>431</v>
      </c>
      <c r="D590" s="52" t="s">
        <v>5696</v>
      </c>
      <c r="E590" s="52" t="s">
        <v>3362</v>
      </c>
      <c r="F590" s="52" t="s">
        <v>3706</v>
      </c>
      <c r="G590" s="52" t="s">
        <v>5427</v>
      </c>
      <c r="H590" s="52" t="n">
        <v>324</v>
      </c>
      <c r="I590" s="52" t="n">
        <v>324</v>
      </c>
      <c r="J590" s="52" t="n">
        <v>518.46</v>
      </c>
      <c r="K590" s="54" t="n">
        <f aca="false">ROUND(H590*J590,2)</f>
        <v>167981.04</v>
      </c>
      <c r="L590" s="52" t="s">
        <v>4061</v>
      </c>
      <c r="M590" s="52" t="s">
        <v>4062</v>
      </c>
      <c r="N590" s="54" t="n">
        <f aca="false">IFERROR(G590-E590,"")</f>
        <v>53</v>
      </c>
      <c r="O590" s="54" t="n">
        <f aca="false">IFERROR(G590-F590,"")</f>
        <v>-2</v>
      </c>
      <c r="P590" s="52" t="s">
        <v>6224</v>
      </c>
      <c r="Q590" s="52" t="s">
        <v>4226</v>
      </c>
      <c r="R590" s="52" t="s">
        <v>4124</v>
      </c>
      <c r="S590" s="55" t="str">
        <f aca="false">IF(O590&lt;=0,"On Time","Delayed")</f>
        <v>On Time</v>
      </c>
      <c r="T590" s="55" t="n">
        <f aca="false">IF(H590=0,0,ROUND(I590/H590*100,2))</f>
        <v>100</v>
      </c>
      <c r="U590" s="55" t="str">
        <f aca="false">TEXT(E590,"yyyy-mm")</f>
        <v>2023-08</v>
      </c>
    </row>
    <row r="591" customFormat="false" ht="15" hidden="false" customHeight="true" outlineLevel="0" collapsed="false">
      <c r="A591" s="56" t="s">
        <v>6225</v>
      </c>
      <c r="B591" s="56" t="s">
        <v>5132</v>
      </c>
      <c r="C591" s="56" t="s">
        <v>6226</v>
      </c>
      <c r="D591" s="56" t="s">
        <v>4395</v>
      </c>
      <c r="E591" s="56" t="s">
        <v>1598</v>
      </c>
      <c r="F591" s="56" t="s">
        <v>2587</v>
      </c>
      <c r="G591" s="56" t="s">
        <v>2989</v>
      </c>
      <c r="H591" s="56" t="n">
        <v>1507</v>
      </c>
      <c r="I591" s="56" t="n">
        <v>1507</v>
      </c>
      <c r="J591" s="56" t="n">
        <v>555.42</v>
      </c>
      <c r="K591" s="54" t="n">
        <f aca="false">ROUND(H591*J591,2)</f>
        <v>837017.94</v>
      </c>
      <c r="L591" s="56" t="s">
        <v>4084</v>
      </c>
      <c r="M591" s="56" t="s">
        <v>332</v>
      </c>
      <c r="N591" s="54" t="n">
        <f aca="false">IFERROR(G591-E591,"")</f>
        <v>41</v>
      </c>
      <c r="O591" s="54" t="n">
        <f aca="false">IFERROR(G591-F591,"")</f>
        <v>1</v>
      </c>
      <c r="P591" s="56" t="s">
        <v>6227</v>
      </c>
      <c r="Q591" s="56" t="s">
        <v>4248</v>
      </c>
      <c r="R591" s="56" t="s">
        <v>4070</v>
      </c>
      <c r="S591" s="55" t="str">
        <f aca="false">IF(O591&lt;=0,"On Time","Delayed")</f>
        <v>Delayed</v>
      </c>
      <c r="T591" s="55" t="n">
        <f aca="false">IF(H591=0,0,ROUND(I591/H591*100,2))</f>
        <v>100</v>
      </c>
      <c r="U591" s="55" t="str">
        <f aca="false">TEXT(E591,"yyyy-mm")</f>
        <v>2023-01</v>
      </c>
    </row>
    <row r="592" customFormat="false" ht="15" hidden="false" customHeight="true" outlineLevel="0" collapsed="false">
      <c r="A592" s="52" t="s">
        <v>6228</v>
      </c>
      <c r="B592" s="52" t="s">
        <v>6229</v>
      </c>
      <c r="C592" s="52" t="s">
        <v>4928</v>
      </c>
      <c r="D592" s="52" t="s">
        <v>6230</v>
      </c>
      <c r="E592" s="52" t="s">
        <v>1863</v>
      </c>
      <c r="F592" s="52" t="s">
        <v>1810</v>
      </c>
      <c r="G592" s="52" t="s">
        <v>417</v>
      </c>
      <c r="H592" s="52" t="n">
        <v>4747</v>
      </c>
      <c r="I592" s="52" t="n">
        <v>4747</v>
      </c>
      <c r="J592" s="52" t="n">
        <v>426.68</v>
      </c>
      <c r="K592" s="54" t="n">
        <f aca="false">ROUND(H592*J592,2)</f>
        <v>2025449.96</v>
      </c>
      <c r="L592" s="52" t="s">
        <v>4073</v>
      </c>
      <c r="M592" s="52" t="s">
        <v>4078</v>
      </c>
      <c r="N592" s="54" t="n">
        <f aca="false">IFERROR(G592-E592,"")</f>
        <v>10</v>
      </c>
      <c r="O592" s="54" t="n">
        <f aca="false">IFERROR(G592-F592,"")</f>
        <v>5</v>
      </c>
      <c r="P592" s="52" t="s">
        <v>6231</v>
      </c>
      <c r="Q592" s="52" t="s">
        <v>4093</v>
      </c>
      <c r="R592" s="52" t="s">
        <v>100</v>
      </c>
      <c r="S592" s="55" t="str">
        <f aca="false">IF(O592&lt;=0,"On Time","Delayed")</f>
        <v>Delayed</v>
      </c>
      <c r="T592" s="55" t="n">
        <f aca="false">IF(H592=0,0,ROUND(I592/H592*100,2))</f>
        <v>100</v>
      </c>
      <c r="U592" s="55" t="str">
        <f aca="false">TEXT(E592,"yyyy-mm")</f>
        <v>2023-12</v>
      </c>
    </row>
    <row r="593" customFormat="false" ht="15" hidden="false" customHeight="true" outlineLevel="0" collapsed="false">
      <c r="A593" s="56" t="s">
        <v>6232</v>
      </c>
      <c r="B593" s="56" t="s">
        <v>4365</v>
      </c>
      <c r="C593" s="56" t="s">
        <v>582</v>
      </c>
      <c r="D593" s="56" t="s">
        <v>3513</v>
      </c>
      <c r="E593" s="56" t="s">
        <v>3051</v>
      </c>
      <c r="F593" s="56" t="s">
        <v>1972</v>
      </c>
      <c r="G593" s="56" t="s">
        <v>1187</v>
      </c>
      <c r="H593" s="56" t="n">
        <v>2380</v>
      </c>
      <c r="I593" s="56" t="n">
        <v>855</v>
      </c>
      <c r="J593" s="56" t="n">
        <v>516.85</v>
      </c>
      <c r="K593" s="54" t="n">
        <f aca="false">ROUND(H593*J593,2)</f>
        <v>1230103</v>
      </c>
      <c r="L593" s="56" t="s">
        <v>4073</v>
      </c>
      <c r="M593" s="56" t="s">
        <v>4062</v>
      </c>
      <c r="N593" s="54" t="n">
        <f aca="false">IFERROR(G593-E593,"")</f>
        <v>29</v>
      </c>
      <c r="O593" s="54" t="n">
        <f aca="false">IFERROR(G593-F593,"")</f>
        <v>13</v>
      </c>
      <c r="P593" s="56" t="s">
        <v>6233</v>
      </c>
      <c r="Q593" s="56" t="s">
        <v>4154</v>
      </c>
      <c r="R593" s="56" t="s">
        <v>4124</v>
      </c>
      <c r="S593" s="55" t="str">
        <f aca="false">IF(O593&lt;=0,"On Time","Delayed")</f>
        <v>Delayed</v>
      </c>
      <c r="T593" s="55" t="n">
        <f aca="false">IF(H593=0,0,ROUND(I593/H593*100,2))</f>
        <v>35.92</v>
      </c>
      <c r="U593" s="55" t="str">
        <f aca="false">TEXT(E593,"yyyy-mm")</f>
        <v>2023-04</v>
      </c>
    </row>
    <row r="594" customFormat="false" ht="15" hidden="false" customHeight="true" outlineLevel="0" collapsed="false">
      <c r="A594" s="52" t="s">
        <v>6234</v>
      </c>
      <c r="B594" s="52" t="s">
        <v>4835</v>
      </c>
      <c r="C594" s="52" t="s">
        <v>4256</v>
      </c>
      <c r="D594" s="52" t="s">
        <v>1318</v>
      </c>
      <c r="E594" s="52" t="s">
        <v>1576</v>
      </c>
      <c r="F594" s="52" t="s">
        <v>2443</v>
      </c>
      <c r="G594" s="52" t="s">
        <v>3900</v>
      </c>
      <c r="H594" s="52" t="n">
        <v>277</v>
      </c>
      <c r="I594" s="52" t="n">
        <v>277</v>
      </c>
      <c r="J594" s="52" t="n">
        <v>459.84</v>
      </c>
      <c r="K594" s="54" t="n">
        <f aca="false">ROUND(H594*J594,2)</f>
        <v>127375.68</v>
      </c>
      <c r="L594" s="52" t="s">
        <v>4067</v>
      </c>
      <c r="M594" s="52" t="s">
        <v>4056</v>
      </c>
      <c r="N594" s="54" t="n">
        <f aca="false">IFERROR(G594-E594,"")</f>
        <v>38</v>
      </c>
      <c r="O594" s="54" t="n">
        <f aca="false">IFERROR(G594-F594,"")</f>
        <v>14</v>
      </c>
      <c r="P594" s="52" t="s">
        <v>6235</v>
      </c>
      <c r="Q594" s="52" t="s">
        <v>4109</v>
      </c>
      <c r="R594" s="52" t="s">
        <v>4081</v>
      </c>
      <c r="S594" s="55" t="str">
        <f aca="false">IF(O594&lt;=0,"On Time","Delayed")</f>
        <v>Delayed</v>
      </c>
      <c r="T594" s="55" t="n">
        <f aca="false">IF(H594=0,0,ROUND(I594/H594*100,2))</f>
        <v>100</v>
      </c>
      <c r="U594" s="55" t="str">
        <f aca="false">TEXT(E594,"yyyy-mm")</f>
        <v>2023-07</v>
      </c>
    </row>
    <row r="595" customFormat="false" ht="15" hidden="false" customHeight="true" outlineLevel="0" collapsed="false">
      <c r="A595" s="56" t="s">
        <v>6236</v>
      </c>
      <c r="B595" s="56" t="s">
        <v>5980</v>
      </c>
      <c r="C595" s="56" t="s">
        <v>4894</v>
      </c>
      <c r="D595" s="56" t="s">
        <v>5604</v>
      </c>
      <c r="E595" s="56" t="s">
        <v>2546</v>
      </c>
      <c r="F595" s="56" t="s">
        <v>3493</v>
      </c>
      <c r="G595" s="56" t="s">
        <v>5065</v>
      </c>
      <c r="H595" s="56" t="n">
        <v>2929</v>
      </c>
      <c r="I595" s="56" t="n">
        <v>2929</v>
      </c>
      <c r="J595" s="56" t="n">
        <v>291.43</v>
      </c>
      <c r="K595" s="54" t="n">
        <f aca="false">ROUND(H595*J595,2)</f>
        <v>853598.47</v>
      </c>
      <c r="L595" s="56" t="s">
        <v>4061</v>
      </c>
      <c r="M595" s="56" t="s">
        <v>4081</v>
      </c>
      <c r="N595" s="54" t="n">
        <f aca="false">IFERROR(G595-E595,"")</f>
        <v>17</v>
      </c>
      <c r="O595" s="54" t="n">
        <f aca="false">IFERROR(G595-F595,"")</f>
        <v>3</v>
      </c>
      <c r="P595" s="56" t="s">
        <v>6237</v>
      </c>
      <c r="Q595" s="56" t="s">
        <v>4164</v>
      </c>
      <c r="R595" s="56" t="s">
        <v>4124</v>
      </c>
      <c r="S595" s="55" t="str">
        <f aca="false">IF(O595&lt;=0,"On Time","Delayed")</f>
        <v>Delayed</v>
      </c>
      <c r="T595" s="55" t="n">
        <f aca="false">IF(H595=0,0,ROUND(I595/H595*100,2))</f>
        <v>100</v>
      </c>
      <c r="U595" s="55" t="str">
        <f aca="false">TEXT(E595,"yyyy-mm")</f>
        <v>2023-04</v>
      </c>
    </row>
    <row r="596" customFormat="false" ht="15" hidden="false" customHeight="true" outlineLevel="0" collapsed="false">
      <c r="A596" s="52" t="s">
        <v>6238</v>
      </c>
      <c r="B596" s="52" t="s">
        <v>6239</v>
      </c>
      <c r="C596" s="52" t="s">
        <v>6240</v>
      </c>
      <c r="D596" s="52" t="s">
        <v>2412</v>
      </c>
      <c r="E596" s="52" t="s">
        <v>4257</v>
      </c>
      <c r="F596" s="52" t="s">
        <v>3175</v>
      </c>
      <c r="G596" s="52" t="s">
        <v>905</v>
      </c>
      <c r="H596" s="52" t="n">
        <v>4667</v>
      </c>
      <c r="I596" s="52" t="n">
        <v>4667</v>
      </c>
      <c r="J596" s="52" t="n">
        <v>489.9</v>
      </c>
      <c r="K596" s="54" t="n">
        <f aca="false">ROUND(H596*J596,2)</f>
        <v>2286363.3</v>
      </c>
      <c r="L596" s="52" t="s">
        <v>4067</v>
      </c>
      <c r="M596" s="52" t="s">
        <v>332</v>
      </c>
      <c r="N596" s="54" t="n">
        <f aca="false">IFERROR(G596-E596,"")</f>
        <v>61</v>
      </c>
      <c r="O596" s="54" t="n">
        <f aca="false">IFERROR(G596-F596,"")</f>
        <v>6</v>
      </c>
      <c r="P596" s="52" t="s">
        <v>6241</v>
      </c>
      <c r="Q596" s="52" t="s">
        <v>4069</v>
      </c>
      <c r="R596" s="52" t="s">
        <v>4081</v>
      </c>
      <c r="S596" s="55" t="str">
        <f aca="false">IF(O596&lt;=0,"On Time","Delayed")</f>
        <v>Delayed</v>
      </c>
      <c r="T596" s="55" t="n">
        <f aca="false">IF(H596=0,0,ROUND(I596/H596*100,2))</f>
        <v>100</v>
      </c>
      <c r="U596" s="55" t="str">
        <f aca="false">TEXT(E596,"yyyy-mm")</f>
        <v>2024-10</v>
      </c>
    </row>
    <row r="597" customFormat="false" ht="15" hidden="false" customHeight="true" outlineLevel="0" collapsed="false">
      <c r="A597" s="56" t="s">
        <v>6242</v>
      </c>
      <c r="B597" s="56" t="s">
        <v>6243</v>
      </c>
      <c r="C597" s="56" t="s">
        <v>2431</v>
      </c>
      <c r="D597" s="56" t="s">
        <v>4856</v>
      </c>
      <c r="E597" s="56" t="s">
        <v>1684</v>
      </c>
      <c r="F597" s="56" t="s">
        <v>4107</v>
      </c>
      <c r="G597" s="56" t="s">
        <v>2638</v>
      </c>
      <c r="H597" s="56" t="n">
        <v>902</v>
      </c>
      <c r="I597" s="56" t="n">
        <v>902</v>
      </c>
      <c r="J597" s="56" t="n">
        <v>157.27</v>
      </c>
      <c r="K597" s="54" t="n">
        <f aca="false">ROUND(H597*J597,2)</f>
        <v>141857.54</v>
      </c>
      <c r="L597" s="56" t="s">
        <v>4073</v>
      </c>
      <c r="M597" s="56" t="s">
        <v>332</v>
      </c>
      <c r="N597" s="54" t="n">
        <f aca="false">IFERROR(G597-E597,"")</f>
        <v>53</v>
      </c>
      <c r="O597" s="54" t="n">
        <f aca="false">IFERROR(G597-F597,"")</f>
        <v>9</v>
      </c>
      <c r="P597" s="56" t="s">
        <v>6244</v>
      </c>
      <c r="Q597" s="56" t="s">
        <v>4269</v>
      </c>
      <c r="R597" s="56" t="s">
        <v>4081</v>
      </c>
      <c r="S597" s="55" t="str">
        <f aca="false">IF(O597&lt;=0,"On Time","Delayed")</f>
        <v>Delayed</v>
      </c>
      <c r="T597" s="55" t="n">
        <f aca="false">IF(H597=0,0,ROUND(I597/H597*100,2))</f>
        <v>100</v>
      </c>
      <c r="U597" s="55" t="str">
        <f aca="false">TEXT(E597,"yyyy-mm")</f>
        <v>2024-01</v>
      </c>
    </row>
    <row r="598" customFormat="false" ht="15" hidden="false" customHeight="true" outlineLevel="0" collapsed="false">
      <c r="A598" s="52" t="s">
        <v>6245</v>
      </c>
      <c r="B598" s="52" t="s">
        <v>4378</v>
      </c>
      <c r="C598" s="52" t="s">
        <v>761</v>
      </c>
      <c r="D598" s="52" t="s">
        <v>1760</v>
      </c>
      <c r="E598" s="52" t="s">
        <v>5015</v>
      </c>
      <c r="F598" s="52" t="s">
        <v>2976</v>
      </c>
      <c r="G598" s="52" t="s">
        <v>5891</v>
      </c>
      <c r="H598" s="52" t="n">
        <v>1241</v>
      </c>
      <c r="I598" s="52" t="n">
        <v>1241</v>
      </c>
      <c r="J598" s="52" t="n">
        <v>563.84</v>
      </c>
      <c r="K598" s="54" t="n">
        <f aca="false">ROUND(H598*J598,2)</f>
        <v>699725.44</v>
      </c>
      <c r="L598" s="52" t="s">
        <v>4067</v>
      </c>
      <c r="M598" s="52" t="s">
        <v>4062</v>
      </c>
      <c r="N598" s="54" t="n">
        <f aca="false">IFERROR(G598-E598,"")</f>
        <v>52</v>
      </c>
      <c r="O598" s="54" t="n">
        <f aca="false">IFERROR(G598-F598,"")</f>
        <v>2</v>
      </c>
      <c r="P598" s="52" t="s">
        <v>6246</v>
      </c>
      <c r="Q598" s="52" t="s">
        <v>4242</v>
      </c>
      <c r="R598" s="52" t="s">
        <v>4124</v>
      </c>
      <c r="S598" s="55" t="str">
        <f aca="false">IF(O598&lt;=0,"On Time","Delayed")</f>
        <v>Delayed</v>
      </c>
      <c r="T598" s="55" t="n">
        <f aca="false">IF(H598=0,0,ROUND(I598/H598*100,2))</f>
        <v>100</v>
      </c>
      <c r="U598" s="55" t="str">
        <f aca="false">TEXT(E598,"yyyy-mm")</f>
        <v>2022-01</v>
      </c>
    </row>
    <row r="599" customFormat="false" ht="15" hidden="false" customHeight="true" outlineLevel="0" collapsed="false">
      <c r="A599" s="56" t="s">
        <v>6247</v>
      </c>
      <c r="B599" s="56" t="s">
        <v>5950</v>
      </c>
      <c r="C599" s="56" t="s">
        <v>5133</v>
      </c>
      <c r="D599" s="56" t="s">
        <v>3411</v>
      </c>
      <c r="E599" s="56" t="s">
        <v>964</v>
      </c>
      <c r="F599" s="56" t="s">
        <v>1087</v>
      </c>
      <c r="G599" s="56" t="s">
        <v>2413</v>
      </c>
      <c r="H599" s="56" t="n">
        <v>608</v>
      </c>
      <c r="I599" s="56" t="n">
        <v>608</v>
      </c>
      <c r="J599" s="56" t="n">
        <v>525.81</v>
      </c>
      <c r="K599" s="54" t="n">
        <f aca="false">ROUND(H599*J599,2)</f>
        <v>319692.48</v>
      </c>
      <c r="L599" s="56" t="s">
        <v>4061</v>
      </c>
      <c r="M599" s="56" t="s">
        <v>4078</v>
      </c>
      <c r="N599" s="54" t="n">
        <f aca="false">IFERROR(G599-E599,"")</f>
        <v>60</v>
      </c>
      <c r="O599" s="54" t="n">
        <f aca="false">IFERROR(G599-F599,"")</f>
        <v>10</v>
      </c>
      <c r="P599" s="56" t="s">
        <v>6248</v>
      </c>
      <c r="Q599" s="56" t="s">
        <v>4164</v>
      </c>
      <c r="R599" s="56" t="s">
        <v>100</v>
      </c>
      <c r="S599" s="55" t="str">
        <f aca="false">IF(O599&lt;=0,"On Time","Delayed")</f>
        <v>Delayed</v>
      </c>
      <c r="T599" s="55" t="n">
        <f aca="false">IF(H599=0,0,ROUND(I599/H599*100,2))</f>
        <v>100</v>
      </c>
      <c r="U599" s="55" t="str">
        <f aca="false">TEXT(E599,"yyyy-mm")</f>
        <v>2023-12</v>
      </c>
    </row>
    <row r="600" customFormat="false" ht="15" hidden="false" customHeight="true" outlineLevel="0" collapsed="false">
      <c r="A600" s="52" t="s">
        <v>6249</v>
      </c>
      <c r="B600" s="52" t="s">
        <v>5894</v>
      </c>
      <c r="C600" s="52" t="s">
        <v>5064</v>
      </c>
      <c r="D600" s="52" t="s">
        <v>3693</v>
      </c>
      <c r="E600" s="52" t="s">
        <v>5891</v>
      </c>
      <c r="F600" s="52" t="s">
        <v>457</v>
      </c>
      <c r="G600" s="52" t="s">
        <v>2315</v>
      </c>
      <c r="H600" s="52" t="n">
        <v>3751</v>
      </c>
      <c r="I600" s="52" t="n">
        <v>3751</v>
      </c>
      <c r="J600" s="52" t="n">
        <v>390.46</v>
      </c>
      <c r="K600" s="54" t="n">
        <f aca="false">ROUND(H600*J600,2)</f>
        <v>1464615.46</v>
      </c>
      <c r="L600" s="52" t="s">
        <v>4061</v>
      </c>
      <c r="M600" s="52" t="s">
        <v>4062</v>
      </c>
      <c r="N600" s="54" t="n">
        <f aca="false">IFERROR(G600-E600,"")</f>
        <v>68</v>
      </c>
      <c r="O600" s="54" t="n">
        <f aca="false">IFERROR(G600-F600,"")</f>
        <v>15</v>
      </c>
      <c r="P600" s="52" t="s">
        <v>6250</v>
      </c>
      <c r="Q600" s="52" t="s">
        <v>4269</v>
      </c>
      <c r="R600" s="52" t="s">
        <v>100</v>
      </c>
      <c r="S600" s="55" t="str">
        <f aca="false">IF(O600&lt;=0,"On Time","Delayed")</f>
        <v>Delayed</v>
      </c>
      <c r="T600" s="55" t="n">
        <f aca="false">IF(H600=0,0,ROUND(I600/H600*100,2))</f>
        <v>100</v>
      </c>
      <c r="U600" s="55" t="str">
        <f aca="false">TEXT(E600,"yyyy-mm")</f>
        <v>2022-02</v>
      </c>
    </row>
    <row r="601" customFormat="false" ht="15" hidden="false" customHeight="true" outlineLevel="0" collapsed="false">
      <c r="A601" s="56" t="s">
        <v>6251</v>
      </c>
      <c r="B601" s="56" t="s">
        <v>6252</v>
      </c>
      <c r="C601" s="56" t="s">
        <v>2411</v>
      </c>
      <c r="D601" s="56" t="s">
        <v>1145</v>
      </c>
      <c r="E601" s="56" t="s">
        <v>6253</v>
      </c>
      <c r="F601" s="56" t="s">
        <v>3893</v>
      </c>
      <c r="G601" s="56" t="s">
        <v>1020</v>
      </c>
      <c r="H601" s="56" t="n">
        <v>2575</v>
      </c>
      <c r="I601" s="56" t="n">
        <v>2575</v>
      </c>
      <c r="J601" s="56" t="n">
        <v>156.53</v>
      </c>
      <c r="K601" s="54" t="n">
        <f aca="false">ROUND(H601*J601,2)</f>
        <v>403064.75</v>
      </c>
      <c r="L601" s="56" t="s">
        <v>4067</v>
      </c>
      <c r="M601" s="56" t="s">
        <v>4078</v>
      </c>
      <c r="N601" s="54" t="n">
        <f aca="false">IFERROR(G601-E601,"")</f>
        <v>60</v>
      </c>
      <c r="O601" s="54" t="n">
        <f aca="false">IFERROR(G601-F601,"")</f>
        <v>5</v>
      </c>
      <c r="P601" s="56" t="s">
        <v>6254</v>
      </c>
      <c r="Q601" s="56" t="s">
        <v>4104</v>
      </c>
      <c r="R601" s="56" t="s">
        <v>4124</v>
      </c>
      <c r="S601" s="55" t="str">
        <f aca="false">IF(O601&lt;=0,"On Time","Delayed")</f>
        <v>Delayed</v>
      </c>
      <c r="T601" s="55" t="n">
        <f aca="false">IF(H601=0,0,ROUND(I601/H601*100,2))</f>
        <v>100</v>
      </c>
      <c r="U601" s="55" t="str">
        <f aca="false">TEXT(E601,"yyyy-mm")</f>
        <v>2024-05</v>
      </c>
    </row>
    <row r="602" customFormat="false" ht="15" hidden="false" customHeight="true" outlineLevel="0" collapsed="false">
      <c r="A602" s="52" t="s">
        <v>6255</v>
      </c>
      <c r="B602" s="52" t="s">
        <v>6104</v>
      </c>
      <c r="C602" s="52" t="s">
        <v>4283</v>
      </c>
      <c r="D602" s="52" t="s">
        <v>6256</v>
      </c>
      <c r="E602" s="52" t="s">
        <v>2546</v>
      </c>
      <c r="F602" s="52" t="s">
        <v>614</v>
      </c>
      <c r="G602" s="52" t="s">
        <v>3871</v>
      </c>
      <c r="H602" s="52" t="n">
        <v>3623</v>
      </c>
      <c r="I602" s="52" t="n">
        <v>3623</v>
      </c>
      <c r="J602" s="52" t="n">
        <v>511.7</v>
      </c>
      <c r="K602" s="54" t="n">
        <f aca="false">ROUND(H602*J602,2)</f>
        <v>1853889.1</v>
      </c>
      <c r="L602" s="52" t="s">
        <v>4055</v>
      </c>
      <c r="M602" s="52" t="s">
        <v>4062</v>
      </c>
      <c r="N602" s="54" t="n">
        <f aca="false">IFERROR(G602-E602,"")</f>
        <v>21</v>
      </c>
      <c r="O602" s="54" t="n">
        <f aca="false">IFERROR(G602-F602,"")</f>
        <v>10</v>
      </c>
      <c r="P602" s="52" t="s">
        <v>6257</v>
      </c>
      <c r="Q602" s="52" t="s">
        <v>4231</v>
      </c>
      <c r="R602" s="52" t="s">
        <v>4081</v>
      </c>
      <c r="S602" s="55" t="str">
        <f aca="false">IF(O602&lt;=0,"On Time","Delayed")</f>
        <v>Delayed</v>
      </c>
      <c r="T602" s="55" t="n">
        <f aca="false">IF(H602=0,0,ROUND(I602/H602*100,2))</f>
        <v>100</v>
      </c>
      <c r="U602" s="55" t="str">
        <f aca="false">TEXT(E602,"yyyy-mm")</f>
        <v>2023-04</v>
      </c>
    </row>
    <row r="603" customFormat="false" ht="15" hidden="false" customHeight="true" outlineLevel="0" collapsed="false">
      <c r="A603" s="56" t="s">
        <v>6258</v>
      </c>
      <c r="B603" s="56" t="s">
        <v>6259</v>
      </c>
      <c r="C603" s="56" t="s">
        <v>1923</v>
      </c>
      <c r="D603" s="56" t="s">
        <v>6260</v>
      </c>
      <c r="E603" s="56" t="s">
        <v>4922</v>
      </c>
      <c r="F603" s="56" t="s">
        <v>3919</v>
      </c>
      <c r="G603" s="56" t="s">
        <v>3919</v>
      </c>
      <c r="H603" s="56" t="n">
        <v>4019</v>
      </c>
      <c r="I603" s="56" t="n">
        <v>661</v>
      </c>
      <c r="J603" s="56" t="n">
        <v>534.88</v>
      </c>
      <c r="K603" s="54" t="n">
        <f aca="false">ROUND(H603*J603,2)</f>
        <v>2149682.72</v>
      </c>
      <c r="L603" s="56" t="s">
        <v>4067</v>
      </c>
      <c r="M603" s="56" t="s">
        <v>332</v>
      </c>
      <c r="N603" s="54" t="n">
        <f aca="false">IFERROR(G603-E603,"")</f>
        <v>15</v>
      </c>
      <c r="O603" s="54" t="n">
        <f aca="false">IFERROR(G603-F603,"")</f>
        <v>0</v>
      </c>
      <c r="P603" s="56" t="s">
        <v>6261</v>
      </c>
      <c r="Q603" s="56" t="s">
        <v>4185</v>
      </c>
      <c r="R603" s="56" t="s">
        <v>4081</v>
      </c>
      <c r="S603" s="55" t="str">
        <f aca="false">IF(O603&lt;=0,"On Time","Delayed")</f>
        <v>On Time</v>
      </c>
      <c r="T603" s="55" t="n">
        <f aca="false">IF(H603=0,0,ROUND(I603/H603*100,2))</f>
        <v>16.45</v>
      </c>
      <c r="U603" s="55" t="str">
        <f aca="false">TEXT(E603,"yyyy-mm")</f>
        <v>2023-06</v>
      </c>
    </row>
    <row r="604" customFormat="false" ht="15" hidden="false" customHeight="true" outlineLevel="0" collapsed="false">
      <c r="A604" s="52" t="s">
        <v>6262</v>
      </c>
      <c r="B604" s="52" t="s">
        <v>6263</v>
      </c>
      <c r="C604" s="52" t="s">
        <v>6264</v>
      </c>
      <c r="D604" s="52" t="s">
        <v>1002</v>
      </c>
      <c r="E604" s="52" t="s">
        <v>3382</v>
      </c>
      <c r="F604" s="52" t="s">
        <v>1527</v>
      </c>
      <c r="G604" s="52" t="s">
        <v>3650</v>
      </c>
      <c r="H604" s="52" t="n">
        <v>347</v>
      </c>
      <c r="I604" s="52" t="n">
        <v>347</v>
      </c>
      <c r="J604" s="52" t="n">
        <v>537.02</v>
      </c>
      <c r="K604" s="54" t="n">
        <f aca="false">ROUND(H604*J604,2)</f>
        <v>186345.94</v>
      </c>
      <c r="L604" s="52" t="s">
        <v>4067</v>
      </c>
      <c r="M604" s="52" t="s">
        <v>4078</v>
      </c>
      <c r="N604" s="54" t="n">
        <f aca="false">IFERROR(G604-E604,"")</f>
        <v>17</v>
      </c>
      <c r="O604" s="54" t="n">
        <f aca="false">IFERROR(G604-F604,"")</f>
        <v>-1</v>
      </c>
      <c r="P604" s="52" t="s">
        <v>6265</v>
      </c>
      <c r="Q604" s="52" t="s">
        <v>4132</v>
      </c>
      <c r="R604" s="52" t="s">
        <v>4087</v>
      </c>
      <c r="S604" s="55" t="str">
        <f aca="false">IF(O604&lt;=0,"On Time","Delayed")</f>
        <v>On Time</v>
      </c>
      <c r="T604" s="55" t="n">
        <f aca="false">IF(H604=0,0,ROUND(I604/H604*100,2))</f>
        <v>100</v>
      </c>
      <c r="U604" s="55" t="str">
        <f aca="false">TEXT(E604,"yyyy-mm")</f>
        <v>2024-01</v>
      </c>
    </row>
    <row r="605" customFormat="false" ht="15" hidden="false" customHeight="true" outlineLevel="0" collapsed="false">
      <c r="A605" s="56" t="s">
        <v>6266</v>
      </c>
      <c r="B605" s="56" t="s">
        <v>5939</v>
      </c>
      <c r="C605" s="56" t="s">
        <v>5916</v>
      </c>
      <c r="D605" s="56" t="s">
        <v>6267</v>
      </c>
      <c r="E605" s="56" t="s">
        <v>2253</v>
      </c>
      <c r="F605" s="56" t="s">
        <v>6268</v>
      </c>
      <c r="G605" s="56" t="s">
        <v>5049</v>
      </c>
      <c r="H605" s="56" t="n">
        <v>4904</v>
      </c>
      <c r="I605" s="56" t="n">
        <v>4904</v>
      </c>
      <c r="J605" s="56" t="n">
        <v>268.44</v>
      </c>
      <c r="K605" s="54" t="n">
        <f aca="false">ROUND(H605*J605,2)</f>
        <v>1316429.76</v>
      </c>
      <c r="L605" s="56" t="s">
        <v>4084</v>
      </c>
      <c r="M605" s="56" t="s">
        <v>4062</v>
      </c>
      <c r="N605" s="54" t="n">
        <f aca="false">IFERROR(G605-E605,"")</f>
        <v>16</v>
      </c>
      <c r="O605" s="54" t="n">
        <f aca="false">IFERROR(G605-F605,"")</f>
        <v>10</v>
      </c>
      <c r="P605" s="56" t="s">
        <v>6269</v>
      </c>
      <c r="Q605" s="56" t="s">
        <v>4226</v>
      </c>
      <c r="R605" s="56" t="s">
        <v>4081</v>
      </c>
      <c r="S605" s="55" t="str">
        <f aca="false">IF(O605&lt;=0,"On Time","Delayed")</f>
        <v>Delayed</v>
      </c>
      <c r="T605" s="55" t="n">
        <f aca="false">IF(H605=0,0,ROUND(I605/H605*100,2))</f>
        <v>100</v>
      </c>
      <c r="U605" s="55" t="str">
        <f aca="false">TEXT(E605,"yyyy-mm")</f>
        <v>2024-08</v>
      </c>
    </row>
    <row r="606" customFormat="false" ht="15" hidden="false" customHeight="true" outlineLevel="0" collapsed="false">
      <c r="A606" s="52" t="s">
        <v>6270</v>
      </c>
      <c r="B606" s="52" t="s">
        <v>6271</v>
      </c>
      <c r="C606" s="52" t="s">
        <v>3413</v>
      </c>
      <c r="D606" s="52" t="s">
        <v>2206</v>
      </c>
      <c r="E606" s="52" t="s">
        <v>3494</v>
      </c>
      <c r="F606" s="52" t="s">
        <v>3871</v>
      </c>
      <c r="G606" s="52" t="s">
        <v>3584</v>
      </c>
      <c r="H606" s="52" t="n">
        <v>4247</v>
      </c>
      <c r="I606" s="52" t="n">
        <v>4247</v>
      </c>
      <c r="J606" s="52" t="n">
        <v>562.52</v>
      </c>
      <c r="K606" s="54" t="n">
        <f aca="false">ROUND(H606*J606,2)</f>
        <v>2389022.44</v>
      </c>
      <c r="L606" s="52" t="s">
        <v>4084</v>
      </c>
      <c r="M606" s="52" t="s">
        <v>4081</v>
      </c>
      <c r="N606" s="54" t="n">
        <f aca="false">IFERROR(G606-E606,"")</f>
        <v>16</v>
      </c>
      <c r="O606" s="54" t="n">
        <f aca="false">IFERROR(G606-F606,"")</f>
        <v>11</v>
      </c>
      <c r="P606" s="52" t="s">
        <v>6272</v>
      </c>
      <c r="Q606" s="52" t="s">
        <v>4098</v>
      </c>
      <c r="R606" s="52" t="s">
        <v>4124</v>
      </c>
      <c r="S606" s="55" t="str">
        <f aca="false">IF(O606&lt;=0,"On Time","Delayed")</f>
        <v>Delayed</v>
      </c>
      <c r="T606" s="55" t="n">
        <f aca="false">IF(H606=0,0,ROUND(I606/H606*100,2))</f>
        <v>100</v>
      </c>
      <c r="U606" s="55" t="str">
        <f aca="false">TEXT(E606,"yyyy-mm")</f>
        <v>2023-04</v>
      </c>
    </row>
    <row r="607" customFormat="false" ht="15" hidden="false" customHeight="true" outlineLevel="0" collapsed="false">
      <c r="A607" s="56" t="s">
        <v>6273</v>
      </c>
      <c r="B607" s="56" t="s">
        <v>5275</v>
      </c>
      <c r="C607" s="56" t="s">
        <v>344</v>
      </c>
      <c r="D607" s="56" t="s">
        <v>6274</v>
      </c>
      <c r="E607" s="56" t="s">
        <v>2497</v>
      </c>
      <c r="F607" s="56" t="s">
        <v>1517</v>
      </c>
      <c r="G607" s="56" t="s">
        <v>2229</v>
      </c>
      <c r="H607" s="56" t="n">
        <v>666</v>
      </c>
      <c r="I607" s="56" t="n">
        <v>666</v>
      </c>
      <c r="J607" s="56" t="n">
        <v>74.39</v>
      </c>
      <c r="K607" s="54" t="n">
        <f aca="false">ROUND(H607*J607,2)</f>
        <v>49543.74</v>
      </c>
      <c r="L607" s="56" t="s">
        <v>4067</v>
      </c>
      <c r="M607" s="56" t="s">
        <v>332</v>
      </c>
      <c r="N607" s="54" t="n">
        <f aca="false">IFERROR(G607-E607,"")</f>
        <v>62</v>
      </c>
      <c r="O607" s="54" t="n">
        <f aca="false">IFERROR(G607-F607,"")</f>
        <v>6</v>
      </c>
      <c r="P607" s="56" t="s">
        <v>6275</v>
      </c>
      <c r="Q607" s="56" t="s">
        <v>4154</v>
      </c>
      <c r="R607" s="56" t="s">
        <v>4087</v>
      </c>
      <c r="S607" s="55" t="str">
        <f aca="false">IF(O607&lt;=0,"On Time","Delayed")</f>
        <v>Delayed</v>
      </c>
      <c r="T607" s="55" t="n">
        <f aca="false">IF(H607=0,0,ROUND(I607/H607*100,2))</f>
        <v>100</v>
      </c>
      <c r="U607" s="55" t="str">
        <f aca="false">TEXT(E607,"yyyy-mm")</f>
        <v>2023-08</v>
      </c>
    </row>
    <row r="608" customFormat="false" ht="15" hidden="false" customHeight="true" outlineLevel="0" collapsed="false">
      <c r="A608" s="52" t="s">
        <v>6276</v>
      </c>
      <c r="B608" s="52" t="s">
        <v>4204</v>
      </c>
      <c r="C608" s="52" t="s">
        <v>6277</v>
      </c>
      <c r="D608" s="52" t="s">
        <v>748</v>
      </c>
      <c r="E608" s="52" t="s">
        <v>2026</v>
      </c>
      <c r="F608" s="52" t="s">
        <v>2692</v>
      </c>
      <c r="G608" s="52" t="s">
        <v>2192</v>
      </c>
      <c r="H608" s="52" t="n">
        <v>1155</v>
      </c>
      <c r="I608" s="52" t="n">
        <v>1092</v>
      </c>
      <c r="J608" s="52" t="n">
        <v>294.6</v>
      </c>
      <c r="K608" s="54" t="n">
        <f aca="false">ROUND(H608*J608,2)</f>
        <v>340263</v>
      </c>
      <c r="L608" s="52" t="s">
        <v>4061</v>
      </c>
      <c r="M608" s="52" t="s">
        <v>4056</v>
      </c>
      <c r="N608" s="54" t="n">
        <f aca="false">IFERROR(G608-E608,"")</f>
        <v>9</v>
      </c>
      <c r="O608" s="54" t="n">
        <f aca="false">IFERROR(G608-F608,"")</f>
        <v>5</v>
      </c>
      <c r="P608" s="52" t="s">
        <v>6278</v>
      </c>
      <c r="Q608" s="52" t="s">
        <v>4080</v>
      </c>
      <c r="R608" s="52" t="s">
        <v>4081</v>
      </c>
      <c r="S608" s="55" t="str">
        <f aca="false">IF(O608&lt;=0,"On Time","Delayed")</f>
        <v>Delayed</v>
      </c>
      <c r="T608" s="55" t="n">
        <f aca="false">IF(H608=0,0,ROUND(I608/H608*100,2))</f>
        <v>94.55</v>
      </c>
      <c r="U608" s="55" t="str">
        <f aca="false">TEXT(E608,"yyyy-mm")</f>
        <v>2022-02</v>
      </c>
    </row>
    <row r="609" customFormat="false" ht="15" hidden="false" customHeight="true" outlineLevel="0" collapsed="false">
      <c r="A609" s="56" t="s">
        <v>6279</v>
      </c>
      <c r="B609" s="56" t="s">
        <v>4615</v>
      </c>
      <c r="C609" s="56" t="s">
        <v>2346</v>
      </c>
      <c r="D609" s="56" t="s">
        <v>797</v>
      </c>
      <c r="E609" s="56" t="s">
        <v>3286</v>
      </c>
      <c r="F609" s="56" t="s">
        <v>736</v>
      </c>
      <c r="G609" s="56" t="s">
        <v>712</v>
      </c>
      <c r="H609" s="56" t="n">
        <v>1675</v>
      </c>
      <c r="I609" s="56" t="n">
        <v>1675</v>
      </c>
      <c r="J609" s="56" t="n">
        <v>441.86</v>
      </c>
      <c r="K609" s="54" t="n">
        <f aca="false">ROUND(H609*J609,2)</f>
        <v>740115.5</v>
      </c>
      <c r="L609" s="56" t="s">
        <v>4073</v>
      </c>
      <c r="M609" s="56" t="s">
        <v>4078</v>
      </c>
      <c r="N609" s="54" t="n">
        <f aca="false">IFERROR(G609-E609,"")</f>
        <v>41</v>
      </c>
      <c r="O609" s="54" t="n">
        <f aca="false">IFERROR(G609-F609,"")</f>
        <v>2</v>
      </c>
      <c r="P609" s="56" t="s">
        <v>6280</v>
      </c>
      <c r="Q609" s="56" t="s">
        <v>4248</v>
      </c>
      <c r="R609" s="56" t="s">
        <v>100</v>
      </c>
      <c r="S609" s="55" t="str">
        <f aca="false">IF(O609&lt;=0,"On Time","Delayed")</f>
        <v>Delayed</v>
      </c>
      <c r="T609" s="55" t="n">
        <f aca="false">IF(H609=0,0,ROUND(I609/H609*100,2))</f>
        <v>100</v>
      </c>
      <c r="U609" s="55" t="str">
        <f aca="false">TEXT(E609,"yyyy-mm")</f>
        <v>2023-08</v>
      </c>
    </row>
    <row r="610" customFormat="false" ht="15" hidden="false" customHeight="true" outlineLevel="0" collapsed="false">
      <c r="A610" s="52" t="s">
        <v>6281</v>
      </c>
      <c r="B610" s="52" t="s">
        <v>6282</v>
      </c>
      <c r="C610" s="52" t="s">
        <v>569</v>
      </c>
      <c r="D610" s="52" t="s">
        <v>4400</v>
      </c>
      <c r="E610" s="52" t="s">
        <v>601</v>
      </c>
      <c r="F610" s="52" t="s">
        <v>3788</v>
      </c>
      <c r="G610" s="52" t="s">
        <v>6283</v>
      </c>
      <c r="H610" s="52" t="n">
        <v>2468</v>
      </c>
      <c r="I610" s="52" t="n">
        <v>1135</v>
      </c>
      <c r="J610" s="52" t="n">
        <v>60.5</v>
      </c>
      <c r="K610" s="54" t="n">
        <f aca="false">ROUND(H610*J610,2)</f>
        <v>149314</v>
      </c>
      <c r="L610" s="52" t="s">
        <v>4067</v>
      </c>
      <c r="M610" s="52" t="s">
        <v>4078</v>
      </c>
      <c r="N610" s="54" t="n">
        <f aca="false">IFERROR(G610-E610,"")</f>
        <v>17</v>
      </c>
      <c r="O610" s="54" t="n">
        <f aca="false">IFERROR(G610-F610,"")</f>
        <v>11</v>
      </c>
      <c r="P610" s="52" t="s">
        <v>6284</v>
      </c>
      <c r="Q610" s="52" t="s">
        <v>4098</v>
      </c>
      <c r="R610" s="52" t="s">
        <v>4124</v>
      </c>
      <c r="S610" s="55" t="str">
        <f aca="false">IF(O610&lt;=0,"On Time","Delayed")</f>
        <v>Delayed</v>
      </c>
      <c r="T610" s="55" t="n">
        <f aca="false">IF(H610=0,0,ROUND(I610/H610*100,2))</f>
        <v>45.99</v>
      </c>
      <c r="U610" s="55" t="str">
        <f aca="false">TEXT(E610,"yyyy-mm")</f>
        <v>2022-05</v>
      </c>
    </row>
    <row r="611" customFormat="false" ht="15" hidden="false" customHeight="true" outlineLevel="0" collapsed="false">
      <c r="A611" s="56" t="s">
        <v>6285</v>
      </c>
      <c r="B611" s="56" t="s">
        <v>4195</v>
      </c>
      <c r="C611" s="56" t="s">
        <v>5674</v>
      </c>
      <c r="D611" s="56" t="s">
        <v>3933</v>
      </c>
      <c r="E611" s="56" t="s">
        <v>3388</v>
      </c>
      <c r="F611" s="56" t="s">
        <v>3392</v>
      </c>
      <c r="G611" s="56" t="s">
        <v>2592</v>
      </c>
      <c r="H611" s="56" t="n">
        <v>2950</v>
      </c>
      <c r="I611" s="56" t="n">
        <v>2950</v>
      </c>
      <c r="J611" s="56" t="n">
        <v>15.51</v>
      </c>
      <c r="K611" s="54" t="n">
        <f aca="false">ROUND(H611*J611,2)</f>
        <v>45754.5</v>
      </c>
      <c r="L611" s="56" t="s">
        <v>4067</v>
      </c>
      <c r="M611" s="56" t="s">
        <v>4056</v>
      </c>
      <c r="N611" s="54" t="n">
        <f aca="false">IFERROR(G611-E611,"")</f>
        <v>39</v>
      </c>
      <c r="O611" s="54" t="n">
        <f aca="false">IFERROR(G611-F611,"")</f>
        <v>13</v>
      </c>
      <c r="P611" s="56" t="s">
        <v>6286</v>
      </c>
      <c r="Q611" s="56" t="s">
        <v>4132</v>
      </c>
      <c r="R611" s="56" t="s">
        <v>100</v>
      </c>
      <c r="S611" s="55" t="str">
        <f aca="false">IF(O611&lt;=0,"On Time","Delayed")</f>
        <v>Delayed</v>
      </c>
      <c r="T611" s="55" t="n">
        <f aca="false">IF(H611=0,0,ROUND(I611/H611*100,2))</f>
        <v>100</v>
      </c>
      <c r="U611" s="55" t="str">
        <f aca="false">TEXT(E611,"yyyy-mm")</f>
        <v>2022-06</v>
      </c>
    </row>
    <row r="612" customFormat="false" ht="15" hidden="false" customHeight="true" outlineLevel="0" collapsed="false">
      <c r="A612" s="52" t="s">
        <v>6287</v>
      </c>
      <c r="B612" s="52" t="s">
        <v>6069</v>
      </c>
      <c r="C612" s="52" t="s">
        <v>1827</v>
      </c>
      <c r="D612" s="52" t="s">
        <v>3202</v>
      </c>
      <c r="E612" s="52" t="s">
        <v>1223</v>
      </c>
      <c r="F612" s="52" t="s">
        <v>2132</v>
      </c>
      <c r="G612" s="52" t="s">
        <v>2132</v>
      </c>
      <c r="H612" s="52" t="n">
        <v>226</v>
      </c>
      <c r="I612" s="52" t="n">
        <v>226</v>
      </c>
      <c r="J612" s="52" t="n">
        <v>272.47</v>
      </c>
      <c r="K612" s="54" t="n">
        <f aca="false">ROUND(H612*J612,2)</f>
        <v>61578.22</v>
      </c>
      <c r="L612" s="52" t="s">
        <v>4073</v>
      </c>
      <c r="M612" s="52" t="s">
        <v>4078</v>
      </c>
      <c r="N612" s="54" t="n">
        <f aca="false">IFERROR(G612-E612,"")</f>
        <v>44</v>
      </c>
      <c r="O612" s="54" t="n">
        <f aca="false">IFERROR(G612-F612,"")</f>
        <v>0</v>
      </c>
      <c r="P612" s="52" t="s">
        <v>6288</v>
      </c>
      <c r="Q612" s="52" t="s">
        <v>4069</v>
      </c>
      <c r="R612" s="52" t="s">
        <v>4124</v>
      </c>
      <c r="S612" s="55" t="str">
        <f aca="false">IF(O612&lt;=0,"On Time","Delayed")</f>
        <v>On Time</v>
      </c>
      <c r="T612" s="55" t="n">
        <f aca="false">IF(H612=0,0,ROUND(I612/H612*100,2))</f>
        <v>100</v>
      </c>
      <c r="U612" s="55" t="str">
        <f aca="false">TEXT(E612,"yyyy-mm")</f>
        <v>2024-01</v>
      </c>
    </row>
    <row r="613" customFormat="false" ht="15" hidden="false" customHeight="true" outlineLevel="0" collapsed="false">
      <c r="A613" s="56" t="s">
        <v>6289</v>
      </c>
      <c r="B613" s="56" t="s">
        <v>6290</v>
      </c>
      <c r="C613" s="56" t="s">
        <v>1932</v>
      </c>
      <c r="D613" s="56" t="s">
        <v>4846</v>
      </c>
      <c r="E613" s="56" t="s">
        <v>2158</v>
      </c>
      <c r="F613" s="56" t="s">
        <v>3232</v>
      </c>
      <c r="G613" s="56" t="s">
        <v>2804</v>
      </c>
      <c r="H613" s="56" t="n">
        <v>2820</v>
      </c>
      <c r="I613" s="56" t="n">
        <v>2820</v>
      </c>
      <c r="J613" s="56" t="n">
        <v>344.42</v>
      </c>
      <c r="K613" s="54" t="n">
        <f aca="false">ROUND(H613*J613,2)</f>
        <v>971264.4</v>
      </c>
      <c r="L613" s="56" t="s">
        <v>4061</v>
      </c>
      <c r="M613" s="56" t="s">
        <v>4078</v>
      </c>
      <c r="N613" s="54" t="n">
        <f aca="false">IFERROR(G613-E613,"")</f>
        <v>21</v>
      </c>
      <c r="O613" s="54" t="n">
        <f aca="false">IFERROR(G613-F613,"")</f>
        <v>1</v>
      </c>
      <c r="P613" s="56" t="s">
        <v>6291</v>
      </c>
      <c r="Q613" s="56" t="s">
        <v>4098</v>
      </c>
      <c r="R613" s="56" t="s">
        <v>4087</v>
      </c>
      <c r="S613" s="55" t="str">
        <f aca="false">IF(O613&lt;=0,"On Time","Delayed")</f>
        <v>Delayed</v>
      </c>
      <c r="T613" s="55" t="n">
        <f aca="false">IF(H613=0,0,ROUND(I613/H613*100,2))</f>
        <v>100</v>
      </c>
      <c r="U613" s="55" t="str">
        <f aca="false">TEXT(E613,"yyyy-mm")</f>
        <v>2022-09</v>
      </c>
    </row>
    <row r="614" customFormat="false" ht="15" hidden="false" customHeight="true" outlineLevel="0" collapsed="false">
      <c r="A614" s="52" t="s">
        <v>6292</v>
      </c>
      <c r="B614" s="52" t="s">
        <v>5799</v>
      </c>
      <c r="C614" s="52" t="s">
        <v>3588</v>
      </c>
      <c r="D614" s="52" t="s">
        <v>1293</v>
      </c>
      <c r="E614" s="52" t="s">
        <v>377</v>
      </c>
      <c r="F614" s="52" t="s">
        <v>1146</v>
      </c>
      <c r="G614" s="52" t="s">
        <v>1146</v>
      </c>
      <c r="H614" s="52" t="n">
        <v>1986</v>
      </c>
      <c r="I614" s="52" t="n">
        <v>1986</v>
      </c>
      <c r="J614" s="52" t="n">
        <v>77.77</v>
      </c>
      <c r="K614" s="54" t="n">
        <f aca="false">ROUND(H614*J614,2)</f>
        <v>154451.22</v>
      </c>
      <c r="L614" s="52" t="s">
        <v>4084</v>
      </c>
      <c r="M614" s="52" t="s">
        <v>4078</v>
      </c>
      <c r="N614" s="54" t="n">
        <f aca="false">IFERROR(G614-E614,"")</f>
        <v>10</v>
      </c>
      <c r="O614" s="54" t="n">
        <f aca="false">IFERROR(G614-F614,"")</f>
        <v>0</v>
      </c>
      <c r="P614" s="52" t="s">
        <v>6293</v>
      </c>
      <c r="Q614" s="52" t="s">
        <v>4086</v>
      </c>
      <c r="R614" s="52" t="s">
        <v>4124</v>
      </c>
      <c r="S614" s="55" t="str">
        <f aca="false">IF(O614&lt;=0,"On Time","Delayed")</f>
        <v>On Time</v>
      </c>
      <c r="T614" s="55" t="n">
        <f aca="false">IF(H614=0,0,ROUND(I614/H614*100,2))</f>
        <v>100</v>
      </c>
      <c r="U614" s="55" t="str">
        <f aca="false">TEXT(E614,"yyyy-mm")</f>
        <v>2023-11</v>
      </c>
    </row>
    <row r="615" customFormat="false" ht="15" hidden="false" customHeight="true" outlineLevel="0" collapsed="false">
      <c r="A615" s="56" t="s">
        <v>6294</v>
      </c>
      <c r="B615" s="56" t="s">
        <v>6295</v>
      </c>
      <c r="C615" s="56" t="s">
        <v>660</v>
      </c>
      <c r="D615" s="56" t="s">
        <v>2395</v>
      </c>
      <c r="E615" s="56" t="s">
        <v>1767</v>
      </c>
      <c r="F615" s="56" t="s">
        <v>764</v>
      </c>
      <c r="G615" s="56" t="s">
        <v>764</v>
      </c>
      <c r="H615" s="56" t="n">
        <v>2197</v>
      </c>
      <c r="I615" s="56" t="n">
        <v>2197</v>
      </c>
      <c r="J615" s="56" t="n">
        <v>228.17</v>
      </c>
      <c r="K615" s="54" t="n">
        <f aca="false">ROUND(H615*J615,2)</f>
        <v>501289.49</v>
      </c>
      <c r="L615" s="56" t="s">
        <v>4084</v>
      </c>
      <c r="M615" s="56" t="s">
        <v>4062</v>
      </c>
      <c r="N615" s="54" t="n">
        <f aca="false">IFERROR(G615-E615,"")</f>
        <v>19</v>
      </c>
      <c r="O615" s="54" t="n">
        <f aca="false">IFERROR(G615-F615,"")</f>
        <v>0</v>
      </c>
      <c r="P615" s="56" t="s">
        <v>6296</v>
      </c>
      <c r="Q615" s="56" t="s">
        <v>4248</v>
      </c>
      <c r="R615" s="56" t="s">
        <v>4087</v>
      </c>
      <c r="S615" s="55" t="str">
        <f aca="false">IF(O615&lt;=0,"On Time","Delayed")</f>
        <v>On Time</v>
      </c>
      <c r="T615" s="55" t="n">
        <f aca="false">IF(H615=0,0,ROUND(I615/H615*100,2))</f>
        <v>100</v>
      </c>
      <c r="U615" s="55" t="str">
        <f aca="false">TEXT(E615,"yyyy-mm")</f>
        <v>2023-01</v>
      </c>
    </row>
    <row r="616" customFormat="false" ht="15" hidden="false" customHeight="true" outlineLevel="0" collapsed="false">
      <c r="A616" s="52" t="s">
        <v>6297</v>
      </c>
      <c r="B616" s="52" t="s">
        <v>4954</v>
      </c>
      <c r="C616" s="52" t="s">
        <v>6298</v>
      </c>
      <c r="D616" s="52" t="s">
        <v>3270</v>
      </c>
      <c r="E616" s="52" t="s">
        <v>4606</v>
      </c>
      <c r="F616" s="52" t="s">
        <v>1837</v>
      </c>
      <c r="G616" s="52" t="s">
        <v>931</v>
      </c>
      <c r="H616" s="52" t="n">
        <v>4187</v>
      </c>
      <c r="I616" s="52" t="n">
        <v>4187</v>
      </c>
      <c r="J616" s="52" t="n">
        <v>197.38</v>
      </c>
      <c r="K616" s="54" t="n">
        <f aca="false">ROUND(H616*J616,2)</f>
        <v>826430.06</v>
      </c>
      <c r="L616" s="52" t="s">
        <v>4061</v>
      </c>
      <c r="M616" s="52" t="s">
        <v>4078</v>
      </c>
      <c r="N616" s="54" t="n">
        <f aca="false">IFERROR(G616-E616,"")</f>
        <v>8</v>
      </c>
      <c r="O616" s="54" t="n">
        <f aca="false">IFERROR(G616-F616,"")</f>
        <v>-2</v>
      </c>
      <c r="P616" s="52" t="s">
        <v>6299</v>
      </c>
      <c r="Q616" s="52" t="s">
        <v>4104</v>
      </c>
      <c r="R616" s="52" t="s">
        <v>4124</v>
      </c>
      <c r="S616" s="55" t="str">
        <f aca="false">IF(O616&lt;=0,"On Time","Delayed")</f>
        <v>On Time</v>
      </c>
      <c r="T616" s="55" t="n">
        <f aca="false">IF(H616=0,0,ROUND(I616/H616*100,2))</f>
        <v>100</v>
      </c>
      <c r="U616" s="55" t="str">
        <f aca="false">TEXT(E616,"yyyy-mm")</f>
        <v>2023-03</v>
      </c>
    </row>
    <row r="617" customFormat="false" ht="15" hidden="false" customHeight="true" outlineLevel="0" collapsed="false">
      <c r="A617" s="56" t="s">
        <v>6300</v>
      </c>
      <c r="B617" s="56" t="s">
        <v>6301</v>
      </c>
      <c r="C617" s="56" t="s">
        <v>4496</v>
      </c>
      <c r="D617" s="56" t="s">
        <v>4815</v>
      </c>
      <c r="E617" s="56" t="s">
        <v>823</v>
      </c>
      <c r="F617" s="56" t="s">
        <v>521</v>
      </c>
      <c r="G617" s="56" t="s">
        <v>3191</v>
      </c>
      <c r="H617" s="56" t="n">
        <v>3693</v>
      </c>
      <c r="I617" s="56" t="n">
        <v>3055</v>
      </c>
      <c r="J617" s="56" t="n">
        <v>28.79</v>
      </c>
      <c r="K617" s="54" t="n">
        <f aca="false">ROUND(H617*J617,2)</f>
        <v>106321.47</v>
      </c>
      <c r="L617" s="56" t="s">
        <v>4073</v>
      </c>
      <c r="M617" s="56" t="s">
        <v>4081</v>
      </c>
      <c r="N617" s="54" t="n">
        <f aca="false">IFERROR(G617-E617,"")</f>
        <v>25</v>
      </c>
      <c r="O617" s="54" t="n">
        <f aca="false">IFERROR(G617-F617,"")</f>
        <v>2</v>
      </c>
      <c r="P617" s="56" t="s">
        <v>6302</v>
      </c>
      <c r="Q617" s="56" t="s">
        <v>4164</v>
      </c>
      <c r="R617" s="56" t="s">
        <v>4124</v>
      </c>
      <c r="S617" s="55" t="str">
        <f aca="false">IF(O617&lt;=0,"On Time","Delayed")</f>
        <v>Delayed</v>
      </c>
      <c r="T617" s="55" t="n">
        <f aca="false">IF(H617=0,0,ROUND(I617/H617*100,2))</f>
        <v>82.72</v>
      </c>
      <c r="U617" s="55" t="str">
        <f aca="false">TEXT(E617,"yyyy-mm")</f>
        <v>2023-09</v>
      </c>
    </row>
    <row r="618" customFormat="false" ht="15" hidden="false" customHeight="true" outlineLevel="0" collapsed="false">
      <c r="A618" s="52" t="s">
        <v>6303</v>
      </c>
      <c r="B618" s="52" t="s">
        <v>5639</v>
      </c>
      <c r="C618" s="52" t="s">
        <v>5854</v>
      </c>
      <c r="D618" s="52" t="s">
        <v>1565</v>
      </c>
      <c r="E618" s="52" t="s">
        <v>614</v>
      </c>
      <c r="F618" s="52" t="s">
        <v>1675</v>
      </c>
      <c r="G618" s="52" t="s">
        <v>4116</v>
      </c>
      <c r="H618" s="52" t="n">
        <v>3610</v>
      </c>
      <c r="I618" s="52" t="n">
        <v>3610</v>
      </c>
      <c r="J618" s="52" t="n">
        <v>85.71</v>
      </c>
      <c r="K618" s="54" t="n">
        <f aca="false">ROUND(H618*J618,2)</f>
        <v>309413.1</v>
      </c>
      <c r="L618" s="52" t="s">
        <v>4061</v>
      </c>
      <c r="M618" s="52" t="s">
        <v>4081</v>
      </c>
      <c r="N618" s="54" t="n">
        <f aca="false">IFERROR(G618-E618,"")</f>
        <v>59</v>
      </c>
      <c r="O618" s="54" t="n">
        <f aca="false">IFERROR(G618-F618,"")</f>
        <v>4</v>
      </c>
      <c r="P618" s="52" t="s">
        <v>6304</v>
      </c>
      <c r="Q618" s="52" t="s">
        <v>4154</v>
      </c>
      <c r="R618" s="52" t="s">
        <v>4070</v>
      </c>
      <c r="S618" s="55" t="str">
        <f aca="false">IF(O618&lt;=0,"On Time","Delayed")</f>
        <v>Delayed</v>
      </c>
      <c r="T618" s="55" t="n">
        <f aca="false">IF(H618=0,0,ROUND(I618/H618*100,2))</f>
        <v>100</v>
      </c>
      <c r="U618" s="55" t="str">
        <f aca="false">TEXT(E618,"yyyy-mm")</f>
        <v>2023-04</v>
      </c>
    </row>
    <row r="619" customFormat="false" ht="15" hidden="false" customHeight="true" outlineLevel="0" collapsed="false">
      <c r="A619" s="56" t="s">
        <v>6305</v>
      </c>
      <c r="B619" s="56" t="s">
        <v>5714</v>
      </c>
      <c r="C619" s="56" t="s">
        <v>6306</v>
      </c>
      <c r="D619" s="56" t="s">
        <v>5208</v>
      </c>
      <c r="E619" s="56" t="s">
        <v>3668</v>
      </c>
      <c r="F619" s="56" t="s">
        <v>4847</v>
      </c>
      <c r="G619" s="56" t="s">
        <v>2086</v>
      </c>
      <c r="H619" s="56" t="n">
        <v>2046</v>
      </c>
      <c r="I619" s="56" t="n">
        <v>2046</v>
      </c>
      <c r="J619" s="56" t="n">
        <v>501.56</v>
      </c>
      <c r="K619" s="54" t="n">
        <f aca="false">ROUND(H619*J619,2)</f>
        <v>1026191.76</v>
      </c>
      <c r="L619" s="56" t="s">
        <v>4073</v>
      </c>
      <c r="M619" s="56" t="s">
        <v>4081</v>
      </c>
      <c r="N619" s="54" t="n">
        <f aca="false">IFERROR(G619-E619,"")</f>
        <v>57</v>
      </c>
      <c r="O619" s="54" t="n">
        <f aca="false">IFERROR(G619-F619,"")</f>
        <v>5</v>
      </c>
      <c r="P619" s="56" t="s">
        <v>6307</v>
      </c>
      <c r="Q619" s="56" t="s">
        <v>4109</v>
      </c>
      <c r="R619" s="56" t="s">
        <v>4124</v>
      </c>
      <c r="S619" s="55" t="str">
        <f aca="false">IF(O619&lt;=0,"On Time","Delayed")</f>
        <v>Delayed</v>
      </c>
      <c r="T619" s="55" t="n">
        <f aca="false">IF(H619=0,0,ROUND(I619/H619*100,2))</f>
        <v>100</v>
      </c>
      <c r="U619" s="55" t="str">
        <f aca="false">TEXT(E619,"yyyy-mm")</f>
        <v>2022-07</v>
      </c>
    </row>
    <row r="620" customFormat="false" ht="15" hidden="false" customHeight="true" outlineLevel="0" collapsed="false">
      <c r="A620" s="52" t="s">
        <v>6308</v>
      </c>
      <c r="B620" s="52" t="s">
        <v>6309</v>
      </c>
      <c r="C620" s="52" t="s">
        <v>6310</v>
      </c>
      <c r="D620" s="52" t="s">
        <v>577</v>
      </c>
      <c r="E620" s="52" t="s">
        <v>1037</v>
      </c>
      <c r="F620" s="52" t="s">
        <v>6311</v>
      </c>
      <c r="G620" s="52" t="s">
        <v>6311</v>
      </c>
      <c r="H620" s="52" t="n">
        <v>1449</v>
      </c>
      <c r="I620" s="52" t="n">
        <v>1449</v>
      </c>
      <c r="J620" s="52" t="n">
        <v>518.24</v>
      </c>
      <c r="K620" s="54" t="n">
        <f aca="false">ROUND(H620*J620,2)</f>
        <v>750929.76</v>
      </c>
      <c r="L620" s="52" t="s">
        <v>4055</v>
      </c>
      <c r="M620" s="52" t="s">
        <v>4081</v>
      </c>
      <c r="N620" s="54" t="n">
        <f aca="false">IFERROR(G620-E620,"")</f>
        <v>48</v>
      </c>
      <c r="O620" s="54" t="n">
        <f aca="false">IFERROR(G620-F620,"")</f>
        <v>0</v>
      </c>
      <c r="P620" s="52" t="s">
        <v>6312</v>
      </c>
      <c r="Q620" s="52" t="s">
        <v>4109</v>
      </c>
      <c r="R620" s="52" t="s">
        <v>100</v>
      </c>
      <c r="S620" s="55" t="str">
        <f aca="false">IF(O620&lt;=0,"On Time","Delayed")</f>
        <v>On Time</v>
      </c>
      <c r="T620" s="55" t="n">
        <f aca="false">IF(H620=0,0,ROUND(I620/H620*100,2))</f>
        <v>100</v>
      </c>
      <c r="U620" s="55" t="str">
        <f aca="false">TEXT(E620,"yyyy-mm")</f>
        <v>2024-07</v>
      </c>
    </row>
    <row r="621" customFormat="false" ht="15" hidden="false" customHeight="true" outlineLevel="0" collapsed="false">
      <c r="A621" s="56" t="s">
        <v>6313</v>
      </c>
      <c r="B621" s="56" t="s">
        <v>5301</v>
      </c>
      <c r="C621" s="56" t="s">
        <v>6314</v>
      </c>
      <c r="D621" s="56" t="s">
        <v>3202</v>
      </c>
      <c r="E621" s="56" t="s">
        <v>1675</v>
      </c>
      <c r="F621" s="56" t="s">
        <v>1499</v>
      </c>
      <c r="G621" s="56" t="s">
        <v>3535</v>
      </c>
      <c r="H621" s="56" t="n">
        <v>2605</v>
      </c>
      <c r="I621" s="56" t="n">
        <v>2605</v>
      </c>
      <c r="J621" s="56" t="n">
        <v>207.9</v>
      </c>
      <c r="K621" s="54" t="n">
        <f aca="false">ROUND(H621*J621,2)</f>
        <v>541579.5</v>
      </c>
      <c r="L621" s="56" t="s">
        <v>4055</v>
      </c>
      <c r="M621" s="56" t="s">
        <v>4062</v>
      </c>
      <c r="N621" s="54" t="n">
        <f aca="false">IFERROR(G621-E621,"")</f>
        <v>43</v>
      </c>
      <c r="O621" s="54" t="n">
        <f aca="false">IFERROR(G621-F621,"")</f>
        <v>1</v>
      </c>
      <c r="P621" s="56" t="s">
        <v>6315</v>
      </c>
      <c r="Q621" s="56" t="s">
        <v>4058</v>
      </c>
      <c r="R621" s="56" t="s">
        <v>4124</v>
      </c>
      <c r="S621" s="55" t="str">
        <f aca="false">IF(O621&lt;=0,"On Time","Delayed")</f>
        <v>Delayed</v>
      </c>
      <c r="T621" s="55" t="n">
        <f aca="false">IF(H621=0,0,ROUND(I621/H621*100,2))</f>
        <v>100</v>
      </c>
      <c r="U621" s="55" t="str">
        <f aca="false">TEXT(E621,"yyyy-mm")</f>
        <v>2023-06</v>
      </c>
    </row>
    <row r="622" customFormat="false" ht="15" hidden="false" customHeight="true" outlineLevel="0" collapsed="false">
      <c r="A622" s="52" t="s">
        <v>6316</v>
      </c>
      <c r="B622" s="52" t="s">
        <v>4199</v>
      </c>
      <c r="C622" s="52" t="s">
        <v>5389</v>
      </c>
      <c r="D622" s="52" t="s">
        <v>1293</v>
      </c>
      <c r="E622" s="52" t="s">
        <v>2039</v>
      </c>
      <c r="F622" s="52" t="s">
        <v>3735</v>
      </c>
      <c r="G622" s="52" t="s">
        <v>2185</v>
      </c>
      <c r="H622" s="52" t="n">
        <v>1317</v>
      </c>
      <c r="I622" s="52" t="n">
        <v>1317</v>
      </c>
      <c r="J622" s="52" t="n">
        <v>163.75</v>
      </c>
      <c r="K622" s="54" t="n">
        <f aca="false">ROUND(H622*J622,2)</f>
        <v>215658.75</v>
      </c>
      <c r="L622" s="52" t="s">
        <v>4084</v>
      </c>
      <c r="M622" s="52" t="s">
        <v>4081</v>
      </c>
      <c r="N622" s="54" t="n">
        <f aca="false">IFERROR(G622-E622,"")</f>
        <v>37</v>
      </c>
      <c r="O622" s="54" t="n">
        <f aca="false">IFERROR(G622-F622,"")</f>
        <v>4</v>
      </c>
      <c r="P622" s="52" t="s">
        <v>6317</v>
      </c>
      <c r="Q622" s="52" t="s">
        <v>4132</v>
      </c>
      <c r="R622" s="52" t="s">
        <v>100</v>
      </c>
      <c r="S622" s="55" t="str">
        <f aca="false">IF(O622&lt;=0,"On Time","Delayed")</f>
        <v>Delayed</v>
      </c>
      <c r="T622" s="55" t="n">
        <f aca="false">IF(H622=0,0,ROUND(I622/H622*100,2))</f>
        <v>100</v>
      </c>
      <c r="U622" s="55" t="str">
        <f aca="false">TEXT(E622,"yyyy-mm")</f>
        <v>2022-12</v>
      </c>
    </row>
    <row r="623" customFormat="false" ht="15" hidden="false" customHeight="true" outlineLevel="0" collapsed="false">
      <c r="A623" s="56" t="s">
        <v>6318</v>
      </c>
      <c r="B623" s="56" t="s">
        <v>6319</v>
      </c>
      <c r="C623" s="56" t="s">
        <v>2492</v>
      </c>
      <c r="D623" s="56" t="s">
        <v>1338</v>
      </c>
      <c r="E623" s="56" t="s">
        <v>2077</v>
      </c>
      <c r="F623" s="56" t="s">
        <v>1465</v>
      </c>
      <c r="G623" s="56" t="s">
        <v>1464</v>
      </c>
      <c r="H623" s="56" t="n">
        <v>2381</v>
      </c>
      <c r="I623" s="56" t="n">
        <v>2381</v>
      </c>
      <c r="J623" s="56" t="n">
        <v>528.45</v>
      </c>
      <c r="K623" s="54" t="n">
        <f aca="false">ROUND(H623*J623,2)</f>
        <v>1258239.45</v>
      </c>
      <c r="L623" s="56" t="s">
        <v>4073</v>
      </c>
      <c r="M623" s="56" t="s">
        <v>4078</v>
      </c>
      <c r="N623" s="54" t="n">
        <f aca="false">IFERROR(G623-E623,"")</f>
        <v>23</v>
      </c>
      <c r="O623" s="54" t="n">
        <f aca="false">IFERROR(G623-F623,"")</f>
        <v>-1</v>
      </c>
      <c r="P623" s="56" t="s">
        <v>6320</v>
      </c>
      <c r="Q623" s="56" t="s">
        <v>4080</v>
      </c>
      <c r="R623" s="56" t="s">
        <v>4081</v>
      </c>
      <c r="S623" s="55" t="str">
        <f aca="false">IF(O623&lt;=0,"On Time","Delayed")</f>
        <v>On Time</v>
      </c>
      <c r="T623" s="55" t="n">
        <f aca="false">IF(H623=0,0,ROUND(I623/H623*100,2))</f>
        <v>100</v>
      </c>
      <c r="U623" s="55" t="str">
        <f aca="false">TEXT(E623,"yyyy-mm")</f>
        <v>2022-03</v>
      </c>
    </row>
    <row r="624" customFormat="false" ht="15" hidden="false" customHeight="true" outlineLevel="0" collapsed="false">
      <c r="A624" s="52" t="s">
        <v>6321</v>
      </c>
      <c r="B624" s="52" t="s">
        <v>6322</v>
      </c>
      <c r="C624" s="52" t="s">
        <v>6323</v>
      </c>
      <c r="D624" s="52" t="s">
        <v>6324</v>
      </c>
      <c r="E624" s="52" t="s">
        <v>4300</v>
      </c>
      <c r="F624" s="52" t="s">
        <v>1638</v>
      </c>
      <c r="G624" s="52" t="s">
        <v>1330</v>
      </c>
      <c r="H624" s="52" t="n">
        <v>2320</v>
      </c>
      <c r="I624" s="52" t="n">
        <v>2320</v>
      </c>
      <c r="J624" s="52" t="n">
        <v>444.2</v>
      </c>
      <c r="K624" s="54" t="n">
        <f aca="false">ROUND(H624*J624,2)</f>
        <v>1030544</v>
      </c>
      <c r="L624" s="52" t="s">
        <v>4084</v>
      </c>
      <c r="M624" s="52" t="s">
        <v>332</v>
      </c>
      <c r="N624" s="54" t="n">
        <f aca="false">IFERROR(G624-E624,"")</f>
        <v>45</v>
      </c>
      <c r="O624" s="54" t="n">
        <f aca="false">IFERROR(G624-F624,"")</f>
        <v>12</v>
      </c>
      <c r="P624" s="52" t="s">
        <v>6325</v>
      </c>
      <c r="Q624" s="52" t="s">
        <v>4080</v>
      </c>
      <c r="R624" s="52" t="s">
        <v>4070</v>
      </c>
      <c r="S624" s="55" t="str">
        <f aca="false">IF(O624&lt;=0,"On Time","Delayed")</f>
        <v>Delayed</v>
      </c>
      <c r="T624" s="55" t="n">
        <f aca="false">IF(H624=0,0,ROUND(I624/H624*100,2))</f>
        <v>100</v>
      </c>
      <c r="U624" s="55" t="str">
        <f aca="false">TEXT(E624,"yyyy-mm")</f>
        <v>2024-10</v>
      </c>
    </row>
    <row r="625" customFormat="false" ht="15" hidden="false" customHeight="true" outlineLevel="0" collapsed="false">
      <c r="A625" s="56" t="s">
        <v>6326</v>
      </c>
      <c r="B625" s="56" t="s">
        <v>4106</v>
      </c>
      <c r="C625" s="56" t="s">
        <v>1227</v>
      </c>
      <c r="D625" s="56" t="s">
        <v>3705</v>
      </c>
      <c r="E625" s="56" t="s">
        <v>2320</v>
      </c>
      <c r="F625" s="56" t="s">
        <v>5766</v>
      </c>
      <c r="G625" s="56" t="s">
        <v>2109</v>
      </c>
      <c r="H625" s="56" t="n">
        <v>645</v>
      </c>
      <c r="I625" s="56" t="n">
        <v>53</v>
      </c>
      <c r="J625" s="56" t="n">
        <v>311.3</v>
      </c>
      <c r="K625" s="54" t="n">
        <f aca="false">ROUND(H625*J625,2)</f>
        <v>200788.5</v>
      </c>
      <c r="L625" s="56" t="s">
        <v>4055</v>
      </c>
      <c r="M625" s="56" t="s">
        <v>4062</v>
      </c>
      <c r="N625" s="54" t="n">
        <f aca="false">IFERROR(G625-E625,"")</f>
        <v>17</v>
      </c>
      <c r="O625" s="54" t="n">
        <f aca="false">IFERROR(G625-F625,"")</f>
        <v>-2</v>
      </c>
      <c r="P625" s="56" t="s">
        <v>6327</v>
      </c>
      <c r="Q625" s="56" t="s">
        <v>4098</v>
      </c>
      <c r="R625" s="56" t="s">
        <v>4081</v>
      </c>
      <c r="S625" s="55" t="str">
        <f aca="false">IF(O625&lt;=0,"On Time","Delayed")</f>
        <v>On Time</v>
      </c>
      <c r="T625" s="55" t="n">
        <f aca="false">IF(H625=0,0,ROUND(I625/H625*100,2))</f>
        <v>8.22</v>
      </c>
      <c r="U625" s="55" t="str">
        <f aca="false">TEXT(E625,"yyyy-mm")</f>
        <v>2022-10</v>
      </c>
    </row>
    <row r="626" customFormat="false" ht="15" hidden="false" customHeight="true" outlineLevel="0" collapsed="false">
      <c r="A626" s="52" t="s">
        <v>6328</v>
      </c>
      <c r="B626" s="52" t="s">
        <v>5950</v>
      </c>
      <c r="C626" s="52" t="s">
        <v>2770</v>
      </c>
      <c r="D626" s="52" t="s">
        <v>5808</v>
      </c>
      <c r="E626" s="52" t="s">
        <v>964</v>
      </c>
      <c r="F626" s="52" t="s">
        <v>2482</v>
      </c>
      <c r="G626" s="52" t="s">
        <v>2131</v>
      </c>
      <c r="H626" s="52" t="n">
        <v>1664</v>
      </c>
      <c r="I626" s="52" t="n">
        <v>1664</v>
      </c>
      <c r="J626" s="52" t="n">
        <v>67.28</v>
      </c>
      <c r="K626" s="54" t="n">
        <f aca="false">ROUND(H626*J626,2)</f>
        <v>111953.92</v>
      </c>
      <c r="L626" s="52" t="s">
        <v>4055</v>
      </c>
      <c r="M626" s="52" t="s">
        <v>4078</v>
      </c>
      <c r="N626" s="54" t="n">
        <f aca="false">IFERROR(G626-E626,"")</f>
        <v>47</v>
      </c>
      <c r="O626" s="54" t="n">
        <f aca="false">IFERROR(G626-F626,"")</f>
        <v>15</v>
      </c>
      <c r="P626" s="52" t="s">
        <v>6329</v>
      </c>
      <c r="Q626" s="52" t="s">
        <v>4164</v>
      </c>
      <c r="R626" s="52" t="s">
        <v>100</v>
      </c>
      <c r="S626" s="55" t="str">
        <f aca="false">IF(O626&lt;=0,"On Time","Delayed")</f>
        <v>Delayed</v>
      </c>
      <c r="T626" s="55" t="n">
        <f aca="false">IF(H626=0,0,ROUND(I626/H626*100,2))</f>
        <v>100</v>
      </c>
      <c r="U626" s="55" t="str">
        <f aca="false">TEXT(E626,"yyyy-mm")</f>
        <v>2023-12</v>
      </c>
    </row>
    <row r="627" customFormat="false" ht="15" hidden="false" customHeight="true" outlineLevel="0" collapsed="false">
      <c r="A627" s="56" t="s">
        <v>6330</v>
      </c>
      <c r="B627" s="56" t="s">
        <v>6331</v>
      </c>
      <c r="C627" s="56" t="s">
        <v>2523</v>
      </c>
      <c r="D627" s="56" t="s">
        <v>5640</v>
      </c>
      <c r="E627" s="56" t="s">
        <v>1933</v>
      </c>
      <c r="F627" s="56" t="s">
        <v>6332</v>
      </c>
      <c r="G627" s="56" t="s">
        <v>3470</v>
      </c>
      <c r="H627" s="56" t="n">
        <v>787</v>
      </c>
      <c r="I627" s="56" t="n">
        <v>787</v>
      </c>
      <c r="J627" s="56" t="n">
        <v>238.55</v>
      </c>
      <c r="K627" s="54" t="n">
        <f aca="false">ROUND(H627*J627,2)</f>
        <v>187738.85</v>
      </c>
      <c r="L627" s="56" t="s">
        <v>4055</v>
      </c>
      <c r="M627" s="56" t="s">
        <v>4081</v>
      </c>
      <c r="N627" s="54" t="n">
        <f aca="false">IFERROR(G627-E627,"")</f>
        <v>3</v>
      </c>
      <c r="O627" s="54" t="n">
        <f aca="false">IFERROR(G627-F627,"")</f>
        <v>-1</v>
      </c>
      <c r="P627" s="56" t="s">
        <v>6333</v>
      </c>
      <c r="Q627" s="56" t="s">
        <v>4058</v>
      </c>
      <c r="R627" s="56" t="s">
        <v>4124</v>
      </c>
      <c r="S627" s="55" t="str">
        <f aca="false">IF(O627&lt;=0,"On Time","Delayed")</f>
        <v>On Time</v>
      </c>
      <c r="T627" s="55" t="n">
        <f aca="false">IF(H627=0,0,ROUND(I627/H627*100,2))</f>
        <v>100</v>
      </c>
      <c r="U627" s="55" t="str">
        <f aca="false">TEXT(E627,"yyyy-mm")</f>
        <v>2022-12</v>
      </c>
    </row>
    <row r="628" customFormat="false" ht="15" hidden="false" customHeight="true" outlineLevel="0" collapsed="false">
      <c r="A628" s="52" t="s">
        <v>6334</v>
      </c>
      <c r="B628" s="52" t="s">
        <v>6335</v>
      </c>
      <c r="C628" s="52" t="s">
        <v>5340</v>
      </c>
      <c r="D628" s="52" t="s">
        <v>3831</v>
      </c>
      <c r="E628" s="52" t="s">
        <v>5653</v>
      </c>
      <c r="F628" s="52" t="s">
        <v>3721</v>
      </c>
      <c r="G628" s="52" t="s">
        <v>1668</v>
      </c>
      <c r="H628" s="52" t="n">
        <v>1250</v>
      </c>
      <c r="I628" s="52" t="n">
        <v>1250</v>
      </c>
      <c r="J628" s="52" t="n">
        <v>507.17</v>
      </c>
      <c r="K628" s="54" t="n">
        <f aca="false">ROUND(H628*J628,2)</f>
        <v>633962.5</v>
      </c>
      <c r="L628" s="52" t="s">
        <v>4073</v>
      </c>
      <c r="M628" s="52" t="s">
        <v>332</v>
      </c>
      <c r="N628" s="54" t="n">
        <f aca="false">IFERROR(G628-E628,"")</f>
        <v>20</v>
      </c>
      <c r="O628" s="54" t="n">
        <f aca="false">IFERROR(G628-F628,"")</f>
        <v>14</v>
      </c>
      <c r="P628" s="52" t="s">
        <v>6336</v>
      </c>
      <c r="Q628" s="52" t="s">
        <v>4242</v>
      </c>
      <c r="R628" s="52" t="s">
        <v>4124</v>
      </c>
      <c r="S628" s="55" t="str">
        <f aca="false">IF(O628&lt;=0,"On Time","Delayed")</f>
        <v>Delayed</v>
      </c>
      <c r="T628" s="55" t="n">
        <f aca="false">IF(H628=0,0,ROUND(I628/H628*100,2))</f>
        <v>100</v>
      </c>
      <c r="U628" s="55" t="str">
        <f aca="false">TEXT(E628,"yyyy-mm")</f>
        <v>2024-04</v>
      </c>
    </row>
    <row r="629" customFormat="false" ht="15" hidden="false" customHeight="true" outlineLevel="0" collapsed="false">
      <c r="A629" s="56" t="s">
        <v>6337</v>
      </c>
      <c r="B629" s="56" t="s">
        <v>5742</v>
      </c>
      <c r="C629" s="56" t="s">
        <v>1303</v>
      </c>
      <c r="D629" s="56" t="s">
        <v>1274</v>
      </c>
      <c r="E629" s="56" t="s">
        <v>777</v>
      </c>
      <c r="F629" s="56" t="s">
        <v>450</v>
      </c>
      <c r="G629" s="56" t="s">
        <v>6338</v>
      </c>
      <c r="H629" s="56" t="n">
        <v>263</v>
      </c>
      <c r="I629" s="56" t="n">
        <v>263</v>
      </c>
      <c r="J629" s="56" t="n">
        <v>10.97</v>
      </c>
      <c r="K629" s="54" t="n">
        <f aca="false">ROUND(H629*J629,2)</f>
        <v>2885.11</v>
      </c>
      <c r="L629" s="56" t="s">
        <v>4084</v>
      </c>
      <c r="M629" s="56" t="s">
        <v>332</v>
      </c>
      <c r="N629" s="54" t="n">
        <f aca="false">IFERROR(G629-E629,"")</f>
        <v>39</v>
      </c>
      <c r="O629" s="54" t="n">
        <f aca="false">IFERROR(G629-F629,"")</f>
        <v>-3</v>
      </c>
      <c r="P629" s="56" t="s">
        <v>6339</v>
      </c>
      <c r="Q629" s="56" t="s">
        <v>4086</v>
      </c>
      <c r="R629" s="56" t="s">
        <v>4081</v>
      </c>
      <c r="S629" s="55" t="str">
        <f aca="false">IF(O629&lt;=0,"On Time","Delayed")</f>
        <v>On Time</v>
      </c>
      <c r="T629" s="55" t="n">
        <f aca="false">IF(H629=0,0,ROUND(I629/H629*100,2))</f>
        <v>100</v>
      </c>
      <c r="U629" s="55" t="str">
        <f aca="false">TEXT(E629,"yyyy-mm")</f>
        <v>2023-05</v>
      </c>
    </row>
    <row r="630" customFormat="false" ht="15" hidden="false" customHeight="true" outlineLevel="0" collapsed="false">
      <c r="A630" s="52" t="s">
        <v>6340</v>
      </c>
      <c r="B630" s="52" t="s">
        <v>6341</v>
      </c>
      <c r="C630" s="52" t="s">
        <v>6342</v>
      </c>
      <c r="D630" s="52" t="s">
        <v>1841</v>
      </c>
      <c r="E630" s="52" t="s">
        <v>4934</v>
      </c>
      <c r="F630" s="52" t="s">
        <v>6343</v>
      </c>
      <c r="G630" s="52" t="s">
        <v>2031</v>
      </c>
      <c r="H630" s="52" t="n">
        <v>3475</v>
      </c>
      <c r="I630" s="52" t="n">
        <v>2215</v>
      </c>
      <c r="J630" s="52" t="n">
        <v>256.28</v>
      </c>
      <c r="K630" s="54" t="n">
        <f aca="false">ROUND(H630*J630,2)</f>
        <v>890573</v>
      </c>
      <c r="L630" s="52" t="s">
        <v>4067</v>
      </c>
      <c r="M630" s="52" t="s">
        <v>4056</v>
      </c>
      <c r="N630" s="54" t="n">
        <f aca="false">IFERROR(G630-E630,"")</f>
        <v>31</v>
      </c>
      <c r="O630" s="54" t="n">
        <f aca="false">IFERROR(G630-F630,"")</f>
        <v>15</v>
      </c>
      <c r="P630" s="52" t="s">
        <v>6344</v>
      </c>
      <c r="Q630" s="52" t="s">
        <v>4132</v>
      </c>
      <c r="R630" s="52" t="s">
        <v>100</v>
      </c>
      <c r="S630" s="55" t="str">
        <f aca="false">IF(O630&lt;=0,"On Time","Delayed")</f>
        <v>Delayed</v>
      </c>
      <c r="T630" s="55" t="n">
        <f aca="false">IF(H630=0,0,ROUND(I630/H630*100,2))</f>
        <v>63.74</v>
      </c>
      <c r="U630" s="55" t="str">
        <f aca="false">TEXT(E630,"yyyy-mm")</f>
        <v>2023-02</v>
      </c>
    </row>
    <row r="631" customFormat="false" ht="15" hidden="false" customHeight="true" outlineLevel="0" collapsed="false">
      <c r="A631" s="56" t="s">
        <v>6345</v>
      </c>
      <c r="B631" s="56" t="s">
        <v>6346</v>
      </c>
      <c r="C631" s="56" t="s">
        <v>2766</v>
      </c>
      <c r="D631" s="56" t="s">
        <v>1476</v>
      </c>
      <c r="E631" s="56" t="s">
        <v>3507</v>
      </c>
      <c r="F631" s="56" t="s">
        <v>1630</v>
      </c>
      <c r="G631" s="56" t="s">
        <v>6347</v>
      </c>
      <c r="H631" s="56" t="n">
        <v>3412</v>
      </c>
      <c r="I631" s="56" t="n">
        <v>3412</v>
      </c>
      <c r="J631" s="56" t="n">
        <v>301</v>
      </c>
      <c r="K631" s="54" t="n">
        <f aca="false">ROUND(H631*J631,2)</f>
        <v>1027012</v>
      </c>
      <c r="L631" s="56" t="s">
        <v>4061</v>
      </c>
      <c r="M631" s="56" t="s">
        <v>4056</v>
      </c>
      <c r="N631" s="54" t="n">
        <f aca="false">IFERROR(G631-E631,"")</f>
        <v>60</v>
      </c>
      <c r="O631" s="54" t="n">
        <f aca="false">IFERROR(G631-F631,"")</f>
        <v>7</v>
      </c>
      <c r="P631" s="56" t="s">
        <v>6348</v>
      </c>
      <c r="Q631" s="56" t="s">
        <v>4058</v>
      </c>
      <c r="R631" s="56" t="s">
        <v>4124</v>
      </c>
      <c r="S631" s="55" t="str">
        <f aca="false">IF(O631&lt;=0,"On Time","Delayed")</f>
        <v>Delayed</v>
      </c>
      <c r="T631" s="55" t="n">
        <f aca="false">IF(H631=0,0,ROUND(I631/H631*100,2))</f>
        <v>100</v>
      </c>
      <c r="U631" s="55" t="str">
        <f aca="false">TEXT(E631,"yyyy-mm")</f>
        <v>2022-01</v>
      </c>
    </row>
    <row r="632" customFormat="false" ht="15" hidden="false" customHeight="true" outlineLevel="0" collapsed="false">
      <c r="A632" s="52" t="s">
        <v>6349</v>
      </c>
      <c r="B632" s="52" t="s">
        <v>4890</v>
      </c>
      <c r="C632" s="52" t="s">
        <v>802</v>
      </c>
      <c r="D632" s="52" t="s">
        <v>1614</v>
      </c>
      <c r="E632" s="52" t="s">
        <v>3089</v>
      </c>
      <c r="F632" s="52" t="s">
        <v>329</v>
      </c>
      <c r="G632" s="52" t="s">
        <v>1562</v>
      </c>
      <c r="H632" s="52" t="n">
        <v>536</v>
      </c>
      <c r="I632" s="52" t="n">
        <v>536</v>
      </c>
      <c r="J632" s="52" t="n">
        <v>35.4</v>
      </c>
      <c r="K632" s="54" t="n">
        <f aca="false">ROUND(H632*J632,2)</f>
        <v>18974.4</v>
      </c>
      <c r="L632" s="52" t="s">
        <v>4073</v>
      </c>
      <c r="M632" s="52" t="s">
        <v>4056</v>
      </c>
      <c r="N632" s="54" t="n">
        <f aca="false">IFERROR(G632-E632,"")</f>
        <v>24</v>
      </c>
      <c r="O632" s="54" t="n">
        <f aca="false">IFERROR(G632-F632,"")</f>
        <v>-2</v>
      </c>
      <c r="P632" s="52" t="s">
        <v>6350</v>
      </c>
      <c r="Q632" s="52" t="s">
        <v>4069</v>
      </c>
      <c r="R632" s="52" t="s">
        <v>4087</v>
      </c>
      <c r="S632" s="55" t="str">
        <f aca="false">IF(O632&lt;=0,"On Time","Delayed")</f>
        <v>On Time</v>
      </c>
      <c r="T632" s="55" t="n">
        <f aca="false">IF(H632=0,0,ROUND(I632/H632*100,2))</f>
        <v>100</v>
      </c>
      <c r="U632" s="55" t="str">
        <f aca="false">TEXT(E632,"yyyy-mm")</f>
        <v>2023-01</v>
      </c>
    </row>
    <row r="633" customFormat="false" ht="15" hidden="false" customHeight="true" outlineLevel="0" collapsed="false">
      <c r="A633" s="56" t="s">
        <v>6351</v>
      </c>
      <c r="B633" s="56" t="s">
        <v>6352</v>
      </c>
      <c r="C633" s="56" t="s">
        <v>6353</v>
      </c>
      <c r="D633" s="56" t="s">
        <v>6354</v>
      </c>
      <c r="E633" s="56" t="s">
        <v>2268</v>
      </c>
      <c r="F633" s="56" t="s">
        <v>3667</v>
      </c>
      <c r="G633" s="56" t="s">
        <v>4096</v>
      </c>
      <c r="H633" s="56" t="n">
        <v>3631</v>
      </c>
      <c r="I633" s="56" t="n">
        <v>3631</v>
      </c>
      <c r="J633" s="56" t="n">
        <v>193.86</v>
      </c>
      <c r="K633" s="54" t="n">
        <f aca="false">ROUND(H633*J633,2)</f>
        <v>703905.66</v>
      </c>
      <c r="L633" s="56" t="s">
        <v>4061</v>
      </c>
      <c r="M633" s="56" t="s">
        <v>4078</v>
      </c>
      <c r="N633" s="54" t="n">
        <f aca="false">IFERROR(G633-E633,"")</f>
        <v>55</v>
      </c>
      <c r="O633" s="54" t="n">
        <f aca="false">IFERROR(G633-F633,"")</f>
        <v>15</v>
      </c>
      <c r="P633" s="56" t="s">
        <v>6355</v>
      </c>
      <c r="Q633" s="56" t="s">
        <v>4064</v>
      </c>
      <c r="R633" s="56" t="s">
        <v>4081</v>
      </c>
      <c r="S633" s="55" t="str">
        <f aca="false">IF(O633&lt;=0,"On Time","Delayed")</f>
        <v>Delayed</v>
      </c>
      <c r="T633" s="55" t="n">
        <f aca="false">IF(H633=0,0,ROUND(I633/H633*100,2))</f>
        <v>100</v>
      </c>
      <c r="U633" s="55" t="str">
        <f aca="false">TEXT(E633,"yyyy-mm")</f>
        <v>2022-06</v>
      </c>
    </row>
    <row r="634" customFormat="false" ht="15" hidden="false" customHeight="true" outlineLevel="0" collapsed="false">
      <c r="A634" s="52" t="s">
        <v>6356</v>
      </c>
      <c r="B634" s="52" t="s">
        <v>5695</v>
      </c>
      <c r="C634" s="52" t="s">
        <v>3226</v>
      </c>
      <c r="D634" s="52" t="s">
        <v>2232</v>
      </c>
      <c r="E634" s="52" t="s">
        <v>3842</v>
      </c>
      <c r="F634" s="52" t="s">
        <v>640</v>
      </c>
      <c r="G634" s="52" t="s">
        <v>609</v>
      </c>
      <c r="H634" s="52" t="n">
        <v>3522</v>
      </c>
      <c r="I634" s="52" t="n">
        <v>247</v>
      </c>
      <c r="J634" s="52" t="n">
        <v>229.36</v>
      </c>
      <c r="K634" s="54" t="n">
        <f aca="false">ROUND(H634*J634,2)</f>
        <v>807805.92</v>
      </c>
      <c r="L634" s="52" t="s">
        <v>4084</v>
      </c>
      <c r="M634" s="52" t="s">
        <v>332</v>
      </c>
      <c r="N634" s="54" t="n">
        <f aca="false">IFERROR(G634-E634,"")</f>
        <v>56</v>
      </c>
      <c r="O634" s="54" t="n">
        <f aca="false">IFERROR(G634-F634,"")</f>
        <v>15</v>
      </c>
      <c r="P634" s="52" t="s">
        <v>6357</v>
      </c>
      <c r="Q634" s="52" t="s">
        <v>4098</v>
      </c>
      <c r="R634" s="52" t="s">
        <v>4070</v>
      </c>
      <c r="S634" s="55" t="str">
        <f aca="false">IF(O634&lt;=0,"On Time","Delayed")</f>
        <v>Delayed</v>
      </c>
      <c r="T634" s="55" t="n">
        <f aca="false">IF(H634=0,0,ROUND(I634/H634*100,2))</f>
        <v>7.01</v>
      </c>
      <c r="U634" s="55" t="str">
        <f aca="false">TEXT(E634,"yyyy-mm")</f>
        <v>2023-01</v>
      </c>
    </row>
    <row r="635" customFormat="false" ht="15" hidden="false" customHeight="true" outlineLevel="0" collapsed="false">
      <c r="A635" s="56" t="s">
        <v>6358</v>
      </c>
      <c r="B635" s="56" t="s">
        <v>4601</v>
      </c>
      <c r="C635" s="56" t="s">
        <v>3211</v>
      </c>
      <c r="D635" s="56" t="s">
        <v>2228</v>
      </c>
      <c r="E635" s="56" t="s">
        <v>5238</v>
      </c>
      <c r="F635" s="56" t="s">
        <v>5239</v>
      </c>
      <c r="G635" s="56" t="s">
        <v>1680</v>
      </c>
      <c r="H635" s="56" t="n">
        <v>1063</v>
      </c>
      <c r="I635" s="56" t="n">
        <v>1063</v>
      </c>
      <c r="J635" s="56" t="n">
        <v>307.8</v>
      </c>
      <c r="K635" s="54" t="n">
        <f aca="false">ROUND(H635*J635,2)</f>
        <v>327191.4</v>
      </c>
      <c r="L635" s="56" t="s">
        <v>4073</v>
      </c>
      <c r="M635" s="56" t="s">
        <v>4062</v>
      </c>
      <c r="N635" s="54" t="n">
        <f aca="false">IFERROR(G635-E635,"")</f>
        <v>56</v>
      </c>
      <c r="O635" s="54" t="n">
        <f aca="false">IFERROR(G635-F635,"")</f>
        <v>14</v>
      </c>
      <c r="P635" s="56" t="s">
        <v>6359</v>
      </c>
      <c r="Q635" s="56" t="s">
        <v>4154</v>
      </c>
      <c r="R635" s="56" t="s">
        <v>4124</v>
      </c>
      <c r="S635" s="55" t="str">
        <f aca="false">IF(O635&lt;=0,"On Time","Delayed")</f>
        <v>Delayed</v>
      </c>
      <c r="T635" s="55" t="n">
        <f aca="false">IF(H635=0,0,ROUND(I635/H635*100,2))</f>
        <v>100</v>
      </c>
      <c r="U635" s="55" t="str">
        <f aca="false">TEXT(E635,"yyyy-mm")</f>
        <v>2023-09</v>
      </c>
    </row>
    <row r="636" customFormat="false" ht="15" hidden="false" customHeight="true" outlineLevel="0" collapsed="false">
      <c r="A636" s="52" t="s">
        <v>6360</v>
      </c>
      <c r="B636" s="52" t="s">
        <v>6361</v>
      </c>
      <c r="C636" s="52" t="s">
        <v>6362</v>
      </c>
      <c r="D636" s="52" t="s">
        <v>5486</v>
      </c>
      <c r="E636" s="52" t="s">
        <v>4915</v>
      </c>
      <c r="F636" s="52" t="s">
        <v>3994</v>
      </c>
      <c r="G636" s="52" t="s">
        <v>4653</v>
      </c>
      <c r="H636" s="52" t="n">
        <v>2041</v>
      </c>
      <c r="I636" s="52" t="n">
        <v>1986</v>
      </c>
      <c r="J636" s="52" t="n">
        <v>65.27</v>
      </c>
      <c r="K636" s="54" t="n">
        <f aca="false">ROUND(H636*J636,2)</f>
        <v>133216.07</v>
      </c>
      <c r="L636" s="52" t="s">
        <v>4061</v>
      </c>
      <c r="M636" s="52" t="s">
        <v>4056</v>
      </c>
      <c r="N636" s="54" t="n">
        <f aca="false">IFERROR(G636-E636,"")</f>
        <v>35</v>
      </c>
      <c r="O636" s="54" t="n">
        <f aca="false">IFERROR(G636-F636,"")</f>
        <v>15</v>
      </c>
      <c r="P636" s="52" t="s">
        <v>6363</v>
      </c>
      <c r="Q636" s="52" t="s">
        <v>4086</v>
      </c>
      <c r="R636" s="52" t="s">
        <v>100</v>
      </c>
      <c r="S636" s="55" t="str">
        <f aca="false">IF(O636&lt;=0,"On Time","Delayed")</f>
        <v>Delayed</v>
      </c>
      <c r="T636" s="55" t="n">
        <f aca="false">IF(H636=0,0,ROUND(I636/H636*100,2))</f>
        <v>97.31</v>
      </c>
      <c r="U636" s="55" t="str">
        <f aca="false">TEXT(E636,"yyyy-mm")</f>
        <v>2024-06</v>
      </c>
    </row>
    <row r="637" customFormat="false" ht="15" hidden="false" customHeight="true" outlineLevel="0" collapsed="false">
      <c r="A637" s="56" t="s">
        <v>6364</v>
      </c>
      <c r="B637" s="56" t="s">
        <v>6365</v>
      </c>
      <c r="C637" s="56" t="s">
        <v>606</v>
      </c>
      <c r="D637" s="56" t="s">
        <v>2875</v>
      </c>
      <c r="E637" s="56" t="s">
        <v>860</v>
      </c>
      <c r="F637" s="56" t="s">
        <v>441</v>
      </c>
      <c r="G637" s="56" t="s">
        <v>457</v>
      </c>
      <c r="H637" s="56" t="n">
        <v>3695</v>
      </c>
      <c r="I637" s="56" t="n">
        <v>3695</v>
      </c>
      <c r="J637" s="56" t="n">
        <v>23.74</v>
      </c>
      <c r="K637" s="54" t="n">
        <f aca="false">ROUND(H637*J637,2)</f>
        <v>87719.3</v>
      </c>
      <c r="L637" s="56" t="s">
        <v>4055</v>
      </c>
      <c r="M637" s="56" t="s">
        <v>4056</v>
      </c>
      <c r="N637" s="54" t="n">
        <f aca="false">IFERROR(G637-E637,"")</f>
        <v>23</v>
      </c>
      <c r="O637" s="54" t="n">
        <f aca="false">IFERROR(G637-F637,"")</f>
        <v>3</v>
      </c>
      <c r="P637" s="56" t="s">
        <v>6366</v>
      </c>
      <c r="Q637" s="56" t="s">
        <v>4058</v>
      </c>
      <c r="R637" s="56" t="s">
        <v>100</v>
      </c>
      <c r="S637" s="55" t="str">
        <f aca="false">IF(O637&lt;=0,"On Time","Delayed")</f>
        <v>Delayed</v>
      </c>
      <c r="T637" s="55" t="n">
        <f aca="false">IF(H637=0,0,ROUND(I637/H637*100,2))</f>
        <v>100</v>
      </c>
      <c r="U637" s="55" t="str">
        <f aca="false">TEXT(E637,"yyyy-mm")</f>
        <v>2022-03</v>
      </c>
    </row>
    <row r="638" customFormat="false" ht="15" hidden="false" customHeight="true" outlineLevel="0" collapsed="false">
      <c r="A638" s="52" t="s">
        <v>6367</v>
      </c>
      <c r="B638" s="52" t="s">
        <v>6368</v>
      </c>
      <c r="C638" s="52" t="s">
        <v>2074</v>
      </c>
      <c r="D638" s="52" t="s">
        <v>1096</v>
      </c>
      <c r="E638" s="52" t="s">
        <v>3822</v>
      </c>
      <c r="F638" s="52" t="s">
        <v>3016</v>
      </c>
      <c r="G638" s="52" t="s">
        <v>2572</v>
      </c>
      <c r="H638" s="52" t="n">
        <v>3003</v>
      </c>
      <c r="I638" s="52" t="n">
        <v>3003</v>
      </c>
      <c r="J638" s="52" t="n">
        <v>402.24</v>
      </c>
      <c r="K638" s="54" t="n">
        <f aca="false">ROUND(H638*J638,2)</f>
        <v>1207926.72</v>
      </c>
      <c r="L638" s="52" t="s">
        <v>4073</v>
      </c>
      <c r="M638" s="52" t="s">
        <v>4078</v>
      </c>
      <c r="N638" s="54" t="n">
        <f aca="false">IFERROR(G638-E638,"")</f>
        <v>62</v>
      </c>
      <c r="O638" s="54" t="n">
        <f aca="false">IFERROR(G638-F638,"")</f>
        <v>2</v>
      </c>
      <c r="P638" s="52" t="s">
        <v>6369</v>
      </c>
      <c r="Q638" s="52" t="s">
        <v>4185</v>
      </c>
      <c r="R638" s="52" t="s">
        <v>100</v>
      </c>
      <c r="S638" s="55" t="str">
        <f aca="false">IF(O638&lt;=0,"On Time","Delayed")</f>
        <v>Delayed</v>
      </c>
      <c r="T638" s="55" t="n">
        <f aca="false">IF(H638=0,0,ROUND(I638/H638*100,2))</f>
        <v>100</v>
      </c>
      <c r="U638" s="55" t="str">
        <f aca="false">TEXT(E638,"yyyy-mm")</f>
        <v>2022-09</v>
      </c>
    </row>
    <row r="639" customFormat="false" ht="15" hidden="false" customHeight="true" outlineLevel="0" collapsed="false">
      <c r="A639" s="56" t="s">
        <v>6370</v>
      </c>
      <c r="B639" s="56" t="s">
        <v>5373</v>
      </c>
      <c r="C639" s="56" t="s">
        <v>3598</v>
      </c>
      <c r="D639" s="56" t="s">
        <v>6019</v>
      </c>
      <c r="E639" s="56" t="s">
        <v>3236</v>
      </c>
      <c r="F639" s="56" t="s">
        <v>2405</v>
      </c>
      <c r="G639" s="56" t="s">
        <v>3348</v>
      </c>
      <c r="H639" s="56" t="n">
        <v>393</v>
      </c>
      <c r="I639" s="56" t="n">
        <v>393</v>
      </c>
      <c r="J639" s="56" t="n">
        <v>568.63</v>
      </c>
      <c r="K639" s="54" t="n">
        <f aca="false">ROUND(H639*J639,2)</f>
        <v>223471.59</v>
      </c>
      <c r="L639" s="56" t="s">
        <v>4084</v>
      </c>
      <c r="M639" s="56" t="s">
        <v>332</v>
      </c>
      <c r="N639" s="54" t="n">
        <f aca="false">IFERROR(G639-E639,"")</f>
        <v>26</v>
      </c>
      <c r="O639" s="54" t="n">
        <f aca="false">IFERROR(G639-F639,"")</f>
        <v>10</v>
      </c>
      <c r="P639" s="56" t="s">
        <v>6371</v>
      </c>
      <c r="Q639" s="56" t="s">
        <v>4069</v>
      </c>
      <c r="R639" s="56" t="s">
        <v>100</v>
      </c>
      <c r="S639" s="55" t="str">
        <f aca="false">IF(O639&lt;=0,"On Time","Delayed")</f>
        <v>Delayed</v>
      </c>
      <c r="T639" s="55" t="n">
        <f aca="false">IF(H639=0,0,ROUND(I639/H639*100,2))</f>
        <v>100</v>
      </c>
      <c r="U639" s="55" t="str">
        <f aca="false">TEXT(E639,"yyyy-mm")</f>
        <v>2022-05</v>
      </c>
    </row>
    <row r="640" customFormat="false" ht="15" hidden="false" customHeight="true" outlineLevel="0" collapsed="false">
      <c r="A640" s="52" t="s">
        <v>6372</v>
      </c>
      <c r="B640" s="52" t="s">
        <v>5287</v>
      </c>
      <c r="C640" s="52" t="s">
        <v>6373</v>
      </c>
      <c r="D640" s="52" t="s">
        <v>6034</v>
      </c>
      <c r="E640" s="52" t="s">
        <v>6374</v>
      </c>
      <c r="F640" s="52" t="s">
        <v>2675</v>
      </c>
      <c r="G640" s="52" t="s">
        <v>1823</v>
      </c>
      <c r="H640" s="52" t="n">
        <v>3966</v>
      </c>
      <c r="I640" s="52" t="n">
        <v>3966</v>
      </c>
      <c r="J640" s="52" t="n">
        <v>513.52</v>
      </c>
      <c r="K640" s="54" t="n">
        <f aca="false">ROUND(H640*J640,2)</f>
        <v>2036620.32</v>
      </c>
      <c r="L640" s="52" t="s">
        <v>4084</v>
      </c>
      <c r="M640" s="52" t="s">
        <v>4062</v>
      </c>
      <c r="N640" s="54" t="n">
        <f aca="false">IFERROR(G640-E640,"")</f>
        <v>14</v>
      </c>
      <c r="O640" s="54" t="n">
        <f aca="false">IFERROR(G640-F640,"")</f>
        <v>7</v>
      </c>
      <c r="P640" s="52" t="s">
        <v>6375</v>
      </c>
      <c r="Q640" s="52" t="s">
        <v>4093</v>
      </c>
      <c r="R640" s="52" t="s">
        <v>4070</v>
      </c>
      <c r="S640" s="55" t="str">
        <f aca="false">IF(O640&lt;=0,"On Time","Delayed")</f>
        <v>Delayed</v>
      </c>
      <c r="T640" s="55" t="n">
        <f aca="false">IF(H640=0,0,ROUND(I640/H640*100,2))</f>
        <v>100</v>
      </c>
      <c r="U640" s="55" t="str">
        <f aca="false">TEXT(E640,"yyyy-mm")</f>
        <v>2023-10</v>
      </c>
    </row>
    <row r="641" customFormat="false" ht="15" hidden="false" customHeight="true" outlineLevel="0" collapsed="false">
      <c r="A641" s="56" t="s">
        <v>6376</v>
      </c>
      <c r="B641" s="56" t="s">
        <v>6377</v>
      </c>
      <c r="C641" s="56" t="s">
        <v>6378</v>
      </c>
      <c r="D641" s="56" t="s">
        <v>6379</v>
      </c>
      <c r="E641" s="56" t="s">
        <v>3754</v>
      </c>
      <c r="F641" s="56" t="s">
        <v>2039</v>
      </c>
      <c r="G641" s="56" t="s">
        <v>4559</v>
      </c>
      <c r="H641" s="56" t="n">
        <v>1219</v>
      </c>
      <c r="I641" s="56" t="n">
        <v>1219</v>
      </c>
      <c r="J641" s="56" t="n">
        <v>315.69</v>
      </c>
      <c r="K641" s="54" t="n">
        <f aca="false">ROUND(H641*J641,2)</f>
        <v>384826.11</v>
      </c>
      <c r="L641" s="56" t="s">
        <v>4061</v>
      </c>
      <c r="M641" s="56" t="s">
        <v>4078</v>
      </c>
      <c r="N641" s="54" t="n">
        <f aca="false">IFERROR(G641-E641,"")</f>
        <v>17</v>
      </c>
      <c r="O641" s="54" t="n">
        <f aca="false">IFERROR(G641-F641,"")</f>
        <v>11</v>
      </c>
      <c r="P641" s="56" t="s">
        <v>6380</v>
      </c>
      <c r="Q641" s="56" t="s">
        <v>4086</v>
      </c>
      <c r="R641" s="56" t="s">
        <v>4070</v>
      </c>
      <c r="S641" s="55" t="str">
        <f aca="false">IF(O641&lt;=0,"On Time","Delayed")</f>
        <v>Delayed</v>
      </c>
      <c r="T641" s="55" t="n">
        <f aca="false">IF(H641=0,0,ROUND(I641/H641*100,2))</f>
        <v>100</v>
      </c>
      <c r="U641" s="55" t="str">
        <f aca="false">TEXT(E641,"yyyy-mm")</f>
        <v>2022-12</v>
      </c>
    </row>
    <row r="642" customFormat="false" ht="15" hidden="false" customHeight="true" outlineLevel="0" collapsed="false">
      <c r="A642" s="52" t="s">
        <v>6381</v>
      </c>
      <c r="B642" s="52" t="s">
        <v>6382</v>
      </c>
      <c r="C642" s="52" t="s">
        <v>2549</v>
      </c>
      <c r="D642" s="52" t="s">
        <v>3073</v>
      </c>
      <c r="E642" s="52" t="s">
        <v>2506</v>
      </c>
      <c r="F642" s="52" t="s">
        <v>4091</v>
      </c>
      <c r="G642" s="52" t="s">
        <v>2901</v>
      </c>
      <c r="H642" s="52" t="n">
        <v>829</v>
      </c>
      <c r="I642" s="52" t="n">
        <v>829</v>
      </c>
      <c r="J642" s="52" t="n">
        <v>78.25</v>
      </c>
      <c r="K642" s="54" t="n">
        <f aca="false">ROUND(H642*J642,2)</f>
        <v>64869.25</v>
      </c>
      <c r="L642" s="52" t="s">
        <v>4073</v>
      </c>
      <c r="M642" s="52" t="s">
        <v>4078</v>
      </c>
      <c r="N642" s="54" t="n">
        <f aca="false">IFERROR(G642-E642,"")</f>
        <v>44</v>
      </c>
      <c r="O642" s="54" t="n">
        <f aca="false">IFERROR(G642-F642,"")</f>
        <v>1</v>
      </c>
      <c r="P642" s="52" t="s">
        <v>6383</v>
      </c>
      <c r="Q642" s="52" t="s">
        <v>4075</v>
      </c>
      <c r="R642" s="52" t="s">
        <v>4087</v>
      </c>
      <c r="S642" s="55" t="str">
        <f aca="false">IF(O642&lt;=0,"On Time","Delayed")</f>
        <v>Delayed</v>
      </c>
      <c r="T642" s="55" t="n">
        <f aca="false">IF(H642=0,0,ROUND(I642/H642*100,2))</f>
        <v>100</v>
      </c>
      <c r="U642" s="55" t="str">
        <f aca="false">TEXT(E642,"yyyy-mm")</f>
        <v>2023-05</v>
      </c>
    </row>
    <row r="643" customFormat="false" ht="15" hidden="false" customHeight="true" outlineLevel="0" collapsed="false">
      <c r="A643" s="56" t="s">
        <v>6384</v>
      </c>
      <c r="B643" s="56" t="s">
        <v>6065</v>
      </c>
      <c r="C643" s="56" t="s">
        <v>2843</v>
      </c>
      <c r="D643" s="56" t="s">
        <v>533</v>
      </c>
      <c r="E643" s="56" t="s">
        <v>2977</v>
      </c>
      <c r="F643" s="56" t="s">
        <v>2816</v>
      </c>
      <c r="G643" s="56" t="s">
        <v>1465</v>
      </c>
      <c r="H643" s="56" t="n">
        <v>893</v>
      </c>
      <c r="I643" s="56" t="n">
        <v>893</v>
      </c>
      <c r="J643" s="56" t="n">
        <v>248.96</v>
      </c>
      <c r="K643" s="54" t="n">
        <f aca="false">ROUND(H643*J643,2)</f>
        <v>222321.28</v>
      </c>
      <c r="L643" s="56" t="s">
        <v>4073</v>
      </c>
      <c r="M643" s="56" t="s">
        <v>4081</v>
      </c>
      <c r="N643" s="54" t="n">
        <f aca="false">IFERROR(G643-E643,"")</f>
        <v>50</v>
      </c>
      <c r="O643" s="54" t="n">
        <f aca="false">IFERROR(G643-F643,"")</f>
        <v>11</v>
      </c>
      <c r="P643" s="56" t="s">
        <v>6385</v>
      </c>
      <c r="Q643" s="56" t="s">
        <v>4069</v>
      </c>
      <c r="R643" s="56" t="s">
        <v>4124</v>
      </c>
      <c r="S643" s="55" t="str">
        <f aca="false">IF(O643&lt;=0,"On Time","Delayed")</f>
        <v>Delayed</v>
      </c>
      <c r="T643" s="55" t="n">
        <f aca="false">IF(H643=0,0,ROUND(I643/H643*100,2))</f>
        <v>100</v>
      </c>
      <c r="U643" s="55" t="str">
        <f aca="false">TEXT(E643,"yyyy-mm")</f>
        <v>2022-02</v>
      </c>
    </row>
    <row r="644" customFormat="false" ht="15" hidden="false" customHeight="true" outlineLevel="0" collapsed="false">
      <c r="A644" s="52" t="s">
        <v>6386</v>
      </c>
      <c r="B644" s="52" t="s">
        <v>6387</v>
      </c>
      <c r="C644" s="52" t="s">
        <v>6388</v>
      </c>
      <c r="D644" s="52" t="s">
        <v>2053</v>
      </c>
      <c r="E644" s="52" t="s">
        <v>2478</v>
      </c>
      <c r="F644" s="52" t="s">
        <v>1699</v>
      </c>
      <c r="G644" s="52" t="s">
        <v>5325</v>
      </c>
      <c r="H644" s="52" t="n">
        <v>3381</v>
      </c>
      <c r="I644" s="52" t="n">
        <v>3381</v>
      </c>
      <c r="J644" s="52" t="n">
        <v>341.88</v>
      </c>
      <c r="K644" s="54" t="n">
        <f aca="false">ROUND(H644*J644,2)</f>
        <v>1155896.28</v>
      </c>
      <c r="L644" s="52" t="s">
        <v>4073</v>
      </c>
      <c r="M644" s="52" t="s">
        <v>4056</v>
      </c>
      <c r="N644" s="54" t="n">
        <f aca="false">IFERROR(G644-E644,"")</f>
        <v>68</v>
      </c>
      <c r="O644" s="54" t="n">
        <f aca="false">IFERROR(G644-F644,"")</f>
        <v>9</v>
      </c>
      <c r="P644" s="52" t="s">
        <v>6389</v>
      </c>
      <c r="Q644" s="52" t="s">
        <v>4064</v>
      </c>
      <c r="R644" s="52" t="s">
        <v>4081</v>
      </c>
      <c r="S644" s="55" t="str">
        <f aca="false">IF(O644&lt;=0,"On Time","Delayed")</f>
        <v>Delayed</v>
      </c>
      <c r="T644" s="55" t="n">
        <f aca="false">IF(H644=0,0,ROUND(I644/H644*100,2))</f>
        <v>100</v>
      </c>
      <c r="U644" s="55" t="str">
        <f aca="false">TEXT(E644,"yyyy-mm")</f>
        <v>2024-10</v>
      </c>
    </row>
    <row r="645" customFormat="false" ht="15" hidden="false" customHeight="true" outlineLevel="0" collapsed="false">
      <c r="A645" s="56" t="s">
        <v>6390</v>
      </c>
      <c r="B645" s="56" t="s">
        <v>4119</v>
      </c>
      <c r="C645" s="56" t="s">
        <v>3534</v>
      </c>
      <c r="D645" s="56" t="s">
        <v>5707</v>
      </c>
      <c r="E645" s="56" t="s">
        <v>1254</v>
      </c>
      <c r="F645" s="56" t="s">
        <v>1116</v>
      </c>
      <c r="G645" s="56" t="s">
        <v>2235</v>
      </c>
      <c r="H645" s="56" t="n">
        <v>4933</v>
      </c>
      <c r="I645" s="56" t="n">
        <v>4933</v>
      </c>
      <c r="J645" s="56" t="n">
        <v>406.12</v>
      </c>
      <c r="K645" s="54" t="n">
        <f aca="false">ROUND(H645*J645,2)</f>
        <v>2003389.96</v>
      </c>
      <c r="L645" s="56" t="s">
        <v>4055</v>
      </c>
      <c r="M645" s="56" t="s">
        <v>4078</v>
      </c>
      <c r="N645" s="54" t="n">
        <f aca="false">IFERROR(G645-E645,"")</f>
        <v>47</v>
      </c>
      <c r="O645" s="54" t="n">
        <f aca="false">IFERROR(G645-F645,"")</f>
        <v>-1</v>
      </c>
      <c r="P645" s="56" t="s">
        <v>6391</v>
      </c>
      <c r="Q645" s="56" t="s">
        <v>4169</v>
      </c>
      <c r="R645" s="56" t="s">
        <v>100</v>
      </c>
      <c r="S645" s="55" t="str">
        <f aca="false">IF(O645&lt;=0,"On Time","Delayed")</f>
        <v>On Time</v>
      </c>
      <c r="T645" s="55" t="n">
        <f aca="false">IF(H645=0,0,ROUND(I645/H645*100,2))</f>
        <v>100</v>
      </c>
      <c r="U645" s="55" t="str">
        <f aca="false">TEXT(E645,"yyyy-mm")</f>
        <v>2024-03</v>
      </c>
    </row>
    <row r="646" customFormat="false" ht="15" hidden="false" customHeight="true" outlineLevel="0" collapsed="false">
      <c r="A646" s="52" t="s">
        <v>6392</v>
      </c>
      <c r="B646" s="52" t="s">
        <v>6393</v>
      </c>
      <c r="C646" s="52" t="s">
        <v>1861</v>
      </c>
      <c r="D646" s="52" t="s">
        <v>432</v>
      </c>
      <c r="E646" s="52" t="s">
        <v>5019</v>
      </c>
      <c r="F646" s="52" t="s">
        <v>2497</v>
      </c>
      <c r="G646" s="52" t="s">
        <v>3286</v>
      </c>
      <c r="H646" s="52" t="n">
        <v>3736</v>
      </c>
      <c r="I646" s="52" t="n">
        <v>478</v>
      </c>
      <c r="J646" s="52" t="n">
        <v>21.01</v>
      </c>
      <c r="K646" s="54" t="n">
        <f aca="false">ROUND(H646*J646,2)</f>
        <v>78493.36</v>
      </c>
      <c r="L646" s="52" t="s">
        <v>4061</v>
      </c>
      <c r="M646" s="52" t="s">
        <v>4078</v>
      </c>
      <c r="N646" s="54" t="n">
        <f aca="false">IFERROR(G646-E646,"")</f>
        <v>50</v>
      </c>
      <c r="O646" s="54" t="n">
        <f aca="false">IFERROR(G646-F646,"")</f>
        <v>-2</v>
      </c>
      <c r="P646" s="52" t="s">
        <v>6394</v>
      </c>
      <c r="Q646" s="52" t="s">
        <v>4109</v>
      </c>
      <c r="R646" s="52" t="s">
        <v>4087</v>
      </c>
      <c r="S646" s="55" t="str">
        <f aca="false">IF(O646&lt;=0,"On Time","Delayed")</f>
        <v>On Time</v>
      </c>
      <c r="T646" s="55" t="n">
        <f aca="false">IF(H646=0,0,ROUND(I646/H646*100,2))</f>
        <v>12.79</v>
      </c>
      <c r="U646" s="55" t="str">
        <f aca="false">TEXT(E646,"yyyy-mm")</f>
        <v>2023-07</v>
      </c>
    </row>
    <row r="647" customFormat="false" ht="15" hidden="false" customHeight="true" outlineLevel="0" collapsed="false">
      <c r="A647" s="56" t="s">
        <v>6395</v>
      </c>
      <c r="B647" s="56" t="s">
        <v>6396</v>
      </c>
      <c r="C647" s="56" t="s">
        <v>2605</v>
      </c>
      <c r="D647" s="56" t="s">
        <v>2216</v>
      </c>
      <c r="E647" s="56" t="s">
        <v>6004</v>
      </c>
      <c r="F647" s="56" t="s">
        <v>3755</v>
      </c>
      <c r="G647" s="56" t="s">
        <v>2453</v>
      </c>
      <c r="H647" s="56" t="n">
        <v>3477</v>
      </c>
      <c r="I647" s="56" t="n">
        <v>3477</v>
      </c>
      <c r="J647" s="56" t="n">
        <v>205.34</v>
      </c>
      <c r="K647" s="54" t="n">
        <f aca="false">ROUND(H647*J647,2)</f>
        <v>713967.18</v>
      </c>
      <c r="L647" s="56" t="s">
        <v>4067</v>
      </c>
      <c r="M647" s="56" t="s">
        <v>332</v>
      </c>
      <c r="N647" s="54" t="n">
        <f aca="false">IFERROR(G647-E647,"")</f>
        <v>59</v>
      </c>
      <c r="O647" s="54" t="n">
        <f aca="false">IFERROR(G647-F647,"")</f>
        <v>-1</v>
      </c>
      <c r="P647" s="56" t="s">
        <v>6397</v>
      </c>
      <c r="Q647" s="56" t="s">
        <v>4185</v>
      </c>
      <c r="R647" s="56" t="s">
        <v>4070</v>
      </c>
      <c r="S647" s="55" t="str">
        <f aca="false">IF(O647&lt;=0,"On Time","Delayed")</f>
        <v>On Time</v>
      </c>
      <c r="T647" s="55" t="n">
        <f aca="false">IF(H647=0,0,ROUND(I647/H647*100,2))</f>
        <v>100</v>
      </c>
      <c r="U647" s="55" t="str">
        <f aca="false">TEXT(E647,"yyyy-mm")</f>
        <v>2022-10</v>
      </c>
    </row>
    <row r="648" customFormat="false" ht="15" hidden="false" customHeight="true" outlineLevel="0" collapsed="false">
      <c r="A648" s="52" t="s">
        <v>6398</v>
      </c>
      <c r="B648" s="52" t="s">
        <v>4949</v>
      </c>
      <c r="C648" s="52" t="s">
        <v>2392</v>
      </c>
      <c r="D648" s="52" t="s">
        <v>3138</v>
      </c>
      <c r="E648" s="52" t="s">
        <v>2924</v>
      </c>
      <c r="F648" s="52" t="s">
        <v>2985</v>
      </c>
      <c r="G648" s="52" t="s">
        <v>4437</v>
      </c>
      <c r="H648" s="52" t="n">
        <v>3382</v>
      </c>
      <c r="I648" s="52" t="n">
        <v>3382</v>
      </c>
      <c r="J648" s="52" t="n">
        <v>525.39</v>
      </c>
      <c r="K648" s="54" t="n">
        <f aca="false">ROUND(H648*J648,2)</f>
        <v>1776868.98</v>
      </c>
      <c r="L648" s="52" t="s">
        <v>4067</v>
      </c>
      <c r="M648" s="52" t="s">
        <v>4062</v>
      </c>
      <c r="N648" s="54" t="n">
        <f aca="false">IFERROR(G648-E648,"")</f>
        <v>60</v>
      </c>
      <c r="O648" s="54" t="n">
        <f aca="false">IFERROR(G648-F648,"")</f>
        <v>3</v>
      </c>
      <c r="P648" s="52" t="s">
        <v>6399</v>
      </c>
      <c r="Q648" s="52" t="s">
        <v>4093</v>
      </c>
      <c r="R648" s="52" t="s">
        <v>4070</v>
      </c>
      <c r="S648" s="55" t="str">
        <f aca="false">IF(O648&lt;=0,"On Time","Delayed")</f>
        <v>Delayed</v>
      </c>
      <c r="T648" s="55" t="n">
        <f aca="false">IF(H648=0,0,ROUND(I648/H648*100,2))</f>
        <v>100</v>
      </c>
      <c r="U648" s="55" t="str">
        <f aca="false">TEXT(E648,"yyyy-mm")</f>
        <v>2023-03</v>
      </c>
    </row>
    <row r="649" customFormat="false" ht="15" hidden="false" customHeight="true" outlineLevel="0" collapsed="false">
      <c r="A649" s="56" t="s">
        <v>6400</v>
      </c>
      <c r="B649" s="56" t="s">
        <v>6401</v>
      </c>
      <c r="C649" s="56" t="s">
        <v>6402</v>
      </c>
      <c r="D649" s="56" t="s">
        <v>6403</v>
      </c>
      <c r="E649" s="56" t="s">
        <v>2497</v>
      </c>
      <c r="F649" s="56" t="s">
        <v>737</v>
      </c>
      <c r="G649" s="56" t="s">
        <v>3706</v>
      </c>
      <c r="H649" s="56" t="n">
        <v>619</v>
      </c>
      <c r="I649" s="56" t="n">
        <v>619</v>
      </c>
      <c r="J649" s="56" t="n">
        <v>113.97</v>
      </c>
      <c r="K649" s="54" t="n">
        <f aca="false">ROUND(H649*J649,2)</f>
        <v>70547.43</v>
      </c>
      <c r="L649" s="56" t="s">
        <v>4067</v>
      </c>
      <c r="M649" s="56" t="s">
        <v>4062</v>
      </c>
      <c r="N649" s="54" t="n">
        <f aca="false">IFERROR(G649-E649,"")</f>
        <v>49</v>
      </c>
      <c r="O649" s="54" t="n">
        <f aca="false">IFERROR(G649-F649,"")</f>
        <v>11</v>
      </c>
      <c r="P649" s="56" t="s">
        <v>6404</v>
      </c>
      <c r="Q649" s="56" t="s">
        <v>4064</v>
      </c>
      <c r="R649" s="56" t="s">
        <v>4081</v>
      </c>
      <c r="S649" s="55" t="str">
        <f aca="false">IF(O649&lt;=0,"On Time","Delayed")</f>
        <v>Delayed</v>
      </c>
      <c r="T649" s="55" t="n">
        <f aca="false">IF(H649=0,0,ROUND(I649/H649*100,2))</f>
        <v>100</v>
      </c>
      <c r="U649" s="55" t="str">
        <f aca="false">TEXT(E649,"yyyy-mm")</f>
        <v>2023-08</v>
      </c>
    </row>
    <row r="650" customFormat="false" ht="15" hidden="false" customHeight="true" outlineLevel="0" collapsed="false">
      <c r="A650" s="52" t="s">
        <v>6405</v>
      </c>
      <c r="B650" s="52" t="s">
        <v>6368</v>
      </c>
      <c r="C650" s="52" t="s">
        <v>705</v>
      </c>
      <c r="D650" s="52" t="s">
        <v>4330</v>
      </c>
      <c r="E650" s="52" t="s">
        <v>3493</v>
      </c>
      <c r="F650" s="52" t="s">
        <v>2985</v>
      </c>
      <c r="G650" s="52" t="s">
        <v>1783</v>
      </c>
      <c r="H650" s="52" t="n">
        <v>1939</v>
      </c>
      <c r="I650" s="52" t="n">
        <v>1939</v>
      </c>
      <c r="J650" s="52" t="n">
        <v>463.27</v>
      </c>
      <c r="K650" s="54" t="n">
        <f aca="false">ROUND(H650*J650,2)</f>
        <v>898280.53</v>
      </c>
      <c r="L650" s="52" t="s">
        <v>4061</v>
      </c>
      <c r="M650" s="52" t="s">
        <v>4081</v>
      </c>
      <c r="N650" s="54" t="n">
        <f aca="false">IFERROR(G650-E650,"")</f>
        <v>25</v>
      </c>
      <c r="O650" s="54" t="n">
        <f aca="false">IFERROR(G650-F650,"")</f>
        <v>-2</v>
      </c>
      <c r="P650" s="52" t="s">
        <v>6406</v>
      </c>
      <c r="Q650" s="52" t="s">
        <v>4058</v>
      </c>
      <c r="R650" s="52" t="s">
        <v>100</v>
      </c>
      <c r="S650" s="55" t="str">
        <f aca="false">IF(O650&lt;=0,"On Time","Delayed")</f>
        <v>On Time</v>
      </c>
      <c r="T650" s="55" t="n">
        <f aca="false">IF(H650=0,0,ROUND(I650/H650*100,2))</f>
        <v>100</v>
      </c>
      <c r="U650" s="55" t="str">
        <f aca="false">TEXT(E650,"yyyy-mm")</f>
        <v>2023-04</v>
      </c>
    </row>
    <row r="651" customFormat="false" ht="15" hidden="false" customHeight="true" outlineLevel="0" collapsed="false">
      <c r="A651" s="56" t="s">
        <v>6407</v>
      </c>
      <c r="B651" s="56" t="s">
        <v>4211</v>
      </c>
      <c r="C651" s="56" t="s">
        <v>4597</v>
      </c>
      <c r="D651" s="56" t="s">
        <v>2395</v>
      </c>
      <c r="E651" s="56" t="s">
        <v>822</v>
      </c>
      <c r="F651" s="56" t="s">
        <v>387</v>
      </c>
      <c r="G651" s="56" t="s">
        <v>480</v>
      </c>
      <c r="H651" s="56" t="n">
        <v>2880</v>
      </c>
      <c r="I651" s="56" t="n">
        <v>2880</v>
      </c>
      <c r="J651" s="56" t="n">
        <v>445.51</v>
      </c>
      <c r="K651" s="54" t="n">
        <f aca="false">ROUND(H651*J651,2)</f>
        <v>1283068.8</v>
      </c>
      <c r="L651" s="56" t="s">
        <v>4073</v>
      </c>
      <c r="M651" s="56" t="s">
        <v>4078</v>
      </c>
      <c r="N651" s="54" t="n">
        <f aca="false">IFERROR(G651-E651,"")</f>
        <v>40</v>
      </c>
      <c r="O651" s="54" t="n">
        <f aca="false">IFERROR(G651-F651,"")</f>
        <v>9</v>
      </c>
      <c r="P651" s="56" t="s">
        <v>6408</v>
      </c>
      <c r="Q651" s="56" t="s">
        <v>4064</v>
      </c>
      <c r="R651" s="56" t="s">
        <v>4081</v>
      </c>
      <c r="S651" s="55" t="str">
        <f aca="false">IF(O651&lt;=0,"On Time","Delayed")</f>
        <v>Delayed</v>
      </c>
      <c r="T651" s="55" t="n">
        <f aca="false">IF(H651=0,0,ROUND(I651/H651*100,2))</f>
        <v>100</v>
      </c>
      <c r="U651" s="55" t="str">
        <f aca="false">TEXT(E651,"yyyy-mm")</f>
        <v>2023-09</v>
      </c>
    </row>
    <row r="652" customFormat="false" ht="15" hidden="false" customHeight="true" outlineLevel="0" collapsed="false">
      <c r="A652" s="52" t="s">
        <v>6409</v>
      </c>
      <c r="B652" s="52" t="s">
        <v>6112</v>
      </c>
      <c r="C652" s="52" t="s">
        <v>5389</v>
      </c>
      <c r="D652" s="52" t="s">
        <v>5912</v>
      </c>
      <c r="E652" s="52" t="s">
        <v>6332</v>
      </c>
      <c r="F652" s="52" t="s">
        <v>1626</v>
      </c>
      <c r="G652" s="52" t="s">
        <v>1766</v>
      </c>
      <c r="H652" s="52" t="n">
        <v>4789</v>
      </c>
      <c r="I652" s="52" t="n">
        <v>1348</v>
      </c>
      <c r="J652" s="52" t="n">
        <v>178.45</v>
      </c>
      <c r="K652" s="54" t="n">
        <f aca="false">ROUND(H652*J652,2)</f>
        <v>854597.05</v>
      </c>
      <c r="L652" s="52" t="s">
        <v>4067</v>
      </c>
      <c r="M652" s="52" t="s">
        <v>4078</v>
      </c>
      <c r="N652" s="54" t="n">
        <f aca="false">IFERROR(G652-E652,"")</f>
        <v>56</v>
      </c>
      <c r="O652" s="54" t="n">
        <f aca="false">IFERROR(G652-F652,"")</f>
        <v>12</v>
      </c>
      <c r="P652" s="52" t="s">
        <v>6410</v>
      </c>
      <c r="Q652" s="52" t="s">
        <v>4093</v>
      </c>
      <c r="R652" s="52" t="s">
        <v>4087</v>
      </c>
      <c r="S652" s="55" t="str">
        <f aca="false">IF(O652&lt;=0,"On Time","Delayed")</f>
        <v>Delayed</v>
      </c>
      <c r="T652" s="55" t="n">
        <f aca="false">IF(H652=0,0,ROUND(I652/H652*100,2))</f>
        <v>28.15</v>
      </c>
      <c r="U652" s="55" t="str">
        <f aca="false">TEXT(E652,"yyyy-mm")</f>
        <v>2022-12</v>
      </c>
    </row>
    <row r="653" customFormat="false" ht="15" hidden="false" customHeight="true" outlineLevel="0" collapsed="false">
      <c r="A653" s="56" t="s">
        <v>6411</v>
      </c>
      <c r="B653" s="56" t="s">
        <v>5552</v>
      </c>
      <c r="C653" s="56" t="s">
        <v>1994</v>
      </c>
      <c r="D653" s="56" t="s">
        <v>2656</v>
      </c>
      <c r="E653" s="56" t="s">
        <v>5427</v>
      </c>
      <c r="F653" s="56" t="s">
        <v>6412</v>
      </c>
      <c r="G653" s="56" t="s">
        <v>1517</v>
      </c>
      <c r="H653" s="56" t="n">
        <v>3372</v>
      </c>
      <c r="I653" s="56" t="n">
        <v>3372</v>
      </c>
      <c r="J653" s="56" t="n">
        <v>398.5</v>
      </c>
      <c r="K653" s="54" t="n">
        <f aca="false">ROUND(H653*J653,2)</f>
        <v>1343742</v>
      </c>
      <c r="L653" s="56" t="s">
        <v>4084</v>
      </c>
      <c r="M653" s="56" t="s">
        <v>332</v>
      </c>
      <c r="N653" s="54" t="n">
        <f aca="false">IFERROR(G653-E653,"")</f>
        <v>9</v>
      </c>
      <c r="O653" s="54" t="n">
        <f aca="false">IFERROR(G653-F653,"")</f>
        <v>2</v>
      </c>
      <c r="P653" s="56" t="s">
        <v>6413</v>
      </c>
      <c r="Q653" s="56" t="s">
        <v>4132</v>
      </c>
      <c r="R653" s="56" t="s">
        <v>4124</v>
      </c>
      <c r="S653" s="55" t="str">
        <f aca="false">IF(O653&lt;=0,"On Time","Delayed")</f>
        <v>Delayed</v>
      </c>
      <c r="T653" s="55" t="n">
        <f aca="false">IF(H653=0,0,ROUND(I653/H653*100,2))</f>
        <v>100</v>
      </c>
      <c r="U653" s="55" t="str">
        <f aca="false">TEXT(E653,"yyyy-mm")</f>
        <v>2023-10</v>
      </c>
    </row>
    <row r="654" customFormat="false" ht="15" hidden="false" customHeight="true" outlineLevel="0" collapsed="false">
      <c r="A654" s="52" t="s">
        <v>6414</v>
      </c>
      <c r="B654" s="52" t="s">
        <v>6415</v>
      </c>
      <c r="C654" s="52" t="s">
        <v>327</v>
      </c>
      <c r="D654" s="52" t="s">
        <v>6416</v>
      </c>
      <c r="E654" s="52" t="s">
        <v>550</v>
      </c>
      <c r="F654" s="52" t="s">
        <v>1992</v>
      </c>
      <c r="G654" s="52" t="s">
        <v>3295</v>
      </c>
      <c r="H654" s="52" t="n">
        <v>4384</v>
      </c>
      <c r="I654" s="52" t="n">
        <v>4384</v>
      </c>
      <c r="J654" s="52" t="n">
        <v>251.25</v>
      </c>
      <c r="K654" s="54" t="n">
        <f aca="false">ROUND(H654*J654,2)</f>
        <v>1101480</v>
      </c>
      <c r="L654" s="52" t="s">
        <v>4067</v>
      </c>
      <c r="M654" s="52" t="s">
        <v>4081</v>
      </c>
      <c r="N654" s="54" t="n">
        <f aca="false">IFERROR(G654-E654,"")</f>
        <v>13</v>
      </c>
      <c r="O654" s="54" t="n">
        <f aca="false">IFERROR(G654-F654,"")</f>
        <v>9</v>
      </c>
      <c r="P654" s="52" t="s">
        <v>6417</v>
      </c>
      <c r="Q654" s="52" t="s">
        <v>4154</v>
      </c>
      <c r="R654" s="52" t="s">
        <v>100</v>
      </c>
      <c r="S654" s="55" t="str">
        <f aca="false">IF(O654&lt;=0,"On Time","Delayed")</f>
        <v>Delayed</v>
      </c>
      <c r="T654" s="55" t="n">
        <f aca="false">IF(H654=0,0,ROUND(I654/H654*100,2))</f>
        <v>100</v>
      </c>
      <c r="U654" s="55" t="str">
        <f aca="false">TEXT(E654,"yyyy-mm")</f>
        <v>2022-07</v>
      </c>
    </row>
    <row r="655" customFormat="false" ht="15" hidden="false" customHeight="true" outlineLevel="0" collapsed="false">
      <c r="A655" s="56" t="s">
        <v>6418</v>
      </c>
      <c r="B655" s="56" t="s">
        <v>6088</v>
      </c>
      <c r="C655" s="56" t="s">
        <v>674</v>
      </c>
      <c r="D655" s="56" t="s">
        <v>6419</v>
      </c>
      <c r="E655" s="56" t="s">
        <v>3616</v>
      </c>
      <c r="F655" s="56" t="s">
        <v>3947</v>
      </c>
      <c r="G655" s="56" t="s">
        <v>3443</v>
      </c>
      <c r="H655" s="56" t="n">
        <v>4212</v>
      </c>
      <c r="I655" s="56" t="n">
        <v>4212</v>
      </c>
      <c r="J655" s="56" t="n">
        <v>426.35</v>
      </c>
      <c r="K655" s="54" t="n">
        <f aca="false">ROUND(H655*J655,2)</f>
        <v>1795786.2</v>
      </c>
      <c r="L655" s="56" t="s">
        <v>4073</v>
      </c>
      <c r="M655" s="56" t="s">
        <v>4078</v>
      </c>
      <c r="N655" s="54" t="n">
        <f aca="false">IFERROR(G655-E655,"")</f>
        <v>58</v>
      </c>
      <c r="O655" s="54" t="n">
        <f aca="false">IFERROR(G655-F655,"")</f>
        <v>8</v>
      </c>
      <c r="P655" s="56" t="s">
        <v>6420</v>
      </c>
      <c r="Q655" s="56" t="s">
        <v>4269</v>
      </c>
      <c r="R655" s="56" t="s">
        <v>4081</v>
      </c>
      <c r="S655" s="55" t="str">
        <f aca="false">IF(O655&lt;=0,"On Time","Delayed")</f>
        <v>Delayed</v>
      </c>
      <c r="T655" s="55" t="n">
        <f aca="false">IF(H655=0,0,ROUND(I655/H655*100,2))</f>
        <v>100</v>
      </c>
      <c r="U655" s="55" t="str">
        <f aca="false">TEXT(E655,"yyyy-mm")</f>
        <v>2022-09</v>
      </c>
    </row>
    <row r="656" customFormat="false" ht="15" hidden="false" customHeight="true" outlineLevel="0" collapsed="false">
      <c r="A656" s="52" t="s">
        <v>6421</v>
      </c>
      <c r="B656" s="52" t="s">
        <v>5426</v>
      </c>
      <c r="C656" s="52" t="s">
        <v>3364</v>
      </c>
      <c r="D656" s="52" t="s">
        <v>6267</v>
      </c>
      <c r="E656" s="52" t="s">
        <v>669</v>
      </c>
      <c r="F656" s="52" t="s">
        <v>5290</v>
      </c>
      <c r="G656" s="52" t="s">
        <v>1801</v>
      </c>
      <c r="H656" s="52" t="n">
        <v>4661</v>
      </c>
      <c r="I656" s="52" t="n">
        <v>4661</v>
      </c>
      <c r="J656" s="52" t="n">
        <v>157.82</v>
      </c>
      <c r="K656" s="54" t="n">
        <f aca="false">ROUND(H656*J656,2)</f>
        <v>735599.02</v>
      </c>
      <c r="L656" s="52" t="s">
        <v>4067</v>
      </c>
      <c r="M656" s="52" t="s">
        <v>4056</v>
      </c>
      <c r="N656" s="54" t="n">
        <f aca="false">IFERROR(G656-E656,"")</f>
        <v>49</v>
      </c>
      <c r="O656" s="54" t="n">
        <f aca="false">IFERROR(G656-F656,"")</f>
        <v>6</v>
      </c>
      <c r="P656" s="52" t="s">
        <v>6422</v>
      </c>
      <c r="Q656" s="52" t="s">
        <v>4075</v>
      </c>
      <c r="R656" s="52" t="s">
        <v>4070</v>
      </c>
      <c r="S656" s="55" t="str">
        <f aca="false">IF(O656&lt;=0,"On Time","Delayed")</f>
        <v>Delayed</v>
      </c>
      <c r="T656" s="55" t="n">
        <f aca="false">IF(H656=0,0,ROUND(I656/H656*100,2))</f>
        <v>100</v>
      </c>
      <c r="U656" s="55" t="str">
        <f aca="false">TEXT(E656,"yyyy-mm")</f>
        <v>2022-03</v>
      </c>
    </row>
    <row r="657" customFormat="false" ht="15" hidden="false" customHeight="true" outlineLevel="0" collapsed="false">
      <c r="A657" s="56" t="s">
        <v>6423</v>
      </c>
      <c r="B657" s="56" t="s">
        <v>6424</v>
      </c>
      <c r="C657" s="56" t="s">
        <v>3802</v>
      </c>
      <c r="D657" s="56" t="s">
        <v>3680</v>
      </c>
      <c r="E657" s="56" t="s">
        <v>1562</v>
      </c>
      <c r="F657" s="56" t="s">
        <v>3396</v>
      </c>
      <c r="G657" s="56" t="s">
        <v>3249</v>
      </c>
      <c r="H657" s="56" t="n">
        <v>4609</v>
      </c>
      <c r="I657" s="56" t="n">
        <v>4609</v>
      </c>
      <c r="J657" s="56" t="n">
        <v>320.93</v>
      </c>
      <c r="K657" s="54" t="n">
        <f aca="false">ROUND(H657*J657,2)</f>
        <v>1479166.37</v>
      </c>
      <c r="L657" s="56" t="s">
        <v>4073</v>
      </c>
      <c r="M657" s="56" t="s">
        <v>4056</v>
      </c>
      <c r="N657" s="54" t="n">
        <f aca="false">IFERROR(G657-E657,"")</f>
        <v>55</v>
      </c>
      <c r="O657" s="54" t="n">
        <f aca="false">IFERROR(G657-F657,"")</f>
        <v>5</v>
      </c>
      <c r="P657" s="56" t="s">
        <v>6425</v>
      </c>
      <c r="Q657" s="56" t="s">
        <v>4109</v>
      </c>
      <c r="R657" s="56" t="s">
        <v>4124</v>
      </c>
      <c r="S657" s="55" t="str">
        <f aca="false">IF(O657&lt;=0,"On Time","Delayed")</f>
        <v>Delayed</v>
      </c>
      <c r="T657" s="55" t="n">
        <f aca="false">IF(H657=0,0,ROUND(I657/H657*100,2))</f>
        <v>100</v>
      </c>
      <c r="U657" s="55" t="str">
        <f aca="false">TEXT(E657,"yyyy-mm")</f>
        <v>2023-02</v>
      </c>
    </row>
    <row r="658" customFormat="false" ht="15" hidden="false" customHeight="true" outlineLevel="0" collapsed="false">
      <c r="A658" s="52" t="s">
        <v>6426</v>
      </c>
      <c r="B658" s="52" t="s">
        <v>6427</v>
      </c>
      <c r="C658" s="52" t="s">
        <v>3892</v>
      </c>
      <c r="D658" s="52" t="s">
        <v>1962</v>
      </c>
      <c r="E658" s="52" t="s">
        <v>2816</v>
      </c>
      <c r="F658" s="52" t="s">
        <v>1465</v>
      </c>
      <c r="G658" s="52" t="s">
        <v>4295</v>
      </c>
      <c r="H658" s="52" t="n">
        <v>2209</v>
      </c>
      <c r="I658" s="52" t="n">
        <v>2209</v>
      </c>
      <c r="J658" s="52" t="n">
        <v>323.32</v>
      </c>
      <c r="K658" s="54" t="n">
        <f aca="false">ROUND(H658*J658,2)</f>
        <v>714213.88</v>
      </c>
      <c r="L658" s="52" t="s">
        <v>4055</v>
      </c>
      <c r="M658" s="52" t="s">
        <v>4081</v>
      </c>
      <c r="N658" s="54" t="n">
        <f aca="false">IFERROR(G658-E658,"")</f>
        <v>20</v>
      </c>
      <c r="O658" s="54" t="n">
        <f aca="false">IFERROR(G658-F658,"")</f>
        <v>9</v>
      </c>
      <c r="P658" s="52" t="s">
        <v>6428</v>
      </c>
      <c r="Q658" s="52" t="s">
        <v>4075</v>
      </c>
      <c r="R658" s="52" t="s">
        <v>4124</v>
      </c>
      <c r="S658" s="55" t="str">
        <f aca="false">IF(O658&lt;=0,"On Time","Delayed")</f>
        <v>Delayed</v>
      </c>
      <c r="T658" s="55" t="n">
        <f aca="false">IF(H658=0,0,ROUND(I658/H658*100,2))</f>
        <v>100</v>
      </c>
      <c r="U658" s="55" t="str">
        <f aca="false">TEXT(E658,"yyyy-mm")</f>
        <v>2022-03</v>
      </c>
    </row>
    <row r="659" customFormat="false" ht="15" hidden="false" customHeight="true" outlineLevel="0" collapsed="false">
      <c r="A659" s="56" t="s">
        <v>6429</v>
      </c>
      <c r="B659" s="56" t="s">
        <v>6430</v>
      </c>
      <c r="C659" s="56" t="s">
        <v>888</v>
      </c>
      <c r="D659" s="56" t="s">
        <v>6431</v>
      </c>
      <c r="E659" s="56" t="s">
        <v>1730</v>
      </c>
      <c r="F659" s="56" t="s">
        <v>5093</v>
      </c>
      <c r="G659" s="56" t="s">
        <v>4602</v>
      </c>
      <c r="H659" s="56" t="n">
        <v>2922</v>
      </c>
      <c r="I659" s="56" t="n">
        <v>2922</v>
      </c>
      <c r="J659" s="56" t="n">
        <v>128.83</v>
      </c>
      <c r="K659" s="54" t="n">
        <f aca="false">ROUND(H659*J659,2)</f>
        <v>376441.26</v>
      </c>
      <c r="L659" s="56" t="s">
        <v>4061</v>
      </c>
      <c r="M659" s="56" t="s">
        <v>4081</v>
      </c>
      <c r="N659" s="54" t="n">
        <f aca="false">IFERROR(G659-E659,"")</f>
        <v>15</v>
      </c>
      <c r="O659" s="54" t="n">
        <f aca="false">IFERROR(G659-F659,"")</f>
        <v>11</v>
      </c>
      <c r="P659" s="56" t="s">
        <v>6432</v>
      </c>
      <c r="Q659" s="56" t="s">
        <v>4231</v>
      </c>
      <c r="R659" s="56" t="s">
        <v>4087</v>
      </c>
      <c r="S659" s="55" t="str">
        <f aca="false">IF(O659&lt;=0,"On Time","Delayed")</f>
        <v>Delayed</v>
      </c>
      <c r="T659" s="55" t="n">
        <f aca="false">IF(H659=0,0,ROUND(I659/H659*100,2))</f>
        <v>100</v>
      </c>
      <c r="U659" s="55" t="str">
        <f aca="false">TEXT(E659,"yyyy-mm")</f>
        <v>2024-09</v>
      </c>
    </row>
    <row r="660" customFormat="false" ht="15" hidden="false" customHeight="true" outlineLevel="0" collapsed="false">
      <c r="A660" s="52" t="s">
        <v>6433</v>
      </c>
      <c r="B660" s="52" t="s">
        <v>6434</v>
      </c>
      <c r="C660" s="52" t="s">
        <v>400</v>
      </c>
      <c r="D660" s="52" t="s">
        <v>2157</v>
      </c>
      <c r="E660" s="52" t="s">
        <v>1044</v>
      </c>
      <c r="F660" s="52" t="s">
        <v>5891</v>
      </c>
      <c r="G660" s="52" t="s">
        <v>409</v>
      </c>
      <c r="H660" s="52" t="n">
        <v>4416</v>
      </c>
      <c r="I660" s="52" t="n">
        <v>4416</v>
      </c>
      <c r="J660" s="52" t="n">
        <v>314.67</v>
      </c>
      <c r="K660" s="54" t="n">
        <f aca="false">ROUND(H660*J660,2)</f>
        <v>1389582.72</v>
      </c>
      <c r="L660" s="52" t="s">
        <v>4055</v>
      </c>
      <c r="M660" s="52" t="s">
        <v>4078</v>
      </c>
      <c r="N660" s="54" t="n">
        <f aca="false">IFERROR(G660-E660,"")</f>
        <v>15</v>
      </c>
      <c r="O660" s="54" t="n">
        <f aca="false">IFERROR(G660-F660,"")</f>
        <v>8</v>
      </c>
      <c r="P660" s="52" t="s">
        <v>6435</v>
      </c>
      <c r="Q660" s="52" t="s">
        <v>4064</v>
      </c>
      <c r="R660" s="52" t="s">
        <v>4087</v>
      </c>
      <c r="S660" s="55" t="str">
        <f aca="false">IF(O660&lt;=0,"On Time","Delayed")</f>
        <v>Delayed</v>
      </c>
      <c r="T660" s="55" t="n">
        <f aca="false">IF(H660=0,0,ROUND(I660/H660*100,2))</f>
        <v>100</v>
      </c>
      <c r="U660" s="55" t="str">
        <f aca="false">TEXT(E660,"yyyy-mm")</f>
        <v>2022-02</v>
      </c>
    </row>
    <row r="661" customFormat="false" ht="15" hidden="false" customHeight="true" outlineLevel="0" collapsed="false">
      <c r="A661" s="56" t="s">
        <v>6436</v>
      </c>
      <c r="B661" s="56" t="s">
        <v>4211</v>
      </c>
      <c r="C661" s="56" t="s">
        <v>710</v>
      </c>
      <c r="D661" s="56" t="s">
        <v>6437</v>
      </c>
      <c r="E661" s="56" t="s">
        <v>1949</v>
      </c>
      <c r="F661" s="56" t="s">
        <v>2348</v>
      </c>
      <c r="G661" s="56" t="s">
        <v>4922</v>
      </c>
      <c r="H661" s="56" t="n">
        <v>677</v>
      </c>
      <c r="I661" s="56" t="n">
        <v>677</v>
      </c>
      <c r="J661" s="56" t="n">
        <v>321.41</v>
      </c>
      <c r="K661" s="54" t="n">
        <f aca="false">ROUND(H661*J661,2)</f>
        <v>217594.57</v>
      </c>
      <c r="L661" s="56" t="s">
        <v>4055</v>
      </c>
      <c r="M661" s="56" t="s">
        <v>4078</v>
      </c>
      <c r="N661" s="54" t="n">
        <f aca="false">IFERROR(G661-E661,"")</f>
        <v>30</v>
      </c>
      <c r="O661" s="54" t="n">
        <f aca="false">IFERROR(G661-F661,"")</f>
        <v>5</v>
      </c>
      <c r="P661" s="56" t="s">
        <v>6438</v>
      </c>
      <c r="Q661" s="56" t="s">
        <v>4086</v>
      </c>
      <c r="R661" s="56" t="s">
        <v>4070</v>
      </c>
      <c r="S661" s="55" t="str">
        <f aca="false">IF(O661&lt;=0,"On Time","Delayed")</f>
        <v>Delayed</v>
      </c>
      <c r="T661" s="55" t="n">
        <f aca="false">IF(H661=0,0,ROUND(I661/H661*100,2))</f>
        <v>100</v>
      </c>
      <c r="U661" s="55" t="str">
        <f aca="false">TEXT(E661,"yyyy-mm")</f>
        <v>2023-05</v>
      </c>
    </row>
    <row r="662" customFormat="false" ht="15" hidden="false" customHeight="true" outlineLevel="0" collapsed="false">
      <c r="A662" s="52" t="s">
        <v>6439</v>
      </c>
      <c r="B662" s="52" t="s">
        <v>6440</v>
      </c>
      <c r="C662" s="52" t="s">
        <v>1932</v>
      </c>
      <c r="D662" s="52" t="s">
        <v>2428</v>
      </c>
      <c r="E662" s="52" t="s">
        <v>5772</v>
      </c>
      <c r="F662" s="52" t="s">
        <v>712</v>
      </c>
      <c r="G662" s="52" t="s">
        <v>5427</v>
      </c>
      <c r="H662" s="52" t="n">
        <v>4367</v>
      </c>
      <c r="I662" s="52" t="n">
        <v>4075</v>
      </c>
      <c r="J662" s="52" t="n">
        <v>454.13</v>
      </c>
      <c r="K662" s="54" t="n">
        <f aca="false">ROUND(H662*J662,2)</f>
        <v>1983185.71</v>
      </c>
      <c r="L662" s="52" t="s">
        <v>4067</v>
      </c>
      <c r="M662" s="52" t="s">
        <v>4078</v>
      </c>
      <c r="N662" s="54" t="n">
        <f aca="false">IFERROR(G662-E662,"")</f>
        <v>20</v>
      </c>
      <c r="O662" s="54" t="n">
        <f aca="false">IFERROR(G662-F662,"")</f>
        <v>8</v>
      </c>
      <c r="P662" s="52" t="s">
        <v>6441</v>
      </c>
      <c r="Q662" s="52" t="s">
        <v>4109</v>
      </c>
      <c r="R662" s="52" t="s">
        <v>4081</v>
      </c>
      <c r="S662" s="55" t="str">
        <f aca="false">IF(O662&lt;=0,"On Time","Delayed")</f>
        <v>Delayed</v>
      </c>
      <c r="T662" s="55" t="n">
        <f aca="false">IF(H662=0,0,ROUND(I662/H662*100,2))</f>
        <v>93.31</v>
      </c>
      <c r="U662" s="55" t="str">
        <f aca="false">TEXT(E662,"yyyy-mm")</f>
        <v>2023-09</v>
      </c>
    </row>
    <row r="663" customFormat="false" ht="15" hidden="false" customHeight="true" outlineLevel="0" collapsed="false">
      <c r="A663" s="56" t="s">
        <v>6442</v>
      </c>
      <c r="B663" s="56" t="s">
        <v>5839</v>
      </c>
      <c r="C663" s="56" t="s">
        <v>582</v>
      </c>
      <c r="D663" s="56" t="s">
        <v>2029</v>
      </c>
      <c r="E663" s="56" t="s">
        <v>2315</v>
      </c>
      <c r="F663" s="56" t="s">
        <v>2582</v>
      </c>
      <c r="G663" s="56" t="s">
        <v>1316</v>
      </c>
      <c r="H663" s="56" t="n">
        <v>475</v>
      </c>
      <c r="I663" s="56" t="n">
        <v>475</v>
      </c>
      <c r="J663" s="56" t="n">
        <v>360.95</v>
      </c>
      <c r="K663" s="54" t="n">
        <f aca="false">ROUND(H663*J663,2)</f>
        <v>171451.25</v>
      </c>
      <c r="L663" s="56" t="s">
        <v>4084</v>
      </c>
      <c r="M663" s="56" t="s">
        <v>332</v>
      </c>
      <c r="N663" s="54" t="n">
        <f aca="false">IFERROR(G663-E663,"")</f>
        <v>42</v>
      </c>
      <c r="O663" s="54" t="n">
        <f aca="false">IFERROR(G663-F663,"")</f>
        <v>-2</v>
      </c>
      <c r="P663" s="56" t="s">
        <v>6443</v>
      </c>
      <c r="Q663" s="56" t="s">
        <v>4058</v>
      </c>
      <c r="R663" s="56" t="s">
        <v>4087</v>
      </c>
      <c r="S663" s="55" t="str">
        <f aca="false">IF(O663&lt;=0,"On Time","Delayed")</f>
        <v>On Time</v>
      </c>
      <c r="T663" s="55" t="n">
        <f aca="false">IF(H663=0,0,ROUND(I663/H663*100,2))</f>
        <v>100</v>
      </c>
      <c r="U663" s="55" t="str">
        <f aca="false">TEXT(E663,"yyyy-mm")</f>
        <v>2022-05</v>
      </c>
    </row>
    <row r="664" customFormat="false" ht="15" hidden="false" customHeight="true" outlineLevel="0" collapsed="false">
      <c r="A664" s="52" t="s">
        <v>6444</v>
      </c>
      <c r="B664" s="52" t="s">
        <v>4271</v>
      </c>
      <c r="C664" s="52" t="s">
        <v>4610</v>
      </c>
      <c r="D664" s="52" t="s">
        <v>941</v>
      </c>
      <c r="E664" s="52" t="s">
        <v>3191</v>
      </c>
      <c r="F664" s="52" t="s">
        <v>377</v>
      </c>
      <c r="G664" s="52" t="s">
        <v>1549</v>
      </c>
      <c r="H664" s="52" t="n">
        <v>104</v>
      </c>
      <c r="I664" s="52" t="n">
        <v>70</v>
      </c>
      <c r="J664" s="52" t="n">
        <v>122.17</v>
      </c>
      <c r="K664" s="54" t="n">
        <f aca="false">ROUND(H664*J664,2)</f>
        <v>12705.68</v>
      </c>
      <c r="L664" s="52" t="s">
        <v>4055</v>
      </c>
      <c r="M664" s="52" t="s">
        <v>332</v>
      </c>
      <c r="N664" s="54" t="n">
        <f aca="false">IFERROR(G664-E664,"")</f>
        <v>42</v>
      </c>
      <c r="O664" s="54" t="n">
        <f aca="false">IFERROR(G664-F664,"")</f>
        <v>9</v>
      </c>
      <c r="P664" s="52" t="s">
        <v>6445</v>
      </c>
      <c r="Q664" s="52" t="s">
        <v>4080</v>
      </c>
      <c r="R664" s="52" t="s">
        <v>4081</v>
      </c>
      <c r="S664" s="55" t="str">
        <f aca="false">IF(O664&lt;=0,"On Time","Delayed")</f>
        <v>Delayed</v>
      </c>
      <c r="T664" s="55" t="n">
        <f aca="false">IF(H664=0,0,ROUND(I664/H664*100,2))</f>
        <v>67.31</v>
      </c>
      <c r="U664" s="55" t="str">
        <f aca="false">TEXT(E664,"yyyy-mm")</f>
        <v>2023-10</v>
      </c>
    </row>
    <row r="665" customFormat="false" ht="15" hidden="false" customHeight="true" outlineLevel="0" collapsed="false">
      <c r="A665" s="56" t="s">
        <v>6446</v>
      </c>
      <c r="B665" s="56" t="s">
        <v>4453</v>
      </c>
      <c r="C665" s="56" t="s">
        <v>6402</v>
      </c>
      <c r="D665" s="56" t="s">
        <v>591</v>
      </c>
      <c r="E665" s="56" t="s">
        <v>1977</v>
      </c>
      <c r="F665" s="56" t="s">
        <v>1604</v>
      </c>
      <c r="G665" s="56" t="s">
        <v>4972</v>
      </c>
      <c r="H665" s="56" t="n">
        <v>1879</v>
      </c>
      <c r="I665" s="56" t="n">
        <v>1879</v>
      </c>
      <c r="J665" s="56" t="n">
        <v>50.1</v>
      </c>
      <c r="K665" s="54" t="n">
        <f aca="false">ROUND(H665*J665,2)</f>
        <v>94137.9</v>
      </c>
      <c r="L665" s="56" t="s">
        <v>4061</v>
      </c>
      <c r="M665" s="56" t="s">
        <v>332</v>
      </c>
      <c r="N665" s="54" t="n">
        <f aca="false">IFERROR(G665-E665,"")</f>
        <v>31</v>
      </c>
      <c r="O665" s="54" t="n">
        <f aca="false">IFERROR(G665-F665,"")</f>
        <v>12</v>
      </c>
      <c r="P665" s="56" t="s">
        <v>6447</v>
      </c>
      <c r="Q665" s="56" t="s">
        <v>4075</v>
      </c>
      <c r="R665" s="56" t="s">
        <v>4081</v>
      </c>
      <c r="S665" s="55" t="str">
        <f aca="false">IF(O665&lt;=0,"On Time","Delayed")</f>
        <v>Delayed</v>
      </c>
      <c r="T665" s="55" t="n">
        <f aca="false">IF(H665=0,0,ROUND(I665/H665*100,2))</f>
        <v>100</v>
      </c>
      <c r="U665" s="55" t="str">
        <f aca="false">TEXT(E665,"yyyy-mm")</f>
        <v>2023-01</v>
      </c>
    </row>
    <row r="666" customFormat="false" ht="15" hidden="false" customHeight="true" outlineLevel="0" collapsed="false">
      <c r="A666" s="52" t="s">
        <v>6448</v>
      </c>
      <c r="B666" s="52" t="s">
        <v>6018</v>
      </c>
      <c r="C666" s="52" t="s">
        <v>3472</v>
      </c>
      <c r="D666" s="52" t="s">
        <v>4229</v>
      </c>
      <c r="E666" s="52" t="s">
        <v>3541</v>
      </c>
      <c r="F666" s="52" t="s">
        <v>1916</v>
      </c>
      <c r="G666" s="52" t="s">
        <v>3286</v>
      </c>
      <c r="H666" s="52" t="n">
        <v>2688</v>
      </c>
      <c r="I666" s="52" t="n">
        <v>2688</v>
      </c>
      <c r="J666" s="52" t="n">
        <v>428.18</v>
      </c>
      <c r="K666" s="54" t="n">
        <f aca="false">ROUND(H666*J666,2)</f>
        <v>1150947.84</v>
      </c>
      <c r="L666" s="52" t="s">
        <v>4055</v>
      </c>
      <c r="M666" s="52" t="s">
        <v>332</v>
      </c>
      <c r="N666" s="54" t="n">
        <f aca="false">IFERROR(G666-E666,"")</f>
        <v>37</v>
      </c>
      <c r="O666" s="54" t="n">
        <f aca="false">IFERROR(G666-F666,"")</f>
        <v>2</v>
      </c>
      <c r="P666" s="52" t="s">
        <v>6449</v>
      </c>
      <c r="Q666" s="52" t="s">
        <v>4226</v>
      </c>
      <c r="R666" s="52" t="s">
        <v>4070</v>
      </c>
      <c r="S666" s="55" t="str">
        <f aca="false">IF(O666&lt;=0,"On Time","Delayed")</f>
        <v>Delayed</v>
      </c>
      <c r="T666" s="55" t="n">
        <f aca="false">IF(H666=0,0,ROUND(I666/H666*100,2))</f>
        <v>100</v>
      </c>
      <c r="U666" s="55" t="str">
        <f aca="false">TEXT(E666,"yyyy-mm")</f>
        <v>2023-07</v>
      </c>
    </row>
    <row r="667" customFormat="false" ht="15" hidden="false" customHeight="true" outlineLevel="0" collapsed="false">
      <c r="A667" s="56" t="s">
        <v>6450</v>
      </c>
      <c r="B667" s="56" t="s">
        <v>6451</v>
      </c>
      <c r="C667" s="56" t="s">
        <v>4272</v>
      </c>
      <c r="D667" s="56" t="s">
        <v>4846</v>
      </c>
      <c r="E667" s="56" t="s">
        <v>771</v>
      </c>
      <c r="F667" s="56" t="s">
        <v>817</v>
      </c>
      <c r="G667" s="56" t="s">
        <v>1051</v>
      </c>
      <c r="H667" s="56" t="n">
        <v>2901</v>
      </c>
      <c r="I667" s="56" t="n">
        <v>2210</v>
      </c>
      <c r="J667" s="56" t="n">
        <v>105.56</v>
      </c>
      <c r="K667" s="54" t="n">
        <f aca="false">ROUND(H667*J667,2)</f>
        <v>306229.56</v>
      </c>
      <c r="L667" s="56" t="s">
        <v>4055</v>
      </c>
      <c r="M667" s="56" t="s">
        <v>4056</v>
      </c>
      <c r="N667" s="54" t="n">
        <f aca="false">IFERROR(G667-E667,"")</f>
        <v>54</v>
      </c>
      <c r="O667" s="54" t="n">
        <f aca="false">IFERROR(G667-F667,"")</f>
        <v>8</v>
      </c>
      <c r="P667" s="56" t="s">
        <v>6452</v>
      </c>
      <c r="Q667" s="56" t="s">
        <v>4132</v>
      </c>
      <c r="R667" s="56" t="s">
        <v>4124</v>
      </c>
      <c r="S667" s="55" t="str">
        <f aca="false">IF(O667&lt;=0,"On Time","Delayed")</f>
        <v>Delayed</v>
      </c>
      <c r="T667" s="55" t="n">
        <f aca="false">IF(H667=0,0,ROUND(I667/H667*100,2))</f>
        <v>76.18</v>
      </c>
      <c r="U667" s="55" t="str">
        <f aca="false">TEXT(E667,"yyyy-mm")</f>
        <v>2024-07</v>
      </c>
    </row>
    <row r="668" customFormat="false" ht="15" hidden="false" customHeight="true" outlineLevel="0" collapsed="false">
      <c r="A668" s="52" t="s">
        <v>6453</v>
      </c>
      <c r="B668" s="52" t="s">
        <v>4224</v>
      </c>
      <c r="C668" s="52" t="s">
        <v>1648</v>
      </c>
      <c r="D668" s="52" t="s">
        <v>3895</v>
      </c>
      <c r="E668" s="52" t="s">
        <v>1316</v>
      </c>
      <c r="F668" s="52" t="s">
        <v>1477</v>
      </c>
      <c r="G668" s="52" t="s">
        <v>5676</v>
      </c>
      <c r="H668" s="52" t="n">
        <v>2233</v>
      </c>
      <c r="I668" s="52" t="n">
        <v>2233</v>
      </c>
      <c r="J668" s="52" t="n">
        <v>240.7</v>
      </c>
      <c r="K668" s="54" t="n">
        <f aca="false">ROUND(H668*J668,2)</f>
        <v>537483.1</v>
      </c>
      <c r="L668" s="52" t="s">
        <v>4084</v>
      </c>
      <c r="M668" s="52" t="s">
        <v>4062</v>
      </c>
      <c r="N668" s="54" t="n">
        <f aca="false">IFERROR(G668-E668,"")</f>
        <v>39</v>
      </c>
      <c r="O668" s="54" t="n">
        <f aca="false">IFERROR(G668-F668,"")</f>
        <v>5</v>
      </c>
      <c r="P668" s="52" t="s">
        <v>6454</v>
      </c>
      <c r="Q668" s="52" t="s">
        <v>4248</v>
      </c>
      <c r="R668" s="52" t="s">
        <v>4124</v>
      </c>
      <c r="S668" s="55" t="str">
        <f aca="false">IF(O668&lt;=0,"On Time","Delayed")</f>
        <v>Delayed</v>
      </c>
      <c r="T668" s="55" t="n">
        <f aca="false">IF(H668=0,0,ROUND(I668/H668*100,2))</f>
        <v>100</v>
      </c>
      <c r="U668" s="55" t="str">
        <f aca="false">TEXT(E668,"yyyy-mm")</f>
        <v>2022-06</v>
      </c>
    </row>
    <row r="669" customFormat="false" ht="15" hidden="false" customHeight="true" outlineLevel="0" collapsed="false">
      <c r="A669" s="56" t="s">
        <v>6455</v>
      </c>
      <c r="B669" s="56" t="s">
        <v>6456</v>
      </c>
      <c r="C669" s="56" t="s">
        <v>5137</v>
      </c>
      <c r="D669" s="56" t="s">
        <v>1947</v>
      </c>
      <c r="E669" s="56" t="s">
        <v>2611</v>
      </c>
      <c r="F669" s="56" t="s">
        <v>6457</v>
      </c>
      <c r="G669" s="56" t="s">
        <v>2667</v>
      </c>
      <c r="H669" s="56" t="n">
        <v>603</v>
      </c>
      <c r="I669" s="56" t="n">
        <v>603</v>
      </c>
      <c r="J669" s="56" t="n">
        <v>357.02</v>
      </c>
      <c r="K669" s="54" t="n">
        <f aca="false">ROUND(H669*J669,2)</f>
        <v>215283.06</v>
      </c>
      <c r="L669" s="56" t="s">
        <v>4067</v>
      </c>
      <c r="M669" s="56" t="s">
        <v>4081</v>
      </c>
      <c r="N669" s="54" t="n">
        <f aca="false">IFERROR(G669-E669,"")</f>
        <v>42</v>
      </c>
      <c r="O669" s="54" t="n">
        <f aca="false">IFERROR(G669-F669,"")</f>
        <v>13</v>
      </c>
      <c r="P669" s="56" t="s">
        <v>6458</v>
      </c>
      <c r="Q669" s="56" t="s">
        <v>4164</v>
      </c>
      <c r="R669" s="56" t="s">
        <v>4081</v>
      </c>
      <c r="S669" s="55" t="str">
        <f aca="false">IF(O669&lt;=0,"On Time","Delayed")</f>
        <v>Delayed</v>
      </c>
      <c r="T669" s="55" t="n">
        <f aca="false">IF(H669=0,0,ROUND(I669/H669*100,2))</f>
        <v>100</v>
      </c>
      <c r="U669" s="55" t="str">
        <f aca="false">TEXT(E669,"yyyy-mm")</f>
        <v>2023-11</v>
      </c>
    </row>
    <row r="670" customFormat="false" ht="15" hidden="false" customHeight="true" outlineLevel="0" collapsed="false">
      <c r="A670" s="52" t="s">
        <v>6459</v>
      </c>
      <c r="B670" s="52" t="s">
        <v>5193</v>
      </c>
      <c r="C670" s="52" t="s">
        <v>2312</v>
      </c>
      <c r="D670" s="52" t="s">
        <v>6460</v>
      </c>
      <c r="E670" s="52" t="s">
        <v>1459</v>
      </c>
      <c r="F670" s="52" t="s">
        <v>2658</v>
      </c>
      <c r="G670" s="52" t="s">
        <v>676</v>
      </c>
      <c r="H670" s="52" t="n">
        <v>3754</v>
      </c>
      <c r="I670" s="52" t="n">
        <v>3754</v>
      </c>
      <c r="J670" s="52" t="n">
        <v>379.26</v>
      </c>
      <c r="K670" s="54" t="n">
        <f aca="false">ROUND(H670*J670,2)</f>
        <v>1423742.04</v>
      </c>
      <c r="L670" s="52" t="s">
        <v>4061</v>
      </c>
      <c r="M670" s="52" t="s">
        <v>4078</v>
      </c>
      <c r="N670" s="54" t="n">
        <f aca="false">IFERROR(G670-E670,"")</f>
        <v>45</v>
      </c>
      <c r="O670" s="54" t="n">
        <f aca="false">IFERROR(G670-F670,"")</f>
        <v>12</v>
      </c>
      <c r="P670" s="52" t="s">
        <v>6461</v>
      </c>
      <c r="Q670" s="52" t="s">
        <v>4075</v>
      </c>
      <c r="R670" s="52" t="s">
        <v>4087</v>
      </c>
      <c r="S670" s="55" t="str">
        <f aca="false">IF(O670&lt;=0,"On Time","Delayed")</f>
        <v>Delayed</v>
      </c>
      <c r="T670" s="55" t="n">
        <f aca="false">IF(H670=0,0,ROUND(I670/H670*100,2))</f>
        <v>100</v>
      </c>
      <c r="U670" s="55" t="str">
        <f aca="false">TEXT(E670,"yyyy-mm")</f>
        <v>2024-08</v>
      </c>
    </row>
    <row r="671" customFormat="false" ht="15" hidden="false" customHeight="true" outlineLevel="0" collapsed="false">
      <c r="A671" s="56" t="s">
        <v>6462</v>
      </c>
      <c r="B671" s="56" t="s">
        <v>6463</v>
      </c>
      <c r="C671" s="56" t="s">
        <v>2890</v>
      </c>
      <c r="D671" s="56" t="s">
        <v>711</v>
      </c>
      <c r="E671" s="56" t="s">
        <v>2222</v>
      </c>
      <c r="F671" s="56" t="s">
        <v>3786</v>
      </c>
      <c r="G671" s="56" t="s">
        <v>4598</v>
      </c>
      <c r="H671" s="56" t="n">
        <v>3959</v>
      </c>
      <c r="I671" s="56" t="n">
        <v>3959</v>
      </c>
      <c r="J671" s="56" t="n">
        <v>177.04</v>
      </c>
      <c r="K671" s="54" t="n">
        <f aca="false">ROUND(H671*J671,2)</f>
        <v>700901.36</v>
      </c>
      <c r="L671" s="56" t="s">
        <v>4061</v>
      </c>
      <c r="M671" s="56" t="s">
        <v>4078</v>
      </c>
      <c r="N671" s="54" t="n">
        <f aca="false">IFERROR(G671-E671,"")</f>
        <v>62</v>
      </c>
      <c r="O671" s="54" t="n">
        <f aca="false">IFERROR(G671-F671,"")</f>
        <v>3</v>
      </c>
      <c r="P671" s="56" t="s">
        <v>6464</v>
      </c>
      <c r="Q671" s="56" t="s">
        <v>4185</v>
      </c>
      <c r="R671" s="56" t="s">
        <v>4081</v>
      </c>
      <c r="S671" s="55" t="str">
        <f aca="false">IF(O671&lt;=0,"On Time","Delayed")</f>
        <v>Delayed</v>
      </c>
      <c r="T671" s="55" t="n">
        <f aca="false">IF(H671=0,0,ROUND(I671/H671*100,2))</f>
        <v>100</v>
      </c>
      <c r="U671" s="55" t="str">
        <f aca="false">TEXT(E671,"yyyy-mm")</f>
        <v>2022-08</v>
      </c>
    </row>
    <row r="672" customFormat="false" ht="15" hidden="false" customHeight="true" outlineLevel="0" collapsed="false">
      <c r="A672" s="52" t="s">
        <v>6465</v>
      </c>
      <c r="B672" s="52" t="s">
        <v>5305</v>
      </c>
      <c r="C672" s="52" t="s">
        <v>6466</v>
      </c>
      <c r="D672" s="52" t="s">
        <v>4989</v>
      </c>
      <c r="E672" s="52" t="s">
        <v>4616</v>
      </c>
      <c r="F672" s="52" t="s">
        <v>5187</v>
      </c>
      <c r="G672" s="52" t="s">
        <v>3038</v>
      </c>
      <c r="H672" s="52" t="n">
        <v>3525</v>
      </c>
      <c r="I672" s="52" t="n">
        <v>3525</v>
      </c>
      <c r="J672" s="52" t="n">
        <v>480.6</v>
      </c>
      <c r="K672" s="54" t="n">
        <f aca="false">ROUND(H672*J672,2)</f>
        <v>1694115</v>
      </c>
      <c r="L672" s="52" t="s">
        <v>4084</v>
      </c>
      <c r="M672" s="52" t="s">
        <v>332</v>
      </c>
      <c r="N672" s="54" t="n">
        <f aca="false">IFERROR(G672-E672,"")</f>
        <v>26</v>
      </c>
      <c r="O672" s="54" t="n">
        <f aca="false">IFERROR(G672-F672,"")</f>
        <v>2</v>
      </c>
      <c r="P672" s="52" t="s">
        <v>6467</v>
      </c>
      <c r="Q672" s="52" t="s">
        <v>4069</v>
      </c>
      <c r="R672" s="52" t="s">
        <v>100</v>
      </c>
      <c r="S672" s="55" t="str">
        <f aca="false">IF(O672&lt;=0,"On Time","Delayed")</f>
        <v>Delayed</v>
      </c>
      <c r="T672" s="55" t="n">
        <f aca="false">IF(H672=0,0,ROUND(I672/H672*100,2))</f>
        <v>100</v>
      </c>
      <c r="U672" s="55" t="str">
        <f aca="false">TEXT(E672,"yyyy-mm")</f>
        <v>2024-06</v>
      </c>
    </row>
    <row r="673" customFormat="false" ht="15" hidden="false" customHeight="true" outlineLevel="0" collapsed="false">
      <c r="A673" s="56" t="s">
        <v>6468</v>
      </c>
      <c r="B673" s="56" t="s">
        <v>5980</v>
      </c>
      <c r="C673" s="56" t="s">
        <v>6469</v>
      </c>
      <c r="D673" s="56" t="s">
        <v>1929</v>
      </c>
      <c r="E673" s="56" t="s">
        <v>3474</v>
      </c>
      <c r="F673" s="56" t="s">
        <v>1065</v>
      </c>
      <c r="G673" s="56" t="s">
        <v>2643</v>
      </c>
      <c r="H673" s="56" t="n">
        <v>1564</v>
      </c>
      <c r="I673" s="56" t="n">
        <v>1564</v>
      </c>
      <c r="J673" s="56" t="n">
        <v>459.37</v>
      </c>
      <c r="K673" s="54" t="n">
        <f aca="false">ROUND(H673*J673,2)</f>
        <v>718454.68</v>
      </c>
      <c r="L673" s="56" t="s">
        <v>4067</v>
      </c>
      <c r="M673" s="56" t="s">
        <v>4081</v>
      </c>
      <c r="N673" s="54" t="n">
        <f aca="false">IFERROR(G673-E673,"")</f>
        <v>51</v>
      </c>
      <c r="O673" s="54" t="n">
        <f aca="false">IFERROR(G673-F673,"")</f>
        <v>5</v>
      </c>
      <c r="P673" s="56" t="s">
        <v>6470</v>
      </c>
      <c r="Q673" s="56" t="s">
        <v>4109</v>
      </c>
      <c r="R673" s="56" t="s">
        <v>4070</v>
      </c>
      <c r="S673" s="55" t="str">
        <f aca="false">IF(O673&lt;=0,"On Time","Delayed")</f>
        <v>Delayed</v>
      </c>
      <c r="T673" s="55" t="n">
        <f aca="false">IF(H673=0,0,ROUND(I673/H673*100,2))</f>
        <v>100</v>
      </c>
      <c r="U673" s="55" t="str">
        <f aca="false">TEXT(E673,"yyyy-mm")</f>
        <v>2023-11</v>
      </c>
    </row>
    <row r="674" customFormat="false" ht="15" hidden="false" customHeight="true" outlineLevel="0" collapsed="false">
      <c r="A674" s="52" t="s">
        <v>6471</v>
      </c>
      <c r="B674" s="52" t="s">
        <v>5734</v>
      </c>
      <c r="C674" s="52" t="s">
        <v>6472</v>
      </c>
      <c r="D674" s="52" t="s">
        <v>1468</v>
      </c>
      <c r="E674" s="52" t="s">
        <v>6473</v>
      </c>
      <c r="F674" s="52" t="s">
        <v>2481</v>
      </c>
      <c r="G674" s="52" t="s">
        <v>1891</v>
      </c>
      <c r="H674" s="52" t="n">
        <v>2121</v>
      </c>
      <c r="I674" s="52" t="n">
        <v>2121</v>
      </c>
      <c r="J674" s="52" t="n">
        <v>223.14</v>
      </c>
      <c r="K674" s="54" t="n">
        <f aca="false">ROUND(H674*J674,2)</f>
        <v>473279.94</v>
      </c>
      <c r="L674" s="52" t="s">
        <v>4055</v>
      </c>
      <c r="M674" s="52" t="s">
        <v>4078</v>
      </c>
      <c r="N674" s="54" t="n">
        <f aca="false">IFERROR(G674-E674,"")</f>
        <v>28</v>
      </c>
      <c r="O674" s="54" t="n">
        <f aca="false">IFERROR(G674-F674,"")</f>
        <v>4</v>
      </c>
      <c r="P674" s="52" t="s">
        <v>6474</v>
      </c>
      <c r="Q674" s="52" t="s">
        <v>4231</v>
      </c>
      <c r="R674" s="52" t="s">
        <v>4070</v>
      </c>
      <c r="S674" s="55" t="str">
        <f aca="false">IF(O674&lt;=0,"On Time","Delayed")</f>
        <v>Delayed</v>
      </c>
      <c r="T674" s="55" t="n">
        <f aca="false">IF(H674=0,0,ROUND(I674/H674*100,2))</f>
        <v>100</v>
      </c>
      <c r="U674" s="55" t="str">
        <f aca="false">TEXT(E674,"yyyy-mm")</f>
        <v>2024-01</v>
      </c>
    </row>
    <row r="675" customFormat="false" ht="15" hidden="false" customHeight="true" outlineLevel="0" collapsed="false">
      <c r="A675" s="56" t="s">
        <v>6475</v>
      </c>
      <c r="B675" s="56" t="s">
        <v>4663</v>
      </c>
      <c r="C675" s="56" t="s">
        <v>6476</v>
      </c>
      <c r="D675" s="56" t="s">
        <v>4418</v>
      </c>
      <c r="E675" s="56" t="s">
        <v>450</v>
      </c>
      <c r="F675" s="56" t="s">
        <v>2309</v>
      </c>
      <c r="G675" s="56" t="s">
        <v>2450</v>
      </c>
      <c r="H675" s="56" t="n">
        <v>2246</v>
      </c>
      <c r="I675" s="56" t="n">
        <v>2246</v>
      </c>
      <c r="J675" s="56" t="n">
        <v>205.7</v>
      </c>
      <c r="K675" s="54" t="n">
        <f aca="false">ROUND(H675*J675,2)</f>
        <v>462002.2</v>
      </c>
      <c r="L675" s="56" t="s">
        <v>4055</v>
      </c>
      <c r="M675" s="56" t="s">
        <v>4081</v>
      </c>
      <c r="N675" s="54" t="n">
        <f aca="false">IFERROR(G675-E675,"")</f>
        <v>43</v>
      </c>
      <c r="O675" s="54" t="n">
        <f aca="false">IFERROR(G675-F675,"")</f>
        <v>9</v>
      </c>
      <c r="P675" s="56" t="s">
        <v>6477</v>
      </c>
      <c r="Q675" s="56" t="s">
        <v>4248</v>
      </c>
      <c r="R675" s="56" t="s">
        <v>4124</v>
      </c>
      <c r="S675" s="55" t="str">
        <f aca="false">IF(O675&lt;=0,"On Time","Delayed")</f>
        <v>Delayed</v>
      </c>
      <c r="T675" s="55" t="n">
        <f aca="false">IF(H675=0,0,ROUND(I675/H675*100,2))</f>
        <v>100</v>
      </c>
      <c r="U675" s="55" t="str">
        <f aca="false">TEXT(E675,"yyyy-mm")</f>
        <v>2023-06</v>
      </c>
    </row>
    <row r="676" customFormat="false" ht="15" hidden="false" customHeight="true" outlineLevel="0" collapsed="false">
      <c r="A676" s="52" t="s">
        <v>6478</v>
      </c>
      <c r="B676" s="52" t="s">
        <v>6434</v>
      </c>
      <c r="C676" s="52" t="s">
        <v>2890</v>
      </c>
      <c r="D676" s="52" t="s">
        <v>5269</v>
      </c>
      <c r="E676" s="52" t="s">
        <v>1911</v>
      </c>
      <c r="F676" s="52" t="s">
        <v>2185</v>
      </c>
      <c r="G676" s="52" t="s">
        <v>3825</v>
      </c>
      <c r="H676" s="52" t="n">
        <v>4705</v>
      </c>
      <c r="I676" s="52" t="n">
        <v>4705</v>
      </c>
      <c r="J676" s="52" t="n">
        <v>286.42</v>
      </c>
      <c r="K676" s="54" t="n">
        <f aca="false">ROUND(H676*J676,2)</f>
        <v>1347606.1</v>
      </c>
      <c r="L676" s="52" t="s">
        <v>4055</v>
      </c>
      <c r="M676" s="52" t="s">
        <v>4081</v>
      </c>
      <c r="N676" s="54" t="n">
        <f aca="false">IFERROR(G676-E676,"")</f>
        <v>67</v>
      </c>
      <c r="O676" s="54" t="n">
        <f aca="false">IFERROR(G676-F676,"")</f>
        <v>11</v>
      </c>
      <c r="P676" s="52" t="s">
        <v>6479</v>
      </c>
      <c r="Q676" s="52" t="s">
        <v>4185</v>
      </c>
      <c r="R676" s="52" t="s">
        <v>4087</v>
      </c>
      <c r="S676" s="55" t="str">
        <f aca="false">IF(O676&lt;=0,"On Time","Delayed")</f>
        <v>Delayed</v>
      </c>
      <c r="T676" s="55" t="n">
        <f aca="false">IF(H676=0,0,ROUND(I676/H676*100,2))</f>
        <v>100</v>
      </c>
      <c r="U676" s="55" t="str">
        <f aca="false">TEXT(E676,"yyyy-mm")</f>
        <v>2022-12</v>
      </c>
    </row>
    <row r="677" customFormat="false" ht="15" hidden="false" customHeight="true" outlineLevel="0" collapsed="false">
      <c r="A677" s="56" t="s">
        <v>6480</v>
      </c>
      <c r="B677" s="56" t="s">
        <v>5794</v>
      </c>
      <c r="C677" s="56" t="s">
        <v>1486</v>
      </c>
      <c r="D677" s="56" t="s">
        <v>1914</v>
      </c>
      <c r="E677" s="56" t="s">
        <v>5290</v>
      </c>
      <c r="F677" s="56" t="s">
        <v>1992</v>
      </c>
      <c r="G677" s="56" t="s">
        <v>5196</v>
      </c>
      <c r="H677" s="56" t="n">
        <v>1302</v>
      </c>
      <c r="I677" s="56" t="n">
        <v>1302</v>
      </c>
      <c r="J677" s="56" t="n">
        <v>316.49</v>
      </c>
      <c r="K677" s="54" t="n">
        <f aca="false">ROUND(H677*J677,2)</f>
        <v>412069.98</v>
      </c>
      <c r="L677" s="56" t="s">
        <v>4055</v>
      </c>
      <c r="M677" s="56" t="s">
        <v>4062</v>
      </c>
      <c r="N677" s="54" t="n">
        <f aca="false">IFERROR(G677-E677,"")</f>
        <v>65</v>
      </c>
      <c r="O677" s="54" t="n">
        <f aca="false">IFERROR(G677-F677,"")</f>
        <v>8</v>
      </c>
      <c r="P677" s="56" t="s">
        <v>6481</v>
      </c>
      <c r="Q677" s="56" t="s">
        <v>4064</v>
      </c>
      <c r="R677" s="56" t="s">
        <v>4081</v>
      </c>
      <c r="S677" s="55" t="str">
        <f aca="false">IF(O677&lt;=0,"On Time","Delayed")</f>
        <v>Delayed</v>
      </c>
      <c r="T677" s="55" t="n">
        <f aca="false">IF(H677=0,0,ROUND(I677/H677*100,2))</f>
        <v>100</v>
      </c>
      <c r="U677" s="55" t="str">
        <f aca="false">TEXT(E677,"yyyy-mm")</f>
        <v>2022-05</v>
      </c>
    </row>
    <row r="678" customFormat="false" ht="15" hidden="false" customHeight="true" outlineLevel="0" collapsed="false">
      <c r="A678" s="52" t="s">
        <v>6482</v>
      </c>
      <c r="B678" s="52" t="s">
        <v>6483</v>
      </c>
      <c r="C678" s="52" t="s">
        <v>6105</v>
      </c>
      <c r="D678" s="52" t="s">
        <v>6484</v>
      </c>
      <c r="E678" s="52" t="s">
        <v>5272</v>
      </c>
      <c r="F678" s="52" t="s">
        <v>677</v>
      </c>
      <c r="G678" s="52" t="s">
        <v>593</v>
      </c>
      <c r="H678" s="52" t="n">
        <v>301</v>
      </c>
      <c r="I678" s="52" t="n">
        <v>199</v>
      </c>
      <c r="J678" s="52" t="n">
        <v>375.73</v>
      </c>
      <c r="K678" s="54" t="n">
        <f aca="false">ROUND(H678*J678,2)</f>
        <v>113094.73</v>
      </c>
      <c r="L678" s="52" t="s">
        <v>4067</v>
      </c>
      <c r="M678" s="52" t="s">
        <v>4078</v>
      </c>
      <c r="N678" s="54" t="n">
        <f aca="false">IFERROR(G678-E678,"")</f>
        <v>64</v>
      </c>
      <c r="O678" s="54" t="n">
        <f aca="false">IFERROR(G678-F678,"")</f>
        <v>4</v>
      </c>
      <c r="P678" s="52" t="s">
        <v>6485</v>
      </c>
      <c r="Q678" s="52" t="s">
        <v>4064</v>
      </c>
      <c r="R678" s="52" t="s">
        <v>4124</v>
      </c>
      <c r="S678" s="55" t="str">
        <f aca="false">IF(O678&lt;=0,"On Time","Delayed")</f>
        <v>Delayed</v>
      </c>
      <c r="T678" s="55" t="n">
        <f aca="false">IF(H678=0,0,ROUND(I678/H678*100,2))</f>
        <v>66.11</v>
      </c>
      <c r="U678" s="55" t="str">
        <f aca="false">TEXT(E678,"yyyy-mm")</f>
        <v>2024-08</v>
      </c>
    </row>
    <row r="679" customFormat="false" ht="15" hidden="false" customHeight="true" outlineLevel="0" collapsed="false">
      <c r="A679" s="56" t="s">
        <v>6486</v>
      </c>
      <c r="B679" s="56" t="s">
        <v>6487</v>
      </c>
      <c r="C679" s="56" t="s">
        <v>716</v>
      </c>
      <c r="D679" s="56" t="s">
        <v>1995</v>
      </c>
      <c r="E679" s="56" t="s">
        <v>1160</v>
      </c>
      <c r="F679" s="56" t="s">
        <v>3900</v>
      </c>
      <c r="G679" s="56" t="s">
        <v>3286</v>
      </c>
      <c r="H679" s="56" t="n">
        <v>1376</v>
      </c>
      <c r="I679" s="56" t="n">
        <v>1376</v>
      </c>
      <c r="J679" s="56" t="n">
        <v>597.32</v>
      </c>
      <c r="K679" s="54" t="n">
        <f aca="false">ROUND(H679*J679,2)</f>
        <v>821912.32</v>
      </c>
      <c r="L679" s="56" t="s">
        <v>4084</v>
      </c>
      <c r="M679" s="56" t="s">
        <v>4081</v>
      </c>
      <c r="N679" s="54" t="n">
        <f aca="false">IFERROR(G679-E679,"")</f>
        <v>69</v>
      </c>
      <c r="O679" s="54" t="n">
        <f aca="false">IFERROR(G679-F679,"")</f>
        <v>14</v>
      </c>
      <c r="P679" s="56" t="s">
        <v>6488</v>
      </c>
      <c r="Q679" s="56" t="s">
        <v>4109</v>
      </c>
      <c r="R679" s="56" t="s">
        <v>100</v>
      </c>
      <c r="S679" s="55" t="str">
        <f aca="false">IF(O679&lt;=0,"On Time","Delayed")</f>
        <v>Delayed</v>
      </c>
      <c r="T679" s="55" t="n">
        <f aca="false">IF(H679=0,0,ROUND(I679/H679*100,2))</f>
        <v>100</v>
      </c>
      <c r="U679" s="55" t="str">
        <f aca="false">TEXT(E679,"yyyy-mm")</f>
        <v>2023-06</v>
      </c>
    </row>
    <row r="680" customFormat="false" ht="15" hidden="false" customHeight="true" outlineLevel="0" collapsed="false">
      <c r="A680" s="52" t="s">
        <v>6489</v>
      </c>
      <c r="B680" s="52" t="s">
        <v>5755</v>
      </c>
      <c r="C680" s="52" t="s">
        <v>3999</v>
      </c>
      <c r="D680" s="52" t="s">
        <v>6490</v>
      </c>
      <c r="E680" s="52" t="s">
        <v>3993</v>
      </c>
      <c r="F680" s="52" t="s">
        <v>2254</v>
      </c>
      <c r="G680" s="52" t="s">
        <v>6268</v>
      </c>
      <c r="H680" s="52" t="n">
        <v>4670</v>
      </c>
      <c r="I680" s="52" t="n">
        <v>4670</v>
      </c>
      <c r="J680" s="52" t="n">
        <v>37.59</v>
      </c>
      <c r="K680" s="54" t="n">
        <f aca="false">ROUND(H680*J680,2)</f>
        <v>175545.3</v>
      </c>
      <c r="L680" s="52" t="s">
        <v>4067</v>
      </c>
      <c r="M680" s="52" t="s">
        <v>4078</v>
      </c>
      <c r="N680" s="54" t="n">
        <f aca="false">IFERROR(G680-E680,"")</f>
        <v>31</v>
      </c>
      <c r="O680" s="54" t="n">
        <f aca="false">IFERROR(G680-F680,"")</f>
        <v>3</v>
      </c>
      <c r="P680" s="52" t="s">
        <v>6491</v>
      </c>
      <c r="Q680" s="52" t="s">
        <v>4086</v>
      </c>
      <c r="R680" s="52" t="s">
        <v>4081</v>
      </c>
      <c r="S680" s="55" t="str">
        <f aca="false">IF(O680&lt;=0,"On Time","Delayed")</f>
        <v>Delayed</v>
      </c>
      <c r="T680" s="55" t="n">
        <f aca="false">IF(H680=0,0,ROUND(I680/H680*100,2))</f>
        <v>100</v>
      </c>
      <c r="U680" s="55" t="str">
        <f aca="false">TEXT(E680,"yyyy-mm")</f>
        <v>2024-07</v>
      </c>
    </row>
    <row r="681" customFormat="false" ht="15" hidden="false" customHeight="true" outlineLevel="0" collapsed="false">
      <c r="A681" s="56" t="s">
        <v>6492</v>
      </c>
      <c r="B681" s="56" t="s">
        <v>6493</v>
      </c>
      <c r="C681" s="56" t="s">
        <v>423</v>
      </c>
      <c r="D681" s="56" t="s">
        <v>6494</v>
      </c>
      <c r="E681" s="56" t="s">
        <v>1492</v>
      </c>
      <c r="F681" s="56" t="s">
        <v>4847</v>
      </c>
      <c r="G681" s="56" t="s">
        <v>5951</v>
      </c>
      <c r="H681" s="56" t="n">
        <v>2617</v>
      </c>
      <c r="I681" s="56" t="n">
        <v>2617</v>
      </c>
      <c r="J681" s="56" t="n">
        <v>284.56</v>
      </c>
      <c r="K681" s="54" t="n">
        <f aca="false">ROUND(H681*J681,2)</f>
        <v>744693.52</v>
      </c>
      <c r="L681" s="56" t="s">
        <v>4084</v>
      </c>
      <c r="M681" s="56" t="s">
        <v>4081</v>
      </c>
      <c r="N681" s="54" t="n">
        <f aca="false">IFERROR(G681-E681,"")</f>
        <v>36</v>
      </c>
      <c r="O681" s="54" t="n">
        <f aca="false">IFERROR(G681-F681,"")</f>
        <v>11</v>
      </c>
      <c r="P681" s="56" t="s">
        <v>6495</v>
      </c>
      <c r="Q681" s="56" t="s">
        <v>4098</v>
      </c>
      <c r="R681" s="56" t="s">
        <v>4087</v>
      </c>
      <c r="S681" s="55" t="str">
        <f aca="false">IF(O681&lt;=0,"On Time","Delayed")</f>
        <v>Delayed</v>
      </c>
      <c r="T681" s="55" t="n">
        <f aca="false">IF(H681=0,0,ROUND(I681/H681*100,2))</f>
        <v>100</v>
      </c>
      <c r="U681" s="55" t="str">
        <f aca="false">TEXT(E681,"yyyy-mm")</f>
        <v>2022-08</v>
      </c>
    </row>
    <row r="682" customFormat="false" ht="15" hidden="false" customHeight="true" outlineLevel="0" collapsed="false">
      <c r="A682" s="52" t="s">
        <v>6496</v>
      </c>
      <c r="B682" s="52" t="s">
        <v>5030</v>
      </c>
      <c r="C682" s="52" t="s">
        <v>2096</v>
      </c>
      <c r="D682" s="52" t="s">
        <v>4330</v>
      </c>
      <c r="E682" s="52" t="s">
        <v>662</v>
      </c>
      <c r="F682" s="52" t="s">
        <v>658</v>
      </c>
      <c r="G682" s="52" t="s">
        <v>3006</v>
      </c>
      <c r="H682" s="52" t="n">
        <v>3431</v>
      </c>
      <c r="I682" s="52" t="n">
        <v>1703</v>
      </c>
      <c r="J682" s="52" t="n">
        <v>102.55</v>
      </c>
      <c r="K682" s="54" t="n">
        <f aca="false">ROUND(H682*J682,2)</f>
        <v>351849.05</v>
      </c>
      <c r="L682" s="52" t="s">
        <v>4061</v>
      </c>
      <c r="M682" s="52" t="s">
        <v>4078</v>
      </c>
      <c r="N682" s="54" t="n">
        <f aca="false">IFERROR(G682-E682,"")</f>
        <v>25</v>
      </c>
      <c r="O682" s="54" t="n">
        <f aca="false">IFERROR(G682-F682,"")</f>
        <v>9</v>
      </c>
      <c r="P682" s="52" t="s">
        <v>6497</v>
      </c>
      <c r="Q682" s="52" t="s">
        <v>4109</v>
      </c>
      <c r="R682" s="52" t="s">
        <v>100</v>
      </c>
      <c r="S682" s="55" t="str">
        <f aca="false">IF(O682&lt;=0,"On Time","Delayed")</f>
        <v>Delayed</v>
      </c>
      <c r="T682" s="55" t="n">
        <f aca="false">IF(H682=0,0,ROUND(I682/H682*100,2))</f>
        <v>49.64</v>
      </c>
      <c r="U682" s="55" t="str">
        <f aca="false">TEXT(E682,"yyyy-mm")</f>
        <v>2024-09</v>
      </c>
    </row>
    <row r="683" customFormat="false" ht="15" hidden="false" customHeight="true" outlineLevel="0" collapsed="false">
      <c r="A683" s="56" t="s">
        <v>6498</v>
      </c>
      <c r="B683" s="56" t="s">
        <v>5261</v>
      </c>
      <c r="C683" s="56" t="s">
        <v>3308</v>
      </c>
      <c r="D683" s="56" t="s">
        <v>4557</v>
      </c>
      <c r="E683" s="56" t="s">
        <v>4606</v>
      </c>
      <c r="F683" s="56" t="s">
        <v>2985</v>
      </c>
      <c r="G683" s="56" t="s">
        <v>756</v>
      </c>
      <c r="H683" s="56" t="n">
        <v>1717</v>
      </c>
      <c r="I683" s="56" t="n">
        <v>91</v>
      </c>
      <c r="J683" s="56" t="n">
        <v>422.23</v>
      </c>
      <c r="K683" s="54" t="n">
        <f aca="false">ROUND(H683*J683,2)</f>
        <v>724968.91</v>
      </c>
      <c r="L683" s="56" t="s">
        <v>4061</v>
      </c>
      <c r="M683" s="56" t="s">
        <v>332</v>
      </c>
      <c r="N683" s="54" t="n">
        <f aca="false">IFERROR(G683-E683,"")</f>
        <v>59</v>
      </c>
      <c r="O683" s="54" t="n">
        <f aca="false">IFERROR(G683-F683,"")</f>
        <v>-1</v>
      </c>
      <c r="P683" s="56" t="s">
        <v>6499</v>
      </c>
      <c r="Q683" s="56" t="s">
        <v>4164</v>
      </c>
      <c r="R683" s="56" t="s">
        <v>100</v>
      </c>
      <c r="S683" s="55" t="str">
        <f aca="false">IF(O683&lt;=0,"On Time","Delayed")</f>
        <v>On Time</v>
      </c>
      <c r="T683" s="55" t="n">
        <f aca="false">IF(H683=0,0,ROUND(I683/H683*100,2))</f>
        <v>5.3</v>
      </c>
      <c r="U683" s="55" t="str">
        <f aca="false">TEXT(E683,"yyyy-mm")</f>
        <v>2023-03</v>
      </c>
    </row>
    <row r="684" customFormat="false" ht="15" hidden="false" customHeight="true" outlineLevel="0" collapsed="false">
      <c r="A684" s="52" t="s">
        <v>6500</v>
      </c>
      <c r="B684" s="52" t="s">
        <v>6082</v>
      </c>
      <c r="C684" s="52" t="s">
        <v>6501</v>
      </c>
      <c r="D684" s="52" t="s">
        <v>6502</v>
      </c>
      <c r="E684" s="52" t="s">
        <v>3699</v>
      </c>
      <c r="F684" s="52" t="s">
        <v>3160</v>
      </c>
      <c r="G684" s="52" t="s">
        <v>625</v>
      </c>
      <c r="H684" s="52" t="n">
        <v>1085</v>
      </c>
      <c r="I684" s="52" t="n">
        <v>1085</v>
      </c>
      <c r="J684" s="52" t="n">
        <v>193.32</v>
      </c>
      <c r="K684" s="54" t="n">
        <f aca="false">ROUND(H684*J684,2)</f>
        <v>209752.2</v>
      </c>
      <c r="L684" s="52" t="s">
        <v>4084</v>
      </c>
      <c r="M684" s="52" t="s">
        <v>332</v>
      </c>
      <c r="N684" s="54" t="n">
        <f aca="false">IFERROR(G684-E684,"")</f>
        <v>56</v>
      </c>
      <c r="O684" s="54" t="n">
        <f aca="false">IFERROR(G684-F684,"")</f>
        <v>14</v>
      </c>
      <c r="P684" s="52" t="s">
        <v>6503</v>
      </c>
      <c r="Q684" s="52" t="s">
        <v>4132</v>
      </c>
      <c r="R684" s="52" t="s">
        <v>4081</v>
      </c>
      <c r="S684" s="55" t="str">
        <f aca="false">IF(O684&lt;=0,"On Time","Delayed")</f>
        <v>Delayed</v>
      </c>
      <c r="T684" s="55" t="n">
        <f aca="false">IF(H684=0,0,ROUND(I684/H684*100,2))</f>
        <v>100</v>
      </c>
      <c r="U684" s="55" t="str">
        <f aca="false">TEXT(E684,"yyyy-mm")</f>
        <v>2024-03</v>
      </c>
    </row>
    <row r="685" customFormat="false" ht="15" hidden="false" customHeight="true" outlineLevel="0" collapsed="false">
      <c r="A685" s="56" t="s">
        <v>6504</v>
      </c>
      <c r="B685" s="56" t="s">
        <v>6505</v>
      </c>
      <c r="C685" s="56" t="s">
        <v>1069</v>
      </c>
      <c r="D685" s="56" t="s">
        <v>2228</v>
      </c>
      <c r="E685" s="56" t="s">
        <v>2906</v>
      </c>
      <c r="F685" s="56" t="s">
        <v>1594</v>
      </c>
      <c r="G685" s="56" t="s">
        <v>1634</v>
      </c>
      <c r="H685" s="56" t="n">
        <v>722</v>
      </c>
      <c r="I685" s="56" t="n">
        <v>722</v>
      </c>
      <c r="J685" s="56" t="n">
        <v>116.29</v>
      </c>
      <c r="K685" s="54" t="n">
        <f aca="false">ROUND(H685*J685,2)</f>
        <v>83961.38</v>
      </c>
      <c r="L685" s="56" t="s">
        <v>4084</v>
      </c>
      <c r="M685" s="56" t="s">
        <v>4081</v>
      </c>
      <c r="N685" s="54" t="n">
        <f aca="false">IFERROR(G685-E685,"")</f>
        <v>41</v>
      </c>
      <c r="O685" s="54" t="n">
        <f aca="false">IFERROR(G685-F685,"")</f>
        <v>2</v>
      </c>
      <c r="P685" s="56" t="s">
        <v>6506</v>
      </c>
      <c r="Q685" s="56" t="s">
        <v>4164</v>
      </c>
      <c r="R685" s="56" t="s">
        <v>100</v>
      </c>
      <c r="S685" s="55" t="str">
        <f aca="false">IF(O685&lt;=0,"On Time","Delayed")</f>
        <v>Delayed</v>
      </c>
      <c r="T685" s="55" t="n">
        <f aca="false">IF(H685=0,0,ROUND(I685/H685*100,2))</f>
        <v>100</v>
      </c>
      <c r="U685" s="55" t="str">
        <f aca="false">TEXT(E685,"yyyy-mm")</f>
        <v>2024-08</v>
      </c>
    </row>
    <row r="686" customFormat="false" ht="15" hidden="false" customHeight="true" outlineLevel="0" collapsed="false">
      <c r="A686" s="52" t="s">
        <v>6507</v>
      </c>
      <c r="B686" s="52" t="s">
        <v>6508</v>
      </c>
      <c r="C686" s="52" t="s">
        <v>2385</v>
      </c>
      <c r="D686" s="52" t="s">
        <v>828</v>
      </c>
      <c r="E686" s="52" t="s">
        <v>2823</v>
      </c>
      <c r="F686" s="52" t="s">
        <v>2238</v>
      </c>
      <c r="G686" s="52" t="s">
        <v>3571</v>
      </c>
      <c r="H686" s="52" t="n">
        <v>447</v>
      </c>
      <c r="I686" s="52" t="n">
        <v>447</v>
      </c>
      <c r="J686" s="52" t="n">
        <v>278.95</v>
      </c>
      <c r="K686" s="54" t="n">
        <f aca="false">ROUND(H686*J686,2)</f>
        <v>124690.65</v>
      </c>
      <c r="L686" s="52" t="s">
        <v>4073</v>
      </c>
      <c r="M686" s="52" t="s">
        <v>4081</v>
      </c>
      <c r="N686" s="54" t="n">
        <f aca="false">IFERROR(G686-E686,"")</f>
        <v>67</v>
      </c>
      <c r="O686" s="54" t="n">
        <f aca="false">IFERROR(G686-F686,"")</f>
        <v>11</v>
      </c>
      <c r="P686" s="52" t="s">
        <v>6509</v>
      </c>
      <c r="Q686" s="52" t="s">
        <v>4069</v>
      </c>
      <c r="R686" s="52" t="s">
        <v>100</v>
      </c>
      <c r="S686" s="55" t="str">
        <f aca="false">IF(O686&lt;=0,"On Time","Delayed")</f>
        <v>Delayed</v>
      </c>
      <c r="T686" s="55" t="n">
        <f aca="false">IF(H686=0,0,ROUND(I686/H686*100,2))</f>
        <v>100</v>
      </c>
      <c r="U686" s="55" t="str">
        <f aca="false">TEXT(E686,"yyyy-mm")</f>
        <v>2024-03</v>
      </c>
    </row>
    <row r="687" customFormat="false" ht="15" hidden="false" customHeight="true" outlineLevel="0" collapsed="false">
      <c r="A687" s="56" t="s">
        <v>6510</v>
      </c>
      <c r="B687" s="56" t="s">
        <v>6511</v>
      </c>
      <c r="C687" s="56" t="s">
        <v>6512</v>
      </c>
      <c r="D687" s="56" t="s">
        <v>5186</v>
      </c>
      <c r="E687" s="56" t="s">
        <v>2038</v>
      </c>
      <c r="F687" s="56" t="s">
        <v>3842</v>
      </c>
      <c r="G687" s="56" t="s">
        <v>2665</v>
      </c>
      <c r="H687" s="56" t="n">
        <v>1254</v>
      </c>
      <c r="I687" s="56" t="n">
        <v>1254</v>
      </c>
      <c r="J687" s="56" t="n">
        <v>326.7</v>
      </c>
      <c r="K687" s="54" t="n">
        <f aca="false">ROUND(H687*J687,2)</f>
        <v>409681.8</v>
      </c>
      <c r="L687" s="56" t="s">
        <v>4061</v>
      </c>
      <c r="M687" s="56" t="s">
        <v>4056</v>
      </c>
      <c r="N687" s="54" t="n">
        <f aca="false">IFERROR(G687-E687,"")</f>
        <v>22</v>
      </c>
      <c r="O687" s="54" t="n">
        <f aca="false">IFERROR(G687-F687,"")</f>
        <v>7</v>
      </c>
      <c r="P687" s="56" t="s">
        <v>6513</v>
      </c>
      <c r="Q687" s="56" t="s">
        <v>4154</v>
      </c>
      <c r="R687" s="56" t="s">
        <v>4081</v>
      </c>
      <c r="S687" s="55" t="str">
        <f aca="false">IF(O687&lt;=0,"On Time","Delayed")</f>
        <v>Delayed</v>
      </c>
      <c r="T687" s="55" t="n">
        <f aca="false">IF(H687=0,0,ROUND(I687/H687*100,2))</f>
        <v>100</v>
      </c>
      <c r="U687" s="55" t="str">
        <f aca="false">TEXT(E687,"yyyy-mm")</f>
        <v>2022-12</v>
      </c>
    </row>
    <row r="688" customFormat="false" ht="15" hidden="false" customHeight="true" outlineLevel="0" collapsed="false">
      <c r="A688" s="52" t="s">
        <v>6514</v>
      </c>
      <c r="B688" s="52" t="s">
        <v>4191</v>
      </c>
      <c r="C688" s="52" t="s">
        <v>1178</v>
      </c>
      <c r="D688" s="52" t="s">
        <v>6515</v>
      </c>
      <c r="E688" s="52" t="s">
        <v>6516</v>
      </c>
      <c r="F688" s="52" t="s">
        <v>772</v>
      </c>
      <c r="G688" s="52" t="s">
        <v>1038</v>
      </c>
      <c r="H688" s="52" t="n">
        <v>2494</v>
      </c>
      <c r="I688" s="52" t="n">
        <v>2494</v>
      </c>
      <c r="J688" s="52" t="n">
        <v>141.4</v>
      </c>
      <c r="K688" s="54" t="n">
        <f aca="false">ROUND(H688*J688,2)</f>
        <v>352651.6</v>
      </c>
      <c r="L688" s="52" t="s">
        <v>4067</v>
      </c>
      <c r="M688" s="52" t="s">
        <v>332</v>
      </c>
      <c r="N688" s="54" t="n">
        <f aca="false">IFERROR(G688-E688,"")</f>
        <v>23</v>
      </c>
      <c r="O688" s="54" t="n">
        <f aca="false">IFERROR(G688-F688,"")</f>
        <v>5</v>
      </c>
      <c r="P688" s="52" t="s">
        <v>6517</v>
      </c>
      <c r="Q688" s="52" t="s">
        <v>4242</v>
      </c>
      <c r="R688" s="52" t="s">
        <v>4124</v>
      </c>
      <c r="S688" s="55" t="str">
        <f aca="false">IF(O688&lt;=0,"On Time","Delayed")</f>
        <v>Delayed</v>
      </c>
      <c r="T688" s="55" t="n">
        <f aca="false">IF(H688=0,0,ROUND(I688/H688*100,2))</f>
        <v>100</v>
      </c>
      <c r="U688" s="55" t="str">
        <f aca="false">TEXT(E688,"yyyy-mm")</f>
        <v>2024-06</v>
      </c>
    </row>
    <row r="689" customFormat="false" ht="15" hidden="false" customHeight="true" outlineLevel="0" collapsed="false">
      <c r="A689" s="56" t="s">
        <v>6518</v>
      </c>
      <c r="B689" s="56" t="s">
        <v>5042</v>
      </c>
      <c r="C689" s="56" t="s">
        <v>1221</v>
      </c>
      <c r="D689" s="56" t="s">
        <v>2446</v>
      </c>
      <c r="E689" s="56" t="s">
        <v>1566</v>
      </c>
      <c r="F689" s="56" t="s">
        <v>2966</v>
      </c>
      <c r="G689" s="56" t="s">
        <v>6343</v>
      </c>
      <c r="H689" s="56" t="n">
        <v>2933</v>
      </c>
      <c r="I689" s="56" t="n">
        <v>2933</v>
      </c>
      <c r="J689" s="56" t="n">
        <v>315.56</v>
      </c>
      <c r="K689" s="54" t="n">
        <f aca="false">ROUND(H689*J689,2)</f>
        <v>925537.48</v>
      </c>
      <c r="L689" s="56" t="s">
        <v>4061</v>
      </c>
      <c r="M689" s="56" t="s">
        <v>4081</v>
      </c>
      <c r="N689" s="54" t="n">
        <f aca="false">IFERROR(G689-E689,"")</f>
        <v>59</v>
      </c>
      <c r="O689" s="54" t="n">
        <f aca="false">IFERROR(G689-F689,"")</f>
        <v>2</v>
      </c>
      <c r="P689" s="56" t="s">
        <v>6519</v>
      </c>
      <c r="Q689" s="56" t="s">
        <v>4058</v>
      </c>
      <c r="R689" s="56" t="s">
        <v>4124</v>
      </c>
      <c r="S689" s="55" t="str">
        <f aca="false">IF(O689&lt;=0,"On Time","Delayed")</f>
        <v>Delayed</v>
      </c>
      <c r="T689" s="55" t="n">
        <f aca="false">IF(H689=0,0,ROUND(I689/H689*100,2))</f>
        <v>100</v>
      </c>
      <c r="U689" s="55" t="str">
        <f aca="false">TEXT(E689,"yyyy-mm")</f>
        <v>2023-01</v>
      </c>
    </row>
    <row r="690" customFormat="false" ht="15" hidden="false" customHeight="true" outlineLevel="0" collapsed="false">
      <c r="A690" s="52" t="s">
        <v>6520</v>
      </c>
      <c r="B690" s="52" t="s">
        <v>4089</v>
      </c>
      <c r="C690" s="52" t="s">
        <v>423</v>
      </c>
      <c r="D690" s="52" t="s">
        <v>359</v>
      </c>
      <c r="E690" s="52" t="s">
        <v>3893</v>
      </c>
      <c r="F690" s="52" t="s">
        <v>2982</v>
      </c>
      <c r="G690" s="52" t="s">
        <v>1172</v>
      </c>
      <c r="H690" s="52" t="n">
        <v>3742</v>
      </c>
      <c r="I690" s="52" t="n">
        <v>2522</v>
      </c>
      <c r="J690" s="52" t="n">
        <v>581.09</v>
      </c>
      <c r="K690" s="54" t="n">
        <f aca="false">ROUND(H690*J690,2)</f>
        <v>2174438.78</v>
      </c>
      <c r="L690" s="52" t="s">
        <v>4084</v>
      </c>
      <c r="M690" s="52" t="s">
        <v>4081</v>
      </c>
      <c r="N690" s="54" t="n">
        <f aca="false">IFERROR(G690-E690,"")</f>
        <v>52</v>
      </c>
      <c r="O690" s="54" t="n">
        <f aca="false">IFERROR(G690-F690,"")</f>
        <v>-3</v>
      </c>
      <c r="P690" s="52" t="s">
        <v>6521</v>
      </c>
      <c r="Q690" s="52" t="s">
        <v>4093</v>
      </c>
      <c r="R690" s="52" t="s">
        <v>4124</v>
      </c>
      <c r="S690" s="55" t="str">
        <f aca="false">IF(O690&lt;=0,"On Time","Delayed")</f>
        <v>On Time</v>
      </c>
      <c r="T690" s="55" t="n">
        <f aca="false">IF(H690=0,0,ROUND(I690/H690*100,2))</f>
        <v>67.4</v>
      </c>
      <c r="U690" s="55" t="str">
        <f aca="false">TEXT(E690,"yyyy-mm")</f>
        <v>2024-07</v>
      </c>
    </row>
    <row r="691" customFormat="false" ht="15" hidden="false" customHeight="true" outlineLevel="0" collapsed="false">
      <c r="A691" s="56" t="s">
        <v>6522</v>
      </c>
      <c r="B691" s="56" t="s">
        <v>4314</v>
      </c>
      <c r="C691" s="56" t="s">
        <v>780</v>
      </c>
      <c r="D691" s="56" t="s">
        <v>6523</v>
      </c>
      <c r="E691" s="56" t="s">
        <v>3782</v>
      </c>
      <c r="F691" s="56" t="s">
        <v>5658</v>
      </c>
      <c r="G691" s="56" t="s">
        <v>3047</v>
      </c>
      <c r="H691" s="56" t="n">
        <v>1816</v>
      </c>
      <c r="I691" s="56" t="n">
        <v>1786</v>
      </c>
      <c r="J691" s="56" t="n">
        <v>240.81</v>
      </c>
      <c r="K691" s="54" t="n">
        <f aca="false">ROUND(H691*J691,2)</f>
        <v>437310.96</v>
      </c>
      <c r="L691" s="56" t="s">
        <v>4084</v>
      </c>
      <c r="M691" s="56" t="s">
        <v>4062</v>
      </c>
      <c r="N691" s="54" t="n">
        <f aca="false">IFERROR(G691-E691,"")</f>
        <v>27</v>
      </c>
      <c r="O691" s="54" t="n">
        <f aca="false">IFERROR(G691-F691,"")</f>
        <v>4</v>
      </c>
      <c r="P691" s="56" t="s">
        <v>6524</v>
      </c>
      <c r="Q691" s="56" t="s">
        <v>4169</v>
      </c>
      <c r="R691" s="56" t="s">
        <v>4087</v>
      </c>
      <c r="S691" s="55" t="str">
        <f aca="false">IF(O691&lt;=0,"On Time","Delayed")</f>
        <v>Delayed</v>
      </c>
      <c r="T691" s="55" t="n">
        <f aca="false">IF(H691=0,0,ROUND(I691/H691*100,2))</f>
        <v>98.35</v>
      </c>
      <c r="U691" s="55" t="str">
        <f aca="false">TEXT(E691,"yyyy-mm")</f>
        <v>2023-09</v>
      </c>
    </row>
    <row r="692" customFormat="false" ht="15" hidden="false" customHeight="true" outlineLevel="0" collapsed="false">
      <c r="A692" s="52" t="s">
        <v>6525</v>
      </c>
      <c r="B692" s="52" t="s">
        <v>4695</v>
      </c>
      <c r="C692" s="52" t="s">
        <v>5043</v>
      </c>
      <c r="D692" s="52" t="s">
        <v>5898</v>
      </c>
      <c r="E692" s="52" t="s">
        <v>2488</v>
      </c>
      <c r="F692" s="52" t="s">
        <v>959</v>
      </c>
      <c r="G692" s="52" t="s">
        <v>3140</v>
      </c>
      <c r="H692" s="52" t="n">
        <v>2741</v>
      </c>
      <c r="I692" s="52" t="n">
        <v>2741</v>
      </c>
      <c r="J692" s="52" t="n">
        <v>514.6</v>
      </c>
      <c r="K692" s="54" t="n">
        <f aca="false">ROUND(H692*J692,2)</f>
        <v>1410518.6</v>
      </c>
      <c r="L692" s="52" t="s">
        <v>4055</v>
      </c>
      <c r="M692" s="52" t="s">
        <v>4056</v>
      </c>
      <c r="N692" s="54" t="n">
        <f aca="false">IFERROR(G692-E692,"")</f>
        <v>22</v>
      </c>
      <c r="O692" s="54" t="n">
        <f aca="false">IFERROR(G692-F692,"")</f>
        <v>4</v>
      </c>
      <c r="P692" s="52" t="s">
        <v>6526</v>
      </c>
      <c r="Q692" s="52" t="s">
        <v>4231</v>
      </c>
      <c r="R692" s="52" t="s">
        <v>4124</v>
      </c>
      <c r="S692" s="55" t="str">
        <f aca="false">IF(O692&lt;=0,"On Time","Delayed")</f>
        <v>Delayed</v>
      </c>
      <c r="T692" s="55" t="n">
        <f aca="false">IF(H692=0,0,ROUND(I692/H692*100,2))</f>
        <v>100</v>
      </c>
      <c r="U692" s="55" t="str">
        <f aca="false">TEXT(E692,"yyyy-mm")</f>
        <v>2024-01</v>
      </c>
    </row>
    <row r="693" customFormat="false" ht="15" hidden="false" customHeight="true" outlineLevel="0" collapsed="false">
      <c r="A693" s="56" t="s">
        <v>6527</v>
      </c>
      <c r="B693" s="56" t="s">
        <v>5794</v>
      </c>
      <c r="C693" s="56" t="s">
        <v>5505</v>
      </c>
      <c r="D693" s="56" t="s">
        <v>2408</v>
      </c>
      <c r="E693" s="56" t="s">
        <v>1815</v>
      </c>
      <c r="F693" s="56" t="s">
        <v>793</v>
      </c>
      <c r="G693" s="56" t="s">
        <v>1116</v>
      </c>
      <c r="H693" s="56" t="n">
        <v>1414</v>
      </c>
      <c r="I693" s="56" t="n">
        <v>1414</v>
      </c>
      <c r="J693" s="56" t="n">
        <v>186.95</v>
      </c>
      <c r="K693" s="54" t="n">
        <f aca="false">ROUND(H693*J693,2)</f>
        <v>264347.3</v>
      </c>
      <c r="L693" s="56" t="s">
        <v>4061</v>
      </c>
      <c r="M693" s="56" t="s">
        <v>4062</v>
      </c>
      <c r="N693" s="54" t="n">
        <f aca="false">IFERROR(G693-E693,"")</f>
        <v>38</v>
      </c>
      <c r="O693" s="54" t="n">
        <f aca="false">IFERROR(G693-F693,"")</f>
        <v>7</v>
      </c>
      <c r="P693" s="56" t="s">
        <v>6528</v>
      </c>
      <c r="Q693" s="56" t="s">
        <v>4269</v>
      </c>
      <c r="R693" s="56" t="s">
        <v>4070</v>
      </c>
      <c r="S693" s="55" t="str">
        <f aca="false">IF(O693&lt;=0,"On Time","Delayed")</f>
        <v>Delayed</v>
      </c>
      <c r="T693" s="55" t="n">
        <f aca="false">IF(H693=0,0,ROUND(I693/H693*100,2))</f>
        <v>100</v>
      </c>
      <c r="U693" s="55" t="str">
        <f aca="false">TEXT(E693,"yyyy-mm")</f>
        <v>2024-04</v>
      </c>
    </row>
    <row r="694" customFormat="false" ht="15" hidden="false" customHeight="true" outlineLevel="0" collapsed="false">
      <c r="A694" s="52" t="s">
        <v>6529</v>
      </c>
      <c r="B694" s="52" t="s">
        <v>4698</v>
      </c>
      <c r="C694" s="52" t="s">
        <v>5890</v>
      </c>
      <c r="D694" s="52" t="s">
        <v>1661</v>
      </c>
      <c r="E694" s="52" t="s">
        <v>5745</v>
      </c>
      <c r="F694" s="52" t="s">
        <v>2254</v>
      </c>
      <c r="G694" s="52" t="s">
        <v>4021</v>
      </c>
      <c r="H694" s="52" t="n">
        <v>3034</v>
      </c>
      <c r="I694" s="52" t="n">
        <v>3034</v>
      </c>
      <c r="J694" s="52" t="n">
        <v>460.15</v>
      </c>
      <c r="K694" s="54" t="n">
        <f aca="false">ROUND(H694*J694,2)</f>
        <v>1396095.1</v>
      </c>
      <c r="L694" s="52" t="s">
        <v>4084</v>
      </c>
      <c r="M694" s="52" t="s">
        <v>4056</v>
      </c>
      <c r="N694" s="54" t="n">
        <f aca="false">IFERROR(G694-E694,"")</f>
        <v>31</v>
      </c>
      <c r="O694" s="54" t="n">
        <f aca="false">IFERROR(G694-F694,"")</f>
        <v>-2</v>
      </c>
      <c r="P694" s="52" t="s">
        <v>6530</v>
      </c>
      <c r="Q694" s="52" t="s">
        <v>4069</v>
      </c>
      <c r="R694" s="52" t="s">
        <v>100</v>
      </c>
      <c r="S694" s="55" t="str">
        <f aca="false">IF(O694&lt;=0,"On Time","Delayed")</f>
        <v>On Time</v>
      </c>
      <c r="T694" s="55" t="n">
        <f aca="false">IF(H694=0,0,ROUND(I694/H694*100,2))</f>
        <v>100</v>
      </c>
      <c r="U694" s="55" t="str">
        <f aca="false">TEXT(E694,"yyyy-mm")</f>
        <v>2024-07</v>
      </c>
    </row>
    <row r="695" customFormat="false" ht="15" hidden="false" customHeight="true" outlineLevel="0" collapsed="false">
      <c r="A695" s="56" t="s">
        <v>6531</v>
      </c>
      <c r="B695" s="56" t="s">
        <v>6532</v>
      </c>
      <c r="C695" s="56" t="s">
        <v>6533</v>
      </c>
      <c r="D695" s="56" t="s">
        <v>2053</v>
      </c>
      <c r="E695" s="56" t="s">
        <v>4972</v>
      </c>
      <c r="F695" s="56" t="s">
        <v>579</v>
      </c>
      <c r="G695" s="56" t="s">
        <v>764</v>
      </c>
      <c r="H695" s="56" t="n">
        <v>4465</v>
      </c>
      <c r="I695" s="56" t="n">
        <v>4465</v>
      </c>
      <c r="J695" s="56" t="n">
        <v>84.31</v>
      </c>
      <c r="K695" s="54" t="n">
        <f aca="false">ROUND(H695*J695,2)</f>
        <v>376444.15</v>
      </c>
      <c r="L695" s="56" t="s">
        <v>4055</v>
      </c>
      <c r="M695" s="56" t="s">
        <v>4062</v>
      </c>
      <c r="N695" s="54" t="n">
        <f aca="false">IFERROR(G695-E695,"")</f>
        <v>12</v>
      </c>
      <c r="O695" s="54" t="n">
        <f aca="false">IFERROR(G695-F695,"")</f>
        <v>-2</v>
      </c>
      <c r="P695" s="56" t="s">
        <v>6534</v>
      </c>
      <c r="Q695" s="56" t="s">
        <v>4226</v>
      </c>
      <c r="R695" s="56" t="s">
        <v>4087</v>
      </c>
      <c r="S695" s="55" t="str">
        <f aca="false">IF(O695&lt;=0,"On Time","Delayed")</f>
        <v>On Time</v>
      </c>
      <c r="T695" s="55" t="n">
        <f aca="false">IF(H695=0,0,ROUND(I695/H695*100,2))</f>
        <v>100</v>
      </c>
      <c r="U695" s="55" t="str">
        <f aca="false">TEXT(E695,"yyyy-mm")</f>
        <v>2023-02</v>
      </c>
    </row>
    <row r="696" customFormat="false" ht="15" hidden="false" customHeight="true" outlineLevel="0" collapsed="false">
      <c r="A696" s="52" t="s">
        <v>6535</v>
      </c>
      <c r="B696" s="52" t="s">
        <v>4980</v>
      </c>
      <c r="C696" s="52" t="s">
        <v>4669</v>
      </c>
      <c r="D696" s="52" t="s">
        <v>1299</v>
      </c>
      <c r="E696" s="52" t="s">
        <v>4288</v>
      </c>
      <c r="F696" s="52" t="s">
        <v>625</v>
      </c>
      <c r="G696" s="52" t="s">
        <v>3562</v>
      </c>
      <c r="H696" s="52" t="n">
        <v>3281</v>
      </c>
      <c r="I696" s="52" t="n">
        <v>3281</v>
      </c>
      <c r="J696" s="52" t="n">
        <v>519.9</v>
      </c>
      <c r="K696" s="54" t="n">
        <f aca="false">ROUND(H696*J696,2)</f>
        <v>1705791.9</v>
      </c>
      <c r="L696" s="52" t="s">
        <v>4055</v>
      </c>
      <c r="M696" s="52" t="s">
        <v>332</v>
      </c>
      <c r="N696" s="54" t="n">
        <f aca="false">IFERROR(G696-E696,"")</f>
        <v>70</v>
      </c>
      <c r="O696" s="54" t="n">
        <f aca="false">IFERROR(G696-F696,"")</f>
        <v>12</v>
      </c>
      <c r="P696" s="52" t="s">
        <v>6536</v>
      </c>
      <c r="Q696" s="52" t="s">
        <v>4109</v>
      </c>
      <c r="R696" s="52" t="s">
        <v>100</v>
      </c>
      <c r="S696" s="55" t="str">
        <f aca="false">IF(O696&lt;=0,"On Time","Delayed")</f>
        <v>Delayed</v>
      </c>
      <c r="T696" s="55" t="n">
        <f aca="false">IF(H696=0,0,ROUND(I696/H696*100,2))</f>
        <v>100</v>
      </c>
      <c r="U696" s="55" t="str">
        <f aca="false">TEXT(E696,"yyyy-mm")</f>
        <v>2024-03</v>
      </c>
    </row>
    <row r="697" customFormat="false" ht="15" hidden="false" customHeight="true" outlineLevel="0" collapsed="false">
      <c r="A697" s="56" t="s">
        <v>6537</v>
      </c>
      <c r="B697" s="56" t="s">
        <v>4691</v>
      </c>
      <c r="C697" s="56" t="s">
        <v>6538</v>
      </c>
      <c r="D697" s="56" t="s">
        <v>5561</v>
      </c>
      <c r="E697" s="56" t="s">
        <v>3274</v>
      </c>
      <c r="F697" s="56" t="s">
        <v>2335</v>
      </c>
      <c r="G697" s="56" t="s">
        <v>480</v>
      </c>
      <c r="H697" s="56" t="n">
        <v>2027</v>
      </c>
      <c r="I697" s="56" t="n">
        <v>2027</v>
      </c>
      <c r="J697" s="56" t="n">
        <v>512.51</v>
      </c>
      <c r="K697" s="54" t="n">
        <f aca="false">ROUND(H697*J697,2)</f>
        <v>1038857.77</v>
      </c>
      <c r="L697" s="56" t="s">
        <v>4073</v>
      </c>
      <c r="M697" s="56" t="s">
        <v>4081</v>
      </c>
      <c r="N697" s="54" t="n">
        <f aca="false">IFERROR(G697-E697,"")</f>
        <v>51</v>
      </c>
      <c r="O697" s="54" t="n">
        <f aca="false">IFERROR(G697-F697,"")</f>
        <v>6</v>
      </c>
      <c r="P697" s="56" t="s">
        <v>6539</v>
      </c>
      <c r="Q697" s="56" t="s">
        <v>4242</v>
      </c>
      <c r="R697" s="56" t="s">
        <v>4124</v>
      </c>
      <c r="S697" s="55" t="str">
        <f aca="false">IF(O697&lt;=0,"On Time","Delayed")</f>
        <v>Delayed</v>
      </c>
      <c r="T697" s="55" t="n">
        <f aca="false">IF(H697=0,0,ROUND(I697/H697*100,2))</f>
        <v>100</v>
      </c>
      <c r="U697" s="55" t="str">
        <f aca="false">TEXT(E697,"yyyy-mm")</f>
        <v>2023-09</v>
      </c>
    </row>
    <row r="698" customFormat="false" ht="15" hidden="false" customHeight="true" outlineLevel="0" collapsed="false">
      <c r="A698" s="52" t="s">
        <v>6540</v>
      </c>
      <c r="B698" s="52" t="s">
        <v>5583</v>
      </c>
      <c r="C698" s="52" t="s">
        <v>2089</v>
      </c>
      <c r="D698" s="52" t="s">
        <v>2328</v>
      </c>
      <c r="E698" s="52" t="s">
        <v>3822</v>
      </c>
      <c r="F698" s="52" t="s">
        <v>3443</v>
      </c>
      <c r="G698" s="52" t="s">
        <v>1910</v>
      </c>
      <c r="H698" s="52" t="n">
        <v>3407</v>
      </c>
      <c r="I698" s="52" t="n">
        <v>3407</v>
      </c>
      <c r="J698" s="52" t="n">
        <v>124.45</v>
      </c>
      <c r="K698" s="54" t="n">
        <f aca="false">ROUND(H698*J698,2)</f>
        <v>424001.15</v>
      </c>
      <c r="L698" s="52" t="s">
        <v>4055</v>
      </c>
      <c r="M698" s="52" t="s">
        <v>4081</v>
      </c>
      <c r="N698" s="54" t="n">
        <f aca="false">IFERROR(G698-E698,"")</f>
        <v>63</v>
      </c>
      <c r="O698" s="54" t="n">
        <f aca="false">IFERROR(G698-F698,"")</f>
        <v>10</v>
      </c>
      <c r="P698" s="52" t="s">
        <v>6541</v>
      </c>
      <c r="Q698" s="52" t="s">
        <v>4104</v>
      </c>
      <c r="R698" s="52" t="s">
        <v>4124</v>
      </c>
      <c r="S698" s="55" t="str">
        <f aca="false">IF(O698&lt;=0,"On Time","Delayed")</f>
        <v>Delayed</v>
      </c>
      <c r="T698" s="55" t="n">
        <f aca="false">IF(H698=0,0,ROUND(I698/H698*100,2))</f>
        <v>100</v>
      </c>
      <c r="U698" s="55" t="str">
        <f aca="false">TEXT(E698,"yyyy-mm")</f>
        <v>2022-09</v>
      </c>
    </row>
    <row r="699" customFormat="false" ht="15" hidden="false" customHeight="true" outlineLevel="0" collapsed="false">
      <c r="A699" s="56" t="s">
        <v>6542</v>
      </c>
      <c r="B699" s="56" t="s">
        <v>6091</v>
      </c>
      <c r="C699" s="56" t="s">
        <v>3567</v>
      </c>
      <c r="D699" s="56" t="s">
        <v>6543</v>
      </c>
      <c r="E699" s="56" t="s">
        <v>1243</v>
      </c>
      <c r="F699" s="56" t="s">
        <v>1415</v>
      </c>
      <c r="G699" s="56" t="s">
        <v>514</v>
      </c>
      <c r="H699" s="56" t="n">
        <v>3188</v>
      </c>
      <c r="I699" s="56" t="n">
        <v>3188</v>
      </c>
      <c r="J699" s="56" t="n">
        <v>472.74</v>
      </c>
      <c r="K699" s="54" t="n">
        <f aca="false">ROUND(H699*J699,2)</f>
        <v>1507095.12</v>
      </c>
      <c r="L699" s="56" t="s">
        <v>4073</v>
      </c>
      <c r="M699" s="56" t="s">
        <v>4078</v>
      </c>
      <c r="N699" s="54" t="n">
        <f aca="false">IFERROR(G699-E699,"")</f>
        <v>26</v>
      </c>
      <c r="O699" s="54" t="n">
        <f aca="false">IFERROR(G699-F699,"")</f>
        <v>15</v>
      </c>
      <c r="P699" s="56" t="s">
        <v>6544</v>
      </c>
      <c r="Q699" s="56" t="s">
        <v>4098</v>
      </c>
      <c r="R699" s="56" t="s">
        <v>4124</v>
      </c>
      <c r="S699" s="55" t="str">
        <f aca="false">IF(O699&lt;=0,"On Time","Delayed")</f>
        <v>Delayed</v>
      </c>
      <c r="T699" s="55" t="n">
        <f aca="false">IF(H699=0,0,ROUND(I699/H699*100,2))</f>
        <v>100</v>
      </c>
      <c r="U699" s="55" t="str">
        <f aca="false">TEXT(E699,"yyyy-mm")</f>
        <v>2023-07</v>
      </c>
    </row>
    <row r="700" customFormat="false" ht="15" hidden="false" customHeight="true" outlineLevel="0" collapsed="false">
      <c r="A700" s="52" t="s">
        <v>6545</v>
      </c>
      <c r="B700" s="52" t="s">
        <v>4414</v>
      </c>
      <c r="C700" s="52" t="s">
        <v>1871</v>
      </c>
      <c r="D700" s="52" t="s">
        <v>2761</v>
      </c>
      <c r="E700" s="52" t="s">
        <v>3149</v>
      </c>
      <c r="F700" s="52" t="s">
        <v>3051</v>
      </c>
      <c r="G700" s="52" t="s">
        <v>4024</v>
      </c>
      <c r="H700" s="52" t="n">
        <v>1532</v>
      </c>
      <c r="I700" s="52" t="n">
        <v>1532</v>
      </c>
      <c r="J700" s="52" t="n">
        <v>164.96</v>
      </c>
      <c r="K700" s="54" t="n">
        <f aca="false">ROUND(H700*J700,2)</f>
        <v>252718.72</v>
      </c>
      <c r="L700" s="52" t="s">
        <v>4084</v>
      </c>
      <c r="M700" s="52" t="s">
        <v>4081</v>
      </c>
      <c r="N700" s="54" t="n">
        <f aca="false">IFERROR(G700-E700,"")</f>
        <v>51</v>
      </c>
      <c r="O700" s="54" t="n">
        <f aca="false">IFERROR(G700-F700,"")</f>
        <v>7</v>
      </c>
      <c r="P700" s="52" t="s">
        <v>6546</v>
      </c>
      <c r="Q700" s="52" t="s">
        <v>4169</v>
      </c>
      <c r="R700" s="52" t="s">
        <v>4124</v>
      </c>
      <c r="S700" s="55" t="str">
        <f aca="false">IF(O700&lt;=0,"On Time","Delayed")</f>
        <v>Delayed</v>
      </c>
      <c r="T700" s="55" t="n">
        <f aca="false">IF(H700=0,0,ROUND(I700/H700*100,2))</f>
        <v>100</v>
      </c>
      <c r="U700" s="55" t="str">
        <f aca="false">TEXT(E700,"yyyy-mm")</f>
        <v>2023-03</v>
      </c>
    </row>
    <row r="701" customFormat="false" ht="15" hidden="false" customHeight="true" outlineLevel="0" collapsed="false">
      <c r="A701" s="56" t="s">
        <v>6547</v>
      </c>
      <c r="B701" s="56" t="s">
        <v>6548</v>
      </c>
      <c r="C701" s="56" t="s">
        <v>2445</v>
      </c>
      <c r="D701" s="56" t="s">
        <v>6549</v>
      </c>
      <c r="E701" s="56" t="s">
        <v>6550</v>
      </c>
      <c r="F701" s="56" t="s">
        <v>6551</v>
      </c>
      <c r="G701" s="56" t="s">
        <v>6551</v>
      </c>
      <c r="H701" s="56" t="n">
        <v>4817</v>
      </c>
      <c r="I701" s="56" t="n">
        <v>4817</v>
      </c>
      <c r="J701" s="56" t="n">
        <v>132.16</v>
      </c>
      <c r="K701" s="54" t="n">
        <f aca="false">ROUND(H701*J701,2)</f>
        <v>636614.72</v>
      </c>
      <c r="L701" s="56" t="s">
        <v>4061</v>
      </c>
      <c r="M701" s="56" t="s">
        <v>4078</v>
      </c>
      <c r="N701" s="54" t="n">
        <f aca="false">IFERROR(G701-E701,"")</f>
        <v>11</v>
      </c>
      <c r="O701" s="54" t="n">
        <f aca="false">IFERROR(G701-F701,"")</f>
        <v>0</v>
      </c>
      <c r="P701" s="56" t="s">
        <v>6552</v>
      </c>
      <c r="Q701" s="56" t="s">
        <v>4109</v>
      </c>
      <c r="R701" s="56" t="s">
        <v>4081</v>
      </c>
      <c r="S701" s="55" t="str">
        <f aca="false">IF(O701&lt;=0,"On Time","Delayed")</f>
        <v>On Time</v>
      </c>
      <c r="T701" s="55" t="n">
        <f aca="false">IF(H701=0,0,ROUND(I701/H701*100,2))</f>
        <v>100</v>
      </c>
      <c r="U701" s="55" t="str">
        <f aca="false">TEXT(E701,"yyyy-mm")</f>
        <v>2024-09</v>
      </c>
    </row>
    <row r="702" customFormat="false" ht="15" hidden="false" customHeight="true" outlineLevel="0" collapsed="false">
      <c r="A702" s="52" t="s">
        <v>6553</v>
      </c>
      <c r="B702" s="52" t="s">
        <v>6058</v>
      </c>
      <c r="C702" s="52" t="s">
        <v>3615</v>
      </c>
      <c r="D702" s="52" t="s">
        <v>6554</v>
      </c>
      <c r="E702" s="52" t="s">
        <v>860</v>
      </c>
      <c r="F702" s="52" t="s">
        <v>1900</v>
      </c>
      <c r="G702" s="52" t="s">
        <v>1465</v>
      </c>
      <c r="H702" s="52" t="n">
        <v>4950</v>
      </c>
      <c r="I702" s="52" t="n">
        <v>4950</v>
      </c>
      <c r="J702" s="52" t="n">
        <v>123.26</v>
      </c>
      <c r="K702" s="54" t="n">
        <f aca="false">ROUND(H702*J702,2)</f>
        <v>610137</v>
      </c>
      <c r="L702" s="52" t="s">
        <v>4067</v>
      </c>
      <c r="M702" s="52" t="s">
        <v>4081</v>
      </c>
      <c r="N702" s="54" t="n">
        <f aca="false">IFERROR(G702-E702,"")</f>
        <v>17</v>
      </c>
      <c r="O702" s="54" t="n">
        <f aca="false">IFERROR(G702-F702,"")</f>
        <v>8</v>
      </c>
      <c r="P702" s="52" t="s">
        <v>6555</v>
      </c>
      <c r="Q702" s="52" t="s">
        <v>4069</v>
      </c>
      <c r="R702" s="52" t="s">
        <v>4087</v>
      </c>
      <c r="S702" s="55" t="str">
        <f aca="false">IF(O702&lt;=0,"On Time","Delayed")</f>
        <v>Delayed</v>
      </c>
      <c r="T702" s="55" t="n">
        <f aca="false">IF(H702=0,0,ROUND(I702/H702*100,2))</f>
        <v>100</v>
      </c>
      <c r="U702" s="55" t="str">
        <f aca="false">TEXT(E702,"yyyy-mm")</f>
        <v>2022-03</v>
      </c>
    </row>
    <row r="703" customFormat="false" ht="15" hidden="false" customHeight="true" outlineLevel="0" collapsed="false">
      <c r="A703" s="56" t="s">
        <v>6556</v>
      </c>
      <c r="B703" s="56" t="s">
        <v>4195</v>
      </c>
      <c r="C703" s="56" t="s">
        <v>1987</v>
      </c>
      <c r="D703" s="56" t="s">
        <v>3693</v>
      </c>
      <c r="E703" s="56" t="s">
        <v>2316</v>
      </c>
      <c r="F703" s="56" t="s">
        <v>6557</v>
      </c>
      <c r="G703" s="56" t="s">
        <v>2339</v>
      </c>
      <c r="H703" s="56" t="n">
        <v>4114</v>
      </c>
      <c r="I703" s="56" t="n">
        <v>4114</v>
      </c>
      <c r="J703" s="56" t="n">
        <v>56.39</v>
      </c>
      <c r="K703" s="54" t="n">
        <f aca="false">ROUND(H703*J703,2)</f>
        <v>231988.46</v>
      </c>
      <c r="L703" s="56" t="s">
        <v>4055</v>
      </c>
      <c r="M703" s="56" t="s">
        <v>4056</v>
      </c>
      <c r="N703" s="54" t="n">
        <f aca="false">IFERROR(G703-E703,"")</f>
        <v>58</v>
      </c>
      <c r="O703" s="54" t="n">
        <f aca="false">IFERROR(G703-F703,"")</f>
        <v>9</v>
      </c>
      <c r="P703" s="56" t="s">
        <v>6558</v>
      </c>
      <c r="Q703" s="56" t="s">
        <v>4226</v>
      </c>
      <c r="R703" s="56" t="s">
        <v>4124</v>
      </c>
      <c r="S703" s="55" t="str">
        <f aca="false">IF(O703&lt;=0,"On Time","Delayed")</f>
        <v>Delayed</v>
      </c>
      <c r="T703" s="55" t="n">
        <f aca="false">IF(H703=0,0,ROUND(I703/H703*100,2))</f>
        <v>100</v>
      </c>
      <c r="U703" s="55" t="str">
        <f aca="false">TEXT(E703,"yyyy-mm")</f>
        <v>2022-05</v>
      </c>
    </row>
    <row r="704" customFormat="false" ht="15" hidden="false" customHeight="true" outlineLevel="0" collapsed="false">
      <c r="A704" s="52" t="s">
        <v>6559</v>
      </c>
      <c r="B704" s="52" t="s">
        <v>6560</v>
      </c>
      <c r="C704" s="52" t="s">
        <v>6561</v>
      </c>
      <c r="D704" s="52" t="s">
        <v>6562</v>
      </c>
      <c r="E704" s="52" t="s">
        <v>4091</v>
      </c>
      <c r="F704" s="52" t="s">
        <v>3317</v>
      </c>
      <c r="G704" s="52" t="s">
        <v>3373</v>
      </c>
      <c r="H704" s="52" t="n">
        <v>150</v>
      </c>
      <c r="I704" s="52" t="n">
        <v>150</v>
      </c>
      <c r="J704" s="52" t="n">
        <v>202.77</v>
      </c>
      <c r="K704" s="54" t="n">
        <f aca="false">ROUND(H704*J704,2)</f>
        <v>30415.5</v>
      </c>
      <c r="L704" s="52" t="s">
        <v>4055</v>
      </c>
      <c r="M704" s="52" t="s">
        <v>4056</v>
      </c>
      <c r="N704" s="54" t="n">
        <f aca="false">IFERROR(G704-E704,"")</f>
        <v>68</v>
      </c>
      <c r="O704" s="54" t="n">
        <f aca="false">IFERROR(G704-F704,"")</f>
        <v>10</v>
      </c>
      <c r="P704" s="52" t="s">
        <v>6563</v>
      </c>
      <c r="Q704" s="52" t="s">
        <v>4064</v>
      </c>
      <c r="R704" s="52" t="s">
        <v>4081</v>
      </c>
      <c r="S704" s="55" t="str">
        <f aca="false">IF(O704&lt;=0,"On Time","Delayed")</f>
        <v>Delayed</v>
      </c>
      <c r="T704" s="55" t="n">
        <f aca="false">IF(H704=0,0,ROUND(I704/H704*100,2))</f>
        <v>100</v>
      </c>
      <c r="U704" s="55" t="str">
        <f aca="false">TEXT(E704,"yyyy-mm")</f>
        <v>2023-07</v>
      </c>
    </row>
    <row r="705" customFormat="false" ht="15" hidden="false" customHeight="true" outlineLevel="0" collapsed="false">
      <c r="A705" s="56" t="s">
        <v>6564</v>
      </c>
      <c r="B705" s="56" t="s">
        <v>4233</v>
      </c>
      <c r="C705" s="56" t="s">
        <v>4146</v>
      </c>
      <c r="D705" s="56" t="s">
        <v>4375</v>
      </c>
      <c r="E705" s="56" t="s">
        <v>4590</v>
      </c>
      <c r="F705" s="56" t="s">
        <v>749</v>
      </c>
      <c r="G705" s="56" t="s">
        <v>584</v>
      </c>
      <c r="H705" s="56" t="n">
        <v>2068</v>
      </c>
      <c r="I705" s="56" t="n">
        <v>2068</v>
      </c>
      <c r="J705" s="56" t="n">
        <v>550.27</v>
      </c>
      <c r="K705" s="54" t="n">
        <f aca="false">ROUND(H705*J705,2)</f>
        <v>1137958.36</v>
      </c>
      <c r="L705" s="56" t="s">
        <v>4061</v>
      </c>
      <c r="M705" s="56" t="s">
        <v>4056</v>
      </c>
      <c r="N705" s="54" t="n">
        <f aca="false">IFERROR(G705-E705,"")</f>
        <v>22</v>
      </c>
      <c r="O705" s="54" t="n">
        <f aca="false">IFERROR(G705-F705,"")</f>
        <v>3</v>
      </c>
      <c r="P705" s="56" t="s">
        <v>6565</v>
      </c>
      <c r="Q705" s="56" t="s">
        <v>4069</v>
      </c>
      <c r="R705" s="56" t="s">
        <v>4087</v>
      </c>
      <c r="S705" s="55" t="str">
        <f aca="false">IF(O705&lt;=0,"On Time","Delayed")</f>
        <v>Delayed</v>
      </c>
      <c r="T705" s="55" t="n">
        <f aca="false">IF(H705=0,0,ROUND(I705/H705*100,2))</f>
        <v>100</v>
      </c>
      <c r="U705" s="55" t="str">
        <f aca="false">TEXT(E705,"yyyy-mm")</f>
        <v>2024-10</v>
      </c>
    </row>
    <row r="706" customFormat="false" ht="15" hidden="false" customHeight="true" outlineLevel="0" collapsed="false">
      <c r="A706" s="52" t="s">
        <v>6566</v>
      </c>
      <c r="B706" s="52" t="s">
        <v>6567</v>
      </c>
      <c r="C706" s="52" t="s">
        <v>2846</v>
      </c>
      <c r="D706" s="52" t="s">
        <v>4846</v>
      </c>
      <c r="E706" s="52" t="s">
        <v>3232</v>
      </c>
      <c r="F706" s="52" t="s">
        <v>464</v>
      </c>
      <c r="G706" s="52" t="s">
        <v>2744</v>
      </c>
      <c r="H706" s="52" t="n">
        <v>4804</v>
      </c>
      <c r="I706" s="52" t="n">
        <v>4804</v>
      </c>
      <c r="J706" s="52" t="n">
        <v>382.5</v>
      </c>
      <c r="K706" s="54" t="n">
        <f aca="false">ROUND(H706*J706,2)</f>
        <v>1837530</v>
      </c>
      <c r="L706" s="52" t="s">
        <v>4073</v>
      </c>
      <c r="M706" s="52" t="s">
        <v>4056</v>
      </c>
      <c r="N706" s="54" t="n">
        <f aca="false">IFERROR(G706-E706,"")</f>
        <v>38</v>
      </c>
      <c r="O706" s="54" t="n">
        <f aca="false">IFERROR(G706-F706,"")</f>
        <v>-1</v>
      </c>
      <c r="P706" s="52" t="s">
        <v>6568</v>
      </c>
      <c r="Q706" s="52" t="s">
        <v>4154</v>
      </c>
      <c r="R706" s="52" t="s">
        <v>100</v>
      </c>
      <c r="S706" s="55" t="str">
        <f aca="false">IF(O706&lt;=0,"On Time","Delayed")</f>
        <v>On Time</v>
      </c>
      <c r="T706" s="55" t="n">
        <f aca="false">IF(H706=0,0,ROUND(I706/H706*100,2))</f>
        <v>100</v>
      </c>
      <c r="U706" s="55" t="str">
        <f aca="false">TEXT(E706,"yyyy-mm")</f>
        <v>2022-09</v>
      </c>
    </row>
    <row r="707" customFormat="false" ht="15" hidden="false" customHeight="true" outlineLevel="0" collapsed="false">
      <c r="A707" s="56" t="s">
        <v>6569</v>
      </c>
      <c r="B707" s="56" t="s">
        <v>6570</v>
      </c>
      <c r="C707" s="56" t="s">
        <v>2968</v>
      </c>
      <c r="D707" s="56" t="s">
        <v>3028</v>
      </c>
      <c r="E707" s="56" t="s">
        <v>2132</v>
      </c>
      <c r="F707" s="56" t="s">
        <v>4627</v>
      </c>
      <c r="G707" s="56" t="s">
        <v>803</v>
      </c>
      <c r="H707" s="56" t="n">
        <v>486</v>
      </c>
      <c r="I707" s="56" t="n">
        <v>486</v>
      </c>
      <c r="J707" s="56" t="n">
        <v>49.21</v>
      </c>
      <c r="K707" s="54" t="n">
        <f aca="false">ROUND(H707*J707,2)</f>
        <v>23916.06</v>
      </c>
      <c r="L707" s="56" t="s">
        <v>4067</v>
      </c>
      <c r="M707" s="56" t="s">
        <v>4081</v>
      </c>
      <c r="N707" s="54" t="n">
        <f aca="false">IFERROR(G707-E707,"")</f>
        <v>20</v>
      </c>
      <c r="O707" s="54" t="n">
        <f aca="false">IFERROR(G707-F707,"")</f>
        <v>-1</v>
      </c>
      <c r="P707" s="56" t="s">
        <v>6571</v>
      </c>
      <c r="Q707" s="56" t="s">
        <v>4104</v>
      </c>
      <c r="R707" s="56" t="s">
        <v>4124</v>
      </c>
      <c r="S707" s="55" t="str">
        <f aca="false">IF(O707&lt;=0,"On Time","Delayed")</f>
        <v>On Time</v>
      </c>
      <c r="T707" s="55" t="n">
        <f aca="false">IF(H707=0,0,ROUND(I707/H707*100,2))</f>
        <v>100</v>
      </c>
      <c r="U707" s="55" t="str">
        <f aca="false">TEXT(E707,"yyyy-mm")</f>
        <v>2024-02</v>
      </c>
    </row>
    <row r="708" customFormat="false" ht="15" hidden="false" customHeight="true" outlineLevel="0" collapsed="false">
      <c r="A708" s="52" t="s">
        <v>6572</v>
      </c>
      <c r="B708" s="52" t="s">
        <v>6573</v>
      </c>
      <c r="C708" s="52" t="s">
        <v>3672</v>
      </c>
      <c r="D708" s="52" t="s">
        <v>6574</v>
      </c>
      <c r="E708" s="52" t="s">
        <v>3100</v>
      </c>
      <c r="F708" s="52" t="s">
        <v>5553</v>
      </c>
      <c r="G708" s="52" t="s">
        <v>3051</v>
      </c>
      <c r="H708" s="52" t="n">
        <v>3119</v>
      </c>
      <c r="I708" s="52" t="n">
        <v>3119</v>
      </c>
      <c r="J708" s="52" t="n">
        <v>188.55</v>
      </c>
      <c r="K708" s="54" t="n">
        <f aca="false">ROUND(H708*J708,2)</f>
        <v>588087.45</v>
      </c>
      <c r="L708" s="52" t="s">
        <v>4061</v>
      </c>
      <c r="M708" s="52" t="s">
        <v>4056</v>
      </c>
      <c r="N708" s="54" t="n">
        <f aca="false">IFERROR(G708-E708,"")</f>
        <v>62</v>
      </c>
      <c r="O708" s="54" t="n">
        <f aca="false">IFERROR(G708-F708,"")</f>
        <v>9</v>
      </c>
      <c r="P708" s="52" t="s">
        <v>6575</v>
      </c>
      <c r="Q708" s="52" t="s">
        <v>4164</v>
      </c>
      <c r="R708" s="52" t="s">
        <v>4070</v>
      </c>
      <c r="S708" s="55" t="str">
        <f aca="false">IF(O708&lt;=0,"On Time","Delayed")</f>
        <v>Delayed</v>
      </c>
      <c r="T708" s="55" t="n">
        <f aca="false">IF(H708=0,0,ROUND(I708/H708*100,2))</f>
        <v>100</v>
      </c>
      <c r="U708" s="55" t="str">
        <f aca="false">TEXT(E708,"yyyy-mm")</f>
        <v>2023-02</v>
      </c>
    </row>
    <row r="709" customFormat="false" ht="15" hidden="false" customHeight="true" outlineLevel="0" collapsed="false">
      <c r="A709" s="56" t="s">
        <v>6576</v>
      </c>
      <c r="B709" s="56" t="s">
        <v>5775</v>
      </c>
      <c r="C709" s="56" t="s">
        <v>5626</v>
      </c>
      <c r="D709" s="56" t="s">
        <v>4010</v>
      </c>
      <c r="E709" s="56" t="s">
        <v>2786</v>
      </c>
      <c r="F709" s="56" t="s">
        <v>1532</v>
      </c>
      <c r="G709" s="56" t="s">
        <v>757</v>
      </c>
      <c r="H709" s="56" t="n">
        <v>211</v>
      </c>
      <c r="I709" s="56" t="n">
        <v>71</v>
      </c>
      <c r="J709" s="56" t="n">
        <v>210.79</v>
      </c>
      <c r="K709" s="54" t="n">
        <f aca="false">ROUND(H709*J709,2)</f>
        <v>44476.69</v>
      </c>
      <c r="L709" s="56" t="s">
        <v>4067</v>
      </c>
      <c r="M709" s="56" t="s">
        <v>4078</v>
      </c>
      <c r="N709" s="54" t="n">
        <f aca="false">IFERROR(G709-E709,"")</f>
        <v>60</v>
      </c>
      <c r="O709" s="54" t="n">
        <f aca="false">IFERROR(G709-F709,"")</f>
        <v>10</v>
      </c>
      <c r="P709" s="56" t="s">
        <v>6577</v>
      </c>
      <c r="Q709" s="56" t="s">
        <v>4154</v>
      </c>
      <c r="R709" s="56" t="s">
        <v>4087</v>
      </c>
      <c r="S709" s="55" t="str">
        <f aca="false">IF(O709&lt;=0,"On Time","Delayed")</f>
        <v>Delayed</v>
      </c>
      <c r="T709" s="55" t="n">
        <f aca="false">IF(H709=0,0,ROUND(I709/H709*100,2))</f>
        <v>33.65</v>
      </c>
      <c r="U709" s="55" t="str">
        <f aca="false">TEXT(E709,"yyyy-mm")</f>
        <v>2023-03</v>
      </c>
    </row>
    <row r="710" customFormat="false" ht="15" hidden="false" customHeight="true" outlineLevel="0" collapsed="false">
      <c r="A710" s="52" t="s">
        <v>6578</v>
      </c>
      <c r="B710" s="52" t="s">
        <v>6579</v>
      </c>
      <c r="C710" s="52" t="s">
        <v>478</v>
      </c>
      <c r="D710" s="52" t="s">
        <v>1103</v>
      </c>
      <c r="E710" s="52" t="s">
        <v>1877</v>
      </c>
      <c r="F710" s="52" t="s">
        <v>4511</v>
      </c>
      <c r="G710" s="52" t="s">
        <v>4539</v>
      </c>
      <c r="H710" s="52" t="n">
        <v>3081</v>
      </c>
      <c r="I710" s="52" t="n">
        <v>3081</v>
      </c>
      <c r="J710" s="52" t="n">
        <v>590</v>
      </c>
      <c r="K710" s="54" t="n">
        <f aca="false">ROUND(H710*J710,2)</f>
        <v>1817790</v>
      </c>
      <c r="L710" s="52" t="s">
        <v>4061</v>
      </c>
      <c r="M710" s="52" t="s">
        <v>4081</v>
      </c>
      <c r="N710" s="54" t="n">
        <f aca="false">IFERROR(G710-E710,"")</f>
        <v>72</v>
      </c>
      <c r="O710" s="54" t="n">
        <f aca="false">IFERROR(G710-F710,"")</f>
        <v>12</v>
      </c>
      <c r="P710" s="52" t="s">
        <v>6580</v>
      </c>
      <c r="Q710" s="52" t="s">
        <v>4164</v>
      </c>
      <c r="R710" s="52" t="s">
        <v>4124</v>
      </c>
      <c r="S710" s="55" t="str">
        <f aca="false">IF(O710&lt;=0,"On Time","Delayed")</f>
        <v>Delayed</v>
      </c>
      <c r="T710" s="55" t="n">
        <f aca="false">IF(H710=0,0,ROUND(I710/H710*100,2))</f>
        <v>100</v>
      </c>
      <c r="U710" s="55" t="str">
        <f aca="false">TEXT(E710,"yyyy-mm")</f>
        <v>2023-07</v>
      </c>
    </row>
    <row r="711" customFormat="false" ht="15" hidden="false" customHeight="true" outlineLevel="0" collapsed="false">
      <c r="A711" s="56" t="s">
        <v>6581</v>
      </c>
      <c r="B711" s="56" t="s">
        <v>5124</v>
      </c>
      <c r="C711" s="56" t="s">
        <v>2760</v>
      </c>
      <c r="D711" s="56" t="s">
        <v>2299</v>
      </c>
      <c r="E711" s="56" t="s">
        <v>2138</v>
      </c>
      <c r="F711" s="56" t="s">
        <v>859</v>
      </c>
      <c r="G711" s="56" t="s">
        <v>5909</v>
      </c>
      <c r="H711" s="56" t="n">
        <v>1054</v>
      </c>
      <c r="I711" s="56" t="n">
        <v>1054</v>
      </c>
      <c r="J711" s="56" t="n">
        <v>207.51</v>
      </c>
      <c r="K711" s="54" t="n">
        <f aca="false">ROUND(H711*J711,2)</f>
        <v>218715.54</v>
      </c>
      <c r="L711" s="56" t="s">
        <v>4067</v>
      </c>
      <c r="M711" s="56" t="s">
        <v>332</v>
      </c>
      <c r="N711" s="54" t="n">
        <f aca="false">IFERROR(G711-E711,"")</f>
        <v>29</v>
      </c>
      <c r="O711" s="54" t="n">
        <f aca="false">IFERROR(G711-F711,"")</f>
        <v>4</v>
      </c>
      <c r="P711" s="56" t="s">
        <v>6582</v>
      </c>
      <c r="Q711" s="56" t="s">
        <v>4169</v>
      </c>
      <c r="R711" s="56" t="s">
        <v>4087</v>
      </c>
      <c r="S711" s="55" t="str">
        <f aca="false">IF(O711&lt;=0,"On Time","Delayed")</f>
        <v>Delayed</v>
      </c>
      <c r="T711" s="55" t="n">
        <f aca="false">IF(H711=0,0,ROUND(I711/H711*100,2))</f>
        <v>100</v>
      </c>
      <c r="U711" s="55" t="str">
        <f aca="false">TEXT(E711,"yyyy-mm")</f>
        <v>2022-03</v>
      </c>
    </row>
    <row r="712" customFormat="false" ht="15" hidden="false" customHeight="true" outlineLevel="0" collapsed="false">
      <c r="A712" s="52" t="s">
        <v>6583</v>
      </c>
      <c r="B712" s="52" t="s">
        <v>6584</v>
      </c>
      <c r="C712" s="52" t="s">
        <v>4272</v>
      </c>
      <c r="D712" s="52" t="s">
        <v>1354</v>
      </c>
      <c r="E712" s="52" t="s">
        <v>1851</v>
      </c>
      <c r="F712" s="52" t="s">
        <v>558</v>
      </c>
      <c r="G712" s="52" t="s">
        <v>1464</v>
      </c>
      <c r="H712" s="52" t="n">
        <v>4692</v>
      </c>
      <c r="I712" s="52" t="n">
        <v>4692</v>
      </c>
      <c r="J712" s="52" t="n">
        <v>516.49</v>
      </c>
      <c r="K712" s="54" t="n">
        <f aca="false">ROUND(H712*J712,2)</f>
        <v>2423371.08</v>
      </c>
      <c r="L712" s="52" t="s">
        <v>4067</v>
      </c>
      <c r="M712" s="52" t="s">
        <v>332</v>
      </c>
      <c r="N712" s="54" t="n">
        <f aca="false">IFERROR(G712-E712,"")</f>
        <v>64</v>
      </c>
      <c r="O712" s="54" t="n">
        <f aca="false">IFERROR(G712-F712,"")</f>
        <v>6</v>
      </c>
      <c r="P712" s="52" t="s">
        <v>6585</v>
      </c>
      <c r="Q712" s="52" t="s">
        <v>4064</v>
      </c>
      <c r="R712" s="52" t="s">
        <v>4070</v>
      </c>
      <c r="S712" s="55" t="str">
        <f aca="false">IF(O712&lt;=0,"On Time","Delayed")</f>
        <v>Delayed</v>
      </c>
      <c r="T712" s="55" t="n">
        <f aca="false">IF(H712=0,0,ROUND(I712/H712*100,2))</f>
        <v>100</v>
      </c>
      <c r="U712" s="55" t="str">
        <f aca="false">TEXT(E712,"yyyy-mm")</f>
        <v>2022-02</v>
      </c>
    </row>
    <row r="713" customFormat="false" ht="15" hidden="false" customHeight="true" outlineLevel="0" collapsed="false">
      <c r="A713" s="56" t="s">
        <v>6586</v>
      </c>
      <c r="B713" s="56" t="s">
        <v>5305</v>
      </c>
      <c r="C713" s="56" t="s">
        <v>3932</v>
      </c>
      <c r="D713" s="56" t="s">
        <v>416</v>
      </c>
      <c r="E713" s="56" t="s">
        <v>3667</v>
      </c>
      <c r="F713" s="56" t="s">
        <v>2094</v>
      </c>
      <c r="G713" s="56" t="s">
        <v>2330</v>
      </c>
      <c r="H713" s="56" t="n">
        <v>2807</v>
      </c>
      <c r="I713" s="56" t="n">
        <v>2807</v>
      </c>
      <c r="J713" s="56" t="n">
        <v>589.13</v>
      </c>
      <c r="K713" s="54" t="n">
        <f aca="false">ROUND(H713*J713,2)</f>
        <v>1653687.91</v>
      </c>
      <c r="L713" s="56" t="s">
        <v>4055</v>
      </c>
      <c r="M713" s="56" t="s">
        <v>4062</v>
      </c>
      <c r="N713" s="54" t="n">
        <f aca="false">IFERROR(G713-E713,"")</f>
        <v>55</v>
      </c>
      <c r="O713" s="54" t="n">
        <f aca="false">IFERROR(G713-F713,"")</f>
        <v>9</v>
      </c>
      <c r="P713" s="56" t="s">
        <v>6587</v>
      </c>
      <c r="Q713" s="56" t="s">
        <v>4231</v>
      </c>
      <c r="R713" s="56" t="s">
        <v>4087</v>
      </c>
      <c r="S713" s="55" t="str">
        <f aca="false">IF(O713&lt;=0,"On Time","Delayed")</f>
        <v>Delayed</v>
      </c>
      <c r="T713" s="55" t="n">
        <f aca="false">IF(H713=0,0,ROUND(I713/H713*100,2))</f>
        <v>100</v>
      </c>
      <c r="U713" s="55" t="str">
        <f aca="false">TEXT(E713,"yyyy-mm")</f>
        <v>2022-07</v>
      </c>
    </row>
    <row r="714" customFormat="false" ht="15" hidden="false" customHeight="true" outlineLevel="0" collapsed="false">
      <c r="A714" s="52" t="s">
        <v>6588</v>
      </c>
      <c r="B714" s="52" t="s">
        <v>5004</v>
      </c>
      <c r="C714" s="52" t="s">
        <v>2664</v>
      </c>
      <c r="D714" s="52" t="s">
        <v>3855</v>
      </c>
      <c r="E714" s="52" t="s">
        <v>729</v>
      </c>
      <c r="F714" s="52" t="s">
        <v>743</v>
      </c>
      <c r="G714" s="52" t="s">
        <v>3286</v>
      </c>
      <c r="H714" s="52" t="n">
        <v>3790</v>
      </c>
      <c r="I714" s="52" t="n">
        <v>3790</v>
      </c>
      <c r="J714" s="52" t="n">
        <v>406.61</v>
      </c>
      <c r="K714" s="54" t="n">
        <f aca="false">ROUND(H714*J714,2)</f>
        <v>1541051.9</v>
      </c>
      <c r="L714" s="52" t="s">
        <v>4055</v>
      </c>
      <c r="M714" s="52" t="s">
        <v>4062</v>
      </c>
      <c r="N714" s="54" t="n">
        <f aca="false">IFERROR(G714-E714,"")</f>
        <v>8</v>
      </c>
      <c r="O714" s="54" t="n">
        <f aca="false">IFERROR(G714-F714,"")</f>
        <v>-1</v>
      </c>
      <c r="P714" s="52" t="s">
        <v>6589</v>
      </c>
      <c r="Q714" s="52" t="s">
        <v>4093</v>
      </c>
      <c r="R714" s="52" t="s">
        <v>4070</v>
      </c>
      <c r="S714" s="55" t="str">
        <f aca="false">IF(O714&lt;=0,"On Time","Delayed")</f>
        <v>On Time</v>
      </c>
      <c r="T714" s="55" t="n">
        <f aca="false">IF(H714=0,0,ROUND(I714/H714*100,2))</f>
        <v>100</v>
      </c>
      <c r="U714" s="55" t="str">
        <f aca="false">TEXT(E714,"yyyy-mm")</f>
        <v>2023-08</v>
      </c>
    </row>
    <row r="715" customFormat="false" ht="15" hidden="false" customHeight="true" outlineLevel="0" collapsed="false">
      <c r="A715" s="56" t="s">
        <v>6590</v>
      </c>
      <c r="B715" s="56" t="s">
        <v>5190</v>
      </c>
      <c r="C715" s="56" t="s">
        <v>2196</v>
      </c>
      <c r="D715" s="56" t="s">
        <v>6591</v>
      </c>
      <c r="E715" s="56" t="s">
        <v>601</v>
      </c>
      <c r="F715" s="56" t="s">
        <v>1477</v>
      </c>
      <c r="G715" s="56" t="s">
        <v>3392</v>
      </c>
      <c r="H715" s="56" t="n">
        <v>904</v>
      </c>
      <c r="I715" s="56" t="n">
        <v>904</v>
      </c>
      <c r="J715" s="56" t="n">
        <v>148.32</v>
      </c>
      <c r="K715" s="54" t="n">
        <f aca="false">ROUND(H715*J715,2)</f>
        <v>134081.28</v>
      </c>
      <c r="L715" s="56" t="s">
        <v>4084</v>
      </c>
      <c r="M715" s="56" t="s">
        <v>332</v>
      </c>
      <c r="N715" s="54" t="n">
        <f aca="false">IFERROR(G715-E715,"")</f>
        <v>56</v>
      </c>
      <c r="O715" s="54" t="n">
        <f aca="false">IFERROR(G715-F715,"")</f>
        <v>9</v>
      </c>
      <c r="P715" s="56" t="s">
        <v>6592</v>
      </c>
      <c r="Q715" s="56" t="s">
        <v>4248</v>
      </c>
      <c r="R715" s="56" t="s">
        <v>4070</v>
      </c>
      <c r="S715" s="55" t="str">
        <f aca="false">IF(O715&lt;=0,"On Time","Delayed")</f>
        <v>Delayed</v>
      </c>
      <c r="T715" s="55" t="n">
        <f aca="false">IF(H715=0,0,ROUND(I715/H715*100,2))</f>
        <v>100</v>
      </c>
      <c r="U715" s="55" t="str">
        <f aca="false">TEXT(E715,"yyyy-mm")</f>
        <v>2022-05</v>
      </c>
    </row>
    <row r="716" customFormat="false" ht="15" hidden="false" customHeight="true" outlineLevel="0" collapsed="false">
      <c r="A716" s="52" t="s">
        <v>6593</v>
      </c>
      <c r="B716" s="52" t="s">
        <v>4796</v>
      </c>
      <c r="C716" s="52" t="s">
        <v>827</v>
      </c>
      <c r="D716" s="52" t="s">
        <v>3369</v>
      </c>
      <c r="E716" s="52" t="s">
        <v>473</v>
      </c>
      <c r="F716" s="52" t="s">
        <v>1610</v>
      </c>
      <c r="G716" s="52" t="s">
        <v>1742</v>
      </c>
      <c r="H716" s="52" t="n">
        <v>3051</v>
      </c>
      <c r="I716" s="52" t="n">
        <v>3051</v>
      </c>
      <c r="J716" s="52" t="n">
        <v>589.55</v>
      </c>
      <c r="K716" s="54" t="n">
        <f aca="false">ROUND(H716*J716,2)</f>
        <v>1798717.05</v>
      </c>
      <c r="L716" s="52" t="s">
        <v>4073</v>
      </c>
      <c r="M716" s="52" t="s">
        <v>4056</v>
      </c>
      <c r="N716" s="54" t="n">
        <f aca="false">IFERROR(G716-E716,"")</f>
        <v>59</v>
      </c>
      <c r="O716" s="54" t="n">
        <f aca="false">IFERROR(G716-F716,"")</f>
        <v>13</v>
      </c>
      <c r="P716" s="52" t="s">
        <v>6594</v>
      </c>
      <c r="Q716" s="52" t="s">
        <v>4064</v>
      </c>
      <c r="R716" s="52" t="s">
        <v>4081</v>
      </c>
      <c r="S716" s="55" t="str">
        <f aca="false">IF(O716&lt;=0,"On Time","Delayed")</f>
        <v>Delayed</v>
      </c>
      <c r="T716" s="55" t="n">
        <f aca="false">IF(H716=0,0,ROUND(I716/H716*100,2))</f>
        <v>100</v>
      </c>
      <c r="U716" s="55" t="str">
        <f aca="false">TEXT(E716,"yyyy-mm")</f>
        <v>2023-11</v>
      </c>
    </row>
    <row r="717" customFormat="false" ht="15" hidden="false" customHeight="true" outlineLevel="0" collapsed="false">
      <c r="A717" s="56" t="s">
        <v>6595</v>
      </c>
      <c r="B717" s="56" t="s">
        <v>6596</v>
      </c>
      <c r="C717" s="56" t="s">
        <v>1781</v>
      </c>
      <c r="D717" s="56" t="s">
        <v>876</v>
      </c>
      <c r="E717" s="56" t="s">
        <v>1330</v>
      </c>
      <c r="F717" s="56" t="s">
        <v>2928</v>
      </c>
      <c r="G717" s="56" t="s">
        <v>4149</v>
      </c>
      <c r="H717" s="56" t="n">
        <v>2233</v>
      </c>
      <c r="I717" s="56" t="n">
        <v>107</v>
      </c>
      <c r="J717" s="56" t="n">
        <v>29.3</v>
      </c>
      <c r="K717" s="54" t="n">
        <f aca="false">ROUND(H717*J717,2)</f>
        <v>65426.9</v>
      </c>
      <c r="L717" s="56" t="s">
        <v>4073</v>
      </c>
      <c r="M717" s="56" t="s">
        <v>4062</v>
      </c>
      <c r="N717" s="54" t="n">
        <f aca="false">IFERROR(G717-E717,"")</f>
        <v>59</v>
      </c>
      <c r="O717" s="54" t="n">
        <f aca="false">IFERROR(G717-F717,"")</f>
        <v>13</v>
      </c>
      <c r="P717" s="56" t="s">
        <v>6597</v>
      </c>
      <c r="Q717" s="56" t="s">
        <v>4086</v>
      </c>
      <c r="R717" s="56" t="s">
        <v>4070</v>
      </c>
      <c r="S717" s="55" t="str">
        <f aca="false">IF(O717&lt;=0,"On Time","Delayed")</f>
        <v>Delayed</v>
      </c>
      <c r="T717" s="55" t="n">
        <f aca="false">IF(H717=0,0,ROUND(I717/H717*100,2))</f>
        <v>4.79</v>
      </c>
      <c r="U717" s="55" t="str">
        <f aca="false">TEXT(E717,"yyyy-mm")</f>
        <v>2024-11</v>
      </c>
    </row>
    <row r="718" customFormat="false" ht="15" hidden="false" customHeight="true" outlineLevel="0" collapsed="false">
      <c r="A718" s="52" t="s">
        <v>6598</v>
      </c>
      <c r="B718" s="52" t="s">
        <v>6440</v>
      </c>
      <c r="C718" s="52" t="s">
        <v>2292</v>
      </c>
      <c r="D718" s="52" t="s">
        <v>1683</v>
      </c>
      <c r="E718" s="52" t="s">
        <v>1900</v>
      </c>
      <c r="F718" s="52" t="s">
        <v>1833</v>
      </c>
      <c r="G718" s="52" t="s">
        <v>6599</v>
      </c>
      <c r="H718" s="52" t="n">
        <v>1737</v>
      </c>
      <c r="I718" s="52" t="n">
        <v>1737</v>
      </c>
      <c r="J718" s="52" t="n">
        <v>493.15</v>
      </c>
      <c r="K718" s="54" t="n">
        <f aca="false">ROUND(H718*J718,2)</f>
        <v>856601.55</v>
      </c>
      <c r="L718" s="52" t="s">
        <v>4084</v>
      </c>
      <c r="M718" s="52" t="s">
        <v>4078</v>
      </c>
      <c r="N718" s="54" t="n">
        <f aca="false">IFERROR(G718-E718,"")</f>
        <v>27</v>
      </c>
      <c r="O718" s="54" t="n">
        <f aca="false">IFERROR(G718-F718,"")</f>
        <v>12</v>
      </c>
      <c r="P718" s="52" t="s">
        <v>6600</v>
      </c>
      <c r="Q718" s="52" t="s">
        <v>4098</v>
      </c>
      <c r="R718" s="52" t="s">
        <v>4081</v>
      </c>
      <c r="S718" s="55" t="str">
        <f aca="false">IF(O718&lt;=0,"On Time","Delayed")</f>
        <v>Delayed</v>
      </c>
      <c r="T718" s="55" t="n">
        <f aca="false">IF(H718=0,0,ROUND(I718/H718*100,2))</f>
        <v>100</v>
      </c>
      <c r="U718" s="55" t="str">
        <f aca="false">TEXT(E718,"yyyy-mm")</f>
        <v>2022-04</v>
      </c>
    </row>
    <row r="719" customFormat="false" ht="15" hidden="false" customHeight="true" outlineLevel="0" collapsed="false">
      <c r="A719" s="56" t="s">
        <v>6601</v>
      </c>
      <c r="B719" s="56" t="s">
        <v>6602</v>
      </c>
      <c r="C719" s="56" t="s">
        <v>3114</v>
      </c>
      <c r="D719" s="56" t="s">
        <v>6603</v>
      </c>
      <c r="E719" s="56" t="s">
        <v>2378</v>
      </c>
      <c r="F719" s="56" t="s">
        <v>2883</v>
      </c>
      <c r="G719" s="56" t="s">
        <v>4616</v>
      </c>
      <c r="H719" s="56" t="n">
        <v>523</v>
      </c>
      <c r="I719" s="56" t="n">
        <v>523</v>
      </c>
      <c r="J719" s="56" t="n">
        <v>335.55</v>
      </c>
      <c r="K719" s="54" t="n">
        <f aca="false">ROUND(H719*J719,2)</f>
        <v>175492.65</v>
      </c>
      <c r="L719" s="56" t="s">
        <v>4061</v>
      </c>
      <c r="M719" s="56" t="s">
        <v>332</v>
      </c>
      <c r="N719" s="54" t="n">
        <f aca="false">IFERROR(G719-E719,"")</f>
        <v>45</v>
      </c>
      <c r="O719" s="54" t="n">
        <f aca="false">IFERROR(G719-F719,"")</f>
        <v>6</v>
      </c>
      <c r="P719" s="56" t="s">
        <v>6604</v>
      </c>
      <c r="Q719" s="56" t="s">
        <v>4064</v>
      </c>
      <c r="R719" s="56" t="s">
        <v>4070</v>
      </c>
      <c r="S719" s="55" t="str">
        <f aca="false">IF(O719&lt;=0,"On Time","Delayed")</f>
        <v>Delayed</v>
      </c>
      <c r="T719" s="55" t="n">
        <f aca="false">IF(H719=0,0,ROUND(I719/H719*100,2))</f>
        <v>100</v>
      </c>
      <c r="U719" s="55" t="str">
        <f aca="false">TEXT(E719,"yyyy-mm")</f>
        <v>2024-04</v>
      </c>
    </row>
    <row r="720" customFormat="false" ht="15" hidden="false" customHeight="true" outlineLevel="0" collapsed="false">
      <c r="A720" s="52" t="s">
        <v>6605</v>
      </c>
      <c r="B720" s="52" t="s">
        <v>5617</v>
      </c>
      <c r="C720" s="52" t="s">
        <v>1448</v>
      </c>
      <c r="D720" s="52" t="s">
        <v>6606</v>
      </c>
      <c r="E720" s="52" t="s">
        <v>1603</v>
      </c>
      <c r="F720" s="52" t="s">
        <v>426</v>
      </c>
      <c r="G720" s="52" t="s">
        <v>646</v>
      </c>
      <c r="H720" s="52" t="n">
        <v>3858</v>
      </c>
      <c r="I720" s="52" t="n">
        <v>3858</v>
      </c>
      <c r="J720" s="52" t="n">
        <v>55.81</v>
      </c>
      <c r="K720" s="54" t="n">
        <f aca="false">ROUND(H720*J720,2)</f>
        <v>215314.98</v>
      </c>
      <c r="L720" s="52" t="s">
        <v>4061</v>
      </c>
      <c r="M720" s="52" t="s">
        <v>4062</v>
      </c>
      <c r="N720" s="54" t="n">
        <f aca="false">IFERROR(G720-E720,"")</f>
        <v>16</v>
      </c>
      <c r="O720" s="54" t="n">
        <f aca="false">IFERROR(G720-F720,"")</f>
        <v>-3</v>
      </c>
      <c r="P720" s="52" t="s">
        <v>6607</v>
      </c>
      <c r="Q720" s="52" t="s">
        <v>4248</v>
      </c>
      <c r="R720" s="52" t="s">
        <v>4087</v>
      </c>
      <c r="S720" s="55" t="str">
        <f aca="false">IF(O720&lt;=0,"On Time","Delayed")</f>
        <v>On Time</v>
      </c>
      <c r="T720" s="55" t="n">
        <f aca="false">IF(H720=0,0,ROUND(I720/H720*100,2))</f>
        <v>100</v>
      </c>
      <c r="U720" s="55" t="str">
        <f aca="false">TEXT(E720,"yyyy-mm")</f>
        <v>2023-01</v>
      </c>
    </row>
    <row r="721" customFormat="false" ht="15" hidden="false" customHeight="true" outlineLevel="0" collapsed="false">
      <c r="A721" s="56" t="s">
        <v>6608</v>
      </c>
      <c r="B721" s="56" t="s">
        <v>5517</v>
      </c>
      <c r="C721" s="56" t="s">
        <v>667</v>
      </c>
      <c r="D721" s="56" t="s">
        <v>499</v>
      </c>
      <c r="E721" s="56" t="s">
        <v>6052</v>
      </c>
      <c r="F721" s="56" t="s">
        <v>4922</v>
      </c>
      <c r="G721" s="56" t="s">
        <v>2901</v>
      </c>
      <c r="H721" s="56" t="n">
        <v>569</v>
      </c>
      <c r="I721" s="56" t="n">
        <v>569</v>
      </c>
      <c r="J721" s="56" t="n">
        <v>336.6</v>
      </c>
      <c r="K721" s="54" t="n">
        <f aca="false">ROUND(H721*J721,2)</f>
        <v>191525.4</v>
      </c>
      <c r="L721" s="56" t="s">
        <v>4061</v>
      </c>
      <c r="M721" s="56" t="s">
        <v>4056</v>
      </c>
      <c r="N721" s="54" t="n">
        <f aca="false">IFERROR(G721-E721,"")</f>
        <v>57</v>
      </c>
      <c r="O721" s="54" t="n">
        <f aca="false">IFERROR(G721-F721,"")</f>
        <v>9</v>
      </c>
      <c r="P721" s="56" t="s">
        <v>6609</v>
      </c>
      <c r="Q721" s="56" t="s">
        <v>4231</v>
      </c>
      <c r="R721" s="56" t="s">
        <v>4087</v>
      </c>
      <c r="S721" s="55" t="str">
        <f aca="false">IF(O721&lt;=0,"On Time","Delayed")</f>
        <v>Delayed</v>
      </c>
      <c r="T721" s="55" t="n">
        <f aca="false">IF(H721=0,0,ROUND(I721/H721*100,2))</f>
        <v>100</v>
      </c>
      <c r="U721" s="55" t="str">
        <f aca="false">TEXT(E721,"yyyy-mm")</f>
        <v>2023-05</v>
      </c>
    </row>
    <row r="722" customFormat="false" ht="15" hidden="false" customHeight="true" outlineLevel="0" collapsed="false">
      <c r="A722" s="52" t="s">
        <v>6610</v>
      </c>
      <c r="B722" s="52" t="s">
        <v>5211</v>
      </c>
      <c r="C722" s="52" t="s">
        <v>945</v>
      </c>
      <c r="D722" s="52" t="s">
        <v>2641</v>
      </c>
      <c r="E722" s="52" t="s">
        <v>3261</v>
      </c>
      <c r="F722" s="52" t="s">
        <v>6083</v>
      </c>
      <c r="G722" s="52" t="s">
        <v>3293</v>
      </c>
      <c r="H722" s="52" t="n">
        <v>4316</v>
      </c>
      <c r="I722" s="52" t="n">
        <v>4316</v>
      </c>
      <c r="J722" s="52" t="n">
        <v>189.61</v>
      </c>
      <c r="K722" s="54" t="n">
        <f aca="false">ROUND(H722*J722,2)</f>
        <v>818356.76</v>
      </c>
      <c r="L722" s="52" t="s">
        <v>4067</v>
      </c>
      <c r="M722" s="52" t="s">
        <v>4081</v>
      </c>
      <c r="N722" s="54" t="n">
        <f aca="false">IFERROR(G722-E722,"")</f>
        <v>50</v>
      </c>
      <c r="O722" s="54" t="n">
        <f aca="false">IFERROR(G722-F722,"")</f>
        <v>1</v>
      </c>
      <c r="P722" s="52" t="s">
        <v>6611</v>
      </c>
      <c r="Q722" s="52" t="s">
        <v>4242</v>
      </c>
      <c r="R722" s="52" t="s">
        <v>4124</v>
      </c>
      <c r="S722" s="55" t="str">
        <f aca="false">IF(O722&lt;=0,"On Time","Delayed")</f>
        <v>Delayed</v>
      </c>
      <c r="T722" s="55" t="n">
        <f aca="false">IF(H722=0,0,ROUND(I722/H722*100,2))</f>
        <v>100</v>
      </c>
      <c r="U722" s="55" t="str">
        <f aca="false">TEXT(E722,"yyyy-mm")</f>
        <v>2022-08</v>
      </c>
    </row>
    <row r="723" customFormat="false" ht="15" hidden="false" customHeight="true" outlineLevel="0" collapsed="false">
      <c r="A723" s="56" t="s">
        <v>6612</v>
      </c>
      <c r="B723" s="56" t="s">
        <v>6613</v>
      </c>
      <c r="C723" s="56" t="s">
        <v>4563</v>
      </c>
      <c r="D723" s="56" t="s">
        <v>4010</v>
      </c>
      <c r="E723" s="56" t="s">
        <v>3706</v>
      </c>
      <c r="F723" s="56" t="s">
        <v>1427</v>
      </c>
      <c r="G723" s="56" t="s">
        <v>528</v>
      </c>
      <c r="H723" s="56" t="n">
        <v>4873</v>
      </c>
      <c r="I723" s="56" t="n">
        <v>4873</v>
      </c>
      <c r="J723" s="56" t="n">
        <v>201.96</v>
      </c>
      <c r="K723" s="54" t="n">
        <f aca="false">ROUND(H723*J723,2)</f>
        <v>984151.08</v>
      </c>
      <c r="L723" s="56" t="s">
        <v>4055</v>
      </c>
      <c r="M723" s="56" t="s">
        <v>4062</v>
      </c>
      <c r="N723" s="54" t="n">
        <f aca="false">IFERROR(G723-E723,"")</f>
        <v>27</v>
      </c>
      <c r="O723" s="54" t="n">
        <f aca="false">IFERROR(G723-F723,"")</f>
        <v>4</v>
      </c>
      <c r="P723" s="56" t="s">
        <v>6614</v>
      </c>
      <c r="Q723" s="56" t="s">
        <v>4069</v>
      </c>
      <c r="R723" s="56" t="s">
        <v>100</v>
      </c>
      <c r="S723" s="55" t="str">
        <f aca="false">IF(O723&lt;=0,"On Time","Delayed")</f>
        <v>Delayed</v>
      </c>
      <c r="T723" s="55" t="n">
        <f aca="false">IF(H723=0,0,ROUND(I723/H723*100,2))</f>
        <v>100</v>
      </c>
      <c r="U723" s="55" t="str">
        <f aca="false">TEXT(E723,"yyyy-mm")</f>
        <v>2023-10</v>
      </c>
    </row>
    <row r="724" customFormat="false" ht="15" hidden="false" customHeight="true" outlineLevel="0" collapsed="false">
      <c r="A724" s="52" t="s">
        <v>6615</v>
      </c>
      <c r="B724" s="52" t="s">
        <v>6616</v>
      </c>
      <c r="C724" s="52" t="s">
        <v>5194</v>
      </c>
      <c r="D724" s="52" t="s">
        <v>3122</v>
      </c>
      <c r="E724" s="52" t="s">
        <v>4852</v>
      </c>
      <c r="F724" s="52" t="s">
        <v>1009</v>
      </c>
      <c r="G724" s="52" t="s">
        <v>1599</v>
      </c>
      <c r="H724" s="52" t="n">
        <v>741</v>
      </c>
      <c r="I724" s="52" t="n">
        <v>741</v>
      </c>
      <c r="J724" s="52" t="n">
        <v>69.67</v>
      </c>
      <c r="K724" s="54" t="n">
        <f aca="false">ROUND(H724*J724,2)</f>
        <v>51625.47</v>
      </c>
      <c r="L724" s="52" t="s">
        <v>4061</v>
      </c>
      <c r="M724" s="52" t="s">
        <v>4056</v>
      </c>
      <c r="N724" s="54" t="n">
        <f aca="false">IFERROR(G724-E724,"")</f>
        <v>60</v>
      </c>
      <c r="O724" s="54" t="n">
        <f aca="false">IFERROR(G724-F724,"")</f>
        <v>15</v>
      </c>
      <c r="P724" s="52" t="s">
        <v>6617</v>
      </c>
      <c r="Q724" s="52" t="s">
        <v>4154</v>
      </c>
      <c r="R724" s="52" t="s">
        <v>4081</v>
      </c>
      <c r="S724" s="55" t="str">
        <f aca="false">IF(O724&lt;=0,"On Time","Delayed")</f>
        <v>Delayed</v>
      </c>
      <c r="T724" s="55" t="n">
        <f aca="false">IF(H724=0,0,ROUND(I724/H724*100,2))</f>
        <v>100</v>
      </c>
      <c r="U724" s="55" t="str">
        <f aca="false">TEXT(E724,"yyyy-mm")</f>
        <v>2022-11</v>
      </c>
    </row>
    <row r="725" customFormat="false" ht="15" hidden="false" customHeight="true" outlineLevel="0" collapsed="false">
      <c r="A725" s="56" t="s">
        <v>6618</v>
      </c>
      <c r="B725" s="56" t="s">
        <v>4156</v>
      </c>
      <c r="C725" s="56" t="s">
        <v>3469</v>
      </c>
      <c r="D725" s="56" t="s">
        <v>5556</v>
      </c>
      <c r="E725" s="56" t="s">
        <v>3360</v>
      </c>
      <c r="F725" s="56" t="s">
        <v>2330</v>
      </c>
      <c r="G725" s="56" t="s">
        <v>5951</v>
      </c>
      <c r="H725" s="56" t="n">
        <v>1158</v>
      </c>
      <c r="I725" s="56" t="n">
        <v>348</v>
      </c>
      <c r="J725" s="56" t="n">
        <v>357.4</v>
      </c>
      <c r="K725" s="54" t="n">
        <f aca="false">ROUND(H725*J725,2)</f>
        <v>413869.2</v>
      </c>
      <c r="L725" s="56" t="s">
        <v>4067</v>
      </c>
      <c r="M725" s="56" t="s">
        <v>4081</v>
      </c>
      <c r="N725" s="54" t="n">
        <f aca="false">IFERROR(G725-E725,"")</f>
        <v>44</v>
      </c>
      <c r="O725" s="54" t="n">
        <f aca="false">IFERROR(G725-F725,"")</f>
        <v>10</v>
      </c>
      <c r="P725" s="56" t="s">
        <v>6619</v>
      </c>
      <c r="Q725" s="56" t="s">
        <v>4075</v>
      </c>
      <c r="R725" s="56" t="s">
        <v>4081</v>
      </c>
      <c r="S725" s="55" t="str">
        <f aca="false">IF(O725&lt;=0,"On Time","Delayed")</f>
        <v>Delayed</v>
      </c>
      <c r="T725" s="55" t="n">
        <f aca="false">IF(H725=0,0,ROUND(I725/H725*100,2))</f>
        <v>30.05</v>
      </c>
      <c r="U725" s="55" t="str">
        <f aca="false">TEXT(E725,"yyyy-mm")</f>
        <v>2022-08</v>
      </c>
    </row>
    <row r="726" customFormat="false" ht="15" hidden="false" customHeight="true" outlineLevel="0" collapsed="false">
      <c r="A726" s="52" t="s">
        <v>6620</v>
      </c>
      <c r="B726" s="52" t="s">
        <v>6621</v>
      </c>
      <c r="C726" s="52" t="s">
        <v>6622</v>
      </c>
      <c r="D726" s="52" t="s">
        <v>577</v>
      </c>
      <c r="E726" s="52" t="s">
        <v>2277</v>
      </c>
      <c r="F726" s="52" t="s">
        <v>3562</v>
      </c>
      <c r="G726" s="52" t="s">
        <v>2690</v>
      </c>
      <c r="H726" s="52" t="n">
        <v>2152</v>
      </c>
      <c r="I726" s="52" t="n">
        <v>2152</v>
      </c>
      <c r="J726" s="52" t="n">
        <v>32.29</v>
      </c>
      <c r="K726" s="54" t="n">
        <f aca="false">ROUND(H726*J726,2)</f>
        <v>69488.08</v>
      </c>
      <c r="L726" s="52" t="s">
        <v>4084</v>
      </c>
      <c r="M726" s="52" t="s">
        <v>4056</v>
      </c>
      <c r="N726" s="54" t="n">
        <f aca="false">IFERROR(G726-E726,"")</f>
        <v>57</v>
      </c>
      <c r="O726" s="54" t="n">
        <f aca="false">IFERROR(G726-F726,"")</f>
        <v>7</v>
      </c>
      <c r="P726" s="52" t="s">
        <v>6623</v>
      </c>
      <c r="Q726" s="52" t="s">
        <v>4104</v>
      </c>
      <c r="R726" s="52" t="s">
        <v>4124</v>
      </c>
      <c r="S726" s="55" t="str">
        <f aca="false">IF(O726&lt;=0,"On Time","Delayed")</f>
        <v>Delayed</v>
      </c>
      <c r="T726" s="55" t="n">
        <f aca="false">IF(H726=0,0,ROUND(I726/H726*100,2))</f>
        <v>100</v>
      </c>
      <c r="U726" s="55" t="str">
        <f aca="false">TEXT(E726,"yyyy-mm")</f>
        <v>2024-04</v>
      </c>
    </row>
    <row r="727" customFormat="false" ht="15" hidden="false" customHeight="true" outlineLevel="0" collapsed="false">
      <c r="A727" s="56" t="s">
        <v>6624</v>
      </c>
      <c r="B727" s="56" t="s">
        <v>6335</v>
      </c>
      <c r="C727" s="56" t="s">
        <v>5228</v>
      </c>
      <c r="D727" s="56" t="s">
        <v>4330</v>
      </c>
      <c r="E727" s="56" t="s">
        <v>3317</v>
      </c>
      <c r="F727" s="56" t="s">
        <v>6625</v>
      </c>
      <c r="G727" s="56" t="s">
        <v>994</v>
      </c>
      <c r="H727" s="56" t="n">
        <v>3278</v>
      </c>
      <c r="I727" s="56" t="n">
        <v>3278</v>
      </c>
      <c r="J727" s="56" t="n">
        <v>253.63</v>
      </c>
      <c r="K727" s="54" t="n">
        <f aca="false">ROUND(H727*J727,2)</f>
        <v>831399.14</v>
      </c>
      <c r="L727" s="56" t="s">
        <v>4061</v>
      </c>
      <c r="M727" s="56" t="s">
        <v>4056</v>
      </c>
      <c r="N727" s="54" t="n">
        <f aca="false">IFERROR(G727-E727,"")</f>
        <v>35</v>
      </c>
      <c r="O727" s="54" t="n">
        <f aca="false">IFERROR(G727-F727,"")</f>
        <v>-1</v>
      </c>
      <c r="P727" s="56" t="s">
        <v>6626</v>
      </c>
      <c r="Q727" s="56" t="s">
        <v>4098</v>
      </c>
      <c r="R727" s="56" t="s">
        <v>4124</v>
      </c>
      <c r="S727" s="55" t="str">
        <f aca="false">IF(O727&lt;=0,"On Time","Delayed")</f>
        <v>On Time</v>
      </c>
      <c r="T727" s="55" t="n">
        <f aca="false">IF(H727=0,0,ROUND(I727/H727*100,2))</f>
        <v>100</v>
      </c>
      <c r="U727" s="55" t="str">
        <f aca="false">TEXT(E727,"yyyy-mm")</f>
        <v>2023-09</v>
      </c>
    </row>
    <row r="728" customFormat="false" ht="15" hidden="false" customHeight="true" outlineLevel="0" collapsed="false">
      <c r="A728" s="52" t="s">
        <v>6627</v>
      </c>
      <c r="B728" s="52" t="s">
        <v>5567</v>
      </c>
      <c r="C728" s="52" t="s">
        <v>2170</v>
      </c>
      <c r="D728" s="52" t="s">
        <v>5966</v>
      </c>
      <c r="E728" s="52" t="s">
        <v>1044</v>
      </c>
      <c r="F728" s="52" t="s">
        <v>2137</v>
      </c>
      <c r="G728" s="52" t="s">
        <v>2188</v>
      </c>
      <c r="H728" s="52" t="n">
        <v>1449</v>
      </c>
      <c r="I728" s="52" t="n">
        <v>1449</v>
      </c>
      <c r="J728" s="52" t="n">
        <v>139.36</v>
      </c>
      <c r="K728" s="54" t="n">
        <f aca="false">ROUND(H728*J728,2)</f>
        <v>201932.64</v>
      </c>
      <c r="L728" s="52" t="s">
        <v>4084</v>
      </c>
      <c r="M728" s="52" t="s">
        <v>4062</v>
      </c>
      <c r="N728" s="54" t="n">
        <f aca="false">IFERROR(G728-E728,"")</f>
        <v>20</v>
      </c>
      <c r="O728" s="54" t="n">
        <f aca="false">IFERROR(G728-F728,"")</f>
        <v>10</v>
      </c>
      <c r="P728" s="52" t="s">
        <v>6628</v>
      </c>
      <c r="Q728" s="52" t="s">
        <v>4069</v>
      </c>
      <c r="R728" s="52" t="s">
        <v>100</v>
      </c>
      <c r="S728" s="55" t="str">
        <f aca="false">IF(O728&lt;=0,"On Time","Delayed")</f>
        <v>Delayed</v>
      </c>
      <c r="T728" s="55" t="n">
        <f aca="false">IF(H728=0,0,ROUND(I728/H728*100,2))</f>
        <v>100</v>
      </c>
      <c r="U728" s="55" t="str">
        <f aca="false">TEXT(E728,"yyyy-mm")</f>
        <v>2022-02</v>
      </c>
    </row>
    <row r="729" customFormat="false" ht="15" hidden="false" customHeight="true" outlineLevel="0" collapsed="false">
      <c r="A729" s="56" t="s">
        <v>6629</v>
      </c>
      <c r="B729" s="56" t="s">
        <v>4535</v>
      </c>
      <c r="C729" s="56" t="s">
        <v>4910</v>
      </c>
      <c r="D729" s="56" t="s">
        <v>3015</v>
      </c>
      <c r="E729" s="56" t="s">
        <v>5053</v>
      </c>
      <c r="F729" s="56" t="s">
        <v>2989</v>
      </c>
      <c r="G729" s="56" t="s">
        <v>884</v>
      </c>
      <c r="H729" s="56" t="n">
        <v>3906</v>
      </c>
      <c r="I729" s="56" t="n">
        <v>3906</v>
      </c>
      <c r="J729" s="56" t="n">
        <v>120.19</v>
      </c>
      <c r="K729" s="54" t="n">
        <f aca="false">ROUND(H729*J729,2)</f>
        <v>469462.14</v>
      </c>
      <c r="L729" s="56" t="s">
        <v>4055</v>
      </c>
      <c r="M729" s="56" t="s">
        <v>4062</v>
      </c>
      <c r="N729" s="54" t="n">
        <f aca="false">IFERROR(G729-E729,"")</f>
        <v>40</v>
      </c>
      <c r="O729" s="54" t="n">
        <f aca="false">IFERROR(G729-F729,"")</f>
        <v>13</v>
      </c>
      <c r="P729" s="56" t="s">
        <v>6630</v>
      </c>
      <c r="Q729" s="56" t="s">
        <v>4226</v>
      </c>
      <c r="R729" s="56" t="s">
        <v>100</v>
      </c>
      <c r="S729" s="55" t="str">
        <f aca="false">IF(O729&lt;=0,"On Time","Delayed")</f>
        <v>Delayed</v>
      </c>
      <c r="T729" s="55" t="n">
        <f aca="false">IF(H729=0,0,ROUND(I729/H729*100,2))</f>
        <v>100</v>
      </c>
      <c r="U729" s="55" t="str">
        <f aca="false">TEXT(E729,"yyyy-mm")</f>
        <v>2023-01</v>
      </c>
    </row>
    <row r="730" customFormat="false" ht="15" hidden="false" customHeight="true" outlineLevel="0" collapsed="false">
      <c r="A730" s="52" t="s">
        <v>6631</v>
      </c>
      <c r="B730" s="52" t="s">
        <v>6632</v>
      </c>
      <c r="C730" s="52" t="s">
        <v>6298</v>
      </c>
      <c r="D730" s="52" t="s">
        <v>3483</v>
      </c>
      <c r="E730" s="52" t="s">
        <v>4602</v>
      </c>
      <c r="F730" s="52" t="s">
        <v>676</v>
      </c>
      <c r="G730" s="52" t="s">
        <v>6633</v>
      </c>
      <c r="H730" s="52" t="n">
        <v>1491</v>
      </c>
      <c r="I730" s="52" t="n">
        <v>1491</v>
      </c>
      <c r="J730" s="52" t="n">
        <v>308.13</v>
      </c>
      <c r="K730" s="54" t="n">
        <f aca="false">ROUND(H730*J730,2)</f>
        <v>459421.83</v>
      </c>
      <c r="L730" s="52" t="s">
        <v>4073</v>
      </c>
      <c r="M730" s="52" t="s">
        <v>4056</v>
      </c>
      <c r="N730" s="54" t="n">
        <f aca="false">IFERROR(G730-E730,"")</f>
        <v>17</v>
      </c>
      <c r="O730" s="54" t="n">
        <f aca="false">IFERROR(G730-F730,"")</f>
        <v>-2</v>
      </c>
      <c r="P730" s="52" t="s">
        <v>6634</v>
      </c>
      <c r="Q730" s="52" t="s">
        <v>4058</v>
      </c>
      <c r="R730" s="52" t="s">
        <v>4070</v>
      </c>
      <c r="S730" s="55" t="str">
        <f aca="false">IF(O730&lt;=0,"On Time","Delayed")</f>
        <v>On Time</v>
      </c>
      <c r="T730" s="55" t="n">
        <f aca="false">IF(H730=0,0,ROUND(I730/H730*100,2))</f>
        <v>100</v>
      </c>
      <c r="U730" s="55" t="str">
        <f aca="false">TEXT(E730,"yyyy-mm")</f>
        <v>2024-09</v>
      </c>
    </row>
    <row r="731" customFormat="false" ht="15" hidden="false" customHeight="true" outlineLevel="0" collapsed="false">
      <c r="A731" s="56" t="s">
        <v>6635</v>
      </c>
      <c r="B731" s="56" t="s">
        <v>5762</v>
      </c>
      <c r="C731" s="56" t="s">
        <v>6636</v>
      </c>
      <c r="D731" s="56" t="s">
        <v>3147</v>
      </c>
      <c r="E731" s="56" t="s">
        <v>2872</v>
      </c>
      <c r="F731" s="56" t="s">
        <v>2324</v>
      </c>
      <c r="G731" s="56" t="s">
        <v>4559</v>
      </c>
      <c r="H731" s="56" t="n">
        <v>3108</v>
      </c>
      <c r="I731" s="56" t="n">
        <v>3037</v>
      </c>
      <c r="J731" s="56" t="n">
        <v>582.37</v>
      </c>
      <c r="K731" s="54" t="n">
        <f aca="false">ROUND(H731*J731,2)</f>
        <v>1810005.96</v>
      </c>
      <c r="L731" s="56" t="s">
        <v>4084</v>
      </c>
      <c r="M731" s="56" t="s">
        <v>4078</v>
      </c>
      <c r="N731" s="54" t="n">
        <f aca="false">IFERROR(G731-E731,"")</f>
        <v>35</v>
      </c>
      <c r="O731" s="54" t="n">
        <f aca="false">IFERROR(G731-F731,"")</f>
        <v>-1</v>
      </c>
      <c r="P731" s="56" t="s">
        <v>6637</v>
      </c>
      <c r="Q731" s="56" t="s">
        <v>4058</v>
      </c>
      <c r="R731" s="56" t="s">
        <v>100</v>
      </c>
      <c r="S731" s="55" t="str">
        <f aca="false">IF(O731&lt;=0,"On Time","Delayed")</f>
        <v>On Time</v>
      </c>
      <c r="T731" s="55" t="n">
        <f aca="false">IF(H731=0,0,ROUND(I731/H731*100,2))</f>
        <v>97.72</v>
      </c>
      <c r="U731" s="55" t="str">
        <f aca="false">TEXT(E731,"yyyy-mm")</f>
        <v>2022-11</v>
      </c>
    </row>
    <row r="732" customFormat="false" ht="15" hidden="false" customHeight="true" outlineLevel="0" collapsed="false">
      <c r="A732" s="52" t="s">
        <v>6638</v>
      </c>
      <c r="B732" s="52" t="s">
        <v>6639</v>
      </c>
      <c r="C732" s="52" t="s">
        <v>5965</v>
      </c>
      <c r="D732" s="52" t="s">
        <v>3088</v>
      </c>
      <c r="E732" s="52" t="s">
        <v>3972</v>
      </c>
      <c r="F732" s="52" t="s">
        <v>2067</v>
      </c>
      <c r="G732" s="52" t="s">
        <v>1072</v>
      </c>
      <c r="H732" s="52" t="n">
        <v>4129</v>
      </c>
      <c r="I732" s="52" t="n">
        <v>4129</v>
      </c>
      <c r="J732" s="52" t="n">
        <v>25.5</v>
      </c>
      <c r="K732" s="54" t="n">
        <f aca="false">ROUND(H732*J732,2)</f>
        <v>105289.5</v>
      </c>
      <c r="L732" s="52" t="s">
        <v>4061</v>
      </c>
      <c r="M732" s="52" t="s">
        <v>4056</v>
      </c>
      <c r="N732" s="54" t="n">
        <f aca="false">IFERROR(G732-E732,"")</f>
        <v>36</v>
      </c>
      <c r="O732" s="54" t="n">
        <f aca="false">IFERROR(G732-F732,"")</f>
        <v>2</v>
      </c>
      <c r="P732" s="52" t="s">
        <v>6640</v>
      </c>
      <c r="Q732" s="52" t="s">
        <v>4069</v>
      </c>
      <c r="R732" s="52" t="s">
        <v>4070</v>
      </c>
      <c r="S732" s="55" t="str">
        <f aca="false">IF(O732&lt;=0,"On Time","Delayed")</f>
        <v>Delayed</v>
      </c>
      <c r="T732" s="55" t="n">
        <f aca="false">IF(H732=0,0,ROUND(I732/H732*100,2))</f>
        <v>100</v>
      </c>
      <c r="U732" s="55" t="str">
        <f aca="false">TEXT(E732,"yyyy-mm")</f>
        <v>2024-10</v>
      </c>
    </row>
    <row r="733" customFormat="false" ht="15" hidden="false" customHeight="true" outlineLevel="0" collapsed="false">
      <c r="A733" s="56" t="s">
        <v>6641</v>
      </c>
      <c r="B733" s="56" t="s">
        <v>6642</v>
      </c>
      <c r="C733" s="56" t="s">
        <v>3137</v>
      </c>
      <c r="D733" s="56" t="s">
        <v>6643</v>
      </c>
      <c r="E733" s="56" t="s">
        <v>1616</v>
      </c>
      <c r="F733" s="56" t="s">
        <v>2658</v>
      </c>
      <c r="G733" s="56" t="s">
        <v>593</v>
      </c>
      <c r="H733" s="56" t="n">
        <v>751</v>
      </c>
      <c r="I733" s="56" t="n">
        <v>751</v>
      </c>
      <c r="J733" s="56" t="n">
        <v>548.81</v>
      </c>
      <c r="K733" s="54" t="n">
        <f aca="false">ROUND(H733*J733,2)</f>
        <v>412156.31</v>
      </c>
      <c r="L733" s="56" t="s">
        <v>4061</v>
      </c>
      <c r="M733" s="56" t="s">
        <v>4062</v>
      </c>
      <c r="N733" s="54" t="n">
        <f aca="false">IFERROR(G733-E733,"")</f>
        <v>75</v>
      </c>
      <c r="O733" s="54" t="n">
        <f aca="false">IFERROR(G733-F733,"")</f>
        <v>15</v>
      </c>
      <c r="P733" s="56" t="s">
        <v>6644</v>
      </c>
      <c r="Q733" s="56" t="s">
        <v>4058</v>
      </c>
      <c r="R733" s="56" t="s">
        <v>4087</v>
      </c>
      <c r="S733" s="55" t="str">
        <f aca="false">IF(O733&lt;=0,"On Time","Delayed")</f>
        <v>Delayed</v>
      </c>
      <c r="T733" s="55" t="n">
        <f aca="false">IF(H733=0,0,ROUND(I733/H733*100,2))</f>
        <v>100</v>
      </c>
      <c r="U733" s="55" t="str">
        <f aca="false">TEXT(E733,"yyyy-mm")</f>
        <v>2024-08</v>
      </c>
    </row>
    <row r="734" customFormat="false" ht="15" hidden="false" customHeight="true" outlineLevel="0" collapsed="false">
      <c r="A734" s="52" t="s">
        <v>6645</v>
      </c>
      <c r="B734" s="52" t="s">
        <v>4204</v>
      </c>
      <c r="C734" s="52" t="s">
        <v>2220</v>
      </c>
      <c r="D734" s="52" t="s">
        <v>6267</v>
      </c>
      <c r="E734" s="52" t="s">
        <v>958</v>
      </c>
      <c r="F734" s="52" t="s">
        <v>4183</v>
      </c>
      <c r="G734" s="52" t="s">
        <v>2132</v>
      </c>
      <c r="H734" s="52" t="n">
        <v>846</v>
      </c>
      <c r="I734" s="52" t="n">
        <v>846</v>
      </c>
      <c r="J734" s="52" t="n">
        <v>359.84</v>
      </c>
      <c r="K734" s="54" t="n">
        <f aca="false">ROUND(H734*J734,2)</f>
        <v>304424.64</v>
      </c>
      <c r="L734" s="52" t="s">
        <v>4067</v>
      </c>
      <c r="M734" s="52" t="s">
        <v>4078</v>
      </c>
      <c r="N734" s="54" t="n">
        <f aca="false">IFERROR(G734-E734,"")</f>
        <v>23</v>
      </c>
      <c r="O734" s="54" t="n">
        <f aca="false">IFERROR(G734-F734,"")</f>
        <v>10</v>
      </c>
      <c r="P734" s="52" t="s">
        <v>6646</v>
      </c>
      <c r="Q734" s="52" t="s">
        <v>4104</v>
      </c>
      <c r="R734" s="52" t="s">
        <v>4124</v>
      </c>
      <c r="S734" s="55" t="str">
        <f aca="false">IF(O734&lt;=0,"On Time","Delayed")</f>
        <v>Delayed</v>
      </c>
      <c r="T734" s="55" t="n">
        <f aca="false">IF(H734=0,0,ROUND(I734/H734*100,2))</f>
        <v>100</v>
      </c>
      <c r="U734" s="55" t="str">
        <f aca="false">TEXT(E734,"yyyy-mm")</f>
        <v>2024-01</v>
      </c>
    </row>
    <row r="735" customFormat="false" ht="15" hidden="false" customHeight="true" outlineLevel="0" collapsed="false">
      <c r="A735" s="56" t="s">
        <v>6647</v>
      </c>
      <c r="B735" s="56" t="s">
        <v>6648</v>
      </c>
      <c r="C735" s="56" t="s">
        <v>4496</v>
      </c>
      <c r="D735" s="56" t="s">
        <v>6649</v>
      </c>
      <c r="E735" s="56" t="s">
        <v>4468</v>
      </c>
      <c r="F735" s="56" t="s">
        <v>465</v>
      </c>
      <c r="G735" s="56" t="s">
        <v>2353</v>
      </c>
      <c r="H735" s="56" t="n">
        <v>4064</v>
      </c>
      <c r="I735" s="56" t="n">
        <v>4064</v>
      </c>
      <c r="J735" s="56" t="n">
        <v>335.5</v>
      </c>
      <c r="K735" s="54" t="n">
        <f aca="false">ROUND(H735*J735,2)</f>
        <v>1363472</v>
      </c>
      <c r="L735" s="56" t="s">
        <v>4055</v>
      </c>
      <c r="M735" s="56" t="s">
        <v>4081</v>
      </c>
      <c r="N735" s="54" t="n">
        <f aca="false">IFERROR(G735-E735,"")</f>
        <v>32</v>
      </c>
      <c r="O735" s="54" t="n">
        <f aca="false">IFERROR(G735-F735,"")</f>
        <v>13</v>
      </c>
      <c r="P735" s="56" t="s">
        <v>6650</v>
      </c>
      <c r="Q735" s="56" t="s">
        <v>4185</v>
      </c>
      <c r="R735" s="56" t="s">
        <v>4124</v>
      </c>
      <c r="S735" s="55" t="str">
        <f aca="false">IF(O735&lt;=0,"On Time","Delayed")</f>
        <v>Delayed</v>
      </c>
      <c r="T735" s="55" t="n">
        <f aca="false">IF(H735=0,0,ROUND(I735/H735*100,2))</f>
        <v>100</v>
      </c>
      <c r="U735" s="55" t="str">
        <f aca="false">TEXT(E735,"yyyy-mm")</f>
        <v>2022-10</v>
      </c>
    </row>
    <row r="736" customFormat="false" ht="15" hidden="false" customHeight="true" outlineLevel="0" collapsed="false">
      <c r="A736" s="52" t="s">
        <v>6651</v>
      </c>
      <c r="B736" s="52" t="s">
        <v>6632</v>
      </c>
      <c r="C736" s="52" t="s">
        <v>1062</v>
      </c>
      <c r="D736" s="52" t="s">
        <v>3109</v>
      </c>
      <c r="E736" s="52" t="s">
        <v>2620</v>
      </c>
      <c r="F736" s="52" t="s">
        <v>6652</v>
      </c>
      <c r="G736" s="52" t="s">
        <v>2426</v>
      </c>
      <c r="H736" s="52" t="n">
        <v>1427</v>
      </c>
      <c r="I736" s="52" t="n">
        <v>367</v>
      </c>
      <c r="J736" s="52" t="n">
        <v>374.16</v>
      </c>
      <c r="K736" s="54" t="n">
        <f aca="false">ROUND(H736*J736,2)</f>
        <v>533926.32</v>
      </c>
      <c r="L736" s="52" t="s">
        <v>4055</v>
      </c>
      <c r="M736" s="52" t="s">
        <v>4062</v>
      </c>
      <c r="N736" s="54" t="n">
        <f aca="false">IFERROR(G736-E736,"")</f>
        <v>23</v>
      </c>
      <c r="O736" s="54" t="n">
        <f aca="false">IFERROR(G736-F736,"")</f>
        <v>9</v>
      </c>
      <c r="P736" s="52" t="s">
        <v>6653</v>
      </c>
      <c r="Q736" s="52" t="s">
        <v>4104</v>
      </c>
      <c r="R736" s="52" t="s">
        <v>4124</v>
      </c>
      <c r="S736" s="55" t="str">
        <f aca="false">IF(O736&lt;=0,"On Time","Delayed")</f>
        <v>Delayed</v>
      </c>
      <c r="T736" s="55" t="n">
        <f aca="false">IF(H736=0,0,ROUND(I736/H736*100,2))</f>
        <v>25.72</v>
      </c>
      <c r="U736" s="55" t="str">
        <f aca="false">TEXT(E736,"yyyy-mm")</f>
        <v>2024-07</v>
      </c>
    </row>
    <row r="737" customFormat="false" ht="15" hidden="false" customHeight="true" outlineLevel="0" collapsed="false">
      <c r="A737" s="56" t="s">
        <v>6654</v>
      </c>
      <c r="B737" s="56" t="s">
        <v>6655</v>
      </c>
      <c r="C737" s="56" t="s">
        <v>967</v>
      </c>
      <c r="D737" s="56" t="s">
        <v>1724</v>
      </c>
      <c r="E737" s="56" t="s">
        <v>5342</v>
      </c>
      <c r="F737" s="56" t="s">
        <v>4308</v>
      </c>
      <c r="G737" s="56" t="s">
        <v>4308</v>
      </c>
      <c r="H737" s="56" t="n">
        <v>2658</v>
      </c>
      <c r="I737" s="56" t="n">
        <v>2658</v>
      </c>
      <c r="J737" s="56" t="n">
        <v>506.2</v>
      </c>
      <c r="K737" s="54" t="n">
        <f aca="false">ROUND(H737*J737,2)</f>
        <v>1345479.6</v>
      </c>
      <c r="L737" s="56" t="s">
        <v>4067</v>
      </c>
      <c r="M737" s="56" t="s">
        <v>332</v>
      </c>
      <c r="N737" s="54" t="n">
        <f aca="false">IFERROR(G737-E737,"")</f>
        <v>51</v>
      </c>
      <c r="O737" s="54" t="n">
        <f aca="false">IFERROR(G737-F737,"")</f>
        <v>0</v>
      </c>
      <c r="P737" s="56" t="s">
        <v>6656</v>
      </c>
      <c r="Q737" s="56" t="s">
        <v>4104</v>
      </c>
      <c r="R737" s="56" t="s">
        <v>4087</v>
      </c>
      <c r="S737" s="55" t="str">
        <f aca="false">IF(O737&lt;=0,"On Time","Delayed")</f>
        <v>On Time</v>
      </c>
      <c r="T737" s="55" t="n">
        <f aca="false">IF(H737=0,0,ROUND(I737/H737*100,2))</f>
        <v>100</v>
      </c>
      <c r="U737" s="55" t="str">
        <f aca="false">TEXT(E737,"yyyy-mm")</f>
        <v>2024-11</v>
      </c>
    </row>
    <row r="738" customFormat="false" ht="15" hidden="false" customHeight="true" outlineLevel="0" collapsed="false">
      <c r="A738" s="52" t="s">
        <v>6657</v>
      </c>
      <c r="B738" s="52" t="s">
        <v>5178</v>
      </c>
      <c r="C738" s="52" t="s">
        <v>5784</v>
      </c>
      <c r="D738" s="52" t="s">
        <v>1449</v>
      </c>
      <c r="E738" s="52" t="s">
        <v>5416</v>
      </c>
      <c r="F738" s="52" t="s">
        <v>2214</v>
      </c>
      <c r="G738" s="52" t="s">
        <v>2213</v>
      </c>
      <c r="H738" s="52" t="n">
        <v>1960</v>
      </c>
      <c r="I738" s="52" t="n">
        <v>173</v>
      </c>
      <c r="J738" s="52" t="n">
        <v>531.39</v>
      </c>
      <c r="K738" s="54" t="n">
        <f aca="false">ROUND(H738*J738,2)</f>
        <v>1041524.4</v>
      </c>
      <c r="L738" s="52" t="s">
        <v>4061</v>
      </c>
      <c r="M738" s="52" t="s">
        <v>4056</v>
      </c>
      <c r="N738" s="54" t="n">
        <f aca="false">IFERROR(G738-E738,"")</f>
        <v>56</v>
      </c>
      <c r="O738" s="54" t="n">
        <f aca="false">IFERROR(G738-F738,"")</f>
        <v>-1</v>
      </c>
      <c r="P738" s="52" t="s">
        <v>6658</v>
      </c>
      <c r="Q738" s="52" t="s">
        <v>4093</v>
      </c>
      <c r="R738" s="52" t="s">
        <v>4124</v>
      </c>
      <c r="S738" s="55" t="str">
        <f aca="false">IF(O738&lt;=0,"On Time","Delayed")</f>
        <v>On Time</v>
      </c>
      <c r="T738" s="55" t="n">
        <f aca="false">IF(H738=0,0,ROUND(I738/H738*100,2))</f>
        <v>8.83</v>
      </c>
      <c r="U738" s="55" t="str">
        <f aca="false">TEXT(E738,"yyyy-mm")</f>
        <v>2023-07</v>
      </c>
    </row>
    <row r="739" customFormat="false" ht="15" hidden="false" customHeight="true" outlineLevel="0" collapsed="false">
      <c r="A739" s="56" t="s">
        <v>6659</v>
      </c>
      <c r="B739" s="56" t="s">
        <v>5287</v>
      </c>
      <c r="C739" s="56" t="s">
        <v>1796</v>
      </c>
      <c r="D739" s="56" t="s">
        <v>6660</v>
      </c>
      <c r="E739" s="56" t="s">
        <v>1599</v>
      </c>
      <c r="F739" s="56" t="s">
        <v>1603</v>
      </c>
      <c r="G739" s="56" t="s">
        <v>2185</v>
      </c>
      <c r="H739" s="56" t="n">
        <v>2407</v>
      </c>
      <c r="I739" s="56" t="n">
        <v>2407</v>
      </c>
      <c r="J739" s="56" t="n">
        <v>501.37</v>
      </c>
      <c r="K739" s="54" t="n">
        <f aca="false">ROUND(H739*J739,2)</f>
        <v>1206797.59</v>
      </c>
      <c r="L739" s="56" t="s">
        <v>4084</v>
      </c>
      <c r="M739" s="56" t="s">
        <v>4081</v>
      </c>
      <c r="N739" s="54" t="n">
        <f aca="false">IFERROR(G739-E739,"")</f>
        <v>14</v>
      </c>
      <c r="O739" s="54" t="n">
        <f aca="false">IFERROR(G739-F739,"")</f>
        <v>6</v>
      </c>
      <c r="P739" s="56" t="s">
        <v>6661</v>
      </c>
      <c r="Q739" s="56" t="s">
        <v>4248</v>
      </c>
      <c r="R739" s="56" t="s">
        <v>4087</v>
      </c>
      <c r="S739" s="55" t="str">
        <f aca="false">IF(O739&lt;=0,"On Time","Delayed")</f>
        <v>Delayed</v>
      </c>
      <c r="T739" s="55" t="n">
        <f aca="false">IF(H739=0,0,ROUND(I739/H739*100,2))</f>
        <v>100</v>
      </c>
      <c r="U739" s="55" t="str">
        <f aca="false">TEXT(E739,"yyyy-mm")</f>
        <v>2023-01</v>
      </c>
    </row>
    <row r="740" customFormat="false" ht="15" hidden="false" customHeight="true" outlineLevel="0" collapsed="false">
      <c r="A740" s="52" t="s">
        <v>6662</v>
      </c>
      <c r="B740" s="52" t="s">
        <v>6663</v>
      </c>
      <c r="C740" s="52" t="s">
        <v>2096</v>
      </c>
      <c r="D740" s="52" t="s">
        <v>4895</v>
      </c>
      <c r="E740" s="52" t="s">
        <v>6083</v>
      </c>
      <c r="F740" s="52" t="s">
        <v>2572</v>
      </c>
      <c r="G740" s="52" t="s">
        <v>4201</v>
      </c>
      <c r="H740" s="52" t="n">
        <v>2851</v>
      </c>
      <c r="I740" s="52" t="n">
        <v>2851</v>
      </c>
      <c r="J740" s="52" t="n">
        <v>374.13</v>
      </c>
      <c r="K740" s="54" t="n">
        <f aca="false">ROUND(H740*J740,2)</f>
        <v>1066644.63</v>
      </c>
      <c r="L740" s="52" t="s">
        <v>4055</v>
      </c>
      <c r="M740" s="52" t="s">
        <v>332</v>
      </c>
      <c r="N740" s="54" t="n">
        <f aca="false">IFERROR(G740-E740,"")</f>
        <v>72</v>
      </c>
      <c r="O740" s="54" t="n">
        <f aca="false">IFERROR(G740-F740,"")</f>
        <v>12</v>
      </c>
      <c r="P740" s="52" t="s">
        <v>6664</v>
      </c>
      <c r="Q740" s="52" t="s">
        <v>4231</v>
      </c>
      <c r="R740" s="52" t="s">
        <v>4087</v>
      </c>
      <c r="S740" s="55" t="str">
        <f aca="false">IF(O740&lt;=0,"On Time","Delayed")</f>
        <v>Delayed</v>
      </c>
      <c r="T740" s="55" t="n">
        <f aca="false">IF(H740=0,0,ROUND(I740/H740*100,2))</f>
        <v>100</v>
      </c>
      <c r="U740" s="55" t="str">
        <f aca="false">TEXT(E740,"yyyy-mm")</f>
        <v>2022-09</v>
      </c>
    </row>
    <row r="741" customFormat="false" ht="15" hidden="false" customHeight="true" outlineLevel="0" collapsed="false">
      <c r="A741" s="56" t="s">
        <v>6665</v>
      </c>
      <c r="B741" s="56" t="s">
        <v>5535</v>
      </c>
      <c r="C741" s="56" t="s">
        <v>3559</v>
      </c>
      <c r="D741" s="56" t="s">
        <v>1914</v>
      </c>
      <c r="E741" s="56" t="s">
        <v>1458</v>
      </c>
      <c r="F741" s="56" t="s">
        <v>4590</v>
      </c>
      <c r="G741" s="56" t="s">
        <v>3433</v>
      </c>
      <c r="H741" s="56" t="n">
        <v>4715</v>
      </c>
      <c r="I741" s="56" t="n">
        <v>4715</v>
      </c>
      <c r="J741" s="56" t="n">
        <v>377.54</v>
      </c>
      <c r="K741" s="54" t="n">
        <f aca="false">ROUND(H741*J741,2)</f>
        <v>1780101.1</v>
      </c>
      <c r="L741" s="56" t="s">
        <v>4084</v>
      </c>
      <c r="M741" s="56" t="s">
        <v>4078</v>
      </c>
      <c r="N741" s="54" t="n">
        <f aca="false">IFERROR(G741-E741,"")</f>
        <v>57</v>
      </c>
      <c r="O741" s="54" t="n">
        <f aca="false">IFERROR(G741-F741,"")</f>
        <v>15</v>
      </c>
      <c r="P741" s="56" t="s">
        <v>6666</v>
      </c>
      <c r="Q741" s="56" t="s">
        <v>4069</v>
      </c>
      <c r="R741" s="56" t="s">
        <v>100</v>
      </c>
      <c r="S741" s="55" t="str">
        <f aca="false">IF(O741&lt;=0,"On Time","Delayed")</f>
        <v>Delayed</v>
      </c>
      <c r="T741" s="55" t="n">
        <f aca="false">IF(H741=0,0,ROUND(I741/H741*100,2))</f>
        <v>100</v>
      </c>
      <c r="U741" s="55" t="str">
        <f aca="false">TEXT(E741,"yyyy-mm")</f>
        <v>2024-08</v>
      </c>
    </row>
    <row r="742" customFormat="false" ht="15" hidden="false" customHeight="true" outlineLevel="0" collapsed="false">
      <c r="A742" s="52" t="s">
        <v>6667</v>
      </c>
      <c r="B742" s="52" t="s">
        <v>6668</v>
      </c>
      <c r="C742" s="52" t="s">
        <v>2637</v>
      </c>
      <c r="D742" s="52" t="s">
        <v>1770</v>
      </c>
      <c r="E742" s="52" t="s">
        <v>2268</v>
      </c>
      <c r="F742" s="52" t="s">
        <v>3401</v>
      </c>
      <c r="G742" s="52" t="s">
        <v>5078</v>
      </c>
      <c r="H742" s="52" t="n">
        <v>4946</v>
      </c>
      <c r="I742" s="52" t="n">
        <v>4946</v>
      </c>
      <c r="J742" s="52" t="n">
        <v>470.07</v>
      </c>
      <c r="K742" s="54" t="n">
        <f aca="false">ROUND(H742*J742,2)</f>
        <v>2324966.22</v>
      </c>
      <c r="L742" s="52" t="s">
        <v>4084</v>
      </c>
      <c r="M742" s="52" t="s">
        <v>332</v>
      </c>
      <c r="N742" s="54" t="n">
        <f aca="false">IFERROR(G742-E742,"")</f>
        <v>10</v>
      </c>
      <c r="O742" s="54" t="n">
        <f aca="false">IFERROR(G742-F742,"")</f>
        <v>3</v>
      </c>
      <c r="P742" s="52" t="s">
        <v>6669</v>
      </c>
      <c r="Q742" s="52" t="s">
        <v>4226</v>
      </c>
      <c r="R742" s="52" t="s">
        <v>4070</v>
      </c>
      <c r="S742" s="55" t="str">
        <f aca="false">IF(O742&lt;=0,"On Time","Delayed")</f>
        <v>Delayed</v>
      </c>
      <c r="T742" s="55" t="n">
        <f aca="false">IF(H742=0,0,ROUND(I742/H742*100,2))</f>
        <v>100</v>
      </c>
      <c r="U742" s="55" t="str">
        <f aca="false">TEXT(E742,"yyyy-mm")</f>
        <v>2022-06</v>
      </c>
    </row>
    <row r="743" customFormat="false" ht="15" hidden="false" customHeight="true" outlineLevel="0" collapsed="false">
      <c r="A743" s="56" t="s">
        <v>6670</v>
      </c>
      <c r="B743" s="56" t="s">
        <v>6671</v>
      </c>
      <c r="C743" s="56" t="s">
        <v>6672</v>
      </c>
      <c r="D743" s="56" t="s">
        <v>3516</v>
      </c>
      <c r="E743" s="56" t="s">
        <v>1814</v>
      </c>
      <c r="F743" s="56" t="s">
        <v>486</v>
      </c>
      <c r="G743" s="56" t="s">
        <v>2166</v>
      </c>
      <c r="H743" s="56" t="n">
        <v>3215</v>
      </c>
      <c r="I743" s="56" t="n">
        <v>3215</v>
      </c>
      <c r="J743" s="56" t="n">
        <v>423.34</v>
      </c>
      <c r="K743" s="54" t="n">
        <f aca="false">ROUND(H743*J743,2)</f>
        <v>1361038.1</v>
      </c>
      <c r="L743" s="56" t="s">
        <v>4061</v>
      </c>
      <c r="M743" s="56" t="s">
        <v>4056</v>
      </c>
      <c r="N743" s="54" t="n">
        <f aca="false">IFERROR(G743-E743,"")</f>
        <v>18</v>
      </c>
      <c r="O743" s="54" t="n">
        <f aca="false">IFERROR(G743-F743,"")</f>
        <v>3</v>
      </c>
      <c r="P743" s="56" t="s">
        <v>6673</v>
      </c>
      <c r="Q743" s="56" t="s">
        <v>4080</v>
      </c>
      <c r="R743" s="56" t="s">
        <v>4124</v>
      </c>
      <c r="S743" s="55" t="str">
        <f aca="false">IF(O743&lt;=0,"On Time","Delayed")</f>
        <v>Delayed</v>
      </c>
      <c r="T743" s="55" t="n">
        <f aca="false">IF(H743=0,0,ROUND(I743/H743*100,2))</f>
        <v>100</v>
      </c>
      <c r="U743" s="55" t="str">
        <f aca="false">TEXT(E743,"yyyy-mm")</f>
        <v>2024-04</v>
      </c>
    </row>
    <row r="744" customFormat="false" ht="15" hidden="false" customHeight="true" outlineLevel="0" collapsed="false">
      <c r="A744" s="52" t="s">
        <v>6674</v>
      </c>
      <c r="B744" s="52" t="s">
        <v>4850</v>
      </c>
      <c r="C744" s="52" t="s">
        <v>1298</v>
      </c>
      <c r="D744" s="52" t="s">
        <v>6515</v>
      </c>
      <c r="E744" s="52" t="s">
        <v>1473</v>
      </c>
      <c r="F744" s="52" t="s">
        <v>5427</v>
      </c>
      <c r="G744" s="52" t="s">
        <v>387</v>
      </c>
      <c r="H744" s="52" t="n">
        <v>968</v>
      </c>
      <c r="I744" s="52" t="n">
        <v>968</v>
      </c>
      <c r="J744" s="52" t="n">
        <v>176.78</v>
      </c>
      <c r="K744" s="54" t="n">
        <f aca="false">ROUND(H744*J744,2)</f>
        <v>171123.04</v>
      </c>
      <c r="L744" s="52" t="s">
        <v>4061</v>
      </c>
      <c r="M744" s="52" t="s">
        <v>4056</v>
      </c>
      <c r="N744" s="54" t="n">
        <f aca="false">IFERROR(G744-E744,"")</f>
        <v>14</v>
      </c>
      <c r="O744" s="54" t="n">
        <f aca="false">IFERROR(G744-F744,"")</f>
        <v>8</v>
      </c>
      <c r="P744" s="52" t="s">
        <v>6675</v>
      </c>
      <c r="Q744" s="52" t="s">
        <v>4098</v>
      </c>
      <c r="R744" s="52" t="s">
        <v>4081</v>
      </c>
      <c r="S744" s="55" t="str">
        <f aca="false">IF(O744&lt;=0,"On Time","Delayed")</f>
        <v>Delayed</v>
      </c>
      <c r="T744" s="55" t="n">
        <f aca="false">IF(H744=0,0,ROUND(I744/H744*100,2))</f>
        <v>100</v>
      </c>
      <c r="U744" s="55" t="str">
        <f aca="false">TEXT(E744,"yyyy-mm")</f>
        <v>2023-10</v>
      </c>
    </row>
    <row r="745" customFormat="false" ht="15" hidden="false" customHeight="true" outlineLevel="0" collapsed="false">
      <c r="A745" s="56" t="s">
        <v>6676</v>
      </c>
      <c r="B745" s="56" t="s">
        <v>6677</v>
      </c>
      <c r="C745" s="56" t="s">
        <v>3472</v>
      </c>
      <c r="D745" s="56" t="s">
        <v>4395</v>
      </c>
      <c r="E745" s="56" t="s">
        <v>6678</v>
      </c>
      <c r="F745" s="56" t="s">
        <v>2396</v>
      </c>
      <c r="G745" s="56" t="s">
        <v>2397</v>
      </c>
      <c r="H745" s="56" t="n">
        <v>4061</v>
      </c>
      <c r="I745" s="56" t="n">
        <v>4061</v>
      </c>
      <c r="J745" s="56" t="n">
        <v>584.09</v>
      </c>
      <c r="K745" s="54" t="n">
        <f aca="false">ROUND(H745*J745,2)</f>
        <v>2371989.49</v>
      </c>
      <c r="L745" s="56" t="s">
        <v>4073</v>
      </c>
      <c r="M745" s="56" t="s">
        <v>4078</v>
      </c>
      <c r="N745" s="54" t="n">
        <f aca="false">IFERROR(G745-E745,"")</f>
        <v>13</v>
      </c>
      <c r="O745" s="54" t="n">
        <f aca="false">IFERROR(G745-F745,"")</f>
        <v>1</v>
      </c>
      <c r="P745" s="56" t="s">
        <v>6679</v>
      </c>
      <c r="Q745" s="56" t="s">
        <v>4075</v>
      </c>
      <c r="R745" s="56" t="s">
        <v>4081</v>
      </c>
      <c r="S745" s="55" t="str">
        <f aca="false">IF(O745&lt;=0,"On Time","Delayed")</f>
        <v>Delayed</v>
      </c>
      <c r="T745" s="55" t="n">
        <f aca="false">IF(H745=0,0,ROUND(I745/H745*100,2))</f>
        <v>100</v>
      </c>
      <c r="U745" s="55" t="str">
        <f aca="false">TEXT(E745,"yyyy-mm")</f>
        <v>2023-08</v>
      </c>
    </row>
    <row r="746" customFormat="false" ht="15" hidden="false" customHeight="true" outlineLevel="0" collapsed="false">
      <c r="A746" s="52" t="s">
        <v>6680</v>
      </c>
      <c r="B746" s="52" t="s">
        <v>5552</v>
      </c>
      <c r="C746" s="52" t="s">
        <v>3695</v>
      </c>
      <c r="D746" s="52" t="s">
        <v>2595</v>
      </c>
      <c r="E746" s="52" t="s">
        <v>1289</v>
      </c>
      <c r="F746" s="52" t="s">
        <v>737</v>
      </c>
      <c r="G746" s="52" t="s">
        <v>1473</v>
      </c>
      <c r="H746" s="52" t="n">
        <v>1822</v>
      </c>
      <c r="I746" s="52" t="n">
        <v>1822</v>
      </c>
      <c r="J746" s="52" t="n">
        <v>60.57</v>
      </c>
      <c r="K746" s="54" t="n">
        <f aca="false">ROUND(H746*J746,2)</f>
        <v>110358.54</v>
      </c>
      <c r="L746" s="52" t="s">
        <v>4061</v>
      </c>
      <c r="M746" s="52" t="s">
        <v>332</v>
      </c>
      <c r="N746" s="54" t="n">
        <f aca="false">IFERROR(G746-E746,"")</f>
        <v>20</v>
      </c>
      <c r="O746" s="54" t="n">
        <f aca="false">IFERROR(G746-F746,"")</f>
        <v>3</v>
      </c>
      <c r="P746" s="52" t="s">
        <v>6681</v>
      </c>
      <c r="Q746" s="52" t="s">
        <v>4132</v>
      </c>
      <c r="R746" s="52" t="s">
        <v>4070</v>
      </c>
      <c r="S746" s="55" t="str">
        <f aca="false">IF(O746&lt;=0,"On Time","Delayed")</f>
        <v>Delayed</v>
      </c>
      <c r="T746" s="55" t="n">
        <f aca="false">IF(H746=0,0,ROUND(I746/H746*100,2))</f>
        <v>100</v>
      </c>
      <c r="U746" s="55" t="str">
        <f aca="false">TEXT(E746,"yyyy-mm")</f>
        <v>2023-09</v>
      </c>
    </row>
    <row r="747" customFormat="false" ht="15" hidden="false" customHeight="true" outlineLevel="0" collapsed="false">
      <c r="A747" s="56" t="s">
        <v>6682</v>
      </c>
      <c r="B747" s="56" t="s">
        <v>6683</v>
      </c>
      <c r="C747" s="56" t="s">
        <v>3580</v>
      </c>
      <c r="D747" s="56" t="s">
        <v>972</v>
      </c>
      <c r="E747" s="56" t="s">
        <v>6684</v>
      </c>
      <c r="F747" s="56" t="s">
        <v>2689</v>
      </c>
      <c r="G747" s="56" t="s">
        <v>2295</v>
      </c>
      <c r="H747" s="56" t="n">
        <v>3963</v>
      </c>
      <c r="I747" s="56" t="n">
        <v>3963</v>
      </c>
      <c r="J747" s="56" t="n">
        <v>191.36</v>
      </c>
      <c r="K747" s="54" t="n">
        <f aca="false">ROUND(H747*J747,2)</f>
        <v>758359.68</v>
      </c>
      <c r="L747" s="56" t="s">
        <v>4061</v>
      </c>
      <c r="M747" s="56" t="s">
        <v>4081</v>
      </c>
      <c r="N747" s="54" t="n">
        <f aca="false">IFERROR(G747-E747,"")</f>
        <v>52</v>
      </c>
      <c r="O747" s="54" t="n">
        <f aca="false">IFERROR(G747-F747,"")</f>
        <v>12</v>
      </c>
      <c r="P747" s="56" t="s">
        <v>6685</v>
      </c>
      <c r="Q747" s="56" t="s">
        <v>4109</v>
      </c>
      <c r="R747" s="56" t="s">
        <v>4070</v>
      </c>
      <c r="S747" s="55" t="str">
        <f aca="false">IF(O747&lt;=0,"On Time","Delayed")</f>
        <v>Delayed</v>
      </c>
      <c r="T747" s="55" t="n">
        <f aca="false">IF(H747=0,0,ROUND(I747/H747*100,2))</f>
        <v>100</v>
      </c>
      <c r="U747" s="55" t="str">
        <f aca="false">TEXT(E747,"yyyy-mm")</f>
        <v>2024-04</v>
      </c>
    </row>
    <row r="748" customFormat="false" ht="15" hidden="false" customHeight="true" outlineLevel="0" collapsed="false">
      <c r="A748" s="52" t="s">
        <v>6686</v>
      </c>
      <c r="B748" s="52" t="s">
        <v>6377</v>
      </c>
      <c r="C748" s="52" t="s">
        <v>1602</v>
      </c>
      <c r="D748" s="52" t="s">
        <v>1855</v>
      </c>
      <c r="E748" s="52" t="s">
        <v>3446</v>
      </c>
      <c r="F748" s="52" t="s">
        <v>2804</v>
      </c>
      <c r="G748" s="52" t="s">
        <v>1953</v>
      </c>
      <c r="H748" s="52" t="n">
        <v>2807</v>
      </c>
      <c r="I748" s="52" t="n">
        <v>2807</v>
      </c>
      <c r="J748" s="52" t="n">
        <v>477.17</v>
      </c>
      <c r="K748" s="54" t="n">
        <f aca="false">ROUND(H748*J748,2)</f>
        <v>1339416.19</v>
      </c>
      <c r="L748" s="52" t="s">
        <v>4055</v>
      </c>
      <c r="M748" s="52" t="s">
        <v>4078</v>
      </c>
      <c r="N748" s="54" t="n">
        <f aca="false">IFERROR(G748-E748,"")</f>
        <v>38</v>
      </c>
      <c r="O748" s="54" t="n">
        <f aca="false">IFERROR(G748-F748,"")</f>
        <v>12</v>
      </c>
      <c r="P748" s="52" t="s">
        <v>6687</v>
      </c>
      <c r="Q748" s="52" t="s">
        <v>4269</v>
      </c>
      <c r="R748" s="52" t="s">
        <v>4124</v>
      </c>
      <c r="S748" s="55" t="str">
        <f aca="false">IF(O748&lt;=0,"On Time","Delayed")</f>
        <v>Delayed</v>
      </c>
      <c r="T748" s="55" t="n">
        <f aca="false">IF(H748=0,0,ROUND(I748/H748*100,2))</f>
        <v>100</v>
      </c>
      <c r="U748" s="55" t="str">
        <f aca="false">TEXT(E748,"yyyy-mm")</f>
        <v>2022-08</v>
      </c>
    </row>
    <row r="749" customFormat="false" ht="15" hidden="false" customHeight="true" outlineLevel="0" collapsed="false">
      <c r="A749" s="56" t="s">
        <v>6688</v>
      </c>
      <c r="B749" s="56" t="s">
        <v>6689</v>
      </c>
      <c r="C749" s="56" t="s">
        <v>1189</v>
      </c>
      <c r="D749" s="56" t="s">
        <v>3219</v>
      </c>
      <c r="E749" s="56" t="s">
        <v>1098</v>
      </c>
      <c r="F749" s="56" t="s">
        <v>1027</v>
      </c>
      <c r="G749" s="56" t="s">
        <v>2832</v>
      </c>
      <c r="H749" s="56" t="n">
        <v>1715</v>
      </c>
      <c r="I749" s="56" t="n">
        <v>1715</v>
      </c>
      <c r="J749" s="56" t="n">
        <v>199.96</v>
      </c>
      <c r="K749" s="54" t="n">
        <f aca="false">ROUND(H749*J749,2)</f>
        <v>342931.4</v>
      </c>
      <c r="L749" s="56" t="s">
        <v>4067</v>
      </c>
      <c r="M749" s="56" t="s">
        <v>4078</v>
      </c>
      <c r="N749" s="54" t="n">
        <f aca="false">IFERROR(G749-E749,"")</f>
        <v>45</v>
      </c>
      <c r="O749" s="54" t="n">
        <f aca="false">IFERROR(G749-F749,"")</f>
        <v>9</v>
      </c>
      <c r="P749" s="56" t="s">
        <v>6690</v>
      </c>
      <c r="Q749" s="56" t="s">
        <v>4093</v>
      </c>
      <c r="R749" s="56" t="s">
        <v>100</v>
      </c>
      <c r="S749" s="55" t="str">
        <f aca="false">IF(O749&lt;=0,"On Time","Delayed")</f>
        <v>Delayed</v>
      </c>
      <c r="T749" s="55" t="n">
        <f aca="false">IF(H749=0,0,ROUND(I749/H749*100,2))</f>
        <v>100</v>
      </c>
      <c r="U749" s="55" t="str">
        <f aca="false">TEXT(E749,"yyyy-mm")</f>
        <v>2024-01</v>
      </c>
    </row>
    <row r="750" customFormat="false" ht="15" hidden="false" customHeight="true" outlineLevel="0" collapsed="false">
      <c r="A750" s="52" t="s">
        <v>6691</v>
      </c>
      <c r="B750" s="52" t="s">
        <v>4417</v>
      </c>
      <c r="C750" s="52" t="s">
        <v>6692</v>
      </c>
      <c r="D750" s="52" t="s">
        <v>1414</v>
      </c>
      <c r="E750" s="52" t="s">
        <v>3074</v>
      </c>
      <c r="F750" s="52" t="s">
        <v>1699</v>
      </c>
      <c r="G750" s="52" t="s">
        <v>5326</v>
      </c>
      <c r="H750" s="52" t="n">
        <v>1556</v>
      </c>
      <c r="I750" s="52" t="n">
        <v>1556</v>
      </c>
      <c r="J750" s="52" t="n">
        <v>188.38</v>
      </c>
      <c r="K750" s="54" t="n">
        <f aca="false">ROUND(H750*J750,2)</f>
        <v>293119.28</v>
      </c>
      <c r="L750" s="52" t="s">
        <v>4073</v>
      </c>
      <c r="M750" s="52" t="s">
        <v>4078</v>
      </c>
      <c r="N750" s="54" t="n">
        <f aca="false">IFERROR(G750-E750,"")</f>
        <v>43</v>
      </c>
      <c r="O750" s="54" t="n">
        <f aca="false">IFERROR(G750-F750,"")</f>
        <v>6</v>
      </c>
      <c r="P750" s="52" t="s">
        <v>6693</v>
      </c>
      <c r="Q750" s="52" t="s">
        <v>4080</v>
      </c>
      <c r="R750" s="52" t="s">
        <v>4124</v>
      </c>
      <c r="S750" s="55" t="str">
        <f aca="false">IF(O750&lt;=0,"On Time","Delayed")</f>
        <v>Delayed</v>
      </c>
      <c r="T750" s="55" t="n">
        <f aca="false">IF(H750=0,0,ROUND(I750/H750*100,2))</f>
        <v>100</v>
      </c>
      <c r="U750" s="55" t="str">
        <f aca="false">TEXT(E750,"yyyy-mm")</f>
        <v>2024-11</v>
      </c>
    </row>
    <row r="751" customFormat="false" ht="15" hidden="false" customHeight="true" outlineLevel="0" collapsed="false">
      <c r="A751" s="56" t="s">
        <v>6694</v>
      </c>
      <c r="B751" s="56" t="s">
        <v>6602</v>
      </c>
      <c r="C751" s="56" t="s">
        <v>2923</v>
      </c>
      <c r="D751" s="56" t="s">
        <v>4921</v>
      </c>
      <c r="E751" s="56" t="s">
        <v>3119</v>
      </c>
      <c r="F751" s="56" t="s">
        <v>1581</v>
      </c>
      <c r="G751" s="56" t="s">
        <v>3650</v>
      </c>
      <c r="H751" s="56" t="n">
        <v>2403</v>
      </c>
      <c r="I751" s="56" t="n">
        <v>2403</v>
      </c>
      <c r="J751" s="56" t="n">
        <v>335.34</v>
      </c>
      <c r="K751" s="54" t="n">
        <f aca="false">ROUND(H751*J751,2)</f>
        <v>805822.02</v>
      </c>
      <c r="L751" s="56" t="s">
        <v>4067</v>
      </c>
      <c r="M751" s="56" t="s">
        <v>332</v>
      </c>
      <c r="N751" s="54" t="n">
        <f aca="false">IFERROR(G751-E751,"")</f>
        <v>55</v>
      </c>
      <c r="O751" s="54" t="n">
        <f aca="false">IFERROR(G751-F751,"")</f>
        <v>-3</v>
      </c>
      <c r="P751" s="56" t="s">
        <v>6695</v>
      </c>
      <c r="Q751" s="56" t="s">
        <v>4098</v>
      </c>
      <c r="R751" s="56" t="s">
        <v>4124</v>
      </c>
      <c r="S751" s="55" t="str">
        <f aca="false">IF(O751&lt;=0,"On Time","Delayed")</f>
        <v>On Time</v>
      </c>
      <c r="T751" s="55" t="n">
        <f aca="false">IF(H751=0,0,ROUND(I751/H751*100,2))</f>
        <v>100</v>
      </c>
      <c r="U751" s="55" t="str">
        <f aca="false">TEXT(E751,"yyyy-mm")</f>
        <v>2023-12</v>
      </c>
    </row>
    <row r="752" customFormat="false" ht="15" hidden="false" customHeight="true" outlineLevel="0" collapsed="false">
      <c r="A752" s="52" t="s">
        <v>6696</v>
      </c>
      <c r="B752" s="52" t="s">
        <v>5614</v>
      </c>
      <c r="C752" s="52" t="s">
        <v>6697</v>
      </c>
      <c r="D752" s="52" t="s">
        <v>1967</v>
      </c>
      <c r="E752" s="52" t="s">
        <v>3807</v>
      </c>
      <c r="F752" s="52" t="s">
        <v>6678</v>
      </c>
      <c r="G752" s="52" t="s">
        <v>2450</v>
      </c>
      <c r="H752" s="52" t="n">
        <v>4177</v>
      </c>
      <c r="I752" s="52" t="n">
        <v>4177</v>
      </c>
      <c r="J752" s="52" t="n">
        <v>382.96</v>
      </c>
      <c r="K752" s="54" t="n">
        <f aca="false">ROUND(H752*J752,2)</f>
        <v>1599623.92</v>
      </c>
      <c r="L752" s="52" t="s">
        <v>4067</v>
      </c>
      <c r="M752" s="52" t="s">
        <v>4081</v>
      </c>
      <c r="N752" s="54" t="n">
        <f aca="false">IFERROR(G752-E752,"")</f>
        <v>4</v>
      </c>
      <c r="O752" s="54" t="n">
        <f aca="false">IFERROR(G752-F752,"")</f>
        <v>-2</v>
      </c>
      <c r="P752" s="52" t="s">
        <v>6698</v>
      </c>
      <c r="Q752" s="52" t="s">
        <v>4154</v>
      </c>
      <c r="R752" s="52" t="s">
        <v>4087</v>
      </c>
      <c r="S752" s="55" t="str">
        <f aca="false">IF(O752&lt;=0,"On Time","Delayed")</f>
        <v>On Time</v>
      </c>
      <c r="T752" s="55" t="n">
        <f aca="false">IF(H752=0,0,ROUND(I752/H752*100,2))</f>
        <v>100</v>
      </c>
      <c r="U752" s="55" t="str">
        <f aca="false">TEXT(E752,"yyyy-mm")</f>
        <v>2023-07</v>
      </c>
    </row>
    <row r="753" customFormat="false" ht="15" hidden="false" customHeight="true" outlineLevel="0" collapsed="false">
      <c r="A753" s="56" t="s">
        <v>6699</v>
      </c>
      <c r="B753" s="56" t="s">
        <v>6700</v>
      </c>
      <c r="C753" s="56" t="s">
        <v>6701</v>
      </c>
      <c r="D753" s="56" t="s">
        <v>2029</v>
      </c>
      <c r="E753" s="56" t="s">
        <v>6516</v>
      </c>
      <c r="F753" s="56" t="s">
        <v>4054</v>
      </c>
      <c r="G753" s="56" t="s">
        <v>4020</v>
      </c>
      <c r="H753" s="56" t="n">
        <v>1492</v>
      </c>
      <c r="I753" s="56" t="n">
        <v>1492</v>
      </c>
      <c r="J753" s="56" t="n">
        <v>562.94</v>
      </c>
      <c r="K753" s="54" t="n">
        <f aca="false">ROUND(H753*J753,2)</f>
        <v>839906.48</v>
      </c>
      <c r="L753" s="56" t="s">
        <v>4061</v>
      </c>
      <c r="M753" s="56" t="s">
        <v>4062</v>
      </c>
      <c r="N753" s="54" t="n">
        <f aca="false">IFERROR(G753-E753,"")</f>
        <v>44</v>
      </c>
      <c r="O753" s="54" t="n">
        <f aca="false">IFERROR(G753-F753,"")</f>
        <v>3</v>
      </c>
      <c r="P753" s="56" t="s">
        <v>6702</v>
      </c>
      <c r="Q753" s="56" t="s">
        <v>4226</v>
      </c>
      <c r="R753" s="56" t="s">
        <v>4070</v>
      </c>
      <c r="S753" s="55" t="str">
        <f aca="false">IF(O753&lt;=0,"On Time","Delayed")</f>
        <v>Delayed</v>
      </c>
      <c r="T753" s="55" t="n">
        <f aca="false">IF(H753=0,0,ROUND(I753/H753*100,2))</f>
        <v>100</v>
      </c>
      <c r="U753" s="55" t="str">
        <f aca="false">TEXT(E753,"yyyy-mm")</f>
        <v>2024-06</v>
      </c>
    </row>
    <row r="754" customFormat="false" ht="15" hidden="false" customHeight="true" outlineLevel="0" collapsed="false">
      <c r="A754" s="52" t="s">
        <v>6703</v>
      </c>
      <c r="B754" s="52" t="s">
        <v>5275</v>
      </c>
      <c r="C754" s="52" t="s">
        <v>1913</v>
      </c>
      <c r="D754" s="52" t="s">
        <v>977</v>
      </c>
      <c r="E754" s="52" t="s">
        <v>811</v>
      </c>
      <c r="F754" s="52" t="s">
        <v>3877</v>
      </c>
      <c r="G754" s="52" t="s">
        <v>1031</v>
      </c>
      <c r="H754" s="52" t="n">
        <v>3354</v>
      </c>
      <c r="I754" s="52" t="n">
        <v>3354</v>
      </c>
      <c r="J754" s="52" t="n">
        <v>443.43</v>
      </c>
      <c r="K754" s="54" t="n">
        <f aca="false">ROUND(H754*J754,2)</f>
        <v>1487264.22</v>
      </c>
      <c r="L754" s="52" t="s">
        <v>4061</v>
      </c>
      <c r="M754" s="52" t="s">
        <v>4081</v>
      </c>
      <c r="N754" s="54" t="n">
        <f aca="false">IFERROR(G754-E754,"")</f>
        <v>24</v>
      </c>
      <c r="O754" s="54" t="n">
        <f aca="false">IFERROR(G754-F754,"")</f>
        <v>14</v>
      </c>
      <c r="P754" s="52" t="s">
        <v>6704</v>
      </c>
      <c r="Q754" s="52" t="s">
        <v>4169</v>
      </c>
      <c r="R754" s="52" t="s">
        <v>100</v>
      </c>
      <c r="S754" s="55" t="str">
        <f aca="false">IF(O754&lt;=0,"On Time","Delayed")</f>
        <v>Delayed</v>
      </c>
      <c r="T754" s="55" t="n">
        <f aca="false">IF(H754=0,0,ROUND(I754/H754*100,2))</f>
        <v>100</v>
      </c>
      <c r="U754" s="55" t="str">
        <f aca="false">TEXT(E754,"yyyy-mm")</f>
        <v>2022-08</v>
      </c>
    </row>
    <row r="755" customFormat="false" ht="15" hidden="false" customHeight="true" outlineLevel="0" collapsed="false">
      <c r="A755" s="56" t="s">
        <v>6705</v>
      </c>
      <c r="B755" s="56" t="s">
        <v>6706</v>
      </c>
      <c r="C755" s="56" t="s">
        <v>6707</v>
      </c>
      <c r="D755" s="56" t="s">
        <v>3018</v>
      </c>
      <c r="E755" s="56" t="s">
        <v>1771</v>
      </c>
      <c r="F755" s="56" t="s">
        <v>5545</v>
      </c>
      <c r="G755" s="56" t="s">
        <v>4021</v>
      </c>
      <c r="H755" s="56" t="n">
        <v>3708</v>
      </c>
      <c r="I755" s="56" t="n">
        <v>3708</v>
      </c>
      <c r="J755" s="56" t="n">
        <v>184.55</v>
      </c>
      <c r="K755" s="54" t="n">
        <f aca="false">ROUND(H755*J755,2)</f>
        <v>684311.4</v>
      </c>
      <c r="L755" s="56" t="s">
        <v>4073</v>
      </c>
      <c r="M755" s="56" t="s">
        <v>4062</v>
      </c>
      <c r="N755" s="54" t="n">
        <f aca="false">IFERROR(G755-E755,"")</f>
        <v>38</v>
      </c>
      <c r="O755" s="54" t="n">
        <f aca="false">IFERROR(G755-F755,"")</f>
        <v>6</v>
      </c>
      <c r="P755" s="56" t="s">
        <v>6708</v>
      </c>
      <c r="Q755" s="56" t="s">
        <v>4069</v>
      </c>
      <c r="R755" s="56" t="s">
        <v>4081</v>
      </c>
      <c r="S755" s="55" t="str">
        <f aca="false">IF(O755&lt;=0,"On Time","Delayed")</f>
        <v>Delayed</v>
      </c>
      <c r="T755" s="55" t="n">
        <f aca="false">IF(H755=0,0,ROUND(I755/H755*100,2))</f>
        <v>100</v>
      </c>
      <c r="U755" s="55" t="str">
        <f aca="false">TEXT(E755,"yyyy-mm")</f>
        <v>2024-07</v>
      </c>
    </row>
    <row r="756" customFormat="false" ht="15" hidden="false" customHeight="true" outlineLevel="0" collapsed="false">
      <c r="A756" s="52" t="s">
        <v>6709</v>
      </c>
      <c r="B756" s="52" t="s">
        <v>4126</v>
      </c>
      <c r="C756" s="52" t="s">
        <v>3194</v>
      </c>
      <c r="D756" s="52" t="s">
        <v>923</v>
      </c>
      <c r="E756" s="52" t="s">
        <v>1782</v>
      </c>
      <c r="F756" s="52" t="s">
        <v>2348</v>
      </c>
      <c r="G756" s="52" t="s">
        <v>2348</v>
      </c>
      <c r="H756" s="52" t="n">
        <v>3891</v>
      </c>
      <c r="I756" s="52" t="n">
        <v>3891</v>
      </c>
      <c r="J756" s="52" t="n">
        <v>418.05</v>
      </c>
      <c r="K756" s="54" t="n">
        <f aca="false">ROUND(H756*J756,2)</f>
        <v>1626632.55</v>
      </c>
      <c r="L756" s="52" t="s">
        <v>4073</v>
      </c>
      <c r="M756" s="52" t="s">
        <v>4056</v>
      </c>
      <c r="N756" s="54" t="n">
        <f aca="false">IFERROR(G756-E756,"")</f>
        <v>44</v>
      </c>
      <c r="O756" s="54" t="n">
        <f aca="false">IFERROR(G756-F756,"")</f>
        <v>0</v>
      </c>
      <c r="P756" s="52" t="s">
        <v>6710</v>
      </c>
      <c r="Q756" s="52" t="s">
        <v>4058</v>
      </c>
      <c r="R756" s="52" t="s">
        <v>100</v>
      </c>
      <c r="S756" s="55" t="str">
        <f aca="false">IF(O756&lt;=0,"On Time","Delayed")</f>
        <v>On Time</v>
      </c>
      <c r="T756" s="55" t="n">
        <f aca="false">IF(H756=0,0,ROUND(I756/H756*100,2))</f>
        <v>100</v>
      </c>
      <c r="U756" s="55" t="str">
        <f aca="false">TEXT(E756,"yyyy-mm")</f>
        <v>2023-05</v>
      </c>
    </row>
    <row r="757" customFormat="false" ht="15" hidden="false" customHeight="true" outlineLevel="0" collapsed="false">
      <c r="A757" s="56" t="s">
        <v>6711</v>
      </c>
      <c r="B757" s="56" t="s">
        <v>5702</v>
      </c>
      <c r="C757" s="56" t="s">
        <v>3836</v>
      </c>
      <c r="D757" s="56" t="s">
        <v>3655</v>
      </c>
      <c r="E757" s="56" t="s">
        <v>2966</v>
      </c>
      <c r="F757" s="56" t="s">
        <v>777</v>
      </c>
      <c r="G757" s="56" t="s">
        <v>6052</v>
      </c>
      <c r="H757" s="56" t="n">
        <v>4159</v>
      </c>
      <c r="I757" s="56" t="n">
        <v>4159</v>
      </c>
      <c r="J757" s="56" t="n">
        <v>178.09</v>
      </c>
      <c r="K757" s="54" t="n">
        <f aca="false">ROUND(H757*J757,2)</f>
        <v>740676.31</v>
      </c>
      <c r="L757" s="56" t="s">
        <v>4067</v>
      </c>
      <c r="M757" s="56" t="s">
        <v>4062</v>
      </c>
      <c r="N757" s="54" t="n">
        <f aca="false">IFERROR(G757-E757,"")</f>
        <v>60</v>
      </c>
      <c r="O757" s="54" t="n">
        <f aca="false">IFERROR(G757-F757,"")</f>
        <v>7</v>
      </c>
      <c r="P757" s="56" t="s">
        <v>6712</v>
      </c>
      <c r="Q757" s="56" t="s">
        <v>4080</v>
      </c>
      <c r="R757" s="56" t="s">
        <v>4070</v>
      </c>
      <c r="S757" s="55" t="str">
        <f aca="false">IF(O757&lt;=0,"On Time","Delayed")</f>
        <v>Delayed</v>
      </c>
      <c r="T757" s="55" t="n">
        <f aca="false">IF(H757=0,0,ROUND(I757/H757*100,2))</f>
        <v>100</v>
      </c>
      <c r="U757" s="55" t="str">
        <f aca="false">TEXT(E757,"yyyy-mm")</f>
        <v>2023-03</v>
      </c>
    </row>
    <row r="758" customFormat="false" ht="15" hidden="false" customHeight="true" outlineLevel="0" collapsed="false">
      <c r="A758" s="52" t="s">
        <v>6713</v>
      </c>
      <c r="B758" s="52" t="s">
        <v>4294</v>
      </c>
      <c r="C758" s="52" t="s">
        <v>6714</v>
      </c>
      <c r="D758" s="52" t="s">
        <v>6715</v>
      </c>
      <c r="E758" s="52" t="s">
        <v>1615</v>
      </c>
      <c r="F758" s="52" t="s">
        <v>6550</v>
      </c>
      <c r="G758" s="52" t="s">
        <v>1730</v>
      </c>
      <c r="H758" s="52" t="n">
        <v>3841</v>
      </c>
      <c r="I758" s="52" t="n">
        <v>3841</v>
      </c>
      <c r="J758" s="52" t="n">
        <v>27.64</v>
      </c>
      <c r="K758" s="54" t="n">
        <f aca="false">ROUND(H758*J758,2)</f>
        <v>106165.24</v>
      </c>
      <c r="L758" s="52" t="s">
        <v>4061</v>
      </c>
      <c r="M758" s="52" t="s">
        <v>4062</v>
      </c>
      <c r="N758" s="54" t="n">
        <f aca="false">IFERROR(G758-E758,"")</f>
        <v>39</v>
      </c>
      <c r="O758" s="54" t="n">
        <f aca="false">IFERROR(G758-F758,"")</f>
        <v>-2</v>
      </c>
      <c r="P758" s="52" t="s">
        <v>6716</v>
      </c>
      <c r="Q758" s="52" t="s">
        <v>4069</v>
      </c>
      <c r="R758" s="52" t="s">
        <v>4087</v>
      </c>
      <c r="S758" s="55" t="str">
        <f aca="false">IF(O758&lt;=0,"On Time","Delayed")</f>
        <v>On Time</v>
      </c>
      <c r="T758" s="55" t="n">
        <f aca="false">IF(H758=0,0,ROUND(I758/H758*100,2))</f>
        <v>100</v>
      </c>
      <c r="U758" s="55" t="str">
        <f aca="false">TEXT(E758,"yyyy-mm")</f>
        <v>2024-07</v>
      </c>
    </row>
    <row r="759" customFormat="false" ht="15" hidden="false" customHeight="true" outlineLevel="0" collapsed="false">
      <c r="A759" s="56" t="s">
        <v>6717</v>
      </c>
      <c r="B759" s="56" t="s">
        <v>4462</v>
      </c>
      <c r="C759" s="56" t="s">
        <v>740</v>
      </c>
      <c r="D759" s="56" t="s">
        <v>2972</v>
      </c>
      <c r="E759" s="56" t="s">
        <v>4972</v>
      </c>
      <c r="F759" s="56" t="s">
        <v>763</v>
      </c>
      <c r="G759" s="56" t="s">
        <v>579</v>
      </c>
      <c r="H759" s="56" t="n">
        <v>1824</v>
      </c>
      <c r="I759" s="56" t="n">
        <v>90</v>
      </c>
      <c r="J759" s="56" t="n">
        <v>52.03</v>
      </c>
      <c r="K759" s="54" t="n">
        <f aca="false">ROUND(H759*J759,2)</f>
        <v>94902.72</v>
      </c>
      <c r="L759" s="56" t="s">
        <v>4055</v>
      </c>
      <c r="M759" s="56" t="s">
        <v>4062</v>
      </c>
      <c r="N759" s="54" t="n">
        <f aca="false">IFERROR(G759-E759,"")</f>
        <v>14</v>
      </c>
      <c r="O759" s="54" t="n">
        <f aca="false">IFERROR(G759-F759,"")</f>
        <v>5</v>
      </c>
      <c r="P759" s="56" t="s">
        <v>6718</v>
      </c>
      <c r="Q759" s="56" t="s">
        <v>4269</v>
      </c>
      <c r="R759" s="56" t="s">
        <v>4081</v>
      </c>
      <c r="S759" s="55" t="str">
        <f aca="false">IF(O759&lt;=0,"On Time","Delayed")</f>
        <v>Delayed</v>
      </c>
      <c r="T759" s="55" t="n">
        <f aca="false">IF(H759=0,0,ROUND(I759/H759*100,2))</f>
        <v>4.93</v>
      </c>
      <c r="U759" s="55" t="str">
        <f aca="false">TEXT(E759,"yyyy-mm")</f>
        <v>2023-02</v>
      </c>
    </row>
    <row r="760" customFormat="false" ht="15" hidden="false" customHeight="true" outlineLevel="0" collapsed="false">
      <c r="A760" s="52" t="s">
        <v>6719</v>
      </c>
      <c r="B760" s="52" t="s">
        <v>6720</v>
      </c>
      <c r="C760" s="52" t="s">
        <v>3854</v>
      </c>
      <c r="D760" s="52" t="s">
        <v>2688</v>
      </c>
      <c r="E760" s="52" t="s">
        <v>1224</v>
      </c>
      <c r="F760" s="52" t="s">
        <v>2207</v>
      </c>
      <c r="G760" s="52" t="s">
        <v>1763</v>
      </c>
      <c r="H760" s="52" t="n">
        <v>988</v>
      </c>
      <c r="I760" s="52" t="n">
        <v>988</v>
      </c>
      <c r="J760" s="52" t="n">
        <v>349.07</v>
      </c>
      <c r="K760" s="54" t="n">
        <f aca="false">ROUND(H760*J760,2)</f>
        <v>344881.16</v>
      </c>
      <c r="L760" s="52" t="s">
        <v>4061</v>
      </c>
      <c r="M760" s="52" t="s">
        <v>4062</v>
      </c>
      <c r="N760" s="54" t="n">
        <f aca="false">IFERROR(G760-E760,"")</f>
        <v>38</v>
      </c>
      <c r="O760" s="54" t="n">
        <f aca="false">IFERROR(G760-F760,"")</f>
        <v>11</v>
      </c>
      <c r="P760" s="52" t="s">
        <v>6721</v>
      </c>
      <c r="Q760" s="52" t="s">
        <v>4069</v>
      </c>
      <c r="R760" s="52" t="s">
        <v>4087</v>
      </c>
      <c r="S760" s="55" t="str">
        <f aca="false">IF(O760&lt;=0,"On Time","Delayed")</f>
        <v>Delayed</v>
      </c>
      <c r="T760" s="55" t="n">
        <f aca="false">IF(H760=0,0,ROUND(I760/H760*100,2))</f>
        <v>100</v>
      </c>
      <c r="U760" s="55" t="str">
        <f aca="false">TEXT(E760,"yyyy-mm")</f>
        <v>2024-01</v>
      </c>
    </row>
    <row r="761" customFormat="false" ht="15" hidden="false" customHeight="true" outlineLevel="0" collapsed="false">
      <c r="A761" s="56" t="s">
        <v>6722</v>
      </c>
      <c r="B761" s="56" t="s">
        <v>6104</v>
      </c>
      <c r="C761" s="56" t="s">
        <v>1666</v>
      </c>
      <c r="D761" s="56" t="s">
        <v>4589</v>
      </c>
      <c r="E761" s="56" t="s">
        <v>2777</v>
      </c>
      <c r="F761" s="56" t="s">
        <v>1196</v>
      </c>
      <c r="G761" s="56" t="s">
        <v>2035</v>
      </c>
      <c r="H761" s="56" t="n">
        <v>1431</v>
      </c>
      <c r="I761" s="56" t="n">
        <v>1431</v>
      </c>
      <c r="J761" s="56" t="n">
        <v>504.52</v>
      </c>
      <c r="K761" s="54" t="n">
        <f aca="false">ROUND(H761*J761,2)</f>
        <v>721968.12</v>
      </c>
      <c r="L761" s="56" t="s">
        <v>4084</v>
      </c>
      <c r="M761" s="56" t="s">
        <v>4062</v>
      </c>
      <c r="N761" s="54" t="n">
        <f aca="false">IFERROR(G761-E761,"")</f>
        <v>39</v>
      </c>
      <c r="O761" s="54" t="n">
        <f aca="false">IFERROR(G761-F761,"")</f>
        <v>6</v>
      </c>
      <c r="P761" s="56" t="s">
        <v>6723</v>
      </c>
      <c r="Q761" s="56" t="s">
        <v>4104</v>
      </c>
      <c r="R761" s="56" t="s">
        <v>100</v>
      </c>
      <c r="S761" s="55" t="str">
        <f aca="false">IF(O761&lt;=0,"On Time","Delayed")</f>
        <v>Delayed</v>
      </c>
      <c r="T761" s="55" t="n">
        <f aca="false">IF(H761=0,0,ROUND(I761/H761*100,2))</f>
        <v>100</v>
      </c>
      <c r="U761" s="55" t="str">
        <f aca="false">TEXT(E761,"yyyy-mm")</f>
        <v>2024-10</v>
      </c>
    </row>
    <row r="762" customFormat="false" ht="15" hidden="false" customHeight="true" outlineLevel="0" collapsed="false">
      <c r="A762" s="52" t="s">
        <v>6724</v>
      </c>
      <c r="B762" s="52" t="s">
        <v>5077</v>
      </c>
      <c r="C762" s="52" t="s">
        <v>5576</v>
      </c>
      <c r="D762" s="52" t="s">
        <v>727</v>
      </c>
      <c r="E762" s="52" t="s">
        <v>2900</v>
      </c>
      <c r="F762" s="52" t="s">
        <v>1499</v>
      </c>
      <c r="G762" s="52" t="s">
        <v>346</v>
      </c>
      <c r="H762" s="52" t="n">
        <v>2623</v>
      </c>
      <c r="I762" s="52" t="n">
        <v>2623</v>
      </c>
      <c r="J762" s="52" t="n">
        <v>457.99</v>
      </c>
      <c r="K762" s="54" t="n">
        <f aca="false">ROUND(H762*J762,2)</f>
        <v>1201307.77</v>
      </c>
      <c r="L762" s="52" t="s">
        <v>4055</v>
      </c>
      <c r="M762" s="52" t="s">
        <v>4078</v>
      </c>
      <c r="N762" s="54" t="n">
        <f aca="false">IFERROR(G762-E762,"")</f>
        <v>27</v>
      </c>
      <c r="O762" s="54" t="n">
        <f aca="false">IFERROR(G762-F762,"")</f>
        <v>11</v>
      </c>
      <c r="P762" s="52" t="s">
        <v>6725</v>
      </c>
      <c r="Q762" s="52" t="s">
        <v>4248</v>
      </c>
      <c r="R762" s="52" t="s">
        <v>4081</v>
      </c>
      <c r="S762" s="55" t="str">
        <f aca="false">IF(O762&lt;=0,"On Time","Delayed")</f>
        <v>Delayed</v>
      </c>
      <c r="T762" s="55" t="n">
        <f aca="false">IF(H762=0,0,ROUND(I762/H762*100,2))</f>
        <v>100</v>
      </c>
      <c r="U762" s="55" t="str">
        <f aca="false">TEXT(E762,"yyyy-mm")</f>
        <v>2023-07</v>
      </c>
    </row>
    <row r="763" customFormat="false" ht="15" hidden="false" customHeight="true" outlineLevel="0" collapsed="false">
      <c r="A763" s="56" t="s">
        <v>6726</v>
      </c>
      <c r="B763" s="56" t="s">
        <v>6700</v>
      </c>
      <c r="C763" s="56" t="s">
        <v>1619</v>
      </c>
      <c r="D763" s="56" t="s">
        <v>3816</v>
      </c>
      <c r="E763" s="56" t="s">
        <v>742</v>
      </c>
      <c r="F763" s="56" t="s">
        <v>5345</v>
      </c>
      <c r="G763" s="56" t="s">
        <v>1427</v>
      </c>
      <c r="H763" s="56" t="n">
        <v>1141</v>
      </c>
      <c r="I763" s="56" t="n">
        <v>199</v>
      </c>
      <c r="J763" s="56" t="n">
        <v>12.08</v>
      </c>
      <c r="K763" s="54" t="n">
        <f aca="false">ROUND(H763*J763,2)</f>
        <v>13783.28</v>
      </c>
      <c r="L763" s="56" t="s">
        <v>4055</v>
      </c>
      <c r="M763" s="56" t="s">
        <v>332</v>
      </c>
      <c r="N763" s="54" t="n">
        <f aca="false">IFERROR(G763-E763,"")</f>
        <v>75</v>
      </c>
      <c r="O763" s="54" t="n">
        <f aca="false">IFERROR(G763-F763,"")</f>
        <v>15</v>
      </c>
      <c r="P763" s="56" t="s">
        <v>6727</v>
      </c>
      <c r="Q763" s="56" t="s">
        <v>4058</v>
      </c>
      <c r="R763" s="56" t="s">
        <v>4081</v>
      </c>
      <c r="S763" s="55" t="str">
        <f aca="false">IF(O763&lt;=0,"On Time","Delayed")</f>
        <v>Delayed</v>
      </c>
      <c r="T763" s="55" t="n">
        <f aca="false">IF(H763=0,0,ROUND(I763/H763*100,2))</f>
        <v>17.44</v>
      </c>
      <c r="U763" s="55" t="str">
        <f aca="false">TEXT(E763,"yyyy-mm")</f>
        <v>2023-08</v>
      </c>
    </row>
    <row r="764" customFormat="false" ht="15" hidden="false" customHeight="true" outlineLevel="0" collapsed="false">
      <c r="A764" s="52" t="s">
        <v>6728</v>
      </c>
      <c r="B764" s="52" t="s">
        <v>4195</v>
      </c>
      <c r="C764" s="52" t="s">
        <v>2706</v>
      </c>
      <c r="D764" s="52" t="s">
        <v>6729</v>
      </c>
      <c r="E764" s="52" t="s">
        <v>1439</v>
      </c>
      <c r="F764" s="52" t="s">
        <v>2804</v>
      </c>
      <c r="G764" s="52" t="s">
        <v>6083</v>
      </c>
      <c r="H764" s="52" t="n">
        <v>605</v>
      </c>
      <c r="I764" s="52" t="n">
        <v>605</v>
      </c>
      <c r="J764" s="52" t="n">
        <v>526.91</v>
      </c>
      <c r="K764" s="54" t="n">
        <f aca="false">ROUND(H764*J764,2)</f>
        <v>318780.55</v>
      </c>
      <c r="L764" s="52" t="s">
        <v>4061</v>
      </c>
      <c r="M764" s="52" t="s">
        <v>4081</v>
      </c>
      <c r="N764" s="54" t="n">
        <f aca="false">IFERROR(G764-E764,"")</f>
        <v>54</v>
      </c>
      <c r="O764" s="54" t="n">
        <f aca="false">IFERROR(G764-F764,"")</f>
        <v>5</v>
      </c>
      <c r="P764" s="52" t="s">
        <v>6730</v>
      </c>
      <c r="Q764" s="52" t="s">
        <v>4164</v>
      </c>
      <c r="R764" s="52" t="s">
        <v>100</v>
      </c>
      <c r="S764" s="55" t="str">
        <f aca="false">IF(O764&lt;=0,"On Time","Delayed")</f>
        <v>Delayed</v>
      </c>
      <c r="T764" s="55" t="n">
        <f aca="false">IF(H764=0,0,ROUND(I764/H764*100,2))</f>
        <v>100</v>
      </c>
      <c r="U764" s="55" t="str">
        <f aca="false">TEXT(E764,"yyyy-mm")</f>
        <v>2022-08</v>
      </c>
    </row>
    <row r="765" customFormat="false" ht="15" hidden="false" customHeight="true" outlineLevel="0" collapsed="false">
      <c r="A765" s="56" t="s">
        <v>6731</v>
      </c>
      <c r="B765" s="56" t="s">
        <v>6217</v>
      </c>
      <c r="C765" s="56" t="s">
        <v>2526</v>
      </c>
      <c r="D765" s="56" t="s">
        <v>2598</v>
      </c>
      <c r="E765" s="56" t="s">
        <v>3746</v>
      </c>
      <c r="F765" s="56" t="s">
        <v>1251</v>
      </c>
      <c r="G765" s="56" t="s">
        <v>3789</v>
      </c>
      <c r="H765" s="56" t="n">
        <v>1999</v>
      </c>
      <c r="I765" s="56" t="n">
        <v>1999</v>
      </c>
      <c r="J765" s="56" t="n">
        <v>230.62</v>
      </c>
      <c r="K765" s="54" t="n">
        <f aca="false">ROUND(H765*J765,2)</f>
        <v>461009.38</v>
      </c>
      <c r="L765" s="56" t="s">
        <v>4073</v>
      </c>
      <c r="M765" s="56" t="s">
        <v>4062</v>
      </c>
      <c r="N765" s="54" t="n">
        <f aca="false">IFERROR(G765-E765,"")</f>
        <v>43</v>
      </c>
      <c r="O765" s="54" t="n">
        <f aca="false">IFERROR(G765-F765,"")</f>
        <v>4</v>
      </c>
      <c r="P765" s="56" t="s">
        <v>6732</v>
      </c>
      <c r="Q765" s="56" t="s">
        <v>4132</v>
      </c>
      <c r="R765" s="56" t="s">
        <v>4070</v>
      </c>
      <c r="S765" s="55" t="str">
        <f aca="false">IF(O765&lt;=0,"On Time","Delayed")</f>
        <v>Delayed</v>
      </c>
      <c r="T765" s="55" t="n">
        <f aca="false">IF(H765=0,0,ROUND(I765/H765*100,2))</f>
        <v>100</v>
      </c>
      <c r="U765" s="55" t="str">
        <f aca="false">TEXT(E765,"yyyy-mm")</f>
        <v>2022-04</v>
      </c>
    </row>
    <row r="766" customFormat="false" ht="15" hidden="false" customHeight="true" outlineLevel="0" collapsed="false">
      <c r="A766" s="52" t="s">
        <v>6733</v>
      </c>
      <c r="B766" s="52" t="s">
        <v>5268</v>
      </c>
      <c r="C766" s="52" t="s">
        <v>1966</v>
      </c>
      <c r="D766" s="52" t="s">
        <v>2624</v>
      </c>
      <c r="E766" s="52" t="s">
        <v>5151</v>
      </c>
      <c r="F766" s="52" t="s">
        <v>6734</v>
      </c>
      <c r="G766" s="52" t="s">
        <v>2026</v>
      </c>
      <c r="H766" s="52" t="n">
        <v>1698</v>
      </c>
      <c r="I766" s="52" t="n">
        <v>1698</v>
      </c>
      <c r="J766" s="52" t="n">
        <v>44.93</v>
      </c>
      <c r="K766" s="54" t="n">
        <f aca="false">ROUND(H766*J766,2)</f>
        <v>76291.14</v>
      </c>
      <c r="L766" s="52" t="s">
        <v>4073</v>
      </c>
      <c r="M766" s="52" t="s">
        <v>332</v>
      </c>
      <c r="N766" s="54" t="n">
        <f aca="false">IFERROR(G766-E766,"")</f>
        <v>38</v>
      </c>
      <c r="O766" s="54" t="n">
        <f aca="false">IFERROR(G766-F766,"")</f>
        <v>8</v>
      </c>
      <c r="P766" s="52" t="s">
        <v>6735</v>
      </c>
      <c r="Q766" s="52" t="s">
        <v>4242</v>
      </c>
      <c r="R766" s="52" t="s">
        <v>4087</v>
      </c>
      <c r="S766" s="55" t="str">
        <f aca="false">IF(O766&lt;=0,"On Time","Delayed")</f>
        <v>Delayed</v>
      </c>
      <c r="T766" s="55" t="n">
        <f aca="false">IF(H766=0,0,ROUND(I766/H766*100,2))</f>
        <v>100</v>
      </c>
      <c r="U766" s="55" t="str">
        <f aca="false">TEXT(E766,"yyyy-mm")</f>
        <v>2022-01</v>
      </c>
    </row>
    <row r="767" customFormat="false" ht="15" hidden="false" customHeight="true" outlineLevel="0" collapsed="false">
      <c r="A767" s="56" t="s">
        <v>6736</v>
      </c>
      <c r="B767" s="56" t="s">
        <v>6737</v>
      </c>
      <c r="C767" s="56" t="s">
        <v>5513</v>
      </c>
      <c r="D767" s="56" t="s">
        <v>2104</v>
      </c>
      <c r="E767" s="56" t="s">
        <v>866</v>
      </c>
      <c r="F767" s="56" t="s">
        <v>3415</v>
      </c>
      <c r="G767" s="56" t="s">
        <v>6473</v>
      </c>
      <c r="H767" s="56" t="n">
        <v>4531</v>
      </c>
      <c r="I767" s="56" t="n">
        <v>4531</v>
      </c>
      <c r="J767" s="56" t="n">
        <v>170.79</v>
      </c>
      <c r="K767" s="54" t="n">
        <f aca="false">ROUND(H767*J767,2)</f>
        <v>773849.49</v>
      </c>
      <c r="L767" s="56" t="s">
        <v>4067</v>
      </c>
      <c r="M767" s="56" t="s">
        <v>4056</v>
      </c>
      <c r="N767" s="54" t="n">
        <f aca="false">IFERROR(G767-E767,"")</f>
        <v>14</v>
      </c>
      <c r="O767" s="54" t="n">
        <f aca="false">IFERROR(G767-F767,"")</f>
        <v>3</v>
      </c>
      <c r="P767" s="56" t="s">
        <v>6738</v>
      </c>
      <c r="Q767" s="56" t="s">
        <v>4242</v>
      </c>
      <c r="R767" s="56" t="s">
        <v>4124</v>
      </c>
      <c r="S767" s="55" t="str">
        <f aca="false">IF(O767&lt;=0,"On Time","Delayed")</f>
        <v>Delayed</v>
      </c>
      <c r="T767" s="55" t="n">
        <f aca="false">IF(H767=0,0,ROUND(I767/H767*100,2))</f>
        <v>100</v>
      </c>
      <c r="U767" s="55" t="str">
        <f aca="false">TEXT(E767,"yyyy-mm")</f>
        <v>2023-12</v>
      </c>
    </row>
    <row r="768" customFormat="false" ht="15" hidden="false" customHeight="true" outlineLevel="0" collapsed="false">
      <c r="A768" s="52" t="s">
        <v>6739</v>
      </c>
      <c r="B768" s="52" t="s">
        <v>6740</v>
      </c>
      <c r="C768" s="52" t="s">
        <v>1632</v>
      </c>
      <c r="D768" s="52" t="s">
        <v>3199</v>
      </c>
      <c r="E768" s="52" t="s">
        <v>2054</v>
      </c>
      <c r="F768" s="52" t="s">
        <v>442</v>
      </c>
      <c r="G768" s="52" t="s">
        <v>6599</v>
      </c>
      <c r="H768" s="52" t="n">
        <v>372</v>
      </c>
      <c r="I768" s="52" t="n">
        <v>372</v>
      </c>
      <c r="J768" s="52" t="n">
        <v>409.67</v>
      </c>
      <c r="K768" s="54" t="n">
        <f aca="false">ROUND(H768*J768,2)</f>
        <v>152397.24</v>
      </c>
      <c r="L768" s="52" t="s">
        <v>4061</v>
      </c>
      <c r="M768" s="52" t="s">
        <v>4062</v>
      </c>
      <c r="N768" s="54" t="n">
        <f aca="false">IFERROR(G768-E768,"")</f>
        <v>52</v>
      </c>
      <c r="O768" s="54" t="n">
        <f aca="false">IFERROR(G768-F768,"")</f>
        <v>15</v>
      </c>
      <c r="P768" s="52" t="s">
        <v>6741</v>
      </c>
      <c r="Q768" s="52" t="s">
        <v>4231</v>
      </c>
      <c r="R768" s="52" t="s">
        <v>100</v>
      </c>
      <c r="S768" s="55" t="str">
        <f aca="false">IF(O768&lt;=0,"On Time","Delayed")</f>
        <v>Delayed</v>
      </c>
      <c r="T768" s="55" t="n">
        <f aca="false">IF(H768=0,0,ROUND(I768/H768*100,2))</f>
        <v>100</v>
      </c>
      <c r="U768" s="55" t="str">
        <f aca="false">TEXT(E768,"yyyy-mm")</f>
        <v>2022-03</v>
      </c>
    </row>
    <row r="769" customFormat="false" ht="15" hidden="false" customHeight="true" outlineLevel="0" collapsed="false">
      <c r="A769" s="56" t="s">
        <v>6742</v>
      </c>
      <c r="B769" s="56" t="s">
        <v>6743</v>
      </c>
      <c r="C769" s="56" t="s">
        <v>6744</v>
      </c>
      <c r="D769" s="56" t="s">
        <v>2761</v>
      </c>
      <c r="E769" s="56" t="s">
        <v>1140</v>
      </c>
      <c r="F769" s="56" t="s">
        <v>3968</v>
      </c>
      <c r="G769" s="56" t="s">
        <v>4158</v>
      </c>
      <c r="H769" s="56" t="n">
        <v>1277</v>
      </c>
      <c r="I769" s="56" t="n">
        <v>1277</v>
      </c>
      <c r="J769" s="56" t="n">
        <v>120.04</v>
      </c>
      <c r="K769" s="54" t="n">
        <f aca="false">ROUND(H769*J769,2)</f>
        <v>153291.08</v>
      </c>
      <c r="L769" s="56" t="s">
        <v>4084</v>
      </c>
      <c r="M769" s="56" t="s">
        <v>332</v>
      </c>
      <c r="N769" s="54" t="n">
        <f aca="false">IFERROR(G769-E769,"")</f>
        <v>21</v>
      </c>
      <c r="O769" s="54" t="n">
        <f aca="false">IFERROR(G769-F769,"")</f>
        <v>11</v>
      </c>
      <c r="P769" s="56" t="s">
        <v>6745</v>
      </c>
      <c r="Q769" s="56" t="s">
        <v>4269</v>
      </c>
      <c r="R769" s="56" t="s">
        <v>4081</v>
      </c>
      <c r="S769" s="55" t="str">
        <f aca="false">IF(O769&lt;=0,"On Time","Delayed")</f>
        <v>Delayed</v>
      </c>
      <c r="T769" s="55" t="n">
        <f aca="false">IF(H769=0,0,ROUND(I769/H769*100,2))</f>
        <v>100</v>
      </c>
      <c r="U769" s="55" t="str">
        <f aca="false">TEXT(E769,"yyyy-mm")</f>
        <v>2024-01</v>
      </c>
    </row>
    <row r="770" customFormat="false" ht="15" hidden="false" customHeight="true" outlineLevel="0" collapsed="false">
      <c r="A770" s="52" t="s">
        <v>6746</v>
      </c>
      <c r="B770" s="52" t="s">
        <v>6747</v>
      </c>
      <c r="C770" s="52" t="s">
        <v>4324</v>
      </c>
      <c r="D770" s="52" t="s">
        <v>3595</v>
      </c>
      <c r="E770" s="52" t="s">
        <v>3562</v>
      </c>
      <c r="F770" s="52" t="s">
        <v>4915</v>
      </c>
      <c r="G770" s="52" t="s">
        <v>4122</v>
      </c>
      <c r="H770" s="52" t="n">
        <v>4823</v>
      </c>
      <c r="I770" s="52" t="n">
        <v>4823</v>
      </c>
      <c r="J770" s="52" t="n">
        <v>209.02</v>
      </c>
      <c r="K770" s="54" t="n">
        <f aca="false">ROUND(H770*J770,2)</f>
        <v>1008103.46</v>
      </c>
      <c r="L770" s="52" t="s">
        <v>4055</v>
      </c>
      <c r="M770" s="52" t="s">
        <v>4062</v>
      </c>
      <c r="N770" s="54" t="n">
        <f aca="false">IFERROR(G770-E770,"")</f>
        <v>29</v>
      </c>
      <c r="O770" s="54" t="n">
        <f aca="false">IFERROR(G770-F770,"")</f>
        <v>4</v>
      </c>
      <c r="P770" s="52" t="s">
        <v>6748</v>
      </c>
      <c r="Q770" s="52" t="s">
        <v>4169</v>
      </c>
      <c r="R770" s="52" t="s">
        <v>4081</v>
      </c>
      <c r="S770" s="55" t="str">
        <f aca="false">IF(O770&lt;=0,"On Time","Delayed")</f>
        <v>Delayed</v>
      </c>
      <c r="T770" s="55" t="n">
        <f aca="false">IF(H770=0,0,ROUND(I770/H770*100,2))</f>
        <v>100</v>
      </c>
      <c r="U770" s="55" t="str">
        <f aca="false">TEXT(E770,"yyyy-mm")</f>
        <v>2024-05</v>
      </c>
    </row>
    <row r="771" customFormat="false" ht="15" hidden="false" customHeight="true" outlineLevel="0" collapsed="false">
      <c r="A771" s="56" t="s">
        <v>6749</v>
      </c>
      <c r="B771" s="56" t="s">
        <v>5878</v>
      </c>
      <c r="C771" s="56" t="s">
        <v>4466</v>
      </c>
      <c r="D771" s="56" t="s">
        <v>6750</v>
      </c>
      <c r="E771" s="56" t="s">
        <v>513</v>
      </c>
      <c r="F771" s="56" t="s">
        <v>360</v>
      </c>
      <c r="G771" s="56" t="s">
        <v>2497</v>
      </c>
      <c r="H771" s="56" t="n">
        <v>368</v>
      </c>
      <c r="I771" s="56" t="n">
        <v>368</v>
      </c>
      <c r="J771" s="56" t="n">
        <v>37.54</v>
      </c>
      <c r="K771" s="54" t="n">
        <f aca="false">ROUND(H771*J771,2)</f>
        <v>13814.72</v>
      </c>
      <c r="L771" s="56" t="s">
        <v>4084</v>
      </c>
      <c r="M771" s="56" t="s">
        <v>332</v>
      </c>
      <c r="N771" s="54" t="n">
        <f aca="false">IFERROR(G771-E771,"")</f>
        <v>15</v>
      </c>
      <c r="O771" s="54" t="n">
        <f aca="false">IFERROR(G771-F771,"")</f>
        <v>-1</v>
      </c>
      <c r="P771" s="56" t="s">
        <v>6751</v>
      </c>
      <c r="Q771" s="56" t="s">
        <v>4169</v>
      </c>
      <c r="R771" s="56" t="s">
        <v>4081</v>
      </c>
      <c r="S771" s="55" t="str">
        <f aca="false">IF(O771&lt;=0,"On Time","Delayed")</f>
        <v>On Time</v>
      </c>
      <c r="T771" s="55" t="n">
        <f aca="false">IF(H771=0,0,ROUND(I771/H771*100,2))</f>
        <v>100</v>
      </c>
      <c r="U771" s="55" t="str">
        <f aca="false">TEXT(E771,"yyyy-mm")</f>
        <v>2023-08</v>
      </c>
    </row>
    <row r="772" customFormat="false" ht="15" hidden="false" customHeight="true" outlineLevel="0" collapsed="false">
      <c r="A772" s="52" t="s">
        <v>6752</v>
      </c>
      <c r="B772" s="52" t="s">
        <v>5656</v>
      </c>
      <c r="C772" s="52" t="s">
        <v>6753</v>
      </c>
      <c r="D772" s="52" t="s">
        <v>6591</v>
      </c>
      <c r="E772" s="52" t="s">
        <v>473</v>
      </c>
      <c r="F772" s="52" t="s">
        <v>1248</v>
      </c>
      <c r="G772" s="52" t="s">
        <v>3415</v>
      </c>
      <c r="H772" s="52" t="n">
        <v>1274</v>
      </c>
      <c r="I772" s="52" t="n">
        <v>1274</v>
      </c>
      <c r="J772" s="52" t="n">
        <v>159.74</v>
      </c>
      <c r="K772" s="54" t="n">
        <f aca="false">ROUND(H772*J772,2)</f>
        <v>203508.76</v>
      </c>
      <c r="L772" s="52" t="s">
        <v>4084</v>
      </c>
      <c r="M772" s="52" t="s">
        <v>4062</v>
      </c>
      <c r="N772" s="54" t="n">
        <f aca="false">IFERROR(G772-E772,"")</f>
        <v>50</v>
      </c>
      <c r="O772" s="54" t="n">
        <f aca="false">IFERROR(G772-F772,"")</f>
        <v>15</v>
      </c>
      <c r="P772" s="52" t="s">
        <v>6754</v>
      </c>
      <c r="Q772" s="52" t="s">
        <v>4169</v>
      </c>
      <c r="R772" s="52" t="s">
        <v>4070</v>
      </c>
      <c r="S772" s="55" t="str">
        <f aca="false">IF(O772&lt;=0,"On Time","Delayed")</f>
        <v>Delayed</v>
      </c>
      <c r="T772" s="55" t="n">
        <f aca="false">IF(H772=0,0,ROUND(I772/H772*100,2))</f>
        <v>100</v>
      </c>
      <c r="U772" s="55" t="str">
        <f aca="false">TEXT(E772,"yyyy-mm")</f>
        <v>2023-11</v>
      </c>
    </row>
    <row r="773" customFormat="false" ht="15" hidden="false" customHeight="true" outlineLevel="0" collapsed="false">
      <c r="A773" s="56" t="s">
        <v>6755</v>
      </c>
      <c r="B773" s="56" t="s">
        <v>6756</v>
      </c>
      <c r="C773" s="56" t="s">
        <v>6362</v>
      </c>
      <c r="D773" s="56" t="s">
        <v>6757</v>
      </c>
      <c r="E773" s="56" t="s">
        <v>2703</v>
      </c>
      <c r="F773" s="56" t="s">
        <v>4300</v>
      </c>
      <c r="G773" s="56" t="s">
        <v>6758</v>
      </c>
      <c r="H773" s="56" t="n">
        <v>3356</v>
      </c>
      <c r="I773" s="56" t="n">
        <v>2041</v>
      </c>
      <c r="J773" s="56" t="n">
        <v>466.51</v>
      </c>
      <c r="K773" s="54" t="n">
        <f aca="false">ROUND(H773*J773,2)</f>
        <v>1565607.56</v>
      </c>
      <c r="L773" s="56" t="s">
        <v>4073</v>
      </c>
      <c r="M773" s="56" t="s">
        <v>4081</v>
      </c>
      <c r="N773" s="54" t="n">
        <f aca="false">IFERROR(G773-E773,"")</f>
        <v>58</v>
      </c>
      <c r="O773" s="54" t="n">
        <f aca="false">IFERROR(G773-F773,"")</f>
        <v>13</v>
      </c>
      <c r="P773" s="56" t="s">
        <v>6759</v>
      </c>
      <c r="Q773" s="56" t="s">
        <v>4231</v>
      </c>
      <c r="R773" s="56" t="s">
        <v>4124</v>
      </c>
      <c r="S773" s="55" t="str">
        <f aca="false">IF(O773&lt;=0,"On Time","Delayed")</f>
        <v>Delayed</v>
      </c>
      <c r="T773" s="55" t="n">
        <f aca="false">IF(H773=0,0,ROUND(I773/H773*100,2))</f>
        <v>60.82</v>
      </c>
      <c r="U773" s="55" t="str">
        <f aca="false">TEXT(E773,"yyyy-mm")</f>
        <v>2024-08</v>
      </c>
    </row>
    <row r="774" customFormat="false" ht="15" hidden="false" customHeight="true" outlineLevel="0" collapsed="false">
      <c r="A774" s="52" t="s">
        <v>6760</v>
      </c>
      <c r="B774" s="52" t="s">
        <v>6511</v>
      </c>
      <c r="C774" s="52" t="s">
        <v>1875</v>
      </c>
      <c r="D774" s="52" t="s">
        <v>3575</v>
      </c>
      <c r="E774" s="52" t="s">
        <v>1643</v>
      </c>
      <c r="F774" s="52" t="s">
        <v>3415</v>
      </c>
      <c r="G774" s="52" t="s">
        <v>5403</v>
      </c>
      <c r="H774" s="52" t="n">
        <v>950</v>
      </c>
      <c r="I774" s="52" t="n">
        <v>261</v>
      </c>
      <c r="J774" s="52" t="n">
        <v>29.52</v>
      </c>
      <c r="K774" s="54" t="n">
        <f aca="false">ROUND(H774*J774,2)</f>
        <v>28044</v>
      </c>
      <c r="L774" s="52" t="s">
        <v>4073</v>
      </c>
      <c r="M774" s="52" t="s">
        <v>4078</v>
      </c>
      <c r="N774" s="54" t="n">
        <f aca="false">IFERROR(G774-E774,"")</f>
        <v>29</v>
      </c>
      <c r="O774" s="54" t="n">
        <f aca="false">IFERROR(G774-F774,"")</f>
        <v>15</v>
      </c>
      <c r="P774" s="52" t="s">
        <v>6761</v>
      </c>
      <c r="Q774" s="52" t="s">
        <v>4069</v>
      </c>
      <c r="R774" s="52" t="s">
        <v>4081</v>
      </c>
      <c r="S774" s="55" t="str">
        <f aca="false">IF(O774&lt;=0,"On Time","Delayed")</f>
        <v>Delayed</v>
      </c>
      <c r="T774" s="55" t="n">
        <f aca="false">IF(H774=0,0,ROUND(I774/H774*100,2))</f>
        <v>27.47</v>
      </c>
      <c r="U774" s="55" t="str">
        <f aca="false">TEXT(E774,"yyyy-mm")</f>
        <v>2023-12</v>
      </c>
    </row>
    <row r="775" customFormat="false" ht="15" hidden="false" customHeight="true" outlineLevel="0" collapsed="false">
      <c r="A775" s="56" t="s">
        <v>6762</v>
      </c>
      <c r="B775" s="56" t="s">
        <v>5771</v>
      </c>
      <c r="C775" s="56" t="s">
        <v>2403</v>
      </c>
      <c r="D775" s="56" t="s">
        <v>3918</v>
      </c>
      <c r="E775" s="56" t="s">
        <v>3029</v>
      </c>
      <c r="F775" s="56" t="s">
        <v>3745</v>
      </c>
      <c r="G775" s="56" t="s">
        <v>2920</v>
      </c>
      <c r="H775" s="56" t="n">
        <v>1311</v>
      </c>
      <c r="I775" s="56" t="n">
        <v>1311</v>
      </c>
      <c r="J775" s="56" t="n">
        <v>301.34</v>
      </c>
      <c r="K775" s="54" t="n">
        <f aca="false">ROUND(H775*J775,2)</f>
        <v>395056.74</v>
      </c>
      <c r="L775" s="56" t="s">
        <v>4061</v>
      </c>
      <c r="M775" s="56" t="s">
        <v>332</v>
      </c>
      <c r="N775" s="54" t="n">
        <f aca="false">IFERROR(G775-E775,"")</f>
        <v>26</v>
      </c>
      <c r="O775" s="54" t="n">
        <f aca="false">IFERROR(G775-F775,"")</f>
        <v>6</v>
      </c>
      <c r="P775" s="56" t="s">
        <v>6763</v>
      </c>
      <c r="Q775" s="56" t="s">
        <v>4075</v>
      </c>
      <c r="R775" s="56" t="s">
        <v>4081</v>
      </c>
      <c r="S775" s="55" t="str">
        <f aca="false">IF(O775&lt;=0,"On Time","Delayed")</f>
        <v>Delayed</v>
      </c>
      <c r="T775" s="55" t="n">
        <f aca="false">IF(H775=0,0,ROUND(I775/H775*100,2))</f>
        <v>100</v>
      </c>
      <c r="U775" s="55" t="str">
        <f aca="false">TEXT(E775,"yyyy-mm")</f>
        <v>2022-04</v>
      </c>
    </row>
    <row r="776" customFormat="false" ht="15" hidden="false" customHeight="true" outlineLevel="0" collapsed="false">
      <c r="A776" s="52" t="s">
        <v>6764</v>
      </c>
      <c r="B776" s="52" t="s">
        <v>6765</v>
      </c>
      <c r="C776" s="52" t="s">
        <v>1987</v>
      </c>
      <c r="D776" s="52" t="s">
        <v>5039</v>
      </c>
      <c r="E776" s="52" t="s">
        <v>2954</v>
      </c>
      <c r="F776" s="52" t="s">
        <v>3160</v>
      </c>
      <c r="G776" s="52" t="s">
        <v>6766</v>
      </c>
      <c r="H776" s="52" t="n">
        <v>2262</v>
      </c>
      <c r="I776" s="52" t="n">
        <v>2262</v>
      </c>
      <c r="J776" s="52" t="n">
        <v>411.95</v>
      </c>
      <c r="K776" s="54" t="n">
        <f aca="false">ROUND(H776*J776,2)</f>
        <v>931830.9</v>
      </c>
      <c r="L776" s="52" t="s">
        <v>4061</v>
      </c>
      <c r="M776" s="52" t="s">
        <v>4078</v>
      </c>
      <c r="N776" s="54" t="n">
        <f aca="false">IFERROR(G776-E776,"")</f>
        <v>43</v>
      </c>
      <c r="O776" s="54" t="n">
        <f aca="false">IFERROR(G776-F776,"")</f>
        <v>5</v>
      </c>
      <c r="P776" s="52" t="s">
        <v>6767</v>
      </c>
      <c r="Q776" s="52" t="s">
        <v>4164</v>
      </c>
      <c r="R776" s="52" t="s">
        <v>4124</v>
      </c>
      <c r="S776" s="55" t="str">
        <f aca="false">IF(O776&lt;=0,"On Time","Delayed")</f>
        <v>Delayed</v>
      </c>
      <c r="T776" s="55" t="n">
        <f aca="false">IF(H776=0,0,ROUND(I776/H776*100,2))</f>
        <v>100</v>
      </c>
      <c r="U776" s="55" t="str">
        <f aca="false">TEXT(E776,"yyyy-mm")</f>
        <v>2024-03</v>
      </c>
    </row>
    <row r="777" customFormat="false" ht="15" hidden="false" customHeight="true" outlineLevel="0" collapsed="false">
      <c r="A777" s="56" t="s">
        <v>6768</v>
      </c>
      <c r="B777" s="56" t="s">
        <v>6769</v>
      </c>
      <c r="C777" s="56" t="s">
        <v>6770</v>
      </c>
      <c r="D777" s="56" t="s">
        <v>1013</v>
      </c>
      <c r="E777" s="56" t="s">
        <v>3047</v>
      </c>
      <c r="F777" s="56" t="s">
        <v>6625</v>
      </c>
      <c r="G777" s="56" t="s">
        <v>1517</v>
      </c>
      <c r="H777" s="56" t="n">
        <v>3344</v>
      </c>
      <c r="I777" s="56" t="n">
        <v>3344</v>
      </c>
      <c r="J777" s="56" t="n">
        <v>226.19</v>
      </c>
      <c r="K777" s="54" t="n">
        <f aca="false">ROUND(H777*J777,2)</f>
        <v>756379.36</v>
      </c>
      <c r="L777" s="56" t="s">
        <v>4073</v>
      </c>
      <c r="M777" s="56" t="s">
        <v>4081</v>
      </c>
      <c r="N777" s="54" t="n">
        <f aca="false">IFERROR(G777-E777,"")</f>
        <v>22</v>
      </c>
      <c r="O777" s="54" t="n">
        <f aca="false">IFERROR(G777-F777,"")</f>
        <v>11</v>
      </c>
      <c r="P777" s="56" t="s">
        <v>6771</v>
      </c>
      <c r="Q777" s="56" t="s">
        <v>4086</v>
      </c>
      <c r="R777" s="56" t="s">
        <v>4124</v>
      </c>
      <c r="S777" s="55" t="str">
        <f aca="false">IF(O777&lt;=0,"On Time","Delayed")</f>
        <v>Delayed</v>
      </c>
      <c r="T777" s="55" t="n">
        <f aca="false">IF(H777=0,0,ROUND(I777/H777*100,2))</f>
        <v>100</v>
      </c>
      <c r="U777" s="55" t="str">
        <f aca="false">TEXT(E777,"yyyy-mm")</f>
        <v>2023-09</v>
      </c>
    </row>
    <row r="778" customFormat="false" ht="15" hidden="false" customHeight="true" outlineLevel="0" collapsed="false">
      <c r="A778" s="52" t="s">
        <v>6772</v>
      </c>
      <c r="B778" s="52" t="s">
        <v>4630</v>
      </c>
      <c r="C778" s="52" t="s">
        <v>2244</v>
      </c>
      <c r="D778" s="52" t="s">
        <v>6773</v>
      </c>
      <c r="E778" s="52" t="s">
        <v>2267</v>
      </c>
      <c r="F778" s="52" t="s">
        <v>506</v>
      </c>
      <c r="G778" s="52" t="s">
        <v>3728</v>
      </c>
      <c r="H778" s="52" t="n">
        <v>1183</v>
      </c>
      <c r="I778" s="52" t="n">
        <v>659</v>
      </c>
      <c r="J778" s="52" t="n">
        <v>405.5</v>
      </c>
      <c r="K778" s="54" t="n">
        <f aca="false">ROUND(H778*J778,2)</f>
        <v>479706.5</v>
      </c>
      <c r="L778" s="52" t="s">
        <v>4061</v>
      </c>
      <c r="M778" s="52" t="s">
        <v>4062</v>
      </c>
      <c r="N778" s="54" t="n">
        <f aca="false">IFERROR(G778-E778,"")</f>
        <v>59</v>
      </c>
      <c r="O778" s="54" t="n">
        <f aca="false">IFERROR(G778-F778,"")</f>
        <v>9</v>
      </c>
      <c r="P778" s="52" t="s">
        <v>6774</v>
      </c>
      <c r="Q778" s="52" t="s">
        <v>4086</v>
      </c>
      <c r="R778" s="52" t="s">
        <v>100</v>
      </c>
      <c r="S778" s="55" t="str">
        <f aca="false">IF(O778&lt;=0,"On Time","Delayed")</f>
        <v>Delayed</v>
      </c>
      <c r="T778" s="55" t="n">
        <f aca="false">IF(H778=0,0,ROUND(I778/H778*100,2))</f>
        <v>55.71</v>
      </c>
      <c r="U778" s="55" t="str">
        <f aca="false">TEXT(E778,"yyyy-mm")</f>
        <v>2022-06</v>
      </c>
    </row>
    <row r="779" customFormat="false" ht="15" hidden="false" customHeight="true" outlineLevel="0" collapsed="false">
      <c r="A779" s="56" t="s">
        <v>6775</v>
      </c>
      <c r="B779" s="56" t="s">
        <v>5835</v>
      </c>
      <c r="C779" s="56" t="s">
        <v>6310</v>
      </c>
      <c r="D779" s="56" t="s">
        <v>6776</v>
      </c>
      <c r="E779" s="56" t="s">
        <v>1684</v>
      </c>
      <c r="F779" s="56" t="s">
        <v>1582</v>
      </c>
      <c r="G779" s="56" t="s">
        <v>2132</v>
      </c>
      <c r="H779" s="56" t="n">
        <v>696</v>
      </c>
      <c r="I779" s="56" t="n">
        <v>675</v>
      </c>
      <c r="J779" s="56" t="n">
        <v>515.81</v>
      </c>
      <c r="K779" s="54" t="n">
        <f aca="false">ROUND(H779*J779,2)</f>
        <v>359003.76</v>
      </c>
      <c r="L779" s="56" t="s">
        <v>4061</v>
      </c>
      <c r="M779" s="56" t="s">
        <v>4062</v>
      </c>
      <c r="N779" s="54" t="n">
        <f aca="false">IFERROR(G779-E779,"")</f>
        <v>25</v>
      </c>
      <c r="O779" s="54" t="n">
        <f aca="false">IFERROR(G779-F779,"")</f>
        <v>6</v>
      </c>
      <c r="P779" s="56" t="s">
        <v>6777</v>
      </c>
      <c r="Q779" s="56" t="s">
        <v>4093</v>
      </c>
      <c r="R779" s="56" t="s">
        <v>100</v>
      </c>
      <c r="S779" s="55" t="str">
        <f aca="false">IF(O779&lt;=0,"On Time","Delayed")</f>
        <v>Delayed</v>
      </c>
      <c r="T779" s="55" t="n">
        <f aca="false">IF(H779=0,0,ROUND(I779/H779*100,2))</f>
        <v>96.98</v>
      </c>
      <c r="U779" s="55" t="str">
        <f aca="false">TEXT(E779,"yyyy-mm")</f>
        <v>2024-01</v>
      </c>
    </row>
    <row r="780" customFormat="false" ht="15" hidden="false" customHeight="true" outlineLevel="0" collapsed="false">
      <c r="A780" s="52" t="s">
        <v>6778</v>
      </c>
      <c r="B780" s="52" t="s">
        <v>6139</v>
      </c>
      <c r="C780" s="52" t="s">
        <v>2322</v>
      </c>
      <c r="D780" s="52" t="s">
        <v>6603</v>
      </c>
      <c r="E780" s="52" t="s">
        <v>2540</v>
      </c>
      <c r="F780" s="52" t="s">
        <v>2366</v>
      </c>
      <c r="G780" s="52" t="s">
        <v>6779</v>
      </c>
      <c r="H780" s="52" t="n">
        <v>3908</v>
      </c>
      <c r="I780" s="52" t="n">
        <v>3908</v>
      </c>
      <c r="J780" s="52" t="n">
        <v>108.5</v>
      </c>
      <c r="K780" s="54" t="n">
        <f aca="false">ROUND(H780*J780,2)</f>
        <v>424018</v>
      </c>
      <c r="L780" s="52" t="s">
        <v>4067</v>
      </c>
      <c r="M780" s="52" t="s">
        <v>332</v>
      </c>
      <c r="N780" s="54" t="n">
        <f aca="false">IFERROR(G780-E780,"")</f>
        <v>30</v>
      </c>
      <c r="O780" s="54" t="n">
        <f aca="false">IFERROR(G780-F780,"")</f>
        <v>-2</v>
      </c>
      <c r="P780" s="52" t="s">
        <v>6780</v>
      </c>
      <c r="Q780" s="52" t="s">
        <v>4169</v>
      </c>
      <c r="R780" s="52" t="s">
        <v>4081</v>
      </c>
      <c r="S780" s="55" t="str">
        <f aca="false">IF(O780&lt;=0,"On Time","Delayed")</f>
        <v>On Time</v>
      </c>
      <c r="T780" s="55" t="n">
        <f aca="false">IF(H780=0,0,ROUND(I780/H780*100,2))</f>
        <v>100</v>
      </c>
      <c r="U780" s="55" t="str">
        <f aca="false">TEXT(E780,"yyyy-mm")</f>
        <v>2024-04</v>
      </c>
    </row>
    <row r="781" customFormat="false" ht="15" hidden="false" customHeight="true" outlineLevel="0" collapsed="false">
      <c r="A781" s="56" t="s">
        <v>6781</v>
      </c>
      <c r="B781" s="56" t="s">
        <v>6782</v>
      </c>
      <c r="C781" s="56" t="s">
        <v>903</v>
      </c>
      <c r="D781" s="56" t="s">
        <v>1086</v>
      </c>
      <c r="E781" s="56" t="s">
        <v>3255</v>
      </c>
      <c r="F781" s="56" t="s">
        <v>2396</v>
      </c>
      <c r="G781" s="56" t="s">
        <v>4351</v>
      </c>
      <c r="H781" s="56" t="n">
        <v>3795</v>
      </c>
      <c r="I781" s="56" t="n">
        <v>3795</v>
      </c>
      <c r="J781" s="56" t="n">
        <v>588.41</v>
      </c>
      <c r="K781" s="54" t="n">
        <f aca="false">ROUND(H781*J781,2)</f>
        <v>2233015.95</v>
      </c>
      <c r="L781" s="56" t="s">
        <v>4084</v>
      </c>
      <c r="M781" s="56" t="s">
        <v>4056</v>
      </c>
      <c r="N781" s="54" t="n">
        <f aca="false">IFERROR(G781-E781,"")</f>
        <v>33</v>
      </c>
      <c r="O781" s="54" t="n">
        <f aca="false">IFERROR(G781-F781,"")</f>
        <v>5</v>
      </c>
      <c r="P781" s="56" t="s">
        <v>6783</v>
      </c>
      <c r="Q781" s="56" t="s">
        <v>4226</v>
      </c>
      <c r="R781" s="56" t="s">
        <v>4070</v>
      </c>
      <c r="S781" s="55" t="str">
        <f aca="false">IF(O781&lt;=0,"On Time","Delayed")</f>
        <v>Delayed</v>
      </c>
      <c r="T781" s="55" t="n">
        <f aca="false">IF(H781=0,0,ROUND(I781/H781*100,2))</f>
        <v>100</v>
      </c>
      <c r="U781" s="55" t="str">
        <f aca="false">TEXT(E781,"yyyy-mm")</f>
        <v>2023-07</v>
      </c>
    </row>
    <row r="782" customFormat="false" ht="15" hidden="false" customHeight="true" outlineLevel="0" collapsed="false">
      <c r="A782" s="52" t="s">
        <v>6784</v>
      </c>
      <c r="B782" s="52" t="s">
        <v>6785</v>
      </c>
      <c r="C782" s="52" t="s">
        <v>660</v>
      </c>
      <c r="D782" s="52" t="s">
        <v>6786</v>
      </c>
      <c r="E782" s="52" t="s">
        <v>4884</v>
      </c>
      <c r="F782" s="52" t="s">
        <v>1900</v>
      </c>
      <c r="G782" s="52" t="s">
        <v>1464</v>
      </c>
      <c r="H782" s="52" t="n">
        <v>3026</v>
      </c>
      <c r="I782" s="52" t="n">
        <v>3026</v>
      </c>
      <c r="J782" s="52" t="n">
        <v>60.17</v>
      </c>
      <c r="K782" s="54" t="n">
        <f aca="false">ROUND(H782*J782,2)</f>
        <v>182074.42</v>
      </c>
      <c r="L782" s="52" t="s">
        <v>4055</v>
      </c>
      <c r="M782" s="52" t="s">
        <v>4078</v>
      </c>
      <c r="N782" s="54" t="n">
        <f aca="false">IFERROR(G782-E782,"")</f>
        <v>35</v>
      </c>
      <c r="O782" s="54" t="n">
        <f aca="false">IFERROR(G782-F782,"")</f>
        <v>7</v>
      </c>
      <c r="P782" s="52" t="s">
        <v>6787</v>
      </c>
      <c r="Q782" s="52" t="s">
        <v>4169</v>
      </c>
      <c r="R782" s="52" t="s">
        <v>100</v>
      </c>
      <c r="S782" s="55" t="str">
        <f aca="false">IF(O782&lt;=0,"On Time","Delayed")</f>
        <v>Delayed</v>
      </c>
      <c r="T782" s="55" t="n">
        <f aca="false">IF(H782=0,0,ROUND(I782/H782*100,2))</f>
        <v>100</v>
      </c>
      <c r="U782" s="55" t="str">
        <f aca="false">TEXT(E782,"yyyy-mm")</f>
        <v>2022-03</v>
      </c>
    </row>
    <row r="783" customFormat="false" ht="15" hidden="false" customHeight="true" outlineLevel="0" collapsed="false">
      <c r="A783" s="56" t="s">
        <v>6788</v>
      </c>
      <c r="B783" s="56" t="s">
        <v>5538</v>
      </c>
      <c r="C783" s="56" t="s">
        <v>1279</v>
      </c>
      <c r="D783" s="56" t="s">
        <v>6789</v>
      </c>
      <c r="E783" s="56" t="s">
        <v>3958</v>
      </c>
      <c r="F783" s="56" t="s">
        <v>1129</v>
      </c>
      <c r="G783" s="56" t="s">
        <v>3732</v>
      </c>
      <c r="H783" s="56" t="n">
        <v>4074</v>
      </c>
      <c r="I783" s="56" t="n">
        <v>4074</v>
      </c>
      <c r="J783" s="56" t="n">
        <v>458.7</v>
      </c>
      <c r="K783" s="54" t="n">
        <f aca="false">ROUND(H783*J783,2)</f>
        <v>1868743.8</v>
      </c>
      <c r="L783" s="56" t="s">
        <v>4055</v>
      </c>
      <c r="M783" s="56" t="s">
        <v>4062</v>
      </c>
      <c r="N783" s="54" t="n">
        <f aca="false">IFERROR(G783-E783,"")</f>
        <v>67</v>
      </c>
      <c r="O783" s="54" t="n">
        <f aca="false">IFERROR(G783-F783,"")</f>
        <v>12</v>
      </c>
      <c r="P783" s="56" t="s">
        <v>6790</v>
      </c>
      <c r="Q783" s="56" t="s">
        <v>4154</v>
      </c>
      <c r="R783" s="56" t="s">
        <v>4081</v>
      </c>
      <c r="S783" s="55" t="str">
        <f aca="false">IF(O783&lt;=0,"On Time","Delayed")</f>
        <v>Delayed</v>
      </c>
      <c r="T783" s="55" t="n">
        <f aca="false">IF(H783=0,0,ROUND(I783/H783*100,2))</f>
        <v>100</v>
      </c>
      <c r="U783" s="55" t="str">
        <f aca="false">TEXT(E783,"yyyy-mm")</f>
        <v>2022-06</v>
      </c>
    </row>
    <row r="784" customFormat="false" ht="15" hidden="false" customHeight="true" outlineLevel="0" collapsed="false">
      <c r="A784" s="52" t="s">
        <v>6791</v>
      </c>
      <c r="B784" s="52" t="s">
        <v>6051</v>
      </c>
      <c r="C784" s="52" t="s">
        <v>1085</v>
      </c>
      <c r="D784" s="52" t="s">
        <v>3304</v>
      </c>
      <c r="E784" s="52" t="s">
        <v>2267</v>
      </c>
      <c r="F784" s="52" t="s">
        <v>1522</v>
      </c>
      <c r="G784" s="52" t="s">
        <v>5440</v>
      </c>
      <c r="H784" s="52" t="n">
        <v>3820</v>
      </c>
      <c r="I784" s="52" t="n">
        <v>3820</v>
      </c>
      <c r="J784" s="52" t="n">
        <v>580.85</v>
      </c>
      <c r="K784" s="54" t="n">
        <f aca="false">ROUND(H784*J784,2)</f>
        <v>2218847</v>
      </c>
      <c r="L784" s="52" t="s">
        <v>4055</v>
      </c>
      <c r="M784" s="52" t="s">
        <v>4078</v>
      </c>
      <c r="N784" s="54" t="n">
        <f aca="false">IFERROR(G784-E784,"")</f>
        <v>34</v>
      </c>
      <c r="O784" s="54" t="n">
        <f aca="false">IFERROR(G784-F784,"")</f>
        <v>6</v>
      </c>
      <c r="P784" s="52" t="s">
        <v>6792</v>
      </c>
      <c r="Q784" s="52" t="s">
        <v>4154</v>
      </c>
      <c r="R784" s="52" t="s">
        <v>4081</v>
      </c>
      <c r="S784" s="55" t="str">
        <f aca="false">IF(O784&lt;=0,"On Time","Delayed")</f>
        <v>Delayed</v>
      </c>
      <c r="T784" s="55" t="n">
        <f aca="false">IF(H784=0,0,ROUND(I784/H784*100,2))</f>
        <v>100</v>
      </c>
      <c r="U784" s="55" t="str">
        <f aca="false">TEXT(E784,"yyyy-mm")</f>
        <v>2022-06</v>
      </c>
    </row>
    <row r="785" customFormat="false" ht="15" hidden="false" customHeight="true" outlineLevel="0" collapsed="false">
      <c r="A785" s="56" t="s">
        <v>6793</v>
      </c>
      <c r="B785" s="56" t="s">
        <v>4286</v>
      </c>
      <c r="C785" s="56" t="s">
        <v>1769</v>
      </c>
      <c r="D785" s="56" t="s">
        <v>3680</v>
      </c>
      <c r="E785" s="56" t="s">
        <v>5187</v>
      </c>
      <c r="F785" s="56" t="s">
        <v>1021</v>
      </c>
      <c r="G785" s="56" t="s">
        <v>1616</v>
      </c>
      <c r="H785" s="56" t="n">
        <v>2952</v>
      </c>
      <c r="I785" s="56" t="n">
        <v>2952</v>
      </c>
      <c r="J785" s="56" t="n">
        <v>161.78</v>
      </c>
      <c r="K785" s="54" t="n">
        <f aca="false">ROUND(H785*J785,2)</f>
        <v>477574.56</v>
      </c>
      <c r="L785" s="56" t="s">
        <v>4061</v>
      </c>
      <c r="M785" s="56" t="s">
        <v>332</v>
      </c>
      <c r="N785" s="54" t="n">
        <f aca="false">IFERROR(G785-E785,"")</f>
        <v>36</v>
      </c>
      <c r="O785" s="54" t="n">
        <f aca="false">IFERROR(G785-F785,"")</f>
        <v>12</v>
      </c>
      <c r="P785" s="56" t="s">
        <v>6794</v>
      </c>
      <c r="Q785" s="56" t="s">
        <v>4132</v>
      </c>
      <c r="R785" s="56" t="s">
        <v>4087</v>
      </c>
      <c r="S785" s="55" t="str">
        <f aca="false">IF(O785&lt;=0,"On Time","Delayed")</f>
        <v>Delayed</v>
      </c>
      <c r="T785" s="55" t="n">
        <f aca="false">IF(H785=0,0,ROUND(I785/H785*100,2))</f>
        <v>100</v>
      </c>
      <c r="U785" s="55" t="str">
        <f aca="false">TEXT(E785,"yyyy-mm")</f>
        <v>2024-06</v>
      </c>
    </row>
    <row r="786" customFormat="false" ht="15" hidden="false" customHeight="true" outlineLevel="0" collapsed="false">
      <c r="A786" s="52" t="s">
        <v>6795</v>
      </c>
      <c r="B786" s="52" t="s">
        <v>6796</v>
      </c>
      <c r="C786" s="52" t="s">
        <v>6797</v>
      </c>
      <c r="D786" s="52" t="s">
        <v>2630</v>
      </c>
      <c r="E786" s="52" t="s">
        <v>5403</v>
      </c>
      <c r="F786" s="52" t="s">
        <v>1793</v>
      </c>
      <c r="G786" s="52" t="s">
        <v>919</v>
      </c>
      <c r="H786" s="52" t="n">
        <v>4069</v>
      </c>
      <c r="I786" s="52" t="n">
        <v>4069</v>
      </c>
      <c r="J786" s="52" t="n">
        <v>405.23</v>
      </c>
      <c r="K786" s="54" t="n">
        <f aca="false">ROUND(H786*J786,2)</f>
        <v>1648880.87</v>
      </c>
      <c r="L786" s="52" t="s">
        <v>4055</v>
      </c>
      <c r="M786" s="52" t="s">
        <v>332</v>
      </c>
      <c r="N786" s="54" t="n">
        <f aca="false">IFERROR(G786-E786,"")</f>
        <v>69</v>
      </c>
      <c r="O786" s="54" t="n">
        <f aca="false">IFERROR(G786-F786,"")</f>
        <v>13</v>
      </c>
      <c r="P786" s="52" t="s">
        <v>6798</v>
      </c>
      <c r="Q786" s="52" t="s">
        <v>4164</v>
      </c>
      <c r="R786" s="52" t="s">
        <v>4124</v>
      </c>
      <c r="S786" s="55" t="str">
        <f aca="false">IF(O786&lt;=0,"On Time","Delayed")</f>
        <v>Delayed</v>
      </c>
      <c r="T786" s="55" t="n">
        <f aca="false">IF(H786=0,0,ROUND(I786/H786*100,2))</f>
        <v>100</v>
      </c>
      <c r="U786" s="55" t="str">
        <f aca="false">TEXT(E786,"yyyy-mm")</f>
        <v>2024-01</v>
      </c>
    </row>
    <row r="787" customFormat="false" ht="15" hidden="false" customHeight="true" outlineLevel="0" collapsed="false">
      <c r="A787" s="56" t="s">
        <v>6799</v>
      </c>
      <c r="B787" s="56" t="s">
        <v>6800</v>
      </c>
      <c r="C787" s="56" t="s">
        <v>6697</v>
      </c>
      <c r="D787" s="56" t="s">
        <v>2656</v>
      </c>
      <c r="E787" s="56" t="s">
        <v>6801</v>
      </c>
      <c r="F787" s="56" t="s">
        <v>1748</v>
      </c>
      <c r="G787" s="56" t="s">
        <v>1915</v>
      </c>
      <c r="H787" s="56" t="n">
        <v>4193</v>
      </c>
      <c r="I787" s="56" t="n">
        <v>4193</v>
      </c>
      <c r="J787" s="56" t="n">
        <v>137.61</v>
      </c>
      <c r="K787" s="54" t="n">
        <f aca="false">ROUND(H787*J787,2)</f>
        <v>576998.73</v>
      </c>
      <c r="L787" s="56" t="s">
        <v>4055</v>
      </c>
      <c r="M787" s="56" t="s">
        <v>332</v>
      </c>
      <c r="N787" s="54" t="n">
        <f aca="false">IFERROR(G787-E787,"")</f>
        <v>19</v>
      </c>
      <c r="O787" s="54" t="n">
        <f aca="false">IFERROR(G787-F787,"")</f>
        <v>13</v>
      </c>
      <c r="P787" s="56" t="s">
        <v>6802</v>
      </c>
      <c r="Q787" s="56" t="s">
        <v>4109</v>
      </c>
      <c r="R787" s="56" t="s">
        <v>4081</v>
      </c>
      <c r="S787" s="55" t="str">
        <f aca="false">IF(O787&lt;=0,"On Time","Delayed")</f>
        <v>Delayed</v>
      </c>
      <c r="T787" s="55" t="n">
        <f aca="false">IF(H787=0,0,ROUND(I787/H787*100,2))</f>
        <v>100</v>
      </c>
      <c r="U787" s="55" t="str">
        <f aca="false">TEXT(E787,"yyyy-mm")</f>
        <v>2023-08</v>
      </c>
    </row>
    <row r="788" customFormat="false" ht="15" hidden="false" customHeight="true" outlineLevel="0" collapsed="false">
      <c r="A788" s="52" t="s">
        <v>6803</v>
      </c>
      <c r="B788" s="52" t="s">
        <v>6229</v>
      </c>
      <c r="C788" s="52" t="s">
        <v>3201</v>
      </c>
      <c r="D788" s="52" t="s">
        <v>4806</v>
      </c>
      <c r="E788" s="52" t="s">
        <v>3860</v>
      </c>
      <c r="F788" s="52" t="s">
        <v>632</v>
      </c>
      <c r="G788" s="52" t="s">
        <v>6343</v>
      </c>
      <c r="H788" s="52" t="n">
        <v>3314</v>
      </c>
      <c r="I788" s="52" t="n">
        <v>3314</v>
      </c>
      <c r="J788" s="52" t="n">
        <v>76.31</v>
      </c>
      <c r="K788" s="54" t="n">
        <f aca="false">ROUND(H788*J788,2)</f>
        <v>252891.34</v>
      </c>
      <c r="L788" s="52" t="s">
        <v>4084</v>
      </c>
      <c r="M788" s="52" t="s">
        <v>4081</v>
      </c>
      <c r="N788" s="54" t="n">
        <f aca="false">IFERROR(G788-E788,"")</f>
        <v>66</v>
      </c>
      <c r="O788" s="54" t="n">
        <f aca="false">IFERROR(G788-F788,"")</f>
        <v>9</v>
      </c>
      <c r="P788" s="52" t="s">
        <v>6804</v>
      </c>
      <c r="Q788" s="52" t="s">
        <v>4248</v>
      </c>
      <c r="R788" s="52" t="s">
        <v>4070</v>
      </c>
      <c r="S788" s="55" t="str">
        <f aca="false">IF(O788&lt;=0,"On Time","Delayed")</f>
        <v>Delayed</v>
      </c>
      <c r="T788" s="55" t="n">
        <f aca="false">IF(H788=0,0,ROUND(I788/H788*100,2))</f>
        <v>100</v>
      </c>
      <c r="U788" s="55" t="str">
        <f aca="false">TEXT(E788,"yyyy-mm")</f>
        <v>2023-01</v>
      </c>
    </row>
    <row r="789" customFormat="false" ht="15" hidden="false" customHeight="true" outlineLevel="0" collapsed="false">
      <c r="A789" s="56" t="s">
        <v>6805</v>
      </c>
      <c r="B789" s="56" t="s">
        <v>6573</v>
      </c>
      <c r="C789" s="56" t="s">
        <v>1114</v>
      </c>
      <c r="D789" s="56" t="s">
        <v>6806</v>
      </c>
      <c r="E789" s="56" t="s">
        <v>984</v>
      </c>
      <c r="F789" s="56" t="s">
        <v>1294</v>
      </c>
      <c r="G789" s="56" t="s">
        <v>6807</v>
      </c>
      <c r="H789" s="56" t="n">
        <v>281</v>
      </c>
      <c r="I789" s="56" t="n">
        <v>281</v>
      </c>
      <c r="J789" s="56" t="n">
        <v>227.84</v>
      </c>
      <c r="K789" s="54" t="n">
        <f aca="false">ROUND(H789*J789,2)</f>
        <v>64023.04</v>
      </c>
      <c r="L789" s="56" t="s">
        <v>4055</v>
      </c>
      <c r="M789" s="56" t="s">
        <v>332</v>
      </c>
      <c r="N789" s="54" t="n">
        <f aca="false">IFERROR(G789-E789,"")</f>
        <v>16</v>
      </c>
      <c r="O789" s="54" t="n">
        <f aca="false">IFERROR(G789-F789,"")</f>
        <v>-2</v>
      </c>
      <c r="P789" s="56" t="s">
        <v>6808</v>
      </c>
      <c r="Q789" s="56" t="s">
        <v>4069</v>
      </c>
      <c r="R789" s="56" t="s">
        <v>4124</v>
      </c>
      <c r="S789" s="55" t="str">
        <f aca="false">IF(O789&lt;=0,"On Time","Delayed")</f>
        <v>On Time</v>
      </c>
      <c r="T789" s="55" t="n">
        <f aca="false">IF(H789=0,0,ROUND(I789/H789*100,2))</f>
        <v>100</v>
      </c>
      <c r="U789" s="55" t="str">
        <f aca="false">TEXT(E789,"yyyy-mm")</f>
        <v>2023-11</v>
      </c>
    </row>
    <row r="790" customFormat="false" ht="15" hidden="false" customHeight="true" outlineLevel="0" collapsed="false">
      <c r="A790" s="52" t="s">
        <v>6809</v>
      </c>
      <c r="B790" s="52" t="s">
        <v>6810</v>
      </c>
      <c r="C790" s="52" t="s">
        <v>4894</v>
      </c>
      <c r="D790" s="52" t="s">
        <v>2273</v>
      </c>
      <c r="E790" s="52" t="s">
        <v>6734</v>
      </c>
      <c r="F790" s="52" t="s">
        <v>5314</v>
      </c>
      <c r="G790" s="52" t="s">
        <v>4884</v>
      </c>
      <c r="H790" s="52" t="n">
        <v>1752</v>
      </c>
      <c r="I790" s="52" t="n">
        <v>1752</v>
      </c>
      <c r="J790" s="52" t="n">
        <v>398.82</v>
      </c>
      <c r="K790" s="54" t="n">
        <f aca="false">ROUND(H790*J790,2)</f>
        <v>698732.64</v>
      </c>
      <c r="L790" s="52" t="s">
        <v>4055</v>
      </c>
      <c r="M790" s="52" t="s">
        <v>4081</v>
      </c>
      <c r="N790" s="54" t="n">
        <f aca="false">IFERROR(G790-E790,"")</f>
        <v>32</v>
      </c>
      <c r="O790" s="54" t="n">
        <f aca="false">IFERROR(G790-F790,"")</f>
        <v>12</v>
      </c>
      <c r="P790" s="52" t="s">
        <v>6811</v>
      </c>
      <c r="Q790" s="52" t="s">
        <v>4231</v>
      </c>
      <c r="R790" s="52" t="s">
        <v>4081</v>
      </c>
      <c r="S790" s="55" t="str">
        <f aca="false">IF(O790&lt;=0,"On Time","Delayed")</f>
        <v>Delayed</v>
      </c>
      <c r="T790" s="55" t="n">
        <f aca="false">IF(H790=0,0,ROUND(I790/H790*100,2))</f>
        <v>100</v>
      </c>
      <c r="U790" s="55" t="str">
        <f aca="false">TEXT(E790,"yyyy-mm")</f>
        <v>2022-02</v>
      </c>
    </row>
    <row r="791" customFormat="false" ht="15" hidden="false" customHeight="true" outlineLevel="0" collapsed="false">
      <c r="A791" s="56" t="s">
        <v>6812</v>
      </c>
      <c r="B791" s="56" t="s">
        <v>6813</v>
      </c>
      <c r="C791" s="56" t="s">
        <v>1250</v>
      </c>
      <c r="D791" s="56" t="s">
        <v>359</v>
      </c>
      <c r="E791" s="56" t="s">
        <v>1572</v>
      </c>
      <c r="F791" s="56" t="s">
        <v>1911</v>
      </c>
      <c r="G791" s="56" t="s">
        <v>1911</v>
      </c>
      <c r="H791" s="56" t="n">
        <v>1919</v>
      </c>
      <c r="I791" s="56" t="n">
        <v>1919</v>
      </c>
      <c r="J791" s="56" t="n">
        <v>61.33</v>
      </c>
      <c r="K791" s="54" t="n">
        <f aca="false">ROUND(H791*J791,2)</f>
        <v>117692.27</v>
      </c>
      <c r="L791" s="56" t="s">
        <v>4067</v>
      </c>
      <c r="M791" s="56" t="s">
        <v>332</v>
      </c>
      <c r="N791" s="54" t="n">
        <f aca="false">IFERROR(G791-E791,"")</f>
        <v>46</v>
      </c>
      <c r="O791" s="54" t="n">
        <f aca="false">IFERROR(G791-F791,"")</f>
        <v>0</v>
      </c>
      <c r="P791" s="56" t="s">
        <v>6814</v>
      </c>
      <c r="Q791" s="56" t="s">
        <v>4169</v>
      </c>
      <c r="R791" s="56" t="s">
        <v>100</v>
      </c>
      <c r="S791" s="55" t="str">
        <f aca="false">IF(O791&lt;=0,"On Time","Delayed")</f>
        <v>On Time</v>
      </c>
      <c r="T791" s="55" t="n">
        <f aca="false">IF(H791=0,0,ROUND(I791/H791*100,2))</f>
        <v>100</v>
      </c>
      <c r="U791" s="55" t="str">
        <f aca="false">TEXT(E791,"yyyy-mm")</f>
        <v>2022-10</v>
      </c>
    </row>
    <row r="792" customFormat="false" ht="15" hidden="false" customHeight="true" outlineLevel="0" collapsed="false">
      <c r="A792" s="52" t="s">
        <v>6815</v>
      </c>
      <c r="B792" s="52" t="s">
        <v>6135</v>
      </c>
      <c r="C792" s="52" t="s">
        <v>1184</v>
      </c>
      <c r="D792" s="52" t="s">
        <v>1284</v>
      </c>
      <c r="E792" s="52" t="s">
        <v>5766</v>
      </c>
      <c r="F792" s="52" t="s">
        <v>4112</v>
      </c>
      <c r="G792" s="52" t="s">
        <v>2453</v>
      </c>
      <c r="H792" s="52" t="n">
        <v>4759</v>
      </c>
      <c r="I792" s="52" t="n">
        <v>4759</v>
      </c>
      <c r="J792" s="52" t="n">
        <v>113.5</v>
      </c>
      <c r="K792" s="54" t="n">
        <f aca="false">ROUND(H792*J792,2)</f>
        <v>540146.5</v>
      </c>
      <c r="L792" s="52" t="s">
        <v>4073</v>
      </c>
      <c r="M792" s="52" t="s">
        <v>4062</v>
      </c>
      <c r="N792" s="54" t="n">
        <f aca="false">IFERROR(G792-E792,"")</f>
        <v>56</v>
      </c>
      <c r="O792" s="54" t="n">
        <f aca="false">IFERROR(G792-F792,"")</f>
        <v>10</v>
      </c>
      <c r="P792" s="52" t="s">
        <v>6816</v>
      </c>
      <c r="Q792" s="52" t="s">
        <v>4269</v>
      </c>
      <c r="R792" s="52" t="s">
        <v>4087</v>
      </c>
      <c r="S792" s="55" t="str">
        <f aca="false">IF(O792&lt;=0,"On Time","Delayed")</f>
        <v>Delayed</v>
      </c>
      <c r="T792" s="55" t="n">
        <f aca="false">IF(H792=0,0,ROUND(I792/H792*100,2))</f>
        <v>100</v>
      </c>
      <c r="U792" s="55" t="str">
        <f aca="false">TEXT(E792,"yyyy-mm")</f>
        <v>2022-10</v>
      </c>
    </row>
    <row r="793" customFormat="false" ht="15" hidden="false" customHeight="true" outlineLevel="0" collapsed="false">
      <c r="A793" s="56" t="s">
        <v>6817</v>
      </c>
      <c r="B793" s="56" t="s">
        <v>6818</v>
      </c>
      <c r="C793" s="56" t="s">
        <v>3466</v>
      </c>
      <c r="D793" s="56" t="s">
        <v>2328</v>
      </c>
      <c r="E793" s="56" t="s">
        <v>5962</v>
      </c>
      <c r="F793" s="56" t="s">
        <v>6819</v>
      </c>
      <c r="G793" s="56" t="s">
        <v>3213</v>
      </c>
      <c r="H793" s="56" t="n">
        <v>2230</v>
      </c>
      <c r="I793" s="56" t="n">
        <v>2230</v>
      </c>
      <c r="J793" s="56" t="n">
        <v>495.7</v>
      </c>
      <c r="K793" s="54" t="n">
        <f aca="false">ROUND(H793*J793,2)</f>
        <v>1105411</v>
      </c>
      <c r="L793" s="56" t="s">
        <v>4055</v>
      </c>
      <c r="M793" s="56" t="s">
        <v>332</v>
      </c>
      <c r="N793" s="54" t="n">
        <f aca="false">IFERROR(G793-E793,"")</f>
        <v>46</v>
      </c>
      <c r="O793" s="54" t="n">
        <f aca="false">IFERROR(G793-F793,"")</f>
        <v>4</v>
      </c>
      <c r="P793" s="56" t="s">
        <v>6820</v>
      </c>
      <c r="Q793" s="56" t="s">
        <v>4269</v>
      </c>
      <c r="R793" s="56" t="s">
        <v>4070</v>
      </c>
      <c r="S793" s="55" t="str">
        <f aca="false">IF(O793&lt;=0,"On Time","Delayed")</f>
        <v>Delayed</v>
      </c>
      <c r="T793" s="55" t="n">
        <f aca="false">IF(H793=0,0,ROUND(I793/H793*100,2))</f>
        <v>100</v>
      </c>
      <c r="U793" s="55" t="str">
        <f aca="false">TEXT(E793,"yyyy-mm")</f>
        <v>2022-09</v>
      </c>
    </row>
    <row r="794" customFormat="false" ht="15" hidden="false" customHeight="true" outlineLevel="0" collapsed="false">
      <c r="A794" s="52" t="s">
        <v>6821</v>
      </c>
      <c r="B794" s="52" t="s">
        <v>6822</v>
      </c>
      <c r="C794" s="52" t="s">
        <v>2484</v>
      </c>
      <c r="D794" s="52" t="s">
        <v>4220</v>
      </c>
      <c r="E794" s="52" t="s">
        <v>5049</v>
      </c>
      <c r="F794" s="52" t="s">
        <v>2981</v>
      </c>
      <c r="G794" s="52" t="s">
        <v>1634</v>
      </c>
      <c r="H794" s="52" t="n">
        <v>1855</v>
      </c>
      <c r="I794" s="52" t="n">
        <v>683</v>
      </c>
      <c r="J794" s="52" t="n">
        <v>27.57</v>
      </c>
      <c r="K794" s="54" t="n">
        <f aca="false">ROUND(H794*J794,2)</f>
        <v>51142.35</v>
      </c>
      <c r="L794" s="52" t="s">
        <v>4067</v>
      </c>
      <c r="M794" s="52" t="s">
        <v>4081</v>
      </c>
      <c r="N794" s="54" t="n">
        <f aca="false">IFERROR(G794-E794,"")</f>
        <v>27</v>
      </c>
      <c r="O794" s="54" t="n">
        <f aca="false">IFERROR(G794-F794,"")</f>
        <v>13</v>
      </c>
      <c r="P794" s="52" t="s">
        <v>6823</v>
      </c>
      <c r="Q794" s="52" t="s">
        <v>4109</v>
      </c>
      <c r="R794" s="52" t="s">
        <v>4124</v>
      </c>
      <c r="S794" s="55" t="str">
        <f aca="false">IF(O794&lt;=0,"On Time","Delayed")</f>
        <v>Delayed</v>
      </c>
      <c r="T794" s="55" t="n">
        <f aca="false">IF(H794=0,0,ROUND(I794/H794*100,2))</f>
        <v>36.82</v>
      </c>
      <c r="U794" s="55" t="str">
        <f aca="false">TEXT(E794,"yyyy-mm")</f>
        <v>2024-08</v>
      </c>
    </row>
    <row r="795" customFormat="false" ht="15" hidden="false" customHeight="true" outlineLevel="0" collapsed="false">
      <c r="A795" s="56" t="s">
        <v>6824</v>
      </c>
      <c r="B795" s="56" t="s">
        <v>4532</v>
      </c>
      <c r="C795" s="56" t="s">
        <v>996</v>
      </c>
      <c r="D795" s="56" t="s">
        <v>624</v>
      </c>
      <c r="E795" s="56" t="s">
        <v>5314</v>
      </c>
      <c r="F795" s="56" t="s">
        <v>1900</v>
      </c>
      <c r="G795" s="56" t="s">
        <v>3131</v>
      </c>
      <c r="H795" s="56" t="n">
        <v>3511</v>
      </c>
      <c r="I795" s="56" t="n">
        <v>3511</v>
      </c>
      <c r="J795" s="56" t="n">
        <v>402.23</v>
      </c>
      <c r="K795" s="54" t="n">
        <f aca="false">ROUND(H795*J795,2)</f>
        <v>1412229.53</v>
      </c>
      <c r="L795" s="56" t="s">
        <v>4073</v>
      </c>
      <c r="M795" s="56" t="s">
        <v>4081</v>
      </c>
      <c r="N795" s="54" t="n">
        <f aca="false">IFERROR(G795-E795,"")</f>
        <v>53</v>
      </c>
      <c r="O795" s="54" t="n">
        <f aca="false">IFERROR(G795-F795,"")</f>
        <v>13</v>
      </c>
      <c r="P795" s="56" t="s">
        <v>6825</v>
      </c>
      <c r="Q795" s="56" t="s">
        <v>4185</v>
      </c>
      <c r="R795" s="56" t="s">
        <v>4124</v>
      </c>
      <c r="S795" s="55" t="str">
        <f aca="false">IF(O795&lt;=0,"On Time","Delayed")</f>
        <v>Delayed</v>
      </c>
      <c r="T795" s="55" t="n">
        <f aca="false">IF(H795=0,0,ROUND(I795/H795*100,2))</f>
        <v>100</v>
      </c>
      <c r="U795" s="55" t="str">
        <f aca="false">TEXT(E795,"yyyy-mm")</f>
        <v>2022-02</v>
      </c>
    </row>
    <row r="796" customFormat="false" ht="15" hidden="false" customHeight="true" outlineLevel="0" collapsed="false">
      <c r="A796" s="52" t="s">
        <v>6826</v>
      </c>
      <c r="B796" s="52" t="s">
        <v>5725</v>
      </c>
      <c r="C796" s="52" t="s">
        <v>3682</v>
      </c>
      <c r="D796" s="52" t="s">
        <v>2474</v>
      </c>
      <c r="E796" s="52" t="s">
        <v>1010</v>
      </c>
      <c r="F796" s="52" t="s">
        <v>5053</v>
      </c>
      <c r="G796" s="52" t="s">
        <v>1767</v>
      </c>
      <c r="H796" s="52" t="n">
        <v>2252</v>
      </c>
      <c r="I796" s="52" t="n">
        <v>901</v>
      </c>
      <c r="J796" s="52" t="n">
        <v>146.36</v>
      </c>
      <c r="K796" s="54" t="n">
        <f aca="false">ROUND(H796*J796,2)</f>
        <v>329602.72</v>
      </c>
      <c r="L796" s="52" t="s">
        <v>4067</v>
      </c>
      <c r="M796" s="52" t="s">
        <v>4078</v>
      </c>
      <c r="N796" s="54" t="n">
        <f aca="false">IFERROR(G796-E796,"")</f>
        <v>32</v>
      </c>
      <c r="O796" s="54" t="n">
        <f aca="false">IFERROR(G796-F796,"")</f>
        <v>1</v>
      </c>
      <c r="P796" s="52" t="s">
        <v>6827</v>
      </c>
      <c r="Q796" s="52" t="s">
        <v>4169</v>
      </c>
      <c r="R796" s="52" t="s">
        <v>100</v>
      </c>
      <c r="S796" s="55" t="str">
        <f aca="false">IF(O796&lt;=0,"On Time","Delayed")</f>
        <v>Delayed</v>
      </c>
      <c r="T796" s="55" t="n">
        <f aca="false">IF(H796=0,0,ROUND(I796/H796*100,2))</f>
        <v>40.01</v>
      </c>
      <c r="U796" s="55" t="str">
        <f aca="false">TEXT(E796,"yyyy-mm")</f>
        <v>2022-12</v>
      </c>
    </row>
    <row r="797" customFormat="false" ht="15" hidden="false" customHeight="true" outlineLevel="0" collapsed="false">
      <c r="A797" s="56" t="s">
        <v>6828</v>
      </c>
      <c r="B797" s="56" t="s">
        <v>5377</v>
      </c>
      <c r="C797" s="56" t="s">
        <v>1184</v>
      </c>
      <c r="D797" s="56" t="s">
        <v>2157</v>
      </c>
      <c r="E797" s="56" t="s">
        <v>663</v>
      </c>
      <c r="F797" s="56" t="s">
        <v>658</v>
      </c>
      <c r="G797" s="56" t="s">
        <v>593</v>
      </c>
      <c r="H797" s="56" t="n">
        <v>3044</v>
      </c>
      <c r="I797" s="56" t="n">
        <v>3044</v>
      </c>
      <c r="J797" s="56" t="n">
        <v>90.29</v>
      </c>
      <c r="K797" s="54" t="n">
        <f aca="false">ROUND(H797*J797,2)</f>
        <v>274842.76</v>
      </c>
      <c r="L797" s="56" t="s">
        <v>4084</v>
      </c>
      <c r="M797" s="56" t="s">
        <v>4078</v>
      </c>
      <c r="N797" s="54" t="n">
        <f aca="false">IFERROR(G797-E797,"")</f>
        <v>18</v>
      </c>
      <c r="O797" s="54" t="n">
        <f aca="false">IFERROR(G797-F797,"")</f>
        <v>1</v>
      </c>
      <c r="P797" s="56" t="s">
        <v>6829</v>
      </c>
      <c r="Q797" s="56" t="s">
        <v>4169</v>
      </c>
      <c r="R797" s="56" t="s">
        <v>4081</v>
      </c>
      <c r="S797" s="55" t="str">
        <f aca="false">IF(O797&lt;=0,"On Time","Delayed")</f>
        <v>Delayed</v>
      </c>
      <c r="T797" s="55" t="n">
        <f aca="false">IF(H797=0,0,ROUND(I797/H797*100,2))</f>
        <v>100</v>
      </c>
      <c r="U797" s="55" t="str">
        <f aca="false">TEXT(E797,"yyyy-mm")</f>
        <v>2024-09</v>
      </c>
    </row>
    <row r="798" customFormat="false" ht="15" hidden="false" customHeight="true" outlineLevel="0" collapsed="false">
      <c r="A798" s="52" t="s">
        <v>6830</v>
      </c>
      <c r="B798" s="52" t="s">
        <v>4414</v>
      </c>
      <c r="C798" s="52" t="s">
        <v>3399</v>
      </c>
      <c r="D798" s="52" t="s">
        <v>5556</v>
      </c>
      <c r="E798" s="52" t="s">
        <v>2120</v>
      </c>
      <c r="F798" s="52" t="s">
        <v>1783</v>
      </c>
      <c r="G798" s="52" t="s">
        <v>5454</v>
      </c>
      <c r="H798" s="52" t="n">
        <v>934</v>
      </c>
      <c r="I798" s="52" t="n">
        <v>934</v>
      </c>
      <c r="J798" s="52" t="n">
        <v>598.03</v>
      </c>
      <c r="K798" s="54" t="n">
        <f aca="false">ROUND(H798*J798,2)</f>
        <v>558560.02</v>
      </c>
      <c r="L798" s="52" t="s">
        <v>4084</v>
      </c>
      <c r="M798" s="52" t="s">
        <v>4081</v>
      </c>
      <c r="N798" s="54" t="n">
        <f aca="false">IFERROR(G798-E798,"")</f>
        <v>19</v>
      </c>
      <c r="O798" s="54" t="n">
        <f aca="false">IFERROR(G798-F798,"")</f>
        <v>7</v>
      </c>
      <c r="P798" s="52" t="s">
        <v>6831</v>
      </c>
      <c r="Q798" s="52" t="s">
        <v>4269</v>
      </c>
      <c r="R798" s="52" t="s">
        <v>4081</v>
      </c>
      <c r="S798" s="55" t="str">
        <f aca="false">IF(O798&lt;=0,"On Time","Delayed")</f>
        <v>Delayed</v>
      </c>
      <c r="T798" s="55" t="n">
        <f aca="false">IF(H798=0,0,ROUND(I798/H798*100,2))</f>
        <v>100</v>
      </c>
      <c r="U798" s="55" t="str">
        <f aca="false">TEXT(E798,"yyyy-mm")</f>
        <v>2023-05</v>
      </c>
    </row>
    <row r="799" customFormat="false" ht="15" hidden="false" customHeight="true" outlineLevel="0" collapsed="false">
      <c r="A799" s="56" t="s">
        <v>6832</v>
      </c>
      <c r="B799" s="56" t="s">
        <v>6822</v>
      </c>
      <c r="C799" s="56" t="s">
        <v>5038</v>
      </c>
      <c r="D799" s="56" t="s">
        <v>2641</v>
      </c>
      <c r="E799" s="56" t="s">
        <v>2763</v>
      </c>
      <c r="F799" s="56" t="s">
        <v>4922</v>
      </c>
      <c r="G799" s="56" t="s">
        <v>4922</v>
      </c>
      <c r="H799" s="56" t="n">
        <v>1622</v>
      </c>
      <c r="I799" s="56" t="n">
        <v>1622</v>
      </c>
      <c r="J799" s="56" t="n">
        <v>545.48</v>
      </c>
      <c r="K799" s="54" t="n">
        <f aca="false">ROUND(H799*J799,2)</f>
        <v>884768.56</v>
      </c>
      <c r="L799" s="56" t="s">
        <v>4084</v>
      </c>
      <c r="M799" s="56" t="s">
        <v>4062</v>
      </c>
      <c r="N799" s="54" t="n">
        <f aca="false">IFERROR(G799-E799,"")</f>
        <v>26</v>
      </c>
      <c r="O799" s="54" t="n">
        <f aca="false">IFERROR(G799-F799,"")</f>
        <v>0</v>
      </c>
      <c r="P799" s="56" t="s">
        <v>6833</v>
      </c>
      <c r="Q799" s="56" t="s">
        <v>4098</v>
      </c>
      <c r="R799" s="56" t="s">
        <v>100</v>
      </c>
      <c r="S799" s="55" t="str">
        <f aca="false">IF(O799&lt;=0,"On Time","Delayed")</f>
        <v>On Time</v>
      </c>
      <c r="T799" s="55" t="n">
        <f aca="false">IF(H799=0,0,ROUND(I799/H799*100,2))</f>
        <v>100</v>
      </c>
      <c r="U799" s="55" t="str">
        <f aca="false">TEXT(E799,"yyyy-mm")</f>
        <v>2023-06</v>
      </c>
    </row>
    <row r="800" customFormat="false" ht="15" hidden="false" customHeight="true" outlineLevel="0" collapsed="false">
      <c r="A800" s="52" t="s">
        <v>6834</v>
      </c>
      <c r="B800" s="52" t="s">
        <v>4506</v>
      </c>
      <c r="C800" s="52" t="s">
        <v>1723</v>
      </c>
      <c r="D800" s="52" t="s">
        <v>499</v>
      </c>
      <c r="E800" s="52" t="s">
        <v>4511</v>
      </c>
      <c r="F800" s="52" t="s">
        <v>1421</v>
      </c>
      <c r="G800" s="52" t="s">
        <v>5239</v>
      </c>
      <c r="H800" s="52" t="n">
        <v>134</v>
      </c>
      <c r="I800" s="52" t="n">
        <v>134</v>
      </c>
      <c r="J800" s="52" t="n">
        <v>112.36</v>
      </c>
      <c r="K800" s="54" t="n">
        <f aca="false">ROUND(H800*J800,2)</f>
        <v>15056.24</v>
      </c>
      <c r="L800" s="52" t="s">
        <v>4061</v>
      </c>
      <c r="M800" s="52" t="s">
        <v>4078</v>
      </c>
      <c r="N800" s="54" t="n">
        <f aca="false">IFERROR(G800-E800,"")</f>
        <v>71</v>
      </c>
      <c r="O800" s="54" t="n">
        <f aca="false">IFERROR(G800-F800,"")</f>
        <v>15</v>
      </c>
      <c r="P800" s="52" t="s">
        <v>6835</v>
      </c>
      <c r="Q800" s="52" t="s">
        <v>4093</v>
      </c>
      <c r="R800" s="52" t="s">
        <v>4070</v>
      </c>
      <c r="S800" s="55" t="str">
        <f aca="false">IF(O800&lt;=0,"On Time","Delayed")</f>
        <v>Delayed</v>
      </c>
      <c r="T800" s="55" t="n">
        <f aca="false">IF(H800=0,0,ROUND(I800/H800*100,2))</f>
        <v>100</v>
      </c>
      <c r="U800" s="55" t="str">
        <f aca="false">TEXT(E800,"yyyy-mm")</f>
        <v>2023-08</v>
      </c>
    </row>
    <row r="801" customFormat="false" ht="15" hidden="false" customHeight="true" outlineLevel="0" collapsed="false">
      <c r="A801" s="56" t="s">
        <v>6836</v>
      </c>
      <c r="B801" s="56" t="s">
        <v>6837</v>
      </c>
      <c r="C801" s="56" t="s">
        <v>618</v>
      </c>
      <c r="D801" s="56" t="s">
        <v>3862</v>
      </c>
      <c r="E801" s="56" t="s">
        <v>3474</v>
      </c>
      <c r="F801" s="56" t="s">
        <v>958</v>
      </c>
      <c r="G801" s="56" t="s">
        <v>3650</v>
      </c>
      <c r="H801" s="56" t="n">
        <v>3583</v>
      </c>
      <c r="I801" s="56" t="n">
        <v>3583</v>
      </c>
      <c r="J801" s="56" t="n">
        <v>435.71</v>
      </c>
      <c r="K801" s="54" t="n">
        <f aca="false">ROUND(H801*J801,2)</f>
        <v>1561148.93</v>
      </c>
      <c r="L801" s="56" t="s">
        <v>4073</v>
      </c>
      <c r="M801" s="56" t="s">
        <v>332</v>
      </c>
      <c r="N801" s="54" t="n">
        <f aca="false">IFERROR(G801-E801,"")</f>
        <v>66</v>
      </c>
      <c r="O801" s="54" t="n">
        <f aca="false">IFERROR(G801-F801,"")</f>
        <v>11</v>
      </c>
      <c r="P801" s="56" t="s">
        <v>6838</v>
      </c>
      <c r="Q801" s="56" t="s">
        <v>4132</v>
      </c>
      <c r="R801" s="56" t="s">
        <v>4087</v>
      </c>
      <c r="S801" s="55" t="str">
        <f aca="false">IF(O801&lt;=0,"On Time","Delayed")</f>
        <v>Delayed</v>
      </c>
      <c r="T801" s="55" t="n">
        <f aca="false">IF(H801=0,0,ROUND(I801/H801*100,2))</f>
        <v>100</v>
      </c>
      <c r="U801" s="55" t="str">
        <f aca="false">TEXT(E801,"yyyy-mm")</f>
        <v>2023-11</v>
      </c>
    </row>
    <row r="802" customFormat="false" ht="15" hidden="false" customHeight="true" outlineLevel="0" collapsed="false">
      <c r="A802" s="52" t="s">
        <v>6839</v>
      </c>
      <c r="B802" s="52" t="s">
        <v>6271</v>
      </c>
      <c r="C802" s="52" t="s">
        <v>2260</v>
      </c>
      <c r="D802" s="52" t="s">
        <v>1855</v>
      </c>
      <c r="E802" s="52" t="s">
        <v>2819</v>
      </c>
      <c r="F802" s="52" t="s">
        <v>2576</v>
      </c>
      <c r="G802" s="52" t="s">
        <v>5440</v>
      </c>
      <c r="H802" s="52" t="n">
        <v>4023</v>
      </c>
      <c r="I802" s="52" t="n">
        <v>2836</v>
      </c>
      <c r="J802" s="52" t="n">
        <v>65.17</v>
      </c>
      <c r="K802" s="54" t="n">
        <f aca="false">ROUND(H802*J802,2)</f>
        <v>262178.91</v>
      </c>
      <c r="L802" s="52" t="s">
        <v>4055</v>
      </c>
      <c r="M802" s="52" t="s">
        <v>4078</v>
      </c>
      <c r="N802" s="54" t="n">
        <f aca="false">IFERROR(G802-E802,"")</f>
        <v>17</v>
      </c>
      <c r="O802" s="54" t="n">
        <f aca="false">IFERROR(G802-F802,"")</f>
        <v>1</v>
      </c>
      <c r="P802" s="52" t="s">
        <v>6840</v>
      </c>
      <c r="Q802" s="52" t="s">
        <v>4269</v>
      </c>
      <c r="R802" s="52" t="s">
        <v>4124</v>
      </c>
      <c r="S802" s="55" t="str">
        <f aca="false">IF(O802&lt;=0,"On Time","Delayed")</f>
        <v>Delayed</v>
      </c>
      <c r="T802" s="55" t="n">
        <f aca="false">IF(H802=0,0,ROUND(I802/H802*100,2))</f>
        <v>70.49</v>
      </c>
      <c r="U802" s="55" t="str">
        <f aca="false">TEXT(E802,"yyyy-mm")</f>
        <v>2022-06</v>
      </c>
    </row>
    <row r="803" customFormat="false" ht="15" hidden="false" customHeight="true" outlineLevel="0" collapsed="false">
      <c r="A803" s="56" t="s">
        <v>6841</v>
      </c>
      <c r="B803" s="56" t="s">
        <v>6842</v>
      </c>
      <c r="C803" s="56" t="s">
        <v>2504</v>
      </c>
      <c r="D803" s="56" t="s">
        <v>6354</v>
      </c>
      <c r="E803" s="56" t="s">
        <v>3070</v>
      </c>
      <c r="F803" s="56" t="s">
        <v>3345</v>
      </c>
      <c r="G803" s="56" t="s">
        <v>2719</v>
      </c>
      <c r="H803" s="56" t="n">
        <v>4875</v>
      </c>
      <c r="I803" s="56" t="n">
        <v>4875</v>
      </c>
      <c r="J803" s="56" t="n">
        <v>327.03</v>
      </c>
      <c r="K803" s="54" t="n">
        <f aca="false">ROUND(H803*J803,2)</f>
        <v>1594271.25</v>
      </c>
      <c r="L803" s="56" t="s">
        <v>4084</v>
      </c>
      <c r="M803" s="56" t="s">
        <v>4078</v>
      </c>
      <c r="N803" s="54" t="n">
        <f aca="false">IFERROR(G803-E803,"")</f>
        <v>32</v>
      </c>
      <c r="O803" s="54" t="n">
        <f aca="false">IFERROR(G803-F803,"")</f>
        <v>8</v>
      </c>
      <c r="P803" s="56" t="s">
        <v>6843</v>
      </c>
      <c r="Q803" s="56" t="s">
        <v>4164</v>
      </c>
      <c r="R803" s="56" t="s">
        <v>4070</v>
      </c>
      <c r="S803" s="55" t="str">
        <f aca="false">IF(O803&lt;=0,"On Time","Delayed")</f>
        <v>Delayed</v>
      </c>
      <c r="T803" s="55" t="n">
        <f aca="false">IF(H803=0,0,ROUND(I803/H803*100,2))</f>
        <v>100</v>
      </c>
      <c r="U803" s="55" t="str">
        <f aca="false">TEXT(E803,"yyyy-mm")</f>
        <v>2024-03</v>
      </c>
    </row>
    <row r="804" customFormat="false" ht="15" hidden="false" customHeight="true" outlineLevel="0" collapsed="false">
      <c r="A804" s="52" t="s">
        <v>6844</v>
      </c>
      <c r="B804" s="52" t="s">
        <v>5155</v>
      </c>
      <c r="C804" s="52" t="s">
        <v>5996</v>
      </c>
      <c r="D804" s="52" t="s">
        <v>1234</v>
      </c>
      <c r="E804" s="52" t="s">
        <v>2808</v>
      </c>
      <c r="F804" s="52" t="s">
        <v>3788</v>
      </c>
      <c r="G804" s="52" t="s">
        <v>6283</v>
      </c>
      <c r="H804" s="52" t="n">
        <v>4266</v>
      </c>
      <c r="I804" s="52" t="n">
        <v>4266</v>
      </c>
      <c r="J804" s="52" t="n">
        <v>544.37</v>
      </c>
      <c r="K804" s="54" t="n">
        <f aca="false">ROUND(H804*J804,2)</f>
        <v>2322282.42</v>
      </c>
      <c r="L804" s="52" t="s">
        <v>4084</v>
      </c>
      <c r="M804" s="52" t="s">
        <v>4062</v>
      </c>
      <c r="N804" s="54" t="n">
        <f aca="false">IFERROR(G804-E804,"")</f>
        <v>38</v>
      </c>
      <c r="O804" s="54" t="n">
        <f aca="false">IFERROR(G804-F804,"")</f>
        <v>11</v>
      </c>
      <c r="P804" s="52" t="s">
        <v>6845</v>
      </c>
      <c r="Q804" s="52" t="s">
        <v>4069</v>
      </c>
      <c r="R804" s="52" t="s">
        <v>4070</v>
      </c>
      <c r="S804" s="55" t="str">
        <f aca="false">IF(O804&lt;=0,"On Time","Delayed")</f>
        <v>Delayed</v>
      </c>
      <c r="T804" s="55" t="n">
        <f aca="false">IF(H804=0,0,ROUND(I804/H804*100,2))</f>
        <v>100</v>
      </c>
      <c r="U804" s="55" t="str">
        <f aca="false">TEXT(E804,"yyyy-mm")</f>
        <v>2022-05</v>
      </c>
    </row>
    <row r="805" customFormat="false" ht="15" hidden="false" customHeight="true" outlineLevel="0" collapsed="false">
      <c r="A805" s="56" t="s">
        <v>6846</v>
      </c>
      <c r="B805" s="56" t="s">
        <v>6700</v>
      </c>
      <c r="C805" s="56" t="s">
        <v>6180</v>
      </c>
      <c r="D805" s="56" t="s">
        <v>1414</v>
      </c>
      <c r="E805" s="56" t="s">
        <v>2167</v>
      </c>
      <c r="F805" s="56" t="s">
        <v>3906</v>
      </c>
      <c r="G805" s="56" t="s">
        <v>3750</v>
      </c>
      <c r="H805" s="56" t="n">
        <v>4855</v>
      </c>
      <c r="I805" s="56" t="n">
        <v>3155</v>
      </c>
      <c r="J805" s="56" t="n">
        <v>598.93</v>
      </c>
      <c r="K805" s="54" t="n">
        <f aca="false">ROUND(H805*J805,2)</f>
        <v>2907805.15</v>
      </c>
      <c r="L805" s="56" t="s">
        <v>4055</v>
      </c>
      <c r="M805" s="56" t="s">
        <v>4078</v>
      </c>
      <c r="N805" s="54" t="n">
        <f aca="false">IFERROR(G805-E805,"")</f>
        <v>51</v>
      </c>
      <c r="O805" s="54" t="n">
        <f aca="false">IFERROR(G805-F805,"")</f>
        <v>11</v>
      </c>
      <c r="P805" s="56" t="s">
        <v>6847</v>
      </c>
      <c r="Q805" s="56" t="s">
        <v>4093</v>
      </c>
      <c r="R805" s="56" t="s">
        <v>100</v>
      </c>
      <c r="S805" s="55" t="str">
        <f aca="false">IF(O805&lt;=0,"On Time","Delayed")</f>
        <v>Delayed</v>
      </c>
      <c r="T805" s="55" t="n">
        <f aca="false">IF(H805=0,0,ROUND(I805/H805*100,2))</f>
        <v>64.98</v>
      </c>
      <c r="U805" s="55" t="str">
        <f aca="false">TEXT(E805,"yyyy-mm")</f>
        <v>2024-04</v>
      </c>
    </row>
    <row r="806" customFormat="false" ht="15" hidden="false" customHeight="true" outlineLevel="0" collapsed="false">
      <c r="A806" s="52" t="s">
        <v>6848</v>
      </c>
      <c r="B806" s="52" t="s">
        <v>6088</v>
      </c>
      <c r="C806" s="52" t="s">
        <v>1203</v>
      </c>
      <c r="D806" s="52" t="s">
        <v>2130</v>
      </c>
      <c r="E806" s="52" t="s">
        <v>3125</v>
      </c>
      <c r="F806" s="52" t="s">
        <v>2481</v>
      </c>
      <c r="G806" s="52" t="s">
        <v>2481</v>
      </c>
      <c r="H806" s="52" t="n">
        <v>2350</v>
      </c>
      <c r="I806" s="52" t="n">
        <v>2350</v>
      </c>
      <c r="J806" s="52" t="n">
        <v>347.54</v>
      </c>
      <c r="K806" s="54" t="n">
        <f aca="false">ROUND(H806*J806,2)</f>
        <v>816719</v>
      </c>
      <c r="L806" s="52" t="s">
        <v>4084</v>
      </c>
      <c r="M806" s="52" t="s">
        <v>4056</v>
      </c>
      <c r="N806" s="54" t="n">
        <f aca="false">IFERROR(G806-E806,"")</f>
        <v>46</v>
      </c>
      <c r="O806" s="54" t="n">
        <f aca="false">IFERROR(G806-F806,"")</f>
        <v>0</v>
      </c>
      <c r="P806" s="52" t="s">
        <v>6849</v>
      </c>
      <c r="Q806" s="52" t="s">
        <v>4064</v>
      </c>
      <c r="R806" s="52" t="s">
        <v>4081</v>
      </c>
      <c r="S806" s="55" t="str">
        <f aca="false">IF(O806&lt;=0,"On Time","Delayed")</f>
        <v>On Time</v>
      </c>
      <c r="T806" s="55" t="n">
        <f aca="false">IF(H806=0,0,ROUND(I806/H806*100,2))</f>
        <v>100</v>
      </c>
      <c r="U806" s="55" t="str">
        <f aca="false">TEXT(E806,"yyyy-mm")</f>
        <v>2023-12</v>
      </c>
    </row>
    <row r="807" customFormat="false" ht="15" hidden="false" customHeight="true" outlineLevel="0" collapsed="false">
      <c r="A807" s="56" t="s">
        <v>6850</v>
      </c>
      <c r="B807" s="56" t="s">
        <v>5614</v>
      </c>
      <c r="C807" s="56" t="s">
        <v>351</v>
      </c>
      <c r="D807" s="56" t="s">
        <v>5744</v>
      </c>
      <c r="E807" s="56" t="s">
        <v>1129</v>
      </c>
      <c r="F807" s="56" t="s">
        <v>3821</v>
      </c>
      <c r="G807" s="56" t="s">
        <v>1953</v>
      </c>
      <c r="H807" s="56" t="n">
        <v>2163</v>
      </c>
      <c r="I807" s="56" t="n">
        <v>2163</v>
      </c>
      <c r="J807" s="56" t="n">
        <v>185.09</v>
      </c>
      <c r="K807" s="54" t="n">
        <f aca="false">ROUND(H807*J807,2)</f>
        <v>400349.67</v>
      </c>
      <c r="L807" s="56" t="s">
        <v>4061</v>
      </c>
      <c r="M807" s="56" t="s">
        <v>332</v>
      </c>
      <c r="N807" s="54" t="n">
        <f aca="false">IFERROR(G807-E807,"")</f>
        <v>67</v>
      </c>
      <c r="O807" s="54" t="n">
        <f aca="false">IFERROR(G807-F807,"")</f>
        <v>10</v>
      </c>
      <c r="P807" s="56" t="s">
        <v>6851</v>
      </c>
      <c r="Q807" s="56" t="s">
        <v>4080</v>
      </c>
      <c r="R807" s="56" t="s">
        <v>100</v>
      </c>
      <c r="S807" s="55" t="str">
        <f aca="false">IF(O807&lt;=0,"On Time","Delayed")</f>
        <v>Delayed</v>
      </c>
      <c r="T807" s="55" t="n">
        <f aca="false">IF(H807=0,0,ROUND(I807/H807*100,2))</f>
        <v>100</v>
      </c>
      <c r="U807" s="55" t="str">
        <f aca="false">TEXT(E807,"yyyy-mm")</f>
        <v>2022-08</v>
      </c>
    </row>
    <row r="808" customFormat="false" ht="15" hidden="false" customHeight="true" outlineLevel="0" collapsed="false">
      <c r="A808" s="52" t="s">
        <v>6852</v>
      </c>
      <c r="B808" s="52" t="s">
        <v>6853</v>
      </c>
      <c r="C808" s="52" t="s">
        <v>6264</v>
      </c>
      <c r="D808" s="52" t="s">
        <v>4005</v>
      </c>
      <c r="E808" s="52" t="s">
        <v>1977</v>
      </c>
      <c r="F808" s="52" t="s">
        <v>3089</v>
      </c>
      <c r="G808" s="52" t="s">
        <v>3089</v>
      </c>
      <c r="H808" s="52" t="n">
        <v>2324</v>
      </c>
      <c r="I808" s="52" t="n">
        <v>2324</v>
      </c>
      <c r="J808" s="52" t="n">
        <v>171.31</v>
      </c>
      <c r="K808" s="54" t="n">
        <f aca="false">ROUND(H808*J808,2)</f>
        <v>398124.44</v>
      </c>
      <c r="L808" s="52" t="s">
        <v>4067</v>
      </c>
      <c r="M808" s="52" t="s">
        <v>4078</v>
      </c>
      <c r="N808" s="54" t="n">
        <f aca="false">IFERROR(G808-E808,"")</f>
        <v>12</v>
      </c>
      <c r="O808" s="54" t="n">
        <f aca="false">IFERROR(G808-F808,"")</f>
        <v>0</v>
      </c>
      <c r="P808" s="52" t="s">
        <v>6854</v>
      </c>
      <c r="Q808" s="52" t="s">
        <v>4242</v>
      </c>
      <c r="R808" s="52" t="s">
        <v>4070</v>
      </c>
      <c r="S808" s="55" t="str">
        <f aca="false">IF(O808&lt;=0,"On Time","Delayed")</f>
        <v>On Time</v>
      </c>
      <c r="T808" s="55" t="n">
        <f aca="false">IF(H808=0,0,ROUND(I808/H808*100,2))</f>
        <v>100</v>
      </c>
      <c r="U808" s="55" t="str">
        <f aca="false">TEXT(E808,"yyyy-mm")</f>
        <v>2023-01</v>
      </c>
    </row>
    <row r="809" customFormat="false" ht="15" hidden="false" customHeight="true" outlineLevel="0" collapsed="false">
      <c r="A809" s="56" t="s">
        <v>6855</v>
      </c>
      <c r="B809" s="56" t="s">
        <v>6856</v>
      </c>
      <c r="C809" s="56" t="s">
        <v>814</v>
      </c>
      <c r="D809" s="56" t="s">
        <v>2118</v>
      </c>
      <c r="E809" s="56" t="s">
        <v>2783</v>
      </c>
      <c r="F809" s="56" t="s">
        <v>979</v>
      </c>
      <c r="G809" s="56" t="s">
        <v>5481</v>
      </c>
      <c r="H809" s="56" t="n">
        <v>4028</v>
      </c>
      <c r="I809" s="56" t="n">
        <v>4028</v>
      </c>
      <c r="J809" s="56" t="n">
        <v>312.8</v>
      </c>
      <c r="K809" s="54" t="n">
        <f aca="false">ROUND(H809*J809,2)</f>
        <v>1259958.4</v>
      </c>
      <c r="L809" s="56" t="s">
        <v>4084</v>
      </c>
      <c r="M809" s="56" t="s">
        <v>4062</v>
      </c>
      <c r="N809" s="54" t="n">
        <f aca="false">IFERROR(G809-E809,"")</f>
        <v>22</v>
      </c>
      <c r="O809" s="54" t="n">
        <f aca="false">IFERROR(G809-F809,"")</f>
        <v>5</v>
      </c>
      <c r="P809" s="56" t="s">
        <v>6857</v>
      </c>
      <c r="Q809" s="56" t="s">
        <v>4242</v>
      </c>
      <c r="R809" s="56" t="s">
        <v>4124</v>
      </c>
      <c r="S809" s="55" t="str">
        <f aca="false">IF(O809&lt;=0,"On Time","Delayed")</f>
        <v>Delayed</v>
      </c>
      <c r="T809" s="55" t="n">
        <f aca="false">IF(H809=0,0,ROUND(I809/H809*100,2))</f>
        <v>100</v>
      </c>
      <c r="U809" s="55" t="str">
        <f aca="false">TEXT(E809,"yyyy-mm")</f>
        <v>2022-02</v>
      </c>
    </row>
    <row r="810" customFormat="false" ht="15" hidden="false" customHeight="true" outlineLevel="0" collapsed="false">
      <c r="A810" s="52" t="s">
        <v>6858</v>
      </c>
      <c r="B810" s="52" t="s">
        <v>5502</v>
      </c>
      <c r="C810" s="52" t="s">
        <v>2637</v>
      </c>
      <c r="D810" s="52" t="s">
        <v>3516</v>
      </c>
      <c r="E810" s="52" t="s">
        <v>3872</v>
      </c>
      <c r="F810" s="52" t="s">
        <v>449</v>
      </c>
      <c r="G810" s="52" t="s">
        <v>952</v>
      </c>
      <c r="H810" s="52" t="n">
        <v>1547</v>
      </c>
      <c r="I810" s="52" t="n">
        <v>1547</v>
      </c>
      <c r="J810" s="52" t="n">
        <v>225.56</v>
      </c>
      <c r="K810" s="54" t="n">
        <f aca="false">ROUND(H810*J810,2)</f>
        <v>348941.32</v>
      </c>
      <c r="L810" s="52" t="s">
        <v>4055</v>
      </c>
      <c r="M810" s="52" t="s">
        <v>4078</v>
      </c>
      <c r="N810" s="54" t="n">
        <f aca="false">IFERROR(G810-E810,"")</f>
        <v>63</v>
      </c>
      <c r="O810" s="54" t="n">
        <f aca="false">IFERROR(G810-F810,"")</f>
        <v>14</v>
      </c>
      <c r="P810" s="52" t="s">
        <v>6859</v>
      </c>
      <c r="Q810" s="52" t="s">
        <v>4169</v>
      </c>
      <c r="R810" s="52" t="s">
        <v>100</v>
      </c>
      <c r="S810" s="55" t="str">
        <f aca="false">IF(O810&lt;=0,"On Time","Delayed")</f>
        <v>Delayed</v>
      </c>
      <c r="T810" s="55" t="n">
        <f aca="false">IF(H810=0,0,ROUND(I810/H810*100,2))</f>
        <v>100</v>
      </c>
      <c r="U810" s="55" t="str">
        <f aca="false">TEXT(E810,"yyyy-mm")</f>
        <v>2023-04</v>
      </c>
    </row>
    <row r="811" customFormat="false" ht="15" hidden="false" customHeight="true" outlineLevel="0" collapsed="false">
      <c r="A811" s="56" t="s">
        <v>6860</v>
      </c>
      <c r="B811" s="56" t="s">
        <v>6861</v>
      </c>
      <c r="C811" s="56" t="s">
        <v>2597</v>
      </c>
      <c r="D811" s="56" t="s">
        <v>2140</v>
      </c>
      <c r="E811" s="56" t="s">
        <v>2335</v>
      </c>
      <c r="F811" s="56" t="s">
        <v>3627</v>
      </c>
      <c r="G811" s="56" t="s">
        <v>1426</v>
      </c>
      <c r="H811" s="56" t="n">
        <v>928</v>
      </c>
      <c r="I811" s="56" t="n">
        <v>371</v>
      </c>
      <c r="J811" s="56" t="n">
        <v>132.29</v>
      </c>
      <c r="K811" s="54" t="n">
        <f aca="false">ROUND(H811*J811,2)</f>
        <v>122765.12</v>
      </c>
      <c r="L811" s="56" t="s">
        <v>4055</v>
      </c>
      <c r="M811" s="56" t="s">
        <v>4062</v>
      </c>
      <c r="N811" s="54" t="n">
        <f aca="false">IFERROR(G811-E811,"")</f>
        <v>11</v>
      </c>
      <c r="O811" s="54" t="n">
        <f aca="false">IFERROR(G811-F811,"")</f>
        <v>3</v>
      </c>
      <c r="P811" s="56" t="s">
        <v>6862</v>
      </c>
      <c r="Q811" s="56" t="s">
        <v>4075</v>
      </c>
      <c r="R811" s="56" t="s">
        <v>4124</v>
      </c>
      <c r="S811" s="55" t="str">
        <f aca="false">IF(O811&lt;=0,"On Time","Delayed")</f>
        <v>Delayed</v>
      </c>
      <c r="T811" s="55" t="n">
        <f aca="false">IF(H811=0,0,ROUND(I811/H811*100,2))</f>
        <v>39.98</v>
      </c>
      <c r="U811" s="55" t="str">
        <f aca="false">TEXT(E811,"yyyy-mm")</f>
        <v>2023-10</v>
      </c>
    </row>
    <row r="812" customFormat="false" ht="15" hidden="false" customHeight="true" outlineLevel="0" collapsed="false">
      <c r="A812" s="52" t="s">
        <v>6863</v>
      </c>
      <c r="B812" s="52" t="s">
        <v>4134</v>
      </c>
      <c r="C812" s="52" t="s">
        <v>1706</v>
      </c>
      <c r="D812" s="52" t="s">
        <v>6864</v>
      </c>
      <c r="E812" s="52" t="s">
        <v>1708</v>
      </c>
      <c r="F812" s="52" t="s">
        <v>5440</v>
      </c>
      <c r="G812" s="52" t="s">
        <v>3668</v>
      </c>
      <c r="H812" s="52" t="n">
        <v>3700</v>
      </c>
      <c r="I812" s="52" t="n">
        <v>3700</v>
      </c>
      <c r="J812" s="52" t="n">
        <v>367.21</v>
      </c>
      <c r="K812" s="54" t="n">
        <f aca="false">ROUND(H812*J812,2)</f>
        <v>1358677</v>
      </c>
      <c r="L812" s="52" t="s">
        <v>4055</v>
      </c>
      <c r="M812" s="52" t="s">
        <v>4062</v>
      </c>
      <c r="N812" s="54" t="n">
        <f aca="false">IFERROR(G812-E812,"")</f>
        <v>69</v>
      </c>
      <c r="O812" s="54" t="n">
        <f aca="false">IFERROR(G812-F812,"")</f>
        <v>9</v>
      </c>
      <c r="P812" s="52" t="s">
        <v>6865</v>
      </c>
      <c r="Q812" s="52" t="s">
        <v>4064</v>
      </c>
      <c r="R812" s="52" t="s">
        <v>100</v>
      </c>
      <c r="S812" s="55" t="str">
        <f aca="false">IF(O812&lt;=0,"On Time","Delayed")</f>
        <v>Delayed</v>
      </c>
      <c r="T812" s="55" t="n">
        <f aca="false">IF(H812=0,0,ROUND(I812/H812*100,2))</f>
        <v>100</v>
      </c>
      <c r="U812" s="55" t="str">
        <f aca="false">TEXT(E812,"yyyy-mm")</f>
        <v>2022-05</v>
      </c>
    </row>
    <row r="813" customFormat="false" ht="15" hidden="false" customHeight="true" outlineLevel="0" collapsed="false">
      <c r="A813" s="56" t="s">
        <v>6866</v>
      </c>
      <c r="B813" s="56" t="s">
        <v>4813</v>
      </c>
      <c r="C813" s="56" t="s">
        <v>6867</v>
      </c>
      <c r="D813" s="56" t="s">
        <v>6003</v>
      </c>
      <c r="E813" s="56" t="s">
        <v>633</v>
      </c>
      <c r="F813" s="56" t="s">
        <v>1959</v>
      </c>
      <c r="G813" s="56" t="s">
        <v>1842</v>
      </c>
      <c r="H813" s="56" t="n">
        <v>797</v>
      </c>
      <c r="I813" s="56" t="n">
        <v>797</v>
      </c>
      <c r="J813" s="56" t="n">
        <v>524.26</v>
      </c>
      <c r="K813" s="54" t="n">
        <f aca="false">ROUND(H813*J813,2)</f>
        <v>417835.22</v>
      </c>
      <c r="L813" s="56" t="s">
        <v>4067</v>
      </c>
      <c r="M813" s="56" t="s">
        <v>4062</v>
      </c>
      <c r="N813" s="54" t="n">
        <f aca="false">IFERROR(G813-E813,"")</f>
        <v>31</v>
      </c>
      <c r="O813" s="54" t="n">
        <f aca="false">IFERROR(G813-F813,"")</f>
        <v>13</v>
      </c>
      <c r="P813" s="56" t="s">
        <v>6868</v>
      </c>
      <c r="Q813" s="56" t="s">
        <v>4242</v>
      </c>
      <c r="R813" s="56" t="s">
        <v>100</v>
      </c>
      <c r="S813" s="55" t="str">
        <f aca="false">IF(O813&lt;=0,"On Time","Delayed")</f>
        <v>Delayed</v>
      </c>
      <c r="T813" s="55" t="n">
        <f aca="false">IF(H813=0,0,ROUND(I813/H813*100,2))</f>
        <v>100</v>
      </c>
      <c r="U813" s="55" t="str">
        <f aca="false">TEXT(E813,"yyyy-mm")</f>
        <v>2023-03</v>
      </c>
    </row>
    <row r="814" customFormat="false" ht="15" hidden="false" customHeight="true" outlineLevel="0" collapsed="false">
      <c r="A814" s="52" t="s">
        <v>6869</v>
      </c>
      <c r="B814" s="52" t="s">
        <v>6870</v>
      </c>
      <c r="C814" s="52" t="s">
        <v>1211</v>
      </c>
      <c r="D814" s="52" t="s">
        <v>2698</v>
      </c>
      <c r="E814" s="52" t="s">
        <v>4906</v>
      </c>
      <c r="F814" s="52" t="s">
        <v>2551</v>
      </c>
      <c r="G814" s="52" t="s">
        <v>3947</v>
      </c>
      <c r="H814" s="52" t="n">
        <v>3460</v>
      </c>
      <c r="I814" s="52" t="n">
        <v>3460</v>
      </c>
      <c r="J814" s="52" t="n">
        <v>578.71</v>
      </c>
      <c r="K814" s="54" t="n">
        <f aca="false">ROUND(H814*J814,2)</f>
        <v>2002336.6</v>
      </c>
      <c r="L814" s="52" t="s">
        <v>4073</v>
      </c>
      <c r="M814" s="52" t="s">
        <v>4081</v>
      </c>
      <c r="N814" s="54" t="n">
        <f aca="false">IFERROR(G814-E814,"")</f>
        <v>14</v>
      </c>
      <c r="O814" s="54" t="n">
        <f aca="false">IFERROR(G814-F814,"")</f>
        <v>9</v>
      </c>
      <c r="P814" s="52" t="s">
        <v>6871</v>
      </c>
      <c r="Q814" s="52" t="s">
        <v>4064</v>
      </c>
      <c r="R814" s="52" t="s">
        <v>4087</v>
      </c>
      <c r="S814" s="55" t="str">
        <f aca="false">IF(O814&lt;=0,"On Time","Delayed")</f>
        <v>Delayed</v>
      </c>
      <c r="T814" s="55" t="n">
        <f aca="false">IF(H814=0,0,ROUND(I814/H814*100,2))</f>
        <v>100</v>
      </c>
      <c r="U814" s="55" t="str">
        <f aca="false">TEXT(E814,"yyyy-mm")</f>
        <v>2022-10</v>
      </c>
    </row>
    <row r="815" customFormat="false" ht="15" hidden="false" customHeight="true" outlineLevel="0" collapsed="false">
      <c r="A815" s="56" t="s">
        <v>6872</v>
      </c>
      <c r="B815" s="56" t="s">
        <v>6873</v>
      </c>
      <c r="C815" s="56" t="s">
        <v>2079</v>
      </c>
      <c r="D815" s="56" t="s">
        <v>3988</v>
      </c>
      <c r="E815" s="56" t="s">
        <v>2007</v>
      </c>
      <c r="F815" s="56" t="s">
        <v>1410</v>
      </c>
      <c r="G815" s="56" t="s">
        <v>1201</v>
      </c>
      <c r="H815" s="56" t="n">
        <v>4614</v>
      </c>
      <c r="I815" s="56" t="n">
        <v>4614</v>
      </c>
      <c r="J815" s="56" t="n">
        <v>112.5</v>
      </c>
      <c r="K815" s="54" t="n">
        <f aca="false">ROUND(H815*J815,2)</f>
        <v>519075</v>
      </c>
      <c r="L815" s="56" t="s">
        <v>4073</v>
      </c>
      <c r="M815" s="56" t="s">
        <v>332</v>
      </c>
      <c r="N815" s="54" t="n">
        <f aca="false">IFERROR(G815-E815,"")</f>
        <v>30</v>
      </c>
      <c r="O815" s="54" t="n">
        <f aca="false">IFERROR(G815-F815,"")</f>
        <v>8</v>
      </c>
      <c r="P815" s="56" t="s">
        <v>6874</v>
      </c>
      <c r="Q815" s="56" t="s">
        <v>4269</v>
      </c>
      <c r="R815" s="56" t="s">
        <v>4124</v>
      </c>
      <c r="S815" s="55" t="str">
        <f aca="false">IF(O815&lt;=0,"On Time","Delayed")</f>
        <v>Delayed</v>
      </c>
      <c r="T815" s="55" t="n">
        <f aca="false">IF(H815=0,0,ROUND(I815/H815*100,2))</f>
        <v>100</v>
      </c>
      <c r="U815" s="55" t="str">
        <f aca="false">TEXT(E815,"yyyy-mm")</f>
        <v>2024-11</v>
      </c>
    </row>
    <row r="816" customFormat="false" ht="15" hidden="false" customHeight="true" outlineLevel="0" collapsed="false">
      <c r="A816" s="52" t="s">
        <v>6875</v>
      </c>
      <c r="B816" s="52" t="s">
        <v>4066</v>
      </c>
      <c r="C816" s="52" t="s">
        <v>1822</v>
      </c>
      <c r="D816" s="52" t="s">
        <v>3015</v>
      </c>
      <c r="E816" s="52" t="s">
        <v>1176</v>
      </c>
      <c r="F816" s="52" t="s">
        <v>4688</v>
      </c>
      <c r="G816" s="52" t="s">
        <v>3392</v>
      </c>
      <c r="H816" s="52" t="n">
        <v>4721</v>
      </c>
      <c r="I816" s="52" t="n">
        <v>4721</v>
      </c>
      <c r="J816" s="52" t="n">
        <v>313.39</v>
      </c>
      <c r="K816" s="54" t="n">
        <f aca="false">ROUND(H816*J816,2)</f>
        <v>1479514.19</v>
      </c>
      <c r="L816" s="52" t="s">
        <v>4073</v>
      </c>
      <c r="M816" s="52" t="s">
        <v>4081</v>
      </c>
      <c r="N816" s="54" t="n">
        <f aca="false">IFERROR(G816-E816,"")</f>
        <v>32</v>
      </c>
      <c r="O816" s="54" t="n">
        <f aca="false">IFERROR(G816-F816,"")</f>
        <v>2</v>
      </c>
      <c r="P816" s="52" t="s">
        <v>6876</v>
      </c>
      <c r="Q816" s="52" t="s">
        <v>4093</v>
      </c>
      <c r="R816" s="52" t="s">
        <v>4124</v>
      </c>
      <c r="S816" s="55" t="str">
        <f aca="false">IF(O816&lt;=0,"On Time","Delayed")</f>
        <v>Delayed</v>
      </c>
      <c r="T816" s="55" t="n">
        <f aca="false">IF(H816=0,0,ROUND(I816/H816*100,2))</f>
        <v>100</v>
      </c>
      <c r="U816" s="55" t="str">
        <f aca="false">TEXT(E816,"yyyy-mm")</f>
        <v>2022-06</v>
      </c>
    </row>
    <row r="817" customFormat="false" ht="15" hidden="false" customHeight="true" outlineLevel="0" collapsed="false">
      <c r="A817" s="56" t="s">
        <v>6877</v>
      </c>
      <c r="B817" s="56" t="s">
        <v>6221</v>
      </c>
      <c r="C817" s="56" t="s">
        <v>5185</v>
      </c>
      <c r="D817" s="56" t="s">
        <v>6878</v>
      </c>
      <c r="E817" s="56" t="s">
        <v>1548</v>
      </c>
      <c r="F817" s="56" t="s">
        <v>2651</v>
      </c>
      <c r="G817" s="56" t="s">
        <v>1294</v>
      </c>
      <c r="H817" s="56" t="n">
        <v>2577</v>
      </c>
      <c r="I817" s="56" t="n">
        <v>2577</v>
      </c>
      <c r="J817" s="56" t="n">
        <v>440.49</v>
      </c>
      <c r="K817" s="54" t="n">
        <f aca="false">ROUND(H817*J817,2)</f>
        <v>1135142.73</v>
      </c>
      <c r="L817" s="56" t="s">
        <v>4084</v>
      </c>
      <c r="M817" s="56" t="s">
        <v>4056</v>
      </c>
      <c r="N817" s="54" t="n">
        <f aca="false">IFERROR(G817-E817,"")</f>
        <v>12</v>
      </c>
      <c r="O817" s="54" t="n">
        <f aca="false">IFERROR(G817-F817,"")</f>
        <v>3</v>
      </c>
      <c r="P817" s="56" t="s">
        <v>6879</v>
      </c>
      <c r="Q817" s="56" t="s">
        <v>4075</v>
      </c>
      <c r="R817" s="56" t="s">
        <v>100</v>
      </c>
      <c r="S817" s="55" t="str">
        <f aca="false">IF(O817&lt;=0,"On Time","Delayed")</f>
        <v>Delayed</v>
      </c>
      <c r="T817" s="55" t="n">
        <f aca="false">IF(H817=0,0,ROUND(I817/H817*100,2))</f>
        <v>100</v>
      </c>
      <c r="U817" s="55" t="str">
        <f aca="false">TEXT(E817,"yyyy-mm")</f>
        <v>2023-11</v>
      </c>
    </row>
    <row r="818" customFormat="false" ht="15" hidden="false" customHeight="true" outlineLevel="0" collapsed="false">
      <c r="A818" s="52" t="s">
        <v>6880</v>
      </c>
      <c r="B818" s="52" t="s">
        <v>6210</v>
      </c>
      <c r="C818" s="52" t="s">
        <v>2473</v>
      </c>
      <c r="D818" s="52" t="s">
        <v>3103</v>
      </c>
      <c r="E818" s="52" t="s">
        <v>6283</v>
      </c>
      <c r="F818" s="52" t="s">
        <v>1477</v>
      </c>
      <c r="G818" s="52" t="s">
        <v>1477</v>
      </c>
      <c r="H818" s="52" t="n">
        <v>3917</v>
      </c>
      <c r="I818" s="52" t="n">
        <v>3917</v>
      </c>
      <c r="J818" s="52" t="n">
        <v>510.73</v>
      </c>
      <c r="K818" s="54" t="n">
        <f aca="false">ROUND(H818*J818,2)</f>
        <v>2000529.41</v>
      </c>
      <c r="L818" s="52" t="s">
        <v>4067</v>
      </c>
      <c r="M818" s="52" t="s">
        <v>4062</v>
      </c>
      <c r="N818" s="54" t="n">
        <f aca="false">IFERROR(G818-E818,"")</f>
        <v>30</v>
      </c>
      <c r="O818" s="54" t="n">
        <f aca="false">IFERROR(G818-F818,"")</f>
        <v>0</v>
      </c>
      <c r="P818" s="52" t="s">
        <v>6881</v>
      </c>
      <c r="Q818" s="52" t="s">
        <v>4075</v>
      </c>
      <c r="R818" s="52" t="s">
        <v>4081</v>
      </c>
      <c r="S818" s="55" t="str">
        <f aca="false">IF(O818&lt;=0,"On Time","Delayed")</f>
        <v>On Time</v>
      </c>
      <c r="T818" s="55" t="n">
        <f aca="false">IF(H818=0,0,ROUND(I818/H818*100,2))</f>
        <v>100</v>
      </c>
      <c r="U818" s="55" t="str">
        <f aca="false">TEXT(E818,"yyyy-mm")</f>
        <v>2022-06</v>
      </c>
    </row>
    <row r="819" customFormat="false" ht="15" hidden="false" customHeight="true" outlineLevel="0" collapsed="false">
      <c r="A819" s="56" t="s">
        <v>6882</v>
      </c>
      <c r="B819" s="56" t="s">
        <v>5543</v>
      </c>
      <c r="C819" s="56" t="s">
        <v>3854</v>
      </c>
      <c r="D819" s="56" t="s">
        <v>2285</v>
      </c>
      <c r="E819" s="56" t="s">
        <v>2119</v>
      </c>
      <c r="F819" s="56" t="s">
        <v>2048</v>
      </c>
      <c r="G819" s="56" t="s">
        <v>1511</v>
      </c>
      <c r="H819" s="56" t="n">
        <v>3808</v>
      </c>
      <c r="I819" s="56" t="n">
        <v>3808</v>
      </c>
      <c r="J819" s="56" t="n">
        <v>295.62</v>
      </c>
      <c r="K819" s="54" t="n">
        <f aca="false">ROUND(H819*J819,2)</f>
        <v>1125720.96</v>
      </c>
      <c r="L819" s="56" t="s">
        <v>4067</v>
      </c>
      <c r="M819" s="56" t="s">
        <v>332</v>
      </c>
      <c r="N819" s="54" t="n">
        <f aca="false">IFERROR(G819-E819,"")</f>
        <v>39</v>
      </c>
      <c r="O819" s="54" t="n">
        <f aca="false">IFERROR(G819-F819,"")</f>
        <v>12</v>
      </c>
      <c r="P819" s="56" t="s">
        <v>6883</v>
      </c>
      <c r="Q819" s="56" t="s">
        <v>4248</v>
      </c>
      <c r="R819" s="56" t="s">
        <v>100</v>
      </c>
      <c r="S819" s="55" t="str">
        <f aca="false">IF(O819&lt;=0,"On Time","Delayed")</f>
        <v>Delayed</v>
      </c>
      <c r="T819" s="55" t="n">
        <f aca="false">IF(H819=0,0,ROUND(I819/H819*100,2))</f>
        <v>100</v>
      </c>
      <c r="U819" s="55" t="str">
        <f aca="false">TEXT(E819,"yyyy-mm")</f>
        <v>2023-05</v>
      </c>
    </row>
    <row r="820" customFormat="false" ht="15" hidden="false" customHeight="true" outlineLevel="0" collapsed="false">
      <c r="A820" s="52" t="s">
        <v>6884</v>
      </c>
      <c r="B820" s="52" t="s">
        <v>5878</v>
      </c>
      <c r="C820" s="52" t="s">
        <v>1791</v>
      </c>
      <c r="D820" s="52" t="s">
        <v>3273</v>
      </c>
      <c r="E820" s="52" t="s">
        <v>2781</v>
      </c>
      <c r="F820" s="52" t="s">
        <v>6885</v>
      </c>
      <c r="G820" s="52" t="s">
        <v>1658</v>
      </c>
      <c r="H820" s="52" t="n">
        <v>3170</v>
      </c>
      <c r="I820" s="52" t="n">
        <v>3170</v>
      </c>
      <c r="J820" s="52" t="n">
        <v>484.71</v>
      </c>
      <c r="K820" s="54" t="n">
        <f aca="false">ROUND(H820*J820,2)</f>
        <v>1536530.7</v>
      </c>
      <c r="L820" s="52" t="s">
        <v>4073</v>
      </c>
      <c r="M820" s="52" t="s">
        <v>4062</v>
      </c>
      <c r="N820" s="54" t="n">
        <f aca="false">IFERROR(G820-E820,"")</f>
        <v>20</v>
      </c>
      <c r="O820" s="54" t="n">
        <f aca="false">IFERROR(G820-F820,"")</f>
        <v>11</v>
      </c>
      <c r="P820" s="52" t="s">
        <v>6886</v>
      </c>
      <c r="Q820" s="52" t="s">
        <v>4248</v>
      </c>
      <c r="R820" s="52" t="s">
        <v>100</v>
      </c>
      <c r="S820" s="55" t="str">
        <f aca="false">IF(O820&lt;=0,"On Time","Delayed")</f>
        <v>Delayed</v>
      </c>
      <c r="T820" s="55" t="n">
        <f aca="false">IF(H820=0,0,ROUND(I820/H820*100,2))</f>
        <v>100</v>
      </c>
      <c r="U820" s="55" t="str">
        <f aca="false">TEXT(E820,"yyyy-mm")</f>
        <v>2022-12</v>
      </c>
    </row>
    <row r="821" customFormat="false" ht="15" hidden="false" customHeight="true" outlineLevel="0" collapsed="false">
      <c r="A821" s="56" t="s">
        <v>6887</v>
      </c>
      <c r="B821" s="56" t="s">
        <v>5699</v>
      </c>
      <c r="C821" s="56" t="s">
        <v>6888</v>
      </c>
      <c r="D821" s="56" t="s">
        <v>6889</v>
      </c>
      <c r="E821" s="56" t="s">
        <v>1571</v>
      </c>
      <c r="F821" s="56" t="s">
        <v>1126</v>
      </c>
      <c r="G821" s="56" t="s">
        <v>830</v>
      </c>
      <c r="H821" s="56" t="n">
        <v>3795</v>
      </c>
      <c r="I821" s="56" t="n">
        <v>2483</v>
      </c>
      <c r="J821" s="56" t="n">
        <v>261.45</v>
      </c>
      <c r="K821" s="54" t="n">
        <f aca="false">ROUND(H821*J821,2)</f>
        <v>992202.75</v>
      </c>
      <c r="L821" s="56" t="s">
        <v>4084</v>
      </c>
      <c r="M821" s="56" t="s">
        <v>4078</v>
      </c>
      <c r="N821" s="54" t="n">
        <f aca="false">IFERROR(G821-E821,"")</f>
        <v>55</v>
      </c>
      <c r="O821" s="54" t="n">
        <f aca="false">IFERROR(G821-F821,"")</f>
        <v>-2</v>
      </c>
      <c r="P821" s="56" t="s">
        <v>6890</v>
      </c>
      <c r="Q821" s="56" t="s">
        <v>4154</v>
      </c>
      <c r="R821" s="56" t="s">
        <v>4081</v>
      </c>
      <c r="S821" s="55" t="str">
        <f aca="false">IF(O821&lt;=0,"On Time","Delayed")</f>
        <v>On Time</v>
      </c>
      <c r="T821" s="55" t="n">
        <f aca="false">IF(H821=0,0,ROUND(I821/H821*100,2))</f>
        <v>65.43</v>
      </c>
      <c r="U821" s="55" t="str">
        <f aca="false">TEXT(E821,"yyyy-mm")</f>
        <v>2022-10</v>
      </c>
    </row>
    <row r="822" customFormat="false" ht="15" hidden="false" customHeight="true" outlineLevel="0" collapsed="false">
      <c r="A822" s="52" t="s">
        <v>6891</v>
      </c>
      <c r="B822" s="52" t="s">
        <v>6892</v>
      </c>
      <c r="C822" s="52" t="s">
        <v>2092</v>
      </c>
      <c r="D822" s="52" t="s">
        <v>2721</v>
      </c>
      <c r="E822" s="52" t="s">
        <v>3852</v>
      </c>
      <c r="F822" s="52" t="s">
        <v>2277</v>
      </c>
      <c r="G822" s="52" t="s">
        <v>3345</v>
      </c>
      <c r="H822" s="52" t="n">
        <v>633</v>
      </c>
      <c r="I822" s="52" t="n">
        <v>633</v>
      </c>
      <c r="J822" s="52" t="n">
        <v>586.86</v>
      </c>
      <c r="K822" s="54" t="n">
        <f aca="false">ROUND(H822*J822,2)</f>
        <v>371482.38</v>
      </c>
      <c r="L822" s="52" t="s">
        <v>4084</v>
      </c>
      <c r="M822" s="52" t="s">
        <v>4062</v>
      </c>
      <c r="N822" s="54" t="n">
        <f aca="false">IFERROR(G822-E822,"")</f>
        <v>70</v>
      </c>
      <c r="O822" s="54" t="n">
        <f aca="false">IFERROR(G822-F822,"")</f>
        <v>11</v>
      </c>
      <c r="P822" s="52" t="s">
        <v>6893</v>
      </c>
      <c r="Q822" s="52" t="s">
        <v>4185</v>
      </c>
      <c r="R822" s="52" t="s">
        <v>100</v>
      </c>
      <c r="S822" s="55" t="str">
        <f aca="false">IF(O822&lt;=0,"On Time","Delayed")</f>
        <v>Delayed</v>
      </c>
      <c r="T822" s="55" t="n">
        <f aca="false">IF(H822=0,0,ROUND(I822/H822*100,2))</f>
        <v>100</v>
      </c>
      <c r="U822" s="55" t="str">
        <f aca="false">TEXT(E822,"yyyy-mm")</f>
        <v>2024-02</v>
      </c>
    </row>
    <row r="823" customFormat="false" ht="15" hidden="false" customHeight="true" outlineLevel="0" collapsed="false">
      <c r="A823" s="56" t="s">
        <v>6894</v>
      </c>
      <c r="B823" s="56" t="s">
        <v>5085</v>
      </c>
      <c r="C823" s="56" t="s">
        <v>6895</v>
      </c>
      <c r="D823" s="56" t="s">
        <v>3424</v>
      </c>
      <c r="E823" s="56" t="s">
        <v>811</v>
      </c>
      <c r="F823" s="56" t="s">
        <v>1954</v>
      </c>
      <c r="G823" s="56" t="s">
        <v>2439</v>
      </c>
      <c r="H823" s="56" t="n">
        <v>2212</v>
      </c>
      <c r="I823" s="56" t="n">
        <v>2212</v>
      </c>
      <c r="J823" s="56" t="n">
        <v>162.51</v>
      </c>
      <c r="K823" s="54" t="n">
        <f aca="false">ROUND(H823*J823,2)</f>
        <v>359472.12</v>
      </c>
      <c r="L823" s="56" t="s">
        <v>4055</v>
      </c>
      <c r="M823" s="56" t="s">
        <v>4056</v>
      </c>
      <c r="N823" s="54" t="n">
        <f aca="false">IFERROR(G823-E823,"")</f>
        <v>42</v>
      </c>
      <c r="O823" s="54" t="n">
        <f aca="false">IFERROR(G823-F823,"")</f>
        <v>1</v>
      </c>
      <c r="P823" s="56" t="s">
        <v>6896</v>
      </c>
      <c r="Q823" s="56" t="s">
        <v>4080</v>
      </c>
      <c r="R823" s="56" t="s">
        <v>4087</v>
      </c>
      <c r="S823" s="55" t="str">
        <f aca="false">IF(O823&lt;=0,"On Time","Delayed")</f>
        <v>Delayed</v>
      </c>
      <c r="T823" s="55" t="n">
        <f aca="false">IF(H823=0,0,ROUND(I823/H823*100,2))</f>
        <v>100</v>
      </c>
      <c r="U823" s="55" t="str">
        <f aca="false">TEXT(E823,"yyyy-mm")</f>
        <v>2022-08</v>
      </c>
    </row>
    <row r="824" customFormat="false" ht="15" hidden="false" customHeight="true" outlineLevel="0" collapsed="false">
      <c r="A824" s="52" t="s">
        <v>6897</v>
      </c>
      <c r="B824" s="52" t="s">
        <v>5847</v>
      </c>
      <c r="C824" s="52" t="s">
        <v>6898</v>
      </c>
      <c r="D824" s="52" t="s">
        <v>6324</v>
      </c>
      <c r="E824" s="52" t="s">
        <v>1235</v>
      </c>
      <c r="F824" s="52" t="s">
        <v>492</v>
      </c>
      <c r="G824" s="52" t="s">
        <v>492</v>
      </c>
      <c r="H824" s="52" t="n">
        <v>2772</v>
      </c>
      <c r="I824" s="52" t="n">
        <v>2772</v>
      </c>
      <c r="J824" s="52" t="n">
        <v>163.69</v>
      </c>
      <c r="K824" s="54" t="n">
        <f aca="false">ROUND(H824*J824,2)</f>
        <v>453748.68</v>
      </c>
      <c r="L824" s="52" t="s">
        <v>4073</v>
      </c>
      <c r="M824" s="52" t="s">
        <v>4062</v>
      </c>
      <c r="N824" s="54" t="n">
        <f aca="false">IFERROR(G824-E824,"")</f>
        <v>30</v>
      </c>
      <c r="O824" s="54" t="n">
        <f aca="false">IFERROR(G824-F824,"")</f>
        <v>0</v>
      </c>
      <c r="P824" s="52" t="s">
        <v>6899</v>
      </c>
      <c r="Q824" s="52" t="s">
        <v>4231</v>
      </c>
      <c r="R824" s="52" t="s">
        <v>4081</v>
      </c>
      <c r="S824" s="55" t="str">
        <f aca="false">IF(O824&lt;=0,"On Time","Delayed")</f>
        <v>On Time</v>
      </c>
      <c r="T824" s="55" t="n">
        <f aca="false">IF(H824=0,0,ROUND(I824/H824*100,2))</f>
        <v>100</v>
      </c>
      <c r="U824" s="55" t="str">
        <f aca="false">TEXT(E824,"yyyy-mm")</f>
        <v>2022-07</v>
      </c>
    </row>
    <row r="825" customFormat="false" ht="15" hidden="false" customHeight="true" outlineLevel="0" collapsed="false">
      <c r="A825" s="56" t="s">
        <v>6900</v>
      </c>
      <c r="B825" s="56" t="s">
        <v>6901</v>
      </c>
      <c r="C825" s="56" t="s">
        <v>761</v>
      </c>
      <c r="D825" s="56" t="s">
        <v>2184</v>
      </c>
      <c r="E825" s="56" t="s">
        <v>1416</v>
      </c>
      <c r="F825" s="56" t="s">
        <v>743</v>
      </c>
      <c r="G825" s="56" t="s">
        <v>3316</v>
      </c>
      <c r="H825" s="56" t="n">
        <v>3917</v>
      </c>
      <c r="I825" s="56" t="n">
        <v>1600</v>
      </c>
      <c r="J825" s="56" t="n">
        <v>291.29</v>
      </c>
      <c r="K825" s="54" t="n">
        <f aca="false">ROUND(H825*J825,2)</f>
        <v>1140982.93</v>
      </c>
      <c r="L825" s="56" t="s">
        <v>4061</v>
      </c>
      <c r="M825" s="56" t="s">
        <v>4081</v>
      </c>
      <c r="N825" s="54" t="n">
        <f aca="false">IFERROR(G825-E825,"")</f>
        <v>36</v>
      </c>
      <c r="O825" s="54" t="n">
        <f aca="false">IFERROR(G825-F825,"")</f>
        <v>11</v>
      </c>
      <c r="P825" s="56" t="s">
        <v>6902</v>
      </c>
      <c r="Q825" s="56" t="s">
        <v>4226</v>
      </c>
      <c r="R825" s="56" t="s">
        <v>4124</v>
      </c>
      <c r="S825" s="55" t="str">
        <f aca="false">IF(O825&lt;=0,"On Time","Delayed")</f>
        <v>Delayed</v>
      </c>
      <c r="T825" s="55" t="n">
        <f aca="false">IF(H825=0,0,ROUND(I825/H825*100,2))</f>
        <v>40.85</v>
      </c>
      <c r="U825" s="55" t="str">
        <f aca="false">TEXT(E825,"yyyy-mm")</f>
        <v>2023-07</v>
      </c>
    </row>
    <row r="826" customFormat="false" ht="15" hidden="false" customHeight="true" outlineLevel="0" collapsed="false">
      <c r="A826" s="52" t="s">
        <v>6903</v>
      </c>
      <c r="B826" s="52" t="s">
        <v>6904</v>
      </c>
      <c r="C826" s="52" t="s">
        <v>6905</v>
      </c>
      <c r="D826" s="52" t="s">
        <v>6906</v>
      </c>
      <c r="E826" s="52" t="s">
        <v>2823</v>
      </c>
      <c r="F826" s="52" t="s">
        <v>3070</v>
      </c>
      <c r="G826" s="52" t="s">
        <v>782</v>
      </c>
      <c r="H826" s="52" t="n">
        <v>2213</v>
      </c>
      <c r="I826" s="52" t="n">
        <v>303</v>
      </c>
      <c r="J826" s="52" t="n">
        <v>373.74</v>
      </c>
      <c r="K826" s="54" t="n">
        <f aca="false">ROUND(H826*J826,2)</f>
        <v>827086.62</v>
      </c>
      <c r="L826" s="52" t="s">
        <v>4055</v>
      </c>
      <c r="M826" s="52" t="s">
        <v>4081</v>
      </c>
      <c r="N826" s="54" t="n">
        <f aca="false">IFERROR(G826-E826,"")</f>
        <v>25</v>
      </c>
      <c r="O826" s="54" t="n">
        <f aca="false">IFERROR(G826-F826,"")</f>
        <v>10</v>
      </c>
      <c r="P826" s="52" t="s">
        <v>6907</v>
      </c>
      <c r="Q826" s="52" t="s">
        <v>4058</v>
      </c>
      <c r="R826" s="52" t="s">
        <v>4087</v>
      </c>
      <c r="S826" s="55" t="str">
        <f aca="false">IF(O826&lt;=0,"On Time","Delayed")</f>
        <v>Delayed</v>
      </c>
      <c r="T826" s="55" t="n">
        <f aca="false">IF(H826=0,0,ROUND(I826/H826*100,2))</f>
        <v>13.69</v>
      </c>
      <c r="U826" s="55" t="str">
        <f aca="false">TEXT(E826,"yyyy-mm")</f>
        <v>2024-03</v>
      </c>
    </row>
    <row r="827" customFormat="false" ht="15" hidden="false" customHeight="true" outlineLevel="0" collapsed="false">
      <c r="A827" s="56" t="s">
        <v>6908</v>
      </c>
      <c r="B827" s="56" t="s">
        <v>5167</v>
      </c>
      <c r="C827" s="56" t="s">
        <v>4751</v>
      </c>
      <c r="D827" s="56" t="s">
        <v>6909</v>
      </c>
      <c r="E827" s="56" t="s">
        <v>3735</v>
      </c>
      <c r="F827" s="56" t="s">
        <v>3066</v>
      </c>
      <c r="G827" s="56" t="s">
        <v>4972</v>
      </c>
      <c r="H827" s="56" t="n">
        <v>1414</v>
      </c>
      <c r="I827" s="56" t="n">
        <v>1414</v>
      </c>
      <c r="J827" s="56" t="n">
        <v>318.48</v>
      </c>
      <c r="K827" s="54" t="n">
        <f aca="false">ROUND(H827*J827,2)</f>
        <v>450330.72</v>
      </c>
      <c r="L827" s="56" t="s">
        <v>4084</v>
      </c>
      <c r="M827" s="56" t="s">
        <v>332</v>
      </c>
      <c r="N827" s="54" t="n">
        <f aca="false">IFERROR(G827-E827,"")</f>
        <v>13</v>
      </c>
      <c r="O827" s="54" t="n">
        <f aca="false">IFERROR(G827-F827,"")</f>
        <v>3</v>
      </c>
      <c r="P827" s="56" t="s">
        <v>6910</v>
      </c>
      <c r="Q827" s="56" t="s">
        <v>4109</v>
      </c>
      <c r="R827" s="56" t="s">
        <v>4081</v>
      </c>
      <c r="S827" s="55" t="str">
        <f aca="false">IF(O827&lt;=0,"On Time","Delayed")</f>
        <v>Delayed</v>
      </c>
      <c r="T827" s="55" t="n">
        <f aca="false">IF(H827=0,0,ROUND(I827/H827*100,2))</f>
        <v>100</v>
      </c>
      <c r="U827" s="55" t="str">
        <f aca="false">TEXT(E827,"yyyy-mm")</f>
        <v>2023-01</v>
      </c>
    </row>
    <row r="828" customFormat="false" ht="15" hidden="false" customHeight="true" outlineLevel="0" collapsed="false">
      <c r="A828" s="52" t="s">
        <v>6911</v>
      </c>
      <c r="B828" s="52" t="s">
        <v>6912</v>
      </c>
      <c r="C828" s="52" t="s">
        <v>1530</v>
      </c>
      <c r="D828" s="52" t="s">
        <v>1976</v>
      </c>
      <c r="E828" s="52" t="s">
        <v>3382</v>
      </c>
      <c r="F828" s="52" t="s">
        <v>4216</v>
      </c>
      <c r="G828" s="52" t="s">
        <v>2638</v>
      </c>
      <c r="H828" s="52" t="n">
        <v>2628</v>
      </c>
      <c r="I828" s="52" t="n">
        <v>2628</v>
      </c>
      <c r="J828" s="52" t="n">
        <v>221.77</v>
      </c>
      <c r="K828" s="54" t="n">
        <f aca="false">ROUND(H828*J828,2)</f>
        <v>582811.56</v>
      </c>
      <c r="L828" s="52" t="s">
        <v>4084</v>
      </c>
      <c r="M828" s="52" t="s">
        <v>332</v>
      </c>
      <c r="N828" s="54" t="n">
        <f aca="false">IFERROR(G828-E828,"")</f>
        <v>57</v>
      </c>
      <c r="O828" s="54" t="n">
        <f aca="false">IFERROR(G828-F828,"")</f>
        <v>15</v>
      </c>
      <c r="P828" s="52" t="s">
        <v>6913</v>
      </c>
      <c r="Q828" s="52" t="s">
        <v>4164</v>
      </c>
      <c r="R828" s="52" t="s">
        <v>4081</v>
      </c>
      <c r="S828" s="55" t="str">
        <f aca="false">IF(O828&lt;=0,"On Time","Delayed")</f>
        <v>Delayed</v>
      </c>
      <c r="T828" s="55" t="n">
        <f aca="false">IF(H828=0,0,ROUND(I828/H828*100,2))</f>
        <v>100</v>
      </c>
      <c r="U828" s="55" t="str">
        <f aca="false">TEXT(E828,"yyyy-mm")</f>
        <v>2024-01</v>
      </c>
    </row>
    <row r="829" customFormat="false" ht="15" hidden="false" customHeight="true" outlineLevel="0" collapsed="false">
      <c r="A829" s="56" t="s">
        <v>6914</v>
      </c>
      <c r="B829" s="56" t="s">
        <v>6915</v>
      </c>
      <c r="C829" s="56" t="s">
        <v>699</v>
      </c>
      <c r="D829" s="56" t="s">
        <v>3456</v>
      </c>
      <c r="E829" s="56" t="s">
        <v>3213</v>
      </c>
      <c r="F829" s="56" t="s">
        <v>3947</v>
      </c>
      <c r="G829" s="56" t="s">
        <v>786</v>
      </c>
      <c r="H829" s="56" t="n">
        <v>4296</v>
      </c>
      <c r="I829" s="56" t="n">
        <v>4296</v>
      </c>
      <c r="J829" s="56" t="n">
        <v>559.39</v>
      </c>
      <c r="K829" s="54" t="n">
        <f aca="false">ROUND(H829*J829,2)</f>
        <v>2403139.44</v>
      </c>
      <c r="L829" s="56" t="s">
        <v>4067</v>
      </c>
      <c r="M829" s="56" t="s">
        <v>4078</v>
      </c>
      <c r="N829" s="54" t="n">
        <f aca="false">IFERROR(G829-E829,"")</f>
        <v>19</v>
      </c>
      <c r="O829" s="54" t="n">
        <f aca="false">IFERROR(G829-F829,"")</f>
        <v>7</v>
      </c>
      <c r="P829" s="56" t="s">
        <v>6916</v>
      </c>
      <c r="Q829" s="56" t="s">
        <v>4086</v>
      </c>
      <c r="R829" s="56" t="s">
        <v>100</v>
      </c>
      <c r="S829" s="55" t="str">
        <f aca="false">IF(O829&lt;=0,"On Time","Delayed")</f>
        <v>Delayed</v>
      </c>
      <c r="T829" s="55" t="n">
        <f aca="false">IF(H829=0,0,ROUND(I829/H829*100,2))</f>
        <v>100</v>
      </c>
      <c r="U829" s="55" t="str">
        <f aca="false">TEXT(E829,"yyyy-mm")</f>
        <v>2022-10</v>
      </c>
    </row>
    <row r="830" customFormat="false" ht="15" hidden="false" customHeight="true" outlineLevel="0" collapsed="false">
      <c r="A830" s="52" t="s">
        <v>6917</v>
      </c>
      <c r="B830" s="52" t="s">
        <v>4299</v>
      </c>
      <c r="C830" s="52" t="s">
        <v>5463</v>
      </c>
      <c r="D830" s="52" t="s">
        <v>3734</v>
      </c>
      <c r="E830" s="52" t="s">
        <v>593</v>
      </c>
      <c r="F830" s="52" t="s">
        <v>3972</v>
      </c>
      <c r="G830" s="52" t="s">
        <v>3006</v>
      </c>
      <c r="H830" s="52" t="n">
        <v>1706</v>
      </c>
      <c r="I830" s="52" t="n">
        <v>1706</v>
      </c>
      <c r="J830" s="52" t="n">
        <v>114.21</v>
      </c>
      <c r="K830" s="54" t="n">
        <f aca="false">ROUND(H830*J830,2)</f>
        <v>194842.26</v>
      </c>
      <c r="L830" s="52" t="s">
        <v>4084</v>
      </c>
      <c r="M830" s="52" t="s">
        <v>4062</v>
      </c>
      <c r="N830" s="54" t="n">
        <f aca="false">IFERROR(G830-E830,"")</f>
        <v>8</v>
      </c>
      <c r="O830" s="54" t="n">
        <f aca="false">IFERROR(G830-F830,"")</f>
        <v>-1</v>
      </c>
      <c r="P830" s="52" t="s">
        <v>6918</v>
      </c>
      <c r="Q830" s="52" t="s">
        <v>4093</v>
      </c>
      <c r="R830" s="52" t="s">
        <v>4087</v>
      </c>
      <c r="S830" s="55" t="str">
        <f aca="false">IF(O830&lt;=0,"On Time","Delayed")</f>
        <v>On Time</v>
      </c>
      <c r="T830" s="55" t="n">
        <f aca="false">IF(H830=0,0,ROUND(I830/H830*100,2))</f>
        <v>100</v>
      </c>
      <c r="U830" s="55" t="str">
        <f aca="false">TEXT(E830,"yyyy-mm")</f>
        <v>2024-10</v>
      </c>
    </row>
    <row r="831" customFormat="false" ht="15" hidden="false" customHeight="true" outlineLevel="0" collapsed="false">
      <c r="A831" s="56" t="s">
        <v>6919</v>
      </c>
      <c r="B831" s="56" t="s">
        <v>5521</v>
      </c>
      <c r="C831" s="56" t="s">
        <v>6920</v>
      </c>
      <c r="D831" s="56" t="s">
        <v>2739</v>
      </c>
      <c r="E831" s="56" t="s">
        <v>936</v>
      </c>
      <c r="F831" s="56" t="s">
        <v>4473</v>
      </c>
      <c r="G831" s="56" t="s">
        <v>2849</v>
      </c>
      <c r="H831" s="56" t="n">
        <v>4990</v>
      </c>
      <c r="I831" s="56" t="n">
        <v>4990</v>
      </c>
      <c r="J831" s="56" t="n">
        <v>214.79</v>
      </c>
      <c r="K831" s="54" t="n">
        <f aca="false">ROUND(H831*J831,2)</f>
        <v>1071802.1</v>
      </c>
      <c r="L831" s="56" t="s">
        <v>4061</v>
      </c>
      <c r="M831" s="56" t="s">
        <v>332</v>
      </c>
      <c r="N831" s="54" t="n">
        <f aca="false">IFERROR(G831-E831,"")</f>
        <v>46</v>
      </c>
      <c r="O831" s="54" t="n">
        <f aca="false">IFERROR(G831-F831,"")</f>
        <v>5</v>
      </c>
      <c r="P831" s="56" t="s">
        <v>6921</v>
      </c>
      <c r="Q831" s="56" t="s">
        <v>4269</v>
      </c>
      <c r="R831" s="56" t="s">
        <v>4070</v>
      </c>
      <c r="S831" s="55" t="str">
        <f aca="false">IF(O831&lt;=0,"On Time","Delayed")</f>
        <v>Delayed</v>
      </c>
      <c r="T831" s="55" t="n">
        <f aca="false">IF(H831=0,0,ROUND(I831/H831*100,2))</f>
        <v>100</v>
      </c>
      <c r="U831" s="55" t="str">
        <f aca="false">TEXT(E831,"yyyy-mm")</f>
        <v>2023-02</v>
      </c>
    </row>
    <row r="832" customFormat="false" ht="15" hidden="false" customHeight="true" outlineLevel="0" collapsed="false">
      <c r="A832" s="52" t="s">
        <v>6922</v>
      </c>
      <c r="B832" s="52" t="s">
        <v>6923</v>
      </c>
      <c r="C832" s="52" t="s">
        <v>2484</v>
      </c>
      <c r="D832" s="52" t="s">
        <v>3918</v>
      </c>
      <c r="E832" s="52" t="s">
        <v>3514</v>
      </c>
      <c r="F832" s="52" t="s">
        <v>1416</v>
      </c>
      <c r="G832" s="52" t="s">
        <v>3900</v>
      </c>
      <c r="H832" s="52" t="n">
        <v>2859</v>
      </c>
      <c r="I832" s="52" t="n">
        <v>2859</v>
      </c>
      <c r="J832" s="52" t="n">
        <v>397.82</v>
      </c>
      <c r="K832" s="54" t="n">
        <f aca="false">ROUND(H832*J832,2)</f>
        <v>1137367.38</v>
      </c>
      <c r="L832" s="52" t="s">
        <v>4061</v>
      </c>
      <c r="M832" s="52" t="s">
        <v>4081</v>
      </c>
      <c r="N832" s="54" t="n">
        <f aca="false">IFERROR(G832-E832,"")</f>
        <v>47</v>
      </c>
      <c r="O832" s="54" t="n">
        <f aca="false">IFERROR(G832-F832,"")</f>
        <v>10</v>
      </c>
      <c r="P832" s="52" t="s">
        <v>6924</v>
      </c>
      <c r="Q832" s="52" t="s">
        <v>4269</v>
      </c>
      <c r="R832" s="52" t="s">
        <v>100</v>
      </c>
      <c r="S832" s="55" t="str">
        <f aca="false">IF(O832&lt;=0,"On Time","Delayed")</f>
        <v>Delayed</v>
      </c>
      <c r="T832" s="55" t="n">
        <f aca="false">IF(H832=0,0,ROUND(I832/H832*100,2))</f>
        <v>100</v>
      </c>
      <c r="U832" s="55" t="str">
        <f aca="false">TEXT(E832,"yyyy-mm")</f>
        <v>2023-06</v>
      </c>
    </row>
    <row r="833" customFormat="false" ht="15" hidden="false" customHeight="true" outlineLevel="0" collapsed="false">
      <c r="A833" s="56" t="s">
        <v>6925</v>
      </c>
      <c r="B833" s="56" t="s">
        <v>4228</v>
      </c>
      <c r="C833" s="56" t="s">
        <v>1207</v>
      </c>
      <c r="D833" s="56" t="s">
        <v>6926</v>
      </c>
      <c r="E833" s="56" t="s">
        <v>2309</v>
      </c>
      <c r="F833" s="56" t="s">
        <v>1416</v>
      </c>
      <c r="G833" s="56" t="s">
        <v>513</v>
      </c>
      <c r="H833" s="56" t="n">
        <v>1332</v>
      </c>
      <c r="I833" s="56" t="n">
        <v>1332</v>
      </c>
      <c r="J833" s="56" t="n">
        <v>201.91</v>
      </c>
      <c r="K833" s="54" t="n">
        <f aca="false">ROUND(H833*J833,2)</f>
        <v>268944.12</v>
      </c>
      <c r="L833" s="56" t="s">
        <v>4073</v>
      </c>
      <c r="M833" s="56" t="s">
        <v>4062</v>
      </c>
      <c r="N833" s="54" t="n">
        <f aca="false">IFERROR(G833-E833,"")</f>
        <v>21</v>
      </c>
      <c r="O833" s="54" t="n">
        <f aca="false">IFERROR(G833-F833,"")</f>
        <v>11</v>
      </c>
      <c r="P833" s="56" t="s">
        <v>6927</v>
      </c>
      <c r="Q833" s="56" t="s">
        <v>4075</v>
      </c>
      <c r="R833" s="56" t="s">
        <v>4124</v>
      </c>
      <c r="S833" s="55" t="str">
        <f aca="false">IF(O833&lt;=0,"On Time","Delayed")</f>
        <v>Delayed</v>
      </c>
      <c r="T833" s="55" t="n">
        <f aca="false">IF(H833=0,0,ROUND(I833/H833*100,2))</f>
        <v>100</v>
      </c>
      <c r="U833" s="55" t="str">
        <f aca="false">TEXT(E833,"yyyy-mm")</f>
        <v>2023-07</v>
      </c>
    </row>
    <row r="834" customFormat="false" ht="15" hidden="false" customHeight="true" outlineLevel="0" collapsed="false">
      <c r="A834" s="52" t="s">
        <v>6928</v>
      </c>
      <c r="B834" s="52" t="s">
        <v>6929</v>
      </c>
      <c r="C834" s="52" t="s">
        <v>852</v>
      </c>
      <c r="D834" s="52" t="s">
        <v>6930</v>
      </c>
      <c r="E834" s="52" t="s">
        <v>3514</v>
      </c>
      <c r="F834" s="52" t="s">
        <v>2900</v>
      </c>
      <c r="G834" s="52" t="s">
        <v>4441</v>
      </c>
      <c r="H834" s="52" t="n">
        <v>2657</v>
      </c>
      <c r="I834" s="52" t="n">
        <v>2657</v>
      </c>
      <c r="J834" s="52" t="n">
        <v>425.84</v>
      </c>
      <c r="K834" s="54" t="n">
        <f aca="false">ROUND(H834*J834,2)</f>
        <v>1131456.88</v>
      </c>
      <c r="L834" s="52" t="s">
        <v>4061</v>
      </c>
      <c r="M834" s="52" t="s">
        <v>4081</v>
      </c>
      <c r="N834" s="54" t="n">
        <f aca="false">IFERROR(G834-E834,"")</f>
        <v>12</v>
      </c>
      <c r="O834" s="54" t="n">
        <f aca="false">IFERROR(G834-F834,"")</f>
        <v>-1</v>
      </c>
      <c r="P834" s="52" t="s">
        <v>6931</v>
      </c>
      <c r="Q834" s="52" t="s">
        <v>4132</v>
      </c>
      <c r="R834" s="52" t="s">
        <v>100</v>
      </c>
      <c r="S834" s="55" t="str">
        <f aca="false">IF(O834&lt;=0,"On Time","Delayed")</f>
        <v>On Time</v>
      </c>
      <c r="T834" s="55" t="n">
        <f aca="false">IF(H834=0,0,ROUND(I834/H834*100,2))</f>
        <v>100</v>
      </c>
      <c r="U834" s="55" t="str">
        <f aca="false">TEXT(E834,"yyyy-mm")</f>
        <v>2023-06</v>
      </c>
    </row>
    <row r="835" customFormat="false" ht="15" hidden="false" customHeight="true" outlineLevel="0" collapsed="false">
      <c r="A835" s="56" t="s">
        <v>6932</v>
      </c>
      <c r="B835" s="56" t="s">
        <v>6933</v>
      </c>
      <c r="C835" s="56" t="s">
        <v>6538</v>
      </c>
      <c r="D835" s="56" t="s">
        <v>4921</v>
      </c>
      <c r="E835" s="56" t="s">
        <v>2488</v>
      </c>
      <c r="F835" s="56" t="s">
        <v>3852</v>
      </c>
      <c r="G835" s="56" t="s">
        <v>1087</v>
      </c>
      <c r="H835" s="56" t="n">
        <v>3289</v>
      </c>
      <c r="I835" s="56" t="n">
        <v>634</v>
      </c>
      <c r="J835" s="56" t="n">
        <v>334.65</v>
      </c>
      <c r="K835" s="54" t="n">
        <f aca="false">ROUND(H835*J835,2)</f>
        <v>1100663.85</v>
      </c>
      <c r="L835" s="56" t="s">
        <v>4067</v>
      </c>
      <c r="M835" s="56" t="s">
        <v>4078</v>
      </c>
      <c r="N835" s="54" t="n">
        <f aca="false">IFERROR(G835-E835,"")</f>
        <v>39</v>
      </c>
      <c r="O835" s="54" t="n">
        <f aca="false">IFERROR(G835-F835,"")</f>
        <v>5</v>
      </c>
      <c r="P835" s="56" t="s">
        <v>6934</v>
      </c>
      <c r="Q835" s="56" t="s">
        <v>4086</v>
      </c>
      <c r="R835" s="56" t="s">
        <v>100</v>
      </c>
      <c r="S835" s="55" t="str">
        <f aca="false">IF(O835&lt;=0,"On Time","Delayed")</f>
        <v>Delayed</v>
      </c>
      <c r="T835" s="55" t="n">
        <f aca="false">IF(H835=0,0,ROUND(I835/H835*100,2))</f>
        <v>19.28</v>
      </c>
      <c r="U835" s="55" t="str">
        <f aca="false">TEXT(E835,"yyyy-mm")</f>
        <v>2024-01</v>
      </c>
    </row>
    <row r="836" customFormat="false" ht="15" hidden="false" customHeight="true" outlineLevel="0" collapsed="false">
      <c r="A836" s="52" t="s">
        <v>6935</v>
      </c>
      <c r="B836" s="52" t="s">
        <v>5362</v>
      </c>
      <c r="C836" s="52" t="s">
        <v>6936</v>
      </c>
      <c r="D836" s="52" t="s">
        <v>6937</v>
      </c>
      <c r="E836" s="52" t="s">
        <v>4054</v>
      </c>
      <c r="F836" s="52" t="s">
        <v>1172</v>
      </c>
      <c r="G836" s="52" t="s">
        <v>6938</v>
      </c>
      <c r="H836" s="52" t="n">
        <v>261</v>
      </c>
      <c r="I836" s="52" t="n">
        <v>261</v>
      </c>
      <c r="J836" s="52" t="n">
        <v>158.38</v>
      </c>
      <c r="K836" s="54" t="n">
        <f aca="false">ROUND(H836*J836,2)</f>
        <v>41337.18</v>
      </c>
      <c r="L836" s="52" t="s">
        <v>4055</v>
      </c>
      <c r="M836" s="52" t="s">
        <v>4056</v>
      </c>
      <c r="N836" s="54" t="n">
        <f aca="false">IFERROR(G836-E836,"")</f>
        <v>39</v>
      </c>
      <c r="O836" s="54" t="n">
        <f aca="false">IFERROR(G836-F836,"")</f>
        <v>9</v>
      </c>
      <c r="P836" s="52" t="s">
        <v>6939</v>
      </c>
      <c r="Q836" s="52" t="s">
        <v>4080</v>
      </c>
      <c r="R836" s="52" t="s">
        <v>100</v>
      </c>
      <c r="S836" s="55" t="str">
        <f aca="false">IF(O836&lt;=0,"On Time","Delayed")</f>
        <v>Delayed</v>
      </c>
      <c r="T836" s="55" t="n">
        <f aca="false">IF(H836=0,0,ROUND(I836/H836*100,2))</f>
        <v>100</v>
      </c>
      <c r="U836" s="55" t="str">
        <f aca="false">TEXT(E836,"yyyy-mm")</f>
        <v>2024-08</v>
      </c>
    </row>
    <row r="837" customFormat="false" ht="15" hidden="false" customHeight="true" outlineLevel="0" collapsed="false">
      <c r="A837" s="56" t="s">
        <v>6940</v>
      </c>
      <c r="B837" s="56" t="s">
        <v>5683</v>
      </c>
      <c r="C837" s="56" t="s">
        <v>3797</v>
      </c>
      <c r="D837" s="56" t="s">
        <v>6941</v>
      </c>
      <c r="E837" s="56" t="s">
        <v>3958</v>
      </c>
      <c r="F837" s="56" t="s">
        <v>5676</v>
      </c>
      <c r="G837" s="56" t="s">
        <v>3667</v>
      </c>
      <c r="H837" s="56" t="n">
        <v>4772</v>
      </c>
      <c r="I837" s="56" t="n">
        <v>4772</v>
      </c>
      <c r="J837" s="56" t="n">
        <v>298.22</v>
      </c>
      <c r="K837" s="54" t="n">
        <f aca="false">ROUND(H837*J837,2)</f>
        <v>1423105.84</v>
      </c>
      <c r="L837" s="56" t="s">
        <v>4067</v>
      </c>
      <c r="M837" s="56" t="s">
        <v>4056</v>
      </c>
      <c r="N837" s="54" t="n">
        <f aca="false">IFERROR(G837-E837,"")</f>
        <v>42</v>
      </c>
      <c r="O837" s="54" t="n">
        <f aca="false">IFERROR(G837-F837,"")</f>
        <v>-3</v>
      </c>
      <c r="P837" s="56" t="s">
        <v>6942</v>
      </c>
      <c r="Q837" s="56" t="s">
        <v>4154</v>
      </c>
      <c r="R837" s="56" t="s">
        <v>4087</v>
      </c>
      <c r="S837" s="55" t="str">
        <f aca="false">IF(O837&lt;=0,"On Time","Delayed")</f>
        <v>On Time</v>
      </c>
      <c r="T837" s="55" t="n">
        <f aca="false">IF(H837=0,0,ROUND(I837/H837*100,2))</f>
        <v>100</v>
      </c>
      <c r="U837" s="55" t="str">
        <f aca="false">TEXT(E837,"yyyy-mm")</f>
        <v>2022-06</v>
      </c>
    </row>
    <row r="838" customFormat="false" ht="15" hidden="false" customHeight="true" outlineLevel="0" collapsed="false">
      <c r="A838" s="52" t="s">
        <v>6943</v>
      </c>
      <c r="B838" s="52" t="s">
        <v>6944</v>
      </c>
      <c r="C838" s="52" t="s">
        <v>2431</v>
      </c>
      <c r="D838" s="52" t="s">
        <v>2869</v>
      </c>
      <c r="E838" s="52" t="s">
        <v>2537</v>
      </c>
      <c r="F838" s="52" t="s">
        <v>2120</v>
      </c>
      <c r="G838" s="52" t="s">
        <v>6052</v>
      </c>
      <c r="H838" s="52" t="n">
        <v>289</v>
      </c>
      <c r="I838" s="52" t="n">
        <v>289</v>
      </c>
      <c r="J838" s="52" t="n">
        <v>497.67</v>
      </c>
      <c r="K838" s="54" t="n">
        <f aca="false">ROUND(H838*J838,2)</f>
        <v>143826.63</v>
      </c>
      <c r="L838" s="52" t="s">
        <v>4061</v>
      </c>
      <c r="M838" s="52" t="s">
        <v>4062</v>
      </c>
      <c r="N838" s="54" t="n">
        <f aca="false">IFERROR(G838-E838,"")</f>
        <v>30</v>
      </c>
      <c r="O838" s="54" t="n">
        <f aca="false">IFERROR(G838-F838,"")</f>
        <v>10</v>
      </c>
      <c r="P838" s="52" t="s">
        <v>6945</v>
      </c>
      <c r="Q838" s="52" t="s">
        <v>4242</v>
      </c>
      <c r="R838" s="52" t="s">
        <v>4124</v>
      </c>
      <c r="S838" s="55" t="str">
        <f aca="false">IF(O838&lt;=0,"On Time","Delayed")</f>
        <v>Delayed</v>
      </c>
      <c r="T838" s="55" t="n">
        <f aca="false">IF(H838=0,0,ROUND(I838/H838*100,2))</f>
        <v>100</v>
      </c>
      <c r="U838" s="55" t="str">
        <f aca="false">TEXT(E838,"yyyy-mm")</f>
        <v>2023-04</v>
      </c>
    </row>
    <row r="839" customFormat="false" ht="15" hidden="false" customHeight="true" outlineLevel="0" collapsed="false">
      <c r="A839" s="56" t="s">
        <v>6946</v>
      </c>
      <c r="B839" s="56" t="s">
        <v>4095</v>
      </c>
      <c r="C839" s="56" t="s">
        <v>1575</v>
      </c>
      <c r="D839" s="56" t="s">
        <v>4933</v>
      </c>
      <c r="E839" s="56" t="s">
        <v>2730</v>
      </c>
      <c r="F839" s="56" t="s">
        <v>1572</v>
      </c>
      <c r="G839" s="56" t="s">
        <v>464</v>
      </c>
      <c r="H839" s="56" t="n">
        <v>4188</v>
      </c>
      <c r="I839" s="56" t="n">
        <v>1302</v>
      </c>
      <c r="J839" s="56" t="n">
        <v>342.52</v>
      </c>
      <c r="K839" s="54" t="n">
        <f aca="false">ROUND(H839*J839,2)</f>
        <v>1434473.76</v>
      </c>
      <c r="L839" s="56" t="s">
        <v>4061</v>
      </c>
      <c r="M839" s="56" t="s">
        <v>4078</v>
      </c>
      <c r="N839" s="54" t="n">
        <f aca="false">IFERROR(G839-E839,"")</f>
        <v>21</v>
      </c>
      <c r="O839" s="54" t="n">
        <f aca="false">IFERROR(G839-F839,"")</f>
        <v>15</v>
      </c>
      <c r="P839" s="56" t="s">
        <v>6947</v>
      </c>
      <c r="Q839" s="56" t="s">
        <v>4154</v>
      </c>
      <c r="R839" s="56" t="s">
        <v>4124</v>
      </c>
      <c r="S839" s="55" t="str">
        <f aca="false">IF(O839&lt;=0,"On Time","Delayed")</f>
        <v>Delayed</v>
      </c>
      <c r="T839" s="55" t="n">
        <f aca="false">IF(H839=0,0,ROUND(I839/H839*100,2))</f>
        <v>31.09</v>
      </c>
      <c r="U839" s="55" t="str">
        <f aca="false">TEXT(E839,"yyyy-mm")</f>
        <v>2022-10</v>
      </c>
    </row>
    <row r="840" customFormat="false" ht="15" hidden="false" customHeight="true" outlineLevel="0" collapsed="false">
      <c r="A840" s="52" t="s">
        <v>6948</v>
      </c>
      <c r="B840" s="52" t="s">
        <v>5620</v>
      </c>
      <c r="C840" s="52" t="s">
        <v>2553</v>
      </c>
      <c r="D840" s="52" t="s">
        <v>2539</v>
      </c>
      <c r="E840" s="52" t="s">
        <v>1788</v>
      </c>
      <c r="F840" s="52" t="s">
        <v>2514</v>
      </c>
      <c r="G840" s="52" t="s">
        <v>4763</v>
      </c>
      <c r="H840" s="52" t="n">
        <v>135</v>
      </c>
      <c r="I840" s="52" t="n">
        <v>135</v>
      </c>
      <c r="J840" s="52" t="n">
        <v>416.07</v>
      </c>
      <c r="K840" s="54" t="n">
        <f aca="false">ROUND(H840*J840,2)</f>
        <v>56169.45</v>
      </c>
      <c r="L840" s="52" t="s">
        <v>4084</v>
      </c>
      <c r="M840" s="52" t="s">
        <v>4078</v>
      </c>
      <c r="N840" s="54" t="n">
        <f aca="false">IFERROR(G840-E840,"")</f>
        <v>6</v>
      </c>
      <c r="O840" s="54" t="n">
        <f aca="false">IFERROR(G840-F840,"")</f>
        <v>-1</v>
      </c>
      <c r="P840" s="52" t="s">
        <v>6949</v>
      </c>
      <c r="Q840" s="52" t="s">
        <v>4154</v>
      </c>
      <c r="R840" s="52" t="s">
        <v>4070</v>
      </c>
      <c r="S840" s="55" t="str">
        <f aca="false">IF(O840&lt;=0,"On Time","Delayed")</f>
        <v>On Time</v>
      </c>
      <c r="T840" s="55" t="n">
        <f aca="false">IF(H840=0,0,ROUND(I840/H840*100,2))</f>
        <v>100</v>
      </c>
      <c r="U840" s="55" t="str">
        <f aca="false">TEXT(E840,"yyyy-mm")</f>
        <v>2022-04</v>
      </c>
    </row>
    <row r="841" customFormat="false" ht="15" hidden="false" customHeight="true" outlineLevel="0" collapsed="false">
      <c r="A841" s="56" t="s">
        <v>6950</v>
      </c>
      <c r="B841" s="56" t="s">
        <v>4835</v>
      </c>
      <c r="C841" s="56" t="s">
        <v>6476</v>
      </c>
      <c r="D841" s="56" t="s">
        <v>3266</v>
      </c>
      <c r="E841" s="56" t="s">
        <v>5345</v>
      </c>
      <c r="F841" s="56" t="s">
        <v>2611</v>
      </c>
      <c r="G841" s="56" t="s">
        <v>1427</v>
      </c>
      <c r="H841" s="56" t="n">
        <v>549</v>
      </c>
      <c r="I841" s="56" t="n">
        <v>549</v>
      </c>
      <c r="J841" s="56" t="n">
        <v>599.54</v>
      </c>
      <c r="K841" s="54" t="n">
        <f aca="false">ROUND(H841*J841,2)</f>
        <v>329147.46</v>
      </c>
      <c r="L841" s="56" t="s">
        <v>4073</v>
      </c>
      <c r="M841" s="56" t="s">
        <v>4056</v>
      </c>
      <c r="N841" s="54" t="n">
        <f aca="false">IFERROR(G841-E841,"")</f>
        <v>15</v>
      </c>
      <c r="O841" s="54" t="n">
        <f aca="false">IFERROR(G841-F841,"")</f>
        <v>4</v>
      </c>
      <c r="P841" s="56" t="s">
        <v>6951</v>
      </c>
      <c r="Q841" s="56" t="s">
        <v>4064</v>
      </c>
      <c r="R841" s="56" t="s">
        <v>4070</v>
      </c>
      <c r="S841" s="55" t="str">
        <f aca="false">IF(O841&lt;=0,"On Time","Delayed")</f>
        <v>Delayed</v>
      </c>
      <c r="T841" s="55" t="n">
        <f aca="false">IF(H841=0,0,ROUND(I841/H841*100,2))</f>
        <v>100</v>
      </c>
      <c r="U841" s="55" t="str">
        <f aca="false">TEXT(E841,"yyyy-mm")</f>
        <v>2023-10</v>
      </c>
    </row>
    <row r="842" customFormat="false" ht="15" hidden="false" customHeight="true" outlineLevel="0" collapsed="false">
      <c r="A842" s="52" t="s">
        <v>6952</v>
      </c>
      <c r="B842" s="52" t="s">
        <v>6621</v>
      </c>
      <c r="C842" s="52" t="s">
        <v>1946</v>
      </c>
      <c r="D842" s="52" t="s">
        <v>2070</v>
      </c>
      <c r="E842" s="52" t="s">
        <v>742</v>
      </c>
      <c r="F842" s="52" t="s">
        <v>4196</v>
      </c>
      <c r="G842" s="52" t="s">
        <v>2214</v>
      </c>
      <c r="H842" s="52" t="n">
        <v>4151</v>
      </c>
      <c r="I842" s="52" t="n">
        <v>4151</v>
      </c>
      <c r="J842" s="52" t="n">
        <v>424.33</v>
      </c>
      <c r="K842" s="54" t="n">
        <f aca="false">ROUND(H842*J842,2)</f>
        <v>1761393.83</v>
      </c>
      <c r="L842" s="52" t="s">
        <v>4067</v>
      </c>
      <c r="M842" s="52" t="s">
        <v>4078</v>
      </c>
      <c r="N842" s="54" t="n">
        <f aca="false">IFERROR(G842-E842,"")</f>
        <v>32</v>
      </c>
      <c r="O842" s="54" t="n">
        <f aca="false">IFERROR(G842-F842,"")</f>
        <v>9</v>
      </c>
      <c r="P842" s="52" t="s">
        <v>6953</v>
      </c>
      <c r="Q842" s="52" t="s">
        <v>4132</v>
      </c>
      <c r="R842" s="52" t="s">
        <v>4081</v>
      </c>
      <c r="S842" s="55" t="str">
        <f aca="false">IF(O842&lt;=0,"On Time","Delayed")</f>
        <v>Delayed</v>
      </c>
      <c r="T842" s="55" t="n">
        <f aca="false">IF(H842=0,0,ROUND(I842/H842*100,2))</f>
        <v>100</v>
      </c>
      <c r="U842" s="55" t="str">
        <f aca="false">TEXT(E842,"yyyy-mm")</f>
        <v>2023-08</v>
      </c>
    </row>
    <row r="843" customFormat="false" ht="15" hidden="false" customHeight="true" outlineLevel="0" collapsed="false">
      <c r="A843" s="56" t="s">
        <v>6954</v>
      </c>
      <c r="B843" s="56" t="s">
        <v>5666</v>
      </c>
      <c r="C843" s="56" t="s">
        <v>1221</v>
      </c>
      <c r="D843" s="56" t="s">
        <v>1318</v>
      </c>
      <c r="E843" s="56" t="s">
        <v>5772</v>
      </c>
      <c r="F843" s="56" t="s">
        <v>652</v>
      </c>
      <c r="G843" s="56" t="s">
        <v>3474</v>
      </c>
      <c r="H843" s="56" t="n">
        <v>1702</v>
      </c>
      <c r="I843" s="56" t="n">
        <v>1702</v>
      </c>
      <c r="J843" s="56" t="n">
        <v>566.67</v>
      </c>
      <c r="K843" s="54" t="n">
        <f aca="false">ROUND(H843*J843,2)</f>
        <v>964472.34</v>
      </c>
      <c r="L843" s="56" t="s">
        <v>4061</v>
      </c>
      <c r="M843" s="56" t="s">
        <v>4078</v>
      </c>
      <c r="N843" s="54" t="n">
        <f aca="false">IFERROR(G843-E843,"")</f>
        <v>69</v>
      </c>
      <c r="O843" s="54" t="n">
        <f aca="false">IFERROR(G843-F843,"")</f>
        <v>10</v>
      </c>
      <c r="P843" s="56" t="s">
        <v>6955</v>
      </c>
      <c r="Q843" s="56" t="s">
        <v>4226</v>
      </c>
      <c r="R843" s="56" t="s">
        <v>4070</v>
      </c>
      <c r="S843" s="55" t="str">
        <f aca="false">IF(O843&lt;=0,"On Time","Delayed")</f>
        <v>Delayed</v>
      </c>
      <c r="T843" s="55" t="n">
        <f aca="false">IF(H843=0,0,ROUND(I843/H843*100,2))</f>
        <v>100</v>
      </c>
      <c r="U843" s="55" t="str">
        <f aca="false">TEXT(E843,"yyyy-mm")</f>
        <v>2023-09</v>
      </c>
    </row>
    <row r="844" customFormat="false" ht="15" hidden="false" customHeight="true" outlineLevel="0" collapsed="false">
      <c r="A844" s="52" t="s">
        <v>6956</v>
      </c>
      <c r="B844" s="52" t="s">
        <v>5268</v>
      </c>
      <c r="C844" s="52" t="s">
        <v>4200</v>
      </c>
      <c r="D844" s="52" t="s">
        <v>4937</v>
      </c>
      <c r="E844" s="52" t="s">
        <v>360</v>
      </c>
      <c r="F844" s="52" t="s">
        <v>3317</v>
      </c>
      <c r="G844" s="52" t="s">
        <v>2389</v>
      </c>
      <c r="H844" s="52" t="n">
        <v>1737</v>
      </c>
      <c r="I844" s="52" t="n">
        <v>1737</v>
      </c>
      <c r="J844" s="52" t="n">
        <v>339.9</v>
      </c>
      <c r="K844" s="54" t="n">
        <f aca="false">ROUND(H844*J844,2)</f>
        <v>590406.3</v>
      </c>
      <c r="L844" s="52" t="s">
        <v>4061</v>
      </c>
      <c r="M844" s="52" t="s">
        <v>332</v>
      </c>
      <c r="N844" s="54" t="n">
        <f aca="false">IFERROR(G844-E844,"")</f>
        <v>11</v>
      </c>
      <c r="O844" s="54" t="n">
        <f aca="false">IFERROR(G844-F844,"")</f>
        <v>3</v>
      </c>
      <c r="P844" s="52" t="s">
        <v>6957</v>
      </c>
      <c r="Q844" s="52" t="s">
        <v>4064</v>
      </c>
      <c r="R844" s="52" t="s">
        <v>4087</v>
      </c>
      <c r="S844" s="55" t="str">
        <f aca="false">IF(O844&lt;=0,"On Time","Delayed")</f>
        <v>Delayed</v>
      </c>
      <c r="T844" s="55" t="n">
        <f aca="false">IF(H844=0,0,ROUND(I844/H844*100,2))</f>
        <v>100</v>
      </c>
      <c r="U844" s="55" t="str">
        <f aca="false">TEXT(E844,"yyyy-mm")</f>
        <v>2023-08</v>
      </c>
    </row>
    <row r="845" customFormat="false" ht="15" hidden="false" customHeight="true" outlineLevel="0" collapsed="false">
      <c r="A845" s="56" t="s">
        <v>6958</v>
      </c>
      <c r="B845" s="56" t="s">
        <v>5297</v>
      </c>
      <c r="C845" s="56" t="s">
        <v>6959</v>
      </c>
      <c r="D845" s="56" t="s">
        <v>3834</v>
      </c>
      <c r="E845" s="56" t="s">
        <v>6052</v>
      </c>
      <c r="F845" s="56" t="s">
        <v>2524</v>
      </c>
      <c r="G845" s="56" t="s">
        <v>3255</v>
      </c>
      <c r="H845" s="56" t="n">
        <v>4864</v>
      </c>
      <c r="I845" s="56" t="n">
        <v>3049</v>
      </c>
      <c r="J845" s="56" t="n">
        <v>386.91</v>
      </c>
      <c r="K845" s="54" t="n">
        <f aca="false">ROUND(H845*J845,2)</f>
        <v>1881930.24</v>
      </c>
      <c r="L845" s="56" t="s">
        <v>4084</v>
      </c>
      <c r="M845" s="56" t="s">
        <v>332</v>
      </c>
      <c r="N845" s="54" t="n">
        <f aca="false">IFERROR(G845-E845,"")</f>
        <v>64</v>
      </c>
      <c r="O845" s="54" t="n">
        <f aca="false">IFERROR(G845-F845,"")</f>
        <v>6</v>
      </c>
      <c r="P845" s="56" t="s">
        <v>6960</v>
      </c>
      <c r="Q845" s="56" t="s">
        <v>4093</v>
      </c>
      <c r="R845" s="56" t="s">
        <v>4081</v>
      </c>
      <c r="S845" s="55" t="str">
        <f aca="false">IF(O845&lt;=0,"On Time","Delayed")</f>
        <v>Delayed</v>
      </c>
      <c r="T845" s="55" t="n">
        <f aca="false">IF(H845=0,0,ROUND(I845/H845*100,2))</f>
        <v>62.69</v>
      </c>
      <c r="U845" s="55" t="str">
        <f aca="false">TEXT(E845,"yyyy-mm")</f>
        <v>2023-05</v>
      </c>
    </row>
    <row r="846" customFormat="false" ht="15" hidden="false" customHeight="true" outlineLevel="0" collapsed="false">
      <c r="A846" s="52" t="s">
        <v>6961</v>
      </c>
      <c r="B846" s="52" t="s">
        <v>6962</v>
      </c>
      <c r="C846" s="52" t="s">
        <v>2709</v>
      </c>
      <c r="D846" s="52" t="s">
        <v>6963</v>
      </c>
      <c r="E846" s="52" t="s">
        <v>2815</v>
      </c>
      <c r="F846" s="52" t="s">
        <v>1388</v>
      </c>
      <c r="G846" s="52" t="s">
        <v>600</v>
      </c>
      <c r="H846" s="52" t="n">
        <v>2432</v>
      </c>
      <c r="I846" s="52" t="n">
        <v>2432</v>
      </c>
      <c r="J846" s="52" t="n">
        <v>394.33</v>
      </c>
      <c r="K846" s="54" t="n">
        <f aca="false">ROUND(H846*J846,2)</f>
        <v>959010.56</v>
      </c>
      <c r="L846" s="52" t="s">
        <v>4055</v>
      </c>
      <c r="M846" s="52" t="s">
        <v>4056</v>
      </c>
      <c r="N846" s="54" t="n">
        <f aca="false">IFERROR(G846-E846,"")</f>
        <v>62</v>
      </c>
      <c r="O846" s="54" t="n">
        <f aca="false">IFERROR(G846-F846,"")</f>
        <v>11</v>
      </c>
      <c r="P846" s="52" t="s">
        <v>6964</v>
      </c>
      <c r="Q846" s="52" t="s">
        <v>4185</v>
      </c>
      <c r="R846" s="52" t="s">
        <v>4081</v>
      </c>
      <c r="S846" s="55" t="str">
        <f aca="false">IF(O846&lt;=0,"On Time","Delayed")</f>
        <v>Delayed</v>
      </c>
      <c r="T846" s="55" t="n">
        <f aca="false">IF(H846=0,0,ROUND(I846/H846*100,2))</f>
        <v>100</v>
      </c>
      <c r="U846" s="55" t="str">
        <f aca="false">TEXT(E846,"yyyy-mm")</f>
        <v>2022-03</v>
      </c>
    </row>
    <row r="847" customFormat="false" ht="15" hidden="false" customHeight="true" outlineLevel="0" collapsed="false">
      <c r="A847" s="56" t="s">
        <v>6965</v>
      </c>
      <c r="B847" s="56" t="s">
        <v>5261</v>
      </c>
      <c r="C847" s="56" t="s">
        <v>2164</v>
      </c>
      <c r="D847" s="56" t="s">
        <v>893</v>
      </c>
      <c r="E847" s="56" t="s">
        <v>2690</v>
      </c>
      <c r="F847" s="56" t="s">
        <v>3187</v>
      </c>
      <c r="G847" s="56" t="s">
        <v>3209</v>
      </c>
      <c r="H847" s="56" t="n">
        <v>853</v>
      </c>
      <c r="I847" s="56" t="n">
        <v>853</v>
      </c>
      <c r="J847" s="56" t="n">
        <v>405.62</v>
      </c>
      <c r="K847" s="54" t="n">
        <f aca="false">ROUND(H847*J847,2)</f>
        <v>345993.86</v>
      </c>
      <c r="L847" s="56" t="s">
        <v>4055</v>
      </c>
      <c r="M847" s="56" t="s">
        <v>4056</v>
      </c>
      <c r="N847" s="54" t="n">
        <f aca="false">IFERROR(G847-E847,"")</f>
        <v>48</v>
      </c>
      <c r="O847" s="54" t="n">
        <f aca="false">IFERROR(G847-F847,"")</f>
        <v>3</v>
      </c>
      <c r="P847" s="56" t="s">
        <v>6966</v>
      </c>
      <c r="Q847" s="56" t="s">
        <v>4109</v>
      </c>
      <c r="R847" s="56" t="s">
        <v>100</v>
      </c>
      <c r="S847" s="55" t="str">
        <f aca="false">IF(O847&lt;=0,"On Time","Delayed")</f>
        <v>Delayed</v>
      </c>
      <c r="T847" s="55" t="n">
        <f aca="false">IF(H847=0,0,ROUND(I847/H847*100,2))</f>
        <v>100</v>
      </c>
      <c r="U847" s="55" t="str">
        <f aca="false">TEXT(E847,"yyyy-mm")</f>
        <v>2024-06</v>
      </c>
    </row>
    <row r="848" customFormat="false" ht="15" hidden="false" customHeight="true" outlineLevel="0" collapsed="false">
      <c r="A848" s="52" t="s">
        <v>6967</v>
      </c>
      <c r="B848" s="52" t="s">
        <v>6968</v>
      </c>
      <c r="C848" s="52" t="s">
        <v>3155</v>
      </c>
      <c r="D848" s="52" t="s">
        <v>2323</v>
      </c>
      <c r="E848" s="52" t="s">
        <v>3305</v>
      </c>
      <c r="F848" s="52" t="s">
        <v>5708</v>
      </c>
      <c r="G848" s="52" t="s">
        <v>3245</v>
      </c>
      <c r="H848" s="52" t="n">
        <v>3879</v>
      </c>
      <c r="I848" s="52" t="n">
        <v>3879</v>
      </c>
      <c r="J848" s="52" t="n">
        <v>402.82</v>
      </c>
      <c r="K848" s="54" t="n">
        <f aca="false">ROUND(H848*J848,2)</f>
        <v>1562538.78</v>
      </c>
      <c r="L848" s="52" t="s">
        <v>4061</v>
      </c>
      <c r="M848" s="52" t="s">
        <v>4081</v>
      </c>
      <c r="N848" s="54" t="n">
        <f aca="false">IFERROR(G848-E848,"")</f>
        <v>45</v>
      </c>
      <c r="O848" s="54" t="n">
        <f aca="false">IFERROR(G848-F848,"")</f>
        <v>-1</v>
      </c>
      <c r="P848" s="52" t="s">
        <v>6969</v>
      </c>
      <c r="Q848" s="52" t="s">
        <v>4231</v>
      </c>
      <c r="R848" s="52" t="s">
        <v>4081</v>
      </c>
      <c r="S848" s="55" t="str">
        <f aca="false">IF(O848&lt;=0,"On Time","Delayed")</f>
        <v>On Time</v>
      </c>
      <c r="T848" s="55" t="n">
        <f aca="false">IF(H848=0,0,ROUND(I848/H848*100,2))</f>
        <v>100</v>
      </c>
      <c r="U848" s="55" t="str">
        <f aca="false">TEXT(E848,"yyyy-mm")</f>
        <v>2022-08</v>
      </c>
    </row>
    <row r="849" customFormat="false" ht="15" hidden="false" customHeight="true" outlineLevel="0" collapsed="false">
      <c r="A849" s="56" t="s">
        <v>6970</v>
      </c>
      <c r="B849" s="56" t="s">
        <v>6971</v>
      </c>
      <c r="C849" s="56" t="s">
        <v>4699</v>
      </c>
      <c r="D849" s="56" t="s">
        <v>687</v>
      </c>
      <c r="E849" s="56" t="s">
        <v>2954</v>
      </c>
      <c r="F849" s="56" t="s">
        <v>2257</v>
      </c>
      <c r="G849" s="56" t="s">
        <v>6253</v>
      </c>
      <c r="H849" s="56" t="n">
        <v>2029</v>
      </c>
      <c r="I849" s="56" t="n">
        <v>2029</v>
      </c>
      <c r="J849" s="56" t="n">
        <v>338.69</v>
      </c>
      <c r="K849" s="54" t="n">
        <f aca="false">ROUND(H849*J849,2)</f>
        <v>687202.01</v>
      </c>
      <c r="L849" s="56" t="s">
        <v>4055</v>
      </c>
      <c r="M849" s="56" t="s">
        <v>4062</v>
      </c>
      <c r="N849" s="54" t="n">
        <f aca="false">IFERROR(G849-E849,"")</f>
        <v>51</v>
      </c>
      <c r="O849" s="54" t="n">
        <f aca="false">IFERROR(G849-F849,"")</f>
        <v>12</v>
      </c>
      <c r="P849" s="56" t="s">
        <v>6972</v>
      </c>
      <c r="Q849" s="56" t="s">
        <v>4080</v>
      </c>
      <c r="R849" s="56" t="s">
        <v>4070</v>
      </c>
      <c r="S849" s="55" t="str">
        <f aca="false">IF(O849&lt;=0,"On Time","Delayed")</f>
        <v>Delayed</v>
      </c>
      <c r="T849" s="55" t="n">
        <f aca="false">IF(H849=0,0,ROUND(I849/H849*100,2))</f>
        <v>100</v>
      </c>
      <c r="U849" s="55" t="str">
        <f aca="false">TEXT(E849,"yyyy-mm")</f>
        <v>2024-03</v>
      </c>
    </row>
    <row r="850" customFormat="false" ht="15" hidden="false" customHeight="true" outlineLevel="0" collapsed="false">
      <c r="A850" s="52" t="s">
        <v>6973</v>
      </c>
      <c r="B850" s="52" t="s">
        <v>4052</v>
      </c>
      <c r="C850" s="52" t="s">
        <v>3319</v>
      </c>
      <c r="D850" s="52" t="s">
        <v>2025</v>
      </c>
      <c r="E850" s="52" t="s">
        <v>942</v>
      </c>
      <c r="F850" s="52" t="s">
        <v>4515</v>
      </c>
      <c r="G850" s="52" t="s">
        <v>2521</v>
      </c>
      <c r="H850" s="52" t="n">
        <v>2692</v>
      </c>
      <c r="I850" s="52" t="n">
        <v>2692</v>
      </c>
      <c r="J850" s="52" t="n">
        <v>221.05</v>
      </c>
      <c r="K850" s="54" t="n">
        <f aca="false">ROUND(H850*J850,2)</f>
        <v>595066.6</v>
      </c>
      <c r="L850" s="52" t="s">
        <v>4055</v>
      </c>
      <c r="M850" s="52" t="s">
        <v>4062</v>
      </c>
      <c r="N850" s="54" t="n">
        <f aca="false">IFERROR(G850-E850,"")</f>
        <v>19</v>
      </c>
      <c r="O850" s="54" t="n">
        <f aca="false">IFERROR(G850-F850,"")</f>
        <v>-1</v>
      </c>
      <c r="P850" s="52" t="s">
        <v>6974</v>
      </c>
      <c r="Q850" s="52" t="s">
        <v>4226</v>
      </c>
      <c r="R850" s="52" t="s">
        <v>100</v>
      </c>
      <c r="S850" s="55" t="str">
        <f aca="false">IF(O850&lt;=0,"On Time","Delayed")</f>
        <v>On Time</v>
      </c>
      <c r="T850" s="55" t="n">
        <f aca="false">IF(H850=0,0,ROUND(I850/H850*100,2))</f>
        <v>100</v>
      </c>
      <c r="U850" s="55" t="str">
        <f aca="false">TEXT(E850,"yyyy-mm")</f>
        <v>2023-09</v>
      </c>
    </row>
    <row r="851" customFormat="false" ht="15" hidden="false" customHeight="true" outlineLevel="0" collapsed="false">
      <c r="A851" s="56" t="s">
        <v>6975</v>
      </c>
      <c r="B851" s="56" t="s">
        <v>4323</v>
      </c>
      <c r="C851" s="56" t="s">
        <v>6561</v>
      </c>
      <c r="D851" s="56" t="s">
        <v>3581</v>
      </c>
      <c r="E851" s="56" t="s">
        <v>2823</v>
      </c>
      <c r="F851" s="56" t="s">
        <v>1254</v>
      </c>
      <c r="G851" s="56" t="s">
        <v>1982</v>
      </c>
      <c r="H851" s="56" t="n">
        <v>1614</v>
      </c>
      <c r="I851" s="56" t="n">
        <v>1614</v>
      </c>
      <c r="J851" s="56" t="n">
        <v>156.92</v>
      </c>
      <c r="K851" s="54" t="n">
        <f aca="false">ROUND(H851*J851,2)</f>
        <v>253268.88</v>
      </c>
      <c r="L851" s="56" t="s">
        <v>4055</v>
      </c>
      <c r="M851" s="56" t="s">
        <v>4078</v>
      </c>
      <c r="N851" s="54" t="n">
        <f aca="false">IFERROR(G851-E851,"")</f>
        <v>19</v>
      </c>
      <c r="O851" s="54" t="n">
        <f aca="false">IFERROR(G851-F851,"")</f>
        <v>6</v>
      </c>
      <c r="P851" s="56" t="s">
        <v>6976</v>
      </c>
      <c r="Q851" s="56" t="s">
        <v>4109</v>
      </c>
      <c r="R851" s="56" t="s">
        <v>4087</v>
      </c>
      <c r="S851" s="55" t="str">
        <f aca="false">IF(O851&lt;=0,"On Time","Delayed")</f>
        <v>Delayed</v>
      </c>
      <c r="T851" s="55" t="n">
        <f aca="false">IF(H851=0,0,ROUND(I851/H851*100,2))</f>
        <v>100</v>
      </c>
      <c r="U851" s="55" t="str">
        <f aca="false">TEXT(E851,"yyyy-mm")</f>
        <v>2024-03</v>
      </c>
    </row>
    <row r="852" customFormat="false" ht="15" hidden="false" customHeight="true" outlineLevel="0" collapsed="false">
      <c r="A852" s="52" t="s">
        <v>6977</v>
      </c>
      <c r="B852" s="52" t="s">
        <v>4394</v>
      </c>
      <c r="C852" s="52" t="s">
        <v>3081</v>
      </c>
      <c r="D852" s="52" t="s">
        <v>706</v>
      </c>
      <c r="E852" s="52" t="s">
        <v>2755</v>
      </c>
      <c r="F852" s="52" t="s">
        <v>2642</v>
      </c>
      <c r="G852" s="52" t="s">
        <v>3382</v>
      </c>
      <c r="H852" s="52" t="n">
        <v>1278</v>
      </c>
      <c r="I852" s="52" t="n">
        <v>194</v>
      </c>
      <c r="J852" s="52" t="n">
        <v>290.18</v>
      </c>
      <c r="K852" s="54" t="n">
        <f aca="false">ROUND(H852*J852,2)</f>
        <v>370850.04</v>
      </c>
      <c r="L852" s="52" t="s">
        <v>4073</v>
      </c>
      <c r="M852" s="52" t="s">
        <v>4056</v>
      </c>
      <c r="N852" s="54" t="n">
        <f aca="false">IFERROR(G852-E852,"")</f>
        <v>41</v>
      </c>
      <c r="O852" s="54" t="n">
        <f aca="false">IFERROR(G852-F852,"")</f>
        <v>-1</v>
      </c>
      <c r="P852" s="52" t="s">
        <v>6978</v>
      </c>
      <c r="Q852" s="52" t="s">
        <v>4154</v>
      </c>
      <c r="R852" s="52" t="s">
        <v>4124</v>
      </c>
      <c r="S852" s="55" t="str">
        <f aca="false">IF(O852&lt;=0,"On Time","Delayed")</f>
        <v>On Time</v>
      </c>
      <c r="T852" s="55" t="n">
        <f aca="false">IF(H852=0,0,ROUND(I852/H852*100,2))</f>
        <v>15.18</v>
      </c>
      <c r="U852" s="55" t="str">
        <f aca="false">TEXT(E852,"yyyy-mm")</f>
        <v>2023-12</v>
      </c>
    </row>
    <row r="853" customFormat="false" ht="15" hidden="false" customHeight="true" outlineLevel="0" collapsed="false">
      <c r="A853" s="56" t="s">
        <v>6979</v>
      </c>
      <c r="B853" s="56" t="s">
        <v>4787</v>
      </c>
      <c r="C853" s="56" t="s">
        <v>6692</v>
      </c>
      <c r="D853" s="56" t="s">
        <v>6543</v>
      </c>
      <c r="E853" s="56" t="s">
        <v>1730</v>
      </c>
      <c r="F853" s="56" t="s">
        <v>1634</v>
      </c>
      <c r="G853" s="56" t="s">
        <v>837</v>
      </c>
      <c r="H853" s="56" t="n">
        <v>1666</v>
      </c>
      <c r="I853" s="56" t="n">
        <v>1666</v>
      </c>
      <c r="J853" s="56" t="n">
        <v>225.48</v>
      </c>
      <c r="K853" s="54" t="n">
        <f aca="false">ROUND(H853*J853,2)</f>
        <v>375649.68</v>
      </c>
      <c r="L853" s="56" t="s">
        <v>4055</v>
      </c>
      <c r="M853" s="56" t="s">
        <v>4081</v>
      </c>
      <c r="N853" s="54" t="n">
        <f aca="false">IFERROR(G853-E853,"")</f>
        <v>24</v>
      </c>
      <c r="O853" s="54" t="n">
        <f aca="false">IFERROR(G853-F853,"")</f>
        <v>13</v>
      </c>
      <c r="P853" s="56" t="s">
        <v>6980</v>
      </c>
      <c r="Q853" s="56" t="s">
        <v>4058</v>
      </c>
      <c r="R853" s="56" t="s">
        <v>4081</v>
      </c>
      <c r="S853" s="55" t="str">
        <f aca="false">IF(O853&lt;=0,"On Time","Delayed")</f>
        <v>Delayed</v>
      </c>
      <c r="T853" s="55" t="n">
        <f aca="false">IF(H853=0,0,ROUND(I853/H853*100,2))</f>
        <v>100</v>
      </c>
      <c r="U853" s="55" t="str">
        <f aca="false">TEXT(E853,"yyyy-mm")</f>
        <v>2024-09</v>
      </c>
    </row>
    <row r="854" customFormat="false" ht="15" hidden="false" customHeight="true" outlineLevel="0" collapsed="false">
      <c r="A854" s="52" t="s">
        <v>6981</v>
      </c>
      <c r="B854" s="52" t="s">
        <v>4796</v>
      </c>
      <c r="C854" s="52" t="s">
        <v>2715</v>
      </c>
      <c r="D854" s="52" t="s">
        <v>1329</v>
      </c>
      <c r="E854" s="52" t="s">
        <v>2152</v>
      </c>
      <c r="F854" s="52" t="s">
        <v>3034</v>
      </c>
      <c r="G854" s="52" t="s">
        <v>3366</v>
      </c>
      <c r="H854" s="52" t="n">
        <v>4821</v>
      </c>
      <c r="I854" s="52" t="n">
        <v>4821</v>
      </c>
      <c r="J854" s="52" t="n">
        <v>471.5</v>
      </c>
      <c r="K854" s="54" t="n">
        <f aca="false">ROUND(H854*J854,2)</f>
        <v>2273101.5</v>
      </c>
      <c r="L854" s="52" t="s">
        <v>4055</v>
      </c>
      <c r="M854" s="52" t="s">
        <v>4078</v>
      </c>
      <c r="N854" s="54" t="n">
        <f aca="false">IFERROR(G854-E854,"")</f>
        <v>13</v>
      </c>
      <c r="O854" s="54" t="n">
        <f aca="false">IFERROR(G854-F854,"")</f>
        <v>9</v>
      </c>
      <c r="P854" s="52" t="s">
        <v>6982</v>
      </c>
      <c r="Q854" s="52" t="s">
        <v>4093</v>
      </c>
      <c r="R854" s="52" t="s">
        <v>4070</v>
      </c>
      <c r="S854" s="55" t="str">
        <f aca="false">IF(O854&lt;=0,"On Time","Delayed")</f>
        <v>Delayed</v>
      </c>
      <c r="T854" s="55" t="n">
        <f aca="false">IF(H854=0,0,ROUND(I854/H854*100,2))</f>
        <v>100</v>
      </c>
      <c r="U854" s="55" t="str">
        <f aca="false">TEXT(E854,"yyyy-mm")</f>
        <v>2022-07</v>
      </c>
    </row>
    <row r="855" customFormat="false" ht="15" hidden="false" customHeight="true" outlineLevel="0" collapsed="false">
      <c r="A855" s="56" t="s">
        <v>6983</v>
      </c>
      <c r="B855" s="56" t="s">
        <v>6984</v>
      </c>
      <c r="C855" s="56" t="s">
        <v>2728</v>
      </c>
      <c r="D855" s="56" t="s">
        <v>6256</v>
      </c>
      <c r="E855" s="56" t="s">
        <v>386</v>
      </c>
      <c r="F855" s="56" t="s">
        <v>3026</v>
      </c>
      <c r="G855" s="56" t="s">
        <v>1863</v>
      </c>
      <c r="H855" s="56" t="n">
        <v>1609</v>
      </c>
      <c r="I855" s="56" t="n">
        <v>1609</v>
      </c>
      <c r="J855" s="56" t="n">
        <v>582.41</v>
      </c>
      <c r="K855" s="54" t="n">
        <f aca="false">ROUND(H855*J855,2)</f>
        <v>937097.69</v>
      </c>
      <c r="L855" s="56" t="s">
        <v>4073</v>
      </c>
      <c r="M855" s="56" t="s">
        <v>4056</v>
      </c>
      <c r="N855" s="54" t="n">
        <f aca="false">IFERROR(G855-E855,"")</f>
        <v>58</v>
      </c>
      <c r="O855" s="54" t="n">
        <f aca="false">IFERROR(G855-F855,"")</f>
        <v>3</v>
      </c>
      <c r="P855" s="56" t="s">
        <v>6985</v>
      </c>
      <c r="Q855" s="56" t="s">
        <v>4169</v>
      </c>
      <c r="R855" s="56" t="s">
        <v>4087</v>
      </c>
      <c r="S855" s="55" t="str">
        <f aca="false">IF(O855&lt;=0,"On Time","Delayed")</f>
        <v>Delayed</v>
      </c>
      <c r="T855" s="55" t="n">
        <f aca="false">IF(H855=0,0,ROUND(I855/H855*100,2))</f>
        <v>100</v>
      </c>
      <c r="U855" s="55" t="str">
        <f aca="false">TEXT(E855,"yyyy-mm")</f>
        <v>2023-10</v>
      </c>
    </row>
    <row r="856" customFormat="false" ht="15" hidden="false" customHeight="true" outlineLevel="0" collapsed="false">
      <c r="A856" s="52" t="s">
        <v>6986</v>
      </c>
      <c r="B856" s="52" t="s">
        <v>4909</v>
      </c>
      <c r="C856" s="52" t="s">
        <v>2709</v>
      </c>
      <c r="D856" s="52" t="s">
        <v>3767</v>
      </c>
      <c r="E856" s="52" t="s">
        <v>2453</v>
      </c>
      <c r="F856" s="52" t="s">
        <v>3842</v>
      </c>
      <c r="G856" s="52" t="s">
        <v>3089</v>
      </c>
      <c r="H856" s="52" t="n">
        <v>4822</v>
      </c>
      <c r="I856" s="52" t="n">
        <v>4822</v>
      </c>
      <c r="J856" s="52" t="n">
        <v>317.47</v>
      </c>
      <c r="K856" s="54" t="n">
        <f aca="false">ROUND(H856*J856,2)</f>
        <v>1530840.34</v>
      </c>
      <c r="L856" s="52" t="s">
        <v>4067</v>
      </c>
      <c r="M856" s="52" t="s">
        <v>4078</v>
      </c>
      <c r="N856" s="54" t="n">
        <f aca="false">IFERROR(G856-E856,"")</f>
        <v>32</v>
      </c>
      <c r="O856" s="54" t="n">
        <f aca="false">IFERROR(G856-F856,"")</f>
        <v>14</v>
      </c>
      <c r="P856" s="52" t="s">
        <v>6987</v>
      </c>
      <c r="Q856" s="52" t="s">
        <v>4248</v>
      </c>
      <c r="R856" s="52" t="s">
        <v>4124</v>
      </c>
      <c r="S856" s="55" t="str">
        <f aca="false">IF(O856&lt;=0,"On Time","Delayed")</f>
        <v>Delayed</v>
      </c>
      <c r="T856" s="55" t="n">
        <f aca="false">IF(H856=0,0,ROUND(I856/H856*100,2))</f>
        <v>100</v>
      </c>
      <c r="U856" s="55" t="str">
        <f aca="false">TEXT(E856,"yyyy-mm")</f>
        <v>2022-12</v>
      </c>
    </row>
    <row r="857" customFormat="false" ht="15" hidden="false" customHeight="true" outlineLevel="0" collapsed="false">
      <c r="A857" s="56" t="s">
        <v>6988</v>
      </c>
      <c r="B857" s="56" t="s">
        <v>6989</v>
      </c>
      <c r="C857" s="56" t="s">
        <v>2438</v>
      </c>
      <c r="D857" s="56" t="s">
        <v>541</v>
      </c>
      <c r="E857" s="56" t="s">
        <v>5403</v>
      </c>
      <c r="F857" s="56" t="s">
        <v>1027</v>
      </c>
      <c r="G857" s="56" t="s">
        <v>4627</v>
      </c>
      <c r="H857" s="56" t="n">
        <v>113</v>
      </c>
      <c r="I857" s="56" t="n">
        <v>113</v>
      </c>
      <c r="J857" s="56" t="n">
        <v>76.02</v>
      </c>
      <c r="K857" s="54" t="n">
        <f aca="false">ROUND(H857*J857,2)</f>
        <v>8590.26</v>
      </c>
      <c r="L857" s="56" t="s">
        <v>4073</v>
      </c>
      <c r="M857" s="56" t="s">
        <v>4062</v>
      </c>
      <c r="N857" s="54" t="n">
        <f aca="false">IFERROR(G857-E857,"")</f>
        <v>52</v>
      </c>
      <c r="O857" s="54" t="n">
        <f aca="false">IFERROR(G857-F857,"")</f>
        <v>6</v>
      </c>
      <c r="P857" s="56" t="s">
        <v>6990</v>
      </c>
      <c r="Q857" s="56" t="s">
        <v>4086</v>
      </c>
      <c r="R857" s="56" t="s">
        <v>4070</v>
      </c>
      <c r="S857" s="55" t="str">
        <f aca="false">IF(O857&lt;=0,"On Time","Delayed")</f>
        <v>Delayed</v>
      </c>
      <c r="T857" s="55" t="n">
        <f aca="false">IF(H857=0,0,ROUND(I857/H857*100,2))</f>
        <v>100</v>
      </c>
      <c r="U857" s="55" t="str">
        <f aca="false">TEXT(E857,"yyyy-mm")</f>
        <v>2024-01</v>
      </c>
    </row>
    <row r="858" customFormat="false" ht="15" hidden="false" customHeight="true" outlineLevel="0" collapsed="false">
      <c r="A858" s="52" t="s">
        <v>6991</v>
      </c>
      <c r="B858" s="52" t="s">
        <v>4542</v>
      </c>
      <c r="C858" s="52" t="s">
        <v>6992</v>
      </c>
      <c r="D858" s="52" t="s">
        <v>2554</v>
      </c>
      <c r="E858" s="52" t="s">
        <v>4096</v>
      </c>
      <c r="F858" s="52" t="s">
        <v>2059</v>
      </c>
      <c r="G858" s="52" t="s">
        <v>2282</v>
      </c>
      <c r="H858" s="52" t="n">
        <v>1256</v>
      </c>
      <c r="I858" s="52" t="n">
        <v>605</v>
      </c>
      <c r="J858" s="52" t="n">
        <v>43.6</v>
      </c>
      <c r="K858" s="54" t="n">
        <f aca="false">ROUND(H858*J858,2)</f>
        <v>54761.6</v>
      </c>
      <c r="L858" s="52" t="s">
        <v>4061</v>
      </c>
      <c r="M858" s="52" t="s">
        <v>4078</v>
      </c>
      <c r="N858" s="54" t="n">
        <f aca="false">IFERROR(G858-E858,"")</f>
        <v>68</v>
      </c>
      <c r="O858" s="54" t="n">
        <f aca="false">IFERROR(G858-F858,"")</f>
        <v>14</v>
      </c>
      <c r="P858" s="52" t="s">
        <v>6993</v>
      </c>
      <c r="Q858" s="52" t="s">
        <v>4104</v>
      </c>
      <c r="R858" s="52" t="s">
        <v>4081</v>
      </c>
      <c r="S858" s="55" t="str">
        <f aca="false">IF(O858&lt;=0,"On Time","Delayed")</f>
        <v>Delayed</v>
      </c>
      <c r="T858" s="55" t="n">
        <f aca="false">IF(H858=0,0,ROUND(I858/H858*100,2))</f>
        <v>48.17</v>
      </c>
      <c r="U858" s="55" t="str">
        <f aca="false">TEXT(E858,"yyyy-mm")</f>
        <v>2022-08</v>
      </c>
    </row>
    <row r="859" customFormat="false" ht="15" hidden="false" customHeight="true" outlineLevel="0" collapsed="false">
      <c r="A859" s="56" t="s">
        <v>6994</v>
      </c>
      <c r="B859" s="56" t="s">
        <v>6995</v>
      </c>
      <c r="C859" s="56" t="s">
        <v>3417</v>
      </c>
      <c r="D859" s="56" t="s">
        <v>1654</v>
      </c>
      <c r="E859" s="56" t="s">
        <v>2675</v>
      </c>
      <c r="F859" s="56" t="s">
        <v>1642</v>
      </c>
      <c r="G859" s="56" t="s">
        <v>2667</v>
      </c>
      <c r="H859" s="56" t="n">
        <v>941</v>
      </c>
      <c r="I859" s="56" t="n">
        <v>941</v>
      </c>
      <c r="J859" s="56" t="n">
        <v>276.72</v>
      </c>
      <c r="K859" s="54" t="n">
        <f aca="false">ROUND(H859*J859,2)</f>
        <v>260393.52</v>
      </c>
      <c r="L859" s="56" t="s">
        <v>4067</v>
      </c>
      <c r="M859" s="56" t="s">
        <v>4081</v>
      </c>
      <c r="N859" s="54" t="n">
        <f aca="false">IFERROR(G859-E859,"")</f>
        <v>40</v>
      </c>
      <c r="O859" s="54" t="n">
        <f aca="false">IFERROR(G859-F859,"")</f>
        <v>-2</v>
      </c>
      <c r="P859" s="56" t="s">
        <v>6996</v>
      </c>
      <c r="Q859" s="56" t="s">
        <v>4109</v>
      </c>
      <c r="R859" s="56" t="s">
        <v>4081</v>
      </c>
      <c r="S859" s="55" t="str">
        <f aca="false">IF(O859&lt;=0,"On Time","Delayed")</f>
        <v>On Time</v>
      </c>
      <c r="T859" s="55" t="n">
        <f aca="false">IF(H859=0,0,ROUND(I859/H859*100,2))</f>
        <v>100</v>
      </c>
      <c r="U859" s="55" t="str">
        <f aca="false">TEXT(E859,"yyyy-mm")</f>
        <v>2023-11</v>
      </c>
    </row>
    <row r="860" customFormat="false" ht="15" hidden="false" customHeight="true" outlineLevel="0" collapsed="false">
      <c r="A860" s="52" t="s">
        <v>6997</v>
      </c>
      <c r="B860" s="52" t="s">
        <v>4134</v>
      </c>
      <c r="C860" s="52" t="s">
        <v>2664</v>
      </c>
      <c r="D860" s="52" t="s">
        <v>2171</v>
      </c>
      <c r="E860" s="52" t="s">
        <v>3255</v>
      </c>
      <c r="F860" s="52" t="s">
        <v>3536</v>
      </c>
      <c r="G860" s="52" t="s">
        <v>1499</v>
      </c>
      <c r="H860" s="52" t="n">
        <v>4803</v>
      </c>
      <c r="I860" s="52" t="n">
        <v>1760</v>
      </c>
      <c r="J860" s="52" t="n">
        <v>113.81</v>
      </c>
      <c r="K860" s="54" t="n">
        <f aca="false">ROUND(H860*J860,2)</f>
        <v>546629.43</v>
      </c>
      <c r="L860" s="52" t="s">
        <v>4055</v>
      </c>
      <c r="M860" s="52" t="s">
        <v>4081</v>
      </c>
      <c r="N860" s="54" t="n">
        <f aca="false">IFERROR(G860-E860,"")</f>
        <v>7</v>
      </c>
      <c r="O860" s="54" t="n">
        <f aca="false">IFERROR(G860-F860,"")</f>
        <v>-2</v>
      </c>
      <c r="P860" s="52" t="s">
        <v>6998</v>
      </c>
      <c r="Q860" s="52" t="s">
        <v>4098</v>
      </c>
      <c r="R860" s="52" t="s">
        <v>4124</v>
      </c>
      <c r="S860" s="55" t="str">
        <f aca="false">IF(O860&lt;=0,"On Time","Delayed")</f>
        <v>On Time</v>
      </c>
      <c r="T860" s="55" t="n">
        <f aca="false">IF(H860=0,0,ROUND(I860/H860*100,2))</f>
        <v>36.64</v>
      </c>
      <c r="U860" s="55" t="str">
        <f aca="false">TEXT(E860,"yyyy-mm")</f>
        <v>2023-07</v>
      </c>
    </row>
    <row r="861" customFormat="false" ht="15" hidden="false" customHeight="true" outlineLevel="0" collapsed="false">
      <c r="A861" s="56" t="s">
        <v>6999</v>
      </c>
      <c r="B861" s="56" t="s">
        <v>7000</v>
      </c>
      <c r="C861" s="56" t="s">
        <v>1570</v>
      </c>
      <c r="D861" s="56" t="s">
        <v>7001</v>
      </c>
      <c r="E861" s="56" t="s">
        <v>1136</v>
      </c>
      <c r="F861" s="56" t="s">
        <v>1616</v>
      </c>
      <c r="G861" s="56" t="s">
        <v>4021</v>
      </c>
      <c r="H861" s="56" t="n">
        <v>1330</v>
      </c>
      <c r="I861" s="56" t="n">
        <v>1330</v>
      </c>
      <c r="J861" s="56" t="n">
        <v>529.99</v>
      </c>
      <c r="K861" s="54" t="n">
        <f aca="false">ROUND(H861*J861,2)</f>
        <v>704886.7</v>
      </c>
      <c r="L861" s="56" t="s">
        <v>4067</v>
      </c>
      <c r="M861" s="56" t="s">
        <v>4062</v>
      </c>
      <c r="N861" s="54" t="n">
        <f aca="false">IFERROR(G861-E861,"")</f>
        <v>21</v>
      </c>
      <c r="O861" s="54" t="n">
        <f aca="false">IFERROR(G861-F861,"")</f>
        <v>7</v>
      </c>
      <c r="P861" s="56" t="s">
        <v>7002</v>
      </c>
      <c r="Q861" s="56" t="s">
        <v>4242</v>
      </c>
      <c r="R861" s="56" t="s">
        <v>4081</v>
      </c>
      <c r="S861" s="55" t="str">
        <f aca="false">IF(O861&lt;=0,"On Time","Delayed")</f>
        <v>Delayed</v>
      </c>
      <c r="T861" s="55" t="n">
        <f aca="false">IF(H861=0,0,ROUND(I861/H861*100,2))</f>
        <v>100</v>
      </c>
      <c r="U861" s="55" t="str">
        <f aca="false">TEXT(E861,"yyyy-mm")</f>
        <v>2024-07</v>
      </c>
    </row>
    <row r="862" customFormat="false" ht="15" hidden="false" customHeight="true" outlineLevel="0" collapsed="false">
      <c r="A862" s="52" t="s">
        <v>7003</v>
      </c>
      <c r="B862" s="52" t="s">
        <v>7004</v>
      </c>
      <c r="C862" s="52" t="s">
        <v>4723</v>
      </c>
      <c r="D862" s="52" t="s">
        <v>1323</v>
      </c>
      <c r="E862" s="52" t="s">
        <v>572</v>
      </c>
      <c r="F862" s="52" t="s">
        <v>600</v>
      </c>
      <c r="G862" s="52" t="s">
        <v>2267</v>
      </c>
      <c r="H862" s="52" t="n">
        <v>3633</v>
      </c>
      <c r="I862" s="52" t="n">
        <v>3633</v>
      </c>
      <c r="J862" s="52" t="n">
        <v>42.94</v>
      </c>
      <c r="K862" s="54" t="n">
        <f aca="false">ROUND(H862*J862,2)</f>
        <v>156001.02</v>
      </c>
      <c r="L862" s="52" t="s">
        <v>4055</v>
      </c>
      <c r="M862" s="52" t="s">
        <v>4078</v>
      </c>
      <c r="N862" s="54" t="n">
        <f aca="false">IFERROR(G862-E862,"")</f>
        <v>44</v>
      </c>
      <c r="O862" s="54" t="n">
        <f aca="false">IFERROR(G862-F862,"")</f>
        <v>10</v>
      </c>
      <c r="P862" s="52" t="s">
        <v>7005</v>
      </c>
      <c r="Q862" s="52" t="s">
        <v>4248</v>
      </c>
      <c r="R862" s="52" t="s">
        <v>4081</v>
      </c>
      <c r="S862" s="55" t="str">
        <f aca="false">IF(O862&lt;=0,"On Time","Delayed")</f>
        <v>Delayed</v>
      </c>
      <c r="T862" s="55" t="n">
        <f aca="false">IF(H862=0,0,ROUND(I862/H862*100,2))</f>
        <v>100</v>
      </c>
      <c r="U862" s="55" t="str">
        <f aca="false">TEXT(E862,"yyyy-mm")</f>
        <v>2022-04</v>
      </c>
    </row>
    <row r="863" customFormat="false" ht="15" hidden="false" customHeight="true" outlineLevel="0" collapsed="false">
      <c r="A863" s="56" t="s">
        <v>7006</v>
      </c>
      <c r="B863" s="56" t="s">
        <v>7007</v>
      </c>
      <c r="C863" s="56" t="s">
        <v>3451</v>
      </c>
      <c r="D863" s="56" t="s">
        <v>2461</v>
      </c>
      <c r="E863" s="56" t="s">
        <v>4121</v>
      </c>
      <c r="F863" s="56" t="s">
        <v>3038</v>
      </c>
      <c r="G863" s="56" t="s">
        <v>3893</v>
      </c>
      <c r="H863" s="56" t="n">
        <v>1397</v>
      </c>
      <c r="I863" s="56" t="n">
        <v>1397</v>
      </c>
      <c r="J863" s="56" t="n">
        <v>285.51</v>
      </c>
      <c r="K863" s="54" t="n">
        <f aca="false">ROUND(H863*J863,2)</f>
        <v>398857.47</v>
      </c>
      <c r="L863" s="56" t="s">
        <v>4061</v>
      </c>
      <c r="M863" s="56" t="s">
        <v>4078</v>
      </c>
      <c r="N863" s="54" t="n">
        <f aca="false">IFERROR(G863-E863,"")</f>
        <v>44</v>
      </c>
      <c r="O863" s="54" t="n">
        <f aca="false">IFERROR(G863-F863,"")</f>
        <v>14</v>
      </c>
      <c r="P863" s="56" t="s">
        <v>7008</v>
      </c>
      <c r="Q863" s="56" t="s">
        <v>4086</v>
      </c>
      <c r="R863" s="56" t="s">
        <v>4087</v>
      </c>
      <c r="S863" s="55" t="str">
        <f aca="false">IF(O863&lt;=0,"On Time","Delayed")</f>
        <v>Delayed</v>
      </c>
      <c r="T863" s="55" t="n">
        <f aca="false">IF(H863=0,0,ROUND(I863/H863*100,2))</f>
        <v>100</v>
      </c>
      <c r="U863" s="55" t="str">
        <f aca="false">TEXT(E863,"yyyy-mm")</f>
        <v>2024-05</v>
      </c>
    </row>
    <row r="864" customFormat="false" ht="15" hidden="false" customHeight="true" outlineLevel="0" collapsed="false">
      <c r="A864" s="52" t="s">
        <v>7009</v>
      </c>
      <c r="B864" s="52" t="s">
        <v>4342</v>
      </c>
      <c r="C864" s="52" t="s">
        <v>1091</v>
      </c>
      <c r="D864" s="52" t="s">
        <v>4548</v>
      </c>
      <c r="E864" s="52" t="s">
        <v>3150</v>
      </c>
      <c r="F864" s="52" t="s">
        <v>2546</v>
      </c>
      <c r="G864" s="52" t="s">
        <v>1943</v>
      </c>
      <c r="H864" s="52" t="n">
        <v>3523</v>
      </c>
      <c r="I864" s="52" t="n">
        <v>3523</v>
      </c>
      <c r="J864" s="52" t="n">
        <v>513.44</v>
      </c>
      <c r="K864" s="54" t="n">
        <f aca="false">ROUND(H864*J864,2)</f>
        <v>1808849.12</v>
      </c>
      <c r="L864" s="52" t="s">
        <v>4067</v>
      </c>
      <c r="M864" s="52" t="s">
        <v>4081</v>
      </c>
      <c r="N864" s="54" t="n">
        <f aca="false">IFERROR(G864-E864,"")</f>
        <v>30</v>
      </c>
      <c r="O864" s="54" t="n">
        <f aca="false">IFERROR(G864-F864,"")</f>
        <v>8</v>
      </c>
      <c r="P864" s="52" t="s">
        <v>7010</v>
      </c>
      <c r="Q864" s="52" t="s">
        <v>4169</v>
      </c>
      <c r="R864" s="52" t="s">
        <v>4070</v>
      </c>
      <c r="S864" s="55" t="str">
        <f aca="false">IF(O864&lt;=0,"On Time","Delayed")</f>
        <v>Delayed</v>
      </c>
      <c r="T864" s="55" t="n">
        <f aca="false">IF(H864=0,0,ROUND(I864/H864*100,2))</f>
        <v>100</v>
      </c>
      <c r="U864" s="55" t="str">
        <f aca="false">TEXT(E864,"yyyy-mm")</f>
        <v>2023-03</v>
      </c>
    </row>
    <row r="865" customFormat="false" ht="15" hidden="false" customHeight="true" outlineLevel="0" collapsed="false">
      <c r="A865" s="56" t="s">
        <v>7011</v>
      </c>
      <c r="B865" s="56" t="s">
        <v>4161</v>
      </c>
      <c r="C865" s="56" t="s">
        <v>7012</v>
      </c>
      <c r="D865" s="56" t="s">
        <v>1338</v>
      </c>
      <c r="E865" s="56" t="s">
        <v>919</v>
      </c>
      <c r="F865" s="56" t="s">
        <v>3721</v>
      </c>
      <c r="G865" s="56" t="s">
        <v>1815</v>
      </c>
      <c r="H865" s="56" t="n">
        <v>3110</v>
      </c>
      <c r="I865" s="56" t="n">
        <v>3110</v>
      </c>
      <c r="J865" s="56" t="n">
        <v>562.67</v>
      </c>
      <c r="K865" s="54" t="n">
        <f aca="false">ROUND(H865*J865,2)</f>
        <v>1749903.7</v>
      </c>
      <c r="L865" s="56" t="s">
        <v>4073</v>
      </c>
      <c r="M865" s="56" t="s">
        <v>4062</v>
      </c>
      <c r="N865" s="54" t="n">
        <f aca="false">IFERROR(G865-E865,"")</f>
        <v>12</v>
      </c>
      <c r="O865" s="54" t="n">
        <f aca="false">IFERROR(G865-F865,"")</f>
        <v>-1</v>
      </c>
      <c r="P865" s="56" t="s">
        <v>7013</v>
      </c>
      <c r="Q865" s="56" t="s">
        <v>4154</v>
      </c>
      <c r="R865" s="56" t="s">
        <v>4124</v>
      </c>
      <c r="S865" s="55" t="str">
        <f aca="false">IF(O865&lt;=0,"On Time","Delayed")</f>
        <v>On Time</v>
      </c>
      <c r="T865" s="55" t="n">
        <f aca="false">IF(H865=0,0,ROUND(I865/H865*100,2))</f>
        <v>100</v>
      </c>
      <c r="U865" s="55" t="str">
        <f aca="false">TEXT(E865,"yyyy-mm")</f>
        <v>2024-03</v>
      </c>
    </row>
    <row r="866" customFormat="false" ht="15" hidden="false" customHeight="true" outlineLevel="0" collapsed="false">
      <c r="A866" s="52" t="s">
        <v>7014</v>
      </c>
      <c r="B866" s="52" t="s">
        <v>7015</v>
      </c>
      <c r="C866" s="52" t="s">
        <v>7016</v>
      </c>
      <c r="D866" s="52" t="s">
        <v>2948</v>
      </c>
      <c r="E866" s="52" t="s">
        <v>5074</v>
      </c>
      <c r="F866" s="52" t="s">
        <v>3274</v>
      </c>
      <c r="G866" s="52" t="s">
        <v>3373</v>
      </c>
      <c r="H866" s="52" t="n">
        <v>4879</v>
      </c>
      <c r="I866" s="52" t="n">
        <v>4879</v>
      </c>
      <c r="J866" s="52" t="n">
        <v>344.42</v>
      </c>
      <c r="K866" s="54" t="n">
        <f aca="false">ROUND(H866*J866,2)</f>
        <v>1680425.18</v>
      </c>
      <c r="L866" s="52" t="s">
        <v>4055</v>
      </c>
      <c r="M866" s="52" t="s">
        <v>332</v>
      </c>
      <c r="N866" s="54" t="n">
        <f aca="false">IFERROR(G866-E866,"")</f>
        <v>13</v>
      </c>
      <c r="O866" s="54" t="n">
        <f aca="false">IFERROR(G866-F866,"")</f>
        <v>6</v>
      </c>
      <c r="P866" s="52" t="s">
        <v>7017</v>
      </c>
      <c r="Q866" s="52" t="s">
        <v>4164</v>
      </c>
      <c r="R866" s="52" t="s">
        <v>4081</v>
      </c>
      <c r="S866" s="55" t="str">
        <f aca="false">IF(O866&lt;=0,"On Time","Delayed")</f>
        <v>Delayed</v>
      </c>
      <c r="T866" s="55" t="n">
        <f aca="false">IF(H866=0,0,ROUND(I866/H866*100,2))</f>
        <v>100</v>
      </c>
      <c r="U866" s="55" t="str">
        <f aca="false">TEXT(E866,"yyyy-mm")</f>
        <v>2023-09</v>
      </c>
    </row>
    <row r="867" customFormat="false" ht="15" hidden="false" customHeight="true" outlineLevel="0" collapsed="false">
      <c r="A867" s="56" t="s">
        <v>7018</v>
      </c>
      <c r="B867" s="56" t="s">
        <v>7019</v>
      </c>
      <c r="C867" s="56" t="s">
        <v>3106</v>
      </c>
      <c r="D867" s="56" t="s">
        <v>687</v>
      </c>
      <c r="E867" s="56" t="s">
        <v>2203</v>
      </c>
      <c r="F867" s="56" t="s">
        <v>5129</v>
      </c>
      <c r="G867" s="56" t="s">
        <v>1767</v>
      </c>
      <c r="H867" s="56" t="n">
        <v>3801</v>
      </c>
      <c r="I867" s="56" t="n">
        <v>3801</v>
      </c>
      <c r="J867" s="56" t="n">
        <v>545.19</v>
      </c>
      <c r="K867" s="54" t="n">
        <f aca="false">ROUND(H867*J867,2)</f>
        <v>2072267.19</v>
      </c>
      <c r="L867" s="56" t="s">
        <v>4073</v>
      </c>
      <c r="M867" s="56" t="s">
        <v>4062</v>
      </c>
      <c r="N867" s="54" t="n">
        <f aca="false">IFERROR(G867-E867,"")</f>
        <v>35</v>
      </c>
      <c r="O867" s="54" t="n">
        <f aca="false">IFERROR(G867-F867,"")</f>
        <v>10</v>
      </c>
      <c r="P867" s="56" t="s">
        <v>7020</v>
      </c>
      <c r="Q867" s="56" t="s">
        <v>4185</v>
      </c>
      <c r="R867" s="56" t="s">
        <v>100</v>
      </c>
      <c r="S867" s="55" t="str">
        <f aca="false">IF(O867&lt;=0,"On Time","Delayed")</f>
        <v>Delayed</v>
      </c>
      <c r="T867" s="55" t="n">
        <f aca="false">IF(H867=0,0,ROUND(I867/H867*100,2))</f>
        <v>100</v>
      </c>
      <c r="U867" s="55" t="str">
        <f aca="false">TEXT(E867,"yyyy-mm")</f>
        <v>2022-12</v>
      </c>
    </row>
    <row r="868" customFormat="false" ht="15" hidden="false" customHeight="true" outlineLevel="0" collapsed="false">
      <c r="A868" s="52" t="s">
        <v>7021</v>
      </c>
      <c r="B868" s="52" t="s">
        <v>6904</v>
      </c>
      <c r="C868" s="52" t="s">
        <v>7022</v>
      </c>
      <c r="D868" s="52" t="s">
        <v>1693</v>
      </c>
      <c r="E868" s="52" t="s">
        <v>6473</v>
      </c>
      <c r="F868" s="52" t="s">
        <v>1261</v>
      </c>
      <c r="G868" s="52" t="s">
        <v>2832</v>
      </c>
      <c r="H868" s="52" t="n">
        <v>2653</v>
      </c>
      <c r="I868" s="52" t="n">
        <v>2653</v>
      </c>
      <c r="J868" s="52" t="n">
        <v>267.81</v>
      </c>
      <c r="K868" s="54" t="n">
        <f aca="false">ROUND(H868*J868,2)</f>
        <v>710499.93</v>
      </c>
      <c r="L868" s="52" t="s">
        <v>4061</v>
      </c>
      <c r="M868" s="52" t="s">
        <v>4062</v>
      </c>
      <c r="N868" s="54" t="n">
        <f aca="false">IFERROR(G868-E868,"")</f>
        <v>67</v>
      </c>
      <c r="O868" s="54" t="n">
        <f aca="false">IFERROR(G868-F868,"")</f>
        <v>7</v>
      </c>
      <c r="P868" s="52" t="s">
        <v>7023</v>
      </c>
      <c r="Q868" s="52" t="s">
        <v>4242</v>
      </c>
      <c r="R868" s="52" t="s">
        <v>4070</v>
      </c>
      <c r="S868" s="55" t="str">
        <f aca="false">IF(O868&lt;=0,"On Time","Delayed")</f>
        <v>Delayed</v>
      </c>
      <c r="T868" s="55" t="n">
        <f aca="false">IF(H868=0,0,ROUND(I868/H868*100,2))</f>
        <v>100</v>
      </c>
      <c r="U868" s="55" t="str">
        <f aca="false">TEXT(E868,"yyyy-mm")</f>
        <v>2024-01</v>
      </c>
    </row>
    <row r="869" customFormat="false" ht="15" hidden="false" customHeight="true" outlineLevel="0" collapsed="false">
      <c r="A869" s="56" t="s">
        <v>7024</v>
      </c>
      <c r="B869" s="56" t="s">
        <v>7025</v>
      </c>
      <c r="C869" s="56" t="s">
        <v>2821</v>
      </c>
      <c r="D869" s="56" t="s">
        <v>988</v>
      </c>
      <c r="E869" s="56" t="s">
        <v>1833</v>
      </c>
      <c r="F869" s="56" t="s">
        <v>2406</v>
      </c>
      <c r="G869" s="56" t="s">
        <v>3348</v>
      </c>
      <c r="H869" s="56" t="n">
        <v>3432</v>
      </c>
      <c r="I869" s="56" t="n">
        <v>3432</v>
      </c>
      <c r="J869" s="56" t="n">
        <v>565.23</v>
      </c>
      <c r="K869" s="54" t="n">
        <f aca="false">ROUND(H869*J869,2)</f>
        <v>1939869.36</v>
      </c>
      <c r="L869" s="56" t="s">
        <v>4073</v>
      </c>
      <c r="M869" s="56" t="s">
        <v>332</v>
      </c>
      <c r="N869" s="54" t="n">
        <f aca="false">IFERROR(G869-E869,"")</f>
        <v>39</v>
      </c>
      <c r="O869" s="54" t="n">
        <f aca="false">IFERROR(G869-F869,"")</f>
        <v>11</v>
      </c>
      <c r="P869" s="56" t="s">
        <v>7026</v>
      </c>
      <c r="Q869" s="56" t="s">
        <v>4064</v>
      </c>
      <c r="R869" s="56" t="s">
        <v>4087</v>
      </c>
      <c r="S869" s="55" t="str">
        <f aca="false">IF(O869&lt;=0,"On Time","Delayed")</f>
        <v>Delayed</v>
      </c>
      <c r="T869" s="55" t="n">
        <f aca="false">IF(H869=0,0,ROUND(I869/H869*100,2))</f>
        <v>100</v>
      </c>
      <c r="U869" s="55" t="str">
        <f aca="false">TEXT(E869,"yyyy-mm")</f>
        <v>2022-04</v>
      </c>
    </row>
    <row r="870" customFormat="false" ht="15" hidden="false" customHeight="true" outlineLevel="0" collapsed="false">
      <c r="A870" s="52" t="s">
        <v>7027</v>
      </c>
      <c r="B870" s="52" t="s">
        <v>4250</v>
      </c>
      <c r="C870" s="52" t="s">
        <v>3888</v>
      </c>
      <c r="D870" s="52" t="s">
        <v>2412</v>
      </c>
      <c r="E870" s="52" t="s">
        <v>2439</v>
      </c>
      <c r="F870" s="52" t="s">
        <v>6332</v>
      </c>
      <c r="G870" s="52" t="s">
        <v>1121</v>
      </c>
      <c r="H870" s="52" t="n">
        <v>645</v>
      </c>
      <c r="I870" s="52" t="n">
        <v>55</v>
      </c>
      <c r="J870" s="52" t="n">
        <v>194.68</v>
      </c>
      <c r="K870" s="54" t="n">
        <f aca="false">ROUND(H870*J870,2)</f>
        <v>125568.6</v>
      </c>
      <c r="L870" s="52" t="s">
        <v>4061</v>
      </c>
      <c r="M870" s="52" t="s">
        <v>4062</v>
      </c>
      <c r="N870" s="54" t="n">
        <f aca="false">IFERROR(G870-E870,"")</f>
        <v>65</v>
      </c>
      <c r="O870" s="54" t="n">
        <f aca="false">IFERROR(G870-F870,"")</f>
        <v>7</v>
      </c>
      <c r="P870" s="52" t="s">
        <v>7028</v>
      </c>
      <c r="Q870" s="52" t="s">
        <v>4169</v>
      </c>
      <c r="R870" s="52" t="s">
        <v>100</v>
      </c>
      <c r="S870" s="55" t="str">
        <f aca="false">IF(O870&lt;=0,"On Time","Delayed")</f>
        <v>Delayed</v>
      </c>
      <c r="T870" s="55" t="n">
        <f aca="false">IF(H870=0,0,ROUND(I870/H870*100,2))</f>
        <v>8.53</v>
      </c>
      <c r="U870" s="55" t="str">
        <f aca="false">TEXT(E870,"yyyy-mm")</f>
        <v>2022-10</v>
      </c>
    </row>
    <row r="871" customFormat="false" ht="15" hidden="false" customHeight="true" outlineLevel="0" collapsed="false">
      <c r="A871" s="56" t="s">
        <v>7029</v>
      </c>
      <c r="B871" s="56" t="s">
        <v>7030</v>
      </c>
      <c r="C871" s="56" t="s">
        <v>721</v>
      </c>
      <c r="D871" s="56" t="s">
        <v>548</v>
      </c>
      <c r="E871" s="56" t="s">
        <v>1224</v>
      </c>
      <c r="F871" s="56" t="s">
        <v>4810</v>
      </c>
      <c r="G871" s="56" t="s">
        <v>3967</v>
      </c>
      <c r="H871" s="56" t="n">
        <v>2249</v>
      </c>
      <c r="I871" s="56" t="n">
        <v>2249</v>
      </c>
      <c r="J871" s="56" t="n">
        <v>370.11</v>
      </c>
      <c r="K871" s="54" t="n">
        <f aca="false">ROUND(H871*J871,2)</f>
        <v>832377.39</v>
      </c>
      <c r="L871" s="56" t="s">
        <v>4067</v>
      </c>
      <c r="M871" s="56" t="s">
        <v>332</v>
      </c>
      <c r="N871" s="54" t="n">
        <f aca="false">IFERROR(G871-E871,"")</f>
        <v>19</v>
      </c>
      <c r="O871" s="54" t="n">
        <f aca="false">IFERROR(G871-F871,"")</f>
        <v>14</v>
      </c>
      <c r="P871" s="56" t="s">
        <v>7031</v>
      </c>
      <c r="Q871" s="56" t="s">
        <v>4164</v>
      </c>
      <c r="R871" s="56" t="s">
        <v>4124</v>
      </c>
      <c r="S871" s="55" t="str">
        <f aca="false">IF(O871&lt;=0,"On Time","Delayed")</f>
        <v>Delayed</v>
      </c>
      <c r="T871" s="55" t="n">
        <f aca="false">IF(H871=0,0,ROUND(I871/H871*100,2))</f>
        <v>100</v>
      </c>
      <c r="U871" s="55" t="str">
        <f aca="false">TEXT(E871,"yyyy-mm")</f>
        <v>2024-01</v>
      </c>
    </row>
    <row r="872" customFormat="false" ht="15" hidden="false" customHeight="true" outlineLevel="0" collapsed="false">
      <c r="A872" s="52" t="s">
        <v>7032</v>
      </c>
      <c r="B872" s="52" t="s">
        <v>4957</v>
      </c>
      <c r="C872" s="52" t="s">
        <v>4484</v>
      </c>
      <c r="D872" s="52" t="s">
        <v>6256</v>
      </c>
      <c r="E872" s="52" t="s">
        <v>2665</v>
      </c>
      <c r="F872" s="52" t="s">
        <v>763</v>
      </c>
      <c r="G872" s="52" t="s">
        <v>2988</v>
      </c>
      <c r="H872" s="52" t="n">
        <v>3292</v>
      </c>
      <c r="I872" s="52" t="n">
        <v>3292</v>
      </c>
      <c r="J872" s="52" t="n">
        <v>425.43</v>
      </c>
      <c r="K872" s="54" t="n">
        <f aca="false">ROUND(H872*J872,2)</f>
        <v>1400515.56</v>
      </c>
      <c r="L872" s="52" t="s">
        <v>4061</v>
      </c>
      <c r="M872" s="52" t="s">
        <v>332</v>
      </c>
      <c r="N872" s="54" t="n">
        <f aca="false">IFERROR(G872-E872,"")</f>
        <v>43</v>
      </c>
      <c r="O872" s="54" t="n">
        <f aca="false">IFERROR(G872-F872,"")</f>
        <v>8</v>
      </c>
      <c r="P872" s="52" t="s">
        <v>7033</v>
      </c>
      <c r="Q872" s="52" t="s">
        <v>4104</v>
      </c>
      <c r="R872" s="52" t="s">
        <v>100</v>
      </c>
      <c r="S872" s="55" t="str">
        <f aca="false">IF(O872&lt;=0,"On Time","Delayed")</f>
        <v>Delayed</v>
      </c>
      <c r="T872" s="55" t="n">
        <f aca="false">IF(H872=0,0,ROUND(I872/H872*100,2))</f>
        <v>100</v>
      </c>
      <c r="U872" s="55" t="str">
        <f aca="false">TEXT(E872,"yyyy-mm")</f>
        <v>2023-01</v>
      </c>
    </row>
    <row r="873" customFormat="false" ht="15" hidden="false" customHeight="true" outlineLevel="0" collapsed="false">
      <c r="A873" s="56" t="s">
        <v>7034</v>
      </c>
      <c r="B873" s="56" t="s">
        <v>7035</v>
      </c>
      <c r="C873" s="56" t="s">
        <v>7036</v>
      </c>
      <c r="D873" s="56" t="s">
        <v>2461</v>
      </c>
      <c r="E873" s="56" t="s">
        <v>2137</v>
      </c>
      <c r="F873" s="56" t="s">
        <v>1464</v>
      </c>
      <c r="G873" s="56" t="s">
        <v>3623</v>
      </c>
      <c r="H873" s="56" t="n">
        <v>2805</v>
      </c>
      <c r="I873" s="56" t="n">
        <v>2629</v>
      </c>
      <c r="J873" s="56" t="n">
        <v>387.14</v>
      </c>
      <c r="K873" s="54" t="n">
        <f aca="false">ROUND(H873*J873,2)</f>
        <v>1085927.7</v>
      </c>
      <c r="L873" s="56" t="s">
        <v>4061</v>
      </c>
      <c r="M873" s="56" t="s">
        <v>4078</v>
      </c>
      <c r="N873" s="54" t="n">
        <f aca="false">IFERROR(G873-E873,"")</f>
        <v>45</v>
      </c>
      <c r="O873" s="54" t="n">
        <f aca="false">IFERROR(G873-F873,"")</f>
        <v>2</v>
      </c>
      <c r="P873" s="56" t="s">
        <v>7037</v>
      </c>
      <c r="Q873" s="56" t="s">
        <v>4075</v>
      </c>
      <c r="R873" s="56" t="s">
        <v>4070</v>
      </c>
      <c r="S873" s="55" t="str">
        <f aca="false">IF(O873&lt;=0,"On Time","Delayed")</f>
        <v>Delayed</v>
      </c>
      <c r="T873" s="55" t="n">
        <f aca="false">IF(H873=0,0,ROUND(I873/H873*100,2))</f>
        <v>93.73</v>
      </c>
      <c r="U873" s="55" t="str">
        <f aca="false">TEXT(E873,"yyyy-mm")</f>
        <v>2022-02</v>
      </c>
    </row>
    <row r="874" customFormat="false" ht="15" hidden="false" customHeight="true" outlineLevel="0" collapsed="false">
      <c r="A874" s="52" t="s">
        <v>7038</v>
      </c>
      <c r="B874" s="52" t="s">
        <v>7039</v>
      </c>
      <c r="C874" s="52" t="s">
        <v>7040</v>
      </c>
      <c r="D874" s="52" t="s">
        <v>1876</v>
      </c>
      <c r="E874" s="52" t="s">
        <v>1416</v>
      </c>
      <c r="F874" s="52" t="s">
        <v>3609</v>
      </c>
      <c r="G874" s="52" t="s">
        <v>5821</v>
      </c>
      <c r="H874" s="52" t="n">
        <v>202</v>
      </c>
      <c r="I874" s="52" t="n">
        <v>202</v>
      </c>
      <c r="J874" s="52" t="n">
        <v>492.04</v>
      </c>
      <c r="K874" s="54" t="n">
        <f aca="false">ROUND(H874*J874,2)</f>
        <v>99392.08</v>
      </c>
      <c r="L874" s="52" t="s">
        <v>4084</v>
      </c>
      <c r="M874" s="52" t="s">
        <v>332</v>
      </c>
      <c r="N874" s="54" t="n">
        <f aca="false">IFERROR(G874-E874,"")</f>
        <v>28</v>
      </c>
      <c r="O874" s="54" t="n">
        <f aca="false">IFERROR(G874-F874,"")</f>
        <v>9</v>
      </c>
      <c r="P874" s="52" t="s">
        <v>7041</v>
      </c>
      <c r="Q874" s="52" t="s">
        <v>4075</v>
      </c>
      <c r="R874" s="52" t="s">
        <v>4087</v>
      </c>
      <c r="S874" s="55" t="str">
        <f aca="false">IF(O874&lt;=0,"On Time","Delayed")</f>
        <v>Delayed</v>
      </c>
      <c r="T874" s="55" t="n">
        <f aca="false">IF(H874=0,0,ROUND(I874/H874*100,2))</f>
        <v>100</v>
      </c>
      <c r="U874" s="55" t="str">
        <f aca="false">TEXT(E874,"yyyy-mm")</f>
        <v>2023-07</v>
      </c>
    </row>
    <row r="875" customFormat="false" ht="15" hidden="false" customHeight="true" outlineLevel="0" collapsed="false">
      <c r="A875" s="56" t="s">
        <v>7042</v>
      </c>
      <c r="B875" s="56" t="s">
        <v>7043</v>
      </c>
      <c r="C875" s="56" t="s">
        <v>4715</v>
      </c>
      <c r="D875" s="56" t="s">
        <v>7044</v>
      </c>
      <c r="E875" s="56" t="s">
        <v>4021</v>
      </c>
      <c r="F875" s="56" t="s">
        <v>2790</v>
      </c>
      <c r="G875" s="56" t="s">
        <v>6938</v>
      </c>
      <c r="H875" s="56" t="n">
        <v>885</v>
      </c>
      <c r="I875" s="56" t="n">
        <v>885</v>
      </c>
      <c r="J875" s="56" t="n">
        <v>183.25</v>
      </c>
      <c r="K875" s="54" t="n">
        <f aca="false">ROUND(H875*J875,2)</f>
        <v>162176.25</v>
      </c>
      <c r="L875" s="56" t="s">
        <v>4061</v>
      </c>
      <c r="M875" s="56" t="s">
        <v>4062</v>
      </c>
      <c r="N875" s="54" t="n">
        <f aca="false">IFERROR(G875-E875,"")</f>
        <v>34</v>
      </c>
      <c r="O875" s="54" t="n">
        <f aca="false">IFERROR(G875-F875,"")</f>
        <v>15</v>
      </c>
      <c r="P875" s="56" t="s">
        <v>7045</v>
      </c>
      <c r="Q875" s="56" t="s">
        <v>4242</v>
      </c>
      <c r="R875" s="56" t="s">
        <v>4081</v>
      </c>
      <c r="S875" s="55" t="str">
        <f aca="false">IF(O875&lt;=0,"On Time","Delayed")</f>
        <v>Delayed</v>
      </c>
      <c r="T875" s="55" t="n">
        <f aca="false">IF(H875=0,0,ROUND(I875/H875*100,2))</f>
        <v>100</v>
      </c>
      <c r="U875" s="55" t="str">
        <f aca="false">TEXT(E875,"yyyy-mm")</f>
        <v>2024-08</v>
      </c>
    </row>
    <row r="876" customFormat="false" ht="15" hidden="false" customHeight="true" outlineLevel="0" collapsed="false">
      <c r="A876" s="52" t="s">
        <v>7046</v>
      </c>
      <c r="B876" s="52" t="s">
        <v>7047</v>
      </c>
      <c r="C876" s="52" t="s">
        <v>6466</v>
      </c>
      <c r="D876" s="52" t="s">
        <v>5561</v>
      </c>
      <c r="E876" s="52" t="s">
        <v>3584</v>
      </c>
      <c r="F876" s="52" t="s">
        <v>2218</v>
      </c>
      <c r="G876" s="52" t="s">
        <v>2524</v>
      </c>
      <c r="H876" s="52" t="n">
        <v>4993</v>
      </c>
      <c r="I876" s="52" t="n">
        <v>4993</v>
      </c>
      <c r="J876" s="52" t="n">
        <v>172.72</v>
      </c>
      <c r="K876" s="54" t="n">
        <f aca="false">ROUND(H876*J876,2)</f>
        <v>862390.96</v>
      </c>
      <c r="L876" s="52" t="s">
        <v>4055</v>
      </c>
      <c r="M876" s="52" t="s">
        <v>4062</v>
      </c>
      <c r="N876" s="54" t="n">
        <f aca="false">IFERROR(G876-E876,"")</f>
        <v>63</v>
      </c>
      <c r="O876" s="54" t="n">
        <f aca="false">IFERROR(G876-F876,"")</f>
        <v>14</v>
      </c>
      <c r="P876" s="52" t="s">
        <v>7048</v>
      </c>
      <c r="Q876" s="52" t="s">
        <v>4109</v>
      </c>
      <c r="R876" s="52" t="s">
        <v>4087</v>
      </c>
      <c r="S876" s="55" t="str">
        <f aca="false">IF(O876&lt;=0,"On Time","Delayed")</f>
        <v>Delayed</v>
      </c>
      <c r="T876" s="55" t="n">
        <f aca="false">IF(H876=0,0,ROUND(I876/H876*100,2))</f>
        <v>100</v>
      </c>
      <c r="U876" s="55" t="str">
        <f aca="false">TEXT(E876,"yyyy-mm")</f>
        <v>2023-05</v>
      </c>
    </row>
    <row r="877" customFormat="false" ht="15" hidden="false" customHeight="true" outlineLevel="0" collapsed="false">
      <c r="A877" s="56" t="s">
        <v>7049</v>
      </c>
      <c r="B877" s="56" t="s">
        <v>6065</v>
      </c>
      <c r="C877" s="56" t="s">
        <v>6466</v>
      </c>
      <c r="D877" s="56" t="s">
        <v>1991</v>
      </c>
      <c r="E877" s="56" t="s">
        <v>2405</v>
      </c>
      <c r="F877" s="56" t="s">
        <v>3401</v>
      </c>
      <c r="G877" s="56" t="s">
        <v>550</v>
      </c>
      <c r="H877" s="56" t="n">
        <v>4773</v>
      </c>
      <c r="I877" s="56" t="n">
        <v>4773</v>
      </c>
      <c r="J877" s="56" t="n">
        <v>503.23</v>
      </c>
      <c r="K877" s="54" t="n">
        <f aca="false">ROUND(H877*J877,2)</f>
        <v>2401916.79</v>
      </c>
      <c r="L877" s="56" t="s">
        <v>4067</v>
      </c>
      <c r="M877" s="56" t="s">
        <v>4081</v>
      </c>
      <c r="N877" s="54" t="n">
        <f aca="false">IFERROR(G877-E877,"")</f>
        <v>45</v>
      </c>
      <c r="O877" s="54" t="n">
        <f aca="false">IFERROR(G877-F877,"")</f>
        <v>15</v>
      </c>
      <c r="P877" s="56" t="s">
        <v>7050</v>
      </c>
      <c r="Q877" s="56" t="s">
        <v>4058</v>
      </c>
      <c r="R877" s="56" t="s">
        <v>4081</v>
      </c>
      <c r="S877" s="55" t="str">
        <f aca="false">IF(O877&lt;=0,"On Time","Delayed")</f>
        <v>Delayed</v>
      </c>
      <c r="T877" s="55" t="n">
        <f aca="false">IF(H877=0,0,ROUND(I877/H877*100,2))</f>
        <v>100</v>
      </c>
      <c r="U877" s="55" t="str">
        <f aca="false">TEXT(E877,"yyyy-mm")</f>
        <v>2022-05</v>
      </c>
    </row>
    <row r="878" customFormat="false" ht="15" hidden="false" customHeight="true" outlineLevel="0" collapsed="false">
      <c r="A878" s="52" t="s">
        <v>7051</v>
      </c>
      <c r="B878" s="52" t="s">
        <v>4239</v>
      </c>
      <c r="C878" s="52" t="s">
        <v>4563</v>
      </c>
      <c r="D878" s="52" t="s">
        <v>6045</v>
      </c>
      <c r="E878" s="52" t="s">
        <v>1517</v>
      </c>
      <c r="F878" s="52" t="s">
        <v>480</v>
      </c>
      <c r="G878" s="52" t="s">
        <v>7052</v>
      </c>
      <c r="H878" s="52" t="n">
        <v>1193</v>
      </c>
      <c r="I878" s="52" t="n">
        <v>1193</v>
      </c>
      <c r="J878" s="52" t="n">
        <v>289.35</v>
      </c>
      <c r="K878" s="54" t="n">
        <f aca="false">ROUND(H878*J878,2)</f>
        <v>345194.55</v>
      </c>
      <c r="L878" s="52" t="s">
        <v>4061</v>
      </c>
      <c r="M878" s="52" t="s">
        <v>4056</v>
      </c>
      <c r="N878" s="54" t="n">
        <f aca="false">IFERROR(G878-E878,"")</f>
        <v>9</v>
      </c>
      <c r="O878" s="54" t="n">
        <f aca="false">IFERROR(G878-F878,"")</f>
        <v>1</v>
      </c>
      <c r="P878" s="52" t="s">
        <v>7053</v>
      </c>
      <c r="Q878" s="52" t="s">
        <v>4185</v>
      </c>
      <c r="R878" s="52" t="s">
        <v>4124</v>
      </c>
      <c r="S878" s="55" t="str">
        <f aca="false">IF(O878&lt;=0,"On Time","Delayed")</f>
        <v>Delayed</v>
      </c>
      <c r="T878" s="55" t="n">
        <f aca="false">IF(H878=0,0,ROUND(I878/H878*100,2))</f>
        <v>100</v>
      </c>
      <c r="U878" s="55" t="str">
        <f aca="false">TEXT(E878,"yyyy-mm")</f>
        <v>2023-10</v>
      </c>
    </row>
    <row r="879" customFormat="false" ht="15" hidden="false" customHeight="true" outlineLevel="0" collapsed="false">
      <c r="A879" s="56" t="s">
        <v>7054</v>
      </c>
      <c r="B879" s="56" t="s">
        <v>7055</v>
      </c>
      <c r="C879" s="56" t="s">
        <v>1246</v>
      </c>
      <c r="D879" s="56" t="s">
        <v>3956</v>
      </c>
      <c r="E879" s="56" t="s">
        <v>3209</v>
      </c>
      <c r="F879" s="56" t="s">
        <v>5272</v>
      </c>
      <c r="G879" s="56" t="s">
        <v>6652</v>
      </c>
      <c r="H879" s="56" t="n">
        <v>4167</v>
      </c>
      <c r="I879" s="56" t="n">
        <v>4167</v>
      </c>
      <c r="J879" s="56" t="n">
        <v>454.9</v>
      </c>
      <c r="K879" s="54" t="n">
        <f aca="false">ROUND(H879*J879,2)</f>
        <v>1895568.3</v>
      </c>
      <c r="L879" s="56" t="s">
        <v>4073</v>
      </c>
      <c r="M879" s="56" t="s">
        <v>332</v>
      </c>
      <c r="N879" s="54" t="n">
        <f aca="false">IFERROR(G879-E879,"")</f>
        <v>17</v>
      </c>
      <c r="O879" s="54" t="n">
        <f aca="false">IFERROR(G879-F879,"")</f>
        <v>-1</v>
      </c>
      <c r="P879" s="56" t="s">
        <v>7056</v>
      </c>
      <c r="Q879" s="56" t="s">
        <v>4075</v>
      </c>
      <c r="R879" s="56" t="s">
        <v>4081</v>
      </c>
      <c r="S879" s="55" t="str">
        <f aca="false">IF(O879&lt;=0,"On Time","Delayed")</f>
        <v>On Time</v>
      </c>
      <c r="T879" s="55" t="n">
        <f aca="false">IF(H879=0,0,ROUND(I879/H879*100,2))</f>
        <v>100</v>
      </c>
      <c r="U879" s="55" t="str">
        <f aca="false">TEXT(E879,"yyyy-mm")</f>
        <v>2024-07</v>
      </c>
    </row>
    <row r="880" customFormat="false" ht="15" hidden="false" customHeight="true" outlineLevel="0" collapsed="false">
      <c r="A880" s="52" t="s">
        <v>7057</v>
      </c>
      <c r="B880" s="52" t="s">
        <v>6743</v>
      </c>
      <c r="C880" s="52" t="s">
        <v>3663</v>
      </c>
      <c r="D880" s="52" t="s">
        <v>2610</v>
      </c>
      <c r="E880" s="52" t="s">
        <v>1477</v>
      </c>
      <c r="F880" s="52" t="s">
        <v>4387</v>
      </c>
      <c r="G880" s="52" t="s">
        <v>4847</v>
      </c>
      <c r="H880" s="52" t="n">
        <v>3570</v>
      </c>
      <c r="I880" s="52" t="n">
        <v>3570</v>
      </c>
      <c r="J880" s="52" t="n">
        <v>343.07</v>
      </c>
      <c r="K880" s="54" t="n">
        <f aca="false">ROUND(H880*J880,2)</f>
        <v>1224759.9</v>
      </c>
      <c r="L880" s="52" t="s">
        <v>4067</v>
      </c>
      <c r="M880" s="52" t="s">
        <v>4062</v>
      </c>
      <c r="N880" s="54" t="n">
        <f aca="false">IFERROR(G880-E880,"")</f>
        <v>56</v>
      </c>
      <c r="O880" s="54" t="n">
        <f aca="false">IFERROR(G880-F880,"")</f>
        <v>-2</v>
      </c>
      <c r="P880" s="52" t="s">
        <v>7058</v>
      </c>
      <c r="Q880" s="52" t="s">
        <v>4154</v>
      </c>
      <c r="R880" s="52" t="s">
        <v>100</v>
      </c>
      <c r="S880" s="55" t="str">
        <f aca="false">IF(O880&lt;=0,"On Time","Delayed")</f>
        <v>On Time</v>
      </c>
      <c r="T880" s="55" t="n">
        <f aca="false">IF(H880=0,0,ROUND(I880/H880*100,2))</f>
        <v>100</v>
      </c>
      <c r="U880" s="55" t="str">
        <f aca="false">TEXT(E880,"yyyy-mm")</f>
        <v>2022-07</v>
      </c>
    </row>
    <row r="881" customFormat="false" ht="15" hidden="false" customHeight="true" outlineLevel="0" collapsed="false">
      <c r="A881" s="56" t="s">
        <v>7059</v>
      </c>
      <c r="B881" s="56" t="s">
        <v>6088</v>
      </c>
      <c r="C881" s="56" t="s">
        <v>5038</v>
      </c>
      <c r="D881" s="56" t="s">
        <v>3773</v>
      </c>
      <c r="E881" s="56" t="s">
        <v>4441</v>
      </c>
      <c r="F881" s="56" t="s">
        <v>1830</v>
      </c>
      <c r="G881" s="56" t="s">
        <v>2901</v>
      </c>
      <c r="H881" s="56" t="n">
        <v>935</v>
      </c>
      <c r="I881" s="56" t="n">
        <v>935</v>
      </c>
      <c r="J881" s="56" t="n">
        <v>276.85</v>
      </c>
      <c r="K881" s="54" t="n">
        <f aca="false">ROUND(H881*J881,2)</f>
        <v>258854.75</v>
      </c>
      <c r="L881" s="56" t="s">
        <v>4073</v>
      </c>
      <c r="M881" s="56" t="s">
        <v>332</v>
      </c>
      <c r="N881" s="54" t="n">
        <f aca="false">IFERROR(G881-E881,"")</f>
        <v>3</v>
      </c>
      <c r="O881" s="54" t="n">
        <f aca="false">IFERROR(G881-F881,"")</f>
        <v>-3</v>
      </c>
      <c r="P881" s="56" t="s">
        <v>7060</v>
      </c>
      <c r="Q881" s="56" t="s">
        <v>4069</v>
      </c>
      <c r="R881" s="56" t="s">
        <v>4070</v>
      </c>
      <c r="S881" s="55" t="str">
        <f aca="false">IF(O881&lt;=0,"On Time","Delayed")</f>
        <v>On Time</v>
      </c>
      <c r="T881" s="55" t="n">
        <f aca="false">IF(H881=0,0,ROUND(I881/H881*100,2))</f>
        <v>100</v>
      </c>
      <c r="U881" s="55" t="str">
        <f aca="false">TEXT(E881,"yyyy-mm")</f>
        <v>2023-07</v>
      </c>
    </row>
    <row r="882" customFormat="false" ht="15" hidden="false" customHeight="true" outlineLevel="0" collapsed="false">
      <c r="A882" s="52" t="s">
        <v>7061</v>
      </c>
      <c r="B882" s="52" t="s">
        <v>5321</v>
      </c>
      <c r="C882" s="52" t="s">
        <v>6888</v>
      </c>
      <c r="D882" s="52" t="s">
        <v>7062</v>
      </c>
      <c r="E882" s="52" t="s">
        <v>3609</v>
      </c>
      <c r="F882" s="52" t="s">
        <v>3374</v>
      </c>
      <c r="G882" s="52" t="s">
        <v>3620</v>
      </c>
      <c r="H882" s="52" t="n">
        <v>1803</v>
      </c>
      <c r="I882" s="52" t="n">
        <v>1803</v>
      </c>
      <c r="J882" s="52" t="n">
        <v>406.71</v>
      </c>
      <c r="K882" s="54" t="n">
        <f aca="false">ROUND(H882*J882,2)</f>
        <v>733298.13</v>
      </c>
      <c r="L882" s="52" t="s">
        <v>4067</v>
      </c>
      <c r="M882" s="52" t="s">
        <v>4078</v>
      </c>
      <c r="N882" s="54" t="n">
        <f aca="false">IFERROR(G882-E882,"")</f>
        <v>30</v>
      </c>
      <c r="O882" s="54" t="n">
        <f aca="false">IFERROR(G882-F882,"")</f>
        <v>5</v>
      </c>
      <c r="P882" s="52" t="s">
        <v>7063</v>
      </c>
      <c r="Q882" s="52" t="s">
        <v>4248</v>
      </c>
      <c r="R882" s="52" t="s">
        <v>4070</v>
      </c>
      <c r="S882" s="55" t="str">
        <f aca="false">IF(O882&lt;=0,"On Time","Delayed")</f>
        <v>Delayed</v>
      </c>
      <c r="T882" s="55" t="n">
        <f aca="false">IF(H882=0,0,ROUND(I882/H882*100,2))</f>
        <v>100</v>
      </c>
      <c r="U882" s="55" t="str">
        <f aca="false">TEXT(E882,"yyyy-mm")</f>
        <v>2023-08</v>
      </c>
    </row>
    <row r="883" customFormat="false" ht="15" hidden="false" customHeight="true" outlineLevel="0" collapsed="false">
      <c r="A883" s="56" t="s">
        <v>7064</v>
      </c>
      <c r="B883" s="56" t="s">
        <v>7065</v>
      </c>
      <c r="C883" s="56" t="s">
        <v>7066</v>
      </c>
      <c r="D883" s="56" t="s">
        <v>6574</v>
      </c>
      <c r="E883" s="56" t="s">
        <v>3089</v>
      </c>
      <c r="F883" s="56" t="s">
        <v>2587</v>
      </c>
      <c r="G883" s="56" t="s">
        <v>7067</v>
      </c>
      <c r="H883" s="56" t="n">
        <v>2511</v>
      </c>
      <c r="I883" s="56" t="n">
        <v>2511</v>
      </c>
      <c r="J883" s="56" t="n">
        <v>527.09</v>
      </c>
      <c r="K883" s="54" t="n">
        <f aca="false">ROUND(H883*J883,2)</f>
        <v>1323522.99</v>
      </c>
      <c r="L883" s="56" t="s">
        <v>4061</v>
      </c>
      <c r="M883" s="56" t="s">
        <v>332</v>
      </c>
      <c r="N883" s="54" t="n">
        <f aca="false">IFERROR(G883-E883,"")</f>
        <v>47</v>
      </c>
      <c r="O883" s="54" t="n">
        <f aca="false">IFERROR(G883-F883,"")</f>
        <v>10</v>
      </c>
      <c r="P883" s="56" t="s">
        <v>7068</v>
      </c>
      <c r="Q883" s="56" t="s">
        <v>4185</v>
      </c>
      <c r="R883" s="56" t="s">
        <v>100</v>
      </c>
      <c r="S883" s="55" t="str">
        <f aca="false">IF(O883&lt;=0,"On Time","Delayed")</f>
        <v>Delayed</v>
      </c>
      <c r="T883" s="55" t="n">
        <f aca="false">IF(H883=0,0,ROUND(I883/H883*100,2))</f>
        <v>100</v>
      </c>
      <c r="U883" s="55" t="str">
        <f aca="false">TEXT(E883,"yyyy-mm")</f>
        <v>2023-01</v>
      </c>
    </row>
    <row r="884" customFormat="false" ht="15" hidden="false" customHeight="true" outlineLevel="0" collapsed="false">
      <c r="A884" s="52" t="s">
        <v>7069</v>
      </c>
      <c r="B884" s="52" t="s">
        <v>5089</v>
      </c>
      <c r="C884" s="52" t="s">
        <v>1437</v>
      </c>
      <c r="D884" s="52" t="s">
        <v>2550</v>
      </c>
      <c r="E884" s="52" t="s">
        <v>3650</v>
      </c>
      <c r="F884" s="52" t="s">
        <v>1350</v>
      </c>
      <c r="G884" s="52" t="s">
        <v>1350</v>
      </c>
      <c r="H884" s="52" t="n">
        <v>1525</v>
      </c>
      <c r="I884" s="52" t="n">
        <v>1525</v>
      </c>
      <c r="J884" s="52" t="n">
        <v>30.55</v>
      </c>
      <c r="K884" s="54" t="n">
        <f aca="false">ROUND(H884*J884,2)</f>
        <v>46588.75</v>
      </c>
      <c r="L884" s="52" t="s">
        <v>4073</v>
      </c>
      <c r="M884" s="52" t="s">
        <v>4056</v>
      </c>
      <c r="N884" s="54" t="n">
        <f aca="false">IFERROR(G884-E884,"")</f>
        <v>22</v>
      </c>
      <c r="O884" s="54" t="n">
        <f aca="false">IFERROR(G884-F884,"")</f>
        <v>0</v>
      </c>
      <c r="P884" s="52" t="s">
        <v>7070</v>
      </c>
      <c r="Q884" s="52" t="s">
        <v>4269</v>
      </c>
      <c r="R884" s="52" t="s">
        <v>4081</v>
      </c>
      <c r="S884" s="55" t="str">
        <f aca="false">IF(O884&lt;=0,"On Time","Delayed")</f>
        <v>On Time</v>
      </c>
      <c r="T884" s="55" t="n">
        <f aca="false">IF(H884=0,0,ROUND(I884/H884*100,2))</f>
        <v>100</v>
      </c>
      <c r="U884" s="55" t="str">
        <f aca="false">TEXT(E884,"yyyy-mm")</f>
        <v>2024-02</v>
      </c>
    </row>
    <row r="885" customFormat="false" ht="15" hidden="false" customHeight="true" outlineLevel="0" collapsed="false">
      <c r="A885" s="56" t="s">
        <v>7071</v>
      </c>
      <c r="B885" s="56" t="s">
        <v>4714</v>
      </c>
      <c r="C885" s="56" t="s">
        <v>7072</v>
      </c>
      <c r="D885" s="56" t="s">
        <v>7073</v>
      </c>
      <c r="E885" s="56" t="s">
        <v>5272</v>
      </c>
      <c r="F885" s="56" t="s">
        <v>1554</v>
      </c>
      <c r="G885" s="56" t="s">
        <v>1458</v>
      </c>
      <c r="H885" s="56" t="n">
        <v>3851</v>
      </c>
      <c r="I885" s="56" t="n">
        <v>3851</v>
      </c>
      <c r="J885" s="56" t="n">
        <v>274.17</v>
      </c>
      <c r="K885" s="54" t="n">
        <f aca="false">ROUND(H885*J885,2)</f>
        <v>1055828.67</v>
      </c>
      <c r="L885" s="56" t="s">
        <v>4084</v>
      </c>
      <c r="M885" s="56" t="s">
        <v>4056</v>
      </c>
      <c r="N885" s="54" t="n">
        <f aca="false">IFERROR(G885-E885,"")</f>
        <v>14</v>
      </c>
      <c r="O885" s="54" t="n">
        <f aca="false">IFERROR(G885-F885,"")</f>
        <v>11</v>
      </c>
      <c r="P885" s="56" t="s">
        <v>7074</v>
      </c>
      <c r="Q885" s="56" t="s">
        <v>4132</v>
      </c>
      <c r="R885" s="56" t="s">
        <v>4124</v>
      </c>
      <c r="S885" s="55" t="str">
        <f aca="false">IF(O885&lt;=0,"On Time","Delayed")</f>
        <v>Delayed</v>
      </c>
      <c r="T885" s="55" t="n">
        <f aca="false">IF(H885=0,0,ROUND(I885/H885*100,2))</f>
        <v>100</v>
      </c>
      <c r="U885" s="55" t="str">
        <f aca="false">TEXT(E885,"yyyy-mm")</f>
        <v>2024-08</v>
      </c>
    </row>
    <row r="886" customFormat="false" ht="15" hidden="false" customHeight="true" outlineLevel="0" collapsed="false">
      <c r="A886" s="52" t="s">
        <v>7075</v>
      </c>
      <c r="B886" s="52" t="s">
        <v>7076</v>
      </c>
      <c r="C886" s="52" t="s">
        <v>3381</v>
      </c>
      <c r="D886" s="52" t="s">
        <v>7077</v>
      </c>
      <c r="E886" s="52" t="s">
        <v>3382</v>
      </c>
      <c r="F886" s="52" t="s">
        <v>5399</v>
      </c>
      <c r="G886" s="52" t="s">
        <v>5399</v>
      </c>
      <c r="H886" s="52" t="n">
        <v>3571</v>
      </c>
      <c r="I886" s="52" t="n">
        <v>3571</v>
      </c>
      <c r="J886" s="52" t="n">
        <v>76.52</v>
      </c>
      <c r="K886" s="54" t="n">
        <f aca="false">ROUND(H886*J886,2)</f>
        <v>273252.92</v>
      </c>
      <c r="L886" s="52" t="s">
        <v>4067</v>
      </c>
      <c r="M886" s="52" t="s">
        <v>4081</v>
      </c>
      <c r="N886" s="54" t="n">
        <f aca="false">IFERROR(G886-E886,"")</f>
        <v>55</v>
      </c>
      <c r="O886" s="54" t="n">
        <f aca="false">IFERROR(G886-F886,"")</f>
        <v>0</v>
      </c>
      <c r="P886" s="52" t="s">
        <v>7078</v>
      </c>
      <c r="Q886" s="52" t="s">
        <v>4093</v>
      </c>
      <c r="R886" s="52" t="s">
        <v>100</v>
      </c>
      <c r="S886" s="55" t="str">
        <f aca="false">IF(O886&lt;=0,"On Time","Delayed")</f>
        <v>On Time</v>
      </c>
      <c r="T886" s="55" t="n">
        <f aca="false">IF(H886=0,0,ROUND(I886/H886*100,2))</f>
        <v>100</v>
      </c>
      <c r="U886" s="55" t="str">
        <f aca="false">TEXT(E886,"yyyy-mm")</f>
        <v>2024-01</v>
      </c>
    </row>
    <row r="887" customFormat="false" ht="15" hidden="false" customHeight="true" outlineLevel="0" collapsed="false">
      <c r="A887" s="56" t="s">
        <v>7079</v>
      </c>
      <c r="B887" s="56" t="s">
        <v>5312</v>
      </c>
      <c r="C887" s="56" t="s">
        <v>7080</v>
      </c>
      <c r="D887" s="56" t="s">
        <v>7081</v>
      </c>
      <c r="E887" s="56" t="s">
        <v>4287</v>
      </c>
      <c r="F887" s="56" t="s">
        <v>1081</v>
      </c>
      <c r="G887" s="56" t="s">
        <v>1349</v>
      </c>
      <c r="H887" s="56" t="n">
        <v>2665</v>
      </c>
      <c r="I887" s="56" t="n">
        <v>2665</v>
      </c>
      <c r="J887" s="56" t="n">
        <v>473.05</v>
      </c>
      <c r="K887" s="54" t="n">
        <f aca="false">ROUND(H887*J887,2)</f>
        <v>1260678.25</v>
      </c>
      <c r="L887" s="56" t="s">
        <v>4061</v>
      </c>
      <c r="M887" s="56" t="s">
        <v>332</v>
      </c>
      <c r="N887" s="54" t="n">
        <f aca="false">IFERROR(G887-E887,"")</f>
        <v>39</v>
      </c>
      <c r="O887" s="54" t="n">
        <f aca="false">IFERROR(G887-F887,"")</f>
        <v>2</v>
      </c>
      <c r="P887" s="56" t="s">
        <v>7082</v>
      </c>
      <c r="Q887" s="56" t="s">
        <v>4269</v>
      </c>
      <c r="R887" s="56" t="s">
        <v>4070</v>
      </c>
      <c r="S887" s="55" t="str">
        <f aca="false">IF(O887&lt;=0,"On Time","Delayed")</f>
        <v>Delayed</v>
      </c>
      <c r="T887" s="55" t="n">
        <f aca="false">IF(H887=0,0,ROUND(I887/H887*100,2))</f>
        <v>100</v>
      </c>
      <c r="U887" s="55" t="str">
        <f aca="false">TEXT(E887,"yyyy-mm")</f>
        <v>2024-01</v>
      </c>
    </row>
    <row r="888" customFormat="false" ht="15" hidden="false" customHeight="true" outlineLevel="0" collapsed="false">
      <c r="A888" s="52" t="s">
        <v>7083</v>
      </c>
      <c r="B888" s="52" t="s">
        <v>6132</v>
      </c>
      <c r="C888" s="52" t="s">
        <v>3670</v>
      </c>
      <c r="D888" s="52" t="s">
        <v>3974</v>
      </c>
      <c r="E888" s="52" t="s">
        <v>2021</v>
      </c>
      <c r="F888" s="52" t="s">
        <v>2439</v>
      </c>
      <c r="G888" s="52" t="s">
        <v>4468</v>
      </c>
      <c r="H888" s="52" t="n">
        <v>1176</v>
      </c>
      <c r="I888" s="52" t="n">
        <v>1176</v>
      </c>
      <c r="J888" s="52" t="n">
        <v>255.36</v>
      </c>
      <c r="K888" s="54" t="n">
        <f aca="false">ROUND(H888*J888,2)</f>
        <v>300303.36</v>
      </c>
      <c r="L888" s="52" t="s">
        <v>4067</v>
      </c>
      <c r="M888" s="52" t="s">
        <v>4081</v>
      </c>
      <c r="N888" s="54" t="n">
        <f aca="false">IFERROR(G888-E888,"")</f>
        <v>63</v>
      </c>
      <c r="O888" s="54" t="n">
        <f aca="false">IFERROR(G888-F888,"")</f>
        <v>8</v>
      </c>
      <c r="P888" s="52" t="s">
        <v>7084</v>
      </c>
      <c r="Q888" s="52" t="s">
        <v>4248</v>
      </c>
      <c r="R888" s="52" t="s">
        <v>100</v>
      </c>
      <c r="S888" s="55" t="str">
        <f aca="false">IF(O888&lt;=0,"On Time","Delayed")</f>
        <v>Delayed</v>
      </c>
      <c r="T888" s="55" t="n">
        <f aca="false">IF(H888=0,0,ROUND(I888/H888*100,2))</f>
        <v>100</v>
      </c>
      <c r="U888" s="55" t="str">
        <f aca="false">TEXT(E888,"yyyy-mm")</f>
        <v>2022-08</v>
      </c>
    </row>
    <row r="889" customFormat="false" ht="15" hidden="false" customHeight="true" outlineLevel="0" collapsed="false">
      <c r="A889" s="56" t="s">
        <v>7085</v>
      </c>
      <c r="B889" s="56" t="s">
        <v>7086</v>
      </c>
      <c r="C889" s="56" t="s">
        <v>3186</v>
      </c>
      <c r="D889" s="56" t="s">
        <v>7087</v>
      </c>
      <c r="E889" s="56" t="s">
        <v>593</v>
      </c>
      <c r="F889" s="56" t="s">
        <v>1725</v>
      </c>
      <c r="G889" s="56" t="s">
        <v>1725</v>
      </c>
      <c r="H889" s="56" t="n">
        <v>270</v>
      </c>
      <c r="I889" s="56" t="n">
        <v>270</v>
      </c>
      <c r="J889" s="56" t="n">
        <v>390.55</v>
      </c>
      <c r="K889" s="54" t="n">
        <f aca="false">ROUND(H889*J889,2)</f>
        <v>105448.5</v>
      </c>
      <c r="L889" s="56" t="s">
        <v>4055</v>
      </c>
      <c r="M889" s="56" t="s">
        <v>4062</v>
      </c>
      <c r="N889" s="54" t="n">
        <f aca="false">IFERROR(G889-E889,"")</f>
        <v>30</v>
      </c>
      <c r="O889" s="54" t="n">
        <f aca="false">IFERROR(G889-F889,"")</f>
        <v>0</v>
      </c>
      <c r="P889" s="56" t="s">
        <v>7088</v>
      </c>
      <c r="Q889" s="56" t="s">
        <v>4098</v>
      </c>
      <c r="R889" s="56" t="s">
        <v>4081</v>
      </c>
      <c r="S889" s="55" t="str">
        <f aca="false">IF(O889&lt;=0,"On Time","Delayed")</f>
        <v>On Time</v>
      </c>
      <c r="T889" s="55" t="n">
        <f aca="false">IF(H889=0,0,ROUND(I889/H889*100,2))</f>
        <v>100</v>
      </c>
      <c r="U889" s="55" t="str">
        <f aca="false">TEXT(E889,"yyyy-mm")</f>
        <v>2024-10</v>
      </c>
    </row>
    <row r="890" customFormat="false" ht="15" hidden="false" customHeight="true" outlineLevel="0" collapsed="false">
      <c r="A890" s="52" t="s">
        <v>7089</v>
      </c>
      <c r="B890" s="52" t="s">
        <v>7090</v>
      </c>
      <c r="C890" s="52" t="s">
        <v>3682</v>
      </c>
      <c r="D890" s="52" t="s">
        <v>3428</v>
      </c>
      <c r="E890" s="52" t="s">
        <v>4116</v>
      </c>
      <c r="F890" s="52" t="s">
        <v>1829</v>
      </c>
      <c r="G890" s="52" t="s">
        <v>3807</v>
      </c>
      <c r="H890" s="52" t="n">
        <v>322</v>
      </c>
      <c r="I890" s="52" t="n">
        <v>322</v>
      </c>
      <c r="J890" s="52" t="n">
        <v>460.05</v>
      </c>
      <c r="K890" s="54" t="n">
        <f aca="false">ROUND(H890*J890,2)</f>
        <v>148136.1</v>
      </c>
      <c r="L890" s="52" t="s">
        <v>4073</v>
      </c>
      <c r="M890" s="52" t="s">
        <v>4056</v>
      </c>
      <c r="N890" s="54" t="n">
        <f aca="false">IFERROR(G890-E890,"")</f>
        <v>41</v>
      </c>
      <c r="O890" s="54" t="n">
        <f aca="false">IFERROR(G890-F890,"")</f>
        <v>15</v>
      </c>
      <c r="P890" s="52" t="s">
        <v>7091</v>
      </c>
      <c r="Q890" s="52" t="s">
        <v>4058</v>
      </c>
      <c r="R890" s="52" t="s">
        <v>100</v>
      </c>
      <c r="S890" s="55" t="str">
        <f aca="false">IF(O890&lt;=0,"On Time","Delayed")</f>
        <v>Delayed</v>
      </c>
      <c r="T890" s="55" t="n">
        <f aca="false">IF(H890=0,0,ROUND(I890/H890*100,2))</f>
        <v>100</v>
      </c>
      <c r="U890" s="55" t="str">
        <f aca="false">TEXT(E890,"yyyy-mm")</f>
        <v>2023-06</v>
      </c>
    </row>
    <row r="891" customFormat="false" ht="15" hidden="false" customHeight="true" outlineLevel="0" collapsed="false">
      <c r="A891" s="56" t="s">
        <v>7092</v>
      </c>
      <c r="B891" s="56" t="s">
        <v>5297</v>
      </c>
      <c r="C891" s="56" t="s">
        <v>5843</v>
      </c>
      <c r="D891" s="56" t="s">
        <v>7093</v>
      </c>
      <c r="E891" s="56" t="s">
        <v>3066</v>
      </c>
      <c r="F891" s="56" t="s">
        <v>2114</v>
      </c>
      <c r="G891" s="56" t="s">
        <v>2924</v>
      </c>
      <c r="H891" s="56" t="n">
        <v>1783</v>
      </c>
      <c r="I891" s="56" t="n">
        <v>1783</v>
      </c>
      <c r="J891" s="56" t="n">
        <v>364.53</v>
      </c>
      <c r="K891" s="54" t="n">
        <f aca="false">ROUND(H891*J891,2)</f>
        <v>649956.99</v>
      </c>
      <c r="L891" s="56" t="s">
        <v>4084</v>
      </c>
      <c r="M891" s="56" t="s">
        <v>4078</v>
      </c>
      <c r="N891" s="54" t="n">
        <f aca="false">IFERROR(G891-E891,"")</f>
        <v>46</v>
      </c>
      <c r="O891" s="54" t="n">
        <f aca="false">IFERROR(G891-F891,"")</f>
        <v>8</v>
      </c>
      <c r="P891" s="56" t="s">
        <v>7094</v>
      </c>
      <c r="Q891" s="56" t="s">
        <v>4093</v>
      </c>
      <c r="R891" s="56" t="s">
        <v>100</v>
      </c>
      <c r="S891" s="55" t="str">
        <f aca="false">IF(O891&lt;=0,"On Time","Delayed")</f>
        <v>Delayed</v>
      </c>
      <c r="T891" s="55" t="n">
        <f aca="false">IF(H891=0,0,ROUND(I891/H891*100,2))</f>
        <v>100</v>
      </c>
      <c r="U891" s="55" t="str">
        <f aca="false">TEXT(E891,"yyyy-mm")</f>
        <v>2023-02</v>
      </c>
    </row>
    <row r="892" customFormat="false" ht="15" hidden="false" customHeight="true" outlineLevel="0" collapsed="false">
      <c r="A892" s="52" t="s">
        <v>7095</v>
      </c>
      <c r="B892" s="52" t="s">
        <v>5257</v>
      </c>
      <c r="C892" s="52" t="s">
        <v>3932</v>
      </c>
      <c r="D892" s="52" t="s">
        <v>3556</v>
      </c>
      <c r="E892" s="52" t="s">
        <v>5019</v>
      </c>
      <c r="F892" s="52" t="s">
        <v>2397</v>
      </c>
      <c r="G892" s="52" t="s">
        <v>2396</v>
      </c>
      <c r="H892" s="52" t="n">
        <v>3037</v>
      </c>
      <c r="I892" s="52" t="n">
        <v>3037</v>
      </c>
      <c r="J892" s="52" t="n">
        <v>312.03</v>
      </c>
      <c r="K892" s="54" t="n">
        <f aca="false">ROUND(H892*J892,2)</f>
        <v>947635.11</v>
      </c>
      <c r="L892" s="52" t="s">
        <v>4084</v>
      </c>
      <c r="M892" s="52" t="s">
        <v>4081</v>
      </c>
      <c r="N892" s="54" t="n">
        <f aca="false">IFERROR(G892-E892,"")</f>
        <v>39</v>
      </c>
      <c r="O892" s="54" t="n">
        <f aca="false">IFERROR(G892-F892,"")</f>
        <v>-1</v>
      </c>
      <c r="P892" s="52" t="s">
        <v>7096</v>
      </c>
      <c r="Q892" s="52" t="s">
        <v>4086</v>
      </c>
      <c r="R892" s="52" t="s">
        <v>4124</v>
      </c>
      <c r="S892" s="55" t="str">
        <f aca="false">IF(O892&lt;=0,"On Time","Delayed")</f>
        <v>On Time</v>
      </c>
      <c r="T892" s="55" t="n">
        <f aca="false">IF(H892=0,0,ROUND(I892/H892*100,2))</f>
        <v>100</v>
      </c>
      <c r="U892" s="55" t="str">
        <f aca="false">TEXT(E892,"yyyy-mm")</f>
        <v>2023-07</v>
      </c>
    </row>
    <row r="893" customFormat="false" ht="15" hidden="false" customHeight="true" outlineLevel="0" collapsed="false">
      <c r="A893" s="56" t="s">
        <v>7097</v>
      </c>
      <c r="B893" s="56" t="s">
        <v>5607</v>
      </c>
      <c r="C893" s="56" t="s">
        <v>2965</v>
      </c>
      <c r="D893" s="56" t="s">
        <v>512</v>
      </c>
      <c r="E893" s="56" t="s">
        <v>549</v>
      </c>
      <c r="F893" s="56" t="s">
        <v>4778</v>
      </c>
      <c r="G893" s="56" t="s">
        <v>5196</v>
      </c>
      <c r="H893" s="56" t="n">
        <v>1025</v>
      </c>
      <c r="I893" s="56" t="n">
        <v>1025</v>
      </c>
      <c r="J893" s="56" t="n">
        <v>62.25</v>
      </c>
      <c r="K893" s="54" t="n">
        <f aca="false">ROUND(H893*J893,2)</f>
        <v>63806.25</v>
      </c>
      <c r="L893" s="56" t="s">
        <v>4073</v>
      </c>
      <c r="M893" s="56" t="s">
        <v>4062</v>
      </c>
      <c r="N893" s="54" t="n">
        <f aca="false">IFERROR(G893-E893,"")</f>
        <v>14</v>
      </c>
      <c r="O893" s="54" t="n">
        <f aca="false">IFERROR(G893-F893,"")</f>
        <v>4</v>
      </c>
      <c r="P893" s="56" t="s">
        <v>7098</v>
      </c>
      <c r="Q893" s="56" t="s">
        <v>4169</v>
      </c>
      <c r="R893" s="56" t="s">
        <v>4081</v>
      </c>
      <c r="S893" s="55" t="str">
        <f aca="false">IF(O893&lt;=0,"On Time","Delayed")</f>
        <v>Delayed</v>
      </c>
      <c r="T893" s="55" t="n">
        <f aca="false">IF(H893=0,0,ROUND(I893/H893*100,2))</f>
        <v>100</v>
      </c>
      <c r="U893" s="55" t="str">
        <f aca="false">TEXT(E893,"yyyy-mm")</f>
        <v>2022-06</v>
      </c>
    </row>
    <row r="894" customFormat="false" ht="15" hidden="false" customHeight="true" outlineLevel="0" collapsed="false">
      <c r="A894" s="52" t="s">
        <v>7099</v>
      </c>
      <c r="B894" s="52" t="s">
        <v>4425</v>
      </c>
      <c r="C894" s="52" t="s">
        <v>3663</v>
      </c>
      <c r="D894" s="52" t="s">
        <v>7100</v>
      </c>
      <c r="E894" s="52" t="s">
        <v>3401</v>
      </c>
      <c r="F894" s="52" t="s">
        <v>1340</v>
      </c>
      <c r="G894" s="52" t="s">
        <v>3360</v>
      </c>
      <c r="H894" s="52" t="n">
        <v>1755</v>
      </c>
      <c r="I894" s="52" t="n">
        <v>531</v>
      </c>
      <c r="J894" s="52" t="n">
        <v>108.19</v>
      </c>
      <c r="K894" s="54" t="n">
        <f aca="false">ROUND(H894*J894,2)</f>
        <v>189873.45</v>
      </c>
      <c r="L894" s="52" t="s">
        <v>4061</v>
      </c>
      <c r="M894" s="52" t="s">
        <v>4078</v>
      </c>
      <c r="N894" s="54" t="n">
        <f aca="false">IFERROR(G894-E894,"")</f>
        <v>54</v>
      </c>
      <c r="O894" s="54" t="n">
        <f aca="false">IFERROR(G894-F894,"")</f>
        <v>11</v>
      </c>
      <c r="P894" s="52" t="s">
        <v>7101</v>
      </c>
      <c r="Q894" s="52" t="s">
        <v>4086</v>
      </c>
      <c r="R894" s="52" t="s">
        <v>4070</v>
      </c>
      <c r="S894" s="55" t="str">
        <f aca="false">IF(O894&lt;=0,"On Time","Delayed")</f>
        <v>Delayed</v>
      </c>
      <c r="T894" s="55" t="n">
        <f aca="false">IF(H894=0,0,ROUND(I894/H894*100,2))</f>
        <v>30.26</v>
      </c>
      <c r="U894" s="55" t="str">
        <f aca="false">TEXT(E894,"yyyy-mm")</f>
        <v>2022-06</v>
      </c>
    </row>
    <row r="895" customFormat="false" ht="15" hidden="false" customHeight="true" outlineLevel="0" collapsed="false">
      <c r="A895" s="56" t="s">
        <v>7102</v>
      </c>
      <c r="B895" s="56" t="s">
        <v>5312</v>
      </c>
      <c r="C895" s="56" t="s">
        <v>7103</v>
      </c>
      <c r="D895" s="56" t="s">
        <v>1707</v>
      </c>
      <c r="E895" s="56" t="s">
        <v>757</v>
      </c>
      <c r="F895" s="56" t="s">
        <v>4091</v>
      </c>
      <c r="G895" s="56" t="s">
        <v>2309</v>
      </c>
      <c r="H895" s="56" t="n">
        <v>4074</v>
      </c>
      <c r="I895" s="56" t="n">
        <v>4074</v>
      </c>
      <c r="J895" s="56" t="n">
        <v>255.59</v>
      </c>
      <c r="K895" s="54" t="n">
        <f aca="false">ROUND(H895*J895,2)</f>
        <v>1041273.66</v>
      </c>
      <c r="L895" s="56" t="s">
        <v>4073</v>
      </c>
      <c r="M895" s="56" t="s">
        <v>4056</v>
      </c>
      <c r="N895" s="54" t="n">
        <f aca="false">IFERROR(G895-E895,"")</f>
        <v>63</v>
      </c>
      <c r="O895" s="54" t="n">
        <f aca="false">IFERROR(G895-F895,"")</f>
        <v>13</v>
      </c>
      <c r="P895" s="56" t="s">
        <v>7104</v>
      </c>
      <c r="Q895" s="56" t="s">
        <v>4109</v>
      </c>
      <c r="R895" s="56" t="s">
        <v>4124</v>
      </c>
      <c r="S895" s="55" t="str">
        <f aca="false">IF(O895&lt;=0,"On Time","Delayed")</f>
        <v>Delayed</v>
      </c>
      <c r="T895" s="55" t="n">
        <f aca="false">IF(H895=0,0,ROUND(I895/H895*100,2))</f>
        <v>100</v>
      </c>
      <c r="U895" s="55" t="str">
        <f aca="false">TEXT(E895,"yyyy-mm")</f>
        <v>2023-05</v>
      </c>
    </row>
    <row r="896" customFormat="false" ht="15" hidden="false" customHeight="true" outlineLevel="0" collapsed="false">
      <c r="A896" s="52" t="s">
        <v>7105</v>
      </c>
      <c r="B896" s="52" t="s">
        <v>4060</v>
      </c>
      <c r="C896" s="52" t="s">
        <v>5485</v>
      </c>
      <c r="D896" s="52" t="s">
        <v>2165</v>
      </c>
      <c r="E896" s="52" t="s">
        <v>441</v>
      </c>
      <c r="F896" s="52" t="s">
        <v>2268</v>
      </c>
      <c r="G896" s="52" t="s">
        <v>1716</v>
      </c>
      <c r="H896" s="52" t="n">
        <v>1672</v>
      </c>
      <c r="I896" s="52" t="n">
        <v>1672</v>
      </c>
      <c r="J896" s="52" t="n">
        <v>111.58</v>
      </c>
      <c r="K896" s="54" t="n">
        <f aca="false">ROUND(H896*J896,2)</f>
        <v>186561.76</v>
      </c>
      <c r="L896" s="52" t="s">
        <v>4061</v>
      </c>
      <c r="M896" s="52" t="s">
        <v>4062</v>
      </c>
      <c r="N896" s="54" t="n">
        <f aca="false">IFERROR(G896-E896,"")</f>
        <v>69</v>
      </c>
      <c r="O896" s="54" t="n">
        <f aca="false">IFERROR(G896-F896,"")</f>
        <v>13</v>
      </c>
      <c r="P896" s="52" t="s">
        <v>7106</v>
      </c>
      <c r="Q896" s="52" t="s">
        <v>4226</v>
      </c>
      <c r="R896" s="52" t="s">
        <v>4070</v>
      </c>
      <c r="S896" s="55" t="str">
        <f aca="false">IF(O896&lt;=0,"On Time","Delayed")</f>
        <v>Delayed</v>
      </c>
      <c r="T896" s="55" t="n">
        <f aca="false">IF(H896=0,0,ROUND(I896/H896*100,2))</f>
        <v>100</v>
      </c>
      <c r="U896" s="55" t="str">
        <f aca="false">TEXT(E896,"yyyy-mm")</f>
        <v>2022-04</v>
      </c>
    </row>
    <row r="897" customFormat="false" ht="15" hidden="false" customHeight="true" outlineLevel="0" collapsed="false">
      <c r="A897" s="56" t="s">
        <v>7107</v>
      </c>
      <c r="B897" s="56" t="s">
        <v>7108</v>
      </c>
      <c r="C897" s="56" t="s">
        <v>1431</v>
      </c>
      <c r="D897" s="56" t="s">
        <v>4418</v>
      </c>
      <c r="E897" s="56" t="s">
        <v>3706</v>
      </c>
      <c r="F897" s="56" t="s">
        <v>5200</v>
      </c>
      <c r="G897" s="56" t="s">
        <v>2612</v>
      </c>
      <c r="H897" s="56" t="n">
        <v>2506</v>
      </c>
      <c r="I897" s="56" t="n">
        <v>2506</v>
      </c>
      <c r="J897" s="56" t="n">
        <v>432.62</v>
      </c>
      <c r="K897" s="54" t="n">
        <f aca="false">ROUND(H897*J897,2)</f>
        <v>1084145.72</v>
      </c>
      <c r="L897" s="56" t="s">
        <v>4073</v>
      </c>
      <c r="M897" s="56" t="s">
        <v>4056</v>
      </c>
      <c r="N897" s="54" t="n">
        <f aca="false">IFERROR(G897-E897,"")</f>
        <v>22</v>
      </c>
      <c r="O897" s="54" t="n">
        <f aca="false">IFERROR(G897-F897,"")</f>
        <v>12</v>
      </c>
      <c r="P897" s="56" t="s">
        <v>7109</v>
      </c>
      <c r="Q897" s="56" t="s">
        <v>4164</v>
      </c>
      <c r="R897" s="56" t="s">
        <v>4087</v>
      </c>
      <c r="S897" s="55" t="str">
        <f aca="false">IF(O897&lt;=0,"On Time","Delayed")</f>
        <v>Delayed</v>
      </c>
      <c r="T897" s="55" t="n">
        <f aca="false">IF(H897=0,0,ROUND(I897/H897*100,2))</f>
        <v>100</v>
      </c>
      <c r="U897" s="55" t="str">
        <f aca="false">TEXT(E897,"yyyy-mm")</f>
        <v>2023-10</v>
      </c>
    </row>
    <row r="898" customFormat="false" ht="15" hidden="false" customHeight="true" outlineLevel="0" collapsed="false">
      <c r="A898" s="52" t="s">
        <v>7110</v>
      </c>
      <c r="B898" s="52" t="s">
        <v>7111</v>
      </c>
      <c r="C898" s="52" t="s">
        <v>2042</v>
      </c>
      <c r="D898" s="52" t="s">
        <v>5756</v>
      </c>
      <c r="E898" s="52" t="s">
        <v>1630</v>
      </c>
      <c r="F898" s="52" t="s">
        <v>2316</v>
      </c>
      <c r="G898" s="52" t="s">
        <v>500</v>
      </c>
      <c r="H898" s="52" t="n">
        <v>4901</v>
      </c>
      <c r="I898" s="52" t="n">
        <v>4901</v>
      </c>
      <c r="J898" s="52" t="n">
        <v>75.73</v>
      </c>
      <c r="K898" s="54" t="n">
        <f aca="false">ROUND(H898*J898,2)</f>
        <v>371152.73</v>
      </c>
      <c r="L898" s="52" t="s">
        <v>4067</v>
      </c>
      <c r="M898" s="52" t="s">
        <v>4081</v>
      </c>
      <c r="N898" s="54" t="n">
        <f aca="false">IFERROR(G898-E898,"")</f>
        <v>60</v>
      </c>
      <c r="O898" s="54" t="n">
        <f aca="false">IFERROR(G898-F898,"")</f>
        <v>6</v>
      </c>
      <c r="P898" s="52" t="s">
        <v>7112</v>
      </c>
      <c r="Q898" s="52" t="s">
        <v>4269</v>
      </c>
      <c r="R898" s="52" t="s">
        <v>4124</v>
      </c>
      <c r="S898" s="55" t="str">
        <f aca="false">IF(O898&lt;=0,"On Time","Delayed")</f>
        <v>Delayed</v>
      </c>
      <c r="T898" s="55" t="n">
        <f aca="false">IF(H898=0,0,ROUND(I898/H898*100,2))</f>
        <v>100</v>
      </c>
      <c r="U898" s="55" t="str">
        <f aca="false">TEXT(E898,"yyyy-mm")</f>
        <v>2022-03</v>
      </c>
    </row>
    <row r="899" customFormat="false" ht="15" hidden="false" customHeight="true" outlineLevel="0" collapsed="false">
      <c r="A899" s="56" t="s">
        <v>7113</v>
      </c>
      <c r="B899" s="56" t="s">
        <v>4839</v>
      </c>
      <c r="C899" s="56" t="s">
        <v>2338</v>
      </c>
      <c r="D899" s="56" t="s">
        <v>1809</v>
      </c>
      <c r="E899" s="56" t="s">
        <v>1567</v>
      </c>
      <c r="F899" s="56" t="s">
        <v>578</v>
      </c>
      <c r="G899" s="56" t="s">
        <v>1281</v>
      </c>
      <c r="H899" s="56" t="n">
        <v>221</v>
      </c>
      <c r="I899" s="56" t="n">
        <v>221</v>
      </c>
      <c r="J899" s="56" t="n">
        <v>520.7</v>
      </c>
      <c r="K899" s="54" t="n">
        <f aca="false">ROUND(H899*J899,2)</f>
        <v>115074.7</v>
      </c>
      <c r="L899" s="56" t="s">
        <v>4061</v>
      </c>
      <c r="M899" s="56" t="s">
        <v>332</v>
      </c>
      <c r="N899" s="54" t="n">
        <f aca="false">IFERROR(G899-E899,"")</f>
        <v>41</v>
      </c>
      <c r="O899" s="54" t="n">
        <f aca="false">IFERROR(G899-F899,"")</f>
        <v>6</v>
      </c>
      <c r="P899" s="56" t="s">
        <v>7114</v>
      </c>
      <c r="Q899" s="56" t="s">
        <v>4231</v>
      </c>
      <c r="R899" s="56" t="s">
        <v>4124</v>
      </c>
      <c r="S899" s="55" t="str">
        <f aca="false">IF(O899&lt;=0,"On Time","Delayed")</f>
        <v>Delayed</v>
      </c>
      <c r="T899" s="55" t="n">
        <f aca="false">IF(H899=0,0,ROUND(I899/H899*100,2))</f>
        <v>100</v>
      </c>
      <c r="U899" s="55" t="str">
        <f aca="false">TEXT(E899,"yyyy-mm")</f>
        <v>2023-01</v>
      </c>
    </row>
    <row r="900" customFormat="false" ht="15" hidden="false" customHeight="true" outlineLevel="0" collapsed="false">
      <c r="A900" s="52" t="s">
        <v>7115</v>
      </c>
      <c r="B900" s="52" t="s">
        <v>4255</v>
      </c>
      <c r="C900" s="52" t="s">
        <v>667</v>
      </c>
      <c r="D900" s="52" t="s">
        <v>7116</v>
      </c>
      <c r="E900" s="52" t="s">
        <v>2245</v>
      </c>
      <c r="F900" s="52" t="s">
        <v>1948</v>
      </c>
      <c r="G900" s="52" t="s">
        <v>1948</v>
      </c>
      <c r="H900" s="52" t="n">
        <v>4516</v>
      </c>
      <c r="I900" s="52" t="n">
        <v>4516</v>
      </c>
      <c r="J900" s="52" t="n">
        <v>395.55</v>
      </c>
      <c r="K900" s="54" t="n">
        <f aca="false">ROUND(H900*J900,2)</f>
        <v>1786303.8</v>
      </c>
      <c r="L900" s="52" t="s">
        <v>4067</v>
      </c>
      <c r="M900" s="52" t="s">
        <v>4078</v>
      </c>
      <c r="N900" s="54" t="n">
        <f aca="false">IFERROR(G900-E900,"")</f>
        <v>57</v>
      </c>
      <c r="O900" s="54" t="n">
        <f aca="false">IFERROR(G900-F900,"")</f>
        <v>0</v>
      </c>
      <c r="P900" s="52" t="s">
        <v>7117</v>
      </c>
      <c r="Q900" s="52" t="s">
        <v>4064</v>
      </c>
      <c r="R900" s="52" t="s">
        <v>4124</v>
      </c>
      <c r="S900" s="55" t="str">
        <f aca="false">IF(O900&lt;=0,"On Time","Delayed")</f>
        <v>On Time</v>
      </c>
      <c r="T900" s="55" t="n">
        <f aca="false">IF(H900=0,0,ROUND(I900/H900*100,2))</f>
        <v>100</v>
      </c>
      <c r="U900" s="55" t="str">
        <f aca="false">TEXT(E900,"yyyy-mm")</f>
        <v>2023-04</v>
      </c>
    </row>
    <row r="901" customFormat="false" ht="15" hidden="false" customHeight="true" outlineLevel="0" collapsed="false">
      <c r="A901" s="56" t="s">
        <v>7118</v>
      </c>
      <c r="B901" s="56" t="s">
        <v>4638</v>
      </c>
      <c r="C901" s="56" t="s">
        <v>7119</v>
      </c>
      <c r="D901" s="56" t="s">
        <v>2851</v>
      </c>
      <c r="E901" s="56" t="s">
        <v>6457</v>
      </c>
      <c r="F901" s="56" t="s">
        <v>2643</v>
      </c>
      <c r="G901" s="56" t="s">
        <v>1891</v>
      </c>
      <c r="H901" s="56" t="n">
        <v>1936</v>
      </c>
      <c r="I901" s="56" t="n">
        <v>1936</v>
      </c>
      <c r="J901" s="56" t="n">
        <v>545.41</v>
      </c>
      <c r="K901" s="54" t="n">
        <f aca="false">ROUND(H901*J901,2)</f>
        <v>1055913.76</v>
      </c>
      <c r="L901" s="56" t="s">
        <v>4061</v>
      </c>
      <c r="M901" s="56" t="s">
        <v>332</v>
      </c>
      <c r="N901" s="54" t="n">
        <f aca="false">IFERROR(G901-E901,"")</f>
        <v>62</v>
      </c>
      <c r="O901" s="54" t="n">
        <f aca="false">IFERROR(G901-F901,"")</f>
        <v>12</v>
      </c>
      <c r="P901" s="56" t="s">
        <v>7120</v>
      </c>
      <c r="Q901" s="56" t="s">
        <v>4075</v>
      </c>
      <c r="R901" s="56" t="s">
        <v>4081</v>
      </c>
      <c r="S901" s="55" t="str">
        <f aca="false">IF(O901&lt;=0,"On Time","Delayed")</f>
        <v>Delayed</v>
      </c>
      <c r="T901" s="55" t="n">
        <f aca="false">IF(H901=0,0,ROUND(I901/H901*100,2))</f>
        <v>100</v>
      </c>
      <c r="U901" s="55" t="str">
        <f aca="false">TEXT(E901,"yyyy-mm")</f>
        <v>2023-12</v>
      </c>
    </row>
    <row r="902" customFormat="false" ht="15" hidden="false" customHeight="true" outlineLevel="0" collapsed="false">
      <c r="A902" s="52" t="s">
        <v>7121</v>
      </c>
      <c r="B902" s="52" t="s">
        <v>7122</v>
      </c>
      <c r="C902" s="52" t="s">
        <v>1918</v>
      </c>
      <c r="D902" s="52" t="s">
        <v>661</v>
      </c>
      <c r="E902" s="52" t="s">
        <v>3494</v>
      </c>
      <c r="F902" s="52" t="s">
        <v>402</v>
      </c>
      <c r="G902" s="52" t="s">
        <v>2762</v>
      </c>
      <c r="H902" s="52" t="n">
        <v>2114</v>
      </c>
      <c r="I902" s="52" t="n">
        <v>2114</v>
      </c>
      <c r="J902" s="52" t="n">
        <v>317.13</v>
      </c>
      <c r="K902" s="54" t="n">
        <f aca="false">ROUND(H902*J902,2)</f>
        <v>670412.82</v>
      </c>
      <c r="L902" s="52" t="s">
        <v>4061</v>
      </c>
      <c r="M902" s="52" t="s">
        <v>4056</v>
      </c>
      <c r="N902" s="54" t="n">
        <f aca="false">IFERROR(G902-E902,"")</f>
        <v>42</v>
      </c>
      <c r="O902" s="54" t="n">
        <f aca="false">IFERROR(G902-F902,"")</f>
        <v>13</v>
      </c>
      <c r="P902" s="52" t="s">
        <v>7123</v>
      </c>
      <c r="Q902" s="52" t="s">
        <v>4058</v>
      </c>
      <c r="R902" s="52" t="s">
        <v>4081</v>
      </c>
      <c r="S902" s="55" t="str">
        <f aca="false">IF(O902&lt;=0,"On Time","Delayed")</f>
        <v>Delayed</v>
      </c>
      <c r="T902" s="55" t="n">
        <f aca="false">IF(H902=0,0,ROUND(I902/H902*100,2))</f>
        <v>100</v>
      </c>
      <c r="U902" s="55" t="str">
        <f aca="false">TEXT(E902,"yyyy-mm")</f>
        <v>2023-04</v>
      </c>
    </row>
    <row r="903" customFormat="false" ht="15" hidden="false" customHeight="true" outlineLevel="0" collapsed="false">
      <c r="A903" s="56" t="s">
        <v>7124</v>
      </c>
      <c r="B903" s="56" t="s">
        <v>7125</v>
      </c>
      <c r="C903" s="56" t="s">
        <v>5148</v>
      </c>
      <c r="D903" s="56" t="s">
        <v>4010</v>
      </c>
      <c r="E903" s="56" t="s">
        <v>2396</v>
      </c>
      <c r="F903" s="56" t="s">
        <v>3275</v>
      </c>
      <c r="G903" s="56" t="s">
        <v>1938</v>
      </c>
      <c r="H903" s="56" t="n">
        <v>4085</v>
      </c>
      <c r="I903" s="56" t="n">
        <v>4085</v>
      </c>
      <c r="J903" s="56" t="n">
        <v>336.29</v>
      </c>
      <c r="K903" s="54" t="n">
        <f aca="false">ROUND(H903*J903,2)</f>
        <v>1373744.65</v>
      </c>
      <c r="L903" s="56" t="s">
        <v>4084</v>
      </c>
      <c r="M903" s="56" t="s">
        <v>4056</v>
      </c>
      <c r="N903" s="54" t="n">
        <f aca="false">IFERROR(G903-E903,"")</f>
        <v>30</v>
      </c>
      <c r="O903" s="54" t="n">
        <f aca="false">IFERROR(G903-F903,"")</f>
        <v>2</v>
      </c>
      <c r="P903" s="56" t="s">
        <v>7126</v>
      </c>
      <c r="Q903" s="56" t="s">
        <v>4231</v>
      </c>
      <c r="R903" s="56" t="s">
        <v>100</v>
      </c>
      <c r="S903" s="55" t="str">
        <f aca="false">IF(O903&lt;=0,"On Time","Delayed")</f>
        <v>Delayed</v>
      </c>
      <c r="T903" s="55" t="n">
        <f aca="false">IF(H903=0,0,ROUND(I903/H903*100,2))</f>
        <v>100</v>
      </c>
      <c r="U903" s="55" t="str">
        <f aca="false">TEXT(E903,"yyyy-mm")</f>
        <v>2023-08</v>
      </c>
    </row>
    <row r="904" customFormat="false" ht="15" hidden="false" customHeight="true" outlineLevel="0" collapsed="false">
      <c r="A904" s="52" t="s">
        <v>7127</v>
      </c>
      <c r="B904" s="52" t="s">
        <v>4546</v>
      </c>
      <c r="C904" s="52" t="s">
        <v>7128</v>
      </c>
      <c r="D904" s="52" t="s">
        <v>6354</v>
      </c>
      <c r="E904" s="52" t="s">
        <v>7129</v>
      </c>
      <c r="F904" s="52" t="s">
        <v>6004</v>
      </c>
      <c r="G904" s="52" t="s">
        <v>1571</v>
      </c>
      <c r="H904" s="52" t="n">
        <v>1444</v>
      </c>
      <c r="I904" s="52" t="n">
        <v>330</v>
      </c>
      <c r="J904" s="52" t="n">
        <v>567.56</v>
      </c>
      <c r="K904" s="54" t="n">
        <f aca="false">ROUND(H904*J904,2)</f>
        <v>819556.64</v>
      </c>
      <c r="L904" s="52" t="s">
        <v>4084</v>
      </c>
      <c r="M904" s="52" t="s">
        <v>332</v>
      </c>
      <c r="N904" s="54" t="n">
        <f aca="false">IFERROR(G904-E904,"")</f>
        <v>17</v>
      </c>
      <c r="O904" s="54" t="n">
        <f aca="false">IFERROR(G904-F904,"")</f>
        <v>-3</v>
      </c>
      <c r="P904" s="52" t="s">
        <v>7130</v>
      </c>
      <c r="Q904" s="52" t="s">
        <v>4226</v>
      </c>
      <c r="R904" s="52" t="s">
        <v>4087</v>
      </c>
      <c r="S904" s="55" t="str">
        <f aca="false">IF(O904&lt;=0,"On Time","Delayed")</f>
        <v>On Time</v>
      </c>
      <c r="T904" s="55" t="n">
        <f aca="false">IF(H904=0,0,ROUND(I904/H904*100,2))</f>
        <v>22.85</v>
      </c>
      <c r="U904" s="55" t="str">
        <f aca="false">TEXT(E904,"yyyy-mm")</f>
        <v>2022-09</v>
      </c>
    </row>
    <row r="905" customFormat="false" ht="15" hidden="false" customHeight="true" outlineLevel="0" collapsed="false">
      <c r="A905" s="56" t="s">
        <v>7131</v>
      </c>
      <c r="B905" s="56" t="s">
        <v>5755</v>
      </c>
      <c r="C905" s="56" t="s">
        <v>1861</v>
      </c>
      <c r="D905" s="56" t="s">
        <v>2851</v>
      </c>
      <c r="E905" s="56" t="s">
        <v>1444</v>
      </c>
      <c r="F905" s="56" t="s">
        <v>7129</v>
      </c>
      <c r="G905" s="56" t="s">
        <v>2320</v>
      </c>
      <c r="H905" s="56" t="n">
        <v>1845</v>
      </c>
      <c r="I905" s="56" t="n">
        <v>1845</v>
      </c>
      <c r="J905" s="56" t="n">
        <v>498.6</v>
      </c>
      <c r="K905" s="54" t="n">
        <f aca="false">ROUND(H905*J905,2)</f>
        <v>919917</v>
      </c>
      <c r="L905" s="56" t="s">
        <v>4061</v>
      </c>
      <c r="M905" s="56" t="s">
        <v>4056</v>
      </c>
      <c r="N905" s="54" t="n">
        <f aca="false">IFERROR(G905-E905,"")</f>
        <v>14</v>
      </c>
      <c r="O905" s="54" t="n">
        <f aca="false">IFERROR(G905-F905,"")</f>
        <v>4</v>
      </c>
      <c r="P905" s="56" t="s">
        <v>7132</v>
      </c>
      <c r="Q905" s="56" t="s">
        <v>4242</v>
      </c>
      <c r="R905" s="56" t="s">
        <v>4081</v>
      </c>
      <c r="S905" s="55" t="str">
        <f aca="false">IF(O905&lt;=0,"On Time","Delayed")</f>
        <v>Delayed</v>
      </c>
      <c r="T905" s="55" t="n">
        <f aca="false">IF(H905=0,0,ROUND(I905/H905*100,2))</f>
        <v>100</v>
      </c>
      <c r="U905" s="55" t="str">
        <f aca="false">TEXT(E905,"yyyy-mm")</f>
        <v>2022-09</v>
      </c>
    </row>
    <row r="906" customFormat="false" ht="15" hidden="false" customHeight="true" outlineLevel="0" collapsed="false">
      <c r="A906" s="52" t="s">
        <v>7133</v>
      </c>
      <c r="B906" s="52" t="s">
        <v>7134</v>
      </c>
      <c r="C906" s="52" t="s">
        <v>1292</v>
      </c>
      <c r="D906" s="52" t="s">
        <v>3753</v>
      </c>
      <c r="E906" s="52" t="s">
        <v>3627</v>
      </c>
      <c r="F906" s="52" t="s">
        <v>2675</v>
      </c>
      <c r="G906" s="52" t="s">
        <v>984</v>
      </c>
      <c r="H906" s="52" t="n">
        <v>2318</v>
      </c>
      <c r="I906" s="52" t="n">
        <v>2318</v>
      </c>
      <c r="J906" s="52" t="n">
        <v>367.39</v>
      </c>
      <c r="K906" s="54" t="n">
        <f aca="false">ROUND(H906*J906,2)</f>
        <v>851610.02</v>
      </c>
      <c r="L906" s="52" t="s">
        <v>4061</v>
      </c>
      <c r="M906" s="52" t="s">
        <v>4081</v>
      </c>
      <c r="N906" s="54" t="n">
        <f aca="false">IFERROR(G906-E906,"")</f>
        <v>19</v>
      </c>
      <c r="O906" s="54" t="n">
        <f aca="false">IFERROR(G906-F906,"")</f>
        <v>15</v>
      </c>
      <c r="P906" s="52" t="s">
        <v>7135</v>
      </c>
      <c r="Q906" s="52" t="s">
        <v>4226</v>
      </c>
      <c r="R906" s="52" t="s">
        <v>4070</v>
      </c>
      <c r="S906" s="55" t="str">
        <f aca="false">IF(O906&lt;=0,"On Time","Delayed")</f>
        <v>Delayed</v>
      </c>
      <c r="T906" s="55" t="n">
        <f aca="false">IF(H906=0,0,ROUND(I906/H906*100,2))</f>
        <v>100</v>
      </c>
      <c r="U906" s="55" t="str">
        <f aca="false">TEXT(E906,"yyyy-mm")</f>
        <v>2023-10</v>
      </c>
    </row>
    <row r="907" customFormat="false" ht="15" hidden="false" customHeight="true" outlineLevel="0" collapsed="false">
      <c r="A907" s="56" t="s">
        <v>7136</v>
      </c>
      <c r="B907" s="56" t="s">
        <v>4491</v>
      </c>
      <c r="C907" s="56" t="s">
        <v>1342</v>
      </c>
      <c r="D907" s="56" t="s">
        <v>2456</v>
      </c>
      <c r="E907" s="56" t="s">
        <v>1829</v>
      </c>
      <c r="F907" s="56" t="s">
        <v>743</v>
      </c>
      <c r="G907" s="56" t="s">
        <v>1937</v>
      </c>
      <c r="H907" s="56" t="n">
        <v>4896</v>
      </c>
      <c r="I907" s="56" t="n">
        <v>4896</v>
      </c>
      <c r="J907" s="56" t="n">
        <v>161.38</v>
      </c>
      <c r="K907" s="54" t="n">
        <f aca="false">ROUND(H907*J907,2)</f>
        <v>790116.48</v>
      </c>
      <c r="L907" s="56" t="s">
        <v>4084</v>
      </c>
      <c r="M907" s="56" t="s">
        <v>4078</v>
      </c>
      <c r="N907" s="54" t="n">
        <f aca="false">IFERROR(G907-E907,"")</f>
        <v>60</v>
      </c>
      <c r="O907" s="54" t="n">
        <f aca="false">IFERROR(G907-F907,"")</f>
        <v>15</v>
      </c>
      <c r="P907" s="56" t="s">
        <v>7137</v>
      </c>
      <c r="Q907" s="56" t="s">
        <v>4069</v>
      </c>
      <c r="R907" s="56" t="s">
        <v>4087</v>
      </c>
      <c r="S907" s="55" t="str">
        <f aca="false">IF(O907&lt;=0,"On Time","Delayed")</f>
        <v>Delayed</v>
      </c>
      <c r="T907" s="55" t="n">
        <f aca="false">IF(H907=0,0,ROUND(I907/H907*100,2))</f>
        <v>100</v>
      </c>
      <c r="U907" s="55" t="str">
        <f aca="false">TEXT(E907,"yyyy-mm")</f>
        <v>2023-07</v>
      </c>
    </row>
    <row r="908" customFormat="false" ht="15" hidden="false" customHeight="true" outlineLevel="0" collapsed="false">
      <c r="A908" s="52" t="s">
        <v>7138</v>
      </c>
      <c r="B908" s="52" t="s">
        <v>7139</v>
      </c>
      <c r="C908" s="52" t="s">
        <v>3591</v>
      </c>
      <c r="D908" s="52" t="s">
        <v>1547</v>
      </c>
      <c r="E908" s="52" t="s">
        <v>3746</v>
      </c>
      <c r="F908" s="52" t="s">
        <v>998</v>
      </c>
      <c r="G908" s="52" t="s">
        <v>3912</v>
      </c>
      <c r="H908" s="52" t="n">
        <v>3919</v>
      </c>
      <c r="I908" s="52" t="n">
        <v>3919</v>
      </c>
      <c r="J908" s="52" t="n">
        <v>398.64</v>
      </c>
      <c r="K908" s="54" t="n">
        <f aca="false">ROUND(H908*J908,2)</f>
        <v>1562270.16</v>
      </c>
      <c r="L908" s="52" t="s">
        <v>4067</v>
      </c>
      <c r="M908" s="52" t="s">
        <v>4078</v>
      </c>
      <c r="N908" s="54" t="n">
        <f aca="false">IFERROR(G908-E908,"")</f>
        <v>33</v>
      </c>
      <c r="O908" s="54" t="n">
        <f aca="false">IFERROR(G908-F908,"")</f>
        <v>12</v>
      </c>
      <c r="P908" s="52" t="s">
        <v>7140</v>
      </c>
      <c r="Q908" s="52" t="s">
        <v>4242</v>
      </c>
      <c r="R908" s="52" t="s">
        <v>100</v>
      </c>
      <c r="S908" s="55" t="str">
        <f aca="false">IF(O908&lt;=0,"On Time","Delayed")</f>
        <v>Delayed</v>
      </c>
      <c r="T908" s="55" t="n">
        <f aca="false">IF(H908=0,0,ROUND(I908/H908*100,2))</f>
        <v>100</v>
      </c>
      <c r="U908" s="55" t="str">
        <f aca="false">TEXT(E908,"yyyy-mm")</f>
        <v>2022-04</v>
      </c>
    </row>
    <row r="909" customFormat="false" ht="15" hidden="false" customHeight="true" outlineLevel="0" collapsed="false">
      <c r="A909" s="56" t="s">
        <v>7141</v>
      </c>
      <c r="B909" s="56" t="s">
        <v>7142</v>
      </c>
      <c r="C909" s="56" t="s">
        <v>1579</v>
      </c>
      <c r="D909" s="56" t="s">
        <v>1241</v>
      </c>
      <c r="E909" s="56" t="s">
        <v>7143</v>
      </c>
      <c r="F909" s="56" t="s">
        <v>3002</v>
      </c>
      <c r="G909" s="56" t="s">
        <v>3684</v>
      </c>
      <c r="H909" s="56" t="n">
        <v>3055</v>
      </c>
      <c r="I909" s="56" t="n">
        <v>3055</v>
      </c>
      <c r="J909" s="56" t="n">
        <v>345.71</v>
      </c>
      <c r="K909" s="54" t="n">
        <f aca="false">ROUND(H909*J909,2)</f>
        <v>1056144.05</v>
      </c>
      <c r="L909" s="56" t="s">
        <v>4067</v>
      </c>
      <c r="M909" s="56" t="s">
        <v>4062</v>
      </c>
      <c r="N909" s="54" t="n">
        <f aca="false">IFERROR(G909-E909,"")</f>
        <v>28</v>
      </c>
      <c r="O909" s="54" t="n">
        <f aca="false">IFERROR(G909-F909,"")</f>
        <v>9</v>
      </c>
      <c r="P909" s="56" t="s">
        <v>7144</v>
      </c>
      <c r="Q909" s="56" t="s">
        <v>4064</v>
      </c>
      <c r="R909" s="56" t="s">
        <v>4087</v>
      </c>
      <c r="S909" s="55" t="str">
        <f aca="false">IF(O909&lt;=0,"On Time","Delayed")</f>
        <v>Delayed</v>
      </c>
      <c r="T909" s="55" t="n">
        <f aca="false">IF(H909=0,0,ROUND(I909/H909*100,2))</f>
        <v>100</v>
      </c>
      <c r="U909" s="55" t="str">
        <f aca="false">TEXT(E909,"yyyy-mm")</f>
        <v>2022-01</v>
      </c>
    </row>
    <row r="910" customFormat="false" ht="15" hidden="false" customHeight="true" outlineLevel="0" collapsed="false">
      <c r="A910" s="52" t="s">
        <v>7145</v>
      </c>
      <c r="B910" s="52" t="s">
        <v>4775</v>
      </c>
      <c r="C910" s="52" t="s">
        <v>3106</v>
      </c>
      <c r="D910" s="52" t="s">
        <v>3441</v>
      </c>
      <c r="E910" s="52" t="s">
        <v>3046</v>
      </c>
      <c r="F910" s="52" t="s">
        <v>3657</v>
      </c>
      <c r="G910" s="52" t="s">
        <v>3627</v>
      </c>
      <c r="H910" s="52" t="n">
        <v>3545</v>
      </c>
      <c r="I910" s="52" t="n">
        <v>3545</v>
      </c>
      <c r="J910" s="52" t="n">
        <v>224.23</v>
      </c>
      <c r="K910" s="54" t="n">
        <f aca="false">ROUND(H910*J910,2)</f>
        <v>794895.35</v>
      </c>
      <c r="L910" s="52" t="s">
        <v>4067</v>
      </c>
      <c r="M910" s="52" t="s">
        <v>4078</v>
      </c>
      <c r="N910" s="54" t="n">
        <f aca="false">IFERROR(G910-E910,"")</f>
        <v>35</v>
      </c>
      <c r="O910" s="54" t="n">
        <f aca="false">IFERROR(G910-F910,"")</f>
        <v>-1</v>
      </c>
      <c r="P910" s="52" t="s">
        <v>7146</v>
      </c>
      <c r="Q910" s="52" t="s">
        <v>4058</v>
      </c>
      <c r="R910" s="52" t="s">
        <v>4081</v>
      </c>
      <c r="S910" s="55" t="str">
        <f aca="false">IF(O910&lt;=0,"On Time","Delayed")</f>
        <v>On Time</v>
      </c>
      <c r="T910" s="55" t="n">
        <f aca="false">IF(H910=0,0,ROUND(I910/H910*100,2))</f>
        <v>100</v>
      </c>
      <c r="U910" s="55" t="str">
        <f aca="false">TEXT(E910,"yyyy-mm")</f>
        <v>2023-09</v>
      </c>
    </row>
    <row r="911" customFormat="false" ht="15" hidden="false" customHeight="true" outlineLevel="0" collapsed="false">
      <c r="A911" s="56" t="s">
        <v>7147</v>
      </c>
      <c r="B911" s="56" t="s">
        <v>6861</v>
      </c>
      <c r="C911" s="56" t="s">
        <v>7148</v>
      </c>
      <c r="D911" s="56" t="s">
        <v>3599</v>
      </c>
      <c r="E911" s="56" t="s">
        <v>1505</v>
      </c>
      <c r="F911" s="56" t="s">
        <v>782</v>
      </c>
      <c r="G911" s="56" t="s">
        <v>1856</v>
      </c>
      <c r="H911" s="56" t="n">
        <v>4291</v>
      </c>
      <c r="I911" s="56" t="n">
        <v>4291</v>
      </c>
      <c r="J911" s="56" t="n">
        <v>325.14</v>
      </c>
      <c r="K911" s="54" t="n">
        <f aca="false">ROUND(H911*J911,2)</f>
        <v>1395175.74</v>
      </c>
      <c r="L911" s="56" t="s">
        <v>4073</v>
      </c>
      <c r="M911" s="56" t="s">
        <v>4081</v>
      </c>
      <c r="N911" s="54" t="n">
        <f aca="false">IFERROR(G911-E911,"")</f>
        <v>31</v>
      </c>
      <c r="O911" s="54" t="n">
        <f aca="false">IFERROR(G911-F911,"")</f>
        <v>9</v>
      </c>
      <c r="P911" s="56" t="s">
        <v>7149</v>
      </c>
      <c r="Q911" s="56" t="s">
        <v>4075</v>
      </c>
      <c r="R911" s="56" t="s">
        <v>4124</v>
      </c>
      <c r="S911" s="55" t="str">
        <f aca="false">IF(O911&lt;=0,"On Time","Delayed")</f>
        <v>Delayed</v>
      </c>
      <c r="T911" s="55" t="n">
        <f aca="false">IF(H911=0,0,ROUND(I911/H911*100,2))</f>
        <v>100</v>
      </c>
      <c r="U911" s="55" t="str">
        <f aca="false">TEXT(E911,"yyyy-mm")</f>
        <v>2024-03</v>
      </c>
    </row>
    <row r="912" customFormat="false" ht="15" hidden="false" customHeight="true" outlineLevel="0" collapsed="false">
      <c r="A912" s="52" t="s">
        <v>7150</v>
      </c>
      <c r="B912" s="52" t="s">
        <v>7151</v>
      </c>
      <c r="C912" s="52" t="s">
        <v>525</v>
      </c>
      <c r="D912" s="52" t="s">
        <v>2408</v>
      </c>
      <c r="E912" s="52" t="s">
        <v>743</v>
      </c>
      <c r="F912" s="52" t="s">
        <v>3634</v>
      </c>
      <c r="G912" s="52" t="s">
        <v>3316</v>
      </c>
      <c r="H912" s="52" t="n">
        <v>2148</v>
      </c>
      <c r="I912" s="52" t="n">
        <v>2148</v>
      </c>
      <c r="J912" s="52" t="n">
        <v>58.51</v>
      </c>
      <c r="K912" s="54" t="n">
        <f aca="false">ROUND(H912*J912,2)</f>
        <v>125679.48</v>
      </c>
      <c r="L912" s="52" t="s">
        <v>4061</v>
      </c>
      <c r="M912" s="52" t="s">
        <v>4078</v>
      </c>
      <c r="N912" s="54" t="n">
        <f aca="false">IFERROR(G912-E912,"")</f>
        <v>11</v>
      </c>
      <c r="O912" s="54" t="n">
        <f aca="false">IFERROR(G912-F912,"")</f>
        <v>-1</v>
      </c>
      <c r="P912" s="52" t="s">
        <v>7152</v>
      </c>
      <c r="Q912" s="52" t="s">
        <v>4164</v>
      </c>
      <c r="R912" s="52" t="s">
        <v>4070</v>
      </c>
      <c r="S912" s="55" t="str">
        <f aca="false">IF(O912&lt;=0,"On Time","Delayed")</f>
        <v>On Time</v>
      </c>
      <c r="T912" s="55" t="n">
        <f aca="false">IF(H912=0,0,ROUND(I912/H912*100,2))</f>
        <v>100</v>
      </c>
      <c r="U912" s="55" t="str">
        <f aca="false">TEXT(E912,"yyyy-mm")</f>
        <v>2023-08</v>
      </c>
    </row>
    <row r="913" customFormat="false" ht="15" hidden="false" customHeight="true" outlineLevel="0" collapsed="false">
      <c r="A913" s="56" t="s">
        <v>7153</v>
      </c>
      <c r="B913" s="56" t="s">
        <v>4141</v>
      </c>
      <c r="C913" s="56" t="s">
        <v>796</v>
      </c>
      <c r="D913" s="56" t="s">
        <v>7154</v>
      </c>
      <c r="E913" s="56" t="s">
        <v>6343</v>
      </c>
      <c r="F913" s="56" t="s">
        <v>989</v>
      </c>
      <c r="G913" s="56" t="s">
        <v>2119</v>
      </c>
      <c r="H913" s="56" t="n">
        <v>4189</v>
      </c>
      <c r="I913" s="56" t="n">
        <v>4189</v>
      </c>
      <c r="J913" s="56" t="n">
        <v>320.89</v>
      </c>
      <c r="K913" s="54" t="n">
        <f aca="false">ROUND(H913*J913,2)</f>
        <v>1344208.21</v>
      </c>
      <c r="L913" s="56" t="s">
        <v>4084</v>
      </c>
      <c r="M913" s="56" t="s">
        <v>4056</v>
      </c>
      <c r="N913" s="54" t="n">
        <f aca="false">IFERROR(G913-E913,"")</f>
        <v>46</v>
      </c>
      <c r="O913" s="54" t="n">
        <f aca="false">IFERROR(G913-F913,"")</f>
        <v>12</v>
      </c>
      <c r="P913" s="56" t="s">
        <v>7155</v>
      </c>
      <c r="Q913" s="56" t="s">
        <v>4069</v>
      </c>
      <c r="R913" s="56" t="s">
        <v>4087</v>
      </c>
      <c r="S913" s="55" t="str">
        <f aca="false">IF(O913&lt;=0,"On Time","Delayed")</f>
        <v>Delayed</v>
      </c>
      <c r="T913" s="55" t="n">
        <f aca="false">IF(H913=0,0,ROUND(I913/H913*100,2))</f>
        <v>100</v>
      </c>
      <c r="U913" s="55" t="str">
        <f aca="false">TEXT(E913,"yyyy-mm")</f>
        <v>2023-03</v>
      </c>
    </row>
    <row r="914" customFormat="false" ht="15" hidden="false" customHeight="true" outlineLevel="0" collapsed="false">
      <c r="A914" s="52" t="s">
        <v>7156</v>
      </c>
      <c r="B914" s="52" t="s">
        <v>5499</v>
      </c>
      <c r="C914" s="52" t="s">
        <v>814</v>
      </c>
      <c r="D914" s="52" t="s">
        <v>3938</v>
      </c>
      <c r="E914" s="52" t="s">
        <v>5427</v>
      </c>
      <c r="F914" s="52" t="s">
        <v>1181</v>
      </c>
      <c r="G914" s="52" t="s">
        <v>1180</v>
      </c>
      <c r="H914" s="52" t="n">
        <v>1341</v>
      </c>
      <c r="I914" s="52" t="n">
        <v>1341</v>
      </c>
      <c r="J914" s="52" t="n">
        <v>78.2</v>
      </c>
      <c r="K914" s="54" t="n">
        <f aca="false">ROUND(H914*J914,2)</f>
        <v>104866.2</v>
      </c>
      <c r="L914" s="52" t="s">
        <v>4073</v>
      </c>
      <c r="M914" s="52" t="s">
        <v>4078</v>
      </c>
      <c r="N914" s="54" t="n">
        <f aca="false">IFERROR(G914-E914,"")</f>
        <v>48</v>
      </c>
      <c r="O914" s="54" t="n">
        <f aca="false">IFERROR(G914-F914,"")</f>
        <v>-3</v>
      </c>
      <c r="P914" s="52" t="s">
        <v>7157</v>
      </c>
      <c r="Q914" s="52" t="s">
        <v>4064</v>
      </c>
      <c r="R914" s="52" t="s">
        <v>4124</v>
      </c>
      <c r="S914" s="55" t="str">
        <f aca="false">IF(O914&lt;=0,"On Time","Delayed")</f>
        <v>On Time</v>
      </c>
      <c r="T914" s="55" t="n">
        <f aca="false">IF(H914=0,0,ROUND(I914/H914*100,2))</f>
        <v>100</v>
      </c>
      <c r="U914" s="55" t="str">
        <f aca="false">TEXT(E914,"yyyy-mm")</f>
        <v>2023-10</v>
      </c>
    </row>
    <row r="915" customFormat="false" ht="15" hidden="false" customHeight="true" outlineLevel="0" collapsed="false">
      <c r="A915" s="56" t="s">
        <v>7158</v>
      </c>
      <c r="B915" s="56" t="s">
        <v>4444</v>
      </c>
      <c r="C915" s="56" t="s">
        <v>2135</v>
      </c>
      <c r="D915" s="56" t="s">
        <v>1354</v>
      </c>
      <c r="E915" s="56" t="s">
        <v>5553</v>
      </c>
      <c r="F915" s="56" t="s">
        <v>5836</v>
      </c>
      <c r="G915" s="56" t="s">
        <v>3514</v>
      </c>
      <c r="H915" s="56" t="n">
        <v>1624</v>
      </c>
      <c r="I915" s="56" t="n">
        <v>1624</v>
      </c>
      <c r="J915" s="56" t="n">
        <v>91.09</v>
      </c>
      <c r="K915" s="54" t="n">
        <f aca="false">ROUND(H915*J915,2)</f>
        <v>147930.16</v>
      </c>
      <c r="L915" s="56" t="s">
        <v>4084</v>
      </c>
      <c r="M915" s="56" t="s">
        <v>4062</v>
      </c>
      <c r="N915" s="54" t="n">
        <f aca="false">IFERROR(G915-E915,"")</f>
        <v>69</v>
      </c>
      <c r="O915" s="54" t="n">
        <f aca="false">IFERROR(G915-F915,"")</f>
        <v>11</v>
      </c>
      <c r="P915" s="56" t="s">
        <v>7159</v>
      </c>
      <c r="Q915" s="56" t="s">
        <v>4098</v>
      </c>
      <c r="R915" s="56" t="s">
        <v>4070</v>
      </c>
      <c r="S915" s="55" t="str">
        <f aca="false">IF(O915&lt;=0,"On Time","Delayed")</f>
        <v>Delayed</v>
      </c>
      <c r="T915" s="55" t="n">
        <f aca="false">IF(H915=0,0,ROUND(I915/H915*100,2))</f>
        <v>100</v>
      </c>
      <c r="U915" s="55" t="str">
        <f aca="false">TEXT(E915,"yyyy-mm")</f>
        <v>2023-04</v>
      </c>
    </row>
    <row r="916" customFormat="false" ht="15" hidden="false" customHeight="true" outlineLevel="0" collapsed="false">
      <c r="A916" s="52" t="s">
        <v>7160</v>
      </c>
      <c r="B916" s="52" t="s">
        <v>4542</v>
      </c>
      <c r="C916" s="52" t="s">
        <v>2019</v>
      </c>
      <c r="D916" s="52" t="s">
        <v>675</v>
      </c>
      <c r="E916" s="52" t="s">
        <v>1465</v>
      </c>
      <c r="F916" s="52" t="s">
        <v>3348</v>
      </c>
      <c r="G916" s="52" t="s">
        <v>695</v>
      </c>
      <c r="H916" s="52" t="n">
        <v>4056</v>
      </c>
      <c r="I916" s="52" t="n">
        <v>4056</v>
      </c>
      <c r="J916" s="52" t="n">
        <v>495.63</v>
      </c>
      <c r="K916" s="54" t="n">
        <f aca="false">ROUND(H916*J916,2)</f>
        <v>2010275.28</v>
      </c>
      <c r="L916" s="52" t="s">
        <v>4055</v>
      </c>
      <c r="M916" s="52" t="s">
        <v>4078</v>
      </c>
      <c r="N916" s="54" t="n">
        <f aca="false">IFERROR(G916-E916,"")</f>
        <v>44</v>
      </c>
      <c r="O916" s="54" t="n">
        <f aca="false">IFERROR(G916-F916,"")</f>
        <v>-2</v>
      </c>
      <c r="P916" s="52" t="s">
        <v>7161</v>
      </c>
      <c r="Q916" s="52" t="s">
        <v>4154</v>
      </c>
      <c r="R916" s="52" t="s">
        <v>4070</v>
      </c>
      <c r="S916" s="55" t="str">
        <f aca="false">IF(O916&lt;=0,"On Time","Delayed")</f>
        <v>On Time</v>
      </c>
      <c r="T916" s="55" t="n">
        <f aca="false">IF(H916=0,0,ROUND(I916/H916*100,2))</f>
        <v>100</v>
      </c>
      <c r="U916" s="55" t="str">
        <f aca="false">TEXT(E916,"yyyy-mm")</f>
        <v>2022-04</v>
      </c>
    </row>
    <row r="917" customFormat="false" ht="15" hidden="false" customHeight="true" outlineLevel="0" collapsed="false">
      <c r="A917" s="56" t="s">
        <v>7162</v>
      </c>
      <c r="B917" s="56" t="s">
        <v>7163</v>
      </c>
      <c r="C917" s="56" t="s">
        <v>6362</v>
      </c>
      <c r="D917" s="56" t="s">
        <v>3683</v>
      </c>
      <c r="E917" s="56" t="s">
        <v>2657</v>
      </c>
      <c r="F917" s="56" t="s">
        <v>2493</v>
      </c>
      <c r="G917" s="56" t="s">
        <v>4301</v>
      </c>
      <c r="H917" s="56" t="n">
        <v>4663</v>
      </c>
      <c r="I917" s="56" t="n">
        <v>4663</v>
      </c>
      <c r="J917" s="56" t="n">
        <v>337.76</v>
      </c>
      <c r="K917" s="54" t="n">
        <f aca="false">ROUND(H917*J917,2)</f>
        <v>1574974.88</v>
      </c>
      <c r="L917" s="56" t="s">
        <v>4055</v>
      </c>
      <c r="M917" s="56" t="s">
        <v>4056</v>
      </c>
      <c r="N917" s="54" t="n">
        <f aca="false">IFERROR(G917-E917,"")</f>
        <v>35</v>
      </c>
      <c r="O917" s="54" t="n">
        <f aca="false">IFERROR(G917-F917,"")</f>
        <v>3</v>
      </c>
      <c r="P917" s="56" t="s">
        <v>7164</v>
      </c>
      <c r="Q917" s="56" t="s">
        <v>4248</v>
      </c>
      <c r="R917" s="56" t="s">
        <v>4070</v>
      </c>
      <c r="S917" s="55" t="str">
        <f aca="false">IF(O917&lt;=0,"On Time","Delayed")</f>
        <v>Delayed</v>
      </c>
      <c r="T917" s="55" t="n">
        <f aca="false">IF(H917=0,0,ROUND(I917/H917*100,2))</f>
        <v>100</v>
      </c>
      <c r="U917" s="55" t="str">
        <f aca="false">TEXT(E917,"yyyy-mm")</f>
        <v>2024-09</v>
      </c>
    </row>
    <row r="918" customFormat="false" ht="15" hidden="false" customHeight="true" outlineLevel="0" collapsed="false">
      <c r="A918" s="52" t="s">
        <v>7165</v>
      </c>
      <c r="B918" s="52" t="s">
        <v>5211</v>
      </c>
      <c r="C918" s="52" t="s">
        <v>1769</v>
      </c>
      <c r="D918" s="52" t="s">
        <v>5212</v>
      </c>
      <c r="E918" s="52" t="s">
        <v>1615</v>
      </c>
      <c r="F918" s="52" t="s">
        <v>1458</v>
      </c>
      <c r="G918" s="52" t="s">
        <v>338</v>
      </c>
      <c r="H918" s="52" t="n">
        <v>2897</v>
      </c>
      <c r="I918" s="52" t="n">
        <v>2897</v>
      </c>
      <c r="J918" s="52" t="n">
        <v>121.62</v>
      </c>
      <c r="K918" s="54" t="n">
        <f aca="false">ROUND(H918*J918,2)</f>
        <v>352333.14</v>
      </c>
      <c r="L918" s="52" t="s">
        <v>4055</v>
      </c>
      <c r="M918" s="52" t="s">
        <v>332</v>
      </c>
      <c r="N918" s="54" t="n">
        <f aca="false">IFERROR(G918-E918,"")</f>
        <v>34</v>
      </c>
      <c r="O918" s="54" t="n">
        <f aca="false">IFERROR(G918-F918,"")</f>
        <v>8</v>
      </c>
      <c r="P918" s="52" t="s">
        <v>7166</v>
      </c>
      <c r="Q918" s="52" t="s">
        <v>4075</v>
      </c>
      <c r="R918" s="52" t="s">
        <v>4081</v>
      </c>
      <c r="S918" s="55" t="str">
        <f aca="false">IF(O918&lt;=0,"On Time","Delayed")</f>
        <v>Delayed</v>
      </c>
      <c r="T918" s="55" t="n">
        <f aca="false">IF(H918=0,0,ROUND(I918/H918*100,2))</f>
        <v>100</v>
      </c>
      <c r="U918" s="55" t="str">
        <f aca="false">TEXT(E918,"yyyy-mm")</f>
        <v>2024-07</v>
      </c>
    </row>
    <row r="919" customFormat="false" ht="15" hidden="false" customHeight="true" outlineLevel="0" collapsed="false">
      <c r="A919" s="56" t="s">
        <v>7167</v>
      </c>
      <c r="B919" s="56" t="s">
        <v>7168</v>
      </c>
      <c r="C919" s="56" t="s">
        <v>6180</v>
      </c>
      <c r="D919" s="56" t="s">
        <v>2446</v>
      </c>
      <c r="E919" s="56" t="s">
        <v>959</v>
      </c>
      <c r="F919" s="56" t="s">
        <v>894</v>
      </c>
      <c r="G919" s="56" t="s">
        <v>894</v>
      </c>
      <c r="H919" s="56" t="n">
        <v>817</v>
      </c>
      <c r="I919" s="56" t="n">
        <v>817</v>
      </c>
      <c r="J919" s="56" t="n">
        <v>175.88</v>
      </c>
      <c r="K919" s="54" t="n">
        <f aca="false">ROUND(H919*J919,2)</f>
        <v>143693.96</v>
      </c>
      <c r="L919" s="56" t="s">
        <v>4073</v>
      </c>
      <c r="M919" s="56" t="s">
        <v>4062</v>
      </c>
      <c r="N919" s="54" t="n">
        <f aca="false">IFERROR(G919-E919,"")</f>
        <v>59</v>
      </c>
      <c r="O919" s="54" t="n">
        <f aca="false">IFERROR(G919-F919,"")</f>
        <v>0</v>
      </c>
      <c r="P919" s="56" t="s">
        <v>7169</v>
      </c>
      <c r="Q919" s="56" t="s">
        <v>4109</v>
      </c>
      <c r="R919" s="56" t="s">
        <v>4070</v>
      </c>
      <c r="S919" s="55" t="str">
        <f aca="false">IF(O919&lt;=0,"On Time","Delayed")</f>
        <v>On Time</v>
      </c>
      <c r="T919" s="55" t="n">
        <f aca="false">IF(H919=0,0,ROUND(I919/H919*100,2))</f>
        <v>100</v>
      </c>
      <c r="U919" s="55" t="str">
        <f aca="false">TEXT(E919,"yyyy-mm")</f>
        <v>2024-01</v>
      </c>
    </row>
    <row r="920" customFormat="false" ht="15" hidden="false" customHeight="true" outlineLevel="0" collapsed="false">
      <c r="A920" s="52" t="s">
        <v>7170</v>
      </c>
      <c r="B920" s="52" t="s">
        <v>5004</v>
      </c>
      <c r="C920" s="52" t="s">
        <v>3811</v>
      </c>
      <c r="D920" s="52" t="s">
        <v>7171</v>
      </c>
      <c r="E920" s="52" t="s">
        <v>2576</v>
      </c>
      <c r="F920" s="52" t="s">
        <v>2022</v>
      </c>
      <c r="G920" s="52" t="s">
        <v>2022</v>
      </c>
      <c r="H920" s="52" t="n">
        <v>4838</v>
      </c>
      <c r="I920" s="52" t="n">
        <v>4838</v>
      </c>
      <c r="J920" s="52" t="n">
        <v>428.9</v>
      </c>
      <c r="K920" s="54" t="n">
        <f aca="false">ROUND(H920*J920,2)</f>
        <v>2075018.2</v>
      </c>
      <c r="L920" s="52" t="s">
        <v>4073</v>
      </c>
      <c r="M920" s="52" t="s">
        <v>4081</v>
      </c>
      <c r="N920" s="54" t="n">
        <f aca="false">IFERROR(G920-E920,"")</f>
        <v>36</v>
      </c>
      <c r="O920" s="54" t="n">
        <f aca="false">IFERROR(G920-F920,"")</f>
        <v>0</v>
      </c>
      <c r="P920" s="52" t="s">
        <v>7172</v>
      </c>
      <c r="Q920" s="52" t="s">
        <v>4064</v>
      </c>
      <c r="R920" s="52" t="s">
        <v>4081</v>
      </c>
      <c r="S920" s="55" t="str">
        <f aca="false">IF(O920&lt;=0,"On Time","Delayed")</f>
        <v>On Time</v>
      </c>
      <c r="T920" s="55" t="n">
        <f aca="false">IF(H920=0,0,ROUND(I920/H920*100,2))</f>
        <v>100</v>
      </c>
      <c r="U920" s="55" t="str">
        <f aca="false">TEXT(E920,"yyyy-mm")</f>
        <v>2022-07</v>
      </c>
    </row>
    <row r="921" customFormat="false" ht="15" hidden="false" customHeight="true" outlineLevel="0" collapsed="false">
      <c r="A921" s="56" t="s">
        <v>7173</v>
      </c>
      <c r="B921" s="56" t="s">
        <v>7174</v>
      </c>
      <c r="C921" s="56" t="s">
        <v>1382</v>
      </c>
      <c r="D921" s="56" t="s">
        <v>871</v>
      </c>
      <c r="E921" s="56" t="s">
        <v>3246</v>
      </c>
      <c r="F921" s="56" t="s">
        <v>2871</v>
      </c>
      <c r="G921" s="56" t="s">
        <v>2997</v>
      </c>
      <c r="H921" s="56" t="n">
        <v>4698</v>
      </c>
      <c r="I921" s="56" t="n">
        <v>4639</v>
      </c>
      <c r="J921" s="56" t="n">
        <v>148.74</v>
      </c>
      <c r="K921" s="54" t="n">
        <f aca="false">ROUND(H921*J921,2)</f>
        <v>698780.52</v>
      </c>
      <c r="L921" s="56" t="s">
        <v>4055</v>
      </c>
      <c r="M921" s="56" t="s">
        <v>4081</v>
      </c>
      <c r="N921" s="54" t="n">
        <f aca="false">IFERROR(G921-E921,"")</f>
        <v>49</v>
      </c>
      <c r="O921" s="54" t="n">
        <f aca="false">IFERROR(G921-F921,"")</f>
        <v>-3</v>
      </c>
      <c r="P921" s="56" t="s">
        <v>7175</v>
      </c>
      <c r="Q921" s="56" t="s">
        <v>4058</v>
      </c>
      <c r="R921" s="56" t="s">
        <v>4087</v>
      </c>
      <c r="S921" s="55" t="str">
        <f aca="false">IF(O921&lt;=0,"On Time","Delayed")</f>
        <v>On Time</v>
      </c>
      <c r="T921" s="55" t="n">
        <f aca="false">IF(H921=0,0,ROUND(I921/H921*100,2))</f>
        <v>98.74</v>
      </c>
      <c r="U921" s="55" t="str">
        <f aca="false">TEXT(E921,"yyyy-mm")</f>
        <v>2022-10</v>
      </c>
    </row>
    <row r="922" customFormat="false" ht="15" hidden="false" customHeight="true" outlineLevel="0" collapsed="false">
      <c r="A922" s="52" t="s">
        <v>7176</v>
      </c>
      <c r="B922" s="52" t="s">
        <v>6915</v>
      </c>
      <c r="C922" s="52" t="s">
        <v>4910</v>
      </c>
      <c r="D922" s="52" t="s">
        <v>5874</v>
      </c>
      <c r="E922" s="52" t="s">
        <v>1747</v>
      </c>
      <c r="F922" s="52" t="s">
        <v>3374</v>
      </c>
      <c r="G922" s="52" t="s">
        <v>2214</v>
      </c>
      <c r="H922" s="52" t="n">
        <v>1640</v>
      </c>
      <c r="I922" s="52" t="n">
        <v>1640</v>
      </c>
      <c r="J922" s="52" t="n">
        <v>125.33</v>
      </c>
      <c r="K922" s="54" t="n">
        <f aca="false">ROUND(H922*J922,2)</f>
        <v>205541.2</v>
      </c>
      <c r="L922" s="52" t="s">
        <v>4073</v>
      </c>
      <c r="M922" s="52" t="s">
        <v>332</v>
      </c>
      <c r="N922" s="54" t="n">
        <f aca="false">IFERROR(G922-E922,"")</f>
        <v>50</v>
      </c>
      <c r="O922" s="54" t="n">
        <f aca="false">IFERROR(G922-F922,"")</f>
        <v>11</v>
      </c>
      <c r="P922" s="52" t="s">
        <v>7177</v>
      </c>
      <c r="Q922" s="52" t="s">
        <v>4104</v>
      </c>
      <c r="R922" s="52" t="s">
        <v>4124</v>
      </c>
      <c r="S922" s="55" t="str">
        <f aca="false">IF(O922&lt;=0,"On Time","Delayed")</f>
        <v>Delayed</v>
      </c>
      <c r="T922" s="55" t="n">
        <f aca="false">IF(H922=0,0,ROUND(I922/H922*100,2))</f>
        <v>100</v>
      </c>
      <c r="U922" s="55" t="str">
        <f aca="false">TEXT(E922,"yyyy-mm")</f>
        <v>2023-08</v>
      </c>
    </row>
    <row r="923" customFormat="false" ht="15" hidden="false" customHeight="true" outlineLevel="0" collapsed="false">
      <c r="A923" s="56" t="s">
        <v>7178</v>
      </c>
      <c r="B923" s="56" t="s">
        <v>5894</v>
      </c>
      <c r="C923" s="56" t="s">
        <v>3386</v>
      </c>
      <c r="D923" s="56" t="s">
        <v>5490</v>
      </c>
      <c r="E923" s="56" t="s">
        <v>3213</v>
      </c>
      <c r="F923" s="56" t="s">
        <v>3443</v>
      </c>
      <c r="G923" s="56" t="s">
        <v>7179</v>
      </c>
      <c r="H923" s="56" t="n">
        <v>2315</v>
      </c>
      <c r="I923" s="56" t="n">
        <v>933</v>
      </c>
      <c r="J923" s="56" t="n">
        <v>119.29</v>
      </c>
      <c r="K923" s="54" t="n">
        <f aca="false">ROUND(H923*J923,2)</f>
        <v>276156.35</v>
      </c>
      <c r="L923" s="56" t="s">
        <v>4061</v>
      </c>
      <c r="M923" s="56" t="s">
        <v>4056</v>
      </c>
      <c r="N923" s="54" t="n">
        <f aca="false">IFERROR(G923-E923,"")</f>
        <v>23</v>
      </c>
      <c r="O923" s="54" t="n">
        <f aca="false">IFERROR(G923-F923,"")</f>
        <v>3</v>
      </c>
      <c r="P923" s="56" t="s">
        <v>7180</v>
      </c>
      <c r="Q923" s="56" t="s">
        <v>4154</v>
      </c>
      <c r="R923" s="56" t="s">
        <v>4124</v>
      </c>
      <c r="S923" s="55" t="str">
        <f aca="false">IF(O923&lt;=0,"On Time","Delayed")</f>
        <v>Delayed</v>
      </c>
      <c r="T923" s="55" t="n">
        <f aca="false">IF(H923=0,0,ROUND(I923/H923*100,2))</f>
        <v>40.3</v>
      </c>
      <c r="U923" s="55" t="str">
        <f aca="false">TEXT(E923,"yyyy-mm")</f>
        <v>2022-10</v>
      </c>
    </row>
    <row r="924" customFormat="false" ht="15" hidden="false" customHeight="true" outlineLevel="0" collapsed="false">
      <c r="A924" s="52" t="s">
        <v>7181</v>
      </c>
      <c r="B924" s="52" t="s">
        <v>7182</v>
      </c>
      <c r="C924" s="52" t="s">
        <v>3840</v>
      </c>
      <c r="D924" s="52" t="s">
        <v>1952</v>
      </c>
      <c r="E924" s="52" t="s">
        <v>2030</v>
      </c>
      <c r="F924" s="52" t="s">
        <v>1843</v>
      </c>
      <c r="G924" s="52" t="s">
        <v>5553</v>
      </c>
      <c r="H924" s="52" t="n">
        <v>3864</v>
      </c>
      <c r="I924" s="52" t="n">
        <v>3864</v>
      </c>
      <c r="J924" s="52" t="n">
        <v>231.95</v>
      </c>
      <c r="K924" s="54" t="n">
        <f aca="false">ROUND(H924*J924,2)</f>
        <v>896254.8</v>
      </c>
      <c r="L924" s="52" t="s">
        <v>4073</v>
      </c>
      <c r="M924" s="52" t="s">
        <v>332</v>
      </c>
      <c r="N924" s="54" t="n">
        <f aca="false">IFERROR(G924-E924,"")</f>
        <v>17</v>
      </c>
      <c r="O924" s="54" t="n">
        <f aca="false">IFERROR(G924-F924,"")</f>
        <v>6</v>
      </c>
      <c r="P924" s="52" t="s">
        <v>7183</v>
      </c>
      <c r="Q924" s="52" t="s">
        <v>4169</v>
      </c>
      <c r="R924" s="52" t="s">
        <v>4087</v>
      </c>
      <c r="S924" s="55" t="str">
        <f aca="false">IF(O924&lt;=0,"On Time","Delayed")</f>
        <v>Delayed</v>
      </c>
      <c r="T924" s="55" t="n">
        <f aca="false">IF(H924=0,0,ROUND(I924/H924*100,2))</f>
        <v>100</v>
      </c>
      <c r="U924" s="55" t="str">
        <f aca="false">TEXT(E924,"yyyy-mm")</f>
        <v>2023-03</v>
      </c>
    </row>
    <row r="925" customFormat="false" ht="15" hidden="false" customHeight="true" outlineLevel="0" collapsed="false">
      <c r="A925" s="56" t="s">
        <v>7184</v>
      </c>
      <c r="B925" s="56" t="s">
        <v>7185</v>
      </c>
      <c r="C925" s="56" t="s">
        <v>3445</v>
      </c>
      <c r="D925" s="56" t="s">
        <v>4716</v>
      </c>
      <c r="E925" s="56" t="s">
        <v>3085</v>
      </c>
      <c r="F925" s="56" t="s">
        <v>1900</v>
      </c>
      <c r="G925" s="56" t="s">
        <v>1900</v>
      </c>
      <c r="H925" s="56" t="n">
        <v>2184</v>
      </c>
      <c r="I925" s="56" t="n">
        <v>2184</v>
      </c>
      <c r="J925" s="56" t="n">
        <v>151.08</v>
      </c>
      <c r="K925" s="54" t="n">
        <f aca="false">ROUND(H925*J925,2)</f>
        <v>329958.72</v>
      </c>
      <c r="L925" s="56" t="s">
        <v>4055</v>
      </c>
      <c r="M925" s="56" t="s">
        <v>4062</v>
      </c>
      <c r="N925" s="54" t="n">
        <f aca="false">IFERROR(G925-E925,"")</f>
        <v>34</v>
      </c>
      <c r="O925" s="54" t="n">
        <f aca="false">IFERROR(G925-F925,"")</f>
        <v>0</v>
      </c>
      <c r="P925" s="56" t="s">
        <v>7186</v>
      </c>
      <c r="Q925" s="56" t="s">
        <v>4086</v>
      </c>
      <c r="R925" s="56" t="s">
        <v>4070</v>
      </c>
      <c r="S925" s="55" t="str">
        <f aca="false">IF(O925&lt;=0,"On Time","Delayed")</f>
        <v>On Time</v>
      </c>
      <c r="T925" s="55" t="n">
        <f aca="false">IF(H925=0,0,ROUND(I925/H925*100,2))</f>
        <v>100</v>
      </c>
      <c r="U925" s="55" t="str">
        <f aca="false">TEXT(E925,"yyyy-mm")</f>
        <v>2022-02</v>
      </c>
    </row>
    <row r="926" customFormat="false" ht="15" hidden="false" customHeight="true" outlineLevel="0" collapsed="false">
      <c r="A926" s="52" t="s">
        <v>7187</v>
      </c>
      <c r="B926" s="52" t="s">
        <v>6989</v>
      </c>
      <c r="C926" s="52" t="s">
        <v>7188</v>
      </c>
      <c r="D926" s="52" t="s">
        <v>4205</v>
      </c>
      <c r="E926" s="52" t="s">
        <v>2268</v>
      </c>
      <c r="F926" s="52" t="s">
        <v>2582</v>
      </c>
      <c r="G926" s="52" t="s">
        <v>3401</v>
      </c>
      <c r="H926" s="52" t="n">
        <v>4521</v>
      </c>
      <c r="I926" s="52" t="n">
        <v>4521</v>
      </c>
      <c r="J926" s="52" t="n">
        <v>264.69</v>
      </c>
      <c r="K926" s="54" t="n">
        <f aca="false">ROUND(H926*J926,2)</f>
        <v>1196663.49</v>
      </c>
      <c r="L926" s="52" t="s">
        <v>4073</v>
      </c>
      <c r="M926" s="52" t="s">
        <v>4081</v>
      </c>
      <c r="N926" s="54" t="n">
        <f aca="false">IFERROR(G926-E926,"")</f>
        <v>7</v>
      </c>
      <c r="O926" s="54" t="n">
        <f aca="false">IFERROR(G926-F926,"")</f>
        <v>1</v>
      </c>
      <c r="P926" s="52" t="s">
        <v>7189</v>
      </c>
      <c r="Q926" s="52" t="s">
        <v>4169</v>
      </c>
      <c r="R926" s="52" t="s">
        <v>100</v>
      </c>
      <c r="S926" s="55" t="str">
        <f aca="false">IF(O926&lt;=0,"On Time","Delayed")</f>
        <v>Delayed</v>
      </c>
      <c r="T926" s="55" t="n">
        <f aca="false">IF(H926=0,0,ROUND(I926/H926*100,2))</f>
        <v>100</v>
      </c>
      <c r="U926" s="55" t="str">
        <f aca="false">TEXT(E926,"yyyy-mm")</f>
        <v>2022-06</v>
      </c>
    </row>
    <row r="927" customFormat="false" ht="15" hidden="false" customHeight="true" outlineLevel="0" collapsed="false">
      <c r="A927" s="56" t="s">
        <v>7190</v>
      </c>
      <c r="B927" s="56" t="s">
        <v>5092</v>
      </c>
      <c r="C927" s="56" t="s">
        <v>366</v>
      </c>
      <c r="D927" s="56" t="s">
        <v>1318</v>
      </c>
      <c r="E927" s="56" t="s">
        <v>1741</v>
      </c>
      <c r="F927" s="56" t="s">
        <v>1684</v>
      </c>
      <c r="G927" s="56" t="s">
        <v>2643</v>
      </c>
      <c r="H927" s="56" t="n">
        <v>1433</v>
      </c>
      <c r="I927" s="56" t="n">
        <v>1433</v>
      </c>
      <c r="J927" s="56" t="n">
        <v>181.62</v>
      </c>
      <c r="K927" s="54" t="n">
        <f aca="false">ROUND(H927*J927,2)</f>
        <v>260261.46</v>
      </c>
      <c r="L927" s="56" t="s">
        <v>4073</v>
      </c>
      <c r="M927" s="56" t="s">
        <v>4056</v>
      </c>
      <c r="N927" s="54" t="n">
        <f aca="false">IFERROR(G927-E927,"")</f>
        <v>12</v>
      </c>
      <c r="O927" s="54" t="n">
        <f aca="false">IFERROR(G927-F927,"")</f>
        <v>-2</v>
      </c>
      <c r="P927" s="56" t="s">
        <v>7191</v>
      </c>
      <c r="Q927" s="56" t="s">
        <v>4069</v>
      </c>
      <c r="R927" s="56" t="s">
        <v>4081</v>
      </c>
      <c r="S927" s="55" t="str">
        <f aca="false">IF(O927&lt;=0,"On Time","Delayed")</f>
        <v>On Time</v>
      </c>
      <c r="T927" s="55" t="n">
        <f aca="false">IF(H927=0,0,ROUND(I927/H927*100,2))</f>
        <v>100</v>
      </c>
      <c r="U927" s="55" t="str">
        <f aca="false">TEXT(E927,"yyyy-mm")</f>
        <v>2024-01</v>
      </c>
    </row>
    <row r="928" customFormat="false" ht="15" hidden="false" customHeight="true" outlineLevel="0" collapsed="false">
      <c r="A928" s="52" t="s">
        <v>7192</v>
      </c>
      <c r="B928" s="52" t="s">
        <v>4342</v>
      </c>
      <c r="C928" s="52" t="s">
        <v>7193</v>
      </c>
      <c r="D928" s="52" t="s">
        <v>2252</v>
      </c>
      <c r="E928" s="52" t="s">
        <v>2253</v>
      </c>
      <c r="F928" s="52" t="s">
        <v>6550</v>
      </c>
      <c r="G928" s="52" t="s">
        <v>4602</v>
      </c>
      <c r="H928" s="52" t="n">
        <v>4527</v>
      </c>
      <c r="I928" s="52" t="n">
        <v>4527</v>
      </c>
      <c r="J928" s="52" t="n">
        <v>63.11</v>
      </c>
      <c r="K928" s="54" t="n">
        <f aca="false">ROUND(H928*J928,2)</f>
        <v>285698.97</v>
      </c>
      <c r="L928" s="52" t="s">
        <v>4084</v>
      </c>
      <c r="M928" s="52" t="s">
        <v>332</v>
      </c>
      <c r="N928" s="54" t="n">
        <f aca="false">IFERROR(G928-E928,"")</f>
        <v>47</v>
      </c>
      <c r="O928" s="54" t="n">
        <f aca="false">IFERROR(G928-F928,"")</f>
        <v>13</v>
      </c>
      <c r="P928" s="52" t="s">
        <v>7194</v>
      </c>
      <c r="Q928" s="52" t="s">
        <v>4069</v>
      </c>
      <c r="R928" s="52" t="s">
        <v>4124</v>
      </c>
      <c r="S928" s="55" t="str">
        <f aca="false">IF(O928&lt;=0,"On Time","Delayed")</f>
        <v>Delayed</v>
      </c>
      <c r="T928" s="55" t="n">
        <f aca="false">IF(H928=0,0,ROUND(I928/H928*100,2))</f>
        <v>100</v>
      </c>
      <c r="U928" s="55" t="str">
        <f aca="false">TEXT(E928,"yyyy-mm")</f>
        <v>2024-08</v>
      </c>
    </row>
    <row r="929" customFormat="false" ht="15" hidden="false" customHeight="true" outlineLevel="0" collapsed="false">
      <c r="A929" s="56" t="s">
        <v>7195</v>
      </c>
      <c r="B929" s="56" t="s">
        <v>5022</v>
      </c>
      <c r="C929" s="56" t="s">
        <v>5073</v>
      </c>
      <c r="D929" s="56" t="s">
        <v>1257</v>
      </c>
      <c r="E929" s="56" t="s">
        <v>1526</v>
      </c>
      <c r="F929" s="56" t="s">
        <v>534</v>
      </c>
      <c r="G929" s="56" t="s">
        <v>2128</v>
      </c>
      <c r="H929" s="56" t="n">
        <v>973</v>
      </c>
      <c r="I929" s="56" t="n">
        <v>973</v>
      </c>
      <c r="J929" s="56" t="n">
        <v>38.51</v>
      </c>
      <c r="K929" s="54" t="n">
        <f aca="false">ROUND(H929*J929,2)</f>
        <v>37470.23</v>
      </c>
      <c r="L929" s="56" t="s">
        <v>4055</v>
      </c>
      <c r="M929" s="56" t="s">
        <v>332</v>
      </c>
      <c r="N929" s="54" t="n">
        <f aca="false">IFERROR(G929-E929,"")</f>
        <v>26</v>
      </c>
      <c r="O929" s="54" t="n">
        <f aca="false">IFERROR(G929-F929,"")</f>
        <v>6</v>
      </c>
      <c r="P929" s="56" t="s">
        <v>7196</v>
      </c>
      <c r="Q929" s="56" t="s">
        <v>4080</v>
      </c>
      <c r="R929" s="56" t="s">
        <v>100</v>
      </c>
      <c r="S929" s="55" t="str">
        <f aca="false">IF(O929&lt;=0,"On Time","Delayed")</f>
        <v>Delayed</v>
      </c>
      <c r="T929" s="55" t="n">
        <f aca="false">IF(H929=0,0,ROUND(I929/H929*100,2))</f>
        <v>100</v>
      </c>
      <c r="U929" s="55" t="str">
        <f aca="false">TEXT(E929,"yyyy-mm")</f>
        <v>2024-02</v>
      </c>
    </row>
    <row r="930" customFormat="false" ht="15" hidden="false" customHeight="true" outlineLevel="0" collapsed="false">
      <c r="A930" s="52" t="s">
        <v>7197</v>
      </c>
      <c r="B930" s="52" t="s">
        <v>7198</v>
      </c>
      <c r="C930" s="52" t="s">
        <v>4715</v>
      </c>
      <c r="D930" s="52" t="s">
        <v>4525</v>
      </c>
      <c r="E930" s="52" t="s">
        <v>803</v>
      </c>
      <c r="F930" s="52" t="s">
        <v>7199</v>
      </c>
      <c r="G930" s="52" t="s">
        <v>919</v>
      </c>
      <c r="H930" s="52" t="n">
        <v>584</v>
      </c>
      <c r="I930" s="52" t="n">
        <v>179</v>
      </c>
      <c r="J930" s="52" t="n">
        <v>141.14</v>
      </c>
      <c r="K930" s="54" t="n">
        <f aca="false">ROUND(H930*J930,2)</f>
        <v>82425.76</v>
      </c>
      <c r="L930" s="52" t="s">
        <v>4061</v>
      </c>
      <c r="M930" s="52" t="s">
        <v>4056</v>
      </c>
      <c r="N930" s="54" t="n">
        <f aca="false">IFERROR(G930-E930,"")</f>
        <v>18</v>
      </c>
      <c r="O930" s="54" t="n">
        <f aca="false">IFERROR(G930-F930,"")</f>
        <v>7</v>
      </c>
      <c r="P930" s="52" t="s">
        <v>7200</v>
      </c>
      <c r="Q930" s="52" t="s">
        <v>4231</v>
      </c>
      <c r="R930" s="52" t="s">
        <v>4124</v>
      </c>
      <c r="S930" s="55" t="str">
        <f aca="false">IF(O930&lt;=0,"On Time","Delayed")</f>
        <v>Delayed</v>
      </c>
      <c r="T930" s="55" t="n">
        <f aca="false">IF(H930=0,0,ROUND(I930/H930*100,2))</f>
        <v>30.65</v>
      </c>
      <c r="U930" s="55" t="str">
        <f aca="false">TEXT(E930,"yyyy-mm")</f>
        <v>2024-03</v>
      </c>
    </row>
    <row r="931" customFormat="false" ht="15" hidden="false" customHeight="true" outlineLevel="0" collapsed="false">
      <c r="A931" s="56" t="s">
        <v>7201</v>
      </c>
      <c r="B931" s="56" t="s">
        <v>4255</v>
      </c>
      <c r="C931" s="56" t="s">
        <v>2392</v>
      </c>
      <c r="D931" s="56" t="s">
        <v>1929</v>
      </c>
      <c r="E931" s="56" t="s">
        <v>1642</v>
      </c>
      <c r="F931" s="56" t="s">
        <v>3382</v>
      </c>
      <c r="G931" s="56" t="s">
        <v>958</v>
      </c>
      <c r="H931" s="56" t="n">
        <v>1866</v>
      </c>
      <c r="I931" s="56" t="n">
        <v>1866</v>
      </c>
      <c r="J931" s="56" t="n">
        <v>252.49</v>
      </c>
      <c r="K931" s="54" t="n">
        <f aca="false">ROUND(H931*J931,2)</f>
        <v>471146.34</v>
      </c>
      <c r="L931" s="56" t="s">
        <v>4084</v>
      </c>
      <c r="M931" s="56" t="s">
        <v>4078</v>
      </c>
      <c r="N931" s="54" t="n">
        <f aca="false">IFERROR(G931-E931,"")</f>
        <v>39</v>
      </c>
      <c r="O931" s="54" t="n">
        <f aca="false">IFERROR(G931-F931,"")</f>
        <v>6</v>
      </c>
      <c r="P931" s="56" t="s">
        <v>7202</v>
      </c>
      <c r="Q931" s="56" t="s">
        <v>4185</v>
      </c>
      <c r="R931" s="56" t="s">
        <v>4087</v>
      </c>
      <c r="S931" s="55" t="str">
        <f aca="false">IF(O931&lt;=0,"On Time","Delayed")</f>
        <v>Delayed</v>
      </c>
      <c r="T931" s="55" t="n">
        <f aca="false">IF(H931=0,0,ROUND(I931/H931*100,2))</f>
        <v>100</v>
      </c>
      <c r="U931" s="55" t="str">
        <f aca="false">TEXT(E931,"yyyy-mm")</f>
        <v>2023-12</v>
      </c>
    </row>
    <row r="932" customFormat="false" ht="15" hidden="false" customHeight="true" outlineLevel="0" collapsed="false">
      <c r="A932" s="52" t="s">
        <v>7203</v>
      </c>
      <c r="B932" s="52" t="s">
        <v>5725</v>
      </c>
      <c r="C932" s="52" t="s">
        <v>5335</v>
      </c>
      <c r="D932" s="52" t="s">
        <v>4277</v>
      </c>
      <c r="E932" s="52" t="s">
        <v>1522</v>
      </c>
      <c r="F932" s="52" t="s">
        <v>2100</v>
      </c>
      <c r="G932" s="52" t="s">
        <v>1397</v>
      </c>
      <c r="H932" s="52" t="n">
        <v>3794</v>
      </c>
      <c r="I932" s="52" t="n">
        <v>3794</v>
      </c>
      <c r="J932" s="52" t="n">
        <v>492.06</v>
      </c>
      <c r="K932" s="54" t="n">
        <f aca="false">ROUND(H932*J932,2)</f>
        <v>1866875.64</v>
      </c>
      <c r="L932" s="52" t="s">
        <v>4067</v>
      </c>
      <c r="M932" s="52" t="s">
        <v>4081</v>
      </c>
      <c r="N932" s="54" t="n">
        <f aca="false">IFERROR(G932-E932,"")</f>
        <v>64</v>
      </c>
      <c r="O932" s="54" t="n">
        <f aca="false">IFERROR(G932-F932,"")</f>
        <v>14</v>
      </c>
      <c r="P932" s="52" t="s">
        <v>7204</v>
      </c>
      <c r="Q932" s="52" t="s">
        <v>4098</v>
      </c>
      <c r="R932" s="52" t="s">
        <v>100</v>
      </c>
      <c r="S932" s="55" t="str">
        <f aca="false">IF(O932&lt;=0,"On Time","Delayed")</f>
        <v>Delayed</v>
      </c>
      <c r="T932" s="55" t="n">
        <f aca="false">IF(H932=0,0,ROUND(I932/H932*100,2))</f>
        <v>100</v>
      </c>
      <c r="U932" s="55" t="str">
        <f aca="false">TEXT(E932,"yyyy-mm")</f>
        <v>2022-07</v>
      </c>
    </row>
    <row r="933" customFormat="false" ht="15" hidden="false" customHeight="true" outlineLevel="0" collapsed="false">
      <c r="A933" s="56" t="s">
        <v>7205</v>
      </c>
      <c r="B933" s="56" t="s">
        <v>7206</v>
      </c>
      <c r="C933" s="56" t="s">
        <v>2399</v>
      </c>
      <c r="D933" s="56" t="s">
        <v>3519</v>
      </c>
      <c r="E933" s="56" t="s">
        <v>2592</v>
      </c>
      <c r="F933" s="56" t="s">
        <v>1004</v>
      </c>
      <c r="G933" s="56" t="s">
        <v>2903</v>
      </c>
      <c r="H933" s="56" t="n">
        <v>1958</v>
      </c>
      <c r="I933" s="56" t="n">
        <v>1958</v>
      </c>
      <c r="J933" s="56" t="n">
        <v>556.27</v>
      </c>
      <c r="K933" s="54" t="n">
        <f aca="false">ROUND(H933*J933,2)</f>
        <v>1089176.66</v>
      </c>
      <c r="L933" s="56" t="s">
        <v>4055</v>
      </c>
      <c r="M933" s="56" t="s">
        <v>4078</v>
      </c>
      <c r="N933" s="54" t="n">
        <f aca="false">IFERROR(G933-E933,"")</f>
        <v>29</v>
      </c>
      <c r="O933" s="54" t="n">
        <f aca="false">IFERROR(G933-F933,"")</f>
        <v>15</v>
      </c>
      <c r="P933" s="56" t="s">
        <v>7207</v>
      </c>
      <c r="Q933" s="56" t="s">
        <v>4164</v>
      </c>
      <c r="R933" s="56" t="s">
        <v>4081</v>
      </c>
      <c r="S933" s="55" t="str">
        <f aca="false">IF(O933&lt;=0,"On Time","Delayed")</f>
        <v>Delayed</v>
      </c>
      <c r="T933" s="55" t="n">
        <f aca="false">IF(H933=0,0,ROUND(I933/H933*100,2))</f>
        <v>100</v>
      </c>
      <c r="U933" s="55" t="str">
        <f aca="false">TEXT(E933,"yyyy-mm")</f>
        <v>2022-08</v>
      </c>
    </row>
    <row r="934" customFormat="false" ht="15" hidden="false" customHeight="true" outlineLevel="0" collapsed="false">
      <c r="A934" s="52" t="s">
        <v>7208</v>
      </c>
      <c r="B934" s="52" t="s">
        <v>6584</v>
      </c>
      <c r="C934" s="52" t="s">
        <v>2862</v>
      </c>
      <c r="D934" s="52" t="s">
        <v>2256</v>
      </c>
      <c r="E934" s="52" t="s">
        <v>1003</v>
      </c>
      <c r="F934" s="52" t="s">
        <v>811</v>
      </c>
      <c r="G934" s="52" t="s">
        <v>492</v>
      </c>
      <c r="H934" s="52" t="n">
        <v>3987</v>
      </c>
      <c r="I934" s="52" t="n">
        <v>3987</v>
      </c>
      <c r="J934" s="52" t="n">
        <v>204.82</v>
      </c>
      <c r="K934" s="54" t="n">
        <f aca="false">ROUND(H934*J934,2)</f>
        <v>816617.34</v>
      </c>
      <c r="L934" s="52" t="s">
        <v>4061</v>
      </c>
      <c r="M934" s="52" t="s">
        <v>4078</v>
      </c>
      <c r="N934" s="54" t="n">
        <f aca="false">IFERROR(G934-E934,"")</f>
        <v>9</v>
      </c>
      <c r="O934" s="54" t="n">
        <f aca="false">IFERROR(G934-F934,"")</f>
        <v>1</v>
      </c>
      <c r="P934" s="52" t="s">
        <v>7209</v>
      </c>
      <c r="Q934" s="52" t="s">
        <v>4098</v>
      </c>
      <c r="R934" s="52" t="s">
        <v>4124</v>
      </c>
      <c r="S934" s="55" t="str">
        <f aca="false">IF(O934&lt;=0,"On Time","Delayed")</f>
        <v>Delayed</v>
      </c>
      <c r="T934" s="55" t="n">
        <f aca="false">IF(H934=0,0,ROUND(I934/H934*100,2))</f>
        <v>100</v>
      </c>
      <c r="U934" s="55" t="str">
        <f aca="false">TEXT(E934,"yyyy-mm")</f>
        <v>2022-08</v>
      </c>
    </row>
    <row r="935" customFormat="false" ht="15" hidden="false" customHeight="true" outlineLevel="0" collapsed="false">
      <c r="A935" s="56" t="s">
        <v>7210</v>
      </c>
      <c r="B935" s="56" t="s">
        <v>7211</v>
      </c>
      <c r="C935" s="56" t="s">
        <v>7212</v>
      </c>
      <c r="D935" s="56" t="s">
        <v>2822</v>
      </c>
      <c r="E935" s="56" t="s">
        <v>2977</v>
      </c>
      <c r="F935" s="56" t="s">
        <v>2077</v>
      </c>
      <c r="G935" s="56" t="s">
        <v>979</v>
      </c>
      <c r="H935" s="56" t="n">
        <v>1363</v>
      </c>
      <c r="I935" s="56" t="n">
        <v>1363</v>
      </c>
      <c r="J935" s="56" t="n">
        <v>147.16</v>
      </c>
      <c r="K935" s="54" t="n">
        <f aca="false">ROUND(H935*J935,2)</f>
        <v>200579.08</v>
      </c>
      <c r="L935" s="56" t="s">
        <v>4067</v>
      </c>
      <c r="M935" s="56" t="s">
        <v>4081</v>
      </c>
      <c r="N935" s="54" t="n">
        <f aca="false">IFERROR(G935-E935,"")</f>
        <v>24</v>
      </c>
      <c r="O935" s="54" t="n">
        <f aca="false">IFERROR(G935-F935,"")</f>
        <v>-2</v>
      </c>
      <c r="P935" s="56" t="s">
        <v>7213</v>
      </c>
      <c r="Q935" s="56" t="s">
        <v>4169</v>
      </c>
      <c r="R935" s="56" t="s">
        <v>4087</v>
      </c>
      <c r="S935" s="55" t="str">
        <f aca="false">IF(O935&lt;=0,"On Time","Delayed")</f>
        <v>On Time</v>
      </c>
      <c r="T935" s="55" t="n">
        <f aca="false">IF(H935=0,0,ROUND(I935/H935*100,2))</f>
        <v>100</v>
      </c>
      <c r="U935" s="55" t="str">
        <f aca="false">TEXT(E935,"yyyy-mm")</f>
        <v>2022-02</v>
      </c>
    </row>
    <row r="936" customFormat="false" ht="15" hidden="false" customHeight="true" outlineLevel="0" collapsed="false">
      <c r="A936" s="52" t="s">
        <v>7214</v>
      </c>
      <c r="B936" s="52" t="s">
        <v>5791</v>
      </c>
      <c r="C936" s="52" t="s">
        <v>1091</v>
      </c>
      <c r="D936" s="52" t="s">
        <v>2099</v>
      </c>
      <c r="E936" s="52" t="s">
        <v>4784</v>
      </c>
      <c r="F936" s="52" t="s">
        <v>2453</v>
      </c>
      <c r="G936" s="52" t="s">
        <v>2781</v>
      </c>
      <c r="H936" s="52" t="n">
        <v>1411</v>
      </c>
      <c r="I936" s="52" t="n">
        <v>1411</v>
      </c>
      <c r="J936" s="52" t="n">
        <v>99.92</v>
      </c>
      <c r="K936" s="54" t="n">
        <f aca="false">ROUND(H936*J936,2)</f>
        <v>140987.12</v>
      </c>
      <c r="L936" s="52" t="s">
        <v>4084</v>
      </c>
      <c r="M936" s="52" t="s">
        <v>4062</v>
      </c>
      <c r="N936" s="54" t="n">
        <f aca="false">IFERROR(G936-E936,"")</f>
        <v>29</v>
      </c>
      <c r="O936" s="54" t="n">
        <f aca="false">IFERROR(G936-F936,"")</f>
        <v>6</v>
      </c>
      <c r="P936" s="52" t="s">
        <v>7215</v>
      </c>
      <c r="Q936" s="52" t="s">
        <v>4064</v>
      </c>
      <c r="R936" s="52" t="s">
        <v>100</v>
      </c>
      <c r="S936" s="55" t="str">
        <f aca="false">IF(O936&lt;=0,"On Time","Delayed")</f>
        <v>Delayed</v>
      </c>
      <c r="T936" s="55" t="n">
        <f aca="false">IF(H936=0,0,ROUND(I936/H936*100,2))</f>
        <v>100</v>
      </c>
      <c r="U936" s="55" t="str">
        <f aca="false">TEXT(E936,"yyyy-mm")</f>
        <v>2022-11</v>
      </c>
    </row>
    <row r="937" customFormat="false" ht="15" hidden="false" customHeight="true" outlineLevel="0" collapsed="false">
      <c r="A937" s="56" t="s">
        <v>7216</v>
      </c>
      <c r="B937" s="56" t="s">
        <v>6346</v>
      </c>
      <c r="C937" s="56" t="s">
        <v>6533</v>
      </c>
      <c r="D937" s="56" t="s">
        <v>3895</v>
      </c>
      <c r="E937" s="56" t="s">
        <v>3643</v>
      </c>
      <c r="F937" s="56" t="s">
        <v>1235</v>
      </c>
      <c r="G937" s="56" t="s">
        <v>1439</v>
      </c>
      <c r="H937" s="56" t="n">
        <v>3180</v>
      </c>
      <c r="I937" s="56" t="n">
        <v>3180</v>
      </c>
      <c r="J937" s="56" t="n">
        <v>55.35</v>
      </c>
      <c r="K937" s="54" t="n">
        <f aca="false">ROUND(H937*J937,2)</f>
        <v>176013</v>
      </c>
      <c r="L937" s="56" t="s">
        <v>4061</v>
      </c>
      <c r="M937" s="56" t="s">
        <v>4078</v>
      </c>
      <c r="N937" s="54" t="n">
        <f aca="false">IFERROR(G937-E937,"")</f>
        <v>30</v>
      </c>
      <c r="O937" s="54" t="n">
        <f aca="false">IFERROR(G937-F937,"")</f>
        <v>8</v>
      </c>
      <c r="P937" s="56" t="s">
        <v>7217</v>
      </c>
      <c r="Q937" s="56" t="s">
        <v>4132</v>
      </c>
      <c r="R937" s="56" t="s">
        <v>4087</v>
      </c>
      <c r="S937" s="55" t="str">
        <f aca="false">IF(O937&lt;=0,"On Time","Delayed")</f>
        <v>Delayed</v>
      </c>
      <c r="T937" s="55" t="n">
        <f aca="false">IF(H937=0,0,ROUND(I937/H937*100,2))</f>
        <v>100</v>
      </c>
      <c r="U937" s="55" t="str">
        <f aca="false">TEXT(E937,"yyyy-mm")</f>
        <v>2022-07</v>
      </c>
    </row>
    <row r="938" customFormat="false" ht="15" hidden="false" customHeight="true" outlineLevel="0" collapsed="false">
      <c r="A938" s="52" t="s">
        <v>7218</v>
      </c>
      <c r="B938" s="52" t="s">
        <v>5092</v>
      </c>
      <c r="C938" s="52" t="s">
        <v>7219</v>
      </c>
      <c r="D938" s="52" t="s">
        <v>3340</v>
      </c>
      <c r="E938" s="52" t="s">
        <v>6678</v>
      </c>
      <c r="F938" s="52" t="s">
        <v>2397</v>
      </c>
      <c r="G938" s="52" t="s">
        <v>728</v>
      </c>
      <c r="H938" s="52" t="n">
        <v>1945</v>
      </c>
      <c r="I938" s="52" t="n">
        <v>1945</v>
      </c>
      <c r="J938" s="52" t="n">
        <v>451.25</v>
      </c>
      <c r="K938" s="54" t="n">
        <f aca="false">ROUND(H938*J938,2)</f>
        <v>877681.25</v>
      </c>
      <c r="L938" s="52" t="s">
        <v>4084</v>
      </c>
      <c r="M938" s="52" t="s">
        <v>332</v>
      </c>
      <c r="N938" s="54" t="n">
        <f aca="false">IFERROR(G938-E938,"")</f>
        <v>16</v>
      </c>
      <c r="O938" s="54" t="n">
        <f aca="false">IFERROR(G938-F938,"")</f>
        <v>3</v>
      </c>
      <c r="P938" s="52" t="s">
        <v>7220</v>
      </c>
      <c r="Q938" s="52" t="s">
        <v>4080</v>
      </c>
      <c r="R938" s="52" t="s">
        <v>100</v>
      </c>
      <c r="S938" s="55" t="str">
        <f aca="false">IF(O938&lt;=0,"On Time","Delayed")</f>
        <v>Delayed</v>
      </c>
      <c r="T938" s="55" t="n">
        <f aca="false">IF(H938=0,0,ROUND(I938/H938*100,2))</f>
        <v>100</v>
      </c>
      <c r="U938" s="55" t="str">
        <f aca="false">TEXT(E938,"yyyy-mm")</f>
        <v>2023-08</v>
      </c>
    </row>
    <row r="939" customFormat="false" ht="15" hidden="false" customHeight="true" outlineLevel="0" collapsed="false">
      <c r="A939" s="56" t="s">
        <v>7221</v>
      </c>
      <c r="B939" s="56" t="s">
        <v>7222</v>
      </c>
      <c r="C939" s="56" t="s">
        <v>644</v>
      </c>
      <c r="D939" s="56" t="s">
        <v>3513</v>
      </c>
      <c r="E939" s="56" t="s">
        <v>1275</v>
      </c>
      <c r="F939" s="56" t="s">
        <v>6633</v>
      </c>
      <c r="G939" s="56" t="s">
        <v>1778</v>
      </c>
      <c r="H939" s="56" t="n">
        <v>1129</v>
      </c>
      <c r="I939" s="56" t="n">
        <v>1129</v>
      </c>
      <c r="J939" s="56" t="n">
        <v>547.79</v>
      </c>
      <c r="K939" s="54" t="n">
        <f aca="false">ROUND(H939*J939,2)</f>
        <v>618454.91</v>
      </c>
      <c r="L939" s="56" t="s">
        <v>4084</v>
      </c>
      <c r="M939" s="56" t="s">
        <v>4081</v>
      </c>
      <c r="N939" s="54" t="n">
        <f aca="false">IFERROR(G939-E939,"")</f>
        <v>26</v>
      </c>
      <c r="O939" s="54" t="n">
        <f aca="false">IFERROR(G939-F939,"")</f>
        <v>-1</v>
      </c>
      <c r="P939" s="56" t="s">
        <v>7223</v>
      </c>
      <c r="Q939" s="56" t="s">
        <v>4248</v>
      </c>
      <c r="R939" s="56" t="s">
        <v>4087</v>
      </c>
      <c r="S939" s="55" t="str">
        <f aca="false">IF(O939&lt;=0,"On Time","Delayed")</f>
        <v>On Time</v>
      </c>
      <c r="T939" s="55" t="n">
        <f aca="false">IF(H939=0,0,ROUND(I939/H939*100,2))</f>
        <v>100</v>
      </c>
      <c r="U939" s="55" t="str">
        <f aca="false">TEXT(E939,"yyyy-mm")</f>
        <v>2024-09</v>
      </c>
    </row>
    <row r="940" customFormat="false" ht="15" hidden="false" customHeight="true" outlineLevel="0" collapsed="false">
      <c r="A940" s="52" t="s">
        <v>7224</v>
      </c>
      <c r="B940" s="52" t="s">
        <v>6091</v>
      </c>
      <c r="C940" s="52" t="s">
        <v>1861</v>
      </c>
      <c r="D940" s="52" t="s">
        <v>4724</v>
      </c>
      <c r="E940" s="52" t="s">
        <v>4112</v>
      </c>
      <c r="F940" s="52" t="s">
        <v>1925</v>
      </c>
      <c r="G940" s="52" t="s">
        <v>2185</v>
      </c>
      <c r="H940" s="52" t="n">
        <v>3013</v>
      </c>
      <c r="I940" s="52" t="n">
        <v>3013</v>
      </c>
      <c r="J940" s="52" t="n">
        <v>207.85</v>
      </c>
      <c r="K940" s="54" t="n">
        <f aca="false">ROUND(H940*J940,2)</f>
        <v>626252.05</v>
      </c>
      <c r="L940" s="52" t="s">
        <v>4055</v>
      </c>
      <c r="M940" s="52" t="s">
        <v>4056</v>
      </c>
      <c r="N940" s="54" t="n">
        <f aca="false">IFERROR(G940-E940,"")</f>
        <v>52</v>
      </c>
      <c r="O940" s="54" t="n">
        <f aca="false">IFERROR(G940-F940,"")</f>
        <v>1</v>
      </c>
      <c r="P940" s="52" t="s">
        <v>7225</v>
      </c>
      <c r="Q940" s="52" t="s">
        <v>4069</v>
      </c>
      <c r="R940" s="52" t="s">
        <v>4070</v>
      </c>
      <c r="S940" s="55" t="str">
        <f aca="false">IF(O940&lt;=0,"On Time","Delayed")</f>
        <v>Delayed</v>
      </c>
      <c r="T940" s="55" t="n">
        <f aca="false">IF(H940=0,0,ROUND(I940/H940*100,2))</f>
        <v>100</v>
      </c>
      <c r="U940" s="55" t="str">
        <f aca="false">TEXT(E940,"yyyy-mm")</f>
        <v>2022-12</v>
      </c>
    </row>
    <row r="941" customFormat="false" ht="15" hidden="false" customHeight="true" outlineLevel="0" collapsed="false">
      <c r="A941" s="56" t="s">
        <v>7226</v>
      </c>
      <c r="B941" s="56" t="s">
        <v>4199</v>
      </c>
      <c r="C941" s="56" t="s">
        <v>3990</v>
      </c>
      <c r="D941" s="56" t="s">
        <v>367</v>
      </c>
      <c r="E941" s="56" t="s">
        <v>3967</v>
      </c>
      <c r="F941" s="56" t="s">
        <v>3511</v>
      </c>
      <c r="G941" s="56" t="s">
        <v>534</v>
      </c>
      <c r="H941" s="56" t="n">
        <v>3596</v>
      </c>
      <c r="I941" s="56" t="n">
        <v>3596</v>
      </c>
      <c r="J941" s="56" t="n">
        <v>592.67</v>
      </c>
      <c r="K941" s="54" t="n">
        <f aca="false">ROUND(H941*J941,2)</f>
        <v>2131241.32</v>
      </c>
      <c r="L941" s="56" t="s">
        <v>4067</v>
      </c>
      <c r="M941" s="56" t="s">
        <v>4078</v>
      </c>
      <c r="N941" s="54" t="n">
        <f aca="false">IFERROR(G941-E941,"")</f>
        <v>32</v>
      </c>
      <c r="O941" s="54" t="n">
        <f aca="false">IFERROR(G941-F941,"")</f>
        <v>11</v>
      </c>
      <c r="P941" s="56" t="s">
        <v>7227</v>
      </c>
      <c r="Q941" s="56" t="s">
        <v>4086</v>
      </c>
      <c r="R941" s="56" t="s">
        <v>4124</v>
      </c>
      <c r="S941" s="55" t="str">
        <f aca="false">IF(O941&lt;=0,"On Time","Delayed")</f>
        <v>Delayed</v>
      </c>
      <c r="T941" s="55" t="n">
        <f aca="false">IF(H941=0,0,ROUND(I941/H941*100,2))</f>
        <v>100</v>
      </c>
      <c r="U941" s="55" t="str">
        <f aca="false">TEXT(E941,"yyyy-mm")</f>
        <v>2024-01</v>
      </c>
    </row>
    <row r="942" customFormat="false" ht="15" hidden="false" customHeight="true" outlineLevel="0" collapsed="false">
      <c r="A942" s="52" t="s">
        <v>7228</v>
      </c>
      <c r="B942" s="52" t="s">
        <v>7229</v>
      </c>
      <c r="C942" s="52" t="s">
        <v>6218</v>
      </c>
      <c r="D942" s="52" t="s">
        <v>1366</v>
      </c>
      <c r="E942" s="52" t="s">
        <v>1726</v>
      </c>
      <c r="F942" s="52" t="s">
        <v>5325</v>
      </c>
      <c r="G942" s="52" t="s">
        <v>7230</v>
      </c>
      <c r="H942" s="52" t="n">
        <v>3361</v>
      </c>
      <c r="I942" s="52" t="n">
        <v>2699</v>
      </c>
      <c r="J942" s="52" t="n">
        <v>121.54</v>
      </c>
      <c r="K942" s="54" t="n">
        <f aca="false">ROUND(H942*J942,2)</f>
        <v>408495.94</v>
      </c>
      <c r="L942" s="52" t="s">
        <v>4061</v>
      </c>
      <c r="M942" s="52" t="s">
        <v>4056</v>
      </c>
      <c r="N942" s="54" t="n">
        <f aca="false">IFERROR(G942-E942,"")</f>
        <v>54</v>
      </c>
      <c r="O942" s="54" t="n">
        <f aca="false">IFERROR(G942-F942,"")</f>
        <v>12</v>
      </c>
      <c r="P942" s="52" t="s">
        <v>7231</v>
      </c>
      <c r="Q942" s="52" t="s">
        <v>4164</v>
      </c>
      <c r="R942" s="52" t="s">
        <v>4124</v>
      </c>
      <c r="S942" s="55" t="str">
        <f aca="false">IF(O942&lt;=0,"On Time","Delayed")</f>
        <v>Delayed</v>
      </c>
      <c r="T942" s="55" t="n">
        <f aca="false">IF(H942=0,0,ROUND(I942/H942*100,2))</f>
        <v>80.3</v>
      </c>
      <c r="U942" s="55" t="str">
        <f aca="false">TEXT(E942,"yyyy-mm")</f>
        <v>2024-11</v>
      </c>
    </row>
    <row r="943" customFormat="false" ht="15" hidden="false" customHeight="true" outlineLevel="0" collapsed="false">
      <c r="A943" s="56" t="s">
        <v>7232</v>
      </c>
      <c r="B943" s="56" t="s">
        <v>4077</v>
      </c>
      <c r="C943" s="56" t="s">
        <v>6109</v>
      </c>
      <c r="D943" s="56" t="s">
        <v>4700</v>
      </c>
      <c r="E943" s="56" t="s">
        <v>3050</v>
      </c>
      <c r="F943" s="56" t="s">
        <v>3514</v>
      </c>
      <c r="G943" s="56" t="s">
        <v>2901</v>
      </c>
      <c r="H943" s="56" t="n">
        <v>1106</v>
      </c>
      <c r="I943" s="56" t="n">
        <v>1106</v>
      </c>
      <c r="J943" s="56" t="n">
        <v>509.06</v>
      </c>
      <c r="K943" s="54" t="n">
        <f aca="false">ROUND(H943*J943,2)</f>
        <v>563020.36</v>
      </c>
      <c r="L943" s="56" t="s">
        <v>4061</v>
      </c>
      <c r="M943" s="56" t="s">
        <v>4056</v>
      </c>
      <c r="N943" s="54" t="n">
        <f aca="false">IFERROR(G943-E943,"")</f>
        <v>74</v>
      </c>
      <c r="O943" s="54" t="n">
        <f aca="false">IFERROR(G943-F943,"")</f>
        <v>15</v>
      </c>
      <c r="P943" s="56" t="s">
        <v>7233</v>
      </c>
      <c r="Q943" s="56" t="s">
        <v>4058</v>
      </c>
      <c r="R943" s="56" t="s">
        <v>4087</v>
      </c>
      <c r="S943" s="55" t="str">
        <f aca="false">IF(O943&lt;=0,"On Time","Delayed")</f>
        <v>Delayed</v>
      </c>
      <c r="T943" s="55" t="n">
        <f aca="false">IF(H943=0,0,ROUND(I943/H943*100,2))</f>
        <v>100</v>
      </c>
      <c r="U943" s="55" t="str">
        <f aca="false">TEXT(E943,"yyyy-mm")</f>
        <v>2023-04</v>
      </c>
    </row>
    <row r="944" customFormat="false" ht="15" hidden="false" customHeight="true" outlineLevel="0" collapsed="false">
      <c r="A944" s="52" t="s">
        <v>7234</v>
      </c>
      <c r="B944" s="52" t="s">
        <v>7235</v>
      </c>
      <c r="C944" s="52" t="s">
        <v>3303</v>
      </c>
      <c r="D944" s="52" t="s">
        <v>2807</v>
      </c>
      <c r="E944" s="52" t="s">
        <v>1044</v>
      </c>
      <c r="F944" s="52" t="s">
        <v>1900</v>
      </c>
      <c r="G944" s="52" t="s">
        <v>4763</v>
      </c>
      <c r="H944" s="52" t="n">
        <v>1603</v>
      </c>
      <c r="I944" s="52" t="n">
        <v>1603</v>
      </c>
      <c r="J944" s="52" t="n">
        <v>65.1</v>
      </c>
      <c r="K944" s="54" t="n">
        <f aca="false">ROUND(H944*J944,2)</f>
        <v>104355.3</v>
      </c>
      <c r="L944" s="52" t="s">
        <v>4084</v>
      </c>
      <c r="M944" s="52" t="s">
        <v>4081</v>
      </c>
      <c r="N944" s="54" t="n">
        <f aca="false">IFERROR(G944-E944,"")</f>
        <v>51</v>
      </c>
      <c r="O944" s="54" t="n">
        <f aca="false">IFERROR(G944-F944,"")</f>
        <v>5</v>
      </c>
      <c r="P944" s="52" t="s">
        <v>7236</v>
      </c>
      <c r="Q944" s="52" t="s">
        <v>4231</v>
      </c>
      <c r="R944" s="52" t="s">
        <v>4070</v>
      </c>
      <c r="S944" s="55" t="str">
        <f aca="false">IF(O944&lt;=0,"On Time","Delayed")</f>
        <v>Delayed</v>
      </c>
      <c r="T944" s="55" t="n">
        <f aca="false">IF(H944=0,0,ROUND(I944/H944*100,2))</f>
        <v>100</v>
      </c>
      <c r="U944" s="55" t="str">
        <f aca="false">TEXT(E944,"yyyy-mm")</f>
        <v>2022-02</v>
      </c>
    </row>
    <row r="945" customFormat="false" ht="15" hidden="false" customHeight="true" outlineLevel="0" collapsed="false">
      <c r="A945" s="56" t="s">
        <v>7237</v>
      </c>
      <c r="B945" s="56" t="s">
        <v>7238</v>
      </c>
      <c r="C945" s="56" t="s">
        <v>2715</v>
      </c>
      <c r="D945" s="56" t="s">
        <v>6776</v>
      </c>
      <c r="E945" s="56" t="s">
        <v>1725</v>
      </c>
      <c r="F945" s="56" t="s">
        <v>2662</v>
      </c>
      <c r="G945" s="56" t="s">
        <v>4221</v>
      </c>
      <c r="H945" s="56" t="n">
        <v>3506</v>
      </c>
      <c r="I945" s="56" t="n">
        <v>3506</v>
      </c>
      <c r="J945" s="56" t="n">
        <v>25.78</v>
      </c>
      <c r="K945" s="54" t="n">
        <f aca="false">ROUND(H945*J945,2)</f>
        <v>90384.68</v>
      </c>
      <c r="L945" s="56" t="s">
        <v>4067</v>
      </c>
      <c r="M945" s="56" t="s">
        <v>4062</v>
      </c>
      <c r="N945" s="54" t="n">
        <f aca="false">IFERROR(G945-E945,"")</f>
        <v>25</v>
      </c>
      <c r="O945" s="54" t="n">
        <f aca="false">IFERROR(G945-F945,"")</f>
        <v>7</v>
      </c>
      <c r="P945" s="56" t="s">
        <v>7239</v>
      </c>
      <c r="Q945" s="56" t="s">
        <v>4109</v>
      </c>
      <c r="R945" s="56" t="s">
        <v>4081</v>
      </c>
      <c r="S945" s="55" t="str">
        <f aca="false">IF(O945&lt;=0,"On Time","Delayed")</f>
        <v>Delayed</v>
      </c>
      <c r="T945" s="55" t="n">
        <f aca="false">IF(H945=0,0,ROUND(I945/H945*100,2))</f>
        <v>100</v>
      </c>
      <c r="U945" s="55" t="str">
        <f aca="false">TEXT(E945,"yyyy-mm")</f>
        <v>2024-11</v>
      </c>
    </row>
    <row r="946" customFormat="false" ht="15" hidden="false" customHeight="true" outlineLevel="0" collapsed="false">
      <c r="A946" s="52" t="s">
        <v>7240</v>
      </c>
      <c r="B946" s="52" t="s">
        <v>4551</v>
      </c>
      <c r="C946" s="52" t="s">
        <v>2885</v>
      </c>
      <c r="D946" s="52" t="s">
        <v>3356</v>
      </c>
      <c r="E946" s="52" t="s">
        <v>842</v>
      </c>
      <c r="F946" s="52" t="s">
        <v>5545</v>
      </c>
      <c r="G946" s="52" t="s">
        <v>6268</v>
      </c>
      <c r="H946" s="52" t="n">
        <v>3599</v>
      </c>
      <c r="I946" s="52" t="n">
        <v>3599</v>
      </c>
      <c r="J946" s="52" t="n">
        <v>165.12</v>
      </c>
      <c r="K946" s="54" t="n">
        <f aca="false">ROUND(H946*J946,2)</f>
        <v>594266.88</v>
      </c>
      <c r="L946" s="52" t="s">
        <v>4084</v>
      </c>
      <c r="M946" s="52" t="s">
        <v>4062</v>
      </c>
      <c r="N946" s="54" t="n">
        <f aca="false">IFERROR(G946-E946,"")</f>
        <v>37</v>
      </c>
      <c r="O946" s="54" t="n">
        <f aca="false">IFERROR(G946-F946,"")</f>
        <v>11</v>
      </c>
      <c r="P946" s="52" t="s">
        <v>7241</v>
      </c>
      <c r="Q946" s="52" t="s">
        <v>4104</v>
      </c>
      <c r="R946" s="52" t="s">
        <v>4087</v>
      </c>
      <c r="S946" s="55" t="str">
        <f aca="false">IF(O946&lt;=0,"On Time","Delayed")</f>
        <v>Delayed</v>
      </c>
      <c r="T946" s="55" t="n">
        <f aca="false">IF(H946=0,0,ROUND(I946/H946*100,2))</f>
        <v>100</v>
      </c>
      <c r="U946" s="55" t="str">
        <f aca="false">TEXT(E946,"yyyy-mm")</f>
        <v>2024-07</v>
      </c>
    </row>
    <row r="947" customFormat="false" ht="15" hidden="false" customHeight="true" outlineLevel="0" collapsed="false">
      <c r="A947" s="56" t="s">
        <v>7242</v>
      </c>
      <c r="B947" s="56" t="s">
        <v>7235</v>
      </c>
      <c r="C947" s="56" t="s">
        <v>366</v>
      </c>
      <c r="D947" s="56" t="s">
        <v>4631</v>
      </c>
      <c r="E947" s="56" t="s">
        <v>2375</v>
      </c>
      <c r="F947" s="56" t="s">
        <v>6283</v>
      </c>
      <c r="G947" s="56" t="s">
        <v>6557</v>
      </c>
      <c r="H947" s="56" t="n">
        <v>2495</v>
      </c>
      <c r="I947" s="56" t="n">
        <v>2495</v>
      </c>
      <c r="J947" s="56" t="n">
        <v>382.91</v>
      </c>
      <c r="K947" s="54" t="n">
        <f aca="false">ROUND(H947*J947,2)</f>
        <v>955360.45</v>
      </c>
      <c r="L947" s="56" t="s">
        <v>4055</v>
      </c>
      <c r="M947" s="56" t="s">
        <v>332</v>
      </c>
      <c r="N947" s="54" t="n">
        <f aca="false">IFERROR(G947-E947,"")</f>
        <v>55</v>
      </c>
      <c r="O947" s="54" t="n">
        <f aca="false">IFERROR(G947-F947,"")</f>
        <v>6</v>
      </c>
      <c r="P947" s="56" t="s">
        <v>7243</v>
      </c>
      <c r="Q947" s="56" t="s">
        <v>4058</v>
      </c>
      <c r="R947" s="56" t="s">
        <v>100</v>
      </c>
      <c r="S947" s="55" t="str">
        <f aca="false">IF(O947&lt;=0,"On Time","Delayed")</f>
        <v>Delayed</v>
      </c>
      <c r="T947" s="55" t="n">
        <f aca="false">IF(H947=0,0,ROUND(I947/H947*100,2))</f>
        <v>100</v>
      </c>
      <c r="U947" s="55" t="str">
        <f aca="false">TEXT(E947,"yyyy-mm")</f>
        <v>2022-04</v>
      </c>
    </row>
    <row r="948" customFormat="false" ht="15" hidden="false" customHeight="true" outlineLevel="0" collapsed="false">
      <c r="A948" s="52" t="s">
        <v>7244</v>
      </c>
      <c r="B948" s="52" t="s">
        <v>4323</v>
      </c>
      <c r="C948" s="52" t="s">
        <v>7245</v>
      </c>
      <c r="D948" s="52" t="s">
        <v>2509</v>
      </c>
      <c r="E948" s="52" t="s">
        <v>7246</v>
      </c>
      <c r="F948" s="52" t="s">
        <v>7247</v>
      </c>
      <c r="G948" s="52" t="s">
        <v>3724</v>
      </c>
      <c r="H948" s="52" t="n">
        <v>4319</v>
      </c>
      <c r="I948" s="52" t="n">
        <v>4319</v>
      </c>
      <c r="J948" s="52" t="n">
        <v>587.94</v>
      </c>
      <c r="K948" s="54" t="n">
        <f aca="false">ROUND(H948*J948,2)</f>
        <v>2539312.86</v>
      </c>
      <c r="L948" s="52" t="s">
        <v>4084</v>
      </c>
      <c r="M948" s="52" t="s">
        <v>4081</v>
      </c>
      <c r="N948" s="54" t="n">
        <f aca="false">IFERROR(G948-E948,"")</f>
        <v>21</v>
      </c>
      <c r="O948" s="54" t="n">
        <f aca="false">IFERROR(G948-F948,"")</f>
        <v>-2</v>
      </c>
      <c r="P948" s="52" t="s">
        <v>7248</v>
      </c>
      <c r="Q948" s="52" t="s">
        <v>4164</v>
      </c>
      <c r="R948" s="52" t="s">
        <v>100</v>
      </c>
      <c r="S948" s="55" t="str">
        <f aca="false">IF(O948&lt;=0,"On Time","Delayed")</f>
        <v>On Time</v>
      </c>
      <c r="T948" s="55" t="n">
        <f aca="false">IF(H948=0,0,ROUND(I948/H948*100,2))</f>
        <v>100</v>
      </c>
      <c r="U948" s="55" t="str">
        <f aca="false">TEXT(E948,"yyyy-mm")</f>
        <v>2024-12</v>
      </c>
    </row>
    <row r="949" customFormat="false" ht="15" hidden="false" customHeight="true" outlineLevel="0" collapsed="false">
      <c r="A949" s="56" t="s">
        <v>7249</v>
      </c>
      <c r="B949" s="56" t="s">
        <v>4174</v>
      </c>
      <c r="C949" s="56" t="s">
        <v>4894</v>
      </c>
      <c r="D949" s="56" t="s">
        <v>7250</v>
      </c>
      <c r="E949" s="56" t="s">
        <v>1726</v>
      </c>
      <c r="F949" s="56" t="s">
        <v>5342</v>
      </c>
      <c r="G949" s="56" t="s">
        <v>1072</v>
      </c>
      <c r="H949" s="56" t="n">
        <v>1585</v>
      </c>
      <c r="I949" s="56" t="n">
        <v>1585</v>
      </c>
      <c r="J949" s="56" t="n">
        <v>147.22</v>
      </c>
      <c r="K949" s="54" t="n">
        <f aca="false">ROUND(H949*J949,2)</f>
        <v>233343.7</v>
      </c>
      <c r="L949" s="56" t="s">
        <v>4084</v>
      </c>
      <c r="M949" s="56" t="s">
        <v>332</v>
      </c>
      <c r="N949" s="54" t="n">
        <f aca="false">IFERROR(G949-E949,"")</f>
        <v>16</v>
      </c>
      <c r="O949" s="54" t="n">
        <f aca="false">IFERROR(G949-F949,"")</f>
        <v>7</v>
      </c>
      <c r="P949" s="56" t="s">
        <v>7251</v>
      </c>
      <c r="Q949" s="56" t="s">
        <v>4109</v>
      </c>
      <c r="R949" s="56" t="s">
        <v>4070</v>
      </c>
      <c r="S949" s="55" t="str">
        <f aca="false">IF(O949&lt;=0,"On Time","Delayed")</f>
        <v>Delayed</v>
      </c>
      <c r="T949" s="55" t="n">
        <f aca="false">IF(H949=0,0,ROUND(I949/H949*100,2))</f>
        <v>100</v>
      </c>
      <c r="U949" s="55" t="str">
        <f aca="false">TEXT(E949,"yyyy-mm")</f>
        <v>2024-11</v>
      </c>
    </row>
    <row r="950" customFormat="false" ht="15" hidden="false" customHeight="true" outlineLevel="0" collapsed="false">
      <c r="A950" s="52" t="s">
        <v>7252</v>
      </c>
      <c r="B950" s="52" t="s">
        <v>5104</v>
      </c>
      <c r="C950" s="52" t="s">
        <v>2346</v>
      </c>
      <c r="D950" s="52" t="s">
        <v>1754</v>
      </c>
      <c r="E950" s="52" t="s">
        <v>2249</v>
      </c>
      <c r="F950" s="52" t="s">
        <v>2985</v>
      </c>
      <c r="G950" s="52" t="s">
        <v>757</v>
      </c>
      <c r="H950" s="52" t="n">
        <v>2242</v>
      </c>
      <c r="I950" s="52" t="n">
        <v>2242</v>
      </c>
      <c r="J950" s="52" t="n">
        <v>73.44</v>
      </c>
      <c r="K950" s="54" t="n">
        <f aca="false">ROUND(H950*J950,2)</f>
        <v>164652.48</v>
      </c>
      <c r="L950" s="52" t="s">
        <v>4084</v>
      </c>
      <c r="M950" s="52" t="s">
        <v>4056</v>
      </c>
      <c r="N950" s="54" t="n">
        <f aca="false">IFERROR(G950-E950,"")</f>
        <v>48</v>
      </c>
      <c r="O950" s="54" t="n">
        <f aca="false">IFERROR(G950-F950,"")</f>
        <v>2</v>
      </c>
      <c r="P950" s="52" t="s">
        <v>7253</v>
      </c>
      <c r="Q950" s="52" t="s">
        <v>4269</v>
      </c>
      <c r="R950" s="52" t="s">
        <v>4070</v>
      </c>
      <c r="S950" s="55" t="str">
        <f aca="false">IF(O950&lt;=0,"On Time","Delayed")</f>
        <v>Delayed</v>
      </c>
      <c r="T950" s="55" t="n">
        <f aca="false">IF(H950=0,0,ROUND(I950/H950*100,2))</f>
        <v>100</v>
      </c>
      <c r="U950" s="55" t="str">
        <f aca="false">TEXT(E950,"yyyy-mm")</f>
        <v>2023-04</v>
      </c>
    </row>
    <row r="951" customFormat="false" ht="15" hidden="false" customHeight="true" outlineLevel="0" collapsed="false">
      <c r="A951" s="56" t="s">
        <v>7254</v>
      </c>
      <c r="B951" s="56" t="s">
        <v>6108</v>
      </c>
      <c r="C951" s="56" t="s">
        <v>7255</v>
      </c>
      <c r="D951" s="56" t="s">
        <v>2803</v>
      </c>
      <c r="E951" s="56" t="s">
        <v>2786</v>
      </c>
      <c r="F951" s="56" t="s">
        <v>3493</v>
      </c>
      <c r="G951" s="56" t="s">
        <v>3493</v>
      </c>
      <c r="H951" s="56" t="n">
        <v>4961</v>
      </c>
      <c r="I951" s="56" t="n">
        <v>4961</v>
      </c>
      <c r="J951" s="56" t="n">
        <v>208.36</v>
      </c>
      <c r="K951" s="54" t="n">
        <f aca="false">ROUND(H951*J951,2)</f>
        <v>1033673.96</v>
      </c>
      <c r="L951" s="56" t="s">
        <v>4055</v>
      </c>
      <c r="M951" s="56" t="s">
        <v>4081</v>
      </c>
      <c r="N951" s="54" t="n">
        <f aca="false">IFERROR(G951-E951,"")</f>
        <v>31</v>
      </c>
      <c r="O951" s="54" t="n">
        <f aca="false">IFERROR(G951-F951,"")</f>
        <v>0</v>
      </c>
      <c r="P951" s="56" t="s">
        <v>7256</v>
      </c>
      <c r="Q951" s="56" t="s">
        <v>4069</v>
      </c>
      <c r="R951" s="56" t="s">
        <v>4070</v>
      </c>
      <c r="S951" s="55" t="str">
        <f aca="false">IF(O951&lt;=0,"On Time","Delayed")</f>
        <v>On Time</v>
      </c>
      <c r="T951" s="55" t="n">
        <f aca="false">IF(H951=0,0,ROUND(I951/H951*100,2))</f>
        <v>100</v>
      </c>
      <c r="U951" s="55" t="str">
        <f aca="false">TEXT(E951,"yyyy-mm")</f>
        <v>2023-03</v>
      </c>
    </row>
    <row r="952" customFormat="false" ht="15" hidden="false" customHeight="true" outlineLevel="0" collapsed="false">
      <c r="A952" s="52" t="s">
        <v>7257</v>
      </c>
      <c r="B952" s="52" t="s">
        <v>4495</v>
      </c>
      <c r="C952" s="52" t="s">
        <v>6136</v>
      </c>
      <c r="D952" s="52" t="s">
        <v>1120</v>
      </c>
      <c r="E952" s="52" t="s">
        <v>1635</v>
      </c>
      <c r="F952" s="52" t="s">
        <v>2777</v>
      </c>
      <c r="G952" s="52" t="s">
        <v>1372</v>
      </c>
      <c r="H952" s="52" t="n">
        <v>3259</v>
      </c>
      <c r="I952" s="52" t="n">
        <v>3259</v>
      </c>
      <c r="J952" s="52" t="n">
        <v>53.51</v>
      </c>
      <c r="K952" s="54" t="n">
        <f aca="false">ROUND(H952*J952,2)</f>
        <v>174389.09</v>
      </c>
      <c r="L952" s="52" t="s">
        <v>4055</v>
      </c>
      <c r="M952" s="52" t="s">
        <v>4056</v>
      </c>
      <c r="N952" s="54" t="n">
        <f aca="false">IFERROR(G952-E952,"")</f>
        <v>36</v>
      </c>
      <c r="O952" s="54" t="n">
        <f aca="false">IFERROR(G952-F952,"")</f>
        <v>11</v>
      </c>
      <c r="P952" s="52" t="s">
        <v>7258</v>
      </c>
      <c r="Q952" s="52" t="s">
        <v>4269</v>
      </c>
      <c r="R952" s="52" t="s">
        <v>4081</v>
      </c>
      <c r="S952" s="55" t="str">
        <f aca="false">IF(O952&lt;=0,"On Time","Delayed")</f>
        <v>Delayed</v>
      </c>
      <c r="T952" s="55" t="n">
        <f aca="false">IF(H952=0,0,ROUND(I952/H952*100,2))</f>
        <v>100</v>
      </c>
      <c r="U952" s="55" t="str">
        <f aca="false">TEXT(E952,"yyyy-mm")</f>
        <v>2024-09</v>
      </c>
    </row>
    <row r="953" customFormat="false" ht="15" hidden="false" customHeight="true" outlineLevel="0" collapsed="false">
      <c r="A953" s="56" t="s">
        <v>7259</v>
      </c>
      <c r="B953" s="56" t="s">
        <v>4323</v>
      </c>
      <c r="C953" s="56" t="s">
        <v>1653</v>
      </c>
      <c r="D953" s="56" t="s">
        <v>3320</v>
      </c>
      <c r="E953" s="56" t="s">
        <v>998</v>
      </c>
      <c r="F953" s="56" t="s">
        <v>4296</v>
      </c>
      <c r="G953" s="56" t="s">
        <v>1996</v>
      </c>
      <c r="H953" s="56" t="n">
        <v>3182</v>
      </c>
      <c r="I953" s="56" t="n">
        <v>2851</v>
      </c>
      <c r="J953" s="56" t="n">
        <v>382.41</v>
      </c>
      <c r="K953" s="54" t="n">
        <f aca="false">ROUND(H953*J953,2)</f>
        <v>1216828.62</v>
      </c>
      <c r="L953" s="56" t="s">
        <v>4061</v>
      </c>
      <c r="M953" s="56" t="s">
        <v>4081</v>
      </c>
      <c r="N953" s="54" t="n">
        <f aca="false">IFERROR(G953-E953,"")</f>
        <v>27</v>
      </c>
      <c r="O953" s="54" t="n">
        <f aca="false">IFERROR(G953-F953,"")</f>
        <v>6</v>
      </c>
      <c r="P953" s="56" t="s">
        <v>7260</v>
      </c>
      <c r="Q953" s="56" t="s">
        <v>4086</v>
      </c>
      <c r="R953" s="56" t="s">
        <v>4081</v>
      </c>
      <c r="S953" s="55" t="str">
        <f aca="false">IF(O953&lt;=0,"On Time","Delayed")</f>
        <v>Delayed</v>
      </c>
      <c r="T953" s="55" t="n">
        <f aca="false">IF(H953=0,0,ROUND(I953/H953*100,2))</f>
        <v>89.6</v>
      </c>
      <c r="U953" s="55" t="str">
        <f aca="false">TEXT(E953,"yyyy-mm")</f>
        <v>2022-05</v>
      </c>
    </row>
    <row r="954" customFormat="false" ht="15" hidden="false" customHeight="true" outlineLevel="0" collapsed="false">
      <c r="A954" s="52" t="s">
        <v>7261</v>
      </c>
      <c r="B954" s="52" t="s">
        <v>5284</v>
      </c>
      <c r="C954" s="52" t="s">
        <v>7262</v>
      </c>
      <c r="D954" s="52" t="s">
        <v>7116</v>
      </c>
      <c r="E954" s="52" t="s">
        <v>3912</v>
      </c>
      <c r="F954" s="52" t="s">
        <v>3243</v>
      </c>
      <c r="G954" s="52" t="s">
        <v>3643</v>
      </c>
      <c r="H954" s="52" t="n">
        <v>4723</v>
      </c>
      <c r="I954" s="52" t="n">
        <v>4723</v>
      </c>
      <c r="J954" s="52" t="n">
        <v>397.34</v>
      </c>
      <c r="K954" s="54" t="n">
        <f aca="false">ROUND(H954*J954,2)</f>
        <v>1876636.82</v>
      </c>
      <c r="L954" s="52" t="s">
        <v>4067</v>
      </c>
      <c r="M954" s="52" t="s">
        <v>4081</v>
      </c>
      <c r="N954" s="54" t="n">
        <f aca="false">IFERROR(G954-E954,"")</f>
        <v>43</v>
      </c>
      <c r="O954" s="54" t="n">
        <f aca="false">IFERROR(G954-F954,"")</f>
        <v>-2</v>
      </c>
      <c r="P954" s="52" t="s">
        <v>7263</v>
      </c>
      <c r="Q954" s="52" t="s">
        <v>4248</v>
      </c>
      <c r="R954" s="52" t="s">
        <v>100</v>
      </c>
      <c r="S954" s="55" t="str">
        <f aca="false">IF(O954&lt;=0,"On Time","Delayed")</f>
        <v>On Time</v>
      </c>
      <c r="T954" s="55" t="n">
        <f aca="false">IF(H954=0,0,ROUND(I954/H954*100,2))</f>
        <v>100</v>
      </c>
      <c r="U954" s="55" t="str">
        <f aca="false">TEXT(E954,"yyyy-mm")</f>
        <v>2022-05</v>
      </c>
    </row>
    <row r="955" customFormat="false" ht="15" hidden="false" customHeight="true" outlineLevel="0" collapsed="false">
      <c r="A955" s="56" t="s">
        <v>7264</v>
      </c>
      <c r="B955" s="56" t="s">
        <v>7265</v>
      </c>
      <c r="C955" s="56" t="s">
        <v>2749</v>
      </c>
      <c r="D955" s="56" t="s">
        <v>3309</v>
      </c>
      <c r="E955" s="56" t="s">
        <v>4221</v>
      </c>
      <c r="F955" s="56" t="s">
        <v>7266</v>
      </c>
      <c r="G955" s="56" t="s">
        <v>7267</v>
      </c>
      <c r="H955" s="56" t="n">
        <v>4755</v>
      </c>
      <c r="I955" s="56" t="n">
        <v>4755</v>
      </c>
      <c r="J955" s="56" t="n">
        <v>141.06</v>
      </c>
      <c r="K955" s="54" t="n">
        <f aca="false">ROUND(H955*J955,2)</f>
        <v>670740.3</v>
      </c>
      <c r="L955" s="56" t="s">
        <v>4061</v>
      </c>
      <c r="M955" s="56" t="s">
        <v>332</v>
      </c>
      <c r="N955" s="54" t="n">
        <f aca="false">IFERROR(G955-E955,"")</f>
        <v>75</v>
      </c>
      <c r="O955" s="54" t="n">
        <f aca="false">IFERROR(G955-F955,"")</f>
        <v>15</v>
      </c>
      <c r="P955" s="56" t="s">
        <v>7268</v>
      </c>
      <c r="Q955" s="56" t="s">
        <v>4098</v>
      </c>
      <c r="R955" s="56" t="s">
        <v>4081</v>
      </c>
      <c r="S955" s="55" t="str">
        <f aca="false">IF(O955&lt;=0,"On Time","Delayed")</f>
        <v>Delayed</v>
      </c>
      <c r="T955" s="55" t="n">
        <f aca="false">IF(H955=0,0,ROUND(I955/H955*100,2))</f>
        <v>100</v>
      </c>
      <c r="U955" s="55" t="str">
        <f aca="false">TEXT(E955,"yyyy-mm")</f>
        <v>2024-12</v>
      </c>
    </row>
    <row r="956" customFormat="false" ht="15" hidden="false" customHeight="true" outlineLevel="0" collapsed="false">
      <c r="A956" s="52" t="s">
        <v>7269</v>
      </c>
      <c r="B956" s="52" t="s">
        <v>7270</v>
      </c>
      <c r="C956" s="52" t="s">
        <v>1791</v>
      </c>
      <c r="D956" s="52" t="s">
        <v>4229</v>
      </c>
      <c r="E956" s="52" t="s">
        <v>1634</v>
      </c>
      <c r="F956" s="52" t="s">
        <v>4602</v>
      </c>
      <c r="G956" s="52" t="s">
        <v>7271</v>
      </c>
      <c r="H956" s="52" t="n">
        <v>377</v>
      </c>
      <c r="I956" s="52" t="n">
        <v>377</v>
      </c>
      <c r="J956" s="52" t="n">
        <v>570.27</v>
      </c>
      <c r="K956" s="54" t="n">
        <f aca="false">ROUND(H956*J956,2)</f>
        <v>214991.79</v>
      </c>
      <c r="L956" s="52" t="s">
        <v>4084</v>
      </c>
      <c r="M956" s="52" t="s">
        <v>332</v>
      </c>
      <c r="N956" s="54" t="n">
        <f aca="false">IFERROR(G956-E956,"")</f>
        <v>15</v>
      </c>
      <c r="O956" s="54" t="n">
        <f aca="false">IFERROR(G956-F956,"")</f>
        <v>11</v>
      </c>
      <c r="P956" s="52" t="s">
        <v>7272</v>
      </c>
      <c r="Q956" s="52" t="s">
        <v>4269</v>
      </c>
      <c r="R956" s="52" t="s">
        <v>4124</v>
      </c>
      <c r="S956" s="55" t="str">
        <f aca="false">IF(O956&lt;=0,"On Time","Delayed")</f>
        <v>Delayed</v>
      </c>
      <c r="T956" s="55" t="n">
        <f aca="false">IF(H956=0,0,ROUND(I956/H956*100,2))</f>
        <v>100</v>
      </c>
      <c r="U956" s="55" t="str">
        <f aca="false">TEXT(E956,"yyyy-mm")</f>
        <v>2024-09</v>
      </c>
    </row>
    <row r="957" customFormat="false" ht="15" hidden="false" customHeight="true" outlineLevel="0" collapsed="false">
      <c r="A957" s="56" t="s">
        <v>7273</v>
      </c>
      <c r="B957" s="56" t="s">
        <v>7274</v>
      </c>
      <c r="C957" s="56" t="s">
        <v>2793</v>
      </c>
      <c r="D957" s="56" t="s">
        <v>3109</v>
      </c>
      <c r="E957" s="56" t="s">
        <v>3051</v>
      </c>
      <c r="F957" s="56" t="s">
        <v>2048</v>
      </c>
      <c r="G957" s="56" t="s">
        <v>1949</v>
      </c>
      <c r="H957" s="56" t="n">
        <v>4621</v>
      </c>
      <c r="I957" s="56" t="n">
        <v>4621</v>
      </c>
      <c r="J957" s="56" t="n">
        <v>481.82</v>
      </c>
      <c r="K957" s="54" t="n">
        <f aca="false">ROUND(H957*J957,2)</f>
        <v>2226490.22</v>
      </c>
      <c r="L957" s="56" t="s">
        <v>4084</v>
      </c>
      <c r="M957" s="56" t="s">
        <v>4081</v>
      </c>
      <c r="N957" s="54" t="n">
        <f aca="false">IFERROR(G957-E957,"")</f>
        <v>36</v>
      </c>
      <c r="O957" s="54" t="n">
        <f aca="false">IFERROR(G957-F957,"")</f>
        <v>3</v>
      </c>
      <c r="P957" s="56" t="s">
        <v>7275</v>
      </c>
      <c r="Q957" s="56" t="s">
        <v>4104</v>
      </c>
      <c r="R957" s="56" t="s">
        <v>100</v>
      </c>
      <c r="S957" s="55" t="str">
        <f aca="false">IF(O957&lt;=0,"On Time","Delayed")</f>
        <v>Delayed</v>
      </c>
      <c r="T957" s="55" t="n">
        <f aca="false">IF(H957=0,0,ROUND(I957/H957*100,2))</f>
        <v>100</v>
      </c>
      <c r="U957" s="55" t="str">
        <f aca="false">TEXT(E957,"yyyy-mm")</f>
        <v>2023-04</v>
      </c>
    </row>
    <row r="958" customFormat="false" ht="15" hidden="false" customHeight="true" outlineLevel="0" collapsed="false">
      <c r="A958" s="52" t="s">
        <v>7276</v>
      </c>
      <c r="B958" s="52" t="s">
        <v>6259</v>
      </c>
      <c r="C958" s="52" t="s">
        <v>5784</v>
      </c>
      <c r="D958" s="52" t="s">
        <v>4019</v>
      </c>
      <c r="E958" s="52" t="s">
        <v>1433</v>
      </c>
      <c r="F958" s="52" t="s">
        <v>2962</v>
      </c>
      <c r="G958" s="52" t="s">
        <v>1487</v>
      </c>
      <c r="H958" s="52" t="n">
        <v>2926</v>
      </c>
      <c r="I958" s="52" t="n">
        <v>2926</v>
      </c>
      <c r="J958" s="52" t="n">
        <v>299.3</v>
      </c>
      <c r="K958" s="54" t="n">
        <f aca="false">ROUND(H958*J958,2)</f>
        <v>875751.8</v>
      </c>
      <c r="L958" s="52" t="s">
        <v>4084</v>
      </c>
      <c r="M958" s="52" t="s">
        <v>4081</v>
      </c>
      <c r="N958" s="54" t="n">
        <f aca="false">IFERROR(G958-E958,"")</f>
        <v>5</v>
      </c>
      <c r="O958" s="54" t="n">
        <f aca="false">IFERROR(G958-F958,"")</f>
        <v>-1</v>
      </c>
      <c r="P958" s="52" t="s">
        <v>7277</v>
      </c>
      <c r="Q958" s="52" t="s">
        <v>4080</v>
      </c>
      <c r="R958" s="52" t="s">
        <v>100</v>
      </c>
      <c r="S958" s="55" t="str">
        <f aca="false">IF(O958&lt;=0,"On Time","Delayed")</f>
        <v>On Time</v>
      </c>
      <c r="T958" s="55" t="n">
        <f aca="false">IF(H958=0,0,ROUND(I958/H958*100,2))</f>
        <v>100</v>
      </c>
      <c r="U958" s="55" t="str">
        <f aca="false">TEXT(E958,"yyyy-mm")</f>
        <v>2024-04</v>
      </c>
    </row>
    <row r="959" customFormat="false" ht="15" hidden="false" customHeight="true" outlineLevel="0" collapsed="false">
      <c r="A959" s="56" t="s">
        <v>7278</v>
      </c>
      <c r="B959" s="56" t="s">
        <v>7279</v>
      </c>
      <c r="C959" s="56" t="s">
        <v>7280</v>
      </c>
      <c r="D959" s="56" t="s">
        <v>7281</v>
      </c>
      <c r="E959" s="56" t="s">
        <v>3746</v>
      </c>
      <c r="F959" s="56" t="s">
        <v>6599</v>
      </c>
      <c r="G959" s="56" t="s">
        <v>1708</v>
      </c>
      <c r="H959" s="56" t="n">
        <v>2492</v>
      </c>
      <c r="I959" s="56" t="n">
        <v>2484</v>
      </c>
      <c r="J959" s="56" t="n">
        <v>416.53</v>
      </c>
      <c r="K959" s="54" t="n">
        <f aca="false">ROUND(H959*J959,2)</f>
        <v>1037992.76</v>
      </c>
      <c r="L959" s="56" t="s">
        <v>4084</v>
      </c>
      <c r="M959" s="56" t="s">
        <v>332</v>
      </c>
      <c r="N959" s="54" t="n">
        <f aca="false">IFERROR(G959-E959,"")</f>
        <v>20</v>
      </c>
      <c r="O959" s="54" t="n">
        <f aca="false">IFERROR(G959-F959,"")</f>
        <v>13</v>
      </c>
      <c r="P959" s="56" t="s">
        <v>7282</v>
      </c>
      <c r="Q959" s="56" t="s">
        <v>4098</v>
      </c>
      <c r="R959" s="56" t="s">
        <v>4070</v>
      </c>
      <c r="S959" s="55" t="str">
        <f aca="false">IF(O959&lt;=0,"On Time","Delayed")</f>
        <v>Delayed</v>
      </c>
      <c r="T959" s="55" t="n">
        <f aca="false">IF(H959=0,0,ROUND(I959/H959*100,2))</f>
        <v>99.68</v>
      </c>
      <c r="U959" s="55" t="str">
        <f aca="false">TEXT(E959,"yyyy-mm")</f>
        <v>2022-04</v>
      </c>
    </row>
    <row r="960" customFormat="false" ht="15" hidden="false" customHeight="true" outlineLevel="0" collapsed="false">
      <c r="A960" s="52" t="s">
        <v>7283</v>
      </c>
      <c r="B960" s="52" t="s">
        <v>7284</v>
      </c>
      <c r="C960" s="52" t="s">
        <v>1144</v>
      </c>
      <c r="D960" s="52" t="s">
        <v>7285</v>
      </c>
      <c r="E960" s="52" t="s">
        <v>1548</v>
      </c>
      <c r="F960" s="52" t="s">
        <v>4287</v>
      </c>
      <c r="G960" s="52" t="s">
        <v>3967</v>
      </c>
      <c r="H960" s="52" t="n">
        <v>171</v>
      </c>
      <c r="I960" s="52" t="n">
        <v>171</v>
      </c>
      <c r="J960" s="52" t="n">
        <v>11.91</v>
      </c>
      <c r="K960" s="54" t="n">
        <f aca="false">ROUND(H960*J960,2)</f>
        <v>2036.61</v>
      </c>
      <c r="L960" s="52" t="s">
        <v>4061</v>
      </c>
      <c r="M960" s="52" t="s">
        <v>332</v>
      </c>
      <c r="N960" s="54" t="n">
        <f aca="false">IFERROR(G960-E960,"")</f>
        <v>57</v>
      </c>
      <c r="O960" s="54" t="n">
        <f aca="false">IFERROR(G960-F960,"")</f>
        <v>4</v>
      </c>
      <c r="P960" s="52" t="s">
        <v>7286</v>
      </c>
      <c r="Q960" s="52" t="s">
        <v>4231</v>
      </c>
      <c r="R960" s="52" t="s">
        <v>4124</v>
      </c>
      <c r="S960" s="55" t="str">
        <f aca="false">IF(O960&lt;=0,"On Time","Delayed")</f>
        <v>Delayed</v>
      </c>
      <c r="T960" s="55" t="n">
        <f aca="false">IF(H960=0,0,ROUND(I960/H960*100,2))</f>
        <v>100</v>
      </c>
      <c r="U960" s="55" t="str">
        <f aca="false">TEXT(E960,"yyyy-mm")</f>
        <v>2023-11</v>
      </c>
    </row>
    <row r="961" customFormat="false" ht="15" hidden="false" customHeight="true" outlineLevel="0" collapsed="false">
      <c r="A961" s="56" t="s">
        <v>7287</v>
      </c>
      <c r="B961" s="56" t="s">
        <v>6393</v>
      </c>
      <c r="C961" s="56" t="s">
        <v>5228</v>
      </c>
      <c r="D961" s="56" t="s">
        <v>7288</v>
      </c>
      <c r="E961" s="56" t="s">
        <v>7129</v>
      </c>
      <c r="F961" s="56" t="s">
        <v>5005</v>
      </c>
      <c r="G961" s="56" t="s">
        <v>5005</v>
      </c>
      <c r="H961" s="56" t="n">
        <v>921</v>
      </c>
      <c r="I961" s="56" t="n">
        <v>203</v>
      </c>
      <c r="J961" s="56" t="n">
        <v>452.67</v>
      </c>
      <c r="K961" s="54" t="n">
        <f aca="false">ROUND(H961*J961,2)</f>
        <v>416909.07</v>
      </c>
      <c r="L961" s="56" t="s">
        <v>4073</v>
      </c>
      <c r="M961" s="56" t="s">
        <v>4078</v>
      </c>
      <c r="N961" s="54" t="n">
        <f aca="false">IFERROR(G961-E961,"")</f>
        <v>49</v>
      </c>
      <c r="O961" s="54" t="n">
        <f aca="false">IFERROR(G961-F961,"")</f>
        <v>0</v>
      </c>
      <c r="P961" s="56" t="s">
        <v>7289</v>
      </c>
      <c r="Q961" s="56" t="s">
        <v>4154</v>
      </c>
      <c r="R961" s="56" t="s">
        <v>4124</v>
      </c>
      <c r="S961" s="55" t="str">
        <f aca="false">IF(O961&lt;=0,"On Time","Delayed")</f>
        <v>On Time</v>
      </c>
      <c r="T961" s="55" t="n">
        <f aca="false">IF(H961=0,0,ROUND(I961/H961*100,2))</f>
        <v>22.04</v>
      </c>
      <c r="U961" s="55" t="str">
        <f aca="false">TEXT(E961,"yyyy-mm")</f>
        <v>2022-09</v>
      </c>
    </row>
    <row r="962" customFormat="false" ht="15" hidden="false" customHeight="true" outlineLevel="0" collapsed="false">
      <c r="A962" s="52" t="s">
        <v>7290</v>
      </c>
      <c r="B962" s="52" t="s">
        <v>7291</v>
      </c>
      <c r="C962" s="52" t="s">
        <v>5382</v>
      </c>
      <c r="D962" s="52" t="s">
        <v>4584</v>
      </c>
      <c r="E962" s="52" t="s">
        <v>3788</v>
      </c>
      <c r="F962" s="52" t="s">
        <v>1339</v>
      </c>
      <c r="G962" s="52" t="s">
        <v>1440</v>
      </c>
      <c r="H962" s="52" t="n">
        <v>2710</v>
      </c>
      <c r="I962" s="52" t="n">
        <v>196</v>
      </c>
      <c r="J962" s="52" t="n">
        <v>81.92</v>
      </c>
      <c r="K962" s="54" t="n">
        <f aca="false">ROUND(H962*J962,2)</f>
        <v>222003.2</v>
      </c>
      <c r="L962" s="52" t="s">
        <v>4084</v>
      </c>
      <c r="M962" s="52" t="s">
        <v>4081</v>
      </c>
      <c r="N962" s="54" t="n">
        <f aca="false">IFERROR(G962-E962,"")</f>
        <v>65</v>
      </c>
      <c r="O962" s="54" t="n">
        <f aca="false">IFERROR(G962-F962,"")</f>
        <v>14</v>
      </c>
      <c r="P962" s="52" t="s">
        <v>7292</v>
      </c>
      <c r="Q962" s="52" t="s">
        <v>4093</v>
      </c>
      <c r="R962" s="52" t="s">
        <v>4087</v>
      </c>
      <c r="S962" s="55" t="str">
        <f aca="false">IF(O962&lt;=0,"On Time","Delayed")</f>
        <v>Delayed</v>
      </c>
      <c r="T962" s="55" t="n">
        <f aca="false">IF(H962=0,0,ROUND(I962/H962*100,2))</f>
        <v>7.23</v>
      </c>
      <c r="U962" s="55" t="str">
        <f aca="false">TEXT(E962,"yyyy-mm")</f>
        <v>2022-06</v>
      </c>
    </row>
    <row r="963" customFormat="false" ht="15" hidden="false" customHeight="true" outlineLevel="0" collapsed="false">
      <c r="A963" s="56" t="s">
        <v>7293</v>
      </c>
      <c r="B963" s="56" t="s">
        <v>4878</v>
      </c>
      <c r="C963" s="56" t="s">
        <v>1018</v>
      </c>
      <c r="D963" s="56" t="s">
        <v>4557</v>
      </c>
      <c r="E963" s="56" t="s">
        <v>3997</v>
      </c>
      <c r="F963" s="56" t="s">
        <v>3526</v>
      </c>
      <c r="G963" s="56" t="s">
        <v>4020</v>
      </c>
      <c r="H963" s="56" t="n">
        <v>4917</v>
      </c>
      <c r="I963" s="56" t="n">
        <v>3179</v>
      </c>
      <c r="J963" s="56" t="n">
        <v>550.38</v>
      </c>
      <c r="K963" s="54" t="n">
        <f aca="false">ROUND(H963*J963,2)</f>
        <v>2706218.46</v>
      </c>
      <c r="L963" s="56" t="s">
        <v>4061</v>
      </c>
      <c r="M963" s="56" t="s">
        <v>4056</v>
      </c>
      <c r="N963" s="54" t="n">
        <f aca="false">IFERROR(G963-E963,"")</f>
        <v>55</v>
      </c>
      <c r="O963" s="54" t="n">
        <f aca="false">IFERROR(G963-F963,"")</f>
        <v>13</v>
      </c>
      <c r="P963" s="56" t="s">
        <v>7294</v>
      </c>
      <c r="Q963" s="56" t="s">
        <v>4242</v>
      </c>
      <c r="R963" s="56" t="s">
        <v>4087</v>
      </c>
      <c r="S963" s="55" t="str">
        <f aca="false">IF(O963&lt;=0,"On Time","Delayed")</f>
        <v>Delayed</v>
      </c>
      <c r="T963" s="55" t="n">
        <f aca="false">IF(H963=0,0,ROUND(I963/H963*100,2))</f>
        <v>64.65</v>
      </c>
      <c r="U963" s="55" t="str">
        <f aca="false">TEXT(E963,"yyyy-mm")</f>
        <v>2024-06</v>
      </c>
    </row>
    <row r="964" customFormat="false" ht="15" hidden="false" customHeight="true" outlineLevel="0" collapsed="false">
      <c r="A964" s="52" t="s">
        <v>7295</v>
      </c>
      <c r="B964" s="52" t="s">
        <v>5060</v>
      </c>
      <c r="C964" s="52" t="s">
        <v>5309</v>
      </c>
      <c r="D964" s="52" t="s">
        <v>7296</v>
      </c>
      <c r="E964" s="52" t="s">
        <v>2324</v>
      </c>
      <c r="F964" s="52" t="s">
        <v>426</v>
      </c>
      <c r="G964" s="52" t="s">
        <v>1562</v>
      </c>
      <c r="H964" s="52" t="n">
        <v>2597</v>
      </c>
      <c r="I964" s="52" t="n">
        <v>1793</v>
      </c>
      <c r="J964" s="52" t="n">
        <v>145.33</v>
      </c>
      <c r="K964" s="54" t="n">
        <f aca="false">ROUND(H964*J964,2)</f>
        <v>377422.01</v>
      </c>
      <c r="L964" s="52" t="s">
        <v>4061</v>
      </c>
      <c r="M964" s="52" t="s">
        <v>4081</v>
      </c>
      <c r="N964" s="54" t="n">
        <f aca="false">IFERROR(G964-E964,"")</f>
        <v>39</v>
      </c>
      <c r="O964" s="54" t="n">
        <f aca="false">IFERROR(G964-F964,"")</f>
        <v>1</v>
      </c>
      <c r="P964" s="52" t="s">
        <v>7297</v>
      </c>
      <c r="Q964" s="52" t="s">
        <v>4132</v>
      </c>
      <c r="R964" s="52" t="s">
        <v>4087</v>
      </c>
      <c r="S964" s="55" t="str">
        <f aca="false">IF(O964&lt;=0,"On Time","Delayed")</f>
        <v>Delayed</v>
      </c>
      <c r="T964" s="55" t="n">
        <f aca="false">IF(H964=0,0,ROUND(I964/H964*100,2))</f>
        <v>69.04</v>
      </c>
      <c r="U964" s="55" t="str">
        <f aca="false">TEXT(E964,"yyyy-mm")</f>
        <v>2023-01</v>
      </c>
    </row>
    <row r="965" customFormat="false" ht="15" hidden="false" customHeight="true" outlineLevel="0" collapsed="false">
      <c r="A965" s="56" t="s">
        <v>7298</v>
      </c>
      <c r="B965" s="56" t="s">
        <v>4762</v>
      </c>
      <c r="C965" s="56" t="s">
        <v>7299</v>
      </c>
      <c r="D965" s="56" t="s">
        <v>7300</v>
      </c>
      <c r="E965" s="56" t="s">
        <v>1427</v>
      </c>
      <c r="F965" s="56" t="s">
        <v>3119</v>
      </c>
      <c r="G965" s="56" t="s">
        <v>1810</v>
      </c>
      <c r="H965" s="56" t="n">
        <v>1206</v>
      </c>
      <c r="I965" s="56" t="n">
        <v>1206</v>
      </c>
      <c r="J965" s="56" t="n">
        <v>551.08</v>
      </c>
      <c r="K965" s="54" t="n">
        <f aca="false">ROUND(H965*J965,2)</f>
        <v>664602.48</v>
      </c>
      <c r="L965" s="56" t="s">
        <v>4055</v>
      </c>
      <c r="M965" s="56" t="s">
        <v>4056</v>
      </c>
      <c r="N965" s="54" t="n">
        <f aca="false">IFERROR(G965-E965,"")</f>
        <v>44</v>
      </c>
      <c r="O965" s="54" t="n">
        <f aca="false">IFERROR(G965-F965,"")</f>
        <v>9</v>
      </c>
      <c r="P965" s="56" t="s">
        <v>7301</v>
      </c>
      <c r="Q965" s="56" t="s">
        <v>4098</v>
      </c>
      <c r="R965" s="56" t="s">
        <v>100</v>
      </c>
      <c r="S965" s="55" t="str">
        <f aca="false">IF(O965&lt;=0,"On Time","Delayed")</f>
        <v>Delayed</v>
      </c>
      <c r="T965" s="55" t="n">
        <f aca="false">IF(H965=0,0,ROUND(I965/H965*100,2))</f>
        <v>100</v>
      </c>
      <c r="U965" s="55" t="str">
        <f aca="false">TEXT(E965,"yyyy-mm")</f>
        <v>2023-11</v>
      </c>
    </row>
    <row r="966" customFormat="false" ht="15" hidden="false" customHeight="true" outlineLevel="0" collapsed="false">
      <c r="A966" s="52" t="s">
        <v>7302</v>
      </c>
      <c r="B966" s="52" t="s">
        <v>7303</v>
      </c>
      <c r="C966" s="52" t="s">
        <v>7304</v>
      </c>
      <c r="D966" s="52" t="s">
        <v>3895</v>
      </c>
      <c r="E966" s="52" t="s">
        <v>3657</v>
      </c>
      <c r="F966" s="52" t="s">
        <v>652</v>
      </c>
      <c r="G966" s="52" t="s">
        <v>1549</v>
      </c>
      <c r="H966" s="52" t="n">
        <v>261</v>
      </c>
      <c r="I966" s="52" t="n">
        <v>261</v>
      </c>
      <c r="J966" s="52" t="n">
        <v>102</v>
      </c>
      <c r="K966" s="54" t="n">
        <f aca="false">ROUND(H966*J966,2)</f>
        <v>26622</v>
      </c>
      <c r="L966" s="52" t="s">
        <v>4084</v>
      </c>
      <c r="M966" s="52" t="s">
        <v>4062</v>
      </c>
      <c r="N966" s="54" t="n">
        <f aca="false">IFERROR(G966-E966,"")</f>
        <v>25</v>
      </c>
      <c r="O966" s="54" t="n">
        <f aca="false">IFERROR(G966-F966,"")</f>
        <v>6</v>
      </c>
      <c r="P966" s="52" t="s">
        <v>7305</v>
      </c>
      <c r="Q966" s="52" t="s">
        <v>4058</v>
      </c>
      <c r="R966" s="52" t="s">
        <v>4124</v>
      </c>
      <c r="S966" s="55" t="str">
        <f aca="false">IF(O966&lt;=0,"On Time","Delayed")</f>
        <v>Delayed</v>
      </c>
      <c r="T966" s="55" t="n">
        <f aca="false">IF(H966=0,0,ROUND(I966/H966*100,2))</f>
        <v>100</v>
      </c>
      <c r="U966" s="55" t="str">
        <f aca="false">TEXT(E966,"yyyy-mm")</f>
        <v>2023-11</v>
      </c>
    </row>
    <row r="967" customFormat="false" ht="15" hidden="false" customHeight="true" outlineLevel="0" collapsed="false">
      <c r="A967" s="56" t="s">
        <v>7306</v>
      </c>
      <c r="B967" s="56" t="s">
        <v>7307</v>
      </c>
      <c r="C967" s="56" t="s">
        <v>2854</v>
      </c>
      <c r="D967" s="56" t="s">
        <v>3581</v>
      </c>
      <c r="E967" s="56" t="s">
        <v>5005</v>
      </c>
      <c r="F967" s="56" t="s">
        <v>1566</v>
      </c>
      <c r="G967" s="56" t="s">
        <v>1598</v>
      </c>
      <c r="H967" s="56" t="n">
        <v>1386</v>
      </c>
      <c r="I967" s="56" t="n">
        <v>1386</v>
      </c>
      <c r="J967" s="56" t="n">
        <v>554.89</v>
      </c>
      <c r="K967" s="54" t="n">
        <f aca="false">ROUND(H967*J967,2)</f>
        <v>769077.54</v>
      </c>
      <c r="L967" s="56" t="s">
        <v>4055</v>
      </c>
      <c r="M967" s="56" t="s">
        <v>4062</v>
      </c>
      <c r="N967" s="54" t="n">
        <f aca="false">IFERROR(G967-E967,"")</f>
        <v>59</v>
      </c>
      <c r="O967" s="54" t="n">
        <f aca="false">IFERROR(G967-F967,"")</f>
        <v>-1</v>
      </c>
      <c r="P967" s="56" t="s">
        <v>7308</v>
      </c>
      <c r="Q967" s="56" t="s">
        <v>4064</v>
      </c>
      <c r="R967" s="56" t="s">
        <v>4070</v>
      </c>
      <c r="S967" s="55" t="str">
        <f aca="false">IF(O967&lt;=0,"On Time","Delayed")</f>
        <v>On Time</v>
      </c>
      <c r="T967" s="55" t="n">
        <f aca="false">IF(H967=0,0,ROUND(I967/H967*100,2))</f>
        <v>100</v>
      </c>
      <c r="U967" s="55" t="str">
        <f aca="false">TEXT(E967,"yyyy-mm")</f>
        <v>2022-11</v>
      </c>
    </row>
    <row r="968" customFormat="false" ht="15" hidden="false" customHeight="true" outlineLevel="0" collapsed="false">
      <c r="A968" s="52" t="s">
        <v>7309</v>
      </c>
      <c r="B968" s="52" t="s">
        <v>7310</v>
      </c>
      <c r="C968" s="52" t="s">
        <v>3902</v>
      </c>
      <c r="D968" s="52" t="s">
        <v>385</v>
      </c>
      <c r="E968" s="52" t="s">
        <v>1295</v>
      </c>
      <c r="F968" s="52" t="s">
        <v>2643</v>
      </c>
      <c r="G968" s="52" t="s">
        <v>959</v>
      </c>
      <c r="H968" s="52" t="n">
        <v>512</v>
      </c>
      <c r="I968" s="52" t="n">
        <v>512</v>
      </c>
      <c r="J968" s="52" t="n">
        <v>285.3</v>
      </c>
      <c r="K968" s="54" t="n">
        <f aca="false">ROUND(H968*J968,2)</f>
        <v>146073.6</v>
      </c>
      <c r="L968" s="52" t="s">
        <v>4067</v>
      </c>
      <c r="M968" s="52" t="s">
        <v>4078</v>
      </c>
      <c r="N968" s="54" t="n">
        <f aca="false">IFERROR(G968-E968,"")</f>
        <v>49</v>
      </c>
      <c r="O968" s="54" t="n">
        <f aca="false">IFERROR(G968-F968,"")</f>
        <v>7</v>
      </c>
      <c r="P968" s="52" t="s">
        <v>7311</v>
      </c>
      <c r="Q968" s="52" t="s">
        <v>4064</v>
      </c>
      <c r="R968" s="52" t="s">
        <v>4081</v>
      </c>
      <c r="S968" s="55" t="str">
        <f aca="false">IF(O968&lt;=0,"On Time","Delayed")</f>
        <v>Delayed</v>
      </c>
      <c r="T968" s="55" t="n">
        <f aca="false">IF(H968=0,0,ROUND(I968/H968*100,2))</f>
        <v>100</v>
      </c>
      <c r="U968" s="55" t="str">
        <f aca="false">TEXT(E968,"yyyy-mm")</f>
        <v>2023-12</v>
      </c>
    </row>
    <row r="969" customFormat="false" ht="15" hidden="false" customHeight="true" outlineLevel="0" collapsed="false">
      <c r="A969" s="56" t="s">
        <v>7312</v>
      </c>
      <c r="B969" s="56" t="s">
        <v>7313</v>
      </c>
      <c r="C969" s="56" t="s">
        <v>7080</v>
      </c>
      <c r="D969" s="56" t="s">
        <v>5921</v>
      </c>
      <c r="E969" s="56" t="s">
        <v>2324</v>
      </c>
      <c r="F969" s="56" t="s">
        <v>5129</v>
      </c>
      <c r="G969" s="56" t="s">
        <v>5129</v>
      </c>
      <c r="H969" s="56" t="n">
        <v>3531</v>
      </c>
      <c r="I969" s="56" t="n">
        <v>3531</v>
      </c>
      <c r="J969" s="56" t="n">
        <v>579.26</v>
      </c>
      <c r="K969" s="54" t="n">
        <f aca="false">ROUND(H969*J969,2)</f>
        <v>2045367.06</v>
      </c>
      <c r="L969" s="56" t="s">
        <v>4067</v>
      </c>
      <c r="M969" s="56" t="s">
        <v>4062</v>
      </c>
      <c r="N969" s="54" t="n">
        <f aca="false">IFERROR(G969-E969,"")</f>
        <v>17</v>
      </c>
      <c r="O969" s="54" t="n">
        <f aca="false">IFERROR(G969-F969,"")</f>
        <v>0</v>
      </c>
      <c r="P969" s="56" t="s">
        <v>7314</v>
      </c>
      <c r="Q969" s="56" t="s">
        <v>4109</v>
      </c>
      <c r="R969" s="56" t="s">
        <v>100</v>
      </c>
      <c r="S969" s="55" t="str">
        <f aca="false">IF(O969&lt;=0,"On Time","Delayed")</f>
        <v>On Time</v>
      </c>
      <c r="T969" s="55" t="n">
        <f aca="false">IF(H969=0,0,ROUND(I969/H969*100,2))</f>
        <v>100</v>
      </c>
      <c r="U969" s="55" t="str">
        <f aca="false">TEXT(E969,"yyyy-mm")</f>
        <v>2023-01</v>
      </c>
    </row>
    <row r="970" customFormat="false" ht="15" hidden="false" customHeight="true" outlineLevel="0" collapsed="false">
      <c r="A970" s="52" t="s">
        <v>7315</v>
      </c>
      <c r="B970" s="52" t="s">
        <v>7316</v>
      </c>
      <c r="C970" s="52" t="s">
        <v>6561</v>
      </c>
      <c r="D970" s="52" t="s">
        <v>7317</v>
      </c>
      <c r="E970" s="52" t="s">
        <v>2603</v>
      </c>
      <c r="F970" s="52" t="s">
        <v>640</v>
      </c>
      <c r="G970" s="52" t="s">
        <v>1562</v>
      </c>
      <c r="H970" s="52" t="n">
        <v>4177</v>
      </c>
      <c r="I970" s="52" t="n">
        <v>4177</v>
      </c>
      <c r="J970" s="52" t="n">
        <v>507.88</v>
      </c>
      <c r="K970" s="54" t="n">
        <f aca="false">ROUND(H970*J970,2)</f>
        <v>2121414.76</v>
      </c>
      <c r="L970" s="52" t="s">
        <v>4061</v>
      </c>
      <c r="M970" s="52" t="s">
        <v>4078</v>
      </c>
      <c r="N970" s="54" t="n">
        <f aca="false">IFERROR(G970-E970,"")</f>
        <v>9</v>
      </c>
      <c r="O970" s="54" t="n">
        <f aca="false">IFERROR(G970-F970,"")</f>
        <v>-3</v>
      </c>
      <c r="P970" s="52" t="s">
        <v>7318</v>
      </c>
      <c r="Q970" s="52" t="s">
        <v>4154</v>
      </c>
      <c r="R970" s="52" t="s">
        <v>4081</v>
      </c>
      <c r="S970" s="55" t="str">
        <f aca="false">IF(O970&lt;=0,"On Time","Delayed")</f>
        <v>On Time</v>
      </c>
      <c r="T970" s="55" t="n">
        <f aca="false">IF(H970=0,0,ROUND(I970/H970*100,2))</f>
        <v>100</v>
      </c>
      <c r="U970" s="55" t="str">
        <f aca="false">TEXT(E970,"yyyy-mm")</f>
        <v>2023-02</v>
      </c>
    </row>
    <row r="971" customFormat="false" ht="15" hidden="false" customHeight="true" outlineLevel="0" collapsed="false">
      <c r="A971" s="56" t="s">
        <v>7319</v>
      </c>
      <c r="B971" s="56" t="s">
        <v>5107</v>
      </c>
      <c r="C971" s="56" t="s">
        <v>3932</v>
      </c>
      <c r="D971" s="56" t="s">
        <v>7320</v>
      </c>
      <c r="E971" s="56" t="s">
        <v>2719</v>
      </c>
      <c r="F971" s="56" t="s">
        <v>3562</v>
      </c>
      <c r="G971" s="56" t="s">
        <v>2892</v>
      </c>
      <c r="H971" s="56" t="n">
        <v>217</v>
      </c>
      <c r="I971" s="56" t="n">
        <v>217</v>
      </c>
      <c r="J971" s="56" t="n">
        <v>469.11</v>
      </c>
      <c r="K971" s="54" t="n">
        <f aca="false">ROUND(H971*J971,2)</f>
        <v>101796.87</v>
      </c>
      <c r="L971" s="56" t="s">
        <v>4084</v>
      </c>
      <c r="M971" s="56" t="s">
        <v>4062</v>
      </c>
      <c r="N971" s="54" t="n">
        <f aca="false">IFERROR(G971-E971,"")</f>
        <v>41</v>
      </c>
      <c r="O971" s="54" t="n">
        <f aca="false">IFERROR(G971-F971,"")</f>
        <v>10</v>
      </c>
      <c r="P971" s="56" t="s">
        <v>7321</v>
      </c>
      <c r="Q971" s="56" t="s">
        <v>4226</v>
      </c>
      <c r="R971" s="56" t="s">
        <v>4070</v>
      </c>
      <c r="S971" s="55" t="str">
        <f aca="false">IF(O971&lt;=0,"On Time","Delayed")</f>
        <v>Delayed</v>
      </c>
      <c r="T971" s="55" t="n">
        <f aca="false">IF(H971=0,0,ROUND(I971/H971*100,2))</f>
        <v>100</v>
      </c>
      <c r="U971" s="55" t="str">
        <f aca="false">TEXT(E971,"yyyy-mm")</f>
        <v>2024-04</v>
      </c>
    </row>
    <row r="972" customFormat="false" ht="15" hidden="false" customHeight="true" outlineLevel="0" collapsed="false">
      <c r="A972" s="52" t="s">
        <v>7322</v>
      </c>
      <c r="B972" s="52" t="s">
        <v>5158</v>
      </c>
      <c r="C972" s="52" t="s">
        <v>1980</v>
      </c>
      <c r="D972" s="52" t="s">
        <v>1354</v>
      </c>
      <c r="E972" s="52" t="s">
        <v>3002</v>
      </c>
      <c r="F972" s="52" t="s">
        <v>2137</v>
      </c>
      <c r="G972" s="52" t="s">
        <v>2138</v>
      </c>
      <c r="H972" s="52" t="n">
        <v>1469</v>
      </c>
      <c r="I972" s="52" t="n">
        <v>1469</v>
      </c>
      <c r="J972" s="52" t="n">
        <v>449.88</v>
      </c>
      <c r="K972" s="54" t="n">
        <f aca="false">ROUND(H972*J972,2)</f>
        <v>660873.72</v>
      </c>
      <c r="L972" s="52" t="s">
        <v>4067</v>
      </c>
      <c r="M972" s="52" t="s">
        <v>4081</v>
      </c>
      <c r="N972" s="54" t="n">
        <f aca="false">IFERROR(G972-E972,"")</f>
        <v>37</v>
      </c>
      <c r="O972" s="54" t="n">
        <f aca="false">IFERROR(G972-F972,"")</f>
        <v>3</v>
      </c>
      <c r="P972" s="52" t="s">
        <v>7323</v>
      </c>
      <c r="Q972" s="52" t="s">
        <v>4164</v>
      </c>
      <c r="R972" s="52" t="s">
        <v>4081</v>
      </c>
      <c r="S972" s="55" t="str">
        <f aca="false">IF(O972&lt;=0,"On Time","Delayed")</f>
        <v>Delayed</v>
      </c>
      <c r="T972" s="55" t="n">
        <f aca="false">IF(H972=0,0,ROUND(I972/H972*100,2))</f>
        <v>100</v>
      </c>
      <c r="U972" s="55" t="str">
        <f aca="false">TEXT(E972,"yyyy-mm")</f>
        <v>2022-01</v>
      </c>
    </row>
    <row r="973" customFormat="false" ht="15" hidden="false" customHeight="true" outlineLevel="0" collapsed="false">
      <c r="A973" s="56" t="s">
        <v>7324</v>
      </c>
      <c r="B973" s="56" t="s">
        <v>7325</v>
      </c>
      <c r="C973" s="56" t="s">
        <v>7326</v>
      </c>
      <c r="D973" s="56" t="s">
        <v>7327</v>
      </c>
      <c r="E973" s="56" t="s">
        <v>792</v>
      </c>
      <c r="F973" s="56" t="s">
        <v>910</v>
      </c>
      <c r="G973" s="56" t="s">
        <v>3997</v>
      </c>
      <c r="H973" s="56" t="n">
        <v>356</v>
      </c>
      <c r="I973" s="56" t="n">
        <v>356</v>
      </c>
      <c r="J973" s="56" t="n">
        <v>549.56</v>
      </c>
      <c r="K973" s="54" t="n">
        <f aca="false">ROUND(H973*J973,2)</f>
        <v>195643.36</v>
      </c>
      <c r="L973" s="56" t="s">
        <v>4055</v>
      </c>
      <c r="M973" s="56" t="s">
        <v>4081</v>
      </c>
      <c r="N973" s="54" t="n">
        <f aca="false">IFERROR(G973-E973,"")</f>
        <v>39</v>
      </c>
      <c r="O973" s="54" t="n">
        <f aca="false">IFERROR(G973-F973,"")</f>
        <v>11</v>
      </c>
      <c r="P973" s="56" t="s">
        <v>7328</v>
      </c>
      <c r="Q973" s="56" t="s">
        <v>4132</v>
      </c>
      <c r="R973" s="56" t="s">
        <v>4124</v>
      </c>
      <c r="S973" s="55" t="str">
        <f aca="false">IF(O973&lt;=0,"On Time","Delayed")</f>
        <v>Delayed</v>
      </c>
      <c r="T973" s="55" t="n">
        <f aca="false">IF(H973=0,0,ROUND(I973/H973*100,2))</f>
        <v>100</v>
      </c>
      <c r="U973" s="55" t="str">
        <f aca="false">TEXT(E973,"yyyy-mm")</f>
        <v>2024-05</v>
      </c>
    </row>
    <row r="974" customFormat="false" ht="15" hidden="false" customHeight="true" outlineLevel="0" collapsed="false">
      <c r="A974" s="52" t="s">
        <v>7329</v>
      </c>
      <c r="B974" s="52" t="s">
        <v>7307</v>
      </c>
      <c r="C974" s="52" t="s">
        <v>1227</v>
      </c>
      <c r="D974" s="52" t="s">
        <v>2199</v>
      </c>
      <c r="E974" s="52" t="s">
        <v>2940</v>
      </c>
      <c r="F974" s="52" t="s">
        <v>3187</v>
      </c>
      <c r="G974" s="52" t="s">
        <v>2620</v>
      </c>
      <c r="H974" s="52" t="n">
        <v>1383</v>
      </c>
      <c r="I974" s="52" t="n">
        <v>1383</v>
      </c>
      <c r="J974" s="52" t="n">
        <v>428.34</v>
      </c>
      <c r="K974" s="54" t="n">
        <f aca="false">ROUND(H974*J974,2)</f>
        <v>592394.22</v>
      </c>
      <c r="L974" s="52" t="s">
        <v>4061</v>
      </c>
      <c r="M974" s="52" t="s">
        <v>4056</v>
      </c>
      <c r="N974" s="54" t="n">
        <f aca="false">IFERROR(G974-E974,"")</f>
        <v>50</v>
      </c>
      <c r="O974" s="54" t="n">
        <f aca="false">IFERROR(G974-F974,"")</f>
        <v>6</v>
      </c>
      <c r="P974" s="52" t="s">
        <v>7330</v>
      </c>
      <c r="Q974" s="52" t="s">
        <v>4064</v>
      </c>
      <c r="R974" s="52" t="s">
        <v>100</v>
      </c>
      <c r="S974" s="55" t="str">
        <f aca="false">IF(O974&lt;=0,"On Time","Delayed")</f>
        <v>Delayed</v>
      </c>
      <c r="T974" s="55" t="n">
        <f aca="false">IF(H974=0,0,ROUND(I974/H974*100,2))</f>
        <v>100</v>
      </c>
      <c r="U974" s="55" t="str">
        <f aca="false">TEXT(E974,"yyyy-mm")</f>
        <v>2024-06</v>
      </c>
    </row>
    <row r="975" customFormat="false" ht="15" hidden="false" customHeight="true" outlineLevel="0" collapsed="false">
      <c r="A975" s="56" t="s">
        <v>7331</v>
      </c>
      <c r="B975" s="56" t="s">
        <v>7332</v>
      </c>
      <c r="C975" s="56" t="s">
        <v>6992</v>
      </c>
      <c r="D975" s="56" t="s">
        <v>638</v>
      </c>
      <c r="E975" s="56" t="s">
        <v>1426</v>
      </c>
      <c r="F975" s="56" t="s">
        <v>2401</v>
      </c>
      <c r="G975" s="56" t="s">
        <v>1750</v>
      </c>
      <c r="H975" s="56" t="n">
        <v>1107</v>
      </c>
      <c r="I975" s="56" t="n">
        <v>1107</v>
      </c>
      <c r="J975" s="56" t="n">
        <v>185.71</v>
      </c>
      <c r="K975" s="54" t="n">
        <f aca="false">ROUND(H975*J975,2)</f>
        <v>205580.97</v>
      </c>
      <c r="L975" s="56" t="s">
        <v>4073</v>
      </c>
      <c r="M975" s="56" t="s">
        <v>4062</v>
      </c>
      <c r="N975" s="54" t="n">
        <f aca="false">IFERROR(G975-E975,"")</f>
        <v>63</v>
      </c>
      <c r="O975" s="54" t="n">
        <f aca="false">IFERROR(G975-F975,"")</f>
        <v>5</v>
      </c>
      <c r="P975" s="56" t="s">
        <v>7333</v>
      </c>
      <c r="Q975" s="56" t="s">
        <v>4226</v>
      </c>
      <c r="R975" s="56" t="s">
        <v>100</v>
      </c>
      <c r="S975" s="55" t="str">
        <f aca="false">IF(O975&lt;=0,"On Time","Delayed")</f>
        <v>Delayed</v>
      </c>
      <c r="T975" s="55" t="n">
        <f aca="false">IF(H975=0,0,ROUND(I975/H975*100,2))</f>
        <v>100</v>
      </c>
      <c r="U975" s="55" t="str">
        <f aca="false">TEXT(E975,"yyyy-mm")</f>
        <v>2023-11</v>
      </c>
    </row>
    <row r="976" customFormat="false" ht="15" hidden="false" customHeight="true" outlineLevel="0" collapsed="false">
      <c r="A976" s="52" t="s">
        <v>7334</v>
      </c>
      <c r="B976" s="52" t="s">
        <v>6962</v>
      </c>
      <c r="C976" s="52" t="s">
        <v>3417</v>
      </c>
      <c r="D976" s="52" t="s">
        <v>5744</v>
      </c>
      <c r="E976" s="52" t="s">
        <v>3446</v>
      </c>
      <c r="F976" s="52" t="s">
        <v>1690</v>
      </c>
      <c r="G976" s="52" t="s">
        <v>3822</v>
      </c>
      <c r="H976" s="52" t="n">
        <v>2919</v>
      </c>
      <c r="I976" s="52" t="n">
        <v>2919</v>
      </c>
      <c r="J976" s="52" t="n">
        <v>433.01</v>
      </c>
      <c r="K976" s="54" t="n">
        <f aca="false">ROUND(H976*J976,2)</f>
        <v>1263956.19</v>
      </c>
      <c r="L976" s="52" t="s">
        <v>4067</v>
      </c>
      <c r="M976" s="52" t="s">
        <v>4078</v>
      </c>
      <c r="N976" s="54" t="n">
        <f aca="false">IFERROR(G976-E976,"")</f>
        <v>29</v>
      </c>
      <c r="O976" s="54" t="n">
        <f aca="false">IFERROR(G976-F976,"")</f>
        <v>11</v>
      </c>
      <c r="P976" s="52" t="s">
        <v>7335</v>
      </c>
      <c r="Q976" s="52" t="s">
        <v>4080</v>
      </c>
      <c r="R976" s="52" t="s">
        <v>4070</v>
      </c>
      <c r="S976" s="55" t="str">
        <f aca="false">IF(O976&lt;=0,"On Time","Delayed")</f>
        <v>Delayed</v>
      </c>
      <c r="T976" s="55" t="n">
        <f aca="false">IF(H976=0,0,ROUND(I976/H976*100,2))</f>
        <v>100</v>
      </c>
      <c r="U976" s="55" t="str">
        <f aca="false">TEXT(E976,"yyyy-mm")</f>
        <v>2022-08</v>
      </c>
    </row>
    <row r="977" customFormat="false" ht="15" hidden="false" customHeight="true" outlineLevel="0" collapsed="false">
      <c r="A977" s="56" t="s">
        <v>7336</v>
      </c>
      <c r="B977" s="56" t="s">
        <v>7004</v>
      </c>
      <c r="C977" s="56" t="s">
        <v>962</v>
      </c>
      <c r="D977" s="56" t="s">
        <v>7337</v>
      </c>
      <c r="E977" s="56" t="s">
        <v>5027</v>
      </c>
      <c r="F977" s="56" t="s">
        <v>4279</v>
      </c>
      <c r="G977" s="56" t="s">
        <v>7338</v>
      </c>
      <c r="H977" s="56" t="n">
        <v>4867</v>
      </c>
      <c r="I977" s="56" t="n">
        <v>4867</v>
      </c>
      <c r="J977" s="56" t="n">
        <v>506.97</v>
      </c>
      <c r="K977" s="54" t="n">
        <f aca="false">ROUND(H977*J977,2)</f>
        <v>2467422.99</v>
      </c>
      <c r="L977" s="56" t="s">
        <v>4055</v>
      </c>
      <c r="M977" s="56" t="s">
        <v>332</v>
      </c>
      <c r="N977" s="54" t="n">
        <f aca="false">IFERROR(G977-E977,"")</f>
        <v>68</v>
      </c>
      <c r="O977" s="54" t="n">
        <f aca="false">IFERROR(G977-F977,"")</f>
        <v>11</v>
      </c>
      <c r="P977" s="56" t="s">
        <v>7339</v>
      </c>
      <c r="Q977" s="56" t="s">
        <v>4132</v>
      </c>
      <c r="R977" s="56" t="s">
        <v>100</v>
      </c>
      <c r="S977" s="55" t="str">
        <f aca="false">IF(O977&lt;=0,"On Time","Delayed")</f>
        <v>Delayed</v>
      </c>
      <c r="T977" s="55" t="n">
        <f aca="false">IF(H977=0,0,ROUND(I977/H977*100,2))</f>
        <v>100</v>
      </c>
      <c r="U977" s="55" t="str">
        <f aca="false">TEXT(E977,"yyyy-mm")</f>
        <v>2024-12</v>
      </c>
    </row>
    <row r="978" customFormat="false" ht="15" hidden="false" customHeight="true" outlineLevel="0" collapsed="false">
      <c r="A978" s="52" t="s">
        <v>7340</v>
      </c>
      <c r="B978" s="52" t="s">
        <v>6842</v>
      </c>
      <c r="C978" s="52" t="s">
        <v>3355</v>
      </c>
      <c r="D978" s="52" t="s">
        <v>3510</v>
      </c>
      <c r="E978" s="52" t="s">
        <v>729</v>
      </c>
      <c r="F978" s="52" t="s">
        <v>360</v>
      </c>
      <c r="G978" s="52" t="s">
        <v>3274</v>
      </c>
      <c r="H978" s="52" t="n">
        <v>2724</v>
      </c>
      <c r="I978" s="52" t="n">
        <v>2724</v>
      </c>
      <c r="J978" s="52" t="n">
        <v>442.84</v>
      </c>
      <c r="K978" s="54" t="n">
        <f aca="false">ROUND(H978*J978,2)</f>
        <v>1206296.16</v>
      </c>
      <c r="L978" s="52" t="s">
        <v>4073</v>
      </c>
      <c r="M978" s="52" t="s">
        <v>4062</v>
      </c>
      <c r="N978" s="54" t="n">
        <f aca="false">IFERROR(G978-E978,"")</f>
        <v>23</v>
      </c>
      <c r="O978" s="54" t="n">
        <f aca="false">IFERROR(G978-F978,"")</f>
        <v>12</v>
      </c>
      <c r="P978" s="52" t="s">
        <v>7341</v>
      </c>
      <c r="Q978" s="52" t="s">
        <v>4164</v>
      </c>
      <c r="R978" s="52" t="s">
        <v>4087</v>
      </c>
      <c r="S978" s="55" t="str">
        <f aca="false">IF(O978&lt;=0,"On Time","Delayed")</f>
        <v>Delayed</v>
      </c>
      <c r="T978" s="55" t="n">
        <f aca="false">IF(H978=0,0,ROUND(I978/H978*100,2))</f>
        <v>100</v>
      </c>
      <c r="U978" s="55" t="str">
        <f aca="false">TEXT(E978,"yyyy-mm")</f>
        <v>2023-08</v>
      </c>
    </row>
    <row r="979" customFormat="false" ht="15" hidden="false" customHeight="true" outlineLevel="0" collapsed="false">
      <c r="A979" s="56" t="s">
        <v>7342</v>
      </c>
      <c r="B979" s="56" t="s">
        <v>5308</v>
      </c>
      <c r="C979" s="56" t="s">
        <v>3797</v>
      </c>
      <c r="D979" s="56" t="s">
        <v>1314</v>
      </c>
      <c r="E979" s="56" t="s">
        <v>1896</v>
      </c>
      <c r="F979" s="56" t="s">
        <v>1538</v>
      </c>
      <c r="G979" s="56" t="s">
        <v>2924</v>
      </c>
      <c r="H979" s="56" t="n">
        <v>2907</v>
      </c>
      <c r="I979" s="56" t="n">
        <v>2907</v>
      </c>
      <c r="J979" s="56" t="n">
        <v>392.11</v>
      </c>
      <c r="K979" s="54" t="n">
        <f aca="false">ROUND(H979*J979,2)</f>
        <v>1139863.77</v>
      </c>
      <c r="L979" s="56" t="s">
        <v>4061</v>
      </c>
      <c r="M979" s="56" t="s">
        <v>4062</v>
      </c>
      <c r="N979" s="54" t="n">
        <f aca="false">IFERROR(G979-E979,"")</f>
        <v>57</v>
      </c>
      <c r="O979" s="54" t="n">
        <f aca="false">IFERROR(G979-F979,"")</f>
        <v>-3</v>
      </c>
      <c r="P979" s="56" t="s">
        <v>7343</v>
      </c>
      <c r="Q979" s="56" t="s">
        <v>4075</v>
      </c>
      <c r="R979" s="56" t="s">
        <v>100</v>
      </c>
      <c r="S979" s="55" t="str">
        <f aca="false">IF(O979&lt;=0,"On Time","Delayed")</f>
        <v>On Time</v>
      </c>
      <c r="T979" s="55" t="n">
        <f aca="false">IF(H979=0,0,ROUND(I979/H979*100,2))</f>
        <v>100</v>
      </c>
      <c r="U979" s="55" t="str">
        <f aca="false">TEXT(E979,"yyyy-mm")</f>
        <v>2023-01</v>
      </c>
    </row>
    <row r="980" customFormat="false" ht="15" hidden="false" customHeight="true" outlineLevel="0" collapsed="false">
      <c r="A980" s="52" t="s">
        <v>7344</v>
      </c>
      <c r="B980" s="52" t="s">
        <v>7345</v>
      </c>
      <c r="C980" s="52" t="s">
        <v>3279</v>
      </c>
      <c r="D980" s="52" t="s">
        <v>7346</v>
      </c>
      <c r="E980" s="52" t="s">
        <v>743</v>
      </c>
      <c r="F980" s="52" t="s">
        <v>822</v>
      </c>
      <c r="G980" s="52" t="s">
        <v>5772</v>
      </c>
      <c r="H980" s="52" t="n">
        <v>3505</v>
      </c>
      <c r="I980" s="52" t="n">
        <v>3505</v>
      </c>
      <c r="J980" s="52" t="n">
        <v>512.18</v>
      </c>
      <c r="K980" s="54" t="n">
        <f aca="false">ROUND(H980*J980,2)</f>
        <v>1795190.9</v>
      </c>
      <c r="L980" s="52" t="s">
        <v>4055</v>
      </c>
      <c r="M980" s="52" t="s">
        <v>4078</v>
      </c>
      <c r="N980" s="54" t="n">
        <f aca="false">IFERROR(G980-E980,"")</f>
        <v>28</v>
      </c>
      <c r="O980" s="54" t="n">
        <f aca="false">IFERROR(G980-F980,"")</f>
        <v>3</v>
      </c>
      <c r="P980" s="52" t="s">
        <v>7347</v>
      </c>
      <c r="Q980" s="52" t="s">
        <v>4075</v>
      </c>
      <c r="R980" s="52" t="s">
        <v>4087</v>
      </c>
      <c r="S980" s="55" t="str">
        <f aca="false">IF(O980&lt;=0,"On Time","Delayed")</f>
        <v>Delayed</v>
      </c>
      <c r="T980" s="55" t="n">
        <f aca="false">IF(H980=0,0,ROUND(I980/H980*100,2))</f>
        <v>100</v>
      </c>
      <c r="U980" s="55" t="str">
        <f aca="false">TEXT(E980,"yyyy-mm")</f>
        <v>2023-08</v>
      </c>
    </row>
    <row r="981" customFormat="false" ht="15" hidden="false" customHeight="true" outlineLevel="0" collapsed="false">
      <c r="A981" s="56" t="s">
        <v>7348</v>
      </c>
      <c r="B981" s="56" t="s">
        <v>6048</v>
      </c>
      <c r="C981" s="56" t="s">
        <v>2123</v>
      </c>
      <c r="D981" s="56" t="s">
        <v>7154</v>
      </c>
      <c r="E981" s="56" t="s">
        <v>1261</v>
      </c>
      <c r="F981" s="56" t="s">
        <v>1982</v>
      </c>
      <c r="G981" s="56" t="s">
        <v>2617</v>
      </c>
      <c r="H981" s="56" t="n">
        <v>2827</v>
      </c>
      <c r="I981" s="56" t="n">
        <v>2827</v>
      </c>
      <c r="J981" s="56" t="n">
        <v>138.83</v>
      </c>
      <c r="K981" s="54" t="n">
        <f aca="false">ROUND(H981*J981,2)</f>
        <v>392472.41</v>
      </c>
      <c r="L981" s="56" t="s">
        <v>4073</v>
      </c>
      <c r="M981" s="56" t="s">
        <v>4081</v>
      </c>
      <c r="N981" s="54" t="n">
        <f aca="false">IFERROR(G981-E981,"")</f>
        <v>42</v>
      </c>
      <c r="O981" s="54" t="n">
        <f aca="false">IFERROR(G981-F981,"")</f>
        <v>13</v>
      </c>
      <c r="P981" s="56" t="s">
        <v>7349</v>
      </c>
      <c r="Q981" s="56" t="s">
        <v>4164</v>
      </c>
      <c r="R981" s="56" t="s">
        <v>4087</v>
      </c>
      <c r="S981" s="55" t="str">
        <f aca="false">IF(O981&lt;=0,"On Time","Delayed")</f>
        <v>Delayed</v>
      </c>
      <c r="T981" s="55" t="n">
        <f aca="false">IF(H981=0,0,ROUND(I981/H981*100,2))</f>
        <v>100</v>
      </c>
      <c r="U981" s="55" t="str">
        <f aca="false">TEXT(E981,"yyyy-mm")</f>
        <v>2024-03</v>
      </c>
    </row>
    <row r="982" customFormat="false" ht="15" hidden="false" customHeight="true" outlineLevel="0" collapsed="false">
      <c r="A982" s="52" t="s">
        <v>7350</v>
      </c>
      <c r="B982" s="52" t="s">
        <v>5022</v>
      </c>
      <c r="C982" s="52" t="s">
        <v>1333</v>
      </c>
      <c r="D982" s="52" t="s">
        <v>7351</v>
      </c>
      <c r="E982" s="52" t="s">
        <v>2744</v>
      </c>
      <c r="F982" s="52" t="s">
        <v>3754</v>
      </c>
      <c r="G982" s="52" t="s">
        <v>1121</v>
      </c>
      <c r="H982" s="52" t="n">
        <v>4067</v>
      </c>
      <c r="I982" s="52" t="n">
        <v>4067</v>
      </c>
      <c r="J982" s="52" t="n">
        <v>188.93</v>
      </c>
      <c r="K982" s="54" t="n">
        <f aca="false">ROUND(H982*J982,2)</f>
        <v>768378.31</v>
      </c>
      <c r="L982" s="52" t="s">
        <v>4073</v>
      </c>
      <c r="M982" s="52" t="s">
        <v>4081</v>
      </c>
      <c r="N982" s="54" t="n">
        <f aca="false">IFERROR(G982-E982,"")</f>
        <v>42</v>
      </c>
      <c r="O982" s="54" t="n">
        <f aca="false">IFERROR(G982-F982,"")</f>
        <v>-3</v>
      </c>
      <c r="P982" s="52" t="s">
        <v>7352</v>
      </c>
      <c r="Q982" s="52" t="s">
        <v>4248</v>
      </c>
      <c r="R982" s="52" t="s">
        <v>4124</v>
      </c>
      <c r="S982" s="55" t="str">
        <f aca="false">IF(O982&lt;=0,"On Time","Delayed")</f>
        <v>On Time</v>
      </c>
      <c r="T982" s="55" t="n">
        <f aca="false">IF(H982=0,0,ROUND(I982/H982*100,2))</f>
        <v>100</v>
      </c>
      <c r="U982" s="55" t="str">
        <f aca="false">TEXT(E982,"yyyy-mm")</f>
        <v>2022-11</v>
      </c>
    </row>
    <row r="983" customFormat="false" ht="15" hidden="false" customHeight="true" outlineLevel="0" collapsed="false">
      <c r="A983" s="56" t="s">
        <v>7353</v>
      </c>
      <c r="B983" s="56" t="s">
        <v>4932</v>
      </c>
      <c r="C983" s="56" t="s">
        <v>7354</v>
      </c>
      <c r="D983" s="56" t="s">
        <v>3974</v>
      </c>
      <c r="E983" s="56" t="s">
        <v>3700</v>
      </c>
      <c r="F983" s="56" t="s">
        <v>1920</v>
      </c>
      <c r="G983" s="56" t="s">
        <v>3070</v>
      </c>
      <c r="H983" s="56" t="n">
        <v>1753</v>
      </c>
      <c r="I983" s="56" t="n">
        <v>1753</v>
      </c>
      <c r="J983" s="56" t="n">
        <v>384.98</v>
      </c>
      <c r="K983" s="54" t="n">
        <f aca="false">ROUND(H983*J983,2)</f>
        <v>674869.94</v>
      </c>
      <c r="L983" s="56" t="s">
        <v>4084</v>
      </c>
      <c r="M983" s="56" t="s">
        <v>332</v>
      </c>
      <c r="N983" s="54" t="n">
        <f aca="false">IFERROR(G983-E983,"")</f>
        <v>6</v>
      </c>
      <c r="O983" s="54" t="n">
        <f aca="false">IFERROR(G983-F983,"")</f>
        <v>-1</v>
      </c>
      <c r="P983" s="56" t="s">
        <v>7355</v>
      </c>
      <c r="Q983" s="56" t="s">
        <v>4248</v>
      </c>
      <c r="R983" s="56" t="s">
        <v>4124</v>
      </c>
      <c r="S983" s="55" t="str">
        <f aca="false">IF(O983&lt;=0,"On Time","Delayed")</f>
        <v>On Time</v>
      </c>
      <c r="T983" s="55" t="n">
        <f aca="false">IF(H983=0,0,ROUND(I983/H983*100,2))</f>
        <v>100</v>
      </c>
      <c r="U983" s="55" t="str">
        <f aca="false">TEXT(E983,"yyyy-mm")</f>
        <v>2024-03</v>
      </c>
    </row>
    <row r="984" customFormat="false" ht="15" hidden="false" customHeight="true" outlineLevel="0" collapsed="false">
      <c r="A984" s="52" t="s">
        <v>7356</v>
      </c>
      <c r="B984" s="52" t="s">
        <v>6912</v>
      </c>
      <c r="C984" s="52" t="s">
        <v>3885</v>
      </c>
      <c r="D984" s="52" t="s">
        <v>915</v>
      </c>
      <c r="E984" s="52" t="s">
        <v>3661</v>
      </c>
      <c r="F984" s="52" t="s">
        <v>1522</v>
      </c>
      <c r="G984" s="52" t="s">
        <v>3667</v>
      </c>
      <c r="H984" s="52" t="n">
        <v>2645</v>
      </c>
      <c r="I984" s="52" t="n">
        <v>2645</v>
      </c>
      <c r="J984" s="52" t="n">
        <v>77.97</v>
      </c>
      <c r="K984" s="54" t="n">
        <f aca="false">ROUND(H984*J984,2)</f>
        <v>206230.65</v>
      </c>
      <c r="L984" s="52" t="s">
        <v>4055</v>
      </c>
      <c r="M984" s="52" t="s">
        <v>4078</v>
      </c>
      <c r="N984" s="54" t="n">
        <f aca="false">IFERROR(G984-E984,"")</f>
        <v>38</v>
      </c>
      <c r="O984" s="54" t="n">
        <f aca="false">IFERROR(G984-F984,"")</f>
        <v>13</v>
      </c>
      <c r="P984" s="52" t="s">
        <v>7357</v>
      </c>
      <c r="Q984" s="52" t="s">
        <v>4098</v>
      </c>
      <c r="R984" s="52" t="s">
        <v>4087</v>
      </c>
      <c r="S984" s="55" t="str">
        <f aca="false">IF(O984&lt;=0,"On Time","Delayed")</f>
        <v>Delayed</v>
      </c>
      <c r="T984" s="55" t="n">
        <f aca="false">IF(H984=0,0,ROUND(I984/H984*100,2))</f>
        <v>100</v>
      </c>
      <c r="U984" s="55" t="str">
        <f aca="false">TEXT(E984,"yyyy-mm")</f>
        <v>2022-06</v>
      </c>
    </row>
    <row r="985" customFormat="false" ht="15" hidden="false" customHeight="true" outlineLevel="0" collapsed="false">
      <c r="A985" s="56" t="s">
        <v>7358</v>
      </c>
      <c r="B985" s="56" t="s">
        <v>6377</v>
      </c>
      <c r="C985" s="56" t="s">
        <v>7359</v>
      </c>
      <c r="D985" s="56" t="s">
        <v>7360</v>
      </c>
      <c r="E985" s="56" t="s">
        <v>601</v>
      </c>
      <c r="F985" s="56" t="s">
        <v>1996</v>
      </c>
      <c r="G985" s="56" t="s">
        <v>877</v>
      </c>
      <c r="H985" s="56" t="n">
        <v>2093</v>
      </c>
      <c r="I985" s="56" t="n">
        <v>2093</v>
      </c>
      <c r="J985" s="56" t="n">
        <v>104.67</v>
      </c>
      <c r="K985" s="54" t="n">
        <f aca="false">ROUND(H985*J985,2)</f>
        <v>219074.31</v>
      </c>
      <c r="L985" s="56" t="s">
        <v>4084</v>
      </c>
      <c r="M985" s="56" t="s">
        <v>4062</v>
      </c>
      <c r="N985" s="54" t="n">
        <f aca="false">IFERROR(G985-E985,"")</f>
        <v>18</v>
      </c>
      <c r="O985" s="54" t="n">
        <f aca="false">IFERROR(G985-F985,"")</f>
        <v>8</v>
      </c>
      <c r="P985" s="56" t="s">
        <v>7361</v>
      </c>
      <c r="Q985" s="56" t="s">
        <v>4231</v>
      </c>
      <c r="R985" s="56" t="s">
        <v>4070</v>
      </c>
      <c r="S985" s="55" t="str">
        <f aca="false">IF(O985&lt;=0,"On Time","Delayed")</f>
        <v>Delayed</v>
      </c>
      <c r="T985" s="55" t="n">
        <f aca="false">IF(H985=0,0,ROUND(I985/H985*100,2))</f>
        <v>100</v>
      </c>
      <c r="U985" s="55" t="str">
        <f aca="false">TEXT(E985,"yyyy-mm")</f>
        <v>2022-05</v>
      </c>
    </row>
    <row r="986" customFormat="false" ht="15" hidden="false" customHeight="true" outlineLevel="0" collapsed="false">
      <c r="A986" s="52" t="s">
        <v>7362</v>
      </c>
      <c r="B986" s="52" t="s">
        <v>7363</v>
      </c>
      <c r="C986" s="52" t="s">
        <v>547</v>
      </c>
      <c r="D986" s="52" t="s">
        <v>3432</v>
      </c>
      <c r="E986" s="52" t="s">
        <v>842</v>
      </c>
      <c r="F986" s="52" t="s">
        <v>1052</v>
      </c>
      <c r="G986" s="52" t="s">
        <v>5093</v>
      </c>
      <c r="H986" s="52" t="n">
        <v>625</v>
      </c>
      <c r="I986" s="52" t="n">
        <v>625</v>
      </c>
      <c r="J986" s="52" t="n">
        <v>540.03</v>
      </c>
      <c r="K986" s="54" t="n">
        <f aca="false">ROUND(H986*J986,2)</f>
        <v>337518.75</v>
      </c>
      <c r="L986" s="52" t="s">
        <v>4084</v>
      </c>
      <c r="M986" s="52" t="s">
        <v>4081</v>
      </c>
      <c r="N986" s="54" t="n">
        <f aca="false">IFERROR(G986-E986,"")</f>
        <v>67</v>
      </c>
      <c r="O986" s="54" t="n">
        <f aca="false">IFERROR(G986-F986,"")</f>
        <v>8</v>
      </c>
      <c r="P986" s="52" t="s">
        <v>7364</v>
      </c>
      <c r="Q986" s="52" t="s">
        <v>4104</v>
      </c>
      <c r="R986" s="52" t="s">
        <v>4124</v>
      </c>
      <c r="S986" s="55" t="str">
        <f aca="false">IF(O986&lt;=0,"On Time","Delayed")</f>
        <v>Delayed</v>
      </c>
      <c r="T986" s="55" t="n">
        <f aca="false">IF(H986=0,0,ROUND(I986/H986*100,2))</f>
        <v>100</v>
      </c>
      <c r="U986" s="55" t="str">
        <f aca="false">TEXT(E986,"yyyy-mm")</f>
        <v>2024-07</v>
      </c>
    </row>
    <row r="987" customFormat="false" ht="15" hidden="false" customHeight="true" outlineLevel="0" collapsed="false">
      <c r="A987" s="56" t="s">
        <v>7365</v>
      </c>
      <c r="B987" s="56" t="s">
        <v>4320</v>
      </c>
      <c r="C987" s="56" t="s">
        <v>2377</v>
      </c>
      <c r="D987" s="56" t="s">
        <v>3053</v>
      </c>
      <c r="E987" s="56" t="s">
        <v>4778</v>
      </c>
      <c r="F987" s="56" t="s">
        <v>563</v>
      </c>
      <c r="G987" s="56" t="s">
        <v>5440</v>
      </c>
      <c r="H987" s="56" t="n">
        <v>3136</v>
      </c>
      <c r="I987" s="56" t="n">
        <v>2735</v>
      </c>
      <c r="J987" s="56" t="n">
        <v>563.74</v>
      </c>
      <c r="K987" s="54" t="n">
        <f aca="false">ROUND(H987*J987,2)</f>
        <v>1767888.64</v>
      </c>
      <c r="L987" s="56" t="s">
        <v>4067</v>
      </c>
      <c r="M987" s="56" t="s">
        <v>4062</v>
      </c>
      <c r="N987" s="54" t="n">
        <f aca="false">IFERROR(G987-E987,"")</f>
        <v>3</v>
      </c>
      <c r="O987" s="54" t="n">
        <f aca="false">IFERROR(G987-F987,"")</f>
        <v>-3</v>
      </c>
      <c r="P987" s="56" t="s">
        <v>7366</v>
      </c>
      <c r="Q987" s="56" t="s">
        <v>4075</v>
      </c>
      <c r="R987" s="56" t="s">
        <v>4124</v>
      </c>
      <c r="S987" s="55" t="str">
        <f aca="false">IF(O987&lt;=0,"On Time","Delayed")</f>
        <v>On Time</v>
      </c>
      <c r="T987" s="55" t="n">
        <f aca="false">IF(H987=0,0,ROUND(I987/H987*100,2))</f>
        <v>87.21</v>
      </c>
      <c r="U987" s="55" t="str">
        <f aca="false">TEXT(E987,"yyyy-mm")</f>
        <v>2022-07</v>
      </c>
    </row>
    <row r="988" customFormat="false" ht="15" hidden="false" customHeight="true" outlineLevel="0" collapsed="false">
      <c r="A988" s="52" t="s">
        <v>7367</v>
      </c>
      <c r="B988" s="52" t="s">
        <v>4483</v>
      </c>
      <c r="C988" s="52" t="s">
        <v>1966</v>
      </c>
      <c r="D988" s="52" t="s">
        <v>3855</v>
      </c>
      <c r="E988" s="52" t="s">
        <v>4918</v>
      </c>
      <c r="F988" s="52" t="s">
        <v>979</v>
      </c>
      <c r="G988" s="52" t="s">
        <v>860</v>
      </c>
      <c r="H988" s="52" t="n">
        <v>390</v>
      </c>
      <c r="I988" s="52" t="n">
        <v>299</v>
      </c>
      <c r="J988" s="52" t="n">
        <v>142.92</v>
      </c>
      <c r="K988" s="54" t="n">
        <f aca="false">ROUND(H988*J988,2)</f>
        <v>55738.8</v>
      </c>
      <c r="L988" s="52" t="s">
        <v>4067</v>
      </c>
      <c r="M988" s="52" t="s">
        <v>4078</v>
      </c>
      <c r="N988" s="54" t="n">
        <f aca="false">IFERROR(G988-E988,"")</f>
        <v>55</v>
      </c>
      <c r="O988" s="54" t="n">
        <f aca="false">IFERROR(G988-F988,"")</f>
        <v>9</v>
      </c>
      <c r="P988" s="52" t="s">
        <v>7368</v>
      </c>
      <c r="Q988" s="52" t="s">
        <v>4080</v>
      </c>
      <c r="R988" s="52" t="s">
        <v>100</v>
      </c>
      <c r="S988" s="55" t="str">
        <f aca="false">IF(O988&lt;=0,"On Time","Delayed")</f>
        <v>Delayed</v>
      </c>
      <c r="T988" s="55" t="n">
        <f aca="false">IF(H988=0,0,ROUND(I988/H988*100,2))</f>
        <v>76.67</v>
      </c>
      <c r="U988" s="55" t="str">
        <f aca="false">TEXT(E988,"yyyy-mm")</f>
        <v>2022-01</v>
      </c>
    </row>
    <row r="989" customFormat="false" ht="15" hidden="false" customHeight="true" outlineLevel="0" collapsed="false">
      <c r="A989" s="56" t="s">
        <v>7369</v>
      </c>
      <c r="B989" s="56" t="s">
        <v>5669</v>
      </c>
      <c r="C989" s="56" t="s">
        <v>1850</v>
      </c>
      <c r="D989" s="56" t="s">
        <v>2897</v>
      </c>
      <c r="E989" s="56" t="s">
        <v>5082</v>
      </c>
      <c r="F989" s="56" t="s">
        <v>905</v>
      </c>
      <c r="G989" s="56" t="s">
        <v>2928</v>
      </c>
      <c r="H989" s="56" t="n">
        <v>1645</v>
      </c>
      <c r="I989" s="56" t="n">
        <v>1645</v>
      </c>
      <c r="J989" s="56" t="n">
        <v>502.19</v>
      </c>
      <c r="K989" s="54" t="n">
        <f aca="false">ROUND(H989*J989,2)</f>
        <v>826102.55</v>
      </c>
      <c r="L989" s="56" t="s">
        <v>4055</v>
      </c>
      <c r="M989" s="56" t="s">
        <v>332</v>
      </c>
      <c r="N989" s="54" t="n">
        <f aca="false">IFERROR(G989-E989,"")</f>
        <v>23</v>
      </c>
      <c r="O989" s="54" t="n">
        <f aca="false">IFERROR(G989-F989,"")</f>
        <v>9</v>
      </c>
      <c r="P989" s="56" t="s">
        <v>7370</v>
      </c>
      <c r="Q989" s="56" t="s">
        <v>4080</v>
      </c>
      <c r="R989" s="56" t="s">
        <v>100</v>
      </c>
      <c r="S989" s="55" t="str">
        <f aca="false">IF(O989&lt;=0,"On Time","Delayed")</f>
        <v>Delayed</v>
      </c>
      <c r="T989" s="55" t="n">
        <f aca="false">IF(H989=0,0,ROUND(I989/H989*100,2))</f>
        <v>100</v>
      </c>
      <c r="U989" s="55" t="str">
        <f aca="false">TEXT(E989,"yyyy-mm")</f>
        <v>2024-12</v>
      </c>
    </row>
    <row r="990" customFormat="false" ht="15" hidden="false" customHeight="true" outlineLevel="0" collapsed="false">
      <c r="A990" s="52" t="s">
        <v>7371</v>
      </c>
      <c r="B990" s="52" t="s">
        <v>7372</v>
      </c>
      <c r="C990" s="52" t="s">
        <v>6180</v>
      </c>
      <c r="D990" s="52" t="s">
        <v>7373</v>
      </c>
      <c r="E990" s="52" t="s">
        <v>3046</v>
      </c>
      <c r="F990" s="52" t="s">
        <v>3706</v>
      </c>
      <c r="G990" s="52" t="s">
        <v>521</v>
      </c>
      <c r="H990" s="52" t="n">
        <v>1954</v>
      </c>
      <c r="I990" s="52" t="n">
        <v>1954</v>
      </c>
      <c r="J990" s="52" t="n">
        <v>69.27</v>
      </c>
      <c r="K990" s="54" t="n">
        <f aca="false">ROUND(H990*J990,2)</f>
        <v>135353.58</v>
      </c>
      <c r="L990" s="52" t="s">
        <v>4067</v>
      </c>
      <c r="M990" s="52" t="s">
        <v>4078</v>
      </c>
      <c r="N990" s="54" t="n">
        <f aca="false">IFERROR(G990-E990,"")</f>
        <v>17</v>
      </c>
      <c r="O990" s="54" t="n">
        <f aca="false">IFERROR(G990-F990,"")</f>
        <v>-1</v>
      </c>
      <c r="P990" s="52" t="s">
        <v>7374</v>
      </c>
      <c r="Q990" s="52" t="s">
        <v>4154</v>
      </c>
      <c r="R990" s="52" t="s">
        <v>4070</v>
      </c>
      <c r="S990" s="55" t="str">
        <f aca="false">IF(O990&lt;=0,"On Time","Delayed")</f>
        <v>On Time</v>
      </c>
      <c r="T990" s="55" t="n">
        <f aca="false">IF(H990=0,0,ROUND(I990/H990*100,2))</f>
        <v>100</v>
      </c>
      <c r="U990" s="55" t="str">
        <f aca="false">TEXT(E990,"yyyy-mm")</f>
        <v>2023-09</v>
      </c>
    </row>
    <row r="991" customFormat="false" ht="15" hidden="false" customHeight="true" outlineLevel="0" collapsed="false">
      <c r="A991" s="56" t="s">
        <v>7375</v>
      </c>
      <c r="B991" s="56" t="s">
        <v>4571</v>
      </c>
      <c r="C991" s="56" t="s">
        <v>5508</v>
      </c>
      <c r="D991" s="56" t="s">
        <v>2595</v>
      </c>
      <c r="E991" s="56" t="s">
        <v>4922</v>
      </c>
      <c r="F991" s="56" t="s">
        <v>2497</v>
      </c>
      <c r="G991" s="56" t="s">
        <v>5821</v>
      </c>
      <c r="H991" s="56" t="n">
        <v>3997</v>
      </c>
      <c r="I991" s="56" t="n">
        <v>3997</v>
      </c>
      <c r="J991" s="56" t="n">
        <v>173.03</v>
      </c>
      <c r="K991" s="54" t="n">
        <f aca="false">ROUND(H991*J991,2)</f>
        <v>691600.91</v>
      </c>
      <c r="L991" s="56" t="s">
        <v>4067</v>
      </c>
      <c r="M991" s="56" t="s">
        <v>4078</v>
      </c>
      <c r="N991" s="54" t="n">
        <f aca="false">IFERROR(G991-E991,"")</f>
        <v>59</v>
      </c>
      <c r="O991" s="54" t="n">
        <f aca="false">IFERROR(G991-F991,"")</f>
        <v>2</v>
      </c>
      <c r="P991" s="56" t="s">
        <v>7376</v>
      </c>
      <c r="Q991" s="56" t="s">
        <v>4269</v>
      </c>
      <c r="R991" s="56" t="s">
        <v>4081</v>
      </c>
      <c r="S991" s="55" t="str">
        <f aca="false">IF(O991&lt;=0,"On Time","Delayed")</f>
        <v>Delayed</v>
      </c>
      <c r="T991" s="55" t="n">
        <f aca="false">IF(H991=0,0,ROUND(I991/H991*100,2))</f>
        <v>100</v>
      </c>
      <c r="U991" s="55" t="str">
        <f aca="false">TEXT(E991,"yyyy-mm")</f>
        <v>2023-06</v>
      </c>
    </row>
    <row r="992" customFormat="false" ht="15" hidden="false" customHeight="true" outlineLevel="0" collapsed="false">
      <c r="A992" s="52" t="s">
        <v>7377</v>
      </c>
      <c r="B992" s="52" t="s">
        <v>5755</v>
      </c>
      <c r="C992" s="52" t="s">
        <v>881</v>
      </c>
      <c r="D992" s="52" t="s">
        <v>2404</v>
      </c>
      <c r="E992" s="52" t="s">
        <v>1675</v>
      </c>
      <c r="F992" s="52" t="s">
        <v>2450</v>
      </c>
      <c r="G992" s="52" t="s">
        <v>1748</v>
      </c>
      <c r="H992" s="52" t="n">
        <v>351</v>
      </c>
      <c r="I992" s="52" t="n">
        <v>351</v>
      </c>
      <c r="J992" s="52" t="n">
        <v>405.46</v>
      </c>
      <c r="K992" s="54" t="n">
        <f aca="false">ROUND(H992*J992,2)</f>
        <v>142316.46</v>
      </c>
      <c r="L992" s="52" t="s">
        <v>4055</v>
      </c>
      <c r="M992" s="52" t="s">
        <v>4081</v>
      </c>
      <c r="N992" s="54" t="n">
        <f aca="false">IFERROR(G992-E992,"")</f>
        <v>58</v>
      </c>
      <c r="O992" s="54" t="n">
        <f aca="false">IFERROR(G992-F992,"")</f>
        <v>9</v>
      </c>
      <c r="P992" s="52" t="s">
        <v>7378</v>
      </c>
      <c r="Q992" s="52" t="s">
        <v>4093</v>
      </c>
      <c r="R992" s="52" t="s">
        <v>4070</v>
      </c>
      <c r="S992" s="55" t="str">
        <f aca="false">IF(O992&lt;=0,"On Time","Delayed")</f>
        <v>Delayed</v>
      </c>
      <c r="T992" s="55" t="n">
        <f aca="false">IF(H992=0,0,ROUND(I992/H992*100,2))</f>
        <v>100</v>
      </c>
      <c r="U992" s="55" t="str">
        <f aca="false">TEXT(E992,"yyyy-mm")</f>
        <v>2023-06</v>
      </c>
    </row>
    <row r="993" customFormat="false" ht="15" hidden="false" customHeight="true" outlineLevel="0" collapsed="false">
      <c r="A993" s="56" t="s">
        <v>7379</v>
      </c>
      <c r="B993" s="56" t="s">
        <v>6214</v>
      </c>
      <c r="C993" s="56" t="s">
        <v>3905</v>
      </c>
      <c r="D993" s="56" t="s">
        <v>1212</v>
      </c>
      <c r="E993" s="56" t="s">
        <v>2320</v>
      </c>
      <c r="F993" s="56" t="s">
        <v>786</v>
      </c>
      <c r="G993" s="56" t="s">
        <v>1911</v>
      </c>
      <c r="H993" s="56" t="n">
        <v>618</v>
      </c>
      <c r="I993" s="56" t="n">
        <v>618</v>
      </c>
      <c r="J993" s="56" t="n">
        <v>187.27</v>
      </c>
      <c r="K993" s="54" t="n">
        <f aca="false">ROUND(H993*J993,2)</f>
        <v>115732.86</v>
      </c>
      <c r="L993" s="56" t="s">
        <v>4067</v>
      </c>
      <c r="M993" s="56" t="s">
        <v>4062</v>
      </c>
      <c r="N993" s="54" t="n">
        <f aca="false">IFERROR(G993-E993,"")</f>
        <v>61</v>
      </c>
      <c r="O993" s="54" t="n">
        <f aca="false">IFERROR(G993-F993,"")</f>
        <v>14</v>
      </c>
      <c r="P993" s="56" t="s">
        <v>7380</v>
      </c>
      <c r="Q993" s="56" t="s">
        <v>4231</v>
      </c>
      <c r="R993" s="56" t="s">
        <v>4087</v>
      </c>
      <c r="S993" s="55" t="str">
        <f aca="false">IF(O993&lt;=0,"On Time","Delayed")</f>
        <v>Delayed</v>
      </c>
      <c r="T993" s="55" t="n">
        <f aca="false">IF(H993=0,0,ROUND(I993/H993*100,2))</f>
        <v>100</v>
      </c>
      <c r="U993" s="55" t="str">
        <f aca="false">TEXT(E993,"yyyy-mm")</f>
        <v>2022-10</v>
      </c>
    </row>
    <row r="994" customFormat="false" ht="15" hidden="false" customHeight="true" outlineLevel="0" collapsed="false">
      <c r="A994" s="52" t="s">
        <v>7381</v>
      </c>
      <c r="B994" s="52" t="s">
        <v>4510</v>
      </c>
      <c r="C994" s="52" t="s">
        <v>2843</v>
      </c>
      <c r="D994" s="52" t="s">
        <v>1425</v>
      </c>
      <c r="E994" s="52" t="s">
        <v>4437</v>
      </c>
      <c r="F994" s="52" t="s">
        <v>2217</v>
      </c>
      <c r="G994" s="52" t="s">
        <v>1830</v>
      </c>
      <c r="H994" s="52" t="n">
        <v>4460</v>
      </c>
      <c r="I994" s="52" t="n">
        <v>4460</v>
      </c>
      <c r="J994" s="52" t="n">
        <v>290</v>
      </c>
      <c r="K994" s="54" t="n">
        <f aca="false">ROUND(H994*J994,2)</f>
        <v>1293400</v>
      </c>
      <c r="L994" s="52" t="s">
        <v>4067</v>
      </c>
      <c r="M994" s="52" t="s">
        <v>4078</v>
      </c>
      <c r="N994" s="54" t="n">
        <f aca="false">IFERROR(G994-E994,"")</f>
        <v>53</v>
      </c>
      <c r="O994" s="54" t="n">
        <f aca="false">IFERROR(G994-F994,"")</f>
        <v>15</v>
      </c>
      <c r="P994" s="52" t="s">
        <v>7382</v>
      </c>
      <c r="Q994" s="52" t="s">
        <v>4109</v>
      </c>
      <c r="R994" s="52" t="s">
        <v>4070</v>
      </c>
      <c r="S994" s="55" t="str">
        <f aca="false">IF(O994&lt;=0,"On Time","Delayed")</f>
        <v>Delayed</v>
      </c>
      <c r="T994" s="55" t="n">
        <f aca="false">IF(H994=0,0,ROUND(I994/H994*100,2))</f>
        <v>100</v>
      </c>
      <c r="U994" s="55" t="str">
        <f aca="false">TEXT(E994,"yyyy-mm")</f>
        <v>2023-05</v>
      </c>
    </row>
    <row r="995" customFormat="false" ht="15" hidden="false" customHeight="true" outlineLevel="0" collapsed="false">
      <c r="A995" s="56" t="s">
        <v>7383</v>
      </c>
      <c r="B995" s="56" t="s">
        <v>7229</v>
      </c>
      <c r="C995" s="56" t="s">
        <v>1551</v>
      </c>
      <c r="D995" s="56" t="s">
        <v>7384</v>
      </c>
      <c r="E995" s="56" t="s">
        <v>3620</v>
      </c>
      <c r="F995" s="56" t="s">
        <v>5427</v>
      </c>
      <c r="G995" s="56" t="s">
        <v>2335</v>
      </c>
      <c r="H995" s="56" t="n">
        <v>4067</v>
      </c>
      <c r="I995" s="56" t="n">
        <v>4067</v>
      </c>
      <c r="J995" s="56" t="n">
        <v>105.54</v>
      </c>
      <c r="K995" s="54" t="n">
        <f aca="false">ROUND(H995*J995,2)</f>
        <v>429231.18</v>
      </c>
      <c r="L995" s="56" t="s">
        <v>4073</v>
      </c>
      <c r="M995" s="56" t="s">
        <v>4081</v>
      </c>
      <c r="N995" s="54" t="n">
        <f aca="false">IFERROR(G995-E995,"")</f>
        <v>35</v>
      </c>
      <c r="O995" s="54" t="n">
        <f aca="false">IFERROR(G995-F995,"")</f>
        <v>11</v>
      </c>
      <c r="P995" s="56" t="s">
        <v>7385</v>
      </c>
      <c r="Q995" s="56" t="s">
        <v>4169</v>
      </c>
      <c r="R995" s="56" t="s">
        <v>4081</v>
      </c>
      <c r="S995" s="55" t="str">
        <f aca="false">IF(O995&lt;=0,"On Time","Delayed")</f>
        <v>Delayed</v>
      </c>
      <c r="T995" s="55" t="n">
        <f aca="false">IF(H995=0,0,ROUND(I995/H995*100,2))</f>
        <v>100</v>
      </c>
      <c r="U995" s="55" t="str">
        <f aca="false">TEXT(E995,"yyyy-mm")</f>
        <v>2023-09</v>
      </c>
    </row>
    <row r="996" customFormat="false" ht="15" hidden="false" customHeight="true" outlineLevel="0" collapsed="false">
      <c r="A996" s="52" t="s">
        <v>7386</v>
      </c>
      <c r="B996" s="52" t="s">
        <v>4804</v>
      </c>
      <c r="C996" s="52" t="s">
        <v>2270</v>
      </c>
      <c r="D996" s="52" t="s">
        <v>2828</v>
      </c>
      <c r="E996" s="52" t="s">
        <v>5315</v>
      </c>
      <c r="F996" s="52" t="s">
        <v>441</v>
      </c>
      <c r="G996" s="52" t="s">
        <v>5801</v>
      </c>
      <c r="H996" s="52" t="n">
        <v>2457</v>
      </c>
      <c r="I996" s="52" t="n">
        <v>2457</v>
      </c>
      <c r="J996" s="52" t="n">
        <v>418.24</v>
      </c>
      <c r="K996" s="54" t="n">
        <f aca="false">ROUND(H996*J996,2)</f>
        <v>1027615.68</v>
      </c>
      <c r="L996" s="52" t="s">
        <v>4061</v>
      </c>
      <c r="M996" s="52" t="s">
        <v>4056</v>
      </c>
      <c r="N996" s="54" t="n">
        <f aca="false">IFERROR(G996-E996,"")</f>
        <v>54</v>
      </c>
      <c r="O996" s="54" t="n">
        <f aca="false">IFERROR(G996-F996,"")</f>
        <v>5</v>
      </c>
      <c r="P996" s="52" t="s">
        <v>7387</v>
      </c>
      <c r="Q996" s="52" t="s">
        <v>4226</v>
      </c>
      <c r="R996" s="52" t="s">
        <v>4070</v>
      </c>
      <c r="S996" s="55" t="str">
        <f aca="false">IF(O996&lt;=0,"On Time","Delayed")</f>
        <v>Delayed</v>
      </c>
      <c r="T996" s="55" t="n">
        <f aca="false">IF(H996=0,0,ROUND(I996/H996*100,2))</f>
        <v>100</v>
      </c>
      <c r="U996" s="55" t="str">
        <f aca="false">TEXT(E996,"yyyy-mm")</f>
        <v>2022-02</v>
      </c>
    </row>
    <row r="997" customFormat="false" ht="15" hidden="false" customHeight="true" outlineLevel="0" collapsed="false">
      <c r="A997" s="56" t="s">
        <v>7388</v>
      </c>
      <c r="B997" s="56" t="s">
        <v>5164</v>
      </c>
      <c r="C997" s="56" t="s">
        <v>4687</v>
      </c>
      <c r="D997" s="56" t="s">
        <v>3769</v>
      </c>
      <c r="E997" s="56" t="s">
        <v>2790</v>
      </c>
      <c r="F997" s="56" t="s">
        <v>663</v>
      </c>
      <c r="G997" s="56" t="s">
        <v>6633</v>
      </c>
      <c r="H997" s="56" t="n">
        <v>3372</v>
      </c>
      <c r="I997" s="56" t="n">
        <v>3167</v>
      </c>
      <c r="J997" s="56" t="n">
        <v>499.49</v>
      </c>
      <c r="K997" s="54" t="n">
        <f aca="false">ROUND(H997*J997,2)</f>
        <v>1684280.28</v>
      </c>
      <c r="L997" s="56" t="s">
        <v>4067</v>
      </c>
      <c r="M997" s="56" t="s">
        <v>4078</v>
      </c>
      <c r="N997" s="54" t="n">
        <f aca="false">IFERROR(G997-E997,"")</f>
        <v>44</v>
      </c>
      <c r="O997" s="54" t="n">
        <f aca="false">IFERROR(G997-F997,"")</f>
        <v>13</v>
      </c>
      <c r="P997" s="56" t="s">
        <v>7389</v>
      </c>
      <c r="Q997" s="56" t="s">
        <v>4269</v>
      </c>
      <c r="R997" s="56" t="s">
        <v>4124</v>
      </c>
      <c r="S997" s="55" t="str">
        <f aca="false">IF(O997&lt;=0,"On Time","Delayed")</f>
        <v>Delayed</v>
      </c>
      <c r="T997" s="55" t="n">
        <f aca="false">IF(H997=0,0,ROUND(I997/H997*100,2))</f>
        <v>93.92</v>
      </c>
      <c r="U997" s="55" t="str">
        <f aca="false">TEXT(E997,"yyyy-mm")</f>
        <v>2024-08</v>
      </c>
    </row>
    <row r="998" customFormat="false" ht="15" hidden="false" customHeight="true" outlineLevel="0" collapsed="false">
      <c r="A998" s="52" t="s">
        <v>7390</v>
      </c>
      <c r="B998" s="52" t="s">
        <v>7391</v>
      </c>
      <c r="C998" s="52" t="s">
        <v>5420</v>
      </c>
      <c r="D998" s="52" t="s">
        <v>7392</v>
      </c>
      <c r="E998" s="52" t="s">
        <v>4167</v>
      </c>
      <c r="F998" s="52" t="s">
        <v>3107</v>
      </c>
      <c r="G998" s="52" t="s">
        <v>1505</v>
      </c>
      <c r="H998" s="52" t="n">
        <v>2937</v>
      </c>
      <c r="I998" s="52" t="n">
        <v>2937</v>
      </c>
      <c r="J998" s="52" t="n">
        <v>375.77</v>
      </c>
      <c r="K998" s="54" t="n">
        <f aca="false">ROUND(H998*J998,2)</f>
        <v>1103636.49</v>
      </c>
      <c r="L998" s="52" t="s">
        <v>4073</v>
      </c>
      <c r="M998" s="52" t="s">
        <v>4078</v>
      </c>
      <c r="N998" s="54" t="n">
        <f aca="false">IFERROR(G998-E998,"")</f>
        <v>28</v>
      </c>
      <c r="O998" s="54" t="n">
        <f aca="false">IFERROR(G998-F998,"")</f>
        <v>1</v>
      </c>
      <c r="P998" s="52" t="s">
        <v>7393</v>
      </c>
      <c r="Q998" s="52" t="s">
        <v>4093</v>
      </c>
      <c r="R998" s="52" t="s">
        <v>4081</v>
      </c>
      <c r="S998" s="55" t="str">
        <f aca="false">IF(O998&lt;=0,"On Time","Delayed")</f>
        <v>Delayed</v>
      </c>
      <c r="T998" s="55" t="n">
        <f aca="false">IF(H998=0,0,ROUND(I998/H998*100,2))</f>
        <v>100</v>
      </c>
      <c r="U998" s="55" t="str">
        <f aca="false">TEXT(E998,"yyyy-mm")</f>
        <v>2024-02</v>
      </c>
    </row>
    <row r="999" customFormat="false" ht="15" hidden="false" customHeight="true" outlineLevel="0" collapsed="false">
      <c r="A999" s="56" t="s">
        <v>7394</v>
      </c>
      <c r="B999" s="56" t="s">
        <v>7395</v>
      </c>
      <c r="C999" s="56" t="s">
        <v>1515</v>
      </c>
      <c r="D999" s="56" t="s">
        <v>5898</v>
      </c>
      <c r="E999" s="56" t="s">
        <v>3507</v>
      </c>
      <c r="F999" s="56" t="s">
        <v>3002</v>
      </c>
      <c r="G999" s="56" t="s">
        <v>2485</v>
      </c>
      <c r="H999" s="56" t="n">
        <v>4740</v>
      </c>
      <c r="I999" s="56" t="n">
        <v>4740</v>
      </c>
      <c r="J999" s="56" t="n">
        <v>152.33</v>
      </c>
      <c r="K999" s="54" t="n">
        <f aca="false">ROUND(H999*J999,2)</f>
        <v>722044.2</v>
      </c>
      <c r="L999" s="56" t="s">
        <v>4067</v>
      </c>
      <c r="M999" s="56" t="s">
        <v>4078</v>
      </c>
      <c r="N999" s="54" t="n">
        <f aca="false">IFERROR(G999-E999,"")</f>
        <v>6</v>
      </c>
      <c r="O999" s="54" t="n">
        <f aca="false">IFERROR(G999-F999,"")</f>
        <v>1</v>
      </c>
      <c r="P999" s="56" t="s">
        <v>7396</v>
      </c>
      <c r="Q999" s="56" t="s">
        <v>4154</v>
      </c>
      <c r="R999" s="56" t="s">
        <v>4087</v>
      </c>
      <c r="S999" s="55" t="str">
        <f aca="false">IF(O999&lt;=0,"On Time","Delayed")</f>
        <v>Delayed</v>
      </c>
      <c r="T999" s="55" t="n">
        <f aca="false">IF(H999=0,0,ROUND(I999/H999*100,2))</f>
        <v>100</v>
      </c>
      <c r="U999" s="55" t="str">
        <f aca="false">TEXT(E999,"yyyy-mm")</f>
        <v>2022-01</v>
      </c>
    </row>
    <row r="1000" customFormat="false" ht="15" hidden="false" customHeight="true" outlineLevel="0" collapsed="false">
      <c r="A1000" s="52" t="s">
        <v>7397</v>
      </c>
      <c r="B1000" s="52" t="s">
        <v>4949</v>
      </c>
      <c r="C1000" s="52" t="s">
        <v>3127</v>
      </c>
      <c r="D1000" s="52" t="s">
        <v>2161</v>
      </c>
      <c r="E1000" s="52" t="s">
        <v>1281</v>
      </c>
      <c r="F1000" s="52" t="s">
        <v>2031</v>
      </c>
      <c r="G1000" s="52" t="s">
        <v>3078</v>
      </c>
      <c r="H1000" s="52" t="n">
        <v>1601</v>
      </c>
      <c r="I1000" s="52" t="n">
        <v>1601</v>
      </c>
      <c r="J1000" s="52" t="n">
        <v>227.85</v>
      </c>
      <c r="K1000" s="54" t="n">
        <f aca="false">ROUND(H1000*J1000,2)</f>
        <v>364787.85</v>
      </c>
      <c r="L1000" s="52" t="s">
        <v>4061</v>
      </c>
      <c r="M1000" s="52" t="s">
        <v>4078</v>
      </c>
      <c r="N1000" s="54" t="n">
        <f aca="false">IFERROR(G1000-E1000,"")</f>
        <v>44</v>
      </c>
      <c r="O1000" s="54" t="n">
        <f aca="false">IFERROR(G1000-F1000,"")</f>
        <v>12</v>
      </c>
      <c r="P1000" s="52" t="s">
        <v>7398</v>
      </c>
      <c r="Q1000" s="52" t="s">
        <v>4069</v>
      </c>
      <c r="R1000" s="52" t="s">
        <v>4081</v>
      </c>
      <c r="S1000" s="55" t="str">
        <f aca="false">IF(O1000&lt;=0,"On Time","Delayed")</f>
        <v>Delayed</v>
      </c>
      <c r="T1000" s="55" t="n">
        <f aca="false">IF(H1000=0,0,ROUND(I1000/H1000*100,2))</f>
        <v>100</v>
      </c>
      <c r="U1000" s="55" t="str">
        <f aca="false">TEXT(E1000,"yyyy-mm")</f>
        <v>2023-02</v>
      </c>
    </row>
    <row r="1001" customFormat="false" ht="15" hidden="false" customHeight="true" outlineLevel="0" collapsed="false">
      <c r="A1001" s="56" t="s">
        <v>7399</v>
      </c>
      <c r="B1001" s="56" t="s">
        <v>7055</v>
      </c>
      <c r="C1001" s="56" t="s">
        <v>3171</v>
      </c>
      <c r="D1001" s="56" t="s">
        <v>463</v>
      </c>
      <c r="E1001" s="56" t="s">
        <v>2657</v>
      </c>
      <c r="F1001" s="56" t="s">
        <v>5342</v>
      </c>
      <c r="G1001" s="56" t="s">
        <v>1330</v>
      </c>
      <c r="H1001" s="56" t="n">
        <v>2651</v>
      </c>
      <c r="I1001" s="56" t="n">
        <v>2651</v>
      </c>
      <c r="J1001" s="56" t="n">
        <v>434.44</v>
      </c>
      <c r="K1001" s="54" t="n">
        <f aca="false">ROUND(H1001*J1001,2)</f>
        <v>1151700.44</v>
      </c>
      <c r="L1001" s="56" t="s">
        <v>4061</v>
      </c>
      <c r="M1001" s="56" t="s">
        <v>4056</v>
      </c>
      <c r="N1001" s="54" t="n">
        <f aca="false">IFERROR(G1001-E1001,"")</f>
        <v>52</v>
      </c>
      <c r="O1001" s="54" t="n">
        <f aca="false">IFERROR(G1001-F1001,"")</f>
        <v>-2</v>
      </c>
      <c r="P1001" s="56" t="s">
        <v>7400</v>
      </c>
      <c r="Q1001" s="56" t="s">
        <v>4080</v>
      </c>
      <c r="R1001" s="56" t="s">
        <v>4087</v>
      </c>
      <c r="S1001" s="55" t="str">
        <f aca="false">IF(O1001&lt;=0,"On Time","Delayed")</f>
        <v>On Time</v>
      </c>
      <c r="T1001" s="55" t="n">
        <f aca="false">IF(H1001=0,0,ROUND(I1001/H1001*100,2))</f>
        <v>100</v>
      </c>
      <c r="U1001" s="55" t="str">
        <f aca="false">TEXT(E1001,"yyyy-mm")</f>
        <v>2024-09</v>
      </c>
    </row>
  </sheetData>
  <autoFilter ref="A1:U1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W1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15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9" min="8" style="0" width="15"/>
    <col collapsed="false" customWidth="true" hidden="false" outlineLevel="0" max="11" min="10" style="0" width="14"/>
    <col collapsed="false" customWidth="true" hidden="false" outlineLevel="0" max="12" min="12" style="0" width="16"/>
    <col collapsed="false" customWidth="true" hidden="false" outlineLevel="0" max="13" min="13" style="0" width="15"/>
    <col collapsed="false" customWidth="true" hidden="false" outlineLevel="0" max="14" min="14" style="0" width="17"/>
    <col collapsed="false" customWidth="true" hidden="false" outlineLevel="0" max="15" min="15" style="0" width="14"/>
    <col collapsed="false" customWidth="true" hidden="false" outlineLevel="0" max="17" min="16" style="0" width="11"/>
    <col collapsed="false" customWidth="true" hidden="false" outlineLevel="0" max="18" min="18" style="0" width="18"/>
    <col collapsed="false" customWidth="true" hidden="false" outlineLevel="0" max="19" min="19" style="0" width="20"/>
    <col collapsed="false" customWidth="true" hidden="false" outlineLevel="0" max="20" min="20" style="0" width="17"/>
    <col collapsed="false" customWidth="true" hidden="false" outlineLevel="0" max="21" min="21" style="0" width="18"/>
    <col collapsed="false" customWidth="true" hidden="false" outlineLevel="0" max="22" min="22" style="0" width="15"/>
    <col collapsed="false" customWidth="true" hidden="false" outlineLevel="0" max="23" min="23" style="0" width="18"/>
  </cols>
  <sheetData>
    <row r="1" customFormat="false" ht="18" hidden="false" customHeight="true" outlineLevel="0" collapsed="false">
      <c r="A1" s="49" t="s">
        <v>7401</v>
      </c>
      <c r="B1" s="49" t="s">
        <v>302</v>
      </c>
      <c r="C1" s="49" t="s">
        <v>303</v>
      </c>
      <c r="D1" s="49" t="s">
        <v>7402</v>
      </c>
      <c r="E1" s="49" t="s">
        <v>7403</v>
      </c>
      <c r="F1" s="49" t="s">
        <v>7404</v>
      </c>
      <c r="G1" s="49" t="s">
        <v>7405</v>
      </c>
      <c r="H1" s="50" t="s">
        <v>7406</v>
      </c>
      <c r="I1" s="49" t="s">
        <v>7407</v>
      </c>
      <c r="J1" s="49" t="s">
        <v>7408</v>
      </c>
      <c r="K1" s="50" t="s">
        <v>7409</v>
      </c>
      <c r="L1" s="50" t="s">
        <v>7410</v>
      </c>
      <c r="M1" s="49" t="s">
        <v>7411</v>
      </c>
      <c r="N1" s="49" t="s">
        <v>7412</v>
      </c>
      <c r="O1" s="49" t="s">
        <v>7413</v>
      </c>
      <c r="P1" s="49" t="s">
        <v>7414</v>
      </c>
      <c r="Q1" s="49" t="s">
        <v>7415</v>
      </c>
      <c r="R1" s="49" t="s">
        <v>7416</v>
      </c>
      <c r="S1" s="49" t="s">
        <v>7417</v>
      </c>
      <c r="T1" s="51" t="s">
        <v>7418</v>
      </c>
      <c r="U1" s="51" t="s">
        <v>7419</v>
      </c>
      <c r="V1" s="51" t="s">
        <v>7420</v>
      </c>
      <c r="W1" s="51" t="s">
        <v>7421</v>
      </c>
    </row>
    <row r="2" customFormat="false" ht="15" hidden="false" customHeight="true" outlineLevel="0" collapsed="false">
      <c r="A2" s="52" t="s">
        <v>7422</v>
      </c>
      <c r="B2" s="52" t="s">
        <v>2421</v>
      </c>
      <c r="C2" s="52" t="s">
        <v>3315</v>
      </c>
      <c r="D2" s="52" t="s">
        <v>847</v>
      </c>
      <c r="E2" s="52" t="n">
        <v>1251</v>
      </c>
      <c r="F2" s="52" t="n">
        <v>960</v>
      </c>
      <c r="G2" s="52" t="n">
        <v>627</v>
      </c>
      <c r="H2" s="54" t="n">
        <f aca="false">E2+F2-G2</f>
        <v>1584</v>
      </c>
      <c r="I2" s="52" t="n">
        <v>532</v>
      </c>
      <c r="J2" s="52" t="n">
        <v>809</v>
      </c>
      <c r="K2" s="54" t="n">
        <f aca="false">MAX(0,H2-I2)</f>
        <v>1052</v>
      </c>
      <c r="L2" s="54" t="str">
        <f aca="false">IF(H2&lt;=0,"Yes","No")</f>
        <v>No</v>
      </c>
      <c r="M2" s="52" t="n">
        <v>19.8</v>
      </c>
      <c r="N2" s="52" t="n">
        <v>643074.74</v>
      </c>
      <c r="O2" s="52" t="s">
        <v>7423</v>
      </c>
      <c r="P2" s="52" t="s">
        <v>2207</v>
      </c>
      <c r="Q2" s="52" t="s">
        <v>2915</v>
      </c>
      <c r="R2" s="52" t="s">
        <v>7424</v>
      </c>
      <c r="S2" s="52" t="s">
        <v>2787</v>
      </c>
      <c r="T2" s="55" t="str">
        <f aca="false">IF(L2="Yes","Stockout",IF(H2&lt;I2,"Low",IF(H2&gt;I2*2,"Excess","Healthy")))</f>
        <v>Excess</v>
      </c>
      <c r="U2" s="55" t="n">
        <f aca="true">IFERROR(Q2-TODAY(),"")</f>
        <v>-568</v>
      </c>
      <c r="V2" s="55" t="str">
        <f aca="false">IFERROR(IF(T2&lt;30,"Critical",IF(T2&lt;90,"Watch","OK")),"")</f>
        <v>OK</v>
      </c>
      <c r="W2" s="55" t="str">
        <f aca="false">TEXT(D2,"yyyy-mm")</f>
        <v>2022-11</v>
      </c>
    </row>
    <row r="3" customFormat="false" ht="15" hidden="false" customHeight="true" outlineLevel="0" collapsed="false">
      <c r="A3" s="56" t="s">
        <v>7425</v>
      </c>
      <c r="B3" s="56" t="s">
        <v>1835</v>
      </c>
      <c r="C3" s="56" t="s">
        <v>2288</v>
      </c>
      <c r="D3" s="56" t="s">
        <v>2808</v>
      </c>
      <c r="E3" s="56" t="n">
        <v>3084</v>
      </c>
      <c r="F3" s="56" t="n">
        <v>4229</v>
      </c>
      <c r="G3" s="56" t="n">
        <v>4953</v>
      </c>
      <c r="H3" s="54" t="n">
        <f aca="false">E3+F3-G3</f>
        <v>2360</v>
      </c>
      <c r="I3" s="56" t="n">
        <v>1139</v>
      </c>
      <c r="J3" s="56" t="n">
        <v>543</v>
      </c>
      <c r="K3" s="54" t="n">
        <f aca="false">MAX(0,H3-I3)</f>
        <v>1221</v>
      </c>
      <c r="L3" s="54" t="str">
        <f aca="false">IF(H3&lt;=0,"Yes","No")</f>
        <v>No</v>
      </c>
      <c r="M3" s="56" t="n">
        <v>8.7</v>
      </c>
      <c r="N3" s="56" t="n">
        <v>305489.68</v>
      </c>
      <c r="O3" s="56" t="s">
        <v>7426</v>
      </c>
      <c r="P3" s="56" t="s">
        <v>2114</v>
      </c>
      <c r="Q3" s="56" t="s">
        <v>1937</v>
      </c>
      <c r="R3" s="56" t="s">
        <v>7427</v>
      </c>
      <c r="S3" s="56" t="s">
        <v>2872</v>
      </c>
      <c r="T3" s="55" t="str">
        <f aca="false">IF(L3="Yes","Stockout",IF(H3&lt;I3,"Low",IF(H3&gt;I3*2,"Excess","Healthy")))</f>
        <v>Excess</v>
      </c>
      <c r="U3" s="55" t="n">
        <f aca="true">IFERROR(Q3-TODAY(),"")</f>
        <v>-890</v>
      </c>
      <c r="V3" s="55" t="str">
        <f aca="false">IFERROR(IF(T3&lt;30,"Critical",IF(T3&lt;90,"Watch","OK")),"")</f>
        <v>OK</v>
      </c>
      <c r="W3" s="55" t="str">
        <f aca="false">TEXT(D3,"yyyy-mm")</f>
        <v>2022-05</v>
      </c>
    </row>
    <row r="4" customFormat="false" ht="15" hidden="false" customHeight="true" outlineLevel="0" collapsed="false">
      <c r="A4" s="52" t="s">
        <v>7428</v>
      </c>
      <c r="B4" s="52" t="s">
        <v>7429</v>
      </c>
      <c r="C4" s="52" t="s">
        <v>4178</v>
      </c>
      <c r="D4" s="52" t="s">
        <v>2225</v>
      </c>
      <c r="E4" s="52" t="n">
        <v>8297</v>
      </c>
      <c r="F4" s="52" t="n">
        <v>968</v>
      </c>
      <c r="G4" s="52" t="n">
        <v>4469</v>
      </c>
      <c r="H4" s="54" t="n">
        <f aca="false">E4+F4-G4</f>
        <v>4796</v>
      </c>
      <c r="I4" s="52" t="n">
        <v>1858</v>
      </c>
      <c r="J4" s="52" t="n">
        <v>826</v>
      </c>
      <c r="K4" s="54" t="n">
        <f aca="false">MAX(0,H4-I4)</f>
        <v>2938</v>
      </c>
      <c r="L4" s="54" t="str">
        <f aca="false">IF(H4&lt;=0,"Yes","No")</f>
        <v>No</v>
      </c>
      <c r="M4" s="52" t="n">
        <v>2.6</v>
      </c>
      <c r="N4" s="52" t="n">
        <v>48740.77</v>
      </c>
      <c r="O4" s="52" t="s">
        <v>7430</v>
      </c>
      <c r="P4" s="52" t="s">
        <v>4406</v>
      </c>
      <c r="Q4" s="52" t="s">
        <v>7431</v>
      </c>
      <c r="R4" s="52" t="s">
        <v>7432</v>
      </c>
      <c r="S4" s="52" t="s">
        <v>521</v>
      </c>
      <c r="T4" s="55" t="str">
        <f aca="false">IF(L4="Yes","Stockout",IF(H4&lt;I4,"Low",IF(H4&gt;I4*2,"Excess","Healthy")))</f>
        <v>Excess</v>
      </c>
      <c r="U4" s="55" t="n">
        <f aca="true">IFERROR(Q4-TODAY(),"")</f>
        <v>-282</v>
      </c>
      <c r="V4" s="55" t="str">
        <f aca="false">IFERROR(IF(T4&lt;30,"Critical",IF(T4&lt;90,"Watch","OK")),"")</f>
        <v>OK</v>
      </c>
      <c r="W4" s="55" t="str">
        <f aca="false">TEXT(D4,"yyyy-mm")</f>
        <v>2024-04</v>
      </c>
    </row>
    <row r="5" customFormat="false" ht="15" hidden="false" customHeight="true" outlineLevel="0" collapsed="false">
      <c r="A5" s="56" t="s">
        <v>7433</v>
      </c>
      <c r="B5" s="56" t="s">
        <v>1975</v>
      </c>
      <c r="C5" s="56" t="s">
        <v>5101</v>
      </c>
      <c r="D5" s="56" t="s">
        <v>3507</v>
      </c>
      <c r="E5" s="56" t="n">
        <v>5936</v>
      </c>
      <c r="F5" s="56" t="n">
        <v>4446</v>
      </c>
      <c r="G5" s="56" t="n">
        <v>4298</v>
      </c>
      <c r="H5" s="54" t="n">
        <f aca="false">E5+F5-G5</f>
        <v>6084</v>
      </c>
      <c r="I5" s="56" t="n">
        <v>963</v>
      </c>
      <c r="J5" s="56" t="n">
        <v>233</v>
      </c>
      <c r="K5" s="54" t="n">
        <f aca="false">MAX(0,H5-I5)</f>
        <v>5121</v>
      </c>
      <c r="L5" s="54" t="str">
        <f aca="false">IF(H5&lt;=0,"Yes","No")</f>
        <v>No</v>
      </c>
      <c r="M5" s="56" t="n">
        <v>19.1</v>
      </c>
      <c r="N5" s="56" t="n">
        <v>2353551.02</v>
      </c>
      <c r="O5" s="56" t="s">
        <v>7434</v>
      </c>
      <c r="P5" s="56" t="s">
        <v>1187</v>
      </c>
      <c r="Q5" s="56" t="s">
        <v>4902</v>
      </c>
      <c r="R5" s="56" t="s">
        <v>7435</v>
      </c>
      <c r="S5" s="56" t="s">
        <v>979</v>
      </c>
      <c r="T5" s="55" t="str">
        <f aca="false">IF(L5="Yes","Stockout",IF(H5&lt;I5,"Low",IF(H5&gt;I5*2,"Excess","Healthy")))</f>
        <v>Excess</v>
      </c>
      <c r="U5" s="55" t="n">
        <f aca="true">IFERROR(Q5-TODAY(),"")</f>
        <v>-633</v>
      </c>
      <c r="V5" s="55" t="str">
        <f aca="false">IFERROR(IF(T5&lt;30,"Critical",IF(T5&lt;90,"Watch","OK")),"")</f>
        <v>OK</v>
      </c>
      <c r="W5" s="55" t="str">
        <f aca="false">TEXT(D5,"yyyy-mm")</f>
        <v>2022-01</v>
      </c>
    </row>
    <row r="6" customFormat="false" ht="15" hidden="false" customHeight="true" outlineLevel="0" collapsed="false">
      <c r="A6" s="52" t="s">
        <v>7436</v>
      </c>
      <c r="B6" s="52" t="s">
        <v>7437</v>
      </c>
      <c r="C6" s="52" t="s">
        <v>3769</v>
      </c>
      <c r="D6" s="52" t="s">
        <v>1747</v>
      </c>
      <c r="E6" s="52" t="n">
        <v>6860</v>
      </c>
      <c r="F6" s="52" t="n">
        <v>2140</v>
      </c>
      <c r="G6" s="52" t="n">
        <v>2239</v>
      </c>
      <c r="H6" s="54" t="n">
        <f aca="false">E6+F6-G6</f>
        <v>6761</v>
      </c>
      <c r="I6" s="52" t="n">
        <v>935</v>
      </c>
      <c r="J6" s="52" t="n">
        <v>619</v>
      </c>
      <c r="K6" s="54" t="n">
        <f aca="false">MAX(0,H6-I6)</f>
        <v>5826</v>
      </c>
      <c r="L6" s="54" t="str">
        <f aca="false">IF(H6&lt;=0,"Yes","No")</f>
        <v>No</v>
      </c>
      <c r="M6" s="52" t="n">
        <v>57.2</v>
      </c>
      <c r="N6" s="52" t="n">
        <v>4177266.69</v>
      </c>
      <c r="O6" s="52" t="s">
        <v>7438</v>
      </c>
      <c r="P6" s="52" t="s">
        <v>6633</v>
      </c>
      <c r="Q6" s="52" t="s">
        <v>2929</v>
      </c>
      <c r="R6" s="52" t="s">
        <v>7439</v>
      </c>
      <c r="S6" s="52" t="s">
        <v>1014</v>
      </c>
      <c r="T6" s="55" t="str">
        <f aca="false">IF(L6="Yes","Stockout",IF(H6&lt;I6,"Low",IF(H6&gt;I6*2,"Excess","Healthy")))</f>
        <v>Excess</v>
      </c>
      <c r="U6" s="55" t="n">
        <f aca="true">IFERROR(Q6-TODAY(),"")</f>
        <v>-403</v>
      </c>
      <c r="V6" s="55" t="str">
        <f aca="false">IFERROR(IF(T6&lt;30,"Critical",IF(T6&lt;90,"Watch","OK")),"")</f>
        <v>OK</v>
      </c>
      <c r="W6" s="55" t="str">
        <f aca="false">TEXT(D6,"yyyy-mm")</f>
        <v>2023-08</v>
      </c>
    </row>
    <row r="7" customFormat="false" ht="15" hidden="false" customHeight="true" outlineLevel="0" collapsed="false">
      <c r="A7" s="56" t="s">
        <v>7440</v>
      </c>
      <c r="B7" s="56" t="s">
        <v>3308</v>
      </c>
      <c r="C7" s="56" t="s">
        <v>2326</v>
      </c>
      <c r="D7" s="56" t="s">
        <v>1566</v>
      </c>
      <c r="E7" s="56" t="n">
        <v>7729</v>
      </c>
      <c r="F7" s="56" t="n">
        <v>239</v>
      </c>
      <c r="G7" s="56" t="n">
        <v>1189</v>
      </c>
      <c r="H7" s="54" t="n">
        <f aca="false">E7+F7-G7</f>
        <v>6779</v>
      </c>
      <c r="I7" s="56" t="n">
        <v>656</v>
      </c>
      <c r="J7" s="56" t="n">
        <v>576</v>
      </c>
      <c r="K7" s="54" t="n">
        <f aca="false">MAX(0,H7-I7)</f>
        <v>6123</v>
      </c>
      <c r="L7" s="54" t="str">
        <f aca="false">IF(H7&lt;=0,"Yes","No")</f>
        <v>No</v>
      </c>
      <c r="M7" s="56" t="n">
        <v>18.1</v>
      </c>
      <c r="N7" s="56" t="n">
        <v>211554.74</v>
      </c>
      <c r="O7" s="56" t="s">
        <v>7441</v>
      </c>
      <c r="P7" s="56" t="s">
        <v>1242</v>
      </c>
      <c r="Q7" s="56" t="s">
        <v>5427</v>
      </c>
      <c r="R7" s="56" t="s">
        <v>7442</v>
      </c>
      <c r="S7" s="56" t="s">
        <v>1512</v>
      </c>
      <c r="T7" s="55" t="str">
        <f aca="false">IF(L7="Yes","Stockout",IF(H7&lt;I7,"Low",IF(H7&gt;I7*2,"Excess","Healthy")))</f>
        <v>Excess</v>
      </c>
      <c r="U7" s="55" t="n">
        <f aca="true">IFERROR(Q7-TODAY(),"")</f>
        <v>-857</v>
      </c>
      <c r="V7" s="55" t="str">
        <f aca="false">IFERROR(IF(T7&lt;30,"Critical",IF(T7&lt;90,"Watch","OK")),"")</f>
        <v>OK</v>
      </c>
      <c r="W7" s="55" t="str">
        <f aca="false">TEXT(D7,"yyyy-mm")</f>
        <v>2023-01</v>
      </c>
    </row>
    <row r="8" customFormat="false" ht="15" hidden="false" customHeight="true" outlineLevel="0" collapsed="false">
      <c r="A8" s="52" t="s">
        <v>7443</v>
      </c>
      <c r="B8" s="52" t="s">
        <v>2947</v>
      </c>
      <c r="C8" s="52" t="s">
        <v>3664</v>
      </c>
      <c r="D8" s="52" t="s">
        <v>2076</v>
      </c>
      <c r="E8" s="52" t="n">
        <v>1485</v>
      </c>
      <c r="F8" s="52" t="n">
        <v>2467</v>
      </c>
      <c r="G8" s="52" t="n">
        <v>3798</v>
      </c>
      <c r="H8" s="54" t="n">
        <f aca="false">E8+F8-G8</f>
        <v>154</v>
      </c>
      <c r="I8" s="52" t="n">
        <v>1730</v>
      </c>
      <c r="J8" s="52" t="n">
        <v>898</v>
      </c>
      <c r="K8" s="54" t="n">
        <f aca="false">MAX(0,H8-I8)</f>
        <v>0</v>
      </c>
      <c r="L8" s="54" t="str">
        <f aca="false">IF(H8&lt;=0,"Yes","No")</f>
        <v>No</v>
      </c>
      <c r="M8" s="52" t="n">
        <v>9.6</v>
      </c>
      <c r="N8" s="52" t="n">
        <v>781332.61</v>
      </c>
      <c r="O8" s="52" t="s">
        <v>7444</v>
      </c>
      <c r="P8" s="52" t="s">
        <v>5475</v>
      </c>
      <c r="Q8" s="52" t="s">
        <v>528</v>
      </c>
      <c r="R8" s="52" t="s">
        <v>7445</v>
      </c>
      <c r="S8" s="52" t="s">
        <v>1604</v>
      </c>
      <c r="T8" s="55" t="str">
        <f aca="false">IF(L8="Yes","Stockout",IF(H8&lt;I8,"Low",IF(H8&gt;I8*2,"Excess","Healthy")))</f>
        <v>Low</v>
      </c>
      <c r="U8" s="55" t="n">
        <f aca="true">IFERROR(Q8-TODAY(),"")</f>
        <v>-828</v>
      </c>
      <c r="V8" s="55" t="str">
        <f aca="false">IFERROR(IF(T8&lt;30,"Critical",IF(T8&lt;90,"Watch","OK")),"")</f>
        <v>OK</v>
      </c>
      <c r="W8" s="55" t="str">
        <f aca="false">TEXT(D8,"yyyy-mm")</f>
        <v>2022-03</v>
      </c>
    </row>
    <row r="9" customFormat="false" ht="15" hidden="false" customHeight="true" outlineLevel="0" collapsed="false">
      <c r="A9" s="56" t="s">
        <v>7446</v>
      </c>
      <c r="B9" s="56" t="s">
        <v>7193</v>
      </c>
      <c r="C9" s="56" t="s">
        <v>3812</v>
      </c>
      <c r="D9" s="56" t="s">
        <v>3074</v>
      </c>
      <c r="E9" s="56" t="n">
        <v>6147</v>
      </c>
      <c r="F9" s="56" t="n">
        <v>3412</v>
      </c>
      <c r="G9" s="56" t="n">
        <v>4299</v>
      </c>
      <c r="H9" s="54" t="n">
        <f aca="false">E9+F9-G9</f>
        <v>5260</v>
      </c>
      <c r="I9" s="56" t="n">
        <v>1644</v>
      </c>
      <c r="J9" s="56" t="n">
        <v>160</v>
      </c>
      <c r="K9" s="54" t="n">
        <f aca="false">MAX(0,H9-I9)</f>
        <v>3616</v>
      </c>
      <c r="L9" s="54" t="str">
        <f aca="false">IF(H9&lt;=0,"Yes","No")</f>
        <v>No</v>
      </c>
      <c r="M9" s="56" t="n">
        <v>23.8</v>
      </c>
      <c r="N9" s="56" t="n">
        <v>5656198.09</v>
      </c>
      <c r="O9" s="56" t="s">
        <v>7447</v>
      </c>
      <c r="P9" s="56" t="s">
        <v>984</v>
      </c>
      <c r="Q9" s="56" t="s">
        <v>7448</v>
      </c>
      <c r="R9" s="56" t="s">
        <v>7449</v>
      </c>
      <c r="S9" s="56" t="s">
        <v>4437</v>
      </c>
      <c r="T9" s="55" t="str">
        <f aca="false">IF(L9="Yes","Stockout",IF(H9&lt;I9,"Low",IF(H9&gt;I9*2,"Excess","Healthy")))</f>
        <v>Excess</v>
      </c>
      <c r="U9" s="55" t="n">
        <f aca="true">IFERROR(Q9-TODAY(),"")</f>
        <v>-89</v>
      </c>
      <c r="V9" s="55" t="str">
        <f aca="false">IFERROR(IF(T9&lt;30,"Critical",IF(T9&lt;90,"Watch","OK")),"")</f>
        <v>OK</v>
      </c>
      <c r="W9" s="55" t="str">
        <f aca="false">TEXT(D9,"yyyy-mm")</f>
        <v>2024-11</v>
      </c>
    </row>
    <row r="10" customFormat="false" ht="15" hidden="false" customHeight="true" outlineLevel="0" collapsed="false">
      <c r="A10" s="52" t="s">
        <v>7450</v>
      </c>
      <c r="B10" s="52" t="s">
        <v>2127</v>
      </c>
      <c r="C10" s="52" t="s">
        <v>1585</v>
      </c>
      <c r="D10" s="52" t="s">
        <v>2229</v>
      </c>
      <c r="E10" s="52" t="n">
        <v>3959</v>
      </c>
      <c r="F10" s="52" t="n">
        <v>3451</v>
      </c>
      <c r="G10" s="52" t="n">
        <v>3724</v>
      </c>
      <c r="H10" s="54" t="n">
        <f aca="false">E10+F10-G10</f>
        <v>3686</v>
      </c>
      <c r="I10" s="52" t="n">
        <v>1203</v>
      </c>
      <c r="J10" s="52" t="n">
        <v>920</v>
      </c>
      <c r="K10" s="54" t="n">
        <f aca="false">MAX(0,H10-I10)</f>
        <v>2483</v>
      </c>
      <c r="L10" s="54" t="str">
        <f aca="false">IF(H10&lt;=0,"Yes","No")</f>
        <v>No</v>
      </c>
      <c r="M10" s="52" t="n">
        <v>13.1</v>
      </c>
      <c r="N10" s="52" t="n">
        <v>2185227.55</v>
      </c>
      <c r="O10" s="52" t="s">
        <v>7451</v>
      </c>
      <c r="P10" s="52" t="s">
        <v>5514</v>
      </c>
      <c r="Q10" s="52" t="s">
        <v>3562</v>
      </c>
      <c r="R10" s="52" t="s">
        <v>7452</v>
      </c>
      <c r="S10" s="52" t="s">
        <v>4371</v>
      </c>
      <c r="T10" s="55" t="str">
        <f aca="false">IF(L10="Yes","Stockout",IF(H10&lt;I10,"Low",IF(H10&gt;I10*2,"Excess","Healthy")))</f>
        <v>Excess</v>
      </c>
      <c r="U10" s="55" t="n">
        <f aca="true">IFERROR(Q10-TODAY(),"")</f>
        <v>-625</v>
      </c>
      <c r="V10" s="55" t="str">
        <f aca="false">IFERROR(IF(T10&lt;30,"Critical",IF(T10&lt;90,"Watch","OK")),"")</f>
        <v>OK</v>
      </c>
      <c r="W10" s="55" t="str">
        <f aca="false">TEXT(D10,"yyyy-mm")</f>
        <v>2023-10</v>
      </c>
    </row>
    <row r="11" customFormat="false" ht="15" hidden="false" customHeight="true" outlineLevel="0" collapsed="false">
      <c r="A11" s="56" t="s">
        <v>7453</v>
      </c>
      <c r="B11" s="56" t="s">
        <v>7454</v>
      </c>
      <c r="C11" s="56" t="s">
        <v>3739</v>
      </c>
      <c r="D11" s="56" t="s">
        <v>6599</v>
      </c>
      <c r="E11" s="56" t="n">
        <v>8303</v>
      </c>
      <c r="F11" s="56" t="n">
        <v>576</v>
      </c>
      <c r="G11" s="56" t="n">
        <v>587</v>
      </c>
      <c r="H11" s="54" t="n">
        <f aca="false">E11+F11-G11</f>
        <v>8292</v>
      </c>
      <c r="I11" s="56" t="n">
        <v>489</v>
      </c>
      <c r="J11" s="56" t="n">
        <v>273</v>
      </c>
      <c r="K11" s="54" t="n">
        <f aca="false">MAX(0,H11-I11)</f>
        <v>7803</v>
      </c>
      <c r="L11" s="54" t="str">
        <f aca="false">IF(H11&lt;=0,"Yes","No")</f>
        <v>No</v>
      </c>
      <c r="M11" s="56" t="n">
        <v>23.4</v>
      </c>
      <c r="N11" s="56" t="n">
        <v>1515316.39</v>
      </c>
      <c r="O11" s="56" t="s">
        <v>7455</v>
      </c>
      <c r="P11" s="56" t="s">
        <v>449</v>
      </c>
      <c r="Q11" s="56" t="s">
        <v>2295</v>
      </c>
      <c r="R11" s="56" t="s">
        <v>7456</v>
      </c>
      <c r="S11" s="56" t="s">
        <v>1218</v>
      </c>
      <c r="T11" s="55" t="str">
        <f aca="false">IF(L11="Yes","Stockout",IF(H11&lt;I11,"Low",IF(H11&gt;I11*2,"Excess","Healthy")))</f>
        <v>Excess</v>
      </c>
      <c r="U11" s="55" t="n">
        <f aca="true">IFERROR(Q11-TODAY(),"")</f>
        <v>-608</v>
      </c>
      <c r="V11" s="55" t="str">
        <f aca="false">IFERROR(IF(T11&lt;30,"Critical",IF(T11&lt;90,"Watch","OK")),"")</f>
        <v>OK</v>
      </c>
      <c r="W11" s="55" t="str">
        <f aca="false">TEXT(D11,"yyyy-mm")</f>
        <v>2022-04</v>
      </c>
    </row>
    <row r="12" customFormat="false" ht="15" hidden="false" customHeight="true" outlineLevel="0" collapsed="false">
      <c r="A12" s="52" t="s">
        <v>7457</v>
      </c>
      <c r="B12" s="52" t="s">
        <v>3970</v>
      </c>
      <c r="C12" s="52" t="s">
        <v>2093</v>
      </c>
      <c r="D12" s="52" t="s">
        <v>1878</v>
      </c>
      <c r="E12" s="52" t="n">
        <v>9589</v>
      </c>
      <c r="F12" s="52" t="n">
        <v>480</v>
      </c>
      <c r="G12" s="52" t="n">
        <v>4297</v>
      </c>
      <c r="H12" s="54" t="n">
        <f aca="false">E12+F12-G12</f>
        <v>5772</v>
      </c>
      <c r="I12" s="52" t="n">
        <v>726</v>
      </c>
      <c r="J12" s="52" t="n">
        <v>725</v>
      </c>
      <c r="K12" s="54" t="n">
        <f aca="false">MAX(0,H12-I12)</f>
        <v>5046</v>
      </c>
      <c r="L12" s="54" t="str">
        <f aca="false">IF(H12&lt;=0,"Yes","No")</f>
        <v>No</v>
      </c>
      <c r="M12" s="52" t="n">
        <v>11.8</v>
      </c>
      <c r="N12" s="52" t="n">
        <v>1755957.83</v>
      </c>
      <c r="O12" s="52" t="s">
        <v>7458</v>
      </c>
      <c r="P12" s="52" t="s">
        <v>6253</v>
      </c>
      <c r="Q12" s="52" t="s">
        <v>7459</v>
      </c>
      <c r="R12" s="52" t="s">
        <v>7460</v>
      </c>
      <c r="S12" s="52" t="s">
        <v>2329</v>
      </c>
      <c r="T12" s="55" t="str">
        <f aca="false">IF(L12="Yes","Stockout",IF(H12&lt;I12,"Low",IF(H12&gt;I12*2,"Excess","Healthy")))</f>
        <v>Excess</v>
      </c>
      <c r="U12" s="55" t="n">
        <f aca="true">IFERROR(Q12-TODAY(),"")</f>
        <v>92</v>
      </c>
      <c r="V12" s="55" t="str">
        <f aca="false">IFERROR(IF(T12&lt;30,"Critical",IF(T12&lt;90,"Watch","OK")),"")</f>
        <v>OK</v>
      </c>
      <c r="W12" s="55" t="str">
        <f aca="false">TEXT(D12,"yyyy-mm")</f>
        <v>2023-07</v>
      </c>
    </row>
    <row r="13" customFormat="false" ht="15" hidden="false" customHeight="true" outlineLevel="0" collapsed="false">
      <c r="A13" s="56" t="s">
        <v>7461</v>
      </c>
      <c r="B13" s="56" t="s">
        <v>7462</v>
      </c>
      <c r="C13" s="56" t="s">
        <v>2539</v>
      </c>
      <c r="D13" s="56" t="s">
        <v>7463</v>
      </c>
      <c r="E13" s="56" t="n">
        <v>2881</v>
      </c>
      <c r="F13" s="56" t="n">
        <v>1366</v>
      </c>
      <c r="G13" s="56" t="n">
        <v>1753</v>
      </c>
      <c r="H13" s="54" t="n">
        <f aca="false">E13+F13-G13</f>
        <v>2494</v>
      </c>
      <c r="I13" s="56" t="n">
        <v>1089</v>
      </c>
      <c r="J13" s="56" t="n">
        <v>94</v>
      </c>
      <c r="K13" s="54" t="n">
        <f aca="false">MAX(0,H13-I13)</f>
        <v>1405</v>
      </c>
      <c r="L13" s="54" t="str">
        <f aca="false">IF(H13&lt;=0,"Yes","No")</f>
        <v>No</v>
      </c>
      <c r="M13" s="56" t="n">
        <v>1.7</v>
      </c>
      <c r="N13" s="56" t="n">
        <v>312237.62</v>
      </c>
      <c r="O13" s="56" t="s">
        <v>7464</v>
      </c>
      <c r="P13" s="56" t="s">
        <v>1350</v>
      </c>
      <c r="Q13" s="56" t="s">
        <v>2882</v>
      </c>
      <c r="R13" s="56" t="s">
        <v>7465</v>
      </c>
      <c r="S13" s="56" t="s">
        <v>3852</v>
      </c>
      <c r="T13" s="55" t="str">
        <f aca="false">IF(L13="Yes","Stockout",IF(H13&lt;I13,"Low",IF(H13&gt;I13*2,"Excess","Healthy")))</f>
        <v>Excess</v>
      </c>
      <c r="U13" s="55" t="n">
        <f aca="true">IFERROR(Q13-TODAY(),"")</f>
        <v>-630</v>
      </c>
      <c r="V13" s="55" t="str">
        <f aca="false">IFERROR(IF(T13&lt;30,"Critical",IF(T13&lt;90,"Watch","OK")),"")</f>
        <v>OK</v>
      </c>
      <c r="W13" s="55" t="str">
        <f aca="false">TEXT(D13,"yyyy-mm")</f>
        <v>2022-01</v>
      </c>
    </row>
    <row r="14" customFormat="false" ht="15" hidden="false" customHeight="true" outlineLevel="0" collapsed="false">
      <c r="A14" s="52" t="s">
        <v>7466</v>
      </c>
      <c r="B14" s="52" t="s">
        <v>7437</v>
      </c>
      <c r="C14" s="52" t="s">
        <v>2671</v>
      </c>
      <c r="D14" s="52" t="s">
        <v>1064</v>
      </c>
      <c r="E14" s="52" t="n">
        <v>375</v>
      </c>
      <c r="F14" s="52" t="n">
        <v>4878</v>
      </c>
      <c r="G14" s="52" t="n">
        <v>2464</v>
      </c>
      <c r="H14" s="54" t="n">
        <f aca="false">E14+F14-G14</f>
        <v>2789</v>
      </c>
      <c r="I14" s="52" t="n">
        <v>1167</v>
      </c>
      <c r="J14" s="52" t="n">
        <v>392</v>
      </c>
      <c r="K14" s="54" t="n">
        <f aca="false">MAX(0,H14-I14)</f>
        <v>1622</v>
      </c>
      <c r="L14" s="54" t="str">
        <f aca="false">IF(H14&lt;=0,"Yes","No")</f>
        <v>No</v>
      </c>
      <c r="M14" s="52" t="n">
        <v>29.2</v>
      </c>
      <c r="N14" s="52" t="n">
        <v>784559.02</v>
      </c>
      <c r="O14" s="52" t="s">
        <v>7467</v>
      </c>
      <c r="P14" s="52" t="s">
        <v>3054</v>
      </c>
      <c r="Q14" s="52" t="s">
        <v>924</v>
      </c>
      <c r="R14" s="52" t="s">
        <v>7468</v>
      </c>
      <c r="S14" s="52" t="s">
        <v>2524</v>
      </c>
      <c r="T14" s="55" t="str">
        <f aca="false">IF(L14="Yes","Stockout",IF(H14&lt;I14,"Low",IF(H14&gt;I14*2,"Excess","Healthy")))</f>
        <v>Excess</v>
      </c>
      <c r="U14" s="55" t="n">
        <f aca="true">IFERROR(Q14-TODAY(),"")</f>
        <v>-606</v>
      </c>
      <c r="V14" s="55" t="str">
        <f aca="false">IFERROR(IF(T14&lt;30,"Critical",IF(T14&lt;90,"Watch","OK")),"")</f>
        <v>OK</v>
      </c>
      <c r="W14" s="55" t="str">
        <f aca="false">TEXT(D14,"yyyy-mm")</f>
        <v>2024-01</v>
      </c>
    </row>
    <row r="15" customFormat="false" ht="15" hidden="false" customHeight="true" outlineLevel="0" collapsed="false">
      <c r="A15" s="56" t="s">
        <v>7469</v>
      </c>
      <c r="B15" s="56" t="s">
        <v>7470</v>
      </c>
      <c r="C15" s="56" t="s">
        <v>6379</v>
      </c>
      <c r="D15" s="56" t="s">
        <v>2406</v>
      </c>
      <c r="E15" s="56" t="n">
        <v>8734</v>
      </c>
      <c r="F15" s="56" t="n">
        <v>895</v>
      </c>
      <c r="G15" s="56" t="n">
        <v>4061</v>
      </c>
      <c r="H15" s="54" t="n">
        <f aca="false">E15+F15-G15</f>
        <v>5568</v>
      </c>
      <c r="I15" s="56" t="n">
        <v>1152</v>
      </c>
      <c r="J15" s="56" t="n">
        <v>881</v>
      </c>
      <c r="K15" s="54" t="n">
        <f aca="false">MAX(0,H15-I15)</f>
        <v>4416</v>
      </c>
      <c r="L15" s="54" t="str">
        <f aca="false">IF(H15&lt;=0,"Yes","No")</f>
        <v>No</v>
      </c>
      <c r="M15" s="56" t="n">
        <v>44.9</v>
      </c>
      <c r="N15" s="56" t="n">
        <v>1755643.32</v>
      </c>
      <c r="O15" s="56" t="s">
        <v>7471</v>
      </c>
      <c r="P15" s="56" t="s">
        <v>2396</v>
      </c>
      <c r="Q15" s="56" t="s">
        <v>7472</v>
      </c>
      <c r="R15" s="56" t="s">
        <v>7473</v>
      </c>
      <c r="S15" s="56" t="s">
        <v>7474</v>
      </c>
      <c r="T15" s="55" t="str">
        <f aca="false">IF(L15="Yes","Stockout",IF(H15&lt;I15,"Low",IF(H15&gt;I15*2,"Excess","Healthy")))</f>
        <v>Excess</v>
      </c>
      <c r="U15" s="55" t="n">
        <f aca="true">IFERROR(Q15-TODAY(),"")</f>
        <v>-187</v>
      </c>
      <c r="V15" s="55" t="str">
        <f aca="false">IFERROR(IF(T15&lt;30,"Critical",IF(T15&lt;90,"Watch","OK")),"")</f>
        <v>OK</v>
      </c>
      <c r="W15" s="55" t="str">
        <f aca="false">TEXT(D15,"yyyy-mm")</f>
        <v>2022-05</v>
      </c>
    </row>
    <row r="16" customFormat="false" ht="15" hidden="false" customHeight="true" outlineLevel="0" collapsed="false">
      <c r="A16" s="52" t="s">
        <v>7475</v>
      </c>
      <c r="B16" s="52" t="s">
        <v>3405</v>
      </c>
      <c r="C16" s="52" t="s">
        <v>3456</v>
      </c>
      <c r="D16" s="52" t="s">
        <v>5809</v>
      </c>
      <c r="E16" s="52" t="n">
        <v>594</v>
      </c>
      <c r="F16" s="52" t="n">
        <v>4155</v>
      </c>
      <c r="G16" s="52" t="n">
        <v>4759</v>
      </c>
      <c r="H16" s="54" t="n">
        <f aca="false">E16+F16-G16</f>
        <v>-10</v>
      </c>
      <c r="I16" s="52" t="n">
        <v>366</v>
      </c>
      <c r="J16" s="52" t="n">
        <v>492</v>
      </c>
      <c r="K16" s="54" t="n">
        <f aca="false">MAX(0,H16-I16)</f>
        <v>0</v>
      </c>
      <c r="L16" s="54" t="str">
        <f aca="false">IF(H16&lt;=0,"Yes","No")</f>
        <v>Yes</v>
      </c>
      <c r="M16" s="52" t="n">
        <v>22.2</v>
      </c>
      <c r="N16" s="52" t="n">
        <v>2495544.66</v>
      </c>
      <c r="O16" s="52" t="s">
        <v>7476</v>
      </c>
      <c r="P16" s="52" t="s">
        <v>2966</v>
      </c>
      <c r="Q16" s="52" t="s">
        <v>7477</v>
      </c>
      <c r="R16" s="52" t="s">
        <v>7452</v>
      </c>
      <c r="S16" s="52" t="s">
        <v>3289</v>
      </c>
      <c r="T16" s="55" t="str">
        <f aca="false">IF(L16="Yes","Stockout",IF(H16&lt;I16,"Low",IF(H16&gt;I16*2,"Excess","Healthy")))</f>
        <v>Stockout</v>
      </c>
      <c r="U16" s="55" t="n">
        <f aca="true">IFERROR(Q16-TODAY(),"")</f>
        <v>-339</v>
      </c>
      <c r="V16" s="55" t="str">
        <f aca="false">IFERROR(IF(T16&lt;30,"Critical",IF(T16&lt;90,"Watch","OK")),"")</f>
        <v>OK</v>
      </c>
      <c r="W16" s="55" t="str">
        <f aca="false">TEXT(D16,"yyyy-mm")</f>
        <v>2022-01</v>
      </c>
    </row>
    <row r="17" customFormat="false" ht="15" hidden="false" customHeight="true" outlineLevel="0" collapsed="false">
      <c r="A17" s="56" t="s">
        <v>7478</v>
      </c>
      <c r="B17" s="56" t="s">
        <v>7479</v>
      </c>
      <c r="C17" s="56" t="s">
        <v>1809</v>
      </c>
      <c r="D17" s="56" t="s">
        <v>4959</v>
      </c>
      <c r="E17" s="56" t="n">
        <v>7169</v>
      </c>
      <c r="F17" s="56" t="n">
        <v>2054</v>
      </c>
      <c r="G17" s="56" t="n">
        <v>1761</v>
      </c>
      <c r="H17" s="54" t="n">
        <f aca="false">E17+F17-G17</f>
        <v>7462</v>
      </c>
      <c r="I17" s="56" t="n">
        <v>968</v>
      </c>
      <c r="J17" s="56" t="n">
        <v>413</v>
      </c>
      <c r="K17" s="54" t="n">
        <f aca="false">MAX(0,H17-I17)</f>
        <v>6494</v>
      </c>
      <c r="L17" s="54" t="str">
        <f aca="false">IF(H17&lt;=0,"Yes","No")</f>
        <v>No</v>
      </c>
      <c r="M17" s="56" t="n">
        <v>24.3</v>
      </c>
      <c r="N17" s="56" t="n">
        <v>670738.15</v>
      </c>
      <c r="O17" s="56" t="s">
        <v>7480</v>
      </c>
      <c r="P17" s="56" t="s">
        <v>7481</v>
      </c>
      <c r="Q17" s="56" t="s">
        <v>1793</v>
      </c>
      <c r="R17" s="56" t="s">
        <v>7424</v>
      </c>
      <c r="S17" s="56" t="s">
        <v>3525</v>
      </c>
      <c r="T17" s="55" t="str">
        <f aca="false">IF(L17="Yes","Stockout",IF(H17&lt;I17,"Low",IF(H17&gt;I17*2,"Excess","Healthy")))</f>
        <v>Excess</v>
      </c>
      <c r="U17" s="55" t="n">
        <f aca="true">IFERROR(Q17-TODAY(),"")</f>
        <v>-705</v>
      </c>
      <c r="V17" s="55" t="str">
        <f aca="false">IFERROR(IF(T17&lt;30,"Critical",IF(T17&lt;90,"Watch","OK")),"")</f>
        <v>OK</v>
      </c>
      <c r="W17" s="55" t="str">
        <f aca="false">TEXT(D17,"yyyy-mm")</f>
        <v>2024-05</v>
      </c>
    </row>
    <row r="18" customFormat="false" ht="15" hidden="false" customHeight="true" outlineLevel="0" collapsed="false">
      <c r="A18" s="52" t="s">
        <v>7482</v>
      </c>
      <c r="B18" s="52" t="s">
        <v>1847</v>
      </c>
      <c r="C18" s="52" t="s">
        <v>7483</v>
      </c>
      <c r="D18" s="52" t="s">
        <v>329</v>
      </c>
      <c r="E18" s="52" t="n">
        <v>3384</v>
      </c>
      <c r="F18" s="52" t="n">
        <v>1594</v>
      </c>
      <c r="G18" s="52" t="n">
        <v>2383</v>
      </c>
      <c r="H18" s="54" t="n">
        <f aca="false">E18+F18-G18</f>
        <v>2595</v>
      </c>
      <c r="I18" s="52" t="n">
        <v>756</v>
      </c>
      <c r="J18" s="52" t="n">
        <v>396</v>
      </c>
      <c r="K18" s="54" t="n">
        <f aca="false">MAX(0,H18-I18)</f>
        <v>1839</v>
      </c>
      <c r="L18" s="54" t="str">
        <f aca="false">IF(H18&lt;=0,"Yes","No")</f>
        <v>No</v>
      </c>
      <c r="M18" s="52" t="n">
        <v>1.8</v>
      </c>
      <c r="N18" s="52" t="n">
        <v>469274.56</v>
      </c>
      <c r="O18" s="52" t="s">
        <v>7484</v>
      </c>
      <c r="P18" s="52" t="s">
        <v>433</v>
      </c>
      <c r="Q18" s="52" t="s">
        <v>2016</v>
      </c>
      <c r="R18" s="52" t="s">
        <v>7485</v>
      </c>
      <c r="S18" s="52" t="s">
        <v>2339</v>
      </c>
      <c r="T18" s="55" t="str">
        <f aca="false">IF(L18="Yes","Stockout",IF(H18&lt;I18,"Low",IF(H18&gt;I18*2,"Excess","Healthy")))</f>
        <v>Excess</v>
      </c>
      <c r="U18" s="55" t="n">
        <f aca="true">IFERROR(Q18-TODAY(),"")</f>
        <v>-726</v>
      </c>
      <c r="V18" s="55" t="str">
        <f aca="false">IFERROR(IF(T18&lt;30,"Critical",IF(T18&lt;90,"Watch","OK")),"")</f>
        <v>OK</v>
      </c>
      <c r="W18" s="55" t="str">
        <f aca="false">TEXT(D18,"yyyy-mm")</f>
        <v>2023-02</v>
      </c>
    </row>
    <row r="19" customFormat="false" ht="15" hidden="false" customHeight="true" outlineLevel="0" collapsed="false">
      <c r="A19" s="56" t="s">
        <v>7486</v>
      </c>
      <c r="B19" s="56" t="s">
        <v>1564</v>
      </c>
      <c r="C19" s="56" t="s">
        <v>4325</v>
      </c>
      <c r="D19" s="56" t="s">
        <v>4331</v>
      </c>
      <c r="E19" s="56" t="n">
        <v>3671</v>
      </c>
      <c r="F19" s="56" t="n">
        <v>791</v>
      </c>
      <c r="G19" s="56" t="n">
        <v>4104</v>
      </c>
      <c r="H19" s="54" t="n">
        <f aca="false">E19+F19-G19</f>
        <v>358</v>
      </c>
      <c r="I19" s="56" t="n">
        <v>1585</v>
      </c>
      <c r="J19" s="56" t="n">
        <v>187</v>
      </c>
      <c r="K19" s="54" t="n">
        <f aca="false">MAX(0,H19-I19)</f>
        <v>0</v>
      </c>
      <c r="L19" s="54" t="str">
        <f aca="false">IF(H19&lt;=0,"Yes","No")</f>
        <v>No</v>
      </c>
      <c r="M19" s="56" t="n">
        <v>24.9</v>
      </c>
      <c r="N19" s="56" t="n">
        <v>1694908.36</v>
      </c>
      <c r="O19" s="56" t="s">
        <v>7487</v>
      </c>
      <c r="P19" s="56" t="s">
        <v>7488</v>
      </c>
      <c r="Q19" s="56" t="s">
        <v>7489</v>
      </c>
      <c r="R19" s="56" t="s">
        <v>7490</v>
      </c>
      <c r="S19" s="56" t="s">
        <v>3794</v>
      </c>
      <c r="T19" s="55" t="str">
        <f aca="false">IF(L19="Yes","Stockout",IF(H19&lt;I19,"Low",IF(H19&gt;I19*2,"Excess","Healthy")))</f>
        <v>Low</v>
      </c>
      <c r="U19" s="55" t="n">
        <f aca="true">IFERROR(Q19-TODAY(),"")</f>
        <v>-144</v>
      </c>
      <c r="V19" s="55" t="str">
        <f aca="false">IFERROR(IF(T19&lt;30,"Critical",IF(T19&lt;90,"Watch","OK")),"")</f>
        <v>OK</v>
      </c>
      <c r="W19" s="55" t="str">
        <f aca="false">TEXT(D19,"yyyy-mm")</f>
        <v>2024-05</v>
      </c>
    </row>
    <row r="20" customFormat="false" ht="15" hidden="false" customHeight="true" outlineLevel="0" collapsed="false">
      <c r="A20" s="52" t="s">
        <v>7491</v>
      </c>
      <c r="B20" s="52" t="s">
        <v>7492</v>
      </c>
      <c r="C20" s="52" t="s">
        <v>6078</v>
      </c>
      <c r="D20" s="52" t="s">
        <v>2662</v>
      </c>
      <c r="E20" s="52" t="n">
        <v>5240</v>
      </c>
      <c r="F20" s="52" t="n">
        <v>1246</v>
      </c>
      <c r="G20" s="52" t="n">
        <v>3122</v>
      </c>
      <c r="H20" s="54" t="n">
        <f aca="false">E20+F20-G20</f>
        <v>3364</v>
      </c>
      <c r="I20" s="52" t="n">
        <v>1931</v>
      </c>
      <c r="J20" s="52" t="n">
        <v>177</v>
      </c>
      <c r="K20" s="54" t="n">
        <f aca="false">MAX(0,H20-I20)</f>
        <v>1433</v>
      </c>
      <c r="L20" s="54" t="str">
        <f aca="false">IF(H20&lt;=0,"Yes","No")</f>
        <v>No</v>
      </c>
      <c r="M20" s="52" t="n">
        <v>41.1</v>
      </c>
      <c r="N20" s="52" t="n">
        <v>3478028.73</v>
      </c>
      <c r="O20" s="52" t="s">
        <v>7493</v>
      </c>
      <c r="P20" s="52" t="s">
        <v>1464</v>
      </c>
      <c r="Q20" s="52" t="s">
        <v>4778</v>
      </c>
      <c r="R20" s="52" t="s">
        <v>7494</v>
      </c>
      <c r="S20" s="52" t="s">
        <v>557</v>
      </c>
      <c r="T20" s="55" t="str">
        <f aca="false">IF(L20="Yes","Stockout",IF(H20&lt;I20,"Low",IF(H20&gt;I20*2,"Excess","Healthy")))</f>
        <v>Healthy</v>
      </c>
      <c r="U20" s="55" t="n">
        <f aca="true">IFERROR(Q20-TODAY(),"")</f>
        <v>-1317</v>
      </c>
      <c r="V20" s="55" t="str">
        <f aca="false">IFERROR(IF(T20&lt;30,"Critical",IF(T20&lt;90,"Watch","OK")),"")</f>
        <v>OK</v>
      </c>
      <c r="W20" s="55" t="str">
        <f aca="false">TEXT(D20,"yyyy-mm")</f>
        <v>2024-12</v>
      </c>
    </row>
    <row r="21" customFormat="false" ht="15" hidden="false" customHeight="true" outlineLevel="0" collapsed="false">
      <c r="A21" s="56" t="s">
        <v>7495</v>
      </c>
      <c r="B21" s="56" t="s">
        <v>1370</v>
      </c>
      <c r="C21" s="56" t="s">
        <v>4846</v>
      </c>
      <c r="D21" s="56" t="s">
        <v>1196</v>
      </c>
      <c r="E21" s="56" t="n">
        <v>8978</v>
      </c>
      <c r="F21" s="56" t="n">
        <v>2304</v>
      </c>
      <c r="G21" s="56" t="n">
        <v>3430</v>
      </c>
      <c r="H21" s="54" t="n">
        <f aca="false">E21+F21-G21</f>
        <v>7852</v>
      </c>
      <c r="I21" s="56" t="n">
        <v>1539</v>
      </c>
      <c r="J21" s="56" t="n">
        <v>859</v>
      </c>
      <c r="K21" s="54" t="n">
        <f aca="false">MAX(0,H21-I21)</f>
        <v>6313</v>
      </c>
      <c r="L21" s="54" t="str">
        <f aca="false">IF(H21&lt;=0,"Yes","No")</f>
        <v>No</v>
      </c>
      <c r="M21" s="56" t="n">
        <v>59.7</v>
      </c>
      <c r="N21" s="56" t="n">
        <v>4228548.86</v>
      </c>
      <c r="O21" s="56" t="s">
        <v>7496</v>
      </c>
      <c r="P21" s="56" t="s">
        <v>2528</v>
      </c>
      <c r="Q21" s="56" t="s">
        <v>7497</v>
      </c>
      <c r="R21" s="56" t="s">
        <v>7498</v>
      </c>
      <c r="S21" s="56" t="s">
        <v>2320</v>
      </c>
      <c r="T21" s="55" t="str">
        <f aca="false">IF(L21="Yes","Stockout",IF(H21&lt;I21,"Low",IF(H21&gt;I21*2,"Excess","Healthy")))</f>
        <v>Excess</v>
      </c>
      <c r="U21" s="55" t="n">
        <f aca="true">IFERROR(Q21-TODAY(),"")</f>
        <v>-76</v>
      </c>
      <c r="V21" s="55" t="str">
        <f aca="false">IFERROR(IF(T21&lt;30,"Critical",IF(T21&lt;90,"Watch","OK")),"")</f>
        <v>OK</v>
      </c>
      <c r="W21" s="55" t="str">
        <f aca="false">TEXT(D21,"yyyy-mm")</f>
        <v>2024-11</v>
      </c>
    </row>
    <row r="22" customFormat="false" ht="15" hidden="false" customHeight="true" outlineLevel="0" collapsed="false">
      <c r="A22" s="52" t="s">
        <v>7499</v>
      </c>
      <c r="B22" s="52" t="s">
        <v>2854</v>
      </c>
      <c r="C22" s="52" t="s">
        <v>6729</v>
      </c>
      <c r="D22" s="52" t="s">
        <v>2823</v>
      </c>
      <c r="E22" s="52" t="n">
        <v>8367</v>
      </c>
      <c r="F22" s="52" t="n">
        <v>1417</v>
      </c>
      <c r="G22" s="52" t="n">
        <v>3849</v>
      </c>
      <c r="H22" s="54" t="n">
        <f aca="false">E22+F22-G22</f>
        <v>5935</v>
      </c>
      <c r="I22" s="52" t="n">
        <v>1635</v>
      </c>
      <c r="J22" s="52" t="n">
        <v>763</v>
      </c>
      <c r="K22" s="54" t="n">
        <f aca="false">MAX(0,H22-I22)</f>
        <v>4300</v>
      </c>
      <c r="L22" s="54" t="str">
        <f aca="false">IF(H22&lt;=0,"Yes","No")</f>
        <v>No</v>
      </c>
      <c r="M22" s="52" t="n">
        <v>2.3</v>
      </c>
      <c r="N22" s="52" t="n">
        <v>74410.78</v>
      </c>
      <c r="O22" s="52" t="s">
        <v>7500</v>
      </c>
      <c r="P22" s="52" t="s">
        <v>549</v>
      </c>
      <c r="Q22" s="52" t="s">
        <v>3821</v>
      </c>
      <c r="R22" s="52" t="s">
        <v>7501</v>
      </c>
      <c r="S22" s="52" t="s">
        <v>1315</v>
      </c>
      <c r="T22" s="55" t="str">
        <f aca="false">IF(L22="Yes","Stockout",IF(H22&lt;I22,"Low",IF(H22&gt;I22*2,"Excess","Healthy")))</f>
        <v>Excess</v>
      </c>
      <c r="U22" s="55" t="n">
        <f aca="true">IFERROR(Q22-TODAY(),"")</f>
        <v>-1237</v>
      </c>
      <c r="V22" s="55" t="str">
        <f aca="false">IFERROR(IF(T22&lt;30,"Critical",IF(T22&lt;90,"Watch","OK")),"")</f>
        <v>OK</v>
      </c>
      <c r="W22" s="55" t="str">
        <f aca="false">TEXT(D22,"yyyy-mm")</f>
        <v>2024-03</v>
      </c>
    </row>
    <row r="23" customFormat="false" ht="15" hidden="false" customHeight="true" outlineLevel="0" collapsed="false">
      <c r="A23" s="56" t="s">
        <v>7502</v>
      </c>
      <c r="B23" s="56" t="s">
        <v>2272</v>
      </c>
      <c r="C23" s="56" t="s">
        <v>2062</v>
      </c>
      <c r="D23" s="56" t="s">
        <v>924</v>
      </c>
      <c r="E23" s="56" t="n">
        <v>4196</v>
      </c>
      <c r="F23" s="56" t="n">
        <v>885</v>
      </c>
      <c r="G23" s="56" t="n">
        <v>4503</v>
      </c>
      <c r="H23" s="54" t="n">
        <f aca="false">E23+F23-G23</f>
        <v>578</v>
      </c>
      <c r="I23" s="56" t="n">
        <v>1217</v>
      </c>
      <c r="J23" s="56" t="n">
        <v>144</v>
      </c>
      <c r="K23" s="54" t="n">
        <f aca="false">MAX(0,H23-I23)</f>
        <v>0</v>
      </c>
      <c r="L23" s="54" t="str">
        <f aca="false">IF(H23&lt;=0,"Yes","No")</f>
        <v>No</v>
      </c>
      <c r="M23" s="56" t="n">
        <v>94.8</v>
      </c>
      <c r="N23" s="56" t="n">
        <v>4128261.5</v>
      </c>
      <c r="O23" s="56" t="s">
        <v>7503</v>
      </c>
      <c r="P23" s="56" t="s">
        <v>346</v>
      </c>
      <c r="Q23" s="56" t="s">
        <v>7504</v>
      </c>
      <c r="R23" s="56" t="s">
        <v>7505</v>
      </c>
      <c r="S23" s="56" t="s">
        <v>1315</v>
      </c>
      <c r="T23" s="55" t="str">
        <f aca="false">IF(L23="Yes","Stockout",IF(H23&lt;I23,"Low",IF(H23&gt;I23*2,"Excess","Healthy")))</f>
        <v>Low</v>
      </c>
      <c r="U23" s="55" t="n">
        <f aca="true">IFERROR(Q23-TODAY(),"")</f>
        <v>-197</v>
      </c>
      <c r="V23" s="55" t="str">
        <f aca="false">IFERROR(IF(T23&lt;30,"Critical",IF(T23&lt;90,"Watch","OK")),"")</f>
        <v>OK</v>
      </c>
      <c r="W23" s="55" t="str">
        <f aca="false">TEXT(D23,"yyyy-mm")</f>
        <v>2024-06</v>
      </c>
    </row>
    <row r="24" customFormat="false" ht="15" hidden="false" customHeight="true" outlineLevel="0" collapsed="false">
      <c r="A24" s="52" t="s">
        <v>7506</v>
      </c>
      <c r="B24" s="52" t="s">
        <v>7507</v>
      </c>
      <c r="C24" s="52" t="s">
        <v>7508</v>
      </c>
      <c r="D24" s="52" t="s">
        <v>2901</v>
      </c>
      <c r="E24" s="52" t="n">
        <v>8613</v>
      </c>
      <c r="F24" s="52" t="n">
        <v>1388</v>
      </c>
      <c r="G24" s="52" t="n">
        <v>4410</v>
      </c>
      <c r="H24" s="54" t="n">
        <f aca="false">E24+F24-G24</f>
        <v>5591</v>
      </c>
      <c r="I24" s="52" t="n">
        <v>1946</v>
      </c>
      <c r="J24" s="52" t="n">
        <v>860</v>
      </c>
      <c r="K24" s="54" t="n">
        <f aca="false">MAX(0,H24-I24)</f>
        <v>3645</v>
      </c>
      <c r="L24" s="54" t="str">
        <f aca="false">IF(H24&lt;=0,"Yes","No")</f>
        <v>No</v>
      </c>
      <c r="M24" s="52" t="n">
        <v>17.3</v>
      </c>
      <c r="N24" s="52" t="n">
        <v>2686445.34</v>
      </c>
      <c r="O24" s="52" t="s">
        <v>7509</v>
      </c>
      <c r="P24" s="52" t="s">
        <v>3557</v>
      </c>
      <c r="Q24" s="52" t="s">
        <v>1925</v>
      </c>
      <c r="R24" s="52" t="s">
        <v>7456</v>
      </c>
      <c r="S24" s="52" t="s">
        <v>1958</v>
      </c>
      <c r="T24" s="55" t="str">
        <f aca="false">IF(L24="Yes","Stockout",IF(H24&lt;I24,"Low",IF(H24&gt;I24*2,"Excess","Healthy")))</f>
        <v>Excess</v>
      </c>
      <c r="U24" s="55" t="n">
        <f aca="true">IFERROR(Q24-TODAY(),"")</f>
        <v>-1115</v>
      </c>
      <c r="V24" s="55" t="str">
        <f aca="false">IFERROR(IF(T24&lt;30,"Critical",IF(T24&lt;90,"Watch","OK")),"")</f>
        <v>OK</v>
      </c>
      <c r="W24" s="55" t="str">
        <f aca="false">TEXT(D24,"yyyy-mm")</f>
        <v>2023-07</v>
      </c>
    </row>
    <row r="25" customFormat="false" ht="15" hidden="false" customHeight="true" outlineLevel="0" collapsed="false">
      <c r="A25" s="56" t="s">
        <v>7510</v>
      </c>
      <c r="B25" s="56" t="s">
        <v>4445</v>
      </c>
      <c r="C25" s="56" t="s">
        <v>1936</v>
      </c>
      <c r="D25" s="56" t="s">
        <v>619</v>
      </c>
      <c r="E25" s="56" t="n">
        <v>1710</v>
      </c>
      <c r="F25" s="56" t="n">
        <v>4358</v>
      </c>
      <c r="G25" s="56" t="n">
        <v>4330</v>
      </c>
      <c r="H25" s="54" t="n">
        <f aca="false">E25+F25-G25</f>
        <v>1738</v>
      </c>
      <c r="I25" s="56" t="n">
        <v>529</v>
      </c>
      <c r="J25" s="56" t="n">
        <v>864</v>
      </c>
      <c r="K25" s="54" t="n">
        <f aca="false">MAX(0,H25-I25)</f>
        <v>1209</v>
      </c>
      <c r="L25" s="54" t="str">
        <f aca="false">IF(H25&lt;=0,"Yes","No")</f>
        <v>No</v>
      </c>
      <c r="M25" s="56" t="n">
        <v>17.4</v>
      </c>
      <c r="N25" s="56" t="n">
        <v>1706756.31</v>
      </c>
      <c r="O25" s="56" t="s">
        <v>7511</v>
      </c>
      <c r="P25" s="56" t="s">
        <v>3220</v>
      </c>
      <c r="Q25" s="56" t="s">
        <v>7512</v>
      </c>
      <c r="R25" s="56" t="s">
        <v>7513</v>
      </c>
      <c r="S25" s="56" t="s">
        <v>1415</v>
      </c>
      <c r="T25" s="55" t="str">
        <f aca="false">IF(L25="Yes","Stockout",IF(H25&lt;I25,"Low",IF(H25&gt;I25*2,"Excess","Healthy")))</f>
        <v>Excess</v>
      </c>
      <c r="U25" s="55" t="n">
        <f aca="true">IFERROR(Q25-TODAY(),"")</f>
        <v>-238</v>
      </c>
      <c r="V25" s="55" t="str">
        <f aca="false">IFERROR(IF(T25&lt;30,"Critical",IF(T25&lt;90,"Watch","OK")),"")</f>
        <v>OK</v>
      </c>
      <c r="W25" s="55" t="str">
        <f aca="false">TEXT(D25,"yyyy-mm")</f>
        <v>2024-07</v>
      </c>
    </row>
    <row r="26" customFormat="false" ht="15" hidden="false" customHeight="true" outlineLevel="0" collapsed="false">
      <c r="A26" s="52" t="s">
        <v>7514</v>
      </c>
      <c r="B26" s="52" t="s">
        <v>1998</v>
      </c>
      <c r="C26" s="52" t="s">
        <v>846</v>
      </c>
      <c r="D26" s="52" t="s">
        <v>2022</v>
      </c>
      <c r="E26" s="52" t="n">
        <v>5099</v>
      </c>
      <c r="F26" s="52" t="n">
        <v>3663</v>
      </c>
      <c r="G26" s="52" t="n">
        <v>1515</v>
      </c>
      <c r="H26" s="54" t="n">
        <f aca="false">E26+F26-G26</f>
        <v>7247</v>
      </c>
      <c r="I26" s="52" t="n">
        <v>572</v>
      </c>
      <c r="J26" s="52" t="n">
        <v>907</v>
      </c>
      <c r="K26" s="54" t="n">
        <f aca="false">MAX(0,H26-I26)</f>
        <v>6675</v>
      </c>
      <c r="L26" s="54" t="str">
        <f aca="false">IF(H26&lt;=0,"Yes","No")</f>
        <v>No</v>
      </c>
      <c r="M26" s="52" t="n">
        <v>27.7</v>
      </c>
      <c r="N26" s="52" t="n">
        <v>1283721.7</v>
      </c>
      <c r="O26" s="52" t="s">
        <v>7515</v>
      </c>
      <c r="P26" s="52" t="s">
        <v>6268</v>
      </c>
      <c r="Q26" s="52" t="s">
        <v>7516</v>
      </c>
      <c r="R26" s="52" t="s">
        <v>7517</v>
      </c>
      <c r="S26" s="52" t="s">
        <v>764</v>
      </c>
      <c r="T26" s="55" t="str">
        <f aca="false">IF(L26="Yes","Stockout",IF(H26&lt;I26,"Low",IF(H26&gt;I26*2,"Excess","Healthy")))</f>
        <v>Excess</v>
      </c>
      <c r="U26" s="55" t="n">
        <f aca="true">IFERROR(Q26-TODAY(),"")</f>
        <v>-186</v>
      </c>
      <c r="V26" s="55" t="str">
        <f aca="false">IFERROR(IF(T26&lt;30,"Critical",IF(T26&lt;90,"Watch","OK")),"")</f>
        <v>OK</v>
      </c>
      <c r="W26" s="55" t="str">
        <f aca="false">TEXT(D26,"yyyy-mm")</f>
        <v>2022-08</v>
      </c>
    </row>
    <row r="27" customFormat="false" ht="15" hidden="false" customHeight="true" outlineLevel="0" collapsed="false">
      <c r="A27" s="56" t="s">
        <v>7518</v>
      </c>
      <c r="B27" s="56" t="s">
        <v>7519</v>
      </c>
      <c r="C27" s="56" t="s">
        <v>6515</v>
      </c>
      <c r="D27" s="56" t="s">
        <v>403</v>
      </c>
      <c r="E27" s="56" t="n">
        <v>3115</v>
      </c>
      <c r="F27" s="56" t="n">
        <v>3473</v>
      </c>
      <c r="G27" s="56" t="n">
        <v>3630</v>
      </c>
      <c r="H27" s="54" t="n">
        <f aca="false">E27+F27-G27</f>
        <v>2958</v>
      </c>
      <c r="I27" s="56" t="n">
        <v>1893</v>
      </c>
      <c r="J27" s="56" t="n">
        <v>754</v>
      </c>
      <c r="K27" s="54" t="n">
        <f aca="false">MAX(0,H27-I27)</f>
        <v>1065</v>
      </c>
      <c r="L27" s="54" t="str">
        <f aca="false">IF(H27&lt;=0,"Yes","No")</f>
        <v>No</v>
      </c>
      <c r="M27" s="56" t="n">
        <v>6.5</v>
      </c>
      <c r="N27" s="56" t="n">
        <v>143823.35</v>
      </c>
      <c r="O27" s="56" t="s">
        <v>7520</v>
      </c>
      <c r="P27" s="56" t="s">
        <v>5314</v>
      </c>
      <c r="Q27" s="56" t="s">
        <v>534</v>
      </c>
      <c r="R27" s="56" t="s">
        <v>7521</v>
      </c>
      <c r="S27" s="56" t="s">
        <v>3360</v>
      </c>
      <c r="T27" s="55" t="str">
        <f aca="false">IF(L27="Yes","Stockout",IF(H27&lt;I27,"Low",IF(H27&gt;I27*2,"Excess","Healthy")))</f>
        <v>Healthy</v>
      </c>
      <c r="U27" s="55" t="n">
        <f aca="true">IFERROR(Q27-TODAY(),"")</f>
        <v>-724</v>
      </c>
      <c r="V27" s="55" t="str">
        <f aca="false">IFERROR(IF(T27&lt;30,"Critical",IF(T27&lt;90,"Watch","OK")),"")</f>
        <v>OK</v>
      </c>
      <c r="W27" s="55" t="str">
        <f aca="false">TEXT(D27,"yyyy-mm")</f>
        <v>2023-05</v>
      </c>
    </row>
    <row r="28" customFormat="false" ht="15" hidden="false" customHeight="true" outlineLevel="0" collapsed="false">
      <c r="A28" s="52" t="s">
        <v>7522</v>
      </c>
      <c r="B28" s="52" t="s">
        <v>3163</v>
      </c>
      <c r="C28" s="52" t="s">
        <v>1890</v>
      </c>
      <c r="D28" s="52" t="s">
        <v>1037</v>
      </c>
      <c r="E28" s="52" t="n">
        <v>7406</v>
      </c>
      <c r="F28" s="52" t="n">
        <v>165</v>
      </c>
      <c r="G28" s="52" t="n">
        <v>2220</v>
      </c>
      <c r="H28" s="54" t="n">
        <f aca="false">E28+F28-G28</f>
        <v>5351</v>
      </c>
      <c r="I28" s="52" t="n">
        <v>826</v>
      </c>
      <c r="J28" s="52" t="n">
        <v>326</v>
      </c>
      <c r="K28" s="54" t="n">
        <f aca="false">MAX(0,H28-I28)</f>
        <v>4525</v>
      </c>
      <c r="L28" s="54" t="str">
        <f aca="false">IF(H28&lt;=0,"Yes","No")</f>
        <v>No</v>
      </c>
      <c r="M28" s="52" t="n">
        <v>13.7</v>
      </c>
      <c r="N28" s="52" t="n">
        <v>384408.8</v>
      </c>
      <c r="O28" s="52" t="s">
        <v>7523</v>
      </c>
      <c r="P28" s="52" t="s">
        <v>4784</v>
      </c>
      <c r="Q28" s="52" t="s">
        <v>403</v>
      </c>
      <c r="R28" s="52" t="s">
        <v>7524</v>
      </c>
      <c r="S28" s="52" t="s">
        <v>3687</v>
      </c>
      <c r="T28" s="55" t="str">
        <f aca="false">IF(L28="Yes","Stockout",IF(H28&lt;I28,"Low",IF(H28&gt;I28*2,"Excess","Healthy")))</f>
        <v>Excess</v>
      </c>
      <c r="U28" s="55" t="n">
        <f aca="true">IFERROR(Q28-TODAY(),"")</f>
        <v>-999</v>
      </c>
      <c r="V28" s="55" t="str">
        <f aca="false">IFERROR(IF(T28&lt;30,"Critical",IF(T28&lt;90,"Watch","OK")),"")</f>
        <v>OK</v>
      </c>
      <c r="W28" s="55" t="str">
        <f aca="false">TEXT(D28,"yyyy-mm")</f>
        <v>2024-07</v>
      </c>
    </row>
    <row r="29" customFormat="false" ht="15" hidden="false" customHeight="true" outlineLevel="0" collapsed="false">
      <c r="A29" s="56" t="s">
        <v>7525</v>
      </c>
      <c r="B29" s="56" t="s">
        <v>3780</v>
      </c>
      <c r="C29" s="56" t="s">
        <v>3737</v>
      </c>
      <c r="D29" s="56" t="s">
        <v>2747</v>
      </c>
      <c r="E29" s="56" t="n">
        <v>6027</v>
      </c>
      <c r="F29" s="56" t="n">
        <v>4616</v>
      </c>
      <c r="G29" s="56" t="n">
        <v>267</v>
      </c>
      <c r="H29" s="54" t="n">
        <f aca="false">E29+F29-G29</f>
        <v>10376</v>
      </c>
      <c r="I29" s="56" t="n">
        <v>271</v>
      </c>
      <c r="J29" s="56" t="n">
        <v>271</v>
      </c>
      <c r="K29" s="54" t="n">
        <f aca="false">MAX(0,H29-I29)</f>
        <v>10105</v>
      </c>
      <c r="L29" s="54" t="str">
        <f aca="false">IF(H29&lt;=0,"Yes","No")</f>
        <v>No</v>
      </c>
      <c r="M29" s="56" t="n">
        <v>26.7</v>
      </c>
      <c r="N29" s="56" t="n">
        <v>1036646.51</v>
      </c>
      <c r="O29" s="56" t="s">
        <v>7526</v>
      </c>
      <c r="P29" s="56" t="s">
        <v>1506</v>
      </c>
      <c r="Q29" s="56" t="s">
        <v>7527</v>
      </c>
      <c r="R29" s="56" t="s">
        <v>7528</v>
      </c>
      <c r="S29" s="56" t="s">
        <v>6412</v>
      </c>
      <c r="T29" s="55" t="str">
        <f aca="false">IF(L29="Yes","Stockout",IF(H29&lt;I29,"Low",IF(H29&gt;I29*2,"Excess","Healthy")))</f>
        <v>Excess</v>
      </c>
      <c r="U29" s="55" t="n">
        <f aca="true">IFERROR(Q29-TODAY(),"")</f>
        <v>-333</v>
      </c>
      <c r="V29" s="55" t="str">
        <f aca="false">IFERROR(IF(T29&lt;30,"Critical",IF(T29&lt;90,"Watch","OK")),"")</f>
        <v>OK</v>
      </c>
      <c r="W29" s="55" t="str">
        <f aca="false">TEXT(D29,"yyyy-mm")</f>
        <v>2023-05</v>
      </c>
    </row>
    <row r="30" customFormat="false" ht="15" hidden="false" customHeight="true" outlineLevel="0" collapsed="false">
      <c r="A30" s="52" t="s">
        <v>7529</v>
      </c>
      <c r="B30" s="52" t="s">
        <v>3238</v>
      </c>
      <c r="C30" s="52" t="s">
        <v>4557</v>
      </c>
      <c r="D30" s="52" t="s">
        <v>3684</v>
      </c>
      <c r="E30" s="52" t="n">
        <v>4632</v>
      </c>
      <c r="F30" s="52" t="n">
        <v>1228</v>
      </c>
      <c r="G30" s="52" t="n">
        <v>555</v>
      </c>
      <c r="H30" s="54" t="n">
        <f aca="false">E30+F30-G30</f>
        <v>5305</v>
      </c>
      <c r="I30" s="52" t="n">
        <v>632</v>
      </c>
      <c r="J30" s="52" t="n">
        <v>786</v>
      </c>
      <c r="K30" s="54" t="n">
        <f aca="false">MAX(0,H30-I30)</f>
        <v>4673</v>
      </c>
      <c r="L30" s="54" t="str">
        <f aca="false">IF(H30&lt;=0,"Yes","No")</f>
        <v>No</v>
      </c>
      <c r="M30" s="52" t="n">
        <v>12</v>
      </c>
      <c r="N30" s="52" t="n">
        <v>67963.94</v>
      </c>
      <c r="O30" s="52" t="s">
        <v>7530</v>
      </c>
      <c r="P30" s="52" t="s">
        <v>3006</v>
      </c>
      <c r="Q30" s="52" t="s">
        <v>7531</v>
      </c>
      <c r="R30" s="52" t="s">
        <v>7532</v>
      </c>
      <c r="S30" s="52" t="s">
        <v>2839</v>
      </c>
      <c r="T30" s="55" t="str">
        <f aca="false">IF(L30="Yes","Stockout",IF(H30&lt;I30,"Low",IF(H30&gt;I30*2,"Excess","Healthy")))</f>
        <v>Excess</v>
      </c>
      <c r="U30" s="55" t="n">
        <f aca="true">IFERROR(Q30-TODAY(),"")</f>
        <v>-115</v>
      </c>
      <c r="V30" s="55" t="str">
        <f aca="false">IFERROR(IF(T30&lt;30,"Critical",IF(T30&lt;90,"Watch","OK")),"")</f>
        <v>OK</v>
      </c>
      <c r="W30" s="55" t="str">
        <f aca="false">TEXT(D30,"yyyy-mm")</f>
        <v>2022-02</v>
      </c>
    </row>
    <row r="31" customFormat="false" ht="15" hidden="false" customHeight="true" outlineLevel="0" collapsed="false">
      <c r="A31" s="56" t="s">
        <v>7533</v>
      </c>
      <c r="B31" s="56" t="s">
        <v>3009</v>
      </c>
      <c r="C31" s="56" t="s">
        <v>7534</v>
      </c>
      <c r="D31" s="56" t="s">
        <v>2277</v>
      </c>
      <c r="E31" s="56" t="n">
        <v>6844</v>
      </c>
      <c r="F31" s="56" t="n">
        <v>3198</v>
      </c>
      <c r="G31" s="56" t="n">
        <v>3622</v>
      </c>
      <c r="H31" s="54" t="n">
        <f aca="false">E31+F31-G31</f>
        <v>6420</v>
      </c>
      <c r="I31" s="56" t="n">
        <v>783</v>
      </c>
      <c r="J31" s="56" t="n">
        <v>520</v>
      </c>
      <c r="K31" s="54" t="n">
        <f aca="false">MAX(0,H31-I31)</f>
        <v>5637</v>
      </c>
      <c r="L31" s="54" t="str">
        <f aca="false">IF(H31&lt;=0,"Yes","No")</f>
        <v>No</v>
      </c>
      <c r="M31" s="56" t="n">
        <v>24.7</v>
      </c>
      <c r="N31" s="56" t="n">
        <v>1109537.48</v>
      </c>
      <c r="O31" s="56" t="s">
        <v>7535</v>
      </c>
      <c r="P31" s="56" t="s">
        <v>2226</v>
      </c>
      <c r="Q31" s="56" t="s">
        <v>3993</v>
      </c>
      <c r="R31" s="56" t="s">
        <v>7536</v>
      </c>
      <c r="S31" s="56" t="s">
        <v>3066</v>
      </c>
      <c r="T31" s="55" t="str">
        <f aca="false">IF(L31="Yes","Stockout",IF(H31&lt;I31,"Low",IF(H31&gt;I31*2,"Excess","Healthy")))</f>
        <v>Excess</v>
      </c>
      <c r="U31" s="55" t="n">
        <f aca="true">IFERROR(Q31-TODAY(),"")</f>
        <v>-582</v>
      </c>
      <c r="V31" s="55" t="str">
        <f aca="false">IFERROR(IF(T31&lt;30,"Critical",IF(T31&lt;90,"Watch","OK")),"")</f>
        <v>OK</v>
      </c>
      <c r="W31" s="55" t="str">
        <f aca="false">TEXT(D31,"yyyy-mm")</f>
        <v>2024-04</v>
      </c>
    </row>
    <row r="32" customFormat="false" ht="15" hidden="false" customHeight="true" outlineLevel="0" collapsed="false">
      <c r="A32" s="52" t="s">
        <v>7537</v>
      </c>
      <c r="B32" s="52" t="s">
        <v>7538</v>
      </c>
      <c r="C32" s="52" t="s">
        <v>2093</v>
      </c>
      <c r="D32" s="52" t="s">
        <v>669</v>
      </c>
      <c r="E32" s="52" t="n">
        <v>9289</v>
      </c>
      <c r="F32" s="52" t="n">
        <v>3988</v>
      </c>
      <c r="G32" s="52" t="n">
        <v>4370</v>
      </c>
      <c r="H32" s="54" t="n">
        <f aca="false">E32+F32-G32</f>
        <v>8907</v>
      </c>
      <c r="I32" s="52" t="n">
        <v>1407</v>
      </c>
      <c r="J32" s="52" t="n">
        <v>781</v>
      </c>
      <c r="K32" s="54" t="n">
        <f aca="false">MAX(0,H32-I32)</f>
        <v>7500</v>
      </c>
      <c r="L32" s="54" t="str">
        <f aca="false">IF(H32&lt;=0,"Yes","No")</f>
        <v>No</v>
      </c>
      <c r="M32" s="52" t="n">
        <v>17.9</v>
      </c>
      <c r="N32" s="52" t="n">
        <v>2426187.63</v>
      </c>
      <c r="O32" s="52" t="s">
        <v>7539</v>
      </c>
      <c r="P32" s="52" t="s">
        <v>2189</v>
      </c>
      <c r="Q32" s="52" t="s">
        <v>4107</v>
      </c>
      <c r="R32" s="52" t="s">
        <v>7540</v>
      </c>
      <c r="S32" s="52" t="s">
        <v>1726</v>
      </c>
      <c r="T32" s="55" t="str">
        <f aca="false">IF(L32="Yes","Stockout",IF(H32&lt;I32,"Low",IF(H32&gt;I32*2,"Excess","Healthy")))</f>
        <v>Excess</v>
      </c>
      <c r="U32" s="55" t="n">
        <f aca="true">IFERROR(Q32-TODAY(),"")</f>
        <v>-711</v>
      </c>
      <c r="V32" s="55" t="str">
        <f aca="false">IFERROR(IF(T32&lt;30,"Critical",IF(T32&lt;90,"Watch","OK")),"")</f>
        <v>OK</v>
      </c>
      <c r="W32" s="55" t="str">
        <f aca="false">TEXT(D32,"yyyy-mm")</f>
        <v>2022-03</v>
      </c>
    </row>
    <row r="33" customFormat="false" ht="15" hidden="false" customHeight="true" outlineLevel="0" collapsed="false">
      <c r="A33" s="56" t="s">
        <v>7541</v>
      </c>
      <c r="B33" s="56" t="s">
        <v>590</v>
      </c>
      <c r="C33" s="56" t="s">
        <v>2633</v>
      </c>
      <c r="D33" s="56" t="s">
        <v>1440</v>
      </c>
      <c r="E33" s="56" t="n">
        <v>3100</v>
      </c>
      <c r="F33" s="56" t="n">
        <v>3308</v>
      </c>
      <c r="G33" s="56" t="n">
        <v>1067</v>
      </c>
      <c r="H33" s="54" t="n">
        <f aca="false">E33+F33-G33</f>
        <v>5341</v>
      </c>
      <c r="I33" s="56" t="n">
        <v>1532</v>
      </c>
      <c r="J33" s="56" t="n">
        <v>299</v>
      </c>
      <c r="K33" s="54" t="n">
        <f aca="false">MAX(0,H33-I33)</f>
        <v>3809</v>
      </c>
      <c r="L33" s="54" t="str">
        <f aca="false">IF(H33&lt;=0,"Yes","No")</f>
        <v>No</v>
      </c>
      <c r="M33" s="56" t="n">
        <v>19.9</v>
      </c>
      <c r="N33" s="56" t="n">
        <v>50799.76</v>
      </c>
      <c r="O33" s="56" t="s">
        <v>7542</v>
      </c>
      <c r="P33" s="56" t="s">
        <v>2528</v>
      </c>
      <c r="Q33" s="56" t="s">
        <v>7543</v>
      </c>
      <c r="R33" s="56" t="s">
        <v>7494</v>
      </c>
      <c r="S33" s="56" t="s">
        <v>378</v>
      </c>
      <c r="T33" s="55" t="str">
        <f aca="false">IF(L33="Yes","Stockout",IF(H33&lt;I33,"Low",IF(H33&gt;I33*2,"Excess","Healthy")))</f>
        <v>Excess</v>
      </c>
      <c r="U33" s="55" t="n">
        <f aca="true">IFERROR(Q33-TODAY(),"")</f>
        <v>-351</v>
      </c>
      <c r="V33" s="55" t="str">
        <f aca="false">IFERROR(IF(T33&lt;30,"Critical",IF(T33&lt;90,"Watch","OK")),"")</f>
        <v>OK</v>
      </c>
      <c r="W33" s="55" t="str">
        <f aca="false">TEXT(D33,"yyyy-mm")</f>
        <v>2022-08</v>
      </c>
    </row>
    <row r="34" customFormat="false" ht="15" hidden="false" customHeight="true" outlineLevel="0" collapsed="false">
      <c r="A34" s="52" t="s">
        <v>7544</v>
      </c>
      <c r="B34" s="52" t="s">
        <v>1062</v>
      </c>
      <c r="C34" s="52" t="s">
        <v>6941</v>
      </c>
      <c r="D34" s="52" t="s">
        <v>1275</v>
      </c>
      <c r="E34" s="52" t="n">
        <v>4684</v>
      </c>
      <c r="F34" s="52" t="n">
        <v>2066</v>
      </c>
      <c r="G34" s="52" t="n">
        <v>2633</v>
      </c>
      <c r="H34" s="54" t="n">
        <f aca="false">E34+F34-G34</f>
        <v>4117</v>
      </c>
      <c r="I34" s="52" t="n">
        <v>1565</v>
      </c>
      <c r="J34" s="52" t="n">
        <v>773</v>
      </c>
      <c r="K34" s="54" t="n">
        <f aca="false">MAX(0,H34-I34)</f>
        <v>2552</v>
      </c>
      <c r="L34" s="54" t="str">
        <f aca="false">IF(H34&lt;=0,"Yes","No")</f>
        <v>No</v>
      </c>
      <c r="M34" s="52" t="n">
        <v>9.4</v>
      </c>
      <c r="N34" s="52" t="n">
        <v>1025568.89</v>
      </c>
      <c r="O34" s="52" t="s">
        <v>7545</v>
      </c>
      <c r="P34" s="52" t="s">
        <v>3409</v>
      </c>
      <c r="Q34" s="52" t="s">
        <v>7546</v>
      </c>
      <c r="R34" s="52" t="s">
        <v>7521</v>
      </c>
      <c r="S34" s="52" t="s">
        <v>2543</v>
      </c>
      <c r="T34" s="55" t="str">
        <f aca="false">IF(L34="Yes","Stockout",IF(H34&lt;I34,"Low",IF(H34&gt;I34*2,"Excess","Healthy")))</f>
        <v>Excess</v>
      </c>
      <c r="U34" s="55" t="n">
        <f aca="true">IFERROR(Q34-TODAY(),"")</f>
        <v>-366</v>
      </c>
      <c r="V34" s="55" t="str">
        <f aca="false">IFERROR(IF(T34&lt;30,"Critical",IF(T34&lt;90,"Watch","OK")),"")</f>
        <v>OK</v>
      </c>
      <c r="W34" s="55" t="str">
        <f aca="false">TEXT(D34,"yyyy-mm")</f>
        <v>2024-09</v>
      </c>
    </row>
    <row r="35" customFormat="false" ht="15" hidden="false" customHeight="true" outlineLevel="0" collapsed="false">
      <c r="A35" s="56" t="s">
        <v>7547</v>
      </c>
      <c r="B35" s="56" t="s">
        <v>7354</v>
      </c>
      <c r="C35" s="56" t="s">
        <v>3118</v>
      </c>
      <c r="D35" s="56" t="s">
        <v>534</v>
      </c>
      <c r="E35" s="56" t="n">
        <v>7635</v>
      </c>
      <c r="F35" s="56" t="n">
        <v>4279</v>
      </c>
      <c r="G35" s="56" t="n">
        <v>4264</v>
      </c>
      <c r="H35" s="54" t="n">
        <f aca="false">E35+F35-G35</f>
        <v>7650</v>
      </c>
      <c r="I35" s="56" t="n">
        <v>1419</v>
      </c>
      <c r="J35" s="56" t="n">
        <v>987</v>
      </c>
      <c r="K35" s="54" t="n">
        <f aca="false">MAX(0,H35-I35)</f>
        <v>6231</v>
      </c>
      <c r="L35" s="54" t="str">
        <f aca="false">IF(H35&lt;=0,"Yes","No")</f>
        <v>No</v>
      </c>
      <c r="M35" s="56" t="n">
        <v>5</v>
      </c>
      <c r="N35" s="56" t="n">
        <v>946587.42</v>
      </c>
      <c r="O35" s="56" t="s">
        <v>7548</v>
      </c>
      <c r="P35" s="56" t="s">
        <v>2612</v>
      </c>
      <c r="Q35" s="56" t="s">
        <v>4158</v>
      </c>
      <c r="R35" s="56" t="s">
        <v>7549</v>
      </c>
      <c r="S35" s="56" t="s">
        <v>4183</v>
      </c>
      <c r="T35" s="55" t="str">
        <f aca="false">IF(L35="Yes","Stockout",IF(H35&lt;I35,"Low",IF(H35&gt;I35*2,"Excess","Healthy")))</f>
        <v>Excess</v>
      </c>
      <c r="U35" s="55" t="n">
        <f aca="true">IFERROR(Q35-TODAY(),"")</f>
        <v>-743</v>
      </c>
      <c r="V35" s="55" t="str">
        <f aca="false">IFERROR(IF(T35&lt;30,"Critical",IF(T35&lt;90,"Watch","OK")),"")</f>
        <v>OK</v>
      </c>
      <c r="W35" s="55" t="str">
        <f aca="false">TEXT(D35,"yyyy-mm")</f>
        <v>2024-02</v>
      </c>
    </row>
    <row r="36" customFormat="false" ht="15" hidden="false" customHeight="true" outlineLevel="0" collapsed="false">
      <c r="A36" s="52" t="s">
        <v>7550</v>
      </c>
      <c r="B36" s="52" t="s">
        <v>3492</v>
      </c>
      <c r="C36" s="52" t="s">
        <v>1552</v>
      </c>
      <c r="D36" s="52" t="s">
        <v>3085</v>
      </c>
      <c r="E36" s="52" t="n">
        <v>2090</v>
      </c>
      <c r="F36" s="52" t="n">
        <v>4367</v>
      </c>
      <c r="G36" s="52" t="n">
        <v>4671</v>
      </c>
      <c r="H36" s="54" t="n">
        <f aca="false">E36+F36-G36</f>
        <v>1786</v>
      </c>
      <c r="I36" s="52" t="n">
        <v>778</v>
      </c>
      <c r="J36" s="52" t="n">
        <v>318</v>
      </c>
      <c r="K36" s="54" t="n">
        <f aca="false">MAX(0,H36-I36)</f>
        <v>1008</v>
      </c>
      <c r="L36" s="54" t="str">
        <f aca="false">IF(H36&lt;=0,"Yes","No")</f>
        <v>No</v>
      </c>
      <c r="M36" s="52" t="n">
        <v>22.2</v>
      </c>
      <c r="N36" s="52" t="n">
        <v>928492.14</v>
      </c>
      <c r="O36" s="52" t="s">
        <v>7551</v>
      </c>
      <c r="P36" s="52" t="s">
        <v>1730</v>
      </c>
      <c r="Q36" s="52" t="s">
        <v>7552</v>
      </c>
      <c r="R36" s="52" t="s">
        <v>7553</v>
      </c>
      <c r="S36" s="52" t="s">
        <v>1038</v>
      </c>
      <c r="T36" s="55" t="str">
        <f aca="false">IF(L36="Yes","Stockout",IF(H36&lt;I36,"Low",IF(H36&gt;I36*2,"Excess","Healthy")))</f>
        <v>Excess</v>
      </c>
      <c r="U36" s="55" t="n">
        <f aca="true">IFERROR(Q36-TODAY(),"")</f>
        <v>-160</v>
      </c>
      <c r="V36" s="55" t="str">
        <f aca="false">IFERROR(IF(T36&lt;30,"Critical",IF(T36&lt;90,"Watch","OK")),"")</f>
        <v>OK</v>
      </c>
      <c r="W36" s="55" t="str">
        <f aca="false">TEXT(D36,"yyyy-mm")</f>
        <v>2022-02</v>
      </c>
    </row>
    <row r="37" customFormat="false" ht="15" hidden="false" customHeight="true" outlineLevel="0" collapsed="false">
      <c r="A37" s="56" t="s">
        <v>7554</v>
      </c>
      <c r="B37" s="56" t="s">
        <v>3638</v>
      </c>
      <c r="C37" s="56" t="s">
        <v>2795</v>
      </c>
      <c r="D37" s="56" t="s">
        <v>4257</v>
      </c>
      <c r="E37" s="56" t="n">
        <v>8417</v>
      </c>
      <c r="F37" s="56" t="n">
        <v>492</v>
      </c>
      <c r="G37" s="56" t="n">
        <v>1005</v>
      </c>
      <c r="H37" s="54" t="n">
        <f aca="false">E37+F37-G37</f>
        <v>7904</v>
      </c>
      <c r="I37" s="56" t="n">
        <v>706</v>
      </c>
      <c r="J37" s="56" t="n">
        <v>935</v>
      </c>
      <c r="K37" s="54" t="n">
        <f aca="false">MAX(0,H37-I37)</f>
        <v>7198</v>
      </c>
      <c r="L37" s="54" t="str">
        <f aca="false">IF(H37&lt;=0,"Yes","No")</f>
        <v>No</v>
      </c>
      <c r="M37" s="56" t="n">
        <v>8.8</v>
      </c>
      <c r="N37" s="56" t="n">
        <v>843084.29</v>
      </c>
      <c r="O37" s="56" t="s">
        <v>7555</v>
      </c>
      <c r="P37" s="56" t="s">
        <v>2203</v>
      </c>
      <c r="Q37" s="56" t="s">
        <v>2773</v>
      </c>
      <c r="R37" s="56" t="s">
        <v>7556</v>
      </c>
      <c r="S37" s="56" t="s">
        <v>3257</v>
      </c>
      <c r="T37" s="55" t="str">
        <f aca="false">IF(L37="Yes","Stockout",IF(H37&lt;I37,"Low",IF(H37&gt;I37*2,"Excess","Healthy")))</f>
        <v>Excess</v>
      </c>
      <c r="U37" s="55" t="n">
        <f aca="true">IFERROR(Q37-TODAY(),"")</f>
        <v>-782</v>
      </c>
      <c r="V37" s="55" t="str">
        <f aca="false">IFERROR(IF(T37&lt;30,"Critical",IF(T37&lt;90,"Watch","OK")),"")</f>
        <v>OK</v>
      </c>
      <c r="W37" s="55" t="str">
        <f aca="false">TEXT(D37,"yyyy-mm")</f>
        <v>2024-10</v>
      </c>
    </row>
    <row r="38" customFormat="false" ht="15" hidden="false" customHeight="true" outlineLevel="0" collapsed="false">
      <c r="A38" s="52" t="s">
        <v>7557</v>
      </c>
      <c r="B38" s="52" t="s">
        <v>7212</v>
      </c>
      <c r="C38" s="52" t="s">
        <v>5898</v>
      </c>
      <c r="D38" s="52" t="s">
        <v>1814</v>
      </c>
      <c r="E38" s="52" t="n">
        <v>9943</v>
      </c>
      <c r="F38" s="52" t="n">
        <v>3434</v>
      </c>
      <c r="G38" s="52" t="n">
        <v>2592</v>
      </c>
      <c r="H38" s="54" t="n">
        <f aca="false">E38+F38-G38</f>
        <v>10785</v>
      </c>
      <c r="I38" s="52" t="n">
        <v>421</v>
      </c>
      <c r="J38" s="52" t="n">
        <v>598</v>
      </c>
      <c r="K38" s="54" t="n">
        <f aca="false">MAX(0,H38-I38)</f>
        <v>10364</v>
      </c>
      <c r="L38" s="54" t="str">
        <f aca="false">IF(H38&lt;=0,"Yes","No")</f>
        <v>No</v>
      </c>
      <c r="M38" s="52" t="n">
        <v>33.1</v>
      </c>
      <c r="N38" s="52" t="n">
        <v>1408376.73</v>
      </c>
      <c r="O38" s="52" t="s">
        <v>7558</v>
      </c>
      <c r="P38" s="52" t="s">
        <v>4511</v>
      </c>
      <c r="Q38" s="52" t="s">
        <v>3271</v>
      </c>
      <c r="R38" s="52" t="s">
        <v>7553</v>
      </c>
      <c r="S38" s="52" t="s">
        <v>6652</v>
      </c>
      <c r="T38" s="55" t="str">
        <f aca="false">IF(L38="Yes","Stockout",IF(H38&lt;I38,"Low",IF(H38&gt;I38*2,"Excess","Healthy")))</f>
        <v>Excess</v>
      </c>
      <c r="U38" s="55" t="n">
        <f aca="true">IFERROR(Q38-TODAY(),"")</f>
        <v>-810</v>
      </c>
      <c r="V38" s="55" t="str">
        <f aca="false">IFERROR(IF(T38&lt;30,"Critical",IF(T38&lt;90,"Watch","OK")),"")</f>
        <v>OK</v>
      </c>
      <c r="W38" s="55" t="str">
        <f aca="false">TEXT(D38,"yyyy-mm")</f>
        <v>2024-04</v>
      </c>
    </row>
    <row r="39" customFormat="false" ht="15" hidden="false" customHeight="true" outlineLevel="0" collapsed="false">
      <c r="A39" s="56" t="s">
        <v>7559</v>
      </c>
      <c r="B39" s="56" t="s">
        <v>2626</v>
      </c>
      <c r="C39" s="56" t="s">
        <v>2678</v>
      </c>
      <c r="D39" s="56" t="s">
        <v>1954</v>
      </c>
      <c r="E39" s="56" t="n">
        <v>1406</v>
      </c>
      <c r="F39" s="56" t="n">
        <v>2602</v>
      </c>
      <c r="G39" s="56" t="n">
        <v>4672</v>
      </c>
      <c r="H39" s="54" t="n">
        <f aca="false">E39+F39-G39</f>
        <v>-664</v>
      </c>
      <c r="I39" s="56" t="n">
        <v>1823</v>
      </c>
      <c r="J39" s="56" t="n">
        <v>161</v>
      </c>
      <c r="K39" s="54" t="n">
        <f aca="false">MAX(0,H39-I39)</f>
        <v>0</v>
      </c>
      <c r="L39" s="54" t="str">
        <f aca="false">IF(H39&lt;=0,"Yes","No")</f>
        <v>Yes</v>
      </c>
      <c r="M39" s="56" t="n">
        <v>13</v>
      </c>
      <c r="N39" s="56" t="n">
        <v>1705478.3</v>
      </c>
      <c r="O39" s="56" t="s">
        <v>7560</v>
      </c>
      <c r="P39" s="56" t="s">
        <v>1905</v>
      </c>
      <c r="Q39" s="56" t="s">
        <v>2348</v>
      </c>
      <c r="R39" s="56" t="s">
        <v>7561</v>
      </c>
      <c r="S39" s="56" t="s">
        <v>1350</v>
      </c>
      <c r="T39" s="55" t="str">
        <f aca="false">IF(L39="Yes","Stockout",IF(H39&lt;I39,"Low",IF(H39&gt;I39*2,"Excess","Healthy")))</f>
        <v>Stockout</v>
      </c>
      <c r="U39" s="55" t="n">
        <f aca="true">IFERROR(Q39-TODAY(),"")</f>
        <v>-966</v>
      </c>
      <c r="V39" s="55" t="str">
        <f aca="false">IFERROR(IF(T39&lt;30,"Critical",IF(T39&lt;90,"Watch","OK")),"")</f>
        <v>OK</v>
      </c>
      <c r="W39" s="55" t="str">
        <f aca="false">TEXT(D39,"yyyy-mm")</f>
        <v>2022-10</v>
      </c>
    </row>
    <row r="40" customFormat="false" ht="15" hidden="false" customHeight="true" outlineLevel="0" collapsed="false">
      <c r="A40" s="52" t="s">
        <v>7562</v>
      </c>
      <c r="B40" s="52" t="s">
        <v>1178</v>
      </c>
      <c r="C40" s="52" t="s">
        <v>3805</v>
      </c>
      <c r="D40" s="52" t="s">
        <v>3377</v>
      </c>
      <c r="E40" s="52" t="n">
        <v>3783</v>
      </c>
      <c r="F40" s="52" t="n">
        <v>1382</v>
      </c>
      <c r="G40" s="52" t="n">
        <v>688</v>
      </c>
      <c r="H40" s="54" t="n">
        <f aca="false">E40+F40-G40</f>
        <v>4477</v>
      </c>
      <c r="I40" s="52" t="n">
        <v>463</v>
      </c>
      <c r="J40" s="52" t="n">
        <v>986</v>
      </c>
      <c r="K40" s="54" t="n">
        <f aca="false">MAX(0,H40-I40)</f>
        <v>4014</v>
      </c>
      <c r="L40" s="54" t="str">
        <f aca="false">IF(H40&lt;=0,"Yes","No")</f>
        <v>No</v>
      </c>
      <c r="M40" s="52" t="n">
        <v>0.5</v>
      </c>
      <c r="N40" s="52" t="n">
        <v>42409.14</v>
      </c>
      <c r="O40" s="52" t="s">
        <v>7563</v>
      </c>
      <c r="P40" s="52" t="s">
        <v>1658</v>
      </c>
      <c r="Q40" s="52" t="s">
        <v>1829</v>
      </c>
      <c r="R40" s="52" t="s">
        <v>7505</v>
      </c>
      <c r="S40" s="52" t="s">
        <v>906</v>
      </c>
      <c r="T40" s="55" t="str">
        <f aca="false">IF(L40="Yes","Stockout",IF(H40&lt;I40,"Low",IF(H40&gt;I40*2,"Excess","Healthy")))</f>
        <v>Excess</v>
      </c>
      <c r="U40" s="55" t="n">
        <f aca="true">IFERROR(Q40-TODAY(),"")</f>
        <v>-950</v>
      </c>
      <c r="V40" s="55" t="str">
        <f aca="false">IFERROR(IF(T40&lt;30,"Critical",IF(T40&lt;90,"Watch","OK")),"")</f>
        <v>OK</v>
      </c>
      <c r="W40" s="55" t="str">
        <f aca="false">TEXT(D40,"yyyy-mm")</f>
        <v>2022-03</v>
      </c>
    </row>
    <row r="41" customFormat="false" ht="15" hidden="false" customHeight="true" outlineLevel="0" collapsed="false">
      <c r="A41" s="56" t="s">
        <v>7564</v>
      </c>
      <c r="B41" s="56" t="s">
        <v>1216</v>
      </c>
      <c r="C41" s="56" t="s">
        <v>5696</v>
      </c>
      <c r="D41" s="56" t="s">
        <v>1856</v>
      </c>
      <c r="E41" s="56" t="n">
        <v>4550</v>
      </c>
      <c r="F41" s="56" t="n">
        <v>1215</v>
      </c>
      <c r="G41" s="56" t="n">
        <v>4688</v>
      </c>
      <c r="H41" s="54" t="n">
        <f aca="false">E41+F41-G41</f>
        <v>1077</v>
      </c>
      <c r="I41" s="56" t="n">
        <v>221</v>
      </c>
      <c r="J41" s="56" t="n">
        <v>447</v>
      </c>
      <c r="K41" s="54" t="n">
        <f aca="false">MAX(0,H41-I41)</f>
        <v>856</v>
      </c>
      <c r="L41" s="54" t="str">
        <f aca="false">IF(H41&lt;=0,"Yes","No")</f>
        <v>No</v>
      </c>
      <c r="M41" s="56" t="n">
        <v>0.6</v>
      </c>
      <c r="N41" s="56" t="n">
        <v>40343.34</v>
      </c>
      <c r="O41" s="56" t="s">
        <v>7565</v>
      </c>
      <c r="P41" s="56" t="s">
        <v>5658</v>
      </c>
      <c r="Q41" s="56" t="s">
        <v>418</v>
      </c>
      <c r="R41" s="56" t="s">
        <v>7566</v>
      </c>
      <c r="S41" s="56" t="s">
        <v>3967</v>
      </c>
      <c r="T41" s="55" t="str">
        <f aca="false">IF(L41="Yes","Stockout",IF(H41&lt;I41,"Low",IF(H41&gt;I41*2,"Excess","Healthy")))</f>
        <v>Excess</v>
      </c>
      <c r="U41" s="55" t="n">
        <f aca="true">IFERROR(Q41-TODAY(),"")</f>
        <v>-784</v>
      </c>
      <c r="V41" s="55" t="str">
        <f aca="false">IFERROR(IF(T41&lt;30,"Critical",IF(T41&lt;90,"Watch","OK")),"")</f>
        <v>OK</v>
      </c>
      <c r="W41" s="55" t="str">
        <f aca="false">TEXT(D41,"yyyy-mm")</f>
        <v>2024-04</v>
      </c>
    </row>
    <row r="42" customFormat="false" ht="15" hidden="false" customHeight="true" outlineLevel="0" collapsed="false">
      <c r="A42" s="52" t="s">
        <v>7567</v>
      </c>
      <c r="B42" s="52" t="s">
        <v>7568</v>
      </c>
      <c r="C42" s="52" t="s">
        <v>4027</v>
      </c>
      <c r="D42" s="52" t="s">
        <v>3506</v>
      </c>
      <c r="E42" s="52" t="n">
        <v>621</v>
      </c>
      <c r="F42" s="52" t="n">
        <v>4343</v>
      </c>
      <c r="G42" s="52" t="n">
        <v>1092</v>
      </c>
      <c r="H42" s="54" t="n">
        <f aca="false">E42+F42-G42</f>
        <v>3872</v>
      </c>
      <c r="I42" s="52" t="n">
        <v>998</v>
      </c>
      <c r="J42" s="52" t="n">
        <v>692</v>
      </c>
      <c r="K42" s="54" t="n">
        <f aca="false">MAX(0,H42-I42)</f>
        <v>2874</v>
      </c>
      <c r="L42" s="54" t="str">
        <f aca="false">IF(H42&lt;=0,"Yes","No")</f>
        <v>No</v>
      </c>
      <c r="M42" s="52" t="n">
        <v>1.7</v>
      </c>
      <c r="N42" s="52" t="n">
        <v>55051.09</v>
      </c>
      <c r="O42" s="52" t="s">
        <v>7569</v>
      </c>
      <c r="P42" s="52" t="s">
        <v>1603</v>
      </c>
      <c r="Q42" s="52" t="s">
        <v>2309</v>
      </c>
      <c r="R42" s="52" t="s">
        <v>7570</v>
      </c>
      <c r="S42" s="52" t="s">
        <v>2903</v>
      </c>
      <c r="T42" s="55" t="str">
        <f aca="false">IF(L42="Yes","Stockout",IF(H42&lt;I42,"Low",IF(H42&gt;I42*2,"Excess","Healthy")))</f>
        <v>Excess</v>
      </c>
      <c r="U42" s="55" t="n">
        <f aca="true">IFERROR(Q42-TODAY(),"")</f>
        <v>-940</v>
      </c>
      <c r="V42" s="55" t="str">
        <f aca="false">IFERROR(IF(T42&lt;30,"Critical",IF(T42&lt;90,"Watch","OK")),"")</f>
        <v>OK</v>
      </c>
      <c r="W42" s="55" t="str">
        <f aca="false">TEXT(D42,"yyyy-mm")</f>
        <v>2022-01</v>
      </c>
    </row>
    <row r="43" customFormat="false" ht="15" hidden="false" customHeight="true" outlineLevel="0" collapsed="false">
      <c r="A43" s="56" t="s">
        <v>7571</v>
      </c>
      <c r="B43" s="56" t="s">
        <v>7572</v>
      </c>
      <c r="C43" s="56" t="s">
        <v>3483</v>
      </c>
      <c r="D43" s="56" t="s">
        <v>2482</v>
      </c>
      <c r="E43" s="56" t="n">
        <v>5206</v>
      </c>
      <c r="F43" s="56" t="n">
        <v>3980</v>
      </c>
      <c r="G43" s="56" t="n">
        <v>448</v>
      </c>
      <c r="H43" s="54" t="n">
        <f aca="false">E43+F43-G43</f>
        <v>8738</v>
      </c>
      <c r="I43" s="56" t="n">
        <v>180</v>
      </c>
      <c r="J43" s="56" t="n">
        <v>693</v>
      </c>
      <c r="K43" s="54" t="n">
        <f aca="false">MAX(0,H43-I43)</f>
        <v>8558</v>
      </c>
      <c r="L43" s="54" t="str">
        <f aca="false">IF(H43&lt;=0,"Yes","No")</f>
        <v>No</v>
      </c>
      <c r="M43" s="56" t="n">
        <v>18.7</v>
      </c>
      <c r="N43" s="56" t="n">
        <v>293661.97</v>
      </c>
      <c r="O43" s="56" t="s">
        <v>7573</v>
      </c>
      <c r="P43" s="56" t="s">
        <v>1349</v>
      </c>
      <c r="Q43" s="56" t="s">
        <v>4967</v>
      </c>
      <c r="R43" s="56" t="s">
        <v>7574</v>
      </c>
      <c r="S43" s="56" t="s">
        <v>2685</v>
      </c>
      <c r="T43" s="55" t="str">
        <f aca="false">IF(L43="Yes","Stockout",IF(H43&lt;I43,"Low",IF(H43&gt;I43*2,"Excess","Healthy")))</f>
        <v>Excess</v>
      </c>
      <c r="U43" s="55" t="n">
        <f aca="true">IFERROR(Q43-TODAY(),"")</f>
        <v>-631</v>
      </c>
      <c r="V43" s="55" t="str">
        <f aca="false">IFERROR(IF(T43&lt;30,"Critical",IF(T43&lt;90,"Watch","OK")),"")</f>
        <v>OK</v>
      </c>
      <c r="W43" s="55" t="str">
        <f aca="false">TEXT(D43,"yyyy-mm")</f>
        <v>2024-01</v>
      </c>
    </row>
    <row r="44" customFormat="false" ht="15" hidden="false" customHeight="true" outlineLevel="0" collapsed="false">
      <c r="A44" s="52" t="s">
        <v>7575</v>
      </c>
      <c r="B44" s="52" t="s">
        <v>4261</v>
      </c>
      <c r="C44" s="52" t="s">
        <v>1056</v>
      </c>
      <c r="D44" s="52" t="s">
        <v>3261</v>
      </c>
      <c r="E44" s="52" t="n">
        <v>2029</v>
      </c>
      <c r="F44" s="52" t="n">
        <v>4171</v>
      </c>
      <c r="G44" s="52" t="n">
        <v>1118</v>
      </c>
      <c r="H44" s="54" t="n">
        <f aca="false">E44+F44-G44</f>
        <v>5082</v>
      </c>
      <c r="I44" s="52" t="n">
        <v>1758</v>
      </c>
      <c r="J44" s="52" t="n">
        <v>821</v>
      </c>
      <c r="K44" s="54" t="n">
        <f aca="false">MAX(0,H44-I44)</f>
        <v>3324</v>
      </c>
      <c r="L44" s="54" t="str">
        <f aca="false">IF(H44&lt;=0,"Yes","No")</f>
        <v>No</v>
      </c>
      <c r="M44" s="52" t="n">
        <v>0.2</v>
      </c>
      <c r="N44" s="52" t="n">
        <v>3201.26</v>
      </c>
      <c r="O44" s="52" t="s">
        <v>7576</v>
      </c>
      <c r="P44" s="52" t="s">
        <v>534</v>
      </c>
      <c r="Q44" s="52" t="s">
        <v>7577</v>
      </c>
      <c r="R44" s="52" t="s">
        <v>7578</v>
      </c>
      <c r="S44" s="52" t="s">
        <v>3470</v>
      </c>
      <c r="T44" s="55" t="str">
        <f aca="false">IF(L44="Yes","Stockout",IF(H44&lt;I44,"Low",IF(H44&gt;I44*2,"Excess","Healthy")))</f>
        <v>Excess</v>
      </c>
      <c r="U44" s="55" t="n">
        <f aca="true">IFERROR(Q44-TODAY(),"")</f>
        <v>-359</v>
      </c>
      <c r="V44" s="55" t="str">
        <f aca="false">IFERROR(IF(T44&lt;30,"Critical",IF(T44&lt;90,"Watch","OK")),"")</f>
        <v>OK</v>
      </c>
      <c r="W44" s="55" t="str">
        <f aca="false">TEXT(D44,"yyyy-mm")</f>
        <v>2022-08</v>
      </c>
    </row>
    <row r="45" customFormat="false" ht="15" hidden="false" customHeight="true" outlineLevel="0" collapsed="false">
      <c r="A45" s="56" t="s">
        <v>7579</v>
      </c>
      <c r="B45" s="56" t="s">
        <v>3854</v>
      </c>
      <c r="C45" s="56" t="s">
        <v>7580</v>
      </c>
      <c r="D45" s="56" t="s">
        <v>4559</v>
      </c>
      <c r="E45" s="56" t="n">
        <v>3189</v>
      </c>
      <c r="F45" s="56" t="n">
        <v>1294</v>
      </c>
      <c r="G45" s="56" t="n">
        <v>991</v>
      </c>
      <c r="H45" s="54" t="n">
        <f aca="false">E45+F45-G45</f>
        <v>3492</v>
      </c>
      <c r="I45" s="56" t="n">
        <v>863</v>
      </c>
      <c r="J45" s="56" t="n">
        <v>113</v>
      </c>
      <c r="K45" s="54" t="n">
        <f aca="false">MAX(0,H45-I45)</f>
        <v>2629</v>
      </c>
      <c r="L45" s="54" t="str">
        <f aca="false">IF(H45&lt;=0,"Yes","No")</f>
        <v>No</v>
      </c>
      <c r="M45" s="56" t="n">
        <v>58.7</v>
      </c>
      <c r="N45" s="56" t="n">
        <v>3269181.46</v>
      </c>
      <c r="O45" s="56" t="s">
        <v>7581</v>
      </c>
      <c r="P45" s="56" t="s">
        <v>2268</v>
      </c>
      <c r="Q45" s="56" t="s">
        <v>3877</v>
      </c>
      <c r="R45" s="56" t="s">
        <v>7582</v>
      </c>
      <c r="S45" s="56" t="s">
        <v>713</v>
      </c>
      <c r="T45" s="55" t="str">
        <f aca="false">IF(L45="Yes","Stockout",IF(H45&lt;I45,"Low",IF(H45&gt;I45*2,"Excess","Healthy")))</f>
        <v>Excess</v>
      </c>
      <c r="U45" s="55" t="n">
        <f aca="true">IFERROR(Q45-TODAY(),"")</f>
        <v>-1257</v>
      </c>
      <c r="V45" s="55" t="str">
        <f aca="false">IFERROR(IF(T45&lt;30,"Critical",IF(T45&lt;90,"Watch","OK")),"")</f>
        <v>OK</v>
      </c>
      <c r="W45" s="55" t="str">
        <f aca="false">TEXT(D45,"yyyy-mm")</f>
        <v>2023-01</v>
      </c>
    </row>
    <row r="46" customFormat="false" ht="15" hidden="false" customHeight="true" outlineLevel="0" collapsed="false">
      <c r="A46" s="52" t="s">
        <v>7583</v>
      </c>
      <c r="B46" s="52" t="s">
        <v>667</v>
      </c>
      <c r="C46" s="52" t="s">
        <v>6324</v>
      </c>
      <c r="D46" s="52" t="s">
        <v>5427</v>
      </c>
      <c r="E46" s="52" t="n">
        <v>593</v>
      </c>
      <c r="F46" s="52" t="n">
        <v>1409</v>
      </c>
      <c r="G46" s="52" t="n">
        <v>1126</v>
      </c>
      <c r="H46" s="54" t="n">
        <f aca="false">E46+F46-G46</f>
        <v>876</v>
      </c>
      <c r="I46" s="52" t="n">
        <v>1930</v>
      </c>
      <c r="J46" s="52" t="n">
        <v>173</v>
      </c>
      <c r="K46" s="54" t="n">
        <f aca="false">MAX(0,H46-I46)</f>
        <v>0</v>
      </c>
      <c r="L46" s="54" t="str">
        <f aca="false">IF(H46&lt;=0,"Yes","No")</f>
        <v>No</v>
      </c>
      <c r="M46" s="52" t="n">
        <v>82.3</v>
      </c>
      <c r="N46" s="52" t="n">
        <v>3580421.43</v>
      </c>
      <c r="O46" s="52" t="s">
        <v>7584</v>
      </c>
      <c r="P46" s="52" t="s">
        <v>346</v>
      </c>
      <c r="Q46" s="52" t="s">
        <v>2482</v>
      </c>
      <c r="R46" s="52" t="s">
        <v>7585</v>
      </c>
      <c r="S46" s="52" t="s">
        <v>3243</v>
      </c>
      <c r="T46" s="55" t="str">
        <f aca="false">IF(L46="Yes","Stockout",IF(H46&lt;I46,"Low",IF(H46&gt;I46*2,"Excess","Healthy")))</f>
        <v>Low</v>
      </c>
      <c r="U46" s="55" t="n">
        <f aca="true">IFERROR(Q46-TODAY(),"")</f>
        <v>-747</v>
      </c>
      <c r="V46" s="55" t="str">
        <f aca="false">IFERROR(IF(T46&lt;30,"Critical",IF(T46&lt;90,"Watch","OK")),"")</f>
        <v>OK</v>
      </c>
      <c r="W46" s="55" t="str">
        <f aca="false">TEXT(D46,"yyyy-mm")</f>
        <v>2023-10</v>
      </c>
    </row>
    <row r="47" customFormat="false" ht="15" hidden="false" customHeight="true" outlineLevel="0" collapsed="false">
      <c r="A47" s="56" t="s">
        <v>7586</v>
      </c>
      <c r="B47" s="56" t="s">
        <v>2914</v>
      </c>
      <c r="C47" s="56" t="s">
        <v>3128</v>
      </c>
      <c r="D47" s="56" t="s">
        <v>1572</v>
      </c>
      <c r="E47" s="56" t="n">
        <v>1504</v>
      </c>
      <c r="F47" s="56" t="n">
        <v>0</v>
      </c>
      <c r="G47" s="56" t="n">
        <v>2692</v>
      </c>
      <c r="H47" s="54" t="n">
        <f aca="false">E47+F47-G47</f>
        <v>-1188</v>
      </c>
      <c r="I47" s="56" t="n">
        <v>1513</v>
      </c>
      <c r="J47" s="56" t="n">
        <v>828</v>
      </c>
      <c r="K47" s="54" t="n">
        <f aca="false">MAX(0,H47-I47)</f>
        <v>0</v>
      </c>
      <c r="L47" s="54" t="str">
        <f aca="false">IF(H47&lt;=0,"Yes","No")</f>
        <v>Yes</v>
      </c>
      <c r="M47" s="56" t="n">
        <v>2.4</v>
      </c>
      <c r="N47" s="56" t="n">
        <v>251272.64</v>
      </c>
      <c r="O47" s="56" t="s">
        <v>7587</v>
      </c>
      <c r="P47" s="56" t="s">
        <v>1716</v>
      </c>
      <c r="Q47" s="56" t="s">
        <v>5455</v>
      </c>
      <c r="R47" s="56" t="s">
        <v>7588</v>
      </c>
      <c r="S47" s="56" t="s">
        <v>4559</v>
      </c>
      <c r="T47" s="55" t="str">
        <f aca="false">IF(L47="Yes","Stockout",IF(H47&lt;I47,"Low",IF(H47&gt;I47*2,"Excess","Healthy")))</f>
        <v>Stockout</v>
      </c>
      <c r="U47" s="55" t="n">
        <f aca="true">IFERROR(Q47-TODAY(),"")</f>
        <v>-969</v>
      </c>
      <c r="V47" s="55" t="str">
        <f aca="false">IFERROR(IF(T47&lt;30,"Critical",IF(T47&lt;90,"Watch","OK")),"")</f>
        <v>OK</v>
      </c>
      <c r="W47" s="55" t="str">
        <f aca="false">TEXT(D47,"yyyy-mm")</f>
        <v>2022-10</v>
      </c>
    </row>
    <row r="48" customFormat="false" ht="15" hidden="false" customHeight="true" outlineLevel="0" collapsed="false">
      <c r="A48" s="52" t="s">
        <v>7589</v>
      </c>
      <c r="B48" s="52" t="s">
        <v>3885</v>
      </c>
      <c r="C48" s="52" t="s">
        <v>2400</v>
      </c>
      <c r="D48" s="52" t="s">
        <v>2158</v>
      </c>
      <c r="E48" s="52" t="n">
        <v>4991</v>
      </c>
      <c r="F48" s="52" t="n">
        <v>1000</v>
      </c>
      <c r="G48" s="52" t="n">
        <v>4677</v>
      </c>
      <c r="H48" s="54" t="n">
        <f aca="false">E48+F48-G48</f>
        <v>1314</v>
      </c>
      <c r="I48" s="52" t="n">
        <v>281</v>
      </c>
      <c r="J48" s="52" t="n">
        <v>867</v>
      </c>
      <c r="K48" s="54" t="n">
        <f aca="false">MAX(0,H48-I48)</f>
        <v>1033</v>
      </c>
      <c r="L48" s="54" t="str">
        <f aca="false">IF(H48&lt;=0,"Yes","No")</f>
        <v>No</v>
      </c>
      <c r="M48" s="52" t="n">
        <v>30.6</v>
      </c>
      <c r="N48" s="52" t="n">
        <v>5017045.57</v>
      </c>
      <c r="O48" s="52" t="s">
        <v>7590</v>
      </c>
      <c r="P48" s="52" t="s">
        <v>3286</v>
      </c>
      <c r="Q48" s="52" t="s">
        <v>2016</v>
      </c>
      <c r="R48" s="52" t="s">
        <v>7540</v>
      </c>
      <c r="S48" s="52" t="s">
        <v>4179</v>
      </c>
      <c r="T48" s="55" t="str">
        <f aca="false">IF(L48="Yes","Stockout",IF(H48&lt;I48,"Low",IF(H48&gt;I48*2,"Excess","Healthy")))</f>
        <v>Excess</v>
      </c>
      <c r="U48" s="55" t="n">
        <f aca="true">IFERROR(Q48-TODAY(),"")</f>
        <v>-726</v>
      </c>
      <c r="V48" s="55" t="str">
        <f aca="false">IFERROR(IF(T48&lt;30,"Critical",IF(T48&lt;90,"Watch","OK")),"")</f>
        <v>OK</v>
      </c>
      <c r="W48" s="55" t="str">
        <f aca="false">TEXT(D48,"yyyy-mm")</f>
        <v>2022-09</v>
      </c>
    </row>
    <row r="49" customFormat="false" ht="15" hidden="false" customHeight="true" outlineLevel="0" collapsed="false">
      <c r="A49" s="56" t="s">
        <v>7591</v>
      </c>
      <c r="B49" s="56" t="s">
        <v>992</v>
      </c>
      <c r="C49" s="56" t="s">
        <v>7592</v>
      </c>
      <c r="D49" s="56" t="s">
        <v>3914</v>
      </c>
      <c r="E49" s="56" t="n">
        <v>3424</v>
      </c>
      <c r="F49" s="56" t="n">
        <v>933</v>
      </c>
      <c r="G49" s="56" t="n">
        <v>3563</v>
      </c>
      <c r="H49" s="54" t="n">
        <f aca="false">E49+F49-G49</f>
        <v>794</v>
      </c>
      <c r="I49" s="56" t="n">
        <v>144</v>
      </c>
      <c r="J49" s="56" t="n">
        <v>730</v>
      </c>
      <c r="K49" s="54" t="n">
        <f aca="false">MAX(0,H49-I49)</f>
        <v>650</v>
      </c>
      <c r="L49" s="54" t="str">
        <f aca="false">IF(H49&lt;=0,"Yes","No")</f>
        <v>No</v>
      </c>
      <c r="M49" s="56" t="n">
        <v>9.8</v>
      </c>
      <c r="N49" s="56" t="n">
        <v>1080514.65</v>
      </c>
      <c r="O49" s="56" t="s">
        <v>7593</v>
      </c>
      <c r="P49" s="56" t="s">
        <v>3728</v>
      </c>
      <c r="Q49" s="56" t="s">
        <v>7594</v>
      </c>
      <c r="R49" s="56" t="s">
        <v>7595</v>
      </c>
      <c r="S49" s="56" t="s">
        <v>1916</v>
      </c>
      <c r="T49" s="55" t="str">
        <f aca="false">IF(L49="Yes","Stockout",IF(H49&lt;I49,"Low",IF(H49&gt;I49*2,"Excess","Healthy")))</f>
        <v>Excess</v>
      </c>
      <c r="U49" s="55" t="n">
        <f aca="true">IFERROR(Q49-TODAY(),"")</f>
        <v>-1199</v>
      </c>
      <c r="V49" s="55" t="str">
        <f aca="false">IFERROR(IF(T49&lt;30,"Critical",IF(T49&lt;90,"Watch","OK")),"")</f>
        <v>OK</v>
      </c>
      <c r="W49" s="55" t="str">
        <f aca="false">TEXT(D49,"yyyy-mm")</f>
        <v>2023-07</v>
      </c>
    </row>
    <row r="50" customFormat="false" ht="15" hidden="false" customHeight="true" outlineLevel="0" collapsed="false">
      <c r="A50" s="52" t="s">
        <v>7596</v>
      </c>
      <c r="B50" s="52" t="s">
        <v>7304</v>
      </c>
      <c r="C50" s="52" t="s">
        <v>3013</v>
      </c>
      <c r="D50" s="52" t="s">
        <v>4179</v>
      </c>
      <c r="E50" s="52" t="n">
        <v>4298</v>
      </c>
      <c r="F50" s="52" t="n">
        <v>2850</v>
      </c>
      <c r="G50" s="52" t="n">
        <v>3116</v>
      </c>
      <c r="H50" s="54" t="n">
        <f aca="false">E50+F50-G50</f>
        <v>4032</v>
      </c>
      <c r="I50" s="52" t="n">
        <v>1992</v>
      </c>
      <c r="J50" s="52" t="n">
        <v>51</v>
      </c>
      <c r="K50" s="54" t="n">
        <f aca="false">MAX(0,H50-I50)</f>
        <v>2040</v>
      </c>
      <c r="L50" s="54" t="str">
        <f aca="false">IF(H50&lt;=0,"Yes","No")</f>
        <v>No</v>
      </c>
      <c r="M50" s="52" t="n">
        <v>14.5</v>
      </c>
      <c r="N50" s="52" t="n">
        <v>704628.88</v>
      </c>
      <c r="O50" s="52" t="s">
        <v>7597</v>
      </c>
      <c r="P50" s="52" t="s">
        <v>3275</v>
      </c>
      <c r="Q50" s="52" t="s">
        <v>4627</v>
      </c>
      <c r="R50" s="52" t="s">
        <v>7598</v>
      </c>
      <c r="S50" s="52" t="s">
        <v>5314</v>
      </c>
      <c r="T50" s="55" t="str">
        <f aca="false">IF(L50="Yes","Stockout",IF(H50&lt;I50,"Low",IF(H50&gt;I50*2,"Excess","Healthy")))</f>
        <v>Excess</v>
      </c>
      <c r="U50" s="55" t="n">
        <f aca="true">IFERROR(Q50-TODAY(),"")</f>
        <v>-709</v>
      </c>
      <c r="V50" s="55" t="str">
        <f aca="false">IFERROR(IF(T50&lt;30,"Critical",IF(T50&lt;90,"Watch","OK")),"")</f>
        <v>OK</v>
      </c>
      <c r="W50" s="55" t="str">
        <f aca="false">TEXT(D50,"yyyy-mm")</f>
        <v>2024-04</v>
      </c>
    </row>
    <row r="51" customFormat="false" ht="15" hidden="false" customHeight="true" outlineLevel="0" collapsed="false">
      <c r="A51" s="56" t="s">
        <v>7599</v>
      </c>
      <c r="B51" s="56" t="s">
        <v>1534</v>
      </c>
      <c r="C51" s="56" t="s">
        <v>7600</v>
      </c>
      <c r="D51" s="56" t="s">
        <v>958</v>
      </c>
      <c r="E51" s="56" t="n">
        <v>2377</v>
      </c>
      <c r="F51" s="56" t="n">
        <v>4613</v>
      </c>
      <c r="G51" s="56" t="n">
        <v>1675</v>
      </c>
      <c r="H51" s="54" t="n">
        <f aca="false">E51+F51-G51</f>
        <v>5315</v>
      </c>
      <c r="I51" s="56" t="n">
        <v>485</v>
      </c>
      <c r="J51" s="56" t="n">
        <v>697</v>
      </c>
      <c r="K51" s="54" t="n">
        <f aca="false">MAX(0,H51-I51)</f>
        <v>4830</v>
      </c>
      <c r="L51" s="54" t="str">
        <f aca="false">IF(H51&lt;=0,"Yes","No")</f>
        <v>No</v>
      </c>
      <c r="M51" s="56" t="n">
        <v>24.8</v>
      </c>
      <c r="N51" s="56" t="n">
        <v>2498980.82</v>
      </c>
      <c r="O51" s="56" t="s">
        <v>7601</v>
      </c>
      <c r="P51" s="56" t="s">
        <v>2932</v>
      </c>
      <c r="Q51" s="56" t="s">
        <v>905</v>
      </c>
      <c r="R51" s="56" t="s">
        <v>7602</v>
      </c>
      <c r="S51" s="56" t="s">
        <v>2086</v>
      </c>
      <c r="T51" s="55" t="str">
        <f aca="false">IF(L51="Yes","Stockout",IF(H51&lt;I51,"Low",IF(H51&gt;I51*2,"Excess","Healthy")))</f>
        <v>Excess</v>
      </c>
      <c r="U51" s="55" t="n">
        <f aca="true">IFERROR(Q51-TODAY(),"")</f>
        <v>-415</v>
      </c>
      <c r="V51" s="55" t="str">
        <f aca="false">IFERROR(IF(T51&lt;30,"Critical",IF(T51&lt;90,"Watch","OK")),"")</f>
        <v>OK</v>
      </c>
      <c r="W51" s="55" t="str">
        <f aca="false">TEXT(D51,"yyyy-mm")</f>
        <v>2024-01</v>
      </c>
    </row>
    <row r="52" customFormat="false" ht="15" hidden="false" customHeight="true" outlineLevel="0" collapsed="false">
      <c r="A52" s="52" t="s">
        <v>7603</v>
      </c>
      <c r="B52" s="52" t="s">
        <v>5926</v>
      </c>
      <c r="C52" s="52" t="s">
        <v>479</v>
      </c>
      <c r="D52" s="52" t="s">
        <v>4021</v>
      </c>
      <c r="E52" s="52" t="n">
        <v>1549</v>
      </c>
      <c r="F52" s="52" t="n">
        <v>3486</v>
      </c>
      <c r="G52" s="52" t="n">
        <v>3642</v>
      </c>
      <c r="H52" s="54" t="n">
        <f aca="false">E52+F52-G52</f>
        <v>1393</v>
      </c>
      <c r="I52" s="52" t="n">
        <v>1622</v>
      </c>
      <c r="J52" s="52" t="n">
        <v>702</v>
      </c>
      <c r="K52" s="54" t="n">
        <f aca="false">MAX(0,H52-I52)</f>
        <v>0</v>
      </c>
      <c r="L52" s="54" t="str">
        <f aca="false">IF(H52&lt;=0,"Yes","No")</f>
        <v>No</v>
      </c>
      <c r="M52" s="52" t="n">
        <v>1.8</v>
      </c>
      <c r="N52" s="52" t="n">
        <v>44005.5</v>
      </c>
      <c r="O52" s="52" t="s">
        <v>7604</v>
      </c>
      <c r="P52" s="52" t="s">
        <v>1111</v>
      </c>
      <c r="Q52" s="52" t="s">
        <v>7605</v>
      </c>
      <c r="R52" s="52" t="s">
        <v>7505</v>
      </c>
      <c r="S52" s="52" t="s">
        <v>3047</v>
      </c>
      <c r="T52" s="55" t="str">
        <f aca="false">IF(L52="Yes","Stockout",IF(H52&lt;I52,"Low",IF(H52&gt;I52*2,"Excess","Healthy")))</f>
        <v>Low</v>
      </c>
      <c r="U52" s="55" t="n">
        <f aca="true">IFERROR(Q52-TODAY(),"")</f>
        <v>-131</v>
      </c>
      <c r="V52" s="55" t="str">
        <f aca="false">IFERROR(IF(T52&lt;30,"Critical",IF(T52&lt;90,"Watch","OK")),"")</f>
        <v>OK</v>
      </c>
      <c r="W52" s="55" t="str">
        <f aca="false">TEXT(D52,"yyyy-mm")</f>
        <v>2024-08</v>
      </c>
    </row>
    <row r="53" customFormat="false" ht="15" hidden="false" customHeight="true" outlineLevel="0" collapsed="false">
      <c r="A53" s="56" t="s">
        <v>7606</v>
      </c>
      <c r="B53" s="56" t="s">
        <v>7607</v>
      </c>
      <c r="C53" s="56" t="s">
        <v>7592</v>
      </c>
      <c r="D53" s="56" t="s">
        <v>772</v>
      </c>
      <c r="E53" s="56" t="n">
        <v>2139</v>
      </c>
      <c r="F53" s="56" t="n">
        <v>2631</v>
      </c>
      <c r="G53" s="56" t="n">
        <v>1655</v>
      </c>
      <c r="H53" s="54" t="n">
        <f aca="false">E53+F53-G53</f>
        <v>3115</v>
      </c>
      <c r="I53" s="56" t="n">
        <v>1544</v>
      </c>
      <c r="J53" s="56" t="n">
        <v>69</v>
      </c>
      <c r="K53" s="54" t="n">
        <f aca="false">MAX(0,H53-I53)</f>
        <v>1571</v>
      </c>
      <c r="L53" s="54" t="str">
        <f aca="false">IF(H53&lt;=0,"Yes","No")</f>
        <v>No</v>
      </c>
      <c r="M53" s="56" t="n">
        <v>25.1</v>
      </c>
      <c r="N53" s="56" t="n">
        <v>1743523.8</v>
      </c>
      <c r="O53" s="56" t="s">
        <v>7608</v>
      </c>
      <c r="P53" s="56" t="s">
        <v>564</v>
      </c>
      <c r="Q53" s="56" t="s">
        <v>1599</v>
      </c>
      <c r="R53" s="56" t="s">
        <v>7609</v>
      </c>
      <c r="S53" s="56" t="s">
        <v>1021</v>
      </c>
      <c r="T53" s="55" t="str">
        <f aca="false">IF(L53="Yes","Stockout",IF(H53&lt;I53,"Low",IF(H53&gt;I53*2,"Excess","Healthy")))</f>
        <v>Excess</v>
      </c>
      <c r="U53" s="55" t="n">
        <f aca="true">IFERROR(Q53-TODAY(),"")</f>
        <v>-1128</v>
      </c>
      <c r="V53" s="55" t="str">
        <f aca="false">IFERROR(IF(T53&lt;30,"Critical",IF(T53&lt;90,"Watch","OK")),"")</f>
        <v>OK</v>
      </c>
      <c r="W53" s="55" t="str">
        <f aca="false">TEXT(D53,"yyyy-mm")</f>
        <v>2024-07</v>
      </c>
    </row>
    <row r="54" customFormat="false" ht="15" hidden="false" customHeight="true" outlineLevel="0" collapsed="false">
      <c r="A54" s="52" t="s">
        <v>7610</v>
      </c>
      <c r="B54" s="52" t="s">
        <v>681</v>
      </c>
      <c r="C54" s="52" t="s">
        <v>7384</v>
      </c>
      <c r="D54" s="52" t="s">
        <v>5947</v>
      </c>
      <c r="E54" s="52" t="n">
        <v>8979</v>
      </c>
      <c r="F54" s="52" t="n">
        <v>4174</v>
      </c>
      <c r="G54" s="52" t="n">
        <v>3871</v>
      </c>
      <c r="H54" s="54" t="n">
        <f aca="false">E54+F54-G54</f>
        <v>9282</v>
      </c>
      <c r="I54" s="52" t="n">
        <v>1038</v>
      </c>
      <c r="J54" s="52" t="n">
        <v>733</v>
      </c>
      <c r="K54" s="54" t="n">
        <f aca="false">MAX(0,H54-I54)</f>
        <v>8244</v>
      </c>
      <c r="L54" s="54" t="str">
        <f aca="false">IF(H54&lt;=0,"Yes","No")</f>
        <v>No</v>
      </c>
      <c r="M54" s="52" t="n">
        <v>2.1</v>
      </c>
      <c r="N54" s="52" t="n">
        <v>359933.4</v>
      </c>
      <c r="O54" s="52" t="s">
        <v>7611</v>
      </c>
      <c r="P54" s="52" t="s">
        <v>425</v>
      </c>
      <c r="Q54" s="52" t="s">
        <v>1973</v>
      </c>
      <c r="R54" s="52" t="s">
        <v>7424</v>
      </c>
      <c r="S54" s="52" t="s">
        <v>1657</v>
      </c>
      <c r="T54" s="55" t="str">
        <f aca="false">IF(L54="Yes","Stockout",IF(H54&lt;I54,"Low",IF(H54&gt;I54*2,"Excess","Healthy")))</f>
        <v>Excess</v>
      </c>
      <c r="U54" s="55" t="n">
        <f aca="true">IFERROR(Q54-TODAY(),"")</f>
        <v>-1012</v>
      </c>
      <c r="V54" s="55" t="str">
        <f aca="false">IFERROR(IF(T54&lt;30,"Critical",IF(T54&lt;90,"Watch","OK")),"")</f>
        <v>OK</v>
      </c>
      <c r="W54" s="55" t="str">
        <f aca="false">TEXT(D54,"yyyy-mm")</f>
        <v>2024-05</v>
      </c>
    </row>
    <row r="55" customFormat="false" ht="15" hidden="false" customHeight="true" outlineLevel="0" collapsed="false">
      <c r="A55" s="56" t="s">
        <v>7612</v>
      </c>
      <c r="B55" s="56" t="s">
        <v>6636</v>
      </c>
      <c r="C55" s="56" t="s">
        <v>7613</v>
      </c>
      <c r="D55" s="56" t="s">
        <v>1294</v>
      </c>
      <c r="E55" s="56" t="n">
        <v>4733</v>
      </c>
      <c r="F55" s="56" t="n">
        <v>369</v>
      </c>
      <c r="G55" s="56" t="n">
        <v>2196</v>
      </c>
      <c r="H55" s="54" t="n">
        <f aca="false">E55+F55-G55</f>
        <v>2906</v>
      </c>
      <c r="I55" s="56" t="n">
        <v>1557</v>
      </c>
      <c r="J55" s="56" t="n">
        <v>738</v>
      </c>
      <c r="K55" s="54" t="n">
        <f aca="false">MAX(0,H55-I55)</f>
        <v>1349</v>
      </c>
      <c r="L55" s="54" t="str">
        <f aca="false">IF(H55&lt;=0,"Yes","No")</f>
        <v>No</v>
      </c>
      <c r="M55" s="56" t="n">
        <v>17.5</v>
      </c>
      <c r="N55" s="56" t="n">
        <v>93032.03</v>
      </c>
      <c r="O55" s="56" t="s">
        <v>7614</v>
      </c>
      <c r="P55" s="56" t="s">
        <v>1953</v>
      </c>
      <c r="Q55" s="56" t="s">
        <v>2246</v>
      </c>
      <c r="R55" s="56" t="s">
        <v>7615</v>
      </c>
      <c r="S55" s="56" t="s">
        <v>899</v>
      </c>
      <c r="T55" s="55" t="str">
        <f aca="false">IF(L55="Yes","Stockout",IF(H55&lt;I55,"Low",IF(H55&gt;I55*2,"Excess","Healthy")))</f>
        <v>Healthy</v>
      </c>
      <c r="U55" s="55" t="n">
        <f aca="true">IFERROR(Q55-TODAY(),"")</f>
        <v>-1047</v>
      </c>
      <c r="V55" s="55" t="str">
        <f aca="false">IFERROR(IF(T55&lt;30,"Critical",IF(T55&lt;90,"Watch","OK")),"")</f>
        <v>OK</v>
      </c>
      <c r="W55" s="55" t="str">
        <f aca="false">TEXT(D55,"yyyy-mm")</f>
        <v>2023-12</v>
      </c>
    </row>
    <row r="56" customFormat="false" ht="15" hidden="false" customHeight="true" outlineLevel="0" collapsed="false">
      <c r="A56" s="52" t="s">
        <v>7616</v>
      </c>
      <c r="B56" s="52" t="s">
        <v>3811</v>
      </c>
      <c r="C56" s="52" t="s">
        <v>3962</v>
      </c>
      <c r="D56" s="52" t="s">
        <v>3906</v>
      </c>
      <c r="E56" s="52" t="n">
        <v>2129</v>
      </c>
      <c r="F56" s="52" t="n">
        <v>1359</v>
      </c>
      <c r="G56" s="52" t="n">
        <v>2805</v>
      </c>
      <c r="H56" s="54" t="n">
        <f aca="false">E56+F56-G56</f>
        <v>683</v>
      </c>
      <c r="I56" s="52" t="n">
        <v>1444</v>
      </c>
      <c r="J56" s="52" t="n">
        <v>311</v>
      </c>
      <c r="K56" s="54" t="n">
        <f aca="false">MAX(0,H56-I56)</f>
        <v>0</v>
      </c>
      <c r="L56" s="54" t="str">
        <f aca="false">IF(H56&lt;=0,"Yes","No")</f>
        <v>No</v>
      </c>
      <c r="M56" s="52" t="n">
        <v>18.6</v>
      </c>
      <c r="N56" s="52" t="n">
        <v>2802182.78</v>
      </c>
      <c r="O56" s="52" t="s">
        <v>7617</v>
      </c>
      <c r="P56" s="52" t="s">
        <v>4515</v>
      </c>
      <c r="Q56" s="52" t="s">
        <v>1065</v>
      </c>
      <c r="R56" s="52" t="s">
        <v>7618</v>
      </c>
      <c r="S56" s="52" t="s">
        <v>3741</v>
      </c>
      <c r="T56" s="55" t="str">
        <f aca="false">IF(L56="Yes","Stockout",IF(H56&lt;I56,"Low",IF(H56&gt;I56*2,"Excess","Healthy")))</f>
        <v>Low</v>
      </c>
      <c r="U56" s="55" t="n">
        <f aca="true">IFERROR(Q56-TODAY(),"")</f>
        <v>-762</v>
      </c>
      <c r="V56" s="55" t="str">
        <f aca="false">IFERROR(IF(T56&lt;30,"Critical",IF(T56&lt;90,"Watch","OK")),"")</f>
        <v>OK</v>
      </c>
      <c r="W56" s="55" t="str">
        <f aca="false">TEXT(D56,"yyyy-mm")</f>
        <v>2024-06</v>
      </c>
    </row>
    <row r="57" customFormat="false" ht="15" hidden="false" customHeight="true" outlineLevel="0" collapsed="false">
      <c r="A57" s="56" t="s">
        <v>7619</v>
      </c>
      <c r="B57" s="56" t="s">
        <v>4127</v>
      </c>
      <c r="C57" s="56" t="s">
        <v>700</v>
      </c>
      <c r="D57" s="56" t="s">
        <v>998</v>
      </c>
      <c r="E57" s="56" t="n">
        <v>4639</v>
      </c>
      <c r="F57" s="56" t="n">
        <v>3881</v>
      </c>
      <c r="G57" s="56" t="n">
        <v>291</v>
      </c>
      <c r="H57" s="54" t="n">
        <f aca="false">E57+F57-G57</f>
        <v>8229</v>
      </c>
      <c r="I57" s="56" t="n">
        <v>126</v>
      </c>
      <c r="J57" s="56" t="n">
        <v>347</v>
      </c>
      <c r="K57" s="54" t="n">
        <f aca="false">MAX(0,H57-I57)</f>
        <v>8103</v>
      </c>
      <c r="L57" s="54" t="str">
        <f aca="false">IF(H57&lt;=0,"Yes","No")</f>
        <v>No</v>
      </c>
      <c r="M57" s="56" t="n">
        <v>29.8</v>
      </c>
      <c r="N57" s="56" t="n">
        <v>2681133.35</v>
      </c>
      <c r="O57" s="56" t="s">
        <v>7620</v>
      </c>
      <c r="P57" s="56" t="s">
        <v>473</v>
      </c>
      <c r="Q57" s="56" t="s">
        <v>6766</v>
      </c>
      <c r="R57" s="56" t="s">
        <v>7621</v>
      </c>
      <c r="S57" s="56" t="s">
        <v>5545</v>
      </c>
      <c r="T57" s="55" t="str">
        <f aca="false">IF(L57="Yes","Stockout",IF(H57&lt;I57,"Low",IF(H57&gt;I57*2,"Excess","Healthy")))</f>
        <v>Excess</v>
      </c>
      <c r="U57" s="55" t="n">
        <f aca="true">IFERROR(Q57-TODAY(),"")</f>
        <v>-646</v>
      </c>
      <c r="V57" s="55" t="str">
        <f aca="false">IFERROR(IF(T57&lt;30,"Critical",IF(T57&lt;90,"Watch","OK")),"")</f>
        <v>OK</v>
      </c>
      <c r="W57" s="55" t="str">
        <f aca="false">TEXT(D57,"yyyy-mm")</f>
        <v>2022-05</v>
      </c>
    </row>
    <row r="58" customFormat="false" ht="15" hidden="false" customHeight="true" outlineLevel="0" collapsed="false">
      <c r="A58" s="52" t="s">
        <v>7622</v>
      </c>
      <c r="B58" s="52" t="s">
        <v>7119</v>
      </c>
      <c r="C58" s="52" t="s">
        <v>6591</v>
      </c>
      <c r="D58" s="52" t="s">
        <v>7623</v>
      </c>
      <c r="E58" s="52" t="n">
        <v>1560</v>
      </c>
      <c r="F58" s="52" t="n">
        <v>2569</v>
      </c>
      <c r="G58" s="52" t="n">
        <v>1997</v>
      </c>
      <c r="H58" s="54" t="n">
        <f aca="false">E58+F58-G58</f>
        <v>2132</v>
      </c>
      <c r="I58" s="52" t="n">
        <v>1827</v>
      </c>
      <c r="J58" s="52" t="n">
        <v>545</v>
      </c>
      <c r="K58" s="54" t="n">
        <f aca="false">MAX(0,H58-I58)</f>
        <v>305</v>
      </c>
      <c r="L58" s="54" t="str">
        <f aca="false">IF(H58&lt;=0,"Yes","No")</f>
        <v>No</v>
      </c>
      <c r="M58" s="52" t="n">
        <v>9.6</v>
      </c>
      <c r="N58" s="52" t="n">
        <v>267052.16</v>
      </c>
      <c r="O58" s="52" t="s">
        <v>7624</v>
      </c>
      <c r="P58" s="52" t="s">
        <v>3795</v>
      </c>
      <c r="Q58" s="52" t="s">
        <v>3735</v>
      </c>
      <c r="R58" s="52" t="s">
        <v>7553</v>
      </c>
      <c r="S58" s="52" t="s">
        <v>5053</v>
      </c>
      <c r="T58" s="55" t="str">
        <f aca="false">IF(L58="Yes","Stockout",IF(H58&lt;I58,"Low",IF(H58&gt;I58*2,"Excess","Healthy")))</f>
        <v>Healthy</v>
      </c>
      <c r="U58" s="55" t="n">
        <f aca="true">IFERROR(Q58-TODAY(),"")</f>
        <v>-1118</v>
      </c>
      <c r="V58" s="55" t="str">
        <f aca="false">IFERROR(IF(T58&lt;30,"Critical",IF(T58&lt;90,"Watch","OK")),"")</f>
        <v>OK</v>
      </c>
      <c r="W58" s="55" t="str">
        <f aca="false">TEXT(D58,"yyyy-mm")</f>
        <v>2024-11</v>
      </c>
    </row>
    <row r="59" customFormat="false" ht="15" hidden="false" customHeight="true" outlineLevel="0" collapsed="false">
      <c r="A59" s="56" t="s">
        <v>7625</v>
      </c>
      <c r="B59" s="56" t="s">
        <v>598</v>
      </c>
      <c r="C59" s="56" t="s">
        <v>3499</v>
      </c>
      <c r="D59" s="56" t="s">
        <v>2281</v>
      </c>
      <c r="E59" s="56" t="n">
        <v>6840</v>
      </c>
      <c r="F59" s="56" t="n">
        <v>4926</v>
      </c>
      <c r="G59" s="56" t="n">
        <v>3716</v>
      </c>
      <c r="H59" s="54" t="n">
        <f aca="false">E59+F59-G59</f>
        <v>8050</v>
      </c>
      <c r="I59" s="56" t="n">
        <v>709</v>
      </c>
      <c r="J59" s="56" t="n">
        <v>887</v>
      </c>
      <c r="K59" s="54" t="n">
        <f aca="false">MAX(0,H59-I59)</f>
        <v>7341</v>
      </c>
      <c r="L59" s="54" t="str">
        <f aca="false">IF(H59&lt;=0,"Yes","No")</f>
        <v>No</v>
      </c>
      <c r="M59" s="56" t="n">
        <v>29</v>
      </c>
      <c r="N59" s="56" t="n">
        <v>2772298.95</v>
      </c>
      <c r="O59" s="56" t="s">
        <v>7626</v>
      </c>
      <c r="P59" s="56" t="s">
        <v>2680</v>
      </c>
      <c r="Q59" s="56" t="s">
        <v>5514</v>
      </c>
      <c r="R59" s="56" t="s">
        <v>7627</v>
      </c>
      <c r="S59" s="56" t="s">
        <v>3446</v>
      </c>
      <c r="T59" s="55" t="str">
        <f aca="false">IF(L59="Yes","Stockout",IF(H59&lt;I59,"Low",IF(H59&gt;I59*2,"Excess","Healthy")))</f>
        <v>Excess</v>
      </c>
      <c r="U59" s="55" t="n">
        <f aca="true">IFERROR(Q59-TODAY(),"")</f>
        <v>-990</v>
      </c>
      <c r="V59" s="55" t="str">
        <f aca="false">IFERROR(IF(T59&lt;30,"Critical",IF(T59&lt;90,"Watch","OK")),"")</f>
        <v>OK</v>
      </c>
      <c r="W59" s="55" t="str">
        <f aca="false">TEXT(D59,"yyyy-mm")</f>
        <v>2022-10</v>
      </c>
    </row>
    <row r="60" customFormat="false" ht="15" hidden="false" customHeight="true" outlineLevel="0" collapsed="false">
      <c r="A60" s="52" t="s">
        <v>7628</v>
      </c>
      <c r="B60" s="52" t="s">
        <v>7629</v>
      </c>
      <c r="C60" s="52" t="s">
        <v>3408</v>
      </c>
      <c r="D60" s="52" t="s">
        <v>5909</v>
      </c>
      <c r="E60" s="52" t="n">
        <v>5951</v>
      </c>
      <c r="F60" s="52" t="n">
        <v>3277</v>
      </c>
      <c r="G60" s="52" t="n">
        <v>2119</v>
      </c>
      <c r="H60" s="54" t="n">
        <f aca="false">E60+F60-G60</f>
        <v>7109</v>
      </c>
      <c r="I60" s="52" t="n">
        <v>1558</v>
      </c>
      <c r="J60" s="52" t="n">
        <v>230</v>
      </c>
      <c r="K60" s="54" t="n">
        <f aca="false">MAX(0,H60-I60)</f>
        <v>5551</v>
      </c>
      <c r="L60" s="54" t="str">
        <f aca="false">IF(H60&lt;=0,"Yes","No")</f>
        <v>No</v>
      </c>
      <c r="M60" s="52" t="n">
        <v>3.7</v>
      </c>
      <c r="N60" s="52" t="n">
        <v>307290.36</v>
      </c>
      <c r="O60" s="52" t="s">
        <v>7630</v>
      </c>
      <c r="P60" s="52" t="s">
        <v>2148</v>
      </c>
      <c r="Q60" s="52" t="s">
        <v>2537</v>
      </c>
      <c r="R60" s="52" t="s">
        <v>7631</v>
      </c>
      <c r="S60" s="52" t="s">
        <v>5836</v>
      </c>
      <c r="T60" s="55" t="str">
        <f aca="false">IF(L60="Yes","Stockout",IF(H60&lt;I60,"Low",IF(H60&gt;I60*2,"Excess","Healthy")))</f>
        <v>Excess</v>
      </c>
      <c r="U60" s="55" t="n">
        <f aca="true">IFERROR(Q60-TODAY(),"")</f>
        <v>-1039</v>
      </c>
      <c r="V60" s="55" t="str">
        <f aca="false">IFERROR(IF(T60&lt;30,"Critical",IF(T60&lt;90,"Watch","OK")),"")</f>
        <v>OK</v>
      </c>
      <c r="W60" s="55" t="str">
        <f aca="false">TEXT(D60,"yyyy-mm")</f>
        <v>2022-03</v>
      </c>
    </row>
    <row r="61" customFormat="false" ht="15" hidden="false" customHeight="true" outlineLevel="0" collapsed="false">
      <c r="A61" s="56" t="s">
        <v>7632</v>
      </c>
      <c r="B61" s="56" t="s">
        <v>7193</v>
      </c>
      <c r="C61" s="56" t="s">
        <v>4584</v>
      </c>
      <c r="D61" s="56" t="s">
        <v>4287</v>
      </c>
      <c r="E61" s="56" t="n">
        <v>1293</v>
      </c>
      <c r="F61" s="56" t="n">
        <v>4783</v>
      </c>
      <c r="G61" s="56" t="n">
        <v>3856</v>
      </c>
      <c r="H61" s="54" t="n">
        <f aca="false">E61+F61-G61</f>
        <v>2220</v>
      </c>
      <c r="I61" s="56" t="n">
        <v>206</v>
      </c>
      <c r="J61" s="56" t="n">
        <v>398</v>
      </c>
      <c r="K61" s="54" t="n">
        <f aca="false">MAX(0,H61-I61)</f>
        <v>2014</v>
      </c>
      <c r="L61" s="54" t="str">
        <f aca="false">IF(H61&lt;=0,"Yes","No")</f>
        <v>No</v>
      </c>
      <c r="M61" s="56" t="n">
        <v>9.7</v>
      </c>
      <c r="N61" s="56" t="n">
        <v>676578.54</v>
      </c>
      <c r="O61" s="56" t="s">
        <v>7633</v>
      </c>
      <c r="P61" s="56" t="s">
        <v>6473</v>
      </c>
      <c r="Q61" s="56" t="s">
        <v>7634</v>
      </c>
      <c r="R61" s="56" t="s">
        <v>7635</v>
      </c>
      <c r="S61" s="56" t="s">
        <v>1295</v>
      </c>
      <c r="T61" s="55" t="str">
        <f aca="false">IF(L61="Yes","Stockout",IF(H61&lt;I61,"Low",IF(H61&gt;I61*2,"Excess","Healthy")))</f>
        <v>Excess</v>
      </c>
      <c r="U61" s="55" t="n">
        <f aca="true">IFERROR(Q61-TODAY(),"")</f>
        <v>-43</v>
      </c>
      <c r="V61" s="55" t="str">
        <f aca="false">IFERROR(IF(T61&lt;30,"Critical",IF(T61&lt;90,"Watch","OK")),"")</f>
        <v>OK</v>
      </c>
      <c r="W61" s="55" t="str">
        <f aca="false">TEXT(D61,"yyyy-mm")</f>
        <v>2024-01</v>
      </c>
    </row>
    <row r="62" customFormat="false" ht="15" hidden="false" customHeight="true" outlineLevel="0" collapsed="false">
      <c r="A62" s="52" t="s">
        <v>7636</v>
      </c>
      <c r="B62" s="52" t="s">
        <v>864</v>
      </c>
      <c r="C62" s="52" t="s">
        <v>5421</v>
      </c>
      <c r="D62" s="52" t="s">
        <v>3092</v>
      </c>
      <c r="E62" s="52" t="n">
        <v>286</v>
      </c>
      <c r="F62" s="52" t="n">
        <v>4857</v>
      </c>
      <c r="G62" s="52" t="n">
        <v>3047</v>
      </c>
      <c r="H62" s="54" t="n">
        <f aca="false">E62+F62-G62</f>
        <v>2096</v>
      </c>
      <c r="I62" s="52" t="n">
        <v>614</v>
      </c>
      <c r="J62" s="52" t="n">
        <v>946</v>
      </c>
      <c r="K62" s="54" t="n">
        <f aca="false">MAX(0,H62-I62)</f>
        <v>1482</v>
      </c>
      <c r="L62" s="54" t="str">
        <f aca="false">IF(H62&lt;=0,"Yes","No")</f>
        <v>No</v>
      </c>
      <c r="M62" s="52" t="n">
        <v>2.9</v>
      </c>
      <c r="N62" s="52" t="n">
        <v>113176.15</v>
      </c>
      <c r="O62" s="52" t="s">
        <v>7637</v>
      </c>
      <c r="P62" s="52" t="s">
        <v>2563</v>
      </c>
      <c r="Q62" s="52" t="s">
        <v>3449</v>
      </c>
      <c r="R62" s="52" t="s">
        <v>7638</v>
      </c>
      <c r="S62" s="52" t="s">
        <v>1218</v>
      </c>
      <c r="T62" s="55" t="str">
        <f aca="false">IF(L62="Yes","Stockout",IF(H62&lt;I62,"Low",IF(H62&gt;I62*2,"Excess","Healthy")))</f>
        <v>Excess</v>
      </c>
      <c r="U62" s="55" t="n">
        <f aca="true">IFERROR(Q62-TODAY(),"")</f>
        <v>-534</v>
      </c>
      <c r="V62" s="55" t="str">
        <f aca="false">IFERROR(IF(T62&lt;30,"Critical",IF(T62&lt;90,"Watch","OK")),"")</f>
        <v>OK</v>
      </c>
      <c r="W62" s="55" t="str">
        <f aca="false">TEXT(D62,"yyyy-mm")</f>
        <v>2022-10</v>
      </c>
    </row>
    <row r="63" customFormat="false" ht="15" hidden="false" customHeight="true" outlineLevel="0" collapsed="false">
      <c r="A63" s="56" t="s">
        <v>7639</v>
      </c>
      <c r="B63" s="56" t="s">
        <v>7640</v>
      </c>
      <c r="C63" s="56" t="s">
        <v>7641</v>
      </c>
      <c r="D63" s="56" t="s">
        <v>1038</v>
      </c>
      <c r="E63" s="56" t="n">
        <v>9344</v>
      </c>
      <c r="F63" s="56" t="n">
        <v>2333</v>
      </c>
      <c r="G63" s="56" t="n">
        <v>4781</v>
      </c>
      <c r="H63" s="54" t="n">
        <f aca="false">E63+F63-G63</f>
        <v>6896</v>
      </c>
      <c r="I63" s="56" t="n">
        <v>1645</v>
      </c>
      <c r="J63" s="56" t="n">
        <v>588</v>
      </c>
      <c r="K63" s="54" t="n">
        <f aca="false">MAX(0,H63-I63)</f>
        <v>5251</v>
      </c>
      <c r="L63" s="54" t="str">
        <f aca="false">IF(H63&lt;=0,"Yes","No")</f>
        <v>No</v>
      </c>
      <c r="M63" s="56" t="n">
        <v>15</v>
      </c>
      <c r="N63" s="56" t="n">
        <v>1624639.16</v>
      </c>
      <c r="O63" s="56" t="s">
        <v>7642</v>
      </c>
      <c r="P63" s="56" t="s">
        <v>1650</v>
      </c>
      <c r="Q63" s="56" t="s">
        <v>2685</v>
      </c>
      <c r="R63" s="56" t="s">
        <v>7643</v>
      </c>
      <c r="S63" s="56" t="s">
        <v>7623</v>
      </c>
      <c r="T63" s="55" t="str">
        <f aca="false">IF(L63="Yes","Stockout",IF(H63&lt;I63,"Low",IF(H63&gt;I63*2,"Excess","Healthy")))</f>
        <v>Excess</v>
      </c>
      <c r="U63" s="55" t="n">
        <f aca="true">IFERROR(Q63-TODAY(),"")</f>
        <v>-985</v>
      </c>
      <c r="V63" s="55" t="str">
        <f aca="false">IFERROR(IF(T63&lt;30,"Critical",IF(T63&lt;90,"Watch","OK")),"")</f>
        <v>OK</v>
      </c>
      <c r="W63" s="55" t="str">
        <f aca="false">TEXT(D63,"yyyy-mm")</f>
        <v>2024-07</v>
      </c>
    </row>
    <row r="64" customFormat="false" ht="15" hidden="false" customHeight="true" outlineLevel="0" collapsed="false">
      <c r="A64" s="52" t="s">
        <v>7644</v>
      </c>
      <c r="B64" s="52" t="s">
        <v>982</v>
      </c>
      <c r="C64" s="52" t="s">
        <v>7645</v>
      </c>
      <c r="D64" s="52" t="s">
        <v>4852</v>
      </c>
      <c r="E64" s="52" t="n">
        <v>7181</v>
      </c>
      <c r="F64" s="52" t="n">
        <v>4912</v>
      </c>
      <c r="G64" s="52" t="n">
        <v>3361</v>
      </c>
      <c r="H64" s="54" t="n">
        <f aca="false">E64+F64-G64</f>
        <v>8732</v>
      </c>
      <c r="I64" s="52" t="n">
        <v>388</v>
      </c>
      <c r="J64" s="52" t="n">
        <v>689</v>
      </c>
      <c r="K64" s="54" t="n">
        <f aca="false">MAX(0,H64-I64)</f>
        <v>8344</v>
      </c>
      <c r="L64" s="54" t="str">
        <f aca="false">IF(H64&lt;=0,"Yes","No")</f>
        <v>No</v>
      </c>
      <c r="M64" s="52" t="n">
        <v>9</v>
      </c>
      <c r="N64" s="52" t="n">
        <v>540837.87</v>
      </c>
      <c r="O64" s="52" t="s">
        <v>7646</v>
      </c>
      <c r="P64" s="52" t="s">
        <v>1229</v>
      </c>
      <c r="Q64" s="52" t="s">
        <v>7647</v>
      </c>
      <c r="R64" s="52" t="s">
        <v>7648</v>
      </c>
      <c r="S64" s="52" t="s">
        <v>6412</v>
      </c>
      <c r="T64" s="55" t="str">
        <f aca="false">IF(L64="Yes","Stockout",IF(H64&lt;I64,"Low",IF(H64&gt;I64*2,"Excess","Healthy")))</f>
        <v>Excess</v>
      </c>
      <c r="U64" s="55" t="n">
        <f aca="true">IFERROR(Q64-TODAY(),"")</f>
        <v>-90</v>
      </c>
      <c r="V64" s="55" t="str">
        <f aca="false">IFERROR(IF(T64&lt;30,"Critical",IF(T64&lt;90,"Watch","OK")),"")</f>
        <v>OK</v>
      </c>
      <c r="W64" s="55" t="str">
        <f aca="false">TEXT(D64,"yyyy-mm")</f>
        <v>2022-11</v>
      </c>
    </row>
    <row r="65" customFormat="false" ht="15" hidden="false" customHeight="true" outlineLevel="0" collapsed="false">
      <c r="A65" s="56" t="s">
        <v>7649</v>
      </c>
      <c r="B65" s="56" t="s">
        <v>1666</v>
      </c>
      <c r="C65" s="56" t="s">
        <v>941</v>
      </c>
      <c r="D65" s="56" t="s">
        <v>1087</v>
      </c>
      <c r="E65" s="56" t="n">
        <v>4670</v>
      </c>
      <c r="F65" s="56" t="n">
        <v>550</v>
      </c>
      <c r="G65" s="56" t="n">
        <v>3557</v>
      </c>
      <c r="H65" s="54" t="n">
        <f aca="false">E65+F65-G65</f>
        <v>1663</v>
      </c>
      <c r="I65" s="56" t="n">
        <v>147</v>
      </c>
      <c r="J65" s="56" t="n">
        <v>631</v>
      </c>
      <c r="K65" s="54" t="n">
        <f aca="false">MAX(0,H65-I65)</f>
        <v>1516</v>
      </c>
      <c r="L65" s="54" t="str">
        <f aca="false">IF(H65&lt;=0,"Yes","No")</f>
        <v>No</v>
      </c>
      <c r="M65" s="56" t="n">
        <v>37.3</v>
      </c>
      <c r="N65" s="56" t="n">
        <v>1857091.39</v>
      </c>
      <c r="O65" s="56" t="s">
        <v>7650</v>
      </c>
      <c r="P65" s="56" t="s">
        <v>4196</v>
      </c>
      <c r="Q65" s="56" t="s">
        <v>7651</v>
      </c>
      <c r="R65" s="56" t="s">
        <v>7652</v>
      </c>
      <c r="S65" s="56" t="s">
        <v>500</v>
      </c>
      <c r="T65" s="55" t="str">
        <f aca="false">IF(L65="Yes","Stockout",IF(H65&lt;I65,"Low",IF(H65&gt;I65*2,"Excess","Healthy")))</f>
        <v>Excess</v>
      </c>
      <c r="U65" s="55" t="n">
        <f aca="true">IFERROR(Q65-TODAY(),"")</f>
        <v>-154</v>
      </c>
      <c r="V65" s="55" t="str">
        <f aca="false">IFERROR(IF(T65&lt;30,"Critical",IF(T65&lt;90,"Watch","OK")),"")</f>
        <v>OK</v>
      </c>
      <c r="W65" s="55" t="str">
        <f aca="false">TEXT(D65,"yyyy-mm")</f>
        <v>2024-02</v>
      </c>
    </row>
    <row r="66" customFormat="false" ht="15" hidden="false" customHeight="true" outlineLevel="0" collapsed="false">
      <c r="A66" s="52" t="s">
        <v>7653</v>
      </c>
      <c r="B66" s="52" t="s">
        <v>4146</v>
      </c>
      <c r="C66" s="52" t="s">
        <v>1679</v>
      </c>
      <c r="D66" s="52" t="s">
        <v>4096</v>
      </c>
      <c r="E66" s="52" t="n">
        <v>1969</v>
      </c>
      <c r="F66" s="52" t="n">
        <v>4128</v>
      </c>
      <c r="G66" s="52" t="n">
        <v>4842</v>
      </c>
      <c r="H66" s="54" t="n">
        <f aca="false">E66+F66-G66</f>
        <v>1255</v>
      </c>
      <c r="I66" s="52" t="n">
        <v>1576</v>
      </c>
      <c r="J66" s="52" t="n">
        <v>394</v>
      </c>
      <c r="K66" s="54" t="n">
        <f aca="false">MAX(0,H66-I66)</f>
        <v>0</v>
      </c>
      <c r="L66" s="54" t="str">
        <f aca="false">IF(H66&lt;=0,"Yes","No")</f>
        <v>No</v>
      </c>
      <c r="M66" s="52" t="n">
        <v>0.5</v>
      </c>
      <c r="N66" s="52" t="n">
        <v>115312.62</v>
      </c>
      <c r="O66" s="52" t="s">
        <v>7654</v>
      </c>
      <c r="P66" s="52" t="s">
        <v>2105</v>
      </c>
      <c r="Q66" s="52" t="s">
        <v>1549</v>
      </c>
      <c r="R66" s="52" t="s">
        <v>7655</v>
      </c>
      <c r="S66" s="52" t="s">
        <v>2985</v>
      </c>
      <c r="T66" s="55" t="str">
        <f aca="false">IF(L66="Yes","Stockout",IF(H66&lt;I66,"Low",IF(H66&gt;I66*2,"Excess","Healthy")))</f>
        <v>Low</v>
      </c>
      <c r="U66" s="55" t="n">
        <f aca="true">IFERROR(Q66-TODAY(),"")</f>
        <v>-812</v>
      </c>
      <c r="V66" s="55" t="str">
        <f aca="false">IFERROR(IF(T66&lt;30,"Critical",IF(T66&lt;90,"Watch","OK")),"")</f>
        <v>OK</v>
      </c>
      <c r="W66" s="55" t="str">
        <f aca="false">TEXT(D66,"yyyy-mm")</f>
        <v>2022-08</v>
      </c>
    </row>
    <row r="67" customFormat="false" ht="15" hidden="false" customHeight="true" outlineLevel="0" collapsed="false">
      <c r="A67" s="56" t="s">
        <v>7656</v>
      </c>
      <c r="B67" s="56" t="s">
        <v>7657</v>
      </c>
      <c r="C67" s="56" t="s">
        <v>5561</v>
      </c>
      <c r="D67" s="56" t="s">
        <v>1098</v>
      </c>
      <c r="E67" s="56" t="n">
        <v>6392</v>
      </c>
      <c r="F67" s="56" t="n">
        <v>1824</v>
      </c>
      <c r="G67" s="56" t="n">
        <v>3489</v>
      </c>
      <c r="H67" s="54" t="n">
        <f aca="false">E67+F67-G67</f>
        <v>4727</v>
      </c>
      <c r="I67" s="56" t="n">
        <v>271</v>
      </c>
      <c r="J67" s="56" t="n">
        <v>494</v>
      </c>
      <c r="K67" s="54" t="n">
        <f aca="false">MAX(0,H67-I67)</f>
        <v>4456</v>
      </c>
      <c r="L67" s="54" t="str">
        <f aca="false">IF(H67&lt;=0,"Yes","No")</f>
        <v>No</v>
      </c>
      <c r="M67" s="56" t="n">
        <v>3.5</v>
      </c>
      <c r="N67" s="56" t="n">
        <v>243787.99</v>
      </c>
      <c r="O67" s="56" t="s">
        <v>7658</v>
      </c>
      <c r="P67" s="56" t="s">
        <v>1582</v>
      </c>
      <c r="Q67" s="56" t="s">
        <v>7338</v>
      </c>
      <c r="R67" s="56" t="s">
        <v>7659</v>
      </c>
      <c r="S67" s="56" t="s">
        <v>5821</v>
      </c>
      <c r="T67" s="55" t="str">
        <f aca="false">IF(L67="Yes","Stockout",IF(H67&lt;I67,"Low",IF(H67&gt;I67*2,"Excess","Healthy")))</f>
        <v>Excess</v>
      </c>
      <c r="U67" s="55" t="n">
        <f aca="true">IFERROR(Q67-TODAY(),"")</f>
        <v>-371</v>
      </c>
      <c r="V67" s="55" t="str">
        <f aca="false">IFERROR(IF(T67&lt;30,"Critical",IF(T67&lt;90,"Watch","OK")),"")</f>
        <v>OK</v>
      </c>
      <c r="W67" s="55" t="str">
        <f aca="false">TEXT(D67,"yyyy-mm")</f>
        <v>2024-01</v>
      </c>
    </row>
    <row r="68" customFormat="false" ht="15" hidden="false" customHeight="true" outlineLevel="0" collapsed="false">
      <c r="A68" s="52" t="s">
        <v>7660</v>
      </c>
      <c r="B68" s="52" t="s">
        <v>6000</v>
      </c>
      <c r="C68" s="52" t="s">
        <v>7288</v>
      </c>
      <c r="D68" s="52" t="s">
        <v>5821</v>
      </c>
      <c r="E68" s="52" t="n">
        <v>208</v>
      </c>
      <c r="F68" s="52" t="n">
        <v>3755</v>
      </c>
      <c r="G68" s="52" t="n">
        <v>2991</v>
      </c>
      <c r="H68" s="54" t="n">
        <f aca="false">E68+F68-G68</f>
        <v>972</v>
      </c>
      <c r="I68" s="52" t="n">
        <v>514</v>
      </c>
      <c r="J68" s="52" t="n">
        <v>377</v>
      </c>
      <c r="K68" s="54" t="n">
        <f aca="false">MAX(0,H68-I68)</f>
        <v>458</v>
      </c>
      <c r="L68" s="54" t="str">
        <f aca="false">IF(H68&lt;=0,"Yes","No")</f>
        <v>No</v>
      </c>
      <c r="M68" s="52" t="n">
        <v>6.6</v>
      </c>
      <c r="N68" s="52" t="n">
        <v>1869248.61</v>
      </c>
      <c r="O68" s="52" t="s">
        <v>7661</v>
      </c>
      <c r="P68" s="52" t="s">
        <v>860</v>
      </c>
      <c r="Q68" s="52" t="s">
        <v>6557</v>
      </c>
      <c r="R68" s="52" t="s">
        <v>7662</v>
      </c>
      <c r="S68" s="52" t="s">
        <v>1815</v>
      </c>
      <c r="T68" s="55" t="str">
        <f aca="false">IF(L68="Yes","Stockout",IF(H68&lt;I68,"Low",IF(H68&gt;I68*2,"Excess","Healthy")))</f>
        <v>Healthy</v>
      </c>
      <c r="U68" s="55" t="n">
        <f aca="true">IFERROR(Q68-TODAY(),"")</f>
        <v>-1333</v>
      </c>
      <c r="V68" s="55" t="str">
        <f aca="false">IFERROR(IF(T68&lt;30,"Critical",IF(T68&lt;90,"Watch","OK")),"")</f>
        <v>OK</v>
      </c>
      <c r="W68" s="55" t="str">
        <f aca="false">TEXT(D68,"yyyy-mm")</f>
        <v>2023-08</v>
      </c>
    </row>
    <row r="69" customFormat="false" ht="15" hidden="false" customHeight="true" outlineLevel="0" collapsed="false">
      <c r="A69" s="56" t="s">
        <v>7663</v>
      </c>
      <c r="B69" s="56" t="s">
        <v>336</v>
      </c>
      <c r="C69" s="56" t="s">
        <v>3680</v>
      </c>
      <c r="D69" s="56" t="s">
        <v>5187</v>
      </c>
      <c r="E69" s="56" t="n">
        <v>3451</v>
      </c>
      <c r="F69" s="56" t="n">
        <v>2786</v>
      </c>
      <c r="G69" s="56" t="n">
        <v>1192</v>
      </c>
      <c r="H69" s="54" t="n">
        <f aca="false">E69+F69-G69</f>
        <v>5045</v>
      </c>
      <c r="I69" s="56" t="n">
        <v>685</v>
      </c>
      <c r="J69" s="56" t="n">
        <v>919</v>
      </c>
      <c r="K69" s="54" t="n">
        <f aca="false">MAX(0,H69-I69)</f>
        <v>4360</v>
      </c>
      <c r="L69" s="54" t="str">
        <f aca="false">IF(H69&lt;=0,"Yes","No")</f>
        <v>No</v>
      </c>
      <c r="M69" s="56" t="n">
        <v>23</v>
      </c>
      <c r="N69" s="56" t="n">
        <v>2857164.66</v>
      </c>
      <c r="O69" s="56" t="s">
        <v>7664</v>
      </c>
      <c r="P69" s="56" t="s">
        <v>3034</v>
      </c>
      <c r="Q69" s="56" t="s">
        <v>2900</v>
      </c>
      <c r="R69" s="56" t="s">
        <v>7665</v>
      </c>
      <c r="S69" s="56" t="s">
        <v>1097</v>
      </c>
      <c r="T69" s="55" t="str">
        <f aca="false">IF(L69="Yes","Stockout",IF(H69&lt;I69,"Low",IF(H69&gt;I69*2,"Excess","Healthy")))</f>
        <v>Excess</v>
      </c>
      <c r="U69" s="55" t="n">
        <f aca="true">IFERROR(Q69-TODAY(),"")</f>
        <v>-954</v>
      </c>
      <c r="V69" s="55" t="str">
        <f aca="false">IFERROR(IF(T69&lt;30,"Critical",IF(T69&lt;90,"Watch","OK")),"")</f>
        <v>OK</v>
      </c>
      <c r="W69" s="55" t="str">
        <f aca="false">TEXT(D69,"yyyy-mm")</f>
        <v>2024-06</v>
      </c>
    </row>
    <row r="70" customFormat="false" ht="15" hidden="false" customHeight="true" outlineLevel="0" collapsed="false">
      <c r="A70" s="52" t="s">
        <v>7666</v>
      </c>
      <c r="B70" s="52" t="s">
        <v>6472</v>
      </c>
      <c r="C70" s="52" t="s">
        <v>1490</v>
      </c>
      <c r="D70" s="52" t="s">
        <v>1397</v>
      </c>
      <c r="E70" s="52" t="n">
        <v>6936</v>
      </c>
      <c r="F70" s="52" t="n">
        <v>2981</v>
      </c>
      <c r="G70" s="52" t="n">
        <v>3409</v>
      </c>
      <c r="H70" s="54" t="n">
        <f aca="false">E70+F70-G70</f>
        <v>6508</v>
      </c>
      <c r="I70" s="52" t="n">
        <v>1882</v>
      </c>
      <c r="J70" s="52" t="n">
        <v>518</v>
      </c>
      <c r="K70" s="54" t="n">
        <f aca="false">MAX(0,H70-I70)</f>
        <v>4626</v>
      </c>
      <c r="L70" s="54" t="str">
        <f aca="false">IF(H70&lt;=0,"Yes","No")</f>
        <v>No</v>
      </c>
      <c r="M70" s="52" t="n">
        <v>19.4</v>
      </c>
      <c r="N70" s="52" t="n">
        <v>1881844.69</v>
      </c>
      <c r="O70" s="52" t="s">
        <v>7667</v>
      </c>
      <c r="P70" s="52" t="s">
        <v>3551</v>
      </c>
      <c r="Q70" s="52" t="s">
        <v>822</v>
      </c>
      <c r="R70" s="52" t="s">
        <v>7668</v>
      </c>
      <c r="S70" s="52" t="s">
        <v>2501</v>
      </c>
      <c r="T70" s="55" t="str">
        <f aca="false">IF(L70="Yes","Stockout",IF(H70&lt;I70,"Low",IF(H70&gt;I70*2,"Excess","Healthy")))</f>
        <v>Excess</v>
      </c>
      <c r="U70" s="55" t="n">
        <f aca="true">IFERROR(Q70-TODAY(),"")</f>
        <v>-880</v>
      </c>
      <c r="V70" s="55" t="str">
        <f aca="false">IFERROR(IF(T70&lt;30,"Critical",IF(T70&lt;90,"Watch","OK")),"")</f>
        <v>OK</v>
      </c>
      <c r="W70" s="55" t="str">
        <f aca="false">TEXT(D70,"yyyy-mm")</f>
        <v>2022-09</v>
      </c>
    </row>
    <row r="71" customFormat="false" ht="15" hidden="false" customHeight="true" outlineLevel="0" collapsed="false">
      <c r="A71" s="56" t="s">
        <v>7669</v>
      </c>
      <c r="B71" s="56" t="s">
        <v>3269</v>
      </c>
      <c r="C71" s="56" t="s">
        <v>853</v>
      </c>
      <c r="D71" s="56" t="s">
        <v>3271</v>
      </c>
      <c r="E71" s="56" t="n">
        <v>8335</v>
      </c>
      <c r="F71" s="56" t="n">
        <v>3211</v>
      </c>
      <c r="G71" s="56" t="n">
        <v>938</v>
      </c>
      <c r="H71" s="54" t="n">
        <f aca="false">E71+F71-G71</f>
        <v>10608</v>
      </c>
      <c r="I71" s="56" t="n">
        <v>127</v>
      </c>
      <c r="J71" s="56" t="n">
        <v>456</v>
      </c>
      <c r="K71" s="54" t="n">
        <f aca="false">MAX(0,H71-I71)</f>
        <v>10481</v>
      </c>
      <c r="L71" s="54" t="str">
        <f aca="false">IF(H71&lt;=0,"Yes","No")</f>
        <v>No</v>
      </c>
      <c r="M71" s="56" t="n">
        <v>18.2</v>
      </c>
      <c r="N71" s="56" t="n">
        <v>397714.83</v>
      </c>
      <c r="O71" s="56" t="s">
        <v>7670</v>
      </c>
      <c r="P71" s="56" t="s">
        <v>3149</v>
      </c>
      <c r="Q71" s="56" t="s">
        <v>3274</v>
      </c>
      <c r="R71" s="56" t="s">
        <v>7615</v>
      </c>
      <c r="S71" s="56" t="s">
        <v>1856</v>
      </c>
      <c r="T71" s="55" t="str">
        <f aca="false">IF(L71="Yes","Stockout",IF(H71&lt;I71,"Low",IF(H71&gt;I71*2,"Excess","Healthy")))</f>
        <v>Excess</v>
      </c>
      <c r="U71" s="55" t="n">
        <f aca="true">IFERROR(Q71-TODAY(),"")</f>
        <v>-891</v>
      </c>
      <c r="V71" s="55" t="str">
        <f aca="false">IFERROR(IF(T71&lt;30,"Critical",IF(T71&lt;90,"Watch","OK")),"")</f>
        <v>OK</v>
      </c>
      <c r="W71" s="55" t="str">
        <f aca="false">TEXT(D71,"yyyy-mm")</f>
        <v>2023-11</v>
      </c>
    </row>
    <row r="72" customFormat="false" ht="15" hidden="false" customHeight="true" outlineLevel="0" collapsed="false">
      <c r="A72" s="52" t="s">
        <v>7671</v>
      </c>
      <c r="B72" s="52" t="s">
        <v>7672</v>
      </c>
      <c r="C72" s="52" t="s">
        <v>4485</v>
      </c>
      <c r="D72" s="52" t="s">
        <v>4179</v>
      </c>
      <c r="E72" s="52" t="n">
        <v>2528</v>
      </c>
      <c r="F72" s="52" t="n">
        <v>1856</v>
      </c>
      <c r="G72" s="52" t="n">
        <v>2549</v>
      </c>
      <c r="H72" s="54" t="n">
        <f aca="false">E72+F72-G72</f>
        <v>1835</v>
      </c>
      <c r="I72" s="52" t="n">
        <v>1268</v>
      </c>
      <c r="J72" s="52" t="n">
        <v>449</v>
      </c>
      <c r="K72" s="54" t="n">
        <f aca="false">MAX(0,H72-I72)</f>
        <v>567</v>
      </c>
      <c r="L72" s="54" t="str">
        <f aca="false">IF(H72&lt;=0,"Yes","No")</f>
        <v>No</v>
      </c>
      <c r="M72" s="52" t="n">
        <v>38.6</v>
      </c>
      <c r="N72" s="52" t="n">
        <v>967500.33</v>
      </c>
      <c r="O72" s="52" t="s">
        <v>7673</v>
      </c>
      <c r="P72" s="52" t="s">
        <v>3249</v>
      </c>
      <c r="Q72" s="52" t="s">
        <v>712</v>
      </c>
      <c r="R72" s="52" t="s">
        <v>7652</v>
      </c>
      <c r="S72" s="52" t="s">
        <v>994</v>
      </c>
      <c r="T72" s="55" t="str">
        <f aca="false">IF(L72="Yes","Stockout",IF(H72&lt;I72,"Low",IF(H72&gt;I72*2,"Excess","Healthy")))</f>
        <v>Healthy</v>
      </c>
      <c r="U72" s="55" t="n">
        <f aca="true">IFERROR(Q72-TODAY(),"")</f>
        <v>-865</v>
      </c>
      <c r="V72" s="55" t="str">
        <f aca="false">IFERROR(IF(T72&lt;30,"Critical",IF(T72&lt;90,"Watch","OK")),"")</f>
        <v>OK</v>
      </c>
      <c r="W72" s="55" t="str">
        <f aca="false">TEXT(D72,"yyyy-mm")</f>
        <v>2024-04</v>
      </c>
    </row>
    <row r="73" customFormat="false" ht="15" hidden="false" customHeight="true" outlineLevel="0" collapsed="false">
      <c r="A73" s="56" t="s">
        <v>7674</v>
      </c>
      <c r="B73" s="56" t="s">
        <v>7022</v>
      </c>
      <c r="C73" s="56" t="s">
        <v>2199</v>
      </c>
      <c r="D73" s="56" t="s">
        <v>1403</v>
      </c>
      <c r="E73" s="56" t="n">
        <v>7274</v>
      </c>
      <c r="F73" s="56" t="n">
        <v>3664</v>
      </c>
      <c r="G73" s="56" t="n">
        <v>2373</v>
      </c>
      <c r="H73" s="54" t="n">
        <f aca="false">E73+F73-G73</f>
        <v>8565</v>
      </c>
      <c r="I73" s="56" t="n">
        <v>805</v>
      </c>
      <c r="J73" s="56" t="n">
        <v>475</v>
      </c>
      <c r="K73" s="54" t="n">
        <f aca="false">MAX(0,H73-I73)</f>
        <v>7760</v>
      </c>
      <c r="L73" s="54" t="str">
        <f aca="false">IF(H73&lt;=0,"Yes","No")</f>
        <v>No</v>
      </c>
      <c r="M73" s="56" t="n">
        <v>16.1</v>
      </c>
      <c r="N73" s="56" t="n">
        <v>417034.79</v>
      </c>
      <c r="O73" s="56" t="s">
        <v>7675</v>
      </c>
      <c r="P73" s="56" t="s">
        <v>1566</v>
      </c>
      <c r="Q73" s="56" t="s">
        <v>3919</v>
      </c>
      <c r="R73" s="56" t="s">
        <v>7676</v>
      </c>
      <c r="S73" s="56" t="s">
        <v>5454</v>
      </c>
      <c r="T73" s="55" t="str">
        <f aca="false">IF(L73="Yes","Stockout",IF(H73&lt;I73,"Low",IF(H73&gt;I73*2,"Excess","Healthy")))</f>
        <v>Excess</v>
      </c>
      <c r="U73" s="55" t="n">
        <f aca="true">IFERROR(Q73-TODAY(),"")</f>
        <v>-946</v>
      </c>
      <c r="V73" s="55" t="str">
        <f aca="false">IFERROR(IF(T73&lt;30,"Critical",IF(T73&lt;90,"Watch","OK")),"")</f>
        <v>OK</v>
      </c>
      <c r="W73" s="55" t="str">
        <f aca="false">TEXT(D73,"yyyy-mm")</f>
        <v>2023-08</v>
      </c>
    </row>
    <row r="74" customFormat="false" ht="15" hidden="false" customHeight="true" outlineLevel="0" collapsed="false">
      <c r="A74" s="52" t="s">
        <v>7677</v>
      </c>
      <c r="B74" s="52" t="s">
        <v>6362</v>
      </c>
      <c r="C74" s="52" t="s">
        <v>4564</v>
      </c>
      <c r="D74" s="52" t="s">
        <v>3571</v>
      </c>
      <c r="E74" s="52" t="n">
        <v>7829</v>
      </c>
      <c r="F74" s="52" t="n">
        <v>3138</v>
      </c>
      <c r="G74" s="52" t="n">
        <v>369</v>
      </c>
      <c r="H74" s="54" t="n">
        <f aca="false">E74+F74-G74</f>
        <v>10598</v>
      </c>
      <c r="I74" s="52" t="n">
        <v>1614</v>
      </c>
      <c r="J74" s="52" t="n">
        <v>107</v>
      </c>
      <c r="K74" s="54" t="n">
        <f aca="false">MAX(0,H74-I74)</f>
        <v>8984</v>
      </c>
      <c r="L74" s="54" t="str">
        <f aca="false">IF(H74&lt;=0,"Yes","No")</f>
        <v>No</v>
      </c>
      <c r="M74" s="52" t="n">
        <v>28.5</v>
      </c>
      <c r="N74" s="52" t="n">
        <v>928633.6</v>
      </c>
      <c r="O74" s="52" t="s">
        <v>7678</v>
      </c>
      <c r="P74" s="52" t="s">
        <v>810</v>
      </c>
      <c r="Q74" s="52" t="s">
        <v>4784</v>
      </c>
      <c r="R74" s="52" t="s">
        <v>7501</v>
      </c>
      <c r="S74" s="52" t="s">
        <v>2587</v>
      </c>
      <c r="T74" s="55" t="str">
        <f aca="false">IF(L74="Yes","Stockout",IF(H74&lt;I74,"Low",IF(H74&gt;I74*2,"Excess","Healthy")))</f>
        <v>Excess</v>
      </c>
      <c r="U74" s="55" t="n">
        <f aca="true">IFERROR(Q74-TODAY(),"")</f>
        <v>-1179</v>
      </c>
      <c r="V74" s="55" t="str">
        <f aca="false">IFERROR(IF(T74&lt;30,"Critical",IF(T74&lt;90,"Watch","OK")),"")</f>
        <v>OK</v>
      </c>
      <c r="W74" s="55" t="str">
        <f aca="false">TEXT(D74,"yyyy-mm")</f>
        <v>2024-05</v>
      </c>
    </row>
    <row r="75" customFormat="false" ht="15" hidden="false" customHeight="true" outlineLevel="0" collapsed="false">
      <c r="A75" s="56" t="s">
        <v>7679</v>
      </c>
      <c r="B75" s="56" t="s">
        <v>447</v>
      </c>
      <c r="C75" s="56" t="s">
        <v>7680</v>
      </c>
      <c r="D75" s="56" t="s">
        <v>1140</v>
      </c>
      <c r="E75" s="56" t="n">
        <v>5068</v>
      </c>
      <c r="F75" s="56" t="n">
        <v>4424</v>
      </c>
      <c r="G75" s="56" t="n">
        <v>453</v>
      </c>
      <c r="H75" s="54" t="n">
        <f aca="false">E75+F75-G75</f>
        <v>9039</v>
      </c>
      <c r="I75" s="56" t="n">
        <v>1221</v>
      </c>
      <c r="J75" s="56" t="n">
        <v>909</v>
      </c>
      <c r="K75" s="54" t="n">
        <f aca="false">MAX(0,H75-I75)</f>
        <v>7818</v>
      </c>
      <c r="L75" s="54" t="str">
        <f aca="false">IF(H75&lt;=0,"Yes","No")</f>
        <v>No</v>
      </c>
      <c r="M75" s="56" t="n">
        <v>14.5</v>
      </c>
      <c r="N75" s="56" t="n">
        <v>2204137.4</v>
      </c>
      <c r="O75" s="56" t="s">
        <v>7681</v>
      </c>
      <c r="P75" s="56" t="s">
        <v>4688</v>
      </c>
      <c r="Q75" s="56" t="s">
        <v>3525</v>
      </c>
      <c r="R75" s="56" t="s">
        <v>7682</v>
      </c>
      <c r="S75" s="56" t="s">
        <v>872</v>
      </c>
      <c r="T75" s="55" t="str">
        <f aca="false">IF(L75="Yes","Stockout",IF(H75&lt;I75,"Low",IF(H75&gt;I75*2,"Excess","Healthy")))</f>
        <v>Excess</v>
      </c>
      <c r="U75" s="55" t="n">
        <f aca="true">IFERROR(Q75-TODAY(),"")</f>
        <v>-572</v>
      </c>
      <c r="V75" s="55" t="str">
        <f aca="false">IFERROR(IF(T75&lt;30,"Critical",IF(T75&lt;90,"Watch","OK")),"")</f>
        <v>OK</v>
      </c>
      <c r="W75" s="55" t="str">
        <f aca="false">TEXT(D75,"yyyy-mm")</f>
        <v>2024-01</v>
      </c>
    </row>
    <row r="76" customFormat="false" ht="15" hidden="false" customHeight="true" outlineLevel="0" collapsed="false">
      <c r="A76" s="52" t="s">
        <v>7683</v>
      </c>
      <c r="B76" s="52" t="s">
        <v>4699</v>
      </c>
      <c r="C76" s="52" t="s">
        <v>5577</v>
      </c>
      <c r="D76" s="52" t="s">
        <v>1410</v>
      </c>
      <c r="E76" s="52" t="n">
        <v>6077</v>
      </c>
      <c r="F76" s="52" t="n">
        <v>3701</v>
      </c>
      <c r="G76" s="52" t="n">
        <v>3205</v>
      </c>
      <c r="H76" s="54" t="n">
        <f aca="false">E76+F76-G76</f>
        <v>6573</v>
      </c>
      <c r="I76" s="52" t="n">
        <v>717</v>
      </c>
      <c r="J76" s="52" t="n">
        <v>617</v>
      </c>
      <c r="K76" s="54" t="n">
        <f aca="false">MAX(0,H76-I76)</f>
        <v>5856</v>
      </c>
      <c r="L76" s="54" t="str">
        <f aca="false">IF(H76&lt;=0,"Yes","No")</f>
        <v>No</v>
      </c>
      <c r="M76" s="52" t="n">
        <v>30.4</v>
      </c>
      <c r="N76" s="52" t="n">
        <v>1647171.13</v>
      </c>
      <c r="O76" s="52" t="s">
        <v>7684</v>
      </c>
      <c r="P76" s="52" t="s">
        <v>1777</v>
      </c>
      <c r="Q76" s="52" t="s">
        <v>7685</v>
      </c>
      <c r="R76" s="52" t="s">
        <v>7686</v>
      </c>
      <c r="S76" s="52" t="s">
        <v>1763</v>
      </c>
      <c r="T76" s="55" t="str">
        <f aca="false">IF(L76="Yes","Stockout",IF(H76&lt;I76,"Low",IF(H76&gt;I76*2,"Excess","Healthy")))</f>
        <v>Excess</v>
      </c>
      <c r="U76" s="55" t="n">
        <f aca="true">IFERROR(Q76-TODAY(),"")</f>
        <v>235</v>
      </c>
      <c r="V76" s="55" t="str">
        <f aca="false">IFERROR(IF(T76&lt;30,"Critical",IF(T76&lt;90,"Watch","OK")),"")</f>
        <v>OK</v>
      </c>
      <c r="W76" s="55" t="str">
        <f aca="false">TEXT(D76,"yyyy-mm")</f>
        <v>2024-12</v>
      </c>
    </row>
    <row r="77" customFormat="false" ht="15" hidden="false" customHeight="true" outlineLevel="0" collapsed="false">
      <c r="A77" s="56" t="s">
        <v>7687</v>
      </c>
      <c r="B77" s="56" t="s">
        <v>1786</v>
      </c>
      <c r="C77" s="56" t="s">
        <v>5331</v>
      </c>
      <c r="D77" s="56" t="s">
        <v>910</v>
      </c>
      <c r="E77" s="56" t="n">
        <v>6631</v>
      </c>
      <c r="F77" s="56" t="n">
        <v>1463</v>
      </c>
      <c r="G77" s="56" t="n">
        <v>1176</v>
      </c>
      <c r="H77" s="54" t="n">
        <f aca="false">E77+F77-G77</f>
        <v>6918</v>
      </c>
      <c r="I77" s="56" t="n">
        <v>1454</v>
      </c>
      <c r="J77" s="56" t="n">
        <v>223</v>
      </c>
      <c r="K77" s="54" t="n">
        <f aca="false">MAX(0,H77-I77)</f>
        <v>5464</v>
      </c>
      <c r="L77" s="54" t="str">
        <f aca="false">IF(H77&lt;=0,"Yes","No")</f>
        <v>No</v>
      </c>
      <c r="M77" s="56" t="n">
        <v>10.9</v>
      </c>
      <c r="N77" s="56" t="n">
        <v>226190.19</v>
      </c>
      <c r="O77" s="56" t="s">
        <v>7688</v>
      </c>
      <c r="P77" s="56" t="s">
        <v>346</v>
      </c>
      <c r="Q77" s="56" t="s">
        <v>2482</v>
      </c>
      <c r="R77" s="56" t="s">
        <v>7494</v>
      </c>
      <c r="S77" s="56" t="s">
        <v>3526</v>
      </c>
      <c r="T77" s="55" t="str">
        <f aca="false">IF(L77="Yes","Stockout",IF(H77&lt;I77,"Low",IF(H77&gt;I77*2,"Excess","Healthy")))</f>
        <v>Excess</v>
      </c>
      <c r="U77" s="55" t="n">
        <f aca="true">IFERROR(Q77-TODAY(),"")</f>
        <v>-747</v>
      </c>
      <c r="V77" s="55" t="str">
        <f aca="false">IFERROR(IF(T77&lt;30,"Critical",IF(T77&lt;90,"Watch","OK")),"")</f>
        <v>OK</v>
      </c>
      <c r="W77" s="55" t="str">
        <f aca="false">TEXT(D77,"yyyy-mm")</f>
        <v>2024-06</v>
      </c>
    </row>
    <row r="78" customFormat="false" ht="15" hidden="false" customHeight="true" outlineLevel="0" collapsed="false">
      <c r="A78" s="52" t="s">
        <v>7689</v>
      </c>
      <c r="B78" s="52" t="s">
        <v>1345</v>
      </c>
      <c r="C78" s="52" t="s">
        <v>3816</v>
      </c>
      <c r="D78" s="52" t="s">
        <v>3493</v>
      </c>
      <c r="E78" s="52" t="n">
        <v>9951</v>
      </c>
      <c r="F78" s="52" t="n">
        <v>457</v>
      </c>
      <c r="G78" s="52" t="n">
        <v>3095</v>
      </c>
      <c r="H78" s="54" t="n">
        <f aca="false">E78+F78-G78</f>
        <v>7313</v>
      </c>
      <c r="I78" s="52" t="n">
        <v>939</v>
      </c>
      <c r="J78" s="52" t="n">
        <v>446</v>
      </c>
      <c r="K78" s="54" t="n">
        <f aca="false">MAX(0,H78-I78)</f>
        <v>6374</v>
      </c>
      <c r="L78" s="54" t="str">
        <f aca="false">IF(H78&lt;=0,"Yes","No")</f>
        <v>No</v>
      </c>
      <c r="M78" s="52" t="n">
        <v>9.2</v>
      </c>
      <c r="N78" s="52" t="n">
        <v>1714723.98</v>
      </c>
      <c r="O78" s="52" t="s">
        <v>7690</v>
      </c>
      <c r="P78" s="52" t="s">
        <v>651</v>
      </c>
      <c r="Q78" s="52" t="s">
        <v>7691</v>
      </c>
      <c r="R78" s="52" t="s">
        <v>7540</v>
      </c>
      <c r="S78" s="52" t="s">
        <v>2997</v>
      </c>
      <c r="T78" s="55" t="str">
        <f aca="false">IF(L78="Yes","Stockout",IF(H78&lt;I78,"Low",IF(H78&gt;I78*2,"Excess","Healthy")))</f>
        <v>Excess</v>
      </c>
      <c r="U78" s="55" t="n">
        <f aca="true">IFERROR(Q78-TODAY(),"")</f>
        <v>-87</v>
      </c>
      <c r="V78" s="55" t="str">
        <f aca="false">IFERROR(IF(T78&lt;30,"Critical",IF(T78&lt;90,"Watch","OK")),"")</f>
        <v>OK</v>
      </c>
      <c r="W78" s="55" t="str">
        <f aca="false">TEXT(D78,"yyyy-mm")</f>
        <v>2023-04</v>
      </c>
    </row>
    <row r="79" customFormat="false" ht="15" hidden="false" customHeight="true" outlineLevel="0" collapsed="false">
      <c r="A79" s="56" t="s">
        <v>7692</v>
      </c>
      <c r="B79" s="56" t="s">
        <v>3159</v>
      </c>
      <c r="C79" s="56" t="s">
        <v>1971</v>
      </c>
      <c r="D79" s="56" t="s">
        <v>1819</v>
      </c>
      <c r="E79" s="56" t="n">
        <v>6752</v>
      </c>
      <c r="F79" s="56" t="n">
        <v>615</v>
      </c>
      <c r="G79" s="56" t="n">
        <v>2120</v>
      </c>
      <c r="H79" s="54" t="n">
        <f aca="false">E79+F79-G79</f>
        <v>5247</v>
      </c>
      <c r="I79" s="56" t="n">
        <v>1493</v>
      </c>
      <c r="J79" s="56" t="n">
        <v>556</v>
      </c>
      <c r="K79" s="54" t="n">
        <f aca="false">MAX(0,H79-I79)</f>
        <v>3754</v>
      </c>
      <c r="L79" s="54" t="str">
        <f aca="false">IF(H79&lt;=0,"Yes","No")</f>
        <v>No</v>
      </c>
      <c r="M79" s="56" t="n">
        <v>28.6</v>
      </c>
      <c r="N79" s="56" t="n">
        <v>3441849.66</v>
      </c>
      <c r="O79" s="56" t="s">
        <v>7693</v>
      </c>
      <c r="P79" s="56" t="s">
        <v>3832</v>
      </c>
      <c r="Q79" s="56" t="s">
        <v>1948</v>
      </c>
      <c r="R79" s="56" t="s">
        <v>7694</v>
      </c>
      <c r="S79" s="56" t="s">
        <v>4768</v>
      </c>
      <c r="T79" s="55" t="str">
        <f aca="false">IF(L79="Yes","Stockout",IF(H79&lt;I79,"Low",IF(H79&gt;I79*2,"Excess","Healthy")))</f>
        <v>Excess</v>
      </c>
      <c r="U79" s="55" t="n">
        <f aca="true">IFERROR(Q79-TODAY(),"")</f>
        <v>-992</v>
      </c>
      <c r="V79" s="55" t="str">
        <f aca="false">IFERROR(IF(T79&lt;30,"Critical",IF(T79&lt;90,"Watch","OK")),"")</f>
        <v>OK</v>
      </c>
      <c r="W79" s="55" t="str">
        <f aca="false">TEXT(D79,"yyyy-mm")</f>
        <v>2024-07</v>
      </c>
    </row>
    <row r="80" customFormat="false" ht="15" hidden="false" customHeight="true" outlineLevel="0" collapsed="false">
      <c r="A80" s="52" t="s">
        <v>7695</v>
      </c>
      <c r="B80" s="52" t="s">
        <v>2754</v>
      </c>
      <c r="C80" s="52" t="s">
        <v>6941</v>
      </c>
      <c r="D80" s="52" t="s">
        <v>1491</v>
      </c>
      <c r="E80" s="52" t="n">
        <v>2083</v>
      </c>
      <c r="F80" s="52" t="n">
        <v>1603</v>
      </c>
      <c r="G80" s="52" t="n">
        <v>2092</v>
      </c>
      <c r="H80" s="54" t="n">
        <f aca="false">E80+F80-G80</f>
        <v>1594</v>
      </c>
      <c r="I80" s="52" t="n">
        <v>953</v>
      </c>
      <c r="J80" s="52" t="n">
        <v>311</v>
      </c>
      <c r="K80" s="54" t="n">
        <f aca="false">MAX(0,H80-I80)</f>
        <v>641</v>
      </c>
      <c r="L80" s="54" t="str">
        <f aca="false">IF(H80&lt;=0,"Yes","No")</f>
        <v>No</v>
      </c>
      <c r="M80" s="52" t="n">
        <v>4</v>
      </c>
      <c r="N80" s="52" t="n">
        <v>1064455.5</v>
      </c>
      <c r="O80" s="52" t="s">
        <v>7696</v>
      </c>
      <c r="P80" s="52" t="s">
        <v>2783</v>
      </c>
      <c r="Q80" s="52" t="s">
        <v>810</v>
      </c>
      <c r="R80" s="52" t="s">
        <v>7697</v>
      </c>
      <c r="S80" s="52" t="s">
        <v>842</v>
      </c>
      <c r="T80" s="55" t="str">
        <f aca="false">IF(L80="Yes","Stockout",IF(H80&lt;I80,"Low",IF(H80&gt;I80*2,"Excess","Healthy")))</f>
        <v>Healthy</v>
      </c>
      <c r="U80" s="55" t="n">
        <f aca="true">IFERROR(Q80-TODAY(),"")</f>
        <v>-1269</v>
      </c>
      <c r="V80" s="55" t="str">
        <f aca="false">IFERROR(IF(T80&lt;30,"Critical",IF(T80&lt;90,"Watch","OK")),"")</f>
        <v>OK</v>
      </c>
      <c r="W80" s="55" t="str">
        <f aca="false">TEXT(D80,"yyyy-mm")</f>
        <v>2022-08</v>
      </c>
    </row>
    <row r="81" customFormat="false" ht="15" hidden="false" customHeight="true" outlineLevel="0" collapsed="false">
      <c r="A81" s="56" t="s">
        <v>7698</v>
      </c>
      <c r="B81" s="56" t="s">
        <v>5674</v>
      </c>
      <c r="C81" s="56" t="s">
        <v>4001</v>
      </c>
      <c r="D81" s="56" t="s">
        <v>2901</v>
      </c>
      <c r="E81" s="56" t="n">
        <v>8814</v>
      </c>
      <c r="F81" s="56" t="n">
        <v>1506</v>
      </c>
      <c r="G81" s="56" t="n">
        <v>3462</v>
      </c>
      <c r="H81" s="54" t="n">
        <f aca="false">E81+F81-G81</f>
        <v>6858</v>
      </c>
      <c r="I81" s="56" t="n">
        <v>646</v>
      </c>
      <c r="J81" s="56" t="n">
        <v>755</v>
      </c>
      <c r="K81" s="54" t="n">
        <f aca="false">MAX(0,H81-I81)</f>
        <v>6212</v>
      </c>
      <c r="L81" s="54" t="str">
        <f aca="false">IF(H81&lt;=0,"Yes","No")</f>
        <v>No</v>
      </c>
      <c r="M81" s="56" t="n">
        <v>28.8</v>
      </c>
      <c r="N81" s="56" t="n">
        <v>535995.82</v>
      </c>
      <c r="O81" s="56" t="s">
        <v>7699</v>
      </c>
      <c r="P81" s="56" t="s">
        <v>5455</v>
      </c>
      <c r="Q81" s="56" t="s">
        <v>823</v>
      </c>
      <c r="R81" s="56" t="s">
        <v>7700</v>
      </c>
      <c r="S81" s="56" t="s">
        <v>3271</v>
      </c>
      <c r="T81" s="55" t="str">
        <f aca="false">IF(L81="Yes","Stockout",IF(H81&lt;I81,"Low",IF(H81&gt;I81*2,"Excess","Healthy")))</f>
        <v>Excess</v>
      </c>
      <c r="U81" s="55" t="n">
        <f aca="true">IFERROR(Q81-TODAY(),"")</f>
        <v>-879</v>
      </c>
      <c r="V81" s="55" t="str">
        <f aca="false">IFERROR(IF(T81&lt;30,"Critical",IF(T81&lt;90,"Watch","OK")),"")</f>
        <v>OK</v>
      </c>
      <c r="W81" s="55" t="str">
        <f aca="false">TEXT(D81,"yyyy-mm")</f>
        <v>2023-07</v>
      </c>
    </row>
    <row r="82" customFormat="false" ht="15" hidden="false" customHeight="true" outlineLevel="0" collapsed="false">
      <c r="A82" s="52" t="s">
        <v>7701</v>
      </c>
      <c r="B82" s="52" t="s">
        <v>814</v>
      </c>
      <c r="C82" s="52" t="s">
        <v>2093</v>
      </c>
      <c r="D82" s="52" t="s">
        <v>4446</v>
      </c>
      <c r="E82" s="52" t="n">
        <v>8046</v>
      </c>
      <c r="F82" s="52" t="n">
        <v>102</v>
      </c>
      <c r="G82" s="52" t="n">
        <v>1811</v>
      </c>
      <c r="H82" s="54" t="n">
        <f aca="false">E82+F82-G82</f>
        <v>6337</v>
      </c>
      <c r="I82" s="52" t="n">
        <v>1150</v>
      </c>
      <c r="J82" s="52" t="n">
        <v>876</v>
      </c>
      <c r="K82" s="54" t="n">
        <f aca="false">MAX(0,H82-I82)</f>
        <v>5187</v>
      </c>
      <c r="L82" s="54" t="str">
        <f aca="false">IF(H82&lt;=0,"Yes","No")</f>
        <v>No</v>
      </c>
      <c r="M82" s="52" t="n">
        <v>21</v>
      </c>
      <c r="N82" s="52" t="n">
        <v>1183325.13</v>
      </c>
      <c r="O82" s="52" t="s">
        <v>7702</v>
      </c>
      <c r="P82" s="52" t="s">
        <v>3912</v>
      </c>
      <c r="Q82" s="52" t="s">
        <v>2997</v>
      </c>
      <c r="R82" s="52" t="s">
        <v>7703</v>
      </c>
      <c r="S82" s="52" t="s">
        <v>1505</v>
      </c>
      <c r="T82" s="55" t="str">
        <f aca="false">IF(L82="Yes","Stockout",IF(H82&lt;I82,"Low",IF(H82&gt;I82*2,"Excess","Healthy")))</f>
        <v>Excess</v>
      </c>
      <c r="U82" s="55" t="n">
        <f aca="true">IFERROR(Q82-TODAY(),"")</f>
        <v>-1181</v>
      </c>
      <c r="V82" s="55" t="str">
        <f aca="false">IFERROR(IF(T82&lt;30,"Critical",IF(T82&lt;90,"Watch","OK")),"")</f>
        <v>OK</v>
      </c>
      <c r="W82" s="55" t="str">
        <f aca="false">TEXT(D82,"yyyy-mm")</f>
        <v>2022-02</v>
      </c>
    </row>
    <row r="83" customFormat="false" ht="15" hidden="false" customHeight="true" outlineLevel="0" collapsed="false">
      <c r="A83" s="56" t="s">
        <v>7704</v>
      </c>
      <c r="B83" s="56" t="s">
        <v>3522</v>
      </c>
      <c r="C83" s="56" t="s">
        <v>3473</v>
      </c>
      <c r="D83" s="56" t="s">
        <v>2877</v>
      </c>
      <c r="E83" s="56" t="n">
        <v>8729</v>
      </c>
      <c r="F83" s="56" t="n">
        <v>2688</v>
      </c>
      <c r="G83" s="56" t="n">
        <v>709</v>
      </c>
      <c r="H83" s="54" t="n">
        <f aca="false">E83+F83-G83</f>
        <v>10708</v>
      </c>
      <c r="I83" s="56" t="n">
        <v>1089</v>
      </c>
      <c r="J83" s="56" t="n">
        <v>59</v>
      </c>
      <c r="K83" s="54" t="n">
        <f aca="false">MAX(0,H83-I83)</f>
        <v>9619</v>
      </c>
      <c r="L83" s="54" t="str">
        <f aca="false">IF(H83&lt;=0,"Yes","No")</f>
        <v>No</v>
      </c>
      <c r="M83" s="56" t="n">
        <v>19.2</v>
      </c>
      <c r="N83" s="56" t="n">
        <v>2231019</v>
      </c>
      <c r="O83" s="56" t="s">
        <v>7705</v>
      </c>
      <c r="P83" s="56" t="s">
        <v>3271</v>
      </c>
      <c r="Q83" s="56" t="s">
        <v>2882</v>
      </c>
      <c r="R83" s="56" t="s">
        <v>7706</v>
      </c>
      <c r="S83" s="56" t="s">
        <v>3699</v>
      </c>
      <c r="T83" s="55" t="str">
        <f aca="false">IF(L83="Yes","Stockout",IF(H83&lt;I83,"Low",IF(H83&gt;I83*2,"Excess","Healthy")))</f>
        <v>Excess</v>
      </c>
      <c r="U83" s="55" t="n">
        <f aca="true">IFERROR(Q83-TODAY(),"")</f>
        <v>-630</v>
      </c>
      <c r="V83" s="55" t="str">
        <f aca="false">IFERROR(IF(T83&lt;30,"Critical",IF(T83&lt;90,"Watch","OK")),"")</f>
        <v>OK</v>
      </c>
      <c r="W83" s="55" t="str">
        <f aca="false">TEXT(D83,"yyyy-mm")</f>
        <v>2022-03</v>
      </c>
    </row>
    <row r="84" customFormat="false" ht="15" hidden="false" customHeight="true" outlineLevel="0" collapsed="false">
      <c r="A84" s="52" t="s">
        <v>7707</v>
      </c>
      <c r="B84" s="52" t="s">
        <v>4751</v>
      </c>
      <c r="C84" s="52" t="s">
        <v>2058</v>
      </c>
      <c r="D84" s="52" t="s">
        <v>5403</v>
      </c>
      <c r="E84" s="52" t="n">
        <v>6827</v>
      </c>
      <c r="F84" s="52" t="n">
        <v>4685</v>
      </c>
      <c r="G84" s="52" t="n">
        <v>708</v>
      </c>
      <c r="H84" s="54" t="n">
        <f aca="false">E84+F84-G84</f>
        <v>10804</v>
      </c>
      <c r="I84" s="52" t="n">
        <v>924</v>
      </c>
      <c r="J84" s="52" t="n">
        <v>756</v>
      </c>
      <c r="K84" s="54" t="n">
        <f aca="false">MAX(0,H84-I84)</f>
        <v>9880</v>
      </c>
      <c r="L84" s="54" t="str">
        <f aca="false">IF(H84&lt;=0,"Yes","No")</f>
        <v>No</v>
      </c>
      <c r="M84" s="52" t="n">
        <v>113.6</v>
      </c>
      <c r="N84" s="52" t="n">
        <v>329020.19</v>
      </c>
      <c r="O84" s="52" t="s">
        <v>7708</v>
      </c>
      <c r="P84" s="52" t="s">
        <v>1657</v>
      </c>
      <c r="Q84" s="52" t="s">
        <v>1742</v>
      </c>
      <c r="R84" s="52" t="s">
        <v>7709</v>
      </c>
      <c r="S84" s="52" t="s">
        <v>2555</v>
      </c>
      <c r="T84" s="55" t="str">
        <f aca="false">IF(L84="Yes","Stockout",IF(H84&lt;I84,"Low",IF(H84&gt;I84*2,"Excess","Healthy")))</f>
        <v>Excess</v>
      </c>
      <c r="U84" s="55" t="n">
        <f aca="true">IFERROR(Q84-TODAY(),"")</f>
        <v>-767</v>
      </c>
      <c r="V84" s="55" t="str">
        <f aca="false">IFERROR(IF(T84&lt;30,"Critical",IF(T84&lt;90,"Watch","OK")),"")</f>
        <v>OK</v>
      </c>
      <c r="W84" s="55" t="str">
        <f aca="false">TEXT(D84,"yyyy-mm")</f>
        <v>2024-01</v>
      </c>
    </row>
    <row r="85" customFormat="false" ht="15" hidden="false" customHeight="true" outlineLevel="0" collapsed="false">
      <c r="A85" s="56" t="s">
        <v>7710</v>
      </c>
      <c r="B85" s="56" t="s">
        <v>6959</v>
      </c>
      <c r="C85" s="56" t="s">
        <v>2688</v>
      </c>
      <c r="D85" s="56" t="s">
        <v>3746</v>
      </c>
      <c r="E85" s="56" t="n">
        <v>4858</v>
      </c>
      <c r="F85" s="56" t="n">
        <v>2194</v>
      </c>
      <c r="G85" s="56" t="n">
        <v>800</v>
      </c>
      <c r="H85" s="54" t="n">
        <f aca="false">E85+F85-G85</f>
        <v>6252</v>
      </c>
      <c r="I85" s="56" t="n">
        <v>1181</v>
      </c>
      <c r="J85" s="56" t="n">
        <v>444</v>
      </c>
      <c r="K85" s="54" t="n">
        <f aca="false">MAX(0,H85-I85)</f>
        <v>5071</v>
      </c>
      <c r="L85" s="54" t="str">
        <f aca="false">IF(H85&lt;=0,"Yes","No")</f>
        <v>No</v>
      </c>
      <c r="M85" s="56" t="n">
        <v>23.6</v>
      </c>
      <c r="N85" s="56" t="n">
        <v>316448.55</v>
      </c>
      <c r="O85" s="56" t="s">
        <v>7711</v>
      </c>
      <c r="P85" s="56" t="s">
        <v>2114</v>
      </c>
      <c r="Q85" s="56" t="s">
        <v>1675</v>
      </c>
      <c r="R85" s="56" t="s">
        <v>7712</v>
      </c>
      <c r="S85" s="56" t="s">
        <v>1478</v>
      </c>
      <c r="T85" s="55" t="str">
        <f aca="false">IF(L85="Yes","Stockout",IF(H85&lt;I85,"Low",IF(H85&gt;I85*2,"Excess","Healthy")))</f>
        <v>Excess</v>
      </c>
      <c r="U85" s="55" t="n">
        <f aca="true">IFERROR(Q85-TODAY(),"")</f>
        <v>-980</v>
      </c>
      <c r="V85" s="55" t="str">
        <f aca="false">IFERROR(IF(T85&lt;30,"Critical",IF(T85&lt;90,"Watch","OK")),"")</f>
        <v>OK</v>
      </c>
      <c r="W85" s="55" t="str">
        <f aca="false">TEXT(D85,"yyyy-mm")</f>
        <v>2022-04</v>
      </c>
    </row>
    <row r="86" customFormat="false" ht="15" hidden="false" customHeight="true" outlineLevel="0" collapsed="false">
      <c r="A86" s="52" t="s">
        <v>7713</v>
      </c>
      <c r="B86" s="52" t="s">
        <v>2231</v>
      </c>
      <c r="C86" s="52" t="s">
        <v>3758</v>
      </c>
      <c r="D86" s="52" t="s">
        <v>5082</v>
      </c>
      <c r="E86" s="52" t="n">
        <v>5725</v>
      </c>
      <c r="F86" s="52" t="n">
        <v>1587</v>
      </c>
      <c r="G86" s="52" t="n">
        <v>4697</v>
      </c>
      <c r="H86" s="54" t="n">
        <f aca="false">E86+F86-G86</f>
        <v>2615</v>
      </c>
      <c r="I86" s="52" t="n">
        <v>1737</v>
      </c>
      <c r="J86" s="52" t="n">
        <v>53</v>
      </c>
      <c r="K86" s="54" t="n">
        <f aca="false">MAX(0,H86-I86)</f>
        <v>878</v>
      </c>
      <c r="L86" s="54" t="str">
        <f aca="false">IF(H86&lt;=0,"Yes","No")</f>
        <v>No</v>
      </c>
      <c r="M86" s="52" t="n">
        <v>12.5</v>
      </c>
      <c r="N86" s="52" t="n">
        <v>204379.16</v>
      </c>
      <c r="O86" s="52" t="s">
        <v>7714</v>
      </c>
      <c r="P86" s="52" t="s">
        <v>3699</v>
      </c>
      <c r="Q86" s="52" t="s">
        <v>1595</v>
      </c>
      <c r="R86" s="52" t="s">
        <v>7715</v>
      </c>
      <c r="S86" s="52" t="s">
        <v>1330</v>
      </c>
      <c r="T86" s="55" t="str">
        <f aca="false">IF(L86="Yes","Stockout",IF(H86&lt;I86,"Low",IF(H86&gt;I86*2,"Excess","Healthy")))</f>
        <v>Healthy</v>
      </c>
      <c r="U86" s="55" t="n">
        <f aca="true">IFERROR(Q86-TODAY(),"")</f>
        <v>-513</v>
      </c>
      <c r="V86" s="55" t="str">
        <f aca="false">IFERROR(IF(T86&lt;30,"Critical",IF(T86&lt;90,"Watch","OK")),"")</f>
        <v>OK</v>
      </c>
      <c r="W86" s="55" t="str">
        <f aca="false">TEXT(D86,"yyyy-mm")</f>
        <v>2024-12</v>
      </c>
    </row>
    <row r="87" customFormat="false" ht="15" hidden="false" customHeight="true" outlineLevel="0" collapsed="false">
      <c r="A87" s="56" t="s">
        <v>7716</v>
      </c>
      <c r="B87" s="56" t="s">
        <v>1268</v>
      </c>
      <c r="C87" s="56" t="s">
        <v>7717</v>
      </c>
      <c r="D87" s="56" t="s">
        <v>2981</v>
      </c>
      <c r="E87" s="56" t="n">
        <v>4293</v>
      </c>
      <c r="F87" s="56" t="n">
        <v>4773</v>
      </c>
      <c r="G87" s="56" t="n">
        <v>4282</v>
      </c>
      <c r="H87" s="54" t="n">
        <f aca="false">E87+F87-G87</f>
        <v>4784</v>
      </c>
      <c r="I87" s="56" t="n">
        <v>1154</v>
      </c>
      <c r="J87" s="56" t="n">
        <v>625</v>
      </c>
      <c r="K87" s="54" t="n">
        <f aca="false">MAX(0,H87-I87)</f>
        <v>3630</v>
      </c>
      <c r="L87" s="54" t="str">
        <f aca="false">IF(H87&lt;=0,"Yes","No")</f>
        <v>No</v>
      </c>
      <c r="M87" s="56" t="n">
        <v>0.8</v>
      </c>
      <c r="N87" s="56" t="n">
        <v>139693.53</v>
      </c>
      <c r="O87" s="56" t="s">
        <v>7718</v>
      </c>
      <c r="P87" s="56" t="s">
        <v>2568</v>
      </c>
      <c r="Q87" s="56" t="s">
        <v>1797</v>
      </c>
      <c r="R87" s="56" t="s">
        <v>7719</v>
      </c>
      <c r="S87" s="56" t="s">
        <v>2762</v>
      </c>
      <c r="T87" s="55" t="str">
        <f aca="false">IF(L87="Yes","Stockout",IF(H87&lt;I87,"Low",IF(H87&gt;I87*2,"Excess","Healthy")))</f>
        <v>Excess</v>
      </c>
      <c r="U87" s="55" t="n">
        <f aca="true">IFERROR(Q87-TODAY(),"")</f>
        <v>-1129</v>
      </c>
      <c r="V87" s="55" t="str">
        <f aca="false">IFERROR(IF(T87&lt;30,"Critical",IF(T87&lt;90,"Watch","OK")),"")</f>
        <v>OK</v>
      </c>
      <c r="W87" s="55" t="str">
        <f aca="false">TEXT(D87,"yyyy-mm")</f>
        <v>2024-09</v>
      </c>
    </row>
    <row r="88" customFormat="false" ht="15" hidden="false" customHeight="true" outlineLevel="0" collapsed="false">
      <c r="A88" s="52" t="s">
        <v>7720</v>
      </c>
      <c r="B88" s="52" t="s">
        <v>4283</v>
      </c>
      <c r="C88" s="52" t="s">
        <v>1862</v>
      </c>
      <c r="D88" s="52" t="s">
        <v>4606</v>
      </c>
      <c r="E88" s="52" t="n">
        <v>8822</v>
      </c>
      <c r="F88" s="52" t="n">
        <v>4914</v>
      </c>
      <c r="G88" s="52" t="n">
        <v>4901</v>
      </c>
      <c r="H88" s="54" t="n">
        <f aca="false">E88+F88-G88</f>
        <v>8835</v>
      </c>
      <c r="I88" s="52" t="n">
        <v>446</v>
      </c>
      <c r="J88" s="52" t="n">
        <v>357</v>
      </c>
      <c r="K88" s="54" t="n">
        <f aca="false">MAX(0,H88-I88)</f>
        <v>8389</v>
      </c>
      <c r="L88" s="54" t="str">
        <f aca="false">IF(H88&lt;=0,"Yes","No")</f>
        <v>No</v>
      </c>
      <c r="M88" s="52" t="n">
        <v>2</v>
      </c>
      <c r="N88" s="52" t="n">
        <v>82299.48</v>
      </c>
      <c r="O88" s="52" t="s">
        <v>7721</v>
      </c>
      <c r="P88" s="52" t="s">
        <v>1783</v>
      </c>
      <c r="Q88" s="52" t="s">
        <v>7722</v>
      </c>
      <c r="R88" s="52" t="s">
        <v>7723</v>
      </c>
      <c r="S88" s="52" t="s">
        <v>1416</v>
      </c>
      <c r="T88" s="55" t="str">
        <f aca="false">IF(L88="Yes","Stockout",IF(H88&lt;I88,"Low",IF(H88&gt;I88*2,"Excess","Healthy")))</f>
        <v>Excess</v>
      </c>
      <c r="U88" s="55" t="n">
        <f aca="true">IFERROR(Q88-TODAY(),"")</f>
        <v>-277</v>
      </c>
      <c r="V88" s="55" t="str">
        <f aca="false">IFERROR(IF(T88&lt;30,"Critical",IF(T88&lt;90,"Watch","OK")),"")</f>
        <v>OK</v>
      </c>
      <c r="W88" s="55" t="str">
        <f aca="false">TEXT(D88,"yyyy-mm")</f>
        <v>2023-03</v>
      </c>
    </row>
    <row r="89" customFormat="false" ht="15" hidden="false" customHeight="true" outlineLevel="0" collapsed="false">
      <c r="A89" s="56" t="s">
        <v>7724</v>
      </c>
      <c r="B89" s="56" t="s">
        <v>4575</v>
      </c>
      <c r="C89" s="56" t="s">
        <v>3042</v>
      </c>
      <c r="D89" s="56" t="s">
        <v>1105</v>
      </c>
      <c r="E89" s="56" t="n">
        <v>3313</v>
      </c>
      <c r="F89" s="56" t="n">
        <v>509</v>
      </c>
      <c r="G89" s="56" t="n">
        <v>1022</v>
      </c>
      <c r="H89" s="54" t="n">
        <f aca="false">E89+F89-G89</f>
        <v>2800</v>
      </c>
      <c r="I89" s="56" t="n">
        <v>1505</v>
      </c>
      <c r="J89" s="56" t="n">
        <v>325</v>
      </c>
      <c r="K89" s="54" t="n">
        <f aca="false">MAX(0,H89-I89)</f>
        <v>1295</v>
      </c>
      <c r="L89" s="54" t="str">
        <f aca="false">IF(H89&lt;=0,"Yes","No")</f>
        <v>No</v>
      </c>
      <c r="M89" s="56" t="n">
        <v>12.2</v>
      </c>
      <c r="N89" s="56" t="n">
        <v>1942100.38</v>
      </c>
      <c r="O89" s="56" t="s">
        <v>7725</v>
      </c>
      <c r="P89" s="56" t="s">
        <v>651</v>
      </c>
      <c r="Q89" s="56" t="s">
        <v>889</v>
      </c>
      <c r="R89" s="56" t="s">
        <v>7726</v>
      </c>
      <c r="S89" s="56" t="s">
        <v>7727</v>
      </c>
      <c r="T89" s="55" t="str">
        <f aca="false">IF(L89="Yes","Stockout",IF(H89&lt;I89,"Low",IF(H89&gt;I89*2,"Excess","Healthy")))</f>
        <v>Healthy</v>
      </c>
      <c r="U89" s="55" t="n">
        <f aca="true">IFERROR(Q89-TODAY(),"")</f>
        <v>-727</v>
      </c>
      <c r="V89" s="55" t="str">
        <f aca="false">IFERROR(IF(T89&lt;30,"Critical",IF(T89&lt;90,"Watch","OK")),"")</f>
        <v>OK</v>
      </c>
      <c r="W89" s="55" t="str">
        <f aca="false">TEXT(D89,"yyyy-mm")</f>
        <v>2024-06</v>
      </c>
    </row>
    <row r="90" customFormat="false" ht="15" hidden="false" customHeight="true" outlineLevel="0" collapsed="false">
      <c r="A90" s="52" t="s">
        <v>7728</v>
      </c>
      <c r="B90" s="52" t="s">
        <v>2664</v>
      </c>
      <c r="C90" s="52" t="s">
        <v>1914</v>
      </c>
      <c r="D90" s="52" t="s">
        <v>3754</v>
      </c>
      <c r="E90" s="52" t="n">
        <v>4834</v>
      </c>
      <c r="F90" s="52" t="n">
        <v>3012</v>
      </c>
      <c r="G90" s="52" t="n">
        <v>3291</v>
      </c>
      <c r="H90" s="54" t="n">
        <f aca="false">E90+F90-G90</f>
        <v>4555</v>
      </c>
      <c r="I90" s="52" t="n">
        <v>1669</v>
      </c>
      <c r="J90" s="52" t="n">
        <v>333</v>
      </c>
      <c r="K90" s="54" t="n">
        <f aca="false">MAX(0,H90-I90)</f>
        <v>2886</v>
      </c>
      <c r="L90" s="54" t="str">
        <f aca="false">IF(H90&lt;=0,"Yes","No")</f>
        <v>No</v>
      </c>
      <c r="M90" s="52" t="n">
        <v>4.6</v>
      </c>
      <c r="N90" s="52" t="n">
        <v>177554.29</v>
      </c>
      <c r="O90" s="52" t="s">
        <v>7729</v>
      </c>
      <c r="P90" s="52" t="s">
        <v>418</v>
      </c>
      <c r="Q90" s="52" t="s">
        <v>7730</v>
      </c>
      <c r="R90" s="52" t="s">
        <v>7731</v>
      </c>
      <c r="S90" s="52" t="s">
        <v>1750</v>
      </c>
      <c r="T90" s="55" t="str">
        <f aca="false">IF(L90="Yes","Stockout",IF(H90&lt;I90,"Low",IF(H90&gt;I90*2,"Excess","Healthy")))</f>
        <v>Excess</v>
      </c>
      <c r="U90" s="55" t="n">
        <f aca="true">IFERROR(Q90-TODAY(),"")</f>
        <v>-54</v>
      </c>
      <c r="V90" s="55" t="str">
        <f aca="false">IFERROR(IF(T90&lt;30,"Critical",IF(T90&lt;90,"Watch","OK")),"")</f>
        <v>OK</v>
      </c>
      <c r="W90" s="55" t="str">
        <f aca="false">TEXT(D90,"yyyy-mm")</f>
        <v>2022-12</v>
      </c>
    </row>
    <row r="91" customFormat="false" ht="15" hidden="false" customHeight="true" outlineLevel="0" collapsed="false">
      <c r="A91" s="56" t="s">
        <v>7732</v>
      </c>
      <c r="B91" s="56" t="s">
        <v>3686</v>
      </c>
      <c r="C91" s="56" t="s">
        <v>4032</v>
      </c>
      <c r="D91" s="56" t="s">
        <v>1105</v>
      </c>
      <c r="E91" s="56" t="n">
        <v>9590</v>
      </c>
      <c r="F91" s="56" t="n">
        <v>3567</v>
      </c>
      <c r="G91" s="56" t="n">
        <v>1872</v>
      </c>
      <c r="H91" s="54" t="n">
        <f aca="false">E91+F91-G91</f>
        <v>11285</v>
      </c>
      <c r="I91" s="56" t="n">
        <v>383</v>
      </c>
      <c r="J91" s="56" t="n">
        <v>579</v>
      </c>
      <c r="K91" s="54" t="n">
        <f aca="false">MAX(0,H91-I91)</f>
        <v>10902</v>
      </c>
      <c r="L91" s="54" t="str">
        <f aca="false">IF(H91&lt;=0,"Yes","No")</f>
        <v>No</v>
      </c>
      <c r="M91" s="56" t="n">
        <v>3.6</v>
      </c>
      <c r="N91" s="56" t="n">
        <v>113424.47</v>
      </c>
      <c r="O91" s="56" t="s">
        <v>7733</v>
      </c>
      <c r="P91" s="56" t="s">
        <v>878</v>
      </c>
      <c r="Q91" s="56" t="s">
        <v>925</v>
      </c>
      <c r="R91" s="56" t="s">
        <v>7734</v>
      </c>
      <c r="S91" s="56" t="s">
        <v>3825</v>
      </c>
      <c r="T91" s="55" t="str">
        <f aca="false">IF(L91="Yes","Stockout",IF(H91&lt;I91,"Low",IF(H91&gt;I91*2,"Excess","Healthy")))</f>
        <v>Excess</v>
      </c>
      <c r="U91" s="55" t="n">
        <f aca="true">IFERROR(Q91-TODAY(),"")</f>
        <v>-605</v>
      </c>
      <c r="V91" s="55" t="str">
        <f aca="false">IFERROR(IF(T91&lt;30,"Critical",IF(T91&lt;90,"Watch","OK")),"")</f>
        <v>OK</v>
      </c>
      <c r="W91" s="55" t="str">
        <f aca="false">TEXT(D91,"yyyy-mm")</f>
        <v>2024-06</v>
      </c>
    </row>
    <row r="92" customFormat="false" ht="15" hidden="false" customHeight="true" outlineLevel="0" collapsed="false">
      <c r="A92" s="52" t="s">
        <v>7735</v>
      </c>
      <c r="B92" s="52" t="s">
        <v>3911</v>
      </c>
      <c r="C92" s="52" t="s">
        <v>5921</v>
      </c>
      <c r="D92" s="52" t="s">
        <v>6207</v>
      </c>
      <c r="E92" s="52" t="n">
        <v>6463</v>
      </c>
      <c r="F92" s="52" t="n">
        <v>4678</v>
      </c>
      <c r="G92" s="52" t="n">
        <v>2731</v>
      </c>
      <c r="H92" s="54" t="n">
        <f aca="false">E92+F92-G92</f>
        <v>8410</v>
      </c>
      <c r="I92" s="52" t="n">
        <v>1886</v>
      </c>
      <c r="J92" s="52" t="n">
        <v>623</v>
      </c>
      <c r="K92" s="54" t="n">
        <f aca="false">MAX(0,H92-I92)</f>
        <v>6524</v>
      </c>
      <c r="L92" s="54" t="str">
        <f aca="false">IF(H92&lt;=0,"Yes","No")</f>
        <v>No</v>
      </c>
      <c r="M92" s="52" t="n">
        <v>11.7</v>
      </c>
      <c r="N92" s="52" t="n">
        <v>108661.5</v>
      </c>
      <c r="O92" s="52" t="s">
        <v>7736</v>
      </c>
      <c r="P92" s="52" t="s">
        <v>5363</v>
      </c>
      <c r="Q92" s="52" t="s">
        <v>7737</v>
      </c>
      <c r="R92" s="52" t="s">
        <v>7738</v>
      </c>
      <c r="S92" s="52" t="s">
        <v>1427</v>
      </c>
      <c r="T92" s="55" t="str">
        <f aca="false">IF(L92="Yes","Stockout",IF(H92&lt;I92,"Low",IF(H92&gt;I92*2,"Excess","Healthy")))</f>
        <v>Excess</v>
      </c>
      <c r="U92" s="55" t="n">
        <f aca="true">IFERROR(Q92-TODAY(),"")</f>
        <v>-55</v>
      </c>
      <c r="V92" s="55" t="str">
        <f aca="false">IFERROR(IF(T92&lt;30,"Critical",IF(T92&lt;90,"Watch","OK")),"")</f>
        <v>OK</v>
      </c>
      <c r="W92" s="55" t="str">
        <f aca="false">TEXT(D92,"yyyy-mm")</f>
        <v>2023-05</v>
      </c>
    </row>
    <row r="93" customFormat="false" ht="15" hidden="false" customHeight="true" outlineLevel="0" collapsed="false">
      <c r="A93" s="56" t="s">
        <v>7739</v>
      </c>
      <c r="B93" s="56" t="s">
        <v>1207</v>
      </c>
      <c r="C93" s="56" t="s">
        <v>3809</v>
      </c>
      <c r="D93" s="56" t="s">
        <v>2883</v>
      </c>
      <c r="E93" s="56" t="n">
        <v>2515</v>
      </c>
      <c r="F93" s="56" t="n">
        <v>4992</v>
      </c>
      <c r="G93" s="56" t="n">
        <v>1451</v>
      </c>
      <c r="H93" s="54" t="n">
        <f aca="false">E93+F93-G93</f>
        <v>6056</v>
      </c>
      <c r="I93" s="56" t="n">
        <v>1823</v>
      </c>
      <c r="J93" s="56" t="n">
        <v>772</v>
      </c>
      <c r="K93" s="54" t="n">
        <f aca="false">MAX(0,H93-I93)</f>
        <v>4233</v>
      </c>
      <c r="L93" s="54" t="str">
        <f aca="false">IF(H93&lt;=0,"Yes","No")</f>
        <v>No</v>
      </c>
      <c r="M93" s="56" t="n">
        <v>3.7</v>
      </c>
      <c r="N93" s="56" t="n">
        <v>243585.02</v>
      </c>
      <c r="O93" s="56" t="s">
        <v>7740</v>
      </c>
      <c r="P93" s="56" t="s">
        <v>1782</v>
      </c>
      <c r="Q93" s="56" t="s">
        <v>5647</v>
      </c>
      <c r="R93" s="56" t="s">
        <v>7556</v>
      </c>
      <c r="S93" s="56" t="s">
        <v>4847</v>
      </c>
      <c r="T93" s="55" t="str">
        <f aca="false">IF(L93="Yes","Stockout",IF(H93&lt;I93,"Low",IF(H93&gt;I93*2,"Excess","Healthy")))</f>
        <v>Excess</v>
      </c>
      <c r="U93" s="55" t="n">
        <f aca="true">IFERROR(Q93-TODAY(),"")</f>
        <v>-645</v>
      </c>
      <c r="V93" s="55" t="str">
        <f aca="false">IFERROR(IF(T93&lt;30,"Critical",IF(T93&lt;90,"Watch","OK")),"")</f>
        <v>OK</v>
      </c>
      <c r="W93" s="55" t="str">
        <f aca="false">TEXT(D93,"yyyy-mm")</f>
        <v>2024-05</v>
      </c>
    </row>
    <row r="94" customFormat="false" ht="15" hidden="false" customHeight="true" outlineLevel="0" collapsed="false">
      <c r="A94" s="52" t="s">
        <v>7741</v>
      </c>
      <c r="B94" s="52" t="s">
        <v>6920</v>
      </c>
      <c r="C94" s="52" t="s">
        <v>7742</v>
      </c>
      <c r="D94" s="52" t="s">
        <v>1772</v>
      </c>
      <c r="E94" s="52" t="n">
        <v>1448</v>
      </c>
      <c r="F94" s="52" t="n">
        <v>1417</v>
      </c>
      <c r="G94" s="52" t="n">
        <v>135</v>
      </c>
      <c r="H94" s="54" t="n">
        <f aca="false">E94+F94-G94</f>
        <v>2730</v>
      </c>
      <c r="I94" s="52" t="n">
        <v>636</v>
      </c>
      <c r="J94" s="52" t="n">
        <v>884</v>
      </c>
      <c r="K94" s="54" t="n">
        <f aca="false">MAX(0,H94-I94)</f>
        <v>2094</v>
      </c>
      <c r="L94" s="54" t="str">
        <f aca="false">IF(H94&lt;=0,"Yes","No")</f>
        <v>No</v>
      </c>
      <c r="M94" s="52" t="n">
        <v>18.2</v>
      </c>
      <c r="N94" s="52" t="n">
        <v>1163197.53</v>
      </c>
      <c r="O94" s="52" t="s">
        <v>7743</v>
      </c>
      <c r="P94" s="52" t="s">
        <v>3066</v>
      </c>
      <c r="Q94" s="52" t="s">
        <v>6801</v>
      </c>
      <c r="R94" s="52" t="s">
        <v>7744</v>
      </c>
      <c r="S94" s="52" t="s">
        <v>1958</v>
      </c>
      <c r="T94" s="55" t="str">
        <f aca="false">IF(L94="Yes","Stockout",IF(H94&lt;I94,"Low",IF(H94&gt;I94*2,"Excess","Healthy")))</f>
        <v>Excess</v>
      </c>
      <c r="U94" s="55" t="n">
        <f aca="true">IFERROR(Q94-TODAY(),"")</f>
        <v>-928</v>
      </c>
      <c r="V94" s="55" t="str">
        <f aca="false">IFERROR(IF(T94&lt;30,"Critical",IF(T94&lt;90,"Watch","OK")),"")</f>
        <v>OK</v>
      </c>
      <c r="W94" s="55" t="str">
        <f aca="false">TEXT(D94,"yyyy-mm")</f>
        <v>2024-07</v>
      </c>
    </row>
    <row r="95" customFormat="false" ht="15" hidden="false" customHeight="true" outlineLevel="0" collapsed="false">
      <c r="A95" s="56" t="s">
        <v>7745</v>
      </c>
      <c r="B95" s="56" t="s">
        <v>2605</v>
      </c>
      <c r="C95" s="56" t="s">
        <v>4865</v>
      </c>
      <c r="D95" s="56" t="s">
        <v>3893</v>
      </c>
      <c r="E95" s="56" t="n">
        <v>2180</v>
      </c>
      <c r="F95" s="56" t="n">
        <v>4187</v>
      </c>
      <c r="G95" s="56" t="n">
        <v>3678</v>
      </c>
      <c r="H95" s="54" t="n">
        <f aca="false">E95+F95-G95</f>
        <v>2689</v>
      </c>
      <c r="I95" s="56" t="n">
        <v>970</v>
      </c>
      <c r="J95" s="56" t="n">
        <v>52</v>
      </c>
      <c r="K95" s="54" t="n">
        <f aca="false">MAX(0,H95-I95)</f>
        <v>1719</v>
      </c>
      <c r="L95" s="54" t="str">
        <f aca="false">IF(H95&lt;=0,"Yes","No")</f>
        <v>No</v>
      </c>
      <c r="M95" s="56" t="n">
        <v>130.8</v>
      </c>
      <c r="N95" s="56" t="n">
        <v>821813.31</v>
      </c>
      <c r="O95" s="56" t="s">
        <v>7746</v>
      </c>
      <c r="P95" s="56" t="s">
        <v>4167</v>
      </c>
      <c r="Q95" s="56" t="s">
        <v>3713</v>
      </c>
      <c r="R95" s="56" t="s">
        <v>7747</v>
      </c>
      <c r="S95" s="56" t="s">
        <v>1982</v>
      </c>
      <c r="T95" s="55" t="str">
        <f aca="false">IF(L95="Yes","Stockout",IF(H95&lt;I95,"Low",IF(H95&gt;I95*2,"Excess","Healthy")))</f>
        <v>Excess</v>
      </c>
      <c r="U95" s="55" t="n">
        <f aca="true">IFERROR(Q95-TODAY(),"")</f>
        <v>-548</v>
      </c>
      <c r="V95" s="55" t="str">
        <f aca="false">IFERROR(IF(T95&lt;30,"Critical",IF(T95&lt;90,"Watch","OK")),"")</f>
        <v>OK</v>
      </c>
      <c r="W95" s="55" t="str">
        <f aca="false">TEXT(D95,"yyyy-mm")</f>
        <v>2024-07</v>
      </c>
    </row>
    <row r="96" customFormat="false" ht="15" hidden="false" customHeight="true" outlineLevel="0" collapsed="false">
      <c r="A96" s="52" t="s">
        <v>7748</v>
      </c>
      <c r="B96" s="52" t="s">
        <v>4583</v>
      </c>
      <c r="C96" s="52" t="s">
        <v>3809</v>
      </c>
      <c r="D96" s="52" t="s">
        <v>2148</v>
      </c>
      <c r="E96" s="52" t="n">
        <v>7707</v>
      </c>
      <c r="F96" s="52" t="n">
        <v>3262</v>
      </c>
      <c r="G96" s="52" t="n">
        <v>4788</v>
      </c>
      <c r="H96" s="54" t="n">
        <f aca="false">E96+F96-G96</f>
        <v>6181</v>
      </c>
      <c r="I96" s="52" t="n">
        <v>1735</v>
      </c>
      <c r="J96" s="52" t="n">
        <v>754</v>
      </c>
      <c r="K96" s="54" t="n">
        <f aca="false">MAX(0,H96-I96)</f>
        <v>4446</v>
      </c>
      <c r="L96" s="54" t="str">
        <f aca="false">IF(H96&lt;=0,"Yes","No")</f>
        <v>No</v>
      </c>
      <c r="M96" s="52" t="n">
        <v>12.4</v>
      </c>
      <c r="N96" s="52" t="n">
        <v>217295.9</v>
      </c>
      <c r="O96" s="52" t="s">
        <v>7749</v>
      </c>
      <c r="P96" s="52" t="s">
        <v>2611</v>
      </c>
      <c r="Q96" s="52" t="s">
        <v>2719</v>
      </c>
      <c r="R96" s="52" t="s">
        <v>7750</v>
      </c>
      <c r="S96" s="52" t="s">
        <v>4216</v>
      </c>
      <c r="T96" s="55" t="str">
        <f aca="false">IF(L96="Yes","Stockout",IF(H96&lt;I96,"Low",IF(H96&gt;I96*2,"Excess","Healthy")))</f>
        <v>Excess</v>
      </c>
      <c r="U96" s="55" t="n">
        <f aca="true">IFERROR(Q96-TODAY(),"")</f>
        <v>-656</v>
      </c>
      <c r="V96" s="55" t="str">
        <f aca="false">IFERROR(IF(T96&lt;30,"Critical",IF(T96&lt;90,"Watch","OK")),"")</f>
        <v>OK</v>
      </c>
      <c r="W96" s="55" t="str">
        <f aca="false">TEXT(D96,"yyyy-mm")</f>
        <v>2022-04</v>
      </c>
    </row>
    <row r="97" customFormat="false" ht="15" hidden="false" customHeight="true" outlineLevel="0" collapsed="false">
      <c r="A97" s="56" t="s">
        <v>7751</v>
      </c>
      <c r="B97" s="56" t="s">
        <v>7752</v>
      </c>
      <c r="C97" s="56" t="s">
        <v>4229</v>
      </c>
      <c r="D97" s="56" t="s">
        <v>3078</v>
      </c>
      <c r="E97" s="56" t="n">
        <v>5290</v>
      </c>
      <c r="F97" s="56" t="n">
        <v>4801</v>
      </c>
      <c r="G97" s="56" t="n">
        <v>1850</v>
      </c>
      <c r="H97" s="54" t="n">
        <f aca="false">E97+F97-G97</f>
        <v>8241</v>
      </c>
      <c r="I97" s="56" t="n">
        <v>1224</v>
      </c>
      <c r="J97" s="56" t="n">
        <v>637</v>
      </c>
      <c r="K97" s="54" t="n">
        <f aca="false">MAX(0,H97-I97)</f>
        <v>7017</v>
      </c>
      <c r="L97" s="54" t="str">
        <f aca="false">IF(H97&lt;=0,"Yes","No")</f>
        <v>No</v>
      </c>
      <c r="M97" s="56" t="n">
        <v>3.5</v>
      </c>
      <c r="N97" s="56" t="n">
        <v>149679.68</v>
      </c>
      <c r="O97" s="56" t="s">
        <v>7753</v>
      </c>
      <c r="P97" s="56" t="s">
        <v>3997</v>
      </c>
      <c r="Q97" s="56" t="s">
        <v>7754</v>
      </c>
      <c r="R97" s="56" t="s">
        <v>7755</v>
      </c>
      <c r="S97" s="56" t="s">
        <v>4179</v>
      </c>
      <c r="T97" s="55" t="str">
        <f aca="false">IF(L97="Yes","Stockout",IF(H97&lt;I97,"Low",IF(H97&gt;I97*2,"Excess","Healthy")))</f>
        <v>Excess</v>
      </c>
      <c r="U97" s="55" t="n">
        <f aca="true">IFERROR(Q97-TODAY(),"")</f>
        <v>117</v>
      </c>
      <c r="V97" s="55" t="str">
        <f aca="false">IFERROR(IF(T97&lt;30,"Critical",IF(T97&lt;90,"Watch","OK")),"")</f>
        <v>OK</v>
      </c>
      <c r="W97" s="55" t="str">
        <f aca="false">TEXT(D97,"yyyy-mm")</f>
        <v>2023-04</v>
      </c>
    </row>
    <row r="98" customFormat="false" ht="15" hidden="false" customHeight="true" outlineLevel="0" collapsed="false">
      <c r="A98" s="52" t="s">
        <v>7756</v>
      </c>
      <c r="B98" s="52" t="s">
        <v>1375</v>
      </c>
      <c r="C98" s="52" t="s">
        <v>755</v>
      </c>
      <c r="D98" s="52" t="s">
        <v>1852</v>
      </c>
      <c r="E98" s="52" t="n">
        <v>6681</v>
      </c>
      <c r="F98" s="52" t="n">
        <v>664</v>
      </c>
      <c r="G98" s="52" t="n">
        <v>141</v>
      </c>
      <c r="H98" s="54" t="n">
        <f aca="false">E98+F98-G98</f>
        <v>7204</v>
      </c>
      <c r="I98" s="52" t="n">
        <v>1862</v>
      </c>
      <c r="J98" s="52" t="n">
        <v>421</v>
      </c>
      <c r="K98" s="54" t="n">
        <f aca="false">MAX(0,H98-I98)</f>
        <v>5342</v>
      </c>
      <c r="L98" s="54" t="str">
        <f aca="false">IF(H98&lt;=0,"Yes","No")</f>
        <v>No</v>
      </c>
      <c r="M98" s="52" t="n">
        <v>4.3</v>
      </c>
      <c r="N98" s="52" t="n">
        <v>778993.41</v>
      </c>
      <c r="O98" s="52" t="s">
        <v>7757</v>
      </c>
      <c r="P98" s="52" t="s">
        <v>5947</v>
      </c>
      <c r="Q98" s="52" t="s">
        <v>7623</v>
      </c>
      <c r="R98" s="52" t="s">
        <v>7758</v>
      </c>
      <c r="S98" s="52" t="s">
        <v>1933</v>
      </c>
      <c r="T98" s="55" t="str">
        <f aca="false">IF(L98="Yes","Stockout",IF(H98&lt;I98,"Low",IF(H98&gt;I98*2,"Excess","Healthy")))</f>
        <v>Excess</v>
      </c>
      <c r="U98" s="55" t="n">
        <f aca="true">IFERROR(Q98-TODAY(),"")</f>
        <v>-455</v>
      </c>
      <c r="V98" s="55" t="str">
        <f aca="false">IFERROR(IF(T98&lt;30,"Critical",IF(T98&lt;90,"Watch","OK")),"")</f>
        <v>OK</v>
      </c>
      <c r="W98" s="55" t="str">
        <f aca="false">TEXT(D98,"yyyy-mm")</f>
        <v>2022-02</v>
      </c>
    </row>
    <row r="99" customFormat="false" ht="15" hidden="false" customHeight="true" outlineLevel="0" collapsed="false">
      <c r="A99" s="56" t="s">
        <v>7759</v>
      </c>
      <c r="B99" s="56" t="s">
        <v>540</v>
      </c>
      <c r="C99" s="56" t="s">
        <v>2509</v>
      </c>
      <c r="D99" s="56" t="s">
        <v>2954</v>
      </c>
      <c r="E99" s="56" t="n">
        <v>8142</v>
      </c>
      <c r="F99" s="56" t="n">
        <v>1306</v>
      </c>
      <c r="G99" s="56" t="n">
        <v>3500</v>
      </c>
      <c r="H99" s="54" t="n">
        <f aca="false">E99+F99-G99</f>
        <v>5948</v>
      </c>
      <c r="I99" s="56" t="n">
        <v>242</v>
      </c>
      <c r="J99" s="56" t="n">
        <v>234</v>
      </c>
      <c r="K99" s="54" t="n">
        <f aca="false">MAX(0,H99-I99)</f>
        <v>5706</v>
      </c>
      <c r="L99" s="54" t="str">
        <f aca="false">IF(H99&lt;=0,"Yes","No")</f>
        <v>No</v>
      </c>
      <c r="M99" s="56" t="n">
        <v>11.4</v>
      </c>
      <c r="N99" s="56" t="n">
        <v>617893.81</v>
      </c>
      <c r="O99" s="56" t="s">
        <v>7760</v>
      </c>
      <c r="P99" s="56" t="s">
        <v>3735</v>
      </c>
      <c r="Q99" s="56" t="s">
        <v>6161</v>
      </c>
      <c r="R99" s="56" t="s">
        <v>7761</v>
      </c>
      <c r="S99" s="56" t="s">
        <v>1963</v>
      </c>
      <c r="T99" s="55" t="str">
        <f aca="false">IF(L99="Yes","Stockout",IF(H99&lt;I99,"Low",IF(H99&gt;I99*2,"Excess","Healthy")))</f>
        <v>Excess</v>
      </c>
      <c r="U99" s="55" t="n">
        <f aca="true">IFERROR(Q99-TODAY(),"")</f>
        <v>-1028</v>
      </c>
      <c r="V99" s="55" t="str">
        <f aca="false">IFERROR(IF(T99&lt;30,"Critical",IF(T99&lt;90,"Watch","OK")),"")</f>
        <v>OK</v>
      </c>
      <c r="W99" s="55" t="str">
        <f aca="false">TEXT(D99,"yyyy-mm")</f>
        <v>2024-03</v>
      </c>
    </row>
    <row r="100" customFormat="false" ht="15" hidden="false" customHeight="true" outlineLevel="0" collapsed="false">
      <c r="A100" s="52" t="s">
        <v>7762</v>
      </c>
      <c r="B100" s="52" t="s">
        <v>384</v>
      </c>
      <c r="C100" s="52" t="s">
        <v>3575</v>
      </c>
      <c r="D100" s="52" t="s">
        <v>1829</v>
      </c>
      <c r="E100" s="52" t="n">
        <v>2096</v>
      </c>
      <c r="F100" s="52" t="n">
        <v>359</v>
      </c>
      <c r="G100" s="52" t="n">
        <v>3279</v>
      </c>
      <c r="H100" s="54" t="n">
        <f aca="false">E100+F100-G100</f>
        <v>-824</v>
      </c>
      <c r="I100" s="52" t="n">
        <v>1317</v>
      </c>
      <c r="J100" s="52" t="n">
        <v>93</v>
      </c>
      <c r="K100" s="54" t="n">
        <f aca="false">MAX(0,H100-I100)</f>
        <v>0</v>
      </c>
      <c r="L100" s="54" t="str">
        <f aca="false">IF(H100&lt;=0,"Yes","No")</f>
        <v>Yes</v>
      </c>
      <c r="M100" s="52" t="n">
        <v>54.3</v>
      </c>
      <c r="N100" s="52" t="n">
        <v>2084451.09</v>
      </c>
      <c r="O100" s="52" t="s">
        <v>7763</v>
      </c>
      <c r="P100" s="52" t="s">
        <v>425</v>
      </c>
      <c r="Q100" s="52" t="s">
        <v>1763</v>
      </c>
      <c r="R100" s="52" t="s">
        <v>7764</v>
      </c>
      <c r="S100" s="52" t="s">
        <v>1201</v>
      </c>
      <c r="T100" s="55" t="str">
        <f aca="false">IF(L100="Yes","Stockout",IF(H100&lt;I100,"Low",IF(H100&gt;I100*2,"Excess","Healthy")))</f>
        <v>Stockout</v>
      </c>
      <c r="U100" s="55" t="n">
        <f aca="true">IFERROR(Q100-TODAY(),"")</f>
        <v>-737</v>
      </c>
      <c r="V100" s="55" t="str">
        <f aca="false">IFERROR(IF(T100&lt;30,"Critical",IF(T100&lt;90,"Watch","OK")),"")</f>
        <v>OK</v>
      </c>
      <c r="W100" s="55" t="str">
        <f aca="false">TEXT(D100,"yyyy-mm")</f>
        <v>2023-07</v>
      </c>
    </row>
    <row r="101" customFormat="false" ht="15" hidden="false" customHeight="true" outlineLevel="0" collapsed="false">
      <c r="A101" s="56" t="s">
        <v>7765</v>
      </c>
      <c r="B101" s="56" t="s">
        <v>6936</v>
      </c>
      <c r="C101" s="56" t="s">
        <v>1115</v>
      </c>
      <c r="D101" s="56" t="s">
        <v>4688</v>
      </c>
      <c r="E101" s="56" t="n">
        <v>1257</v>
      </c>
      <c r="F101" s="56" t="n">
        <v>3529</v>
      </c>
      <c r="G101" s="56" t="n">
        <v>4304</v>
      </c>
      <c r="H101" s="54" t="n">
        <f aca="false">E101+F101-G101</f>
        <v>482</v>
      </c>
      <c r="I101" s="56" t="n">
        <v>662</v>
      </c>
      <c r="J101" s="56" t="n">
        <v>189</v>
      </c>
      <c r="K101" s="54" t="n">
        <f aca="false">MAX(0,H101-I101)</f>
        <v>0</v>
      </c>
      <c r="L101" s="54" t="str">
        <f aca="false">IF(H101&lt;=0,"Yes","No")</f>
        <v>No</v>
      </c>
      <c r="M101" s="56" t="n">
        <v>0.3</v>
      </c>
      <c r="N101" s="56" t="n">
        <v>48873.18</v>
      </c>
      <c r="O101" s="56" t="s">
        <v>7766</v>
      </c>
      <c r="P101" s="56" t="s">
        <v>1915</v>
      </c>
      <c r="Q101" s="56" t="s">
        <v>2426</v>
      </c>
      <c r="R101" s="56" t="s">
        <v>7767</v>
      </c>
      <c r="S101" s="56" t="s">
        <v>4784</v>
      </c>
      <c r="T101" s="55" t="str">
        <f aca="false">IF(L101="Yes","Stockout",IF(H101&lt;I101,"Low",IF(H101&gt;I101*2,"Excess","Healthy")))</f>
        <v>Low</v>
      </c>
      <c r="U101" s="55" t="n">
        <f aca="true">IFERROR(Q101-TODAY(),"")</f>
        <v>-544</v>
      </c>
      <c r="V101" s="55" t="str">
        <f aca="false">IFERROR(IF(T101&lt;30,"Critical",IF(T101&lt;90,"Watch","OK")),"")</f>
        <v>OK</v>
      </c>
      <c r="W101" s="55" t="str">
        <f aca="false">TEXT(D101,"yyyy-mm")</f>
        <v>2022-07</v>
      </c>
    </row>
    <row r="102" customFormat="false" ht="15" hidden="false" customHeight="true" outlineLevel="0" collapsed="false">
      <c r="A102" s="52" t="s">
        <v>7768</v>
      </c>
      <c r="B102" s="52" t="s">
        <v>7769</v>
      </c>
      <c r="C102" s="52" t="s">
        <v>2961</v>
      </c>
      <c r="D102" s="52" t="s">
        <v>677</v>
      </c>
      <c r="E102" s="52" t="n">
        <v>9017</v>
      </c>
      <c r="F102" s="52" t="n">
        <v>2835</v>
      </c>
      <c r="G102" s="52" t="n">
        <v>4326</v>
      </c>
      <c r="H102" s="54" t="n">
        <f aca="false">E102+F102-G102</f>
        <v>7526</v>
      </c>
      <c r="I102" s="52" t="n">
        <v>1765</v>
      </c>
      <c r="J102" s="52" t="n">
        <v>116</v>
      </c>
      <c r="K102" s="54" t="n">
        <f aca="false">MAX(0,H102-I102)</f>
        <v>5761</v>
      </c>
      <c r="L102" s="54" t="str">
        <f aca="false">IF(H102&lt;=0,"Yes","No")</f>
        <v>No</v>
      </c>
      <c r="M102" s="52" t="n">
        <v>4.3</v>
      </c>
      <c r="N102" s="52" t="n">
        <v>176727.51</v>
      </c>
      <c r="O102" s="52" t="s">
        <v>7770</v>
      </c>
      <c r="P102" s="52" t="s">
        <v>736</v>
      </c>
      <c r="Q102" s="52" t="s">
        <v>1920</v>
      </c>
      <c r="R102" s="52" t="s">
        <v>7771</v>
      </c>
      <c r="S102" s="52" t="s">
        <v>3409</v>
      </c>
      <c r="T102" s="55" t="str">
        <f aca="false">IF(L102="Yes","Stockout",IF(H102&lt;I102,"Low",IF(H102&gt;I102*2,"Excess","Healthy")))</f>
        <v>Excess</v>
      </c>
      <c r="U102" s="55" t="n">
        <f aca="true">IFERROR(Q102-TODAY(),"")</f>
        <v>-687</v>
      </c>
      <c r="V102" s="55" t="str">
        <f aca="false">IFERROR(IF(T102&lt;30,"Critical",IF(T102&lt;90,"Watch","OK")),"")</f>
        <v>OK</v>
      </c>
      <c r="W102" s="55" t="str">
        <f aca="false">TEXT(D102,"yyyy-mm")</f>
        <v>2024-10</v>
      </c>
    </row>
    <row r="103" customFormat="false" ht="15" hidden="false" customHeight="true" outlineLevel="0" collapsed="false">
      <c r="A103" s="56" t="s">
        <v>7772</v>
      </c>
      <c r="B103" s="56" t="s">
        <v>1216</v>
      </c>
      <c r="C103" s="56" t="s">
        <v>3575</v>
      </c>
      <c r="D103" s="56" t="s">
        <v>4635</v>
      </c>
      <c r="E103" s="56" t="n">
        <v>431</v>
      </c>
      <c r="F103" s="56" t="n">
        <v>3999</v>
      </c>
      <c r="G103" s="56" t="n">
        <v>1710</v>
      </c>
      <c r="H103" s="54" t="n">
        <f aca="false">E103+F103-G103</f>
        <v>2720</v>
      </c>
      <c r="I103" s="56" t="n">
        <v>977</v>
      </c>
      <c r="J103" s="56" t="n">
        <v>803</v>
      </c>
      <c r="K103" s="54" t="n">
        <f aca="false">MAX(0,H103-I103)</f>
        <v>1743</v>
      </c>
      <c r="L103" s="54" t="str">
        <f aca="false">IF(H103&lt;=0,"Yes","No")</f>
        <v>No</v>
      </c>
      <c r="M103" s="56" t="n">
        <v>27.2</v>
      </c>
      <c r="N103" s="56" t="n">
        <v>147219.54</v>
      </c>
      <c r="O103" s="56" t="s">
        <v>7773</v>
      </c>
      <c r="P103" s="56" t="s">
        <v>2954</v>
      </c>
      <c r="Q103" s="56" t="s">
        <v>7488</v>
      </c>
      <c r="R103" s="56" t="s">
        <v>7774</v>
      </c>
      <c r="S103" s="56" t="s">
        <v>3609</v>
      </c>
      <c r="T103" s="55" t="str">
        <f aca="false">IF(L103="Yes","Stockout",IF(H103&lt;I103,"Low",IF(H103&gt;I103*2,"Excess","Healthy")))</f>
        <v>Excess</v>
      </c>
      <c r="U103" s="55" t="n">
        <f aca="true">IFERROR(Q103-TODAY(),"")</f>
        <v>-509</v>
      </c>
      <c r="V103" s="55" t="str">
        <f aca="false">IFERROR(IF(T103&lt;30,"Critical",IF(T103&lt;90,"Watch","OK")),"")</f>
        <v>OK</v>
      </c>
      <c r="W103" s="55" t="str">
        <f aca="false">TEXT(D103,"yyyy-mm")</f>
        <v>2022-04</v>
      </c>
    </row>
    <row r="104" customFormat="false" ht="15" hidden="false" customHeight="true" outlineLevel="0" collapsed="false">
      <c r="A104" s="52" t="s">
        <v>7775</v>
      </c>
      <c r="B104" s="52" t="s">
        <v>6561</v>
      </c>
      <c r="C104" s="52" t="s">
        <v>471</v>
      </c>
      <c r="D104" s="52" t="s">
        <v>2067</v>
      </c>
      <c r="E104" s="52" t="n">
        <v>2737</v>
      </c>
      <c r="F104" s="52" t="n">
        <v>3047</v>
      </c>
      <c r="G104" s="52" t="n">
        <v>3694</v>
      </c>
      <c r="H104" s="54" t="n">
        <f aca="false">E104+F104-G104</f>
        <v>2090</v>
      </c>
      <c r="I104" s="52" t="n">
        <v>1838</v>
      </c>
      <c r="J104" s="52" t="n">
        <v>325</v>
      </c>
      <c r="K104" s="54" t="n">
        <f aca="false">MAX(0,H104-I104)</f>
        <v>252</v>
      </c>
      <c r="L104" s="54" t="str">
        <f aca="false">IF(H104&lt;=0,"Yes","No")</f>
        <v>No</v>
      </c>
      <c r="M104" s="52" t="n">
        <v>109</v>
      </c>
      <c r="N104" s="52" t="n">
        <v>1251824.67</v>
      </c>
      <c r="O104" s="52" t="s">
        <v>7776</v>
      </c>
      <c r="P104" s="52" t="s">
        <v>5246</v>
      </c>
      <c r="Q104" s="52" t="s">
        <v>486</v>
      </c>
      <c r="R104" s="52" t="s">
        <v>7777</v>
      </c>
      <c r="S104" s="52" t="s">
        <v>1863</v>
      </c>
      <c r="T104" s="55" t="str">
        <f aca="false">IF(L104="Yes","Stockout",IF(H104&lt;I104,"Low",IF(H104&gt;I104*2,"Excess","Healthy")))</f>
        <v>Healthy</v>
      </c>
      <c r="U104" s="55" t="n">
        <f aca="true">IFERROR(Q104-TODAY(),"")</f>
        <v>-666</v>
      </c>
      <c r="V104" s="55" t="str">
        <f aca="false">IFERROR(IF(T104&lt;30,"Critical",IF(T104&lt;90,"Watch","OK")),"")</f>
        <v>OK</v>
      </c>
      <c r="W104" s="55" t="str">
        <f aca="false">TEXT(D104,"yyyy-mm")</f>
        <v>2024-11</v>
      </c>
    </row>
    <row r="105" customFormat="false" ht="15" hidden="false" customHeight="true" outlineLevel="0" collapsed="false">
      <c r="A105" s="56" t="s">
        <v>7778</v>
      </c>
      <c r="B105" s="56" t="s">
        <v>7769</v>
      </c>
      <c r="C105" s="56" t="s">
        <v>3483</v>
      </c>
      <c r="D105" s="56" t="s">
        <v>1730</v>
      </c>
      <c r="E105" s="56" t="n">
        <v>4161</v>
      </c>
      <c r="F105" s="56" t="n">
        <v>1408</v>
      </c>
      <c r="G105" s="56" t="n">
        <v>798</v>
      </c>
      <c r="H105" s="54" t="n">
        <f aca="false">E105+F105-G105</f>
        <v>4771</v>
      </c>
      <c r="I105" s="56" t="n">
        <v>435</v>
      </c>
      <c r="J105" s="56" t="n">
        <v>621</v>
      </c>
      <c r="K105" s="54" t="n">
        <f aca="false">MAX(0,H105-I105)</f>
        <v>4336</v>
      </c>
      <c r="L105" s="54" t="str">
        <f aca="false">IF(H105&lt;=0,"Yes","No")</f>
        <v>No</v>
      </c>
      <c r="M105" s="56" t="n">
        <v>56.2</v>
      </c>
      <c r="N105" s="56" t="n">
        <v>1467194.97</v>
      </c>
      <c r="O105" s="56" t="s">
        <v>7779</v>
      </c>
      <c r="P105" s="56" t="s">
        <v>757</v>
      </c>
      <c r="Q105" s="56" t="s">
        <v>6253</v>
      </c>
      <c r="R105" s="56" t="s">
        <v>7780</v>
      </c>
      <c r="S105" s="56" t="s">
        <v>1788</v>
      </c>
      <c r="T105" s="55" t="str">
        <f aca="false">IF(L105="Yes","Stockout",IF(H105&lt;I105,"Low",IF(H105&gt;I105*2,"Excess","Healthy")))</f>
        <v>Excess</v>
      </c>
      <c r="U105" s="55" t="n">
        <f aca="true">IFERROR(Q105-TODAY(),"")</f>
        <v>-638</v>
      </c>
      <c r="V105" s="55" t="str">
        <f aca="false">IFERROR(IF(T105&lt;30,"Critical",IF(T105&lt;90,"Watch","OK")),"")</f>
        <v>OK</v>
      </c>
      <c r="W105" s="55" t="str">
        <f aca="false">TEXT(D105,"yyyy-mm")</f>
        <v>2024-09</v>
      </c>
    </row>
    <row r="106" customFormat="false" ht="15" hidden="false" customHeight="true" outlineLevel="0" collapsed="false">
      <c r="A106" s="52" t="s">
        <v>7781</v>
      </c>
      <c r="B106" s="52" t="s">
        <v>5549</v>
      </c>
      <c r="C106" s="52" t="s">
        <v>3387</v>
      </c>
      <c r="D106" s="52" t="s">
        <v>688</v>
      </c>
      <c r="E106" s="52" t="n">
        <v>3807</v>
      </c>
      <c r="F106" s="52" t="n">
        <v>54</v>
      </c>
      <c r="G106" s="52" t="n">
        <v>982</v>
      </c>
      <c r="H106" s="54" t="n">
        <f aca="false">E106+F106-G106</f>
        <v>2879</v>
      </c>
      <c r="I106" s="52" t="n">
        <v>1689</v>
      </c>
      <c r="J106" s="52" t="n">
        <v>338</v>
      </c>
      <c r="K106" s="54" t="n">
        <f aca="false">MAX(0,H106-I106)</f>
        <v>1190</v>
      </c>
      <c r="L106" s="54" t="str">
        <f aca="false">IF(H106&lt;=0,"Yes","No")</f>
        <v>No</v>
      </c>
      <c r="M106" s="52" t="n">
        <v>18.1</v>
      </c>
      <c r="N106" s="52" t="n">
        <v>2618465.56</v>
      </c>
      <c r="O106" s="52" t="s">
        <v>7782</v>
      </c>
      <c r="P106" s="52" t="s">
        <v>3188</v>
      </c>
      <c r="Q106" s="52" t="s">
        <v>7783</v>
      </c>
      <c r="R106" s="52" t="s">
        <v>7706</v>
      </c>
      <c r="S106" s="52" t="s">
        <v>3085</v>
      </c>
      <c r="T106" s="55" t="str">
        <f aca="false">IF(L106="Yes","Stockout",IF(H106&lt;I106,"Low",IF(H106&gt;I106*2,"Excess","Healthy")))</f>
        <v>Healthy</v>
      </c>
      <c r="U106" s="55" t="n">
        <f aca="true">IFERROR(Q106-TODAY(),"")</f>
        <v>-209</v>
      </c>
      <c r="V106" s="55" t="str">
        <f aca="false">IFERROR(IF(T106&lt;30,"Critical",IF(T106&lt;90,"Watch","OK")),"")</f>
        <v>OK</v>
      </c>
      <c r="W106" s="55" t="str">
        <f aca="false">TEXT(D106,"yyyy-mm")</f>
        <v>2024-11</v>
      </c>
    </row>
    <row r="107" customFormat="false" ht="15" hidden="false" customHeight="true" outlineLevel="0" collapsed="false">
      <c r="A107" s="56" t="s">
        <v>7784</v>
      </c>
      <c r="B107" s="56" t="s">
        <v>3961</v>
      </c>
      <c r="C107" s="56" t="s">
        <v>1247</v>
      </c>
      <c r="D107" s="56" t="s">
        <v>2488</v>
      </c>
      <c r="E107" s="56" t="n">
        <v>6157</v>
      </c>
      <c r="F107" s="56" t="n">
        <v>3698</v>
      </c>
      <c r="G107" s="56" t="n">
        <v>3470</v>
      </c>
      <c r="H107" s="54" t="n">
        <f aca="false">E107+F107-G107</f>
        <v>6385</v>
      </c>
      <c r="I107" s="56" t="n">
        <v>852</v>
      </c>
      <c r="J107" s="56" t="n">
        <v>859</v>
      </c>
      <c r="K107" s="54" t="n">
        <f aca="false">MAX(0,H107-I107)</f>
        <v>5533</v>
      </c>
      <c r="L107" s="54" t="str">
        <f aca="false">IF(H107&lt;=0,"Yes","No")</f>
        <v>No</v>
      </c>
      <c r="M107" s="56" t="n">
        <v>17</v>
      </c>
      <c r="N107" s="56" t="n">
        <v>117292.59</v>
      </c>
      <c r="O107" s="56" t="s">
        <v>7785</v>
      </c>
      <c r="P107" s="56" t="s">
        <v>1959</v>
      </c>
      <c r="Q107" s="56" t="s">
        <v>2213</v>
      </c>
      <c r="R107" s="56" t="s">
        <v>7549</v>
      </c>
      <c r="S107" s="56" t="s">
        <v>5514</v>
      </c>
      <c r="T107" s="55" t="str">
        <f aca="false">IF(L107="Yes","Stockout",IF(H107&lt;I107,"Low",IF(H107&gt;I107*2,"Excess","Healthy")))</f>
        <v>Excess</v>
      </c>
      <c r="U107" s="55" t="n">
        <f aca="true">IFERROR(Q107-TODAY(),"")</f>
        <v>-876</v>
      </c>
      <c r="V107" s="55" t="str">
        <f aca="false">IFERROR(IF(T107&lt;30,"Critical",IF(T107&lt;90,"Watch","OK")),"")</f>
        <v>OK</v>
      </c>
      <c r="W107" s="55" t="str">
        <f aca="false">TEXT(D107,"yyyy-mm")</f>
        <v>2024-01</v>
      </c>
    </row>
    <row r="108" customFormat="false" ht="15" hidden="false" customHeight="true" outlineLevel="0" collapsed="false">
      <c r="A108" s="52" t="s">
        <v>7786</v>
      </c>
      <c r="B108" s="52" t="s">
        <v>1745</v>
      </c>
      <c r="C108" s="52" t="s">
        <v>479</v>
      </c>
      <c r="D108" s="52" t="s">
        <v>984</v>
      </c>
      <c r="E108" s="52" t="n">
        <v>4778</v>
      </c>
      <c r="F108" s="52" t="n">
        <v>4305</v>
      </c>
      <c r="G108" s="52" t="n">
        <v>4790</v>
      </c>
      <c r="H108" s="54" t="n">
        <f aca="false">E108+F108-G108</f>
        <v>4293</v>
      </c>
      <c r="I108" s="52" t="n">
        <v>1081</v>
      </c>
      <c r="J108" s="52" t="n">
        <v>90</v>
      </c>
      <c r="K108" s="54" t="n">
        <f aca="false">MAX(0,H108-I108)</f>
        <v>3212</v>
      </c>
      <c r="L108" s="54" t="str">
        <f aca="false">IF(H108&lt;=0,"Yes","No")</f>
        <v>No</v>
      </c>
      <c r="M108" s="52" t="n">
        <v>14.6</v>
      </c>
      <c r="N108" s="52" t="n">
        <v>1137397.77</v>
      </c>
      <c r="O108" s="52" t="s">
        <v>7787</v>
      </c>
      <c r="P108" s="52" t="s">
        <v>1330</v>
      </c>
      <c r="Q108" s="52" t="s">
        <v>7788</v>
      </c>
      <c r="R108" s="52" t="s">
        <v>7432</v>
      </c>
      <c r="S108" s="52" t="s">
        <v>1195</v>
      </c>
      <c r="T108" s="55" t="str">
        <f aca="false">IF(L108="Yes","Stockout",IF(H108&lt;I108,"Low",IF(H108&gt;I108*2,"Excess","Healthy")))</f>
        <v>Excess</v>
      </c>
      <c r="U108" s="55" t="n">
        <f aca="true">IFERROR(Q108-TODAY(),"")</f>
        <v>-272</v>
      </c>
      <c r="V108" s="55" t="str">
        <f aca="false">IFERROR(IF(T108&lt;30,"Critical",IF(T108&lt;90,"Watch","OK")),"")</f>
        <v>OK</v>
      </c>
      <c r="W108" s="55" t="str">
        <f aca="false">TEXT(D108,"yyyy-mm")</f>
        <v>2023-11</v>
      </c>
    </row>
    <row r="109" customFormat="false" ht="15" hidden="false" customHeight="true" outlineLevel="0" collapsed="false">
      <c r="A109" s="56" t="s">
        <v>7789</v>
      </c>
      <c r="B109" s="56" t="s">
        <v>1706</v>
      </c>
      <c r="C109" s="56" t="s">
        <v>5561</v>
      </c>
      <c r="D109" s="56" t="s">
        <v>1668</v>
      </c>
      <c r="E109" s="56" t="n">
        <v>3789</v>
      </c>
      <c r="F109" s="56" t="n">
        <v>2062</v>
      </c>
      <c r="G109" s="56" t="n">
        <v>3634</v>
      </c>
      <c r="H109" s="54" t="n">
        <f aca="false">E109+F109-G109</f>
        <v>2217</v>
      </c>
      <c r="I109" s="56" t="n">
        <v>1973</v>
      </c>
      <c r="J109" s="56" t="n">
        <v>798</v>
      </c>
      <c r="K109" s="54" t="n">
        <f aca="false">MAX(0,H109-I109)</f>
        <v>244</v>
      </c>
      <c r="L109" s="54" t="str">
        <f aca="false">IF(H109&lt;=0,"Yes","No")</f>
        <v>No</v>
      </c>
      <c r="M109" s="56" t="n">
        <v>0.3</v>
      </c>
      <c r="N109" s="56" t="n">
        <v>74236.16</v>
      </c>
      <c r="O109" s="56" t="s">
        <v>7790</v>
      </c>
      <c r="P109" s="56" t="s">
        <v>1684</v>
      </c>
      <c r="Q109" s="56" t="s">
        <v>1021</v>
      </c>
      <c r="R109" s="56" t="s">
        <v>7791</v>
      </c>
      <c r="S109" s="56" t="s">
        <v>1261</v>
      </c>
      <c r="T109" s="55" t="str">
        <f aca="false">IF(L109="Yes","Stockout",IF(H109&lt;I109,"Low",IF(H109&gt;I109*2,"Excess","Healthy")))</f>
        <v>Healthy</v>
      </c>
      <c r="U109" s="55" t="n">
        <f aca="true">IFERROR(Q109-TODAY(),"")</f>
        <v>-575</v>
      </c>
      <c r="V109" s="55" t="str">
        <f aca="false">IFERROR(IF(T109&lt;30,"Critical",IF(T109&lt;90,"Watch","OK")),"")</f>
        <v>OK</v>
      </c>
      <c r="W109" s="55" t="str">
        <f aca="false">TEXT(D109,"yyyy-mm")</f>
        <v>2024-04</v>
      </c>
    </row>
    <row r="110" customFormat="false" ht="15" hidden="false" customHeight="true" outlineLevel="0" collapsed="false">
      <c r="A110" s="52" t="s">
        <v>7792</v>
      </c>
      <c r="B110" s="52" t="s">
        <v>4472</v>
      </c>
      <c r="C110" s="52" t="s">
        <v>2641</v>
      </c>
      <c r="D110" s="52" t="s">
        <v>2465</v>
      </c>
      <c r="E110" s="52" t="n">
        <v>5647</v>
      </c>
      <c r="F110" s="52" t="n">
        <v>2539</v>
      </c>
      <c r="G110" s="52" t="n">
        <v>2051</v>
      </c>
      <c r="H110" s="54" t="n">
        <f aca="false">E110+F110-G110</f>
        <v>6135</v>
      </c>
      <c r="I110" s="52" t="n">
        <v>1129</v>
      </c>
      <c r="J110" s="52" t="n">
        <v>91</v>
      </c>
      <c r="K110" s="54" t="n">
        <f aca="false">MAX(0,H110-I110)</f>
        <v>5006</v>
      </c>
      <c r="L110" s="54" t="str">
        <f aca="false">IF(H110&lt;=0,"Yes","No")</f>
        <v>No</v>
      </c>
      <c r="M110" s="52" t="n">
        <v>35.6</v>
      </c>
      <c r="N110" s="52" t="n">
        <v>3850598.3</v>
      </c>
      <c r="O110" s="52" t="s">
        <v>7793</v>
      </c>
      <c r="P110" s="52" t="s">
        <v>7794</v>
      </c>
      <c r="Q110" s="52" t="s">
        <v>7795</v>
      </c>
      <c r="R110" s="52" t="s">
        <v>7796</v>
      </c>
      <c r="S110" s="52" t="s">
        <v>1330</v>
      </c>
      <c r="T110" s="55" t="str">
        <f aca="false">IF(L110="Yes","Stockout",IF(H110&lt;I110,"Low",IF(H110&gt;I110*2,"Excess","Healthy")))</f>
        <v>Excess</v>
      </c>
      <c r="U110" s="55" t="n">
        <f aca="true">IFERROR(Q110-TODAY(),"")</f>
        <v>-249</v>
      </c>
      <c r="V110" s="55" t="str">
        <f aca="false">IFERROR(IF(T110&lt;30,"Critical",IF(T110&lt;90,"Watch","OK")),"")</f>
        <v>OK</v>
      </c>
      <c r="W110" s="55" t="str">
        <f aca="false">TEXT(D110,"yyyy-mm")</f>
        <v>2022-05</v>
      </c>
    </row>
    <row r="111" customFormat="false" ht="15" hidden="false" customHeight="true" outlineLevel="0" collapsed="false">
      <c r="A111" s="56" t="s">
        <v>7797</v>
      </c>
      <c r="B111" s="56" t="s">
        <v>3069</v>
      </c>
      <c r="C111" s="56" t="s">
        <v>858</v>
      </c>
      <c r="D111" s="56" t="s">
        <v>4866</v>
      </c>
      <c r="E111" s="56" t="n">
        <v>4241</v>
      </c>
      <c r="F111" s="56" t="n">
        <v>2673</v>
      </c>
      <c r="G111" s="56" t="n">
        <v>4684</v>
      </c>
      <c r="H111" s="54" t="n">
        <f aca="false">E111+F111-G111</f>
        <v>2230</v>
      </c>
      <c r="I111" s="56" t="n">
        <v>636</v>
      </c>
      <c r="J111" s="56" t="n">
        <v>644</v>
      </c>
      <c r="K111" s="54" t="n">
        <f aca="false">MAX(0,H111-I111)</f>
        <v>1594</v>
      </c>
      <c r="L111" s="54" t="str">
        <f aca="false">IF(H111&lt;=0,"Yes","No")</f>
        <v>No</v>
      </c>
      <c r="M111" s="56" t="n">
        <v>22.1</v>
      </c>
      <c r="N111" s="56" t="n">
        <v>204740.18</v>
      </c>
      <c r="O111" s="56" t="s">
        <v>7798</v>
      </c>
      <c r="P111" s="56" t="s">
        <v>3360</v>
      </c>
      <c r="Q111" s="56" t="s">
        <v>2836</v>
      </c>
      <c r="R111" s="56" t="s">
        <v>7799</v>
      </c>
      <c r="S111" s="56" t="s">
        <v>2876</v>
      </c>
      <c r="T111" s="55" t="str">
        <f aca="false">IF(L111="Yes","Stockout",IF(H111&lt;I111,"Low",IF(H111&gt;I111*2,"Excess","Healthy")))</f>
        <v>Excess</v>
      </c>
      <c r="U111" s="55" t="n">
        <f aca="true">IFERROR(Q111-TODAY(),"")</f>
        <v>-921</v>
      </c>
      <c r="V111" s="55" t="str">
        <f aca="false">IFERROR(IF(T111&lt;30,"Critical",IF(T111&lt;90,"Watch","OK")),"")</f>
        <v>OK</v>
      </c>
      <c r="W111" s="55" t="str">
        <f aca="false">TEXT(D111,"yyyy-mm")</f>
        <v>2024-07</v>
      </c>
    </row>
    <row r="112" customFormat="false" ht="15" hidden="false" customHeight="true" outlineLevel="0" collapsed="false">
      <c r="A112" s="52" t="s">
        <v>7800</v>
      </c>
      <c r="B112" s="52" t="s">
        <v>2492</v>
      </c>
      <c r="C112" s="52" t="s">
        <v>2256</v>
      </c>
      <c r="D112" s="52" t="s">
        <v>3070</v>
      </c>
      <c r="E112" s="52" t="n">
        <v>9853</v>
      </c>
      <c r="F112" s="52" t="n">
        <v>2105</v>
      </c>
      <c r="G112" s="52" t="n">
        <v>3112</v>
      </c>
      <c r="H112" s="54" t="n">
        <f aca="false">E112+F112-G112</f>
        <v>8846</v>
      </c>
      <c r="I112" s="52" t="n">
        <v>1167</v>
      </c>
      <c r="J112" s="52" t="n">
        <v>960</v>
      </c>
      <c r="K112" s="54" t="n">
        <f aca="false">MAX(0,H112-I112)</f>
        <v>7679</v>
      </c>
      <c r="L112" s="54" t="str">
        <f aca="false">IF(H112&lt;=0,"Yes","No")</f>
        <v>No</v>
      </c>
      <c r="M112" s="52" t="n">
        <v>68.4</v>
      </c>
      <c r="N112" s="52" t="n">
        <v>1898563.77</v>
      </c>
      <c r="O112" s="52" t="s">
        <v>7801</v>
      </c>
      <c r="P112" s="52" t="s">
        <v>6938</v>
      </c>
      <c r="Q112" s="52" t="s">
        <v>7802</v>
      </c>
      <c r="R112" s="52" t="s">
        <v>7803</v>
      </c>
      <c r="S112" s="52" t="s">
        <v>1350</v>
      </c>
      <c r="T112" s="55" t="str">
        <f aca="false">IF(L112="Yes","Stockout",IF(H112&lt;I112,"Low",IF(H112&gt;I112*2,"Excess","Healthy")))</f>
        <v>Excess</v>
      </c>
      <c r="U112" s="55" t="n">
        <f aca="true">IFERROR(Q112-TODAY(),"")</f>
        <v>208</v>
      </c>
      <c r="V112" s="55" t="str">
        <f aca="false">IFERROR(IF(T112&lt;30,"Critical",IF(T112&lt;90,"Watch","OK")),"")</f>
        <v>OK</v>
      </c>
      <c r="W112" s="55" t="str">
        <f aca="false">TEXT(D112,"yyyy-mm")</f>
        <v>2024-03</v>
      </c>
    </row>
    <row r="113" customFormat="false" ht="15" hidden="false" customHeight="true" outlineLevel="0" collapsed="false">
      <c r="A113" s="56" t="s">
        <v>7804</v>
      </c>
      <c r="B113" s="56" t="s">
        <v>2052</v>
      </c>
      <c r="C113" s="56" t="s">
        <v>6034</v>
      </c>
      <c r="D113" s="56" t="s">
        <v>2478</v>
      </c>
      <c r="E113" s="56" t="n">
        <v>9038</v>
      </c>
      <c r="F113" s="56" t="n">
        <v>3707</v>
      </c>
      <c r="G113" s="56" t="n">
        <v>2557</v>
      </c>
      <c r="H113" s="54" t="n">
        <f aca="false">E113+F113-G113</f>
        <v>10188</v>
      </c>
      <c r="I113" s="56" t="n">
        <v>1601</v>
      </c>
      <c r="J113" s="56" t="n">
        <v>560</v>
      </c>
      <c r="K113" s="54" t="n">
        <f aca="false">MAX(0,H113-I113)</f>
        <v>8587</v>
      </c>
      <c r="L113" s="54" t="str">
        <f aca="false">IF(H113&lt;=0,"Yes","No")</f>
        <v>No</v>
      </c>
      <c r="M113" s="56" t="n">
        <v>11.9</v>
      </c>
      <c r="N113" s="56" t="n">
        <v>2142112.01</v>
      </c>
      <c r="O113" s="56" t="s">
        <v>7805</v>
      </c>
      <c r="P113" s="56" t="s">
        <v>5290</v>
      </c>
      <c r="Q113" s="56" t="s">
        <v>1532</v>
      </c>
      <c r="R113" s="56" t="s">
        <v>7700</v>
      </c>
      <c r="S113" s="56" t="s">
        <v>3657</v>
      </c>
      <c r="T113" s="55" t="str">
        <f aca="false">IF(L113="Yes","Stockout",IF(H113&lt;I113,"Low",IF(H113&gt;I113*2,"Excess","Healthy")))</f>
        <v>Excess</v>
      </c>
      <c r="U113" s="55" t="n">
        <f aca="true">IFERROR(Q113-TODAY(),"")</f>
        <v>-1013</v>
      </c>
      <c r="V113" s="55" t="str">
        <f aca="false">IFERROR(IF(T113&lt;30,"Critical",IF(T113&lt;90,"Watch","OK")),"")</f>
        <v>OK</v>
      </c>
      <c r="W113" s="55" t="str">
        <f aca="false">TEXT(D113,"yyyy-mm")</f>
        <v>2024-10</v>
      </c>
    </row>
    <row r="114" customFormat="false" ht="15" hidden="false" customHeight="true" outlineLevel="0" collapsed="false">
      <c r="A114" s="52" t="s">
        <v>7806</v>
      </c>
      <c r="B114" s="52" t="s">
        <v>2460</v>
      </c>
      <c r="C114" s="52" t="s">
        <v>1438</v>
      </c>
      <c r="D114" s="52" t="s">
        <v>2309</v>
      </c>
      <c r="E114" s="52" t="n">
        <v>6928</v>
      </c>
      <c r="F114" s="52" t="n">
        <v>1786</v>
      </c>
      <c r="G114" s="52" t="n">
        <v>261</v>
      </c>
      <c r="H114" s="54" t="n">
        <f aca="false">E114+F114-G114</f>
        <v>8453</v>
      </c>
      <c r="I114" s="52" t="n">
        <v>942</v>
      </c>
      <c r="J114" s="52" t="n">
        <v>248</v>
      </c>
      <c r="K114" s="54" t="n">
        <f aca="false">MAX(0,H114-I114)</f>
        <v>7511</v>
      </c>
      <c r="L114" s="54" t="str">
        <f aca="false">IF(H114&lt;=0,"Yes","No")</f>
        <v>No</v>
      </c>
      <c r="M114" s="52" t="n">
        <v>46.3</v>
      </c>
      <c r="N114" s="52" t="n">
        <v>3706258.27</v>
      </c>
      <c r="O114" s="52" t="s">
        <v>7807</v>
      </c>
      <c r="P114" s="52" t="s">
        <v>3616</v>
      </c>
      <c r="Q114" s="52" t="s">
        <v>1635</v>
      </c>
      <c r="R114" s="52" t="s">
        <v>7808</v>
      </c>
      <c r="S114" s="52" t="s">
        <v>4300</v>
      </c>
      <c r="T114" s="55" t="str">
        <f aca="false">IF(L114="Yes","Stockout",IF(H114&lt;I114,"Low",IF(H114&gt;I114*2,"Excess","Healthy")))</f>
        <v>Excess</v>
      </c>
      <c r="U114" s="55" t="n">
        <f aca="true">IFERROR(Q114-TODAY(),"")</f>
        <v>-511</v>
      </c>
      <c r="V114" s="55" t="str">
        <f aca="false">IFERROR(IF(T114&lt;30,"Critical",IF(T114&lt;90,"Watch","OK")),"")</f>
        <v>OK</v>
      </c>
      <c r="W114" s="55" t="str">
        <f aca="false">TEXT(D114,"yyyy-mm")</f>
        <v>2023-07</v>
      </c>
    </row>
    <row r="115" customFormat="false" ht="15" hidden="false" customHeight="true" outlineLevel="0" collapsed="false">
      <c r="A115" s="56" t="s">
        <v>7809</v>
      </c>
      <c r="B115" s="56" t="s">
        <v>3698</v>
      </c>
      <c r="C115" s="56" t="s">
        <v>1329</v>
      </c>
      <c r="D115" s="56" t="s">
        <v>1349</v>
      </c>
      <c r="E115" s="56" t="n">
        <v>6866</v>
      </c>
      <c r="F115" s="56" t="n">
        <v>3203</v>
      </c>
      <c r="G115" s="56" t="n">
        <v>3770</v>
      </c>
      <c r="H115" s="54" t="n">
        <f aca="false">E115+F115-G115</f>
        <v>6299</v>
      </c>
      <c r="I115" s="56" t="n">
        <v>1608</v>
      </c>
      <c r="J115" s="56" t="n">
        <v>474</v>
      </c>
      <c r="K115" s="54" t="n">
        <f aca="false">MAX(0,H115-I115)</f>
        <v>4691</v>
      </c>
      <c r="L115" s="54" t="str">
        <f aca="false">IF(H115&lt;=0,"Yes","No")</f>
        <v>No</v>
      </c>
      <c r="M115" s="56" t="n">
        <v>55.9</v>
      </c>
      <c r="N115" s="56" t="n">
        <v>2326837.01</v>
      </c>
      <c r="O115" s="56" t="s">
        <v>7810</v>
      </c>
      <c r="P115" s="56" t="s">
        <v>433</v>
      </c>
      <c r="Q115" s="56" t="s">
        <v>3571</v>
      </c>
      <c r="R115" s="56" t="s">
        <v>7578</v>
      </c>
      <c r="S115" s="56" t="s">
        <v>3794</v>
      </c>
      <c r="T115" s="55" t="str">
        <f aca="false">IF(L115="Yes","Stockout",IF(H115&lt;I115,"Low",IF(H115&gt;I115*2,"Excess","Healthy")))</f>
        <v>Excess</v>
      </c>
      <c r="U115" s="55" t="n">
        <f aca="true">IFERROR(Q115-TODAY(),"")</f>
        <v>-636</v>
      </c>
      <c r="V115" s="55" t="str">
        <f aca="false">IFERROR(IF(T115&lt;30,"Critical",IF(T115&lt;90,"Watch","OK")),"")</f>
        <v>OK</v>
      </c>
      <c r="W115" s="55" t="str">
        <f aca="false">TEXT(D115,"yyyy-mm")</f>
        <v>2024-02</v>
      </c>
    </row>
    <row r="116" customFormat="false" ht="15" hidden="false" customHeight="true" outlineLevel="0" collapsed="false">
      <c r="A116" s="52" t="s">
        <v>7811</v>
      </c>
      <c r="B116" s="52" t="s">
        <v>2074</v>
      </c>
      <c r="C116" s="52" t="s">
        <v>5808</v>
      </c>
      <c r="D116" s="52" t="s">
        <v>4121</v>
      </c>
      <c r="E116" s="52" t="n">
        <v>1344</v>
      </c>
      <c r="F116" s="52" t="n">
        <v>2932</v>
      </c>
      <c r="G116" s="52" t="n">
        <v>2250</v>
      </c>
      <c r="H116" s="54" t="n">
        <f aca="false">E116+F116-G116</f>
        <v>2026</v>
      </c>
      <c r="I116" s="52" t="n">
        <v>327</v>
      </c>
      <c r="J116" s="52" t="n">
        <v>703</v>
      </c>
      <c r="K116" s="54" t="n">
        <f aca="false">MAX(0,H116-I116)</f>
        <v>1699</v>
      </c>
      <c r="L116" s="54" t="str">
        <f aca="false">IF(H116&lt;=0,"Yes","No")</f>
        <v>No</v>
      </c>
      <c r="M116" s="52" t="n">
        <v>5.3</v>
      </c>
      <c r="N116" s="52" t="n">
        <v>585621.39</v>
      </c>
      <c r="O116" s="52" t="s">
        <v>7812</v>
      </c>
      <c r="P116" s="52" t="s">
        <v>4112</v>
      </c>
      <c r="Q116" s="52" t="s">
        <v>1294</v>
      </c>
      <c r="R116" s="52" t="s">
        <v>7813</v>
      </c>
      <c r="S116" s="52" t="s">
        <v>1339</v>
      </c>
      <c r="T116" s="55" t="str">
        <f aca="false">IF(L116="Yes","Stockout",IF(H116&lt;I116,"Low",IF(H116&gt;I116*2,"Excess","Healthy")))</f>
        <v>Excess</v>
      </c>
      <c r="U116" s="55" t="n">
        <f aca="true">IFERROR(Q116-TODAY(),"")</f>
        <v>-801</v>
      </c>
      <c r="V116" s="55" t="str">
        <f aca="false">IFERROR(IF(T116&lt;30,"Critical",IF(T116&lt;90,"Watch","OK")),"")</f>
        <v>OK</v>
      </c>
      <c r="W116" s="55" t="str">
        <f aca="false">TEXT(D116,"yyyy-mm")</f>
        <v>2024-05</v>
      </c>
    </row>
    <row r="117" customFormat="false" ht="15" hidden="false" customHeight="true" outlineLevel="0" collapsed="false">
      <c r="A117" s="56" t="s">
        <v>7814</v>
      </c>
      <c r="B117" s="56" t="s">
        <v>7815</v>
      </c>
      <c r="C117" s="56" t="s">
        <v>1120</v>
      </c>
      <c r="D117" s="56" t="s">
        <v>3442</v>
      </c>
      <c r="E117" s="56" t="n">
        <v>7878</v>
      </c>
      <c r="F117" s="56" t="n">
        <v>3432</v>
      </c>
      <c r="G117" s="56" t="n">
        <v>1156</v>
      </c>
      <c r="H117" s="54" t="n">
        <f aca="false">E117+F117-G117</f>
        <v>10154</v>
      </c>
      <c r="I117" s="56" t="n">
        <v>1489</v>
      </c>
      <c r="J117" s="56" t="n">
        <v>406</v>
      </c>
      <c r="K117" s="54" t="n">
        <f aca="false">MAX(0,H117-I117)</f>
        <v>8665</v>
      </c>
      <c r="L117" s="54" t="str">
        <f aca="false">IF(H117&lt;=0,"Yes","No")</f>
        <v>No</v>
      </c>
      <c r="M117" s="56" t="n">
        <v>19.7</v>
      </c>
      <c r="N117" s="56" t="n">
        <v>4455455.9</v>
      </c>
      <c r="O117" s="56" t="s">
        <v>7816</v>
      </c>
      <c r="P117" s="56" t="s">
        <v>2406</v>
      </c>
      <c r="Q117" s="56" t="s">
        <v>4331</v>
      </c>
      <c r="R117" s="56" t="s">
        <v>7682</v>
      </c>
      <c r="S117" s="56" t="s">
        <v>5766</v>
      </c>
      <c r="T117" s="55" t="str">
        <f aca="false">IF(L117="Yes","Stockout",IF(H117&lt;I117,"Low",IF(H117&gt;I117*2,"Excess","Healthy")))</f>
        <v>Excess</v>
      </c>
      <c r="U117" s="55" t="n">
        <f aca="true">IFERROR(Q117-TODAY(),"")</f>
        <v>-641</v>
      </c>
      <c r="V117" s="55" t="str">
        <f aca="false">IFERROR(IF(T117&lt;30,"Critical",IF(T117&lt;90,"Watch","OK")),"")</f>
        <v>OK</v>
      </c>
      <c r="W117" s="55" t="str">
        <f aca="false">TEXT(D117,"yyyy-mm")</f>
        <v>2022-11</v>
      </c>
    </row>
    <row r="118" customFormat="false" ht="15" hidden="false" customHeight="true" outlineLevel="0" collapsed="false">
      <c r="A118" s="52" t="s">
        <v>7817</v>
      </c>
      <c r="B118" s="52" t="s">
        <v>1448</v>
      </c>
      <c r="C118" s="52" t="s">
        <v>3831</v>
      </c>
      <c r="D118" s="52" t="s">
        <v>2485</v>
      </c>
      <c r="E118" s="52" t="n">
        <v>2693</v>
      </c>
      <c r="F118" s="52" t="n">
        <v>1616</v>
      </c>
      <c r="G118" s="52" t="n">
        <v>1850</v>
      </c>
      <c r="H118" s="54" t="n">
        <f aca="false">E118+F118-G118</f>
        <v>2459</v>
      </c>
      <c r="I118" s="52" t="n">
        <v>1093</v>
      </c>
      <c r="J118" s="52" t="n">
        <v>162</v>
      </c>
      <c r="K118" s="54" t="n">
        <f aca="false">MAX(0,H118-I118)</f>
        <v>1366</v>
      </c>
      <c r="L118" s="54" t="str">
        <f aca="false">IF(H118&lt;=0,"Yes","No")</f>
        <v>No</v>
      </c>
      <c r="M118" s="52" t="n">
        <v>8.9</v>
      </c>
      <c r="N118" s="52" t="n">
        <v>1323645.65</v>
      </c>
      <c r="O118" s="52" t="s">
        <v>7818</v>
      </c>
      <c r="P118" s="52" t="s">
        <v>2137</v>
      </c>
      <c r="Q118" s="52" t="s">
        <v>608</v>
      </c>
      <c r="R118" s="52" t="s">
        <v>7819</v>
      </c>
      <c r="S118" s="52" t="s">
        <v>1771</v>
      </c>
      <c r="T118" s="55" t="str">
        <f aca="false">IF(L118="Yes","Stockout",IF(H118&lt;I118,"Low",IF(H118&gt;I118*2,"Excess","Healthy")))</f>
        <v>Excess</v>
      </c>
      <c r="U118" s="55" t="n">
        <f aca="true">IFERROR(Q118-TODAY(),"")</f>
        <v>-1085</v>
      </c>
      <c r="V118" s="55" t="str">
        <f aca="false">IFERROR(IF(T118&lt;30,"Critical",IF(T118&lt;90,"Watch","OK")),"")</f>
        <v>OK</v>
      </c>
      <c r="W118" s="55" t="str">
        <f aca="false">TEXT(D118,"yyyy-mm")</f>
        <v>2022-01</v>
      </c>
    </row>
    <row r="119" customFormat="false" ht="15" hidden="false" customHeight="true" outlineLevel="0" collapsed="false">
      <c r="A119" s="56" t="s">
        <v>7820</v>
      </c>
      <c r="B119" s="56" t="s">
        <v>2350</v>
      </c>
      <c r="C119" s="56" t="s">
        <v>3709</v>
      </c>
      <c r="D119" s="56" t="s">
        <v>1604</v>
      </c>
      <c r="E119" s="56" t="n">
        <v>8018</v>
      </c>
      <c r="F119" s="56" t="n">
        <v>2585</v>
      </c>
      <c r="G119" s="56" t="n">
        <v>4426</v>
      </c>
      <c r="H119" s="54" t="n">
        <f aca="false">E119+F119-G119</f>
        <v>6177</v>
      </c>
      <c r="I119" s="56" t="n">
        <v>411</v>
      </c>
      <c r="J119" s="56" t="n">
        <v>996</v>
      </c>
      <c r="K119" s="54" t="n">
        <f aca="false">MAX(0,H119-I119)</f>
        <v>5766</v>
      </c>
      <c r="L119" s="54" t="str">
        <f aca="false">IF(H119&lt;=0,"Yes","No")</f>
        <v>No</v>
      </c>
      <c r="M119" s="56" t="n">
        <v>9.4</v>
      </c>
      <c r="N119" s="56" t="n">
        <v>1732764.22</v>
      </c>
      <c r="O119" s="56" t="s">
        <v>7821</v>
      </c>
      <c r="P119" s="56" t="s">
        <v>837</v>
      </c>
      <c r="Q119" s="56" t="s">
        <v>7822</v>
      </c>
      <c r="R119" s="56" t="s">
        <v>7823</v>
      </c>
      <c r="S119" s="56" t="s">
        <v>626</v>
      </c>
      <c r="T119" s="55" t="str">
        <f aca="false">IF(L119="Yes","Stockout",IF(H119&lt;I119,"Low",IF(H119&gt;I119*2,"Excess","Healthy")))</f>
        <v>Excess</v>
      </c>
      <c r="U119" s="55" t="n">
        <f aca="true">IFERROR(Q119-TODAY(),"")</f>
        <v>-321</v>
      </c>
      <c r="V119" s="55" t="str">
        <f aca="false">IFERROR(IF(T119&lt;30,"Critical",IF(T119&lt;90,"Watch","OK")),"")</f>
        <v>OK</v>
      </c>
      <c r="W119" s="55" t="str">
        <f aca="false">TEXT(D119,"yyyy-mm")</f>
        <v>2023-01</v>
      </c>
    </row>
    <row r="120" customFormat="false" ht="15" hidden="false" customHeight="true" outlineLevel="0" collapsed="false">
      <c r="A120" s="52" t="s">
        <v>7824</v>
      </c>
      <c r="B120" s="52" t="s">
        <v>6092</v>
      </c>
      <c r="C120" s="52" t="s">
        <v>6260</v>
      </c>
      <c r="D120" s="52" t="s">
        <v>1372</v>
      </c>
      <c r="E120" s="52" t="n">
        <v>6034</v>
      </c>
      <c r="F120" s="52" t="n">
        <v>577</v>
      </c>
      <c r="G120" s="52" t="n">
        <v>974</v>
      </c>
      <c r="H120" s="54" t="n">
        <f aca="false">E120+F120-G120</f>
        <v>5637</v>
      </c>
      <c r="I120" s="52" t="n">
        <v>804</v>
      </c>
      <c r="J120" s="52" t="n">
        <v>637</v>
      </c>
      <c r="K120" s="54" t="n">
        <f aca="false">MAX(0,H120-I120)</f>
        <v>4833</v>
      </c>
      <c r="L120" s="54" t="str">
        <f aca="false">IF(H120&lt;=0,"Yes","No")</f>
        <v>No</v>
      </c>
      <c r="M120" s="52" t="n">
        <v>11.7</v>
      </c>
      <c r="N120" s="52" t="n">
        <v>889353.28</v>
      </c>
      <c r="O120" s="52" t="s">
        <v>7825</v>
      </c>
      <c r="P120" s="52" t="s">
        <v>899</v>
      </c>
      <c r="Q120" s="52" t="s">
        <v>7826</v>
      </c>
      <c r="R120" s="52" t="s">
        <v>7528</v>
      </c>
      <c r="S120" s="52" t="s">
        <v>6652</v>
      </c>
      <c r="T120" s="55" t="str">
        <f aca="false">IF(L120="Yes","Stockout",IF(H120&lt;I120,"Low",IF(H120&gt;I120*2,"Excess","Healthy")))</f>
        <v>Excess</v>
      </c>
      <c r="U120" s="55" t="n">
        <f aca="true">IFERROR(Q120-TODAY(),"")</f>
        <v>23</v>
      </c>
      <c r="V120" s="55" t="str">
        <f aca="false">IFERROR(IF(T120&lt;30,"Critical",IF(T120&lt;90,"Watch","OK")),"")</f>
        <v>OK</v>
      </c>
      <c r="W120" s="55" t="str">
        <f aca="false">TEXT(D120,"yyyy-mm")</f>
        <v>2024-10</v>
      </c>
    </row>
    <row r="121" customFormat="false" ht="15" hidden="false" customHeight="true" outlineLevel="0" collapsed="false">
      <c r="A121" s="56" t="s">
        <v>7827</v>
      </c>
      <c r="B121" s="56" t="s">
        <v>1216</v>
      </c>
      <c r="C121" s="56" t="s">
        <v>5490</v>
      </c>
      <c r="D121" s="56" t="s">
        <v>1562</v>
      </c>
      <c r="E121" s="56" t="n">
        <v>8578</v>
      </c>
      <c r="F121" s="56" t="n">
        <v>413</v>
      </c>
      <c r="G121" s="56" t="n">
        <v>4865</v>
      </c>
      <c r="H121" s="54" t="n">
        <f aca="false">E121+F121-G121</f>
        <v>4126</v>
      </c>
      <c r="I121" s="56" t="n">
        <v>886</v>
      </c>
      <c r="J121" s="56" t="n">
        <v>257</v>
      </c>
      <c r="K121" s="54" t="n">
        <f aca="false">MAX(0,H121-I121)</f>
        <v>3240</v>
      </c>
      <c r="L121" s="54" t="str">
        <f aca="false">IF(H121&lt;=0,"Yes","No")</f>
        <v>No</v>
      </c>
      <c r="M121" s="56" t="n">
        <v>4.3</v>
      </c>
      <c r="N121" s="56" t="n">
        <v>482230.05</v>
      </c>
      <c r="O121" s="56" t="s">
        <v>7828</v>
      </c>
      <c r="P121" s="56" t="s">
        <v>3922</v>
      </c>
      <c r="Q121" s="56" t="s">
        <v>360</v>
      </c>
      <c r="R121" s="56" t="s">
        <v>7435</v>
      </c>
      <c r="S121" s="56" t="s">
        <v>7199</v>
      </c>
      <c r="T121" s="55" t="str">
        <f aca="false">IF(L121="Yes","Stockout",IF(H121&lt;I121,"Low",IF(H121&gt;I121*2,"Excess","Healthy")))</f>
        <v>Excess</v>
      </c>
      <c r="U121" s="55" t="n">
        <f aca="true">IFERROR(Q121-TODAY(),"")</f>
        <v>-903</v>
      </c>
      <c r="V121" s="55" t="str">
        <f aca="false">IFERROR(IF(T121&lt;30,"Critical",IF(T121&lt;90,"Watch","OK")),"")</f>
        <v>OK</v>
      </c>
      <c r="W121" s="55" t="str">
        <f aca="false">TEXT(D121,"yyyy-mm")</f>
        <v>2023-02</v>
      </c>
    </row>
    <row r="122" customFormat="false" ht="15" hidden="false" customHeight="true" outlineLevel="0" collapsed="false">
      <c r="A122" s="52" t="s">
        <v>7829</v>
      </c>
      <c r="B122" s="52" t="s">
        <v>7830</v>
      </c>
      <c r="C122" s="52" t="s">
        <v>3147</v>
      </c>
      <c r="D122" s="52" t="s">
        <v>5416</v>
      </c>
      <c r="E122" s="52" t="n">
        <v>4398</v>
      </c>
      <c r="F122" s="52" t="n">
        <v>300</v>
      </c>
      <c r="G122" s="52" t="n">
        <v>1069</v>
      </c>
      <c r="H122" s="54" t="n">
        <f aca="false">E122+F122-G122</f>
        <v>3629</v>
      </c>
      <c r="I122" s="52" t="n">
        <v>291</v>
      </c>
      <c r="J122" s="52" t="n">
        <v>580</v>
      </c>
      <c r="K122" s="54" t="n">
        <f aca="false">MAX(0,H122-I122)</f>
        <v>3338</v>
      </c>
      <c r="L122" s="54" t="str">
        <f aca="false">IF(H122&lt;=0,"Yes","No")</f>
        <v>No</v>
      </c>
      <c r="M122" s="52" t="n">
        <v>6.7</v>
      </c>
      <c r="N122" s="52" t="n">
        <v>707802.43</v>
      </c>
      <c r="O122" s="52" t="s">
        <v>7831</v>
      </c>
      <c r="P122" s="52" t="s">
        <v>1801</v>
      </c>
      <c r="Q122" s="52" t="s">
        <v>3528</v>
      </c>
      <c r="R122" s="52" t="s">
        <v>7832</v>
      </c>
      <c r="S122" s="52" t="s">
        <v>3097</v>
      </c>
      <c r="T122" s="55" t="str">
        <f aca="false">IF(L122="Yes","Stockout",IF(H122&lt;I122,"Low",IF(H122&gt;I122*2,"Excess","Healthy")))</f>
        <v>Excess</v>
      </c>
      <c r="U122" s="55" t="n">
        <f aca="true">IFERROR(Q122-TODAY(),"")</f>
        <v>-1192</v>
      </c>
      <c r="V122" s="55" t="str">
        <f aca="false">IFERROR(IF(T122&lt;30,"Critical",IF(T122&lt;90,"Watch","OK")),"")</f>
        <v>OK</v>
      </c>
      <c r="W122" s="55" t="str">
        <f aca="false">TEXT(D122,"yyyy-mm")</f>
        <v>2023-07</v>
      </c>
    </row>
    <row r="123" customFormat="false" ht="15" hidden="false" customHeight="true" outlineLevel="0" collapsed="false">
      <c r="A123" s="56" t="s">
        <v>7833</v>
      </c>
      <c r="B123" s="56" t="s">
        <v>6156</v>
      </c>
      <c r="C123" s="56" t="s">
        <v>5906</v>
      </c>
      <c r="D123" s="56" t="s">
        <v>883</v>
      </c>
      <c r="E123" s="56" t="n">
        <v>6139</v>
      </c>
      <c r="F123" s="56" t="n">
        <v>2501</v>
      </c>
      <c r="G123" s="56" t="n">
        <v>497</v>
      </c>
      <c r="H123" s="54" t="n">
        <f aca="false">E123+F123-G123</f>
        <v>8143</v>
      </c>
      <c r="I123" s="56" t="n">
        <v>781</v>
      </c>
      <c r="J123" s="56" t="n">
        <v>727</v>
      </c>
      <c r="K123" s="54" t="n">
        <f aca="false">MAX(0,H123-I123)</f>
        <v>7362</v>
      </c>
      <c r="L123" s="54" t="str">
        <f aca="false">IF(H123&lt;=0,"Yes","No")</f>
        <v>No</v>
      </c>
      <c r="M123" s="56" t="n">
        <v>7.6</v>
      </c>
      <c r="N123" s="56" t="n">
        <v>2050515.67</v>
      </c>
      <c r="O123" s="56" t="s">
        <v>7834</v>
      </c>
      <c r="P123" s="56" t="s">
        <v>2906</v>
      </c>
      <c r="Q123" s="56" t="s">
        <v>7835</v>
      </c>
      <c r="R123" s="56" t="s">
        <v>7777</v>
      </c>
      <c r="S123" s="56" t="s">
        <v>4351</v>
      </c>
      <c r="T123" s="55" t="str">
        <f aca="false">IF(L123="Yes","Stockout",IF(H123&lt;I123,"Low",IF(H123&gt;I123*2,"Excess","Healthy")))</f>
        <v>Excess</v>
      </c>
      <c r="U123" s="55" t="n">
        <f aca="true">IFERROR(Q123-TODAY(),"")</f>
        <v>-190</v>
      </c>
      <c r="V123" s="55" t="str">
        <f aca="false">IFERROR(IF(T123&lt;30,"Critical",IF(T123&lt;90,"Watch","OK")),"")</f>
        <v>OK</v>
      </c>
      <c r="W123" s="55" t="str">
        <f aca="false">TEXT(D123,"yyyy-mm")</f>
        <v>2023-03</v>
      </c>
    </row>
    <row r="124" customFormat="false" ht="15" hidden="false" customHeight="true" outlineLevel="0" collapsed="false">
      <c r="A124" s="52" t="s">
        <v>7836</v>
      </c>
      <c r="B124" s="52" t="s">
        <v>7837</v>
      </c>
      <c r="C124" s="52" t="s">
        <v>3981</v>
      </c>
      <c r="D124" s="52" t="s">
        <v>4559</v>
      </c>
      <c r="E124" s="52" t="n">
        <v>8252</v>
      </c>
      <c r="F124" s="52" t="n">
        <v>4058</v>
      </c>
      <c r="G124" s="52" t="n">
        <v>3183</v>
      </c>
      <c r="H124" s="54" t="n">
        <f aca="false">E124+F124-G124</f>
        <v>9127</v>
      </c>
      <c r="I124" s="52" t="n">
        <v>1835</v>
      </c>
      <c r="J124" s="52" t="n">
        <v>51</v>
      </c>
      <c r="K124" s="54" t="n">
        <f aca="false">MAX(0,H124-I124)</f>
        <v>7292</v>
      </c>
      <c r="L124" s="54" t="str">
        <f aca="false">IF(H124&lt;=0,"Yes","No")</f>
        <v>No</v>
      </c>
      <c r="M124" s="52" t="n">
        <v>9</v>
      </c>
      <c r="N124" s="52" t="n">
        <v>1056204.8</v>
      </c>
      <c r="O124" s="52" t="s">
        <v>7838</v>
      </c>
      <c r="P124" s="52" t="s">
        <v>3634</v>
      </c>
      <c r="Q124" s="52" t="s">
        <v>2982</v>
      </c>
      <c r="R124" s="52" t="s">
        <v>7528</v>
      </c>
      <c r="S124" s="52" t="s">
        <v>994</v>
      </c>
      <c r="T124" s="55" t="str">
        <f aca="false">IF(L124="Yes","Stockout",IF(H124&lt;I124,"Low",IF(H124&gt;I124*2,"Excess","Healthy")))</f>
        <v>Excess</v>
      </c>
      <c r="U124" s="55" t="n">
        <f aca="true">IFERROR(Q124-TODAY(),"")</f>
        <v>-528</v>
      </c>
      <c r="V124" s="55" t="str">
        <f aca="false">IFERROR(IF(T124&lt;30,"Critical",IF(T124&lt;90,"Watch","OK")),"")</f>
        <v>OK</v>
      </c>
      <c r="W124" s="55" t="str">
        <f aca="false">TEXT(D124,"yyyy-mm")</f>
        <v>2023-01</v>
      </c>
    </row>
    <row r="125" customFormat="false" ht="15" hidden="false" customHeight="true" outlineLevel="0" collapsed="false">
      <c r="A125" s="56" t="s">
        <v>7839</v>
      </c>
      <c r="B125" s="56" t="s">
        <v>897</v>
      </c>
      <c r="C125" s="56" t="s">
        <v>6878</v>
      </c>
      <c r="D125" s="56" t="s">
        <v>3788</v>
      </c>
      <c r="E125" s="56" t="n">
        <v>5109</v>
      </c>
      <c r="F125" s="56" t="n">
        <v>2805</v>
      </c>
      <c r="G125" s="56" t="n">
        <v>1741</v>
      </c>
      <c r="H125" s="54" t="n">
        <f aca="false">E125+F125-G125</f>
        <v>6173</v>
      </c>
      <c r="I125" s="56" t="n">
        <v>1636</v>
      </c>
      <c r="J125" s="56" t="n">
        <v>583</v>
      </c>
      <c r="K125" s="54" t="n">
        <f aca="false">MAX(0,H125-I125)</f>
        <v>4537</v>
      </c>
      <c r="L125" s="54" t="str">
        <f aca="false">IF(H125&lt;=0,"Yes","No")</f>
        <v>No</v>
      </c>
      <c r="M125" s="56" t="n">
        <v>8.5</v>
      </c>
      <c r="N125" s="56" t="n">
        <v>1338350.36</v>
      </c>
      <c r="O125" s="56" t="s">
        <v>7840</v>
      </c>
      <c r="P125" s="56" t="s">
        <v>2378</v>
      </c>
      <c r="Q125" s="56" t="s">
        <v>7841</v>
      </c>
      <c r="R125" s="56" t="s">
        <v>7842</v>
      </c>
      <c r="S125" s="56" t="s">
        <v>5522</v>
      </c>
      <c r="T125" s="55" t="str">
        <f aca="false">IF(L125="Yes","Stockout",IF(H125&lt;I125,"Low",IF(H125&gt;I125*2,"Excess","Healthy")))</f>
        <v>Excess</v>
      </c>
      <c r="U125" s="55" t="n">
        <f aca="true">IFERROR(Q125-TODAY(),"")</f>
        <v>62</v>
      </c>
      <c r="V125" s="55" t="str">
        <f aca="false">IFERROR(IF(T125&lt;30,"Critical",IF(T125&lt;90,"Watch","OK")),"")</f>
        <v>OK</v>
      </c>
      <c r="W125" s="55" t="str">
        <f aca="false">TEXT(D125,"yyyy-mm")</f>
        <v>2022-06</v>
      </c>
    </row>
    <row r="126" customFormat="false" ht="15" hidden="false" customHeight="true" outlineLevel="0" collapsed="false">
      <c r="A126" s="52" t="s">
        <v>7843</v>
      </c>
      <c r="B126" s="52" t="s">
        <v>2843</v>
      </c>
      <c r="C126" s="52" t="s">
        <v>1120</v>
      </c>
      <c r="D126" s="52" t="s">
        <v>3477</v>
      </c>
      <c r="E126" s="52" t="n">
        <v>2837</v>
      </c>
      <c r="F126" s="52" t="n">
        <v>3237</v>
      </c>
      <c r="G126" s="52" t="n">
        <v>2482</v>
      </c>
      <c r="H126" s="54" t="n">
        <f aca="false">E126+F126-G126</f>
        <v>3592</v>
      </c>
      <c r="I126" s="52" t="n">
        <v>1864</v>
      </c>
      <c r="J126" s="52" t="n">
        <v>864</v>
      </c>
      <c r="K126" s="54" t="n">
        <f aca="false">MAX(0,H126-I126)</f>
        <v>1728</v>
      </c>
      <c r="L126" s="54" t="str">
        <f aca="false">IF(H126&lt;=0,"Yes","No")</f>
        <v>No</v>
      </c>
      <c r="M126" s="52" t="n">
        <v>3</v>
      </c>
      <c r="N126" s="52" t="n">
        <v>57991.16</v>
      </c>
      <c r="O126" s="52" t="s">
        <v>7844</v>
      </c>
      <c r="P126" s="52" t="s">
        <v>640</v>
      </c>
      <c r="Q126" s="52" t="s">
        <v>2396</v>
      </c>
      <c r="R126" s="52" t="s">
        <v>7845</v>
      </c>
      <c r="S126" s="52" t="s">
        <v>3316</v>
      </c>
      <c r="T126" s="55" t="str">
        <f aca="false">IF(L126="Yes","Stockout",IF(H126&lt;I126,"Low",IF(H126&gt;I126*2,"Excess","Healthy")))</f>
        <v>Healthy</v>
      </c>
      <c r="U126" s="55" t="n">
        <f aca="true">IFERROR(Q126-TODAY(),"")</f>
        <v>-917</v>
      </c>
      <c r="V126" s="55" t="str">
        <f aca="false">IFERROR(IF(T126&lt;30,"Critical",IF(T126&lt;90,"Watch","OK")),"")</f>
        <v>OK</v>
      </c>
      <c r="W126" s="55" t="str">
        <f aca="false">TEXT(D126,"yyyy-mm")</f>
        <v>2023-01</v>
      </c>
    </row>
    <row r="127" customFormat="false" ht="15" hidden="false" customHeight="true" outlineLevel="0" collapsed="false">
      <c r="A127" s="56" t="s">
        <v>7846</v>
      </c>
      <c r="B127" s="56" t="s">
        <v>2580</v>
      </c>
      <c r="C127" s="56" t="s">
        <v>2256</v>
      </c>
      <c r="D127" s="56" t="s">
        <v>2563</v>
      </c>
      <c r="E127" s="56" t="n">
        <v>2301</v>
      </c>
      <c r="F127" s="56" t="n">
        <v>3830</v>
      </c>
      <c r="G127" s="56" t="n">
        <v>1913</v>
      </c>
      <c r="H127" s="54" t="n">
        <f aca="false">E127+F127-G127</f>
        <v>4218</v>
      </c>
      <c r="I127" s="56" t="n">
        <v>686</v>
      </c>
      <c r="J127" s="56" t="n">
        <v>625</v>
      </c>
      <c r="K127" s="54" t="n">
        <f aca="false">MAX(0,H127-I127)</f>
        <v>3532</v>
      </c>
      <c r="L127" s="54" t="str">
        <f aca="false">IF(H127&lt;=0,"Yes","No")</f>
        <v>No</v>
      </c>
      <c r="M127" s="56" t="n">
        <v>21.9</v>
      </c>
      <c r="N127" s="56" t="n">
        <v>1880016.27</v>
      </c>
      <c r="O127" s="56" t="s">
        <v>7847</v>
      </c>
      <c r="P127" s="56" t="s">
        <v>6177</v>
      </c>
      <c r="Q127" s="56" t="s">
        <v>3213</v>
      </c>
      <c r="R127" s="56" t="s">
        <v>7424</v>
      </c>
      <c r="S127" s="56" t="s">
        <v>1444</v>
      </c>
      <c r="T127" s="55" t="str">
        <f aca="false">IF(L127="Yes","Stockout",IF(H127&lt;I127,"Low",IF(H127&gt;I127*2,"Excess","Healthy")))</f>
        <v>Excess</v>
      </c>
      <c r="U127" s="55" t="n">
        <f aca="true">IFERROR(Q127-TODAY(),"")</f>
        <v>-1203</v>
      </c>
      <c r="V127" s="55" t="str">
        <f aca="false">IFERROR(IF(T127&lt;30,"Critical",IF(T127&lt;90,"Watch","OK")),"")</f>
        <v>OK</v>
      </c>
      <c r="W127" s="55" t="str">
        <f aca="false">TEXT(D127,"yyyy-mm")</f>
        <v>2023-08</v>
      </c>
    </row>
    <row r="128" customFormat="false" ht="15" hidden="false" customHeight="true" outlineLevel="0" collapsed="false">
      <c r="A128" s="52" t="s">
        <v>7848</v>
      </c>
      <c r="B128" s="52" t="s">
        <v>3381</v>
      </c>
      <c r="C128" s="52" t="s">
        <v>7849</v>
      </c>
      <c r="D128" s="52" t="s">
        <v>1675</v>
      </c>
      <c r="E128" s="52" t="n">
        <v>4523</v>
      </c>
      <c r="F128" s="52" t="n">
        <v>4348</v>
      </c>
      <c r="G128" s="52" t="n">
        <v>1336</v>
      </c>
      <c r="H128" s="54" t="n">
        <f aca="false">E128+F128-G128</f>
        <v>7535</v>
      </c>
      <c r="I128" s="52" t="n">
        <v>746</v>
      </c>
      <c r="J128" s="52" t="n">
        <v>537</v>
      </c>
      <c r="K128" s="54" t="n">
        <f aca="false">MAX(0,H128-I128)</f>
        <v>6789</v>
      </c>
      <c r="L128" s="54" t="str">
        <f aca="false">IF(H128&lt;=0,"Yes","No")</f>
        <v>No</v>
      </c>
      <c r="M128" s="52" t="n">
        <v>4.5</v>
      </c>
      <c r="N128" s="52" t="n">
        <v>865063.02</v>
      </c>
      <c r="O128" s="52" t="s">
        <v>7850</v>
      </c>
      <c r="P128" s="52" t="s">
        <v>4671</v>
      </c>
      <c r="Q128" s="52" t="s">
        <v>7851</v>
      </c>
      <c r="R128" s="52" t="s">
        <v>7852</v>
      </c>
      <c r="S128" s="52" t="s">
        <v>5152</v>
      </c>
      <c r="T128" s="55" t="str">
        <f aca="false">IF(L128="Yes","Stockout",IF(H128&lt;I128,"Low",IF(H128&gt;I128*2,"Excess","Healthy")))</f>
        <v>Excess</v>
      </c>
      <c r="U128" s="55" t="n">
        <f aca="true">IFERROR(Q128-TODAY(),"")</f>
        <v>262</v>
      </c>
      <c r="V128" s="55" t="str">
        <f aca="false">IFERROR(IF(T128&lt;30,"Critical",IF(T128&lt;90,"Watch","OK")),"")</f>
        <v>OK</v>
      </c>
      <c r="W128" s="55" t="str">
        <f aca="false">TEXT(D128,"yyyy-mm")</f>
        <v>2023-06</v>
      </c>
    </row>
    <row r="129" customFormat="false" ht="15" hidden="false" customHeight="true" outlineLevel="0" collapsed="false">
      <c r="A129" s="56" t="s">
        <v>7853</v>
      </c>
      <c r="B129" s="56" t="s">
        <v>3797</v>
      </c>
      <c r="C129" s="56" t="s">
        <v>2500</v>
      </c>
      <c r="D129" s="56" t="s">
        <v>2158</v>
      </c>
      <c r="E129" s="56" t="n">
        <v>9418</v>
      </c>
      <c r="F129" s="56" t="n">
        <v>390</v>
      </c>
      <c r="G129" s="56" t="n">
        <v>3085</v>
      </c>
      <c r="H129" s="54" t="n">
        <f aca="false">E129+F129-G129</f>
        <v>6723</v>
      </c>
      <c r="I129" s="56" t="n">
        <v>403</v>
      </c>
      <c r="J129" s="56" t="n">
        <v>741</v>
      </c>
      <c r="K129" s="54" t="n">
        <f aca="false">MAX(0,H129-I129)</f>
        <v>6320</v>
      </c>
      <c r="L129" s="54" t="str">
        <f aca="false">IF(H129&lt;=0,"Yes","No")</f>
        <v>No</v>
      </c>
      <c r="M129" s="56" t="n">
        <v>39.5</v>
      </c>
      <c r="N129" s="56" t="n">
        <v>3045905.37</v>
      </c>
      <c r="O129" s="56" t="s">
        <v>7854</v>
      </c>
      <c r="P129" s="56" t="s">
        <v>1450</v>
      </c>
      <c r="Q129" s="56" t="s">
        <v>7855</v>
      </c>
      <c r="R129" s="56" t="s">
        <v>7856</v>
      </c>
      <c r="S129" s="56" t="s">
        <v>4158</v>
      </c>
      <c r="T129" s="55" t="str">
        <f aca="false">IF(L129="Yes","Stockout",IF(H129&lt;I129,"Low",IF(H129&gt;I129*2,"Excess","Healthy")))</f>
        <v>Excess</v>
      </c>
      <c r="U129" s="55" t="n">
        <f aca="true">IFERROR(Q129-TODAY(),"")</f>
        <v>269</v>
      </c>
      <c r="V129" s="55" t="str">
        <f aca="false">IFERROR(IF(T129&lt;30,"Critical",IF(T129&lt;90,"Watch","OK")),"")</f>
        <v>OK</v>
      </c>
      <c r="W129" s="55" t="str">
        <f aca="false">TEXT(D129,"yyyy-mm")</f>
        <v>2022-09</v>
      </c>
    </row>
    <row r="130" customFormat="false" ht="15" hidden="false" customHeight="true" outlineLevel="0" collapsed="false">
      <c r="A130" s="52" t="s">
        <v>7857</v>
      </c>
      <c r="B130" s="52" t="s">
        <v>7858</v>
      </c>
      <c r="C130" s="52" t="s">
        <v>4806</v>
      </c>
      <c r="D130" s="52" t="s">
        <v>3528</v>
      </c>
      <c r="E130" s="52" t="n">
        <v>4135</v>
      </c>
      <c r="F130" s="52" t="n">
        <v>2379</v>
      </c>
      <c r="G130" s="52" t="n">
        <v>1793</v>
      </c>
      <c r="H130" s="54" t="n">
        <f aca="false">E130+F130-G130</f>
        <v>4721</v>
      </c>
      <c r="I130" s="52" t="n">
        <v>1952</v>
      </c>
      <c r="J130" s="52" t="n">
        <v>117</v>
      </c>
      <c r="K130" s="54" t="n">
        <f aca="false">MAX(0,H130-I130)</f>
        <v>2769</v>
      </c>
      <c r="L130" s="54" t="str">
        <f aca="false">IF(H130&lt;=0,"Yes","No")</f>
        <v>No</v>
      </c>
      <c r="M130" s="52" t="n">
        <v>8.7</v>
      </c>
      <c r="N130" s="52" t="n">
        <v>635113.26</v>
      </c>
      <c r="O130" s="52" t="s">
        <v>7859</v>
      </c>
      <c r="P130" s="52" t="s">
        <v>2086</v>
      </c>
      <c r="Q130" s="52" t="s">
        <v>3150</v>
      </c>
      <c r="R130" s="52" t="s">
        <v>7860</v>
      </c>
      <c r="S130" s="52" t="s">
        <v>1886</v>
      </c>
      <c r="T130" s="55" t="str">
        <f aca="false">IF(L130="Yes","Stockout",IF(H130&lt;I130,"Low",IF(H130&gt;I130*2,"Excess","Healthy")))</f>
        <v>Excess</v>
      </c>
      <c r="U130" s="55" t="n">
        <f aca="true">IFERROR(Q130-TODAY(),"")</f>
        <v>-1068</v>
      </c>
      <c r="V130" s="55" t="str">
        <f aca="false">IFERROR(IF(T130&lt;30,"Critical",IF(T130&lt;90,"Watch","OK")),"")</f>
        <v>OK</v>
      </c>
      <c r="W130" s="55" t="str">
        <f aca="false">TEXT(D130,"yyyy-mm")</f>
        <v>2022-11</v>
      </c>
    </row>
    <row r="131" customFormat="false" ht="15" hidden="false" customHeight="true" outlineLevel="0" collapsed="false">
      <c r="A131" s="56" t="s">
        <v>7861</v>
      </c>
      <c r="B131" s="56" t="s">
        <v>6136</v>
      </c>
      <c r="C131" s="56" t="s">
        <v>570</v>
      </c>
      <c r="D131" s="56" t="s">
        <v>1434</v>
      </c>
      <c r="E131" s="56" t="n">
        <v>6890</v>
      </c>
      <c r="F131" s="56" t="n">
        <v>4058</v>
      </c>
      <c r="G131" s="56" t="n">
        <v>441</v>
      </c>
      <c r="H131" s="54" t="n">
        <f aca="false">E131+F131-G131</f>
        <v>10507</v>
      </c>
      <c r="I131" s="56" t="n">
        <v>968</v>
      </c>
      <c r="J131" s="56" t="n">
        <v>478</v>
      </c>
      <c r="K131" s="54" t="n">
        <f aca="false">MAX(0,H131-I131)</f>
        <v>9539</v>
      </c>
      <c r="L131" s="54" t="str">
        <f aca="false">IF(H131&lt;=0,"Yes","No")</f>
        <v>No</v>
      </c>
      <c r="M131" s="56" t="n">
        <v>4.2</v>
      </c>
      <c r="N131" s="56" t="n">
        <v>168101.38</v>
      </c>
      <c r="O131" s="56" t="s">
        <v>7862</v>
      </c>
      <c r="P131" s="56" t="s">
        <v>1811</v>
      </c>
      <c r="Q131" s="56" t="s">
        <v>2736</v>
      </c>
      <c r="R131" s="56" t="s">
        <v>7863</v>
      </c>
      <c r="S131" s="56" t="s">
        <v>3289</v>
      </c>
      <c r="T131" s="55" t="str">
        <f aca="false">IF(L131="Yes","Stockout",IF(H131&lt;I131,"Low",IF(H131&gt;I131*2,"Excess","Healthy")))</f>
        <v>Excess</v>
      </c>
      <c r="U131" s="55" t="n">
        <f aca="true">IFERROR(Q131-TODAY(),"")</f>
        <v>-424</v>
      </c>
      <c r="V131" s="55" t="str">
        <f aca="false">IFERROR(IF(T131&lt;30,"Critical",IF(T131&lt;90,"Watch","OK")),"")</f>
        <v>OK</v>
      </c>
      <c r="W131" s="55" t="str">
        <f aca="false">TEXT(D131,"yyyy-mm")</f>
        <v>2024-04</v>
      </c>
    </row>
    <row r="132" customFormat="false" ht="15" hidden="false" customHeight="true" outlineLevel="0" collapsed="false">
      <c r="A132" s="52" t="s">
        <v>7864</v>
      </c>
      <c r="B132" s="52" t="s">
        <v>3372</v>
      </c>
      <c r="C132" s="52" t="s">
        <v>548</v>
      </c>
      <c r="D132" s="52" t="s">
        <v>417</v>
      </c>
      <c r="E132" s="52" t="n">
        <v>3827</v>
      </c>
      <c r="F132" s="52" t="n">
        <v>4158</v>
      </c>
      <c r="G132" s="52" t="n">
        <v>4329</v>
      </c>
      <c r="H132" s="54" t="n">
        <f aca="false">E132+F132-G132</f>
        <v>3656</v>
      </c>
      <c r="I132" s="52" t="n">
        <v>1789</v>
      </c>
      <c r="J132" s="52" t="n">
        <v>102</v>
      </c>
      <c r="K132" s="54" t="n">
        <f aca="false">MAX(0,H132-I132)</f>
        <v>1867</v>
      </c>
      <c r="L132" s="54" t="str">
        <f aca="false">IF(H132&lt;=0,"Yes","No")</f>
        <v>No</v>
      </c>
      <c r="M132" s="52" t="n">
        <v>2.6</v>
      </c>
      <c r="N132" s="52" t="n">
        <v>94723.8</v>
      </c>
      <c r="O132" s="52" t="s">
        <v>7865</v>
      </c>
      <c r="P132" s="52" t="s">
        <v>1581</v>
      </c>
      <c r="Q132" s="52" t="s">
        <v>4262</v>
      </c>
      <c r="R132" s="52" t="s">
        <v>7777</v>
      </c>
      <c r="S132" s="52" t="s">
        <v>1038</v>
      </c>
      <c r="T132" s="55" t="str">
        <f aca="false">IF(L132="Yes","Stockout",IF(H132&lt;I132,"Low",IF(H132&gt;I132*2,"Excess","Healthy")))</f>
        <v>Excess</v>
      </c>
      <c r="U132" s="55" t="n">
        <f aca="true">IFERROR(Q132-TODAY(),"")</f>
        <v>-374</v>
      </c>
      <c r="V132" s="55" t="str">
        <f aca="false">IFERROR(IF(T132&lt;30,"Critical",IF(T132&lt;90,"Watch","OK")),"")</f>
        <v>OK</v>
      </c>
      <c r="W132" s="55" t="str">
        <f aca="false">TEXT(D132,"yyyy-mm")</f>
        <v>2023-12</v>
      </c>
    </row>
    <row r="133" customFormat="false" ht="15" hidden="false" customHeight="true" outlineLevel="0" collapsed="false">
      <c r="A133" s="56" t="s">
        <v>7866</v>
      </c>
      <c r="B133" s="56" t="s">
        <v>2284</v>
      </c>
      <c r="C133" s="56" t="s">
        <v>4426</v>
      </c>
      <c r="D133" s="56" t="s">
        <v>1235</v>
      </c>
      <c r="E133" s="56" t="n">
        <v>7791</v>
      </c>
      <c r="F133" s="56" t="n">
        <v>587</v>
      </c>
      <c r="G133" s="56" t="n">
        <v>4557</v>
      </c>
      <c r="H133" s="54" t="n">
        <f aca="false">E133+F133-G133</f>
        <v>3821</v>
      </c>
      <c r="I133" s="56" t="n">
        <v>622</v>
      </c>
      <c r="J133" s="56" t="n">
        <v>754</v>
      </c>
      <c r="K133" s="54" t="n">
        <f aca="false">MAX(0,H133-I133)</f>
        <v>3199</v>
      </c>
      <c r="L133" s="54" t="str">
        <f aca="false">IF(H133&lt;=0,"Yes","No")</f>
        <v>No</v>
      </c>
      <c r="M133" s="56" t="n">
        <v>39.8</v>
      </c>
      <c r="N133" s="56" t="n">
        <v>4676161.61</v>
      </c>
      <c r="O133" s="56" t="s">
        <v>7867</v>
      </c>
      <c r="P133" s="56" t="s">
        <v>608</v>
      </c>
      <c r="Q133" s="56" t="s">
        <v>7868</v>
      </c>
      <c r="R133" s="56" t="s">
        <v>7869</v>
      </c>
      <c r="S133" s="56" t="s">
        <v>1439</v>
      </c>
      <c r="T133" s="55" t="str">
        <f aca="false">IF(L133="Yes","Stockout",IF(H133&lt;I133,"Low",IF(H133&gt;I133*2,"Excess","Healthy")))</f>
        <v>Excess</v>
      </c>
      <c r="U133" s="55" t="n">
        <f aca="true">IFERROR(Q133-TODAY(),"")</f>
        <v>-355</v>
      </c>
      <c r="V133" s="55" t="str">
        <f aca="false">IFERROR(IF(T133&lt;30,"Critical",IF(T133&lt;90,"Watch","OK")),"")</f>
        <v>OK</v>
      </c>
      <c r="W133" s="55" t="str">
        <f aca="false">TEXT(D133,"yyyy-mm")</f>
        <v>2022-07</v>
      </c>
    </row>
    <row r="134" customFormat="false" ht="15" hidden="false" customHeight="true" outlineLevel="0" collapsed="false">
      <c r="A134" s="52" t="s">
        <v>7870</v>
      </c>
      <c r="B134" s="52" t="s">
        <v>415</v>
      </c>
      <c r="C134" s="52" t="s">
        <v>968</v>
      </c>
      <c r="D134" s="52" t="s">
        <v>2634</v>
      </c>
      <c r="E134" s="52" t="n">
        <v>5390</v>
      </c>
      <c r="F134" s="52" t="n">
        <v>4136</v>
      </c>
      <c r="G134" s="52" t="n">
        <v>724</v>
      </c>
      <c r="H134" s="54" t="n">
        <f aca="false">E134+F134-G134</f>
        <v>8802</v>
      </c>
      <c r="I134" s="52" t="n">
        <v>1570</v>
      </c>
      <c r="J134" s="52" t="n">
        <v>786</v>
      </c>
      <c r="K134" s="54" t="n">
        <f aca="false">MAX(0,H134-I134)</f>
        <v>7232</v>
      </c>
      <c r="L134" s="54" t="str">
        <f aca="false">IF(H134&lt;=0,"Yes","No")</f>
        <v>No</v>
      </c>
      <c r="M134" s="52" t="n">
        <v>4.4</v>
      </c>
      <c r="N134" s="52" t="n">
        <v>342775.28</v>
      </c>
      <c r="O134" s="52" t="s">
        <v>7871</v>
      </c>
      <c r="P134" s="52" t="s">
        <v>916</v>
      </c>
      <c r="Q134" s="52" t="s">
        <v>1331</v>
      </c>
      <c r="R134" s="52" t="s">
        <v>7872</v>
      </c>
      <c r="S134" s="52" t="s">
        <v>4121</v>
      </c>
      <c r="T134" s="55" t="str">
        <f aca="false">IF(L134="Yes","Stockout",IF(H134&lt;I134,"Low",IF(H134&gt;I134*2,"Excess","Healthy")))</f>
        <v>Excess</v>
      </c>
      <c r="U134" s="55" t="n">
        <f aca="true">IFERROR(Q134-TODAY(),"")</f>
        <v>-449</v>
      </c>
      <c r="V134" s="55" t="str">
        <f aca="false">IFERROR(IF(T134&lt;30,"Critical",IF(T134&lt;90,"Watch","OK")),"")</f>
        <v>OK</v>
      </c>
      <c r="W134" s="55" t="str">
        <f aca="false">TEXT(D134,"yyyy-mm")</f>
        <v>2024-09</v>
      </c>
    </row>
    <row r="135" customFormat="false" ht="15" hidden="false" customHeight="true" outlineLevel="0" collapsed="false">
      <c r="A135" s="56" t="s">
        <v>7873</v>
      </c>
      <c r="B135" s="56" t="s">
        <v>2854</v>
      </c>
      <c r="C135" s="56" t="s">
        <v>7874</v>
      </c>
      <c r="D135" s="56" t="s">
        <v>2920</v>
      </c>
      <c r="E135" s="56" t="n">
        <v>8248</v>
      </c>
      <c r="F135" s="56" t="n">
        <v>3792</v>
      </c>
      <c r="G135" s="56" t="n">
        <v>554</v>
      </c>
      <c r="H135" s="54" t="n">
        <f aca="false">E135+F135-G135</f>
        <v>11486</v>
      </c>
      <c r="I135" s="56" t="n">
        <v>583</v>
      </c>
      <c r="J135" s="56" t="n">
        <v>666</v>
      </c>
      <c r="K135" s="54" t="n">
        <f aca="false">MAX(0,H135-I135)</f>
        <v>10903</v>
      </c>
      <c r="L135" s="54" t="str">
        <f aca="false">IF(H135&lt;=0,"Yes","No")</f>
        <v>No</v>
      </c>
      <c r="M135" s="56" t="n">
        <v>6.6</v>
      </c>
      <c r="N135" s="56" t="n">
        <v>511848.37</v>
      </c>
      <c r="O135" s="56" t="s">
        <v>7875</v>
      </c>
      <c r="P135" s="56" t="s">
        <v>2989</v>
      </c>
      <c r="Q135" s="56" t="s">
        <v>7876</v>
      </c>
      <c r="R135" s="56" t="s">
        <v>7703</v>
      </c>
      <c r="S135" s="56" t="s">
        <v>2501</v>
      </c>
      <c r="T135" s="55" t="str">
        <f aca="false">IF(L135="Yes","Stockout",IF(H135&lt;I135,"Low",IF(H135&gt;I135*2,"Excess","Healthy")))</f>
        <v>Excess</v>
      </c>
      <c r="U135" s="55" t="n">
        <f aca="true">IFERROR(Q135-TODAY(),"")</f>
        <v>-356</v>
      </c>
      <c r="V135" s="55" t="str">
        <f aca="false">IFERROR(IF(T135&lt;30,"Critical",IF(T135&lt;90,"Watch","OK")),"")</f>
        <v>OK</v>
      </c>
      <c r="W135" s="55" t="str">
        <f aca="false">TEXT(D135,"yyyy-mm")</f>
        <v>2022-04</v>
      </c>
    </row>
    <row r="136" customFormat="false" ht="15" hidden="false" customHeight="true" outlineLevel="0" collapsed="false">
      <c r="A136" s="52" t="s">
        <v>7877</v>
      </c>
      <c r="B136" s="52" t="s">
        <v>7657</v>
      </c>
      <c r="C136" s="52" t="s">
        <v>1999</v>
      </c>
      <c r="D136" s="52" t="s">
        <v>6338</v>
      </c>
      <c r="E136" s="52" t="n">
        <v>7981</v>
      </c>
      <c r="F136" s="52" t="n">
        <v>573</v>
      </c>
      <c r="G136" s="52" t="n">
        <v>4679</v>
      </c>
      <c r="H136" s="54" t="n">
        <f aca="false">E136+F136-G136</f>
        <v>3875</v>
      </c>
      <c r="I136" s="52" t="n">
        <v>1659</v>
      </c>
      <c r="J136" s="52" t="n">
        <v>158</v>
      </c>
      <c r="K136" s="54" t="n">
        <f aca="false">MAX(0,H136-I136)</f>
        <v>2216</v>
      </c>
      <c r="L136" s="54" t="str">
        <f aca="false">IF(H136&lt;=0,"Yes","No")</f>
        <v>No</v>
      </c>
      <c r="M136" s="52" t="n">
        <v>6.6</v>
      </c>
      <c r="N136" s="52" t="n">
        <v>527033.38</v>
      </c>
      <c r="O136" s="52" t="s">
        <v>7878</v>
      </c>
      <c r="P136" s="52" t="s">
        <v>1057</v>
      </c>
      <c r="Q136" s="52" t="s">
        <v>4295</v>
      </c>
      <c r="R136" s="52" t="s">
        <v>7879</v>
      </c>
      <c r="S136" s="52" t="s">
        <v>2675</v>
      </c>
      <c r="T136" s="55" t="str">
        <f aca="false">IF(L136="Yes","Stockout",IF(H136&lt;I136,"Low",IF(H136&gt;I136*2,"Excess","Healthy")))</f>
        <v>Excess</v>
      </c>
      <c r="U136" s="55" t="n">
        <f aca="true">IFERROR(Q136-TODAY(),"")</f>
        <v>-1397</v>
      </c>
      <c r="V136" s="55" t="str">
        <f aca="false">IFERROR(IF(T136&lt;30,"Critical",IF(T136&lt;90,"Watch","OK")),"")</f>
        <v>OK</v>
      </c>
      <c r="W136" s="55" t="str">
        <f aca="false">TEXT(D136,"yyyy-mm")</f>
        <v>2023-06</v>
      </c>
    </row>
    <row r="137" customFormat="false" ht="15" hidden="false" customHeight="true" outlineLevel="0" collapsed="false">
      <c r="A137" s="56" t="s">
        <v>7880</v>
      </c>
      <c r="B137" s="56" t="s">
        <v>7881</v>
      </c>
      <c r="C137" s="56" t="s">
        <v>7882</v>
      </c>
      <c r="D137" s="56" t="s">
        <v>3038</v>
      </c>
      <c r="E137" s="56" t="n">
        <v>67</v>
      </c>
      <c r="F137" s="56" t="n">
        <v>4439</v>
      </c>
      <c r="G137" s="56" t="n">
        <v>3415</v>
      </c>
      <c r="H137" s="54" t="n">
        <f aca="false">E137+F137-G137</f>
        <v>1091</v>
      </c>
      <c r="I137" s="56" t="n">
        <v>1156</v>
      </c>
      <c r="J137" s="56" t="n">
        <v>397</v>
      </c>
      <c r="K137" s="54" t="n">
        <f aca="false">MAX(0,H137-I137)</f>
        <v>0</v>
      </c>
      <c r="L137" s="54" t="str">
        <f aca="false">IF(H137&lt;=0,"Yes","No")</f>
        <v>No</v>
      </c>
      <c r="M137" s="56" t="n">
        <v>14.3</v>
      </c>
      <c r="N137" s="56" t="n">
        <v>335918.34</v>
      </c>
      <c r="O137" s="56" t="s">
        <v>7883</v>
      </c>
      <c r="P137" s="56" t="s">
        <v>4797</v>
      </c>
      <c r="Q137" s="56" t="s">
        <v>877</v>
      </c>
      <c r="R137" s="56" t="s">
        <v>7884</v>
      </c>
      <c r="S137" s="56" t="s">
        <v>2989</v>
      </c>
      <c r="T137" s="55" t="str">
        <f aca="false">IF(L137="Yes","Stockout",IF(H137&lt;I137,"Low",IF(H137&gt;I137*2,"Excess","Healthy")))</f>
        <v>Low</v>
      </c>
      <c r="U137" s="55" t="n">
        <f aca="true">IFERROR(Q137-TODAY(),"")</f>
        <v>-1338</v>
      </c>
      <c r="V137" s="55" t="str">
        <f aca="false">IFERROR(IF(T137&lt;30,"Critical",IF(T137&lt;90,"Watch","OK")),"")</f>
        <v>OK</v>
      </c>
      <c r="W137" s="55" t="str">
        <f aca="false">TEXT(D137,"yyyy-mm")</f>
        <v>2024-06</v>
      </c>
    </row>
    <row r="138" customFormat="false" ht="15" hidden="false" customHeight="true" outlineLevel="0" collapsed="false">
      <c r="A138" s="52" t="s">
        <v>7885</v>
      </c>
      <c r="B138" s="52" t="s">
        <v>7769</v>
      </c>
      <c r="C138" s="52" t="s">
        <v>3015</v>
      </c>
      <c r="D138" s="52" t="s">
        <v>2039</v>
      </c>
      <c r="E138" s="52" t="n">
        <v>3559</v>
      </c>
      <c r="F138" s="52" t="n">
        <v>3857</v>
      </c>
      <c r="G138" s="52" t="n">
        <v>4147</v>
      </c>
      <c r="H138" s="54" t="n">
        <f aca="false">E138+F138-G138</f>
        <v>3269</v>
      </c>
      <c r="I138" s="52" t="n">
        <v>268</v>
      </c>
      <c r="J138" s="52" t="n">
        <v>105</v>
      </c>
      <c r="K138" s="54" t="n">
        <f aca="false">MAX(0,H138-I138)</f>
        <v>3001</v>
      </c>
      <c r="L138" s="54" t="str">
        <f aca="false">IF(H138&lt;=0,"Yes","No")</f>
        <v>No</v>
      </c>
      <c r="M138" s="52" t="n">
        <v>64.8</v>
      </c>
      <c r="N138" s="52" t="n">
        <v>2636793.33</v>
      </c>
      <c r="O138" s="52" t="s">
        <v>7886</v>
      </c>
      <c r="P138" s="52" t="s">
        <v>1572</v>
      </c>
      <c r="Q138" s="52" t="s">
        <v>2777</v>
      </c>
      <c r="R138" s="52" t="s">
        <v>7887</v>
      </c>
      <c r="S138" s="52" t="s">
        <v>2119</v>
      </c>
      <c r="T138" s="55" t="str">
        <f aca="false">IF(L138="Yes","Stockout",IF(H138&lt;I138,"Low",IF(H138&gt;I138*2,"Excess","Healthy")))</f>
        <v>Excess</v>
      </c>
      <c r="U138" s="55" t="n">
        <f aca="true">IFERROR(Q138-TODAY(),"")</f>
        <v>-486</v>
      </c>
      <c r="V138" s="55" t="str">
        <f aca="false">IFERROR(IF(T138&lt;30,"Critical",IF(T138&lt;90,"Watch","OK")),"")</f>
        <v>OK</v>
      </c>
      <c r="W138" s="55" t="str">
        <f aca="false">TEXT(D138,"yyyy-mm")</f>
        <v>2022-12</v>
      </c>
    </row>
    <row r="139" customFormat="false" ht="15" hidden="false" customHeight="true" outlineLevel="0" collapsed="false">
      <c r="A139" s="56" t="s">
        <v>7888</v>
      </c>
      <c r="B139" s="56" t="s">
        <v>1001</v>
      </c>
      <c r="C139" s="56" t="s">
        <v>2425</v>
      </c>
      <c r="D139" s="56" t="s">
        <v>3795</v>
      </c>
      <c r="E139" s="56" t="n">
        <v>6451</v>
      </c>
      <c r="F139" s="56" t="n">
        <v>147</v>
      </c>
      <c r="G139" s="56" t="n">
        <v>3032</v>
      </c>
      <c r="H139" s="54" t="n">
        <f aca="false">E139+F139-G139</f>
        <v>3566</v>
      </c>
      <c r="I139" s="56" t="n">
        <v>1582</v>
      </c>
      <c r="J139" s="56" t="n">
        <v>938</v>
      </c>
      <c r="K139" s="54" t="n">
        <f aca="false">MAX(0,H139-I139)</f>
        <v>1984</v>
      </c>
      <c r="L139" s="54" t="str">
        <f aca="false">IF(H139&lt;=0,"Yes","No")</f>
        <v>No</v>
      </c>
      <c r="M139" s="56" t="n">
        <v>7</v>
      </c>
      <c r="N139" s="56" t="n">
        <v>985034.51</v>
      </c>
      <c r="O139" s="56" t="s">
        <v>7889</v>
      </c>
      <c r="P139" s="56" t="s">
        <v>3541</v>
      </c>
      <c r="Q139" s="56" t="s">
        <v>7890</v>
      </c>
      <c r="R139" s="56" t="s">
        <v>7860</v>
      </c>
      <c r="S139" s="56" t="s">
        <v>1031</v>
      </c>
      <c r="T139" s="55" t="str">
        <f aca="false">IF(L139="Yes","Stockout",IF(H139&lt;I139,"Low",IF(H139&gt;I139*2,"Excess","Healthy")))</f>
        <v>Excess</v>
      </c>
      <c r="U139" s="55" t="n">
        <f aca="true">IFERROR(Q139-TODAY(),"")</f>
        <v>-213</v>
      </c>
      <c r="V139" s="55" t="str">
        <f aca="false">IFERROR(IF(T139&lt;30,"Critical",IF(T139&lt;90,"Watch","OK")),"")</f>
        <v>OK</v>
      </c>
      <c r="W139" s="55" t="str">
        <f aca="false">TEXT(D139,"yyyy-mm")</f>
        <v>2022-10</v>
      </c>
    </row>
    <row r="140" customFormat="false" ht="15" hidden="false" customHeight="true" outlineLevel="0" collapsed="false">
      <c r="A140" s="52" t="s">
        <v>7891</v>
      </c>
      <c r="B140" s="52" t="s">
        <v>7892</v>
      </c>
      <c r="C140" s="52" t="s">
        <v>1876</v>
      </c>
      <c r="D140" s="52" t="s">
        <v>457</v>
      </c>
      <c r="E140" s="52" t="n">
        <v>1538</v>
      </c>
      <c r="F140" s="52" t="n">
        <v>1901</v>
      </c>
      <c r="G140" s="52" t="n">
        <v>2368</v>
      </c>
      <c r="H140" s="54" t="n">
        <f aca="false">E140+F140-G140</f>
        <v>1071</v>
      </c>
      <c r="I140" s="52" t="n">
        <v>894</v>
      </c>
      <c r="J140" s="52" t="n">
        <v>652</v>
      </c>
      <c r="K140" s="54" t="n">
        <f aca="false">MAX(0,H140-I140)</f>
        <v>177</v>
      </c>
      <c r="L140" s="54" t="str">
        <f aca="false">IF(H140&lt;=0,"Yes","No")</f>
        <v>No</v>
      </c>
      <c r="M140" s="52" t="n">
        <v>54.1</v>
      </c>
      <c r="N140" s="52" t="n">
        <v>3448914.29</v>
      </c>
      <c r="O140" s="52" t="s">
        <v>7893</v>
      </c>
      <c r="P140" s="52" t="s">
        <v>2572</v>
      </c>
      <c r="Q140" s="52" t="s">
        <v>2048</v>
      </c>
      <c r="R140" s="52" t="s">
        <v>7662</v>
      </c>
      <c r="S140" s="52" t="s">
        <v>3074</v>
      </c>
      <c r="T140" s="55" t="str">
        <f aca="false">IF(L140="Yes","Stockout",IF(H140&lt;I140,"Low",IF(H140&gt;I140*2,"Excess","Healthy")))</f>
        <v>Healthy</v>
      </c>
      <c r="U140" s="55" t="n">
        <f aca="true">IFERROR(Q140-TODAY(),"")</f>
        <v>-994</v>
      </c>
      <c r="V140" s="55" t="str">
        <f aca="false">IFERROR(IF(T140&lt;30,"Critical",IF(T140&lt;90,"Watch","OK")),"")</f>
        <v>OK</v>
      </c>
      <c r="W140" s="55" t="str">
        <f aca="false">TEXT(D140,"yyyy-mm")</f>
        <v>2022-04</v>
      </c>
    </row>
    <row r="141" customFormat="false" ht="15" hidden="false" customHeight="true" outlineLevel="0" collapsed="false">
      <c r="A141" s="56" t="s">
        <v>7894</v>
      </c>
      <c r="B141" s="56" t="s">
        <v>5038</v>
      </c>
      <c r="C141" s="56" t="s">
        <v>3841</v>
      </c>
      <c r="D141" s="56" t="s">
        <v>3433</v>
      </c>
      <c r="E141" s="56" t="n">
        <v>6455</v>
      </c>
      <c r="F141" s="56" t="n">
        <v>1073</v>
      </c>
      <c r="G141" s="56" t="n">
        <v>4114</v>
      </c>
      <c r="H141" s="54" t="n">
        <f aca="false">E141+F141-G141</f>
        <v>3414</v>
      </c>
      <c r="I141" s="56" t="n">
        <v>995</v>
      </c>
      <c r="J141" s="56" t="n">
        <v>284</v>
      </c>
      <c r="K141" s="54" t="n">
        <f aca="false">MAX(0,H141-I141)</f>
        <v>2419</v>
      </c>
      <c r="L141" s="54" t="str">
        <f aca="false">IF(H141&lt;=0,"Yes","No")</f>
        <v>No</v>
      </c>
      <c r="M141" s="56" t="n">
        <v>77.2</v>
      </c>
      <c r="N141" s="56" t="n">
        <v>473029.37</v>
      </c>
      <c r="O141" s="56" t="s">
        <v>7895</v>
      </c>
      <c r="P141" s="56" t="s">
        <v>1077</v>
      </c>
      <c r="Q141" s="56" t="s">
        <v>5961</v>
      </c>
      <c r="R141" s="56" t="s">
        <v>7631</v>
      </c>
      <c r="S141" s="56" t="s">
        <v>2094</v>
      </c>
      <c r="T141" s="55" t="str">
        <f aca="false">IF(L141="Yes","Stockout",IF(H141&lt;I141,"Low",IF(H141&gt;I141*2,"Excess","Healthy")))</f>
        <v>Excess</v>
      </c>
      <c r="U141" s="55" t="n">
        <f aca="true">IFERROR(Q141-TODAY(),"")</f>
        <v>-1263</v>
      </c>
      <c r="V141" s="55" t="str">
        <f aca="false">IFERROR(IF(T141&lt;30,"Critical",IF(T141&lt;90,"Watch","OK")),"")</f>
        <v>OK</v>
      </c>
      <c r="W141" s="55" t="str">
        <f aca="false">TEXT(D141,"yyyy-mm")</f>
        <v>2024-10</v>
      </c>
    </row>
    <row r="142" customFormat="false" ht="15" hidden="false" customHeight="true" outlineLevel="0" collapsed="false">
      <c r="A142" s="52" t="s">
        <v>7896</v>
      </c>
      <c r="B142" s="52" t="s">
        <v>945</v>
      </c>
      <c r="C142" s="52" t="s">
        <v>7897</v>
      </c>
      <c r="D142" s="52" t="s">
        <v>2429</v>
      </c>
      <c r="E142" s="52" t="n">
        <v>3143</v>
      </c>
      <c r="F142" s="52" t="n">
        <v>2860</v>
      </c>
      <c r="G142" s="52" t="n">
        <v>4133</v>
      </c>
      <c r="H142" s="54" t="n">
        <f aca="false">E142+F142-G142</f>
        <v>1870</v>
      </c>
      <c r="I142" s="52" t="n">
        <v>900</v>
      </c>
      <c r="J142" s="52" t="n">
        <v>754</v>
      </c>
      <c r="K142" s="54" t="n">
        <f aca="false">MAX(0,H142-I142)</f>
        <v>970</v>
      </c>
      <c r="L142" s="54" t="str">
        <f aca="false">IF(H142&lt;=0,"Yes","No")</f>
        <v>No</v>
      </c>
      <c r="M142" s="52" t="n">
        <v>66.4</v>
      </c>
      <c r="N142" s="52" t="n">
        <v>3925438.45</v>
      </c>
      <c r="O142" s="52" t="s">
        <v>7898</v>
      </c>
      <c r="P142" s="52" t="s">
        <v>2662</v>
      </c>
      <c r="Q142" s="52" t="s">
        <v>7899</v>
      </c>
      <c r="R142" s="52" t="s">
        <v>7536</v>
      </c>
      <c r="S142" s="52" t="s">
        <v>6678</v>
      </c>
      <c r="T142" s="55" t="str">
        <f aca="false">IF(L142="Yes","Stockout",IF(H142&lt;I142,"Low",IF(H142&gt;I142*2,"Excess","Healthy")))</f>
        <v>Excess</v>
      </c>
      <c r="U142" s="55" t="n">
        <f aca="true">IFERROR(Q142-TODAY(),"")</f>
        <v>-75</v>
      </c>
      <c r="V142" s="55" t="str">
        <f aca="false">IFERROR(IF(T142&lt;30,"Critical",IF(T142&lt;90,"Watch","OK")),"")</f>
        <v>OK</v>
      </c>
      <c r="W142" s="55" t="str">
        <f aca="false">TEXT(D142,"yyyy-mm")</f>
        <v>2022-05</v>
      </c>
    </row>
    <row r="143" customFormat="false" ht="15" hidden="false" customHeight="true" outlineLevel="0" collapsed="false">
      <c r="A143" s="56" t="s">
        <v>7900</v>
      </c>
      <c r="B143" s="56" t="s">
        <v>3064</v>
      </c>
      <c r="C143" s="56" t="s">
        <v>6066</v>
      </c>
      <c r="D143" s="56" t="s">
        <v>4387</v>
      </c>
      <c r="E143" s="56" t="n">
        <v>9958</v>
      </c>
      <c r="F143" s="56" t="n">
        <v>4265</v>
      </c>
      <c r="G143" s="56" t="n">
        <v>4082</v>
      </c>
      <c r="H143" s="54" t="n">
        <f aca="false">E143+F143-G143</f>
        <v>10141</v>
      </c>
      <c r="I143" s="56" t="n">
        <v>1175</v>
      </c>
      <c r="J143" s="56" t="n">
        <v>990</v>
      </c>
      <c r="K143" s="54" t="n">
        <f aca="false">MAX(0,H143-I143)</f>
        <v>8966</v>
      </c>
      <c r="L143" s="54" t="str">
        <f aca="false">IF(H143&lt;=0,"Yes","No")</f>
        <v>No</v>
      </c>
      <c r="M143" s="56" t="n">
        <v>22.7</v>
      </c>
      <c r="N143" s="56" t="n">
        <v>560166.75</v>
      </c>
      <c r="O143" s="56" t="s">
        <v>7901</v>
      </c>
      <c r="P143" s="56" t="s">
        <v>1410</v>
      </c>
      <c r="Q143" s="56" t="s">
        <v>7902</v>
      </c>
      <c r="R143" s="56" t="s">
        <v>7627</v>
      </c>
      <c r="S143" s="56" t="s">
        <v>2158</v>
      </c>
      <c r="T143" s="55" t="str">
        <f aca="false">IF(L143="Yes","Stockout",IF(H143&lt;I143,"Low",IF(H143&gt;I143*2,"Excess","Healthy")))</f>
        <v>Excess</v>
      </c>
      <c r="U143" s="55" t="n">
        <f aca="true">IFERROR(Q143-TODAY(),"")</f>
        <v>-255</v>
      </c>
      <c r="V143" s="55" t="str">
        <f aca="false">IFERROR(IF(T143&lt;30,"Critical",IF(T143&lt;90,"Watch","OK")),"")</f>
        <v>OK</v>
      </c>
      <c r="W143" s="55" t="str">
        <f aca="false">TEXT(D143,"yyyy-mm")</f>
        <v>2022-09</v>
      </c>
    </row>
    <row r="144" customFormat="false" ht="15" hidden="false" customHeight="true" outlineLevel="0" collapsed="false">
      <c r="A144" s="52" t="s">
        <v>7903</v>
      </c>
      <c r="B144" s="52" t="s">
        <v>2968</v>
      </c>
      <c r="C144" s="52" t="s">
        <v>6379</v>
      </c>
      <c r="D144" s="52" t="s">
        <v>2546</v>
      </c>
      <c r="E144" s="52" t="n">
        <v>2999</v>
      </c>
      <c r="F144" s="52" t="n">
        <v>3747</v>
      </c>
      <c r="G144" s="52" t="n">
        <v>2618</v>
      </c>
      <c r="H144" s="54" t="n">
        <f aca="false">E144+F144-G144</f>
        <v>4128</v>
      </c>
      <c r="I144" s="52" t="n">
        <v>404</v>
      </c>
      <c r="J144" s="52" t="n">
        <v>252</v>
      </c>
      <c r="K144" s="54" t="n">
        <f aca="false">MAX(0,H144-I144)</f>
        <v>3724</v>
      </c>
      <c r="L144" s="54" t="str">
        <f aca="false">IF(H144&lt;=0,"Yes","No")</f>
        <v>No</v>
      </c>
      <c r="M144" s="52" t="n">
        <v>39.1</v>
      </c>
      <c r="N144" s="52" t="n">
        <v>520920.18</v>
      </c>
      <c r="O144" s="52" t="s">
        <v>7904</v>
      </c>
      <c r="P144" s="52" t="s">
        <v>3232</v>
      </c>
      <c r="Q144" s="52" t="s">
        <v>1539</v>
      </c>
      <c r="R144" s="52" t="s">
        <v>7905</v>
      </c>
      <c r="S144" s="52" t="s">
        <v>916</v>
      </c>
      <c r="T144" s="55" t="str">
        <f aca="false">IF(L144="Yes","Stockout",IF(H144&lt;I144,"Low",IF(H144&gt;I144*2,"Excess","Healthy")))</f>
        <v>Excess</v>
      </c>
      <c r="U144" s="55" t="n">
        <f aca="true">IFERROR(Q144-TODAY(),"")</f>
        <v>-1060</v>
      </c>
      <c r="V144" s="55" t="str">
        <f aca="false">IFERROR(IF(T144&lt;30,"Critical",IF(T144&lt;90,"Watch","OK")),"")</f>
        <v>OK</v>
      </c>
      <c r="W144" s="55" t="str">
        <f aca="false">TEXT(D144,"yyyy-mm")</f>
        <v>2023-04</v>
      </c>
    </row>
    <row r="145" customFormat="false" ht="15" hidden="false" customHeight="true" outlineLevel="0" collapsed="false">
      <c r="A145" s="56" t="s">
        <v>7906</v>
      </c>
      <c r="B145" s="56" t="s">
        <v>3285</v>
      </c>
      <c r="C145" s="56" t="s">
        <v>2404</v>
      </c>
      <c r="D145" s="56" t="s">
        <v>4138</v>
      </c>
      <c r="E145" s="56" t="n">
        <v>5496</v>
      </c>
      <c r="F145" s="56" t="n">
        <v>2435</v>
      </c>
      <c r="G145" s="56" t="n">
        <v>3983</v>
      </c>
      <c r="H145" s="54" t="n">
        <f aca="false">E145+F145-G145</f>
        <v>3948</v>
      </c>
      <c r="I145" s="56" t="n">
        <v>862</v>
      </c>
      <c r="J145" s="56" t="n">
        <v>994</v>
      </c>
      <c r="K145" s="54" t="n">
        <f aca="false">MAX(0,H145-I145)</f>
        <v>3086</v>
      </c>
      <c r="L145" s="54" t="str">
        <f aca="false">IF(H145&lt;=0,"Yes","No")</f>
        <v>No</v>
      </c>
      <c r="M145" s="56" t="n">
        <v>3.8</v>
      </c>
      <c r="N145" s="56" t="n">
        <v>176483.38</v>
      </c>
      <c r="O145" s="56" t="s">
        <v>7907</v>
      </c>
      <c r="P145" s="56" t="s">
        <v>2521</v>
      </c>
      <c r="Q145" s="56" t="s">
        <v>593</v>
      </c>
      <c r="R145" s="56" t="s">
        <v>7908</v>
      </c>
      <c r="S145" s="56" t="s">
        <v>1703</v>
      </c>
      <c r="T145" s="55" t="str">
        <f aca="false">IF(L145="Yes","Stockout",IF(H145&lt;I145,"Low",IF(H145&gt;I145*2,"Excess","Healthy")))</f>
        <v>Excess</v>
      </c>
      <c r="U145" s="55" t="n">
        <f aca="true">IFERROR(Q145-TODAY(),"")</f>
        <v>-488</v>
      </c>
      <c r="V145" s="55" t="str">
        <f aca="false">IFERROR(IF(T145&lt;30,"Critical",IF(T145&lt;90,"Watch","OK")),"")</f>
        <v>OK</v>
      </c>
      <c r="W145" s="55" t="str">
        <f aca="false">TEXT(D145,"yyyy-mm")</f>
        <v>2022-02</v>
      </c>
    </row>
    <row r="146" customFormat="false" ht="15" hidden="false" customHeight="true" outlineLevel="0" collapsed="false">
      <c r="A146" s="52" t="s">
        <v>7909</v>
      </c>
      <c r="B146" s="52" t="s">
        <v>1987</v>
      </c>
      <c r="C146" s="52" t="s">
        <v>5912</v>
      </c>
      <c r="D146" s="52" t="s">
        <v>3443</v>
      </c>
      <c r="E146" s="52" t="n">
        <v>4904</v>
      </c>
      <c r="F146" s="52" t="n">
        <v>4783</v>
      </c>
      <c r="G146" s="52" t="n">
        <v>960</v>
      </c>
      <c r="H146" s="54" t="n">
        <f aca="false">E146+F146-G146</f>
        <v>8727</v>
      </c>
      <c r="I146" s="52" t="n">
        <v>962</v>
      </c>
      <c r="J146" s="52" t="n">
        <v>904</v>
      </c>
      <c r="K146" s="54" t="n">
        <f aca="false">MAX(0,H146-I146)</f>
        <v>7765</v>
      </c>
      <c r="L146" s="54" t="str">
        <f aca="false">IF(H146&lt;=0,"Yes","No")</f>
        <v>No</v>
      </c>
      <c r="M146" s="52" t="n">
        <v>17.2</v>
      </c>
      <c r="N146" s="52" t="n">
        <v>1346189.91</v>
      </c>
      <c r="O146" s="52" t="s">
        <v>7910</v>
      </c>
      <c r="P146" s="52" t="s">
        <v>860</v>
      </c>
      <c r="Q146" s="52" t="s">
        <v>3699</v>
      </c>
      <c r="R146" s="52" t="s">
        <v>7791</v>
      </c>
      <c r="S146" s="52" t="s">
        <v>2426</v>
      </c>
      <c r="T146" s="55" t="str">
        <f aca="false">IF(L146="Yes","Stockout",IF(H146&lt;I146,"Low",IF(H146&gt;I146*2,"Excess","Healthy")))</f>
        <v>Excess</v>
      </c>
      <c r="U146" s="55" t="n">
        <f aca="true">IFERROR(Q146-TODAY(),"")</f>
        <v>-693</v>
      </c>
      <c r="V146" s="55" t="str">
        <f aca="false">IFERROR(IF(T146&lt;30,"Critical",IF(T146&lt;90,"Watch","OK")),"")</f>
        <v>OK</v>
      </c>
      <c r="W146" s="55" t="str">
        <f aca="false">TEXT(D146,"yyyy-mm")</f>
        <v>2022-11</v>
      </c>
    </row>
    <row r="147" customFormat="false" ht="15" hidden="false" customHeight="true" outlineLevel="0" collapsed="false">
      <c r="A147" s="56" t="s">
        <v>7911</v>
      </c>
      <c r="B147" s="56" t="s">
        <v>4272</v>
      </c>
      <c r="C147" s="56" t="s">
        <v>1510</v>
      </c>
      <c r="D147" s="56" t="s">
        <v>2401</v>
      </c>
      <c r="E147" s="56" t="n">
        <v>3337</v>
      </c>
      <c r="F147" s="56" t="n">
        <v>3135</v>
      </c>
      <c r="G147" s="56" t="n">
        <v>84</v>
      </c>
      <c r="H147" s="54" t="n">
        <f aca="false">E147+F147-G147</f>
        <v>6388</v>
      </c>
      <c r="I147" s="56" t="n">
        <v>1066</v>
      </c>
      <c r="J147" s="56" t="n">
        <v>887</v>
      </c>
      <c r="K147" s="54" t="n">
        <f aca="false">MAX(0,H147-I147)</f>
        <v>5322</v>
      </c>
      <c r="L147" s="54" t="str">
        <f aca="false">IF(H147&lt;=0,"Yes","No")</f>
        <v>No</v>
      </c>
      <c r="M147" s="56" t="n">
        <v>32.1</v>
      </c>
      <c r="N147" s="56" t="n">
        <v>277538.02</v>
      </c>
      <c r="O147" s="56" t="s">
        <v>7912</v>
      </c>
      <c r="P147" s="56" t="s">
        <v>4807</v>
      </c>
      <c r="Q147" s="56" t="s">
        <v>7913</v>
      </c>
      <c r="R147" s="56" t="s">
        <v>7808</v>
      </c>
      <c r="S147" s="56" t="s">
        <v>4196</v>
      </c>
      <c r="T147" s="55" t="str">
        <f aca="false">IF(L147="Yes","Stockout",IF(H147&lt;I147,"Low",IF(H147&gt;I147*2,"Excess","Healthy")))</f>
        <v>Excess</v>
      </c>
      <c r="U147" s="55" t="n">
        <f aca="true">IFERROR(Q147-TODAY(),"")</f>
        <v>164</v>
      </c>
      <c r="V147" s="55" t="str">
        <f aca="false">IFERROR(IF(T147&lt;30,"Critical",IF(T147&lt;90,"Watch","OK")),"")</f>
        <v>OK</v>
      </c>
      <c r="W147" s="55" t="str">
        <f aca="false">TEXT(D147,"yyyy-mm")</f>
        <v>2023-12</v>
      </c>
    </row>
    <row r="148" customFormat="false" ht="15" hidden="false" customHeight="true" outlineLevel="0" collapsed="false">
      <c r="A148" s="52" t="s">
        <v>7914</v>
      </c>
      <c r="B148" s="52" t="s">
        <v>7022</v>
      </c>
      <c r="C148" s="52" t="s">
        <v>7915</v>
      </c>
      <c r="D148" s="52" t="s">
        <v>2481</v>
      </c>
      <c r="E148" s="52" t="n">
        <v>3772</v>
      </c>
      <c r="F148" s="52" t="n">
        <v>3817</v>
      </c>
      <c r="G148" s="52" t="n">
        <v>1758</v>
      </c>
      <c r="H148" s="54" t="n">
        <f aca="false">E148+F148-G148</f>
        <v>5831</v>
      </c>
      <c r="I148" s="52" t="n">
        <v>1120</v>
      </c>
      <c r="J148" s="52" t="n">
        <v>671</v>
      </c>
      <c r="K148" s="54" t="n">
        <f aca="false">MAX(0,H148-I148)</f>
        <v>4711</v>
      </c>
      <c r="L148" s="54" t="str">
        <f aca="false">IF(H148&lt;=0,"Yes","No")</f>
        <v>No</v>
      </c>
      <c r="M148" s="52" t="n">
        <v>19.9</v>
      </c>
      <c r="N148" s="52" t="n">
        <v>742038.18</v>
      </c>
      <c r="O148" s="52" t="s">
        <v>7916</v>
      </c>
      <c r="P148" s="52" t="s">
        <v>6678</v>
      </c>
      <c r="Q148" s="52" t="s">
        <v>2481</v>
      </c>
      <c r="R148" s="52" t="s">
        <v>7917</v>
      </c>
      <c r="S148" s="52" t="s">
        <v>1295</v>
      </c>
      <c r="T148" s="55" t="str">
        <f aca="false">IF(L148="Yes","Stockout",IF(H148&lt;I148,"Low",IF(H148&gt;I148*2,"Excess","Healthy")))</f>
        <v>Excess</v>
      </c>
      <c r="U148" s="55" t="n">
        <f aca="true">IFERROR(Q148-TODAY(),"")</f>
        <v>-749</v>
      </c>
      <c r="V148" s="55" t="str">
        <f aca="false">IFERROR(IF(T148&lt;30,"Critical",IF(T148&lt;90,"Watch","OK")),"")</f>
        <v>OK</v>
      </c>
      <c r="W148" s="55" t="str">
        <f aca="false">TEXT(D148,"yyyy-mm")</f>
        <v>2024-01</v>
      </c>
    </row>
    <row r="149" customFormat="false" ht="15" hidden="false" customHeight="true" outlineLevel="0" collapsed="false">
      <c r="A149" s="56" t="s">
        <v>7918</v>
      </c>
      <c r="B149" s="56" t="s">
        <v>3518</v>
      </c>
      <c r="C149" s="56" t="s">
        <v>6574</v>
      </c>
      <c r="D149" s="56" t="s">
        <v>1172</v>
      </c>
      <c r="E149" s="56" t="n">
        <v>1972</v>
      </c>
      <c r="F149" s="56" t="n">
        <v>1338</v>
      </c>
      <c r="G149" s="56" t="n">
        <v>1302</v>
      </c>
      <c r="H149" s="54" t="n">
        <f aca="false">E149+F149-G149</f>
        <v>2008</v>
      </c>
      <c r="I149" s="56" t="n">
        <v>1023</v>
      </c>
      <c r="J149" s="56" t="n">
        <v>200</v>
      </c>
      <c r="K149" s="54" t="n">
        <f aca="false">MAX(0,H149-I149)</f>
        <v>985</v>
      </c>
      <c r="L149" s="54" t="str">
        <f aca="false">IF(H149&lt;=0,"Yes","No")</f>
        <v>No</v>
      </c>
      <c r="M149" s="56" t="n">
        <v>13.6</v>
      </c>
      <c r="N149" s="56" t="n">
        <v>1797842.96</v>
      </c>
      <c r="O149" s="56" t="s">
        <v>7919</v>
      </c>
      <c r="P149" s="56" t="s">
        <v>1512</v>
      </c>
      <c r="Q149" s="56" t="s">
        <v>2690</v>
      </c>
      <c r="R149" s="56" t="s">
        <v>7920</v>
      </c>
      <c r="S149" s="56" t="s">
        <v>4351</v>
      </c>
      <c r="T149" s="55" t="str">
        <f aca="false">IF(L149="Yes","Stockout",IF(H149&lt;I149,"Low",IF(H149&gt;I149*2,"Excess","Healthy")))</f>
        <v>Healthy</v>
      </c>
      <c r="U149" s="55" t="n">
        <f aca="true">IFERROR(Q149-TODAY(),"")</f>
        <v>-618</v>
      </c>
      <c r="V149" s="55" t="str">
        <f aca="false">IFERROR(IF(T149&lt;30,"Critical",IF(T149&lt;90,"Watch","OK")),"")</f>
        <v>OK</v>
      </c>
      <c r="W149" s="55" t="str">
        <f aca="false">TEXT(D149,"yyyy-mm")</f>
        <v>2024-09</v>
      </c>
    </row>
    <row r="150" customFormat="false" ht="15" hidden="false" customHeight="true" outlineLevel="0" collapsed="false">
      <c r="A150" s="52" t="s">
        <v>7921</v>
      </c>
      <c r="B150" s="52" t="s">
        <v>4610</v>
      </c>
      <c r="C150" s="52" t="s">
        <v>7073</v>
      </c>
      <c r="D150" s="52" t="s">
        <v>1477</v>
      </c>
      <c r="E150" s="52" t="n">
        <v>2355</v>
      </c>
      <c r="F150" s="52" t="n">
        <v>2833</v>
      </c>
      <c r="G150" s="52" t="n">
        <v>4185</v>
      </c>
      <c r="H150" s="54" t="n">
        <f aca="false">E150+F150-G150</f>
        <v>1003</v>
      </c>
      <c r="I150" s="52" t="n">
        <v>952</v>
      </c>
      <c r="J150" s="52" t="n">
        <v>661</v>
      </c>
      <c r="K150" s="54" t="n">
        <f aca="false">MAX(0,H150-I150)</f>
        <v>51</v>
      </c>
      <c r="L150" s="54" t="str">
        <f aca="false">IF(H150&lt;=0,"Yes","No")</f>
        <v>No</v>
      </c>
      <c r="M150" s="52" t="n">
        <v>16.5</v>
      </c>
      <c r="N150" s="52" t="n">
        <v>591407.3</v>
      </c>
      <c r="O150" s="52" t="s">
        <v>7922</v>
      </c>
      <c r="P150" s="52" t="s">
        <v>2572</v>
      </c>
      <c r="Q150" s="52" t="s">
        <v>1281</v>
      </c>
      <c r="R150" s="52" t="s">
        <v>7923</v>
      </c>
      <c r="S150" s="52" t="s">
        <v>442</v>
      </c>
      <c r="T150" s="55" t="str">
        <f aca="false">IF(L150="Yes","Stockout",IF(H150&lt;I150,"Low",IF(H150&gt;I150*2,"Excess","Healthy")))</f>
        <v>Healthy</v>
      </c>
      <c r="U150" s="55" t="n">
        <f aca="true">IFERROR(Q150-TODAY(),"")</f>
        <v>-1084</v>
      </c>
      <c r="V150" s="55" t="str">
        <f aca="false">IFERROR(IF(T150&lt;30,"Critical",IF(T150&lt;90,"Watch","OK")),"")</f>
        <v>OK</v>
      </c>
      <c r="W150" s="55" t="str">
        <f aca="false">TEXT(D150,"yyyy-mm")</f>
        <v>2022-07</v>
      </c>
    </row>
    <row r="151" customFormat="false" ht="15" hidden="false" customHeight="true" outlineLevel="0" collapsed="false">
      <c r="A151" s="56" t="s">
        <v>7924</v>
      </c>
      <c r="B151" s="56" t="s">
        <v>2333</v>
      </c>
      <c r="C151" s="56" t="s">
        <v>2939</v>
      </c>
      <c r="D151" s="56" t="s">
        <v>817</v>
      </c>
      <c r="E151" s="56" t="n">
        <v>361</v>
      </c>
      <c r="F151" s="56" t="n">
        <v>3565</v>
      </c>
      <c r="G151" s="56" t="n">
        <v>2129</v>
      </c>
      <c r="H151" s="54" t="n">
        <f aca="false">E151+F151-G151</f>
        <v>1797</v>
      </c>
      <c r="I151" s="56" t="n">
        <v>1331</v>
      </c>
      <c r="J151" s="56" t="n">
        <v>546</v>
      </c>
      <c r="K151" s="54" t="n">
        <f aca="false">MAX(0,H151-I151)</f>
        <v>466</v>
      </c>
      <c r="L151" s="54" t="str">
        <f aca="false">IF(H151&lt;=0,"Yes","No")</f>
        <v>No</v>
      </c>
      <c r="M151" s="56" t="n">
        <v>32.9</v>
      </c>
      <c r="N151" s="56" t="n">
        <v>121546.26</v>
      </c>
      <c r="O151" s="56" t="s">
        <v>7925</v>
      </c>
      <c r="P151" s="56" t="s">
        <v>4446</v>
      </c>
      <c r="Q151" s="56" t="s">
        <v>936</v>
      </c>
      <c r="R151" s="56" t="s">
        <v>7926</v>
      </c>
      <c r="S151" s="56" t="s">
        <v>5399</v>
      </c>
      <c r="T151" s="55" t="str">
        <f aca="false">IF(L151="Yes","Stockout",IF(H151&lt;I151,"Low",IF(H151&gt;I151*2,"Excess","Healthy")))</f>
        <v>Healthy</v>
      </c>
      <c r="U151" s="55" t="n">
        <f aca="true">IFERROR(Q151-TODAY(),"")</f>
        <v>-1107</v>
      </c>
      <c r="V151" s="55" t="str">
        <f aca="false">IFERROR(IF(T151&lt;30,"Critical",IF(T151&lt;90,"Watch","OK")),"")</f>
        <v>OK</v>
      </c>
      <c r="W151" s="55" t="str">
        <f aca="false">TEXT(D151,"yyyy-mm")</f>
        <v>2024-08</v>
      </c>
    </row>
    <row r="152" customFormat="false" ht="15" hidden="false" customHeight="true" outlineLevel="0" collapsed="false">
      <c r="A152" s="52" t="s">
        <v>7927</v>
      </c>
      <c r="B152" s="52" t="s">
        <v>7326</v>
      </c>
      <c r="C152" s="52" t="s">
        <v>1366</v>
      </c>
      <c r="D152" s="52" t="s">
        <v>836</v>
      </c>
      <c r="E152" s="52" t="n">
        <v>6229</v>
      </c>
      <c r="F152" s="52" t="n">
        <v>4985</v>
      </c>
      <c r="G152" s="52" t="n">
        <v>1035</v>
      </c>
      <c r="H152" s="54" t="n">
        <f aca="false">E152+F152-G152</f>
        <v>10179</v>
      </c>
      <c r="I152" s="52" t="n">
        <v>1240</v>
      </c>
      <c r="J152" s="52" t="n">
        <v>879</v>
      </c>
      <c r="K152" s="54" t="n">
        <f aca="false">MAX(0,H152-I152)</f>
        <v>8939</v>
      </c>
      <c r="L152" s="54" t="str">
        <f aca="false">IF(H152&lt;=0,"Yes","No")</f>
        <v>No</v>
      </c>
      <c r="M152" s="52" t="n">
        <v>44.5</v>
      </c>
      <c r="N152" s="52" t="n">
        <v>2003108.11</v>
      </c>
      <c r="O152" s="52" t="s">
        <v>7928</v>
      </c>
      <c r="P152" s="52" t="s">
        <v>3232</v>
      </c>
      <c r="Q152" s="52" t="s">
        <v>4602</v>
      </c>
      <c r="R152" s="52" t="s">
        <v>7561</v>
      </c>
      <c r="S152" s="52" t="s">
        <v>1783</v>
      </c>
      <c r="T152" s="55" t="str">
        <f aca="false">IF(L152="Yes","Stockout",IF(H152&lt;I152,"Low",IF(H152&gt;I152*2,"Excess","Healthy")))</f>
        <v>Excess</v>
      </c>
      <c r="U152" s="55" t="n">
        <f aca="true">IFERROR(Q152-TODAY(),"")</f>
        <v>-510</v>
      </c>
      <c r="V152" s="55" t="str">
        <f aca="false">IFERROR(IF(T152&lt;30,"Critical",IF(T152&lt;90,"Watch","OK")),"")</f>
        <v>OK</v>
      </c>
      <c r="W152" s="55" t="str">
        <f aca="false">TEXT(D152,"yyyy-mm")</f>
        <v>2024-10</v>
      </c>
    </row>
    <row r="153" customFormat="false" ht="15" hidden="false" customHeight="true" outlineLevel="0" collapsed="false">
      <c r="A153" s="56" t="s">
        <v>7929</v>
      </c>
      <c r="B153" s="56" t="s">
        <v>7930</v>
      </c>
      <c r="C153" s="56" t="s">
        <v>3554</v>
      </c>
      <c r="D153" s="56" t="s">
        <v>1634</v>
      </c>
      <c r="E153" s="56" t="n">
        <v>9979</v>
      </c>
      <c r="F153" s="56" t="n">
        <v>2334</v>
      </c>
      <c r="G153" s="56" t="n">
        <v>210</v>
      </c>
      <c r="H153" s="54" t="n">
        <f aca="false">E153+F153-G153</f>
        <v>12103</v>
      </c>
      <c r="I153" s="56" t="n">
        <v>1217</v>
      </c>
      <c r="J153" s="56" t="n">
        <v>979</v>
      </c>
      <c r="K153" s="54" t="n">
        <f aca="false">MAX(0,H153-I153)</f>
        <v>10886</v>
      </c>
      <c r="L153" s="54" t="str">
        <f aca="false">IF(H153&lt;=0,"Yes","No")</f>
        <v>No</v>
      </c>
      <c r="M153" s="56" t="n">
        <v>8.4</v>
      </c>
      <c r="N153" s="56" t="n">
        <v>59376.53</v>
      </c>
      <c r="O153" s="56" t="s">
        <v>7931</v>
      </c>
      <c r="P153" s="56" t="s">
        <v>3875</v>
      </c>
      <c r="Q153" s="56" t="s">
        <v>3043</v>
      </c>
      <c r="R153" s="56" t="s">
        <v>7932</v>
      </c>
      <c r="S153" s="56" t="s">
        <v>1824</v>
      </c>
      <c r="T153" s="55" t="str">
        <f aca="false">IF(L153="Yes","Stockout",IF(H153&lt;I153,"Low",IF(H153&gt;I153*2,"Excess","Healthy")))</f>
        <v>Excess</v>
      </c>
      <c r="U153" s="55" t="n">
        <f aca="true">IFERROR(Q153-TODAY(),"")</f>
        <v>-1094</v>
      </c>
      <c r="V153" s="55" t="str">
        <f aca="false">IFERROR(IF(T153&lt;30,"Critical",IF(T153&lt;90,"Watch","OK")),"")</f>
        <v>OK</v>
      </c>
      <c r="W153" s="55" t="str">
        <f aca="false">TEXT(D153,"yyyy-mm")</f>
        <v>2024-09</v>
      </c>
    </row>
    <row r="154" customFormat="false" ht="15" hidden="false" customHeight="true" outlineLevel="0" collapsed="false">
      <c r="A154" s="52" t="s">
        <v>7933</v>
      </c>
      <c r="B154" s="52" t="s">
        <v>2728</v>
      </c>
      <c r="C154" s="52" t="s">
        <v>3122</v>
      </c>
      <c r="D154" s="52" t="s">
        <v>1782</v>
      </c>
      <c r="E154" s="52" t="n">
        <v>5408</v>
      </c>
      <c r="F154" s="52" t="n">
        <v>3439</v>
      </c>
      <c r="G154" s="52" t="n">
        <v>1320</v>
      </c>
      <c r="H154" s="54" t="n">
        <f aca="false">E154+F154-G154</f>
        <v>7527</v>
      </c>
      <c r="I154" s="52" t="n">
        <v>659</v>
      </c>
      <c r="J154" s="52" t="n">
        <v>669</v>
      </c>
      <c r="K154" s="54" t="n">
        <f aca="false">MAX(0,H154-I154)</f>
        <v>6868</v>
      </c>
      <c r="L154" s="54" t="str">
        <f aca="false">IF(H154&lt;=0,"Yes","No")</f>
        <v>No</v>
      </c>
      <c r="M154" s="52" t="n">
        <v>33.5</v>
      </c>
      <c r="N154" s="52" t="n">
        <v>5628925.54</v>
      </c>
      <c r="O154" s="52" t="s">
        <v>7934</v>
      </c>
      <c r="P154" s="52" t="s">
        <v>5844</v>
      </c>
      <c r="Q154" s="52" t="s">
        <v>959</v>
      </c>
      <c r="R154" s="52" t="s">
        <v>7755</v>
      </c>
      <c r="S154" s="52" t="s">
        <v>3741</v>
      </c>
      <c r="T154" s="55" t="str">
        <f aca="false">IF(L154="Yes","Stockout",IF(H154&lt;I154,"Low",IF(H154&gt;I154*2,"Excess","Healthy")))</f>
        <v>Excess</v>
      </c>
      <c r="U154" s="55" t="n">
        <f aca="true">IFERROR(Q154-TODAY(),"")</f>
        <v>-750</v>
      </c>
      <c r="V154" s="55" t="str">
        <f aca="false">IFERROR(IF(T154&lt;30,"Critical",IF(T154&lt;90,"Watch","OK")),"")</f>
        <v>OK</v>
      </c>
      <c r="W154" s="55" t="str">
        <f aca="false">TEXT(D154,"yyyy-mm")</f>
        <v>2023-05</v>
      </c>
    </row>
    <row r="155" customFormat="false" ht="15" hidden="false" customHeight="true" outlineLevel="0" collapsed="false">
      <c r="A155" s="56" t="s">
        <v>7935</v>
      </c>
      <c r="B155" s="56" t="s">
        <v>3285</v>
      </c>
      <c r="C155" s="56" t="s">
        <v>2395</v>
      </c>
      <c r="D155" s="56" t="s">
        <v>1065</v>
      </c>
      <c r="E155" s="56" t="n">
        <v>4008</v>
      </c>
      <c r="F155" s="56" t="n">
        <v>3611</v>
      </c>
      <c r="G155" s="56" t="n">
        <v>1222</v>
      </c>
      <c r="H155" s="54" t="n">
        <f aca="false">E155+F155-G155</f>
        <v>6397</v>
      </c>
      <c r="I155" s="56" t="n">
        <v>181</v>
      </c>
      <c r="J155" s="56" t="n">
        <v>109</v>
      </c>
      <c r="K155" s="54" t="n">
        <f aca="false">MAX(0,H155-I155)</f>
        <v>6216</v>
      </c>
      <c r="L155" s="54" t="str">
        <f aca="false">IF(H155&lt;=0,"Yes","No")</f>
        <v>No</v>
      </c>
      <c r="M155" s="56" t="n">
        <v>17.8</v>
      </c>
      <c r="N155" s="56" t="n">
        <v>3160504.51</v>
      </c>
      <c r="O155" s="56" t="s">
        <v>7936</v>
      </c>
      <c r="P155" s="56" t="s">
        <v>5676</v>
      </c>
      <c r="Q155" s="56" t="s">
        <v>3188</v>
      </c>
      <c r="R155" s="56" t="s">
        <v>7937</v>
      </c>
      <c r="S155" s="56" t="s">
        <v>3551</v>
      </c>
      <c r="T155" s="55" t="str">
        <f aca="false">IF(L155="Yes","Stockout",IF(H155&lt;I155,"Low",IF(H155&gt;I155*2,"Excess","Healthy")))</f>
        <v>Excess</v>
      </c>
      <c r="U155" s="55" t="n">
        <f aca="true">IFERROR(Q155-TODAY(),"")</f>
        <v>-574</v>
      </c>
      <c r="V155" s="55" t="str">
        <f aca="false">IFERROR(IF(T155&lt;30,"Critical",IF(T155&lt;90,"Watch","OK")),"")</f>
        <v>OK</v>
      </c>
      <c r="W155" s="55" t="str">
        <f aca="false">TEXT(D155,"yyyy-mm")</f>
        <v>2024-01</v>
      </c>
    </row>
    <row r="156" customFormat="false" ht="15" hidden="false" customHeight="true" outlineLevel="0" collapsed="false">
      <c r="A156" s="52" t="s">
        <v>7938</v>
      </c>
      <c r="B156" s="52" t="s">
        <v>1765</v>
      </c>
      <c r="C156" s="52" t="s">
        <v>6502</v>
      </c>
      <c r="D156" s="52" t="s">
        <v>6516</v>
      </c>
      <c r="E156" s="52" t="n">
        <v>5955</v>
      </c>
      <c r="F156" s="52" t="n">
        <v>1738</v>
      </c>
      <c r="G156" s="52" t="n">
        <v>613</v>
      </c>
      <c r="H156" s="54" t="n">
        <f aca="false">E156+F156-G156</f>
        <v>7080</v>
      </c>
      <c r="I156" s="52" t="n">
        <v>1242</v>
      </c>
      <c r="J156" s="52" t="n">
        <v>679</v>
      </c>
      <c r="K156" s="54" t="n">
        <f aca="false">MAX(0,H156-I156)</f>
        <v>5838</v>
      </c>
      <c r="L156" s="54" t="str">
        <f aca="false">IF(H156&lt;=0,"Yes","No")</f>
        <v>No</v>
      </c>
      <c r="M156" s="52" t="n">
        <v>0.2</v>
      </c>
      <c r="N156" s="52" t="n">
        <v>40739.93</v>
      </c>
      <c r="O156" s="52" t="s">
        <v>7939</v>
      </c>
      <c r="P156" s="52" t="s">
        <v>2179</v>
      </c>
      <c r="Q156" s="52" t="s">
        <v>7940</v>
      </c>
      <c r="R156" s="52" t="s">
        <v>7941</v>
      </c>
      <c r="S156" s="52" t="s">
        <v>4351</v>
      </c>
      <c r="T156" s="55" t="str">
        <f aca="false">IF(L156="Yes","Stockout",IF(H156&lt;I156,"Low",IF(H156&gt;I156*2,"Excess","Healthy")))</f>
        <v>Excess</v>
      </c>
      <c r="U156" s="55" t="n">
        <f aca="true">IFERROR(Q156-TODAY(),"")</f>
        <v>-67</v>
      </c>
      <c r="V156" s="55" t="str">
        <f aca="false">IFERROR(IF(T156&lt;30,"Critical",IF(T156&lt;90,"Watch","OK")),"")</f>
        <v>OK</v>
      </c>
      <c r="W156" s="55" t="str">
        <f aca="false">TEXT(D156,"yyyy-mm")</f>
        <v>2024-06</v>
      </c>
    </row>
    <row r="157" customFormat="false" ht="15" hidden="false" customHeight="true" outlineLevel="0" collapsed="false">
      <c r="A157" s="56" t="s">
        <v>7942</v>
      </c>
      <c r="B157" s="56" t="s">
        <v>2292</v>
      </c>
      <c r="C157" s="56" t="s">
        <v>6078</v>
      </c>
      <c r="D157" s="56" t="s">
        <v>1783</v>
      </c>
      <c r="E157" s="56" t="n">
        <v>9656</v>
      </c>
      <c r="F157" s="56" t="n">
        <v>4331</v>
      </c>
      <c r="G157" s="56" t="n">
        <v>1068</v>
      </c>
      <c r="H157" s="54" t="n">
        <f aca="false">E157+F157-G157</f>
        <v>12919</v>
      </c>
      <c r="I157" s="56" t="n">
        <v>1631</v>
      </c>
      <c r="J157" s="56" t="n">
        <v>115</v>
      </c>
      <c r="K157" s="54" t="n">
        <f aca="false">MAX(0,H157-I157)</f>
        <v>11288</v>
      </c>
      <c r="L157" s="54" t="str">
        <f aca="false">IF(H157&lt;=0,"Yes","No")</f>
        <v>No</v>
      </c>
      <c r="M157" s="56" t="n">
        <v>16.7</v>
      </c>
      <c r="N157" s="56" t="n">
        <v>1718366.59</v>
      </c>
      <c r="O157" s="56" t="s">
        <v>7943</v>
      </c>
      <c r="P157" s="56" t="s">
        <v>5383</v>
      </c>
      <c r="Q157" s="56" t="s">
        <v>7944</v>
      </c>
      <c r="R157" s="56" t="s">
        <v>7945</v>
      </c>
      <c r="S157" s="56" t="s">
        <v>7143</v>
      </c>
      <c r="T157" s="55" t="str">
        <f aca="false">IF(L157="Yes","Stockout",IF(H157&lt;I157,"Low",IF(H157&gt;I157*2,"Excess","Healthy")))</f>
        <v>Excess</v>
      </c>
      <c r="U157" s="55" t="n">
        <f aca="true">IFERROR(Q157-TODAY(),"")</f>
        <v>-279</v>
      </c>
      <c r="V157" s="55" t="str">
        <f aca="false">IFERROR(IF(T157&lt;30,"Critical",IF(T157&lt;90,"Watch","OK")),"")</f>
        <v>OK</v>
      </c>
      <c r="W157" s="55" t="str">
        <f aca="false">TEXT(D157,"yyyy-mm")</f>
        <v>2023-05</v>
      </c>
    </row>
    <row r="158" customFormat="false" ht="15" hidden="false" customHeight="true" outlineLevel="0" collapsed="false">
      <c r="A158" s="52" t="s">
        <v>7946</v>
      </c>
      <c r="B158" s="52" t="s">
        <v>5743</v>
      </c>
      <c r="C158" s="52" t="s">
        <v>3648</v>
      </c>
      <c r="D158" s="52" t="s">
        <v>2719</v>
      </c>
      <c r="E158" s="52" t="n">
        <v>9034</v>
      </c>
      <c r="F158" s="52" t="n">
        <v>1124</v>
      </c>
      <c r="G158" s="52" t="n">
        <v>4523</v>
      </c>
      <c r="H158" s="54" t="n">
        <f aca="false">E158+F158-G158</f>
        <v>5635</v>
      </c>
      <c r="I158" s="52" t="n">
        <v>1314</v>
      </c>
      <c r="J158" s="52" t="n">
        <v>516</v>
      </c>
      <c r="K158" s="54" t="n">
        <f aca="false">MAX(0,H158-I158)</f>
        <v>4321</v>
      </c>
      <c r="L158" s="54" t="str">
        <f aca="false">IF(H158&lt;=0,"Yes","No")</f>
        <v>No</v>
      </c>
      <c r="M158" s="52" t="n">
        <v>1.7</v>
      </c>
      <c r="N158" s="52" t="n">
        <v>354436.02</v>
      </c>
      <c r="O158" s="52" t="s">
        <v>7947</v>
      </c>
      <c r="P158" s="52" t="s">
        <v>5514</v>
      </c>
      <c r="Q158" s="52" t="s">
        <v>4511</v>
      </c>
      <c r="R158" s="52" t="s">
        <v>7948</v>
      </c>
      <c r="S158" s="52" t="s">
        <v>418</v>
      </c>
      <c r="T158" s="55" t="str">
        <f aca="false">IF(L158="Yes","Stockout",IF(H158&lt;I158,"Low",IF(H158&gt;I158*2,"Excess","Healthy")))</f>
        <v>Excess</v>
      </c>
      <c r="U158" s="55" t="n">
        <f aca="true">IFERROR(Q158-TODAY(),"")</f>
        <v>-900</v>
      </c>
      <c r="V158" s="55" t="str">
        <f aca="false">IFERROR(IF(T158&lt;30,"Critical",IF(T158&lt;90,"Watch","OK")),"")</f>
        <v>OK</v>
      </c>
      <c r="W158" s="55" t="str">
        <f aca="false">TEXT(D158,"yyyy-mm")</f>
        <v>2024-04</v>
      </c>
    </row>
    <row r="159" customFormat="false" ht="15" hidden="false" customHeight="true" outlineLevel="0" collapsed="false">
      <c r="A159" s="56" t="s">
        <v>7949</v>
      </c>
      <c r="B159" s="56" t="s">
        <v>6156</v>
      </c>
      <c r="C159" s="56" t="s">
        <v>988</v>
      </c>
      <c r="D159" s="56" t="s">
        <v>935</v>
      </c>
      <c r="E159" s="56" t="n">
        <v>851</v>
      </c>
      <c r="F159" s="56" t="n">
        <v>3597</v>
      </c>
      <c r="G159" s="56" t="n">
        <v>2793</v>
      </c>
      <c r="H159" s="54" t="n">
        <f aca="false">E159+F159-G159</f>
        <v>1655</v>
      </c>
      <c r="I159" s="56" t="n">
        <v>1999</v>
      </c>
      <c r="J159" s="56" t="n">
        <v>148</v>
      </c>
      <c r="K159" s="54" t="n">
        <f aca="false">MAX(0,H159-I159)</f>
        <v>0</v>
      </c>
      <c r="L159" s="54" t="str">
        <f aca="false">IF(H159&lt;=0,"Yes","No")</f>
        <v>No</v>
      </c>
      <c r="M159" s="56" t="n">
        <v>19.8</v>
      </c>
      <c r="N159" s="56" t="n">
        <v>4455541.94</v>
      </c>
      <c r="O159" s="56" t="s">
        <v>7950</v>
      </c>
      <c r="P159" s="56" t="s">
        <v>4653</v>
      </c>
      <c r="Q159" s="56" t="s">
        <v>5899</v>
      </c>
      <c r="R159" s="56" t="s">
        <v>7951</v>
      </c>
      <c r="S159" s="56" t="s">
        <v>2225</v>
      </c>
      <c r="T159" s="55" t="str">
        <f aca="false">IF(L159="Yes","Stockout",IF(H159&lt;I159,"Low",IF(H159&gt;I159*2,"Excess","Healthy")))</f>
        <v>Low</v>
      </c>
      <c r="U159" s="55" t="n">
        <f aca="true">IFERROR(Q159-TODAY(),"")</f>
        <v>-385</v>
      </c>
      <c r="V159" s="55" t="str">
        <f aca="false">IFERROR(IF(T159&lt;30,"Critical",IF(T159&lt;90,"Watch","OK")),"")</f>
        <v>OK</v>
      </c>
      <c r="W159" s="55" t="str">
        <f aca="false">TEXT(D159,"yyyy-mm")</f>
        <v>2023-02</v>
      </c>
    </row>
    <row r="160" customFormat="false" ht="15" hidden="false" customHeight="true" outlineLevel="0" collapsed="false">
      <c r="A160" s="52" t="s">
        <v>7952</v>
      </c>
      <c r="B160" s="52" t="s">
        <v>5420</v>
      </c>
      <c r="C160" s="52" t="s">
        <v>6937</v>
      </c>
      <c r="D160" s="52" t="s">
        <v>646</v>
      </c>
      <c r="E160" s="52" t="n">
        <v>107</v>
      </c>
      <c r="F160" s="52" t="n">
        <v>303</v>
      </c>
      <c r="G160" s="52" t="n">
        <v>1673</v>
      </c>
      <c r="H160" s="54" t="n">
        <f aca="false">E160+F160-G160</f>
        <v>-1263</v>
      </c>
      <c r="I160" s="52" t="n">
        <v>877</v>
      </c>
      <c r="J160" s="52" t="n">
        <v>374</v>
      </c>
      <c r="K160" s="54" t="n">
        <f aca="false">MAX(0,H160-I160)</f>
        <v>0</v>
      </c>
      <c r="L160" s="54" t="str">
        <f aca="false">IF(H160&lt;=0,"Yes","No")</f>
        <v>Yes</v>
      </c>
      <c r="M160" s="52" t="n">
        <v>11.7</v>
      </c>
      <c r="N160" s="52" t="n">
        <v>164712.96</v>
      </c>
      <c r="O160" s="52" t="s">
        <v>7953</v>
      </c>
      <c r="P160" s="52" t="s">
        <v>5514</v>
      </c>
      <c r="Q160" s="52" t="s">
        <v>4511</v>
      </c>
      <c r="R160" s="52" t="s">
        <v>7954</v>
      </c>
      <c r="S160" s="52" t="s">
        <v>1982</v>
      </c>
      <c r="T160" s="55" t="str">
        <f aca="false">IF(L160="Yes","Stockout",IF(H160&lt;I160,"Low",IF(H160&gt;I160*2,"Excess","Healthy")))</f>
        <v>Stockout</v>
      </c>
      <c r="U160" s="55" t="n">
        <f aca="true">IFERROR(Q160-TODAY(),"")</f>
        <v>-900</v>
      </c>
      <c r="V160" s="55" t="str">
        <f aca="false">IFERROR(IF(T160&lt;30,"Critical",IF(T160&lt;90,"Watch","OK")),"")</f>
        <v>OK</v>
      </c>
      <c r="W160" s="55" t="str">
        <f aca="false">TEXT(D160,"yyyy-mm")</f>
        <v>2023-02</v>
      </c>
    </row>
    <row r="161" customFormat="false" ht="15" hidden="false" customHeight="true" outlineLevel="0" collapsed="false">
      <c r="A161" s="56" t="s">
        <v>7955</v>
      </c>
      <c r="B161" s="56" t="s">
        <v>2455</v>
      </c>
      <c r="C161" s="56" t="s">
        <v>6543</v>
      </c>
      <c r="D161" s="56" t="s">
        <v>3006</v>
      </c>
      <c r="E161" s="56" t="n">
        <v>3938</v>
      </c>
      <c r="F161" s="56" t="n">
        <v>3413</v>
      </c>
      <c r="G161" s="56" t="n">
        <v>695</v>
      </c>
      <c r="H161" s="54" t="n">
        <f aca="false">E161+F161-G161</f>
        <v>6656</v>
      </c>
      <c r="I161" s="56" t="n">
        <v>144</v>
      </c>
      <c r="J161" s="56" t="n">
        <v>480</v>
      </c>
      <c r="K161" s="54" t="n">
        <f aca="false">MAX(0,H161-I161)</f>
        <v>6512</v>
      </c>
      <c r="L161" s="54" t="str">
        <f aca="false">IF(H161&lt;=0,"Yes","No")</f>
        <v>No</v>
      </c>
      <c r="M161" s="56" t="n">
        <v>8.3</v>
      </c>
      <c r="N161" s="56" t="n">
        <v>1107086.8</v>
      </c>
      <c r="O161" s="56" t="s">
        <v>7956</v>
      </c>
      <c r="P161" s="56" t="s">
        <v>2882</v>
      </c>
      <c r="Q161" s="56" t="s">
        <v>7957</v>
      </c>
      <c r="R161" s="56" t="s">
        <v>7958</v>
      </c>
      <c r="S161" s="56" t="s">
        <v>2138</v>
      </c>
      <c r="T161" s="55" t="str">
        <f aca="false">IF(L161="Yes","Stockout",IF(H161&lt;I161,"Low",IF(H161&gt;I161*2,"Excess","Healthy")))</f>
        <v>Excess</v>
      </c>
      <c r="U161" s="55" t="n">
        <f aca="true">IFERROR(Q161-TODAY(),"")</f>
        <v>100</v>
      </c>
      <c r="V161" s="55" t="str">
        <f aca="false">IFERROR(IF(T161&lt;30,"Critical",IF(T161&lt;90,"Watch","OK")),"")</f>
        <v>OK</v>
      </c>
      <c r="W161" s="55" t="str">
        <f aca="false">TEXT(D161,"yyyy-mm")</f>
        <v>2024-10</v>
      </c>
    </row>
    <row r="162" customFormat="false" ht="15" hidden="false" customHeight="true" outlineLevel="0" collapsed="false">
      <c r="A162" s="52" t="s">
        <v>7959</v>
      </c>
      <c r="B162" s="52" t="s">
        <v>2356</v>
      </c>
      <c r="C162" s="52" t="s">
        <v>3096</v>
      </c>
      <c r="D162" s="52" t="s">
        <v>688</v>
      </c>
      <c r="E162" s="52" t="n">
        <v>74</v>
      </c>
      <c r="F162" s="52" t="n">
        <v>1447</v>
      </c>
      <c r="G162" s="52" t="n">
        <v>3568</v>
      </c>
      <c r="H162" s="54" t="n">
        <f aca="false">E162+F162-G162</f>
        <v>-2047</v>
      </c>
      <c r="I162" s="52" t="n">
        <v>1855</v>
      </c>
      <c r="J162" s="52" t="n">
        <v>565</v>
      </c>
      <c r="K162" s="54" t="n">
        <f aca="false">MAX(0,H162-I162)</f>
        <v>0</v>
      </c>
      <c r="L162" s="54" t="str">
        <f aca="false">IF(H162&lt;=0,"Yes","No")</f>
        <v>Yes</v>
      </c>
      <c r="M162" s="52" t="n">
        <v>14.2</v>
      </c>
      <c r="N162" s="52" t="n">
        <v>1359043.5</v>
      </c>
      <c r="O162" s="52" t="s">
        <v>7960</v>
      </c>
      <c r="P162" s="52" t="s">
        <v>1009</v>
      </c>
      <c r="Q162" s="52" t="s">
        <v>3061</v>
      </c>
      <c r="R162" s="52" t="s">
        <v>7635</v>
      </c>
      <c r="S162" s="52" t="s">
        <v>4635</v>
      </c>
      <c r="T162" s="55" t="str">
        <f aca="false">IF(L162="Yes","Stockout",IF(H162&lt;I162,"Low",IF(H162&gt;I162*2,"Excess","Healthy")))</f>
        <v>Stockout</v>
      </c>
      <c r="U162" s="55" t="n">
        <f aca="true">IFERROR(Q162-TODAY(),"")</f>
        <v>-413</v>
      </c>
      <c r="V162" s="55" t="str">
        <f aca="false">IFERROR(IF(T162&lt;30,"Critical",IF(T162&lt;90,"Watch","OK")),"")</f>
        <v>OK</v>
      </c>
      <c r="W162" s="55" t="str">
        <f aca="false">TEXT(D162,"yyyy-mm")</f>
        <v>2024-11</v>
      </c>
    </row>
    <row r="163" customFormat="false" ht="15" hidden="false" customHeight="true" outlineLevel="0" collapsed="false">
      <c r="A163" s="56" t="s">
        <v>7961</v>
      </c>
      <c r="B163" s="56" t="s">
        <v>2601</v>
      </c>
      <c r="C163" s="56" t="s">
        <v>7962</v>
      </c>
      <c r="D163" s="56" t="s">
        <v>910</v>
      </c>
      <c r="E163" s="56" t="n">
        <v>5167</v>
      </c>
      <c r="F163" s="56" t="n">
        <v>4310</v>
      </c>
      <c r="G163" s="56" t="n">
        <v>697</v>
      </c>
      <c r="H163" s="54" t="n">
        <f aca="false">E163+F163-G163</f>
        <v>8780</v>
      </c>
      <c r="I163" s="56" t="n">
        <v>252</v>
      </c>
      <c r="J163" s="56" t="n">
        <v>404</v>
      </c>
      <c r="K163" s="54" t="n">
        <f aca="false">MAX(0,H163-I163)</f>
        <v>8528</v>
      </c>
      <c r="L163" s="54" t="str">
        <f aca="false">IF(H163&lt;=0,"Yes","No")</f>
        <v>No</v>
      </c>
      <c r="M163" s="56" t="n">
        <v>9.3</v>
      </c>
      <c r="N163" s="56" t="n">
        <v>1786930.37</v>
      </c>
      <c r="O163" s="56" t="s">
        <v>7963</v>
      </c>
      <c r="P163" s="56" t="s">
        <v>2592</v>
      </c>
      <c r="Q163" s="56" t="s">
        <v>936</v>
      </c>
      <c r="R163" s="56" t="s">
        <v>7556</v>
      </c>
      <c r="S163" s="56" t="s">
        <v>1797</v>
      </c>
      <c r="T163" s="55" t="str">
        <f aca="false">IF(L163="Yes","Stockout",IF(H163&lt;I163,"Low",IF(H163&gt;I163*2,"Excess","Healthy")))</f>
        <v>Excess</v>
      </c>
      <c r="U163" s="55" t="n">
        <f aca="true">IFERROR(Q163-TODAY(),"")</f>
        <v>-1107</v>
      </c>
      <c r="V163" s="55" t="str">
        <f aca="false">IFERROR(IF(T163&lt;30,"Critical",IF(T163&lt;90,"Watch","OK")),"")</f>
        <v>OK</v>
      </c>
      <c r="W163" s="55" t="str">
        <f aca="false">TEXT(D163,"yyyy-mm")</f>
        <v>2024-06</v>
      </c>
    </row>
    <row r="164" customFormat="false" ht="15" hidden="false" customHeight="true" outlineLevel="0" collapsed="false">
      <c r="A164" s="52" t="s">
        <v>7964</v>
      </c>
      <c r="B164" s="52" t="s">
        <v>6469</v>
      </c>
      <c r="C164" s="52" t="s">
        <v>5600</v>
      </c>
      <c r="D164" s="52" t="s">
        <v>7965</v>
      </c>
      <c r="E164" s="52" t="n">
        <v>1754</v>
      </c>
      <c r="F164" s="52" t="n">
        <v>1044</v>
      </c>
      <c r="G164" s="52" t="n">
        <v>1822</v>
      </c>
      <c r="H164" s="54" t="n">
        <f aca="false">E164+F164-G164</f>
        <v>976</v>
      </c>
      <c r="I164" s="52" t="n">
        <v>1058</v>
      </c>
      <c r="J164" s="52" t="n">
        <v>593</v>
      </c>
      <c r="K164" s="54" t="n">
        <f aca="false">MAX(0,H164-I164)</f>
        <v>0</v>
      </c>
      <c r="L164" s="54" t="str">
        <f aca="false">IF(H164&lt;=0,"Yes","No")</f>
        <v>No</v>
      </c>
      <c r="M164" s="52" t="n">
        <v>97.4</v>
      </c>
      <c r="N164" s="52" t="n">
        <v>1141379.54</v>
      </c>
      <c r="O164" s="52" t="s">
        <v>7966</v>
      </c>
      <c r="P164" s="52" t="s">
        <v>3825</v>
      </c>
      <c r="Q164" s="52" t="s">
        <v>7266</v>
      </c>
      <c r="R164" s="52" t="s">
        <v>7967</v>
      </c>
      <c r="S164" s="52" t="s">
        <v>2611</v>
      </c>
      <c r="T164" s="55" t="str">
        <f aca="false">IF(L164="Yes","Stockout",IF(H164&lt;I164,"Low",IF(H164&gt;I164*2,"Excess","Healthy")))</f>
        <v>Low</v>
      </c>
      <c r="U164" s="55" t="n">
        <f aca="true">IFERROR(Q164-TODAY(),"")</f>
        <v>-373</v>
      </c>
      <c r="V164" s="55" t="str">
        <f aca="false">IFERROR(IF(T164&lt;30,"Critical",IF(T164&lt;90,"Watch","OK")),"")</f>
        <v>OK</v>
      </c>
      <c r="W164" s="55" t="str">
        <f aca="false">TEXT(D164,"yyyy-mm")</f>
        <v>2024-12</v>
      </c>
    </row>
    <row r="165" customFormat="false" ht="15" hidden="false" customHeight="true" outlineLevel="0" collapsed="false">
      <c r="A165" s="56" t="s">
        <v>7968</v>
      </c>
      <c r="B165" s="56" t="s">
        <v>5843</v>
      </c>
      <c r="C165" s="56" t="s">
        <v>7969</v>
      </c>
      <c r="D165" s="56" t="s">
        <v>2592</v>
      </c>
      <c r="E165" s="56" t="n">
        <v>3033</v>
      </c>
      <c r="F165" s="56" t="n">
        <v>2002</v>
      </c>
      <c r="G165" s="56" t="n">
        <v>135</v>
      </c>
      <c r="H165" s="54" t="n">
        <f aca="false">E165+F165-G165</f>
        <v>4900</v>
      </c>
      <c r="I165" s="56" t="n">
        <v>971</v>
      </c>
      <c r="J165" s="56" t="n">
        <v>99</v>
      </c>
      <c r="K165" s="54" t="n">
        <f aca="false">MAX(0,H165-I165)</f>
        <v>3929</v>
      </c>
      <c r="L165" s="54" t="str">
        <f aca="false">IF(H165&lt;=0,"Yes","No")</f>
        <v>No</v>
      </c>
      <c r="M165" s="56" t="n">
        <v>7.7</v>
      </c>
      <c r="N165" s="56" t="n">
        <v>306831.68</v>
      </c>
      <c r="O165" s="56" t="s">
        <v>7970</v>
      </c>
      <c r="P165" s="56" t="s">
        <v>860</v>
      </c>
      <c r="Q165" s="56" t="s">
        <v>6557</v>
      </c>
      <c r="R165" s="56" t="s">
        <v>7971</v>
      </c>
      <c r="S165" s="56" t="s">
        <v>1572</v>
      </c>
      <c r="T165" s="55" t="str">
        <f aca="false">IF(L165="Yes","Stockout",IF(H165&lt;I165,"Low",IF(H165&gt;I165*2,"Excess","Healthy")))</f>
        <v>Excess</v>
      </c>
      <c r="U165" s="55" t="n">
        <f aca="true">IFERROR(Q165-TODAY(),"")</f>
        <v>-1333</v>
      </c>
      <c r="V165" s="55" t="str">
        <f aca="false">IFERROR(IF(T165&lt;30,"Critical",IF(T165&lt;90,"Watch","OK")),"")</f>
        <v>OK</v>
      </c>
      <c r="W165" s="55" t="str">
        <f aca="false">TEXT(D165,"yyyy-mm")</f>
        <v>2022-08</v>
      </c>
    </row>
    <row r="166" customFormat="false" ht="15" hidden="false" customHeight="true" outlineLevel="0" collapsed="false">
      <c r="A166" s="52" t="s">
        <v>7972</v>
      </c>
      <c r="B166" s="52" t="s">
        <v>3127</v>
      </c>
      <c r="C166" s="52" t="s">
        <v>6354</v>
      </c>
      <c r="D166" s="52" t="s">
        <v>2719</v>
      </c>
      <c r="E166" s="52" t="n">
        <v>5737</v>
      </c>
      <c r="F166" s="52" t="n">
        <v>1045</v>
      </c>
      <c r="G166" s="52" t="n">
        <v>779</v>
      </c>
      <c r="H166" s="54" t="n">
        <f aca="false">E166+F166-G166</f>
        <v>6003</v>
      </c>
      <c r="I166" s="52" t="n">
        <v>278</v>
      </c>
      <c r="J166" s="52" t="n">
        <v>189</v>
      </c>
      <c r="K166" s="54" t="n">
        <f aca="false">MAX(0,H166-I166)</f>
        <v>5725</v>
      </c>
      <c r="L166" s="54" t="str">
        <f aca="false">IF(H166&lt;=0,"Yes","No")</f>
        <v>No</v>
      </c>
      <c r="M166" s="52" t="n">
        <v>34.1</v>
      </c>
      <c r="N166" s="52" t="n">
        <v>151854.85</v>
      </c>
      <c r="O166" s="52" t="s">
        <v>7973</v>
      </c>
      <c r="P166" s="52" t="s">
        <v>2348</v>
      </c>
      <c r="Q166" s="52" t="s">
        <v>3054</v>
      </c>
      <c r="R166" s="52" t="s">
        <v>7712</v>
      </c>
      <c r="S166" s="52" t="s">
        <v>3257</v>
      </c>
      <c r="T166" s="55" t="str">
        <f aca="false">IF(L166="Yes","Stockout",IF(H166&lt;I166,"Low",IF(H166&gt;I166*2,"Excess","Healthy")))</f>
        <v>Excess</v>
      </c>
      <c r="U166" s="55" t="n">
        <f aca="true">IFERROR(Q166-TODAY(),"")</f>
        <v>-786</v>
      </c>
      <c r="V166" s="55" t="str">
        <f aca="false">IFERROR(IF(T166&lt;30,"Critical",IF(T166&lt;90,"Watch","OK")),"")</f>
        <v>OK</v>
      </c>
      <c r="W166" s="55" t="str">
        <f aca="false">TEXT(D166,"yyyy-mm")</f>
        <v>2024-04</v>
      </c>
    </row>
    <row r="167" customFormat="false" ht="15" hidden="false" customHeight="true" outlineLevel="0" collapsed="false">
      <c r="A167" s="56" t="s">
        <v>7974</v>
      </c>
      <c r="B167" s="56" t="s">
        <v>1184</v>
      </c>
      <c r="C167" s="56" t="s">
        <v>7975</v>
      </c>
      <c r="D167" s="56" t="s">
        <v>1630</v>
      </c>
      <c r="E167" s="56" t="n">
        <v>9651</v>
      </c>
      <c r="F167" s="56" t="n">
        <v>4723</v>
      </c>
      <c r="G167" s="56" t="n">
        <v>655</v>
      </c>
      <c r="H167" s="54" t="n">
        <f aca="false">E167+F167-G167</f>
        <v>13719</v>
      </c>
      <c r="I167" s="56" t="n">
        <v>465</v>
      </c>
      <c r="J167" s="56" t="n">
        <v>979</v>
      </c>
      <c r="K167" s="54" t="n">
        <f aca="false">MAX(0,H167-I167)</f>
        <v>13254</v>
      </c>
      <c r="L167" s="54" t="str">
        <f aca="false">IF(H167&lt;=0,"Yes","No")</f>
        <v>No</v>
      </c>
      <c r="M167" s="56" t="n">
        <v>64.9</v>
      </c>
      <c r="N167" s="56" t="n">
        <v>2008411.61</v>
      </c>
      <c r="O167" s="56" t="s">
        <v>7976</v>
      </c>
      <c r="P167" s="56" t="s">
        <v>3289</v>
      </c>
      <c r="Q167" s="56" t="s">
        <v>3249</v>
      </c>
      <c r="R167" s="56" t="s">
        <v>7977</v>
      </c>
      <c r="S167" s="56" t="s">
        <v>1517</v>
      </c>
      <c r="T167" s="55" t="str">
        <f aca="false">IF(L167="Yes","Stockout",IF(H167&lt;I167,"Low",IF(H167&gt;I167*2,"Excess","Healthy")))</f>
        <v>Excess</v>
      </c>
      <c r="U167" s="55" t="n">
        <f aca="true">IFERROR(Q167-TODAY(),"")</f>
        <v>-1045</v>
      </c>
      <c r="V167" s="55" t="str">
        <f aca="false">IFERROR(IF(T167&lt;30,"Critical",IF(T167&lt;90,"Watch","OK")),"")</f>
        <v>OK</v>
      </c>
      <c r="W167" s="55" t="str">
        <f aca="false">TEXT(D167,"yyyy-mm")</f>
        <v>2022-03</v>
      </c>
    </row>
    <row r="168" customFormat="false" ht="15" hidden="false" customHeight="true" outlineLevel="0" collapsed="false">
      <c r="A168" s="52" t="s">
        <v>7978</v>
      </c>
      <c r="B168" s="52" t="s">
        <v>870</v>
      </c>
      <c r="C168" s="52" t="s">
        <v>5490</v>
      </c>
      <c r="D168" s="52" t="s">
        <v>2808</v>
      </c>
      <c r="E168" s="52" t="n">
        <v>5289</v>
      </c>
      <c r="F168" s="52" t="n">
        <v>190</v>
      </c>
      <c r="G168" s="52" t="n">
        <v>2480</v>
      </c>
      <c r="H168" s="54" t="n">
        <f aca="false">E168+F168-G168</f>
        <v>2999</v>
      </c>
      <c r="I168" s="52" t="n">
        <v>157</v>
      </c>
      <c r="J168" s="52" t="n">
        <v>572</v>
      </c>
      <c r="K168" s="54" t="n">
        <f aca="false">MAX(0,H168-I168)</f>
        <v>2842</v>
      </c>
      <c r="L168" s="54" t="str">
        <f aca="false">IF(H168&lt;=0,"Yes","No")</f>
        <v>No</v>
      </c>
      <c r="M168" s="52" t="n">
        <v>79.5</v>
      </c>
      <c r="N168" s="52" t="n">
        <v>889783.6</v>
      </c>
      <c r="O168" s="52" t="s">
        <v>7979</v>
      </c>
      <c r="P168" s="52" t="s">
        <v>3140</v>
      </c>
      <c r="Q168" s="52" t="s">
        <v>2719</v>
      </c>
      <c r="R168" s="52" t="s">
        <v>7521</v>
      </c>
      <c r="S168" s="52" t="s">
        <v>6807</v>
      </c>
      <c r="T168" s="55" t="str">
        <f aca="false">IF(L168="Yes","Stockout",IF(H168&lt;I168,"Low",IF(H168&gt;I168*2,"Excess","Healthy")))</f>
        <v>Excess</v>
      </c>
      <c r="U168" s="55" t="n">
        <f aca="true">IFERROR(Q168-TODAY(),"")</f>
        <v>-656</v>
      </c>
      <c r="V168" s="55" t="str">
        <f aca="false">IFERROR(IF(T168&lt;30,"Critical",IF(T168&lt;90,"Watch","OK")),"")</f>
        <v>OK</v>
      </c>
      <c r="W168" s="55" t="str">
        <f aca="false">TEXT(D168,"yyyy-mm")</f>
        <v>2022-05</v>
      </c>
    </row>
    <row r="169" customFormat="false" ht="15" hidden="false" customHeight="true" outlineLevel="0" collapsed="false">
      <c r="A169" s="56" t="s">
        <v>7980</v>
      </c>
      <c r="B169" s="56" t="s">
        <v>2992</v>
      </c>
      <c r="C169" s="56" t="s">
        <v>1284</v>
      </c>
      <c r="D169" s="56" t="s">
        <v>3187</v>
      </c>
      <c r="E169" s="56" t="n">
        <v>5431</v>
      </c>
      <c r="F169" s="56" t="n">
        <v>491</v>
      </c>
      <c r="G169" s="56" t="n">
        <v>4270</v>
      </c>
      <c r="H169" s="54" t="n">
        <f aca="false">E169+F169-G169</f>
        <v>1652</v>
      </c>
      <c r="I169" s="56" t="n">
        <v>1818</v>
      </c>
      <c r="J169" s="56" t="n">
        <v>127</v>
      </c>
      <c r="K169" s="54" t="n">
        <f aca="false">MAX(0,H169-I169)</f>
        <v>0</v>
      </c>
      <c r="L169" s="54" t="str">
        <f aca="false">IF(H169&lt;=0,"Yes","No")</f>
        <v>No</v>
      </c>
      <c r="M169" s="56" t="n">
        <v>6.8</v>
      </c>
      <c r="N169" s="56" t="n">
        <v>237377.69</v>
      </c>
      <c r="O169" s="56" t="s">
        <v>7981</v>
      </c>
      <c r="P169" s="56" t="s">
        <v>3305</v>
      </c>
      <c r="Q169" s="56" t="s">
        <v>3043</v>
      </c>
      <c r="R169" s="56" t="s">
        <v>7631</v>
      </c>
      <c r="S169" s="56" t="s">
        <v>3746</v>
      </c>
      <c r="T169" s="55" t="str">
        <f aca="false">IF(L169="Yes","Stockout",IF(H169&lt;I169,"Low",IF(H169&gt;I169*2,"Excess","Healthy")))</f>
        <v>Low</v>
      </c>
      <c r="U169" s="55" t="n">
        <f aca="true">IFERROR(Q169-TODAY(),"")</f>
        <v>-1094</v>
      </c>
      <c r="V169" s="55" t="str">
        <f aca="false">IFERROR(IF(T169&lt;30,"Critical",IF(T169&lt;90,"Watch","OK")),"")</f>
        <v>OK</v>
      </c>
      <c r="W169" s="55" t="str">
        <f aca="false">TEXT(D169,"yyyy-mm")</f>
        <v>2024-07</v>
      </c>
    </row>
    <row r="170" customFormat="false" ht="15" hidden="false" customHeight="true" outlineLevel="0" collapsed="false">
      <c r="A170" s="52" t="s">
        <v>7982</v>
      </c>
      <c r="B170" s="52" t="s">
        <v>439</v>
      </c>
      <c r="C170" s="52" t="s">
        <v>2184</v>
      </c>
      <c r="D170" s="52" t="s">
        <v>5196</v>
      </c>
      <c r="E170" s="52" t="n">
        <v>4657</v>
      </c>
      <c r="F170" s="52" t="n">
        <v>4957</v>
      </c>
      <c r="G170" s="52" t="n">
        <v>1971</v>
      </c>
      <c r="H170" s="54" t="n">
        <f aca="false">E170+F170-G170</f>
        <v>7643</v>
      </c>
      <c r="I170" s="52" t="n">
        <v>1093</v>
      </c>
      <c r="J170" s="52" t="n">
        <v>302</v>
      </c>
      <c r="K170" s="54" t="n">
        <f aca="false">MAX(0,H170-I170)</f>
        <v>6550</v>
      </c>
      <c r="L170" s="54" t="str">
        <f aca="false">IF(H170&lt;=0,"Yes","No")</f>
        <v>No</v>
      </c>
      <c r="M170" s="52" t="n">
        <v>32</v>
      </c>
      <c r="N170" s="52" t="n">
        <v>5284197.13</v>
      </c>
      <c r="O170" s="52" t="s">
        <v>7983</v>
      </c>
      <c r="P170" s="52" t="s">
        <v>1543</v>
      </c>
      <c r="Q170" s="52" t="s">
        <v>4287</v>
      </c>
      <c r="R170" s="52" t="s">
        <v>7845</v>
      </c>
      <c r="S170" s="52" t="s">
        <v>3243</v>
      </c>
      <c r="T170" s="55" t="str">
        <f aca="false">IF(L170="Yes","Stockout",IF(H170&lt;I170,"Low",IF(H170&gt;I170*2,"Excess","Healthy")))</f>
        <v>Excess</v>
      </c>
      <c r="U170" s="55" t="n">
        <f aca="true">IFERROR(Q170-TODAY(),"")</f>
        <v>-760</v>
      </c>
      <c r="V170" s="55" t="str">
        <f aca="false">IFERROR(IF(T170&lt;30,"Critical",IF(T170&lt;90,"Watch","OK")),"")</f>
        <v>OK</v>
      </c>
      <c r="W170" s="55" t="str">
        <f aca="false">TEXT(D170,"yyyy-mm")</f>
        <v>2022-07</v>
      </c>
    </row>
    <row r="171" customFormat="false" ht="15" hidden="false" customHeight="true" outlineLevel="0" collapsed="false">
      <c r="A171" s="56" t="s">
        <v>7984</v>
      </c>
      <c r="B171" s="56" t="s">
        <v>2270</v>
      </c>
      <c r="C171" s="56" t="s">
        <v>3340</v>
      </c>
      <c r="D171" s="56" t="s">
        <v>1190</v>
      </c>
      <c r="E171" s="56" t="n">
        <v>8815</v>
      </c>
      <c r="F171" s="56" t="n">
        <v>4109</v>
      </c>
      <c r="G171" s="56" t="n">
        <v>990</v>
      </c>
      <c r="H171" s="54" t="n">
        <f aca="false">E171+F171-G171</f>
        <v>11934</v>
      </c>
      <c r="I171" s="56" t="n">
        <v>664</v>
      </c>
      <c r="J171" s="56" t="n">
        <v>428</v>
      </c>
      <c r="K171" s="54" t="n">
        <f aca="false">MAX(0,H171-I171)</f>
        <v>11270</v>
      </c>
      <c r="L171" s="54" t="str">
        <f aca="false">IF(H171&lt;=0,"Yes","No")</f>
        <v>No</v>
      </c>
      <c r="M171" s="56" t="n">
        <v>1.1</v>
      </c>
      <c r="N171" s="56" t="n">
        <v>155802.32</v>
      </c>
      <c r="O171" s="56" t="s">
        <v>7985</v>
      </c>
      <c r="P171" s="56" t="s">
        <v>2021</v>
      </c>
      <c r="Q171" s="56" t="s">
        <v>1736</v>
      </c>
      <c r="R171" s="56" t="s">
        <v>7755</v>
      </c>
      <c r="S171" s="56" t="s">
        <v>2815</v>
      </c>
      <c r="T171" s="55" t="str">
        <f aca="false">IF(L171="Yes","Stockout",IF(H171&lt;I171,"Low",IF(H171&gt;I171*2,"Excess","Healthy")))</f>
        <v>Excess</v>
      </c>
      <c r="U171" s="55" t="n">
        <f aca="true">IFERROR(Q171-TODAY(),"")</f>
        <v>-915</v>
      </c>
      <c r="V171" s="55" t="str">
        <f aca="false">IFERROR(IF(T171&lt;30,"Critical",IF(T171&lt;90,"Watch","OK")),"")</f>
        <v>OK</v>
      </c>
      <c r="W171" s="55" t="str">
        <f aca="false">TEXT(D171,"yyyy-mm")</f>
        <v>2024-02</v>
      </c>
    </row>
    <row r="172" customFormat="false" ht="15" hidden="false" customHeight="true" outlineLevel="0" collapsed="false">
      <c r="A172" s="52" t="s">
        <v>7986</v>
      </c>
      <c r="B172" s="52" t="s">
        <v>1211</v>
      </c>
      <c r="C172" s="52" t="s">
        <v>7987</v>
      </c>
      <c r="D172" s="52" t="s">
        <v>777</v>
      </c>
      <c r="E172" s="52" t="n">
        <v>5559</v>
      </c>
      <c r="F172" s="52" t="n">
        <v>4883</v>
      </c>
      <c r="G172" s="52" t="n">
        <v>535</v>
      </c>
      <c r="H172" s="54" t="n">
        <f aca="false">E172+F172-G172</f>
        <v>9907</v>
      </c>
      <c r="I172" s="52" t="n">
        <v>815</v>
      </c>
      <c r="J172" s="52" t="n">
        <v>618</v>
      </c>
      <c r="K172" s="54" t="n">
        <f aca="false">MAX(0,H172-I172)</f>
        <v>9092</v>
      </c>
      <c r="L172" s="54" t="str">
        <f aca="false">IF(H172&lt;=0,"Yes","No")</f>
        <v>No</v>
      </c>
      <c r="M172" s="52" t="n">
        <v>19.8</v>
      </c>
      <c r="N172" s="52" t="n">
        <v>963685.99</v>
      </c>
      <c r="O172" s="52" t="s">
        <v>7988</v>
      </c>
      <c r="P172" s="52" t="s">
        <v>3110</v>
      </c>
      <c r="Q172" s="52" t="s">
        <v>5374</v>
      </c>
      <c r="R172" s="52" t="s">
        <v>7553</v>
      </c>
      <c r="S172" s="52" t="s">
        <v>792</v>
      </c>
      <c r="T172" s="55" t="str">
        <f aca="false">IF(L172="Yes","Stockout",IF(H172&lt;I172,"Low",IF(H172&gt;I172*2,"Excess","Healthy")))</f>
        <v>Excess</v>
      </c>
      <c r="U172" s="55" t="n">
        <f aca="true">IFERROR(Q172-TODAY(),"")</f>
        <v>-676</v>
      </c>
      <c r="V172" s="55" t="str">
        <f aca="false">IFERROR(IF(T172&lt;30,"Critical",IF(T172&lt;90,"Watch","OK")),"")</f>
        <v>OK</v>
      </c>
      <c r="W172" s="55" t="str">
        <f aca="false">TEXT(D172,"yyyy-mm")</f>
        <v>2023-05</v>
      </c>
    </row>
    <row r="173" customFormat="false" ht="15" hidden="false" customHeight="true" outlineLevel="0" collapsed="false">
      <c r="A173" s="56" t="s">
        <v>7989</v>
      </c>
      <c r="B173" s="56" t="s">
        <v>4157</v>
      </c>
      <c r="C173" s="56" t="s">
        <v>7990</v>
      </c>
      <c r="D173" s="56" t="s">
        <v>5553</v>
      </c>
      <c r="E173" s="56" t="n">
        <v>3160</v>
      </c>
      <c r="F173" s="56" t="n">
        <v>2522</v>
      </c>
      <c r="G173" s="56" t="n">
        <v>3903</v>
      </c>
      <c r="H173" s="54" t="n">
        <f aca="false">E173+F173-G173</f>
        <v>1779</v>
      </c>
      <c r="I173" s="56" t="n">
        <v>716</v>
      </c>
      <c r="J173" s="56" t="n">
        <v>995</v>
      </c>
      <c r="K173" s="54" t="n">
        <f aca="false">MAX(0,H173-I173)</f>
        <v>1063</v>
      </c>
      <c r="L173" s="54" t="str">
        <f aca="false">IF(H173&lt;=0,"Yes","No")</f>
        <v>No</v>
      </c>
      <c r="M173" s="56" t="n">
        <v>13.6</v>
      </c>
      <c r="N173" s="56" t="n">
        <v>54410.8</v>
      </c>
      <c r="O173" s="56" t="s">
        <v>7991</v>
      </c>
      <c r="P173" s="56" t="s">
        <v>1458</v>
      </c>
      <c r="Q173" s="56" t="s">
        <v>1720</v>
      </c>
      <c r="R173" s="56" t="s">
        <v>7992</v>
      </c>
      <c r="S173" s="56" t="s">
        <v>1766</v>
      </c>
      <c r="T173" s="55" t="str">
        <f aca="false">IF(L173="Yes","Stockout",IF(H173&lt;I173,"Low",IF(H173&gt;I173*2,"Excess","Healthy")))</f>
        <v>Excess</v>
      </c>
      <c r="U173" s="55" t="n">
        <f aca="true">IFERROR(Q173-TODAY(),"")</f>
        <v>-448</v>
      </c>
      <c r="V173" s="55" t="str">
        <f aca="false">IFERROR(IF(T173&lt;30,"Critical",IF(T173&lt;90,"Watch","OK")),"")</f>
        <v>OK</v>
      </c>
      <c r="W173" s="55" t="str">
        <f aca="false">TEXT(D173,"yyyy-mm")</f>
        <v>2023-04</v>
      </c>
    </row>
    <row r="174" customFormat="false" ht="15" hidden="false" customHeight="true" outlineLevel="0" collapsed="false">
      <c r="A174" s="52" t="s">
        <v>7993</v>
      </c>
      <c r="B174" s="52" t="s">
        <v>1706</v>
      </c>
      <c r="C174" s="52" t="s">
        <v>2240</v>
      </c>
      <c r="D174" s="52" t="s">
        <v>4091</v>
      </c>
      <c r="E174" s="52" t="n">
        <v>574</v>
      </c>
      <c r="F174" s="52" t="n">
        <v>3023</v>
      </c>
      <c r="G174" s="52" t="n">
        <v>4320</v>
      </c>
      <c r="H174" s="54" t="n">
        <f aca="false">E174+F174-G174</f>
        <v>-723</v>
      </c>
      <c r="I174" s="52" t="n">
        <v>1597</v>
      </c>
      <c r="J174" s="52" t="n">
        <v>481</v>
      </c>
      <c r="K174" s="54" t="n">
        <f aca="false">MAX(0,H174-I174)</f>
        <v>0</v>
      </c>
      <c r="L174" s="54" t="str">
        <f aca="false">IF(H174&lt;=0,"Yes","No")</f>
        <v>Yes</v>
      </c>
      <c r="M174" s="52" t="n">
        <v>26.6</v>
      </c>
      <c r="N174" s="52" t="n">
        <v>1799694.39</v>
      </c>
      <c r="O174" s="52" t="s">
        <v>7994</v>
      </c>
      <c r="P174" s="52" t="s">
        <v>2185</v>
      </c>
      <c r="Q174" s="52" t="s">
        <v>7995</v>
      </c>
      <c r="R174" s="52" t="s">
        <v>7823</v>
      </c>
      <c r="S174" s="52" t="s">
        <v>3140</v>
      </c>
      <c r="T174" s="55" t="str">
        <f aca="false">IF(L174="Yes","Stockout",IF(H174&lt;I174,"Low",IF(H174&gt;I174*2,"Excess","Healthy")))</f>
        <v>Stockout</v>
      </c>
      <c r="U174" s="55" t="n">
        <f aca="true">IFERROR(Q174-TODAY(),"")</f>
        <v>-384</v>
      </c>
      <c r="V174" s="55" t="str">
        <f aca="false">IFERROR(IF(T174&lt;30,"Critical",IF(T174&lt;90,"Watch","OK")),"")</f>
        <v>OK</v>
      </c>
      <c r="W174" s="55" t="str">
        <f aca="false">TEXT(D174,"yyyy-mm")</f>
        <v>2023-07</v>
      </c>
    </row>
    <row r="175" customFormat="false" ht="15" hidden="false" customHeight="true" outlineLevel="0" collapsed="false">
      <c r="A175" s="56" t="s">
        <v>7996</v>
      </c>
      <c r="B175" s="56" t="s">
        <v>2775</v>
      </c>
      <c r="C175" s="56" t="s">
        <v>1919</v>
      </c>
      <c r="D175" s="56" t="s">
        <v>3993</v>
      </c>
      <c r="E175" s="56" t="n">
        <v>5912</v>
      </c>
      <c r="F175" s="56" t="n">
        <v>3869</v>
      </c>
      <c r="G175" s="56" t="n">
        <v>3491</v>
      </c>
      <c r="H175" s="54" t="n">
        <f aca="false">E175+F175-G175</f>
        <v>6290</v>
      </c>
      <c r="I175" s="56" t="n">
        <v>1022</v>
      </c>
      <c r="J175" s="56" t="n">
        <v>536</v>
      </c>
      <c r="K175" s="54" t="n">
        <f aca="false">MAX(0,H175-I175)</f>
        <v>5268</v>
      </c>
      <c r="L175" s="54" t="str">
        <f aca="false">IF(H175&lt;=0,"Yes","No")</f>
        <v>No</v>
      </c>
      <c r="M175" s="56" t="n">
        <v>21.2</v>
      </c>
      <c r="N175" s="56" t="n">
        <v>3136058.48</v>
      </c>
      <c r="O175" s="56" t="s">
        <v>7997</v>
      </c>
      <c r="P175" s="56" t="s">
        <v>6557</v>
      </c>
      <c r="Q175" s="56" t="s">
        <v>2063</v>
      </c>
      <c r="R175" s="56" t="s">
        <v>7755</v>
      </c>
      <c r="S175" s="56" t="s">
        <v>6599</v>
      </c>
      <c r="T175" s="55" t="str">
        <f aca="false">IF(L175="Yes","Stockout",IF(H175&lt;I175,"Low",IF(H175&gt;I175*2,"Excess","Healthy")))</f>
        <v>Excess</v>
      </c>
      <c r="U175" s="55" t="n">
        <f aca="true">IFERROR(Q175-TODAY(),"")</f>
        <v>-603</v>
      </c>
      <c r="V175" s="55" t="str">
        <f aca="false">IFERROR(IF(T175&lt;30,"Critical",IF(T175&lt;90,"Watch","OK")),"")</f>
        <v>OK</v>
      </c>
      <c r="W175" s="55" t="str">
        <f aca="false">TEXT(D175,"yyyy-mm")</f>
        <v>2024-07</v>
      </c>
    </row>
    <row r="176" customFormat="false" ht="15" hidden="false" customHeight="true" outlineLevel="0" collapsed="false">
      <c r="A176" s="52" t="s">
        <v>7998</v>
      </c>
      <c r="B176" s="52" t="s">
        <v>3682</v>
      </c>
      <c r="C176" s="52" t="s">
        <v>2328</v>
      </c>
      <c r="D176" s="52" t="s">
        <v>2054</v>
      </c>
      <c r="E176" s="52" t="n">
        <v>4094</v>
      </c>
      <c r="F176" s="52" t="n">
        <v>171</v>
      </c>
      <c r="G176" s="52" t="n">
        <v>3872</v>
      </c>
      <c r="H176" s="54" t="n">
        <f aca="false">E176+F176-G176</f>
        <v>393</v>
      </c>
      <c r="I176" s="52" t="n">
        <v>311</v>
      </c>
      <c r="J176" s="52" t="n">
        <v>84</v>
      </c>
      <c r="K176" s="54" t="n">
        <f aca="false">MAX(0,H176-I176)</f>
        <v>82</v>
      </c>
      <c r="L176" s="54" t="str">
        <f aca="false">IF(H176&lt;=0,"Yes","No")</f>
        <v>No</v>
      </c>
      <c r="M176" s="52" t="n">
        <v>41.2</v>
      </c>
      <c r="N176" s="52" t="n">
        <v>3535112.11</v>
      </c>
      <c r="O176" s="52" t="s">
        <v>7999</v>
      </c>
      <c r="P176" s="52" t="s">
        <v>1404</v>
      </c>
      <c r="Q176" s="52" t="s">
        <v>4158</v>
      </c>
      <c r="R176" s="52" t="s">
        <v>7553</v>
      </c>
      <c r="S176" s="52" t="s">
        <v>899</v>
      </c>
      <c r="T176" s="55" t="str">
        <f aca="false">IF(L176="Yes","Stockout",IF(H176&lt;I176,"Low",IF(H176&gt;I176*2,"Excess","Healthy")))</f>
        <v>Healthy</v>
      </c>
      <c r="U176" s="55" t="n">
        <f aca="true">IFERROR(Q176-TODAY(),"")</f>
        <v>-743</v>
      </c>
      <c r="V176" s="55" t="str">
        <f aca="false">IFERROR(IF(T176&lt;30,"Critical",IF(T176&lt;90,"Watch","OK")),"")</f>
        <v>OK</v>
      </c>
      <c r="W176" s="55" t="str">
        <f aca="false">TEXT(D176,"yyyy-mm")</f>
        <v>2022-03</v>
      </c>
    </row>
    <row r="177" customFormat="false" ht="15" hidden="false" customHeight="true" outlineLevel="0" collapsed="false">
      <c r="A177" s="56" t="s">
        <v>8000</v>
      </c>
      <c r="B177" s="56" t="s">
        <v>2074</v>
      </c>
      <c r="C177" s="56" t="s">
        <v>2334</v>
      </c>
      <c r="D177" s="56" t="s">
        <v>1553</v>
      </c>
      <c r="E177" s="56" t="n">
        <v>8787</v>
      </c>
      <c r="F177" s="56" t="n">
        <v>173</v>
      </c>
      <c r="G177" s="56" t="n">
        <v>76</v>
      </c>
      <c r="H177" s="54" t="n">
        <f aca="false">E177+F177-G177</f>
        <v>8884</v>
      </c>
      <c r="I177" s="56" t="n">
        <v>394</v>
      </c>
      <c r="J177" s="56" t="n">
        <v>929</v>
      </c>
      <c r="K177" s="54" t="n">
        <f aca="false">MAX(0,H177-I177)</f>
        <v>8490</v>
      </c>
      <c r="L177" s="54" t="str">
        <f aca="false">IF(H177&lt;=0,"Yes","No")</f>
        <v>No</v>
      </c>
      <c r="M177" s="56" t="n">
        <v>20.7</v>
      </c>
      <c r="N177" s="56" t="n">
        <v>2474087.29</v>
      </c>
      <c r="O177" s="56" t="s">
        <v>8001</v>
      </c>
      <c r="P177" s="56" t="s">
        <v>3433</v>
      </c>
      <c r="Q177" s="56" t="s">
        <v>4411</v>
      </c>
      <c r="R177" s="56" t="s">
        <v>7977</v>
      </c>
      <c r="S177" s="56" t="s">
        <v>6779</v>
      </c>
      <c r="T177" s="55" t="str">
        <f aca="false">IF(L177="Yes","Stockout",IF(H177&lt;I177,"Low",IF(H177&gt;I177*2,"Excess","Healthy")))</f>
        <v>Excess</v>
      </c>
      <c r="U177" s="55" t="n">
        <f aca="true">IFERROR(Q177-TODAY(),"")</f>
        <v>-391</v>
      </c>
      <c r="V177" s="55" t="str">
        <f aca="false">IFERROR(IF(T177&lt;30,"Critical",IF(T177&lt;90,"Watch","OK")),"")</f>
        <v>OK</v>
      </c>
      <c r="W177" s="55" t="str">
        <f aca="false">TEXT(D177,"yyyy-mm")</f>
        <v>2024-08</v>
      </c>
    </row>
    <row r="178" customFormat="false" ht="15" hidden="false" customHeight="true" outlineLevel="0" collapsed="false">
      <c r="A178" s="52" t="s">
        <v>8002</v>
      </c>
      <c r="B178" s="52" t="s">
        <v>1375</v>
      </c>
      <c r="C178" s="52" t="s">
        <v>6460</v>
      </c>
      <c r="D178" s="52" t="s">
        <v>6268</v>
      </c>
      <c r="E178" s="52" t="n">
        <v>5361</v>
      </c>
      <c r="F178" s="52" t="n">
        <v>2577</v>
      </c>
      <c r="G178" s="52" t="n">
        <v>497</v>
      </c>
      <c r="H178" s="54" t="n">
        <f aca="false">E178+F178-G178</f>
        <v>7441</v>
      </c>
      <c r="I178" s="52" t="n">
        <v>101</v>
      </c>
      <c r="J178" s="52" t="n">
        <v>113</v>
      </c>
      <c r="K178" s="54" t="n">
        <f aca="false">MAX(0,H178-I178)</f>
        <v>7340</v>
      </c>
      <c r="L178" s="54" t="str">
        <f aca="false">IF(H178&lt;=0,"Yes","No")</f>
        <v>No</v>
      </c>
      <c r="M178" s="52" t="n">
        <v>22.9</v>
      </c>
      <c r="N178" s="52" t="n">
        <v>2664854.39</v>
      </c>
      <c r="O178" s="52" t="s">
        <v>8003</v>
      </c>
      <c r="P178" s="52" t="s">
        <v>2662</v>
      </c>
      <c r="Q178" s="52" t="s">
        <v>7899</v>
      </c>
      <c r="R178" s="52" t="s">
        <v>8004</v>
      </c>
      <c r="S178" s="52" t="s">
        <v>3316</v>
      </c>
      <c r="T178" s="55" t="str">
        <f aca="false">IF(L178="Yes","Stockout",IF(H178&lt;I178,"Low",IF(H178&gt;I178*2,"Excess","Healthy")))</f>
        <v>Excess</v>
      </c>
      <c r="U178" s="55" t="n">
        <f aca="true">IFERROR(Q178-TODAY(),"")</f>
        <v>-75</v>
      </c>
      <c r="V178" s="55" t="str">
        <f aca="false">IFERROR(IF(T178&lt;30,"Critical",IF(T178&lt;90,"Watch","OK")),"")</f>
        <v>OK</v>
      </c>
      <c r="W178" s="55" t="str">
        <f aca="false">TEXT(D178,"yyyy-mm")</f>
        <v>2024-08</v>
      </c>
    </row>
    <row r="179" customFormat="false" ht="15" hidden="false" customHeight="true" outlineLevel="0" collapsed="false">
      <c r="A179" s="56" t="s">
        <v>8005</v>
      </c>
      <c r="B179" s="56" t="s">
        <v>6672</v>
      </c>
      <c r="C179" s="56" t="s">
        <v>6078</v>
      </c>
      <c r="D179" s="56" t="s">
        <v>4201</v>
      </c>
      <c r="E179" s="56" t="n">
        <v>6551</v>
      </c>
      <c r="F179" s="56" t="n">
        <v>3267</v>
      </c>
      <c r="G179" s="56" t="n">
        <v>1429</v>
      </c>
      <c r="H179" s="54" t="n">
        <f aca="false">E179+F179-G179</f>
        <v>8389</v>
      </c>
      <c r="I179" s="56" t="n">
        <v>585</v>
      </c>
      <c r="J179" s="56" t="n">
        <v>831</v>
      </c>
      <c r="K179" s="54" t="n">
        <f aca="false">MAX(0,H179-I179)</f>
        <v>7804</v>
      </c>
      <c r="L179" s="54" t="str">
        <f aca="false">IF(H179&lt;=0,"Yes","No")</f>
        <v>No</v>
      </c>
      <c r="M179" s="56" t="n">
        <v>19.1</v>
      </c>
      <c r="N179" s="56" t="n">
        <v>2329358.71</v>
      </c>
      <c r="O179" s="56" t="s">
        <v>8006</v>
      </c>
      <c r="P179" s="56" t="s">
        <v>3551</v>
      </c>
      <c r="Q179" s="56" t="s">
        <v>925</v>
      </c>
      <c r="R179" s="56" t="s">
        <v>7932</v>
      </c>
      <c r="S179" s="56" t="s">
        <v>1535</v>
      </c>
      <c r="T179" s="55" t="str">
        <f aca="false">IF(L179="Yes","Stockout",IF(H179&lt;I179,"Low",IF(H179&gt;I179*2,"Excess","Healthy")))</f>
        <v>Excess</v>
      </c>
      <c r="U179" s="55" t="n">
        <f aca="true">IFERROR(Q179-TODAY(),"")</f>
        <v>-605</v>
      </c>
      <c r="V179" s="55" t="str">
        <f aca="false">IFERROR(IF(T179&lt;30,"Critical",IF(T179&lt;90,"Watch","OK")),"")</f>
        <v>OK</v>
      </c>
      <c r="W179" s="55" t="str">
        <f aca="false">TEXT(D179,"yyyy-mm")</f>
        <v>2022-12</v>
      </c>
    </row>
    <row r="180" customFormat="false" ht="15" hidden="false" customHeight="true" outlineLevel="0" collapsed="false">
      <c r="A180" s="52" t="s">
        <v>8007</v>
      </c>
      <c r="B180" s="52" t="s">
        <v>2146</v>
      </c>
      <c r="C180" s="52" t="s">
        <v>3769</v>
      </c>
      <c r="D180" s="52" t="s">
        <v>1289</v>
      </c>
      <c r="E180" s="52" t="n">
        <v>1301</v>
      </c>
      <c r="F180" s="52" t="n">
        <v>2612</v>
      </c>
      <c r="G180" s="52" t="n">
        <v>2762</v>
      </c>
      <c r="H180" s="54" t="n">
        <f aca="false">E180+F180-G180</f>
        <v>1151</v>
      </c>
      <c r="I180" s="52" t="n">
        <v>1563</v>
      </c>
      <c r="J180" s="52" t="n">
        <v>894</v>
      </c>
      <c r="K180" s="54" t="n">
        <f aca="false">MAX(0,H180-I180)</f>
        <v>0</v>
      </c>
      <c r="L180" s="54" t="str">
        <f aca="false">IF(H180&lt;=0,"Yes","No")</f>
        <v>No</v>
      </c>
      <c r="M180" s="52" t="n">
        <v>12.4</v>
      </c>
      <c r="N180" s="52" t="n">
        <v>613812.65</v>
      </c>
      <c r="O180" s="52" t="s">
        <v>8008</v>
      </c>
      <c r="P180" s="52" t="s">
        <v>2537</v>
      </c>
      <c r="Q180" s="52" t="s">
        <v>6625</v>
      </c>
      <c r="R180" s="52" t="s">
        <v>7505</v>
      </c>
      <c r="S180" s="52" t="s">
        <v>5545</v>
      </c>
      <c r="T180" s="55" t="str">
        <f aca="false">IF(L180="Yes","Stockout",IF(H180&lt;I180,"Low",IF(H180&gt;I180*2,"Excess","Healthy")))</f>
        <v>Low</v>
      </c>
      <c r="U180" s="55" t="n">
        <f aca="true">IFERROR(Q180-TODAY(),"")</f>
        <v>-859</v>
      </c>
      <c r="V180" s="55" t="str">
        <f aca="false">IFERROR(IF(T180&lt;30,"Critical",IF(T180&lt;90,"Watch","OK")),"")</f>
        <v>OK</v>
      </c>
      <c r="W180" s="55" t="str">
        <f aca="false">TEXT(D180,"yyyy-mm")</f>
        <v>2023-09</v>
      </c>
    </row>
    <row r="181" customFormat="false" ht="15" hidden="false" customHeight="true" outlineLevel="0" collapsed="false">
      <c r="A181" s="56" t="s">
        <v>8009</v>
      </c>
      <c r="B181" s="56" t="s">
        <v>6920</v>
      </c>
      <c r="C181" s="56" t="s">
        <v>8010</v>
      </c>
      <c r="D181" s="56" t="s">
        <v>3345</v>
      </c>
      <c r="E181" s="56" t="n">
        <v>1923</v>
      </c>
      <c r="F181" s="56" t="n">
        <v>3213</v>
      </c>
      <c r="G181" s="56" t="n">
        <v>191</v>
      </c>
      <c r="H181" s="54" t="n">
        <f aca="false">E181+F181-G181</f>
        <v>4945</v>
      </c>
      <c r="I181" s="56" t="n">
        <v>1488</v>
      </c>
      <c r="J181" s="56" t="n">
        <v>514</v>
      </c>
      <c r="K181" s="54" t="n">
        <f aca="false">MAX(0,H181-I181)</f>
        <v>3457</v>
      </c>
      <c r="L181" s="54" t="str">
        <f aca="false">IF(H181&lt;=0,"Yes","No")</f>
        <v>No</v>
      </c>
      <c r="M181" s="56" t="n">
        <v>97.7</v>
      </c>
      <c r="N181" s="56" t="n">
        <v>445421.56</v>
      </c>
      <c r="O181" s="56" t="s">
        <v>8011</v>
      </c>
      <c r="P181" s="56" t="s">
        <v>2339</v>
      </c>
      <c r="Q181" s="56" t="s">
        <v>1010</v>
      </c>
      <c r="R181" s="56" t="s">
        <v>7738</v>
      </c>
      <c r="S181" s="56" t="s">
        <v>1782</v>
      </c>
      <c r="T181" s="55" t="str">
        <f aca="false">IF(L181="Yes","Stockout",IF(H181&lt;I181,"Low",IF(H181&gt;I181*2,"Excess","Healthy")))</f>
        <v>Excess</v>
      </c>
      <c r="U181" s="55" t="n">
        <f aca="true">IFERROR(Q181-TODAY(),"")</f>
        <v>-1144</v>
      </c>
      <c r="V181" s="55" t="str">
        <f aca="false">IFERROR(IF(T181&lt;30,"Critical",IF(T181&lt;90,"Watch","OK")),"")</f>
        <v>OK</v>
      </c>
      <c r="W181" s="55" t="str">
        <f aca="false">TEXT(D181,"yyyy-mm")</f>
        <v>2024-04</v>
      </c>
    </row>
    <row r="182" customFormat="false" ht="15" hidden="false" customHeight="true" outlineLevel="0" collapsed="false">
      <c r="A182" s="52" t="s">
        <v>8012</v>
      </c>
      <c r="B182" s="52" t="s">
        <v>2209</v>
      </c>
      <c r="C182" s="52" t="s">
        <v>2025</v>
      </c>
      <c r="D182" s="52" t="s">
        <v>5545</v>
      </c>
      <c r="E182" s="52" t="n">
        <v>8593</v>
      </c>
      <c r="F182" s="52" t="n">
        <v>4743</v>
      </c>
      <c r="G182" s="52" t="n">
        <v>1357</v>
      </c>
      <c r="H182" s="54" t="n">
        <f aca="false">E182+F182-G182</f>
        <v>11979</v>
      </c>
      <c r="I182" s="52" t="n">
        <v>1127</v>
      </c>
      <c r="J182" s="52" t="n">
        <v>505</v>
      </c>
      <c r="K182" s="54" t="n">
        <f aca="false">MAX(0,H182-I182)</f>
        <v>10852</v>
      </c>
      <c r="L182" s="54" t="str">
        <f aca="false">IF(H182&lt;=0,"Yes","No")</f>
        <v>No</v>
      </c>
      <c r="M182" s="52" t="n">
        <v>23.6</v>
      </c>
      <c r="N182" s="52" t="n">
        <v>4146253.4</v>
      </c>
      <c r="O182" s="52" t="s">
        <v>8013</v>
      </c>
      <c r="P182" s="52" t="s">
        <v>3600</v>
      </c>
      <c r="Q182" s="52" t="s">
        <v>6253</v>
      </c>
      <c r="R182" s="52" t="s">
        <v>7424</v>
      </c>
      <c r="S182" s="52" t="s">
        <v>3235</v>
      </c>
      <c r="T182" s="55" t="str">
        <f aca="false">IF(L182="Yes","Stockout",IF(H182&lt;I182,"Low",IF(H182&gt;I182*2,"Excess","Healthy")))</f>
        <v>Excess</v>
      </c>
      <c r="U182" s="55" t="n">
        <f aca="true">IFERROR(Q182-TODAY(),"")</f>
        <v>-638</v>
      </c>
      <c r="V182" s="55" t="str">
        <f aca="false">IFERROR(IF(T182&lt;30,"Critical",IF(T182&lt;90,"Watch","OK")),"")</f>
        <v>OK</v>
      </c>
      <c r="W182" s="55" t="str">
        <f aca="false">TEXT(D182,"yyyy-mm")</f>
        <v>2024-08</v>
      </c>
    </row>
    <row r="183" customFormat="false" ht="15" hidden="false" customHeight="true" outlineLevel="0" collapsed="false">
      <c r="A183" s="56" t="s">
        <v>8014</v>
      </c>
      <c r="B183" s="56" t="s">
        <v>8015</v>
      </c>
      <c r="C183" s="56" t="s">
        <v>3648</v>
      </c>
      <c r="D183" s="56" t="s">
        <v>457</v>
      </c>
      <c r="E183" s="56" t="n">
        <v>9930</v>
      </c>
      <c r="F183" s="56" t="n">
        <v>43</v>
      </c>
      <c r="G183" s="56" t="n">
        <v>3396</v>
      </c>
      <c r="H183" s="54" t="n">
        <f aca="false">E183+F183-G183</f>
        <v>6577</v>
      </c>
      <c r="I183" s="56" t="n">
        <v>1066</v>
      </c>
      <c r="J183" s="56" t="n">
        <v>194</v>
      </c>
      <c r="K183" s="54" t="n">
        <f aca="false">MAX(0,H183-I183)</f>
        <v>5511</v>
      </c>
      <c r="L183" s="54" t="str">
        <f aca="false">IF(H183&lt;=0,"Yes","No")</f>
        <v>No</v>
      </c>
      <c r="M183" s="56" t="n">
        <v>50.9</v>
      </c>
      <c r="N183" s="56" t="n">
        <v>2833265.38</v>
      </c>
      <c r="O183" s="56" t="s">
        <v>8016</v>
      </c>
      <c r="P183" s="56" t="s">
        <v>4515</v>
      </c>
      <c r="Q183" s="56" t="s">
        <v>6140</v>
      </c>
      <c r="R183" s="56" t="s">
        <v>8017</v>
      </c>
      <c r="S183" s="56" t="s">
        <v>1829</v>
      </c>
      <c r="T183" s="55" t="str">
        <f aca="false">IF(L183="Yes","Stockout",IF(H183&lt;I183,"Low",IF(H183&gt;I183*2,"Excess","Healthy")))</f>
        <v>Excess</v>
      </c>
      <c r="U183" s="55" t="n">
        <f aca="true">IFERROR(Q183-TODAY(),"")</f>
        <v>-487</v>
      </c>
      <c r="V183" s="55" t="str">
        <f aca="false">IFERROR(IF(T183&lt;30,"Critical",IF(T183&lt;90,"Watch","OK")),"")</f>
        <v>OK</v>
      </c>
      <c r="W183" s="55" t="str">
        <f aca="false">TEXT(D183,"yyyy-mm")</f>
        <v>2022-04</v>
      </c>
    </row>
    <row r="184" customFormat="false" ht="15" hidden="false" customHeight="true" outlineLevel="0" collapsed="false">
      <c r="A184" s="52" t="s">
        <v>8018</v>
      </c>
      <c r="B184" s="52" t="s">
        <v>7036</v>
      </c>
      <c r="C184" s="52" t="s">
        <v>8019</v>
      </c>
      <c r="D184" s="52" t="s">
        <v>7143</v>
      </c>
      <c r="E184" s="52" t="n">
        <v>6820</v>
      </c>
      <c r="F184" s="52" t="n">
        <v>4234</v>
      </c>
      <c r="G184" s="52" t="n">
        <v>4645</v>
      </c>
      <c r="H184" s="54" t="n">
        <f aca="false">E184+F184-G184</f>
        <v>6409</v>
      </c>
      <c r="I184" s="52" t="n">
        <v>1543</v>
      </c>
      <c r="J184" s="52" t="n">
        <v>443</v>
      </c>
      <c r="K184" s="54" t="n">
        <f aca="false">MAX(0,H184-I184)</f>
        <v>4866</v>
      </c>
      <c r="L184" s="54" t="str">
        <f aca="false">IF(H184&lt;=0,"Yes","No")</f>
        <v>No</v>
      </c>
      <c r="M184" s="52" t="n">
        <v>106.2</v>
      </c>
      <c r="N184" s="52" t="n">
        <v>3761677.17</v>
      </c>
      <c r="O184" s="52" t="s">
        <v>8020</v>
      </c>
      <c r="P184" s="52" t="s">
        <v>1506</v>
      </c>
      <c r="Q184" s="52" t="s">
        <v>2295</v>
      </c>
      <c r="R184" s="52" t="s">
        <v>7796</v>
      </c>
      <c r="S184" s="52" t="s">
        <v>2481</v>
      </c>
      <c r="T184" s="55" t="str">
        <f aca="false">IF(L184="Yes","Stockout",IF(H184&lt;I184,"Low",IF(H184&gt;I184*2,"Excess","Healthy")))</f>
        <v>Excess</v>
      </c>
      <c r="U184" s="55" t="n">
        <f aca="true">IFERROR(Q184-TODAY(),"")</f>
        <v>-608</v>
      </c>
      <c r="V184" s="55" t="str">
        <f aca="false">IFERROR(IF(T184&lt;30,"Critical",IF(T184&lt;90,"Watch","OK")),"")</f>
        <v>OK</v>
      </c>
      <c r="W184" s="55" t="str">
        <f aca="false">TEXT(D184,"yyyy-mm")</f>
        <v>2022-01</v>
      </c>
    </row>
    <row r="185" customFormat="false" ht="15" hidden="false" customHeight="true" outlineLevel="0" collapsed="false">
      <c r="A185" s="56" t="s">
        <v>8021</v>
      </c>
      <c r="B185" s="56" t="s">
        <v>1850</v>
      </c>
      <c r="C185" s="56" t="s">
        <v>846</v>
      </c>
      <c r="D185" s="56" t="s">
        <v>3514</v>
      </c>
      <c r="E185" s="56" t="n">
        <v>418</v>
      </c>
      <c r="F185" s="56" t="n">
        <v>3620</v>
      </c>
      <c r="G185" s="56" t="n">
        <v>90</v>
      </c>
      <c r="H185" s="54" t="n">
        <f aca="false">E185+F185-G185</f>
        <v>3948</v>
      </c>
      <c r="I185" s="56" t="n">
        <v>1864</v>
      </c>
      <c r="J185" s="56" t="n">
        <v>567</v>
      </c>
      <c r="K185" s="54" t="n">
        <f aca="false">MAX(0,H185-I185)</f>
        <v>2084</v>
      </c>
      <c r="L185" s="54" t="str">
        <f aca="false">IF(H185&lt;=0,"Yes","No")</f>
        <v>No</v>
      </c>
      <c r="M185" s="56" t="n">
        <v>13.9</v>
      </c>
      <c r="N185" s="56" t="n">
        <v>1361185.57</v>
      </c>
      <c r="O185" s="56" t="s">
        <v>8022</v>
      </c>
      <c r="P185" s="56" t="s">
        <v>2662</v>
      </c>
      <c r="Q185" s="56" t="s">
        <v>8023</v>
      </c>
      <c r="R185" s="56" t="s">
        <v>8024</v>
      </c>
      <c r="S185" s="56" t="s">
        <v>1878</v>
      </c>
      <c r="T185" s="55" t="str">
        <f aca="false">IF(L185="Yes","Stockout",IF(H185&lt;I185,"Low",IF(H185&gt;I185*2,"Excess","Healthy")))</f>
        <v>Excess</v>
      </c>
      <c r="U185" s="55" t="n">
        <f aca="true">IFERROR(Q185-TODAY(),"")</f>
        <v>290</v>
      </c>
      <c r="V185" s="55" t="str">
        <f aca="false">IFERROR(IF(T185&lt;30,"Critical",IF(T185&lt;90,"Watch","OK")),"")</f>
        <v>OK</v>
      </c>
      <c r="W185" s="55" t="str">
        <f aca="false">TEXT(D185,"yyyy-mm")</f>
        <v>2023-06</v>
      </c>
    </row>
    <row r="186" customFormat="false" ht="15" hidden="false" customHeight="true" outlineLevel="0" collapsed="false">
      <c r="A186" s="52" t="s">
        <v>8025</v>
      </c>
      <c r="B186" s="52" t="s">
        <v>1817</v>
      </c>
      <c r="C186" s="52" t="s">
        <v>668</v>
      </c>
      <c r="D186" s="52" t="s">
        <v>1926</v>
      </c>
      <c r="E186" s="52" t="n">
        <v>8165</v>
      </c>
      <c r="F186" s="52" t="n">
        <v>4670</v>
      </c>
      <c r="G186" s="52" t="n">
        <v>3607</v>
      </c>
      <c r="H186" s="54" t="n">
        <f aca="false">E186+F186-G186</f>
        <v>9228</v>
      </c>
      <c r="I186" s="52" t="n">
        <v>940</v>
      </c>
      <c r="J186" s="52" t="n">
        <v>745</v>
      </c>
      <c r="K186" s="54" t="n">
        <f aca="false">MAX(0,H186-I186)</f>
        <v>8288</v>
      </c>
      <c r="L186" s="54" t="str">
        <f aca="false">IF(H186&lt;=0,"Yes","No")</f>
        <v>No</v>
      </c>
      <c r="M186" s="52" t="n">
        <v>4.5</v>
      </c>
      <c r="N186" s="52" t="n">
        <v>286835.92</v>
      </c>
      <c r="O186" s="52" t="s">
        <v>8026</v>
      </c>
      <c r="P186" s="52" t="s">
        <v>1236</v>
      </c>
      <c r="Q186" s="52" t="s">
        <v>1616</v>
      </c>
      <c r="R186" s="52" t="s">
        <v>7561</v>
      </c>
      <c r="S186" s="52" t="s">
        <v>2246</v>
      </c>
      <c r="T186" s="55" t="str">
        <f aca="false">IF(L186="Yes","Stockout",IF(H186&lt;I186,"Low",IF(H186&gt;I186*2,"Excess","Healthy")))</f>
        <v>Excess</v>
      </c>
      <c r="U186" s="55" t="n">
        <f aca="true">IFERROR(Q186-TODAY(),"")</f>
        <v>-563</v>
      </c>
      <c r="V186" s="55" t="str">
        <f aca="false">IFERROR(IF(T186&lt;30,"Critical",IF(T186&lt;90,"Watch","OK")),"")</f>
        <v>OK</v>
      </c>
      <c r="W186" s="55" t="str">
        <f aca="false">TEXT(D186,"yyyy-mm")</f>
        <v>2023-01</v>
      </c>
    </row>
    <row r="187" customFormat="false" ht="15" hidden="false" customHeight="true" outlineLevel="0" collapsed="false">
      <c r="A187" s="56" t="s">
        <v>8027</v>
      </c>
      <c r="B187" s="56" t="s">
        <v>8028</v>
      </c>
      <c r="C187" s="56" t="s">
        <v>8029</v>
      </c>
      <c r="D187" s="56" t="s">
        <v>1201</v>
      </c>
      <c r="E187" s="56" t="n">
        <v>7004</v>
      </c>
      <c r="F187" s="56" t="n">
        <v>2311</v>
      </c>
      <c r="G187" s="56" t="n">
        <v>3670</v>
      </c>
      <c r="H187" s="54" t="n">
        <f aca="false">E187+F187-G187</f>
        <v>5645</v>
      </c>
      <c r="I187" s="56" t="n">
        <v>1656</v>
      </c>
      <c r="J187" s="56" t="n">
        <v>107</v>
      </c>
      <c r="K187" s="54" t="n">
        <f aca="false">MAX(0,H187-I187)</f>
        <v>3989</v>
      </c>
      <c r="L187" s="54" t="str">
        <f aca="false">IF(H187&lt;=0,"Yes","No")</f>
        <v>No</v>
      </c>
      <c r="M187" s="56" t="n">
        <v>53.1</v>
      </c>
      <c r="N187" s="56" t="n">
        <v>518024.12</v>
      </c>
      <c r="O187" s="56" t="s">
        <v>8030</v>
      </c>
      <c r="P187" s="56" t="s">
        <v>810</v>
      </c>
      <c r="Q187" s="56" t="s">
        <v>3100</v>
      </c>
      <c r="R187" s="56" t="s">
        <v>7923</v>
      </c>
      <c r="S187" s="56" t="s">
        <v>521</v>
      </c>
      <c r="T187" s="55" t="str">
        <f aca="false">IF(L187="Yes","Stockout",IF(H187&lt;I187,"Low",IF(H187&gt;I187*2,"Excess","Healthy")))</f>
        <v>Excess</v>
      </c>
      <c r="U187" s="55" t="n">
        <f aca="true">IFERROR(Q187-TODAY(),"")</f>
        <v>-1089</v>
      </c>
      <c r="V187" s="55" t="str">
        <f aca="false">IFERROR(IF(T187&lt;30,"Critical",IF(T187&lt;90,"Watch","OK")),"")</f>
        <v>OK</v>
      </c>
      <c r="W187" s="55" t="str">
        <f aca="false">TEXT(D187,"yyyy-mm")</f>
        <v>2024-12</v>
      </c>
    </row>
    <row r="188" customFormat="false" ht="15" hidden="false" customHeight="true" outlineLevel="0" collapsed="false">
      <c r="A188" s="52" t="s">
        <v>8031</v>
      </c>
      <c r="B188" s="52" t="s">
        <v>7568</v>
      </c>
      <c r="C188" s="52" t="s">
        <v>3138</v>
      </c>
      <c r="D188" s="52" t="s">
        <v>743</v>
      </c>
      <c r="E188" s="52" t="n">
        <v>4435</v>
      </c>
      <c r="F188" s="52" t="n">
        <v>4001</v>
      </c>
      <c r="G188" s="52" t="n">
        <v>985</v>
      </c>
      <c r="H188" s="54" t="n">
        <f aca="false">E188+F188-G188</f>
        <v>7451</v>
      </c>
      <c r="I188" s="52" t="n">
        <v>449</v>
      </c>
      <c r="J188" s="52" t="n">
        <v>259</v>
      </c>
      <c r="K188" s="54" t="n">
        <f aca="false">MAX(0,H188-I188)</f>
        <v>7002</v>
      </c>
      <c r="L188" s="54" t="str">
        <f aca="false">IF(H188&lt;=0,"Yes","No")</f>
        <v>No</v>
      </c>
      <c r="M188" s="52" t="n">
        <v>1.5</v>
      </c>
      <c r="N188" s="52" t="n">
        <v>159732.72</v>
      </c>
      <c r="O188" s="52" t="s">
        <v>8032</v>
      </c>
      <c r="P188" s="52" t="s">
        <v>877</v>
      </c>
      <c r="Q188" s="52" t="s">
        <v>1586</v>
      </c>
      <c r="R188" s="52" t="s">
        <v>7694</v>
      </c>
      <c r="S188" s="52" t="s">
        <v>457</v>
      </c>
      <c r="T188" s="55" t="str">
        <f aca="false">IF(L188="Yes","Stockout",IF(H188&lt;I188,"Low",IF(H188&gt;I188*2,"Excess","Healthy")))</f>
        <v>Excess</v>
      </c>
      <c r="U188" s="55" t="n">
        <f aca="true">IFERROR(Q188-TODAY(),"")</f>
        <v>-1158</v>
      </c>
      <c r="V188" s="55" t="str">
        <f aca="false">IFERROR(IF(T188&lt;30,"Critical",IF(T188&lt;90,"Watch","OK")),"")</f>
        <v>OK</v>
      </c>
      <c r="W188" s="55" t="str">
        <f aca="false">TEXT(D188,"yyyy-mm")</f>
        <v>2023-08</v>
      </c>
    </row>
    <row r="189" customFormat="false" ht="15" hidden="false" customHeight="true" outlineLevel="0" collapsed="false">
      <c r="A189" s="56" t="s">
        <v>8033</v>
      </c>
      <c r="B189" s="56" t="s">
        <v>3559</v>
      </c>
      <c r="C189" s="56" t="s">
        <v>7081</v>
      </c>
      <c r="D189" s="56" t="s">
        <v>1077</v>
      </c>
      <c r="E189" s="56" t="n">
        <v>174</v>
      </c>
      <c r="F189" s="56" t="n">
        <v>3966</v>
      </c>
      <c r="G189" s="56" t="n">
        <v>2102</v>
      </c>
      <c r="H189" s="54" t="n">
        <f aca="false">E189+F189-G189</f>
        <v>2038</v>
      </c>
      <c r="I189" s="56" t="n">
        <v>1781</v>
      </c>
      <c r="J189" s="56" t="n">
        <v>534</v>
      </c>
      <c r="K189" s="54" t="n">
        <f aca="false">MAX(0,H189-I189)</f>
        <v>257</v>
      </c>
      <c r="L189" s="54" t="str">
        <f aca="false">IF(H189&lt;=0,"Yes","No")</f>
        <v>No</v>
      </c>
      <c r="M189" s="56" t="n">
        <v>10.7</v>
      </c>
      <c r="N189" s="56" t="n">
        <v>1121845.21</v>
      </c>
      <c r="O189" s="56" t="s">
        <v>8034</v>
      </c>
      <c r="P189" s="56" t="s">
        <v>5676</v>
      </c>
      <c r="Q189" s="56" t="s">
        <v>1500</v>
      </c>
      <c r="R189" s="56" t="s">
        <v>8035</v>
      </c>
      <c r="S189" s="56" t="s">
        <v>4598</v>
      </c>
      <c r="T189" s="55" t="str">
        <f aca="false">IF(L189="Yes","Stockout",IF(H189&lt;I189,"Low",IF(H189&gt;I189*2,"Excess","Healthy")))</f>
        <v>Healthy</v>
      </c>
      <c r="U189" s="55" t="n">
        <f aca="true">IFERROR(Q189-TODAY(),"")</f>
        <v>-939</v>
      </c>
      <c r="V189" s="55" t="str">
        <f aca="false">IFERROR(IF(T189&lt;30,"Critical",IF(T189&lt;90,"Watch","OK")),"")</f>
        <v>OK</v>
      </c>
      <c r="W189" s="55" t="str">
        <f aca="false">TEXT(D189,"yyyy-mm")</f>
        <v>2022-03</v>
      </c>
    </row>
    <row r="190" customFormat="false" ht="15" hidden="false" customHeight="true" outlineLevel="0" collapsed="false">
      <c r="A190" s="52" t="s">
        <v>8036</v>
      </c>
      <c r="B190" s="52" t="s">
        <v>8037</v>
      </c>
      <c r="C190" s="52" t="s">
        <v>2856</v>
      </c>
      <c r="D190" s="52" t="s">
        <v>3360</v>
      </c>
      <c r="E190" s="52" t="n">
        <v>5221</v>
      </c>
      <c r="F190" s="52" t="n">
        <v>1173</v>
      </c>
      <c r="G190" s="52" t="n">
        <v>3313</v>
      </c>
      <c r="H190" s="54" t="n">
        <f aca="false">E190+F190-G190</f>
        <v>3081</v>
      </c>
      <c r="I190" s="52" t="n">
        <v>267</v>
      </c>
      <c r="J190" s="52" t="n">
        <v>196</v>
      </c>
      <c r="K190" s="54" t="n">
        <f aca="false">MAX(0,H190-I190)</f>
        <v>2814</v>
      </c>
      <c r="L190" s="54" t="str">
        <f aca="false">IF(H190&lt;=0,"Yes","No")</f>
        <v>No</v>
      </c>
      <c r="M190" s="52" t="n">
        <v>1.9</v>
      </c>
      <c r="N190" s="52" t="n">
        <v>101595.81</v>
      </c>
      <c r="O190" s="52" t="s">
        <v>8038</v>
      </c>
      <c r="P190" s="52" t="s">
        <v>1630</v>
      </c>
      <c r="Q190" s="52" t="s">
        <v>1397</v>
      </c>
      <c r="R190" s="52" t="s">
        <v>8039</v>
      </c>
      <c r="S190" s="52" t="s">
        <v>5947</v>
      </c>
      <c r="T190" s="55" t="str">
        <f aca="false">IF(L190="Yes","Stockout",IF(H190&lt;I190,"Low",IF(H190&gt;I190*2,"Excess","Healthy")))</f>
        <v>Excess</v>
      </c>
      <c r="U190" s="55" t="n">
        <f aca="true">IFERROR(Q190-TODAY(),"")</f>
        <v>-1256</v>
      </c>
      <c r="V190" s="55" t="str">
        <f aca="false">IFERROR(IF(T190&lt;30,"Critical",IF(T190&lt;90,"Watch","OK")),"")</f>
        <v>OK</v>
      </c>
      <c r="W190" s="55" t="str">
        <f aca="false">TEXT(D190,"yyyy-mm")</f>
        <v>2022-08</v>
      </c>
    </row>
    <row r="191" customFormat="false" ht="15" hidden="false" customHeight="true" outlineLevel="0" collapsed="false">
      <c r="A191" s="56" t="s">
        <v>8040</v>
      </c>
      <c r="B191" s="56" t="s">
        <v>5584</v>
      </c>
      <c r="C191" s="56" t="s">
        <v>1940</v>
      </c>
      <c r="D191" s="56" t="s">
        <v>1129</v>
      </c>
      <c r="E191" s="56" t="n">
        <v>8283</v>
      </c>
      <c r="F191" s="56" t="n">
        <v>3549</v>
      </c>
      <c r="G191" s="56" t="n">
        <v>4913</v>
      </c>
      <c r="H191" s="54" t="n">
        <f aca="false">E191+F191-G191</f>
        <v>6919</v>
      </c>
      <c r="I191" s="56" t="n">
        <v>1272</v>
      </c>
      <c r="J191" s="56" t="n">
        <v>423</v>
      </c>
      <c r="K191" s="54" t="n">
        <f aca="false">MAX(0,H191-I191)</f>
        <v>5647</v>
      </c>
      <c r="L191" s="54" t="str">
        <f aca="false">IF(H191&lt;=0,"Yes","No")</f>
        <v>No</v>
      </c>
      <c r="M191" s="56" t="n">
        <v>17.1</v>
      </c>
      <c r="N191" s="56" t="n">
        <v>4586639.21</v>
      </c>
      <c r="O191" s="56" t="s">
        <v>8041</v>
      </c>
      <c r="P191" s="56" t="s">
        <v>2713</v>
      </c>
      <c r="Q191" s="56" t="s">
        <v>8042</v>
      </c>
      <c r="R191" s="56" t="s">
        <v>7796</v>
      </c>
      <c r="S191" s="56" t="s">
        <v>6734</v>
      </c>
      <c r="T191" s="55" t="str">
        <f aca="false">IF(L191="Yes","Stockout",IF(H191&lt;I191,"Low",IF(H191&gt;I191*2,"Excess","Healthy")))</f>
        <v>Excess</v>
      </c>
      <c r="U191" s="55" t="n">
        <f aca="true">IFERROR(Q191-TODAY(),"")</f>
        <v>-133</v>
      </c>
      <c r="V191" s="55" t="str">
        <f aca="false">IFERROR(IF(T191&lt;30,"Critical",IF(T191&lt;90,"Watch","OK")),"")</f>
        <v>OK</v>
      </c>
      <c r="W191" s="55" t="str">
        <f aca="false">TEXT(D191,"yyyy-mm")</f>
        <v>2022-08</v>
      </c>
    </row>
    <row r="192" customFormat="false" ht="15" hidden="false" customHeight="true" outlineLevel="0" collapsed="false">
      <c r="A192" s="52" t="s">
        <v>8043</v>
      </c>
      <c r="B192" s="52" t="s">
        <v>8044</v>
      </c>
      <c r="C192" s="52" t="s">
        <v>1828</v>
      </c>
      <c r="D192" s="52" t="s">
        <v>1330</v>
      </c>
      <c r="E192" s="52" t="n">
        <v>7344</v>
      </c>
      <c r="F192" s="52" t="n">
        <v>4774</v>
      </c>
      <c r="G192" s="52" t="n">
        <v>2137</v>
      </c>
      <c r="H192" s="54" t="n">
        <f aca="false">E192+F192-G192</f>
        <v>9981</v>
      </c>
      <c r="I192" s="52" t="n">
        <v>993</v>
      </c>
      <c r="J192" s="52" t="n">
        <v>919</v>
      </c>
      <c r="K192" s="54" t="n">
        <f aca="false">MAX(0,H192-I192)</f>
        <v>8988</v>
      </c>
      <c r="L192" s="54" t="str">
        <f aca="false">IF(H192&lt;=0,"Yes","No")</f>
        <v>No</v>
      </c>
      <c r="M192" s="52" t="n">
        <v>1.3</v>
      </c>
      <c r="N192" s="52" t="n">
        <v>186843.48</v>
      </c>
      <c r="O192" s="52" t="s">
        <v>8045</v>
      </c>
      <c r="P192" s="52" t="s">
        <v>5272</v>
      </c>
      <c r="Q192" s="52" t="s">
        <v>5034</v>
      </c>
      <c r="R192" s="52" t="s">
        <v>8046</v>
      </c>
      <c r="S192" s="52" t="s">
        <v>3119</v>
      </c>
      <c r="T192" s="55" t="str">
        <f aca="false">IF(L192="Yes","Stockout",IF(H192&lt;I192,"Low",IF(H192&gt;I192*2,"Excess","Healthy")))</f>
        <v>Excess</v>
      </c>
      <c r="U192" s="55" t="n">
        <f aca="true">IFERROR(Q192-TODAY(),"")</f>
        <v>-372</v>
      </c>
      <c r="V192" s="55" t="str">
        <f aca="false">IFERROR(IF(T192&lt;30,"Critical",IF(T192&lt;90,"Watch","OK")),"")</f>
        <v>OK</v>
      </c>
      <c r="W192" s="55" t="str">
        <f aca="false">TEXT(D192,"yyyy-mm")</f>
        <v>2024-11</v>
      </c>
    </row>
    <row r="193" customFormat="false" ht="15" hidden="false" customHeight="true" outlineLevel="0" collapsed="false">
      <c r="A193" s="56" t="s">
        <v>8047</v>
      </c>
      <c r="B193" s="56" t="s">
        <v>8048</v>
      </c>
      <c r="C193" s="56" t="s">
        <v>5744</v>
      </c>
      <c r="D193" s="56" t="s">
        <v>1996</v>
      </c>
      <c r="E193" s="56" t="n">
        <v>3737</v>
      </c>
      <c r="F193" s="56" t="n">
        <v>2703</v>
      </c>
      <c r="G193" s="56" t="n">
        <v>3756</v>
      </c>
      <c r="H193" s="54" t="n">
        <f aca="false">E193+F193-G193</f>
        <v>2684</v>
      </c>
      <c r="I193" s="56" t="n">
        <v>325</v>
      </c>
      <c r="J193" s="56" t="n">
        <v>58</v>
      </c>
      <c r="K193" s="54" t="n">
        <f aca="false">MAX(0,H193-I193)</f>
        <v>2359</v>
      </c>
      <c r="L193" s="54" t="str">
        <f aca="false">IF(H193&lt;=0,"Yes","No")</f>
        <v>No</v>
      </c>
      <c r="M193" s="56" t="n">
        <v>20.6</v>
      </c>
      <c r="N193" s="56" t="n">
        <v>966988.85</v>
      </c>
      <c r="O193" s="56" t="s">
        <v>8049</v>
      </c>
      <c r="P193" s="56" t="s">
        <v>1996</v>
      </c>
      <c r="Q193" s="56" t="s">
        <v>3930</v>
      </c>
      <c r="R193" s="56" t="s">
        <v>8017</v>
      </c>
      <c r="S193" s="56" t="s">
        <v>3825</v>
      </c>
      <c r="T193" s="55" t="str">
        <f aca="false">IF(L193="Yes","Stockout",IF(H193&lt;I193,"Low",IF(H193&gt;I193*2,"Excess","Healthy")))</f>
        <v>Excess</v>
      </c>
      <c r="U193" s="55" t="n">
        <f aca="true">IFERROR(Q193-TODAY(),"")</f>
        <v>-616</v>
      </c>
      <c r="V193" s="55" t="str">
        <f aca="false">IFERROR(IF(T193&lt;30,"Critical",IF(T193&lt;90,"Watch","OK")),"")</f>
        <v>OK</v>
      </c>
      <c r="W193" s="55" t="str">
        <f aca="false">TEXT(D193,"yyyy-mm")</f>
        <v>2022-06</v>
      </c>
    </row>
    <row r="194" customFormat="false" ht="15" hidden="false" customHeight="true" outlineLevel="0" collapsed="false">
      <c r="A194" s="52" t="s">
        <v>8050</v>
      </c>
      <c r="B194" s="52" t="s">
        <v>1674</v>
      </c>
      <c r="C194" s="52" t="s">
        <v>6419</v>
      </c>
      <c r="D194" s="52" t="s">
        <v>4671</v>
      </c>
      <c r="E194" s="52" t="n">
        <v>8310</v>
      </c>
      <c r="F194" s="52" t="n">
        <v>702</v>
      </c>
      <c r="G194" s="52" t="n">
        <v>4307</v>
      </c>
      <c r="H194" s="54" t="n">
        <f aca="false">E194+F194-G194</f>
        <v>4705</v>
      </c>
      <c r="I194" s="52" t="n">
        <v>970</v>
      </c>
      <c r="J194" s="52" t="n">
        <v>786</v>
      </c>
      <c r="K194" s="54" t="n">
        <f aca="false">MAX(0,H194-I194)</f>
        <v>3735</v>
      </c>
      <c r="L194" s="54" t="str">
        <f aca="false">IF(H194&lt;=0,"Yes","No")</f>
        <v>No</v>
      </c>
      <c r="M194" s="52" t="n">
        <v>14.9</v>
      </c>
      <c r="N194" s="52" t="n">
        <v>2087678.52</v>
      </c>
      <c r="O194" s="52" t="s">
        <v>8051</v>
      </c>
      <c r="P194" s="52" t="s">
        <v>2021</v>
      </c>
      <c r="Q194" s="52" t="s">
        <v>1553</v>
      </c>
      <c r="R194" s="52" t="s">
        <v>7505</v>
      </c>
      <c r="S194" s="52" t="s">
        <v>1367</v>
      </c>
      <c r="T194" s="55" t="str">
        <f aca="false">IF(L194="Yes","Stockout",IF(H194&lt;I194,"Low",IF(H194&gt;I194*2,"Excess","Healthy")))</f>
        <v>Excess</v>
      </c>
      <c r="U194" s="55" t="n">
        <f aca="true">IFERROR(Q194-TODAY(),"")</f>
        <v>-550</v>
      </c>
      <c r="V194" s="55" t="str">
        <f aca="false">IFERROR(IF(T194&lt;30,"Critical",IF(T194&lt;90,"Watch","OK")),"")</f>
        <v>OK</v>
      </c>
      <c r="W194" s="55" t="str">
        <f aca="false">TEXT(D194,"yyyy-mm")</f>
        <v>2024-11</v>
      </c>
    </row>
    <row r="195" customFormat="false" ht="15" hidden="false" customHeight="true" outlineLevel="0" collapsed="false">
      <c r="A195" s="56" t="s">
        <v>8052</v>
      </c>
      <c r="B195" s="56" t="s">
        <v>7280</v>
      </c>
      <c r="C195" s="56" t="s">
        <v>4783</v>
      </c>
      <c r="D195" s="56" t="s">
        <v>964</v>
      </c>
      <c r="E195" s="56" t="n">
        <v>5591</v>
      </c>
      <c r="F195" s="56" t="n">
        <v>453</v>
      </c>
      <c r="G195" s="56" t="n">
        <v>3692</v>
      </c>
      <c r="H195" s="54" t="n">
        <f aca="false">E195+F195-G195</f>
        <v>2352</v>
      </c>
      <c r="I195" s="56" t="n">
        <v>962</v>
      </c>
      <c r="J195" s="56" t="n">
        <v>119</v>
      </c>
      <c r="K195" s="54" t="n">
        <f aca="false">MAX(0,H195-I195)</f>
        <v>1390</v>
      </c>
      <c r="L195" s="54" t="str">
        <f aca="false">IF(H195&lt;=0,"Yes","No")</f>
        <v>No</v>
      </c>
      <c r="M195" s="56" t="n">
        <v>1.6</v>
      </c>
      <c r="N195" s="56" t="n">
        <v>115841.52</v>
      </c>
      <c r="O195" s="56" t="s">
        <v>8053</v>
      </c>
      <c r="P195" s="56" t="s">
        <v>772</v>
      </c>
      <c r="Q195" s="56" t="s">
        <v>1778</v>
      </c>
      <c r="R195" s="56" t="s">
        <v>7860</v>
      </c>
      <c r="S195" s="56" t="s">
        <v>3922</v>
      </c>
      <c r="T195" s="55" t="str">
        <f aca="false">IF(L195="Yes","Stockout",IF(H195&lt;I195,"Low",IF(H195&gt;I195*2,"Excess","Healthy")))</f>
        <v>Excess</v>
      </c>
      <c r="U195" s="55" t="n">
        <f aca="true">IFERROR(Q195-TODAY(),"")</f>
        <v>-494</v>
      </c>
      <c r="V195" s="55" t="str">
        <f aca="false">IFERROR(IF(T195&lt;30,"Critical",IF(T195&lt;90,"Watch","OK")),"")</f>
        <v>OK</v>
      </c>
      <c r="W195" s="55" t="str">
        <f aca="false">TEXT(D195,"yyyy-mm")</f>
        <v>2023-12</v>
      </c>
    </row>
    <row r="196" customFormat="false" ht="15" hidden="false" customHeight="true" outlineLevel="0" collapsed="false">
      <c r="A196" s="52" t="s">
        <v>8054</v>
      </c>
      <c r="B196" s="52" t="s">
        <v>8055</v>
      </c>
      <c r="C196" s="52" t="s">
        <v>2780</v>
      </c>
      <c r="D196" s="52" t="s">
        <v>3825</v>
      </c>
      <c r="E196" s="52" t="n">
        <v>4419</v>
      </c>
      <c r="F196" s="52" t="n">
        <v>2238</v>
      </c>
      <c r="G196" s="52" t="n">
        <v>2513</v>
      </c>
      <c r="H196" s="54" t="n">
        <f aca="false">E196+F196-G196</f>
        <v>4144</v>
      </c>
      <c r="I196" s="52" t="n">
        <v>1196</v>
      </c>
      <c r="J196" s="52" t="n">
        <v>213</v>
      </c>
      <c r="K196" s="54" t="n">
        <f aca="false">MAX(0,H196-I196)</f>
        <v>2948</v>
      </c>
      <c r="L196" s="54" t="str">
        <f aca="false">IF(H196&lt;=0,"Yes","No")</f>
        <v>No</v>
      </c>
      <c r="M196" s="52" t="n">
        <v>50.3</v>
      </c>
      <c r="N196" s="52" t="n">
        <v>1348858.81</v>
      </c>
      <c r="O196" s="52" t="s">
        <v>8056</v>
      </c>
      <c r="P196" s="52" t="s">
        <v>5670</v>
      </c>
      <c r="Q196" s="52" t="s">
        <v>8057</v>
      </c>
      <c r="R196" s="52" t="s">
        <v>7905</v>
      </c>
      <c r="S196" s="52" t="s">
        <v>1536</v>
      </c>
      <c r="T196" s="55" t="str">
        <f aca="false">IF(L196="Yes","Stockout",IF(H196&lt;I196,"Low",IF(H196&gt;I196*2,"Excess","Healthy")))</f>
        <v>Excess</v>
      </c>
      <c r="U196" s="55" t="n">
        <f aca="true">IFERROR(Q196-TODAY(),"")</f>
        <v>-283</v>
      </c>
      <c r="V196" s="55" t="str">
        <f aca="false">IFERROR(IF(T196&lt;30,"Critical",IF(T196&lt;90,"Watch","OK")),"")</f>
        <v>OK</v>
      </c>
      <c r="W196" s="55" t="str">
        <f aca="false">TEXT(D196,"yyyy-mm")</f>
        <v>2023-02</v>
      </c>
    </row>
    <row r="197" customFormat="false" ht="15" hidden="false" customHeight="true" outlineLevel="0" collapsed="false">
      <c r="A197" s="56" t="s">
        <v>8058</v>
      </c>
      <c r="B197" s="56" t="s">
        <v>3049</v>
      </c>
      <c r="C197" s="56" t="s">
        <v>3387</v>
      </c>
      <c r="D197" s="56" t="s">
        <v>3526</v>
      </c>
      <c r="E197" s="56" t="n">
        <v>7414</v>
      </c>
      <c r="F197" s="56" t="n">
        <v>886</v>
      </c>
      <c r="G197" s="56" t="n">
        <v>4001</v>
      </c>
      <c r="H197" s="54" t="n">
        <f aca="false">E197+F197-G197</f>
        <v>4299</v>
      </c>
      <c r="I197" s="56" t="n">
        <v>1508</v>
      </c>
      <c r="J197" s="56" t="n">
        <v>921</v>
      </c>
      <c r="K197" s="54" t="n">
        <f aca="false">MAX(0,H197-I197)</f>
        <v>2791</v>
      </c>
      <c r="L197" s="54" t="str">
        <f aca="false">IF(H197&lt;=0,"Yes","No")</f>
        <v>No</v>
      </c>
      <c r="M197" s="56" t="n">
        <v>26.1</v>
      </c>
      <c r="N197" s="56" t="n">
        <v>2739078.73</v>
      </c>
      <c r="O197" s="56" t="s">
        <v>8059</v>
      </c>
      <c r="P197" s="56" t="s">
        <v>737</v>
      </c>
      <c r="Q197" s="56" t="s">
        <v>3415</v>
      </c>
      <c r="R197" s="56" t="s">
        <v>7948</v>
      </c>
      <c r="S197" s="56" t="s">
        <v>402</v>
      </c>
      <c r="T197" s="55" t="str">
        <f aca="false">IF(L197="Yes","Stockout",IF(H197&lt;I197,"Low",IF(H197&gt;I197*2,"Excess","Healthy")))</f>
        <v>Excess</v>
      </c>
      <c r="U197" s="55" t="n">
        <f aca="true">IFERROR(Q197-TODAY(),"")</f>
        <v>-776</v>
      </c>
      <c r="V197" s="55" t="str">
        <f aca="false">IFERROR(IF(T197&lt;30,"Critical",IF(T197&lt;90,"Watch","OK")),"")</f>
        <v>OK</v>
      </c>
      <c r="W197" s="55" t="str">
        <f aca="false">TEXT(D197,"yyyy-mm")</f>
        <v>2024-07</v>
      </c>
    </row>
    <row r="198" customFormat="false" ht="15" hidden="false" customHeight="true" outlineLevel="0" collapsed="false">
      <c r="A198" s="52" t="s">
        <v>8060</v>
      </c>
      <c r="B198" s="52" t="s">
        <v>7657</v>
      </c>
      <c r="C198" s="52" t="s">
        <v>1414</v>
      </c>
      <c r="D198" s="52" t="s">
        <v>798</v>
      </c>
      <c r="E198" s="52" t="n">
        <v>1122</v>
      </c>
      <c r="F198" s="52" t="n">
        <v>4415</v>
      </c>
      <c r="G198" s="52" t="n">
        <v>3474</v>
      </c>
      <c r="H198" s="54" t="n">
        <f aca="false">E198+F198-G198</f>
        <v>2063</v>
      </c>
      <c r="I198" s="52" t="n">
        <v>1103</v>
      </c>
      <c r="J198" s="52" t="n">
        <v>645</v>
      </c>
      <c r="K198" s="54" t="n">
        <f aca="false">MAX(0,H198-I198)</f>
        <v>960</v>
      </c>
      <c r="L198" s="54" t="str">
        <f aca="false">IF(H198&lt;=0,"Yes","No")</f>
        <v>No</v>
      </c>
      <c r="M198" s="52" t="n">
        <v>11.7</v>
      </c>
      <c r="N198" s="52" t="n">
        <v>1626193.04</v>
      </c>
      <c r="O198" s="52" t="s">
        <v>8061</v>
      </c>
      <c r="P198" s="52" t="s">
        <v>5151</v>
      </c>
      <c r="Q198" s="52" t="s">
        <v>2339</v>
      </c>
      <c r="R198" s="52" t="s">
        <v>7731</v>
      </c>
      <c r="S198" s="52" t="s">
        <v>1057</v>
      </c>
      <c r="T198" s="55" t="str">
        <f aca="false">IF(L198="Yes","Stockout",IF(H198&lt;I198,"Low",IF(H198&gt;I198*2,"Excess","Healthy")))</f>
        <v>Healthy</v>
      </c>
      <c r="U198" s="55" t="n">
        <f aca="true">IFERROR(Q198-TODAY(),"")</f>
        <v>-1324</v>
      </c>
      <c r="V198" s="55" t="str">
        <f aca="false">IFERROR(IF(T198&lt;30,"Critical",IF(T198&lt;90,"Watch","OK")),"")</f>
        <v>OK</v>
      </c>
      <c r="W198" s="55" t="str">
        <f aca="false">TEXT(D198,"yyyy-mm")</f>
        <v>2024-11</v>
      </c>
    </row>
    <row r="199" customFormat="false" ht="15" hidden="false" customHeight="true" outlineLevel="0" collapsed="false">
      <c r="A199" s="56" t="s">
        <v>8062</v>
      </c>
      <c r="B199" s="56" t="s">
        <v>2542</v>
      </c>
      <c r="C199" s="56" t="s">
        <v>2308</v>
      </c>
      <c r="D199" s="56" t="s">
        <v>5065</v>
      </c>
      <c r="E199" s="56" t="n">
        <v>7289</v>
      </c>
      <c r="F199" s="56" t="n">
        <v>27</v>
      </c>
      <c r="G199" s="56" t="n">
        <v>864</v>
      </c>
      <c r="H199" s="54" t="n">
        <f aca="false">E199+F199-G199</f>
        <v>6452</v>
      </c>
      <c r="I199" s="56" t="n">
        <v>1596</v>
      </c>
      <c r="J199" s="56" t="n">
        <v>258</v>
      </c>
      <c r="K199" s="54" t="n">
        <f aca="false">MAX(0,H199-I199)</f>
        <v>4856</v>
      </c>
      <c r="L199" s="54" t="str">
        <f aca="false">IF(H199&lt;=0,"Yes","No")</f>
        <v>No</v>
      </c>
      <c r="M199" s="56" t="n">
        <v>68.4</v>
      </c>
      <c r="N199" s="56" t="n">
        <v>674197.71</v>
      </c>
      <c r="O199" s="56" t="s">
        <v>8063</v>
      </c>
      <c r="P199" s="56" t="s">
        <v>2638</v>
      </c>
      <c r="Q199" s="56" t="s">
        <v>8064</v>
      </c>
      <c r="R199" s="56" t="s">
        <v>7517</v>
      </c>
      <c r="S199" s="56" t="s">
        <v>4559</v>
      </c>
      <c r="T199" s="55" t="str">
        <f aca="false">IF(L199="Yes","Stockout",IF(H199&lt;I199,"Low",IF(H199&gt;I199*2,"Excess","Healthy")))</f>
        <v>Excess</v>
      </c>
      <c r="U199" s="55" t="n">
        <f aca="true">IFERROR(Q199-TODAY(),"")</f>
        <v>-337</v>
      </c>
      <c r="V199" s="55" t="str">
        <f aca="false">IFERROR(IF(T199&lt;30,"Critical",IF(T199&lt;90,"Watch","OK")),"")</f>
        <v>OK</v>
      </c>
      <c r="W199" s="55" t="str">
        <f aca="false">TEXT(D199,"yyyy-mm")</f>
        <v>2023-04</v>
      </c>
    </row>
    <row r="200" customFormat="false" ht="15" hidden="false" customHeight="true" outlineLevel="0" collapsed="false">
      <c r="A200" s="52" t="s">
        <v>8065</v>
      </c>
      <c r="B200" s="52" t="s">
        <v>5544</v>
      </c>
      <c r="C200" s="52" t="s">
        <v>3727</v>
      </c>
      <c r="D200" s="52" t="s">
        <v>5444</v>
      </c>
      <c r="E200" s="52" t="n">
        <v>6676</v>
      </c>
      <c r="F200" s="52" t="n">
        <v>738</v>
      </c>
      <c r="G200" s="52" t="n">
        <v>1794</v>
      </c>
      <c r="H200" s="54" t="n">
        <f aca="false">E200+F200-G200</f>
        <v>5620</v>
      </c>
      <c r="I200" s="52" t="n">
        <v>1347</v>
      </c>
      <c r="J200" s="52" t="n">
        <v>520</v>
      </c>
      <c r="K200" s="54" t="n">
        <f aca="false">MAX(0,H200-I200)</f>
        <v>4273</v>
      </c>
      <c r="L200" s="54" t="str">
        <f aca="false">IF(H200&lt;=0,"Yes","No")</f>
        <v>No</v>
      </c>
      <c r="M200" s="52" t="n">
        <v>41.4</v>
      </c>
      <c r="N200" s="52" t="n">
        <v>4226653.93</v>
      </c>
      <c r="O200" s="52" t="s">
        <v>8066</v>
      </c>
      <c r="P200" s="52" t="s">
        <v>1953</v>
      </c>
      <c r="Q200" s="52" t="s">
        <v>2246</v>
      </c>
      <c r="R200" s="52" t="s">
        <v>7937</v>
      </c>
      <c r="S200" s="52" t="s">
        <v>1190</v>
      </c>
      <c r="T200" s="55" t="str">
        <f aca="false">IF(L200="Yes","Stockout",IF(H200&lt;I200,"Low",IF(H200&gt;I200*2,"Excess","Healthy")))</f>
        <v>Excess</v>
      </c>
      <c r="U200" s="55" t="n">
        <f aca="true">IFERROR(Q200-TODAY(),"")</f>
        <v>-1047</v>
      </c>
      <c r="V200" s="55" t="str">
        <f aca="false">IFERROR(IF(T200&lt;30,"Critical",IF(T200&lt;90,"Watch","OK")),"")</f>
        <v>OK</v>
      </c>
      <c r="W200" s="55" t="str">
        <f aca="false">TEXT(D200,"yyyy-mm")</f>
        <v>2024-06</v>
      </c>
    </row>
    <row r="201" customFormat="false" ht="15" hidden="false" customHeight="true" outlineLevel="0" collapsed="false">
      <c r="A201" s="56" t="s">
        <v>8067</v>
      </c>
      <c r="B201" s="56" t="s">
        <v>511</v>
      </c>
      <c r="C201" s="56" t="s">
        <v>1776</v>
      </c>
      <c r="D201" s="56" t="s">
        <v>3687</v>
      </c>
      <c r="E201" s="56" t="n">
        <v>7008</v>
      </c>
      <c r="F201" s="56" t="n">
        <v>1078</v>
      </c>
      <c r="G201" s="56" t="n">
        <v>2138</v>
      </c>
      <c r="H201" s="54" t="n">
        <f aca="false">E201+F201-G201</f>
        <v>5948</v>
      </c>
      <c r="I201" s="56" t="n">
        <v>297</v>
      </c>
      <c r="J201" s="56" t="n">
        <v>277</v>
      </c>
      <c r="K201" s="54" t="n">
        <f aca="false">MAX(0,H201-I201)</f>
        <v>5651</v>
      </c>
      <c r="L201" s="54" t="str">
        <f aca="false">IF(H201&lt;=0,"Yes","No")</f>
        <v>No</v>
      </c>
      <c r="M201" s="56" t="n">
        <v>3</v>
      </c>
      <c r="N201" s="56" t="n">
        <v>90261.49</v>
      </c>
      <c r="O201" s="56" t="s">
        <v>8068</v>
      </c>
      <c r="P201" s="56" t="s">
        <v>506</v>
      </c>
      <c r="Q201" s="56" t="s">
        <v>3795</v>
      </c>
      <c r="R201" s="56" t="s">
        <v>8069</v>
      </c>
      <c r="S201" s="56" t="s">
        <v>2713</v>
      </c>
      <c r="T201" s="55" t="str">
        <f aca="false">IF(L201="Yes","Stockout",IF(H201&lt;I201,"Low",IF(H201&gt;I201*2,"Excess","Healthy")))</f>
        <v>Excess</v>
      </c>
      <c r="U201" s="55" t="n">
        <f aca="true">IFERROR(Q201-TODAY(),"")</f>
        <v>-1208</v>
      </c>
      <c r="V201" s="55" t="str">
        <f aca="false">IFERROR(IF(T201&lt;30,"Critical",IF(T201&lt;90,"Watch","OK")),"")</f>
        <v>OK</v>
      </c>
      <c r="W201" s="55" t="str">
        <f aca="false">TEXT(D201,"yyyy-mm")</f>
        <v>2024-12</v>
      </c>
    </row>
    <row r="202" customFormat="false" ht="15" hidden="false" customHeight="true" outlineLevel="0" collapsed="false">
      <c r="A202" s="52" t="s">
        <v>8070</v>
      </c>
      <c r="B202" s="52" t="s">
        <v>3464</v>
      </c>
      <c r="C202" s="52" t="s">
        <v>1274</v>
      </c>
      <c r="D202" s="52" t="s">
        <v>3187</v>
      </c>
      <c r="E202" s="52" t="n">
        <v>1915</v>
      </c>
      <c r="F202" s="52" t="n">
        <v>76</v>
      </c>
      <c r="G202" s="52" t="n">
        <v>3296</v>
      </c>
      <c r="H202" s="54" t="n">
        <f aca="false">E202+F202-G202</f>
        <v>-1305</v>
      </c>
      <c r="I202" s="52" t="n">
        <v>1216</v>
      </c>
      <c r="J202" s="52" t="n">
        <v>192</v>
      </c>
      <c r="K202" s="54" t="n">
        <f aca="false">MAX(0,H202-I202)</f>
        <v>0</v>
      </c>
      <c r="L202" s="54" t="str">
        <f aca="false">IF(H202&lt;=0,"Yes","No")</f>
        <v>Yes</v>
      </c>
      <c r="M202" s="52" t="n">
        <v>5.4</v>
      </c>
      <c r="N202" s="52" t="n">
        <v>284206.34</v>
      </c>
      <c r="O202" s="52" t="s">
        <v>8071</v>
      </c>
      <c r="P202" s="52" t="s">
        <v>899</v>
      </c>
      <c r="Q202" s="52" t="s">
        <v>8072</v>
      </c>
      <c r="R202" s="52" t="s">
        <v>8073</v>
      </c>
      <c r="S202" s="52" t="s">
        <v>1224</v>
      </c>
      <c r="T202" s="55" t="str">
        <f aca="false">IF(L202="Yes","Stockout",IF(H202&lt;I202,"Low",IF(H202&gt;I202*2,"Excess","Healthy")))</f>
        <v>Stockout</v>
      </c>
      <c r="U202" s="55" t="n">
        <f aca="true">IFERROR(Q202-TODAY(),"")</f>
        <v>-342</v>
      </c>
      <c r="V202" s="55" t="str">
        <f aca="false">IFERROR(IF(T202&lt;30,"Critical",IF(T202&lt;90,"Watch","OK")),"")</f>
        <v>OK</v>
      </c>
      <c r="W202" s="55" t="str">
        <f aca="false">TEXT(D202,"yyyy-mm")</f>
        <v>2024-07</v>
      </c>
    </row>
    <row r="203" customFormat="false" ht="15" hidden="false" customHeight="true" outlineLevel="0" collapsed="false">
      <c r="A203" s="56" t="s">
        <v>8074</v>
      </c>
      <c r="B203" s="56" t="s">
        <v>2346</v>
      </c>
      <c r="C203" s="56" t="s">
        <v>5289</v>
      </c>
      <c r="D203" s="56" t="s">
        <v>878</v>
      </c>
      <c r="E203" s="56" t="n">
        <v>1018</v>
      </c>
      <c r="F203" s="56" t="n">
        <v>1761</v>
      </c>
      <c r="G203" s="56" t="n">
        <v>3625</v>
      </c>
      <c r="H203" s="54" t="n">
        <f aca="false">E203+F203-G203</f>
        <v>-846</v>
      </c>
      <c r="I203" s="56" t="n">
        <v>849</v>
      </c>
      <c r="J203" s="56" t="n">
        <v>604</v>
      </c>
      <c r="K203" s="54" t="n">
        <f aca="false">MAX(0,H203-I203)</f>
        <v>0</v>
      </c>
      <c r="L203" s="54" t="str">
        <f aca="false">IF(H203&lt;=0,"Yes","No")</f>
        <v>Yes</v>
      </c>
      <c r="M203" s="56" t="n">
        <v>36.8</v>
      </c>
      <c r="N203" s="56" t="n">
        <v>2421204.08</v>
      </c>
      <c r="O203" s="56" t="s">
        <v>8075</v>
      </c>
      <c r="P203" s="56" t="s">
        <v>2048</v>
      </c>
      <c r="Q203" s="56" t="s">
        <v>2497</v>
      </c>
      <c r="R203" s="56" t="s">
        <v>8076</v>
      </c>
      <c r="S203" s="56" t="s">
        <v>6253</v>
      </c>
      <c r="T203" s="55" t="str">
        <f aca="false">IF(L203="Yes","Stockout",IF(H203&lt;I203,"Low",IF(H203&gt;I203*2,"Excess","Healthy")))</f>
        <v>Stockout</v>
      </c>
      <c r="U203" s="55" t="n">
        <f aca="true">IFERROR(Q203-TODAY(),"")</f>
        <v>-904</v>
      </c>
      <c r="V203" s="55" t="str">
        <f aca="false">IFERROR(IF(T203&lt;30,"Critical",IF(T203&lt;90,"Watch","OK")),"")</f>
        <v>OK</v>
      </c>
      <c r="W203" s="55" t="str">
        <f aca="false">TEXT(D203,"yyyy-mm")</f>
        <v>2022-06</v>
      </c>
    </row>
    <row r="204" customFormat="false" ht="15" hidden="false" customHeight="true" outlineLevel="0" collapsed="false">
      <c r="A204" s="52" t="s">
        <v>8077</v>
      </c>
      <c r="B204" s="52" t="s">
        <v>7219</v>
      </c>
      <c r="C204" s="52" t="s">
        <v>2323</v>
      </c>
      <c r="D204" s="52" t="s">
        <v>3661</v>
      </c>
      <c r="E204" s="52" t="n">
        <v>2650</v>
      </c>
      <c r="F204" s="52" t="n">
        <v>2452</v>
      </c>
      <c r="G204" s="52" t="n">
        <v>4982</v>
      </c>
      <c r="H204" s="54" t="n">
        <f aca="false">E204+F204-G204</f>
        <v>120</v>
      </c>
      <c r="I204" s="52" t="n">
        <v>843</v>
      </c>
      <c r="J204" s="52" t="n">
        <v>474</v>
      </c>
      <c r="K204" s="54" t="n">
        <f aca="false">MAX(0,H204-I204)</f>
        <v>0</v>
      </c>
      <c r="L204" s="54" t="str">
        <f aca="false">IF(H204&lt;=0,"Yes","No")</f>
        <v>No</v>
      </c>
      <c r="M204" s="52" t="n">
        <v>14.8</v>
      </c>
      <c r="N204" s="52" t="n">
        <v>2158048.7</v>
      </c>
      <c r="O204" s="52" t="s">
        <v>8078</v>
      </c>
      <c r="P204" s="52" t="s">
        <v>676</v>
      </c>
      <c r="Q204" s="52" t="s">
        <v>1378</v>
      </c>
      <c r="R204" s="52" t="s">
        <v>8073</v>
      </c>
      <c r="S204" s="52" t="s">
        <v>1937</v>
      </c>
      <c r="T204" s="55" t="str">
        <f aca="false">IF(L204="Yes","Stockout",IF(H204&lt;I204,"Low",IF(H204&gt;I204*2,"Excess","Healthy")))</f>
        <v>Low</v>
      </c>
      <c r="U204" s="55" t="n">
        <f aca="true">IFERROR(Q204-TODAY(),"")</f>
        <v>-401</v>
      </c>
      <c r="V204" s="55" t="str">
        <f aca="false">IFERROR(IF(T204&lt;30,"Critical",IF(T204&lt;90,"Watch","OK")),"")</f>
        <v>OK</v>
      </c>
      <c r="W204" s="55" t="str">
        <f aca="false">TEXT(D204,"yyyy-mm")</f>
        <v>2022-06</v>
      </c>
    </row>
    <row r="205" customFormat="false" ht="15" hidden="false" customHeight="true" outlineLevel="0" collapsed="false">
      <c r="A205" s="56" t="s">
        <v>8079</v>
      </c>
      <c r="B205" s="56" t="s">
        <v>2908</v>
      </c>
      <c r="C205" s="56" t="s">
        <v>4788</v>
      </c>
      <c r="D205" s="56" t="s">
        <v>403</v>
      </c>
      <c r="E205" s="56" t="n">
        <v>1070</v>
      </c>
      <c r="F205" s="56" t="n">
        <v>680</v>
      </c>
      <c r="G205" s="56" t="n">
        <v>2027</v>
      </c>
      <c r="H205" s="54" t="n">
        <f aca="false">E205+F205-G205</f>
        <v>-277</v>
      </c>
      <c r="I205" s="56" t="n">
        <v>758</v>
      </c>
      <c r="J205" s="56" t="n">
        <v>410</v>
      </c>
      <c r="K205" s="54" t="n">
        <f aca="false">MAX(0,H205-I205)</f>
        <v>0</v>
      </c>
      <c r="L205" s="54" t="str">
        <f aca="false">IF(H205&lt;=0,"Yes","No")</f>
        <v>Yes</v>
      </c>
      <c r="M205" s="56" t="n">
        <v>3.5</v>
      </c>
      <c r="N205" s="56" t="n">
        <v>722067.84</v>
      </c>
      <c r="O205" s="56" t="s">
        <v>8080</v>
      </c>
      <c r="P205" s="56" t="s">
        <v>1930</v>
      </c>
      <c r="Q205" s="56" t="s">
        <v>7868</v>
      </c>
      <c r="R205" s="56" t="s">
        <v>7767</v>
      </c>
      <c r="S205" s="56" t="s">
        <v>4763</v>
      </c>
      <c r="T205" s="55" t="str">
        <f aca="false">IF(L205="Yes","Stockout",IF(H205&lt;I205,"Low",IF(H205&gt;I205*2,"Excess","Healthy")))</f>
        <v>Stockout</v>
      </c>
      <c r="U205" s="55" t="n">
        <f aca="true">IFERROR(Q205-TODAY(),"")</f>
        <v>-355</v>
      </c>
      <c r="V205" s="55" t="str">
        <f aca="false">IFERROR(IF(T205&lt;30,"Critical",IF(T205&lt;90,"Watch","OK")),"")</f>
        <v>OK</v>
      </c>
      <c r="W205" s="55" t="str">
        <f aca="false">TEXT(D205,"yyyy-mm")</f>
        <v>2023-05</v>
      </c>
    </row>
    <row r="206" customFormat="false" ht="15" hidden="false" customHeight="true" outlineLevel="0" collapsed="false">
      <c r="A206" s="52" t="s">
        <v>8081</v>
      </c>
      <c r="B206" s="52" t="s">
        <v>892</v>
      </c>
      <c r="C206" s="52" t="s">
        <v>1228</v>
      </c>
      <c r="D206" s="52" t="s">
        <v>2689</v>
      </c>
      <c r="E206" s="52" t="n">
        <v>7958</v>
      </c>
      <c r="F206" s="52" t="n">
        <v>1445</v>
      </c>
      <c r="G206" s="52" t="n">
        <v>1463</v>
      </c>
      <c r="H206" s="54" t="n">
        <f aca="false">E206+F206-G206</f>
        <v>7940</v>
      </c>
      <c r="I206" s="52" t="n">
        <v>1712</v>
      </c>
      <c r="J206" s="52" t="n">
        <v>868</v>
      </c>
      <c r="K206" s="54" t="n">
        <f aca="false">MAX(0,H206-I206)</f>
        <v>6228</v>
      </c>
      <c r="L206" s="54" t="str">
        <f aca="false">IF(H206&lt;=0,"Yes","No")</f>
        <v>No</v>
      </c>
      <c r="M206" s="52" t="n">
        <v>6.2</v>
      </c>
      <c r="N206" s="52" t="n">
        <v>54330.69</v>
      </c>
      <c r="O206" s="52" t="s">
        <v>8082</v>
      </c>
      <c r="P206" s="52" t="s">
        <v>3972</v>
      </c>
      <c r="Q206" s="52" t="s">
        <v>8083</v>
      </c>
      <c r="R206" s="52" t="s">
        <v>8084</v>
      </c>
      <c r="S206" s="52" t="s">
        <v>3958</v>
      </c>
      <c r="T206" s="55" t="str">
        <f aca="false">IF(L206="Yes","Stockout",IF(H206&lt;I206,"Low",IF(H206&gt;I206*2,"Excess","Healthy")))</f>
        <v>Excess</v>
      </c>
      <c r="U206" s="55" t="n">
        <f aca="true">IFERROR(Q206-TODAY(),"")</f>
        <v>-299</v>
      </c>
      <c r="V206" s="55" t="str">
        <f aca="false">IFERROR(IF(T206&lt;30,"Critical",IF(T206&lt;90,"Watch","OK")),"")</f>
        <v>OK</v>
      </c>
      <c r="W206" s="55" t="str">
        <f aca="false">TEXT(D206,"yyyy-mm")</f>
        <v>2024-06</v>
      </c>
    </row>
    <row r="207" customFormat="false" ht="15" hidden="false" customHeight="true" outlineLevel="0" collapsed="false">
      <c r="A207" s="56" t="s">
        <v>8085</v>
      </c>
      <c r="B207" s="56" t="s">
        <v>3695</v>
      </c>
      <c r="C207" s="56" t="s">
        <v>1754</v>
      </c>
      <c r="D207" s="56" t="s">
        <v>1072</v>
      </c>
      <c r="E207" s="56" t="n">
        <v>9671</v>
      </c>
      <c r="F207" s="56" t="n">
        <v>2354</v>
      </c>
      <c r="G207" s="56" t="n">
        <v>4983</v>
      </c>
      <c r="H207" s="54" t="n">
        <f aca="false">E207+F207-G207</f>
        <v>7042</v>
      </c>
      <c r="I207" s="56" t="n">
        <v>849</v>
      </c>
      <c r="J207" s="56" t="n">
        <v>78</v>
      </c>
      <c r="K207" s="54" t="n">
        <f aca="false">MAX(0,H207-I207)</f>
        <v>6193</v>
      </c>
      <c r="L207" s="54" t="str">
        <f aca="false">IF(H207&lt;=0,"Yes","No")</f>
        <v>No</v>
      </c>
      <c r="M207" s="56" t="n">
        <v>17.9</v>
      </c>
      <c r="N207" s="56" t="n">
        <v>1294120.07</v>
      </c>
      <c r="O207" s="56" t="s">
        <v>8086</v>
      </c>
      <c r="P207" s="56" t="s">
        <v>3110</v>
      </c>
      <c r="Q207" s="56" t="s">
        <v>1111</v>
      </c>
      <c r="R207" s="56" t="s">
        <v>7951</v>
      </c>
      <c r="S207" s="56" t="s">
        <v>608</v>
      </c>
      <c r="T207" s="55" t="str">
        <f aca="false">IF(L207="Yes","Stockout",IF(H207&lt;I207,"Low",IF(H207&gt;I207*2,"Excess","Healthy")))</f>
        <v>Excess</v>
      </c>
      <c r="U207" s="55" t="n">
        <f aca="true">IFERROR(Q207-TODAY(),"")</f>
        <v>-861</v>
      </c>
      <c r="V207" s="55" t="str">
        <f aca="false">IFERROR(IF(T207&lt;30,"Critical",IF(T207&lt;90,"Watch","OK")),"")</f>
        <v>OK</v>
      </c>
      <c r="W207" s="55" t="str">
        <f aca="false">TEXT(D207,"yyyy-mm")</f>
        <v>2024-11</v>
      </c>
    </row>
    <row r="208" customFormat="false" ht="15" hidden="false" customHeight="true" outlineLevel="0" collapsed="false">
      <c r="A208" s="52" t="s">
        <v>8087</v>
      </c>
      <c r="B208" s="52" t="s">
        <v>1525</v>
      </c>
      <c r="C208" s="52" t="s">
        <v>3266</v>
      </c>
      <c r="D208" s="52" t="s">
        <v>1121</v>
      </c>
      <c r="E208" s="52" t="n">
        <v>4749</v>
      </c>
      <c r="F208" s="52" t="n">
        <v>2717</v>
      </c>
      <c r="G208" s="52" t="n">
        <v>3699</v>
      </c>
      <c r="H208" s="54" t="n">
        <f aca="false">E208+F208-G208</f>
        <v>3767</v>
      </c>
      <c r="I208" s="52" t="n">
        <v>1074</v>
      </c>
      <c r="J208" s="52" t="n">
        <v>542</v>
      </c>
      <c r="K208" s="54" t="n">
        <f aca="false">MAX(0,H208-I208)</f>
        <v>2693</v>
      </c>
      <c r="L208" s="54" t="str">
        <f aca="false">IF(H208&lt;=0,"Yes","No")</f>
        <v>No</v>
      </c>
      <c r="M208" s="52" t="n">
        <v>64.7</v>
      </c>
      <c r="N208" s="52" t="n">
        <v>3988034.5</v>
      </c>
      <c r="O208" s="52" t="s">
        <v>8088</v>
      </c>
      <c r="P208" s="52" t="s">
        <v>3807</v>
      </c>
      <c r="Q208" s="52" t="s">
        <v>3209</v>
      </c>
      <c r="R208" s="52" t="s">
        <v>7747</v>
      </c>
      <c r="S208" s="52" t="s">
        <v>2524</v>
      </c>
      <c r="T208" s="55" t="str">
        <f aca="false">IF(L208="Yes","Stockout",IF(H208&lt;I208,"Low",IF(H208&gt;I208*2,"Excess","Healthy")))</f>
        <v>Excess</v>
      </c>
      <c r="U208" s="55" t="n">
        <f aca="true">IFERROR(Q208-TODAY(),"")</f>
        <v>-570</v>
      </c>
      <c r="V208" s="55" t="str">
        <f aca="false">IFERROR(IF(T208&lt;30,"Critical",IF(T208&lt;90,"Watch","OK")),"")</f>
        <v>OK</v>
      </c>
      <c r="W208" s="55" t="str">
        <f aca="false">TEXT(D208,"yyyy-mm")</f>
        <v>2022-12</v>
      </c>
    </row>
    <row r="209" customFormat="false" ht="15" hidden="false" customHeight="true" outlineLevel="0" collapsed="false">
      <c r="A209" s="56" t="s">
        <v>8089</v>
      </c>
      <c r="B209" s="56" t="s">
        <v>2754</v>
      </c>
      <c r="C209" s="56" t="s">
        <v>2412</v>
      </c>
      <c r="D209" s="56" t="s">
        <v>2501</v>
      </c>
      <c r="E209" s="56" t="n">
        <v>695</v>
      </c>
      <c r="F209" s="56" t="n">
        <v>2134</v>
      </c>
      <c r="G209" s="56" t="n">
        <v>565</v>
      </c>
      <c r="H209" s="54" t="n">
        <f aca="false">E209+F209-G209</f>
        <v>2264</v>
      </c>
      <c r="I209" s="56" t="n">
        <v>1657</v>
      </c>
      <c r="J209" s="56" t="n">
        <v>495</v>
      </c>
      <c r="K209" s="54" t="n">
        <f aca="false">MAX(0,H209-I209)</f>
        <v>607</v>
      </c>
      <c r="L209" s="54" t="str">
        <f aca="false">IF(H209&lt;=0,"Yes","No")</f>
        <v>No</v>
      </c>
      <c r="M209" s="56" t="n">
        <v>21.9</v>
      </c>
      <c r="N209" s="56" t="n">
        <v>1044317.24</v>
      </c>
      <c r="O209" s="56" t="s">
        <v>8090</v>
      </c>
      <c r="P209" s="56" t="s">
        <v>2762</v>
      </c>
      <c r="Q209" s="56" t="s">
        <v>8091</v>
      </c>
      <c r="R209" s="56" t="s">
        <v>7992</v>
      </c>
      <c r="S209" s="56" t="s">
        <v>2778</v>
      </c>
      <c r="T209" s="55" t="str">
        <f aca="false">IF(L209="Yes","Stockout",IF(H209&lt;I209,"Low",IF(H209&gt;I209*2,"Excess","Healthy")))</f>
        <v>Healthy</v>
      </c>
      <c r="U209" s="55" t="n">
        <f aca="true">IFERROR(Q209-TODAY(),"")</f>
        <v>-258</v>
      </c>
      <c r="V209" s="55" t="str">
        <f aca="false">IFERROR(IF(T209&lt;30,"Critical",IF(T209&lt;90,"Watch","OK")),"")</f>
        <v>OK</v>
      </c>
      <c r="W209" s="55" t="str">
        <f aca="false">TEXT(D209,"yyyy-mm")</f>
        <v>2024-04</v>
      </c>
    </row>
    <row r="210" customFormat="false" ht="15" hidden="false" customHeight="true" outlineLevel="0" collapsed="false">
      <c r="A210" s="52" t="s">
        <v>8092</v>
      </c>
      <c r="B210" s="52" t="s">
        <v>3723</v>
      </c>
      <c r="C210" s="52" t="s">
        <v>6930</v>
      </c>
      <c r="D210" s="52" t="s">
        <v>1598</v>
      </c>
      <c r="E210" s="52" t="n">
        <v>9191</v>
      </c>
      <c r="F210" s="52" t="n">
        <v>1541</v>
      </c>
      <c r="G210" s="52" t="n">
        <v>4772</v>
      </c>
      <c r="H210" s="54" t="n">
        <f aca="false">E210+F210-G210</f>
        <v>5960</v>
      </c>
      <c r="I210" s="52" t="n">
        <v>1095</v>
      </c>
      <c r="J210" s="52" t="n">
        <v>142</v>
      </c>
      <c r="K210" s="54" t="n">
        <f aca="false">MAX(0,H210-I210)</f>
        <v>4865</v>
      </c>
      <c r="L210" s="54" t="str">
        <f aca="false">IF(H210&lt;=0,"Yes","No")</f>
        <v>No</v>
      </c>
      <c r="M210" s="52" t="n">
        <v>7.4</v>
      </c>
      <c r="N210" s="52" t="n">
        <v>245491.06</v>
      </c>
      <c r="O210" s="52" t="s">
        <v>8093</v>
      </c>
      <c r="P210" s="52" t="s">
        <v>2128</v>
      </c>
      <c r="Q210" s="52" t="s">
        <v>8094</v>
      </c>
      <c r="R210" s="52" t="s">
        <v>8095</v>
      </c>
      <c r="S210" s="52" t="s">
        <v>4300</v>
      </c>
      <c r="T210" s="55" t="str">
        <f aca="false">IF(L210="Yes","Stockout",IF(H210&lt;I210,"Low",IF(H210&gt;I210*2,"Excess","Healthy")))</f>
        <v>Excess</v>
      </c>
      <c r="U210" s="55" t="n">
        <f aca="true">IFERROR(Q210-TODAY(),"")</f>
        <v>-353</v>
      </c>
      <c r="V210" s="55" t="str">
        <f aca="false">IFERROR(IF(T210&lt;30,"Critical",IF(T210&lt;90,"Watch","OK")),"")</f>
        <v>OK</v>
      </c>
      <c r="W210" s="55" t="str">
        <f aca="false">TEXT(D210,"yyyy-mm")</f>
        <v>2023-01</v>
      </c>
    </row>
    <row r="211" customFormat="false" ht="15" hidden="false" customHeight="true" outlineLevel="0" collapsed="false">
      <c r="A211" s="56" t="s">
        <v>8096</v>
      </c>
      <c r="B211" s="56" t="s">
        <v>6277</v>
      </c>
      <c r="C211" s="56" t="s">
        <v>1646</v>
      </c>
      <c r="D211" s="56" t="s">
        <v>3140</v>
      </c>
      <c r="E211" s="56" t="n">
        <v>5279</v>
      </c>
      <c r="F211" s="56" t="n">
        <v>2221</v>
      </c>
      <c r="G211" s="56" t="n">
        <v>3845</v>
      </c>
      <c r="H211" s="54" t="n">
        <f aca="false">E211+F211-G211</f>
        <v>3655</v>
      </c>
      <c r="I211" s="56" t="n">
        <v>1949</v>
      </c>
      <c r="J211" s="56" t="n">
        <v>61</v>
      </c>
      <c r="K211" s="54" t="n">
        <f aca="false">MAX(0,H211-I211)</f>
        <v>1706</v>
      </c>
      <c r="L211" s="54" t="str">
        <f aca="false">IF(H211&lt;=0,"Yes","No")</f>
        <v>No</v>
      </c>
      <c r="M211" s="56" t="n">
        <v>6</v>
      </c>
      <c r="N211" s="56" t="n">
        <v>70615.11</v>
      </c>
      <c r="O211" s="56" t="s">
        <v>8097</v>
      </c>
      <c r="P211" s="56" t="s">
        <v>5238</v>
      </c>
      <c r="Q211" s="56" t="s">
        <v>894</v>
      </c>
      <c r="R211" s="56" t="s">
        <v>7863</v>
      </c>
      <c r="S211" s="56" t="s">
        <v>5246</v>
      </c>
      <c r="T211" s="55" t="str">
        <f aca="false">IF(L211="Yes","Stockout",IF(H211&lt;I211,"Low",IF(H211&gt;I211*2,"Excess","Healthy")))</f>
        <v>Healthy</v>
      </c>
      <c r="U211" s="55" t="n">
        <f aca="true">IFERROR(Q211-TODAY(),"")</f>
        <v>-691</v>
      </c>
      <c r="V211" s="55" t="str">
        <f aca="false">IFERROR(IF(T211&lt;30,"Critical",IF(T211&lt;90,"Watch","OK")),"")</f>
        <v>OK</v>
      </c>
      <c r="W211" s="55" t="str">
        <f aca="false">TEXT(D211,"yyyy-mm")</f>
        <v>2024-01</v>
      </c>
    </row>
    <row r="212" customFormat="false" ht="15" hidden="false" customHeight="true" outlineLevel="0" collapsed="false">
      <c r="A212" s="52" t="s">
        <v>8098</v>
      </c>
      <c r="B212" s="52" t="s">
        <v>3726</v>
      </c>
      <c r="C212" s="52" t="s">
        <v>4386</v>
      </c>
      <c r="D212" s="52" t="s">
        <v>5006</v>
      </c>
      <c r="E212" s="52" t="n">
        <v>4423</v>
      </c>
      <c r="F212" s="52" t="n">
        <v>1155</v>
      </c>
      <c r="G212" s="52" t="n">
        <v>2008</v>
      </c>
      <c r="H212" s="54" t="n">
        <f aca="false">E212+F212-G212</f>
        <v>3570</v>
      </c>
      <c r="I212" s="52" t="n">
        <v>884</v>
      </c>
      <c r="J212" s="52" t="n">
        <v>618</v>
      </c>
      <c r="K212" s="54" t="n">
        <f aca="false">MAX(0,H212-I212)</f>
        <v>2686</v>
      </c>
      <c r="L212" s="54" t="str">
        <f aca="false">IF(H212&lt;=0,"Yes","No")</f>
        <v>No</v>
      </c>
      <c r="M212" s="52" t="n">
        <v>3.9</v>
      </c>
      <c r="N212" s="52" t="n">
        <v>554962.82</v>
      </c>
      <c r="O212" s="52" t="s">
        <v>8099</v>
      </c>
      <c r="P212" s="52" t="s">
        <v>670</v>
      </c>
      <c r="Q212" s="52" t="s">
        <v>1218</v>
      </c>
      <c r="R212" s="52" t="s">
        <v>7712</v>
      </c>
      <c r="S212" s="52" t="s">
        <v>1105</v>
      </c>
      <c r="T212" s="55" t="str">
        <f aca="false">IF(L212="Yes","Stockout",IF(H212&lt;I212,"Low",IF(H212&gt;I212*2,"Excess","Healthy")))</f>
        <v>Excess</v>
      </c>
      <c r="U212" s="55" t="n">
        <f aca="true">IFERROR(Q212-TODAY(),"")</f>
        <v>-1329</v>
      </c>
      <c r="V212" s="55" t="str">
        <f aca="false">IFERROR(IF(T212&lt;30,"Critical",IF(T212&lt;90,"Watch","OK")),"")</f>
        <v>OK</v>
      </c>
      <c r="W212" s="55" t="str">
        <f aca="false">TEXT(D212,"yyyy-mm")</f>
        <v>2023-01</v>
      </c>
    </row>
    <row r="213" customFormat="false" ht="15" hidden="false" customHeight="true" outlineLevel="0" collapsed="false">
      <c r="A213" s="56" t="s">
        <v>8100</v>
      </c>
      <c r="B213" s="56" t="s">
        <v>3854</v>
      </c>
      <c r="C213" s="56" t="s">
        <v>5439</v>
      </c>
      <c r="D213" s="56" t="s">
        <v>2031</v>
      </c>
      <c r="E213" s="56" t="n">
        <v>9462</v>
      </c>
      <c r="F213" s="56" t="n">
        <v>828</v>
      </c>
      <c r="G213" s="56" t="n">
        <v>4513</v>
      </c>
      <c r="H213" s="54" t="n">
        <f aca="false">E213+F213-G213</f>
        <v>5777</v>
      </c>
      <c r="I213" s="56" t="n">
        <v>1520</v>
      </c>
      <c r="J213" s="56" t="n">
        <v>543</v>
      </c>
      <c r="K213" s="54" t="n">
        <f aca="false">MAX(0,H213-I213)</f>
        <v>4257</v>
      </c>
      <c r="L213" s="54" t="str">
        <f aca="false">IF(H213&lt;=0,"Yes","No")</f>
        <v>No</v>
      </c>
      <c r="M213" s="56" t="n">
        <v>21.8</v>
      </c>
      <c r="N213" s="56" t="n">
        <v>2719570.22</v>
      </c>
      <c r="O213" s="56" t="s">
        <v>8101</v>
      </c>
      <c r="P213" s="56" t="s">
        <v>386</v>
      </c>
      <c r="Q213" s="56" t="s">
        <v>2617</v>
      </c>
      <c r="R213" s="56" t="s">
        <v>7638</v>
      </c>
      <c r="S213" s="56" t="s">
        <v>442</v>
      </c>
      <c r="T213" s="55" t="str">
        <f aca="false">IF(L213="Yes","Stockout",IF(H213&lt;I213,"Low",IF(H213&gt;I213*2,"Excess","Healthy")))</f>
        <v>Excess</v>
      </c>
      <c r="U213" s="55" t="n">
        <f aca="true">IFERROR(Q213-TODAY(),"")</f>
        <v>-671</v>
      </c>
      <c r="V213" s="55" t="str">
        <f aca="false">IFERROR(IF(T213&lt;30,"Critical",IF(T213&lt;90,"Watch","OK")),"")</f>
        <v>OK</v>
      </c>
      <c r="W213" s="55" t="str">
        <f aca="false">TEXT(D213,"yyyy-mm")</f>
        <v>2023-03</v>
      </c>
    </row>
    <row r="214" customFormat="false" ht="15" hidden="false" customHeight="true" outlineLevel="0" collapsed="false">
      <c r="A214" s="52" t="s">
        <v>8102</v>
      </c>
      <c r="B214" s="52" t="s">
        <v>875</v>
      </c>
      <c r="C214" s="52" t="s">
        <v>2328</v>
      </c>
      <c r="D214" s="52" t="s">
        <v>942</v>
      </c>
      <c r="E214" s="52" t="n">
        <v>8400</v>
      </c>
      <c r="F214" s="52" t="n">
        <v>1502</v>
      </c>
      <c r="G214" s="52" t="n">
        <v>2258</v>
      </c>
      <c r="H214" s="54" t="n">
        <f aca="false">E214+F214-G214</f>
        <v>7644</v>
      </c>
      <c r="I214" s="52" t="n">
        <v>1128</v>
      </c>
      <c r="J214" s="52" t="n">
        <v>592</v>
      </c>
      <c r="K214" s="54" t="n">
        <f aca="false">MAX(0,H214-I214)</f>
        <v>6516</v>
      </c>
      <c r="L214" s="54" t="str">
        <f aca="false">IF(H214&lt;=0,"Yes","No")</f>
        <v>No</v>
      </c>
      <c r="M214" s="52" t="n">
        <v>22.6</v>
      </c>
      <c r="N214" s="52" t="n">
        <v>2954093.07</v>
      </c>
      <c r="O214" s="52" t="s">
        <v>8103</v>
      </c>
      <c r="P214" s="52" t="s">
        <v>3274</v>
      </c>
      <c r="Q214" s="52" t="s">
        <v>1294</v>
      </c>
      <c r="R214" s="52" t="s">
        <v>7971</v>
      </c>
      <c r="S214" s="52" t="s">
        <v>1015</v>
      </c>
      <c r="T214" s="55" t="str">
        <f aca="false">IF(L214="Yes","Stockout",IF(H214&lt;I214,"Low",IF(H214&gt;I214*2,"Excess","Healthy")))</f>
        <v>Excess</v>
      </c>
      <c r="U214" s="55" t="n">
        <f aca="true">IFERROR(Q214-TODAY(),"")</f>
        <v>-801</v>
      </c>
      <c r="V214" s="55" t="str">
        <f aca="false">IFERROR(IF(T214&lt;30,"Critical",IF(T214&lt;90,"Watch","OK")),"")</f>
        <v>OK</v>
      </c>
      <c r="W214" s="55" t="str">
        <f aca="false">TEXT(D214,"yyyy-mm")</f>
        <v>2023-09</v>
      </c>
    </row>
    <row r="215" customFormat="false" ht="15" hidden="false" customHeight="true" outlineLevel="0" collapsed="false">
      <c r="A215" s="56" t="s">
        <v>8104</v>
      </c>
      <c r="B215" s="56" t="s">
        <v>2670</v>
      </c>
      <c r="C215" s="56" t="s">
        <v>1228</v>
      </c>
      <c r="D215" s="56" t="s">
        <v>558</v>
      </c>
      <c r="E215" s="56" t="n">
        <v>294</v>
      </c>
      <c r="F215" s="56" t="n">
        <v>3462</v>
      </c>
      <c r="G215" s="56" t="n">
        <v>877</v>
      </c>
      <c r="H215" s="54" t="n">
        <f aca="false">E215+F215-G215</f>
        <v>2879</v>
      </c>
      <c r="I215" s="56" t="n">
        <v>108</v>
      </c>
      <c r="J215" s="56" t="n">
        <v>911</v>
      </c>
      <c r="K215" s="54" t="n">
        <f aca="false">MAX(0,H215-I215)</f>
        <v>2771</v>
      </c>
      <c r="L215" s="54" t="str">
        <f aca="false">IF(H215&lt;=0,"Yes","No")</f>
        <v>No</v>
      </c>
      <c r="M215" s="56" t="n">
        <v>19.7</v>
      </c>
      <c r="N215" s="56" t="n">
        <v>2216979.27</v>
      </c>
      <c r="O215" s="56" t="s">
        <v>8105</v>
      </c>
      <c r="P215" s="56" t="s">
        <v>5246</v>
      </c>
      <c r="Q215" s="56" t="s">
        <v>486</v>
      </c>
      <c r="R215" s="56" t="s">
        <v>7780</v>
      </c>
      <c r="S215" s="56" t="s">
        <v>4646</v>
      </c>
      <c r="T215" s="55" t="str">
        <f aca="false">IF(L215="Yes","Stockout",IF(H215&lt;I215,"Low",IF(H215&gt;I215*2,"Excess","Healthy")))</f>
        <v>Excess</v>
      </c>
      <c r="U215" s="55" t="n">
        <f aca="true">IFERROR(Q215-TODAY(),"")</f>
        <v>-666</v>
      </c>
      <c r="V215" s="55" t="str">
        <f aca="false">IFERROR(IF(T215&lt;30,"Critical",IF(T215&lt;90,"Watch","OK")),"")</f>
        <v>OK</v>
      </c>
      <c r="W215" s="55" t="str">
        <f aca="false">TEXT(D215,"yyyy-mm")</f>
        <v>2022-04</v>
      </c>
    </row>
    <row r="216" customFormat="false" ht="15" hidden="false" customHeight="true" outlineLevel="0" collapsed="false">
      <c r="A216" s="52" t="s">
        <v>8106</v>
      </c>
      <c r="B216" s="52" t="s">
        <v>1918</v>
      </c>
      <c r="C216" s="52" t="s">
        <v>2360</v>
      </c>
      <c r="D216" s="52" t="s">
        <v>4288</v>
      </c>
      <c r="E216" s="52" t="n">
        <v>4019</v>
      </c>
      <c r="F216" s="52" t="n">
        <v>4081</v>
      </c>
      <c r="G216" s="52" t="n">
        <v>36</v>
      </c>
      <c r="H216" s="54" t="n">
        <f aca="false">E216+F216-G216</f>
        <v>8064</v>
      </c>
      <c r="I216" s="52" t="n">
        <v>588</v>
      </c>
      <c r="J216" s="52" t="n">
        <v>573</v>
      </c>
      <c r="K216" s="54" t="n">
        <f aca="false">MAX(0,H216-I216)</f>
        <v>7476</v>
      </c>
      <c r="L216" s="54" t="str">
        <f aca="false">IF(H216&lt;=0,"Yes","No")</f>
        <v>No</v>
      </c>
      <c r="M216" s="52" t="n">
        <v>20.1</v>
      </c>
      <c r="N216" s="52" t="n">
        <v>2162311.24</v>
      </c>
      <c r="O216" s="52" t="s">
        <v>8107</v>
      </c>
      <c r="P216" s="52" t="s">
        <v>1360</v>
      </c>
      <c r="Q216" s="52" t="s">
        <v>811</v>
      </c>
      <c r="R216" s="52" t="s">
        <v>8108</v>
      </c>
      <c r="S216" s="52" t="s">
        <v>1526</v>
      </c>
      <c r="T216" s="55" t="str">
        <f aca="false">IF(L216="Yes","Stockout",IF(H216&lt;I216,"Low",IF(H216&gt;I216*2,"Excess","Healthy")))</f>
        <v>Excess</v>
      </c>
      <c r="U216" s="55" t="n">
        <f aca="true">IFERROR(Q216-TODAY(),"")</f>
        <v>-1267</v>
      </c>
      <c r="V216" s="55" t="str">
        <f aca="false">IFERROR(IF(T216&lt;30,"Critical",IF(T216&lt;90,"Watch","OK")),"")</f>
        <v>OK</v>
      </c>
      <c r="W216" s="55" t="str">
        <f aca="false">TEXT(D216,"yyyy-mm")</f>
        <v>2024-03</v>
      </c>
    </row>
    <row r="217" customFormat="false" ht="15" hidden="false" customHeight="true" outlineLevel="0" collapsed="false">
      <c r="A217" s="56" t="s">
        <v>8109</v>
      </c>
      <c r="B217" s="56" t="s">
        <v>4329</v>
      </c>
      <c r="C217" s="56" t="s">
        <v>6591</v>
      </c>
      <c r="D217" s="56" t="s">
        <v>1187</v>
      </c>
      <c r="E217" s="56" t="n">
        <v>5025</v>
      </c>
      <c r="F217" s="56" t="n">
        <v>376</v>
      </c>
      <c r="G217" s="56" t="n">
        <v>2815</v>
      </c>
      <c r="H217" s="54" t="n">
        <f aca="false">E217+F217-G217</f>
        <v>2586</v>
      </c>
      <c r="I217" s="56" t="n">
        <v>1248</v>
      </c>
      <c r="J217" s="56" t="n">
        <v>180</v>
      </c>
      <c r="K217" s="54" t="n">
        <f aca="false">MAX(0,H217-I217)</f>
        <v>1338</v>
      </c>
      <c r="L217" s="54" t="str">
        <f aca="false">IF(H217&lt;=0,"Yes","No")</f>
        <v>No</v>
      </c>
      <c r="M217" s="56" t="n">
        <v>3.1</v>
      </c>
      <c r="N217" s="56" t="n">
        <v>143730.21</v>
      </c>
      <c r="O217" s="56" t="s">
        <v>8110</v>
      </c>
      <c r="P217" s="56" t="s">
        <v>1954</v>
      </c>
      <c r="Q217" s="56" t="s">
        <v>4590</v>
      </c>
      <c r="R217" s="56" t="s">
        <v>7648</v>
      </c>
      <c r="S217" s="56" t="s">
        <v>1265</v>
      </c>
      <c r="T217" s="55" t="str">
        <f aca="false">IF(L217="Yes","Stockout",IF(H217&lt;I217,"Low",IF(H217&gt;I217*2,"Excess","Healthy")))</f>
        <v>Excess</v>
      </c>
      <c r="U217" s="55" t="n">
        <f aca="true">IFERROR(Q217-TODAY(),"")</f>
        <v>-496</v>
      </c>
      <c r="V217" s="55" t="str">
        <f aca="false">IFERROR(IF(T217&lt;30,"Critical",IF(T217&lt;90,"Watch","OK")),"")</f>
        <v>OK</v>
      </c>
      <c r="W217" s="55" t="str">
        <f aca="false">TEXT(D217,"yyyy-mm")</f>
        <v>2023-05</v>
      </c>
    </row>
    <row r="218" customFormat="false" ht="15" hidden="false" customHeight="true" outlineLevel="0" collapsed="false">
      <c r="A218" s="52" t="s">
        <v>8111</v>
      </c>
      <c r="B218" s="52" t="s">
        <v>6180</v>
      </c>
      <c r="C218" s="52" t="s">
        <v>1110</v>
      </c>
      <c r="D218" s="52" t="s">
        <v>1543</v>
      </c>
      <c r="E218" s="52" t="n">
        <v>1182</v>
      </c>
      <c r="F218" s="52" t="n">
        <v>3721</v>
      </c>
      <c r="G218" s="52" t="n">
        <v>2999</v>
      </c>
      <c r="H218" s="54" t="n">
        <f aca="false">E218+F218-G218</f>
        <v>1904</v>
      </c>
      <c r="I218" s="52" t="n">
        <v>1074</v>
      </c>
      <c r="J218" s="52" t="n">
        <v>405</v>
      </c>
      <c r="K218" s="54" t="n">
        <f aca="false">MAX(0,H218-I218)</f>
        <v>830</v>
      </c>
      <c r="L218" s="54" t="str">
        <f aca="false">IF(H218&lt;=0,"Yes","No")</f>
        <v>No</v>
      </c>
      <c r="M218" s="52" t="n">
        <v>7.8</v>
      </c>
      <c r="N218" s="52" t="n">
        <v>44909.36</v>
      </c>
      <c r="O218" s="52" t="s">
        <v>8112</v>
      </c>
      <c r="P218" s="52" t="s">
        <v>3754</v>
      </c>
      <c r="Q218" s="52" t="s">
        <v>1642</v>
      </c>
      <c r="R218" s="52" t="s">
        <v>7513</v>
      </c>
      <c r="S218" s="52" t="s">
        <v>8113</v>
      </c>
      <c r="T218" s="55" t="str">
        <f aca="false">IF(L218="Yes","Stockout",IF(H218&lt;I218,"Low",IF(H218&gt;I218*2,"Excess","Healthy")))</f>
        <v>Healthy</v>
      </c>
      <c r="U218" s="55" t="n">
        <f aca="true">IFERROR(Q218-TODAY(),"")</f>
        <v>-792</v>
      </c>
      <c r="V218" s="55" t="str">
        <f aca="false">IFERROR(IF(T218&lt;30,"Critical",IF(T218&lt;90,"Watch","OK")),"")</f>
        <v>OK</v>
      </c>
      <c r="W218" s="55" t="str">
        <f aca="false">TEXT(D218,"yyyy-mm")</f>
        <v>2022-01</v>
      </c>
    </row>
    <row r="219" customFormat="false" ht="15" hidden="false" customHeight="true" outlineLevel="0" collapsed="false">
      <c r="A219" s="56" t="s">
        <v>8114</v>
      </c>
      <c r="B219" s="56" t="s">
        <v>1895</v>
      </c>
      <c r="C219" s="56" t="s">
        <v>359</v>
      </c>
      <c r="D219" s="56" t="s">
        <v>6551</v>
      </c>
      <c r="E219" s="56" t="n">
        <v>391</v>
      </c>
      <c r="F219" s="56" t="n">
        <v>620</v>
      </c>
      <c r="G219" s="56" t="n">
        <v>2955</v>
      </c>
      <c r="H219" s="54" t="n">
        <f aca="false">E219+F219-G219</f>
        <v>-1944</v>
      </c>
      <c r="I219" s="56" t="n">
        <v>335</v>
      </c>
      <c r="J219" s="56" t="n">
        <v>345</v>
      </c>
      <c r="K219" s="54" t="n">
        <f aca="false">MAX(0,H219-I219)</f>
        <v>0</v>
      </c>
      <c r="L219" s="54" t="str">
        <f aca="false">IF(H219&lt;=0,"Yes","No")</f>
        <v>Yes</v>
      </c>
      <c r="M219" s="56" t="n">
        <v>52.2</v>
      </c>
      <c r="N219" s="56" t="n">
        <v>1115465.21</v>
      </c>
      <c r="O219" s="56" t="s">
        <v>8115</v>
      </c>
      <c r="P219" s="56" t="s">
        <v>2576</v>
      </c>
      <c r="Q219" s="56" t="s">
        <v>5006</v>
      </c>
      <c r="R219" s="56" t="s">
        <v>7517</v>
      </c>
      <c r="S219" s="56" t="s">
        <v>3246</v>
      </c>
      <c r="T219" s="55" t="str">
        <f aca="false">IF(L219="Yes","Stockout",IF(H219&lt;I219,"Low",IF(H219&gt;I219*2,"Excess","Healthy")))</f>
        <v>Stockout</v>
      </c>
      <c r="U219" s="55" t="n">
        <f aca="true">IFERROR(Q219-TODAY(),"")</f>
        <v>-1135</v>
      </c>
      <c r="V219" s="55" t="str">
        <f aca="false">IFERROR(IF(T219&lt;30,"Critical",IF(T219&lt;90,"Watch","OK")),"")</f>
        <v>OK</v>
      </c>
      <c r="W219" s="55" t="str">
        <f aca="false">TEXT(D219,"yyyy-mm")</f>
        <v>2024-09</v>
      </c>
    </row>
    <row r="220" customFormat="false" ht="15" hidden="false" customHeight="true" outlineLevel="0" collapsed="false">
      <c r="A220" s="52" t="s">
        <v>8116</v>
      </c>
      <c r="B220" s="52" t="s">
        <v>4928</v>
      </c>
      <c r="C220" s="52" t="s">
        <v>1804</v>
      </c>
      <c r="D220" s="52" t="s">
        <v>1532</v>
      </c>
      <c r="E220" s="52" t="n">
        <v>8228</v>
      </c>
      <c r="F220" s="52" t="n">
        <v>1013</v>
      </c>
      <c r="G220" s="52" t="n">
        <v>658</v>
      </c>
      <c r="H220" s="54" t="n">
        <f aca="false">E220+F220-G220</f>
        <v>8583</v>
      </c>
      <c r="I220" s="52" t="n">
        <v>588</v>
      </c>
      <c r="J220" s="52" t="n">
        <v>910</v>
      </c>
      <c r="K220" s="54" t="n">
        <f aca="false">MAX(0,H220-I220)</f>
        <v>7995</v>
      </c>
      <c r="L220" s="54" t="str">
        <f aca="false">IF(H220&lt;=0,"Yes","No")</f>
        <v>No</v>
      </c>
      <c r="M220" s="52" t="n">
        <v>22.9</v>
      </c>
      <c r="N220" s="52" t="n">
        <v>2970360.65</v>
      </c>
      <c r="O220" s="52" t="s">
        <v>8117</v>
      </c>
      <c r="P220" s="52" t="s">
        <v>4201</v>
      </c>
      <c r="Q220" s="52" t="s">
        <v>883</v>
      </c>
      <c r="R220" s="52" t="s">
        <v>7926</v>
      </c>
      <c r="S220" s="52" t="s">
        <v>1900</v>
      </c>
      <c r="T220" s="55" t="str">
        <f aca="false">IF(L220="Yes","Stockout",IF(H220&lt;I220,"Low",IF(H220&gt;I220*2,"Excess","Healthy")))</f>
        <v>Excess</v>
      </c>
      <c r="U220" s="55" t="n">
        <f aca="true">IFERROR(Q220-TODAY(),"")</f>
        <v>-1072</v>
      </c>
      <c r="V220" s="55" t="str">
        <f aca="false">IFERROR(IF(T220&lt;30,"Critical",IF(T220&lt;90,"Watch","OK")),"")</f>
        <v>OK</v>
      </c>
      <c r="W220" s="55" t="str">
        <f aca="false">TEXT(D220,"yyyy-mm")</f>
        <v>2023-05</v>
      </c>
    </row>
    <row r="221" customFormat="false" ht="15" hidden="false" customHeight="true" outlineLevel="0" collapsed="false">
      <c r="A221" s="56" t="s">
        <v>8118</v>
      </c>
      <c r="B221" s="56" t="s">
        <v>2615</v>
      </c>
      <c r="C221" s="56" t="s">
        <v>1719</v>
      </c>
      <c r="D221" s="56" t="s">
        <v>1027</v>
      </c>
      <c r="E221" s="56" t="n">
        <v>2695</v>
      </c>
      <c r="F221" s="56" t="n">
        <v>4395</v>
      </c>
      <c r="G221" s="56" t="n">
        <v>2068</v>
      </c>
      <c r="H221" s="54" t="n">
        <f aca="false">E221+F221-G221</f>
        <v>5022</v>
      </c>
      <c r="I221" s="56" t="n">
        <v>1703</v>
      </c>
      <c r="J221" s="56" t="n">
        <v>557</v>
      </c>
      <c r="K221" s="54" t="n">
        <f aca="false">MAX(0,H221-I221)</f>
        <v>3319</v>
      </c>
      <c r="L221" s="54" t="str">
        <f aca="false">IF(H221&lt;=0,"Yes","No")</f>
        <v>No</v>
      </c>
      <c r="M221" s="56" t="n">
        <v>5.7</v>
      </c>
      <c r="N221" s="56" t="n">
        <v>98422.96</v>
      </c>
      <c r="O221" s="56" t="s">
        <v>8119</v>
      </c>
      <c r="P221" s="56" t="s">
        <v>5514</v>
      </c>
      <c r="Q221" s="56" t="s">
        <v>3271</v>
      </c>
      <c r="R221" s="56" t="s">
        <v>8120</v>
      </c>
      <c r="S221" s="56" t="s">
        <v>4602</v>
      </c>
      <c r="T221" s="55" t="str">
        <f aca="false">IF(L221="Yes","Stockout",IF(H221&lt;I221,"Low",IF(H221&gt;I221*2,"Excess","Healthy")))</f>
        <v>Excess</v>
      </c>
      <c r="U221" s="55" t="n">
        <f aca="true">IFERROR(Q221-TODAY(),"")</f>
        <v>-810</v>
      </c>
      <c r="V221" s="55" t="str">
        <f aca="false">IFERROR(IF(T221&lt;30,"Critical",IF(T221&lt;90,"Watch","OK")),"")</f>
        <v>OK</v>
      </c>
      <c r="W221" s="55" t="str">
        <f aca="false">TEXT(D221,"yyyy-mm")</f>
        <v>2024-03</v>
      </c>
    </row>
    <row r="222" customFormat="false" ht="15" hidden="false" customHeight="true" outlineLevel="0" collapsed="false">
      <c r="A222" s="52" t="s">
        <v>8121</v>
      </c>
      <c r="B222" s="52" t="s">
        <v>3394</v>
      </c>
      <c r="C222" s="52" t="s">
        <v>4846</v>
      </c>
      <c r="D222" s="52" t="s">
        <v>2281</v>
      </c>
      <c r="E222" s="52" t="n">
        <v>9712</v>
      </c>
      <c r="F222" s="52" t="n">
        <v>2287</v>
      </c>
      <c r="G222" s="52" t="n">
        <v>2240</v>
      </c>
      <c r="H222" s="54" t="n">
        <f aca="false">E222+F222-G222</f>
        <v>9759</v>
      </c>
      <c r="I222" s="52" t="n">
        <v>184</v>
      </c>
      <c r="J222" s="52" t="n">
        <v>794</v>
      </c>
      <c r="K222" s="54" t="n">
        <f aca="false">MAX(0,H222-I222)</f>
        <v>9575</v>
      </c>
      <c r="L222" s="54" t="str">
        <f aca="false">IF(H222&lt;=0,"Yes","No")</f>
        <v>No</v>
      </c>
      <c r="M222" s="52" t="n">
        <v>50.8</v>
      </c>
      <c r="N222" s="52" t="n">
        <v>1124687.25</v>
      </c>
      <c r="O222" s="52" t="s">
        <v>8122</v>
      </c>
      <c r="P222" s="52" t="s">
        <v>2114</v>
      </c>
      <c r="Q222" s="52" t="s">
        <v>1793</v>
      </c>
      <c r="R222" s="52" t="s">
        <v>7556</v>
      </c>
      <c r="S222" s="52" t="s">
        <v>2281</v>
      </c>
      <c r="T222" s="55" t="str">
        <f aca="false">IF(L222="Yes","Stockout",IF(H222&lt;I222,"Low",IF(H222&gt;I222*2,"Excess","Healthy")))</f>
        <v>Excess</v>
      </c>
      <c r="U222" s="55" t="n">
        <f aca="true">IFERROR(Q222-TODAY(),"")</f>
        <v>-705</v>
      </c>
      <c r="V222" s="55" t="str">
        <f aca="false">IFERROR(IF(T222&lt;30,"Critical",IF(T222&lt;90,"Watch","OK")),"")</f>
        <v>OK</v>
      </c>
      <c r="W222" s="55" t="str">
        <f aca="false">TEXT(D222,"yyyy-mm")</f>
        <v>2022-10</v>
      </c>
    </row>
    <row r="223" customFormat="false" ht="15" hidden="false" customHeight="true" outlineLevel="0" collapsed="false">
      <c r="A223" s="56" t="s">
        <v>8123</v>
      </c>
      <c r="B223" s="56" t="s">
        <v>2374</v>
      </c>
      <c r="C223" s="56" t="s">
        <v>1593</v>
      </c>
      <c r="D223" s="56" t="s">
        <v>5454</v>
      </c>
      <c r="E223" s="56" t="n">
        <v>4013</v>
      </c>
      <c r="F223" s="56" t="n">
        <v>1796</v>
      </c>
      <c r="G223" s="56" t="n">
        <v>2496</v>
      </c>
      <c r="H223" s="54" t="n">
        <f aca="false">E223+F223-G223</f>
        <v>3313</v>
      </c>
      <c r="I223" s="56" t="n">
        <v>1948</v>
      </c>
      <c r="J223" s="56" t="n">
        <v>483</v>
      </c>
      <c r="K223" s="54" t="n">
        <f aca="false">MAX(0,H223-I223)</f>
        <v>1365</v>
      </c>
      <c r="L223" s="54" t="str">
        <f aca="false">IF(H223&lt;=0,"Yes","No")</f>
        <v>No</v>
      </c>
      <c r="M223" s="56" t="n">
        <v>6</v>
      </c>
      <c r="N223" s="56" t="n">
        <v>384528.26</v>
      </c>
      <c r="O223" s="56" t="s">
        <v>8124</v>
      </c>
      <c r="P223" s="56" t="s">
        <v>3900</v>
      </c>
      <c r="Q223" s="56" t="s">
        <v>7835</v>
      </c>
      <c r="R223" s="56" t="s">
        <v>8125</v>
      </c>
      <c r="S223" s="56" t="s">
        <v>2924</v>
      </c>
      <c r="T223" s="55" t="str">
        <f aca="false">IF(L223="Yes","Stockout",IF(H223&lt;I223,"Low",IF(H223&gt;I223*2,"Excess","Healthy")))</f>
        <v>Healthy</v>
      </c>
      <c r="U223" s="55" t="n">
        <f aca="true">IFERROR(Q223-TODAY(),"")</f>
        <v>-190</v>
      </c>
      <c r="V223" s="55" t="str">
        <f aca="false">IFERROR(IF(T223&lt;30,"Critical",IF(T223&lt;90,"Watch","OK")),"")</f>
        <v>OK</v>
      </c>
      <c r="W223" s="55" t="str">
        <f aca="false">TEXT(D223,"yyyy-mm")</f>
        <v>2023-05</v>
      </c>
    </row>
    <row r="224" customFormat="false" ht="15" hidden="false" customHeight="true" outlineLevel="0" collapsed="false">
      <c r="A224" s="52" t="s">
        <v>8126</v>
      </c>
      <c r="B224" s="52" t="s">
        <v>2943</v>
      </c>
      <c r="C224" s="52" t="s">
        <v>2264</v>
      </c>
      <c r="D224" s="52" t="s">
        <v>2478</v>
      </c>
      <c r="E224" s="52" t="n">
        <v>5798</v>
      </c>
      <c r="F224" s="52" t="n">
        <v>4322</v>
      </c>
      <c r="G224" s="52" t="n">
        <v>1754</v>
      </c>
      <c r="H224" s="54" t="n">
        <f aca="false">E224+F224-G224</f>
        <v>8366</v>
      </c>
      <c r="I224" s="52" t="n">
        <v>378</v>
      </c>
      <c r="J224" s="52" t="n">
        <v>203</v>
      </c>
      <c r="K224" s="54" t="n">
        <f aca="false">MAX(0,H224-I224)</f>
        <v>7988</v>
      </c>
      <c r="L224" s="54" t="str">
        <f aca="false">IF(H224&lt;=0,"Yes","No")</f>
        <v>No</v>
      </c>
      <c r="M224" s="52" t="n">
        <v>14.3</v>
      </c>
      <c r="N224" s="52" t="n">
        <v>1216967.92</v>
      </c>
      <c r="O224" s="52" t="s">
        <v>8127</v>
      </c>
      <c r="P224" s="52" t="s">
        <v>1771</v>
      </c>
      <c r="Q224" s="52" t="s">
        <v>8128</v>
      </c>
      <c r="R224" s="52" t="s">
        <v>8129</v>
      </c>
      <c r="S224" s="52" t="s">
        <v>1958</v>
      </c>
      <c r="T224" s="55" t="str">
        <f aca="false">IF(L224="Yes","Stockout",IF(H224&lt;I224,"Low",IF(H224&gt;I224*2,"Excess","Healthy")))</f>
        <v>Excess</v>
      </c>
      <c r="U224" s="55" t="n">
        <f aca="true">IFERROR(Q224-TODAY(),"")</f>
        <v>-229</v>
      </c>
      <c r="V224" s="55" t="str">
        <f aca="false">IFERROR(IF(T224&lt;30,"Critical",IF(T224&lt;90,"Watch","OK")),"")</f>
        <v>OK</v>
      </c>
      <c r="W224" s="55" t="str">
        <f aca="false">TEXT(D224,"yyyy-mm")</f>
        <v>2024-10</v>
      </c>
    </row>
    <row r="225" customFormat="false" ht="15" hidden="false" customHeight="true" outlineLevel="0" collapsed="false">
      <c r="A225" s="56" t="s">
        <v>8130</v>
      </c>
      <c r="B225" s="56" t="s">
        <v>6905</v>
      </c>
      <c r="C225" s="56" t="s">
        <v>3705</v>
      </c>
      <c r="D225" s="56" t="s">
        <v>2261</v>
      </c>
      <c r="E225" s="56" t="n">
        <v>1366</v>
      </c>
      <c r="F225" s="56" t="n">
        <v>4704</v>
      </c>
      <c r="G225" s="56" t="n">
        <v>1174</v>
      </c>
      <c r="H225" s="54" t="n">
        <f aca="false">E225+F225-G225</f>
        <v>4896</v>
      </c>
      <c r="I225" s="56" t="n">
        <v>1376</v>
      </c>
      <c r="J225" s="56" t="n">
        <v>882</v>
      </c>
      <c r="K225" s="54" t="n">
        <f aca="false">MAX(0,H225-I225)</f>
        <v>3520</v>
      </c>
      <c r="L225" s="54" t="str">
        <f aca="false">IF(H225&lt;=0,"Yes","No")</f>
        <v>No</v>
      </c>
      <c r="M225" s="56" t="n">
        <v>2.1</v>
      </c>
      <c r="N225" s="56" t="n">
        <v>182832.85</v>
      </c>
      <c r="O225" s="56" t="s">
        <v>8131</v>
      </c>
      <c r="P225" s="56" t="s">
        <v>4671</v>
      </c>
      <c r="Q225" s="56" t="s">
        <v>8132</v>
      </c>
      <c r="R225" s="56" t="s">
        <v>8095</v>
      </c>
      <c r="S225" s="56" t="s">
        <v>3732</v>
      </c>
      <c r="T225" s="55" t="str">
        <f aca="false">IF(L225="Yes","Stockout",IF(H225&lt;I225,"Low",IF(H225&gt;I225*2,"Excess","Healthy")))</f>
        <v>Excess</v>
      </c>
      <c r="U225" s="55" t="n">
        <f aca="true">IFERROR(Q225-TODAY(),"")</f>
        <v>-378</v>
      </c>
      <c r="V225" s="55" t="str">
        <f aca="false">IFERROR(IF(T225&lt;30,"Critical",IF(T225&lt;90,"Watch","OK")),"")</f>
        <v>OK</v>
      </c>
      <c r="W225" s="55" t="str">
        <f aca="false">TEXT(D225,"yyyy-mm")</f>
        <v>2024-11</v>
      </c>
    </row>
    <row r="226" customFormat="false" ht="15" hidden="false" customHeight="true" outlineLevel="0" collapsed="false">
      <c r="A226" s="52" t="s">
        <v>8133</v>
      </c>
      <c r="B226" s="52" t="s">
        <v>6226</v>
      </c>
      <c r="C226" s="52" t="s">
        <v>2761</v>
      </c>
      <c r="D226" s="52" t="s">
        <v>2713</v>
      </c>
      <c r="E226" s="52" t="n">
        <v>6070</v>
      </c>
      <c r="F226" s="52" t="n">
        <v>1318</v>
      </c>
      <c r="G226" s="52" t="n">
        <v>1125</v>
      </c>
      <c r="H226" s="54" t="n">
        <f aca="false">E226+F226-G226</f>
        <v>6263</v>
      </c>
      <c r="I226" s="52" t="n">
        <v>1327</v>
      </c>
      <c r="J226" s="52" t="n">
        <v>497</v>
      </c>
      <c r="K226" s="54" t="n">
        <f aca="false">MAX(0,H226-I226)</f>
        <v>4936</v>
      </c>
      <c r="L226" s="54" t="str">
        <f aca="false">IF(H226&lt;=0,"Yes","No")</f>
        <v>No</v>
      </c>
      <c r="M226" s="52" t="n">
        <v>9</v>
      </c>
      <c r="N226" s="52" t="n">
        <v>1175311.62</v>
      </c>
      <c r="O226" s="52" t="s">
        <v>8134</v>
      </c>
      <c r="P226" s="52" t="s">
        <v>1842</v>
      </c>
      <c r="Q226" s="52" t="s">
        <v>782</v>
      </c>
      <c r="R226" s="52" t="s">
        <v>7967</v>
      </c>
      <c r="S226" s="52" t="s">
        <v>1077</v>
      </c>
      <c r="T226" s="55" t="str">
        <f aca="false">IF(L226="Yes","Stockout",IF(H226&lt;I226,"Low",IF(H226&gt;I226*2,"Excess","Healthy")))</f>
        <v>Excess</v>
      </c>
      <c r="U226" s="55" t="n">
        <f aca="true">IFERROR(Q226-TODAY(),"")</f>
        <v>-678</v>
      </c>
      <c r="V226" s="55" t="str">
        <f aca="false">IFERROR(IF(T226&lt;30,"Critical",IF(T226&lt;90,"Watch","OK")),"")</f>
        <v>OK</v>
      </c>
      <c r="W226" s="55" t="str">
        <f aca="false">TEXT(D226,"yyyy-mm")</f>
        <v>2024-10</v>
      </c>
    </row>
    <row r="227" customFormat="false" ht="15" hidden="false" customHeight="true" outlineLevel="0" collapsed="false">
      <c r="A227" s="56" t="s">
        <v>8135</v>
      </c>
      <c r="B227" s="56" t="s">
        <v>6797</v>
      </c>
      <c r="C227" s="56" t="s">
        <v>3352</v>
      </c>
      <c r="D227" s="56" t="s">
        <v>1905</v>
      </c>
      <c r="E227" s="56" t="n">
        <v>3776</v>
      </c>
      <c r="F227" s="56" t="n">
        <v>3338</v>
      </c>
      <c r="G227" s="56" t="n">
        <v>3626</v>
      </c>
      <c r="H227" s="54" t="n">
        <f aca="false">E227+F227-G227</f>
        <v>3488</v>
      </c>
      <c r="I227" s="56" t="n">
        <v>1305</v>
      </c>
      <c r="J227" s="56" t="n">
        <v>551</v>
      </c>
      <c r="K227" s="54" t="n">
        <f aca="false">MAX(0,H227-I227)</f>
        <v>2183</v>
      </c>
      <c r="L227" s="54" t="str">
        <f aca="false">IF(H227&lt;=0,"Yes","No")</f>
        <v>No</v>
      </c>
      <c r="M227" s="56" t="n">
        <v>13.2</v>
      </c>
      <c r="N227" s="56" t="n">
        <v>1172621.76</v>
      </c>
      <c r="O227" s="56" t="s">
        <v>8136</v>
      </c>
      <c r="P227" s="56" t="s">
        <v>3551</v>
      </c>
      <c r="Q227" s="56" t="s">
        <v>822</v>
      </c>
      <c r="R227" s="56" t="s">
        <v>7819</v>
      </c>
      <c r="S227" s="56" t="s">
        <v>1248</v>
      </c>
      <c r="T227" s="55" t="str">
        <f aca="false">IF(L227="Yes","Stockout",IF(H227&lt;I227,"Low",IF(H227&gt;I227*2,"Excess","Healthy")))</f>
        <v>Excess</v>
      </c>
      <c r="U227" s="55" t="n">
        <f aca="true">IFERROR(Q227-TODAY(),"")</f>
        <v>-880</v>
      </c>
      <c r="V227" s="55" t="str">
        <f aca="false">IFERROR(IF(T227&lt;30,"Critical",IF(T227&lt;90,"Watch","OK")),"")</f>
        <v>OK</v>
      </c>
      <c r="W227" s="55" t="str">
        <f aca="false">TEXT(D227,"yyyy-mm")</f>
        <v>2022-12</v>
      </c>
    </row>
    <row r="228" customFormat="false" ht="15" hidden="false" customHeight="true" outlineLevel="0" collapsed="false">
      <c r="A228" s="52" t="s">
        <v>8137</v>
      </c>
      <c r="B228" s="52" t="s">
        <v>2890</v>
      </c>
      <c r="C228" s="52" t="s">
        <v>8138</v>
      </c>
      <c r="D228" s="52" t="s">
        <v>822</v>
      </c>
      <c r="E228" s="52" t="n">
        <v>2308</v>
      </c>
      <c r="F228" s="52" t="n">
        <v>4918</v>
      </c>
      <c r="G228" s="52" t="n">
        <v>3795</v>
      </c>
      <c r="H228" s="54" t="n">
        <f aca="false">E228+F228-G228</f>
        <v>3431</v>
      </c>
      <c r="I228" s="52" t="n">
        <v>652</v>
      </c>
      <c r="J228" s="52" t="n">
        <v>838</v>
      </c>
      <c r="K228" s="54" t="n">
        <f aca="false">MAX(0,H228-I228)</f>
        <v>2779</v>
      </c>
      <c r="L228" s="54" t="str">
        <f aca="false">IF(H228&lt;=0,"Yes","No")</f>
        <v>No</v>
      </c>
      <c r="M228" s="52" t="n">
        <v>34.5</v>
      </c>
      <c r="N228" s="52" t="n">
        <v>1681165.03</v>
      </c>
      <c r="O228" s="52" t="s">
        <v>8139</v>
      </c>
      <c r="P228" s="52" t="s">
        <v>872</v>
      </c>
      <c r="Q228" s="52" t="s">
        <v>2658</v>
      </c>
      <c r="R228" s="52" t="s">
        <v>7951</v>
      </c>
      <c r="S228" s="52" t="s">
        <v>3477</v>
      </c>
      <c r="T228" s="55" t="str">
        <f aca="false">IF(L228="Yes","Stockout",IF(H228&lt;I228,"Low",IF(H228&gt;I228*2,"Excess","Healthy")))</f>
        <v>Excess</v>
      </c>
      <c r="U228" s="55" t="n">
        <f aca="true">IFERROR(Q228-TODAY(),"")</f>
        <v>-503</v>
      </c>
      <c r="V228" s="55" t="str">
        <f aca="false">IFERROR(IF(T228&lt;30,"Critical",IF(T228&lt;90,"Watch","OK")),"")</f>
        <v>OK</v>
      </c>
      <c r="W228" s="55" t="str">
        <f aca="false">TEXT(D228,"yyyy-mm")</f>
        <v>2023-09</v>
      </c>
    </row>
    <row r="229" customFormat="false" ht="15" hidden="false" customHeight="true" outlineLevel="0" collapsed="false">
      <c r="A229" s="56" t="s">
        <v>8140</v>
      </c>
      <c r="B229" s="56" t="s">
        <v>2150</v>
      </c>
      <c r="C229" s="56" t="s">
        <v>6757</v>
      </c>
      <c r="D229" s="56" t="s">
        <v>579</v>
      </c>
      <c r="E229" s="56" t="n">
        <v>7949</v>
      </c>
      <c r="F229" s="56" t="n">
        <v>2891</v>
      </c>
      <c r="G229" s="56" t="n">
        <v>3046</v>
      </c>
      <c r="H229" s="54" t="n">
        <f aca="false">E229+F229-G229</f>
        <v>7794</v>
      </c>
      <c r="I229" s="56" t="n">
        <v>1722</v>
      </c>
      <c r="J229" s="56" t="n">
        <v>286</v>
      </c>
      <c r="K229" s="54" t="n">
        <f aca="false">MAX(0,H229-I229)</f>
        <v>6072</v>
      </c>
      <c r="L229" s="54" t="str">
        <f aca="false">IF(H229&lt;=0,"Yes","No")</f>
        <v>No</v>
      </c>
      <c r="M229" s="56" t="n">
        <v>6.7</v>
      </c>
      <c r="N229" s="56" t="n">
        <v>734215.52</v>
      </c>
      <c r="O229" s="56" t="s">
        <v>8141</v>
      </c>
      <c r="P229" s="56" t="s">
        <v>2988</v>
      </c>
      <c r="Q229" s="56" t="s">
        <v>1081</v>
      </c>
      <c r="R229" s="56" t="s">
        <v>7536</v>
      </c>
      <c r="S229" s="56" t="s">
        <v>3271</v>
      </c>
      <c r="T229" s="55" t="str">
        <f aca="false">IF(L229="Yes","Stockout",IF(H229&lt;I229,"Low",IF(H229&gt;I229*2,"Excess","Healthy")))</f>
        <v>Excess</v>
      </c>
      <c r="U229" s="55" t="n">
        <f aca="true">IFERROR(Q229-TODAY(),"")</f>
        <v>-723</v>
      </c>
      <c r="V229" s="55" t="str">
        <f aca="false">IFERROR(IF(T229&lt;30,"Critical",IF(T229&lt;90,"Watch","OK")),"")</f>
        <v>OK</v>
      </c>
      <c r="W229" s="55" t="str">
        <f aca="false">TEXT(D229,"yyyy-mm")</f>
        <v>2023-02</v>
      </c>
    </row>
    <row r="230" customFormat="false" ht="15" hidden="false" customHeight="true" outlineLevel="0" collapsed="false">
      <c r="A230" s="52" t="s">
        <v>8142</v>
      </c>
      <c r="B230" s="52" t="s">
        <v>967</v>
      </c>
      <c r="C230" s="52" t="s">
        <v>3182</v>
      </c>
      <c r="D230" s="52" t="s">
        <v>4627</v>
      </c>
      <c r="E230" s="52" t="n">
        <v>5405</v>
      </c>
      <c r="F230" s="52" t="n">
        <v>1766</v>
      </c>
      <c r="G230" s="52" t="n">
        <v>932</v>
      </c>
      <c r="H230" s="54" t="n">
        <f aca="false">E230+F230-G230</f>
        <v>6239</v>
      </c>
      <c r="I230" s="52" t="n">
        <v>574</v>
      </c>
      <c r="J230" s="52" t="n">
        <v>658</v>
      </c>
      <c r="K230" s="54" t="n">
        <f aca="false">MAX(0,H230-I230)</f>
        <v>5665</v>
      </c>
      <c r="L230" s="54" t="str">
        <f aca="false">IF(H230&lt;=0,"Yes","No")</f>
        <v>No</v>
      </c>
      <c r="M230" s="52" t="n">
        <v>12.2</v>
      </c>
      <c r="N230" s="52" t="n">
        <v>782841.08</v>
      </c>
      <c r="O230" s="52" t="s">
        <v>8143</v>
      </c>
      <c r="P230" s="52" t="s">
        <v>4972</v>
      </c>
      <c r="Q230" s="52" t="s">
        <v>948</v>
      </c>
      <c r="R230" s="52" t="s">
        <v>8144</v>
      </c>
      <c r="S230" s="52" t="s">
        <v>3119</v>
      </c>
      <c r="T230" s="55" t="str">
        <f aca="false">IF(L230="Yes","Stockout",IF(H230&lt;I230,"Low",IF(H230&gt;I230*2,"Excess","Healthy")))</f>
        <v>Excess</v>
      </c>
      <c r="U230" s="55" t="n">
        <f aca="true">IFERROR(Q230-TODAY(),"")</f>
        <v>-1015</v>
      </c>
      <c r="V230" s="55" t="str">
        <f aca="false">IFERROR(IF(T230&lt;30,"Critical",IF(T230&lt;90,"Watch","OK")),"")</f>
        <v>OK</v>
      </c>
      <c r="W230" s="55" t="str">
        <f aca="false">TEXT(D230,"yyyy-mm")</f>
        <v>2024-03</v>
      </c>
    </row>
    <row r="231" customFormat="false" ht="15" hidden="false" customHeight="true" outlineLevel="0" collapsed="false">
      <c r="A231" s="56" t="s">
        <v>8145</v>
      </c>
      <c r="B231" s="56" t="s">
        <v>726</v>
      </c>
      <c r="C231" s="56" t="s">
        <v>2318</v>
      </c>
      <c r="D231" s="56" t="s">
        <v>5187</v>
      </c>
      <c r="E231" s="56" t="n">
        <v>572</v>
      </c>
      <c r="F231" s="56" t="n">
        <v>2902</v>
      </c>
      <c r="G231" s="56" t="n">
        <v>3913</v>
      </c>
      <c r="H231" s="54" t="n">
        <f aca="false">E231+F231-G231</f>
        <v>-439</v>
      </c>
      <c r="I231" s="56" t="n">
        <v>1522</v>
      </c>
      <c r="J231" s="56" t="n">
        <v>810</v>
      </c>
      <c r="K231" s="54" t="n">
        <f aca="false">MAX(0,H231-I231)</f>
        <v>0</v>
      </c>
      <c r="L231" s="54" t="str">
        <f aca="false">IF(H231&lt;=0,"Yes","No")</f>
        <v>Yes</v>
      </c>
      <c r="M231" s="56" t="n">
        <v>60.1</v>
      </c>
      <c r="N231" s="56" t="n">
        <v>3088287.39</v>
      </c>
      <c r="O231" s="56" t="s">
        <v>8146</v>
      </c>
      <c r="P231" s="56" t="s">
        <v>2131</v>
      </c>
      <c r="Q231" s="56" t="s">
        <v>8147</v>
      </c>
      <c r="R231" s="56" t="s">
        <v>8148</v>
      </c>
      <c r="S231" s="56" t="s">
        <v>2489</v>
      </c>
      <c r="T231" s="55" t="str">
        <f aca="false">IF(L231="Yes","Stockout",IF(H231&lt;I231,"Low",IF(H231&gt;I231*2,"Excess","Healthy")))</f>
        <v>Stockout</v>
      </c>
      <c r="U231" s="55" t="n">
        <f aca="true">IFERROR(Q231-TODAY(),"")</f>
        <v>-2</v>
      </c>
      <c r="V231" s="55" t="str">
        <f aca="false">IFERROR(IF(T231&lt;30,"Critical",IF(T231&lt;90,"Watch","OK")),"")</f>
        <v>OK</v>
      </c>
      <c r="W231" s="55" t="str">
        <f aca="false">TEXT(D231,"yyyy-mm")</f>
        <v>2024-06</v>
      </c>
    </row>
    <row r="232" customFormat="false" ht="15" hidden="false" customHeight="true" outlineLevel="0" collapsed="false">
      <c r="A232" s="52" t="s">
        <v>8149</v>
      </c>
      <c r="B232" s="52" t="s">
        <v>1155</v>
      </c>
      <c r="C232" s="52" t="s">
        <v>4836</v>
      </c>
      <c r="D232" s="52" t="s">
        <v>1842</v>
      </c>
      <c r="E232" s="52" t="n">
        <v>3806</v>
      </c>
      <c r="F232" s="52" t="n">
        <v>2998</v>
      </c>
      <c r="G232" s="52" t="n">
        <v>3239</v>
      </c>
      <c r="H232" s="54" t="n">
        <f aca="false">E232+F232-G232</f>
        <v>3565</v>
      </c>
      <c r="I232" s="52" t="n">
        <v>1435</v>
      </c>
      <c r="J232" s="52" t="n">
        <v>602</v>
      </c>
      <c r="K232" s="54" t="n">
        <f aca="false">MAX(0,H232-I232)</f>
        <v>2130</v>
      </c>
      <c r="L232" s="54" t="str">
        <f aca="false">IF(H232&lt;=0,"Yes","No")</f>
        <v>No</v>
      </c>
      <c r="M232" s="52" t="n">
        <v>10.5</v>
      </c>
      <c r="N232" s="52" t="n">
        <v>662277.4</v>
      </c>
      <c r="O232" s="52" t="s">
        <v>8150</v>
      </c>
      <c r="P232" s="52" t="s">
        <v>3396</v>
      </c>
      <c r="Q232" s="52" t="s">
        <v>3047</v>
      </c>
      <c r="R232" s="52" t="s">
        <v>7697</v>
      </c>
      <c r="S232" s="52" t="s">
        <v>1851</v>
      </c>
      <c r="T232" s="55" t="str">
        <f aca="false">IF(L232="Yes","Stockout",IF(H232&lt;I232,"Low",IF(H232&gt;I232*2,"Excess","Healthy")))</f>
        <v>Excess</v>
      </c>
      <c r="U232" s="55" t="n">
        <f aca="true">IFERROR(Q232-TODAY(),"")</f>
        <v>-870</v>
      </c>
      <c r="V232" s="55" t="str">
        <f aca="false">IFERROR(IF(T232&lt;30,"Critical",IF(T232&lt;90,"Watch","OK")),"")</f>
        <v>OK</v>
      </c>
      <c r="W232" s="55" t="str">
        <f aca="false">TEXT(D232,"yyyy-mm")</f>
        <v>2023-04</v>
      </c>
    </row>
    <row r="233" customFormat="false" ht="15" hidden="false" customHeight="true" outlineLevel="0" collapsed="false">
      <c r="A233" s="56" t="s">
        <v>8151</v>
      </c>
      <c r="B233" s="56" t="s">
        <v>2728</v>
      </c>
      <c r="C233" s="56" t="s">
        <v>6354</v>
      </c>
      <c r="D233" s="56" t="s">
        <v>3746</v>
      </c>
      <c r="E233" s="56" t="n">
        <v>3977</v>
      </c>
      <c r="F233" s="56" t="n">
        <v>2133</v>
      </c>
      <c r="G233" s="56" t="n">
        <v>681</v>
      </c>
      <c r="H233" s="54" t="n">
        <f aca="false">E233+F233-G233</f>
        <v>5429</v>
      </c>
      <c r="I233" s="56" t="n">
        <v>521</v>
      </c>
      <c r="J233" s="56" t="n">
        <v>393</v>
      </c>
      <c r="K233" s="54" t="n">
        <f aca="false">MAX(0,H233-I233)</f>
        <v>4908</v>
      </c>
      <c r="L233" s="54" t="str">
        <f aca="false">IF(H233&lt;=0,"Yes","No")</f>
        <v>No</v>
      </c>
      <c r="M233" s="56" t="n">
        <v>22.5</v>
      </c>
      <c r="N233" s="56" t="n">
        <v>1079211.8</v>
      </c>
      <c r="O233" s="56" t="s">
        <v>8152</v>
      </c>
      <c r="P233" s="56" t="s">
        <v>3539</v>
      </c>
      <c r="Q233" s="56" t="s">
        <v>1642</v>
      </c>
      <c r="R233" s="56" t="s">
        <v>8076</v>
      </c>
      <c r="S233" s="56" t="s">
        <v>2730</v>
      </c>
      <c r="T233" s="55" t="str">
        <f aca="false">IF(L233="Yes","Stockout",IF(H233&lt;I233,"Low",IF(H233&gt;I233*2,"Excess","Healthy")))</f>
        <v>Excess</v>
      </c>
      <c r="U233" s="55" t="n">
        <f aca="true">IFERROR(Q233-TODAY(),"")</f>
        <v>-792</v>
      </c>
      <c r="V233" s="55" t="str">
        <f aca="false">IFERROR(IF(T233&lt;30,"Critical",IF(T233&lt;90,"Watch","OK")),"")</f>
        <v>OK</v>
      </c>
      <c r="W233" s="55" t="str">
        <f aca="false">TEXT(D233,"yyyy-mm")</f>
        <v>2022-04</v>
      </c>
    </row>
    <row r="234" customFormat="false" ht="15" hidden="false" customHeight="true" outlineLevel="0" collapsed="false">
      <c r="A234" s="52" t="s">
        <v>8153</v>
      </c>
      <c r="B234" s="52" t="s">
        <v>2381</v>
      </c>
      <c r="C234" s="52" t="s">
        <v>4716</v>
      </c>
      <c r="D234" s="52" t="s">
        <v>3188</v>
      </c>
      <c r="E234" s="52" t="n">
        <v>3743</v>
      </c>
      <c r="F234" s="52" t="n">
        <v>4424</v>
      </c>
      <c r="G234" s="52" t="n">
        <v>1433</v>
      </c>
      <c r="H234" s="54" t="n">
        <f aca="false">E234+F234-G234</f>
        <v>6734</v>
      </c>
      <c r="I234" s="52" t="n">
        <v>1455</v>
      </c>
      <c r="J234" s="52" t="n">
        <v>700</v>
      </c>
      <c r="K234" s="54" t="n">
        <f aca="false">MAX(0,H234-I234)</f>
        <v>5279</v>
      </c>
      <c r="L234" s="54" t="str">
        <f aca="false">IF(H234&lt;=0,"Yes","No")</f>
        <v>No</v>
      </c>
      <c r="M234" s="52" t="n">
        <v>0.8</v>
      </c>
      <c r="N234" s="52" t="n">
        <v>32660.43</v>
      </c>
      <c r="O234" s="52" t="s">
        <v>8154</v>
      </c>
      <c r="P234" s="52" t="s">
        <v>1445</v>
      </c>
      <c r="Q234" s="52" t="s">
        <v>2787</v>
      </c>
      <c r="R234" s="52" t="s">
        <v>8155</v>
      </c>
      <c r="S234" s="52" t="s">
        <v>8156</v>
      </c>
      <c r="T234" s="55" t="str">
        <f aca="false">IF(L234="Yes","Stockout",IF(H234&lt;I234,"Low",IF(H234&gt;I234*2,"Excess","Healthy")))</f>
        <v>Excess</v>
      </c>
      <c r="U234" s="55" t="n">
        <f aca="true">IFERROR(Q234-TODAY(),"")</f>
        <v>-1064</v>
      </c>
      <c r="V234" s="55" t="str">
        <f aca="false">IFERROR(IF(T234&lt;30,"Critical",IF(T234&lt;90,"Watch","OK")),"")</f>
        <v>OK</v>
      </c>
      <c r="W234" s="55" t="str">
        <f aca="false">TEXT(D234,"yyyy-mm")</f>
        <v>2024-07</v>
      </c>
    </row>
    <row r="235" customFormat="false" ht="15" hidden="false" customHeight="true" outlineLevel="0" collapsed="false">
      <c r="A235" s="56" t="s">
        <v>8157</v>
      </c>
      <c r="B235" s="56" t="s">
        <v>8158</v>
      </c>
      <c r="C235" s="56" t="s">
        <v>2371</v>
      </c>
      <c r="D235" s="56" t="s">
        <v>6938</v>
      </c>
      <c r="E235" s="56" t="n">
        <v>270</v>
      </c>
      <c r="F235" s="56" t="n">
        <v>3384</v>
      </c>
      <c r="G235" s="56" t="n">
        <v>2325</v>
      </c>
      <c r="H235" s="54" t="n">
        <f aca="false">E235+F235-G235</f>
        <v>1329</v>
      </c>
      <c r="I235" s="56" t="n">
        <v>1203</v>
      </c>
      <c r="J235" s="56" t="n">
        <v>453</v>
      </c>
      <c r="K235" s="54" t="n">
        <f aca="false">MAX(0,H235-I235)</f>
        <v>126</v>
      </c>
      <c r="L235" s="54" t="str">
        <f aca="false">IF(H235&lt;=0,"Yes","No")</f>
        <v>No</v>
      </c>
      <c r="M235" s="56" t="n">
        <v>19.8</v>
      </c>
      <c r="N235" s="56" t="n">
        <v>3753647.22</v>
      </c>
      <c r="O235" s="56" t="s">
        <v>8159</v>
      </c>
      <c r="P235" s="56" t="s">
        <v>1433</v>
      </c>
      <c r="Q235" s="56" t="s">
        <v>8160</v>
      </c>
      <c r="R235" s="56" t="s">
        <v>8161</v>
      </c>
      <c r="S235" s="56" t="s">
        <v>3074</v>
      </c>
      <c r="T235" s="55" t="str">
        <f aca="false">IF(L235="Yes","Stockout",IF(H235&lt;I235,"Low",IF(H235&gt;I235*2,"Excess","Healthy")))</f>
        <v>Healthy</v>
      </c>
      <c r="U235" s="55" t="n">
        <f aca="true">IFERROR(Q235-TODAY(),"")</f>
        <v>71</v>
      </c>
      <c r="V235" s="55" t="str">
        <f aca="false">IFERROR(IF(T235&lt;30,"Critical",IF(T235&lt;90,"Watch","OK")),"")</f>
        <v>OK</v>
      </c>
      <c r="W235" s="55" t="str">
        <f aca="false">TEXT(D235,"yyyy-mm")</f>
        <v>2024-09</v>
      </c>
    </row>
    <row r="236" customFormat="false" ht="15" hidden="false" customHeight="true" outlineLevel="0" collapsed="false">
      <c r="A236" s="52" t="s">
        <v>8162</v>
      </c>
      <c r="B236" s="52" t="s">
        <v>5626</v>
      </c>
      <c r="C236" s="52" t="s">
        <v>797</v>
      </c>
      <c r="D236" s="52" t="s">
        <v>1823</v>
      </c>
      <c r="E236" s="52" t="n">
        <v>9406</v>
      </c>
      <c r="F236" s="52" t="n">
        <v>662</v>
      </c>
      <c r="G236" s="52" t="n">
        <v>707</v>
      </c>
      <c r="H236" s="54" t="n">
        <f aca="false">E236+F236-G236</f>
        <v>9361</v>
      </c>
      <c r="I236" s="52" t="n">
        <v>740</v>
      </c>
      <c r="J236" s="52" t="n">
        <v>489</v>
      </c>
      <c r="K236" s="54" t="n">
        <f aca="false">MAX(0,H236-I236)</f>
        <v>8621</v>
      </c>
      <c r="L236" s="54" t="str">
        <f aca="false">IF(H236&lt;=0,"Yes","No")</f>
        <v>No</v>
      </c>
      <c r="M236" s="52" t="n">
        <v>125.8</v>
      </c>
      <c r="N236" s="52" t="n">
        <v>637829.9</v>
      </c>
      <c r="O236" s="52" t="s">
        <v>8163</v>
      </c>
      <c r="P236" s="52" t="s">
        <v>3668</v>
      </c>
      <c r="Q236" s="52" t="s">
        <v>1567</v>
      </c>
      <c r="R236" s="52" t="s">
        <v>8164</v>
      </c>
      <c r="S236" s="52" t="s">
        <v>2679</v>
      </c>
      <c r="T236" s="55" t="str">
        <f aca="false">IF(L236="Yes","Stockout",IF(H236&lt;I236,"Low",IF(H236&gt;I236*2,"Excess","Healthy")))</f>
        <v>Excess</v>
      </c>
      <c r="U236" s="55" t="n">
        <f aca="true">IFERROR(Q236-TODAY(),"")</f>
        <v>-1125</v>
      </c>
      <c r="V236" s="55" t="str">
        <f aca="false">IFERROR(IF(T236&lt;30,"Critical",IF(T236&lt;90,"Watch","OK")),"")</f>
        <v>OK</v>
      </c>
      <c r="W236" s="55" t="str">
        <f aca="false">TEXT(D236,"yyyy-mm")</f>
        <v>2023-11</v>
      </c>
    </row>
    <row r="237" customFormat="false" ht="15" hidden="false" customHeight="true" outlineLevel="0" collapsed="false">
      <c r="A237" s="56" t="s">
        <v>8165</v>
      </c>
      <c r="B237" s="56" t="s">
        <v>2812</v>
      </c>
      <c r="C237" s="56" t="s">
        <v>797</v>
      </c>
      <c r="D237" s="56" t="s">
        <v>2985</v>
      </c>
      <c r="E237" s="56" t="n">
        <v>2398</v>
      </c>
      <c r="F237" s="56" t="n">
        <v>3631</v>
      </c>
      <c r="G237" s="56" t="n">
        <v>3023</v>
      </c>
      <c r="H237" s="54" t="n">
        <f aca="false">E237+F237-G237</f>
        <v>3006</v>
      </c>
      <c r="I237" s="56" t="n">
        <v>1862</v>
      </c>
      <c r="J237" s="56" t="n">
        <v>244</v>
      </c>
      <c r="K237" s="54" t="n">
        <f aca="false">MAX(0,H237-I237)</f>
        <v>1144</v>
      </c>
      <c r="L237" s="54" t="str">
        <f aca="false">IF(H237&lt;=0,"Yes","No")</f>
        <v>No</v>
      </c>
      <c r="M237" s="56" t="n">
        <v>58.6</v>
      </c>
      <c r="N237" s="56" t="n">
        <v>739557.25</v>
      </c>
      <c r="O237" s="56" t="s">
        <v>8166</v>
      </c>
      <c r="P237" s="56" t="s">
        <v>386</v>
      </c>
      <c r="Q237" s="56" t="s">
        <v>5403</v>
      </c>
      <c r="R237" s="56" t="s">
        <v>7517</v>
      </c>
      <c r="S237" s="56" t="s">
        <v>728</v>
      </c>
      <c r="T237" s="55" t="str">
        <f aca="false">IF(L237="Yes","Stockout",IF(H237&lt;I237,"Low",IF(H237&gt;I237*2,"Excess","Healthy")))</f>
        <v>Healthy</v>
      </c>
      <c r="U237" s="55" t="n">
        <f aca="true">IFERROR(Q237-TODAY(),"")</f>
        <v>-761</v>
      </c>
      <c r="V237" s="55" t="str">
        <f aca="false">IFERROR(IF(T237&lt;30,"Critical",IF(T237&lt;90,"Watch","OK")),"")</f>
        <v>OK</v>
      </c>
      <c r="W237" s="55" t="str">
        <f aca="false">TEXT(D237,"yyyy-mm")</f>
        <v>2023-05</v>
      </c>
    </row>
    <row r="238" customFormat="false" ht="15" hidden="false" customHeight="true" outlineLevel="0" collapsed="false">
      <c r="A238" s="52" t="s">
        <v>8167</v>
      </c>
      <c r="B238" s="52" t="s">
        <v>2770</v>
      </c>
      <c r="C238" s="52" t="s">
        <v>2357</v>
      </c>
      <c r="D238" s="52" t="s">
        <v>6283</v>
      </c>
      <c r="E238" s="52" t="n">
        <v>3973</v>
      </c>
      <c r="F238" s="52" t="n">
        <v>107</v>
      </c>
      <c r="G238" s="52" t="n">
        <v>3246</v>
      </c>
      <c r="H238" s="54" t="n">
        <f aca="false">E238+F238-G238</f>
        <v>834</v>
      </c>
      <c r="I238" s="52" t="n">
        <v>1624</v>
      </c>
      <c r="J238" s="52" t="n">
        <v>455</v>
      </c>
      <c r="K238" s="54" t="n">
        <f aca="false">MAX(0,H238-I238)</f>
        <v>0</v>
      </c>
      <c r="L238" s="54" t="str">
        <f aca="false">IF(H238&lt;=0,"Yes","No")</f>
        <v>No</v>
      </c>
      <c r="M238" s="52" t="n">
        <v>17.2</v>
      </c>
      <c r="N238" s="52" t="n">
        <v>1644696.95</v>
      </c>
      <c r="O238" s="52" t="s">
        <v>8168</v>
      </c>
      <c r="P238" s="52" t="s">
        <v>1925</v>
      </c>
      <c r="Q238" s="52" t="s">
        <v>3807</v>
      </c>
      <c r="R238" s="52" t="s">
        <v>8169</v>
      </c>
      <c r="S238" s="52" t="s">
        <v>3755</v>
      </c>
      <c r="T238" s="55" t="str">
        <f aca="false">IF(L238="Yes","Stockout",IF(H238&lt;I238,"Low",IF(H238&gt;I238*2,"Excess","Healthy")))</f>
        <v>Low</v>
      </c>
      <c r="U238" s="55" t="n">
        <f aca="true">IFERROR(Q238-TODAY(),"")</f>
        <v>-935</v>
      </c>
      <c r="V238" s="55" t="str">
        <f aca="false">IFERROR(IF(T238&lt;30,"Critical",IF(T238&lt;90,"Watch","OK")),"")</f>
        <v>OK</v>
      </c>
      <c r="W238" s="55" t="str">
        <f aca="false">TEXT(D238,"yyyy-mm")</f>
        <v>2022-06</v>
      </c>
    </row>
    <row r="239" customFormat="false" ht="15" hidden="false" customHeight="true" outlineLevel="0" collapsed="false">
      <c r="A239" s="56" t="s">
        <v>8170</v>
      </c>
      <c r="B239" s="56" t="s">
        <v>2473</v>
      </c>
      <c r="C239" s="56" t="s">
        <v>7641</v>
      </c>
      <c r="D239" s="56" t="s">
        <v>3852</v>
      </c>
      <c r="E239" s="56" t="n">
        <v>6228</v>
      </c>
      <c r="F239" s="56" t="n">
        <v>2532</v>
      </c>
      <c r="G239" s="56" t="n">
        <v>908</v>
      </c>
      <c r="H239" s="54" t="n">
        <f aca="false">E239+F239-G239</f>
        <v>7852</v>
      </c>
      <c r="I239" s="56" t="n">
        <v>1329</v>
      </c>
      <c r="J239" s="56" t="n">
        <v>757</v>
      </c>
      <c r="K239" s="54" t="n">
        <f aca="false">MAX(0,H239-I239)</f>
        <v>6523</v>
      </c>
      <c r="L239" s="54" t="str">
        <f aca="false">IF(H239&lt;=0,"Yes","No")</f>
        <v>No</v>
      </c>
      <c r="M239" s="56" t="n">
        <v>44.7</v>
      </c>
      <c r="N239" s="56" t="n">
        <v>815785.07</v>
      </c>
      <c r="O239" s="56" t="s">
        <v>8171</v>
      </c>
      <c r="P239" s="56" t="s">
        <v>5399</v>
      </c>
      <c r="Q239" s="56" t="s">
        <v>3749</v>
      </c>
      <c r="R239" s="56" t="s">
        <v>7954</v>
      </c>
      <c r="S239" s="56" t="s">
        <v>5514</v>
      </c>
      <c r="T239" s="55" t="str">
        <f aca="false">IF(L239="Yes","Stockout",IF(H239&lt;I239,"Low",IF(H239&gt;I239*2,"Excess","Healthy")))</f>
        <v>Excess</v>
      </c>
      <c r="U239" s="55" t="n">
        <f aca="true">IFERROR(Q239-TODAY(),"")</f>
        <v>-614</v>
      </c>
      <c r="V239" s="55" t="str">
        <f aca="false">IFERROR(IF(T239&lt;30,"Critical",IF(T239&lt;90,"Watch","OK")),"")</f>
        <v>OK</v>
      </c>
      <c r="W239" s="55" t="str">
        <f aca="false">TEXT(D239,"yyyy-mm")</f>
        <v>2024-02</v>
      </c>
    </row>
    <row r="240" customFormat="false" ht="15" hidden="false" customHeight="true" outlineLevel="0" collapsed="false">
      <c r="A240" s="52" t="s">
        <v>8172</v>
      </c>
      <c r="B240" s="52" t="s">
        <v>3229</v>
      </c>
      <c r="C240" s="52" t="s">
        <v>5600</v>
      </c>
      <c r="D240" s="52" t="s">
        <v>1581</v>
      </c>
      <c r="E240" s="52" t="n">
        <v>9747</v>
      </c>
      <c r="F240" s="52" t="n">
        <v>3869</v>
      </c>
      <c r="G240" s="52" t="n">
        <v>4599</v>
      </c>
      <c r="H240" s="54" t="n">
        <f aca="false">E240+F240-G240</f>
        <v>9017</v>
      </c>
      <c r="I240" s="52" t="n">
        <v>1732</v>
      </c>
      <c r="J240" s="52" t="n">
        <v>391</v>
      </c>
      <c r="K240" s="54" t="n">
        <f aca="false">MAX(0,H240-I240)</f>
        <v>7285</v>
      </c>
      <c r="L240" s="54" t="str">
        <f aca="false">IF(H240&lt;=0,"Yes","No")</f>
        <v>No</v>
      </c>
      <c r="M240" s="52" t="n">
        <v>53.3</v>
      </c>
      <c r="N240" s="52" t="n">
        <v>1793761.81</v>
      </c>
      <c r="O240" s="52" t="s">
        <v>8173</v>
      </c>
      <c r="P240" s="52" t="s">
        <v>4906</v>
      </c>
      <c r="Q240" s="52" t="s">
        <v>3871</v>
      </c>
      <c r="R240" s="52" t="s">
        <v>8174</v>
      </c>
      <c r="S240" s="52" t="s">
        <v>1201</v>
      </c>
      <c r="T240" s="55" t="str">
        <f aca="false">IF(L240="Yes","Stockout",IF(H240&lt;I240,"Low",IF(H240&gt;I240*2,"Excess","Healthy")))</f>
        <v>Excess</v>
      </c>
      <c r="U240" s="55" t="n">
        <f aca="true">IFERROR(Q240-TODAY(),"")</f>
        <v>-1025</v>
      </c>
      <c r="V240" s="55" t="str">
        <f aca="false">IFERROR(IF(T240&lt;30,"Critical",IF(T240&lt;90,"Watch","OK")),"")</f>
        <v>OK</v>
      </c>
      <c r="W240" s="55" t="str">
        <f aca="false">TEXT(D240,"yyyy-mm")</f>
        <v>2024-02</v>
      </c>
    </row>
    <row r="241" customFormat="false" ht="15" hidden="false" customHeight="true" outlineLevel="0" collapsed="false">
      <c r="A241" s="56" t="s">
        <v>8175</v>
      </c>
      <c r="B241" s="56" t="s">
        <v>3850</v>
      </c>
      <c r="C241" s="56" t="s">
        <v>4984</v>
      </c>
      <c r="D241" s="56" t="s">
        <v>2871</v>
      </c>
      <c r="E241" s="56" t="n">
        <v>6819</v>
      </c>
      <c r="F241" s="56" t="n">
        <v>328</v>
      </c>
      <c r="G241" s="56" t="n">
        <v>105</v>
      </c>
      <c r="H241" s="54" t="n">
        <f aca="false">E241+F241-G241</f>
        <v>7042</v>
      </c>
      <c r="I241" s="56" t="n">
        <v>107</v>
      </c>
      <c r="J241" s="56" t="n">
        <v>338</v>
      </c>
      <c r="K241" s="54" t="n">
        <f aca="false">MAX(0,H241-I241)</f>
        <v>6935</v>
      </c>
      <c r="L241" s="54" t="str">
        <f aca="false">IF(H241&lt;=0,"Yes","No")</f>
        <v>No</v>
      </c>
      <c r="M241" s="56" t="n">
        <v>0.5</v>
      </c>
      <c r="N241" s="56" t="n">
        <v>77842.35</v>
      </c>
      <c r="O241" s="56" t="s">
        <v>8176</v>
      </c>
      <c r="P241" s="56" t="s">
        <v>3188</v>
      </c>
      <c r="Q241" s="56" t="s">
        <v>6758</v>
      </c>
      <c r="R241" s="56" t="s">
        <v>7588</v>
      </c>
      <c r="S241" s="56" t="s">
        <v>3735</v>
      </c>
      <c r="T241" s="55" t="str">
        <f aca="false">IF(L241="Yes","Stockout",IF(H241&lt;I241,"Low",IF(H241&gt;I241*2,"Excess","Healthy")))</f>
        <v>Excess</v>
      </c>
      <c r="U241" s="55" t="n">
        <f aca="true">IFERROR(Q241-TODAY(),"")</f>
        <v>-484</v>
      </c>
      <c r="V241" s="55" t="str">
        <f aca="false">IFERROR(IF(T241&lt;30,"Critical",IF(T241&lt;90,"Watch","OK")),"")</f>
        <v>OK</v>
      </c>
      <c r="W241" s="55" t="str">
        <f aca="false">TEXT(D241,"yyyy-mm")</f>
        <v>2022-11</v>
      </c>
    </row>
    <row r="242" customFormat="false" ht="15" hidden="false" customHeight="true" outlineLevel="0" collapsed="false">
      <c r="A242" s="52" t="s">
        <v>8177</v>
      </c>
      <c r="B242" s="52" t="s">
        <v>1375</v>
      </c>
      <c r="C242" s="52" t="s">
        <v>2598</v>
      </c>
      <c r="D242" s="52" t="s">
        <v>1043</v>
      </c>
      <c r="E242" s="52" t="n">
        <v>5982</v>
      </c>
      <c r="F242" s="52" t="n">
        <v>1742</v>
      </c>
      <c r="G242" s="52" t="n">
        <v>4605</v>
      </c>
      <c r="H242" s="54" t="n">
        <f aca="false">E242+F242-G242</f>
        <v>3119</v>
      </c>
      <c r="I242" s="52" t="n">
        <v>265</v>
      </c>
      <c r="J242" s="52" t="n">
        <v>256</v>
      </c>
      <c r="K242" s="54" t="n">
        <f aca="false">MAX(0,H242-I242)</f>
        <v>2854</v>
      </c>
      <c r="L242" s="54" t="str">
        <f aca="false">IF(H242&lt;=0,"Yes","No")</f>
        <v>No</v>
      </c>
      <c r="M242" s="52" t="n">
        <v>29.3</v>
      </c>
      <c r="N242" s="52" t="n">
        <v>2971921.56</v>
      </c>
      <c r="O242" s="52" t="s">
        <v>8178</v>
      </c>
      <c r="P242" s="52" t="s">
        <v>952</v>
      </c>
      <c r="Q242" s="52" t="s">
        <v>8128</v>
      </c>
      <c r="R242" s="52" t="s">
        <v>7799</v>
      </c>
      <c r="S242" s="52" t="s">
        <v>2105</v>
      </c>
      <c r="T242" s="55" t="str">
        <f aca="false">IF(L242="Yes","Stockout",IF(H242&lt;I242,"Low",IF(H242&gt;I242*2,"Excess","Healthy")))</f>
        <v>Excess</v>
      </c>
      <c r="U242" s="55" t="n">
        <f aca="true">IFERROR(Q242-TODAY(),"")</f>
        <v>-229</v>
      </c>
      <c r="V242" s="55" t="str">
        <f aca="false">IFERROR(IF(T242&lt;30,"Critical",IF(T242&lt;90,"Watch","OK")),"")</f>
        <v>OK</v>
      </c>
      <c r="W242" s="55" t="str">
        <f aca="false">TEXT(D242,"yyyy-mm")</f>
        <v>2022-02</v>
      </c>
    </row>
    <row r="243" customFormat="false" ht="15" hidden="false" customHeight="true" outlineLevel="0" collapsed="false">
      <c r="A243" s="56" t="s">
        <v>8179</v>
      </c>
      <c r="B243" s="56" t="s">
        <v>8180</v>
      </c>
      <c r="C243" s="56" t="s">
        <v>1425</v>
      </c>
      <c r="D243" s="56" t="s">
        <v>4598</v>
      </c>
      <c r="E243" s="56" t="n">
        <v>3902</v>
      </c>
      <c r="F243" s="56" t="n">
        <v>3448</v>
      </c>
      <c r="G243" s="56" t="n">
        <v>1020</v>
      </c>
      <c r="H243" s="54" t="n">
        <f aca="false">E243+F243-G243</f>
        <v>6330</v>
      </c>
      <c r="I243" s="56" t="n">
        <v>736</v>
      </c>
      <c r="J243" s="56" t="n">
        <v>944</v>
      </c>
      <c r="K243" s="54" t="n">
        <f aca="false">MAX(0,H243-I243)</f>
        <v>5594</v>
      </c>
      <c r="L243" s="54" t="str">
        <f aca="false">IF(H243&lt;=0,"Yes","No")</f>
        <v>No</v>
      </c>
      <c r="M243" s="56" t="n">
        <v>0.5</v>
      </c>
      <c r="N243" s="56" t="n">
        <v>3939.64</v>
      </c>
      <c r="O243" s="56" t="s">
        <v>8181</v>
      </c>
      <c r="P243" s="56" t="s">
        <v>1830</v>
      </c>
      <c r="Q243" s="56" t="s">
        <v>1741</v>
      </c>
      <c r="R243" s="56" t="s">
        <v>7700</v>
      </c>
      <c r="S243" s="56" t="s">
        <v>7271</v>
      </c>
      <c r="T243" s="55" t="str">
        <f aca="false">IF(L243="Yes","Stockout",IF(H243&lt;I243,"Low",IF(H243&gt;I243*2,"Excess","Healthy")))</f>
        <v>Excess</v>
      </c>
      <c r="U243" s="55" t="n">
        <f aca="true">IFERROR(Q243-TODAY(),"")</f>
        <v>-769</v>
      </c>
      <c r="V243" s="55" t="str">
        <f aca="false">IFERROR(IF(T243&lt;30,"Critical",IF(T243&lt;90,"Watch","OK")),"")</f>
        <v>OK</v>
      </c>
      <c r="W243" s="55" t="str">
        <f aca="false">TEXT(D243,"yyyy-mm")</f>
        <v>2022-10</v>
      </c>
    </row>
    <row r="244" customFormat="false" ht="15" hidden="false" customHeight="true" outlineLevel="0" collapsed="false">
      <c r="A244" s="52" t="s">
        <v>8182</v>
      </c>
      <c r="B244" s="52" t="s">
        <v>3009</v>
      </c>
      <c r="C244" s="52" t="s">
        <v>1169</v>
      </c>
      <c r="D244" s="52" t="s">
        <v>5196</v>
      </c>
      <c r="E244" s="52" t="n">
        <v>642</v>
      </c>
      <c r="F244" s="52" t="n">
        <v>797</v>
      </c>
      <c r="G244" s="52" t="n">
        <v>2964</v>
      </c>
      <c r="H244" s="54" t="n">
        <f aca="false">E244+F244-G244</f>
        <v>-1525</v>
      </c>
      <c r="I244" s="52" t="n">
        <v>1628</v>
      </c>
      <c r="J244" s="52" t="n">
        <v>911</v>
      </c>
      <c r="K244" s="54" t="n">
        <f aca="false">MAX(0,H244-I244)</f>
        <v>0</v>
      </c>
      <c r="L244" s="54" t="str">
        <f aca="false">IF(H244&lt;=0,"Yes","No")</f>
        <v>Yes</v>
      </c>
      <c r="M244" s="52" t="n">
        <v>5.6</v>
      </c>
      <c r="N244" s="52" t="n">
        <v>166970.13</v>
      </c>
      <c r="O244" s="52" t="s">
        <v>8183</v>
      </c>
      <c r="P244" s="52" t="s">
        <v>4934</v>
      </c>
      <c r="Q244" s="52" t="s">
        <v>360</v>
      </c>
      <c r="R244" s="52" t="s">
        <v>7706</v>
      </c>
      <c r="S244" s="52" t="s">
        <v>2658</v>
      </c>
      <c r="T244" s="55" t="str">
        <f aca="false">IF(L244="Yes","Stockout",IF(H244&lt;I244,"Low",IF(H244&gt;I244*2,"Excess","Healthy")))</f>
        <v>Stockout</v>
      </c>
      <c r="U244" s="55" t="n">
        <f aca="true">IFERROR(Q244-TODAY(),"")</f>
        <v>-903</v>
      </c>
      <c r="V244" s="55" t="str">
        <f aca="false">IFERROR(IF(T244&lt;30,"Critical",IF(T244&lt;90,"Watch","OK")),"")</f>
        <v>OK</v>
      </c>
      <c r="W244" s="55" t="str">
        <f aca="false">TEXT(D244,"yyyy-mm")</f>
        <v>2022-07</v>
      </c>
    </row>
    <row r="245" customFormat="false" ht="15" hidden="false" customHeight="true" outlineLevel="0" collapsed="false">
      <c r="A245" s="56" t="s">
        <v>8184</v>
      </c>
      <c r="B245" s="56" t="s">
        <v>1961</v>
      </c>
      <c r="C245" s="56" t="s">
        <v>8185</v>
      </c>
      <c r="D245" s="56" t="s">
        <v>4558</v>
      </c>
      <c r="E245" s="56" t="n">
        <v>550</v>
      </c>
      <c r="F245" s="56" t="n">
        <v>4764</v>
      </c>
      <c r="G245" s="56" t="n">
        <v>3584</v>
      </c>
      <c r="H245" s="54" t="n">
        <f aca="false">E245+F245-G245</f>
        <v>1730</v>
      </c>
      <c r="I245" s="56" t="n">
        <v>719</v>
      </c>
      <c r="J245" s="56" t="n">
        <v>626</v>
      </c>
      <c r="K245" s="54" t="n">
        <f aca="false">MAX(0,H245-I245)</f>
        <v>1011</v>
      </c>
      <c r="L245" s="54" t="str">
        <f aca="false">IF(H245&lt;=0,"Yes","No")</f>
        <v>No</v>
      </c>
      <c r="M245" s="56" t="n">
        <v>21.4</v>
      </c>
      <c r="N245" s="56" t="n">
        <v>4341272.73</v>
      </c>
      <c r="O245" s="56" t="s">
        <v>8186</v>
      </c>
      <c r="P245" s="56" t="s">
        <v>1276</v>
      </c>
      <c r="Q245" s="56" t="s">
        <v>5082</v>
      </c>
      <c r="R245" s="56" t="s">
        <v>8187</v>
      </c>
      <c r="S245" s="56" t="s">
        <v>5374</v>
      </c>
      <c r="T245" s="55" t="str">
        <f aca="false">IF(L245="Yes","Stockout",IF(H245&lt;I245,"Low",IF(H245&gt;I245*2,"Excess","Healthy")))</f>
        <v>Excess</v>
      </c>
      <c r="U245" s="55" t="n">
        <f aca="true">IFERROR(Q245-TODAY(),"")</f>
        <v>-429</v>
      </c>
      <c r="V245" s="55" t="str">
        <f aca="false">IFERROR(IF(T245&lt;30,"Critical",IF(T245&lt;90,"Watch","OK")),"")</f>
        <v>OK</v>
      </c>
      <c r="W245" s="55" t="str">
        <f aca="false">TEXT(D245,"yyyy-mm")</f>
        <v>2022-11</v>
      </c>
    </row>
    <row r="246" customFormat="false" ht="15" hidden="false" customHeight="true" outlineLevel="0" collapsed="false">
      <c r="A246" s="52" t="s">
        <v>8188</v>
      </c>
      <c r="B246" s="52" t="s">
        <v>8189</v>
      </c>
      <c r="C246" s="52" t="s">
        <v>3084</v>
      </c>
      <c r="D246" s="52" t="s">
        <v>441</v>
      </c>
      <c r="E246" s="52" t="n">
        <v>9886</v>
      </c>
      <c r="F246" s="52" t="n">
        <v>2539</v>
      </c>
      <c r="G246" s="52" t="n">
        <v>2736</v>
      </c>
      <c r="H246" s="54" t="n">
        <f aca="false">E246+F246-G246</f>
        <v>9689</v>
      </c>
      <c r="I246" s="52" t="n">
        <v>1473</v>
      </c>
      <c r="J246" s="52" t="n">
        <v>893</v>
      </c>
      <c r="K246" s="54" t="n">
        <f aca="false">MAX(0,H246-I246)</f>
        <v>8216</v>
      </c>
      <c r="L246" s="54" t="str">
        <f aca="false">IF(H246&lt;=0,"Yes","No")</f>
        <v>No</v>
      </c>
      <c r="M246" s="52" t="n">
        <v>46</v>
      </c>
      <c r="N246" s="52" t="n">
        <v>386365.88</v>
      </c>
      <c r="O246" s="52" t="s">
        <v>8190</v>
      </c>
      <c r="P246" s="52" t="s">
        <v>1532</v>
      </c>
      <c r="Q246" s="52" t="s">
        <v>1404</v>
      </c>
      <c r="R246" s="52" t="s">
        <v>7726</v>
      </c>
      <c r="S246" s="52" t="s">
        <v>2320</v>
      </c>
      <c r="T246" s="55" t="str">
        <f aca="false">IF(L246="Yes","Stockout",IF(H246&lt;I246,"Low",IF(H246&gt;I246*2,"Excess","Healthy")))</f>
        <v>Excess</v>
      </c>
      <c r="U246" s="55" t="n">
        <f aca="true">IFERROR(Q246-TODAY(),"")</f>
        <v>-923</v>
      </c>
      <c r="V246" s="55" t="str">
        <f aca="false">IFERROR(IF(T246&lt;30,"Critical",IF(T246&lt;90,"Watch","OK")),"")</f>
        <v>OK</v>
      </c>
      <c r="W246" s="55" t="str">
        <f aca="false">TEXT(D246,"yyyy-mm")</f>
        <v>2022-04</v>
      </c>
    </row>
    <row r="247" customFormat="false" ht="15" hidden="false" customHeight="true" outlineLevel="0" collapsed="false">
      <c r="A247" s="56" t="s">
        <v>8191</v>
      </c>
      <c r="B247" s="56" t="s">
        <v>1765</v>
      </c>
      <c r="C247" s="56" t="s">
        <v>6562</v>
      </c>
      <c r="D247" s="56" t="s">
        <v>6338</v>
      </c>
      <c r="E247" s="56" t="n">
        <v>7890</v>
      </c>
      <c r="F247" s="56" t="n">
        <v>1463</v>
      </c>
      <c r="G247" s="56" t="n">
        <v>2835</v>
      </c>
      <c r="H247" s="54" t="n">
        <f aca="false">E247+F247-G247</f>
        <v>6518</v>
      </c>
      <c r="I247" s="56" t="n">
        <v>885</v>
      </c>
      <c r="J247" s="56" t="n">
        <v>384</v>
      </c>
      <c r="K247" s="54" t="n">
        <f aca="false">MAX(0,H247-I247)</f>
        <v>5633</v>
      </c>
      <c r="L247" s="54" t="str">
        <f aca="false">IF(H247&lt;=0,"Yes","No")</f>
        <v>No</v>
      </c>
      <c r="M247" s="56" t="n">
        <v>62.8</v>
      </c>
      <c r="N247" s="56" t="n">
        <v>1035025.12</v>
      </c>
      <c r="O247" s="56" t="s">
        <v>8192</v>
      </c>
      <c r="P247" s="56" t="s">
        <v>947</v>
      </c>
      <c r="Q247" s="56" t="s">
        <v>3627</v>
      </c>
      <c r="R247" s="56" t="s">
        <v>7665</v>
      </c>
      <c r="S247" s="56" t="s">
        <v>4972</v>
      </c>
      <c r="T247" s="55" t="str">
        <f aca="false">IF(L247="Yes","Stockout",IF(H247&lt;I247,"Low",IF(H247&gt;I247*2,"Excess","Healthy")))</f>
        <v>Excess</v>
      </c>
      <c r="U247" s="55" t="n">
        <f aca="true">IFERROR(Q247-TODAY(),"")</f>
        <v>-838</v>
      </c>
      <c r="V247" s="55" t="str">
        <f aca="false">IFERROR(IF(T247&lt;30,"Critical",IF(T247&lt;90,"Watch","OK")),"")</f>
        <v>OK</v>
      </c>
      <c r="W247" s="55" t="str">
        <f aca="false">TEXT(D247,"yyyy-mm")</f>
        <v>2023-06</v>
      </c>
    </row>
    <row r="248" customFormat="false" ht="15" hidden="false" customHeight="true" outlineLevel="0" collapsed="false">
      <c r="A248" s="52" t="s">
        <v>8193</v>
      </c>
      <c r="B248" s="52" t="s">
        <v>2749</v>
      </c>
      <c r="C248" s="52" t="s">
        <v>3143</v>
      </c>
      <c r="D248" s="52" t="s">
        <v>1242</v>
      </c>
      <c r="E248" s="52" t="n">
        <v>5056</v>
      </c>
      <c r="F248" s="52" t="n">
        <v>2125</v>
      </c>
      <c r="G248" s="52" t="n">
        <v>4215</v>
      </c>
      <c r="H248" s="54" t="n">
        <f aca="false">E248+F248-G248</f>
        <v>2966</v>
      </c>
      <c r="I248" s="52" t="n">
        <v>1778</v>
      </c>
      <c r="J248" s="52" t="n">
        <v>180</v>
      </c>
      <c r="K248" s="54" t="n">
        <f aca="false">MAX(0,H248-I248)</f>
        <v>1188</v>
      </c>
      <c r="L248" s="54" t="str">
        <f aca="false">IF(H248&lt;=0,"Yes","No")</f>
        <v>No</v>
      </c>
      <c r="M248" s="52" t="n">
        <v>22.9</v>
      </c>
      <c r="N248" s="52" t="n">
        <v>220806.59</v>
      </c>
      <c r="O248" s="52" t="s">
        <v>8194</v>
      </c>
      <c r="P248" s="52" t="s">
        <v>2915</v>
      </c>
      <c r="Q248" s="52" t="s">
        <v>8195</v>
      </c>
      <c r="R248" s="52" t="s">
        <v>7923</v>
      </c>
      <c r="S248" s="52" t="s">
        <v>3150</v>
      </c>
      <c r="T248" s="55" t="str">
        <f aca="false">IF(L248="Yes","Stockout",IF(H248&lt;I248,"Low",IF(H248&gt;I248*2,"Excess","Healthy")))</f>
        <v>Healthy</v>
      </c>
      <c r="U248" s="55" t="n">
        <f aca="true">IFERROR(Q248-TODAY(),"")</f>
        <v>-203</v>
      </c>
      <c r="V248" s="55" t="str">
        <f aca="false">IFERROR(IF(T248&lt;30,"Critical",IF(T248&lt;90,"Watch","OK")),"")</f>
        <v>OK</v>
      </c>
      <c r="W248" s="55" t="str">
        <f aca="false">TEXT(D248,"yyyy-mm")</f>
        <v>2023-07</v>
      </c>
    </row>
    <row r="249" customFormat="false" ht="15" hidden="false" customHeight="true" outlineLevel="0" collapsed="false">
      <c r="A249" s="56" t="s">
        <v>8196</v>
      </c>
      <c r="B249" s="56" t="s">
        <v>2142</v>
      </c>
      <c r="C249" s="56" t="s">
        <v>8197</v>
      </c>
      <c r="D249" s="56" t="s">
        <v>2007</v>
      </c>
      <c r="E249" s="56" t="n">
        <v>7772</v>
      </c>
      <c r="F249" s="56" t="n">
        <v>3141</v>
      </c>
      <c r="G249" s="56" t="n">
        <v>1830</v>
      </c>
      <c r="H249" s="54" t="n">
        <f aca="false">E249+F249-G249</f>
        <v>9083</v>
      </c>
      <c r="I249" s="56" t="n">
        <v>118</v>
      </c>
      <c r="J249" s="56" t="n">
        <v>867</v>
      </c>
      <c r="K249" s="54" t="n">
        <f aca="false">MAX(0,H249-I249)</f>
        <v>8965</v>
      </c>
      <c r="L249" s="54" t="str">
        <f aca="false">IF(H249&lt;=0,"Yes","No")</f>
        <v>No</v>
      </c>
      <c r="M249" s="56" t="n">
        <v>16</v>
      </c>
      <c r="N249" s="56" t="n">
        <v>192227.66</v>
      </c>
      <c r="O249" s="56" t="s">
        <v>8198</v>
      </c>
      <c r="P249" s="56" t="s">
        <v>601</v>
      </c>
      <c r="Q249" s="56" t="s">
        <v>2366</v>
      </c>
      <c r="R249" s="56" t="s">
        <v>8076</v>
      </c>
      <c r="S249" s="56" t="s">
        <v>2254</v>
      </c>
      <c r="T249" s="55" t="str">
        <f aca="false">IF(L249="Yes","Stockout",IF(H249&lt;I249,"Low",IF(H249&gt;I249*2,"Excess","Healthy")))</f>
        <v>Excess</v>
      </c>
      <c r="U249" s="55" t="n">
        <f aca="true">IFERROR(Q249-TODAY(),"")</f>
        <v>-626</v>
      </c>
      <c r="V249" s="55" t="str">
        <f aca="false">IFERROR(IF(T249&lt;30,"Critical",IF(T249&lt;90,"Watch","OK")),"")</f>
        <v>OK</v>
      </c>
      <c r="W249" s="55" t="str">
        <f aca="false">TEXT(D249,"yyyy-mm")</f>
        <v>2024-11</v>
      </c>
    </row>
    <row r="250" customFormat="false" ht="15" hidden="false" customHeight="true" outlineLevel="0" collapsed="false">
      <c r="A250" s="52" t="s">
        <v>8199</v>
      </c>
      <c r="B250" s="52" t="s">
        <v>8200</v>
      </c>
      <c r="C250" s="52" t="s">
        <v>3765</v>
      </c>
      <c r="D250" s="52" t="s">
        <v>3550</v>
      </c>
      <c r="E250" s="52" t="n">
        <v>8694</v>
      </c>
      <c r="F250" s="52" t="n">
        <v>1974</v>
      </c>
      <c r="G250" s="52" t="n">
        <v>3300</v>
      </c>
      <c r="H250" s="54" t="n">
        <f aca="false">E250+F250-G250</f>
        <v>7368</v>
      </c>
      <c r="I250" s="52" t="n">
        <v>411</v>
      </c>
      <c r="J250" s="52" t="n">
        <v>910</v>
      </c>
      <c r="K250" s="54" t="n">
        <f aca="false">MAX(0,H250-I250)</f>
        <v>6957</v>
      </c>
      <c r="L250" s="54" t="str">
        <f aca="false">IF(H250&lt;=0,"Yes","No")</f>
        <v>No</v>
      </c>
      <c r="M250" s="52" t="n">
        <v>17.1</v>
      </c>
      <c r="N250" s="52" t="n">
        <v>969254.07</v>
      </c>
      <c r="O250" s="52" t="s">
        <v>8201</v>
      </c>
      <c r="P250" s="52" t="s">
        <v>6625</v>
      </c>
      <c r="Q250" s="52" t="s">
        <v>8202</v>
      </c>
      <c r="R250" s="52" t="s">
        <v>8125</v>
      </c>
      <c r="S250" s="52" t="s">
        <v>1340</v>
      </c>
      <c r="T250" s="55" t="str">
        <f aca="false">IF(L250="Yes","Stockout",IF(H250&lt;I250,"Low",IF(H250&gt;I250*2,"Excess","Healthy")))</f>
        <v>Excess</v>
      </c>
      <c r="U250" s="55" t="n">
        <f aca="true">IFERROR(Q250-TODAY(),"")</f>
        <v>-129</v>
      </c>
      <c r="V250" s="55" t="str">
        <f aca="false">IFERROR(IF(T250&lt;30,"Critical",IF(T250&lt;90,"Watch","OK")),"")</f>
        <v>OK</v>
      </c>
      <c r="W250" s="55" t="str">
        <f aca="false">TEXT(D250,"yyyy-mm")</f>
        <v>2023-06</v>
      </c>
    </row>
    <row r="251" customFormat="false" ht="15" hidden="false" customHeight="true" outlineLevel="0" collapsed="false">
      <c r="A251" s="56" t="s">
        <v>8203</v>
      </c>
      <c r="B251" s="56" t="s">
        <v>8204</v>
      </c>
      <c r="C251" s="56" t="s">
        <v>797</v>
      </c>
      <c r="D251" s="56" t="s">
        <v>1517</v>
      </c>
      <c r="E251" s="56" t="n">
        <v>7236</v>
      </c>
      <c r="F251" s="56" t="n">
        <v>4548</v>
      </c>
      <c r="G251" s="56" t="n">
        <v>4256</v>
      </c>
      <c r="H251" s="54" t="n">
        <f aca="false">E251+F251-G251</f>
        <v>7528</v>
      </c>
      <c r="I251" s="56" t="n">
        <v>1713</v>
      </c>
      <c r="J251" s="56" t="n">
        <v>575</v>
      </c>
      <c r="K251" s="54" t="n">
        <f aca="false">MAX(0,H251-I251)</f>
        <v>5815</v>
      </c>
      <c r="L251" s="54" t="str">
        <f aca="false">IF(H251&lt;=0,"Yes","No")</f>
        <v>No</v>
      </c>
      <c r="M251" s="56" t="n">
        <v>30.4</v>
      </c>
      <c r="N251" s="56" t="n">
        <v>389283.17</v>
      </c>
      <c r="O251" s="56" t="s">
        <v>8205</v>
      </c>
      <c r="P251" s="56" t="s">
        <v>506</v>
      </c>
      <c r="Q251" s="56" t="s">
        <v>3795</v>
      </c>
      <c r="R251" s="56" t="s">
        <v>7676</v>
      </c>
      <c r="S251" s="56" t="s">
        <v>651</v>
      </c>
      <c r="T251" s="55" t="str">
        <f aca="false">IF(L251="Yes","Stockout",IF(H251&lt;I251,"Low",IF(H251&gt;I251*2,"Excess","Healthy")))</f>
        <v>Excess</v>
      </c>
      <c r="U251" s="55" t="n">
        <f aca="true">IFERROR(Q251-TODAY(),"")</f>
        <v>-1208</v>
      </c>
      <c r="V251" s="55" t="str">
        <f aca="false">IFERROR(IF(T251&lt;30,"Critical",IF(T251&lt;90,"Watch","OK")),"")</f>
        <v>OK</v>
      </c>
      <c r="W251" s="55" t="str">
        <f aca="false">TEXT(D251,"yyyy-mm")</f>
        <v>2023-10</v>
      </c>
    </row>
    <row r="252" customFormat="false" ht="15" hidden="false" customHeight="true" outlineLevel="0" collapsed="false">
      <c r="A252" s="52" t="s">
        <v>8206</v>
      </c>
      <c r="B252" s="52" t="s">
        <v>5340</v>
      </c>
      <c r="C252" s="52" t="s">
        <v>3848</v>
      </c>
      <c r="D252" s="52" t="s">
        <v>2059</v>
      </c>
      <c r="E252" s="52" t="n">
        <v>3730</v>
      </c>
      <c r="F252" s="52" t="n">
        <v>2389</v>
      </c>
      <c r="G252" s="52" t="n">
        <v>1074</v>
      </c>
      <c r="H252" s="54" t="n">
        <f aca="false">E252+F252-G252</f>
        <v>5045</v>
      </c>
      <c r="I252" s="52" t="n">
        <v>979</v>
      </c>
      <c r="J252" s="52" t="n">
        <v>189</v>
      </c>
      <c r="K252" s="54" t="n">
        <f aca="false">MAX(0,H252-I252)</f>
        <v>4066</v>
      </c>
      <c r="L252" s="54" t="str">
        <f aca="false">IF(H252&lt;=0,"Yes","No")</f>
        <v>No</v>
      </c>
      <c r="M252" s="52" t="n">
        <v>70.6</v>
      </c>
      <c r="N252" s="52" t="n">
        <v>2226122.2</v>
      </c>
      <c r="O252" s="52" t="s">
        <v>8207</v>
      </c>
      <c r="P252" s="52" t="s">
        <v>3150</v>
      </c>
      <c r="Q252" s="52" t="s">
        <v>2823</v>
      </c>
      <c r="R252" s="52" t="s">
        <v>7700</v>
      </c>
      <c r="S252" s="52" t="s">
        <v>3877</v>
      </c>
      <c r="T252" s="55" t="str">
        <f aca="false">IF(L252="Yes","Stockout",IF(H252&lt;I252,"Low",IF(H252&gt;I252*2,"Excess","Healthy")))</f>
        <v>Excess</v>
      </c>
      <c r="U252" s="55" t="n">
        <f aca="true">IFERROR(Q252-TODAY(),"")</f>
        <v>-703</v>
      </c>
      <c r="V252" s="55" t="str">
        <f aca="false">IFERROR(IF(T252&lt;30,"Critical",IF(T252&lt;90,"Watch","OK")),"")</f>
        <v>OK</v>
      </c>
      <c r="W252" s="55" t="str">
        <f aca="false">TEXT(D252,"yyyy-mm")</f>
        <v>2022-09</v>
      </c>
    </row>
    <row r="253" customFormat="false" ht="15" hidden="false" customHeight="true" outlineLevel="0" collapsed="false">
      <c r="A253" s="56" t="s">
        <v>8208</v>
      </c>
      <c r="B253" s="56" t="s">
        <v>2996</v>
      </c>
      <c r="C253" s="56" t="s">
        <v>3073</v>
      </c>
      <c r="D253" s="56" t="s">
        <v>1141</v>
      </c>
      <c r="E253" s="56" t="n">
        <v>6242</v>
      </c>
      <c r="F253" s="56" t="n">
        <v>3198</v>
      </c>
      <c r="G253" s="56" t="n">
        <v>2764</v>
      </c>
      <c r="H253" s="54" t="n">
        <f aca="false">E253+F253-G253</f>
        <v>6676</v>
      </c>
      <c r="I253" s="56" t="n">
        <v>1402</v>
      </c>
      <c r="J253" s="56" t="n">
        <v>331</v>
      </c>
      <c r="K253" s="54" t="n">
        <f aca="false">MAX(0,H253-I253)</f>
        <v>5274</v>
      </c>
      <c r="L253" s="54" t="str">
        <f aca="false">IF(H253&lt;=0,"Yes","No")</f>
        <v>No</v>
      </c>
      <c r="M253" s="56" t="n">
        <v>9.7</v>
      </c>
      <c r="N253" s="56" t="n">
        <v>1136641.06</v>
      </c>
      <c r="O253" s="56" t="s">
        <v>8209</v>
      </c>
      <c r="P253" s="56" t="s">
        <v>4468</v>
      </c>
      <c r="Q253" s="56" t="s">
        <v>1944</v>
      </c>
      <c r="R253" s="56" t="s">
        <v>7465</v>
      </c>
      <c r="S253" s="56" t="s">
        <v>3721</v>
      </c>
      <c r="T253" s="55" t="str">
        <f aca="false">IF(L253="Yes","Stockout",IF(H253&lt;I253,"Low",IF(H253&gt;I253*2,"Excess","Healthy")))</f>
        <v>Excess</v>
      </c>
      <c r="U253" s="55" t="n">
        <f aca="true">IFERROR(Q253-TODAY(),"")</f>
        <v>-1037</v>
      </c>
      <c r="V253" s="55" t="str">
        <f aca="false">IFERROR(IF(T253&lt;30,"Critical",IF(T253&lt;90,"Watch","OK")),"")</f>
        <v>OK</v>
      </c>
      <c r="W253" s="55" t="str">
        <f aca="false">TEXT(D253,"yyyy-mm")</f>
        <v>2024-01</v>
      </c>
    </row>
    <row r="254" customFormat="false" ht="15" hidden="false" customHeight="true" outlineLevel="0" collapsed="false">
      <c r="A254" s="52" t="s">
        <v>8210</v>
      </c>
      <c r="B254" s="52" t="s">
        <v>6744</v>
      </c>
      <c r="C254" s="52" t="s">
        <v>1693</v>
      </c>
      <c r="D254" s="52" t="s">
        <v>5836</v>
      </c>
      <c r="E254" s="52" t="n">
        <v>3901</v>
      </c>
      <c r="F254" s="52" t="n">
        <v>2472</v>
      </c>
      <c r="G254" s="52" t="n">
        <v>1412</v>
      </c>
      <c r="H254" s="54" t="n">
        <f aca="false">E254+F254-G254</f>
        <v>4961</v>
      </c>
      <c r="I254" s="52" t="n">
        <v>1394</v>
      </c>
      <c r="J254" s="52" t="n">
        <v>703</v>
      </c>
      <c r="K254" s="54" t="n">
        <f aca="false">MAX(0,H254-I254)</f>
        <v>3567</v>
      </c>
      <c r="L254" s="54" t="str">
        <f aca="false">IF(H254&lt;=0,"Yes","No")</f>
        <v>No</v>
      </c>
      <c r="M254" s="52" t="n">
        <v>15.7</v>
      </c>
      <c r="N254" s="52" t="n">
        <v>46952.08</v>
      </c>
      <c r="O254" s="52" t="s">
        <v>8211</v>
      </c>
      <c r="P254" s="52" t="s">
        <v>3327</v>
      </c>
      <c r="Q254" s="52" t="s">
        <v>1427</v>
      </c>
      <c r="R254" s="52" t="s">
        <v>8212</v>
      </c>
      <c r="S254" s="52" t="s">
        <v>1725</v>
      </c>
      <c r="T254" s="55" t="str">
        <f aca="false">IF(L254="Yes","Stockout",IF(H254&lt;I254,"Low",IF(H254&gt;I254*2,"Excess","Healthy")))</f>
        <v>Excess</v>
      </c>
      <c r="U254" s="55" t="n">
        <f aca="true">IFERROR(Q254-TODAY(),"")</f>
        <v>-832</v>
      </c>
      <c r="V254" s="55" t="str">
        <f aca="false">IFERROR(IF(T254&lt;30,"Critical",IF(T254&lt;90,"Watch","OK")),"")</f>
        <v>OK</v>
      </c>
      <c r="W254" s="55" t="str">
        <f aca="false">TEXT(D254,"yyyy-mm")</f>
        <v>2023-06</v>
      </c>
    </row>
    <row r="255" customFormat="false" ht="15" hidden="false" customHeight="true" outlineLevel="0" collapsed="false">
      <c r="A255" s="56" t="s">
        <v>8213</v>
      </c>
      <c r="B255" s="56" t="s">
        <v>5038</v>
      </c>
      <c r="C255" s="56" t="s">
        <v>2264</v>
      </c>
      <c r="D255" s="56" t="s">
        <v>2892</v>
      </c>
      <c r="E255" s="56" t="n">
        <v>9906</v>
      </c>
      <c r="F255" s="56" t="n">
        <v>3374</v>
      </c>
      <c r="G255" s="56" t="n">
        <v>2140</v>
      </c>
      <c r="H255" s="54" t="n">
        <f aca="false">E255+F255-G255</f>
        <v>11140</v>
      </c>
      <c r="I255" s="56" t="n">
        <v>1909</v>
      </c>
      <c r="J255" s="56" t="n">
        <v>254</v>
      </c>
      <c r="K255" s="54" t="n">
        <f aca="false">MAX(0,H255-I255)</f>
        <v>9231</v>
      </c>
      <c r="L255" s="54" t="str">
        <f aca="false">IF(H255&lt;=0,"Yes","No")</f>
        <v>No</v>
      </c>
      <c r="M255" s="56" t="n">
        <v>37</v>
      </c>
      <c r="N255" s="56" t="n">
        <v>2442665.58</v>
      </c>
      <c r="O255" s="56" t="s">
        <v>8214</v>
      </c>
      <c r="P255" s="56" t="s">
        <v>5315</v>
      </c>
      <c r="Q255" s="56" t="s">
        <v>2222</v>
      </c>
      <c r="R255" s="56" t="s">
        <v>8084</v>
      </c>
      <c r="S255" s="56" t="s">
        <v>7594</v>
      </c>
      <c r="T255" s="55" t="str">
        <f aca="false">IF(L255="Yes","Stockout",IF(H255&lt;I255,"Low",IF(H255&gt;I255*2,"Excess","Healthy")))</f>
        <v>Excess</v>
      </c>
      <c r="U255" s="55" t="n">
        <f aca="true">IFERROR(Q255-TODAY(),"")</f>
        <v>-1272</v>
      </c>
      <c r="V255" s="55" t="str">
        <f aca="false">IFERROR(IF(T255&lt;30,"Critical",IF(T255&lt;90,"Watch","OK")),"")</f>
        <v>OK</v>
      </c>
      <c r="W255" s="55" t="str">
        <f aca="false">TEXT(D255,"yyyy-mm")</f>
        <v>2024-06</v>
      </c>
    </row>
    <row r="256" customFormat="false" ht="15" hidden="false" customHeight="true" outlineLevel="0" collapsed="false">
      <c r="A256" s="52" t="s">
        <v>8215</v>
      </c>
      <c r="B256" s="52" t="s">
        <v>4018</v>
      </c>
      <c r="C256" s="52" t="s">
        <v>5341</v>
      </c>
      <c r="D256" s="52" t="s">
        <v>1295</v>
      </c>
      <c r="E256" s="52" t="n">
        <v>1817</v>
      </c>
      <c r="F256" s="52" t="n">
        <v>841</v>
      </c>
      <c r="G256" s="52" t="n">
        <v>3648</v>
      </c>
      <c r="H256" s="54" t="n">
        <f aca="false">E256+F256-G256</f>
        <v>-990</v>
      </c>
      <c r="I256" s="52" t="n">
        <v>1461</v>
      </c>
      <c r="J256" s="52" t="n">
        <v>935</v>
      </c>
      <c r="K256" s="54" t="n">
        <f aca="false">MAX(0,H256-I256)</f>
        <v>0</v>
      </c>
      <c r="L256" s="54" t="str">
        <f aca="false">IF(H256&lt;=0,"Yes","No")</f>
        <v>Yes</v>
      </c>
      <c r="M256" s="52" t="n">
        <v>13.6</v>
      </c>
      <c r="N256" s="52" t="n">
        <v>3414592.37</v>
      </c>
      <c r="O256" s="52" t="s">
        <v>8216</v>
      </c>
      <c r="P256" s="52" t="s">
        <v>6311</v>
      </c>
      <c r="Q256" s="52" t="s">
        <v>8217</v>
      </c>
      <c r="R256" s="52" t="s">
        <v>7977</v>
      </c>
      <c r="S256" s="52" t="s">
        <v>4906</v>
      </c>
      <c r="T256" s="55" t="str">
        <f aca="false">IF(L256="Yes","Stockout",IF(H256&lt;I256,"Low",IF(H256&gt;I256*2,"Excess","Healthy")))</f>
        <v>Stockout</v>
      </c>
      <c r="U256" s="55" t="n">
        <f aca="true">IFERROR(Q256-TODAY(),"")</f>
        <v>-168</v>
      </c>
      <c r="V256" s="55" t="str">
        <f aca="false">IFERROR(IF(T256&lt;30,"Critical",IF(T256&lt;90,"Watch","OK")),"")</f>
        <v>OK</v>
      </c>
      <c r="W256" s="55" t="str">
        <f aca="false">TEXT(D256,"yyyy-mm")</f>
        <v>2023-12</v>
      </c>
    </row>
    <row r="257" customFormat="false" ht="15" hidden="false" customHeight="true" outlineLevel="0" collapsed="false">
      <c r="A257" s="56" t="s">
        <v>8218</v>
      </c>
      <c r="B257" s="56" t="s">
        <v>721</v>
      </c>
      <c r="C257" s="56" t="s">
        <v>2360</v>
      </c>
      <c r="D257" s="56" t="s">
        <v>3525</v>
      </c>
      <c r="E257" s="56" t="n">
        <v>6193</v>
      </c>
      <c r="F257" s="56" t="n">
        <v>3487</v>
      </c>
      <c r="G257" s="56" t="n">
        <v>2474</v>
      </c>
      <c r="H257" s="54" t="n">
        <f aca="false">E257+F257-G257</f>
        <v>7206</v>
      </c>
      <c r="I257" s="56" t="n">
        <v>1106</v>
      </c>
      <c r="J257" s="56" t="n">
        <v>870</v>
      </c>
      <c r="K257" s="54" t="n">
        <f aca="false">MAX(0,H257-I257)</f>
        <v>6100</v>
      </c>
      <c r="L257" s="54" t="str">
        <f aca="false">IF(H257&lt;=0,"Yes","No")</f>
        <v>No</v>
      </c>
      <c r="M257" s="56" t="n">
        <v>10.2</v>
      </c>
      <c r="N257" s="56" t="n">
        <v>1205024.5</v>
      </c>
      <c r="O257" s="56" t="s">
        <v>8219</v>
      </c>
      <c r="P257" s="56" t="s">
        <v>1763</v>
      </c>
      <c r="Q257" s="56" t="s">
        <v>5034</v>
      </c>
      <c r="R257" s="56" t="s">
        <v>8035</v>
      </c>
      <c r="S257" s="56" t="s">
        <v>3968</v>
      </c>
      <c r="T257" s="55" t="str">
        <f aca="false">IF(L257="Yes","Stockout",IF(H257&lt;I257,"Low",IF(H257&gt;I257*2,"Excess","Healthy")))</f>
        <v>Excess</v>
      </c>
      <c r="U257" s="55" t="n">
        <f aca="true">IFERROR(Q257-TODAY(),"")</f>
        <v>-372</v>
      </c>
      <c r="V257" s="55" t="str">
        <f aca="false">IFERROR(IF(T257&lt;30,"Critical",IF(T257&lt;90,"Watch","OK")),"")</f>
        <v>OK</v>
      </c>
      <c r="W257" s="55" t="str">
        <f aca="false">TEXT(D257,"yyyy-mm")</f>
        <v>2024-07</v>
      </c>
    </row>
    <row r="258" customFormat="false" ht="15" hidden="false" customHeight="true" outlineLevel="0" collapsed="false">
      <c r="A258" s="52" t="s">
        <v>8220</v>
      </c>
      <c r="B258" s="52" t="s">
        <v>392</v>
      </c>
      <c r="C258" s="52" t="s">
        <v>3088</v>
      </c>
      <c r="D258" s="52" t="s">
        <v>4784</v>
      </c>
      <c r="E258" s="52" t="n">
        <v>7751</v>
      </c>
      <c r="F258" s="52" t="n">
        <v>3726</v>
      </c>
      <c r="G258" s="52" t="n">
        <v>2436</v>
      </c>
      <c r="H258" s="54" t="n">
        <f aca="false">E258+F258-G258</f>
        <v>9041</v>
      </c>
      <c r="I258" s="52" t="n">
        <v>1487</v>
      </c>
      <c r="J258" s="52" t="n">
        <v>962</v>
      </c>
      <c r="K258" s="54" t="n">
        <f aca="false">MAX(0,H258-I258)</f>
        <v>7554</v>
      </c>
      <c r="L258" s="54" t="str">
        <f aca="false">IF(H258&lt;=0,"Yes","No")</f>
        <v>No</v>
      </c>
      <c r="M258" s="52" t="n">
        <v>37.7</v>
      </c>
      <c r="N258" s="52" t="n">
        <v>3650407.26</v>
      </c>
      <c r="O258" s="52" t="s">
        <v>8221</v>
      </c>
      <c r="P258" s="52" t="s">
        <v>2877</v>
      </c>
      <c r="Q258" s="52" t="s">
        <v>1445</v>
      </c>
      <c r="R258" s="52" t="s">
        <v>7662</v>
      </c>
      <c r="S258" s="52" t="s">
        <v>2665</v>
      </c>
      <c r="T258" s="55" t="str">
        <f aca="false">IF(L258="Yes","Stockout",IF(H258&lt;I258,"Low",IF(H258&gt;I258*2,"Excess","Healthy")))</f>
        <v>Excess</v>
      </c>
      <c r="U258" s="55" t="n">
        <f aca="true">IFERROR(Q258-TODAY(),"")</f>
        <v>-1244</v>
      </c>
      <c r="V258" s="55" t="str">
        <f aca="false">IFERROR(IF(T258&lt;30,"Critical",IF(T258&lt;90,"Watch","OK")),"")</f>
        <v>OK</v>
      </c>
      <c r="W258" s="55" t="str">
        <f aca="false">TEXT(D258,"yyyy-mm")</f>
        <v>2022-11</v>
      </c>
    </row>
    <row r="259" customFormat="false" ht="15" hidden="false" customHeight="true" outlineLevel="0" collapsed="false">
      <c r="A259" s="56" t="s">
        <v>8222</v>
      </c>
      <c r="B259" s="56" t="s">
        <v>8223</v>
      </c>
      <c r="C259" s="56" t="s">
        <v>3376</v>
      </c>
      <c r="D259" s="56" t="s">
        <v>360</v>
      </c>
      <c r="E259" s="56" t="n">
        <v>4831</v>
      </c>
      <c r="F259" s="56" t="n">
        <v>3704</v>
      </c>
      <c r="G259" s="56" t="n">
        <v>4575</v>
      </c>
      <c r="H259" s="54" t="n">
        <f aca="false">E259+F259-G259</f>
        <v>3960</v>
      </c>
      <c r="I259" s="56" t="n">
        <v>1562</v>
      </c>
      <c r="J259" s="56" t="n">
        <v>347</v>
      </c>
      <c r="K259" s="54" t="n">
        <f aca="false">MAX(0,H259-I259)</f>
        <v>2398</v>
      </c>
      <c r="L259" s="54" t="str">
        <f aca="false">IF(H259&lt;=0,"Yes","No")</f>
        <v>No</v>
      </c>
      <c r="M259" s="56" t="n">
        <v>39.7</v>
      </c>
      <c r="N259" s="56" t="n">
        <v>185468.44</v>
      </c>
      <c r="O259" s="56" t="s">
        <v>8224</v>
      </c>
      <c r="P259" s="56" t="s">
        <v>712</v>
      </c>
      <c r="Q259" s="56" t="s">
        <v>8225</v>
      </c>
      <c r="R259" s="56" t="s">
        <v>7631</v>
      </c>
      <c r="S259" s="56" t="s">
        <v>836</v>
      </c>
      <c r="T259" s="55" t="str">
        <f aca="false">IF(L259="Yes","Stockout",IF(H259&lt;I259,"Low",IF(H259&gt;I259*2,"Excess","Healthy")))</f>
        <v>Excess</v>
      </c>
      <c r="U259" s="55" t="n">
        <f aca="true">IFERROR(Q259-TODAY(),"")</f>
        <v>-135</v>
      </c>
      <c r="V259" s="55" t="str">
        <f aca="false">IFERROR(IF(T259&lt;30,"Critical",IF(T259&lt;90,"Watch","OK")),"")</f>
        <v>OK</v>
      </c>
      <c r="W259" s="55" t="str">
        <f aca="false">TEXT(D259,"yyyy-mm")</f>
        <v>2023-08</v>
      </c>
    </row>
    <row r="260" customFormat="false" ht="15" hidden="false" customHeight="true" outlineLevel="0" collapsed="false">
      <c r="A260" s="52" t="s">
        <v>8226</v>
      </c>
      <c r="B260" s="52" t="s">
        <v>6992</v>
      </c>
      <c r="C260" s="52" t="s">
        <v>2517</v>
      </c>
      <c r="D260" s="52" t="s">
        <v>1535</v>
      </c>
      <c r="E260" s="52" t="n">
        <v>1267</v>
      </c>
      <c r="F260" s="52" t="n">
        <v>1921</v>
      </c>
      <c r="G260" s="52" t="n">
        <v>3973</v>
      </c>
      <c r="H260" s="54" t="n">
        <f aca="false">E260+F260-G260</f>
        <v>-785</v>
      </c>
      <c r="I260" s="52" t="n">
        <v>1147</v>
      </c>
      <c r="J260" s="52" t="n">
        <v>303</v>
      </c>
      <c r="K260" s="54" t="n">
        <f aca="false">MAX(0,H260-I260)</f>
        <v>0</v>
      </c>
      <c r="L260" s="54" t="str">
        <f aca="false">IF(H260&lt;=0,"Yes","No")</f>
        <v>Yes</v>
      </c>
      <c r="M260" s="52" t="n">
        <v>54.6</v>
      </c>
      <c r="N260" s="52" t="n">
        <v>2585367.33</v>
      </c>
      <c r="O260" s="52" t="s">
        <v>8227</v>
      </c>
      <c r="P260" s="52" t="s">
        <v>1064</v>
      </c>
      <c r="Q260" s="52" t="s">
        <v>8113</v>
      </c>
      <c r="R260" s="52" t="s">
        <v>7432</v>
      </c>
      <c r="S260" s="52" t="s">
        <v>557</v>
      </c>
      <c r="T260" s="55" t="str">
        <f aca="false">IF(L260="Yes","Stockout",IF(H260&lt;I260,"Low",IF(H260&gt;I260*2,"Excess","Healthy")))</f>
        <v>Stockout</v>
      </c>
      <c r="U260" s="55" t="n">
        <f aca="true">IFERROR(Q260-TODAY(),"")</f>
        <v>-585</v>
      </c>
      <c r="V260" s="55" t="str">
        <f aca="false">IFERROR(IF(T260&lt;30,"Critical",IF(T260&lt;90,"Watch","OK")),"")</f>
        <v>OK</v>
      </c>
      <c r="W260" s="55" t="str">
        <f aca="false">TEXT(D260,"yyyy-mm")</f>
        <v>2024-12</v>
      </c>
    </row>
    <row r="261" customFormat="false" ht="15" hidden="false" customHeight="true" outlineLevel="0" collapsed="false">
      <c r="A261" s="56" t="s">
        <v>8228</v>
      </c>
      <c r="B261" s="56" t="s">
        <v>7012</v>
      </c>
      <c r="C261" s="56" t="s">
        <v>7360</v>
      </c>
      <c r="D261" s="56" t="s">
        <v>712</v>
      </c>
      <c r="E261" s="56" t="n">
        <v>2594</v>
      </c>
      <c r="F261" s="56" t="n">
        <v>544</v>
      </c>
      <c r="G261" s="56" t="n">
        <v>4034</v>
      </c>
      <c r="H261" s="54" t="n">
        <f aca="false">E261+F261-G261</f>
        <v>-896</v>
      </c>
      <c r="I261" s="56" t="n">
        <v>959</v>
      </c>
      <c r="J261" s="56" t="n">
        <v>815</v>
      </c>
      <c r="K261" s="54" t="n">
        <f aca="false">MAX(0,H261-I261)</f>
        <v>0</v>
      </c>
      <c r="L261" s="54" t="str">
        <f aca="false">IF(H261&lt;=0,"Yes","No")</f>
        <v>Yes</v>
      </c>
      <c r="M261" s="56" t="n">
        <v>12.6</v>
      </c>
      <c r="N261" s="56" t="n">
        <v>218972.85</v>
      </c>
      <c r="O261" s="56" t="s">
        <v>8229</v>
      </c>
      <c r="P261" s="56" t="s">
        <v>3967</v>
      </c>
      <c r="Q261" s="56" t="s">
        <v>1135</v>
      </c>
      <c r="R261" s="56" t="s">
        <v>7460</v>
      </c>
      <c r="S261" s="56" t="s">
        <v>2320</v>
      </c>
      <c r="T261" s="55" t="str">
        <f aca="false">IF(L261="Yes","Stockout",IF(H261&lt;I261,"Low",IF(H261&gt;I261*2,"Excess","Healthy")))</f>
        <v>Stockout</v>
      </c>
      <c r="U261" s="55" t="n">
        <f aca="true">IFERROR(Q261-TODAY(),"")</f>
        <v>-576</v>
      </c>
      <c r="V261" s="55" t="str">
        <f aca="false">IFERROR(IF(T261&lt;30,"Critical",IF(T261&lt;90,"Watch","OK")),"")</f>
        <v>OK</v>
      </c>
      <c r="W261" s="55" t="str">
        <f aca="false">TEXT(D261,"yyyy-mm")</f>
        <v>2023-10</v>
      </c>
    </row>
    <row r="262" customFormat="false" ht="15" hidden="false" customHeight="true" outlineLevel="0" collapsed="false">
      <c r="A262" s="52" t="s">
        <v>8230</v>
      </c>
      <c r="B262" s="52" t="s">
        <v>1437</v>
      </c>
      <c r="C262" s="52" t="s">
        <v>1354</v>
      </c>
      <c r="D262" s="52" t="s">
        <v>4763</v>
      </c>
      <c r="E262" s="52" t="n">
        <v>2376</v>
      </c>
      <c r="F262" s="52" t="n">
        <v>401</v>
      </c>
      <c r="G262" s="52" t="n">
        <v>1575</v>
      </c>
      <c r="H262" s="54" t="n">
        <f aca="false">E262+F262-G262</f>
        <v>1202</v>
      </c>
      <c r="I262" s="52" t="n">
        <v>1728</v>
      </c>
      <c r="J262" s="52" t="n">
        <v>556</v>
      </c>
      <c r="K262" s="54" t="n">
        <f aca="false">MAX(0,H262-I262)</f>
        <v>0</v>
      </c>
      <c r="L262" s="54" t="str">
        <f aca="false">IF(H262&lt;=0,"Yes","No")</f>
        <v>No</v>
      </c>
      <c r="M262" s="52" t="n">
        <v>89.7</v>
      </c>
      <c r="N262" s="52" t="n">
        <v>1042708.48</v>
      </c>
      <c r="O262" s="52" t="s">
        <v>8231</v>
      </c>
      <c r="P262" s="52" t="s">
        <v>1135</v>
      </c>
      <c r="Q262" s="52" t="s">
        <v>4148</v>
      </c>
      <c r="R262" s="52" t="s">
        <v>7731</v>
      </c>
      <c r="S262" s="52" t="s">
        <v>6551</v>
      </c>
      <c r="T262" s="55" t="str">
        <f aca="false">IF(L262="Yes","Stockout",IF(H262&lt;I262,"Low",IF(H262&gt;I262*2,"Excess","Healthy")))</f>
        <v>Low</v>
      </c>
      <c r="U262" s="55" t="n">
        <f aca="true">IFERROR(Q262-TODAY(),"")</f>
        <v>-396</v>
      </c>
      <c r="V262" s="55" t="str">
        <f aca="false">IFERROR(IF(T262&lt;30,"Critical",IF(T262&lt;90,"Watch","OK")),"")</f>
        <v>OK</v>
      </c>
      <c r="W262" s="55" t="str">
        <f aca="false">TEXT(D262,"yyyy-mm")</f>
        <v>2022-04</v>
      </c>
    </row>
    <row r="263" customFormat="false" ht="15" hidden="false" customHeight="true" outlineLevel="0" collapsed="false">
      <c r="A263" s="56" t="s">
        <v>8232</v>
      </c>
      <c r="B263" s="56" t="s">
        <v>2793</v>
      </c>
      <c r="C263" s="56" t="s">
        <v>5233</v>
      </c>
      <c r="D263" s="56" t="s">
        <v>3232</v>
      </c>
      <c r="E263" s="56" t="n">
        <v>1457</v>
      </c>
      <c r="F263" s="56" t="n">
        <v>2952</v>
      </c>
      <c r="G263" s="56" t="n">
        <v>1598</v>
      </c>
      <c r="H263" s="54" t="n">
        <f aca="false">E263+F263-G263</f>
        <v>2811</v>
      </c>
      <c r="I263" s="56" t="n">
        <v>1256</v>
      </c>
      <c r="J263" s="56" t="n">
        <v>910</v>
      </c>
      <c r="K263" s="54" t="n">
        <f aca="false">MAX(0,H263-I263)</f>
        <v>1555</v>
      </c>
      <c r="L263" s="54" t="str">
        <f aca="false">IF(H263&lt;=0,"Yes","No")</f>
        <v>No</v>
      </c>
      <c r="M263" s="56" t="n">
        <v>53.5</v>
      </c>
      <c r="N263" s="56" t="n">
        <v>1179015.34</v>
      </c>
      <c r="O263" s="56" t="s">
        <v>8233</v>
      </c>
      <c r="P263" s="56" t="s">
        <v>3741</v>
      </c>
      <c r="Q263" s="56" t="s">
        <v>2465</v>
      </c>
      <c r="R263" s="56" t="s">
        <v>7449</v>
      </c>
      <c r="S263" s="56" t="s">
        <v>1548</v>
      </c>
      <c r="T263" s="55" t="str">
        <f aca="false">IF(L263="Yes","Stockout",IF(H263&lt;I263,"Low",IF(H263&gt;I263*2,"Excess","Healthy")))</f>
        <v>Excess</v>
      </c>
      <c r="U263" s="55" t="n">
        <f aca="true">IFERROR(Q263-TODAY(),"")</f>
        <v>-1380</v>
      </c>
      <c r="V263" s="55" t="str">
        <f aca="false">IFERROR(IF(T263&lt;30,"Critical",IF(T263&lt;90,"Watch","OK")),"")</f>
        <v>OK</v>
      </c>
      <c r="W263" s="55" t="str">
        <f aca="false">TEXT(D263,"yyyy-mm")</f>
        <v>2022-09</v>
      </c>
    </row>
    <row r="264" customFormat="false" ht="15" hidden="false" customHeight="true" outlineLevel="0" collapsed="false">
      <c r="A264" s="52" t="s">
        <v>8234</v>
      </c>
      <c r="B264" s="52" t="s">
        <v>3248</v>
      </c>
      <c r="C264" s="52" t="s">
        <v>8235</v>
      </c>
      <c r="D264" s="52" t="s">
        <v>1398</v>
      </c>
      <c r="E264" s="52" t="n">
        <v>832</v>
      </c>
      <c r="F264" s="52" t="n">
        <v>3147</v>
      </c>
      <c r="G264" s="52" t="n">
        <v>1637</v>
      </c>
      <c r="H264" s="54" t="n">
        <f aca="false">E264+F264-G264</f>
        <v>2342</v>
      </c>
      <c r="I264" s="52" t="n">
        <v>793</v>
      </c>
      <c r="J264" s="52" t="n">
        <v>60</v>
      </c>
      <c r="K264" s="54" t="n">
        <f aca="false">MAX(0,H264-I264)</f>
        <v>1549</v>
      </c>
      <c r="L264" s="54" t="str">
        <f aca="false">IF(H264&lt;=0,"Yes","No")</f>
        <v>No</v>
      </c>
      <c r="M264" s="52" t="n">
        <v>70.6</v>
      </c>
      <c r="N264" s="52" t="n">
        <v>2194477.16</v>
      </c>
      <c r="O264" s="52" t="s">
        <v>8236</v>
      </c>
      <c r="P264" s="52" t="s">
        <v>4121</v>
      </c>
      <c r="Q264" s="52" t="s">
        <v>2035</v>
      </c>
      <c r="R264" s="52" t="s">
        <v>7498</v>
      </c>
      <c r="S264" s="52" t="s">
        <v>3542</v>
      </c>
      <c r="T264" s="55" t="str">
        <f aca="false">IF(L264="Yes","Stockout",IF(H264&lt;I264,"Low",IF(H264&gt;I264*2,"Excess","Healthy")))</f>
        <v>Excess</v>
      </c>
      <c r="U264" s="55" t="n">
        <f aca="true">IFERROR(Q264-TODAY(),"")</f>
        <v>-447</v>
      </c>
      <c r="V264" s="55" t="str">
        <f aca="false">IFERROR(IF(T264&lt;30,"Critical",IF(T264&lt;90,"Watch","OK")),"")</f>
        <v>OK</v>
      </c>
      <c r="W264" s="55" t="str">
        <f aca="false">TEXT(D264,"yyyy-mm")</f>
        <v>2022-09</v>
      </c>
    </row>
    <row r="265" customFormat="false" ht="15" hidden="false" customHeight="true" outlineLevel="0" collapsed="false">
      <c r="A265" s="56" t="s">
        <v>8237</v>
      </c>
      <c r="B265" s="56" t="s">
        <v>327</v>
      </c>
      <c r="C265" s="56" t="s">
        <v>2517</v>
      </c>
      <c r="D265" s="56" t="s">
        <v>1190</v>
      </c>
      <c r="E265" s="56" t="n">
        <v>4438</v>
      </c>
      <c r="F265" s="56" t="n">
        <v>3546</v>
      </c>
      <c r="G265" s="56" t="n">
        <v>1148</v>
      </c>
      <c r="H265" s="54" t="n">
        <f aca="false">E265+F265-G265</f>
        <v>6836</v>
      </c>
      <c r="I265" s="56" t="n">
        <v>210</v>
      </c>
      <c r="J265" s="56" t="n">
        <v>492</v>
      </c>
      <c r="K265" s="54" t="n">
        <f aca="false">MAX(0,H265-I265)</f>
        <v>6626</v>
      </c>
      <c r="L265" s="54" t="str">
        <f aca="false">IF(H265&lt;=0,"Yes","No")</f>
        <v>No</v>
      </c>
      <c r="M265" s="56" t="n">
        <v>23.7</v>
      </c>
      <c r="N265" s="56" t="n">
        <v>3302864.78</v>
      </c>
      <c r="O265" s="56" t="s">
        <v>8238</v>
      </c>
      <c r="P265" s="56" t="s">
        <v>803</v>
      </c>
      <c r="Q265" s="56" t="s">
        <v>8239</v>
      </c>
      <c r="R265" s="56" t="s">
        <v>7832</v>
      </c>
      <c r="S265" s="56" t="s">
        <v>2235</v>
      </c>
      <c r="T265" s="55" t="str">
        <f aca="false">IF(L265="Yes","Stockout",IF(H265&lt;I265,"Low",IF(H265&gt;I265*2,"Excess","Healthy")))</f>
        <v>Excess</v>
      </c>
      <c r="U265" s="55" t="n">
        <f aca="true">IFERROR(Q265-TODAY(),"")</f>
        <v>20</v>
      </c>
      <c r="V265" s="55" t="str">
        <f aca="false">IFERROR(IF(T265&lt;30,"Critical",IF(T265&lt;90,"Watch","OK")),"")</f>
        <v>OK</v>
      </c>
      <c r="W265" s="55" t="str">
        <f aca="false">TEXT(D265,"yyyy-mm")</f>
        <v>2024-02</v>
      </c>
    </row>
    <row r="266" customFormat="false" ht="15" hidden="false" customHeight="true" outlineLevel="0" collapsed="false">
      <c r="A266" s="52" t="s">
        <v>8240</v>
      </c>
      <c r="B266" s="52" t="s">
        <v>7280</v>
      </c>
      <c r="C266" s="52" t="s">
        <v>7317</v>
      </c>
      <c r="D266" s="52" t="s">
        <v>2521</v>
      </c>
      <c r="E266" s="52" t="n">
        <v>4097</v>
      </c>
      <c r="F266" s="52" t="n">
        <v>3903</v>
      </c>
      <c r="G266" s="52" t="n">
        <v>1613</v>
      </c>
      <c r="H266" s="54" t="n">
        <f aca="false">E266+F266-G266</f>
        <v>6387</v>
      </c>
      <c r="I266" s="52" t="n">
        <v>228</v>
      </c>
      <c r="J266" s="52" t="n">
        <v>458</v>
      </c>
      <c r="K266" s="54" t="n">
        <f aca="false">MAX(0,H266-I266)</f>
        <v>6159</v>
      </c>
      <c r="L266" s="54" t="str">
        <f aca="false">IF(H266&lt;=0,"Yes","No")</f>
        <v>No</v>
      </c>
      <c r="M266" s="52" t="n">
        <v>17.8</v>
      </c>
      <c r="N266" s="52" t="n">
        <v>168916.24</v>
      </c>
      <c r="O266" s="52" t="s">
        <v>8241</v>
      </c>
      <c r="P266" s="52" t="s">
        <v>2667</v>
      </c>
      <c r="Q266" s="52" t="s">
        <v>5399</v>
      </c>
      <c r="R266" s="52" t="s">
        <v>7452</v>
      </c>
      <c r="S266" s="52" t="s">
        <v>1708</v>
      </c>
      <c r="T266" s="55" t="str">
        <f aca="false">IF(L266="Yes","Stockout",IF(H266&lt;I266,"Low",IF(H266&gt;I266*2,"Excess","Healthy")))</f>
        <v>Excess</v>
      </c>
      <c r="U266" s="55" t="n">
        <f aca="true">IFERROR(Q266-TODAY(),"")</f>
        <v>-704</v>
      </c>
      <c r="V266" s="55" t="str">
        <f aca="false">IFERROR(IF(T266&lt;30,"Critical",IF(T266&lt;90,"Watch","OK")),"")</f>
        <v>OK</v>
      </c>
      <c r="W266" s="55" t="str">
        <f aca="false">TEXT(D266,"yyyy-mm")</f>
        <v>2023-10</v>
      </c>
    </row>
    <row r="267" customFormat="false" ht="15" hidden="false" customHeight="true" outlineLevel="0" collapsed="false">
      <c r="A267" s="56" t="s">
        <v>8242</v>
      </c>
      <c r="B267" s="56" t="s">
        <v>8243</v>
      </c>
      <c r="C267" s="56" t="s">
        <v>3138</v>
      </c>
      <c r="D267" s="56" t="s">
        <v>2295</v>
      </c>
      <c r="E267" s="56" t="n">
        <v>8660</v>
      </c>
      <c r="F267" s="56" t="n">
        <v>4036</v>
      </c>
      <c r="G267" s="56" t="n">
        <v>487</v>
      </c>
      <c r="H267" s="54" t="n">
        <f aca="false">E267+F267-G267</f>
        <v>12209</v>
      </c>
      <c r="I267" s="56" t="n">
        <v>344</v>
      </c>
      <c r="J267" s="56" t="n">
        <v>422</v>
      </c>
      <c r="K267" s="54" t="n">
        <f aca="false">MAX(0,H267-I267)</f>
        <v>11865</v>
      </c>
      <c r="L267" s="54" t="str">
        <f aca="false">IF(H267&lt;=0,"Yes","No")</f>
        <v>No</v>
      </c>
      <c r="M267" s="56" t="n">
        <v>11.2</v>
      </c>
      <c r="N267" s="56" t="n">
        <v>128494.08</v>
      </c>
      <c r="O267" s="56" t="s">
        <v>8244</v>
      </c>
      <c r="P267" s="56" t="s">
        <v>2110</v>
      </c>
      <c r="Q267" s="56" t="s">
        <v>5246</v>
      </c>
      <c r="R267" s="56" t="s">
        <v>7570</v>
      </c>
      <c r="S267" s="56" t="s">
        <v>4929</v>
      </c>
      <c r="T267" s="55" t="str">
        <f aca="false">IF(L267="Yes","Stockout",IF(H267&lt;I267,"Low",IF(H267&gt;I267*2,"Excess","Healthy")))</f>
        <v>Excess</v>
      </c>
      <c r="U267" s="55" t="n">
        <f aca="true">IFERROR(Q267-TODAY(),"")</f>
        <v>-1031</v>
      </c>
      <c r="V267" s="55" t="str">
        <f aca="false">IFERROR(IF(T267&lt;30,"Critical",IF(T267&lt;90,"Watch","OK")),"")</f>
        <v>OK</v>
      </c>
      <c r="W267" s="55" t="str">
        <f aca="false">TEXT(D267,"yyyy-mm")</f>
        <v>2024-06</v>
      </c>
    </row>
    <row r="268" customFormat="false" ht="15" hidden="false" customHeight="true" outlineLevel="0" collapsed="false">
      <c r="A268" s="52" t="s">
        <v>8245</v>
      </c>
      <c r="B268" s="52" t="s">
        <v>5636</v>
      </c>
      <c r="C268" s="52" t="s">
        <v>4240</v>
      </c>
      <c r="D268" s="52" t="s">
        <v>1254</v>
      </c>
      <c r="E268" s="52" t="n">
        <v>3935</v>
      </c>
      <c r="F268" s="52" t="n">
        <v>1695</v>
      </c>
      <c r="G268" s="52" t="n">
        <v>4218</v>
      </c>
      <c r="H268" s="54" t="n">
        <f aca="false">E268+F268-G268</f>
        <v>1412</v>
      </c>
      <c r="I268" s="52" t="n">
        <v>933</v>
      </c>
      <c r="J268" s="52" t="n">
        <v>702</v>
      </c>
      <c r="K268" s="54" t="n">
        <f aca="false">MAX(0,H268-I268)</f>
        <v>479</v>
      </c>
      <c r="L268" s="54" t="str">
        <f aca="false">IF(H268&lt;=0,"Yes","No")</f>
        <v>No</v>
      </c>
      <c r="M268" s="52" t="n">
        <v>1.9</v>
      </c>
      <c r="N268" s="52" t="n">
        <v>363500.12</v>
      </c>
      <c r="O268" s="52" t="s">
        <v>8246</v>
      </c>
      <c r="P268" s="52" t="s">
        <v>2989</v>
      </c>
      <c r="Q268" s="52" t="s">
        <v>1349</v>
      </c>
      <c r="R268" s="52" t="s">
        <v>8169</v>
      </c>
      <c r="S268" s="52" t="s">
        <v>1420</v>
      </c>
      <c r="T268" s="55" t="str">
        <f aca="false">IF(L268="Yes","Stockout",IF(H268&lt;I268,"Low",IF(H268&gt;I268*2,"Excess","Healthy")))</f>
        <v>Healthy</v>
      </c>
      <c r="U268" s="55" t="n">
        <f aca="true">IFERROR(Q268-TODAY(),"")</f>
        <v>-721</v>
      </c>
      <c r="V268" s="55" t="str">
        <f aca="false">IFERROR(IF(T268&lt;30,"Critical",IF(T268&lt;90,"Watch","OK")),"")</f>
        <v>OK</v>
      </c>
      <c r="W268" s="55" t="str">
        <f aca="false">TEXT(D268,"yyyy-mm")</f>
        <v>2024-03</v>
      </c>
    </row>
    <row r="269" customFormat="false" ht="15" hidden="false" customHeight="true" outlineLevel="0" collapsed="false">
      <c r="A269" s="56" t="s">
        <v>8247</v>
      </c>
      <c r="B269" s="56" t="s">
        <v>3215</v>
      </c>
      <c r="C269" s="56" t="s">
        <v>1757</v>
      </c>
      <c r="D269" s="56" t="s">
        <v>2638</v>
      </c>
      <c r="E269" s="56" t="n">
        <v>2532</v>
      </c>
      <c r="F269" s="56" t="n">
        <v>46</v>
      </c>
      <c r="G269" s="56" t="n">
        <v>1692</v>
      </c>
      <c r="H269" s="54" t="n">
        <f aca="false">E269+F269-G269</f>
        <v>886</v>
      </c>
      <c r="I269" s="56" t="n">
        <v>1421</v>
      </c>
      <c r="J269" s="56" t="n">
        <v>248</v>
      </c>
      <c r="K269" s="54" t="n">
        <f aca="false">MAX(0,H269-I269)</f>
        <v>0</v>
      </c>
      <c r="L269" s="54" t="str">
        <f aca="false">IF(H269&lt;=0,"Yes","No")</f>
        <v>No</v>
      </c>
      <c r="M269" s="56" t="n">
        <v>16.1</v>
      </c>
      <c r="N269" s="56" t="n">
        <v>2854672.45</v>
      </c>
      <c r="O269" s="56" t="s">
        <v>8248</v>
      </c>
      <c r="P269" s="56" t="s">
        <v>3150</v>
      </c>
      <c r="Q269" s="56" t="s">
        <v>8249</v>
      </c>
      <c r="R269" s="56" t="s">
        <v>8250</v>
      </c>
      <c r="S269" s="56" t="s">
        <v>5481</v>
      </c>
      <c r="T269" s="55" t="str">
        <f aca="false">IF(L269="Yes","Stockout",IF(H269&lt;I269,"Low",IF(H269&gt;I269*2,"Excess","Healthy")))</f>
        <v>Low</v>
      </c>
      <c r="U269" s="55" t="n">
        <f aca="true">IFERROR(Q269-TODAY(),"")</f>
        <v>-338</v>
      </c>
      <c r="V269" s="55" t="str">
        <f aca="false">IFERROR(IF(T269&lt;30,"Critical",IF(T269&lt;90,"Watch","OK")),"")</f>
        <v>OK</v>
      </c>
      <c r="W269" s="55" t="str">
        <f aca="false">TEXT(D269,"yyyy-mm")</f>
        <v>2024-03</v>
      </c>
    </row>
    <row r="270" customFormat="false" ht="15" hidden="false" customHeight="true" outlineLevel="0" collapsed="false">
      <c r="A270" s="52" t="s">
        <v>8251</v>
      </c>
      <c r="B270" s="52" t="s">
        <v>2673</v>
      </c>
      <c r="C270" s="52" t="s">
        <v>8252</v>
      </c>
      <c r="D270" s="52" t="s">
        <v>7727</v>
      </c>
      <c r="E270" s="52" t="n">
        <v>6869</v>
      </c>
      <c r="F270" s="52" t="n">
        <v>4399</v>
      </c>
      <c r="G270" s="52" t="n">
        <v>355</v>
      </c>
      <c r="H270" s="54" t="n">
        <f aca="false">E270+F270-G270</f>
        <v>10913</v>
      </c>
      <c r="I270" s="52" t="n">
        <v>165</v>
      </c>
      <c r="J270" s="52" t="n">
        <v>506</v>
      </c>
      <c r="K270" s="54" t="n">
        <f aca="false">MAX(0,H270-I270)</f>
        <v>10748</v>
      </c>
      <c r="L270" s="54" t="str">
        <f aca="false">IF(H270&lt;=0,"Yes","No")</f>
        <v>No</v>
      </c>
      <c r="M270" s="52" t="n">
        <v>47.2</v>
      </c>
      <c r="N270" s="52" t="n">
        <v>517641.24</v>
      </c>
      <c r="O270" s="52" t="s">
        <v>8253</v>
      </c>
      <c r="P270" s="52" t="s">
        <v>4437</v>
      </c>
      <c r="Q270" s="52" t="s">
        <v>7788</v>
      </c>
      <c r="R270" s="52" t="s">
        <v>8073</v>
      </c>
      <c r="S270" s="52" t="s">
        <v>8254</v>
      </c>
      <c r="T270" s="55" t="str">
        <f aca="false">IF(L270="Yes","Stockout",IF(H270&lt;I270,"Low",IF(H270&gt;I270*2,"Excess","Healthy")))</f>
        <v>Excess</v>
      </c>
      <c r="U270" s="55" t="n">
        <f aca="true">IFERROR(Q270-TODAY(),"")</f>
        <v>-272</v>
      </c>
      <c r="V270" s="55" t="str">
        <f aca="false">IFERROR(IF(T270&lt;30,"Critical",IF(T270&lt;90,"Watch","OK")),"")</f>
        <v>OK</v>
      </c>
      <c r="W270" s="55" t="str">
        <f aca="false">TEXT(D270,"yyyy-mm")</f>
        <v>2024-03</v>
      </c>
    </row>
    <row r="271" customFormat="false" ht="15" hidden="false" customHeight="true" outlineLevel="0" collapsed="false">
      <c r="A271" s="56" t="s">
        <v>8255</v>
      </c>
      <c r="B271" s="56" t="s">
        <v>3999</v>
      </c>
      <c r="C271" s="56" t="s">
        <v>1516</v>
      </c>
      <c r="D271" s="56" t="s">
        <v>4616</v>
      </c>
      <c r="E271" s="56" t="n">
        <v>357</v>
      </c>
      <c r="F271" s="56" t="n">
        <v>363</v>
      </c>
      <c r="G271" s="56" t="n">
        <v>2757</v>
      </c>
      <c r="H271" s="54" t="n">
        <f aca="false">E271+F271-G271</f>
        <v>-2037</v>
      </c>
      <c r="I271" s="56" t="n">
        <v>1563</v>
      </c>
      <c r="J271" s="56" t="n">
        <v>670</v>
      </c>
      <c r="K271" s="54" t="n">
        <f aca="false">MAX(0,H271-I271)</f>
        <v>0</v>
      </c>
      <c r="L271" s="54" t="str">
        <f aca="false">IF(H271&lt;=0,"Yes","No")</f>
        <v>Yes</v>
      </c>
      <c r="M271" s="56" t="n">
        <v>33.3</v>
      </c>
      <c r="N271" s="56" t="n">
        <v>2640612.39</v>
      </c>
      <c r="O271" s="56" t="s">
        <v>8256</v>
      </c>
      <c r="P271" s="56" t="s">
        <v>4918</v>
      </c>
      <c r="Q271" s="56" t="s">
        <v>5053</v>
      </c>
      <c r="R271" s="56" t="s">
        <v>7485</v>
      </c>
      <c r="S271" s="56" t="s">
        <v>1708</v>
      </c>
      <c r="T271" s="55" t="str">
        <f aca="false">IF(L271="Yes","Stockout",IF(H271&lt;I271,"Low",IF(H271&gt;I271*2,"Excess","Healthy")))</f>
        <v>Stockout</v>
      </c>
      <c r="U271" s="55" t="n">
        <f aca="true">IFERROR(Q271-TODAY(),"")</f>
        <v>-1113</v>
      </c>
      <c r="V271" s="55" t="str">
        <f aca="false">IFERROR(IF(T271&lt;30,"Critical",IF(T271&lt;90,"Watch","OK")),"")</f>
        <v>OK</v>
      </c>
      <c r="W271" s="55" t="str">
        <f aca="false">TEXT(D271,"yyyy-mm")</f>
        <v>2024-06</v>
      </c>
    </row>
    <row r="272" customFormat="false" ht="15" hidden="false" customHeight="true" outlineLevel="0" collapsed="false">
      <c r="A272" s="52" t="s">
        <v>8257</v>
      </c>
      <c r="B272" s="52" t="s">
        <v>5749</v>
      </c>
      <c r="C272" s="52" t="s">
        <v>2043</v>
      </c>
      <c r="D272" s="52" t="s">
        <v>3600</v>
      </c>
      <c r="E272" s="52" t="n">
        <v>6369</v>
      </c>
      <c r="F272" s="52" t="n">
        <v>699</v>
      </c>
      <c r="G272" s="52" t="n">
        <v>2981</v>
      </c>
      <c r="H272" s="54" t="n">
        <f aca="false">E272+F272-G272</f>
        <v>4087</v>
      </c>
      <c r="I272" s="52" t="n">
        <v>1286</v>
      </c>
      <c r="J272" s="52" t="n">
        <v>335</v>
      </c>
      <c r="K272" s="54" t="n">
        <f aca="false">MAX(0,H272-I272)</f>
        <v>2801</v>
      </c>
      <c r="L272" s="54" t="str">
        <f aca="false">IF(H272&lt;=0,"Yes","No")</f>
        <v>No</v>
      </c>
      <c r="M272" s="52" t="n">
        <v>26.1</v>
      </c>
      <c r="N272" s="52" t="n">
        <v>342002.52</v>
      </c>
      <c r="O272" s="52" t="s">
        <v>8258</v>
      </c>
      <c r="P272" s="52" t="s">
        <v>3477</v>
      </c>
      <c r="Q272" s="52" t="s">
        <v>3967</v>
      </c>
      <c r="R272" s="52" t="s">
        <v>7869</v>
      </c>
      <c r="S272" s="52" t="s">
        <v>848</v>
      </c>
      <c r="T272" s="55" t="str">
        <f aca="false">IF(L272="Yes","Stockout",IF(H272&lt;I272,"Low",IF(H272&gt;I272*2,"Excess","Healthy")))</f>
        <v>Excess</v>
      </c>
      <c r="U272" s="55" t="n">
        <f aca="true">IFERROR(Q272-TODAY(),"")</f>
        <v>-756</v>
      </c>
      <c r="V272" s="55" t="str">
        <f aca="false">IFERROR(IF(T272&lt;30,"Critical",IF(T272&lt;90,"Watch","OK")),"")</f>
        <v>OK</v>
      </c>
      <c r="W272" s="55" t="str">
        <f aca="false">TEXT(D272,"yyyy-mm")</f>
        <v>2022-05</v>
      </c>
    </row>
    <row r="273" customFormat="false" ht="15" hidden="false" customHeight="true" outlineLevel="0" collapsed="false">
      <c r="A273" s="56" t="s">
        <v>8259</v>
      </c>
      <c r="B273" s="56" t="s">
        <v>1279</v>
      </c>
      <c r="C273" s="56" t="s">
        <v>2948</v>
      </c>
      <c r="D273" s="56" t="s">
        <v>1824</v>
      </c>
      <c r="E273" s="56" t="n">
        <v>7298</v>
      </c>
      <c r="F273" s="56" t="n">
        <v>2495</v>
      </c>
      <c r="G273" s="56" t="n">
        <v>879</v>
      </c>
      <c r="H273" s="54" t="n">
        <f aca="false">E273+F273-G273</f>
        <v>8914</v>
      </c>
      <c r="I273" s="56" t="n">
        <v>1443</v>
      </c>
      <c r="J273" s="56" t="n">
        <v>227</v>
      </c>
      <c r="K273" s="54" t="n">
        <f aca="false">MAX(0,H273-I273)</f>
        <v>7471</v>
      </c>
      <c r="L273" s="54" t="str">
        <f aca="false">IF(H273&lt;=0,"Yes","No")</f>
        <v>No</v>
      </c>
      <c r="M273" s="56" t="n">
        <v>18.6</v>
      </c>
      <c r="N273" s="56" t="n">
        <v>3738639.16</v>
      </c>
      <c r="O273" s="56" t="s">
        <v>8260</v>
      </c>
      <c r="P273" s="56" t="s">
        <v>6169</v>
      </c>
      <c r="Q273" s="56" t="s">
        <v>521</v>
      </c>
      <c r="R273" s="56" t="s">
        <v>7602</v>
      </c>
      <c r="S273" s="56" t="s">
        <v>2816</v>
      </c>
      <c r="T273" s="55" t="str">
        <f aca="false">IF(L273="Yes","Stockout",IF(H273&lt;I273,"Low",IF(H273&gt;I273*2,"Excess","Healthy")))</f>
        <v>Excess</v>
      </c>
      <c r="U273" s="55" t="n">
        <f aca="true">IFERROR(Q273-TODAY(),"")</f>
        <v>-856</v>
      </c>
      <c r="V273" s="55" t="str">
        <f aca="false">IFERROR(IF(T273&lt;30,"Critical",IF(T273&lt;90,"Watch","OK")),"")</f>
        <v>OK</v>
      </c>
      <c r="W273" s="55" t="str">
        <f aca="false">TEXT(D273,"yyyy-mm")</f>
        <v>2023-11</v>
      </c>
    </row>
    <row r="274" customFormat="false" ht="15" hidden="false" customHeight="true" outlineLevel="0" collapsed="false">
      <c r="A274" s="52" t="s">
        <v>8261</v>
      </c>
      <c r="B274" s="52" t="s">
        <v>366</v>
      </c>
      <c r="C274" s="52" t="s">
        <v>5870</v>
      </c>
      <c r="D274" s="52" t="s">
        <v>5246</v>
      </c>
      <c r="E274" s="52" t="n">
        <v>6808</v>
      </c>
      <c r="F274" s="52" t="n">
        <v>1908</v>
      </c>
      <c r="G274" s="52" t="n">
        <v>2176</v>
      </c>
      <c r="H274" s="54" t="n">
        <f aca="false">E274+F274-G274</f>
        <v>6540</v>
      </c>
      <c r="I274" s="52" t="n">
        <v>1397</v>
      </c>
      <c r="J274" s="52" t="n">
        <v>677</v>
      </c>
      <c r="K274" s="54" t="n">
        <f aca="false">MAX(0,H274-I274)</f>
        <v>5143</v>
      </c>
      <c r="L274" s="54" t="str">
        <f aca="false">IF(H274&lt;=0,"Yes","No")</f>
        <v>No</v>
      </c>
      <c r="M274" s="52" t="n">
        <v>152.5</v>
      </c>
      <c r="N274" s="52" t="n">
        <v>3018710.53</v>
      </c>
      <c r="O274" s="52" t="s">
        <v>8262</v>
      </c>
      <c r="P274" s="52" t="s">
        <v>4797</v>
      </c>
      <c r="Q274" s="52" t="s">
        <v>1506</v>
      </c>
      <c r="R274" s="52" t="s">
        <v>8263</v>
      </c>
      <c r="S274" s="52" t="s">
        <v>889</v>
      </c>
      <c r="T274" s="55" t="str">
        <f aca="false">IF(L274="Yes","Stockout",IF(H274&lt;I274,"Low",IF(H274&gt;I274*2,"Excess","Healthy")))</f>
        <v>Excess</v>
      </c>
      <c r="U274" s="55" t="n">
        <f aca="true">IFERROR(Q274-TODAY(),"")</f>
        <v>-698</v>
      </c>
      <c r="V274" s="55" t="str">
        <f aca="false">IFERROR(IF(T274&lt;30,"Critical",IF(T274&lt;90,"Watch","OK")),"")</f>
        <v>OK</v>
      </c>
      <c r="W274" s="55" t="str">
        <f aca="false">TEXT(D274,"yyyy-mm")</f>
        <v>2023-04</v>
      </c>
    </row>
    <row r="275" customFormat="false" ht="15" hidden="false" customHeight="true" outlineLevel="0" collapsed="false">
      <c r="A275" s="56" t="s">
        <v>8264</v>
      </c>
      <c r="B275" s="56" t="s">
        <v>1375</v>
      </c>
      <c r="C275" s="56" t="s">
        <v>781</v>
      </c>
      <c r="D275" s="56" t="s">
        <v>425</v>
      </c>
      <c r="E275" s="56" t="n">
        <v>4070</v>
      </c>
      <c r="F275" s="56" t="n">
        <v>3094</v>
      </c>
      <c r="G275" s="56" t="n">
        <v>1644</v>
      </c>
      <c r="H275" s="54" t="n">
        <f aca="false">E275+F275-G275</f>
        <v>5520</v>
      </c>
      <c r="I275" s="56" t="n">
        <v>1965</v>
      </c>
      <c r="J275" s="56" t="n">
        <v>476</v>
      </c>
      <c r="K275" s="54" t="n">
        <f aca="false">MAX(0,H275-I275)</f>
        <v>3555</v>
      </c>
      <c r="L275" s="54" t="str">
        <f aca="false">IF(H275&lt;=0,"Yes","No")</f>
        <v>No</v>
      </c>
      <c r="M275" s="56" t="n">
        <v>6.4</v>
      </c>
      <c r="N275" s="56" t="n">
        <v>256623.9</v>
      </c>
      <c r="O275" s="56" t="s">
        <v>8265</v>
      </c>
      <c r="P275" s="56" t="s">
        <v>1539</v>
      </c>
      <c r="Q275" s="56" t="s">
        <v>3551</v>
      </c>
      <c r="R275" s="56" t="s">
        <v>7780</v>
      </c>
      <c r="S275" s="56" t="s">
        <v>1077</v>
      </c>
      <c r="T275" s="55" t="str">
        <f aca="false">IF(L275="Yes","Stockout",IF(H275&lt;I275,"Low",IF(H275&gt;I275*2,"Excess","Healthy")))</f>
        <v>Excess</v>
      </c>
      <c r="U275" s="55" t="n">
        <f aca="true">IFERROR(Q275-TODAY(),"")</f>
        <v>-970</v>
      </c>
      <c r="V275" s="55" t="str">
        <f aca="false">IFERROR(IF(T275&lt;30,"Critical",IF(T275&lt;90,"Watch","OK")),"")</f>
        <v>OK</v>
      </c>
      <c r="W275" s="55" t="str">
        <f aca="false">TEXT(D275,"yyyy-mm")</f>
        <v>2023-02</v>
      </c>
    </row>
    <row r="276" customFormat="false" ht="15" hidden="false" customHeight="true" outlineLevel="0" collapsed="false">
      <c r="A276" s="52" t="s">
        <v>8266</v>
      </c>
      <c r="B276" s="52" t="s">
        <v>3716</v>
      </c>
      <c r="C276" s="52" t="s">
        <v>2710</v>
      </c>
      <c r="D276" s="52" t="s">
        <v>1027</v>
      </c>
      <c r="E276" s="52" t="n">
        <v>4223</v>
      </c>
      <c r="F276" s="52" t="n">
        <v>2272</v>
      </c>
      <c r="G276" s="52" t="n">
        <v>2186</v>
      </c>
      <c r="H276" s="54" t="n">
        <f aca="false">E276+F276-G276</f>
        <v>4309</v>
      </c>
      <c r="I276" s="52" t="n">
        <v>1463</v>
      </c>
      <c r="J276" s="52" t="n">
        <v>274</v>
      </c>
      <c r="K276" s="54" t="n">
        <f aca="false">MAX(0,H276-I276)</f>
        <v>2846</v>
      </c>
      <c r="L276" s="54" t="str">
        <f aca="false">IF(H276&lt;=0,"Yes","No")</f>
        <v>No</v>
      </c>
      <c r="M276" s="52" t="n">
        <v>9.4</v>
      </c>
      <c r="N276" s="52" t="n">
        <v>1016866.37</v>
      </c>
      <c r="O276" s="52" t="s">
        <v>8267</v>
      </c>
      <c r="P276" s="52" t="s">
        <v>1603</v>
      </c>
      <c r="Q276" s="52" t="s">
        <v>2309</v>
      </c>
      <c r="R276" s="52" t="s">
        <v>7585</v>
      </c>
      <c r="S276" s="52" t="s">
        <v>4539</v>
      </c>
      <c r="T276" s="55" t="str">
        <f aca="false">IF(L276="Yes","Stockout",IF(H276&lt;I276,"Low",IF(H276&gt;I276*2,"Excess","Healthy")))</f>
        <v>Excess</v>
      </c>
      <c r="U276" s="55" t="n">
        <f aca="true">IFERROR(Q276-TODAY(),"")</f>
        <v>-940</v>
      </c>
      <c r="V276" s="55" t="str">
        <f aca="false">IFERROR(IF(T276&lt;30,"Critical",IF(T276&lt;90,"Watch","OK")),"")</f>
        <v>OK</v>
      </c>
      <c r="W276" s="55" t="str">
        <f aca="false">TEXT(D276,"yyyy-mm")</f>
        <v>2024-03</v>
      </c>
    </row>
    <row r="277" customFormat="false" ht="15" hidden="false" customHeight="true" outlineLevel="0" collapsed="false">
      <c r="A277" s="56" t="s">
        <v>8268</v>
      </c>
      <c r="B277" s="56" t="s">
        <v>2341</v>
      </c>
      <c r="C277" s="56" t="s">
        <v>3277</v>
      </c>
      <c r="D277" s="56" t="s">
        <v>584</v>
      </c>
      <c r="E277" s="56" t="n">
        <v>6719</v>
      </c>
      <c r="F277" s="56" t="n">
        <v>4518</v>
      </c>
      <c r="G277" s="56" t="n">
        <v>928</v>
      </c>
      <c r="H277" s="54" t="n">
        <f aca="false">E277+F277-G277</f>
        <v>10309</v>
      </c>
      <c r="I277" s="56" t="n">
        <v>659</v>
      </c>
      <c r="J277" s="56" t="n">
        <v>475</v>
      </c>
      <c r="K277" s="54" t="n">
        <f aca="false">MAX(0,H277-I277)</f>
        <v>9650</v>
      </c>
      <c r="L277" s="54" t="str">
        <f aca="false">IF(H277&lt;=0,"Yes","No")</f>
        <v>No</v>
      </c>
      <c r="M277" s="56" t="n">
        <v>44.2</v>
      </c>
      <c r="N277" s="56" t="n">
        <v>5617358.81</v>
      </c>
      <c r="O277" s="56" t="s">
        <v>8269</v>
      </c>
      <c r="P277" s="56" t="s">
        <v>3366</v>
      </c>
      <c r="Q277" s="56" t="s">
        <v>3255</v>
      </c>
      <c r="R277" s="56" t="s">
        <v>7941</v>
      </c>
      <c r="S277" s="56" t="s">
        <v>2945</v>
      </c>
      <c r="T277" s="55" t="str">
        <f aca="false">IF(L277="Yes","Stockout",IF(H277&lt;I277,"Low",IF(H277&gt;I277*2,"Excess","Healthy")))</f>
        <v>Excess</v>
      </c>
      <c r="U277" s="55" t="n">
        <f aca="true">IFERROR(Q277-TODAY(),"")</f>
        <v>-945</v>
      </c>
      <c r="V277" s="55" t="str">
        <f aca="false">IFERROR(IF(T277&lt;30,"Critical",IF(T277&lt;90,"Watch","OK")),"")</f>
        <v>OK</v>
      </c>
      <c r="W277" s="55" t="str">
        <f aca="false">TEXT(D277,"yyyy-mm")</f>
        <v>2024-10</v>
      </c>
    </row>
    <row r="278" customFormat="false" ht="15" hidden="false" customHeight="true" outlineLevel="0" collapsed="false">
      <c r="A278" s="52" t="s">
        <v>8270</v>
      </c>
      <c r="B278" s="52" t="s">
        <v>3308</v>
      </c>
      <c r="C278" s="52" t="s">
        <v>1862</v>
      </c>
      <c r="D278" s="52" t="s">
        <v>5514</v>
      </c>
      <c r="E278" s="52" t="n">
        <v>9357</v>
      </c>
      <c r="F278" s="52" t="n">
        <v>782</v>
      </c>
      <c r="G278" s="52" t="n">
        <v>3595</v>
      </c>
      <c r="H278" s="54" t="n">
        <f aca="false">E278+F278-G278</f>
        <v>6544</v>
      </c>
      <c r="I278" s="52" t="n">
        <v>717</v>
      </c>
      <c r="J278" s="52" t="n">
        <v>717</v>
      </c>
      <c r="K278" s="54" t="n">
        <f aca="false">MAX(0,H278-I278)</f>
        <v>5827</v>
      </c>
      <c r="L278" s="54" t="str">
        <f aca="false">IF(H278&lt;=0,"Yes","No")</f>
        <v>No</v>
      </c>
      <c r="M278" s="52" t="n">
        <v>19.9</v>
      </c>
      <c r="N278" s="52" t="n">
        <v>3205618.37</v>
      </c>
      <c r="O278" s="52" t="s">
        <v>8271</v>
      </c>
      <c r="P278" s="52" t="s">
        <v>4359</v>
      </c>
      <c r="Q278" s="52" t="s">
        <v>1581</v>
      </c>
      <c r="R278" s="52" t="s">
        <v>7615</v>
      </c>
      <c r="S278" s="52" t="s">
        <v>8254</v>
      </c>
      <c r="T278" s="55" t="str">
        <f aca="false">IF(L278="Yes","Stockout",IF(H278&lt;I278,"Low",IF(H278&gt;I278*2,"Excess","Healthy")))</f>
        <v>Excess</v>
      </c>
      <c r="U278" s="55" t="n">
        <f aca="true">IFERROR(Q278-TODAY(),"")</f>
        <v>-739</v>
      </c>
      <c r="V278" s="55" t="str">
        <f aca="false">IFERROR(IF(T278&lt;30,"Critical",IF(T278&lt;90,"Watch","OK")),"")</f>
        <v>OK</v>
      </c>
      <c r="W278" s="55" t="str">
        <f aca="false">TEXT(D278,"yyyy-mm")</f>
        <v>2023-06</v>
      </c>
    </row>
    <row r="279" customFormat="false" ht="15" hidden="false" customHeight="true" outlineLevel="0" collapsed="false">
      <c r="A279" s="56" t="s">
        <v>8272</v>
      </c>
      <c r="B279" s="56" t="s">
        <v>5505</v>
      </c>
      <c r="C279" s="56" t="s">
        <v>2789</v>
      </c>
      <c r="D279" s="56" t="s">
        <v>2638</v>
      </c>
      <c r="E279" s="56" t="n">
        <v>502</v>
      </c>
      <c r="F279" s="56" t="n">
        <v>1272</v>
      </c>
      <c r="G279" s="56" t="n">
        <v>4349</v>
      </c>
      <c r="H279" s="54" t="n">
        <f aca="false">E279+F279-G279</f>
        <v>-2575</v>
      </c>
      <c r="I279" s="56" t="n">
        <v>303</v>
      </c>
      <c r="J279" s="56" t="n">
        <v>192</v>
      </c>
      <c r="K279" s="54" t="n">
        <f aca="false">MAX(0,H279-I279)</f>
        <v>0</v>
      </c>
      <c r="L279" s="54" t="str">
        <f aca="false">IF(H279&lt;=0,"Yes","No")</f>
        <v>Yes</v>
      </c>
      <c r="M279" s="56" t="n">
        <v>21.2</v>
      </c>
      <c r="N279" s="56" t="n">
        <v>957981.67</v>
      </c>
      <c r="O279" s="56" t="s">
        <v>8273</v>
      </c>
      <c r="P279" s="56" t="s">
        <v>3889</v>
      </c>
      <c r="Q279" s="56" t="s">
        <v>8274</v>
      </c>
      <c r="R279" s="56" t="s">
        <v>8275</v>
      </c>
      <c r="S279" s="56" t="s">
        <v>1105</v>
      </c>
      <c r="T279" s="55" t="str">
        <f aca="false">IF(L279="Yes","Stockout",IF(H279&lt;I279,"Low",IF(H279&gt;I279*2,"Excess","Healthy")))</f>
        <v>Stockout</v>
      </c>
      <c r="U279" s="55" t="n">
        <f aca="true">IFERROR(Q279-TODAY(),"")</f>
        <v>-72</v>
      </c>
      <c r="V279" s="55" t="str">
        <f aca="false">IFERROR(IF(T279&lt;30,"Critical",IF(T279&lt;90,"Watch","OK")),"")</f>
        <v>OK</v>
      </c>
      <c r="W279" s="55" t="str">
        <f aca="false">TEXT(D279,"yyyy-mm")</f>
        <v>2024-03</v>
      </c>
    </row>
    <row r="280" customFormat="false" ht="15" hidden="false" customHeight="true" outlineLevel="0" collapsed="false">
      <c r="A280" s="52" t="s">
        <v>8276</v>
      </c>
      <c r="B280" s="52" t="s">
        <v>3580</v>
      </c>
      <c r="C280" s="52" t="s">
        <v>6606</v>
      </c>
      <c r="D280" s="52" t="s">
        <v>2823</v>
      </c>
      <c r="E280" s="52" t="n">
        <v>5395</v>
      </c>
      <c r="F280" s="52" t="n">
        <v>269</v>
      </c>
      <c r="G280" s="52" t="n">
        <v>149</v>
      </c>
      <c r="H280" s="54" t="n">
        <f aca="false">E280+F280-G280</f>
        <v>5515</v>
      </c>
      <c r="I280" s="52" t="n">
        <v>739</v>
      </c>
      <c r="J280" s="52" t="n">
        <v>537</v>
      </c>
      <c r="K280" s="54" t="n">
        <f aca="false">MAX(0,H280-I280)</f>
        <v>4776</v>
      </c>
      <c r="L280" s="54" t="str">
        <f aca="false">IF(H280&lt;=0,"Yes","No")</f>
        <v>No</v>
      </c>
      <c r="M280" s="52" t="n">
        <v>2.5</v>
      </c>
      <c r="N280" s="52" t="n">
        <v>446797.42</v>
      </c>
      <c r="O280" s="52" t="s">
        <v>8277</v>
      </c>
      <c r="P280" s="52" t="s">
        <v>3131</v>
      </c>
      <c r="Q280" s="52" t="s">
        <v>2617</v>
      </c>
      <c r="R280" s="52" t="s">
        <v>8024</v>
      </c>
      <c r="S280" s="52" t="s">
        <v>1003</v>
      </c>
      <c r="T280" s="55" t="str">
        <f aca="false">IF(L280="Yes","Stockout",IF(H280&lt;I280,"Low",IF(H280&gt;I280*2,"Excess","Healthy")))</f>
        <v>Excess</v>
      </c>
      <c r="U280" s="55" t="n">
        <f aca="true">IFERROR(Q280-TODAY(),"")</f>
        <v>-671</v>
      </c>
      <c r="V280" s="55" t="str">
        <f aca="false">IFERROR(IF(T280&lt;30,"Critical",IF(T280&lt;90,"Watch","OK")),"")</f>
        <v>OK</v>
      </c>
      <c r="W280" s="55" t="str">
        <f aca="false">TEXT(D280,"yyyy-mm")</f>
        <v>2024-03</v>
      </c>
    </row>
    <row r="281" customFormat="false" ht="15" hidden="false" customHeight="true" outlineLevel="0" collapsed="false">
      <c r="A281" s="56" t="s">
        <v>8278</v>
      </c>
      <c r="B281" s="56" t="s">
        <v>3314</v>
      </c>
      <c r="C281" s="56" t="s">
        <v>5912</v>
      </c>
      <c r="D281" s="56" t="s">
        <v>5444</v>
      </c>
      <c r="E281" s="56" t="n">
        <v>114</v>
      </c>
      <c r="F281" s="56" t="n">
        <v>2541</v>
      </c>
      <c r="G281" s="56" t="n">
        <v>4561</v>
      </c>
      <c r="H281" s="54" t="n">
        <f aca="false">E281+F281-G281</f>
        <v>-1906</v>
      </c>
      <c r="I281" s="56" t="n">
        <v>1625</v>
      </c>
      <c r="J281" s="56" t="n">
        <v>511</v>
      </c>
      <c r="K281" s="54" t="n">
        <f aca="false">MAX(0,H281-I281)</f>
        <v>0</v>
      </c>
      <c r="L281" s="54" t="str">
        <f aca="false">IF(H281&lt;=0,"Yes","No")</f>
        <v>Yes</v>
      </c>
      <c r="M281" s="56" t="n">
        <v>36</v>
      </c>
      <c r="N281" s="56" t="n">
        <v>3739667.12</v>
      </c>
      <c r="O281" s="56" t="s">
        <v>8279</v>
      </c>
      <c r="P281" s="56" t="s">
        <v>1771</v>
      </c>
      <c r="Q281" s="56" t="s">
        <v>8280</v>
      </c>
      <c r="R281" s="56" t="s">
        <v>7585</v>
      </c>
      <c r="S281" s="56" t="s">
        <v>3474</v>
      </c>
      <c r="T281" s="55" t="str">
        <f aca="false">IF(L281="Yes","Stockout",IF(H281&lt;I281,"Low",IF(H281&gt;I281*2,"Excess","Healthy")))</f>
        <v>Stockout</v>
      </c>
      <c r="U281" s="55" t="n">
        <f aca="true">IFERROR(Q281-TODAY(),"")</f>
        <v>136</v>
      </c>
      <c r="V281" s="55" t="str">
        <f aca="false">IFERROR(IF(T281&lt;30,"Critical",IF(T281&lt;90,"Watch","OK")),"")</f>
        <v>OK</v>
      </c>
      <c r="W281" s="55" t="str">
        <f aca="false">TEXT(D281,"yyyy-mm")</f>
        <v>2024-06</v>
      </c>
    </row>
    <row r="282" customFormat="false" ht="15" hidden="false" customHeight="true" outlineLevel="0" collapsed="false">
      <c r="A282" s="52" t="s">
        <v>8281</v>
      </c>
      <c r="B282" s="52" t="s">
        <v>3181</v>
      </c>
      <c r="C282" s="52" t="s">
        <v>1876</v>
      </c>
      <c r="D282" s="52" t="s">
        <v>473</v>
      </c>
      <c r="E282" s="52" t="n">
        <v>6753</v>
      </c>
      <c r="F282" s="52" t="n">
        <v>4767</v>
      </c>
      <c r="G282" s="52" t="n">
        <v>2841</v>
      </c>
      <c r="H282" s="54" t="n">
        <f aca="false">E282+F282-G282</f>
        <v>8679</v>
      </c>
      <c r="I282" s="52" t="n">
        <v>242</v>
      </c>
      <c r="J282" s="52" t="n">
        <v>195</v>
      </c>
      <c r="K282" s="54" t="n">
        <f aca="false">MAX(0,H282-I282)</f>
        <v>8437</v>
      </c>
      <c r="L282" s="54" t="str">
        <f aca="false">IF(H282&lt;=0,"Yes","No")</f>
        <v>No</v>
      </c>
      <c r="M282" s="52" t="n">
        <v>79.6</v>
      </c>
      <c r="N282" s="52" t="n">
        <v>607052.63</v>
      </c>
      <c r="O282" s="52" t="s">
        <v>8282</v>
      </c>
      <c r="P282" s="52" t="s">
        <v>5238</v>
      </c>
      <c r="Q282" s="52" t="s">
        <v>8283</v>
      </c>
      <c r="R282" s="52" t="s">
        <v>7920</v>
      </c>
      <c r="S282" s="52" t="s">
        <v>1116</v>
      </c>
      <c r="T282" s="55" t="str">
        <f aca="false">IF(L282="Yes","Stockout",IF(H282&lt;I282,"Low",IF(H282&gt;I282*2,"Excess","Healthy")))</f>
        <v>Excess</v>
      </c>
      <c r="U282" s="55" t="n">
        <f aca="true">IFERROR(Q282-TODAY(),"")</f>
        <v>-141</v>
      </c>
      <c r="V282" s="55" t="str">
        <f aca="false">IFERROR(IF(T282&lt;30,"Critical",IF(T282&lt;90,"Watch","OK")),"")</f>
        <v>OK</v>
      </c>
      <c r="W282" s="55" t="str">
        <f aca="false">TEXT(D282,"yyyy-mm")</f>
        <v>2023-11</v>
      </c>
    </row>
    <row r="283" customFormat="false" ht="15" hidden="false" customHeight="true" outlineLevel="0" collapsed="false">
      <c r="A283" s="56" t="s">
        <v>8284</v>
      </c>
      <c r="B283" s="56" t="s">
        <v>8285</v>
      </c>
      <c r="C283" s="56" t="s">
        <v>8286</v>
      </c>
      <c r="D283" s="56" t="s">
        <v>3261</v>
      </c>
      <c r="E283" s="56" t="n">
        <v>4502</v>
      </c>
      <c r="F283" s="56" t="n">
        <v>1466</v>
      </c>
      <c r="G283" s="56" t="n">
        <v>1246</v>
      </c>
      <c r="H283" s="54" t="n">
        <f aca="false">E283+F283-G283</f>
        <v>4722</v>
      </c>
      <c r="I283" s="56" t="n">
        <v>1127</v>
      </c>
      <c r="J283" s="56" t="n">
        <v>792</v>
      </c>
      <c r="K283" s="54" t="n">
        <f aca="false">MAX(0,H283-I283)</f>
        <v>3595</v>
      </c>
      <c r="L283" s="54" t="str">
        <f aca="false">IF(H283&lt;=0,"Yes","No")</f>
        <v>No</v>
      </c>
      <c r="M283" s="56" t="n">
        <v>4.8</v>
      </c>
      <c r="N283" s="56" t="n">
        <v>710662.87</v>
      </c>
      <c r="O283" s="56" t="s">
        <v>8287</v>
      </c>
      <c r="P283" s="56" t="s">
        <v>3603</v>
      </c>
      <c r="Q283" s="56" t="s">
        <v>492</v>
      </c>
      <c r="R283" s="56" t="s">
        <v>8288</v>
      </c>
      <c r="S283" s="56" t="s">
        <v>513</v>
      </c>
      <c r="T283" s="55" t="str">
        <f aca="false">IF(L283="Yes","Stockout",IF(H283&lt;I283,"Low",IF(H283&gt;I283*2,"Excess","Healthy")))</f>
        <v>Excess</v>
      </c>
      <c r="U283" s="55" t="n">
        <f aca="true">IFERROR(Q283-TODAY(),"")</f>
        <v>-1266</v>
      </c>
      <c r="V283" s="55" t="str">
        <f aca="false">IFERROR(IF(T283&lt;30,"Critical",IF(T283&lt;90,"Watch","OK")),"")</f>
        <v>OK</v>
      </c>
      <c r="W283" s="55" t="str">
        <f aca="false">TEXT(D283,"yyyy-mm")</f>
        <v>2022-08</v>
      </c>
    </row>
    <row r="284" customFormat="false" ht="15" hidden="false" customHeight="true" outlineLevel="0" collapsed="false">
      <c r="A284" s="52" t="s">
        <v>8289</v>
      </c>
      <c r="B284" s="52" t="s">
        <v>3427</v>
      </c>
      <c r="C284" s="52" t="s">
        <v>8235</v>
      </c>
      <c r="D284" s="52" t="s">
        <v>1650</v>
      </c>
      <c r="E284" s="52" t="n">
        <v>6917</v>
      </c>
      <c r="F284" s="52" t="n">
        <v>4321</v>
      </c>
      <c r="G284" s="52" t="n">
        <v>603</v>
      </c>
      <c r="H284" s="54" t="n">
        <f aca="false">E284+F284-G284</f>
        <v>10635</v>
      </c>
      <c r="I284" s="52" t="n">
        <v>1300</v>
      </c>
      <c r="J284" s="52" t="n">
        <v>548</v>
      </c>
      <c r="K284" s="54" t="n">
        <f aca="false">MAX(0,H284-I284)</f>
        <v>9335</v>
      </c>
      <c r="L284" s="54" t="str">
        <f aca="false">IF(H284&lt;=0,"Yes","No")</f>
        <v>No</v>
      </c>
      <c r="M284" s="52" t="n">
        <v>17.5</v>
      </c>
      <c r="N284" s="52" t="n">
        <v>1081851.62</v>
      </c>
      <c r="O284" s="52" t="s">
        <v>8290</v>
      </c>
      <c r="P284" s="52" t="s">
        <v>5027</v>
      </c>
      <c r="Q284" s="52" t="s">
        <v>8291</v>
      </c>
      <c r="R284" s="52" t="s">
        <v>8292</v>
      </c>
      <c r="S284" s="52" t="s">
        <v>3541</v>
      </c>
      <c r="T284" s="55" t="str">
        <f aca="false">IF(L284="Yes","Stockout",IF(H284&lt;I284,"Low",IF(H284&gt;I284*2,"Excess","Healthy")))</f>
        <v>Excess</v>
      </c>
      <c r="U284" s="55" t="n">
        <f aca="true">IFERROR(Q284-TODAY(),"")</f>
        <v>-74</v>
      </c>
      <c r="V284" s="55" t="str">
        <f aca="false">IFERROR(IF(T284&lt;30,"Critical",IF(T284&lt;90,"Watch","OK")),"")</f>
        <v>OK</v>
      </c>
      <c r="W284" s="55" t="str">
        <f aca="false">TEXT(D284,"yyyy-mm")</f>
        <v>2023-03</v>
      </c>
    </row>
    <row r="285" customFormat="false" ht="15" hidden="false" customHeight="true" outlineLevel="0" collapsed="false">
      <c r="A285" s="56" t="s">
        <v>8293</v>
      </c>
      <c r="B285" s="56" t="s">
        <v>1457</v>
      </c>
      <c r="C285" s="56" t="s">
        <v>1649</v>
      </c>
      <c r="D285" s="56" t="s">
        <v>5481</v>
      </c>
      <c r="E285" s="56" t="n">
        <v>697</v>
      </c>
      <c r="F285" s="56" t="n">
        <v>1098</v>
      </c>
      <c r="G285" s="56" t="n">
        <v>3687</v>
      </c>
      <c r="H285" s="54" t="n">
        <f aca="false">E285+F285-G285</f>
        <v>-1892</v>
      </c>
      <c r="I285" s="56" t="n">
        <v>1602</v>
      </c>
      <c r="J285" s="56" t="n">
        <v>435</v>
      </c>
      <c r="K285" s="54" t="n">
        <f aca="false">MAX(0,H285-I285)</f>
        <v>0</v>
      </c>
      <c r="L285" s="54" t="str">
        <f aca="false">IF(H285&lt;=0,"Yes","No")</f>
        <v>Yes</v>
      </c>
      <c r="M285" s="56" t="n">
        <v>9.4</v>
      </c>
      <c r="N285" s="56" t="n">
        <v>396788.66</v>
      </c>
      <c r="O285" s="56" t="s">
        <v>8294</v>
      </c>
      <c r="P285" s="56" t="s">
        <v>5246</v>
      </c>
      <c r="Q285" s="56" t="s">
        <v>486</v>
      </c>
      <c r="R285" s="56" t="s">
        <v>7863</v>
      </c>
      <c r="S285" s="56" t="s">
        <v>506</v>
      </c>
      <c r="T285" s="55" t="str">
        <f aca="false">IF(L285="Yes","Stockout",IF(H285&lt;I285,"Low",IF(H285&gt;I285*2,"Excess","Healthy")))</f>
        <v>Stockout</v>
      </c>
      <c r="U285" s="55" t="n">
        <f aca="true">IFERROR(Q285-TODAY(),"")</f>
        <v>-666</v>
      </c>
      <c r="V285" s="55" t="str">
        <f aca="false">IFERROR(IF(T285&lt;30,"Critical",IF(T285&lt;90,"Watch","OK")),"")</f>
        <v>OK</v>
      </c>
      <c r="W285" s="55" t="str">
        <f aca="false">TEXT(D285,"yyyy-mm")</f>
        <v>2022-03</v>
      </c>
    </row>
    <row r="286" customFormat="false" ht="15" hidden="false" customHeight="true" outlineLevel="0" collapsed="false">
      <c r="A286" s="52" t="s">
        <v>8295</v>
      </c>
      <c r="B286" s="52" t="s">
        <v>6992</v>
      </c>
      <c r="C286" s="52" t="s">
        <v>1274</v>
      </c>
      <c r="D286" s="52" t="s">
        <v>860</v>
      </c>
      <c r="E286" s="52" t="n">
        <v>5679</v>
      </c>
      <c r="F286" s="52" t="n">
        <v>4276</v>
      </c>
      <c r="G286" s="52" t="n">
        <v>4113</v>
      </c>
      <c r="H286" s="54" t="n">
        <f aca="false">E286+F286-G286</f>
        <v>5842</v>
      </c>
      <c r="I286" s="52" t="n">
        <v>354</v>
      </c>
      <c r="J286" s="52" t="n">
        <v>158</v>
      </c>
      <c r="K286" s="54" t="n">
        <f aca="false">MAX(0,H286-I286)</f>
        <v>5488</v>
      </c>
      <c r="L286" s="54" t="str">
        <f aca="false">IF(H286&lt;=0,"Yes","No")</f>
        <v>No</v>
      </c>
      <c r="M286" s="52" t="n">
        <v>10.3</v>
      </c>
      <c r="N286" s="52" t="n">
        <v>1340886.54</v>
      </c>
      <c r="O286" s="52" t="s">
        <v>8296</v>
      </c>
      <c r="P286" s="52" t="s">
        <v>2319</v>
      </c>
      <c r="Q286" s="52" t="s">
        <v>2543</v>
      </c>
      <c r="R286" s="52" t="s">
        <v>8017</v>
      </c>
      <c r="S286" s="52" t="s">
        <v>4972</v>
      </c>
      <c r="T286" s="55" t="str">
        <f aca="false">IF(L286="Yes","Stockout",IF(H286&lt;I286,"Low",IF(H286&gt;I286*2,"Excess","Healthy")))</f>
        <v>Excess</v>
      </c>
      <c r="U286" s="55" t="n">
        <f aca="true">IFERROR(Q286-TODAY(),"")</f>
        <v>-1142</v>
      </c>
      <c r="V286" s="55" t="str">
        <f aca="false">IFERROR(IF(T286&lt;30,"Critical",IF(T286&lt;90,"Watch","OK")),"")</f>
        <v>OK</v>
      </c>
      <c r="W286" s="55" t="str">
        <f aca="false">TEXT(D286,"yyyy-mm")</f>
        <v>2022-03</v>
      </c>
    </row>
    <row r="287" customFormat="false" ht="15" hidden="false" customHeight="true" outlineLevel="0" collapsed="false">
      <c r="A287" s="56" t="s">
        <v>8297</v>
      </c>
      <c r="B287" s="56" t="s">
        <v>2831</v>
      </c>
      <c r="C287" s="56" t="s">
        <v>3053</v>
      </c>
      <c r="D287" s="56" t="s">
        <v>632</v>
      </c>
      <c r="E287" s="56" t="n">
        <v>1487</v>
      </c>
      <c r="F287" s="56" t="n">
        <v>1815</v>
      </c>
      <c r="G287" s="56" t="n">
        <v>2469</v>
      </c>
      <c r="H287" s="54" t="n">
        <f aca="false">E287+F287-G287</f>
        <v>833</v>
      </c>
      <c r="I287" s="56" t="n">
        <v>1396</v>
      </c>
      <c r="J287" s="56" t="n">
        <v>697</v>
      </c>
      <c r="K287" s="54" t="n">
        <f aca="false">MAX(0,H287-I287)</f>
        <v>0</v>
      </c>
      <c r="L287" s="54" t="str">
        <f aca="false">IF(H287&lt;=0,"Yes","No")</f>
        <v>No</v>
      </c>
      <c r="M287" s="56" t="n">
        <v>18.3</v>
      </c>
      <c r="N287" s="56" t="n">
        <v>1028092.13</v>
      </c>
      <c r="O287" s="56" t="s">
        <v>8298</v>
      </c>
      <c r="P287" s="56" t="s">
        <v>4201</v>
      </c>
      <c r="Q287" s="56" t="s">
        <v>2179</v>
      </c>
      <c r="R287" s="56" t="s">
        <v>8129</v>
      </c>
      <c r="S287" s="56" t="s">
        <v>1725</v>
      </c>
      <c r="T287" s="55" t="str">
        <f aca="false">IF(L287="Yes","Stockout",IF(H287&lt;I287,"Low",IF(H287&gt;I287*2,"Excess","Healthy")))</f>
        <v>Low</v>
      </c>
      <c r="U287" s="55" t="n">
        <f aca="true">IFERROR(Q287-TODAY(),"")</f>
        <v>-432</v>
      </c>
      <c r="V287" s="55" t="str">
        <f aca="false">IFERROR(IF(T287&lt;30,"Critical",IF(T287&lt;90,"Watch","OK")),"")</f>
        <v>OK</v>
      </c>
      <c r="W287" s="55" t="str">
        <f aca="false">TEXT(D287,"yyyy-mm")</f>
        <v>2023-03</v>
      </c>
    </row>
    <row r="288" customFormat="false" ht="15" hidden="false" customHeight="true" outlineLevel="0" collapsed="false">
      <c r="A288" s="52" t="s">
        <v>8299</v>
      </c>
      <c r="B288" s="52" t="s">
        <v>3764</v>
      </c>
      <c r="C288" s="52" t="s">
        <v>2595</v>
      </c>
      <c r="D288" s="52" t="s">
        <v>1445</v>
      </c>
      <c r="E288" s="52" t="n">
        <v>1777</v>
      </c>
      <c r="F288" s="52" t="n">
        <v>4829</v>
      </c>
      <c r="G288" s="52" t="n">
        <v>1934</v>
      </c>
      <c r="H288" s="54" t="n">
        <f aca="false">E288+F288-G288</f>
        <v>4672</v>
      </c>
      <c r="I288" s="52" t="n">
        <v>1573</v>
      </c>
      <c r="J288" s="52" t="n">
        <v>573</v>
      </c>
      <c r="K288" s="54" t="n">
        <f aca="false">MAX(0,H288-I288)</f>
        <v>3099</v>
      </c>
      <c r="L288" s="54" t="str">
        <f aca="false">IF(H288&lt;=0,"Yes","No")</f>
        <v>No</v>
      </c>
      <c r="M288" s="52" t="n">
        <v>3.4</v>
      </c>
      <c r="N288" s="52" t="n">
        <v>647428.53</v>
      </c>
      <c r="O288" s="52" t="s">
        <v>8300</v>
      </c>
      <c r="P288" s="52" t="s">
        <v>4784</v>
      </c>
      <c r="Q288" s="52" t="s">
        <v>434</v>
      </c>
      <c r="R288" s="52" t="s">
        <v>8301</v>
      </c>
      <c r="S288" s="52" t="s">
        <v>4112</v>
      </c>
      <c r="T288" s="55" t="str">
        <f aca="false">IF(L288="Yes","Stockout",IF(H288&lt;I288,"Low",IF(H288&gt;I288*2,"Excess","Healthy")))</f>
        <v>Excess</v>
      </c>
      <c r="U288" s="55" t="n">
        <f aca="true">IFERROR(Q288-TODAY(),"")</f>
        <v>-814</v>
      </c>
      <c r="V288" s="55" t="str">
        <f aca="false">IFERROR(IF(T288&lt;30,"Critical",IF(T288&lt;90,"Watch","OK")),"")</f>
        <v>OK</v>
      </c>
      <c r="W288" s="55" t="str">
        <f aca="false">TEXT(D288,"yyyy-mm")</f>
        <v>2022-09</v>
      </c>
    </row>
    <row r="289" customFormat="false" ht="15" hidden="false" customHeight="true" outlineLevel="0" collapsed="false">
      <c r="A289" s="56" t="s">
        <v>8302</v>
      </c>
      <c r="B289" s="56" t="s">
        <v>470</v>
      </c>
      <c r="C289" s="56" t="s">
        <v>1962</v>
      </c>
      <c r="D289" s="56" t="s">
        <v>1315</v>
      </c>
      <c r="E289" s="56" t="n">
        <v>1299</v>
      </c>
      <c r="F289" s="56" t="n">
        <v>2969</v>
      </c>
      <c r="G289" s="56" t="n">
        <v>2546</v>
      </c>
      <c r="H289" s="54" t="n">
        <f aca="false">E289+F289-G289</f>
        <v>1722</v>
      </c>
      <c r="I289" s="56" t="n">
        <v>349</v>
      </c>
      <c r="J289" s="56" t="n">
        <v>117</v>
      </c>
      <c r="K289" s="54" t="n">
        <f aca="false">MAX(0,H289-I289)</f>
        <v>1373</v>
      </c>
      <c r="L289" s="54" t="str">
        <f aca="false">IF(H289&lt;=0,"Yes","No")</f>
        <v>No</v>
      </c>
      <c r="M289" s="56" t="n">
        <v>12</v>
      </c>
      <c r="N289" s="56" t="n">
        <v>1760494.34</v>
      </c>
      <c r="O289" s="56" t="s">
        <v>8303</v>
      </c>
      <c r="P289" s="56" t="s">
        <v>6079</v>
      </c>
      <c r="Q289" s="56" t="s">
        <v>2954</v>
      </c>
      <c r="R289" s="56" t="s">
        <v>7712</v>
      </c>
      <c r="S289" s="56" t="s">
        <v>3507</v>
      </c>
      <c r="T289" s="55" t="str">
        <f aca="false">IF(L289="Yes","Stockout",IF(H289&lt;I289,"Low",IF(H289&gt;I289*2,"Excess","Healthy")))</f>
        <v>Excess</v>
      </c>
      <c r="U289" s="55" t="n">
        <f aca="true">IFERROR(Q289-TODAY(),"")</f>
        <v>-689</v>
      </c>
      <c r="V289" s="55" t="str">
        <f aca="false">IFERROR(IF(T289&lt;30,"Critical",IF(T289&lt;90,"Watch","OK")),"")</f>
        <v>OK</v>
      </c>
      <c r="W289" s="55" t="str">
        <f aca="false">TEXT(D289,"yyyy-mm")</f>
        <v>2022-06</v>
      </c>
    </row>
    <row r="290" customFormat="false" ht="15" hidden="false" customHeight="true" outlineLevel="0" collapsed="false">
      <c r="A290" s="52" t="s">
        <v>8304</v>
      </c>
      <c r="B290" s="52" t="s">
        <v>4003</v>
      </c>
      <c r="C290" s="52" t="s">
        <v>583</v>
      </c>
      <c r="D290" s="52" t="s">
        <v>2781</v>
      </c>
      <c r="E290" s="52" t="n">
        <v>283</v>
      </c>
      <c r="F290" s="52" t="n">
        <v>3102</v>
      </c>
      <c r="G290" s="52" t="n">
        <v>291</v>
      </c>
      <c r="H290" s="54" t="n">
        <f aca="false">E290+F290-G290</f>
        <v>3094</v>
      </c>
      <c r="I290" s="52" t="n">
        <v>1884</v>
      </c>
      <c r="J290" s="52" t="n">
        <v>688</v>
      </c>
      <c r="K290" s="54" t="n">
        <f aca="false">MAX(0,H290-I290)</f>
        <v>1210</v>
      </c>
      <c r="L290" s="54" t="str">
        <f aca="false">IF(H290&lt;=0,"Yes","No")</f>
        <v>No</v>
      </c>
      <c r="M290" s="52" t="n">
        <v>20.1</v>
      </c>
      <c r="N290" s="52" t="n">
        <v>2097948.36</v>
      </c>
      <c r="O290" s="52" t="s">
        <v>8305</v>
      </c>
      <c r="P290" s="52" t="s">
        <v>3687</v>
      </c>
      <c r="Q290" s="52" t="s">
        <v>8306</v>
      </c>
      <c r="R290" s="52" t="s">
        <v>8307</v>
      </c>
      <c r="S290" s="52" t="s">
        <v>756</v>
      </c>
      <c r="T290" s="55" t="str">
        <f aca="false">IF(L290="Yes","Stockout",IF(H290&lt;I290,"Low",IF(H290&gt;I290*2,"Excess","Healthy")))</f>
        <v>Healthy</v>
      </c>
      <c r="U290" s="55" t="n">
        <f aca="true">IFERROR(Q290-TODAY(),"")</f>
        <v>-234</v>
      </c>
      <c r="V290" s="55" t="str">
        <f aca="false">IFERROR(IF(T290&lt;30,"Critical",IF(T290&lt;90,"Watch","OK")),"")</f>
        <v>OK</v>
      </c>
      <c r="W290" s="55" t="str">
        <f aca="false">TEXT(D290,"yyyy-mm")</f>
        <v>2022-12</v>
      </c>
    </row>
    <row r="291" customFormat="false" ht="15" hidden="false" customHeight="true" outlineLevel="0" collapsed="false">
      <c r="A291" s="56" t="s">
        <v>8308</v>
      </c>
      <c r="B291" s="56" t="s">
        <v>2411</v>
      </c>
      <c r="C291" s="56" t="s">
        <v>3513</v>
      </c>
      <c r="D291" s="56" t="s">
        <v>3788</v>
      </c>
      <c r="E291" s="56" t="n">
        <v>2131</v>
      </c>
      <c r="F291" s="56" t="n">
        <v>4893</v>
      </c>
      <c r="G291" s="56" t="n">
        <v>4617</v>
      </c>
      <c r="H291" s="54" t="n">
        <f aca="false">E291+F291-G291</f>
        <v>2407</v>
      </c>
      <c r="I291" s="56" t="n">
        <v>1952</v>
      </c>
      <c r="J291" s="56" t="n">
        <v>576</v>
      </c>
      <c r="K291" s="54" t="n">
        <f aca="false">MAX(0,H291-I291)</f>
        <v>455</v>
      </c>
      <c r="L291" s="54" t="str">
        <f aca="false">IF(H291&lt;=0,"Yes","No")</f>
        <v>No</v>
      </c>
      <c r="M291" s="56" t="n">
        <v>17.4</v>
      </c>
      <c r="N291" s="56" t="n">
        <v>891529.88</v>
      </c>
      <c r="O291" s="56" t="s">
        <v>8309</v>
      </c>
      <c r="P291" s="56" t="s">
        <v>1500</v>
      </c>
      <c r="Q291" s="56" t="s">
        <v>3188</v>
      </c>
      <c r="R291" s="56" t="s">
        <v>8310</v>
      </c>
      <c r="S291" s="56" t="s">
        <v>3958</v>
      </c>
      <c r="T291" s="55" t="str">
        <f aca="false">IF(L291="Yes","Stockout",IF(H291&lt;I291,"Low",IF(H291&gt;I291*2,"Excess","Healthy")))</f>
        <v>Healthy</v>
      </c>
      <c r="U291" s="55" t="n">
        <f aca="true">IFERROR(Q291-TODAY(),"")</f>
        <v>-574</v>
      </c>
      <c r="V291" s="55" t="str">
        <f aca="false">IFERROR(IF(T291&lt;30,"Critical",IF(T291&lt;90,"Watch","OK")),"")</f>
        <v>OK</v>
      </c>
      <c r="W291" s="55" t="str">
        <f aca="false">TEXT(D291,"yyyy-mm")</f>
        <v>2022-06</v>
      </c>
    </row>
    <row r="292" customFormat="false" ht="15" hidden="false" customHeight="true" outlineLevel="0" collapsed="false">
      <c r="A292" s="52" t="s">
        <v>8311</v>
      </c>
      <c r="B292" s="52" t="s">
        <v>2127</v>
      </c>
      <c r="C292" s="52" t="s">
        <v>4914</v>
      </c>
      <c r="D292" s="52" t="s">
        <v>3893</v>
      </c>
      <c r="E292" s="52" t="n">
        <v>6792</v>
      </c>
      <c r="F292" s="52" t="n">
        <v>2302</v>
      </c>
      <c r="G292" s="52" t="n">
        <v>1463</v>
      </c>
      <c r="H292" s="54" t="n">
        <f aca="false">E292+F292-G292</f>
        <v>7631</v>
      </c>
      <c r="I292" s="52" t="n">
        <v>997</v>
      </c>
      <c r="J292" s="52" t="n">
        <v>349</v>
      </c>
      <c r="K292" s="54" t="n">
        <f aca="false">MAX(0,H292-I292)</f>
        <v>6634</v>
      </c>
      <c r="L292" s="54" t="str">
        <f aca="false">IF(H292&lt;=0,"Yes","No")</f>
        <v>No</v>
      </c>
      <c r="M292" s="52" t="n">
        <v>0.2</v>
      </c>
      <c r="N292" s="52" t="n">
        <v>7450.39</v>
      </c>
      <c r="O292" s="52" t="s">
        <v>8312</v>
      </c>
      <c r="P292" s="52" t="s">
        <v>2305</v>
      </c>
      <c r="Q292" s="52" t="s">
        <v>6338</v>
      </c>
      <c r="R292" s="52" t="s">
        <v>8017</v>
      </c>
      <c r="S292" s="52" t="s">
        <v>8313</v>
      </c>
      <c r="T292" s="55" t="str">
        <f aca="false">IF(L292="Yes","Stockout",IF(H292&lt;I292,"Low",IF(H292&gt;I292*2,"Excess","Healthy")))</f>
        <v>Excess</v>
      </c>
      <c r="U292" s="55" t="n">
        <f aca="true">IFERROR(Q292-TODAY(),"")</f>
        <v>-977</v>
      </c>
      <c r="V292" s="55" t="str">
        <f aca="false">IFERROR(IF(T292&lt;30,"Critical",IF(T292&lt;90,"Watch","OK")),"")</f>
        <v>OK</v>
      </c>
      <c r="W292" s="55" t="str">
        <f aca="false">TEXT(D292,"yyyy-mm")</f>
        <v>2024-07</v>
      </c>
    </row>
    <row r="293" customFormat="false" ht="15" hidden="false" customHeight="true" outlineLevel="0" collapsed="false">
      <c r="A293" s="56" t="s">
        <v>8314</v>
      </c>
      <c r="B293" s="56" t="s">
        <v>6180</v>
      </c>
      <c r="C293" s="56" t="s">
        <v>6008</v>
      </c>
      <c r="D293" s="56" t="s">
        <v>2257</v>
      </c>
      <c r="E293" s="56" t="n">
        <v>9805</v>
      </c>
      <c r="F293" s="56" t="n">
        <v>4457</v>
      </c>
      <c r="G293" s="56" t="n">
        <v>1614</v>
      </c>
      <c r="H293" s="54" t="n">
        <f aca="false">E293+F293-G293</f>
        <v>12648</v>
      </c>
      <c r="I293" s="56" t="n">
        <v>1806</v>
      </c>
      <c r="J293" s="56" t="n">
        <v>821</v>
      </c>
      <c r="K293" s="54" t="n">
        <f aca="false">MAX(0,H293-I293)</f>
        <v>10842</v>
      </c>
      <c r="L293" s="54" t="str">
        <f aca="false">IF(H293&lt;=0,"Yes","No")</f>
        <v>No</v>
      </c>
      <c r="M293" s="56" t="n">
        <v>6.8</v>
      </c>
      <c r="N293" s="56" t="n">
        <v>386808.03</v>
      </c>
      <c r="O293" s="56" t="s">
        <v>8315</v>
      </c>
      <c r="P293" s="56" t="s">
        <v>1339</v>
      </c>
      <c r="Q293" s="56" t="s">
        <v>2916</v>
      </c>
      <c r="R293" s="56" t="s">
        <v>8095</v>
      </c>
      <c r="S293" s="56" t="s">
        <v>572</v>
      </c>
      <c r="T293" s="55" t="str">
        <f aca="false">IF(L293="Yes","Stockout",IF(H293&lt;I293,"Low",IF(H293&gt;I293*2,"Excess","Healthy")))</f>
        <v>Excess</v>
      </c>
      <c r="U293" s="55" t="n">
        <f aca="true">IFERROR(Q293-TODAY(),"")</f>
        <v>-569</v>
      </c>
      <c r="V293" s="55" t="str">
        <f aca="false">IFERROR(IF(T293&lt;30,"Critical",IF(T293&lt;90,"Watch","OK")),"")</f>
        <v>OK</v>
      </c>
      <c r="W293" s="55" t="str">
        <f aca="false">TEXT(D293,"yyyy-mm")</f>
        <v>2024-05</v>
      </c>
    </row>
    <row r="294" customFormat="false" ht="15" hidden="false" customHeight="true" outlineLevel="0" collapsed="false">
      <c r="A294" s="52" t="s">
        <v>8316</v>
      </c>
      <c r="B294" s="52" t="s">
        <v>710</v>
      </c>
      <c r="C294" s="52" t="s">
        <v>345</v>
      </c>
      <c r="D294" s="52" t="s">
        <v>2719</v>
      </c>
      <c r="E294" s="52" t="n">
        <v>8858</v>
      </c>
      <c r="F294" s="52" t="n">
        <v>282</v>
      </c>
      <c r="G294" s="52" t="n">
        <v>3803</v>
      </c>
      <c r="H294" s="54" t="n">
        <f aca="false">E294+F294-G294</f>
        <v>5337</v>
      </c>
      <c r="I294" s="52" t="n">
        <v>335</v>
      </c>
      <c r="J294" s="52" t="n">
        <v>436</v>
      </c>
      <c r="K294" s="54" t="n">
        <f aca="false">MAX(0,H294-I294)</f>
        <v>5002</v>
      </c>
      <c r="L294" s="54" t="str">
        <f aca="false">IF(H294&lt;=0,"Yes","No")</f>
        <v>No</v>
      </c>
      <c r="M294" s="52" t="n">
        <v>7.5</v>
      </c>
      <c r="N294" s="52" t="n">
        <v>753736.93</v>
      </c>
      <c r="O294" s="52" t="s">
        <v>8317</v>
      </c>
      <c r="P294" s="52" t="s">
        <v>2038</v>
      </c>
      <c r="Q294" s="52" t="s">
        <v>2786</v>
      </c>
      <c r="R294" s="52" t="s">
        <v>7424</v>
      </c>
      <c r="S294" s="52" t="s">
        <v>2253</v>
      </c>
      <c r="T294" s="55" t="str">
        <f aca="false">IF(L294="Yes","Stockout",IF(H294&lt;I294,"Low",IF(H294&gt;I294*2,"Excess","Healthy")))</f>
        <v>Excess</v>
      </c>
      <c r="U294" s="55" t="n">
        <f aca="true">IFERROR(Q294-TODAY(),"")</f>
        <v>-1063</v>
      </c>
      <c r="V294" s="55" t="str">
        <f aca="false">IFERROR(IF(T294&lt;30,"Critical",IF(T294&lt;90,"Watch","OK")),"")</f>
        <v>OK</v>
      </c>
      <c r="W294" s="55" t="str">
        <f aca="false">TEXT(D294,"yyyy-mm")</f>
        <v>2024-04</v>
      </c>
    </row>
    <row r="295" customFormat="false" ht="15" hidden="false" customHeight="true" outlineLevel="0" collapsed="false">
      <c r="A295" s="56" t="s">
        <v>8318</v>
      </c>
      <c r="B295" s="56" t="s">
        <v>1525</v>
      </c>
      <c r="C295" s="56" t="s">
        <v>3252</v>
      </c>
      <c r="D295" s="56" t="s">
        <v>1251</v>
      </c>
      <c r="E295" s="56" t="n">
        <v>8250</v>
      </c>
      <c r="F295" s="56" t="n">
        <v>4559</v>
      </c>
      <c r="G295" s="56" t="n">
        <v>151</v>
      </c>
      <c r="H295" s="54" t="n">
        <f aca="false">E295+F295-G295</f>
        <v>12658</v>
      </c>
      <c r="I295" s="56" t="n">
        <v>1381</v>
      </c>
      <c r="J295" s="56" t="n">
        <v>711</v>
      </c>
      <c r="K295" s="54" t="n">
        <f aca="false">MAX(0,H295-I295)</f>
        <v>11277</v>
      </c>
      <c r="L295" s="54" t="str">
        <f aca="false">IF(H295&lt;=0,"Yes","No")</f>
        <v>No</v>
      </c>
      <c r="M295" s="56" t="n">
        <v>22.3</v>
      </c>
      <c r="N295" s="56" t="n">
        <v>1546296.85</v>
      </c>
      <c r="O295" s="56" t="s">
        <v>8319</v>
      </c>
      <c r="P295" s="56" t="s">
        <v>2189</v>
      </c>
      <c r="Q295" s="56" t="s">
        <v>4107</v>
      </c>
      <c r="R295" s="56" t="s">
        <v>8320</v>
      </c>
      <c r="S295" s="56" t="s">
        <v>572</v>
      </c>
      <c r="T295" s="55" t="str">
        <f aca="false">IF(L295="Yes","Stockout",IF(H295&lt;I295,"Low",IF(H295&gt;I295*2,"Excess","Healthy")))</f>
        <v>Excess</v>
      </c>
      <c r="U295" s="55" t="n">
        <f aca="true">IFERROR(Q295-TODAY(),"")</f>
        <v>-711</v>
      </c>
      <c r="V295" s="55" t="str">
        <f aca="false">IFERROR(IF(T295&lt;30,"Critical",IF(T295&lt;90,"Watch","OK")),"")</f>
        <v>OK</v>
      </c>
      <c r="W295" s="55" t="str">
        <f aca="false">TEXT(D295,"yyyy-mm")</f>
        <v>2022-06</v>
      </c>
    </row>
    <row r="296" customFormat="false" ht="15" hidden="false" customHeight="true" outlineLevel="0" collapsed="false">
      <c r="A296" s="52" t="s">
        <v>8321</v>
      </c>
      <c r="B296" s="52" t="s">
        <v>6027</v>
      </c>
      <c r="C296" s="52" t="s">
        <v>4426</v>
      </c>
      <c r="D296" s="52" t="s">
        <v>3875</v>
      </c>
      <c r="E296" s="52" t="n">
        <v>822</v>
      </c>
      <c r="F296" s="52" t="n">
        <v>1229</v>
      </c>
      <c r="G296" s="52" t="n">
        <v>3567</v>
      </c>
      <c r="H296" s="54" t="n">
        <f aca="false">E296+F296-G296</f>
        <v>-1516</v>
      </c>
      <c r="I296" s="52" t="n">
        <v>971</v>
      </c>
      <c r="J296" s="52" t="n">
        <v>420</v>
      </c>
      <c r="K296" s="54" t="n">
        <f aca="false">MAX(0,H296-I296)</f>
        <v>0</v>
      </c>
      <c r="L296" s="54" t="str">
        <f aca="false">IF(H296&lt;=0,"Yes","No")</f>
        <v>Yes</v>
      </c>
      <c r="M296" s="52" t="n">
        <v>13.7</v>
      </c>
      <c r="N296" s="52" t="n">
        <v>2928767.65</v>
      </c>
      <c r="O296" s="52" t="s">
        <v>8322</v>
      </c>
      <c r="P296" s="52" t="s">
        <v>2207</v>
      </c>
      <c r="Q296" s="52" t="s">
        <v>2915</v>
      </c>
      <c r="R296" s="52" t="s">
        <v>8323</v>
      </c>
      <c r="S296" s="52" t="s">
        <v>1389</v>
      </c>
      <c r="T296" s="55" t="str">
        <f aca="false">IF(L296="Yes","Stockout",IF(H296&lt;I296,"Low",IF(H296&gt;I296*2,"Excess","Healthy")))</f>
        <v>Stockout</v>
      </c>
      <c r="U296" s="55" t="n">
        <f aca="true">IFERROR(Q296-TODAY(),"")</f>
        <v>-568</v>
      </c>
      <c r="V296" s="55" t="str">
        <f aca="false">IFERROR(IF(T296&lt;30,"Critical",IF(T296&lt;90,"Watch","OK")),"")</f>
        <v>OK</v>
      </c>
      <c r="W296" s="55" t="str">
        <f aca="false">TEXT(D296,"yyyy-mm")</f>
        <v>2022-02</v>
      </c>
    </row>
    <row r="297" customFormat="false" ht="15" hidden="false" customHeight="true" outlineLevel="0" collapsed="false">
      <c r="A297" s="56" t="s">
        <v>8324</v>
      </c>
      <c r="B297" s="56" t="s">
        <v>6105</v>
      </c>
      <c r="C297" s="56" t="s">
        <v>6324</v>
      </c>
      <c r="D297" s="56" t="s">
        <v>5239</v>
      </c>
      <c r="E297" s="56" t="n">
        <v>4244</v>
      </c>
      <c r="F297" s="56" t="n">
        <v>1720</v>
      </c>
      <c r="G297" s="56" t="n">
        <v>766</v>
      </c>
      <c r="H297" s="54" t="n">
        <f aca="false">E297+F297-G297</f>
        <v>5198</v>
      </c>
      <c r="I297" s="56" t="n">
        <v>376</v>
      </c>
      <c r="J297" s="56" t="n">
        <v>870</v>
      </c>
      <c r="K297" s="54" t="n">
        <f aca="false">MAX(0,H297-I297)</f>
        <v>4822</v>
      </c>
      <c r="L297" s="54" t="str">
        <f aca="false">IF(H297&lt;=0,"Yes","No")</f>
        <v>No</v>
      </c>
      <c r="M297" s="56" t="n">
        <v>18.3</v>
      </c>
      <c r="N297" s="56" t="n">
        <v>2831550.66</v>
      </c>
      <c r="O297" s="56" t="s">
        <v>8325</v>
      </c>
      <c r="P297" s="56" t="s">
        <v>3209</v>
      </c>
      <c r="Q297" s="56" t="s">
        <v>8326</v>
      </c>
      <c r="R297" s="56" t="s">
        <v>8327</v>
      </c>
      <c r="S297" s="56" t="s">
        <v>601</v>
      </c>
      <c r="T297" s="55" t="str">
        <f aca="false">IF(L297="Yes","Stockout",IF(H297&lt;I297,"Low",IF(H297&gt;I297*2,"Excess","Healthy")))</f>
        <v>Excess</v>
      </c>
      <c r="U297" s="55" t="n">
        <f aca="true">IFERROR(Q297-TODAY(),"")</f>
        <v>160</v>
      </c>
      <c r="V297" s="55" t="str">
        <f aca="false">IFERROR(IF(T297&lt;30,"Critical",IF(T297&lt;90,"Watch","OK")),"")</f>
        <v>OK</v>
      </c>
      <c r="W297" s="55" t="str">
        <f aca="false">TEXT(D297,"yyyy-mm")</f>
        <v>2023-11</v>
      </c>
    </row>
    <row r="298" customFormat="false" ht="15" hidden="false" customHeight="true" outlineLevel="0" collapsed="false">
      <c r="A298" s="52" t="s">
        <v>8328</v>
      </c>
      <c r="B298" s="52" t="s">
        <v>4801</v>
      </c>
      <c r="C298" s="52" t="s">
        <v>5039</v>
      </c>
      <c r="D298" s="52" t="s">
        <v>4371</v>
      </c>
      <c r="E298" s="52" t="n">
        <v>1892</v>
      </c>
      <c r="F298" s="52" t="n">
        <v>4153</v>
      </c>
      <c r="G298" s="52" t="n">
        <v>3031</v>
      </c>
      <c r="H298" s="54" t="n">
        <f aca="false">E298+F298-G298</f>
        <v>3014</v>
      </c>
      <c r="I298" s="52" t="n">
        <v>933</v>
      </c>
      <c r="J298" s="52" t="n">
        <v>654</v>
      </c>
      <c r="K298" s="54" t="n">
        <f aca="false">MAX(0,H298-I298)</f>
        <v>2081</v>
      </c>
      <c r="L298" s="54" t="str">
        <f aca="false">IF(H298&lt;=0,"Yes","No")</f>
        <v>No</v>
      </c>
      <c r="M298" s="52" t="n">
        <v>25.6</v>
      </c>
      <c r="N298" s="52" t="n">
        <v>1029129.45</v>
      </c>
      <c r="O298" s="52" t="s">
        <v>8329</v>
      </c>
      <c r="P298" s="52" t="s">
        <v>2035</v>
      </c>
      <c r="Q298" s="52" t="s">
        <v>8330</v>
      </c>
      <c r="R298" s="52" t="s">
        <v>7731</v>
      </c>
      <c r="S298" s="52" t="s">
        <v>2976</v>
      </c>
      <c r="T298" s="55" t="str">
        <f aca="false">IF(L298="Yes","Stockout",IF(H298&lt;I298,"Low",IF(H298&gt;I298*2,"Excess","Healthy")))</f>
        <v>Excess</v>
      </c>
      <c r="U298" s="55" t="n">
        <f aca="true">IFERROR(Q298-TODAY(),"")</f>
        <v>-357</v>
      </c>
      <c r="V298" s="55" t="str">
        <f aca="false">IFERROR(IF(T298&lt;30,"Critical",IF(T298&lt;90,"Watch","OK")),"")</f>
        <v>OK</v>
      </c>
      <c r="W298" s="55" t="str">
        <f aca="false">TEXT(D298,"yyyy-mm")</f>
        <v>2022-12</v>
      </c>
    </row>
    <row r="299" customFormat="false" ht="15" hidden="false" customHeight="true" outlineLevel="0" collapsed="false">
      <c r="A299" s="56" t="s">
        <v>8331</v>
      </c>
      <c r="B299" s="56" t="s">
        <v>2460</v>
      </c>
      <c r="C299" s="56" t="s">
        <v>3143</v>
      </c>
      <c r="D299" s="56" t="s">
        <v>4922</v>
      </c>
      <c r="E299" s="56" t="n">
        <v>6761</v>
      </c>
      <c r="F299" s="56" t="n">
        <v>4517</v>
      </c>
      <c r="G299" s="56" t="n">
        <v>3835</v>
      </c>
      <c r="H299" s="54" t="n">
        <f aca="false">E299+F299-G299</f>
        <v>7443</v>
      </c>
      <c r="I299" s="56" t="n">
        <v>1484</v>
      </c>
      <c r="J299" s="56" t="n">
        <v>331</v>
      </c>
      <c r="K299" s="54" t="n">
        <f aca="false">MAX(0,H299-I299)</f>
        <v>5959</v>
      </c>
      <c r="L299" s="54" t="str">
        <f aca="false">IF(H299&lt;=0,"Yes","No")</f>
        <v>No</v>
      </c>
      <c r="M299" s="56" t="n">
        <v>19</v>
      </c>
      <c r="N299" s="56" t="n">
        <v>1842799.71</v>
      </c>
      <c r="O299" s="56" t="s">
        <v>8332</v>
      </c>
      <c r="P299" s="56" t="s">
        <v>4598</v>
      </c>
      <c r="Q299" s="56" t="s">
        <v>3494</v>
      </c>
      <c r="R299" s="56" t="s">
        <v>7456</v>
      </c>
      <c r="S299" s="56" t="s">
        <v>4387</v>
      </c>
      <c r="T299" s="55" t="str">
        <f aca="false">IF(L299="Yes","Stockout",IF(H299&lt;I299,"Low",IF(H299&gt;I299*2,"Excess","Healthy")))</f>
        <v>Excess</v>
      </c>
      <c r="U299" s="55" t="n">
        <f aca="true">IFERROR(Q299-TODAY(),"")</f>
        <v>-1030</v>
      </c>
      <c r="V299" s="55" t="str">
        <f aca="false">IFERROR(IF(T299&lt;30,"Critical",IF(T299&lt;90,"Watch","OK")),"")</f>
        <v>OK</v>
      </c>
      <c r="W299" s="55" t="str">
        <f aca="false">TEXT(D299,"yyyy-mm")</f>
        <v>2023-06</v>
      </c>
    </row>
    <row r="300" customFormat="false" ht="15" hidden="false" customHeight="true" outlineLevel="0" collapsed="false">
      <c r="A300" s="52" t="s">
        <v>8333</v>
      </c>
      <c r="B300" s="52" t="s">
        <v>2701</v>
      </c>
      <c r="C300" s="52" t="s">
        <v>1454</v>
      </c>
      <c r="D300" s="52" t="s">
        <v>2576</v>
      </c>
      <c r="E300" s="52" t="n">
        <v>333</v>
      </c>
      <c r="F300" s="52" t="n">
        <v>4698</v>
      </c>
      <c r="G300" s="52" t="n">
        <v>1285</v>
      </c>
      <c r="H300" s="54" t="n">
        <f aca="false">E300+F300-G300</f>
        <v>3746</v>
      </c>
      <c r="I300" s="52" t="n">
        <v>1196</v>
      </c>
      <c r="J300" s="52" t="n">
        <v>431</v>
      </c>
      <c r="K300" s="54" t="n">
        <f aca="false">MAX(0,H300-I300)</f>
        <v>2550</v>
      </c>
      <c r="L300" s="54" t="str">
        <f aca="false">IF(H300&lt;=0,"Yes","No")</f>
        <v>No</v>
      </c>
      <c r="M300" s="52" t="n">
        <v>23.9</v>
      </c>
      <c r="N300" s="52" t="n">
        <v>1066545.51</v>
      </c>
      <c r="O300" s="52" t="s">
        <v>8334</v>
      </c>
      <c r="P300" s="52" t="s">
        <v>4020</v>
      </c>
      <c r="Q300" s="52" t="s">
        <v>4671</v>
      </c>
      <c r="R300" s="52" t="s">
        <v>8161</v>
      </c>
      <c r="S300" s="52" t="s">
        <v>5187</v>
      </c>
      <c r="T300" s="55" t="str">
        <f aca="false">IF(L300="Yes","Stockout",IF(H300&lt;I300,"Low",IF(H300&gt;I300*2,"Excess","Healthy")))</f>
        <v>Excess</v>
      </c>
      <c r="U300" s="55" t="n">
        <f aca="true">IFERROR(Q300-TODAY(),"")</f>
        <v>-468</v>
      </c>
      <c r="V300" s="55" t="str">
        <f aca="false">IFERROR(IF(T300&lt;30,"Critical",IF(T300&lt;90,"Watch","OK")),"")</f>
        <v>OK</v>
      </c>
      <c r="W300" s="55" t="str">
        <f aca="false">TEXT(D300,"yyyy-mm")</f>
        <v>2022-07</v>
      </c>
    </row>
    <row r="301" customFormat="false" ht="15" hidden="false" customHeight="true" outlineLevel="0" collapsed="false">
      <c r="A301" s="56" t="s">
        <v>8335</v>
      </c>
      <c r="B301" s="56" t="s">
        <v>2074</v>
      </c>
      <c r="C301" s="56" t="s">
        <v>8336</v>
      </c>
      <c r="D301" s="56" t="s">
        <v>2790</v>
      </c>
      <c r="E301" s="56" t="n">
        <v>1888</v>
      </c>
      <c r="F301" s="56" t="n">
        <v>4984</v>
      </c>
      <c r="G301" s="56" t="n">
        <v>2752</v>
      </c>
      <c r="H301" s="54" t="n">
        <f aca="false">E301+F301-G301</f>
        <v>4120</v>
      </c>
      <c r="I301" s="56" t="n">
        <v>1972</v>
      </c>
      <c r="J301" s="56" t="n">
        <v>765</v>
      </c>
      <c r="K301" s="54" t="n">
        <f aca="false">MAX(0,H301-I301)</f>
        <v>2148</v>
      </c>
      <c r="L301" s="54" t="str">
        <f aca="false">IF(H301&lt;=0,"Yes","No")</f>
        <v>No</v>
      </c>
      <c r="M301" s="56" t="n">
        <v>41.3</v>
      </c>
      <c r="N301" s="56" t="n">
        <v>2662858.48</v>
      </c>
      <c r="O301" s="56" t="s">
        <v>8337</v>
      </c>
      <c r="P301" s="56" t="s">
        <v>1104</v>
      </c>
      <c r="Q301" s="56" t="s">
        <v>8338</v>
      </c>
      <c r="R301" s="56" t="s">
        <v>7631</v>
      </c>
      <c r="S301" s="56" t="s">
        <v>4646</v>
      </c>
      <c r="T301" s="55" t="str">
        <f aca="false">IF(L301="Yes","Stockout",IF(H301&lt;I301,"Low",IF(H301&gt;I301*2,"Excess","Healthy")))</f>
        <v>Excess</v>
      </c>
      <c r="U301" s="55" t="n">
        <f aca="true">IFERROR(Q301-TODAY(),"")</f>
        <v>118</v>
      </c>
      <c r="V301" s="55" t="str">
        <f aca="false">IFERROR(IF(T301&lt;30,"Critical",IF(T301&lt;90,"Watch","OK")),"")</f>
        <v>OK</v>
      </c>
      <c r="W301" s="55" t="str">
        <f aca="false">TEXT(D301,"yyyy-mm")</f>
        <v>2024-08</v>
      </c>
    </row>
    <row r="302" customFormat="false" ht="15" hidden="false" customHeight="true" outlineLevel="0" collapsed="false">
      <c r="A302" s="52" t="s">
        <v>8339</v>
      </c>
      <c r="B302" s="52" t="s">
        <v>3133</v>
      </c>
      <c r="C302" s="52" t="s">
        <v>3865</v>
      </c>
      <c r="D302" s="52" t="s">
        <v>2413</v>
      </c>
      <c r="E302" s="52" t="n">
        <v>8134</v>
      </c>
      <c r="F302" s="52" t="n">
        <v>1884</v>
      </c>
      <c r="G302" s="52" t="n">
        <v>3911</v>
      </c>
      <c r="H302" s="54" t="n">
        <f aca="false">E302+F302-G302</f>
        <v>6107</v>
      </c>
      <c r="I302" s="52" t="n">
        <v>1437</v>
      </c>
      <c r="J302" s="52" t="n">
        <v>285</v>
      </c>
      <c r="K302" s="54" t="n">
        <f aca="false">MAX(0,H302-I302)</f>
        <v>4670</v>
      </c>
      <c r="L302" s="54" t="str">
        <f aca="false">IF(H302&lt;=0,"Yes","No")</f>
        <v>No</v>
      </c>
      <c r="M302" s="52" t="n">
        <v>9</v>
      </c>
      <c r="N302" s="52" t="n">
        <v>544082.7</v>
      </c>
      <c r="O302" s="52" t="s">
        <v>8340</v>
      </c>
      <c r="P302" s="52" t="s">
        <v>2257</v>
      </c>
      <c r="Q302" s="52" t="s">
        <v>8341</v>
      </c>
      <c r="R302" s="52" t="s">
        <v>8342</v>
      </c>
      <c r="S302" s="52" t="s">
        <v>3085</v>
      </c>
      <c r="T302" s="55" t="str">
        <f aca="false">IF(L302="Yes","Stockout",IF(H302&lt;I302,"Low",IF(H302&gt;I302*2,"Excess","Healthy")))</f>
        <v>Excess</v>
      </c>
      <c r="U302" s="55" t="n">
        <f aca="true">IFERROR(Q302-TODAY(),"")</f>
        <v>-285</v>
      </c>
      <c r="V302" s="55" t="str">
        <f aca="false">IFERROR(IF(T302&lt;30,"Critical",IF(T302&lt;90,"Watch","OK")),"")</f>
        <v>OK</v>
      </c>
      <c r="W302" s="55" t="str">
        <f aca="false">TEXT(D302,"yyyy-mm")</f>
        <v>2024-02</v>
      </c>
    </row>
    <row r="303" customFormat="false" ht="15" hidden="false" customHeight="true" outlineLevel="0" collapsed="false">
      <c r="A303" s="56" t="s">
        <v>8343</v>
      </c>
      <c r="B303" s="56" t="s">
        <v>3339</v>
      </c>
      <c r="C303" s="56" t="s">
        <v>3356</v>
      </c>
      <c r="D303" s="56" t="s">
        <v>492</v>
      </c>
      <c r="E303" s="56" t="n">
        <v>5895</v>
      </c>
      <c r="F303" s="56" t="n">
        <v>608</v>
      </c>
      <c r="G303" s="56" t="n">
        <v>381</v>
      </c>
      <c r="H303" s="54" t="n">
        <f aca="false">E303+F303-G303</f>
        <v>6122</v>
      </c>
      <c r="I303" s="56" t="n">
        <v>491</v>
      </c>
      <c r="J303" s="56" t="n">
        <v>402</v>
      </c>
      <c r="K303" s="54" t="n">
        <f aca="false">MAX(0,H303-I303)</f>
        <v>5631</v>
      </c>
      <c r="L303" s="54" t="str">
        <f aca="false">IF(H303&lt;=0,"Yes","No")</f>
        <v>No</v>
      </c>
      <c r="M303" s="56" t="n">
        <v>100.4</v>
      </c>
      <c r="N303" s="56" t="n">
        <v>2397154.86</v>
      </c>
      <c r="O303" s="56" t="s">
        <v>8344</v>
      </c>
      <c r="P303" s="56" t="s">
        <v>1958</v>
      </c>
      <c r="Q303" s="56" t="s">
        <v>3220</v>
      </c>
      <c r="R303" s="56" t="s">
        <v>8024</v>
      </c>
      <c r="S303" s="56" t="s">
        <v>1201</v>
      </c>
      <c r="T303" s="55" t="str">
        <f aca="false">IF(L303="Yes","Stockout",IF(H303&lt;I303,"Low",IF(H303&gt;I303*2,"Excess","Healthy")))</f>
        <v>Excess</v>
      </c>
      <c r="U303" s="55" t="n">
        <f aca="true">IFERROR(Q303-TODAY(),"")</f>
        <v>-968</v>
      </c>
      <c r="V303" s="55" t="str">
        <f aca="false">IFERROR(IF(T303&lt;30,"Critical",IF(T303&lt;90,"Watch","OK")),"")</f>
        <v>OK</v>
      </c>
      <c r="W303" s="55" t="str">
        <f aca="false">TEXT(D303,"yyyy-mm")</f>
        <v>2022-08</v>
      </c>
    </row>
    <row r="304" customFormat="false" ht="15" hidden="false" customHeight="true" outlineLevel="0" collapsed="false">
      <c r="A304" s="52" t="s">
        <v>8345</v>
      </c>
      <c r="B304" s="52" t="s">
        <v>8346</v>
      </c>
      <c r="C304" s="52" t="s">
        <v>2161</v>
      </c>
      <c r="D304" s="52" t="s">
        <v>2912</v>
      </c>
      <c r="E304" s="52" t="n">
        <v>1588</v>
      </c>
      <c r="F304" s="52" t="n">
        <v>0</v>
      </c>
      <c r="G304" s="52" t="n">
        <v>1556</v>
      </c>
      <c r="H304" s="54" t="n">
        <f aca="false">E304+F304-G304</f>
        <v>32</v>
      </c>
      <c r="I304" s="52" t="n">
        <v>1589</v>
      </c>
      <c r="J304" s="52" t="n">
        <v>884</v>
      </c>
      <c r="K304" s="54" t="n">
        <f aca="false">MAX(0,H304-I304)</f>
        <v>0</v>
      </c>
      <c r="L304" s="54" t="str">
        <f aca="false">IF(H304&lt;=0,"Yes","No")</f>
        <v>No</v>
      </c>
      <c r="M304" s="52" t="n">
        <v>13.7</v>
      </c>
      <c r="N304" s="52" t="n">
        <v>1625090.28</v>
      </c>
      <c r="O304" s="52" t="s">
        <v>8347</v>
      </c>
      <c r="P304" s="52" t="s">
        <v>1242</v>
      </c>
      <c r="Q304" s="52" t="s">
        <v>8348</v>
      </c>
      <c r="R304" s="52" t="s">
        <v>8129</v>
      </c>
      <c r="S304" s="52" t="s">
        <v>2254</v>
      </c>
      <c r="T304" s="55" t="str">
        <f aca="false">IF(L304="Yes","Stockout",IF(H304&lt;I304,"Low",IF(H304&gt;I304*2,"Excess","Healthy")))</f>
        <v>Low</v>
      </c>
      <c r="U304" s="55" t="n">
        <f aca="true">IFERROR(Q304-TODAY(),"")</f>
        <v>-217</v>
      </c>
      <c r="V304" s="55" t="str">
        <f aca="false">IFERROR(IF(T304&lt;30,"Critical",IF(T304&lt;90,"Watch","OK")),"")</f>
        <v>OK</v>
      </c>
      <c r="W304" s="55" t="str">
        <f aca="false">TEXT(D304,"yyyy-mm")</f>
        <v>2022-06</v>
      </c>
    </row>
    <row r="305" customFormat="false" ht="15" hidden="false" customHeight="true" outlineLevel="0" collapsed="false">
      <c r="A305" s="56" t="s">
        <v>8349</v>
      </c>
      <c r="B305" s="56" t="s">
        <v>5829</v>
      </c>
      <c r="C305" s="56" t="s">
        <v>8350</v>
      </c>
      <c r="D305" s="56" t="s">
        <v>2763</v>
      </c>
      <c r="E305" s="56" t="n">
        <v>5594</v>
      </c>
      <c r="F305" s="56" t="n">
        <v>4754</v>
      </c>
      <c r="G305" s="56" t="n">
        <v>1880</v>
      </c>
      <c r="H305" s="54" t="n">
        <f aca="false">E305+F305-G305</f>
        <v>8468</v>
      </c>
      <c r="I305" s="56" t="n">
        <v>216</v>
      </c>
      <c r="J305" s="56" t="n">
        <v>965</v>
      </c>
      <c r="K305" s="54" t="n">
        <f aca="false">MAX(0,H305-I305)</f>
        <v>8252</v>
      </c>
      <c r="L305" s="54" t="str">
        <f aca="false">IF(H305&lt;=0,"Yes","No")</f>
        <v>No</v>
      </c>
      <c r="M305" s="56" t="n">
        <v>4.5</v>
      </c>
      <c r="N305" s="56" t="n">
        <v>407252.5</v>
      </c>
      <c r="O305" s="56" t="s">
        <v>8351</v>
      </c>
      <c r="P305" s="56" t="s">
        <v>3643</v>
      </c>
      <c r="Q305" s="56" t="s">
        <v>3842</v>
      </c>
      <c r="R305" s="56" t="s">
        <v>7638</v>
      </c>
      <c r="S305" s="56" t="s">
        <v>3511</v>
      </c>
      <c r="T305" s="55" t="str">
        <f aca="false">IF(L305="Yes","Stockout",IF(H305&lt;I305,"Low",IF(H305&gt;I305*2,"Excess","Healthy")))</f>
        <v>Excess</v>
      </c>
      <c r="U305" s="55" t="n">
        <f aca="true">IFERROR(Q305-TODAY(),"")</f>
        <v>-1138</v>
      </c>
      <c r="V305" s="55" t="str">
        <f aca="false">IFERROR(IF(T305&lt;30,"Critical",IF(T305&lt;90,"Watch","OK")),"")</f>
        <v>OK</v>
      </c>
      <c r="W305" s="55" t="str">
        <f aca="false">TEXT(D305,"yyyy-mm")</f>
        <v>2023-06</v>
      </c>
    </row>
    <row r="306" customFormat="false" ht="15" hidden="false" customHeight="true" outlineLevel="0" collapsed="false">
      <c r="A306" s="52" t="s">
        <v>8352</v>
      </c>
      <c r="B306" s="52" t="s">
        <v>950</v>
      </c>
      <c r="C306" s="52" t="s">
        <v>393</v>
      </c>
      <c r="D306" s="52" t="s">
        <v>3542</v>
      </c>
      <c r="E306" s="52" t="n">
        <v>6405</v>
      </c>
      <c r="F306" s="52" t="n">
        <v>4479</v>
      </c>
      <c r="G306" s="52" t="n">
        <v>929</v>
      </c>
      <c r="H306" s="54" t="n">
        <f aca="false">E306+F306-G306</f>
        <v>9955</v>
      </c>
      <c r="I306" s="52" t="n">
        <v>1168</v>
      </c>
      <c r="J306" s="52" t="n">
        <v>723</v>
      </c>
      <c r="K306" s="54" t="n">
        <f aca="false">MAX(0,H306-I306)</f>
        <v>8787</v>
      </c>
      <c r="L306" s="54" t="str">
        <f aca="false">IF(H306&lt;=0,"Yes","No")</f>
        <v>No</v>
      </c>
      <c r="M306" s="52" t="n">
        <v>10.1</v>
      </c>
      <c r="N306" s="52" t="n">
        <v>947810.56</v>
      </c>
      <c r="O306" s="52" t="s">
        <v>8353</v>
      </c>
      <c r="P306" s="52" t="s">
        <v>1938</v>
      </c>
      <c r="Q306" s="52" t="s">
        <v>6938</v>
      </c>
      <c r="R306" s="52" t="s">
        <v>8169</v>
      </c>
      <c r="S306" s="52" t="s">
        <v>3289</v>
      </c>
      <c r="T306" s="55" t="str">
        <f aca="false">IF(L306="Yes","Stockout",IF(H306&lt;I306,"Low",IF(H306&gt;I306*2,"Excess","Healthy")))</f>
        <v>Excess</v>
      </c>
      <c r="U306" s="55" t="n">
        <f aca="true">IFERROR(Q306-TODAY(),"")</f>
        <v>-522</v>
      </c>
      <c r="V306" s="55" t="str">
        <f aca="false">IFERROR(IF(T306&lt;30,"Critical",IF(T306&lt;90,"Watch","OK")),"")</f>
        <v>OK</v>
      </c>
      <c r="W306" s="55" t="str">
        <f aca="false">TEXT(D306,"yyyy-mm")</f>
        <v>2023-07</v>
      </c>
    </row>
    <row r="307" customFormat="false" ht="15" hidden="false" customHeight="true" outlineLevel="0" collapsed="false">
      <c r="A307" s="56" t="s">
        <v>8354</v>
      </c>
      <c r="B307" s="56" t="s">
        <v>3827</v>
      </c>
      <c r="C307" s="56" t="s">
        <v>1013</v>
      </c>
      <c r="D307" s="56" t="s">
        <v>6652</v>
      </c>
      <c r="E307" s="56" t="n">
        <v>5637</v>
      </c>
      <c r="F307" s="56" t="n">
        <v>3919</v>
      </c>
      <c r="G307" s="56" t="n">
        <v>293</v>
      </c>
      <c r="H307" s="54" t="n">
        <f aca="false">E307+F307-G307</f>
        <v>9263</v>
      </c>
      <c r="I307" s="56" t="n">
        <v>490</v>
      </c>
      <c r="J307" s="56" t="n">
        <v>938</v>
      </c>
      <c r="K307" s="54" t="n">
        <f aca="false">MAX(0,H307-I307)</f>
        <v>8773</v>
      </c>
      <c r="L307" s="54" t="str">
        <f aca="false">IF(H307&lt;=0,"Yes","No")</f>
        <v>No</v>
      </c>
      <c r="M307" s="56" t="n">
        <v>0.5</v>
      </c>
      <c r="N307" s="56" t="n">
        <v>7571.63</v>
      </c>
      <c r="O307" s="56" t="s">
        <v>8355</v>
      </c>
      <c r="P307" s="56" t="s">
        <v>8356</v>
      </c>
      <c r="Q307" s="56" t="s">
        <v>5478</v>
      </c>
      <c r="R307" s="56" t="s">
        <v>7791</v>
      </c>
      <c r="S307" s="56" t="s">
        <v>5152</v>
      </c>
      <c r="T307" s="55" t="str">
        <f aca="false">IF(L307="Yes","Stockout",IF(H307&lt;I307,"Low",IF(H307&gt;I307*2,"Excess","Healthy")))</f>
        <v>Excess</v>
      </c>
      <c r="U307" s="55" t="n">
        <f aca="true">IFERROR(Q307-TODAY(),"")</f>
        <v>-418</v>
      </c>
      <c r="V307" s="55" t="str">
        <f aca="false">IFERROR(IF(T307&lt;30,"Critical",IF(T307&lt;90,"Watch","OK")),"")</f>
        <v>OK</v>
      </c>
      <c r="W307" s="55" t="str">
        <f aca="false">TEXT(D307,"yyyy-mm")</f>
        <v>2024-08</v>
      </c>
    </row>
    <row r="308" customFormat="false" ht="15" hidden="false" customHeight="true" outlineLevel="0" collapsed="false">
      <c r="A308" s="52" t="s">
        <v>8357</v>
      </c>
      <c r="B308" s="52" t="s">
        <v>344</v>
      </c>
      <c r="C308" s="52" t="s">
        <v>6416</v>
      </c>
      <c r="D308" s="52" t="s">
        <v>1698</v>
      </c>
      <c r="E308" s="52" t="n">
        <v>3032</v>
      </c>
      <c r="F308" s="52" t="n">
        <v>3362</v>
      </c>
      <c r="G308" s="52" t="n">
        <v>522</v>
      </c>
      <c r="H308" s="54" t="n">
        <f aca="false">E308+F308-G308</f>
        <v>5872</v>
      </c>
      <c r="I308" s="52" t="n">
        <v>1113</v>
      </c>
      <c r="J308" s="52" t="n">
        <v>949</v>
      </c>
      <c r="K308" s="54" t="n">
        <f aca="false">MAX(0,H308-I308)</f>
        <v>4759</v>
      </c>
      <c r="L308" s="54" t="str">
        <f aca="false">IF(H308&lt;=0,"Yes","No")</f>
        <v>No</v>
      </c>
      <c r="M308" s="52" t="n">
        <v>37.7</v>
      </c>
      <c r="N308" s="52" t="n">
        <v>3124053.8</v>
      </c>
      <c r="O308" s="52" t="s">
        <v>8358</v>
      </c>
      <c r="P308" s="52" t="s">
        <v>1842</v>
      </c>
      <c r="Q308" s="52" t="s">
        <v>1473</v>
      </c>
      <c r="R308" s="52" t="s">
        <v>8359</v>
      </c>
      <c r="S308" s="52" t="s">
        <v>2218</v>
      </c>
      <c r="T308" s="55" t="str">
        <f aca="false">IF(L308="Yes","Stockout",IF(H308&lt;I308,"Low",IF(H308&gt;I308*2,"Excess","Healthy")))</f>
        <v>Excess</v>
      </c>
      <c r="U308" s="55" t="n">
        <f aca="true">IFERROR(Q308-TODAY(),"")</f>
        <v>-863</v>
      </c>
      <c r="V308" s="55" t="str">
        <f aca="false">IFERROR(IF(T308&lt;30,"Critical",IF(T308&lt;90,"Watch","OK")),"")</f>
        <v>OK</v>
      </c>
      <c r="W308" s="55" t="str">
        <f aca="false">TEXT(D308,"yyyy-mm")</f>
        <v>2024-12</v>
      </c>
    </row>
    <row r="309" customFormat="false" ht="15" hidden="false" customHeight="true" outlineLevel="0" collapsed="false">
      <c r="A309" s="56" t="s">
        <v>8360</v>
      </c>
      <c r="B309" s="56" t="s">
        <v>4283</v>
      </c>
      <c r="C309" s="56" t="s">
        <v>2789</v>
      </c>
      <c r="D309" s="56" t="s">
        <v>2816</v>
      </c>
      <c r="E309" s="56" t="n">
        <v>2226</v>
      </c>
      <c r="F309" s="56" t="n">
        <v>3360</v>
      </c>
      <c r="G309" s="56" t="n">
        <v>3505</v>
      </c>
      <c r="H309" s="54" t="n">
        <f aca="false">E309+F309-G309</f>
        <v>2081</v>
      </c>
      <c r="I309" s="56" t="n">
        <v>846</v>
      </c>
      <c r="J309" s="56" t="n">
        <v>508</v>
      </c>
      <c r="K309" s="54" t="n">
        <f aca="false">MAX(0,H309-I309)</f>
        <v>1235</v>
      </c>
      <c r="L309" s="54" t="str">
        <f aca="false">IF(H309&lt;=0,"Yes","No")</f>
        <v>No</v>
      </c>
      <c r="M309" s="56" t="n">
        <v>17.3</v>
      </c>
      <c r="N309" s="56" t="n">
        <v>2150403.3</v>
      </c>
      <c r="O309" s="56" t="s">
        <v>8361</v>
      </c>
      <c r="P309" s="56" t="s">
        <v>1811</v>
      </c>
      <c r="Q309" s="56" t="s">
        <v>3112</v>
      </c>
      <c r="R309" s="56" t="s">
        <v>7621</v>
      </c>
      <c r="S309" s="56" t="s">
        <v>1657</v>
      </c>
      <c r="T309" s="55" t="str">
        <f aca="false">IF(L309="Yes","Stockout",IF(H309&lt;I309,"Low",IF(H309&gt;I309*2,"Excess","Healthy")))</f>
        <v>Excess</v>
      </c>
      <c r="U309" s="55" t="n">
        <f aca="true">IFERROR(Q309-TODAY(),"")</f>
        <v>-609</v>
      </c>
      <c r="V309" s="55" t="str">
        <f aca="false">IFERROR(IF(T309&lt;30,"Critical",IF(T309&lt;90,"Watch","OK")),"")</f>
        <v>OK</v>
      </c>
      <c r="W309" s="55" t="str">
        <f aca="false">TEXT(D309,"yyyy-mm")</f>
        <v>2022-03</v>
      </c>
    </row>
    <row r="310" customFormat="false" ht="15" hidden="false" customHeight="true" outlineLevel="0" collapsed="false">
      <c r="A310" s="52" t="s">
        <v>8362</v>
      </c>
      <c r="B310" s="52" t="s">
        <v>8363</v>
      </c>
      <c r="C310" s="52" t="s">
        <v>3895</v>
      </c>
      <c r="D310" s="52" t="s">
        <v>5290</v>
      </c>
      <c r="E310" s="52" t="n">
        <v>2882</v>
      </c>
      <c r="F310" s="52" t="n">
        <v>3054</v>
      </c>
      <c r="G310" s="52" t="n">
        <v>2864</v>
      </c>
      <c r="H310" s="54" t="n">
        <f aca="false">E310+F310-G310</f>
        <v>3072</v>
      </c>
      <c r="I310" s="52" t="n">
        <v>753</v>
      </c>
      <c r="J310" s="52" t="n">
        <v>505</v>
      </c>
      <c r="K310" s="54" t="n">
        <f aca="false">MAX(0,H310-I310)</f>
        <v>2319</v>
      </c>
      <c r="L310" s="54" t="str">
        <f aca="false">IF(H310&lt;=0,"Yes","No")</f>
        <v>No</v>
      </c>
      <c r="M310" s="52" t="n">
        <v>66.4</v>
      </c>
      <c r="N310" s="52" t="n">
        <v>2919674.82</v>
      </c>
      <c r="O310" s="52" t="s">
        <v>8364</v>
      </c>
      <c r="P310" s="52" t="s">
        <v>3912</v>
      </c>
      <c r="Q310" s="52" t="s">
        <v>2506</v>
      </c>
      <c r="R310" s="52" t="s">
        <v>7694</v>
      </c>
      <c r="S310" s="52" t="s">
        <v>579</v>
      </c>
      <c r="T310" s="55" t="str">
        <f aca="false">IF(L310="Yes","Stockout",IF(H310&lt;I310,"Low",IF(H310&gt;I310*2,"Excess","Healthy")))</f>
        <v>Excess</v>
      </c>
      <c r="U310" s="55" t="n">
        <f aca="true">IFERROR(Q310-TODAY(),"")</f>
        <v>-996</v>
      </c>
      <c r="V310" s="55" t="str">
        <f aca="false">IFERROR(IF(T310&lt;30,"Critical",IF(T310&lt;90,"Watch","OK")),"")</f>
        <v>OK</v>
      </c>
      <c r="W310" s="55" t="str">
        <f aca="false">TEXT(D310,"yyyy-mm")</f>
        <v>2022-05</v>
      </c>
    </row>
    <row r="311" customFormat="false" ht="15" hidden="false" customHeight="true" outlineLevel="0" collapsed="false">
      <c r="A311" s="56" t="s">
        <v>8365</v>
      </c>
      <c r="B311" s="56" t="s">
        <v>3241</v>
      </c>
      <c r="C311" s="56" t="s">
        <v>3981</v>
      </c>
      <c r="D311" s="56" t="s">
        <v>1057</v>
      </c>
      <c r="E311" s="56" t="n">
        <v>1076</v>
      </c>
      <c r="F311" s="56" t="n">
        <v>2734</v>
      </c>
      <c r="G311" s="56" t="n">
        <v>4516</v>
      </c>
      <c r="H311" s="54" t="n">
        <f aca="false">E311+F311-G311</f>
        <v>-706</v>
      </c>
      <c r="I311" s="56" t="n">
        <v>1778</v>
      </c>
      <c r="J311" s="56" t="n">
        <v>557</v>
      </c>
      <c r="K311" s="54" t="n">
        <f aca="false">MAX(0,H311-I311)</f>
        <v>0</v>
      </c>
      <c r="L311" s="54" t="str">
        <f aca="false">IF(H311&lt;=0,"Yes","No")</f>
        <v>Yes</v>
      </c>
      <c r="M311" s="56" t="n">
        <v>26.2</v>
      </c>
      <c r="N311" s="56" t="n">
        <v>2529960.34</v>
      </c>
      <c r="O311" s="56" t="s">
        <v>8366</v>
      </c>
      <c r="P311" s="56" t="s">
        <v>2048</v>
      </c>
      <c r="Q311" s="56" t="s">
        <v>2883</v>
      </c>
      <c r="R311" s="56" t="s">
        <v>8367</v>
      </c>
      <c r="S311" s="56" t="s">
        <v>6801</v>
      </c>
      <c r="T311" s="55" t="str">
        <f aca="false">IF(L311="Yes","Stockout",IF(H311&lt;I311,"Low",IF(H311&gt;I311*2,"Excess","Healthy")))</f>
        <v>Stockout</v>
      </c>
      <c r="U311" s="55" t="n">
        <f aca="true">IFERROR(Q311-TODAY(),"")</f>
        <v>-629</v>
      </c>
      <c r="V311" s="55" t="str">
        <f aca="false">IFERROR(IF(T311&lt;30,"Critical",IF(T311&lt;90,"Watch","OK")),"")</f>
        <v>OK</v>
      </c>
      <c r="W311" s="55" t="str">
        <f aca="false">TEXT(D311,"yyyy-mm")</f>
        <v>2022-01</v>
      </c>
    </row>
    <row r="312" customFormat="false" ht="15" hidden="false" customHeight="true" outlineLevel="0" collapsed="false">
      <c r="A312" s="52" t="s">
        <v>8368</v>
      </c>
      <c r="B312" s="52" t="s">
        <v>918</v>
      </c>
      <c r="C312" s="52" t="s">
        <v>2539</v>
      </c>
      <c r="D312" s="52" t="s">
        <v>5239</v>
      </c>
      <c r="E312" s="52" t="n">
        <v>2772</v>
      </c>
      <c r="F312" s="52" t="n">
        <v>4339</v>
      </c>
      <c r="G312" s="52" t="n">
        <v>1550</v>
      </c>
      <c r="H312" s="54" t="n">
        <f aca="false">E312+F312-G312</f>
        <v>5561</v>
      </c>
      <c r="I312" s="52" t="n">
        <v>1771</v>
      </c>
      <c r="J312" s="52" t="n">
        <v>225</v>
      </c>
      <c r="K312" s="54" t="n">
        <f aca="false">MAX(0,H312-I312)</f>
        <v>3790</v>
      </c>
      <c r="L312" s="54" t="str">
        <f aca="false">IF(H312&lt;=0,"Yes","No")</f>
        <v>No</v>
      </c>
      <c r="M312" s="52" t="n">
        <v>19.8</v>
      </c>
      <c r="N312" s="52" t="n">
        <v>4630752.52</v>
      </c>
      <c r="O312" s="52" t="s">
        <v>8369</v>
      </c>
      <c r="P312" s="52" t="s">
        <v>4122</v>
      </c>
      <c r="Q312" s="52" t="s">
        <v>4307</v>
      </c>
      <c r="R312" s="52" t="s">
        <v>8095</v>
      </c>
      <c r="S312" s="52" t="s">
        <v>2138</v>
      </c>
      <c r="T312" s="55" t="str">
        <f aca="false">IF(L312="Yes","Stockout",IF(H312&lt;I312,"Low",IF(H312&gt;I312*2,"Excess","Healthy")))</f>
        <v>Excess</v>
      </c>
      <c r="U312" s="55" t="n">
        <f aca="true">IFERROR(Q312-TODAY(),"")</f>
        <v>-416</v>
      </c>
      <c r="V312" s="55" t="str">
        <f aca="false">IFERROR(IF(T312&lt;30,"Critical",IF(T312&lt;90,"Watch","OK")),"")</f>
        <v>OK</v>
      </c>
      <c r="W312" s="55" t="str">
        <f aca="false">TEXT(D312,"yyyy-mm")</f>
        <v>2023-11</v>
      </c>
    </row>
    <row r="313" customFormat="false" ht="15" hidden="false" customHeight="true" outlineLevel="0" collapsed="false">
      <c r="A313" s="56" t="s">
        <v>8370</v>
      </c>
      <c r="B313" s="56" t="s">
        <v>845</v>
      </c>
      <c r="C313" s="56" t="s">
        <v>2362</v>
      </c>
      <c r="D313" s="56" t="s">
        <v>6678</v>
      </c>
      <c r="E313" s="56" t="n">
        <v>3187</v>
      </c>
      <c r="F313" s="56" t="n">
        <v>3604</v>
      </c>
      <c r="G313" s="56" t="n">
        <v>861</v>
      </c>
      <c r="H313" s="54" t="n">
        <f aca="false">E313+F313-G313</f>
        <v>5930</v>
      </c>
      <c r="I313" s="56" t="n">
        <v>485</v>
      </c>
      <c r="J313" s="56" t="n">
        <v>83</v>
      </c>
      <c r="K313" s="54" t="n">
        <f aca="false">MAX(0,H313-I313)</f>
        <v>5445</v>
      </c>
      <c r="L313" s="54" t="str">
        <f aca="false">IF(H313&lt;=0,"Yes","No")</f>
        <v>No</v>
      </c>
      <c r="M313" s="56" t="n">
        <v>5.2</v>
      </c>
      <c r="N313" s="56" t="n">
        <v>1349821.24</v>
      </c>
      <c r="O313" s="56" t="s">
        <v>8371</v>
      </c>
      <c r="P313" s="56" t="s">
        <v>5027</v>
      </c>
      <c r="Q313" s="56" t="s">
        <v>8372</v>
      </c>
      <c r="R313" s="56" t="s">
        <v>7823</v>
      </c>
      <c r="S313" s="56" t="s">
        <v>4763</v>
      </c>
      <c r="T313" s="55" t="str">
        <f aca="false">IF(L313="Yes","Stockout",IF(H313&lt;I313,"Low",IF(H313&gt;I313*2,"Excess","Healthy")))</f>
        <v>Excess</v>
      </c>
      <c r="U313" s="55" t="n">
        <f aca="true">IFERROR(Q313-TODAY(),"")</f>
        <v>-349</v>
      </c>
      <c r="V313" s="55" t="str">
        <f aca="false">IFERROR(IF(T313&lt;30,"Critical",IF(T313&lt;90,"Watch","OK")),"")</f>
        <v>OK</v>
      </c>
      <c r="W313" s="55" t="str">
        <f aca="false">TEXT(D313,"yyyy-mm")</f>
        <v>2023-08</v>
      </c>
    </row>
    <row r="314" customFormat="false" ht="15" hidden="false" customHeight="true" outlineLevel="0" collapsed="false">
      <c r="A314" s="52" t="s">
        <v>8373</v>
      </c>
      <c r="B314" s="52" t="s">
        <v>1827</v>
      </c>
      <c r="C314" s="52" t="s">
        <v>4552</v>
      </c>
      <c r="D314" s="52" t="s">
        <v>2804</v>
      </c>
      <c r="E314" s="52" t="n">
        <v>9656</v>
      </c>
      <c r="F314" s="52" t="n">
        <v>459</v>
      </c>
      <c r="G314" s="52" t="n">
        <v>505</v>
      </c>
      <c r="H314" s="54" t="n">
        <f aca="false">E314+F314-G314</f>
        <v>9610</v>
      </c>
      <c r="I314" s="52" t="n">
        <v>1817</v>
      </c>
      <c r="J314" s="52" t="n">
        <v>957</v>
      </c>
      <c r="K314" s="54" t="n">
        <f aca="false">MAX(0,H314-I314)</f>
        <v>7793</v>
      </c>
      <c r="L314" s="54" t="str">
        <f aca="false">IF(H314&lt;=0,"Yes","No")</f>
        <v>No</v>
      </c>
      <c r="M314" s="52" t="n">
        <v>4.9</v>
      </c>
      <c r="N314" s="52" t="n">
        <v>840354.61</v>
      </c>
      <c r="O314" s="52" t="s">
        <v>8374</v>
      </c>
      <c r="P314" s="52" t="s">
        <v>402</v>
      </c>
      <c r="Q314" s="52" t="s">
        <v>3571</v>
      </c>
      <c r="R314" s="52" t="s">
        <v>7738</v>
      </c>
      <c r="S314" s="52" t="s">
        <v>6516</v>
      </c>
      <c r="T314" s="55" t="str">
        <f aca="false">IF(L314="Yes","Stockout",IF(H314&lt;I314,"Low",IF(H314&gt;I314*2,"Excess","Healthy")))</f>
        <v>Excess</v>
      </c>
      <c r="U314" s="55" t="n">
        <f aca="true">IFERROR(Q314-TODAY(),"")</f>
        <v>-636</v>
      </c>
      <c r="V314" s="55" t="str">
        <f aca="false">IFERROR(IF(T314&lt;30,"Critical",IF(T314&lt;90,"Watch","OK")),"")</f>
        <v>OK</v>
      </c>
      <c r="W314" s="55" t="str">
        <f aca="false">TEXT(D314,"yyyy-mm")</f>
        <v>2022-09</v>
      </c>
    </row>
    <row r="315" customFormat="false" ht="15" hidden="false" customHeight="true" outlineLevel="0" collapsed="false">
      <c r="A315" s="56" t="s">
        <v>8375</v>
      </c>
      <c r="B315" s="56" t="s">
        <v>3544</v>
      </c>
      <c r="C315" s="56" t="s">
        <v>3666</v>
      </c>
      <c r="D315" s="56" t="s">
        <v>3074</v>
      </c>
      <c r="E315" s="56" t="n">
        <v>3319</v>
      </c>
      <c r="F315" s="56" t="n">
        <v>1150</v>
      </c>
      <c r="G315" s="56" t="n">
        <v>2422</v>
      </c>
      <c r="H315" s="54" t="n">
        <f aca="false">E315+F315-G315</f>
        <v>2047</v>
      </c>
      <c r="I315" s="56" t="n">
        <v>1791</v>
      </c>
      <c r="J315" s="56" t="n">
        <v>794</v>
      </c>
      <c r="K315" s="54" t="n">
        <f aca="false">MAX(0,H315-I315)</f>
        <v>256</v>
      </c>
      <c r="L315" s="54" t="str">
        <f aca="false">IF(H315&lt;=0,"Yes","No")</f>
        <v>No</v>
      </c>
      <c r="M315" s="56" t="n">
        <v>23.3</v>
      </c>
      <c r="N315" s="56" t="n">
        <v>1806516.01</v>
      </c>
      <c r="O315" s="56" t="s">
        <v>8376</v>
      </c>
      <c r="P315" s="56" t="s">
        <v>450</v>
      </c>
      <c r="Q315" s="56" t="s">
        <v>4196</v>
      </c>
      <c r="R315" s="56" t="s">
        <v>7738</v>
      </c>
      <c r="S315" s="56" t="s">
        <v>2568</v>
      </c>
      <c r="T315" s="55" t="str">
        <f aca="false">IF(L315="Yes","Stockout",IF(H315&lt;I315,"Low",IF(H315&gt;I315*2,"Excess","Healthy")))</f>
        <v>Healthy</v>
      </c>
      <c r="U315" s="55" t="n">
        <f aca="true">IFERROR(Q315-TODAY(),"")</f>
        <v>-884</v>
      </c>
      <c r="V315" s="55" t="str">
        <f aca="false">IFERROR(IF(T315&lt;30,"Critical",IF(T315&lt;90,"Watch","OK")),"")</f>
        <v>OK</v>
      </c>
      <c r="W315" s="55" t="str">
        <f aca="false">TEXT(D315,"yyyy-mm")</f>
        <v>2024-11</v>
      </c>
    </row>
    <row r="316" customFormat="false" ht="15" hidden="false" customHeight="true" outlineLevel="0" collapsed="false">
      <c r="A316" s="52" t="s">
        <v>8377</v>
      </c>
      <c r="B316" s="52" t="s">
        <v>2846</v>
      </c>
      <c r="C316" s="52" t="s">
        <v>2428</v>
      </c>
      <c r="D316" s="52" t="s">
        <v>1010</v>
      </c>
      <c r="E316" s="52" t="n">
        <v>4851</v>
      </c>
      <c r="F316" s="52" t="n">
        <v>523</v>
      </c>
      <c r="G316" s="52" t="n">
        <v>600</v>
      </c>
      <c r="H316" s="54" t="n">
        <f aca="false">E316+F316-G316</f>
        <v>4774</v>
      </c>
      <c r="I316" s="52" t="n">
        <v>1565</v>
      </c>
      <c r="J316" s="52" t="n">
        <v>486</v>
      </c>
      <c r="K316" s="54" t="n">
        <f aca="false">MAX(0,H316-I316)</f>
        <v>3209</v>
      </c>
      <c r="L316" s="54" t="str">
        <f aca="false">IF(H316&lt;=0,"Yes","No")</f>
        <v>No</v>
      </c>
      <c r="M316" s="52" t="n">
        <v>22.2</v>
      </c>
      <c r="N316" s="52" t="n">
        <v>2460421.68</v>
      </c>
      <c r="O316" s="52" t="s">
        <v>8378</v>
      </c>
      <c r="P316" s="52" t="s">
        <v>3993</v>
      </c>
      <c r="Q316" s="52" t="s">
        <v>677</v>
      </c>
      <c r="R316" s="52" t="s">
        <v>7609</v>
      </c>
      <c r="S316" s="52" t="s">
        <v>3209</v>
      </c>
      <c r="T316" s="55" t="str">
        <f aca="false">IF(L316="Yes","Stockout",IF(H316&lt;I316,"Low",IF(H316&gt;I316*2,"Excess","Healthy")))</f>
        <v>Excess</v>
      </c>
      <c r="U316" s="55" t="n">
        <f aca="true">IFERROR(Q316-TODAY(),"")</f>
        <v>-492</v>
      </c>
      <c r="V316" s="55" t="str">
        <f aca="false">IFERROR(IF(T316&lt;30,"Critical",IF(T316&lt;90,"Watch","OK")),"")</f>
        <v>OK</v>
      </c>
      <c r="W316" s="55" t="str">
        <f aca="false">TEXT(D316,"yyyy-mm")</f>
        <v>2022-12</v>
      </c>
    </row>
    <row r="317" customFormat="false" ht="15" hidden="false" customHeight="true" outlineLevel="0" collapsed="false">
      <c r="A317" s="56" t="s">
        <v>8379</v>
      </c>
      <c r="B317" s="56" t="s">
        <v>1781</v>
      </c>
      <c r="C317" s="56" t="s">
        <v>2619</v>
      </c>
      <c r="D317" s="56" t="s">
        <v>817</v>
      </c>
      <c r="E317" s="56" t="n">
        <v>4471</v>
      </c>
      <c r="F317" s="56" t="n">
        <v>3188</v>
      </c>
      <c r="G317" s="56" t="n">
        <v>3612</v>
      </c>
      <c r="H317" s="54" t="n">
        <f aca="false">E317+F317-G317</f>
        <v>4047</v>
      </c>
      <c r="I317" s="56" t="n">
        <v>1671</v>
      </c>
      <c r="J317" s="56" t="n">
        <v>513</v>
      </c>
      <c r="K317" s="54" t="n">
        <f aca="false">MAX(0,H317-I317)</f>
        <v>2376</v>
      </c>
      <c r="L317" s="54" t="str">
        <f aca="false">IF(H317&lt;=0,"Yes","No")</f>
        <v>No</v>
      </c>
      <c r="M317" s="56" t="n">
        <v>25.4</v>
      </c>
      <c r="N317" s="56" t="n">
        <v>1216982.03</v>
      </c>
      <c r="O317" s="56" t="s">
        <v>8380</v>
      </c>
      <c r="P317" s="56" t="s">
        <v>4020</v>
      </c>
      <c r="Q317" s="56" t="s">
        <v>8381</v>
      </c>
      <c r="R317" s="56" t="s">
        <v>7791</v>
      </c>
      <c r="S317" s="56" t="s">
        <v>4054</v>
      </c>
      <c r="T317" s="55" t="str">
        <f aca="false">IF(L317="Yes","Stockout",IF(H317&lt;I317,"Low",IF(H317&gt;I317*2,"Excess","Healthy")))</f>
        <v>Excess</v>
      </c>
      <c r="U317" s="55" t="n">
        <f aca="true">IFERROR(Q317-TODAY(),"")</f>
        <v>172</v>
      </c>
      <c r="V317" s="55" t="str">
        <f aca="false">IFERROR(IF(T317&lt;30,"Critical",IF(T317&lt;90,"Watch","OK")),"")</f>
        <v>OK</v>
      </c>
      <c r="W317" s="55" t="str">
        <f aca="false">TEXT(D317,"yyyy-mm")</f>
        <v>2024-08</v>
      </c>
    </row>
    <row r="318" customFormat="false" ht="15" hidden="false" customHeight="true" outlineLevel="0" collapsed="false">
      <c r="A318" s="52" t="s">
        <v>8382</v>
      </c>
      <c r="B318" s="52" t="s">
        <v>7519</v>
      </c>
      <c r="C318" s="52" t="s">
        <v>821</v>
      </c>
      <c r="D318" s="52" t="s">
        <v>1953</v>
      </c>
      <c r="E318" s="52" t="n">
        <v>7925</v>
      </c>
      <c r="F318" s="52" t="n">
        <v>4945</v>
      </c>
      <c r="G318" s="52" t="n">
        <v>228</v>
      </c>
      <c r="H318" s="54" t="n">
        <f aca="false">E318+F318-G318</f>
        <v>12642</v>
      </c>
      <c r="I318" s="52" t="n">
        <v>341</v>
      </c>
      <c r="J318" s="52" t="n">
        <v>834</v>
      </c>
      <c r="K318" s="54" t="n">
        <f aca="false">MAX(0,H318-I318)</f>
        <v>12301</v>
      </c>
      <c r="L318" s="54" t="str">
        <f aca="false">IF(H318&lt;=0,"Yes","No")</f>
        <v>No</v>
      </c>
      <c r="M318" s="52" t="n">
        <v>5.8</v>
      </c>
      <c r="N318" s="52" t="n">
        <v>1164970.59</v>
      </c>
      <c r="O318" s="52" t="s">
        <v>8383</v>
      </c>
      <c r="P318" s="52" t="s">
        <v>6551</v>
      </c>
      <c r="Q318" s="52" t="s">
        <v>8384</v>
      </c>
      <c r="R318" s="52" t="s">
        <v>8385</v>
      </c>
      <c r="S318" s="52" t="s">
        <v>3097</v>
      </c>
      <c r="T318" s="55" t="str">
        <f aca="false">IF(L318="Yes","Stockout",IF(H318&lt;I318,"Low",IF(H318&gt;I318*2,"Excess","Healthy")))</f>
        <v>Excess</v>
      </c>
      <c r="U318" s="55" t="n">
        <f aca="true">IFERROR(Q318-TODAY(),"")</f>
        <v>-332</v>
      </c>
      <c r="V318" s="55" t="str">
        <f aca="false">IFERROR(IF(T318&lt;30,"Critical",IF(T318&lt;90,"Watch","OK")),"")</f>
        <v>OK</v>
      </c>
      <c r="W318" s="55" t="str">
        <f aca="false">TEXT(D318,"yyyy-mm")</f>
        <v>2022-10</v>
      </c>
    </row>
    <row r="319" customFormat="false" ht="15" hidden="false" customHeight="true" outlineLevel="0" collapsed="false">
      <c r="A319" s="56" t="s">
        <v>8386</v>
      </c>
      <c r="B319" s="56" t="s">
        <v>2150</v>
      </c>
      <c r="C319" s="56" t="s">
        <v>3270</v>
      </c>
      <c r="D319" s="56" t="s">
        <v>403</v>
      </c>
      <c r="E319" s="56" t="n">
        <v>4932</v>
      </c>
      <c r="F319" s="56" t="n">
        <v>2996</v>
      </c>
      <c r="G319" s="56" t="n">
        <v>3621</v>
      </c>
      <c r="H319" s="54" t="n">
        <f aca="false">E319+F319-G319</f>
        <v>4307</v>
      </c>
      <c r="I319" s="56" t="n">
        <v>1837</v>
      </c>
      <c r="J319" s="56" t="n">
        <v>452</v>
      </c>
      <c r="K319" s="54" t="n">
        <f aca="false">MAX(0,H319-I319)</f>
        <v>2470</v>
      </c>
      <c r="L319" s="54" t="str">
        <f aca="false">IF(H319&lt;=0,"Yes","No")</f>
        <v>No</v>
      </c>
      <c r="M319" s="56" t="n">
        <v>16.7</v>
      </c>
      <c r="N319" s="56" t="n">
        <v>507872.59</v>
      </c>
      <c r="O319" s="56" t="s">
        <v>8387</v>
      </c>
      <c r="P319" s="56" t="s">
        <v>3609</v>
      </c>
      <c r="Q319" s="56" t="s">
        <v>3409</v>
      </c>
      <c r="R319" s="56" t="s">
        <v>8388</v>
      </c>
      <c r="S319" s="56" t="s">
        <v>4807</v>
      </c>
      <c r="T319" s="55" t="str">
        <f aca="false">IF(L319="Yes","Stockout",IF(H319&lt;I319,"Low",IF(H319&gt;I319*2,"Excess","Healthy")))</f>
        <v>Excess</v>
      </c>
      <c r="U319" s="55" t="n">
        <f aca="true">IFERROR(Q319-TODAY(),"")</f>
        <v>-731</v>
      </c>
      <c r="V319" s="55" t="str">
        <f aca="false">IFERROR(IF(T319&lt;30,"Critical",IF(T319&lt;90,"Watch","OK")),"")</f>
        <v>OK</v>
      </c>
      <c r="W319" s="55" t="str">
        <f aca="false">TEXT(D319,"yyyy-mm")</f>
        <v>2023-05</v>
      </c>
    </row>
    <row r="320" customFormat="false" ht="15" hidden="false" customHeight="true" outlineLevel="0" collapsed="false">
      <c r="A320" s="52" t="s">
        <v>8389</v>
      </c>
      <c r="B320" s="52" t="s">
        <v>7354</v>
      </c>
      <c r="C320" s="52" t="s">
        <v>1145</v>
      </c>
      <c r="D320" s="52" t="s">
        <v>1165</v>
      </c>
      <c r="E320" s="52" t="n">
        <v>5136</v>
      </c>
      <c r="F320" s="52" t="n">
        <v>4600</v>
      </c>
      <c r="G320" s="52" t="n">
        <v>3134</v>
      </c>
      <c r="H320" s="54" t="n">
        <f aca="false">E320+F320-G320</f>
        <v>6602</v>
      </c>
      <c r="I320" s="52" t="n">
        <v>298</v>
      </c>
      <c r="J320" s="52" t="n">
        <v>139</v>
      </c>
      <c r="K320" s="54" t="n">
        <f aca="false">MAX(0,H320-I320)</f>
        <v>6304</v>
      </c>
      <c r="L320" s="54" t="str">
        <f aca="false">IF(H320&lt;=0,"Yes","No")</f>
        <v>No</v>
      </c>
      <c r="M320" s="52" t="n">
        <v>10.9</v>
      </c>
      <c r="N320" s="52" t="n">
        <v>542650.43</v>
      </c>
      <c r="O320" s="52" t="s">
        <v>8390</v>
      </c>
      <c r="P320" s="52" t="s">
        <v>1176</v>
      </c>
      <c r="Q320" s="52" t="s">
        <v>4518</v>
      </c>
      <c r="R320" s="52" t="s">
        <v>7954</v>
      </c>
      <c r="S320" s="52" t="s">
        <v>736</v>
      </c>
      <c r="T320" s="55" t="str">
        <f aca="false">IF(L320="Yes","Stockout",IF(H320&lt;I320,"Low",IF(H320&gt;I320*2,"Excess","Healthy")))</f>
        <v>Excess</v>
      </c>
      <c r="U320" s="55" t="n">
        <f aca="true">IFERROR(Q320-TODAY(),"")</f>
        <v>-1152</v>
      </c>
      <c r="V320" s="55" t="str">
        <f aca="false">IFERROR(IF(T320&lt;30,"Critical",IF(T320&lt;90,"Watch","OK")),"")</f>
        <v>OK</v>
      </c>
      <c r="W320" s="55" t="str">
        <f aca="false">TEXT(D320,"yyyy-mm")</f>
        <v>2023-01</v>
      </c>
    </row>
    <row r="321" customFormat="false" ht="15" hidden="false" customHeight="true" outlineLevel="0" collapsed="false">
      <c r="A321" s="56" t="s">
        <v>8391</v>
      </c>
      <c r="B321" s="56" t="s">
        <v>982</v>
      </c>
      <c r="C321" s="56" t="s">
        <v>6078</v>
      </c>
      <c r="D321" s="56" t="s">
        <v>1527</v>
      </c>
      <c r="E321" s="56" t="n">
        <v>6327</v>
      </c>
      <c r="F321" s="56" t="n">
        <v>637</v>
      </c>
      <c r="G321" s="56" t="n">
        <v>1662</v>
      </c>
      <c r="H321" s="54" t="n">
        <f aca="false">E321+F321-G321</f>
        <v>5302</v>
      </c>
      <c r="I321" s="56" t="n">
        <v>345</v>
      </c>
      <c r="J321" s="56" t="n">
        <v>260</v>
      </c>
      <c r="K321" s="54" t="n">
        <f aca="false">MAX(0,H321-I321)</f>
        <v>4957</v>
      </c>
      <c r="L321" s="54" t="str">
        <f aca="false">IF(H321&lt;=0,"Yes","No")</f>
        <v>No</v>
      </c>
      <c r="M321" s="56" t="n">
        <v>13.9</v>
      </c>
      <c r="N321" s="56" t="n">
        <v>1121343.18</v>
      </c>
      <c r="O321" s="56" t="s">
        <v>8392</v>
      </c>
      <c r="P321" s="56" t="s">
        <v>1933</v>
      </c>
      <c r="Q321" s="56" t="s">
        <v>2679</v>
      </c>
      <c r="R321" s="56" t="s">
        <v>8393</v>
      </c>
      <c r="S321" s="56" t="s">
        <v>3794</v>
      </c>
      <c r="T321" s="55" t="str">
        <f aca="false">IF(L321="Yes","Stockout",IF(H321&lt;I321,"Low",IF(H321&gt;I321*2,"Excess","Healthy")))</f>
        <v>Excess</v>
      </c>
      <c r="U321" s="55" t="n">
        <f aca="true">IFERROR(Q321-TODAY(),"")</f>
        <v>-1081</v>
      </c>
      <c r="V321" s="55" t="str">
        <f aca="false">IFERROR(IF(T321&lt;30,"Critical",IF(T321&lt;90,"Watch","OK")),"")</f>
        <v>OK</v>
      </c>
      <c r="W321" s="55" t="str">
        <f aca="false">TEXT(D321,"yyyy-mm")</f>
        <v>2024-02</v>
      </c>
    </row>
    <row r="322" customFormat="false" ht="15" hidden="false" customHeight="true" outlineLevel="0" collapsed="false">
      <c r="A322" s="52" t="s">
        <v>8394</v>
      </c>
      <c r="B322" s="52" t="s">
        <v>4568</v>
      </c>
      <c r="C322" s="52" t="s">
        <v>6878</v>
      </c>
      <c r="D322" s="52" t="s">
        <v>742</v>
      </c>
      <c r="E322" s="52" t="n">
        <v>6327</v>
      </c>
      <c r="F322" s="52" t="n">
        <v>3621</v>
      </c>
      <c r="G322" s="52" t="n">
        <v>2436</v>
      </c>
      <c r="H322" s="54" t="n">
        <f aca="false">E322+F322-G322</f>
        <v>7512</v>
      </c>
      <c r="I322" s="52" t="n">
        <v>1550</v>
      </c>
      <c r="J322" s="52" t="n">
        <v>348</v>
      </c>
      <c r="K322" s="54" t="n">
        <f aca="false">MAX(0,H322-I322)</f>
        <v>5962</v>
      </c>
      <c r="L322" s="54" t="str">
        <f aca="false">IF(H322&lt;=0,"Yes","No")</f>
        <v>No</v>
      </c>
      <c r="M322" s="52" t="n">
        <v>8.4</v>
      </c>
      <c r="N322" s="52" t="n">
        <v>161238</v>
      </c>
      <c r="O322" s="52" t="s">
        <v>8395</v>
      </c>
      <c r="P322" s="52" t="s">
        <v>3562</v>
      </c>
      <c r="Q322" s="52" t="s">
        <v>1930</v>
      </c>
      <c r="R322" s="52" t="s">
        <v>7777</v>
      </c>
      <c r="S322" s="52" t="s">
        <v>2736</v>
      </c>
      <c r="T322" s="55" t="str">
        <f aca="false">IF(L322="Yes","Stockout",IF(H322&lt;I322,"Low",IF(H322&gt;I322*2,"Excess","Healthy")))</f>
        <v>Excess</v>
      </c>
      <c r="U322" s="55" t="n">
        <f aca="true">IFERROR(Q322-TODAY(),"")</f>
        <v>-535</v>
      </c>
      <c r="V322" s="55" t="str">
        <f aca="false">IFERROR(IF(T322&lt;30,"Critical",IF(T322&lt;90,"Watch","OK")),"")</f>
        <v>OK</v>
      </c>
      <c r="W322" s="55" t="str">
        <f aca="false">TEXT(D322,"yyyy-mm")</f>
        <v>2023-08</v>
      </c>
    </row>
    <row r="323" customFormat="false" ht="15" hidden="false" customHeight="true" outlineLevel="0" collapsed="false">
      <c r="A323" s="56" t="s">
        <v>8396</v>
      </c>
      <c r="B323" s="56" t="s">
        <v>5626</v>
      </c>
      <c r="C323" s="56" t="s">
        <v>4358</v>
      </c>
      <c r="D323" s="56" t="s">
        <v>542</v>
      </c>
      <c r="E323" s="56" t="n">
        <v>1676</v>
      </c>
      <c r="F323" s="56" t="n">
        <v>3998</v>
      </c>
      <c r="G323" s="56" t="n">
        <v>4955</v>
      </c>
      <c r="H323" s="54" t="n">
        <f aca="false">E323+F323-G323</f>
        <v>719</v>
      </c>
      <c r="I323" s="56" t="n">
        <v>1652</v>
      </c>
      <c r="J323" s="56" t="n">
        <v>782</v>
      </c>
      <c r="K323" s="54" t="n">
        <f aca="false">MAX(0,H323-I323)</f>
        <v>0</v>
      </c>
      <c r="L323" s="54" t="str">
        <f aca="false">IF(H323&lt;=0,"Yes","No")</f>
        <v>No</v>
      </c>
      <c r="M323" s="56" t="n">
        <v>12.3</v>
      </c>
      <c r="N323" s="56" t="n">
        <v>247094.93</v>
      </c>
      <c r="O323" s="56" t="s">
        <v>8397</v>
      </c>
      <c r="P323" s="56" t="s">
        <v>3262</v>
      </c>
      <c r="Q323" s="56" t="s">
        <v>2254</v>
      </c>
      <c r="R323" s="56" t="s">
        <v>8398</v>
      </c>
      <c r="S323" s="56" t="s">
        <v>3401</v>
      </c>
      <c r="T323" s="55" t="str">
        <f aca="false">IF(L323="Yes","Stockout",IF(H323&lt;I323,"Low",IF(H323&gt;I323*2,"Excess","Healthy")))</f>
        <v>Low</v>
      </c>
      <c r="U323" s="55" t="n">
        <f aca="true">IFERROR(Q323-TODAY(),"")</f>
        <v>-554</v>
      </c>
      <c r="V323" s="55" t="str">
        <f aca="false">IFERROR(IF(T323&lt;30,"Critical",IF(T323&lt;90,"Watch","OK")),"")</f>
        <v>OK</v>
      </c>
      <c r="W323" s="55" t="str">
        <f aca="false">TEXT(D323,"yyyy-mm")</f>
        <v>2024-09</v>
      </c>
    </row>
    <row r="324" customFormat="false" ht="15" hidden="false" customHeight="true" outlineLevel="0" collapsed="false">
      <c r="A324" s="52" t="s">
        <v>8399</v>
      </c>
      <c r="B324" s="52" t="s">
        <v>1467</v>
      </c>
      <c r="C324" s="52" t="s">
        <v>3109</v>
      </c>
      <c r="D324" s="52" t="s">
        <v>600</v>
      </c>
      <c r="E324" s="52" t="n">
        <v>5880</v>
      </c>
      <c r="F324" s="52" t="n">
        <v>1328</v>
      </c>
      <c r="G324" s="52" t="n">
        <v>4041</v>
      </c>
      <c r="H324" s="54" t="n">
        <f aca="false">E324+F324-G324</f>
        <v>3167</v>
      </c>
      <c r="I324" s="52" t="n">
        <v>1531</v>
      </c>
      <c r="J324" s="52" t="n">
        <v>213</v>
      </c>
      <c r="K324" s="54" t="n">
        <f aca="false">MAX(0,H324-I324)</f>
        <v>1636</v>
      </c>
      <c r="L324" s="54" t="str">
        <f aca="false">IF(H324&lt;=0,"Yes","No")</f>
        <v>No</v>
      </c>
      <c r="M324" s="52" t="n">
        <v>24.4</v>
      </c>
      <c r="N324" s="52" t="n">
        <v>2215534.36</v>
      </c>
      <c r="O324" s="52" t="s">
        <v>8400</v>
      </c>
      <c r="P324" s="52" t="s">
        <v>2658</v>
      </c>
      <c r="Q324" s="52" t="s">
        <v>8401</v>
      </c>
      <c r="R324" s="52" t="s">
        <v>7712</v>
      </c>
      <c r="S324" s="52" t="s">
        <v>2988</v>
      </c>
      <c r="T324" s="55" t="str">
        <f aca="false">IF(L324="Yes","Stockout",IF(H324&lt;I324,"Low",IF(H324&gt;I324*2,"Excess","Healthy")))</f>
        <v>Excess</v>
      </c>
      <c r="U324" s="55" t="n">
        <f aca="true">IFERROR(Q324-TODAY(),"")</f>
        <v>227</v>
      </c>
      <c r="V324" s="55" t="str">
        <f aca="false">IFERROR(IF(T324&lt;30,"Critical",IF(T324&lt;90,"Watch","OK")),"")</f>
        <v>OK</v>
      </c>
      <c r="W324" s="55" t="str">
        <f aca="false">TEXT(D324,"yyyy-mm")</f>
        <v>2022-05</v>
      </c>
    </row>
    <row r="325" customFormat="false" ht="15" hidden="false" customHeight="true" outlineLevel="0" collapsed="false">
      <c r="A325" s="56" t="s">
        <v>8402</v>
      </c>
      <c r="B325" s="56" t="s">
        <v>3761</v>
      </c>
      <c r="C325" s="56" t="s">
        <v>1872</v>
      </c>
      <c r="D325" s="56" t="s">
        <v>2920</v>
      </c>
      <c r="E325" s="56" t="n">
        <v>6516</v>
      </c>
      <c r="F325" s="56" t="n">
        <v>2047</v>
      </c>
      <c r="G325" s="56" t="n">
        <v>1333</v>
      </c>
      <c r="H325" s="54" t="n">
        <f aca="false">E325+F325-G325</f>
        <v>7230</v>
      </c>
      <c r="I325" s="56" t="n">
        <v>269</v>
      </c>
      <c r="J325" s="56" t="n">
        <v>921</v>
      </c>
      <c r="K325" s="54" t="n">
        <f aca="false">MAX(0,H325-I325)</f>
        <v>6961</v>
      </c>
      <c r="L325" s="54" t="str">
        <f aca="false">IF(H325&lt;=0,"Yes","No")</f>
        <v>No</v>
      </c>
      <c r="M325" s="56" t="n">
        <v>14.6</v>
      </c>
      <c r="N325" s="56" t="n">
        <v>772276.79</v>
      </c>
      <c r="O325" s="56" t="s">
        <v>8403</v>
      </c>
      <c r="P325" s="56" t="s">
        <v>4474</v>
      </c>
      <c r="Q325" s="56" t="s">
        <v>3657</v>
      </c>
      <c r="R325" s="56" t="s">
        <v>7556</v>
      </c>
      <c r="S325" s="56" t="s">
        <v>4301</v>
      </c>
      <c r="T325" s="55" t="str">
        <f aca="false">IF(L325="Yes","Stockout",IF(H325&lt;I325,"Low",IF(H325&gt;I325*2,"Excess","Healthy")))</f>
        <v>Excess</v>
      </c>
      <c r="U325" s="55" t="n">
        <f aca="true">IFERROR(Q325-TODAY(),"")</f>
        <v>-837</v>
      </c>
      <c r="V325" s="55" t="str">
        <f aca="false">IFERROR(IF(T325&lt;30,"Critical",IF(T325&lt;90,"Watch","OK")),"")</f>
        <v>OK</v>
      </c>
      <c r="W325" s="55" t="str">
        <f aca="false">TEXT(D325,"yyyy-mm")</f>
        <v>2022-04</v>
      </c>
    </row>
    <row r="326" customFormat="false" ht="15" hidden="false" customHeight="true" outlineLevel="0" collapsed="false">
      <c r="A326" s="52" t="s">
        <v>8404</v>
      </c>
      <c r="B326" s="52" t="s">
        <v>4543</v>
      </c>
      <c r="C326" s="52" t="s">
        <v>2118</v>
      </c>
      <c r="D326" s="52" t="s">
        <v>877</v>
      </c>
      <c r="E326" s="52" t="n">
        <v>3475</v>
      </c>
      <c r="F326" s="52" t="n">
        <v>215</v>
      </c>
      <c r="G326" s="52" t="n">
        <v>3889</v>
      </c>
      <c r="H326" s="54" t="n">
        <f aca="false">E326+F326-G326</f>
        <v>-199</v>
      </c>
      <c r="I326" s="52" t="n">
        <v>1415</v>
      </c>
      <c r="J326" s="52" t="n">
        <v>912</v>
      </c>
      <c r="K326" s="54" t="n">
        <f aca="false">MAX(0,H326-I326)</f>
        <v>0</v>
      </c>
      <c r="L326" s="54" t="str">
        <f aca="false">IF(H326&lt;=0,"Yes","No")</f>
        <v>Yes</v>
      </c>
      <c r="M326" s="52" t="n">
        <v>9.4</v>
      </c>
      <c r="N326" s="52" t="n">
        <v>930430.69</v>
      </c>
      <c r="O326" s="52" t="s">
        <v>8405</v>
      </c>
      <c r="P326" s="52" t="s">
        <v>3525</v>
      </c>
      <c r="Q326" s="52" t="s">
        <v>3005</v>
      </c>
      <c r="R326" s="52" t="s">
        <v>8148</v>
      </c>
      <c r="S326" s="52" t="s">
        <v>3453</v>
      </c>
      <c r="T326" s="55" t="str">
        <f aca="false">IF(L326="Yes","Stockout",IF(H326&lt;I326,"Low",IF(H326&gt;I326*2,"Excess","Healthy")))</f>
        <v>Stockout</v>
      </c>
      <c r="U326" s="55" t="n">
        <f aca="true">IFERROR(Q326-TODAY(),"")</f>
        <v>-482</v>
      </c>
      <c r="V326" s="55" t="str">
        <f aca="false">IFERROR(IF(T326&lt;30,"Critical",IF(T326&lt;90,"Watch","OK")),"")</f>
        <v>OK</v>
      </c>
      <c r="W326" s="55" t="str">
        <f aca="false">TEXT(D326,"yyyy-mm")</f>
        <v>2022-06</v>
      </c>
    </row>
    <row r="327" customFormat="false" ht="15" hidden="false" customHeight="true" outlineLevel="0" collapsed="false">
      <c r="A327" s="56" t="s">
        <v>8406</v>
      </c>
      <c r="B327" s="56" t="s">
        <v>3591</v>
      </c>
      <c r="C327" s="56" t="s">
        <v>5490</v>
      </c>
      <c r="D327" s="56" t="s">
        <v>3112</v>
      </c>
      <c r="E327" s="56" t="n">
        <v>8589</v>
      </c>
      <c r="F327" s="56" t="n">
        <v>550</v>
      </c>
      <c r="G327" s="56" t="n">
        <v>3119</v>
      </c>
      <c r="H327" s="54" t="n">
        <f aca="false">E327+F327-G327</f>
        <v>6020</v>
      </c>
      <c r="I327" s="56" t="n">
        <v>1938</v>
      </c>
      <c r="J327" s="56" t="n">
        <v>162</v>
      </c>
      <c r="K327" s="54" t="n">
        <f aca="false">MAX(0,H327-I327)</f>
        <v>4082</v>
      </c>
      <c r="L327" s="54" t="str">
        <f aca="false">IF(H327&lt;=0,"Yes","No")</f>
        <v>No</v>
      </c>
      <c r="M327" s="56" t="n">
        <v>54.3</v>
      </c>
      <c r="N327" s="56" t="n">
        <v>1849191.95</v>
      </c>
      <c r="O327" s="56" t="s">
        <v>8407</v>
      </c>
      <c r="P327" s="56" t="s">
        <v>924</v>
      </c>
      <c r="Q327" s="56" t="s">
        <v>8408</v>
      </c>
      <c r="R327" s="56" t="s">
        <v>8327</v>
      </c>
      <c r="S327" s="56" t="s">
        <v>2901</v>
      </c>
      <c r="T327" s="55" t="str">
        <f aca="false">IF(L327="Yes","Stockout",IF(H327&lt;I327,"Low",IF(H327&gt;I327*2,"Excess","Healthy")))</f>
        <v>Excess</v>
      </c>
      <c r="U327" s="55" t="n">
        <f aca="true">IFERROR(Q327-TODAY(),"")</f>
        <v>124</v>
      </c>
      <c r="V327" s="55" t="str">
        <f aca="false">IFERROR(IF(T327&lt;30,"Critical",IF(T327&lt;90,"Watch","OK")),"")</f>
        <v>OK</v>
      </c>
      <c r="W327" s="55" t="str">
        <f aca="false">TEXT(D327,"yyyy-mm")</f>
        <v>2024-06</v>
      </c>
    </row>
    <row r="328" customFormat="false" ht="15" hidden="false" customHeight="true" outlineLevel="0" collapsed="false">
      <c r="A328" s="52" t="s">
        <v>8409</v>
      </c>
      <c r="B328" s="52" t="s">
        <v>2862</v>
      </c>
      <c r="C328" s="52" t="s">
        <v>8410</v>
      </c>
      <c r="D328" s="52" t="s">
        <v>1065</v>
      </c>
      <c r="E328" s="52" t="n">
        <v>9512</v>
      </c>
      <c r="F328" s="52" t="n">
        <v>4038</v>
      </c>
      <c r="G328" s="52" t="n">
        <v>336</v>
      </c>
      <c r="H328" s="54" t="n">
        <f aca="false">E328+F328-G328</f>
        <v>13214</v>
      </c>
      <c r="I328" s="52" t="n">
        <v>987</v>
      </c>
      <c r="J328" s="52" t="n">
        <v>864</v>
      </c>
      <c r="K328" s="54" t="n">
        <f aca="false">MAX(0,H328-I328)</f>
        <v>12227</v>
      </c>
      <c r="L328" s="54" t="str">
        <f aca="false">IF(H328&lt;=0,"Yes","No")</f>
        <v>No</v>
      </c>
      <c r="M328" s="52" t="n">
        <v>13.6</v>
      </c>
      <c r="N328" s="52" t="n">
        <v>286292.89</v>
      </c>
      <c r="O328" s="52" t="s">
        <v>8411</v>
      </c>
      <c r="P328" s="52" t="s">
        <v>2039</v>
      </c>
      <c r="Q328" s="52" t="s">
        <v>3175</v>
      </c>
      <c r="R328" s="52" t="s">
        <v>8046</v>
      </c>
      <c r="S328" s="52" t="s">
        <v>2282</v>
      </c>
      <c r="T328" s="55" t="str">
        <f aca="false">IF(L328="Yes","Stockout",IF(H328&lt;I328,"Low",IF(H328&gt;I328*2,"Excess","Healthy")))</f>
        <v>Excess</v>
      </c>
      <c r="U328" s="55" t="n">
        <f aca="true">IFERROR(Q328-TODAY(),"")</f>
        <v>-421</v>
      </c>
      <c r="V328" s="55" t="str">
        <f aca="false">IFERROR(IF(T328&lt;30,"Critical",IF(T328&lt;90,"Watch","OK")),"")</f>
        <v>OK</v>
      </c>
      <c r="W328" s="55" t="str">
        <f aca="false">TEXT(D328,"yyyy-mm")</f>
        <v>2024-01</v>
      </c>
    </row>
    <row r="329" customFormat="false" ht="15" hidden="false" customHeight="true" outlineLevel="0" collapsed="false">
      <c r="A329" s="56" t="s">
        <v>8412</v>
      </c>
      <c r="B329" s="56" t="s">
        <v>5463</v>
      </c>
      <c r="C329" s="56" t="s">
        <v>8413</v>
      </c>
      <c r="D329" s="56" t="s">
        <v>1398</v>
      </c>
      <c r="E329" s="56" t="n">
        <v>7277</v>
      </c>
      <c r="F329" s="56" t="n">
        <v>155</v>
      </c>
      <c r="G329" s="56" t="n">
        <v>4970</v>
      </c>
      <c r="H329" s="54" t="n">
        <f aca="false">E329+F329-G329</f>
        <v>2462</v>
      </c>
      <c r="I329" s="56" t="n">
        <v>249</v>
      </c>
      <c r="J329" s="56" t="n">
        <v>733</v>
      </c>
      <c r="K329" s="54" t="n">
        <f aca="false">MAX(0,H329-I329)</f>
        <v>2213</v>
      </c>
      <c r="L329" s="54" t="str">
        <f aca="false">IF(H329&lt;=0,"Yes","No")</f>
        <v>No</v>
      </c>
      <c r="M329" s="56" t="n">
        <v>15.4</v>
      </c>
      <c r="N329" s="56" t="n">
        <v>1835431.03</v>
      </c>
      <c r="O329" s="56" t="s">
        <v>8414</v>
      </c>
      <c r="P329" s="56" t="s">
        <v>2265</v>
      </c>
      <c r="Q329" s="56" t="s">
        <v>1797</v>
      </c>
      <c r="R329" s="56" t="s">
        <v>7505</v>
      </c>
      <c r="S329" s="56" t="s">
        <v>1958</v>
      </c>
      <c r="T329" s="55" t="str">
        <f aca="false">IF(L329="Yes","Stockout",IF(H329&lt;I329,"Low",IF(H329&gt;I329*2,"Excess","Healthy")))</f>
        <v>Excess</v>
      </c>
      <c r="U329" s="55" t="n">
        <f aca="true">IFERROR(Q329-TODAY(),"")</f>
        <v>-1129</v>
      </c>
      <c r="V329" s="55" t="str">
        <f aca="false">IFERROR(IF(T329&lt;30,"Critical",IF(T329&lt;90,"Watch","OK")),"")</f>
        <v>OK</v>
      </c>
      <c r="W329" s="55" t="str">
        <f aca="false">TEXT(D329,"yyyy-mm")</f>
        <v>2022-09</v>
      </c>
    </row>
    <row r="330" customFormat="false" ht="15" hidden="false" customHeight="true" outlineLevel="0" collapsed="false">
      <c r="A330" s="52" t="s">
        <v>8415</v>
      </c>
      <c r="B330" s="52" t="s">
        <v>1035</v>
      </c>
      <c r="C330" s="52" t="s">
        <v>8416</v>
      </c>
      <c r="D330" s="52" t="s">
        <v>2551</v>
      </c>
      <c r="E330" s="52" t="n">
        <v>9079</v>
      </c>
      <c r="F330" s="52" t="n">
        <v>2120</v>
      </c>
      <c r="G330" s="52" t="n">
        <v>1183</v>
      </c>
      <c r="H330" s="54" t="n">
        <f aca="false">E330+F330-G330</f>
        <v>10016</v>
      </c>
      <c r="I330" s="52" t="n">
        <v>1729</v>
      </c>
      <c r="J330" s="52" t="n">
        <v>489</v>
      </c>
      <c r="K330" s="54" t="n">
        <f aca="false">MAX(0,H330-I330)</f>
        <v>8287</v>
      </c>
      <c r="L330" s="54" t="str">
        <f aca="false">IF(H330&lt;=0,"Yes","No")</f>
        <v>No</v>
      </c>
      <c r="M330" s="52" t="n">
        <v>6.6</v>
      </c>
      <c r="N330" s="52" t="n">
        <v>533500.52</v>
      </c>
      <c r="O330" s="52" t="s">
        <v>8417</v>
      </c>
      <c r="P330" s="52" t="s">
        <v>3449</v>
      </c>
      <c r="Q330" s="52" t="s">
        <v>8418</v>
      </c>
      <c r="R330" s="52" t="s">
        <v>8385</v>
      </c>
      <c r="S330" s="52" t="s">
        <v>3643</v>
      </c>
      <c r="T330" s="55" t="str">
        <f aca="false">IF(L330="Yes","Stockout",IF(H330&lt;I330,"Low",IF(H330&gt;I330*2,"Excess","Healthy")))</f>
        <v>Excess</v>
      </c>
      <c r="U330" s="55" t="n">
        <f aca="true">IFERROR(Q330-TODAY(),"")</f>
        <v>-354</v>
      </c>
      <c r="V330" s="55" t="str">
        <f aca="false">IFERROR(IF(T330&lt;30,"Critical",IF(T330&lt;90,"Watch","OK")),"")</f>
        <v>OK</v>
      </c>
      <c r="W330" s="55" t="str">
        <f aca="false">TEXT(D330,"yyyy-mm")</f>
        <v>2022-11</v>
      </c>
    </row>
    <row r="331" customFormat="false" ht="15" hidden="false" customHeight="true" outlineLevel="0" collapsed="false">
      <c r="A331" s="56" t="s">
        <v>8419</v>
      </c>
      <c r="B331" s="56" t="s">
        <v>4692</v>
      </c>
      <c r="C331" s="56" t="s">
        <v>3554</v>
      </c>
      <c r="D331" s="56" t="s">
        <v>1863</v>
      </c>
      <c r="E331" s="56" t="n">
        <v>1850</v>
      </c>
      <c r="F331" s="56" t="n">
        <v>1048</v>
      </c>
      <c r="G331" s="56" t="n">
        <v>141</v>
      </c>
      <c r="H331" s="54" t="n">
        <f aca="false">E331+F331-G331</f>
        <v>2757</v>
      </c>
      <c r="I331" s="56" t="n">
        <v>1124</v>
      </c>
      <c r="J331" s="56" t="n">
        <v>914</v>
      </c>
      <c r="K331" s="54" t="n">
        <f aca="false">MAX(0,H331-I331)</f>
        <v>1633</v>
      </c>
      <c r="L331" s="54" t="str">
        <f aca="false">IF(H331&lt;=0,"Yes","No")</f>
        <v>No</v>
      </c>
      <c r="M331" s="56" t="n">
        <v>28.4</v>
      </c>
      <c r="N331" s="56" t="n">
        <v>531228.43</v>
      </c>
      <c r="O331" s="56" t="s">
        <v>8420</v>
      </c>
      <c r="P331" s="56" t="s">
        <v>2443</v>
      </c>
      <c r="Q331" s="56" t="s">
        <v>1421</v>
      </c>
      <c r="R331" s="56" t="s">
        <v>7435</v>
      </c>
      <c r="S331" s="56" t="s">
        <v>1172</v>
      </c>
      <c r="T331" s="55" t="str">
        <f aca="false">IF(L331="Yes","Stockout",IF(H331&lt;I331,"Low",IF(H331&gt;I331*2,"Excess","Healthy")))</f>
        <v>Excess</v>
      </c>
      <c r="U331" s="55" t="n">
        <f aca="true">IFERROR(Q331-TODAY(),"")</f>
        <v>-844</v>
      </c>
      <c r="V331" s="55" t="str">
        <f aca="false">IFERROR(IF(T331&lt;30,"Critical",IF(T331&lt;90,"Watch","OK")),"")</f>
        <v>OK</v>
      </c>
      <c r="W331" s="55" t="str">
        <f aca="false">TEXT(D331,"yyyy-mm")</f>
        <v>2023-12</v>
      </c>
    </row>
    <row r="332" customFormat="false" ht="15" hidden="false" customHeight="true" outlineLevel="0" collapsed="false">
      <c r="A332" s="52" t="s">
        <v>8421</v>
      </c>
      <c r="B332" s="52" t="s">
        <v>3350</v>
      </c>
      <c r="C332" s="52" t="s">
        <v>2273</v>
      </c>
      <c r="D332" s="52" t="s">
        <v>750</v>
      </c>
      <c r="E332" s="52" t="n">
        <v>7474</v>
      </c>
      <c r="F332" s="52" t="n">
        <v>3965</v>
      </c>
      <c r="G332" s="52" t="n">
        <v>829</v>
      </c>
      <c r="H332" s="54" t="n">
        <f aca="false">E332+F332-G332</f>
        <v>10610</v>
      </c>
      <c r="I332" s="52" t="n">
        <v>1062</v>
      </c>
      <c r="J332" s="52" t="n">
        <v>62</v>
      </c>
      <c r="K332" s="54" t="n">
        <f aca="false">MAX(0,H332-I332)</f>
        <v>9548</v>
      </c>
      <c r="L332" s="54" t="str">
        <f aca="false">IF(H332&lt;=0,"Yes","No")</f>
        <v>No</v>
      </c>
      <c r="M332" s="52" t="n">
        <v>10</v>
      </c>
      <c r="N332" s="52" t="n">
        <v>1702158.76</v>
      </c>
      <c r="O332" s="52" t="s">
        <v>8422</v>
      </c>
      <c r="P332" s="52" t="s">
        <v>3728</v>
      </c>
      <c r="Q332" s="52" t="s">
        <v>1403</v>
      </c>
      <c r="R332" s="52" t="s">
        <v>7432</v>
      </c>
      <c r="S332" s="52" t="s">
        <v>2713</v>
      </c>
      <c r="T332" s="55" t="str">
        <f aca="false">IF(L332="Yes","Stockout",IF(H332&lt;I332,"Low",IF(H332&gt;I332*2,"Excess","Healthy")))</f>
        <v>Excess</v>
      </c>
      <c r="U332" s="55" t="n">
        <f aca="true">IFERROR(Q332-TODAY(),"")</f>
        <v>-924</v>
      </c>
      <c r="V332" s="55" t="str">
        <f aca="false">IFERROR(IF(T332&lt;30,"Critical",IF(T332&lt;90,"Watch","OK")),"")</f>
        <v>OK</v>
      </c>
      <c r="W332" s="55" t="str">
        <f aca="false">TEXT(D332,"yyyy-mm")</f>
        <v>2024-10</v>
      </c>
    </row>
    <row r="333" customFormat="false" ht="15" hidden="false" customHeight="true" outlineLevel="0" collapsed="false">
      <c r="A333" s="56" t="s">
        <v>8423</v>
      </c>
      <c r="B333" s="56" t="s">
        <v>8424</v>
      </c>
      <c r="C333" s="56" t="s">
        <v>3516</v>
      </c>
      <c r="D333" s="56" t="s">
        <v>6161</v>
      </c>
      <c r="E333" s="56" t="n">
        <v>3520</v>
      </c>
      <c r="F333" s="56" t="n">
        <v>4615</v>
      </c>
      <c r="G333" s="56" t="n">
        <v>4610</v>
      </c>
      <c r="H333" s="54" t="n">
        <f aca="false">E333+F333-G333</f>
        <v>3525</v>
      </c>
      <c r="I333" s="56" t="n">
        <v>1734</v>
      </c>
      <c r="J333" s="56" t="n">
        <v>150</v>
      </c>
      <c r="K333" s="54" t="n">
        <f aca="false">MAX(0,H333-I333)</f>
        <v>1791</v>
      </c>
      <c r="L333" s="54" t="str">
        <f aca="false">IF(H333&lt;=0,"Yes","No")</f>
        <v>No</v>
      </c>
      <c r="M333" s="56" t="n">
        <v>102.1</v>
      </c>
      <c r="N333" s="56" t="n">
        <v>3259269.74</v>
      </c>
      <c r="O333" s="56" t="s">
        <v>8425</v>
      </c>
      <c r="P333" s="56" t="s">
        <v>3794</v>
      </c>
      <c r="Q333" s="56" t="s">
        <v>1421</v>
      </c>
      <c r="R333" s="56" t="s">
        <v>7574</v>
      </c>
      <c r="S333" s="56" t="s">
        <v>3972</v>
      </c>
      <c r="T333" s="55" t="str">
        <f aca="false">IF(L333="Yes","Stockout",IF(H333&lt;I333,"Low",IF(H333&gt;I333*2,"Excess","Healthy")))</f>
        <v>Excess</v>
      </c>
      <c r="U333" s="55" t="n">
        <f aca="true">IFERROR(Q333-TODAY(),"")</f>
        <v>-844</v>
      </c>
      <c r="V333" s="55" t="str">
        <f aca="false">IFERROR(IF(T333&lt;30,"Critical",IF(T333&lt;90,"Watch","OK")),"")</f>
        <v>OK</v>
      </c>
      <c r="W333" s="55" t="str">
        <f aca="false">TEXT(D333,"yyyy-mm")</f>
        <v>2023-04</v>
      </c>
    </row>
    <row r="334" customFormat="false" ht="15" hidden="false" customHeight="true" outlineLevel="0" collapsed="false">
      <c r="A334" s="52" t="s">
        <v>8426</v>
      </c>
      <c r="B334" s="52" t="s">
        <v>4200</v>
      </c>
      <c r="C334" s="52" t="s">
        <v>2136</v>
      </c>
      <c r="D334" s="52" t="s">
        <v>3600</v>
      </c>
      <c r="E334" s="52" t="n">
        <v>1321</v>
      </c>
      <c r="F334" s="52" t="n">
        <v>1094</v>
      </c>
      <c r="G334" s="52" t="n">
        <v>3201</v>
      </c>
      <c r="H334" s="54" t="n">
        <f aca="false">E334+F334-G334</f>
        <v>-786</v>
      </c>
      <c r="I334" s="52" t="n">
        <v>1955</v>
      </c>
      <c r="J334" s="52" t="n">
        <v>888</v>
      </c>
      <c r="K334" s="54" t="n">
        <f aca="false">MAX(0,H334-I334)</f>
        <v>0</v>
      </c>
      <c r="L334" s="54" t="str">
        <f aca="false">IF(H334&lt;=0,"Yes","No")</f>
        <v>Yes</v>
      </c>
      <c r="M334" s="52" t="n">
        <v>82</v>
      </c>
      <c r="N334" s="52" t="n">
        <v>4111881.66</v>
      </c>
      <c r="O334" s="52" t="s">
        <v>8427</v>
      </c>
      <c r="P334" s="52" t="s">
        <v>951</v>
      </c>
      <c r="Q334" s="52" t="s">
        <v>2773</v>
      </c>
      <c r="R334" s="52" t="s">
        <v>7958</v>
      </c>
      <c r="S334" s="52" t="s">
        <v>3246</v>
      </c>
      <c r="T334" s="55" t="str">
        <f aca="false">IF(L334="Yes","Stockout",IF(H334&lt;I334,"Low",IF(H334&gt;I334*2,"Excess","Healthy")))</f>
        <v>Stockout</v>
      </c>
      <c r="U334" s="55" t="n">
        <f aca="true">IFERROR(Q334-TODAY(),"")</f>
        <v>-782</v>
      </c>
      <c r="V334" s="55" t="str">
        <f aca="false">IFERROR(IF(T334&lt;30,"Critical",IF(T334&lt;90,"Watch","OK")),"")</f>
        <v>OK</v>
      </c>
      <c r="W334" s="55" t="str">
        <f aca="false">TEXT(D334,"yyyy-mm")</f>
        <v>2022-05</v>
      </c>
    </row>
    <row r="335" customFormat="false" ht="15" hidden="false" customHeight="true" outlineLevel="0" collapsed="false">
      <c r="A335" s="56" t="s">
        <v>8428</v>
      </c>
      <c r="B335" s="56" t="s">
        <v>2868</v>
      </c>
      <c r="C335" s="56" t="s">
        <v>2961</v>
      </c>
      <c r="D335" s="56" t="s">
        <v>866</v>
      </c>
      <c r="E335" s="56" t="n">
        <v>3131</v>
      </c>
      <c r="F335" s="56" t="n">
        <v>4971</v>
      </c>
      <c r="G335" s="56" t="n">
        <v>4643</v>
      </c>
      <c r="H335" s="54" t="n">
        <f aca="false">E335+F335-G335</f>
        <v>3459</v>
      </c>
      <c r="I335" s="56" t="n">
        <v>1557</v>
      </c>
      <c r="J335" s="56" t="n">
        <v>204</v>
      </c>
      <c r="K335" s="54" t="n">
        <f aca="false">MAX(0,H335-I335)</f>
        <v>1902</v>
      </c>
      <c r="L335" s="54" t="str">
        <f aca="false">IF(H335&lt;=0,"Yes","No")</f>
        <v>No</v>
      </c>
      <c r="M335" s="56" t="n">
        <v>18.9</v>
      </c>
      <c r="N335" s="56" t="n">
        <v>2943692.98</v>
      </c>
      <c r="O335" s="56" t="s">
        <v>8429</v>
      </c>
      <c r="P335" s="56" t="s">
        <v>1730</v>
      </c>
      <c r="Q335" s="56" t="s">
        <v>8430</v>
      </c>
      <c r="R335" s="56" t="s">
        <v>7536</v>
      </c>
      <c r="S335" s="56" t="s">
        <v>2882</v>
      </c>
      <c r="T335" s="55" t="str">
        <f aca="false">IF(L335="Yes","Stockout",IF(H335&lt;I335,"Low",IF(H335&gt;I335*2,"Excess","Healthy")))</f>
        <v>Excess</v>
      </c>
      <c r="U335" s="55" t="n">
        <f aca="true">IFERROR(Q335-TODAY(),"")</f>
        <v>205</v>
      </c>
      <c r="V335" s="55" t="str">
        <f aca="false">IFERROR(IF(T335&lt;30,"Critical",IF(T335&lt;90,"Watch","OK")),"")</f>
        <v>OK</v>
      </c>
      <c r="W335" s="55" t="str">
        <f aca="false">TEXT(D335,"yyyy-mm")</f>
        <v>2023-12</v>
      </c>
    </row>
    <row r="336" customFormat="false" ht="15" hidden="false" customHeight="true" outlineLevel="0" collapsed="false">
      <c r="A336" s="52" t="s">
        <v>8431</v>
      </c>
      <c r="B336" s="52" t="s">
        <v>2785</v>
      </c>
      <c r="C336" s="52" t="s">
        <v>2006</v>
      </c>
      <c r="D336" s="52" t="s">
        <v>5522</v>
      </c>
      <c r="E336" s="52" t="n">
        <v>2653</v>
      </c>
      <c r="F336" s="52" t="n">
        <v>3568</v>
      </c>
      <c r="G336" s="52" t="n">
        <v>3400</v>
      </c>
      <c r="H336" s="54" t="n">
        <f aca="false">E336+F336-G336</f>
        <v>2821</v>
      </c>
      <c r="I336" s="52" t="n">
        <v>567</v>
      </c>
      <c r="J336" s="52" t="n">
        <v>870</v>
      </c>
      <c r="K336" s="54" t="n">
        <f aca="false">MAX(0,H336-I336)</f>
        <v>2254</v>
      </c>
      <c r="L336" s="54" t="str">
        <f aca="false">IF(H336&lt;=0,"Yes","No")</f>
        <v>No</v>
      </c>
      <c r="M336" s="52" t="n">
        <v>17.2</v>
      </c>
      <c r="N336" s="52" t="n">
        <v>2109205.32</v>
      </c>
      <c r="O336" s="52" t="s">
        <v>8432</v>
      </c>
      <c r="P336" s="52" t="s">
        <v>2353</v>
      </c>
      <c r="Q336" s="52" t="s">
        <v>7623</v>
      </c>
      <c r="R336" s="52" t="s">
        <v>8433</v>
      </c>
      <c r="S336" s="52" t="s">
        <v>3253</v>
      </c>
      <c r="T336" s="55" t="str">
        <f aca="false">IF(L336="Yes","Stockout",IF(H336&lt;I336,"Low",IF(H336&gt;I336*2,"Excess","Healthy")))</f>
        <v>Excess</v>
      </c>
      <c r="U336" s="55" t="n">
        <f aca="true">IFERROR(Q336-TODAY(),"")</f>
        <v>-455</v>
      </c>
      <c r="V336" s="55" t="str">
        <f aca="false">IFERROR(IF(T336&lt;30,"Critical",IF(T336&lt;90,"Watch","OK")),"")</f>
        <v>OK</v>
      </c>
      <c r="W336" s="55" t="str">
        <f aca="false">TEXT(D336,"yyyy-mm")</f>
        <v>2023-09</v>
      </c>
    </row>
    <row r="337" customFormat="false" ht="15" hidden="false" customHeight="true" outlineLevel="0" collapsed="false">
      <c r="A337" s="56" t="s">
        <v>8434</v>
      </c>
      <c r="B337" s="56" t="s">
        <v>2209</v>
      </c>
      <c r="C337" s="56" t="s">
        <v>1358</v>
      </c>
      <c r="D337" s="56" t="s">
        <v>6551</v>
      </c>
      <c r="E337" s="56" t="n">
        <v>4386</v>
      </c>
      <c r="F337" s="56" t="n">
        <v>1960</v>
      </c>
      <c r="G337" s="56" t="n">
        <v>2315</v>
      </c>
      <c r="H337" s="54" t="n">
        <f aca="false">E337+F337-G337</f>
        <v>4031</v>
      </c>
      <c r="I337" s="56" t="n">
        <v>1993</v>
      </c>
      <c r="J337" s="56" t="n">
        <v>186</v>
      </c>
      <c r="K337" s="54" t="n">
        <f aca="false">MAX(0,H337-I337)</f>
        <v>2038</v>
      </c>
      <c r="L337" s="54" t="str">
        <f aca="false">IF(H337&lt;=0,"Yes","No")</f>
        <v>No</v>
      </c>
      <c r="M337" s="56" t="n">
        <v>62.2</v>
      </c>
      <c r="N337" s="56" t="n">
        <v>2570797.22</v>
      </c>
      <c r="O337" s="56" t="s">
        <v>8435</v>
      </c>
      <c r="P337" s="56" t="s">
        <v>764</v>
      </c>
      <c r="Q337" s="56" t="s">
        <v>4167</v>
      </c>
      <c r="R337" s="56" t="s">
        <v>7755</v>
      </c>
      <c r="S337" s="56" t="s">
        <v>2277</v>
      </c>
      <c r="T337" s="55" t="str">
        <f aca="false">IF(L337="Yes","Stockout",IF(H337&lt;I337,"Low",IF(H337&gt;I337*2,"Excess","Healthy")))</f>
        <v>Excess</v>
      </c>
      <c r="U337" s="55" t="n">
        <f aca="true">IFERROR(Q337-TODAY(),"")</f>
        <v>-728</v>
      </c>
      <c r="V337" s="55" t="str">
        <f aca="false">IFERROR(IF(T337&lt;30,"Critical",IF(T337&lt;90,"Watch","OK")),"")</f>
        <v>OK</v>
      </c>
      <c r="W337" s="55" t="str">
        <f aca="false">TEXT(D337,"yyyy-mm")</f>
        <v>2024-09</v>
      </c>
    </row>
    <row r="338" customFormat="false" ht="15" hidden="false" customHeight="true" outlineLevel="0" collapsed="false">
      <c r="A338" s="52" t="s">
        <v>8436</v>
      </c>
      <c r="B338" s="52" t="s">
        <v>8437</v>
      </c>
      <c r="C338" s="52" t="s">
        <v>1260</v>
      </c>
      <c r="D338" s="52" t="s">
        <v>6938</v>
      </c>
      <c r="E338" s="52" t="n">
        <v>8659</v>
      </c>
      <c r="F338" s="52" t="n">
        <v>2519</v>
      </c>
      <c r="G338" s="52" t="n">
        <v>4274</v>
      </c>
      <c r="H338" s="54" t="n">
        <f aca="false">E338+F338-G338</f>
        <v>6904</v>
      </c>
      <c r="I338" s="52" t="n">
        <v>1671</v>
      </c>
      <c r="J338" s="52" t="n">
        <v>793</v>
      </c>
      <c r="K338" s="54" t="n">
        <f aca="false">MAX(0,H338-I338)</f>
        <v>5233</v>
      </c>
      <c r="L338" s="54" t="str">
        <f aca="false">IF(H338&lt;=0,"Yes","No")</f>
        <v>No</v>
      </c>
      <c r="M338" s="52" t="n">
        <v>8.5</v>
      </c>
      <c r="N338" s="52" t="n">
        <v>61811.26</v>
      </c>
      <c r="O338" s="52" t="s">
        <v>8438</v>
      </c>
      <c r="P338" s="52" t="s">
        <v>1595</v>
      </c>
      <c r="Q338" s="52" t="s">
        <v>8439</v>
      </c>
      <c r="R338" s="52" t="s">
        <v>7771</v>
      </c>
      <c r="S338" s="52" t="s">
        <v>2510</v>
      </c>
      <c r="T338" s="55" t="str">
        <f aca="false">IF(L338="Yes","Stockout",IF(H338&lt;I338,"Low",IF(H338&gt;I338*2,"Excess","Healthy")))</f>
        <v>Excess</v>
      </c>
      <c r="U338" s="55" t="n">
        <f aca="true">IFERROR(Q338-TODAY(),"")</f>
        <v>217</v>
      </c>
      <c r="V338" s="55" t="str">
        <f aca="false">IFERROR(IF(T338&lt;30,"Critical",IF(T338&lt;90,"Watch","OK")),"")</f>
        <v>OK</v>
      </c>
      <c r="W338" s="55" t="str">
        <f aca="false">TEXT(D338,"yyyy-mm")</f>
        <v>2024-09</v>
      </c>
    </row>
    <row r="339" customFormat="false" ht="15" hidden="false" customHeight="true" outlineLevel="0" collapsed="false">
      <c r="A339" s="56" t="s">
        <v>8440</v>
      </c>
      <c r="B339" s="56" t="s">
        <v>2224</v>
      </c>
      <c r="C339" s="56" t="s">
        <v>1490</v>
      </c>
      <c r="D339" s="56" t="s">
        <v>3029</v>
      </c>
      <c r="E339" s="56" t="n">
        <v>2514</v>
      </c>
      <c r="F339" s="56" t="n">
        <v>4063</v>
      </c>
      <c r="G339" s="56" t="n">
        <v>1175</v>
      </c>
      <c r="H339" s="54" t="n">
        <f aca="false">E339+F339-G339</f>
        <v>5402</v>
      </c>
      <c r="I339" s="56" t="n">
        <v>569</v>
      </c>
      <c r="J339" s="56" t="n">
        <v>131</v>
      </c>
      <c r="K339" s="54" t="n">
        <f aca="false">MAX(0,H339-I339)</f>
        <v>4833</v>
      </c>
      <c r="L339" s="54" t="str">
        <f aca="false">IF(H339&lt;=0,"Yes","No")</f>
        <v>No</v>
      </c>
      <c r="M339" s="56" t="n">
        <v>5.3</v>
      </c>
      <c r="N339" s="56" t="n">
        <v>364740.93</v>
      </c>
      <c r="O339" s="56" t="s">
        <v>8441</v>
      </c>
      <c r="P339" s="56" t="s">
        <v>3875</v>
      </c>
      <c r="Q339" s="56" t="s">
        <v>1087</v>
      </c>
      <c r="R339" s="56" t="s">
        <v>7631</v>
      </c>
      <c r="S339" s="56" t="s">
        <v>1610</v>
      </c>
      <c r="T339" s="55" t="str">
        <f aca="false">IF(L339="Yes","Stockout",IF(H339&lt;I339,"Low",IF(H339&gt;I339*2,"Excess","Healthy")))</f>
        <v>Excess</v>
      </c>
      <c r="U339" s="55" t="n">
        <f aca="true">IFERROR(Q339-TODAY(),"")</f>
        <v>-729</v>
      </c>
      <c r="V339" s="55" t="str">
        <f aca="false">IFERROR(IF(T339&lt;30,"Critical",IF(T339&lt;90,"Watch","OK")),"")</f>
        <v>OK</v>
      </c>
      <c r="W339" s="55" t="str">
        <f aca="false">TEXT(D339,"yyyy-mm")</f>
        <v>2022-04</v>
      </c>
    </row>
    <row r="340" customFormat="false" ht="15" hidden="false" customHeight="true" outlineLevel="0" collapsed="false">
      <c r="A340" s="52" t="s">
        <v>8442</v>
      </c>
      <c r="B340" s="52" t="s">
        <v>6472</v>
      </c>
      <c r="C340" s="52" t="s">
        <v>6460</v>
      </c>
      <c r="D340" s="52" t="s">
        <v>2528</v>
      </c>
      <c r="E340" s="52" t="n">
        <v>232</v>
      </c>
      <c r="F340" s="52" t="n">
        <v>3295</v>
      </c>
      <c r="G340" s="52" t="n">
        <v>4542</v>
      </c>
      <c r="H340" s="54" t="n">
        <f aca="false">E340+F340-G340</f>
        <v>-1015</v>
      </c>
      <c r="I340" s="52" t="n">
        <v>113</v>
      </c>
      <c r="J340" s="52" t="n">
        <v>665</v>
      </c>
      <c r="K340" s="54" t="n">
        <f aca="false">MAX(0,H340-I340)</f>
        <v>0</v>
      </c>
      <c r="L340" s="54" t="str">
        <f aca="false">IF(H340&lt;=0,"Yes","No")</f>
        <v>Yes</v>
      </c>
      <c r="M340" s="52" t="n">
        <v>78.2</v>
      </c>
      <c r="N340" s="52" t="n">
        <v>299682.47</v>
      </c>
      <c r="O340" s="52" t="s">
        <v>8443</v>
      </c>
      <c r="P340" s="52" t="s">
        <v>457</v>
      </c>
      <c r="Q340" s="52" t="s">
        <v>3366</v>
      </c>
      <c r="R340" s="52" t="s">
        <v>7712</v>
      </c>
      <c r="S340" s="52" t="s">
        <v>1548</v>
      </c>
      <c r="T340" s="55" t="str">
        <f aca="false">IF(L340="Yes","Stockout",IF(H340&lt;I340,"Low",IF(H340&gt;I340*2,"Excess","Healthy")))</f>
        <v>Stockout</v>
      </c>
      <c r="U340" s="55" t="n">
        <f aca="true">IFERROR(Q340-TODAY(),"")</f>
        <v>-1310</v>
      </c>
      <c r="V340" s="55" t="str">
        <f aca="false">IFERROR(IF(T340&lt;30,"Critical",IF(T340&lt;90,"Watch","OK")),"")</f>
        <v>OK</v>
      </c>
      <c r="W340" s="55" t="str">
        <f aca="false">TEXT(D340,"yyyy-mm")</f>
        <v>2024-12</v>
      </c>
    </row>
    <row r="341" customFormat="false" ht="15" hidden="false" customHeight="true" outlineLevel="0" collapsed="false">
      <c r="A341" s="56" t="s">
        <v>8444</v>
      </c>
      <c r="B341" s="56" t="s">
        <v>747</v>
      </c>
      <c r="C341" s="56" t="s">
        <v>1120</v>
      </c>
      <c r="D341" s="56" t="s">
        <v>2954</v>
      </c>
      <c r="E341" s="56" t="n">
        <v>3562</v>
      </c>
      <c r="F341" s="56" t="n">
        <v>1205</v>
      </c>
      <c r="G341" s="56" t="n">
        <v>3522</v>
      </c>
      <c r="H341" s="54" t="n">
        <f aca="false">E341+F341-G341</f>
        <v>1245</v>
      </c>
      <c r="I341" s="56" t="n">
        <v>1805</v>
      </c>
      <c r="J341" s="56" t="n">
        <v>812</v>
      </c>
      <c r="K341" s="54" t="n">
        <f aca="false">MAX(0,H341-I341)</f>
        <v>0</v>
      </c>
      <c r="L341" s="54" t="str">
        <f aca="false">IF(H341&lt;=0,"Yes","No")</f>
        <v>No</v>
      </c>
      <c r="M341" s="56" t="n">
        <v>71</v>
      </c>
      <c r="N341" s="56" t="n">
        <v>5717871.79</v>
      </c>
      <c r="O341" s="56" t="s">
        <v>8445</v>
      </c>
      <c r="P341" s="56" t="s">
        <v>4287</v>
      </c>
      <c r="Q341" s="56" t="s">
        <v>1857</v>
      </c>
      <c r="R341" s="56" t="s">
        <v>8446</v>
      </c>
      <c r="S341" s="56" t="s">
        <v>2692</v>
      </c>
      <c r="T341" s="55" t="str">
        <f aca="false">IF(L341="Yes","Stockout",IF(H341&lt;I341,"Low",IF(H341&gt;I341*2,"Excess","Healthy")))</f>
        <v>Low</v>
      </c>
      <c r="U341" s="55" t="n">
        <f aca="true">IFERROR(Q341-TODAY(),"")</f>
        <v>-670</v>
      </c>
      <c r="V341" s="55" t="str">
        <f aca="false">IFERROR(IF(T341&lt;30,"Critical",IF(T341&lt;90,"Watch","OK")),"")</f>
        <v>OK</v>
      </c>
      <c r="W341" s="55" t="str">
        <f aca="false">TEXT(D341,"yyyy-mm")</f>
        <v>2024-03</v>
      </c>
    </row>
    <row r="342" customFormat="false" ht="15" hidden="false" customHeight="true" outlineLevel="0" collapsed="false">
      <c r="A342" s="52" t="s">
        <v>8447</v>
      </c>
      <c r="B342" s="52" t="s">
        <v>2014</v>
      </c>
      <c r="C342" s="52" t="s">
        <v>401</v>
      </c>
      <c r="D342" s="52" t="s">
        <v>1599</v>
      </c>
      <c r="E342" s="52" t="n">
        <v>6870</v>
      </c>
      <c r="F342" s="52" t="n">
        <v>82</v>
      </c>
      <c r="G342" s="52" t="n">
        <v>1297</v>
      </c>
      <c r="H342" s="54" t="n">
        <f aca="false">E342+F342-G342</f>
        <v>5655</v>
      </c>
      <c r="I342" s="52" t="n">
        <v>1611</v>
      </c>
      <c r="J342" s="52" t="n">
        <v>909</v>
      </c>
      <c r="K342" s="54" t="n">
        <f aca="false">MAX(0,H342-I342)</f>
        <v>4044</v>
      </c>
      <c r="L342" s="54" t="str">
        <f aca="false">IF(H342&lt;=0,"Yes","No")</f>
        <v>No</v>
      </c>
      <c r="M342" s="52" t="n">
        <v>18.6</v>
      </c>
      <c r="N342" s="52" t="n">
        <v>1870465.42</v>
      </c>
      <c r="O342" s="52" t="s">
        <v>8448</v>
      </c>
      <c r="P342" s="52" t="s">
        <v>743</v>
      </c>
      <c r="Q342" s="52" t="s">
        <v>1190</v>
      </c>
      <c r="R342" s="52" t="s">
        <v>7917</v>
      </c>
      <c r="S342" s="52" t="s">
        <v>3860</v>
      </c>
      <c r="T342" s="55" t="str">
        <f aca="false">IF(L342="Yes","Stockout",IF(H342&lt;I342,"Low",IF(H342&gt;I342*2,"Excess","Healthy")))</f>
        <v>Excess</v>
      </c>
      <c r="U342" s="55" t="n">
        <f aca="true">IFERROR(Q342-TODAY(),"")</f>
        <v>-725</v>
      </c>
      <c r="V342" s="55" t="str">
        <f aca="false">IFERROR(IF(T342&lt;30,"Critical",IF(T342&lt;90,"Watch","OK")),"")</f>
        <v>OK</v>
      </c>
      <c r="W342" s="55" t="str">
        <f aca="false">TEXT(D342,"yyyy-mm")</f>
        <v>2023-01</v>
      </c>
    </row>
    <row r="343" customFormat="false" ht="15" hidden="false" customHeight="true" outlineLevel="0" collapsed="false">
      <c r="A343" s="56" t="s">
        <v>8449</v>
      </c>
      <c r="B343" s="56" t="s">
        <v>1408</v>
      </c>
      <c r="C343" s="56" t="s">
        <v>1228</v>
      </c>
      <c r="D343" s="56" t="s">
        <v>984</v>
      </c>
      <c r="E343" s="56" t="n">
        <v>9748</v>
      </c>
      <c r="F343" s="56" t="n">
        <v>2120</v>
      </c>
      <c r="G343" s="56" t="n">
        <v>2920</v>
      </c>
      <c r="H343" s="54" t="n">
        <f aca="false">E343+F343-G343</f>
        <v>8948</v>
      </c>
      <c r="I343" s="56" t="n">
        <v>1856</v>
      </c>
      <c r="J343" s="56" t="n">
        <v>106</v>
      </c>
      <c r="K343" s="54" t="n">
        <f aca="false">MAX(0,H343-I343)</f>
        <v>7092</v>
      </c>
      <c r="L343" s="54" t="str">
        <f aca="false">IF(H343&lt;=0,"Yes","No")</f>
        <v>No</v>
      </c>
      <c r="M343" s="56" t="n">
        <v>14.6</v>
      </c>
      <c r="N343" s="56" t="n">
        <v>1369538.27</v>
      </c>
      <c r="O343" s="56" t="s">
        <v>8450</v>
      </c>
      <c r="P343" s="56" t="s">
        <v>1763</v>
      </c>
      <c r="Q343" s="56" t="s">
        <v>2253</v>
      </c>
      <c r="R343" s="56" t="s">
        <v>8451</v>
      </c>
      <c r="S343" s="56" t="s">
        <v>2966</v>
      </c>
      <c r="T343" s="55" t="str">
        <f aca="false">IF(L343="Yes","Stockout",IF(H343&lt;I343,"Low",IF(H343&gt;I343*2,"Excess","Healthy")))</f>
        <v>Excess</v>
      </c>
      <c r="U343" s="55" t="n">
        <f aca="true">IFERROR(Q343-TODAY(),"")</f>
        <v>-557</v>
      </c>
      <c r="V343" s="55" t="str">
        <f aca="false">IFERROR(IF(T343&lt;30,"Critical",IF(T343&lt;90,"Watch","OK")),"")</f>
        <v>OK</v>
      </c>
      <c r="W343" s="55" t="str">
        <f aca="false">TEXT(D343,"yyyy-mm")</f>
        <v>2023-11</v>
      </c>
    </row>
    <row r="344" customFormat="false" ht="15" hidden="false" customHeight="true" outlineLevel="0" collapsed="false">
      <c r="A344" s="52" t="s">
        <v>8452</v>
      </c>
      <c r="B344" s="52" t="s">
        <v>8453</v>
      </c>
      <c r="C344" s="52" t="s">
        <v>3174</v>
      </c>
      <c r="D344" s="52" t="s">
        <v>3511</v>
      </c>
      <c r="E344" s="52" t="n">
        <v>5009</v>
      </c>
      <c r="F344" s="52" t="n">
        <v>339</v>
      </c>
      <c r="G344" s="52" t="n">
        <v>183</v>
      </c>
      <c r="H344" s="54" t="n">
        <f aca="false">E344+F344-G344</f>
        <v>5165</v>
      </c>
      <c r="I344" s="52" t="n">
        <v>1064</v>
      </c>
      <c r="J344" s="52" t="n">
        <v>703</v>
      </c>
      <c r="K344" s="54" t="n">
        <f aca="false">MAX(0,H344-I344)</f>
        <v>4101</v>
      </c>
      <c r="L344" s="54" t="str">
        <f aca="false">IF(H344&lt;=0,"Yes","No")</f>
        <v>No</v>
      </c>
      <c r="M344" s="52" t="n">
        <v>1.1</v>
      </c>
      <c r="N344" s="52" t="n">
        <v>82130.93</v>
      </c>
      <c r="O344" s="52" t="s">
        <v>8454</v>
      </c>
      <c r="P344" s="52" t="s">
        <v>998</v>
      </c>
      <c r="Q344" s="52" t="s">
        <v>3261</v>
      </c>
      <c r="R344" s="52" t="s">
        <v>7932</v>
      </c>
      <c r="S344" s="52" t="s">
        <v>4158</v>
      </c>
      <c r="T344" s="55" t="str">
        <f aca="false">IF(L344="Yes","Stockout",IF(H344&lt;I344,"Low",IF(H344&gt;I344*2,"Excess","Healthy")))</f>
        <v>Excess</v>
      </c>
      <c r="U344" s="55" t="n">
        <f aca="true">IFERROR(Q344-TODAY(),"")</f>
        <v>-1283</v>
      </c>
      <c r="V344" s="55" t="str">
        <f aca="false">IFERROR(IF(T344&lt;30,"Critical",IF(T344&lt;90,"Watch","OK")),"")</f>
        <v>OK</v>
      </c>
      <c r="W344" s="55" t="str">
        <f aca="false">TEXT(D344,"yyyy-mm")</f>
        <v>2024-02</v>
      </c>
    </row>
    <row r="345" customFormat="false" ht="15" hidden="false" customHeight="true" outlineLevel="0" collapsed="false">
      <c r="A345" s="56" t="s">
        <v>8455</v>
      </c>
      <c r="B345" s="56" t="s">
        <v>5965</v>
      </c>
      <c r="C345" s="56" t="s">
        <v>2326</v>
      </c>
      <c r="D345" s="56" t="s">
        <v>1044</v>
      </c>
      <c r="E345" s="56" t="n">
        <v>8795</v>
      </c>
      <c r="F345" s="56" t="n">
        <v>4058</v>
      </c>
      <c r="G345" s="56" t="n">
        <v>2238</v>
      </c>
      <c r="H345" s="54" t="n">
        <f aca="false">E345+F345-G345</f>
        <v>10615</v>
      </c>
      <c r="I345" s="56" t="n">
        <v>888</v>
      </c>
      <c r="J345" s="56" t="n">
        <v>557</v>
      </c>
      <c r="K345" s="54" t="n">
        <f aca="false">MAX(0,H345-I345)</f>
        <v>9727</v>
      </c>
      <c r="L345" s="54" t="str">
        <f aca="false">IF(H345&lt;=0,"Yes","No")</f>
        <v>No</v>
      </c>
      <c r="M345" s="56" t="n">
        <v>18</v>
      </c>
      <c r="N345" s="56" t="n">
        <v>591049.81</v>
      </c>
      <c r="O345" s="56" t="s">
        <v>8456</v>
      </c>
      <c r="P345" s="56" t="s">
        <v>3706</v>
      </c>
      <c r="Q345" s="56" t="s">
        <v>2277</v>
      </c>
      <c r="R345" s="56" t="s">
        <v>7490</v>
      </c>
      <c r="S345" s="56" t="s">
        <v>1136</v>
      </c>
      <c r="T345" s="55" t="str">
        <f aca="false">IF(L345="Yes","Stockout",IF(H345&lt;I345,"Low",IF(H345&gt;I345*2,"Excess","Healthy")))</f>
        <v>Excess</v>
      </c>
      <c r="U345" s="55" t="n">
        <f aca="true">IFERROR(Q345-TODAY(),"")</f>
        <v>-675</v>
      </c>
      <c r="V345" s="55" t="str">
        <f aca="false">IFERROR(IF(T345&lt;30,"Critical",IF(T345&lt;90,"Watch","OK")),"")</f>
        <v>OK</v>
      </c>
      <c r="W345" s="55" t="str">
        <f aca="false">TEXT(D345,"yyyy-mm")</f>
        <v>2022-02</v>
      </c>
    </row>
    <row r="346" customFormat="false" ht="15" hidden="false" customHeight="true" outlineLevel="0" collapsed="false">
      <c r="A346" s="52" t="s">
        <v>8457</v>
      </c>
      <c r="B346" s="52" t="s">
        <v>2533</v>
      </c>
      <c r="C346" s="52" t="s">
        <v>3653</v>
      </c>
      <c r="D346" s="52" t="s">
        <v>403</v>
      </c>
      <c r="E346" s="52" t="n">
        <v>9376</v>
      </c>
      <c r="F346" s="52" t="n">
        <v>1496</v>
      </c>
      <c r="G346" s="52" t="n">
        <v>785</v>
      </c>
      <c r="H346" s="54" t="n">
        <f aca="false">E346+F346-G346</f>
        <v>10087</v>
      </c>
      <c r="I346" s="52" t="n">
        <v>1107</v>
      </c>
      <c r="J346" s="52" t="n">
        <v>474</v>
      </c>
      <c r="K346" s="54" t="n">
        <f aca="false">MAX(0,H346-I346)</f>
        <v>8980</v>
      </c>
      <c r="L346" s="54" t="str">
        <f aca="false">IF(H346&lt;=0,"Yes","No")</f>
        <v>No</v>
      </c>
      <c r="M346" s="52" t="n">
        <v>26.5</v>
      </c>
      <c r="N346" s="52" t="n">
        <v>1835166.76</v>
      </c>
      <c r="O346" s="52" t="s">
        <v>8458</v>
      </c>
      <c r="P346" s="52" t="s">
        <v>6338</v>
      </c>
      <c r="Q346" s="52" t="s">
        <v>1104</v>
      </c>
      <c r="R346" s="52" t="s">
        <v>7424</v>
      </c>
      <c r="S346" s="52" t="s">
        <v>7199</v>
      </c>
      <c r="T346" s="55" t="str">
        <f aca="false">IF(L346="Yes","Stockout",IF(H346&lt;I346,"Low",IF(H346&gt;I346*2,"Excess","Healthy")))</f>
        <v>Excess</v>
      </c>
      <c r="U346" s="55" t="n">
        <f aca="true">IFERROR(Q346-TODAY(),"")</f>
        <v>-612</v>
      </c>
      <c r="V346" s="55" t="str">
        <f aca="false">IFERROR(IF(T346&lt;30,"Critical",IF(T346&lt;90,"Watch","OK")),"")</f>
        <v>OK</v>
      </c>
      <c r="W346" s="55" t="str">
        <f aca="false">TEXT(D346,"yyyy-mm")</f>
        <v>2023-05</v>
      </c>
    </row>
    <row r="347" customFormat="false" ht="15" hidden="false" customHeight="true" outlineLevel="0" collapsed="false">
      <c r="A347" s="56" t="s">
        <v>8459</v>
      </c>
      <c r="B347" s="56" t="s">
        <v>8460</v>
      </c>
      <c r="C347" s="56" t="s">
        <v>2070</v>
      </c>
      <c r="D347" s="56" t="s">
        <v>3067</v>
      </c>
      <c r="E347" s="56" t="n">
        <v>6562</v>
      </c>
      <c r="F347" s="56" t="n">
        <v>2996</v>
      </c>
      <c r="G347" s="56" t="n">
        <v>2382</v>
      </c>
      <c r="H347" s="54" t="n">
        <f aca="false">E347+F347-G347</f>
        <v>7176</v>
      </c>
      <c r="I347" s="56" t="n">
        <v>440</v>
      </c>
      <c r="J347" s="56" t="n">
        <v>918</v>
      </c>
      <c r="K347" s="54" t="n">
        <f aca="false">MAX(0,H347-I347)</f>
        <v>6736</v>
      </c>
      <c r="L347" s="54" t="str">
        <f aca="false">IF(H347&lt;=0,"Yes","No")</f>
        <v>No</v>
      </c>
      <c r="M347" s="56" t="n">
        <v>11.8</v>
      </c>
      <c r="N347" s="56" t="n">
        <v>1021462.17</v>
      </c>
      <c r="O347" s="56" t="s">
        <v>8461</v>
      </c>
      <c r="P347" s="56" t="s">
        <v>3542</v>
      </c>
      <c r="Q347" s="56" t="s">
        <v>4515</v>
      </c>
      <c r="R347" s="56" t="s">
        <v>8263</v>
      </c>
      <c r="S347" s="56" t="s">
        <v>626</v>
      </c>
      <c r="T347" s="55" t="str">
        <f aca="false">IF(L347="Yes","Stockout",IF(H347&lt;I347,"Low",IF(H347&gt;I347*2,"Excess","Healthy")))</f>
        <v>Excess</v>
      </c>
      <c r="U347" s="55" t="n">
        <f aca="true">IFERROR(Q347-TODAY(),"")</f>
        <v>-852</v>
      </c>
      <c r="V347" s="55" t="str">
        <f aca="false">IFERROR(IF(T347&lt;30,"Critical",IF(T347&lt;90,"Watch","OK")),"")</f>
        <v>OK</v>
      </c>
      <c r="W347" s="55" t="str">
        <f aca="false">TEXT(D347,"yyyy-mm")</f>
        <v>2023-02</v>
      </c>
    </row>
    <row r="348" customFormat="false" ht="15" hidden="false" customHeight="true" outlineLevel="0" collapsed="false">
      <c r="A348" s="52" t="s">
        <v>8462</v>
      </c>
      <c r="B348" s="52" t="s">
        <v>5309</v>
      </c>
      <c r="C348" s="52" t="s">
        <v>6416</v>
      </c>
      <c r="D348" s="52" t="s">
        <v>5239</v>
      </c>
      <c r="E348" s="52" t="n">
        <v>6913</v>
      </c>
      <c r="F348" s="52" t="n">
        <v>4038</v>
      </c>
      <c r="G348" s="52" t="n">
        <v>4885</v>
      </c>
      <c r="H348" s="54" t="n">
        <f aca="false">E348+F348-G348</f>
        <v>6066</v>
      </c>
      <c r="I348" s="52" t="n">
        <v>203</v>
      </c>
      <c r="J348" s="52" t="n">
        <v>705</v>
      </c>
      <c r="K348" s="54" t="n">
        <f aca="false">MAX(0,H348-I348)</f>
        <v>5863</v>
      </c>
      <c r="L348" s="54" t="str">
        <f aca="false">IF(H348&lt;=0,"Yes","No")</f>
        <v>No</v>
      </c>
      <c r="M348" s="52" t="n">
        <v>2.3</v>
      </c>
      <c r="N348" s="52" t="n">
        <v>84496.21</v>
      </c>
      <c r="O348" s="52" t="s">
        <v>8463</v>
      </c>
      <c r="P348" s="52" t="s">
        <v>1010</v>
      </c>
      <c r="Q348" s="52" t="s">
        <v>2217</v>
      </c>
      <c r="R348" s="52" t="s">
        <v>7887</v>
      </c>
      <c r="S348" s="52" t="s">
        <v>1938</v>
      </c>
      <c r="T348" s="55" t="str">
        <f aca="false">IF(L348="Yes","Stockout",IF(H348&lt;I348,"Low",IF(H348&gt;I348*2,"Excess","Healthy")))</f>
        <v>Excess</v>
      </c>
      <c r="U348" s="55" t="n">
        <f aca="true">IFERROR(Q348-TODAY(),"")</f>
        <v>-964</v>
      </c>
      <c r="V348" s="55" t="str">
        <f aca="false">IFERROR(IF(T348&lt;30,"Critical",IF(T348&lt;90,"Watch","OK")),"")</f>
        <v>OK</v>
      </c>
      <c r="W348" s="55" t="str">
        <f aca="false">TEXT(D348,"yyyy-mm")</f>
        <v>2023-11</v>
      </c>
    </row>
    <row r="349" customFormat="false" ht="15" hidden="false" customHeight="true" outlineLevel="0" collapsed="false">
      <c r="A349" s="56" t="s">
        <v>8464</v>
      </c>
      <c r="B349" s="56" t="s">
        <v>1333</v>
      </c>
      <c r="C349" s="56" t="s">
        <v>7250</v>
      </c>
      <c r="D349" s="56" t="s">
        <v>998</v>
      </c>
      <c r="E349" s="56" t="n">
        <v>4948</v>
      </c>
      <c r="F349" s="56" t="n">
        <v>4283</v>
      </c>
      <c r="G349" s="56" t="n">
        <v>347</v>
      </c>
      <c r="H349" s="54" t="n">
        <f aca="false">E349+F349-G349</f>
        <v>8884</v>
      </c>
      <c r="I349" s="56" t="n">
        <v>1853</v>
      </c>
      <c r="J349" s="56" t="n">
        <v>334</v>
      </c>
      <c r="K349" s="54" t="n">
        <f aca="false">MAX(0,H349-I349)</f>
        <v>7031</v>
      </c>
      <c r="L349" s="54" t="str">
        <f aca="false">IF(H349&lt;=0,"Yes","No")</f>
        <v>No</v>
      </c>
      <c r="M349" s="56" t="n">
        <v>11.6</v>
      </c>
      <c r="N349" s="56" t="n">
        <v>1390477.01</v>
      </c>
      <c r="O349" s="56" t="s">
        <v>8465</v>
      </c>
      <c r="P349" s="56" t="s">
        <v>3667</v>
      </c>
      <c r="Q349" s="56" t="s">
        <v>1136</v>
      </c>
      <c r="R349" s="56" t="s">
        <v>7442</v>
      </c>
      <c r="S349" s="56" t="s">
        <v>534</v>
      </c>
      <c r="T349" s="55" t="str">
        <f aca="false">IF(L349="Yes","Stockout",IF(H349&lt;I349,"Low",IF(H349&gt;I349*2,"Excess","Healthy")))</f>
        <v>Excess</v>
      </c>
      <c r="U349" s="55" t="n">
        <f aca="true">IFERROR(Q349-TODAY(),"")</f>
        <v>-577</v>
      </c>
      <c r="V349" s="55" t="str">
        <f aca="false">IFERROR(IF(T349&lt;30,"Critical",IF(T349&lt;90,"Watch","OK")),"")</f>
        <v>OK</v>
      </c>
      <c r="W349" s="55" t="str">
        <f aca="false">TEXT(D349,"yyyy-mm")</f>
        <v>2022-05</v>
      </c>
    </row>
    <row r="350" customFormat="false" ht="15" hidden="false" customHeight="true" outlineLevel="0" collapsed="false">
      <c r="A350" s="52" t="s">
        <v>8466</v>
      </c>
      <c r="B350" s="52" t="s">
        <v>734</v>
      </c>
      <c r="C350" s="52" t="s">
        <v>3717</v>
      </c>
      <c r="D350" s="52" t="s">
        <v>2249</v>
      </c>
      <c r="E350" s="52" t="n">
        <v>6249</v>
      </c>
      <c r="F350" s="52" t="n">
        <v>4409</v>
      </c>
      <c r="G350" s="52" t="n">
        <v>3803</v>
      </c>
      <c r="H350" s="54" t="n">
        <f aca="false">E350+F350-G350</f>
        <v>6855</v>
      </c>
      <c r="I350" s="52" t="n">
        <v>711</v>
      </c>
      <c r="J350" s="52" t="n">
        <v>467</v>
      </c>
      <c r="K350" s="54" t="n">
        <f aca="false">MAX(0,H350-I350)</f>
        <v>6144</v>
      </c>
      <c r="L350" s="54" t="str">
        <f aca="false">IF(H350&lt;=0,"Yes","No")</f>
        <v>No</v>
      </c>
      <c r="M350" s="52" t="n">
        <v>3.9</v>
      </c>
      <c r="N350" s="52" t="n">
        <v>378900.61</v>
      </c>
      <c r="O350" s="52" t="s">
        <v>8467</v>
      </c>
      <c r="P350" s="52" t="s">
        <v>848</v>
      </c>
      <c r="Q350" s="52" t="s">
        <v>4972</v>
      </c>
      <c r="R350" s="52" t="s">
        <v>7803</v>
      </c>
      <c r="S350" s="52" t="s">
        <v>3754</v>
      </c>
      <c r="T350" s="55" t="str">
        <f aca="false">IF(L350="Yes","Stockout",IF(H350&lt;I350,"Low",IF(H350&gt;I350*2,"Excess","Healthy")))</f>
        <v>Excess</v>
      </c>
      <c r="U350" s="55" t="n">
        <f aca="true">IFERROR(Q350-TODAY(),"")</f>
        <v>-1105</v>
      </c>
      <c r="V350" s="55" t="str">
        <f aca="false">IFERROR(IF(T350&lt;30,"Critical",IF(T350&lt;90,"Watch","OK")),"")</f>
        <v>OK</v>
      </c>
      <c r="W350" s="55" t="str">
        <f aca="false">TEXT(D350,"yyyy-mm")</f>
        <v>2023-04</v>
      </c>
    </row>
    <row r="351" customFormat="false" ht="15" hidden="false" customHeight="true" outlineLevel="0" collapsed="false">
      <c r="A351" s="56" t="s">
        <v>8468</v>
      </c>
      <c r="B351" s="56" t="s">
        <v>3248</v>
      </c>
      <c r="C351" s="56" t="s">
        <v>1463</v>
      </c>
      <c r="D351" s="56" t="s">
        <v>2510</v>
      </c>
      <c r="E351" s="56" t="n">
        <v>4374</v>
      </c>
      <c r="F351" s="56" t="n">
        <v>2525</v>
      </c>
      <c r="G351" s="56" t="n">
        <v>3885</v>
      </c>
      <c r="H351" s="54" t="n">
        <f aca="false">E351+F351-G351</f>
        <v>3014</v>
      </c>
      <c r="I351" s="56" t="n">
        <v>1562</v>
      </c>
      <c r="J351" s="56" t="n">
        <v>570</v>
      </c>
      <c r="K351" s="54" t="n">
        <f aca="false">MAX(0,H351-I351)</f>
        <v>1452</v>
      </c>
      <c r="L351" s="54" t="str">
        <f aca="false">IF(H351&lt;=0,"Yes","No")</f>
        <v>No</v>
      </c>
      <c r="M351" s="56" t="n">
        <v>6.2</v>
      </c>
      <c r="N351" s="56" t="n">
        <v>147685.23</v>
      </c>
      <c r="O351" s="56" t="s">
        <v>8469</v>
      </c>
      <c r="P351" s="56" t="s">
        <v>2790</v>
      </c>
      <c r="Q351" s="56" t="s">
        <v>8470</v>
      </c>
      <c r="R351" s="56" t="s">
        <v>8471</v>
      </c>
      <c r="S351" s="56" t="s">
        <v>2563</v>
      </c>
      <c r="T351" s="55" t="str">
        <f aca="false">IF(L351="Yes","Stockout",IF(H351&lt;I351,"Low",IF(H351&gt;I351*2,"Excess","Healthy")))</f>
        <v>Healthy</v>
      </c>
      <c r="U351" s="55" t="n">
        <f aca="true">IFERROR(Q351-TODAY(),"")</f>
        <v>193</v>
      </c>
      <c r="V351" s="55" t="str">
        <f aca="false">IFERROR(IF(T351&lt;30,"Critical",IF(T351&lt;90,"Watch","OK")),"")</f>
        <v>OK</v>
      </c>
      <c r="W351" s="55" t="str">
        <f aca="false">TEXT(D351,"yyyy-mm")</f>
        <v>2023-05</v>
      </c>
    </row>
    <row r="352" customFormat="false" ht="15" hidden="false" customHeight="true" outlineLevel="0" collapsed="false">
      <c r="A352" s="52" t="s">
        <v>8472</v>
      </c>
      <c r="B352" s="52" t="s">
        <v>3177</v>
      </c>
      <c r="C352" s="52" t="s">
        <v>5800</v>
      </c>
      <c r="D352" s="52" t="s">
        <v>1833</v>
      </c>
      <c r="E352" s="52" t="n">
        <v>8314</v>
      </c>
      <c r="F352" s="52" t="n">
        <v>3340</v>
      </c>
      <c r="G352" s="52" t="n">
        <v>1151</v>
      </c>
      <c r="H352" s="54" t="n">
        <f aca="false">E352+F352-G352</f>
        <v>10503</v>
      </c>
      <c r="I352" s="52" t="n">
        <v>565</v>
      </c>
      <c r="J352" s="52" t="n">
        <v>966</v>
      </c>
      <c r="K352" s="54" t="n">
        <f aca="false">MAX(0,H352-I352)</f>
        <v>9938</v>
      </c>
      <c r="L352" s="54" t="str">
        <f aca="false">IF(H352&lt;=0,"Yes","No")</f>
        <v>No</v>
      </c>
      <c r="M352" s="52" t="n">
        <v>2.5</v>
      </c>
      <c r="N352" s="52" t="n">
        <v>460547.36</v>
      </c>
      <c r="O352" s="52" t="s">
        <v>8473</v>
      </c>
      <c r="P352" s="52" t="s">
        <v>457</v>
      </c>
      <c r="Q352" s="52" t="s">
        <v>614</v>
      </c>
      <c r="R352" s="52" t="s">
        <v>7513</v>
      </c>
      <c r="S352" s="52" t="s">
        <v>2611</v>
      </c>
      <c r="T352" s="55" t="str">
        <f aca="false">IF(L352="Yes","Stockout",IF(H352&lt;I352,"Low",IF(H352&gt;I352*2,"Excess","Healthy")))</f>
        <v>Excess</v>
      </c>
      <c r="U352" s="55" t="n">
        <f aca="true">IFERROR(Q352-TODAY(),"")</f>
        <v>-1035</v>
      </c>
      <c r="V352" s="55" t="str">
        <f aca="false">IFERROR(IF(T352&lt;30,"Critical",IF(T352&lt;90,"Watch","OK")),"")</f>
        <v>OK</v>
      </c>
      <c r="W352" s="55" t="str">
        <f aca="false">TEXT(D352,"yyyy-mm")</f>
        <v>2022-04</v>
      </c>
    </row>
    <row r="353" customFormat="false" ht="15" hidden="false" customHeight="true" outlineLevel="0" collapsed="false">
      <c r="A353" s="56" t="s">
        <v>8474</v>
      </c>
      <c r="B353" s="56" t="s">
        <v>2381</v>
      </c>
      <c r="C353" s="56" t="s">
        <v>3986</v>
      </c>
      <c r="D353" s="56" t="s">
        <v>1539</v>
      </c>
      <c r="E353" s="56" t="n">
        <v>1373</v>
      </c>
      <c r="F353" s="56" t="n">
        <v>4879</v>
      </c>
      <c r="G353" s="56" t="n">
        <v>681</v>
      </c>
      <c r="H353" s="54" t="n">
        <f aca="false">E353+F353-G353</f>
        <v>5571</v>
      </c>
      <c r="I353" s="56" t="n">
        <v>306</v>
      </c>
      <c r="J353" s="56" t="n">
        <v>338</v>
      </c>
      <c r="K353" s="54" t="n">
        <f aca="false">MAX(0,H353-I353)</f>
        <v>5265</v>
      </c>
      <c r="L353" s="54" t="str">
        <f aca="false">IF(H353&lt;=0,"Yes","No")</f>
        <v>No</v>
      </c>
      <c r="M353" s="56" t="n">
        <v>18.7</v>
      </c>
      <c r="N353" s="56" t="n">
        <v>929468.8</v>
      </c>
      <c r="O353" s="56" t="s">
        <v>8475</v>
      </c>
      <c r="P353" s="56" t="s">
        <v>1658</v>
      </c>
      <c r="Q353" s="56" t="s">
        <v>1377</v>
      </c>
      <c r="R353" s="56" t="s">
        <v>8451</v>
      </c>
      <c r="S353" s="56" t="s">
        <v>984</v>
      </c>
      <c r="T353" s="55" t="str">
        <f aca="false">IF(L353="Yes","Stockout",IF(H353&lt;I353,"Low",IF(H353&gt;I353*2,"Excess","Healthy")))</f>
        <v>Excess</v>
      </c>
      <c r="U353" s="55" t="n">
        <f aca="true">IFERROR(Q353-TODAY(),"")</f>
        <v>-400</v>
      </c>
      <c r="V353" s="55" t="str">
        <f aca="false">IFERROR(IF(T353&lt;30,"Critical",IF(T353&lt;90,"Watch","OK")),"")</f>
        <v>OK</v>
      </c>
      <c r="W353" s="55" t="str">
        <f aca="false">TEXT(D353,"yyyy-mm")</f>
        <v>2023-03</v>
      </c>
    </row>
    <row r="354" customFormat="false" ht="15" hidden="false" customHeight="true" outlineLevel="0" collapsed="false">
      <c r="A354" s="52" t="s">
        <v>8476</v>
      </c>
      <c r="B354" s="52" t="s">
        <v>2292</v>
      </c>
      <c r="C354" s="52" t="s">
        <v>3091</v>
      </c>
      <c r="D354" s="52" t="s">
        <v>2320</v>
      </c>
      <c r="E354" s="52" t="n">
        <v>4721</v>
      </c>
      <c r="F354" s="52" t="n">
        <v>977</v>
      </c>
      <c r="G354" s="52" t="n">
        <v>1348</v>
      </c>
      <c r="H354" s="54" t="n">
        <f aca="false">E354+F354-G354</f>
        <v>4350</v>
      </c>
      <c r="I354" s="52" t="n">
        <v>1770</v>
      </c>
      <c r="J354" s="52" t="n">
        <v>393</v>
      </c>
      <c r="K354" s="54" t="n">
        <f aca="false">MAX(0,H354-I354)</f>
        <v>2580</v>
      </c>
      <c r="L354" s="54" t="str">
        <f aca="false">IF(H354&lt;=0,"Yes","No")</f>
        <v>No</v>
      </c>
      <c r="M354" s="52" t="n">
        <v>19.4</v>
      </c>
      <c r="N354" s="52" t="n">
        <v>2484566.19</v>
      </c>
      <c r="O354" s="52" t="s">
        <v>8477</v>
      </c>
      <c r="P354" s="52" t="s">
        <v>1944</v>
      </c>
      <c r="Q354" s="52" t="s">
        <v>2226</v>
      </c>
      <c r="R354" s="52" t="s">
        <v>7917</v>
      </c>
      <c r="S354" s="52" t="s">
        <v>2543</v>
      </c>
      <c r="T354" s="55" t="str">
        <f aca="false">IF(L354="Yes","Stockout",IF(H354&lt;I354,"Low",IF(H354&gt;I354*2,"Excess","Healthy")))</f>
        <v>Excess</v>
      </c>
      <c r="U354" s="55" t="n">
        <f aca="true">IFERROR(Q354-TODAY(),"")</f>
        <v>-672</v>
      </c>
      <c r="V354" s="55" t="str">
        <f aca="false">IFERROR(IF(T354&lt;30,"Critical",IF(T354&lt;90,"Watch","OK")),"")</f>
        <v>OK</v>
      </c>
      <c r="W354" s="55" t="str">
        <f aca="false">TEXT(D354,"yyyy-mm")</f>
        <v>2022-10</v>
      </c>
    </row>
    <row r="355" customFormat="false" ht="15" hidden="false" customHeight="true" outlineLevel="0" collapsed="false">
      <c r="A355" s="56" t="s">
        <v>8478</v>
      </c>
      <c r="B355" s="56" t="s">
        <v>3211</v>
      </c>
      <c r="C355" s="56" t="s">
        <v>3301</v>
      </c>
      <c r="D355" s="56" t="s">
        <v>5909</v>
      </c>
      <c r="E355" s="56" t="n">
        <v>57</v>
      </c>
      <c r="F355" s="56" t="n">
        <v>1247</v>
      </c>
      <c r="G355" s="56" t="n">
        <v>4219</v>
      </c>
      <c r="H355" s="54" t="n">
        <f aca="false">E355+F355-G355</f>
        <v>-2915</v>
      </c>
      <c r="I355" s="56" t="n">
        <v>971</v>
      </c>
      <c r="J355" s="56" t="n">
        <v>625</v>
      </c>
      <c r="K355" s="54" t="n">
        <f aca="false">MAX(0,H355-I355)</f>
        <v>0</v>
      </c>
      <c r="L355" s="54" t="str">
        <f aca="false">IF(H355&lt;=0,"Yes","No")</f>
        <v>Yes</v>
      </c>
      <c r="M355" s="56" t="n">
        <v>2.2</v>
      </c>
      <c r="N355" s="56" t="n">
        <v>152424.75</v>
      </c>
      <c r="O355" s="56" t="s">
        <v>8479</v>
      </c>
      <c r="P355" s="56" t="s">
        <v>3627</v>
      </c>
      <c r="Q355" s="56" t="s">
        <v>8480</v>
      </c>
      <c r="R355" s="56" t="s">
        <v>7920</v>
      </c>
      <c r="S355" s="56" t="s">
        <v>1902</v>
      </c>
      <c r="T355" s="55" t="str">
        <f aca="false">IF(L355="Yes","Stockout",IF(H355&lt;I355,"Low",IF(H355&gt;I355*2,"Excess","Healthy")))</f>
        <v>Stockout</v>
      </c>
      <c r="U355" s="55" t="n">
        <f aca="true">IFERROR(Q355-TODAY(),"")</f>
        <v>-108</v>
      </c>
      <c r="V355" s="55" t="str">
        <f aca="false">IFERROR(IF(T355&lt;30,"Critical",IF(T355&lt;90,"Watch","OK")),"")</f>
        <v>OK</v>
      </c>
      <c r="W355" s="55" t="str">
        <f aca="false">TEXT(D355,"yyyy-mm")</f>
        <v>2022-03</v>
      </c>
    </row>
    <row r="356" customFormat="false" ht="15" hidden="false" customHeight="true" outlineLevel="0" collapsed="false">
      <c r="A356" s="52" t="s">
        <v>8481</v>
      </c>
      <c r="B356" s="52" t="s">
        <v>3012</v>
      </c>
      <c r="C356" s="52" t="s">
        <v>8336</v>
      </c>
      <c r="D356" s="52" t="s">
        <v>2055</v>
      </c>
      <c r="E356" s="52" t="n">
        <v>2534</v>
      </c>
      <c r="F356" s="52" t="n">
        <v>3078</v>
      </c>
      <c r="G356" s="52" t="n">
        <v>736</v>
      </c>
      <c r="H356" s="54" t="n">
        <f aca="false">E356+F356-G356</f>
        <v>4876</v>
      </c>
      <c r="I356" s="52" t="n">
        <v>1564</v>
      </c>
      <c r="J356" s="52" t="n">
        <v>171</v>
      </c>
      <c r="K356" s="54" t="n">
        <f aca="false">MAX(0,H356-I356)</f>
        <v>3312</v>
      </c>
      <c r="L356" s="54" t="str">
        <f aca="false">IF(H356&lt;=0,"Yes","No")</f>
        <v>No</v>
      </c>
      <c r="M356" s="52" t="n">
        <v>2.6</v>
      </c>
      <c r="N356" s="52" t="n">
        <v>648422.73</v>
      </c>
      <c r="O356" s="52" t="s">
        <v>8482</v>
      </c>
      <c r="P356" s="52" t="s">
        <v>3821</v>
      </c>
      <c r="Q356" s="52" t="s">
        <v>2203</v>
      </c>
      <c r="R356" s="52" t="s">
        <v>7813</v>
      </c>
      <c r="S356" s="52" t="s">
        <v>3327</v>
      </c>
      <c r="T356" s="55" t="str">
        <f aca="false">IF(L356="Yes","Stockout",IF(H356&lt;I356,"Low",IF(H356&gt;I356*2,"Excess","Healthy")))</f>
        <v>Excess</v>
      </c>
      <c r="U356" s="55" t="n">
        <f aca="true">IFERROR(Q356-TODAY(),"")</f>
        <v>-1147</v>
      </c>
      <c r="V356" s="55" t="str">
        <f aca="false">IFERROR(IF(T356&lt;30,"Critical",IF(T356&lt;90,"Watch","OK")),"")</f>
        <v>OK</v>
      </c>
      <c r="W356" s="55" t="str">
        <f aca="false">TEXT(D356,"yyyy-mm")</f>
        <v>2022-03</v>
      </c>
    </row>
    <row r="357" customFormat="false" ht="15" hidden="false" customHeight="true" outlineLevel="0" collapsed="false">
      <c r="A357" s="56" t="s">
        <v>8483</v>
      </c>
      <c r="B357" s="56" t="s">
        <v>407</v>
      </c>
      <c r="C357" s="56" t="s">
        <v>3709</v>
      </c>
      <c r="D357" s="56" t="s">
        <v>1708</v>
      </c>
      <c r="E357" s="56" t="n">
        <v>848</v>
      </c>
      <c r="F357" s="56" t="n">
        <v>2552</v>
      </c>
      <c r="G357" s="56" t="n">
        <v>2931</v>
      </c>
      <c r="H357" s="54" t="n">
        <f aca="false">E357+F357-G357</f>
        <v>469</v>
      </c>
      <c r="I357" s="56" t="n">
        <v>1998</v>
      </c>
      <c r="J357" s="56" t="n">
        <v>757</v>
      </c>
      <c r="K357" s="54" t="n">
        <f aca="false">MAX(0,H357-I357)</f>
        <v>0</v>
      </c>
      <c r="L357" s="54" t="str">
        <f aca="false">IF(H357&lt;=0,"Yes","No")</f>
        <v>No</v>
      </c>
      <c r="M357" s="56" t="n">
        <v>63.8</v>
      </c>
      <c r="N357" s="56" t="n">
        <v>3990490.16</v>
      </c>
      <c r="O357" s="56" t="s">
        <v>8484</v>
      </c>
      <c r="P357" s="56" t="s">
        <v>1819</v>
      </c>
      <c r="Q357" s="56" t="s">
        <v>2658</v>
      </c>
      <c r="R357" s="56" t="s">
        <v>7456</v>
      </c>
      <c r="S357" s="56" t="s">
        <v>4351</v>
      </c>
      <c r="T357" s="55" t="str">
        <f aca="false">IF(L357="Yes","Stockout",IF(H357&lt;I357,"Low",IF(H357&gt;I357*2,"Excess","Healthy")))</f>
        <v>Low</v>
      </c>
      <c r="U357" s="55" t="n">
        <f aca="true">IFERROR(Q357-TODAY(),"")</f>
        <v>-503</v>
      </c>
      <c r="V357" s="55" t="str">
        <f aca="false">IFERROR(IF(T357&lt;30,"Critical",IF(T357&lt;90,"Watch","OK")),"")</f>
        <v>OK</v>
      </c>
      <c r="W357" s="55" t="str">
        <f aca="false">TEXT(D357,"yyyy-mm")</f>
        <v>2022-05</v>
      </c>
    </row>
    <row r="358" customFormat="false" ht="15" hidden="false" customHeight="true" outlineLevel="0" collapsed="false">
      <c r="A358" s="52" t="s">
        <v>8485</v>
      </c>
      <c r="B358" s="52" t="s">
        <v>1233</v>
      </c>
      <c r="C358" s="52" t="s">
        <v>3128</v>
      </c>
      <c r="D358" s="52" t="s">
        <v>5514</v>
      </c>
      <c r="E358" s="52" t="n">
        <v>5248</v>
      </c>
      <c r="F358" s="52" t="n">
        <v>1279</v>
      </c>
      <c r="G358" s="52" t="n">
        <v>3118</v>
      </c>
      <c r="H358" s="54" t="n">
        <f aca="false">E358+F358-G358</f>
        <v>3409</v>
      </c>
      <c r="I358" s="52" t="n">
        <v>1138</v>
      </c>
      <c r="J358" s="52" t="n">
        <v>573</v>
      </c>
      <c r="K358" s="54" t="n">
        <f aca="false">MAX(0,H358-I358)</f>
        <v>2271</v>
      </c>
      <c r="L358" s="54" t="str">
        <f aca="false">IF(H358&lt;=0,"Yes","No")</f>
        <v>No</v>
      </c>
      <c r="M358" s="52" t="n">
        <v>110.5</v>
      </c>
      <c r="N358" s="52" t="n">
        <v>1470685.16</v>
      </c>
      <c r="O358" s="52" t="s">
        <v>8486</v>
      </c>
      <c r="P358" s="52" t="s">
        <v>1043</v>
      </c>
      <c r="Q358" s="52" t="s">
        <v>998</v>
      </c>
      <c r="R358" s="52" t="s">
        <v>7468</v>
      </c>
      <c r="S358" s="52" t="s">
        <v>3972</v>
      </c>
      <c r="T358" s="55" t="str">
        <f aca="false">IF(L358="Yes","Stockout",IF(H358&lt;I358,"Low",IF(H358&gt;I358*2,"Excess","Healthy")))</f>
        <v>Excess</v>
      </c>
      <c r="U358" s="55" t="n">
        <f aca="true">IFERROR(Q358-TODAY(),"")</f>
        <v>-1373</v>
      </c>
      <c r="V358" s="55" t="str">
        <f aca="false">IFERROR(IF(T358&lt;30,"Critical",IF(T358&lt;90,"Watch","OK")),"")</f>
        <v>OK</v>
      </c>
      <c r="W358" s="55" t="str">
        <f aca="false">TEXT(D358,"yyyy-mm")</f>
        <v>2023-06</v>
      </c>
    </row>
    <row r="359" customFormat="false" ht="15" hidden="false" customHeight="true" outlineLevel="0" collapsed="false">
      <c r="A359" s="56" t="s">
        <v>8487</v>
      </c>
      <c r="B359" s="56" t="s">
        <v>8346</v>
      </c>
      <c r="C359" s="56" t="s">
        <v>4027</v>
      </c>
      <c r="D359" s="56" t="s">
        <v>764</v>
      </c>
      <c r="E359" s="56" t="n">
        <v>7966</v>
      </c>
      <c r="F359" s="56" t="n">
        <v>1190</v>
      </c>
      <c r="G359" s="56" t="n">
        <v>4581</v>
      </c>
      <c r="H359" s="54" t="n">
        <f aca="false">E359+F359-G359</f>
        <v>4575</v>
      </c>
      <c r="I359" s="56" t="n">
        <v>1802</v>
      </c>
      <c r="J359" s="56" t="n">
        <v>350</v>
      </c>
      <c r="K359" s="54" t="n">
        <f aca="false">MAX(0,H359-I359)</f>
        <v>2773</v>
      </c>
      <c r="L359" s="54" t="str">
        <f aca="false">IF(H359&lt;=0,"Yes","No")</f>
        <v>No</v>
      </c>
      <c r="M359" s="56" t="n">
        <v>58.1</v>
      </c>
      <c r="N359" s="56" t="n">
        <v>436700.64</v>
      </c>
      <c r="O359" s="56" t="s">
        <v>8488</v>
      </c>
      <c r="P359" s="56" t="s">
        <v>2413</v>
      </c>
      <c r="Q359" s="56" t="s">
        <v>8418</v>
      </c>
      <c r="R359" s="56" t="s">
        <v>7627</v>
      </c>
      <c r="S359" s="56" t="s">
        <v>2268</v>
      </c>
      <c r="T359" s="55" t="str">
        <f aca="false">IF(L359="Yes","Stockout",IF(H359&lt;I359,"Low",IF(H359&gt;I359*2,"Excess","Healthy")))</f>
        <v>Excess</v>
      </c>
      <c r="U359" s="55" t="n">
        <f aca="true">IFERROR(Q359-TODAY(),"")</f>
        <v>-354</v>
      </c>
      <c r="V359" s="55" t="str">
        <f aca="false">IFERROR(IF(T359&lt;30,"Critical",IF(T359&lt;90,"Watch","OK")),"")</f>
        <v>OK</v>
      </c>
      <c r="W359" s="55" t="str">
        <f aca="false">TEXT(D359,"yyyy-mm")</f>
        <v>2023-02</v>
      </c>
    </row>
    <row r="360" customFormat="false" ht="15" hidden="false" customHeight="true" outlineLevel="0" collapsed="false">
      <c r="A360" s="52" t="s">
        <v>8489</v>
      </c>
      <c r="B360" s="52" t="s">
        <v>6218</v>
      </c>
      <c r="C360" s="52" t="s">
        <v>791</v>
      </c>
      <c r="D360" s="52" t="s">
        <v>2719</v>
      </c>
      <c r="E360" s="52" t="n">
        <v>6934</v>
      </c>
      <c r="F360" s="52" t="n">
        <v>4130</v>
      </c>
      <c r="G360" s="52" t="n">
        <v>271</v>
      </c>
      <c r="H360" s="54" t="n">
        <f aca="false">E360+F360-G360</f>
        <v>10793</v>
      </c>
      <c r="I360" s="52" t="n">
        <v>636</v>
      </c>
      <c r="J360" s="52" t="n">
        <v>621</v>
      </c>
      <c r="K360" s="54" t="n">
        <f aca="false">MAX(0,H360-I360)</f>
        <v>10157</v>
      </c>
      <c r="L360" s="54" t="str">
        <f aca="false">IF(H360&lt;=0,"Yes","No")</f>
        <v>No</v>
      </c>
      <c r="M360" s="52" t="n">
        <v>35.7</v>
      </c>
      <c r="N360" s="52" t="n">
        <v>1830929.91</v>
      </c>
      <c r="O360" s="52" t="s">
        <v>8490</v>
      </c>
      <c r="P360" s="52" t="s">
        <v>3687</v>
      </c>
      <c r="Q360" s="52" t="s">
        <v>8491</v>
      </c>
      <c r="R360" s="52" t="s">
        <v>7570</v>
      </c>
      <c r="S360" s="52" t="s">
        <v>6807</v>
      </c>
      <c r="T360" s="55" t="str">
        <f aca="false">IF(L360="Yes","Stockout",IF(H360&lt;I360,"Low",IF(H360&gt;I360*2,"Excess","Healthy")))</f>
        <v>Excess</v>
      </c>
      <c r="U360" s="55" t="n">
        <f aca="true">IFERROR(Q360-TODAY(),"")</f>
        <v>316</v>
      </c>
      <c r="V360" s="55" t="str">
        <f aca="false">IFERROR(IF(T360&lt;30,"Critical",IF(T360&lt;90,"Watch","OK")),"")</f>
        <v>OK</v>
      </c>
      <c r="W360" s="55" t="str">
        <f aca="false">TEXT(D360,"yyyy-mm")</f>
        <v>2024-04</v>
      </c>
    </row>
    <row r="361" customFormat="false" ht="15" hidden="false" customHeight="true" outlineLevel="0" collapsed="false">
      <c r="A361" s="56" t="s">
        <v>8492</v>
      </c>
      <c r="B361" s="56" t="s">
        <v>2005</v>
      </c>
      <c r="C361" s="56" t="s">
        <v>2520</v>
      </c>
      <c r="D361" s="56" t="s">
        <v>1797</v>
      </c>
      <c r="E361" s="56" t="n">
        <v>6749</v>
      </c>
      <c r="F361" s="56" t="n">
        <v>2839</v>
      </c>
      <c r="G361" s="56" t="n">
        <v>4006</v>
      </c>
      <c r="H361" s="54" t="n">
        <f aca="false">E361+F361-G361</f>
        <v>5582</v>
      </c>
      <c r="I361" s="56" t="n">
        <v>1541</v>
      </c>
      <c r="J361" s="56" t="n">
        <v>953</v>
      </c>
      <c r="K361" s="54" t="n">
        <f aca="false">MAX(0,H361-I361)</f>
        <v>4041</v>
      </c>
      <c r="L361" s="54" t="str">
        <f aca="false">IF(H361&lt;=0,"Yes","No")</f>
        <v>No</v>
      </c>
      <c r="M361" s="56" t="n">
        <v>133.8</v>
      </c>
      <c r="N361" s="56" t="n">
        <v>4577543.05</v>
      </c>
      <c r="O361" s="56" t="s">
        <v>8493</v>
      </c>
      <c r="P361" s="56" t="s">
        <v>1772</v>
      </c>
      <c r="Q361" s="56" t="s">
        <v>8494</v>
      </c>
      <c r="R361" s="56" t="s">
        <v>8495</v>
      </c>
      <c r="S361" s="56" t="s">
        <v>6169</v>
      </c>
      <c r="T361" s="55" t="str">
        <f aca="false">IF(L361="Yes","Stockout",IF(H361&lt;I361,"Low",IF(H361&gt;I361*2,"Excess","Healthy")))</f>
        <v>Excess</v>
      </c>
      <c r="U361" s="55" t="n">
        <f aca="true">IFERROR(Q361-TODAY(),"")</f>
        <v>-226</v>
      </c>
      <c r="V361" s="55" t="str">
        <f aca="false">IFERROR(IF(T361&lt;30,"Critical",IF(T361&lt;90,"Watch","OK")),"")</f>
        <v>OK</v>
      </c>
      <c r="W361" s="55" t="str">
        <f aca="false">TEXT(D361,"yyyy-mm")</f>
        <v>2023-01</v>
      </c>
    </row>
    <row r="362" customFormat="false" ht="15" hidden="false" customHeight="true" outlineLevel="0" collapsed="false">
      <c r="A362" s="52" t="s">
        <v>8496</v>
      </c>
      <c r="B362" s="52" t="s">
        <v>590</v>
      </c>
      <c r="C362" s="52" t="s">
        <v>3301</v>
      </c>
      <c r="D362" s="52" t="s">
        <v>6819</v>
      </c>
      <c r="E362" s="52" t="n">
        <v>532</v>
      </c>
      <c r="F362" s="52" t="n">
        <v>4433</v>
      </c>
      <c r="G362" s="52" t="n">
        <v>721</v>
      </c>
      <c r="H362" s="54" t="n">
        <f aca="false">E362+F362-G362</f>
        <v>4244</v>
      </c>
      <c r="I362" s="52" t="n">
        <v>1532</v>
      </c>
      <c r="J362" s="52" t="n">
        <v>346</v>
      </c>
      <c r="K362" s="54" t="n">
        <f aca="false">MAX(0,H362-I362)</f>
        <v>2712</v>
      </c>
      <c r="L362" s="54" t="str">
        <f aca="false">IF(H362&lt;=0,"Yes","No")</f>
        <v>No</v>
      </c>
      <c r="M362" s="52" t="n">
        <v>20.9</v>
      </c>
      <c r="N362" s="52" t="n">
        <v>557521.3</v>
      </c>
      <c r="O362" s="52" t="s">
        <v>8497</v>
      </c>
      <c r="P362" s="52" t="s">
        <v>1747</v>
      </c>
      <c r="Q362" s="52" t="s">
        <v>1891</v>
      </c>
      <c r="R362" s="52" t="s">
        <v>8263</v>
      </c>
      <c r="S362" s="52" t="s">
        <v>1668</v>
      </c>
      <c r="T362" s="55" t="str">
        <f aca="false">IF(L362="Yes","Stockout",IF(H362&lt;I362,"Low",IF(H362&gt;I362*2,"Excess","Healthy")))</f>
        <v>Excess</v>
      </c>
      <c r="U362" s="55" t="n">
        <f aca="true">IFERROR(Q362-TODAY(),"")</f>
        <v>-745</v>
      </c>
      <c r="V362" s="55" t="str">
        <f aca="false">IFERROR(IF(T362&lt;30,"Critical",IF(T362&lt;90,"Watch","OK")),"")</f>
        <v>OK</v>
      </c>
      <c r="W362" s="55" t="str">
        <f aca="false">TEXT(D362,"yyyy-mm")</f>
        <v>2022-10</v>
      </c>
    </row>
    <row r="363" customFormat="false" ht="15" hidden="false" customHeight="true" outlineLevel="0" collapsed="false">
      <c r="A363" s="56" t="s">
        <v>8498</v>
      </c>
      <c r="B363" s="56" t="s">
        <v>3553</v>
      </c>
      <c r="C363" s="56" t="s">
        <v>8499</v>
      </c>
      <c r="D363" s="56" t="s">
        <v>2690</v>
      </c>
      <c r="E363" s="56" t="n">
        <v>1498</v>
      </c>
      <c r="F363" s="56" t="n">
        <v>1595</v>
      </c>
      <c r="G363" s="56" t="n">
        <v>3130</v>
      </c>
      <c r="H363" s="54" t="n">
        <f aca="false">E363+F363-G363</f>
        <v>-37</v>
      </c>
      <c r="I363" s="56" t="n">
        <v>1359</v>
      </c>
      <c r="J363" s="56" t="n">
        <v>752</v>
      </c>
      <c r="K363" s="54" t="n">
        <f aca="false">MAX(0,H363-I363)</f>
        <v>0</v>
      </c>
      <c r="L363" s="54" t="str">
        <f aca="false">IF(H363&lt;=0,"Yes","No")</f>
        <v>Yes</v>
      </c>
      <c r="M363" s="56" t="n">
        <v>30.1</v>
      </c>
      <c r="N363" s="56" t="n">
        <v>587021.71</v>
      </c>
      <c r="O363" s="56" t="s">
        <v>8500</v>
      </c>
      <c r="P363" s="56" t="s">
        <v>4437</v>
      </c>
      <c r="Q363" s="56" t="s">
        <v>625</v>
      </c>
      <c r="R363" s="56" t="s">
        <v>7750</v>
      </c>
      <c r="S363" s="56" t="s">
        <v>5378</v>
      </c>
      <c r="T363" s="55" t="str">
        <f aca="false">IF(L363="Yes","Stockout",IF(H363&lt;I363,"Low",IF(H363&gt;I363*2,"Excess","Healthy")))</f>
        <v>Stockout</v>
      </c>
      <c r="U363" s="55" t="n">
        <f aca="true">IFERROR(Q363-TODAY(),"")</f>
        <v>-637</v>
      </c>
      <c r="V363" s="55" t="str">
        <f aca="false">IFERROR(IF(T363&lt;30,"Critical",IF(T363&lt;90,"Watch","OK")),"")</f>
        <v>OK</v>
      </c>
      <c r="W363" s="55" t="str">
        <f aca="false">TEXT(D363,"yyyy-mm")</f>
        <v>2024-06</v>
      </c>
    </row>
    <row r="364" customFormat="false" ht="15" hidden="false" customHeight="true" outlineLevel="0" collapsed="false">
      <c r="A364" s="52" t="s">
        <v>8501</v>
      </c>
      <c r="B364" s="52" t="s">
        <v>2307</v>
      </c>
      <c r="C364" s="52" t="s">
        <v>3252</v>
      </c>
      <c r="D364" s="52" t="s">
        <v>1205</v>
      </c>
      <c r="E364" s="52" t="n">
        <v>6871</v>
      </c>
      <c r="F364" s="52" t="n">
        <v>4199</v>
      </c>
      <c r="G364" s="52" t="n">
        <v>3164</v>
      </c>
      <c r="H364" s="54" t="n">
        <f aca="false">E364+F364-G364</f>
        <v>7906</v>
      </c>
      <c r="I364" s="52" t="n">
        <v>1115</v>
      </c>
      <c r="J364" s="52" t="n">
        <v>314</v>
      </c>
      <c r="K364" s="54" t="n">
        <f aca="false">MAX(0,H364-I364)</f>
        <v>6791</v>
      </c>
      <c r="L364" s="54" t="str">
        <f aca="false">IF(H364&lt;=0,"Yes","No")</f>
        <v>No</v>
      </c>
      <c r="M364" s="52" t="n">
        <v>49</v>
      </c>
      <c r="N364" s="52" t="n">
        <v>130096.33</v>
      </c>
      <c r="O364" s="52" t="s">
        <v>8502</v>
      </c>
      <c r="P364" s="52" t="s">
        <v>3213</v>
      </c>
      <c r="Q364" s="52" t="s">
        <v>5053</v>
      </c>
      <c r="R364" s="52" t="s">
        <v>7945</v>
      </c>
      <c r="S364" s="52" t="s">
        <v>1426</v>
      </c>
      <c r="T364" s="55" t="str">
        <f aca="false">IF(L364="Yes","Stockout",IF(H364&lt;I364,"Low",IF(H364&gt;I364*2,"Excess","Healthy")))</f>
        <v>Excess</v>
      </c>
      <c r="U364" s="55" t="n">
        <f aca="true">IFERROR(Q364-TODAY(),"")</f>
        <v>-1113</v>
      </c>
      <c r="V364" s="55" t="str">
        <f aca="false">IFERROR(IF(T364&lt;30,"Critical",IF(T364&lt;90,"Watch","OK")),"")</f>
        <v>OK</v>
      </c>
      <c r="W364" s="55" t="str">
        <f aca="false">TEXT(D364,"yyyy-mm")</f>
        <v>2022-01</v>
      </c>
    </row>
    <row r="365" customFormat="false" ht="15" hidden="false" customHeight="true" outlineLevel="0" collapsed="false">
      <c r="A365" s="56" t="s">
        <v>8503</v>
      </c>
      <c r="B365" s="56" t="s">
        <v>3591</v>
      </c>
      <c r="C365" s="56" t="s">
        <v>8504</v>
      </c>
      <c r="D365" s="56" t="s">
        <v>527</v>
      </c>
      <c r="E365" s="56" t="n">
        <v>6319</v>
      </c>
      <c r="F365" s="56" t="n">
        <v>1132</v>
      </c>
      <c r="G365" s="56" t="n">
        <v>1543</v>
      </c>
      <c r="H365" s="54" t="n">
        <f aca="false">E365+F365-G365</f>
        <v>5908</v>
      </c>
      <c r="I365" s="56" t="n">
        <v>1995</v>
      </c>
      <c r="J365" s="56" t="n">
        <v>145</v>
      </c>
      <c r="K365" s="54" t="n">
        <f aca="false">MAX(0,H365-I365)</f>
        <v>3913</v>
      </c>
      <c r="L365" s="54" t="str">
        <f aca="false">IF(H365&lt;=0,"Yes","No")</f>
        <v>No</v>
      </c>
      <c r="M365" s="56" t="n">
        <v>21.3</v>
      </c>
      <c r="N365" s="56" t="n">
        <v>3029218.09</v>
      </c>
      <c r="O365" s="56" t="s">
        <v>8505</v>
      </c>
      <c r="P365" s="56" t="s">
        <v>1064</v>
      </c>
      <c r="Q365" s="56" t="s">
        <v>1377</v>
      </c>
      <c r="R365" s="56" t="s">
        <v>7456</v>
      </c>
      <c r="S365" s="56" t="s">
        <v>5658</v>
      </c>
      <c r="T365" s="55" t="str">
        <f aca="false">IF(L365="Yes","Stockout",IF(H365&lt;I365,"Low",IF(H365&gt;I365*2,"Excess","Healthy")))</f>
        <v>Excess</v>
      </c>
      <c r="U365" s="55" t="n">
        <f aca="true">IFERROR(Q365-TODAY(),"")</f>
        <v>-400</v>
      </c>
      <c r="V365" s="55" t="str">
        <f aca="false">IFERROR(IF(T365&lt;30,"Critical",IF(T365&lt;90,"Watch","OK")),"")</f>
        <v>OK</v>
      </c>
      <c r="W365" s="55" t="str">
        <f aca="false">TEXT(D365,"yyyy-mm")</f>
        <v>2023-11</v>
      </c>
    </row>
    <row r="366" customFormat="false" ht="15" hidden="false" customHeight="true" outlineLevel="0" collapsed="false">
      <c r="A366" s="52" t="s">
        <v>8506</v>
      </c>
      <c r="B366" s="52" t="s">
        <v>7640</v>
      </c>
      <c r="C366" s="52" t="s">
        <v>6028</v>
      </c>
      <c r="D366" s="52" t="s">
        <v>3526</v>
      </c>
      <c r="E366" s="52" t="n">
        <v>8359</v>
      </c>
      <c r="F366" s="52" t="n">
        <v>3064</v>
      </c>
      <c r="G366" s="52" t="n">
        <v>56</v>
      </c>
      <c r="H366" s="54" t="n">
        <f aca="false">E366+F366-G366</f>
        <v>11367</v>
      </c>
      <c r="I366" s="52" t="n">
        <v>1835</v>
      </c>
      <c r="J366" s="52" t="n">
        <v>770</v>
      </c>
      <c r="K366" s="54" t="n">
        <f aca="false">MAX(0,H366-I366)</f>
        <v>9532</v>
      </c>
      <c r="L366" s="54" t="str">
        <f aca="false">IF(H366&lt;=0,"Yes","No")</f>
        <v>No</v>
      </c>
      <c r="M366" s="52" t="n">
        <v>19.3</v>
      </c>
      <c r="N366" s="52" t="n">
        <v>1394841.04</v>
      </c>
      <c r="O366" s="52" t="s">
        <v>8507</v>
      </c>
      <c r="P366" s="52" t="s">
        <v>5290</v>
      </c>
      <c r="Q366" s="52" t="s">
        <v>1532</v>
      </c>
      <c r="R366" s="52" t="s">
        <v>8017</v>
      </c>
      <c r="S366" s="52" t="s">
        <v>737</v>
      </c>
      <c r="T366" s="55" t="str">
        <f aca="false">IF(L366="Yes","Stockout",IF(H366&lt;I366,"Low",IF(H366&gt;I366*2,"Excess","Healthy")))</f>
        <v>Excess</v>
      </c>
      <c r="U366" s="55" t="n">
        <f aca="true">IFERROR(Q366-TODAY(),"")</f>
        <v>-1013</v>
      </c>
      <c r="V366" s="55" t="str">
        <f aca="false">IFERROR(IF(T366&lt;30,"Critical",IF(T366&lt;90,"Watch","OK")),"")</f>
        <v>OK</v>
      </c>
      <c r="W366" s="55" t="str">
        <f aca="false">TEXT(D366,"yyyy-mm")</f>
        <v>2024-07</v>
      </c>
    </row>
    <row r="367" customFormat="false" ht="15" hidden="false" customHeight="true" outlineLevel="0" collapsed="false">
      <c r="A367" s="56" t="s">
        <v>8508</v>
      </c>
      <c r="B367" s="56" t="s">
        <v>6692</v>
      </c>
      <c r="C367" s="56" t="s">
        <v>2452</v>
      </c>
      <c r="D367" s="56" t="s">
        <v>4473</v>
      </c>
      <c r="E367" s="56" t="n">
        <v>2099</v>
      </c>
      <c r="F367" s="56" t="n">
        <v>3192</v>
      </c>
      <c r="G367" s="56" t="n">
        <v>3324</v>
      </c>
      <c r="H367" s="54" t="n">
        <f aca="false">E367+F367-G367</f>
        <v>1967</v>
      </c>
      <c r="I367" s="56" t="n">
        <v>1367</v>
      </c>
      <c r="J367" s="56" t="n">
        <v>841</v>
      </c>
      <c r="K367" s="54" t="n">
        <f aca="false">MAX(0,H367-I367)</f>
        <v>600</v>
      </c>
      <c r="L367" s="54" t="str">
        <f aca="false">IF(H367&lt;=0,"Yes","No")</f>
        <v>No</v>
      </c>
      <c r="M367" s="56" t="n">
        <v>22.2</v>
      </c>
      <c r="N367" s="56" t="n">
        <v>4850066.8</v>
      </c>
      <c r="O367" s="56" t="s">
        <v>8509</v>
      </c>
      <c r="P367" s="56" t="s">
        <v>2724</v>
      </c>
      <c r="Q367" s="56" t="s">
        <v>777</v>
      </c>
      <c r="R367" s="56" t="s">
        <v>7764</v>
      </c>
      <c r="S367" s="56" t="s">
        <v>3667</v>
      </c>
      <c r="T367" s="55" t="str">
        <f aca="false">IF(L367="Yes","Stockout",IF(H367&lt;I367,"Low",IF(H367&gt;I367*2,"Excess","Healthy")))</f>
        <v>Healthy</v>
      </c>
      <c r="U367" s="55" t="n">
        <f aca="true">IFERROR(Q367-TODAY(),"")</f>
        <v>-1016</v>
      </c>
      <c r="V367" s="55" t="str">
        <f aca="false">IFERROR(IF(T367&lt;30,"Critical",IF(T367&lt;90,"Watch","OK")),"")</f>
        <v>OK</v>
      </c>
      <c r="W367" s="55" t="str">
        <f aca="false">TEXT(D367,"yyyy-mm")</f>
        <v>2023-03</v>
      </c>
    </row>
    <row r="368" customFormat="false" ht="15" hidden="false" customHeight="true" outlineLevel="0" collapsed="false">
      <c r="A368" s="52" t="s">
        <v>8510</v>
      </c>
      <c r="B368" s="52" t="s">
        <v>3605</v>
      </c>
      <c r="C368" s="52" t="s">
        <v>1848</v>
      </c>
      <c r="D368" s="52" t="s">
        <v>3713</v>
      </c>
      <c r="E368" s="52" t="n">
        <v>548</v>
      </c>
      <c r="F368" s="52" t="n">
        <v>1956</v>
      </c>
      <c r="G368" s="52" t="n">
        <v>1858</v>
      </c>
      <c r="H368" s="54" t="n">
        <f aca="false">E368+F368-G368</f>
        <v>646</v>
      </c>
      <c r="I368" s="52" t="n">
        <v>576</v>
      </c>
      <c r="J368" s="52" t="n">
        <v>149</v>
      </c>
      <c r="K368" s="54" t="n">
        <f aca="false">MAX(0,H368-I368)</f>
        <v>70</v>
      </c>
      <c r="L368" s="54" t="str">
        <f aca="false">IF(H368&lt;=0,"Yes","No")</f>
        <v>No</v>
      </c>
      <c r="M368" s="52" t="n">
        <v>17.9</v>
      </c>
      <c r="N368" s="52" t="n">
        <v>457386.57</v>
      </c>
      <c r="O368" s="52" t="s">
        <v>8511</v>
      </c>
      <c r="P368" s="52" t="s">
        <v>5403</v>
      </c>
      <c r="Q368" s="52" t="s">
        <v>1037</v>
      </c>
      <c r="R368" s="52" t="s">
        <v>8095</v>
      </c>
      <c r="S368" s="52" t="s">
        <v>486</v>
      </c>
      <c r="T368" s="55" t="str">
        <f aca="false">IF(L368="Yes","Stockout",IF(H368&lt;I368,"Low",IF(H368&gt;I368*2,"Excess","Healthy")))</f>
        <v>Healthy</v>
      </c>
      <c r="U368" s="55" t="n">
        <f aca="true">IFERROR(Q368-TODAY(),"")</f>
        <v>-581</v>
      </c>
      <c r="V368" s="55" t="str">
        <f aca="false">IFERROR(IF(T368&lt;30,"Critical",IF(T368&lt;90,"Watch","OK")),"")</f>
        <v>OK</v>
      </c>
      <c r="W368" s="55" t="str">
        <f aca="false">TEXT(D368,"yyyy-mm")</f>
        <v>2024-08</v>
      </c>
    </row>
    <row r="369" customFormat="false" ht="15" hidden="false" customHeight="true" outlineLevel="0" collapsed="false">
      <c r="A369" s="56" t="s">
        <v>8512</v>
      </c>
      <c r="B369" s="56" t="s">
        <v>3279</v>
      </c>
      <c r="C369" s="56" t="s">
        <v>7717</v>
      </c>
      <c r="D369" s="56" t="s">
        <v>1771</v>
      </c>
      <c r="E369" s="56" t="n">
        <v>86</v>
      </c>
      <c r="F369" s="56" t="n">
        <v>3480</v>
      </c>
      <c r="G369" s="56" t="n">
        <v>2406</v>
      </c>
      <c r="H369" s="54" t="n">
        <f aca="false">E369+F369-G369</f>
        <v>1160</v>
      </c>
      <c r="I369" s="56" t="n">
        <v>1994</v>
      </c>
      <c r="J369" s="56" t="n">
        <v>541</v>
      </c>
      <c r="K369" s="54" t="n">
        <f aca="false">MAX(0,H369-I369)</f>
        <v>0</v>
      </c>
      <c r="L369" s="54" t="str">
        <f aca="false">IF(H369&lt;=0,"Yes","No")</f>
        <v>No</v>
      </c>
      <c r="M369" s="56" t="n">
        <v>83.5</v>
      </c>
      <c r="N369" s="56" t="n">
        <v>344258.67</v>
      </c>
      <c r="O369" s="56" t="s">
        <v>8513</v>
      </c>
      <c r="P369" s="56" t="s">
        <v>793</v>
      </c>
      <c r="Q369" s="56" t="s">
        <v>8514</v>
      </c>
      <c r="R369" s="56" t="s">
        <v>7618</v>
      </c>
      <c r="S369" s="56" t="s">
        <v>2406</v>
      </c>
      <c r="T369" s="55" t="str">
        <f aca="false">IF(L369="Yes","Stockout",IF(H369&lt;I369,"Low",IF(H369&gt;I369*2,"Excess","Healthy")))</f>
        <v>Low</v>
      </c>
      <c r="U369" s="55" t="n">
        <f aca="true">IFERROR(Q369-TODAY(),"")</f>
        <v>81</v>
      </c>
      <c r="V369" s="55" t="str">
        <f aca="false">IFERROR(IF(T369&lt;30,"Critical",IF(T369&lt;90,"Watch","OK")),"")</f>
        <v>OK</v>
      </c>
      <c r="W369" s="55" t="str">
        <f aca="false">TEXT(D369,"yyyy-mm")</f>
        <v>2024-07</v>
      </c>
    </row>
    <row r="370" customFormat="false" ht="15" hidden="false" customHeight="true" outlineLevel="0" collapsed="false">
      <c r="A370" s="52" t="s">
        <v>8515</v>
      </c>
      <c r="B370" s="52" t="s">
        <v>4272</v>
      </c>
      <c r="C370" s="52" t="s">
        <v>1338</v>
      </c>
      <c r="D370" s="52" t="s">
        <v>1905</v>
      </c>
      <c r="E370" s="52" t="n">
        <v>4649</v>
      </c>
      <c r="F370" s="52" t="n">
        <v>4318</v>
      </c>
      <c r="G370" s="52" t="n">
        <v>2774</v>
      </c>
      <c r="H370" s="54" t="n">
        <f aca="false">E370+F370-G370</f>
        <v>6193</v>
      </c>
      <c r="I370" s="52" t="n">
        <v>1062</v>
      </c>
      <c r="J370" s="52" t="n">
        <v>721</v>
      </c>
      <c r="K370" s="54" t="n">
        <f aca="false">MAX(0,H370-I370)</f>
        <v>5131</v>
      </c>
      <c r="L370" s="54" t="str">
        <f aca="false">IF(H370&lt;=0,"Yes","No")</f>
        <v>No</v>
      </c>
      <c r="M370" s="52" t="n">
        <v>0.5</v>
      </c>
      <c r="N370" s="52" t="n">
        <v>9764.6</v>
      </c>
      <c r="O370" s="52" t="s">
        <v>8516</v>
      </c>
      <c r="P370" s="52" t="s">
        <v>1886</v>
      </c>
      <c r="Q370" s="52" t="s">
        <v>2007</v>
      </c>
      <c r="R370" s="52" t="s">
        <v>8125</v>
      </c>
      <c r="S370" s="52" t="s">
        <v>579</v>
      </c>
      <c r="T370" s="55" t="str">
        <f aca="false">IF(L370="Yes","Stockout",IF(H370&lt;I370,"Low",IF(H370&gt;I370*2,"Excess","Healthy")))</f>
        <v>Excess</v>
      </c>
      <c r="U370" s="55" t="n">
        <f aca="true">IFERROR(Q370-TODAY(),"")</f>
        <v>-457</v>
      </c>
      <c r="V370" s="55" t="str">
        <f aca="false">IFERROR(IF(T370&lt;30,"Critical",IF(T370&lt;90,"Watch","OK")),"")</f>
        <v>OK</v>
      </c>
      <c r="W370" s="55" t="str">
        <f aca="false">TEXT(D370,"yyyy-mm")</f>
        <v>2022-12</v>
      </c>
    </row>
    <row r="371" customFormat="false" ht="15" hidden="false" customHeight="true" outlineLevel="0" collapsed="false">
      <c r="A371" s="56" t="s">
        <v>8517</v>
      </c>
      <c r="B371" s="56" t="s">
        <v>971</v>
      </c>
      <c r="C371" s="56" t="s">
        <v>1557</v>
      </c>
      <c r="D371" s="56" t="s">
        <v>3958</v>
      </c>
      <c r="E371" s="56" t="n">
        <v>819</v>
      </c>
      <c r="F371" s="56" t="n">
        <v>432</v>
      </c>
      <c r="G371" s="56" t="n">
        <v>1910</v>
      </c>
      <c r="H371" s="54" t="n">
        <f aca="false">E371+F371-G371</f>
        <v>-659</v>
      </c>
      <c r="I371" s="56" t="n">
        <v>515</v>
      </c>
      <c r="J371" s="56" t="n">
        <v>339</v>
      </c>
      <c r="K371" s="54" t="n">
        <f aca="false">MAX(0,H371-I371)</f>
        <v>0</v>
      </c>
      <c r="L371" s="54" t="str">
        <f aca="false">IF(H371&lt;=0,"Yes","No")</f>
        <v>Yes</v>
      </c>
      <c r="M371" s="56" t="n">
        <v>11</v>
      </c>
      <c r="N371" s="56" t="n">
        <v>1606348.03</v>
      </c>
      <c r="O371" s="56" t="s">
        <v>8518</v>
      </c>
      <c r="P371" s="56" t="s">
        <v>4778</v>
      </c>
      <c r="Q371" s="56" t="s">
        <v>5745</v>
      </c>
      <c r="R371" s="56" t="s">
        <v>8288</v>
      </c>
      <c r="S371" s="56" t="s">
        <v>860</v>
      </c>
      <c r="T371" s="55" t="str">
        <f aca="false">IF(L371="Yes","Stockout",IF(H371&lt;I371,"Low",IF(H371&gt;I371*2,"Excess","Healthy")))</f>
        <v>Stockout</v>
      </c>
      <c r="U371" s="55" t="n">
        <f aca="true">IFERROR(Q371-TODAY(),"")</f>
        <v>-587</v>
      </c>
      <c r="V371" s="55" t="str">
        <f aca="false">IFERROR(IF(T371&lt;30,"Critical",IF(T371&lt;90,"Watch","OK")),"")</f>
        <v>OK</v>
      </c>
      <c r="W371" s="55" t="str">
        <f aca="false">TEXT(D371,"yyyy-mm")</f>
        <v>2022-06</v>
      </c>
    </row>
    <row r="372" customFormat="false" ht="15" hidden="false" customHeight="true" outlineLevel="0" collapsed="false">
      <c r="A372" s="52" t="s">
        <v>8519</v>
      </c>
      <c r="B372" s="52" t="s">
        <v>1898</v>
      </c>
      <c r="C372" s="52" t="s">
        <v>5086</v>
      </c>
      <c r="D372" s="52" t="s">
        <v>2213</v>
      </c>
      <c r="E372" s="52" t="n">
        <v>9709</v>
      </c>
      <c r="F372" s="52" t="n">
        <v>2300</v>
      </c>
      <c r="G372" s="52" t="n">
        <v>2001</v>
      </c>
      <c r="H372" s="54" t="n">
        <f aca="false">E372+F372-G372</f>
        <v>10008</v>
      </c>
      <c r="I372" s="52" t="n">
        <v>1907</v>
      </c>
      <c r="J372" s="52" t="n">
        <v>596</v>
      </c>
      <c r="K372" s="54" t="n">
        <f aca="false">MAX(0,H372-I372)</f>
        <v>8101</v>
      </c>
      <c r="L372" s="54" t="str">
        <f aca="false">IF(H372&lt;=0,"Yes","No")</f>
        <v>No</v>
      </c>
      <c r="M372" s="52" t="n">
        <v>14.8</v>
      </c>
      <c r="N372" s="52" t="n">
        <v>1632143.9</v>
      </c>
      <c r="O372" s="52" t="s">
        <v>8520</v>
      </c>
      <c r="P372" s="52" t="s">
        <v>1843</v>
      </c>
      <c r="Q372" s="52" t="s">
        <v>713</v>
      </c>
      <c r="R372" s="52" t="s">
        <v>7442</v>
      </c>
      <c r="S372" s="52" t="s">
        <v>3236</v>
      </c>
      <c r="T372" s="55" t="str">
        <f aca="false">IF(L372="Yes","Stockout",IF(H372&lt;I372,"Low",IF(H372&gt;I372*2,"Excess","Healthy")))</f>
        <v>Excess</v>
      </c>
      <c r="U372" s="55" t="n">
        <f aca="true">IFERROR(Q372-TODAY(),"")</f>
        <v>-862</v>
      </c>
      <c r="V372" s="55" t="str">
        <f aca="false">IFERROR(IF(T372&lt;30,"Critical",IF(T372&lt;90,"Watch","OK")),"")</f>
        <v>OK</v>
      </c>
      <c r="W372" s="55" t="str">
        <f aca="false">TEXT(D372,"yyyy-mm")</f>
        <v>2023-09</v>
      </c>
    </row>
    <row r="373" customFormat="false" ht="15" hidden="false" customHeight="true" outlineLevel="0" collapsed="false">
      <c r="A373" s="56" t="s">
        <v>8521</v>
      </c>
      <c r="B373" s="56" t="s">
        <v>1551</v>
      </c>
      <c r="C373" s="56" t="s">
        <v>2723</v>
      </c>
      <c r="D373" s="56" t="s">
        <v>1658</v>
      </c>
      <c r="E373" s="56" t="n">
        <v>8311</v>
      </c>
      <c r="F373" s="56" t="n">
        <v>3268</v>
      </c>
      <c r="G373" s="56" t="n">
        <v>1679</v>
      </c>
      <c r="H373" s="54" t="n">
        <f aca="false">E373+F373-G373</f>
        <v>9900</v>
      </c>
      <c r="I373" s="56" t="n">
        <v>526</v>
      </c>
      <c r="J373" s="56" t="n">
        <v>461</v>
      </c>
      <c r="K373" s="54" t="n">
        <f aca="false">MAX(0,H373-I373)</f>
        <v>9374</v>
      </c>
      <c r="L373" s="54" t="str">
        <f aca="false">IF(H373&lt;=0,"Yes","No")</f>
        <v>No</v>
      </c>
      <c r="M373" s="56" t="n">
        <v>29.1</v>
      </c>
      <c r="N373" s="56" t="n">
        <v>3952467.8</v>
      </c>
      <c r="O373" s="56" t="s">
        <v>8522</v>
      </c>
      <c r="P373" s="56" t="s">
        <v>433</v>
      </c>
      <c r="Q373" s="56" t="s">
        <v>3571</v>
      </c>
      <c r="R373" s="56" t="s">
        <v>8275</v>
      </c>
      <c r="S373" s="56" t="s">
        <v>1316</v>
      </c>
      <c r="T373" s="55" t="str">
        <f aca="false">IF(L373="Yes","Stockout",IF(H373&lt;I373,"Low",IF(H373&gt;I373*2,"Excess","Healthy")))</f>
        <v>Excess</v>
      </c>
      <c r="U373" s="55" t="n">
        <f aca="true">IFERROR(Q373-TODAY(),"")</f>
        <v>-636</v>
      </c>
      <c r="V373" s="55" t="str">
        <f aca="false">IFERROR(IF(T373&lt;30,"Critical",IF(T373&lt;90,"Watch","OK")),"")</f>
        <v>OK</v>
      </c>
      <c r="W373" s="55" t="str">
        <f aca="false">TEXT(D373,"yyyy-mm")</f>
        <v>2023-01</v>
      </c>
    </row>
    <row r="374" customFormat="false" ht="15" hidden="false" customHeight="true" outlineLevel="0" collapsed="false">
      <c r="A374" s="52" t="s">
        <v>8523</v>
      </c>
      <c r="B374" s="52" t="s">
        <v>1345</v>
      </c>
      <c r="C374" s="52" t="s">
        <v>8524</v>
      </c>
      <c r="D374" s="52" t="s">
        <v>1339</v>
      </c>
      <c r="E374" s="52" t="n">
        <v>6542</v>
      </c>
      <c r="F374" s="52" t="n">
        <v>2897</v>
      </c>
      <c r="G374" s="52" t="n">
        <v>403</v>
      </c>
      <c r="H374" s="54" t="n">
        <f aca="false">E374+F374-G374</f>
        <v>9036</v>
      </c>
      <c r="I374" s="52" t="n">
        <v>1753</v>
      </c>
      <c r="J374" s="52" t="n">
        <v>422</v>
      </c>
      <c r="K374" s="54" t="n">
        <f aca="false">MAX(0,H374-I374)</f>
        <v>7283</v>
      </c>
      <c r="L374" s="54" t="str">
        <f aca="false">IF(H374&lt;=0,"Yes","No")</f>
        <v>No</v>
      </c>
      <c r="M374" s="52" t="n">
        <v>3.9</v>
      </c>
      <c r="N374" s="52" t="n">
        <v>595777.35</v>
      </c>
      <c r="O374" s="52" t="s">
        <v>8525</v>
      </c>
      <c r="P374" s="52" t="s">
        <v>1954</v>
      </c>
      <c r="Q374" s="52" t="s">
        <v>1111</v>
      </c>
      <c r="R374" s="52" t="s">
        <v>8526</v>
      </c>
      <c r="S374" s="52" t="s">
        <v>3110</v>
      </c>
      <c r="T374" s="55" t="str">
        <f aca="false">IF(L374="Yes","Stockout",IF(H374&lt;I374,"Low",IF(H374&gt;I374*2,"Excess","Healthy")))</f>
        <v>Excess</v>
      </c>
      <c r="U374" s="55" t="n">
        <f aca="true">IFERROR(Q374-TODAY(),"")</f>
        <v>-861</v>
      </c>
      <c r="V374" s="55" t="str">
        <f aca="false">IFERROR(IF(T374&lt;30,"Critical",IF(T374&lt;90,"Watch","OK")),"")</f>
        <v>OK</v>
      </c>
      <c r="W374" s="55" t="str">
        <f aca="false">TEXT(D374,"yyyy-mm")</f>
        <v>2022-07</v>
      </c>
    </row>
    <row r="375" customFormat="false" ht="15" hidden="false" customHeight="true" outlineLevel="0" collapsed="false">
      <c r="A375" s="56" t="s">
        <v>8527</v>
      </c>
      <c r="B375" s="56" t="s">
        <v>5905</v>
      </c>
      <c r="C375" s="56" t="s">
        <v>1050</v>
      </c>
      <c r="D375" s="56" t="s">
        <v>2481</v>
      </c>
      <c r="E375" s="56" t="n">
        <v>1636</v>
      </c>
      <c r="F375" s="56" t="n">
        <v>2260</v>
      </c>
      <c r="G375" s="56" t="n">
        <v>4188</v>
      </c>
      <c r="H375" s="54" t="n">
        <f aca="false">E375+F375-G375</f>
        <v>-292</v>
      </c>
      <c r="I375" s="56" t="n">
        <v>807</v>
      </c>
      <c r="J375" s="56" t="n">
        <v>352</v>
      </c>
      <c r="K375" s="54" t="n">
        <f aca="false">MAX(0,H375-I375)</f>
        <v>0</v>
      </c>
      <c r="L375" s="54" t="str">
        <f aca="false">IF(H375&lt;=0,"Yes","No")</f>
        <v>Yes</v>
      </c>
      <c r="M375" s="56" t="n">
        <v>3.5</v>
      </c>
      <c r="N375" s="56" t="n">
        <v>100123.05</v>
      </c>
      <c r="O375" s="56" t="s">
        <v>8528</v>
      </c>
      <c r="P375" s="56" t="s">
        <v>2316</v>
      </c>
      <c r="Q375" s="56" t="s">
        <v>792</v>
      </c>
      <c r="R375" s="56" t="s">
        <v>7505</v>
      </c>
      <c r="S375" s="56" t="s">
        <v>4468</v>
      </c>
      <c r="T375" s="55" t="str">
        <f aca="false">IF(L375="Yes","Stockout",IF(H375&lt;I375,"Low",IF(H375&gt;I375*2,"Excess","Healthy")))</f>
        <v>Stockout</v>
      </c>
      <c r="U375" s="55" t="n">
        <f aca="true">IFERROR(Q375-TODAY(),"")</f>
        <v>-652</v>
      </c>
      <c r="V375" s="55" t="str">
        <f aca="false">IFERROR(IF(T375&lt;30,"Critical",IF(T375&lt;90,"Watch","OK")),"")</f>
        <v>OK</v>
      </c>
      <c r="W375" s="55" t="str">
        <f aca="false">TEXT(D375,"yyyy-mm")</f>
        <v>2024-01</v>
      </c>
    </row>
    <row r="376" customFormat="false" ht="15" hidden="false" customHeight="true" outlineLevel="0" collapsed="false">
      <c r="A376" s="52" t="s">
        <v>8529</v>
      </c>
      <c r="B376" s="52" t="s">
        <v>3177</v>
      </c>
      <c r="C376" s="52" t="s">
        <v>2789</v>
      </c>
      <c r="D376" s="52" t="s">
        <v>3336</v>
      </c>
      <c r="E376" s="52" t="n">
        <v>2541</v>
      </c>
      <c r="F376" s="52" t="n">
        <v>2281</v>
      </c>
      <c r="G376" s="52" t="n">
        <v>594</v>
      </c>
      <c r="H376" s="54" t="n">
        <f aca="false">E376+F376-G376</f>
        <v>4228</v>
      </c>
      <c r="I376" s="52" t="n">
        <v>932</v>
      </c>
      <c r="J376" s="52" t="n">
        <v>830</v>
      </c>
      <c r="K376" s="54" t="n">
        <f aca="false">MAX(0,H376-I376)</f>
        <v>3296</v>
      </c>
      <c r="L376" s="54" t="str">
        <f aca="false">IF(H376&lt;=0,"Yes","No")</f>
        <v>No</v>
      </c>
      <c r="M376" s="52" t="n">
        <v>57.9</v>
      </c>
      <c r="N376" s="52" t="n">
        <v>1609265.41</v>
      </c>
      <c r="O376" s="52" t="s">
        <v>8530</v>
      </c>
      <c r="P376" s="52" t="s">
        <v>4437</v>
      </c>
      <c r="Q376" s="52" t="s">
        <v>378</v>
      </c>
      <c r="R376" s="52" t="s">
        <v>7941</v>
      </c>
      <c r="S376" s="52" t="s">
        <v>3054</v>
      </c>
      <c r="T376" s="55" t="str">
        <f aca="false">IF(L376="Yes","Stockout",IF(H376&lt;I376,"Low",IF(H376&gt;I376*2,"Excess","Healthy")))</f>
        <v>Excess</v>
      </c>
      <c r="U376" s="55" t="n">
        <f aca="true">IFERROR(Q376-TODAY(),"")</f>
        <v>-822</v>
      </c>
      <c r="V376" s="55" t="str">
        <f aca="false">IFERROR(IF(T376&lt;30,"Critical",IF(T376&lt;90,"Watch","OK")),"")</f>
        <v>OK</v>
      </c>
      <c r="W376" s="55" t="str">
        <f aca="false">TEXT(D376,"yyyy-mm")</f>
        <v>2022-10</v>
      </c>
    </row>
    <row r="377" customFormat="false" ht="15" hidden="false" customHeight="true" outlineLevel="0" collapsed="false">
      <c r="A377" s="56" t="s">
        <v>8531</v>
      </c>
      <c r="B377" s="56" t="s">
        <v>1233</v>
      </c>
      <c r="C377" s="56" t="s">
        <v>3505</v>
      </c>
      <c r="D377" s="56" t="s">
        <v>3609</v>
      </c>
      <c r="E377" s="56" t="n">
        <v>2568</v>
      </c>
      <c r="F377" s="56" t="n">
        <v>540</v>
      </c>
      <c r="G377" s="56" t="n">
        <v>853</v>
      </c>
      <c r="H377" s="54" t="n">
        <f aca="false">E377+F377-G377</f>
        <v>2255</v>
      </c>
      <c r="I377" s="56" t="n">
        <v>978</v>
      </c>
      <c r="J377" s="56" t="n">
        <v>552</v>
      </c>
      <c r="K377" s="54" t="n">
        <f aca="false">MAX(0,H377-I377)</f>
        <v>1277</v>
      </c>
      <c r="L377" s="54" t="str">
        <f aca="false">IF(H377&lt;=0,"Yes","No")</f>
        <v>No</v>
      </c>
      <c r="M377" s="56" t="n">
        <v>14</v>
      </c>
      <c r="N377" s="56" t="n">
        <v>276757.97</v>
      </c>
      <c r="O377" s="56" t="s">
        <v>8532</v>
      </c>
      <c r="P377" s="56" t="s">
        <v>1972</v>
      </c>
      <c r="Q377" s="56" t="s">
        <v>2836</v>
      </c>
      <c r="R377" s="56" t="s">
        <v>8035</v>
      </c>
      <c r="S377" s="56" t="s">
        <v>4024</v>
      </c>
      <c r="T377" s="55" t="str">
        <f aca="false">IF(L377="Yes","Stockout",IF(H377&lt;I377,"Low",IF(H377&gt;I377*2,"Excess","Healthy")))</f>
        <v>Excess</v>
      </c>
      <c r="U377" s="55" t="n">
        <f aca="true">IFERROR(Q377-TODAY(),"")</f>
        <v>-921</v>
      </c>
      <c r="V377" s="55" t="str">
        <f aca="false">IFERROR(IF(T377&lt;30,"Critical",IF(T377&lt;90,"Watch","OK")),"")</f>
        <v>OK</v>
      </c>
      <c r="W377" s="55" t="str">
        <f aca="false">TEXT(D377,"yyyy-mm")</f>
        <v>2023-08</v>
      </c>
    </row>
    <row r="378" customFormat="false" ht="15" hidden="false" customHeight="true" outlineLevel="0" collapsed="false">
      <c r="A378" s="52" t="s">
        <v>8533</v>
      </c>
      <c r="B378" s="52" t="s">
        <v>2183</v>
      </c>
      <c r="C378" s="52" t="s">
        <v>871</v>
      </c>
      <c r="D378" s="52" t="s">
        <v>2482</v>
      </c>
      <c r="E378" s="52" t="n">
        <v>5963</v>
      </c>
      <c r="F378" s="52" t="n">
        <v>820</v>
      </c>
      <c r="G378" s="52" t="n">
        <v>1905</v>
      </c>
      <c r="H378" s="54" t="n">
        <f aca="false">E378+F378-G378</f>
        <v>4878</v>
      </c>
      <c r="I378" s="52" t="n">
        <v>114</v>
      </c>
      <c r="J378" s="52" t="n">
        <v>641</v>
      </c>
      <c r="K378" s="54" t="n">
        <f aca="false">MAX(0,H378-I378)</f>
        <v>4764</v>
      </c>
      <c r="L378" s="54" t="str">
        <f aca="false">IF(H378&lt;=0,"Yes","No")</f>
        <v>No</v>
      </c>
      <c r="M378" s="52" t="n">
        <v>70.9</v>
      </c>
      <c r="N378" s="52" t="n">
        <v>164228.25</v>
      </c>
      <c r="O378" s="52" t="s">
        <v>8534</v>
      </c>
      <c r="P378" s="52" t="s">
        <v>677</v>
      </c>
      <c r="Q378" s="52" t="s">
        <v>7247</v>
      </c>
      <c r="R378" s="52" t="s">
        <v>8535</v>
      </c>
      <c r="S378" s="52" t="s">
        <v>2883</v>
      </c>
      <c r="T378" s="55" t="str">
        <f aca="false">IF(L378="Yes","Stockout",IF(H378&lt;I378,"Low",IF(H378&gt;I378*2,"Excess","Healthy")))</f>
        <v>Excess</v>
      </c>
      <c r="U378" s="55" t="n">
        <f aca="true">IFERROR(Q378-TODAY(),"")</f>
        <v>-402</v>
      </c>
      <c r="V378" s="55" t="str">
        <f aca="false">IFERROR(IF(T378&lt;30,"Critical",IF(T378&lt;90,"Watch","OK")),"")</f>
        <v>OK</v>
      </c>
      <c r="W378" s="55" t="str">
        <f aca="false">TEXT(D378,"yyyy-mm")</f>
        <v>2024-01</v>
      </c>
    </row>
    <row r="379" customFormat="false" ht="15" hidden="false" customHeight="true" outlineLevel="0" collapsed="false">
      <c r="A379" s="56" t="s">
        <v>8536</v>
      </c>
      <c r="B379" s="56" t="s">
        <v>1998</v>
      </c>
      <c r="C379" s="56" t="s">
        <v>3895</v>
      </c>
      <c r="D379" s="56" t="s">
        <v>5821</v>
      </c>
      <c r="E379" s="56" t="n">
        <v>1645</v>
      </c>
      <c r="F379" s="56" t="n">
        <v>1152</v>
      </c>
      <c r="G379" s="56" t="n">
        <v>1845</v>
      </c>
      <c r="H379" s="54" t="n">
        <f aca="false">E379+F379-G379</f>
        <v>952</v>
      </c>
      <c r="I379" s="56" t="n">
        <v>1165</v>
      </c>
      <c r="J379" s="56" t="n">
        <v>838</v>
      </c>
      <c r="K379" s="54" t="n">
        <f aca="false">MAX(0,H379-I379)</f>
        <v>0</v>
      </c>
      <c r="L379" s="54" t="str">
        <f aca="false">IF(H379&lt;=0,"Yes","No")</f>
        <v>No</v>
      </c>
      <c r="M379" s="56" t="n">
        <v>164.2</v>
      </c>
      <c r="N379" s="56" t="n">
        <v>3601393.73</v>
      </c>
      <c r="O379" s="56" t="s">
        <v>8537</v>
      </c>
      <c r="P379" s="56" t="s">
        <v>4121</v>
      </c>
      <c r="Q379" s="56" t="s">
        <v>2035</v>
      </c>
      <c r="R379" s="56" t="s">
        <v>7694</v>
      </c>
      <c r="S379" s="56" t="s">
        <v>3409</v>
      </c>
      <c r="T379" s="55" t="str">
        <f aca="false">IF(L379="Yes","Stockout",IF(H379&lt;I379,"Low",IF(H379&gt;I379*2,"Excess","Healthy")))</f>
        <v>Low</v>
      </c>
      <c r="U379" s="55" t="n">
        <f aca="true">IFERROR(Q379-TODAY(),"")</f>
        <v>-447</v>
      </c>
      <c r="V379" s="55" t="str">
        <f aca="false">IFERROR(IF(T379&lt;30,"Critical",IF(T379&lt;90,"Watch","OK")),"")</f>
        <v>OK</v>
      </c>
      <c r="W379" s="55" t="str">
        <f aca="false">TEXT(D379,"yyyy-mm")</f>
        <v>2023-08</v>
      </c>
    </row>
    <row r="380" customFormat="false" ht="15" hidden="false" customHeight="true" outlineLevel="0" collapsed="false">
      <c r="A380" s="52" t="s">
        <v>8538</v>
      </c>
      <c r="B380" s="52" t="s">
        <v>3802</v>
      </c>
      <c r="C380" s="52" t="s">
        <v>3096</v>
      </c>
      <c r="D380" s="52" t="s">
        <v>2657</v>
      </c>
      <c r="E380" s="52" t="n">
        <v>590</v>
      </c>
      <c r="F380" s="52" t="n">
        <v>4976</v>
      </c>
      <c r="G380" s="52" t="n">
        <v>3239</v>
      </c>
      <c r="H380" s="54" t="n">
        <f aca="false">E380+F380-G380</f>
        <v>2327</v>
      </c>
      <c r="I380" s="52" t="n">
        <v>717</v>
      </c>
      <c r="J380" s="52" t="n">
        <v>370</v>
      </c>
      <c r="K380" s="54" t="n">
        <f aca="false">MAX(0,H380-I380)</f>
        <v>1610</v>
      </c>
      <c r="L380" s="54" t="str">
        <f aca="false">IF(H380&lt;=0,"Yes","No")</f>
        <v>No</v>
      </c>
      <c r="M380" s="52" t="n">
        <v>41.1</v>
      </c>
      <c r="N380" s="52" t="n">
        <v>4397335.14</v>
      </c>
      <c r="O380" s="52" t="s">
        <v>8539</v>
      </c>
      <c r="P380" s="52" t="s">
        <v>2506</v>
      </c>
      <c r="Q380" s="52" t="s">
        <v>8540</v>
      </c>
      <c r="R380" s="52" t="s">
        <v>7796</v>
      </c>
      <c r="S380" s="52" t="s">
        <v>1433</v>
      </c>
      <c r="T380" s="55" t="str">
        <f aca="false">IF(L380="Yes","Stockout",IF(H380&lt;I380,"Low",IF(H380&gt;I380*2,"Excess","Healthy")))</f>
        <v>Excess</v>
      </c>
      <c r="U380" s="55" t="n">
        <f aca="true">IFERROR(Q380-TODAY(),"")</f>
        <v>-266</v>
      </c>
      <c r="V380" s="55" t="str">
        <f aca="false">IFERROR(IF(T380&lt;30,"Critical",IF(T380&lt;90,"Watch","OK")),"")</f>
        <v>OK</v>
      </c>
      <c r="W380" s="55" t="str">
        <f aca="false">TEXT(D380,"yyyy-mm")</f>
        <v>2024-09</v>
      </c>
    </row>
    <row r="381" customFormat="false" ht="15" hidden="false" customHeight="true" outlineLevel="0" collapsed="false">
      <c r="A381" s="56" t="s">
        <v>8541</v>
      </c>
      <c r="B381" s="56" t="s">
        <v>8542</v>
      </c>
      <c r="C381" s="56" t="s">
        <v>3216</v>
      </c>
      <c r="D381" s="56" t="s">
        <v>1562</v>
      </c>
      <c r="E381" s="56" t="n">
        <v>1793</v>
      </c>
      <c r="F381" s="56" t="n">
        <v>1264</v>
      </c>
      <c r="G381" s="56" t="n">
        <v>521</v>
      </c>
      <c r="H381" s="54" t="n">
        <f aca="false">E381+F381-G381</f>
        <v>2536</v>
      </c>
      <c r="I381" s="56" t="n">
        <v>1140</v>
      </c>
      <c r="J381" s="56" t="n">
        <v>844</v>
      </c>
      <c r="K381" s="54" t="n">
        <f aca="false">MAX(0,H381-I381)</f>
        <v>1396</v>
      </c>
      <c r="L381" s="54" t="str">
        <f aca="false">IF(H381&lt;=0,"Yes","No")</f>
        <v>No</v>
      </c>
      <c r="M381" s="56" t="n">
        <v>7.6</v>
      </c>
      <c r="N381" s="56" t="n">
        <v>1281244.94</v>
      </c>
      <c r="O381" s="56" t="s">
        <v>8543</v>
      </c>
      <c r="P381" s="56" t="s">
        <v>5403</v>
      </c>
      <c r="Q381" s="56" t="s">
        <v>2617</v>
      </c>
      <c r="R381" s="56" t="s">
        <v>8544</v>
      </c>
      <c r="S381" s="56" t="s">
        <v>2217</v>
      </c>
      <c r="T381" s="55" t="str">
        <f aca="false">IF(L381="Yes","Stockout",IF(H381&lt;I381,"Low",IF(H381&gt;I381*2,"Excess","Healthy")))</f>
        <v>Excess</v>
      </c>
      <c r="U381" s="55" t="n">
        <f aca="true">IFERROR(Q381-TODAY(),"")</f>
        <v>-671</v>
      </c>
      <c r="V381" s="55" t="str">
        <f aca="false">IFERROR(IF(T381&lt;30,"Critical",IF(T381&lt;90,"Watch","OK")),"")</f>
        <v>OK</v>
      </c>
      <c r="W381" s="55" t="str">
        <f aca="false">TEXT(D381,"yyyy-mm")</f>
        <v>2023-02</v>
      </c>
    </row>
    <row r="382" customFormat="false" ht="15" hidden="false" customHeight="true" outlineLevel="0" collapsed="false">
      <c r="A382" s="52" t="s">
        <v>8545</v>
      </c>
      <c r="B382" s="52" t="s">
        <v>7492</v>
      </c>
      <c r="C382" s="52" t="s">
        <v>2240</v>
      </c>
      <c r="D382" s="52" t="s">
        <v>3542</v>
      </c>
      <c r="E382" s="52" t="n">
        <v>929</v>
      </c>
      <c r="F382" s="52" t="n">
        <v>2005</v>
      </c>
      <c r="G382" s="52" t="n">
        <v>1130</v>
      </c>
      <c r="H382" s="54" t="n">
        <f aca="false">E382+F382-G382</f>
        <v>1804</v>
      </c>
      <c r="I382" s="52" t="n">
        <v>1611</v>
      </c>
      <c r="J382" s="52" t="n">
        <v>246</v>
      </c>
      <c r="K382" s="54" t="n">
        <f aca="false">MAX(0,H382-I382)</f>
        <v>193</v>
      </c>
      <c r="L382" s="54" t="str">
        <f aca="false">IF(H382&lt;=0,"Yes","No")</f>
        <v>No</v>
      </c>
      <c r="M382" s="52" t="n">
        <v>7.4</v>
      </c>
      <c r="N382" s="52" t="n">
        <v>935666.21</v>
      </c>
      <c r="O382" s="52" t="s">
        <v>8546</v>
      </c>
      <c r="P382" s="52" t="s">
        <v>3661</v>
      </c>
      <c r="Q382" s="52" t="s">
        <v>1675</v>
      </c>
      <c r="R382" s="52" t="s">
        <v>7561</v>
      </c>
      <c r="S382" s="52" t="s">
        <v>2685</v>
      </c>
      <c r="T382" s="55" t="str">
        <f aca="false">IF(L382="Yes","Stockout",IF(H382&lt;I382,"Low",IF(H382&gt;I382*2,"Excess","Healthy")))</f>
        <v>Healthy</v>
      </c>
      <c r="U382" s="55" t="n">
        <f aca="true">IFERROR(Q382-TODAY(),"")</f>
        <v>-980</v>
      </c>
      <c r="V382" s="55" t="str">
        <f aca="false">IFERROR(IF(T382&lt;30,"Critical",IF(T382&lt;90,"Watch","OK")),"")</f>
        <v>OK</v>
      </c>
      <c r="W382" s="55" t="str">
        <f aca="false">TEXT(D382,"yyyy-mm")</f>
        <v>2023-07</v>
      </c>
    </row>
    <row r="383" customFormat="false" ht="15" hidden="false" customHeight="true" outlineLevel="0" collapsed="false">
      <c r="A383" s="56" t="s">
        <v>8547</v>
      </c>
      <c r="B383" s="56" t="s">
        <v>6920</v>
      </c>
      <c r="C383" s="56" t="s">
        <v>5971</v>
      </c>
      <c r="D383" s="56" t="s">
        <v>6169</v>
      </c>
      <c r="E383" s="56" t="n">
        <v>2235</v>
      </c>
      <c r="F383" s="56" t="n">
        <v>4090</v>
      </c>
      <c r="G383" s="56" t="n">
        <v>606</v>
      </c>
      <c r="H383" s="54" t="n">
        <f aca="false">E383+F383-G383</f>
        <v>5719</v>
      </c>
      <c r="I383" s="56" t="n">
        <v>614</v>
      </c>
      <c r="J383" s="56" t="n">
        <v>237</v>
      </c>
      <c r="K383" s="54" t="n">
        <f aca="false">MAX(0,H383-I383)</f>
        <v>5105</v>
      </c>
      <c r="L383" s="54" t="str">
        <f aca="false">IF(H383&lt;=0,"Yes","No")</f>
        <v>No</v>
      </c>
      <c r="M383" s="56" t="n">
        <v>19.2</v>
      </c>
      <c r="N383" s="56" t="n">
        <v>838288.12</v>
      </c>
      <c r="O383" s="56" t="s">
        <v>8548</v>
      </c>
      <c r="P383" s="56" t="s">
        <v>4192</v>
      </c>
      <c r="Q383" s="56" t="s">
        <v>1824</v>
      </c>
      <c r="R383" s="56" t="s">
        <v>7992</v>
      </c>
      <c r="S383" s="56" t="s">
        <v>1938</v>
      </c>
      <c r="T383" s="55" t="str">
        <f aca="false">IF(L383="Yes","Stockout",IF(H383&lt;I383,"Low",IF(H383&gt;I383*2,"Excess","Healthy")))</f>
        <v>Excess</v>
      </c>
      <c r="U383" s="55" t="n">
        <f aca="true">IFERROR(Q383-TODAY(),"")</f>
        <v>-824</v>
      </c>
      <c r="V383" s="55" t="str">
        <f aca="false">IFERROR(IF(T383&lt;30,"Critical",IF(T383&lt;90,"Watch","OK")),"")</f>
        <v>OK</v>
      </c>
      <c r="W383" s="55" t="str">
        <f aca="false">TEXT(D383,"yyyy-mm")</f>
        <v>2022-10</v>
      </c>
    </row>
    <row r="384" customFormat="false" ht="15" hidden="false" customHeight="true" outlineLevel="0" collapsed="false">
      <c r="A384" s="52" t="s">
        <v>8549</v>
      </c>
      <c r="B384" s="52" t="s">
        <v>1263</v>
      </c>
      <c r="C384" s="52" t="s">
        <v>1914</v>
      </c>
      <c r="D384" s="52" t="s">
        <v>2128</v>
      </c>
      <c r="E384" s="52" t="n">
        <v>2680</v>
      </c>
      <c r="F384" s="52" t="n">
        <v>4982</v>
      </c>
      <c r="G384" s="52" t="n">
        <v>3988</v>
      </c>
      <c r="H384" s="54" t="n">
        <f aca="false">E384+F384-G384</f>
        <v>3674</v>
      </c>
      <c r="I384" s="52" t="n">
        <v>260</v>
      </c>
      <c r="J384" s="52" t="n">
        <v>736</v>
      </c>
      <c r="K384" s="54" t="n">
        <f aca="false">MAX(0,H384-I384)</f>
        <v>3414</v>
      </c>
      <c r="L384" s="54" t="str">
        <f aca="false">IF(H384&lt;=0,"Yes","No")</f>
        <v>No</v>
      </c>
      <c r="M384" s="52" t="n">
        <v>14.5</v>
      </c>
      <c r="N384" s="52" t="n">
        <v>2266960.77</v>
      </c>
      <c r="O384" s="52" t="s">
        <v>8550</v>
      </c>
      <c r="P384" s="52" t="s">
        <v>2796</v>
      </c>
      <c r="Q384" s="52" t="s">
        <v>1747</v>
      </c>
      <c r="R384" s="52" t="s">
        <v>8535</v>
      </c>
      <c r="S384" s="52" t="s">
        <v>584</v>
      </c>
      <c r="T384" s="55" t="str">
        <f aca="false">IF(L384="Yes","Stockout",IF(H384&lt;I384,"Low",IF(H384&gt;I384*2,"Excess","Healthy")))</f>
        <v>Excess</v>
      </c>
      <c r="U384" s="55" t="n">
        <f aca="true">IFERROR(Q384-TODAY(),"")</f>
        <v>-925</v>
      </c>
      <c r="V384" s="55" t="str">
        <f aca="false">IFERROR(IF(T384&lt;30,"Critical",IF(T384&lt;90,"Watch","OK")),"")</f>
        <v>OK</v>
      </c>
      <c r="W384" s="55" t="str">
        <f aca="false">TEXT(D384,"yyyy-mm")</f>
        <v>2024-02</v>
      </c>
    </row>
    <row r="385" customFormat="false" ht="15" hidden="false" customHeight="true" outlineLevel="0" collapsed="false">
      <c r="A385" s="56" t="s">
        <v>8551</v>
      </c>
      <c r="B385" s="56" t="s">
        <v>6622</v>
      </c>
      <c r="C385" s="56" t="s">
        <v>6157</v>
      </c>
      <c r="D385" s="56" t="s">
        <v>4387</v>
      </c>
      <c r="E385" s="56" t="n">
        <v>7111</v>
      </c>
      <c r="F385" s="56" t="n">
        <v>3554</v>
      </c>
      <c r="G385" s="56" t="n">
        <v>468</v>
      </c>
      <c r="H385" s="54" t="n">
        <f aca="false">E385+F385-G385</f>
        <v>10197</v>
      </c>
      <c r="I385" s="56" t="n">
        <v>761</v>
      </c>
      <c r="J385" s="56" t="n">
        <v>247</v>
      </c>
      <c r="K385" s="54" t="n">
        <f aca="false">MAX(0,H385-I385)</f>
        <v>9436</v>
      </c>
      <c r="L385" s="54" t="str">
        <f aca="false">IF(H385&lt;=0,"Yes","No")</f>
        <v>No</v>
      </c>
      <c r="M385" s="56" t="n">
        <v>9.6</v>
      </c>
      <c r="N385" s="56" t="n">
        <v>790985.74</v>
      </c>
      <c r="O385" s="56" t="s">
        <v>8552</v>
      </c>
      <c r="P385" s="56" t="s">
        <v>2662</v>
      </c>
      <c r="Q385" s="56" t="s">
        <v>8553</v>
      </c>
      <c r="R385" s="56" t="s">
        <v>7791</v>
      </c>
      <c r="S385" s="56" t="s">
        <v>2137</v>
      </c>
      <c r="T385" s="55" t="str">
        <f aca="false">IF(L385="Yes","Stockout",IF(H385&lt;I385,"Low",IF(H385&gt;I385*2,"Excess","Healthy")))</f>
        <v>Excess</v>
      </c>
      <c r="U385" s="55" t="n">
        <f aca="true">IFERROR(Q385-TODAY(),"")</f>
        <v>-350</v>
      </c>
      <c r="V385" s="55" t="str">
        <f aca="false">IFERROR(IF(T385&lt;30,"Critical",IF(T385&lt;90,"Watch","OK")),"")</f>
        <v>OK</v>
      </c>
      <c r="W385" s="55" t="str">
        <f aca="false">TEXT(D385,"yyyy-mm")</f>
        <v>2022-09</v>
      </c>
    </row>
    <row r="386" customFormat="false" ht="15" hidden="false" customHeight="true" outlineLevel="0" collapsed="false">
      <c r="A386" s="52" t="s">
        <v>8554</v>
      </c>
      <c r="B386" s="52" t="s">
        <v>3976</v>
      </c>
      <c r="C386" s="52" t="s">
        <v>4584</v>
      </c>
      <c r="D386" s="52" t="s">
        <v>5745</v>
      </c>
      <c r="E386" s="52" t="n">
        <v>686</v>
      </c>
      <c r="F386" s="52" t="n">
        <v>542</v>
      </c>
      <c r="G386" s="52" t="n">
        <v>3850</v>
      </c>
      <c r="H386" s="54" t="n">
        <f aca="false">E386+F386-G386</f>
        <v>-2622</v>
      </c>
      <c r="I386" s="52" t="n">
        <v>1241</v>
      </c>
      <c r="J386" s="52" t="n">
        <v>648</v>
      </c>
      <c r="K386" s="54" t="n">
        <f aca="false">MAX(0,H386-I386)</f>
        <v>0</v>
      </c>
      <c r="L386" s="54" t="str">
        <f aca="false">IF(H386&lt;=0,"Yes","No")</f>
        <v>Yes</v>
      </c>
      <c r="M386" s="52" t="n">
        <v>76.6</v>
      </c>
      <c r="N386" s="52" t="n">
        <v>521592.98</v>
      </c>
      <c r="O386" s="52" t="s">
        <v>8555</v>
      </c>
      <c r="P386" s="52" t="s">
        <v>3249</v>
      </c>
      <c r="Q386" s="52" t="s">
        <v>8556</v>
      </c>
      <c r="R386" s="52" t="s">
        <v>8557</v>
      </c>
      <c r="S386" s="52" t="s">
        <v>1218</v>
      </c>
      <c r="T386" s="55" t="str">
        <f aca="false">IF(L386="Yes","Stockout",IF(H386&lt;I386,"Low",IF(H386&gt;I386*2,"Excess","Healthy")))</f>
        <v>Stockout</v>
      </c>
      <c r="U386" s="55" t="n">
        <f aca="true">IFERROR(Q386-TODAY(),"")</f>
        <v>-315</v>
      </c>
      <c r="V386" s="55" t="str">
        <f aca="false">IFERROR(IF(T386&lt;30,"Critical",IF(T386&lt;90,"Watch","OK")),"")</f>
        <v>OK</v>
      </c>
      <c r="W386" s="55" t="str">
        <f aca="false">TEXT(D386,"yyyy-mm")</f>
        <v>2024-07</v>
      </c>
    </row>
    <row r="387" customFormat="false" ht="15" hidden="false" customHeight="true" outlineLevel="0" collapsed="false">
      <c r="A387" s="56" t="s">
        <v>8558</v>
      </c>
      <c r="B387" s="56" t="s">
        <v>1119</v>
      </c>
      <c r="C387" s="56" t="s">
        <v>2800</v>
      </c>
      <c r="D387" s="56" t="s">
        <v>669</v>
      </c>
      <c r="E387" s="56" t="n">
        <v>1017</v>
      </c>
      <c r="F387" s="56" t="n">
        <v>494</v>
      </c>
      <c r="G387" s="56" t="n">
        <v>2602</v>
      </c>
      <c r="H387" s="54" t="n">
        <f aca="false">E387+F387-G387</f>
        <v>-1091</v>
      </c>
      <c r="I387" s="56" t="n">
        <v>1864</v>
      </c>
      <c r="J387" s="56" t="n">
        <v>320</v>
      </c>
      <c r="K387" s="54" t="n">
        <f aca="false">MAX(0,H387-I387)</f>
        <v>0</v>
      </c>
      <c r="L387" s="54" t="str">
        <f aca="false">IF(H387&lt;=0,"Yes","No")</f>
        <v>Yes</v>
      </c>
      <c r="M387" s="56" t="n">
        <v>48.8</v>
      </c>
      <c r="N387" s="56" t="n">
        <v>3628780.78</v>
      </c>
      <c r="O387" s="56" t="s">
        <v>8559</v>
      </c>
      <c r="P387" s="56" t="s">
        <v>5272</v>
      </c>
      <c r="Q387" s="56" t="s">
        <v>7472</v>
      </c>
      <c r="R387" s="56" t="s">
        <v>7452</v>
      </c>
      <c r="S387" s="56" t="s">
        <v>1521</v>
      </c>
      <c r="T387" s="55" t="str">
        <f aca="false">IF(L387="Yes","Stockout",IF(H387&lt;I387,"Low",IF(H387&gt;I387*2,"Excess","Healthy")))</f>
        <v>Stockout</v>
      </c>
      <c r="U387" s="55" t="n">
        <f aca="true">IFERROR(Q387-TODAY(),"")</f>
        <v>-187</v>
      </c>
      <c r="V387" s="55" t="str">
        <f aca="false">IFERROR(IF(T387&lt;30,"Critical",IF(T387&lt;90,"Watch","OK")),"")</f>
        <v>OK</v>
      </c>
      <c r="W387" s="55" t="str">
        <f aca="false">TEXT(D387,"yyyy-mm")</f>
        <v>2022-03</v>
      </c>
    </row>
    <row r="388" customFormat="false" ht="15" hidden="false" customHeight="true" outlineLevel="0" collapsed="false">
      <c r="A388" s="52" t="s">
        <v>8560</v>
      </c>
      <c r="B388" s="52" t="s">
        <v>875</v>
      </c>
      <c r="C388" s="52" t="s">
        <v>4880</v>
      </c>
      <c r="D388" s="52" t="s">
        <v>1566</v>
      </c>
      <c r="E388" s="52" t="n">
        <v>3631</v>
      </c>
      <c r="F388" s="52" t="n">
        <v>1274</v>
      </c>
      <c r="G388" s="52" t="n">
        <v>3622</v>
      </c>
      <c r="H388" s="54" t="n">
        <f aca="false">E388+F388-G388</f>
        <v>1283</v>
      </c>
      <c r="I388" s="52" t="n">
        <v>360</v>
      </c>
      <c r="J388" s="52" t="n">
        <v>217</v>
      </c>
      <c r="K388" s="54" t="n">
        <f aca="false">MAX(0,H388-I388)</f>
        <v>923</v>
      </c>
      <c r="L388" s="54" t="str">
        <f aca="false">IF(H388&lt;=0,"Yes","No")</f>
        <v>No</v>
      </c>
      <c r="M388" s="52" t="n">
        <v>19.8</v>
      </c>
      <c r="N388" s="52" t="n">
        <v>490967.04</v>
      </c>
      <c r="O388" s="52" t="s">
        <v>8561</v>
      </c>
      <c r="P388" s="52" t="s">
        <v>792</v>
      </c>
      <c r="Q388" s="52" t="s">
        <v>8562</v>
      </c>
      <c r="R388" s="52" t="s">
        <v>7777</v>
      </c>
      <c r="S388" s="52" t="s">
        <v>3437</v>
      </c>
      <c r="T388" s="55" t="str">
        <f aca="false">IF(L388="Yes","Stockout",IF(H388&lt;I388,"Low",IF(H388&gt;I388*2,"Excess","Healthy")))</f>
        <v>Excess</v>
      </c>
      <c r="U388" s="55" t="n">
        <f aca="true">IFERROR(Q388-TODAY(),"")</f>
        <v>-287</v>
      </c>
      <c r="V388" s="55" t="str">
        <f aca="false">IFERROR(IF(T388&lt;30,"Critical",IF(T388&lt;90,"Watch","OK")),"")</f>
        <v>OK</v>
      </c>
      <c r="W388" s="55" t="str">
        <f aca="false">TEXT(D388,"yyyy-mm")</f>
        <v>2023-01</v>
      </c>
    </row>
    <row r="389" customFormat="false" ht="15" hidden="false" customHeight="true" outlineLevel="0" collapsed="false">
      <c r="A389" s="56" t="s">
        <v>8563</v>
      </c>
      <c r="B389" s="56" t="s">
        <v>644</v>
      </c>
      <c r="C389" s="56" t="s">
        <v>1329</v>
      </c>
      <c r="D389" s="56" t="s">
        <v>625</v>
      </c>
      <c r="E389" s="56" t="n">
        <v>4587</v>
      </c>
      <c r="F389" s="56" t="n">
        <v>4789</v>
      </c>
      <c r="G389" s="56" t="n">
        <v>2626</v>
      </c>
      <c r="H389" s="54" t="n">
        <f aca="false">E389+F389-G389</f>
        <v>6750</v>
      </c>
      <c r="I389" s="56" t="n">
        <v>1900</v>
      </c>
      <c r="J389" s="56" t="n">
        <v>277</v>
      </c>
      <c r="K389" s="54" t="n">
        <f aca="false">MAX(0,H389-I389)</f>
        <v>4850</v>
      </c>
      <c r="L389" s="54" t="str">
        <f aca="false">IF(H389&lt;=0,"Yes","No")</f>
        <v>No</v>
      </c>
      <c r="M389" s="56" t="n">
        <v>3.9</v>
      </c>
      <c r="N389" s="56" t="n">
        <v>240217.36</v>
      </c>
      <c r="O389" s="56" t="s">
        <v>8564</v>
      </c>
      <c r="P389" s="56" t="s">
        <v>1372</v>
      </c>
      <c r="Q389" s="56" t="s">
        <v>8565</v>
      </c>
      <c r="R389" s="56" t="s">
        <v>7967</v>
      </c>
      <c r="S389" s="56" t="s">
        <v>2521</v>
      </c>
      <c r="T389" s="55" t="str">
        <f aca="false">IF(L389="Yes","Stockout",IF(H389&lt;I389,"Low",IF(H389&gt;I389*2,"Excess","Healthy")))</f>
        <v>Excess</v>
      </c>
      <c r="U389" s="55" t="n">
        <f aca="true">IFERROR(Q389-TODAY(),"")</f>
        <v>-295</v>
      </c>
      <c r="V389" s="55" t="str">
        <f aca="false">IFERROR(IF(T389&lt;30,"Critical",IF(T389&lt;90,"Watch","OK")),"")</f>
        <v>OK</v>
      </c>
      <c r="W389" s="55" t="str">
        <f aca="false">TEXT(D389,"yyyy-mm")</f>
        <v>2024-05</v>
      </c>
    </row>
    <row r="390" customFormat="false" ht="15" hidden="false" customHeight="true" outlineLevel="0" collapsed="false">
      <c r="A390" s="52" t="s">
        <v>8566</v>
      </c>
      <c r="B390" s="52" t="s">
        <v>1431</v>
      </c>
      <c r="C390" s="52" t="s">
        <v>1274</v>
      </c>
      <c r="D390" s="52" t="s">
        <v>786</v>
      </c>
      <c r="E390" s="52" t="n">
        <v>6737</v>
      </c>
      <c r="F390" s="52" t="n">
        <v>3621</v>
      </c>
      <c r="G390" s="52" t="n">
        <v>517</v>
      </c>
      <c r="H390" s="54" t="n">
        <f aca="false">E390+F390-G390</f>
        <v>9841</v>
      </c>
      <c r="I390" s="52" t="n">
        <v>1591</v>
      </c>
      <c r="J390" s="52" t="n">
        <v>534</v>
      </c>
      <c r="K390" s="54" t="n">
        <f aca="false">MAX(0,H390-I390)</f>
        <v>8250</v>
      </c>
      <c r="L390" s="54" t="str">
        <f aca="false">IF(H390&lt;=0,"Yes","No")</f>
        <v>No</v>
      </c>
      <c r="M390" s="52" t="n">
        <v>13.4</v>
      </c>
      <c r="N390" s="52" t="n">
        <v>587026.37</v>
      </c>
      <c r="O390" s="52" t="s">
        <v>8567</v>
      </c>
      <c r="P390" s="52" t="s">
        <v>6311</v>
      </c>
      <c r="Q390" s="52" t="s">
        <v>8217</v>
      </c>
      <c r="R390" s="52" t="s">
        <v>8212</v>
      </c>
      <c r="S390" s="52" t="s">
        <v>3889</v>
      </c>
      <c r="T390" s="55" t="str">
        <f aca="false">IF(L390="Yes","Stockout",IF(H390&lt;I390,"Low",IF(H390&gt;I390*2,"Excess","Healthy")))</f>
        <v>Excess</v>
      </c>
      <c r="U390" s="55" t="n">
        <f aca="true">IFERROR(Q390-TODAY(),"")</f>
        <v>-168</v>
      </c>
      <c r="V390" s="55" t="str">
        <f aca="false">IFERROR(IF(T390&lt;30,"Critical",IF(T390&lt;90,"Watch","OK")),"")</f>
        <v>OK</v>
      </c>
      <c r="W390" s="55" t="str">
        <f aca="false">TEXT(D390,"yyyy-mm")</f>
        <v>2022-11</v>
      </c>
    </row>
    <row r="391" customFormat="false" ht="15" hidden="false" customHeight="true" outlineLevel="0" collapsed="false">
      <c r="A391" s="56" t="s">
        <v>8568</v>
      </c>
      <c r="B391" s="56" t="s">
        <v>3464</v>
      </c>
      <c r="C391" s="56" t="s">
        <v>3680</v>
      </c>
      <c r="D391" s="56" t="s">
        <v>2876</v>
      </c>
      <c r="E391" s="56" t="n">
        <v>5289</v>
      </c>
      <c r="F391" s="56" t="n">
        <v>2808</v>
      </c>
      <c r="G391" s="56" t="n">
        <v>1874</v>
      </c>
      <c r="H391" s="54" t="n">
        <f aca="false">E391+F391-G391</f>
        <v>6223</v>
      </c>
      <c r="I391" s="56" t="n">
        <v>687</v>
      </c>
      <c r="J391" s="56" t="n">
        <v>417</v>
      </c>
      <c r="K391" s="54" t="n">
        <f aca="false">MAX(0,H391-I391)</f>
        <v>5536</v>
      </c>
      <c r="L391" s="54" t="str">
        <f aca="false">IF(H391&lt;=0,"Yes","No")</f>
        <v>No</v>
      </c>
      <c r="M391" s="56" t="n">
        <v>6.5</v>
      </c>
      <c r="N391" s="56" t="n">
        <v>1138907</v>
      </c>
      <c r="O391" s="56" t="s">
        <v>8569</v>
      </c>
      <c r="P391" s="56" t="s">
        <v>3900</v>
      </c>
      <c r="Q391" s="56" t="s">
        <v>7835</v>
      </c>
      <c r="R391" s="56" t="s">
        <v>8570</v>
      </c>
      <c r="S391" s="56" t="s">
        <v>3005</v>
      </c>
      <c r="T391" s="55" t="str">
        <f aca="false">IF(L391="Yes","Stockout",IF(H391&lt;I391,"Low",IF(H391&gt;I391*2,"Excess","Healthy")))</f>
        <v>Excess</v>
      </c>
      <c r="U391" s="55" t="n">
        <f aca="true">IFERROR(Q391-TODAY(),"")</f>
        <v>-190</v>
      </c>
      <c r="V391" s="55" t="str">
        <f aca="false">IFERROR(IF(T391&lt;30,"Critical",IF(T391&lt;90,"Watch","OK")),"")</f>
        <v>OK</v>
      </c>
      <c r="W391" s="55" t="str">
        <f aca="false">TEXT(D391,"yyyy-mm")</f>
        <v>2022-03</v>
      </c>
    </row>
    <row r="392" customFormat="false" ht="15" hidden="false" customHeight="true" outlineLevel="0" collapsed="false">
      <c r="A392" s="52" t="s">
        <v>8571</v>
      </c>
      <c r="B392" s="52" t="s">
        <v>3173</v>
      </c>
      <c r="C392" s="52" t="s">
        <v>6549</v>
      </c>
      <c r="D392" s="52" t="s">
        <v>1576</v>
      </c>
      <c r="E392" s="52" t="n">
        <v>7728</v>
      </c>
      <c r="F392" s="52" t="n">
        <v>3761</v>
      </c>
      <c r="G392" s="52" t="n">
        <v>2064</v>
      </c>
      <c r="H392" s="54" t="n">
        <f aca="false">E392+F392-G392</f>
        <v>9425</v>
      </c>
      <c r="I392" s="52" t="n">
        <v>1270</v>
      </c>
      <c r="J392" s="52" t="n">
        <v>653</v>
      </c>
      <c r="K392" s="54" t="n">
        <f aca="false">MAX(0,H392-I392)</f>
        <v>8155</v>
      </c>
      <c r="L392" s="54" t="str">
        <f aca="false">IF(H392&lt;=0,"Yes","No")</f>
        <v>No</v>
      </c>
      <c r="M392" s="52" t="n">
        <v>29.2</v>
      </c>
      <c r="N392" s="52" t="n">
        <v>2490362.35</v>
      </c>
      <c r="O392" s="52" t="s">
        <v>8572</v>
      </c>
      <c r="P392" s="52" t="s">
        <v>3668</v>
      </c>
      <c r="Q392" s="52" t="s">
        <v>6004</v>
      </c>
      <c r="R392" s="52" t="s">
        <v>8398</v>
      </c>
      <c r="S392" s="52" t="s">
        <v>378</v>
      </c>
      <c r="T392" s="55" t="str">
        <f aca="false">IF(L392="Yes","Stockout",IF(H392&lt;I392,"Low",IF(H392&gt;I392*2,"Excess","Healthy")))</f>
        <v>Excess</v>
      </c>
      <c r="U392" s="55" t="n">
        <f aca="true">IFERROR(Q392-TODAY(),"")</f>
        <v>-1215</v>
      </c>
      <c r="V392" s="55" t="str">
        <f aca="false">IFERROR(IF(T392&lt;30,"Critical",IF(T392&lt;90,"Watch","OK")),"")</f>
        <v>OK</v>
      </c>
      <c r="W392" s="55" t="str">
        <f aca="false">TEXT(D392,"yyyy-mm")</f>
        <v>2023-07</v>
      </c>
    </row>
    <row r="393" customFormat="false" ht="15" hidden="false" customHeight="true" outlineLevel="0" collapsed="false">
      <c r="A393" s="56" t="s">
        <v>8573</v>
      </c>
      <c r="B393" s="56" t="s">
        <v>2615</v>
      </c>
      <c r="C393" s="56" t="s">
        <v>4273</v>
      </c>
      <c r="D393" s="56" t="s">
        <v>1902</v>
      </c>
      <c r="E393" s="56" t="n">
        <v>3655</v>
      </c>
      <c r="F393" s="56" t="n">
        <v>447</v>
      </c>
      <c r="G393" s="56" t="n">
        <v>4365</v>
      </c>
      <c r="H393" s="54" t="n">
        <f aca="false">E393+F393-G393</f>
        <v>-263</v>
      </c>
      <c r="I393" s="56" t="n">
        <v>1542</v>
      </c>
      <c r="J393" s="56" t="n">
        <v>672</v>
      </c>
      <c r="K393" s="54" t="n">
        <f aca="false">MAX(0,H393-I393)</f>
        <v>0</v>
      </c>
      <c r="L393" s="54" t="str">
        <f aca="false">IF(H393&lt;=0,"Yes","No")</f>
        <v>Yes</v>
      </c>
      <c r="M393" s="56" t="n">
        <v>7.4</v>
      </c>
      <c r="N393" s="56" t="n">
        <v>459320.34</v>
      </c>
      <c r="O393" s="56" t="s">
        <v>8574</v>
      </c>
      <c r="P393" s="56" t="s">
        <v>4096</v>
      </c>
      <c r="Q393" s="56" t="s">
        <v>2744</v>
      </c>
      <c r="R393" s="56" t="s">
        <v>8024</v>
      </c>
      <c r="S393" s="56" t="s">
        <v>4096</v>
      </c>
      <c r="T393" s="55" t="str">
        <f aca="false">IF(L393="Yes","Stockout",IF(H393&lt;I393,"Low",IF(H393&gt;I393*2,"Excess","Healthy")))</f>
        <v>Stockout</v>
      </c>
      <c r="U393" s="55" t="n">
        <f aca="true">IFERROR(Q393-TODAY(),"")</f>
        <v>-1202</v>
      </c>
      <c r="V393" s="55" t="str">
        <f aca="false">IFERROR(IF(T393&lt;30,"Critical",IF(T393&lt;90,"Watch","OK")),"")</f>
        <v>OK</v>
      </c>
      <c r="W393" s="55" t="str">
        <f aca="false">TEXT(D393,"yyyy-mm")</f>
        <v>2022-05</v>
      </c>
    </row>
    <row r="394" customFormat="false" ht="15" hidden="false" customHeight="true" outlineLevel="0" collapsed="false">
      <c r="A394" s="52" t="s">
        <v>8575</v>
      </c>
      <c r="B394" s="52" t="s">
        <v>1085</v>
      </c>
      <c r="C394" s="52" t="s">
        <v>4901</v>
      </c>
      <c r="D394" s="52" t="s">
        <v>3034</v>
      </c>
      <c r="E394" s="52" t="n">
        <v>9415</v>
      </c>
      <c r="F394" s="52" t="n">
        <v>3732</v>
      </c>
      <c r="G394" s="52" t="n">
        <v>1695</v>
      </c>
      <c r="H394" s="54" t="n">
        <f aca="false">E394+F394-G394</f>
        <v>11452</v>
      </c>
      <c r="I394" s="52" t="n">
        <v>307</v>
      </c>
      <c r="J394" s="52" t="n">
        <v>964</v>
      </c>
      <c r="K394" s="54" t="n">
        <f aca="false">MAX(0,H394-I394)</f>
        <v>11145</v>
      </c>
      <c r="L394" s="54" t="str">
        <f aca="false">IF(H394&lt;=0,"Yes","No")</f>
        <v>No</v>
      </c>
      <c r="M394" s="52" t="n">
        <v>14.6</v>
      </c>
      <c r="N394" s="52" t="n">
        <v>2870431.1</v>
      </c>
      <c r="O394" s="52" t="s">
        <v>8576</v>
      </c>
      <c r="P394" s="52" t="s">
        <v>3994</v>
      </c>
      <c r="Q394" s="52" t="s">
        <v>8577</v>
      </c>
      <c r="R394" s="52" t="s">
        <v>8451</v>
      </c>
      <c r="S394" s="52" t="s">
        <v>2035</v>
      </c>
      <c r="T394" s="55" t="str">
        <f aca="false">IF(L394="Yes","Stockout",IF(H394&lt;I394,"Low",IF(H394&gt;I394*2,"Excess","Healthy")))</f>
        <v>Excess</v>
      </c>
      <c r="U394" s="55" t="n">
        <f aca="true">IFERROR(Q394-TODAY(),"")</f>
        <v>150</v>
      </c>
      <c r="V394" s="55" t="str">
        <f aca="false">IFERROR(IF(T394&lt;30,"Critical",IF(T394&lt;90,"Watch","OK")),"")</f>
        <v>OK</v>
      </c>
      <c r="W394" s="55" t="str">
        <f aca="false">TEXT(D394,"yyyy-mm")</f>
        <v>2022-07</v>
      </c>
    </row>
    <row r="395" customFormat="false" ht="15" hidden="false" customHeight="true" outlineLevel="0" collapsed="false">
      <c r="A395" s="56" t="s">
        <v>8578</v>
      </c>
      <c r="B395" s="56" t="s">
        <v>903</v>
      </c>
      <c r="C395" s="56" t="s">
        <v>1323</v>
      </c>
      <c r="D395" s="56" t="s">
        <v>4468</v>
      </c>
      <c r="E395" s="56" t="n">
        <v>8201</v>
      </c>
      <c r="F395" s="56" t="n">
        <v>782</v>
      </c>
      <c r="G395" s="56" t="n">
        <v>13</v>
      </c>
      <c r="H395" s="54" t="n">
        <f aca="false">E395+F395-G395</f>
        <v>8970</v>
      </c>
      <c r="I395" s="56" t="n">
        <v>547</v>
      </c>
      <c r="J395" s="56" t="n">
        <v>146</v>
      </c>
      <c r="K395" s="54" t="n">
        <f aca="false">MAX(0,H395-I395)</f>
        <v>8423</v>
      </c>
      <c r="L395" s="54" t="str">
        <f aca="false">IF(H395&lt;=0,"Yes","No")</f>
        <v>No</v>
      </c>
      <c r="M395" s="56" t="n">
        <v>52.2</v>
      </c>
      <c r="N395" s="56" t="n">
        <v>2209343.01</v>
      </c>
      <c r="O395" s="56" t="s">
        <v>8579</v>
      </c>
      <c r="P395" s="56" t="s">
        <v>3786</v>
      </c>
      <c r="Q395" s="56" t="s">
        <v>2778</v>
      </c>
      <c r="R395" s="56" t="s">
        <v>7808</v>
      </c>
      <c r="S395" s="56" t="s">
        <v>1730</v>
      </c>
      <c r="T395" s="55" t="str">
        <f aca="false">IF(L395="Yes","Stockout",IF(H395&lt;I395,"Low",IF(H395&gt;I395*2,"Excess","Healthy")))</f>
        <v>Excess</v>
      </c>
      <c r="U395" s="55" t="n">
        <f aca="true">IFERROR(Q395-TODAY(),"")</f>
        <v>-483</v>
      </c>
      <c r="V395" s="55" t="str">
        <f aca="false">IFERROR(IF(T395&lt;30,"Critical",IF(T395&lt;90,"Watch","OK")),"")</f>
        <v>OK</v>
      </c>
      <c r="W395" s="55" t="str">
        <f aca="false">TEXT(D395,"yyyy-mm")</f>
        <v>2022-10</v>
      </c>
    </row>
    <row r="396" customFormat="false" ht="15" hidden="false" customHeight="true" outlineLevel="0" collapsed="false">
      <c r="A396" s="52" t="s">
        <v>8580</v>
      </c>
      <c r="B396" s="52" t="s">
        <v>8363</v>
      </c>
      <c r="C396" s="52" t="s">
        <v>376</v>
      </c>
      <c r="D396" s="52" t="s">
        <v>2076</v>
      </c>
      <c r="E396" s="52" t="n">
        <v>4488</v>
      </c>
      <c r="F396" s="52" t="n">
        <v>2014</v>
      </c>
      <c r="G396" s="52" t="n">
        <v>4555</v>
      </c>
      <c r="H396" s="54" t="n">
        <f aca="false">E396+F396-G396</f>
        <v>1947</v>
      </c>
      <c r="I396" s="52" t="n">
        <v>1942</v>
      </c>
      <c r="J396" s="52" t="n">
        <v>59</v>
      </c>
      <c r="K396" s="54" t="n">
        <f aca="false">MAX(0,H396-I396)</f>
        <v>5</v>
      </c>
      <c r="L396" s="54" t="str">
        <f aca="false">IF(H396&lt;=0,"Yes","No")</f>
        <v>No</v>
      </c>
      <c r="M396" s="52" t="n">
        <v>2.5</v>
      </c>
      <c r="N396" s="52" t="n">
        <v>51104.64</v>
      </c>
      <c r="O396" s="52" t="s">
        <v>8581</v>
      </c>
      <c r="P396" s="52" t="s">
        <v>2401</v>
      </c>
      <c r="Q396" s="52" t="s">
        <v>906</v>
      </c>
      <c r="R396" s="52" t="s">
        <v>7456</v>
      </c>
      <c r="S396" s="52" t="s">
        <v>486</v>
      </c>
      <c r="T396" s="55" t="str">
        <f aca="false">IF(L396="Yes","Stockout",IF(H396&lt;I396,"Low",IF(H396&gt;I396*2,"Excess","Healthy")))</f>
        <v>Healthy</v>
      </c>
      <c r="U396" s="55" t="n">
        <f aca="true">IFERROR(Q396-TODAY(),"")</f>
        <v>-412</v>
      </c>
      <c r="V396" s="55" t="str">
        <f aca="false">IFERROR(IF(T396&lt;30,"Critical",IF(T396&lt;90,"Watch","OK")),"")</f>
        <v>OK</v>
      </c>
      <c r="W396" s="55" t="str">
        <f aca="false">TEXT(D396,"yyyy-mm")</f>
        <v>2022-03</v>
      </c>
    </row>
    <row r="397" customFormat="false" ht="15" hidden="false" customHeight="true" outlineLevel="0" collapsed="false">
      <c r="A397" s="56" t="s">
        <v>8582</v>
      </c>
      <c r="B397" s="56" t="s">
        <v>470</v>
      </c>
      <c r="C397" s="56" t="s">
        <v>8583</v>
      </c>
      <c r="D397" s="56" t="s">
        <v>1187</v>
      </c>
      <c r="E397" s="56" t="n">
        <v>6193</v>
      </c>
      <c r="F397" s="56" t="n">
        <v>1275</v>
      </c>
      <c r="G397" s="56" t="n">
        <v>1196</v>
      </c>
      <c r="H397" s="54" t="n">
        <f aca="false">E397+F397-G397</f>
        <v>6272</v>
      </c>
      <c r="I397" s="56" t="n">
        <v>1163</v>
      </c>
      <c r="J397" s="56" t="n">
        <v>721</v>
      </c>
      <c r="K397" s="54" t="n">
        <f aca="false">MAX(0,H397-I397)</f>
        <v>5109</v>
      </c>
      <c r="L397" s="54" t="str">
        <f aca="false">IF(H397&lt;=0,"Yes","No")</f>
        <v>No</v>
      </c>
      <c r="M397" s="56" t="n">
        <v>10.9</v>
      </c>
      <c r="N397" s="56" t="n">
        <v>2854599.04</v>
      </c>
      <c r="O397" s="56" t="s">
        <v>8584</v>
      </c>
      <c r="P397" s="56" t="s">
        <v>2267</v>
      </c>
      <c r="Q397" s="56" t="s">
        <v>1512</v>
      </c>
      <c r="R397" s="56" t="s">
        <v>7860</v>
      </c>
      <c r="S397" s="56" t="s">
        <v>1650</v>
      </c>
      <c r="T397" s="55" t="str">
        <f aca="false">IF(L397="Yes","Stockout",IF(H397&lt;I397,"Low",IF(H397&gt;I397*2,"Excess","Healthy")))</f>
        <v>Excess</v>
      </c>
      <c r="U397" s="55" t="n">
        <f aca="true">IFERROR(Q397-TODAY(),"")</f>
        <v>-983</v>
      </c>
      <c r="V397" s="55" t="str">
        <f aca="false">IFERROR(IF(T397&lt;30,"Critical",IF(T397&lt;90,"Watch","OK")),"")</f>
        <v>OK</v>
      </c>
      <c r="W397" s="55" t="str">
        <f aca="false">TEXT(D397,"yyyy-mm")</f>
        <v>2023-05</v>
      </c>
    </row>
    <row r="398" customFormat="false" ht="15" hidden="false" customHeight="true" outlineLevel="0" collapsed="false">
      <c r="A398" s="52" t="s">
        <v>8585</v>
      </c>
      <c r="B398" s="52" t="s">
        <v>3757</v>
      </c>
      <c r="C398" s="52" t="s">
        <v>5971</v>
      </c>
      <c r="D398" s="52" t="s">
        <v>3047</v>
      </c>
      <c r="E398" s="52" t="n">
        <v>7060</v>
      </c>
      <c r="F398" s="52" t="n">
        <v>2946</v>
      </c>
      <c r="G398" s="52" t="n">
        <v>4612</v>
      </c>
      <c r="H398" s="54" t="n">
        <f aca="false">E398+F398-G398</f>
        <v>5394</v>
      </c>
      <c r="I398" s="52" t="n">
        <v>665</v>
      </c>
      <c r="J398" s="52" t="n">
        <v>842</v>
      </c>
      <c r="K398" s="54" t="n">
        <f aca="false">MAX(0,H398-I398)</f>
        <v>4729</v>
      </c>
      <c r="L398" s="54" t="str">
        <f aca="false">IF(H398&lt;=0,"Yes","No")</f>
        <v>No</v>
      </c>
      <c r="M398" s="52" t="n">
        <v>12.9</v>
      </c>
      <c r="N398" s="52" t="n">
        <v>597230.56</v>
      </c>
      <c r="O398" s="52" t="s">
        <v>8586</v>
      </c>
      <c r="P398" s="52" t="s">
        <v>4121</v>
      </c>
      <c r="Q398" s="52" t="s">
        <v>8587</v>
      </c>
      <c r="R398" s="52" t="s">
        <v>8307</v>
      </c>
      <c r="S398" s="52" t="s">
        <v>1410</v>
      </c>
      <c r="T398" s="55" t="str">
        <f aca="false">IF(L398="Yes","Stockout",IF(H398&lt;I398,"Low",IF(H398&gt;I398*2,"Excess","Healthy")))</f>
        <v>Excess</v>
      </c>
      <c r="U398" s="55" t="n">
        <f aca="true">IFERROR(Q398-TODAY(),"")</f>
        <v>-262</v>
      </c>
      <c r="V398" s="55" t="str">
        <f aca="false">IFERROR(IF(T398&lt;30,"Critical",IF(T398&lt;90,"Watch","OK")),"")</f>
        <v>OK</v>
      </c>
      <c r="W398" s="55" t="str">
        <f aca="false">TEXT(D398,"yyyy-mm")</f>
        <v>2023-09</v>
      </c>
    </row>
    <row r="399" customFormat="false" ht="15" hidden="false" customHeight="true" outlineLevel="0" collapsed="false">
      <c r="A399" s="56" t="s">
        <v>8588</v>
      </c>
      <c r="B399" s="56" t="s">
        <v>3819</v>
      </c>
      <c r="C399" s="56" t="s">
        <v>1625</v>
      </c>
      <c r="D399" s="56" t="s">
        <v>7594</v>
      </c>
      <c r="E399" s="56" t="n">
        <v>6032</v>
      </c>
      <c r="F399" s="56" t="n">
        <v>3795</v>
      </c>
      <c r="G399" s="56" t="n">
        <v>4924</v>
      </c>
      <c r="H399" s="54" t="n">
        <f aca="false">E399+F399-G399</f>
        <v>4903</v>
      </c>
      <c r="I399" s="56" t="n">
        <v>1173</v>
      </c>
      <c r="J399" s="56" t="n">
        <v>420</v>
      </c>
      <c r="K399" s="54" t="n">
        <f aca="false">MAX(0,H399-I399)</f>
        <v>3730</v>
      </c>
      <c r="L399" s="54" t="str">
        <f aca="false">IF(H399&lt;=0,"Yes","No")</f>
        <v>No</v>
      </c>
      <c r="M399" s="56" t="n">
        <v>97.2</v>
      </c>
      <c r="N399" s="56" t="n">
        <v>2294097.67</v>
      </c>
      <c r="O399" s="56" t="s">
        <v>8589</v>
      </c>
      <c r="P399" s="56" t="s">
        <v>3131</v>
      </c>
      <c r="Q399" s="56" t="s">
        <v>2617</v>
      </c>
      <c r="R399" s="56" t="s">
        <v>7992</v>
      </c>
      <c r="S399" s="56" t="s">
        <v>338</v>
      </c>
      <c r="T399" s="55" t="str">
        <f aca="false">IF(L399="Yes","Stockout",IF(H399&lt;I399,"Low",IF(H399&gt;I399*2,"Excess","Healthy")))</f>
        <v>Excess</v>
      </c>
      <c r="U399" s="55" t="n">
        <f aca="true">IFERROR(Q399-TODAY(),"")</f>
        <v>-671</v>
      </c>
      <c r="V399" s="55" t="str">
        <f aca="false">IFERROR(IF(T399&lt;30,"Critical",IF(T399&lt;90,"Watch","OK")),"")</f>
        <v>OK</v>
      </c>
      <c r="W399" s="55" t="str">
        <f aca="false">TEXT(D399,"yyyy-mm")</f>
        <v>2022-11</v>
      </c>
    </row>
    <row r="400" customFormat="false" ht="15" hidden="false" customHeight="true" outlineLevel="0" collapsed="false">
      <c r="A400" s="52" t="s">
        <v>8590</v>
      </c>
      <c r="B400" s="52" t="s">
        <v>6264</v>
      </c>
      <c r="C400" s="52" t="s">
        <v>416</v>
      </c>
      <c r="D400" s="52" t="s">
        <v>5951</v>
      </c>
      <c r="E400" s="52" t="n">
        <v>651</v>
      </c>
      <c r="F400" s="52" t="n">
        <v>4931</v>
      </c>
      <c r="G400" s="52" t="n">
        <v>3316</v>
      </c>
      <c r="H400" s="54" t="n">
        <f aca="false">E400+F400-G400</f>
        <v>2266</v>
      </c>
      <c r="I400" s="52" t="n">
        <v>950</v>
      </c>
      <c r="J400" s="52" t="n">
        <v>670</v>
      </c>
      <c r="K400" s="54" t="n">
        <f aca="false">MAX(0,H400-I400)</f>
        <v>1316</v>
      </c>
      <c r="L400" s="54" t="str">
        <f aca="false">IF(H400&lt;=0,"Yes","No")</f>
        <v>No</v>
      </c>
      <c r="M400" s="52" t="n">
        <v>10.3</v>
      </c>
      <c r="N400" s="52" t="n">
        <v>261403.14</v>
      </c>
      <c r="O400" s="52" t="s">
        <v>8591</v>
      </c>
      <c r="P400" s="52" t="s">
        <v>1031</v>
      </c>
      <c r="Q400" s="52" t="s">
        <v>5522</v>
      </c>
      <c r="R400" s="52" t="s">
        <v>7723</v>
      </c>
      <c r="S400" s="52" t="s">
        <v>4422</v>
      </c>
      <c r="T400" s="55" t="str">
        <f aca="false">IF(L400="Yes","Stockout",IF(H400&lt;I400,"Low",IF(H400&gt;I400*2,"Excess","Healthy")))</f>
        <v>Excess</v>
      </c>
      <c r="U400" s="55" t="n">
        <f aca="true">IFERROR(Q400-TODAY(),"")</f>
        <v>-878</v>
      </c>
      <c r="V400" s="55" t="str">
        <f aca="false">IFERROR(IF(T400&lt;30,"Critical",IF(T400&lt;90,"Watch","OK")),"")</f>
        <v>OK</v>
      </c>
      <c r="W400" s="55" t="str">
        <f aca="false">TEXT(D400,"yyyy-mm")</f>
        <v>2022-09</v>
      </c>
    </row>
    <row r="401" customFormat="false" ht="15" hidden="false" customHeight="true" outlineLevel="0" collapsed="false">
      <c r="A401" s="56" t="s">
        <v>8592</v>
      </c>
      <c r="B401" s="56" t="s">
        <v>2626</v>
      </c>
      <c r="C401" s="56" t="s">
        <v>2848</v>
      </c>
      <c r="D401" s="56" t="s">
        <v>1403</v>
      </c>
      <c r="E401" s="56" t="n">
        <v>749</v>
      </c>
      <c r="F401" s="56" t="n">
        <v>3896</v>
      </c>
      <c r="G401" s="56" t="n">
        <v>2992</v>
      </c>
      <c r="H401" s="54" t="n">
        <f aca="false">E401+F401-G401</f>
        <v>1653</v>
      </c>
      <c r="I401" s="56" t="n">
        <v>123</v>
      </c>
      <c r="J401" s="56" t="n">
        <v>121</v>
      </c>
      <c r="K401" s="54" t="n">
        <f aca="false">MAX(0,H401-I401)</f>
        <v>1530</v>
      </c>
      <c r="L401" s="54" t="str">
        <f aca="false">IF(H401&lt;=0,"Yes","No")</f>
        <v>No</v>
      </c>
      <c r="M401" s="56" t="n">
        <v>25.3</v>
      </c>
      <c r="N401" s="56" t="n">
        <v>2488455.72</v>
      </c>
      <c r="O401" s="56" t="s">
        <v>8593</v>
      </c>
      <c r="P401" s="56" t="s">
        <v>3245</v>
      </c>
      <c r="Q401" s="56" t="s">
        <v>2324</v>
      </c>
      <c r="R401" s="56" t="s">
        <v>7967</v>
      </c>
      <c r="S401" s="56" t="s">
        <v>1731</v>
      </c>
      <c r="T401" s="55" t="str">
        <f aca="false">IF(L401="Yes","Stockout",IF(H401&lt;I401,"Low",IF(H401&gt;I401*2,"Excess","Healthy")))</f>
        <v>Excess</v>
      </c>
      <c r="U401" s="55" t="n">
        <f aca="true">IFERROR(Q401-TODAY(),"")</f>
        <v>-1139</v>
      </c>
      <c r="V401" s="55" t="str">
        <f aca="false">IFERROR(IF(T401&lt;30,"Critical",IF(T401&lt;90,"Watch","OK")),"")</f>
        <v>OK</v>
      </c>
      <c r="W401" s="55" t="str">
        <f aca="false">TEXT(D401,"yyyy-mm")</f>
        <v>2023-08</v>
      </c>
    </row>
    <row r="402" customFormat="false" ht="15" hidden="false" customHeight="true" outlineLevel="0" collapsed="false">
      <c r="A402" s="52" t="s">
        <v>8594</v>
      </c>
      <c r="B402" s="52" t="s">
        <v>1448</v>
      </c>
      <c r="C402" s="52" t="s">
        <v>4220</v>
      </c>
      <c r="D402" s="52" t="s">
        <v>2973</v>
      </c>
      <c r="E402" s="52" t="n">
        <v>1037</v>
      </c>
      <c r="F402" s="52" t="n">
        <v>4054</v>
      </c>
      <c r="G402" s="52" t="n">
        <v>4210</v>
      </c>
      <c r="H402" s="54" t="n">
        <f aca="false">E402+F402-G402</f>
        <v>881</v>
      </c>
      <c r="I402" s="52" t="n">
        <v>1491</v>
      </c>
      <c r="J402" s="52" t="n">
        <v>369</v>
      </c>
      <c r="K402" s="54" t="n">
        <f aca="false">MAX(0,H402-I402)</f>
        <v>0</v>
      </c>
      <c r="L402" s="54" t="str">
        <f aca="false">IF(H402&lt;=0,"Yes","No")</f>
        <v>No</v>
      </c>
      <c r="M402" s="52" t="n">
        <v>4.2</v>
      </c>
      <c r="N402" s="52" t="n">
        <v>431333.94</v>
      </c>
      <c r="O402" s="52" t="s">
        <v>8595</v>
      </c>
      <c r="P402" s="52" t="s">
        <v>2007</v>
      </c>
      <c r="Q402" s="52" t="s">
        <v>8596</v>
      </c>
      <c r="R402" s="52" t="s">
        <v>7435</v>
      </c>
      <c r="S402" s="52" t="s">
        <v>1594</v>
      </c>
      <c r="T402" s="55" t="str">
        <f aca="false">IF(L402="Yes","Stockout",IF(H402&lt;I402,"Low",IF(H402&gt;I402*2,"Excess","Healthy")))</f>
        <v>Low</v>
      </c>
      <c r="U402" s="55" t="n">
        <f aca="true">IFERROR(Q402-TODAY(),"")</f>
        <v>-92</v>
      </c>
      <c r="V402" s="55" t="str">
        <f aca="false">IFERROR(IF(T402&lt;30,"Critical",IF(T402&lt;90,"Watch","OK")),"")</f>
        <v>OK</v>
      </c>
      <c r="W402" s="55" t="str">
        <f aca="false">TEXT(D402,"yyyy-mm")</f>
        <v>2023-04</v>
      </c>
    </row>
    <row r="403" customFormat="false" ht="15" hidden="false" customHeight="true" outlineLevel="0" collapsed="false">
      <c r="A403" s="56" t="s">
        <v>8597</v>
      </c>
      <c r="B403" s="56" t="s">
        <v>2499</v>
      </c>
      <c r="C403" s="56" t="s">
        <v>7288</v>
      </c>
      <c r="D403" s="56" t="s">
        <v>1730</v>
      </c>
      <c r="E403" s="56" t="n">
        <v>6623</v>
      </c>
      <c r="F403" s="56" t="n">
        <v>3598</v>
      </c>
      <c r="G403" s="56" t="n">
        <v>3732</v>
      </c>
      <c r="H403" s="54" t="n">
        <f aca="false">E403+F403-G403</f>
        <v>6489</v>
      </c>
      <c r="I403" s="56" t="n">
        <v>659</v>
      </c>
      <c r="J403" s="56" t="n">
        <v>104</v>
      </c>
      <c r="K403" s="54" t="n">
        <f aca="false">MAX(0,H403-I403)</f>
        <v>5830</v>
      </c>
      <c r="L403" s="54" t="str">
        <f aca="false">IF(H403&lt;=0,"Yes","No")</f>
        <v>No</v>
      </c>
      <c r="M403" s="56" t="n">
        <v>60</v>
      </c>
      <c r="N403" s="56" t="n">
        <v>1374135.62</v>
      </c>
      <c r="O403" s="56" t="s">
        <v>8598</v>
      </c>
      <c r="P403" s="56" t="s">
        <v>866</v>
      </c>
      <c r="Q403" s="56" t="s">
        <v>3323</v>
      </c>
      <c r="R403" s="56" t="s">
        <v>7712</v>
      </c>
      <c r="S403" s="56" t="s">
        <v>3735</v>
      </c>
      <c r="T403" s="55" t="str">
        <f aca="false">IF(L403="Yes","Stockout",IF(H403&lt;I403,"Low",IF(H403&gt;I403*2,"Excess","Healthy")))</f>
        <v>Excess</v>
      </c>
      <c r="U403" s="55" t="n">
        <f aca="true">IFERROR(Q403-TODAY(),"")</f>
        <v>-607</v>
      </c>
      <c r="V403" s="55" t="str">
        <f aca="false">IFERROR(IF(T403&lt;30,"Critical",IF(T403&lt;90,"Watch","OK")),"")</f>
        <v>OK</v>
      </c>
      <c r="W403" s="55" t="str">
        <f aca="false">TEXT(D403,"yyyy-mm")</f>
        <v>2024-09</v>
      </c>
    </row>
    <row r="404" customFormat="false" ht="15" hidden="false" customHeight="true" outlineLevel="0" collapsed="false">
      <c r="A404" s="52" t="s">
        <v>8599</v>
      </c>
      <c r="B404" s="52" t="s">
        <v>1575</v>
      </c>
      <c r="C404" s="52" t="s">
        <v>6012</v>
      </c>
      <c r="D404" s="52" t="s">
        <v>8156</v>
      </c>
      <c r="E404" s="52" t="n">
        <v>3324</v>
      </c>
      <c r="F404" s="52" t="n">
        <v>3348</v>
      </c>
      <c r="G404" s="52" t="n">
        <v>3631</v>
      </c>
      <c r="H404" s="54" t="n">
        <f aca="false">E404+F404-G404</f>
        <v>3041</v>
      </c>
      <c r="I404" s="52" t="n">
        <v>1258</v>
      </c>
      <c r="J404" s="52" t="n">
        <v>886</v>
      </c>
      <c r="K404" s="54" t="n">
        <f aca="false">MAX(0,H404-I404)</f>
        <v>1783</v>
      </c>
      <c r="L404" s="54" t="str">
        <f aca="false">IF(H404&lt;=0,"Yes","No")</f>
        <v>No</v>
      </c>
      <c r="M404" s="52" t="n">
        <v>64.7</v>
      </c>
      <c r="N404" s="52" t="n">
        <v>3104522.76</v>
      </c>
      <c r="O404" s="52" t="s">
        <v>8600</v>
      </c>
      <c r="P404" s="52" t="s">
        <v>3453</v>
      </c>
      <c r="Q404" s="52" t="s">
        <v>8601</v>
      </c>
      <c r="R404" s="52" t="s">
        <v>8602</v>
      </c>
      <c r="S404" s="52" t="s">
        <v>3721</v>
      </c>
      <c r="T404" s="55" t="str">
        <f aca="false">IF(L404="Yes","Stockout",IF(H404&lt;I404,"Low",IF(H404&gt;I404*2,"Excess","Healthy")))</f>
        <v>Excess</v>
      </c>
      <c r="U404" s="55" t="n">
        <f aca="true">IFERROR(Q404-TODAY(),"")</f>
        <v>53</v>
      </c>
      <c r="V404" s="55" t="str">
        <f aca="false">IFERROR(IF(T404&lt;30,"Critical",IF(T404&lt;90,"Watch","OK")),"")</f>
        <v>OK</v>
      </c>
      <c r="W404" s="55" t="str">
        <f aca="false">TEXT(D404,"yyyy-mm")</f>
        <v>2022-03</v>
      </c>
    </row>
    <row r="405" customFormat="false" ht="15" hidden="false" customHeight="true" outlineLevel="0" collapsed="false">
      <c r="A405" s="56" t="s">
        <v>8603</v>
      </c>
      <c r="B405" s="56" t="s">
        <v>3638</v>
      </c>
      <c r="C405" s="56" t="s">
        <v>3239</v>
      </c>
      <c r="D405" s="56" t="s">
        <v>542</v>
      </c>
      <c r="E405" s="56" t="n">
        <v>8622</v>
      </c>
      <c r="F405" s="56" t="n">
        <v>1193</v>
      </c>
      <c r="G405" s="56" t="n">
        <v>1428</v>
      </c>
      <c r="H405" s="54" t="n">
        <f aca="false">E405+F405-G405</f>
        <v>8387</v>
      </c>
      <c r="I405" s="56" t="n">
        <v>1791</v>
      </c>
      <c r="J405" s="56" t="n">
        <v>83</v>
      </c>
      <c r="K405" s="54" t="n">
        <f aca="false">MAX(0,H405-I405)</f>
        <v>6596</v>
      </c>
      <c r="L405" s="54" t="str">
        <f aca="false">IF(H405&lt;=0,"Yes","No")</f>
        <v>No</v>
      </c>
      <c r="M405" s="56" t="n">
        <v>40.3</v>
      </c>
      <c r="N405" s="56" t="n">
        <v>2343653.18</v>
      </c>
      <c r="O405" s="56" t="s">
        <v>8604</v>
      </c>
      <c r="P405" s="56" t="s">
        <v>3388</v>
      </c>
      <c r="Q405" s="56" t="s">
        <v>1905</v>
      </c>
      <c r="R405" s="56" t="s">
        <v>7648</v>
      </c>
      <c r="S405" s="56" t="s">
        <v>5545</v>
      </c>
      <c r="T405" s="55" t="str">
        <f aca="false">IF(L405="Yes","Stockout",IF(H405&lt;I405,"Low",IF(H405&gt;I405*2,"Excess","Healthy")))</f>
        <v>Excess</v>
      </c>
      <c r="U405" s="55" t="n">
        <f aca="true">IFERROR(Q405-TODAY(),"")</f>
        <v>-1146</v>
      </c>
      <c r="V405" s="55" t="str">
        <f aca="false">IFERROR(IF(T405&lt;30,"Critical",IF(T405&lt;90,"Watch","OK")),"")</f>
        <v>OK</v>
      </c>
      <c r="W405" s="55" t="str">
        <f aca="false">TEXT(D405,"yyyy-mm")</f>
        <v>2024-09</v>
      </c>
    </row>
    <row r="406" customFormat="false" ht="15" hidden="false" customHeight="true" outlineLevel="0" collapsed="false">
      <c r="A406" s="52" t="s">
        <v>8605</v>
      </c>
      <c r="B406" s="52" t="s">
        <v>8015</v>
      </c>
      <c r="C406" s="52" t="s">
        <v>4492</v>
      </c>
      <c r="D406" s="52" t="s">
        <v>847</v>
      </c>
      <c r="E406" s="52" t="n">
        <v>6161</v>
      </c>
      <c r="F406" s="52" t="n">
        <v>1153</v>
      </c>
      <c r="G406" s="52" t="n">
        <v>3019</v>
      </c>
      <c r="H406" s="54" t="n">
        <f aca="false">E406+F406-G406</f>
        <v>4295</v>
      </c>
      <c r="I406" s="52" t="n">
        <v>1993</v>
      </c>
      <c r="J406" s="52" t="n">
        <v>605</v>
      </c>
      <c r="K406" s="54" t="n">
        <f aca="false">MAX(0,H406-I406)</f>
        <v>2302</v>
      </c>
      <c r="L406" s="54" t="str">
        <f aca="false">IF(H406&lt;=0,"Yes","No")</f>
        <v>No</v>
      </c>
      <c r="M406" s="52" t="n">
        <v>1.5</v>
      </c>
      <c r="N406" s="52" t="n">
        <v>87830.03</v>
      </c>
      <c r="O406" s="52" t="s">
        <v>8606</v>
      </c>
      <c r="P406" s="52" t="s">
        <v>1959</v>
      </c>
      <c r="Q406" s="52" t="s">
        <v>894</v>
      </c>
      <c r="R406" s="52" t="s">
        <v>8307</v>
      </c>
      <c r="S406" s="52" t="s">
        <v>1360</v>
      </c>
      <c r="T406" s="55" t="str">
        <f aca="false">IF(L406="Yes","Stockout",IF(H406&lt;I406,"Low",IF(H406&gt;I406*2,"Excess","Healthy")))</f>
        <v>Excess</v>
      </c>
      <c r="U406" s="55" t="n">
        <f aca="true">IFERROR(Q406-TODAY(),"")</f>
        <v>-691</v>
      </c>
      <c r="V406" s="55" t="str">
        <f aca="false">IFERROR(IF(T406&lt;30,"Critical",IF(T406&lt;90,"Watch","OK")),"")</f>
        <v>OK</v>
      </c>
      <c r="W406" s="55" t="str">
        <f aca="false">TEXT(D406,"yyyy-mm")</f>
        <v>2022-11</v>
      </c>
    </row>
    <row r="407" customFormat="false" ht="15" hidden="false" customHeight="true" outlineLevel="0" collapsed="false">
      <c r="A407" s="56" t="s">
        <v>8607</v>
      </c>
      <c r="B407" s="56" t="s">
        <v>2558</v>
      </c>
      <c r="C407" s="56" t="s">
        <v>1323</v>
      </c>
      <c r="D407" s="56" t="s">
        <v>3286</v>
      </c>
      <c r="E407" s="56" t="n">
        <v>5550</v>
      </c>
      <c r="F407" s="56" t="n">
        <v>4670</v>
      </c>
      <c r="G407" s="56" t="n">
        <v>4638</v>
      </c>
      <c r="H407" s="54" t="n">
        <f aca="false">E407+F407-G407</f>
        <v>5582</v>
      </c>
      <c r="I407" s="56" t="n">
        <v>1203</v>
      </c>
      <c r="J407" s="56" t="n">
        <v>924</v>
      </c>
      <c r="K407" s="54" t="n">
        <f aca="false">MAX(0,H407-I407)</f>
        <v>4379</v>
      </c>
      <c r="L407" s="54" t="str">
        <f aca="false">IF(H407&lt;=0,"Yes","No")</f>
        <v>No</v>
      </c>
      <c r="M407" s="56" t="n">
        <v>23.3</v>
      </c>
      <c r="N407" s="56" t="n">
        <v>362706.71</v>
      </c>
      <c r="O407" s="56" t="s">
        <v>8608</v>
      </c>
      <c r="P407" s="56" t="s">
        <v>1459</v>
      </c>
      <c r="Q407" s="56" t="s">
        <v>8609</v>
      </c>
      <c r="R407" s="56" t="s">
        <v>8610</v>
      </c>
      <c r="S407" s="56" t="s">
        <v>2261</v>
      </c>
      <c r="T407" s="55" t="str">
        <f aca="false">IF(L407="Yes","Stockout",IF(H407&lt;I407,"Low",IF(H407&gt;I407*2,"Excess","Healthy")))</f>
        <v>Excess</v>
      </c>
      <c r="U407" s="55" t="n">
        <f aca="true">IFERROR(Q407-TODAY(),"")</f>
        <v>194</v>
      </c>
      <c r="V407" s="55" t="str">
        <f aca="false">IFERROR(IF(T407&lt;30,"Critical",IF(T407&lt;90,"Watch","OK")),"")</f>
        <v>OK</v>
      </c>
      <c r="W407" s="55" t="str">
        <f aca="false">TEXT(D407,"yyyy-mm")</f>
        <v>2023-08</v>
      </c>
    </row>
    <row r="408" customFormat="false" ht="15" hidden="false" customHeight="true" outlineLevel="0" collapsed="false">
      <c r="A408" s="52" t="s">
        <v>8611</v>
      </c>
      <c r="B408" s="52" t="s">
        <v>8612</v>
      </c>
      <c r="C408" s="52" t="s">
        <v>3546</v>
      </c>
      <c r="D408" s="52" t="s">
        <v>1766</v>
      </c>
      <c r="E408" s="52" t="n">
        <v>2722</v>
      </c>
      <c r="F408" s="52" t="n">
        <v>161</v>
      </c>
      <c r="G408" s="52" t="n">
        <v>3595</v>
      </c>
      <c r="H408" s="54" t="n">
        <f aca="false">E408+F408-G408</f>
        <v>-712</v>
      </c>
      <c r="I408" s="52" t="n">
        <v>1209</v>
      </c>
      <c r="J408" s="52" t="n">
        <v>644</v>
      </c>
      <c r="K408" s="54" t="n">
        <f aca="false">MAX(0,H408-I408)</f>
        <v>0</v>
      </c>
      <c r="L408" s="54" t="str">
        <f aca="false">IF(H408&lt;=0,"Yes","No")</f>
        <v>Yes</v>
      </c>
      <c r="M408" s="52" t="n">
        <v>0.2</v>
      </c>
      <c r="N408" s="52" t="n">
        <v>20648.84</v>
      </c>
      <c r="O408" s="52" t="s">
        <v>8613</v>
      </c>
      <c r="P408" s="52" t="s">
        <v>1200</v>
      </c>
      <c r="Q408" s="52" t="s">
        <v>8614</v>
      </c>
      <c r="R408" s="52" t="s">
        <v>7764</v>
      </c>
      <c r="S408" s="52" t="s">
        <v>1698</v>
      </c>
      <c r="T408" s="55" t="str">
        <f aca="false">IF(L408="Yes","Stockout",IF(H408&lt;I408,"Low",IF(H408&gt;I408*2,"Excess","Healthy")))</f>
        <v>Stockout</v>
      </c>
      <c r="U408" s="55" t="n">
        <f aca="true">IFERROR(Q408-TODAY(),"")</f>
        <v>-340</v>
      </c>
      <c r="V408" s="55" t="str">
        <f aca="false">IFERROR(IF(T408&lt;30,"Critical",IF(T408&lt;90,"Watch","OK")),"")</f>
        <v>OK</v>
      </c>
      <c r="W408" s="55" t="str">
        <f aca="false">TEXT(D408,"yyyy-mm")</f>
        <v>2023-01</v>
      </c>
    </row>
    <row r="409" customFormat="false" ht="15" hidden="false" customHeight="true" outlineLevel="0" collapsed="false">
      <c r="A409" s="56" t="s">
        <v>8615</v>
      </c>
      <c r="B409" s="56" t="s">
        <v>4410</v>
      </c>
      <c r="C409" s="56" t="s">
        <v>5946</v>
      </c>
      <c r="D409" s="56" t="s">
        <v>984</v>
      </c>
      <c r="E409" s="56" t="n">
        <v>3770</v>
      </c>
      <c r="F409" s="56" t="n">
        <v>4921</v>
      </c>
      <c r="G409" s="56" t="n">
        <v>543</v>
      </c>
      <c r="H409" s="54" t="n">
        <f aca="false">E409+F409-G409</f>
        <v>8148</v>
      </c>
      <c r="I409" s="56" t="n">
        <v>1074</v>
      </c>
      <c r="J409" s="56" t="n">
        <v>901</v>
      </c>
      <c r="K409" s="54" t="n">
        <f aca="false">MAX(0,H409-I409)</f>
        <v>7074</v>
      </c>
      <c r="L409" s="54" t="str">
        <f aca="false">IF(H409&lt;=0,"Yes","No")</f>
        <v>No</v>
      </c>
      <c r="M409" s="56" t="n">
        <v>2.9</v>
      </c>
      <c r="N409" s="56" t="n">
        <v>125311.11</v>
      </c>
      <c r="O409" s="56" t="s">
        <v>8616</v>
      </c>
      <c r="P409" s="56" t="s">
        <v>964</v>
      </c>
      <c r="Q409" s="56" t="s">
        <v>3687</v>
      </c>
      <c r="R409" s="56" t="s">
        <v>7566</v>
      </c>
      <c r="S409" s="56" t="s">
        <v>2281</v>
      </c>
      <c r="T409" s="55" t="str">
        <f aca="false">IF(L409="Yes","Stockout",IF(H409&lt;I409,"Low",IF(H409&gt;I409*2,"Excess","Healthy")))</f>
        <v>Excess</v>
      </c>
      <c r="U409" s="55" t="n">
        <f aca="true">IFERROR(Q409-TODAY(),"")</f>
        <v>-414</v>
      </c>
      <c r="V409" s="55" t="str">
        <f aca="false">IFERROR(IF(T409&lt;30,"Critical",IF(T409&lt;90,"Watch","OK")),"")</f>
        <v>OK</v>
      </c>
      <c r="W409" s="55" t="str">
        <f aca="false">TEXT(D409,"yyyy-mm")</f>
        <v>2023-11</v>
      </c>
    </row>
    <row r="410" customFormat="false" ht="15" hidden="false" customHeight="true" outlineLevel="0" collapsed="false">
      <c r="A410" s="52" t="s">
        <v>8617</v>
      </c>
      <c r="B410" s="52" t="s">
        <v>8618</v>
      </c>
      <c r="C410" s="52" t="s">
        <v>963</v>
      </c>
      <c r="D410" s="52" t="s">
        <v>5272</v>
      </c>
      <c r="E410" s="52" t="n">
        <v>3283</v>
      </c>
      <c r="F410" s="52" t="n">
        <v>3896</v>
      </c>
      <c r="G410" s="52" t="n">
        <v>3355</v>
      </c>
      <c r="H410" s="54" t="n">
        <f aca="false">E410+F410-G410</f>
        <v>3824</v>
      </c>
      <c r="I410" s="52" t="n">
        <v>157</v>
      </c>
      <c r="J410" s="52" t="n">
        <v>972</v>
      </c>
      <c r="K410" s="54" t="n">
        <f aca="false">MAX(0,H410-I410)</f>
        <v>3667</v>
      </c>
      <c r="L410" s="54" t="str">
        <f aca="false">IF(H410&lt;=0,"Yes","No")</f>
        <v>No</v>
      </c>
      <c r="M410" s="52" t="n">
        <v>70.1</v>
      </c>
      <c r="N410" s="52" t="n">
        <v>2106694.02</v>
      </c>
      <c r="O410" s="52" t="s">
        <v>8619</v>
      </c>
      <c r="P410" s="52" t="s">
        <v>2137</v>
      </c>
      <c r="Q410" s="52" t="s">
        <v>2100</v>
      </c>
      <c r="R410" s="52" t="s">
        <v>8367</v>
      </c>
      <c r="S410" s="52" t="s">
        <v>1459</v>
      </c>
      <c r="T410" s="55" t="str">
        <f aca="false">IF(L410="Yes","Stockout",IF(H410&lt;I410,"Low",IF(H410&gt;I410*2,"Excess","Healthy")))</f>
        <v>Excess</v>
      </c>
      <c r="U410" s="55" t="n">
        <f aca="true">IFERROR(Q410-TODAY(),"")</f>
        <v>-1270</v>
      </c>
      <c r="V410" s="55" t="str">
        <f aca="false">IFERROR(IF(T410&lt;30,"Critical",IF(T410&lt;90,"Watch","OK")),"")</f>
        <v>OK</v>
      </c>
      <c r="W410" s="55" t="str">
        <f aca="false">TEXT(D410,"yyyy-mm")</f>
        <v>2024-08</v>
      </c>
    </row>
    <row r="411" customFormat="false" ht="15" hidden="false" customHeight="true" outlineLevel="0" collapsed="false">
      <c r="A411" s="56" t="s">
        <v>8620</v>
      </c>
      <c r="B411" s="56" t="s">
        <v>4801</v>
      </c>
      <c r="C411" s="56" t="s">
        <v>4386</v>
      </c>
      <c r="D411" s="56" t="s">
        <v>3305</v>
      </c>
      <c r="E411" s="56" t="n">
        <v>5549</v>
      </c>
      <c r="F411" s="56" t="n">
        <v>4103</v>
      </c>
      <c r="G411" s="56" t="n">
        <v>1715</v>
      </c>
      <c r="H411" s="54" t="n">
        <f aca="false">E411+F411-G411</f>
        <v>7937</v>
      </c>
      <c r="I411" s="56" t="n">
        <v>507</v>
      </c>
      <c r="J411" s="56" t="n">
        <v>934</v>
      </c>
      <c r="K411" s="54" t="n">
        <f aca="false">MAX(0,H411-I411)</f>
        <v>7430</v>
      </c>
      <c r="L411" s="54" t="str">
        <f aca="false">IF(H411&lt;=0,"Yes","No")</f>
        <v>No</v>
      </c>
      <c r="M411" s="56" t="n">
        <v>2.5</v>
      </c>
      <c r="N411" s="56" t="n">
        <v>228339.41</v>
      </c>
      <c r="O411" s="56" t="s">
        <v>8621</v>
      </c>
      <c r="P411" s="56" t="s">
        <v>6207</v>
      </c>
      <c r="Q411" s="56" t="s">
        <v>1680</v>
      </c>
      <c r="R411" s="56" t="s">
        <v>7631</v>
      </c>
      <c r="S411" s="56" t="s">
        <v>5962</v>
      </c>
      <c r="T411" s="55" t="str">
        <f aca="false">IF(L411="Yes","Stockout",IF(H411&lt;I411,"Low",IF(H411&gt;I411*2,"Excess","Healthy")))</f>
        <v>Excess</v>
      </c>
      <c r="U411" s="55" t="n">
        <f aca="true">IFERROR(Q411-TODAY(),"")</f>
        <v>-815</v>
      </c>
      <c r="V411" s="55" t="str">
        <f aca="false">IFERROR(IF(T411&lt;30,"Critical",IF(T411&lt;90,"Watch","OK")),"")</f>
        <v>OK</v>
      </c>
      <c r="W411" s="55" t="str">
        <f aca="false">TEXT(D411,"yyyy-mm")</f>
        <v>2022-08</v>
      </c>
    </row>
    <row r="412" customFormat="false" ht="15" hidden="false" customHeight="true" outlineLevel="0" collapsed="false">
      <c r="A412" s="52" t="s">
        <v>8622</v>
      </c>
      <c r="B412" s="52" t="s">
        <v>1796</v>
      </c>
      <c r="C412" s="52" t="s">
        <v>3595</v>
      </c>
      <c r="D412" s="52" t="s">
        <v>2973</v>
      </c>
      <c r="E412" s="52" t="n">
        <v>6301</v>
      </c>
      <c r="F412" s="52" t="n">
        <v>184</v>
      </c>
      <c r="G412" s="52" t="n">
        <v>2391</v>
      </c>
      <c r="H412" s="54" t="n">
        <f aca="false">E412+F412-G412</f>
        <v>4094</v>
      </c>
      <c r="I412" s="52" t="n">
        <v>1788</v>
      </c>
      <c r="J412" s="52" t="n">
        <v>403</v>
      </c>
      <c r="K412" s="54" t="n">
        <f aca="false">MAX(0,H412-I412)</f>
        <v>2306</v>
      </c>
      <c r="L412" s="54" t="str">
        <f aca="false">IF(H412&lt;=0,"Yes","No")</f>
        <v>No</v>
      </c>
      <c r="M412" s="52" t="n">
        <v>27.3</v>
      </c>
      <c r="N412" s="52" t="n">
        <v>3466024.63</v>
      </c>
      <c r="O412" s="52" t="s">
        <v>8623</v>
      </c>
      <c r="P412" s="52" t="s">
        <v>2179</v>
      </c>
      <c r="Q412" s="52" t="s">
        <v>8624</v>
      </c>
      <c r="R412" s="52" t="s">
        <v>8393</v>
      </c>
      <c r="S412" s="52" t="s">
        <v>2823</v>
      </c>
      <c r="T412" s="55" t="str">
        <f aca="false">IF(L412="Yes","Stockout",IF(H412&lt;I412,"Low",IF(H412&gt;I412*2,"Excess","Healthy")))</f>
        <v>Excess</v>
      </c>
      <c r="U412" s="55" t="n">
        <f aca="true">IFERROR(Q412-TODAY(),"")</f>
        <v>298</v>
      </c>
      <c r="V412" s="55" t="str">
        <f aca="false">IFERROR(IF(T412&lt;30,"Critical",IF(T412&lt;90,"Watch","OK")),"")</f>
        <v>OK</v>
      </c>
      <c r="W412" s="55" t="str">
        <f aca="false">TEXT(D412,"yyyy-mm")</f>
        <v>2023-04</v>
      </c>
    </row>
    <row r="413" customFormat="false" ht="15" hidden="false" customHeight="true" outlineLevel="0" collapsed="false">
      <c r="A413" s="56" t="s">
        <v>8625</v>
      </c>
      <c r="B413" s="56" t="s">
        <v>3932</v>
      </c>
      <c r="C413" s="56" t="s">
        <v>3703</v>
      </c>
      <c r="D413" s="56" t="s">
        <v>5431</v>
      </c>
      <c r="E413" s="56" t="n">
        <v>105</v>
      </c>
      <c r="F413" s="56" t="n">
        <v>3550</v>
      </c>
      <c r="G413" s="56" t="n">
        <v>325</v>
      </c>
      <c r="H413" s="54" t="n">
        <f aca="false">E413+F413-G413</f>
        <v>3330</v>
      </c>
      <c r="I413" s="56" t="n">
        <v>1606</v>
      </c>
      <c r="J413" s="56" t="n">
        <v>611</v>
      </c>
      <c r="K413" s="54" t="n">
        <f aca="false">MAX(0,H413-I413)</f>
        <v>1724</v>
      </c>
      <c r="L413" s="54" t="str">
        <f aca="false">IF(H413&lt;=0,"Yes","No")</f>
        <v>No</v>
      </c>
      <c r="M413" s="56" t="n">
        <v>5.6</v>
      </c>
      <c r="N413" s="56" t="n">
        <v>806628.32</v>
      </c>
      <c r="O413" s="56" t="s">
        <v>8626</v>
      </c>
      <c r="P413" s="56" t="s">
        <v>1004</v>
      </c>
      <c r="Q413" s="56" t="s">
        <v>816</v>
      </c>
      <c r="R413" s="56" t="s">
        <v>7755</v>
      </c>
      <c r="S413" s="56" t="s">
        <v>906</v>
      </c>
      <c r="T413" s="55" t="str">
        <f aca="false">IF(L413="Yes","Stockout",IF(H413&lt;I413,"Low",IF(H413&gt;I413*2,"Excess","Healthy")))</f>
        <v>Excess</v>
      </c>
      <c r="U413" s="55" t="n">
        <f aca="true">IFERROR(Q413-TODAY(),"")</f>
        <v>-543</v>
      </c>
      <c r="V413" s="55" t="str">
        <f aca="false">IFERROR(IF(T413&lt;30,"Critical",IF(T413&lt;90,"Watch","OK")),"")</f>
        <v>OK</v>
      </c>
      <c r="W413" s="55" t="str">
        <f aca="false">TEXT(D413,"yyyy-mm")</f>
        <v>2023-10</v>
      </c>
    </row>
    <row r="414" customFormat="false" ht="15" hidden="false" customHeight="true" outlineLevel="0" collapsed="false">
      <c r="A414" s="52" t="s">
        <v>8627</v>
      </c>
      <c r="B414" s="52" t="s">
        <v>3133</v>
      </c>
      <c r="C414" s="52" t="s">
        <v>2006</v>
      </c>
      <c r="D414" s="52" t="s">
        <v>3494</v>
      </c>
      <c r="E414" s="52" t="n">
        <v>1380</v>
      </c>
      <c r="F414" s="52" t="n">
        <v>4795</v>
      </c>
      <c r="G414" s="52" t="n">
        <v>997</v>
      </c>
      <c r="H414" s="54" t="n">
        <f aca="false">E414+F414-G414</f>
        <v>5178</v>
      </c>
      <c r="I414" s="52" t="n">
        <v>1158</v>
      </c>
      <c r="J414" s="52" t="n">
        <v>63</v>
      </c>
      <c r="K414" s="54" t="n">
        <f aca="false">MAX(0,H414-I414)</f>
        <v>4020</v>
      </c>
      <c r="L414" s="54" t="str">
        <f aca="false">IF(H414&lt;=0,"Yes","No")</f>
        <v>No</v>
      </c>
      <c r="M414" s="52" t="n">
        <v>18.9</v>
      </c>
      <c r="N414" s="52" t="n">
        <v>1444755.32</v>
      </c>
      <c r="O414" s="52" t="s">
        <v>8628</v>
      </c>
      <c r="P414" s="52" t="s">
        <v>1792</v>
      </c>
      <c r="Q414" s="52" t="s">
        <v>8629</v>
      </c>
      <c r="R414" s="52" t="s">
        <v>7528</v>
      </c>
      <c r="S414" s="52" t="s">
        <v>763</v>
      </c>
      <c r="T414" s="55" t="str">
        <f aca="false">IF(L414="Yes","Stockout",IF(H414&lt;I414,"Low",IF(H414&gt;I414*2,"Excess","Healthy")))</f>
        <v>Excess</v>
      </c>
      <c r="U414" s="55" t="n">
        <f aca="true">IFERROR(Q414-TODAY(),"")</f>
        <v>-343</v>
      </c>
      <c r="V414" s="55" t="str">
        <f aca="false">IFERROR(IF(T414&lt;30,"Critical",IF(T414&lt;90,"Watch","OK")),"")</f>
        <v>OK</v>
      </c>
      <c r="W414" s="55" t="str">
        <f aca="false">TEXT(D414,"yyyy-mm")</f>
        <v>2023-04</v>
      </c>
    </row>
    <row r="415" customFormat="false" ht="15" hidden="false" customHeight="true" outlineLevel="0" collapsed="false">
      <c r="A415" s="56" t="s">
        <v>8630</v>
      </c>
      <c r="B415" s="56" t="s">
        <v>2421</v>
      </c>
      <c r="C415" s="56" t="s">
        <v>2729</v>
      </c>
      <c r="D415" s="56" t="s">
        <v>1367</v>
      </c>
      <c r="E415" s="56" t="n">
        <v>4857</v>
      </c>
      <c r="F415" s="56" t="n">
        <v>3185</v>
      </c>
      <c r="G415" s="56" t="n">
        <v>627</v>
      </c>
      <c r="H415" s="54" t="n">
        <f aca="false">E415+F415-G415</f>
        <v>7415</v>
      </c>
      <c r="I415" s="56" t="n">
        <v>1014</v>
      </c>
      <c r="J415" s="56" t="n">
        <v>308</v>
      </c>
      <c r="K415" s="54" t="n">
        <f aca="false">MAX(0,H415-I415)</f>
        <v>6401</v>
      </c>
      <c r="L415" s="54" t="str">
        <f aca="false">IF(H415&lt;=0,"Yes","No")</f>
        <v>No</v>
      </c>
      <c r="M415" s="56" t="n">
        <v>3.1</v>
      </c>
      <c r="N415" s="56" t="n">
        <v>137708.08</v>
      </c>
      <c r="O415" s="56" t="s">
        <v>8631</v>
      </c>
      <c r="P415" s="56" t="s">
        <v>2832</v>
      </c>
      <c r="Q415" s="56" t="s">
        <v>8632</v>
      </c>
      <c r="R415" s="56" t="s">
        <v>7951</v>
      </c>
      <c r="S415" s="56" t="s">
        <v>5676</v>
      </c>
      <c r="T415" s="55" t="str">
        <f aca="false">IF(L415="Yes","Stockout",IF(H415&lt;I415,"Low",IF(H415&gt;I415*2,"Excess","Healthy")))</f>
        <v>Excess</v>
      </c>
      <c r="U415" s="55" t="n">
        <f aca="true">IFERROR(Q415-TODAY(),"")</f>
        <v>24</v>
      </c>
      <c r="V415" s="55" t="str">
        <f aca="false">IFERROR(IF(T415&lt;30,"Critical",IF(T415&lt;90,"Watch","OK")),"")</f>
        <v>OK</v>
      </c>
      <c r="W415" s="55" t="str">
        <f aca="false">TEXT(D415,"yyyy-mm")</f>
        <v>2024-02</v>
      </c>
    </row>
    <row r="416" customFormat="false" ht="15" hidden="false" customHeight="true" outlineLevel="0" collapsed="false">
      <c r="A416" s="52" t="s">
        <v>8633</v>
      </c>
      <c r="B416" s="52" t="s">
        <v>4715</v>
      </c>
      <c r="C416" s="52" t="s">
        <v>5496</v>
      </c>
      <c r="D416" s="52" t="s">
        <v>480</v>
      </c>
      <c r="E416" s="52" t="n">
        <v>5241</v>
      </c>
      <c r="F416" s="52" t="n">
        <v>4197</v>
      </c>
      <c r="G416" s="52" t="n">
        <v>4527</v>
      </c>
      <c r="H416" s="54" t="n">
        <f aca="false">E416+F416-G416</f>
        <v>4911</v>
      </c>
      <c r="I416" s="52" t="n">
        <v>1024</v>
      </c>
      <c r="J416" s="52" t="n">
        <v>517</v>
      </c>
      <c r="K416" s="54" t="n">
        <f aca="false">MAX(0,H416-I416)</f>
        <v>3887</v>
      </c>
      <c r="L416" s="54" t="str">
        <f aca="false">IF(H416&lt;=0,"Yes","No")</f>
        <v>No</v>
      </c>
      <c r="M416" s="52" t="n">
        <v>9.1</v>
      </c>
      <c r="N416" s="52" t="n">
        <v>244805.55</v>
      </c>
      <c r="O416" s="52" t="s">
        <v>8634</v>
      </c>
      <c r="P416" s="52" t="s">
        <v>1675</v>
      </c>
      <c r="Q416" s="52" t="s">
        <v>1937</v>
      </c>
      <c r="R416" s="52" t="s">
        <v>8323</v>
      </c>
      <c r="S416" s="52" t="s">
        <v>4598</v>
      </c>
      <c r="T416" s="55" t="str">
        <f aca="false">IF(L416="Yes","Stockout",IF(H416&lt;I416,"Low",IF(H416&gt;I416*2,"Excess","Healthy")))</f>
        <v>Excess</v>
      </c>
      <c r="U416" s="55" t="n">
        <f aca="true">IFERROR(Q416-TODAY(),"")</f>
        <v>-890</v>
      </c>
      <c r="V416" s="55" t="str">
        <f aca="false">IFERROR(IF(T416&lt;30,"Critical",IF(T416&lt;90,"Watch","OK")),"")</f>
        <v>OK</v>
      </c>
      <c r="W416" s="55" t="str">
        <f aca="false">TEXT(D416,"yyyy-mm")</f>
        <v>2023-10</v>
      </c>
    </row>
    <row r="417" customFormat="false" ht="15" hidden="false" customHeight="true" outlineLevel="0" collapsed="false">
      <c r="A417" s="56" t="s">
        <v>8635</v>
      </c>
      <c r="B417" s="56" t="s">
        <v>6362</v>
      </c>
      <c r="C417" s="56" t="s">
        <v>1125</v>
      </c>
      <c r="D417" s="56" t="s">
        <v>5961</v>
      </c>
      <c r="E417" s="56" t="n">
        <v>8548</v>
      </c>
      <c r="F417" s="56" t="n">
        <v>2974</v>
      </c>
      <c r="G417" s="56" t="n">
        <v>3409</v>
      </c>
      <c r="H417" s="54" t="n">
        <f aca="false">E417+F417-G417</f>
        <v>8113</v>
      </c>
      <c r="I417" s="56" t="n">
        <v>170</v>
      </c>
      <c r="J417" s="56" t="n">
        <v>350</v>
      </c>
      <c r="K417" s="54" t="n">
        <f aca="false">MAX(0,H417-I417)</f>
        <v>7943</v>
      </c>
      <c r="L417" s="54" t="str">
        <f aca="false">IF(H417&lt;=0,"Yes","No")</f>
        <v>No</v>
      </c>
      <c r="M417" s="56" t="n">
        <v>16.4</v>
      </c>
      <c r="N417" s="56" t="n">
        <v>675438.63</v>
      </c>
      <c r="O417" s="56" t="s">
        <v>8636</v>
      </c>
      <c r="P417" s="56" t="s">
        <v>3392</v>
      </c>
      <c r="Q417" s="56" t="s">
        <v>3807</v>
      </c>
      <c r="R417" s="56" t="s">
        <v>7627</v>
      </c>
      <c r="S417" s="56" t="s">
        <v>5325</v>
      </c>
      <c r="T417" s="55" t="str">
        <f aca="false">IF(L417="Yes","Stockout",IF(H417&lt;I417,"Low",IF(H417&gt;I417*2,"Excess","Healthy")))</f>
        <v>Excess</v>
      </c>
      <c r="U417" s="55" t="n">
        <f aca="true">IFERROR(Q417-TODAY(),"")</f>
        <v>-935</v>
      </c>
      <c r="V417" s="55" t="str">
        <f aca="false">IFERROR(IF(T417&lt;30,"Critical",IF(T417&lt;90,"Watch","OK")),"")</f>
        <v>OK</v>
      </c>
      <c r="W417" s="55" t="str">
        <f aca="false">TEXT(D417,"yyyy-mm")</f>
        <v>2022-09</v>
      </c>
    </row>
    <row r="418" customFormat="false" ht="15" hidden="false" customHeight="true" outlineLevel="0" collapsed="false">
      <c r="A418" s="52" t="s">
        <v>8637</v>
      </c>
      <c r="B418" s="52" t="s">
        <v>8638</v>
      </c>
      <c r="C418" s="52" t="s">
        <v>8639</v>
      </c>
      <c r="D418" s="52" t="s">
        <v>7481</v>
      </c>
      <c r="E418" s="52" t="n">
        <v>3844</v>
      </c>
      <c r="F418" s="52" t="n">
        <v>3705</v>
      </c>
      <c r="G418" s="52" t="n">
        <v>1151</v>
      </c>
      <c r="H418" s="54" t="n">
        <f aca="false">E418+F418-G418</f>
        <v>6398</v>
      </c>
      <c r="I418" s="52" t="n">
        <v>325</v>
      </c>
      <c r="J418" s="52" t="n">
        <v>461</v>
      </c>
      <c r="K418" s="54" t="n">
        <f aca="false">MAX(0,H418-I418)</f>
        <v>6073</v>
      </c>
      <c r="L418" s="54" t="str">
        <f aca="false">IF(H418&lt;=0,"Yes","No")</f>
        <v>No</v>
      </c>
      <c r="M418" s="52" t="n">
        <v>8.3</v>
      </c>
      <c r="N418" s="52" t="n">
        <v>1594123.13</v>
      </c>
      <c r="O418" s="52" t="s">
        <v>8640</v>
      </c>
      <c r="P418" s="52" t="s">
        <v>2478</v>
      </c>
      <c r="Q418" s="52" t="s">
        <v>8641</v>
      </c>
      <c r="R418" s="52" t="s">
        <v>7706</v>
      </c>
      <c r="S418" s="52" t="s">
        <v>2684</v>
      </c>
      <c r="T418" s="55" t="str">
        <f aca="false">IF(L418="Yes","Stockout",IF(H418&lt;I418,"Low",IF(H418&gt;I418*2,"Excess","Healthy")))</f>
        <v>Excess</v>
      </c>
      <c r="U418" s="55" t="n">
        <f aca="true">IFERROR(Q418-TODAY(),"")</f>
        <v>-305</v>
      </c>
      <c r="V418" s="55" t="str">
        <f aca="false">IFERROR(IF(T418&lt;30,"Critical",IF(T418&lt;90,"Watch","OK")),"")</f>
        <v>OK</v>
      </c>
      <c r="W418" s="55" t="str">
        <f aca="false">TEXT(D418,"yyyy-mm")</f>
        <v>2022-03</v>
      </c>
    </row>
    <row r="419" customFormat="false" ht="15" hidden="false" customHeight="true" outlineLevel="0" collapsed="false">
      <c r="A419" s="56" t="s">
        <v>8642</v>
      </c>
      <c r="B419" s="56" t="s">
        <v>3686</v>
      </c>
      <c r="C419" s="56" t="s">
        <v>1096</v>
      </c>
      <c r="D419" s="56" t="s">
        <v>663</v>
      </c>
      <c r="E419" s="56" t="n">
        <v>4874</v>
      </c>
      <c r="F419" s="56" t="n">
        <v>2680</v>
      </c>
      <c r="G419" s="56" t="n">
        <v>3007</v>
      </c>
      <c r="H419" s="54" t="n">
        <f aca="false">E419+F419-G419</f>
        <v>4547</v>
      </c>
      <c r="I419" s="56" t="n">
        <v>1585</v>
      </c>
      <c r="J419" s="56" t="n">
        <v>676</v>
      </c>
      <c r="K419" s="54" t="n">
        <f aca="false">MAX(0,H419-I419)</f>
        <v>2962</v>
      </c>
      <c r="L419" s="54" t="str">
        <f aca="false">IF(H419&lt;=0,"Yes","No")</f>
        <v>No</v>
      </c>
      <c r="M419" s="56" t="n">
        <v>15.6</v>
      </c>
      <c r="N419" s="56" t="n">
        <v>1099376.57</v>
      </c>
      <c r="O419" s="56" t="s">
        <v>8643</v>
      </c>
      <c r="P419" s="56" t="s">
        <v>1223</v>
      </c>
      <c r="Q419" s="56" t="s">
        <v>1982</v>
      </c>
      <c r="R419" s="56" t="s">
        <v>7598</v>
      </c>
      <c r="S419" s="56" t="s">
        <v>1543</v>
      </c>
      <c r="T419" s="55" t="str">
        <f aca="false">IF(L419="Yes","Stockout",IF(H419&lt;I419,"Low",IF(H419&gt;I419*2,"Excess","Healthy")))</f>
        <v>Excess</v>
      </c>
      <c r="U419" s="55" t="n">
        <f aca="true">IFERROR(Q419-TODAY(),"")</f>
        <v>-684</v>
      </c>
      <c r="V419" s="55" t="str">
        <f aca="false">IFERROR(IF(T419&lt;30,"Critical",IF(T419&lt;90,"Watch","OK")),"")</f>
        <v>OK</v>
      </c>
      <c r="W419" s="55" t="str">
        <f aca="false">TEXT(D419,"yyyy-mm")</f>
        <v>2024-09</v>
      </c>
    </row>
    <row r="420" customFormat="false" ht="15" hidden="false" customHeight="true" outlineLevel="0" collapsed="false">
      <c r="A420" s="52" t="s">
        <v>8644</v>
      </c>
      <c r="B420" s="52" t="s">
        <v>3622</v>
      </c>
      <c r="C420" s="52" t="s">
        <v>2718</v>
      </c>
      <c r="D420" s="52" t="s">
        <v>2981</v>
      </c>
      <c r="E420" s="52" t="n">
        <v>558</v>
      </c>
      <c r="F420" s="52" t="n">
        <v>4534</v>
      </c>
      <c r="G420" s="52" t="n">
        <v>1609</v>
      </c>
      <c r="H420" s="54" t="n">
        <f aca="false">E420+F420-G420</f>
        <v>3483</v>
      </c>
      <c r="I420" s="52" t="n">
        <v>818</v>
      </c>
      <c r="J420" s="52" t="n">
        <v>678</v>
      </c>
      <c r="K420" s="54" t="n">
        <f aca="false">MAX(0,H420-I420)</f>
        <v>2665</v>
      </c>
      <c r="L420" s="54" t="str">
        <f aca="false">IF(H420&lt;=0,"Yes","No")</f>
        <v>No</v>
      </c>
      <c r="M420" s="52" t="n">
        <v>9.3</v>
      </c>
      <c r="N420" s="52" t="n">
        <v>1337750.76</v>
      </c>
      <c r="O420" s="52" t="s">
        <v>8645</v>
      </c>
      <c r="P420" s="52" t="s">
        <v>1121</v>
      </c>
      <c r="Q420" s="52" t="s">
        <v>2114</v>
      </c>
      <c r="R420" s="52" t="s">
        <v>7574</v>
      </c>
      <c r="S420" s="52" t="s">
        <v>1972</v>
      </c>
      <c r="T420" s="55" t="str">
        <f aca="false">IF(L420="Yes","Stockout",IF(H420&lt;I420,"Low",IF(H420&gt;I420*2,"Excess","Healthy")))</f>
        <v>Excess</v>
      </c>
      <c r="U420" s="55" t="n">
        <f aca="true">IFERROR(Q420-TODAY(),"")</f>
        <v>-1070</v>
      </c>
      <c r="V420" s="55" t="str">
        <f aca="false">IFERROR(IF(T420&lt;30,"Critical",IF(T420&lt;90,"Watch","OK")),"")</f>
        <v>OK</v>
      </c>
      <c r="W420" s="55" t="str">
        <f aca="false">TEXT(D420,"yyyy-mm")</f>
        <v>2024-09</v>
      </c>
    </row>
    <row r="421" customFormat="false" ht="15" hidden="false" customHeight="true" outlineLevel="0" collapsed="false">
      <c r="A421" s="56" t="s">
        <v>8646</v>
      </c>
      <c r="B421" s="56" t="s">
        <v>3386</v>
      </c>
      <c r="C421" s="56" t="s">
        <v>1309</v>
      </c>
      <c r="D421" s="56" t="s">
        <v>2406</v>
      </c>
      <c r="E421" s="56" t="n">
        <v>6708</v>
      </c>
      <c r="F421" s="56" t="n">
        <v>2131</v>
      </c>
      <c r="G421" s="56" t="n">
        <v>1208</v>
      </c>
      <c r="H421" s="54" t="n">
        <f aca="false">E421+F421-G421</f>
        <v>7631</v>
      </c>
      <c r="I421" s="56" t="n">
        <v>521</v>
      </c>
      <c r="J421" s="56" t="n">
        <v>105</v>
      </c>
      <c r="K421" s="54" t="n">
        <f aca="false">MAX(0,H421-I421)</f>
        <v>7110</v>
      </c>
      <c r="L421" s="54" t="str">
        <f aca="false">IF(H421&lt;=0,"Yes","No")</f>
        <v>No</v>
      </c>
      <c r="M421" s="56" t="n">
        <v>0.1</v>
      </c>
      <c r="N421" s="56" t="n">
        <v>12874.03</v>
      </c>
      <c r="O421" s="56" t="s">
        <v>8647</v>
      </c>
      <c r="P421" s="56" t="s">
        <v>658</v>
      </c>
      <c r="Q421" s="56" t="s">
        <v>8648</v>
      </c>
      <c r="R421" s="56" t="s">
        <v>8327</v>
      </c>
      <c r="S421" s="56" t="s">
        <v>3212</v>
      </c>
      <c r="T421" s="55" t="str">
        <f aca="false">IF(L421="Yes","Stockout",IF(H421&lt;I421,"Low",IF(H421&gt;I421*2,"Excess","Healthy")))</f>
        <v>Excess</v>
      </c>
      <c r="U421" s="55" t="n">
        <f aca="true">IFERROR(Q421-TODAY(),"")</f>
        <v>-309</v>
      </c>
      <c r="V421" s="55" t="str">
        <f aca="false">IFERROR(IF(T421&lt;30,"Critical",IF(T421&lt;90,"Watch","OK")),"")</f>
        <v>OK</v>
      </c>
      <c r="W421" s="55" t="str">
        <f aca="false">TEXT(D421,"yyyy-mm")</f>
        <v>2022-05</v>
      </c>
    </row>
    <row r="422" customFormat="false" ht="15" hidden="false" customHeight="true" outlineLevel="0" collapsed="false">
      <c r="A422" s="52" t="s">
        <v>8649</v>
      </c>
      <c r="B422" s="52" t="s">
        <v>618</v>
      </c>
      <c r="C422" s="52" t="s">
        <v>7483</v>
      </c>
      <c r="D422" s="52" t="s">
        <v>6332</v>
      </c>
      <c r="E422" s="52" t="n">
        <v>3093</v>
      </c>
      <c r="F422" s="52" t="n">
        <v>1555</v>
      </c>
      <c r="G422" s="52" t="n">
        <v>961</v>
      </c>
      <c r="H422" s="54" t="n">
        <f aca="false">E422+F422-G422</f>
        <v>3687</v>
      </c>
      <c r="I422" s="52" t="n">
        <v>1423</v>
      </c>
      <c r="J422" s="52" t="n">
        <v>874</v>
      </c>
      <c r="K422" s="54" t="n">
        <f aca="false">MAX(0,H422-I422)</f>
        <v>2264</v>
      </c>
      <c r="L422" s="54" t="str">
        <f aca="false">IF(H422&lt;=0,"Yes","No")</f>
        <v>No</v>
      </c>
      <c r="M422" s="52" t="n">
        <v>14.5</v>
      </c>
      <c r="N422" s="52" t="n">
        <v>1496457.51</v>
      </c>
      <c r="O422" s="52" t="s">
        <v>8650</v>
      </c>
      <c r="P422" s="52" t="s">
        <v>663</v>
      </c>
      <c r="Q422" s="52" t="s">
        <v>4307</v>
      </c>
      <c r="R422" s="52" t="s">
        <v>7631</v>
      </c>
      <c r="S422" s="52" t="s">
        <v>3131</v>
      </c>
      <c r="T422" s="55" t="str">
        <f aca="false">IF(L422="Yes","Stockout",IF(H422&lt;I422,"Low",IF(H422&gt;I422*2,"Excess","Healthy")))</f>
        <v>Excess</v>
      </c>
      <c r="U422" s="55" t="n">
        <f aca="true">IFERROR(Q422-TODAY(),"")</f>
        <v>-416</v>
      </c>
      <c r="V422" s="55" t="str">
        <f aca="false">IFERROR(IF(T422&lt;30,"Critical",IF(T422&lt;90,"Watch","OK")),"")</f>
        <v>OK</v>
      </c>
      <c r="W422" s="55" t="str">
        <f aca="false">TEXT(D422,"yyyy-mm")</f>
        <v>2022-12</v>
      </c>
    </row>
    <row r="423" customFormat="false" ht="15" hidden="false" customHeight="true" outlineLevel="0" collapsed="false">
      <c r="A423" s="56" t="s">
        <v>8651</v>
      </c>
      <c r="B423" s="56" t="s">
        <v>8652</v>
      </c>
      <c r="C423" s="56" t="s">
        <v>8653</v>
      </c>
      <c r="D423" s="56" t="s">
        <v>1316</v>
      </c>
      <c r="E423" s="56" t="n">
        <v>1431</v>
      </c>
      <c r="F423" s="56" t="n">
        <v>2391</v>
      </c>
      <c r="G423" s="56" t="n">
        <v>176</v>
      </c>
      <c r="H423" s="54" t="n">
        <f aca="false">E423+F423-G423</f>
        <v>3646</v>
      </c>
      <c r="I423" s="56" t="n">
        <v>1560</v>
      </c>
      <c r="J423" s="56" t="n">
        <v>676</v>
      </c>
      <c r="K423" s="54" t="n">
        <f aca="false">MAX(0,H423-I423)</f>
        <v>2086</v>
      </c>
      <c r="L423" s="54" t="str">
        <f aca="false">IF(H423&lt;=0,"Yes","No")</f>
        <v>No</v>
      </c>
      <c r="M423" s="56" t="n">
        <v>18.1</v>
      </c>
      <c r="N423" s="56" t="n">
        <v>975029.86</v>
      </c>
      <c r="O423" s="56" t="s">
        <v>8654</v>
      </c>
      <c r="P423" s="56" t="s">
        <v>1599</v>
      </c>
      <c r="Q423" s="56" t="s">
        <v>1141</v>
      </c>
      <c r="R423" s="56" t="s">
        <v>7703</v>
      </c>
      <c r="S423" s="56" t="s">
        <v>7067</v>
      </c>
      <c r="T423" s="55" t="str">
        <f aca="false">IF(L423="Yes","Stockout",IF(H423&lt;I423,"Low",IF(H423&gt;I423*2,"Excess","Healthy")))</f>
        <v>Excess</v>
      </c>
      <c r="U423" s="55" t="n">
        <f aca="true">IFERROR(Q423-TODAY(),"")</f>
        <v>-763</v>
      </c>
      <c r="V423" s="55" t="str">
        <f aca="false">IFERROR(IF(T423&lt;30,"Critical",IF(T423&lt;90,"Watch","OK")),"")</f>
        <v>OK</v>
      </c>
      <c r="W423" s="55" t="str">
        <f aca="false">TEXT(D423,"yyyy-mm")</f>
        <v>2022-06</v>
      </c>
    </row>
    <row r="424" customFormat="false" ht="15" hidden="false" customHeight="true" outlineLevel="0" collapsed="false">
      <c r="A424" s="52" t="s">
        <v>8655</v>
      </c>
      <c r="B424" s="52" t="s">
        <v>2770</v>
      </c>
      <c r="C424" s="52" t="s">
        <v>841</v>
      </c>
      <c r="D424" s="52" t="s">
        <v>4807</v>
      </c>
      <c r="E424" s="52" t="n">
        <v>6762</v>
      </c>
      <c r="F424" s="52" t="n">
        <v>590</v>
      </c>
      <c r="G424" s="52" t="n">
        <v>3823</v>
      </c>
      <c r="H424" s="54" t="n">
        <f aca="false">E424+F424-G424</f>
        <v>3529</v>
      </c>
      <c r="I424" s="52" t="n">
        <v>1142</v>
      </c>
      <c r="J424" s="52" t="n">
        <v>875</v>
      </c>
      <c r="K424" s="54" t="n">
        <f aca="false">MAX(0,H424-I424)</f>
        <v>2387</v>
      </c>
      <c r="L424" s="54" t="str">
        <f aca="false">IF(H424&lt;=0,"Yes","No")</f>
        <v>No</v>
      </c>
      <c r="M424" s="52" t="n">
        <v>2.7</v>
      </c>
      <c r="N424" s="52" t="n">
        <v>271280.33</v>
      </c>
      <c r="O424" s="52" t="s">
        <v>8656</v>
      </c>
      <c r="P424" s="52" t="s">
        <v>5313</v>
      </c>
      <c r="Q424" s="52" t="s">
        <v>1766</v>
      </c>
      <c r="R424" s="52" t="s">
        <v>7852</v>
      </c>
      <c r="S424" s="52" t="s">
        <v>3097</v>
      </c>
      <c r="T424" s="55" t="str">
        <f aca="false">IF(L424="Yes","Stockout",IF(H424&lt;I424,"Low",IF(H424&gt;I424*2,"Excess","Healthy")))</f>
        <v>Excess</v>
      </c>
      <c r="U424" s="55" t="n">
        <f aca="true">IFERROR(Q424-TODAY(),"")</f>
        <v>-1111</v>
      </c>
      <c r="V424" s="55" t="str">
        <f aca="false">IFERROR(IF(T424&lt;30,"Critical",IF(T424&lt;90,"Watch","OK")),"")</f>
        <v>OK</v>
      </c>
      <c r="W424" s="55" t="str">
        <f aca="false">TEXT(D424,"yyyy-mm")</f>
        <v>2024-07</v>
      </c>
    </row>
    <row r="425" customFormat="false" ht="15" hidden="false" customHeight="true" outlineLevel="0" collapsed="false">
      <c r="A425" s="56" t="s">
        <v>8657</v>
      </c>
      <c r="B425" s="56" t="s">
        <v>1904</v>
      </c>
      <c r="C425" s="56" t="s">
        <v>8350</v>
      </c>
      <c r="D425" s="56" t="s">
        <v>3650</v>
      </c>
      <c r="E425" s="56" t="n">
        <v>4203</v>
      </c>
      <c r="F425" s="56" t="n">
        <v>1126</v>
      </c>
      <c r="G425" s="56" t="n">
        <v>1195</v>
      </c>
      <c r="H425" s="54" t="n">
        <f aca="false">E425+F425-G425</f>
        <v>4134</v>
      </c>
      <c r="I425" s="56" t="n">
        <v>611</v>
      </c>
      <c r="J425" s="56" t="n">
        <v>301</v>
      </c>
      <c r="K425" s="54" t="n">
        <f aca="false">MAX(0,H425-I425)</f>
        <v>3523</v>
      </c>
      <c r="L425" s="54" t="str">
        <f aca="false">IF(H425&lt;=0,"Yes","No")</f>
        <v>No</v>
      </c>
      <c r="M425" s="56" t="n">
        <v>22</v>
      </c>
      <c r="N425" s="56" t="n">
        <v>4274250.34</v>
      </c>
      <c r="O425" s="56" t="s">
        <v>8658</v>
      </c>
      <c r="P425" s="56" t="s">
        <v>3822</v>
      </c>
      <c r="Q425" s="56" t="s">
        <v>1959</v>
      </c>
      <c r="R425" s="56" t="s">
        <v>7468</v>
      </c>
      <c r="S425" s="56" t="s">
        <v>1052</v>
      </c>
      <c r="T425" s="55" t="str">
        <f aca="false">IF(L425="Yes","Stockout",IF(H425&lt;I425,"Low",IF(H425&gt;I425*2,"Excess","Healthy")))</f>
        <v>Excess</v>
      </c>
      <c r="U425" s="55" t="n">
        <f aca="true">IFERROR(Q425-TODAY(),"")</f>
        <v>-1056</v>
      </c>
      <c r="V425" s="55" t="str">
        <f aca="false">IFERROR(IF(T425&lt;30,"Critical",IF(T425&lt;90,"Watch","OK")),"")</f>
        <v>OK</v>
      </c>
      <c r="W425" s="55" t="str">
        <f aca="false">TEXT(D425,"yyyy-mm")</f>
        <v>2024-02</v>
      </c>
    </row>
    <row r="426" customFormat="false" ht="15" hidden="false" customHeight="true" outlineLevel="0" collapsed="false">
      <c r="A426" s="52" t="s">
        <v>8659</v>
      </c>
      <c r="B426" s="52" t="s">
        <v>4543</v>
      </c>
      <c r="C426" s="52" t="s">
        <v>4205</v>
      </c>
      <c r="D426" s="52" t="s">
        <v>3255</v>
      </c>
      <c r="E426" s="52" t="n">
        <v>2623</v>
      </c>
      <c r="F426" s="52" t="n">
        <v>3892</v>
      </c>
      <c r="G426" s="52" t="n">
        <v>3400</v>
      </c>
      <c r="H426" s="54" t="n">
        <f aca="false">E426+F426-G426</f>
        <v>3115</v>
      </c>
      <c r="I426" s="52" t="n">
        <v>1158</v>
      </c>
      <c r="J426" s="52" t="n">
        <v>162</v>
      </c>
      <c r="K426" s="54" t="n">
        <f aca="false">MAX(0,H426-I426)</f>
        <v>1957</v>
      </c>
      <c r="L426" s="54" t="str">
        <f aca="false">IF(H426&lt;=0,"Yes","No")</f>
        <v>No</v>
      </c>
      <c r="M426" s="52" t="n">
        <v>34.8</v>
      </c>
      <c r="N426" s="52" t="n">
        <v>3226175.36</v>
      </c>
      <c r="O426" s="52" t="s">
        <v>8660</v>
      </c>
      <c r="P426" s="52" t="s">
        <v>4107</v>
      </c>
      <c r="Q426" s="52" t="s">
        <v>1172</v>
      </c>
      <c r="R426" s="52" t="s">
        <v>7473</v>
      </c>
      <c r="S426" s="52" t="s">
        <v>2692</v>
      </c>
      <c r="T426" s="55" t="str">
        <f aca="false">IF(L426="Yes","Stockout",IF(H426&lt;I426,"Low",IF(H426&gt;I426*2,"Excess","Healthy")))</f>
        <v>Excess</v>
      </c>
      <c r="U426" s="55" t="n">
        <f aca="true">IFERROR(Q426-TODAY(),"")</f>
        <v>-531</v>
      </c>
      <c r="V426" s="55" t="str">
        <f aca="false">IFERROR(IF(T426&lt;30,"Critical",IF(T426&lt;90,"Watch","OK")),"")</f>
        <v>OK</v>
      </c>
      <c r="W426" s="55" t="str">
        <f aca="false">TEXT(D426,"yyyy-mm")</f>
        <v>2023-07</v>
      </c>
    </row>
    <row r="427" customFormat="false" ht="15" hidden="false" customHeight="true" outlineLevel="0" collapsed="false">
      <c r="A427" s="56" t="s">
        <v>8661</v>
      </c>
      <c r="B427" s="56" t="s">
        <v>455</v>
      </c>
      <c r="C427" s="56" t="s">
        <v>2550</v>
      </c>
      <c r="D427" s="56" t="s">
        <v>1857</v>
      </c>
      <c r="E427" s="56" t="n">
        <v>3581</v>
      </c>
      <c r="F427" s="56" t="n">
        <v>2564</v>
      </c>
      <c r="G427" s="56" t="n">
        <v>450</v>
      </c>
      <c r="H427" s="54" t="n">
        <f aca="false">E427+F427-G427</f>
        <v>5695</v>
      </c>
      <c r="I427" s="56" t="n">
        <v>968</v>
      </c>
      <c r="J427" s="56" t="n">
        <v>204</v>
      </c>
      <c r="K427" s="54" t="n">
        <f aca="false">MAX(0,H427-I427)</f>
        <v>4727</v>
      </c>
      <c r="L427" s="54" t="str">
        <f aca="false">IF(H427&lt;=0,"Yes","No")</f>
        <v>No</v>
      </c>
      <c r="M427" s="56" t="n">
        <v>19.7</v>
      </c>
      <c r="N427" s="56" t="n">
        <v>720897.77</v>
      </c>
      <c r="O427" s="56" t="s">
        <v>8662</v>
      </c>
      <c r="P427" s="56" t="s">
        <v>3600</v>
      </c>
      <c r="Q427" s="56" t="s">
        <v>757</v>
      </c>
      <c r="R427" s="56" t="s">
        <v>8663</v>
      </c>
      <c r="S427" s="56" t="s">
        <v>877</v>
      </c>
      <c r="T427" s="55" t="str">
        <f aca="false">IF(L427="Yes","Stockout",IF(H427&lt;I427,"Low",IF(H427&gt;I427*2,"Excess","Healthy")))</f>
        <v>Excess</v>
      </c>
      <c r="U427" s="55" t="n">
        <f aca="true">IFERROR(Q427-TODAY(),"")</f>
        <v>-1003</v>
      </c>
      <c r="V427" s="55" t="str">
        <f aca="false">IFERROR(IF(T427&lt;30,"Critical",IF(T427&lt;90,"Watch","OK")),"")</f>
        <v>OK</v>
      </c>
      <c r="W427" s="55" t="str">
        <f aca="false">TEXT(D427,"yyyy-mm")</f>
        <v>2024-04</v>
      </c>
    </row>
    <row r="428" customFormat="false" ht="15" hidden="false" customHeight="true" outlineLevel="0" collapsed="false">
      <c r="A428" s="52" t="s">
        <v>8664</v>
      </c>
      <c r="B428" s="52" t="s">
        <v>2535</v>
      </c>
      <c r="C428" s="52" t="s">
        <v>904</v>
      </c>
      <c r="D428" s="52" t="s">
        <v>2429</v>
      </c>
      <c r="E428" s="52" t="n">
        <v>764</v>
      </c>
      <c r="F428" s="52" t="n">
        <v>3192</v>
      </c>
      <c r="G428" s="52" t="n">
        <v>2319</v>
      </c>
      <c r="H428" s="54" t="n">
        <f aca="false">E428+F428-G428</f>
        <v>1637</v>
      </c>
      <c r="I428" s="52" t="n">
        <v>872</v>
      </c>
      <c r="J428" s="52" t="n">
        <v>716</v>
      </c>
      <c r="K428" s="54" t="n">
        <f aca="false">MAX(0,H428-I428)</f>
        <v>765</v>
      </c>
      <c r="L428" s="54" t="str">
        <f aca="false">IF(H428&lt;=0,"Yes","No")</f>
        <v>No</v>
      </c>
      <c r="M428" s="52" t="n">
        <v>1.7</v>
      </c>
      <c r="N428" s="52" t="n">
        <v>77982.88</v>
      </c>
      <c r="O428" s="52" t="s">
        <v>8665</v>
      </c>
      <c r="P428" s="52" t="s">
        <v>2158</v>
      </c>
      <c r="Q428" s="52" t="s">
        <v>1911</v>
      </c>
      <c r="R428" s="52" t="s">
        <v>7709</v>
      </c>
      <c r="S428" s="52" t="s">
        <v>2977</v>
      </c>
      <c r="T428" s="55" t="str">
        <f aca="false">IF(L428="Yes","Stockout",IF(H428&lt;I428,"Low",IF(H428&gt;I428*2,"Excess","Healthy")))</f>
        <v>Healthy</v>
      </c>
      <c r="U428" s="55" t="n">
        <f aca="true">IFERROR(Q428-TODAY(),"")</f>
        <v>-1170</v>
      </c>
      <c r="V428" s="55" t="str">
        <f aca="false">IFERROR(IF(T428&lt;30,"Critical",IF(T428&lt;90,"Watch","OK")),"")</f>
        <v>OK</v>
      </c>
      <c r="W428" s="55" t="str">
        <f aca="false">TEXT(D428,"yyyy-mm")</f>
        <v>2022-05</v>
      </c>
    </row>
    <row r="429" customFormat="false" ht="15" hidden="false" customHeight="true" outlineLevel="0" collapsed="false">
      <c r="A429" s="56" t="s">
        <v>8666</v>
      </c>
      <c r="B429" s="56" t="s">
        <v>3591</v>
      </c>
      <c r="C429" s="56" t="s">
        <v>2174</v>
      </c>
      <c r="D429" s="56" t="s">
        <v>2763</v>
      </c>
      <c r="E429" s="56" t="n">
        <v>5887</v>
      </c>
      <c r="F429" s="56" t="n">
        <v>1019</v>
      </c>
      <c r="G429" s="56" t="n">
        <v>3074</v>
      </c>
      <c r="H429" s="54" t="n">
        <f aca="false">E429+F429-G429</f>
        <v>3832</v>
      </c>
      <c r="I429" s="56" t="n">
        <v>621</v>
      </c>
      <c r="J429" s="56" t="n">
        <v>824</v>
      </c>
      <c r="K429" s="54" t="n">
        <f aca="false">MAX(0,H429-I429)</f>
        <v>3211</v>
      </c>
      <c r="L429" s="54" t="str">
        <f aca="false">IF(H429&lt;=0,"Yes","No")</f>
        <v>No</v>
      </c>
      <c r="M429" s="56" t="n">
        <v>94.8</v>
      </c>
      <c r="N429" s="56" t="n">
        <v>5559186.5</v>
      </c>
      <c r="O429" s="56" t="s">
        <v>8667</v>
      </c>
      <c r="P429" s="56" t="s">
        <v>1709</v>
      </c>
      <c r="Q429" s="56" t="s">
        <v>848</v>
      </c>
      <c r="R429" s="56" t="s">
        <v>8495</v>
      </c>
      <c r="S429" s="56" t="s">
        <v>472</v>
      </c>
      <c r="T429" s="55" t="str">
        <f aca="false">IF(L429="Yes","Stockout",IF(H429&lt;I429,"Low",IF(H429&gt;I429*2,"Excess","Healthy")))</f>
        <v>Excess</v>
      </c>
      <c r="U429" s="55" t="n">
        <f aca="true">IFERROR(Q429-TODAY(),"")</f>
        <v>-1195</v>
      </c>
      <c r="V429" s="55" t="str">
        <f aca="false">IFERROR(IF(T429&lt;30,"Critical",IF(T429&lt;90,"Watch","OK")),"")</f>
        <v>OK</v>
      </c>
      <c r="W429" s="55" t="str">
        <f aca="false">TEXT(D429,"yyyy-mm")</f>
        <v>2023-06</v>
      </c>
    </row>
    <row r="430" customFormat="false" ht="15" hidden="false" customHeight="true" outlineLevel="0" collapsed="false">
      <c r="A430" s="52" t="s">
        <v>8668</v>
      </c>
      <c r="B430" s="52" t="s">
        <v>1951</v>
      </c>
      <c r="C430" s="52" t="s">
        <v>6078</v>
      </c>
      <c r="D430" s="52" t="s">
        <v>1726</v>
      </c>
      <c r="E430" s="52" t="n">
        <v>7716</v>
      </c>
      <c r="F430" s="52" t="n">
        <v>4981</v>
      </c>
      <c r="G430" s="52" t="n">
        <v>4245</v>
      </c>
      <c r="H430" s="54" t="n">
        <f aca="false">E430+F430-G430</f>
        <v>8452</v>
      </c>
      <c r="I430" s="52" t="n">
        <v>1703</v>
      </c>
      <c r="J430" s="52" t="n">
        <v>525</v>
      </c>
      <c r="K430" s="54" t="n">
        <f aca="false">MAX(0,H430-I430)</f>
        <v>6749</v>
      </c>
      <c r="L430" s="54" t="str">
        <f aca="false">IF(H430&lt;=0,"Yes","No")</f>
        <v>No</v>
      </c>
      <c r="M430" s="52" t="n">
        <v>8.6</v>
      </c>
      <c r="N430" s="52" t="n">
        <v>601280.42</v>
      </c>
      <c r="O430" s="52" t="s">
        <v>8669</v>
      </c>
      <c r="P430" s="52" t="s">
        <v>701</v>
      </c>
      <c r="Q430" s="52" t="s">
        <v>1992</v>
      </c>
      <c r="R430" s="52" t="s">
        <v>8535</v>
      </c>
      <c r="S430" s="52" t="s">
        <v>3396</v>
      </c>
      <c r="T430" s="55" t="str">
        <f aca="false">IF(L430="Yes","Stockout",IF(H430&lt;I430,"Low",IF(H430&gt;I430*2,"Excess","Healthy")))</f>
        <v>Excess</v>
      </c>
      <c r="U430" s="55" t="n">
        <f aca="true">IFERROR(Q430-TODAY(),"")</f>
        <v>-1321</v>
      </c>
      <c r="V430" s="55" t="str">
        <f aca="false">IFERROR(IF(T430&lt;30,"Critical",IF(T430&lt;90,"Watch","OK")),"")</f>
        <v>OK</v>
      </c>
      <c r="W430" s="55" t="str">
        <f aca="false">TEXT(D430,"yyyy-mm")</f>
        <v>2024-11</v>
      </c>
    </row>
    <row r="431" customFormat="false" ht="15" hidden="false" customHeight="true" outlineLevel="0" collapsed="false">
      <c r="A431" s="56" t="s">
        <v>8670</v>
      </c>
      <c r="B431" s="56" t="s">
        <v>775</v>
      </c>
      <c r="C431" s="56" t="s">
        <v>4251</v>
      </c>
      <c r="D431" s="56" t="s">
        <v>924</v>
      </c>
      <c r="E431" s="56" t="n">
        <v>401</v>
      </c>
      <c r="F431" s="56" t="n">
        <v>4895</v>
      </c>
      <c r="G431" s="56" t="n">
        <v>4515</v>
      </c>
      <c r="H431" s="54" t="n">
        <f aca="false">E431+F431-G431</f>
        <v>781</v>
      </c>
      <c r="I431" s="56" t="n">
        <v>1641</v>
      </c>
      <c r="J431" s="56" t="n">
        <v>803</v>
      </c>
      <c r="K431" s="54" t="n">
        <f aca="false">MAX(0,H431-I431)</f>
        <v>0</v>
      </c>
      <c r="L431" s="54" t="str">
        <f aca="false">IF(H431&lt;=0,"Yes","No")</f>
        <v>No</v>
      </c>
      <c r="M431" s="56" t="n">
        <v>8.2</v>
      </c>
      <c r="N431" s="56" t="n">
        <v>1370941.63</v>
      </c>
      <c r="O431" s="56" t="s">
        <v>8671</v>
      </c>
      <c r="P431" s="56" t="s">
        <v>1783</v>
      </c>
      <c r="Q431" s="56" t="s">
        <v>7722</v>
      </c>
      <c r="R431" s="56" t="s">
        <v>7609</v>
      </c>
      <c r="S431" s="56" t="s">
        <v>3212</v>
      </c>
      <c r="T431" s="55" t="str">
        <f aca="false">IF(L431="Yes","Stockout",IF(H431&lt;I431,"Low",IF(H431&gt;I431*2,"Excess","Healthy")))</f>
        <v>Low</v>
      </c>
      <c r="U431" s="55" t="n">
        <f aca="true">IFERROR(Q431-TODAY(),"")</f>
        <v>-277</v>
      </c>
      <c r="V431" s="55" t="str">
        <f aca="false">IFERROR(IF(T431&lt;30,"Critical",IF(T431&lt;90,"Watch","OK")),"")</f>
        <v>OK</v>
      </c>
      <c r="W431" s="55" t="str">
        <f aca="false">TEXT(D431,"yyyy-mm")</f>
        <v>2024-06</v>
      </c>
    </row>
    <row r="432" customFormat="false" ht="15" hidden="false" customHeight="true" outlineLevel="0" collapsed="false">
      <c r="A432" s="52" t="s">
        <v>8672</v>
      </c>
      <c r="B432" s="52" t="s">
        <v>4610</v>
      </c>
      <c r="C432" s="52" t="s">
        <v>3874</v>
      </c>
      <c r="D432" s="52" t="s">
        <v>5053</v>
      </c>
      <c r="E432" s="52" t="n">
        <v>5190</v>
      </c>
      <c r="F432" s="52" t="n">
        <v>4100</v>
      </c>
      <c r="G432" s="52" t="n">
        <v>4370</v>
      </c>
      <c r="H432" s="54" t="n">
        <f aca="false">E432+F432-G432</f>
        <v>4920</v>
      </c>
      <c r="I432" s="52" t="n">
        <v>1519</v>
      </c>
      <c r="J432" s="52" t="n">
        <v>842</v>
      </c>
      <c r="K432" s="54" t="n">
        <f aca="false">MAX(0,H432-I432)</f>
        <v>3401</v>
      </c>
      <c r="L432" s="54" t="str">
        <f aca="false">IF(H432&lt;=0,"Yes","No")</f>
        <v>No</v>
      </c>
      <c r="M432" s="52" t="n">
        <v>11.9</v>
      </c>
      <c r="N432" s="52" t="n">
        <v>370342.89</v>
      </c>
      <c r="O432" s="52" t="s">
        <v>8673</v>
      </c>
      <c r="P432" s="52" t="s">
        <v>2406</v>
      </c>
      <c r="Q432" s="52" t="s">
        <v>4331</v>
      </c>
      <c r="R432" s="52" t="s">
        <v>8046</v>
      </c>
      <c r="S432" s="52" t="s">
        <v>3650</v>
      </c>
      <c r="T432" s="55" t="str">
        <f aca="false">IF(L432="Yes","Stockout",IF(H432&lt;I432,"Low",IF(H432&gt;I432*2,"Excess","Healthy")))</f>
        <v>Excess</v>
      </c>
      <c r="U432" s="55" t="n">
        <f aca="true">IFERROR(Q432-TODAY(),"")</f>
        <v>-641</v>
      </c>
      <c r="V432" s="55" t="str">
        <f aca="false">IFERROR(IF(T432&lt;30,"Critical",IF(T432&lt;90,"Watch","OK")),"")</f>
        <v>OK</v>
      </c>
      <c r="W432" s="55" t="str">
        <f aca="false">TEXT(D432,"yyyy-mm")</f>
        <v>2023-01</v>
      </c>
    </row>
    <row r="433" customFormat="false" ht="15" hidden="false" customHeight="true" outlineLevel="0" collapsed="false">
      <c r="A433" s="56" t="s">
        <v>8674</v>
      </c>
      <c r="B433" s="56" t="s">
        <v>3476</v>
      </c>
      <c r="C433" s="56" t="s">
        <v>5341</v>
      </c>
      <c r="D433" s="56" t="s">
        <v>6207</v>
      </c>
      <c r="E433" s="56" t="n">
        <v>23</v>
      </c>
      <c r="F433" s="56" t="n">
        <v>4137</v>
      </c>
      <c r="G433" s="56" t="n">
        <v>3870</v>
      </c>
      <c r="H433" s="54" t="n">
        <f aca="false">E433+F433-G433</f>
        <v>290</v>
      </c>
      <c r="I433" s="56" t="n">
        <v>1987</v>
      </c>
      <c r="J433" s="56" t="n">
        <v>828</v>
      </c>
      <c r="K433" s="54" t="n">
        <f aca="false">MAX(0,H433-I433)</f>
        <v>0</v>
      </c>
      <c r="L433" s="54" t="str">
        <f aca="false">IF(H433&lt;=0,"Yes","No")</f>
        <v>No</v>
      </c>
      <c r="M433" s="56" t="n">
        <v>54.2</v>
      </c>
      <c r="N433" s="56" t="n">
        <v>799232.62</v>
      </c>
      <c r="O433" s="56" t="s">
        <v>8675</v>
      </c>
      <c r="P433" s="56" t="s">
        <v>1811</v>
      </c>
      <c r="Q433" s="56" t="s">
        <v>3112</v>
      </c>
      <c r="R433" s="56" t="s">
        <v>7585</v>
      </c>
      <c r="S433" s="56" t="s">
        <v>3034</v>
      </c>
      <c r="T433" s="55" t="str">
        <f aca="false">IF(L433="Yes","Stockout",IF(H433&lt;I433,"Low",IF(H433&gt;I433*2,"Excess","Healthy")))</f>
        <v>Low</v>
      </c>
      <c r="U433" s="55" t="n">
        <f aca="true">IFERROR(Q433-TODAY(),"")</f>
        <v>-609</v>
      </c>
      <c r="V433" s="55" t="str">
        <f aca="false">IFERROR(IF(T433&lt;30,"Critical",IF(T433&lt;90,"Watch","OK")),"")</f>
        <v>OK</v>
      </c>
      <c r="W433" s="55" t="str">
        <f aca="false">TEXT(D433,"yyyy-mm")</f>
        <v>2023-05</v>
      </c>
    </row>
    <row r="434" customFormat="false" ht="15" hidden="false" customHeight="true" outlineLevel="0" collapsed="false">
      <c r="A434" s="52" t="s">
        <v>8676</v>
      </c>
      <c r="B434" s="52" t="s">
        <v>2052</v>
      </c>
      <c r="C434" s="52" t="s">
        <v>1661</v>
      </c>
      <c r="D434" s="52" t="s">
        <v>5006</v>
      </c>
      <c r="E434" s="52" t="n">
        <v>1073</v>
      </c>
      <c r="F434" s="52" t="n">
        <v>1069</v>
      </c>
      <c r="G434" s="52" t="n">
        <v>3154</v>
      </c>
      <c r="H434" s="54" t="n">
        <f aca="false">E434+F434-G434</f>
        <v>-1012</v>
      </c>
      <c r="I434" s="52" t="n">
        <v>1170</v>
      </c>
      <c r="J434" s="52" t="n">
        <v>77</v>
      </c>
      <c r="K434" s="54" t="n">
        <f aca="false">MAX(0,H434-I434)</f>
        <v>0</v>
      </c>
      <c r="L434" s="54" t="str">
        <f aca="false">IF(H434&lt;=0,"Yes","No")</f>
        <v>Yes</v>
      </c>
      <c r="M434" s="52" t="n">
        <v>81.3</v>
      </c>
      <c r="N434" s="52" t="n">
        <v>359242.9</v>
      </c>
      <c r="O434" s="52" t="s">
        <v>8677</v>
      </c>
      <c r="P434" s="52" t="s">
        <v>5658</v>
      </c>
      <c r="Q434" s="52" t="s">
        <v>418</v>
      </c>
      <c r="R434" s="52" t="s">
        <v>7615</v>
      </c>
      <c r="S434" s="52" t="s">
        <v>493</v>
      </c>
      <c r="T434" s="55" t="str">
        <f aca="false">IF(L434="Yes","Stockout",IF(H434&lt;I434,"Low",IF(H434&gt;I434*2,"Excess","Healthy")))</f>
        <v>Stockout</v>
      </c>
      <c r="U434" s="55" t="n">
        <f aca="true">IFERROR(Q434-TODAY(),"")</f>
        <v>-784</v>
      </c>
      <c r="V434" s="55" t="str">
        <f aca="false">IFERROR(IF(T434&lt;30,"Critical",IF(T434&lt;90,"Watch","OK")),"")</f>
        <v>OK</v>
      </c>
      <c r="W434" s="55" t="str">
        <f aca="false">TEXT(D434,"yyyy-mm")</f>
        <v>2023-01</v>
      </c>
    </row>
    <row r="435" customFormat="false" ht="15" hidden="false" customHeight="true" outlineLevel="0" collapsed="false">
      <c r="A435" s="56" t="s">
        <v>8678</v>
      </c>
      <c r="B435" s="56" t="s">
        <v>4715</v>
      </c>
      <c r="C435" s="56" t="s">
        <v>7874</v>
      </c>
      <c r="D435" s="56" t="s">
        <v>2257</v>
      </c>
      <c r="E435" s="56" t="n">
        <v>9735</v>
      </c>
      <c r="F435" s="56" t="n">
        <v>3847</v>
      </c>
      <c r="G435" s="56" t="n">
        <v>3595</v>
      </c>
      <c r="H435" s="54" t="n">
        <f aca="false">E435+F435-G435</f>
        <v>9987</v>
      </c>
      <c r="I435" s="56" t="n">
        <v>1548</v>
      </c>
      <c r="J435" s="56" t="n">
        <v>856</v>
      </c>
      <c r="K435" s="54" t="n">
        <f aca="false">MAX(0,H435-I435)</f>
        <v>8439</v>
      </c>
      <c r="L435" s="54" t="str">
        <f aca="false">IF(H435&lt;=0,"Yes","No")</f>
        <v>No</v>
      </c>
      <c r="M435" s="56" t="n">
        <v>2.6</v>
      </c>
      <c r="N435" s="56" t="n">
        <v>19787.61</v>
      </c>
      <c r="O435" s="56" t="s">
        <v>8679</v>
      </c>
      <c r="P435" s="56" t="s">
        <v>1954</v>
      </c>
      <c r="Q435" s="56" t="s">
        <v>4590</v>
      </c>
      <c r="R435" s="56" t="s">
        <v>7439</v>
      </c>
      <c r="S435" s="56" t="s">
        <v>3066</v>
      </c>
      <c r="T435" s="55" t="str">
        <f aca="false">IF(L435="Yes","Stockout",IF(H435&lt;I435,"Low",IF(H435&gt;I435*2,"Excess","Healthy")))</f>
        <v>Excess</v>
      </c>
      <c r="U435" s="55" t="n">
        <f aca="true">IFERROR(Q435-TODAY(),"")</f>
        <v>-496</v>
      </c>
      <c r="V435" s="55" t="str">
        <f aca="false">IFERROR(IF(T435&lt;30,"Critical",IF(T435&lt;90,"Watch","OK")),"")</f>
        <v>OK</v>
      </c>
      <c r="W435" s="55" t="str">
        <f aca="false">TEXT(D435,"yyyy-mm")</f>
        <v>2024-05</v>
      </c>
    </row>
    <row r="436" customFormat="false" ht="15" hidden="false" customHeight="true" outlineLevel="0" collapsed="false">
      <c r="A436" s="52" t="s">
        <v>8680</v>
      </c>
      <c r="B436" s="52" t="s">
        <v>4346</v>
      </c>
      <c r="C436" s="52" t="s">
        <v>3946</v>
      </c>
      <c r="D436" s="52" t="s">
        <v>4196</v>
      </c>
      <c r="E436" s="52" t="n">
        <v>8909</v>
      </c>
      <c r="F436" s="52" t="n">
        <v>1928</v>
      </c>
      <c r="G436" s="52" t="n">
        <v>3001</v>
      </c>
      <c r="H436" s="54" t="n">
        <f aca="false">E436+F436-G436</f>
        <v>7836</v>
      </c>
      <c r="I436" s="52" t="n">
        <v>992</v>
      </c>
      <c r="J436" s="52" t="n">
        <v>868</v>
      </c>
      <c r="K436" s="54" t="n">
        <f aca="false">MAX(0,H436-I436)</f>
        <v>6844</v>
      </c>
      <c r="L436" s="54" t="str">
        <f aca="false">IF(H436&lt;=0,"Yes","No")</f>
        <v>No</v>
      </c>
      <c r="M436" s="52" t="n">
        <v>7.3</v>
      </c>
      <c r="N436" s="52" t="n">
        <v>464351.38</v>
      </c>
      <c r="O436" s="52" t="s">
        <v>8681</v>
      </c>
      <c r="P436" s="52" t="s">
        <v>3494</v>
      </c>
      <c r="Q436" s="52" t="s">
        <v>6412</v>
      </c>
      <c r="R436" s="52" t="s">
        <v>8682</v>
      </c>
      <c r="S436" s="52" t="s">
        <v>6457</v>
      </c>
      <c r="T436" s="55" t="str">
        <f aca="false">IF(L436="Yes","Stockout",IF(H436&lt;I436,"Low",IF(H436&gt;I436*2,"Excess","Healthy")))</f>
        <v>Excess</v>
      </c>
      <c r="U436" s="55" t="n">
        <f aca="true">IFERROR(Q436-TODAY(),"")</f>
        <v>-850</v>
      </c>
      <c r="V436" s="55" t="str">
        <f aca="false">IFERROR(IF(T436&lt;30,"Critical",IF(T436&lt;90,"Watch","OK")),"")</f>
        <v>OK</v>
      </c>
      <c r="W436" s="55" t="str">
        <f aca="false">TEXT(D436,"yyyy-mm")</f>
        <v>2023-09</v>
      </c>
    </row>
    <row r="437" customFormat="false" ht="15" hidden="false" customHeight="true" outlineLevel="0" collapsed="false">
      <c r="A437" s="56" t="s">
        <v>8683</v>
      </c>
      <c r="B437" s="56" t="s">
        <v>1525</v>
      </c>
      <c r="C437" s="56" t="s">
        <v>1919</v>
      </c>
      <c r="D437" s="56" t="s">
        <v>2592</v>
      </c>
      <c r="E437" s="56" t="n">
        <v>5239</v>
      </c>
      <c r="F437" s="56" t="n">
        <v>2739</v>
      </c>
      <c r="G437" s="56" t="n">
        <v>3358</v>
      </c>
      <c r="H437" s="54" t="n">
        <f aca="false">E437+F437-G437</f>
        <v>4620</v>
      </c>
      <c r="I437" s="56" t="n">
        <v>713</v>
      </c>
      <c r="J437" s="56" t="n">
        <v>959</v>
      </c>
      <c r="K437" s="54" t="n">
        <f aca="false">MAX(0,H437-I437)</f>
        <v>3907</v>
      </c>
      <c r="L437" s="54" t="str">
        <f aca="false">IF(H437&lt;=0,"Yes","No")</f>
        <v>No</v>
      </c>
      <c r="M437" s="56" t="n">
        <v>36.2</v>
      </c>
      <c r="N437" s="56" t="n">
        <v>2289945.43</v>
      </c>
      <c r="O437" s="56" t="s">
        <v>8684</v>
      </c>
      <c r="P437" s="56" t="s">
        <v>2634</v>
      </c>
      <c r="Q437" s="56" t="s">
        <v>5478</v>
      </c>
      <c r="R437" s="56" t="s">
        <v>8144</v>
      </c>
      <c r="S437" s="56" t="s">
        <v>8685</v>
      </c>
      <c r="T437" s="55" t="str">
        <f aca="false">IF(L437="Yes","Stockout",IF(H437&lt;I437,"Low",IF(H437&gt;I437*2,"Excess","Healthy")))</f>
        <v>Excess</v>
      </c>
      <c r="U437" s="55" t="n">
        <f aca="true">IFERROR(Q437-TODAY(),"")</f>
        <v>-418</v>
      </c>
      <c r="V437" s="55" t="str">
        <f aca="false">IFERROR(IF(T437&lt;30,"Critical",IF(T437&lt;90,"Watch","OK")),"")</f>
        <v>OK</v>
      </c>
      <c r="W437" s="55" t="str">
        <f aca="false">TEXT(D437,"yyyy-mm")</f>
        <v>2022-08</v>
      </c>
    </row>
    <row r="438" customFormat="false" ht="15" hidden="false" customHeight="true" outlineLevel="0" collapsed="false">
      <c r="A438" s="52" t="s">
        <v>8686</v>
      </c>
      <c r="B438" s="52" t="s">
        <v>6310</v>
      </c>
      <c r="C438" s="52" t="s">
        <v>3037</v>
      </c>
      <c r="D438" s="52" t="s">
        <v>3494</v>
      </c>
      <c r="E438" s="52" t="n">
        <v>1750</v>
      </c>
      <c r="F438" s="52" t="n">
        <v>4375</v>
      </c>
      <c r="G438" s="52" t="n">
        <v>824</v>
      </c>
      <c r="H438" s="54" t="n">
        <f aca="false">E438+F438-G438</f>
        <v>5301</v>
      </c>
      <c r="I438" s="52" t="n">
        <v>409</v>
      </c>
      <c r="J438" s="52" t="n">
        <v>780</v>
      </c>
      <c r="K438" s="54" t="n">
        <f aca="false">MAX(0,H438-I438)</f>
        <v>4892</v>
      </c>
      <c r="L438" s="54" t="str">
        <f aca="false">IF(H438&lt;=0,"Yes","No")</f>
        <v>No</v>
      </c>
      <c r="M438" s="52" t="n">
        <v>11.6</v>
      </c>
      <c r="N438" s="52" t="n">
        <v>1381980.67</v>
      </c>
      <c r="O438" s="52" t="s">
        <v>8687</v>
      </c>
      <c r="P438" s="52" t="s">
        <v>3551</v>
      </c>
      <c r="Q438" s="52" t="s">
        <v>8688</v>
      </c>
      <c r="R438" s="52" t="s">
        <v>7465</v>
      </c>
      <c r="S438" s="52" t="s">
        <v>3825</v>
      </c>
      <c r="T438" s="55" t="str">
        <f aca="false">IF(L438="Yes","Stockout",IF(H438&lt;I438,"Low",IF(H438&gt;I438*2,"Excess","Healthy")))</f>
        <v>Excess</v>
      </c>
      <c r="U438" s="55" t="n">
        <f aca="true">IFERROR(Q438-TODAY(),"")</f>
        <v>-240</v>
      </c>
      <c r="V438" s="55" t="str">
        <f aca="false">IFERROR(IF(T438&lt;30,"Critical",IF(T438&lt;90,"Watch","OK")),"")</f>
        <v>OK</v>
      </c>
      <c r="W438" s="55" t="str">
        <f aca="false">TEXT(D438,"yyyy-mm")</f>
        <v>2023-04</v>
      </c>
    </row>
    <row r="439" customFormat="false" ht="15" hidden="false" customHeight="true" outlineLevel="0" collapsed="false">
      <c r="A439" s="56" t="s">
        <v>8689</v>
      </c>
      <c r="B439" s="56" t="s">
        <v>3990</v>
      </c>
      <c r="C439" s="56" t="s">
        <v>815</v>
      </c>
      <c r="D439" s="56" t="s">
        <v>2551</v>
      </c>
      <c r="E439" s="56" t="n">
        <v>7056</v>
      </c>
      <c r="F439" s="56" t="n">
        <v>1290</v>
      </c>
      <c r="G439" s="56" t="n">
        <v>159</v>
      </c>
      <c r="H439" s="54" t="n">
        <f aca="false">E439+F439-G439</f>
        <v>8187</v>
      </c>
      <c r="I439" s="56" t="n">
        <v>894</v>
      </c>
      <c r="J439" s="56" t="n">
        <v>257</v>
      </c>
      <c r="K439" s="54" t="n">
        <f aca="false">MAX(0,H439-I439)</f>
        <v>7293</v>
      </c>
      <c r="L439" s="54" t="str">
        <f aca="false">IF(H439&lt;=0,"Yes","No")</f>
        <v>No</v>
      </c>
      <c r="M439" s="56" t="n">
        <v>5.6</v>
      </c>
      <c r="N439" s="56" t="n">
        <v>462114.02</v>
      </c>
      <c r="O439" s="56" t="s">
        <v>8690</v>
      </c>
      <c r="P439" s="56" t="s">
        <v>1949</v>
      </c>
      <c r="Q439" s="56" t="s">
        <v>1146</v>
      </c>
      <c r="R439" s="56" t="s">
        <v>8275</v>
      </c>
      <c r="S439" s="56" t="s">
        <v>2026</v>
      </c>
      <c r="T439" s="55" t="str">
        <f aca="false">IF(L439="Yes","Stockout",IF(H439&lt;I439,"Low",IF(H439&gt;I439*2,"Excess","Healthy")))</f>
        <v>Excess</v>
      </c>
      <c r="U439" s="55" t="n">
        <f aca="true">IFERROR(Q439-TODAY(),"")</f>
        <v>-811</v>
      </c>
      <c r="V439" s="55" t="str">
        <f aca="false">IFERROR(IF(T439&lt;30,"Critical",IF(T439&lt;90,"Watch","OK")),"")</f>
        <v>OK</v>
      </c>
      <c r="W439" s="55" t="str">
        <f aca="false">TEXT(D439,"yyyy-mm")</f>
        <v>2022-11</v>
      </c>
    </row>
    <row r="440" customFormat="false" ht="15" hidden="false" customHeight="true" outlineLevel="0" collapsed="false">
      <c r="A440" s="52" t="s">
        <v>8691</v>
      </c>
      <c r="B440" s="52" t="s">
        <v>3319</v>
      </c>
      <c r="C440" s="52" t="s">
        <v>2085</v>
      </c>
      <c r="D440" s="52" t="s">
        <v>609</v>
      </c>
      <c r="E440" s="52" t="n">
        <v>8842</v>
      </c>
      <c r="F440" s="52" t="n">
        <v>903</v>
      </c>
      <c r="G440" s="52" t="n">
        <v>415</v>
      </c>
      <c r="H440" s="54" t="n">
        <f aca="false">E440+F440-G440</f>
        <v>9330</v>
      </c>
      <c r="I440" s="52" t="n">
        <v>1750</v>
      </c>
      <c r="J440" s="52" t="n">
        <v>982</v>
      </c>
      <c r="K440" s="54" t="n">
        <f aca="false">MAX(0,H440-I440)</f>
        <v>7580</v>
      </c>
      <c r="L440" s="54" t="str">
        <f aca="false">IF(H440&lt;=0,"Yes","No")</f>
        <v>No</v>
      </c>
      <c r="M440" s="52" t="n">
        <v>21.7</v>
      </c>
      <c r="N440" s="52" t="n">
        <v>727499.61</v>
      </c>
      <c r="O440" s="52" t="s">
        <v>8692</v>
      </c>
      <c r="P440" s="52" t="s">
        <v>3125</v>
      </c>
      <c r="Q440" s="52" t="s">
        <v>2892</v>
      </c>
      <c r="R440" s="52" t="s">
        <v>7734</v>
      </c>
      <c r="S440" s="52" t="s">
        <v>608</v>
      </c>
      <c r="T440" s="55" t="str">
        <f aca="false">IF(L440="Yes","Stockout",IF(H440&lt;I440,"Low",IF(H440&gt;I440*2,"Excess","Healthy")))</f>
        <v>Excess</v>
      </c>
      <c r="U440" s="55" t="n">
        <f aca="true">IFERROR(Q440-TODAY(),"")</f>
        <v>-615</v>
      </c>
      <c r="V440" s="55" t="str">
        <f aca="false">IFERROR(IF(T440&lt;30,"Critical",IF(T440&lt;90,"Watch","OK")),"")</f>
        <v>OK</v>
      </c>
      <c r="W440" s="55" t="str">
        <f aca="false">TEXT(D440,"yyyy-mm")</f>
        <v>2023-03</v>
      </c>
    </row>
    <row r="441" customFormat="false" ht="15" hidden="false" customHeight="true" outlineLevel="0" collapsed="false">
      <c r="A441" s="56" t="s">
        <v>8693</v>
      </c>
      <c r="B441" s="56" t="s">
        <v>4575</v>
      </c>
      <c r="C441" s="56" t="s">
        <v>741</v>
      </c>
      <c r="D441" s="56" t="s">
        <v>2572</v>
      </c>
      <c r="E441" s="56" t="n">
        <v>5596</v>
      </c>
      <c r="F441" s="56" t="n">
        <v>4563</v>
      </c>
      <c r="G441" s="56" t="n">
        <v>4795</v>
      </c>
      <c r="H441" s="54" t="n">
        <f aca="false">E441+F441-G441</f>
        <v>5364</v>
      </c>
      <c r="I441" s="56" t="n">
        <v>683</v>
      </c>
      <c r="J441" s="56" t="n">
        <v>858</v>
      </c>
      <c r="K441" s="54" t="n">
        <f aca="false">MAX(0,H441-I441)</f>
        <v>4681</v>
      </c>
      <c r="L441" s="54" t="str">
        <f aca="false">IF(H441&lt;=0,"Yes","No")</f>
        <v>No</v>
      </c>
      <c r="M441" s="56" t="n">
        <v>8.2</v>
      </c>
      <c r="N441" s="56" t="n">
        <v>1779651.97</v>
      </c>
      <c r="O441" s="56" t="s">
        <v>8694</v>
      </c>
      <c r="P441" s="56" t="s">
        <v>1052</v>
      </c>
      <c r="Q441" s="56" t="s">
        <v>5027</v>
      </c>
      <c r="R441" s="56" t="s">
        <v>8155</v>
      </c>
      <c r="S441" s="56" t="s">
        <v>6311</v>
      </c>
      <c r="T441" s="55" t="str">
        <f aca="false">IF(L441="Yes","Stockout",IF(H441&lt;I441,"Low",IF(H441&gt;I441*2,"Excess","Healthy")))</f>
        <v>Excess</v>
      </c>
      <c r="U441" s="55" t="n">
        <f aca="true">IFERROR(Q441-TODAY(),"")</f>
        <v>-439</v>
      </c>
      <c r="V441" s="55" t="str">
        <f aca="false">IFERROR(IF(T441&lt;30,"Critical",IF(T441&lt;90,"Watch","OK")),"")</f>
        <v>OK</v>
      </c>
      <c r="W441" s="55" t="str">
        <f aca="false">TEXT(D441,"yyyy-mm")</f>
        <v>2022-11</v>
      </c>
    </row>
    <row r="442" customFormat="false" ht="15" hidden="false" customHeight="true" outlineLevel="0" collapsed="false">
      <c r="A442" s="52" t="s">
        <v>8695</v>
      </c>
      <c r="B442" s="52" t="s">
        <v>1994</v>
      </c>
      <c r="C442" s="52" t="s">
        <v>3395</v>
      </c>
      <c r="D442" s="52" t="s">
        <v>1771</v>
      </c>
      <c r="E442" s="52" t="n">
        <v>2888</v>
      </c>
      <c r="F442" s="52" t="n">
        <v>4261</v>
      </c>
      <c r="G442" s="52" t="n">
        <v>837</v>
      </c>
      <c r="H442" s="54" t="n">
        <f aca="false">E442+F442-G442</f>
        <v>6312</v>
      </c>
      <c r="I442" s="52" t="n">
        <v>1358</v>
      </c>
      <c r="J442" s="52" t="n">
        <v>111</v>
      </c>
      <c r="K442" s="54" t="n">
        <f aca="false">MAX(0,H442-I442)</f>
        <v>4954</v>
      </c>
      <c r="L442" s="54" t="str">
        <f aca="false">IF(H442&lt;=0,"Yes","No")</f>
        <v>No</v>
      </c>
      <c r="M442" s="52" t="n">
        <v>11.8</v>
      </c>
      <c r="N442" s="52" t="n">
        <v>1788973.4</v>
      </c>
      <c r="O442" s="52" t="s">
        <v>8696</v>
      </c>
      <c r="P442" s="52" t="s">
        <v>3735</v>
      </c>
      <c r="Q442" s="52" t="s">
        <v>6161</v>
      </c>
      <c r="R442" s="52" t="s">
        <v>8320</v>
      </c>
      <c r="S442" s="52" t="s">
        <v>3061</v>
      </c>
      <c r="T442" s="55" t="str">
        <f aca="false">IF(L442="Yes","Stockout",IF(H442&lt;I442,"Low",IF(H442&gt;I442*2,"Excess","Healthy")))</f>
        <v>Excess</v>
      </c>
      <c r="U442" s="55" t="n">
        <f aca="true">IFERROR(Q442-TODAY(),"")</f>
        <v>-1028</v>
      </c>
      <c r="V442" s="55" t="str">
        <f aca="false">IFERROR(IF(T442&lt;30,"Critical",IF(T442&lt;90,"Watch","OK")),"")</f>
        <v>OK</v>
      </c>
      <c r="W442" s="55" t="str">
        <f aca="false">TEXT(D442,"yyyy-mm")</f>
        <v>2024-07</v>
      </c>
    </row>
    <row r="443" customFormat="false" ht="15" hidden="false" customHeight="true" outlineLevel="0" collapsed="false">
      <c r="A443" s="56" t="s">
        <v>8697</v>
      </c>
      <c r="B443" s="56" t="s">
        <v>8698</v>
      </c>
      <c r="C443" s="56" t="s">
        <v>352</v>
      </c>
      <c r="D443" s="56" t="s">
        <v>1265</v>
      </c>
      <c r="E443" s="56" t="n">
        <v>8994</v>
      </c>
      <c r="F443" s="56" t="n">
        <v>2905</v>
      </c>
      <c r="G443" s="56" t="n">
        <v>3669</v>
      </c>
      <c r="H443" s="54" t="n">
        <f aca="false">E443+F443-G443</f>
        <v>8230</v>
      </c>
      <c r="I443" s="56" t="n">
        <v>176</v>
      </c>
      <c r="J443" s="56" t="n">
        <v>518</v>
      </c>
      <c r="K443" s="54" t="n">
        <f aca="false">MAX(0,H443-I443)</f>
        <v>8054</v>
      </c>
      <c r="L443" s="54" t="str">
        <f aca="false">IF(H443&lt;=0,"Yes","No")</f>
        <v>No</v>
      </c>
      <c r="M443" s="56" t="n">
        <v>10.1</v>
      </c>
      <c r="N443" s="56" t="n">
        <v>554538.85</v>
      </c>
      <c r="O443" s="56" t="s">
        <v>8699</v>
      </c>
      <c r="P443" s="56" t="s">
        <v>1972</v>
      </c>
      <c r="Q443" s="56" t="s">
        <v>6766</v>
      </c>
      <c r="R443" s="56" t="s">
        <v>7869</v>
      </c>
      <c r="S443" s="56" t="s">
        <v>5342</v>
      </c>
      <c r="T443" s="55" t="str">
        <f aca="false">IF(L443="Yes","Stockout",IF(H443&lt;I443,"Low",IF(H443&gt;I443*2,"Excess","Healthy")))</f>
        <v>Excess</v>
      </c>
      <c r="U443" s="55" t="n">
        <f aca="true">IFERROR(Q443-TODAY(),"")</f>
        <v>-646</v>
      </c>
      <c r="V443" s="55" t="str">
        <f aca="false">IFERROR(IF(T443&lt;30,"Critical",IF(T443&lt;90,"Watch","OK")),"")</f>
        <v>OK</v>
      </c>
      <c r="W443" s="55" t="str">
        <f aca="false">TEXT(D443,"yyyy-mm")</f>
        <v>2022-02</v>
      </c>
    </row>
    <row r="444" customFormat="false" ht="15" hidden="false" customHeight="true" outlineLevel="0" collapsed="false">
      <c r="A444" s="52" t="s">
        <v>8700</v>
      </c>
      <c r="B444" s="52" t="s">
        <v>6180</v>
      </c>
      <c r="C444" s="52" t="s">
        <v>2425</v>
      </c>
      <c r="D444" s="52" t="s">
        <v>1384</v>
      </c>
      <c r="E444" s="52" t="n">
        <v>4699</v>
      </c>
      <c r="F444" s="52" t="n">
        <v>1244</v>
      </c>
      <c r="G444" s="52" t="n">
        <v>1091</v>
      </c>
      <c r="H444" s="54" t="n">
        <f aca="false">E444+F444-G444</f>
        <v>4852</v>
      </c>
      <c r="I444" s="52" t="n">
        <v>1548</v>
      </c>
      <c r="J444" s="52" t="n">
        <v>522</v>
      </c>
      <c r="K444" s="54" t="n">
        <f aca="false">MAX(0,H444-I444)</f>
        <v>3304</v>
      </c>
      <c r="L444" s="54" t="str">
        <f aca="false">IF(H444&lt;=0,"Yes","No")</f>
        <v>No</v>
      </c>
      <c r="M444" s="52" t="n">
        <v>18.4</v>
      </c>
      <c r="N444" s="52" t="n">
        <v>2714789.81</v>
      </c>
      <c r="O444" s="52" t="s">
        <v>8701</v>
      </c>
      <c r="P444" s="52" t="s">
        <v>1146</v>
      </c>
      <c r="Q444" s="52" t="s">
        <v>8702</v>
      </c>
      <c r="R444" s="52" t="s">
        <v>7618</v>
      </c>
      <c r="S444" s="52" t="s">
        <v>958</v>
      </c>
      <c r="T444" s="55" t="str">
        <f aca="false">IF(L444="Yes","Stockout",IF(H444&lt;I444,"Low",IF(H444&gt;I444*2,"Excess","Healthy")))</f>
        <v>Excess</v>
      </c>
      <c r="U444" s="55" t="n">
        <f aca="true">IFERROR(Q444-TODAY(),"")</f>
        <v>-81</v>
      </c>
      <c r="V444" s="55" t="str">
        <f aca="false">IFERROR(IF(T444&lt;30,"Critical",IF(T444&lt;90,"Watch","OK")),"")</f>
        <v>OK</v>
      </c>
      <c r="W444" s="55" t="str">
        <f aca="false">TEXT(D444,"yyyy-mm")</f>
        <v>2023-11</v>
      </c>
    </row>
    <row r="445" customFormat="false" ht="15" hidden="false" customHeight="true" outlineLevel="0" collapsed="false">
      <c r="A445" s="56" t="s">
        <v>8703</v>
      </c>
      <c r="B445" s="56" t="s">
        <v>3427</v>
      </c>
      <c r="C445" s="56" t="s">
        <v>5269</v>
      </c>
      <c r="D445" s="56" t="s">
        <v>3289</v>
      </c>
      <c r="E445" s="56" t="n">
        <v>5261</v>
      </c>
      <c r="F445" s="56" t="n">
        <v>1919</v>
      </c>
      <c r="G445" s="56" t="n">
        <v>3399</v>
      </c>
      <c r="H445" s="54" t="n">
        <f aca="false">E445+F445-G445</f>
        <v>3781</v>
      </c>
      <c r="I445" s="56" t="n">
        <v>1074</v>
      </c>
      <c r="J445" s="56" t="n">
        <v>516</v>
      </c>
      <c r="K445" s="54" t="n">
        <f aca="false">MAX(0,H445-I445)</f>
        <v>2707</v>
      </c>
      <c r="L445" s="54" t="str">
        <f aca="false">IF(H445&lt;=0,"Yes","No")</f>
        <v>No</v>
      </c>
      <c r="M445" s="56" t="n">
        <v>13.7</v>
      </c>
      <c r="N445" s="56" t="n">
        <v>2046693.57</v>
      </c>
      <c r="O445" s="56" t="s">
        <v>8704</v>
      </c>
      <c r="P445" s="56" t="s">
        <v>5005</v>
      </c>
      <c r="Q445" s="56" t="s">
        <v>763</v>
      </c>
      <c r="R445" s="56" t="s">
        <v>8108</v>
      </c>
      <c r="S445" s="56" t="s">
        <v>911</v>
      </c>
      <c r="T445" s="55" t="str">
        <f aca="false">IF(L445="Yes","Stockout",IF(H445&lt;I445,"Low",IF(H445&gt;I445*2,"Excess","Healthy")))</f>
        <v>Excess</v>
      </c>
      <c r="U445" s="55" t="n">
        <f aca="true">IFERROR(Q445-TODAY(),"")</f>
        <v>-1096</v>
      </c>
      <c r="V445" s="55" t="str">
        <f aca="false">IFERROR(IF(T445&lt;30,"Critical",IF(T445&lt;90,"Watch","OK")),"")</f>
        <v>OK</v>
      </c>
      <c r="W445" s="55" t="str">
        <f aca="false">TEXT(D445,"yyyy-mm")</f>
        <v>2022-04</v>
      </c>
    </row>
    <row r="446" customFormat="false" ht="15" hidden="false" customHeight="true" outlineLevel="0" collapsed="false">
      <c r="A446" s="52" t="s">
        <v>8705</v>
      </c>
      <c r="B446" s="52" t="s">
        <v>2381</v>
      </c>
      <c r="C446" s="52" t="s">
        <v>8706</v>
      </c>
      <c r="D446" s="52" t="s">
        <v>3714</v>
      </c>
      <c r="E446" s="52" t="n">
        <v>8012</v>
      </c>
      <c r="F446" s="52" t="n">
        <v>3383</v>
      </c>
      <c r="G446" s="52" t="n">
        <v>3701</v>
      </c>
      <c r="H446" s="54" t="n">
        <f aca="false">E446+F446-G446</f>
        <v>7694</v>
      </c>
      <c r="I446" s="52" t="n">
        <v>551</v>
      </c>
      <c r="J446" s="52" t="n">
        <v>370</v>
      </c>
      <c r="K446" s="54" t="n">
        <f aca="false">MAX(0,H446-I446)</f>
        <v>7143</v>
      </c>
      <c r="L446" s="54" t="str">
        <f aca="false">IF(H446&lt;=0,"Yes","No")</f>
        <v>No</v>
      </c>
      <c r="M446" s="52" t="n">
        <v>11</v>
      </c>
      <c r="N446" s="52" t="n">
        <v>253908.95</v>
      </c>
      <c r="O446" s="52" t="s">
        <v>8707</v>
      </c>
      <c r="P446" s="52" t="s">
        <v>757</v>
      </c>
      <c r="Q446" s="52" t="s">
        <v>1755</v>
      </c>
      <c r="R446" s="52" t="s">
        <v>8320</v>
      </c>
      <c r="S446" s="52" t="s">
        <v>5514</v>
      </c>
      <c r="T446" s="55" t="str">
        <f aca="false">IF(L446="Yes","Stockout",IF(H446&lt;I446,"Low",IF(H446&gt;I446*2,"Excess","Healthy")))</f>
        <v>Excess</v>
      </c>
      <c r="U446" s="55" t="n">
        <f aca="true">IFERROR(Q446-TODAY(),"")</f>
        <v>-823</v>
      </c>
      <c r="V446" s="55" t="str">
        <f aca="false">IFERROR(IF(T446&lt;30,"Critical",IF(T446&lt;90,"Watch","OK")),"")</f>
        <v>OK</v>
      </c>
      <c r="W446" s="55" t="str">
        <f aca="false">TEXT(D446,"yyyy-mm")</f>
        <v>2024-08</v>
      </c>
    </row>
    <row r="447" customFormat="false" ht="15" hidden="false" customHeight="true" outlineLevel="0" collapsed="false">
      <c r="A447" s="56" t="s">
        <v>8708</v>
      </c>
      <c r="B447" s="56" t="s">
        <v>637</v>
      </c>
      <c r="C447" s="56" t="s">
        <v>2610</v>
      </c>
      <c r="D447" s="56" t="s">
        <v>3360</v>
      </c>
      <c r="E447" s="56" t="n">
        <v>2452</v>
      </c>
      <c r="F447" s="56" t="n">
        <v>4044</v>
      </c>
      <c r="G447" s="56" t="n">
        <v>461</v>
      </c>
      <c r="H447" s="54" t="n">
        <f aca="false">E447+F447-G447</f>
        <v>6035</v>
      </c>
      <c r="I447" s="56" t="n">
        <v>1925</v>
      </c>
      <c r="J447" s="56" t="n">
        <v>121</v>
      </c>
      <c r="K447" s="54" t="n">
        <f aca="false">MAX(0,H447-I447)</f>
        <v>4110</v>
      </c>
      <c r="L447" s="54" t="str">
        <f aca="false">IF(H447&lt;=0,"Yes","No")</f>
        <v>No</v>
      </c>
      <c r="M447" s="56" t="n">
        <v>2.7</v>
      </c>
      <c r="N447" s="56" t="n">
        <v>343663.43</v>
      </c>
      <c r="O447" s="56" t="s">
        <v>8709</v>
      </c>
      <c r="P447" s="56" t="s">
        <v>2207</v>
      </c>
      <c r="Q447" s="56" t="s">
        <v>2915</v>
      </c>
      <c r="R447" s="56" t="s">
        <v>8710</v>
      </c>
      <c r="S447" s="56" t="s">
        <v>6885</v>
      </c>
      <c r="T447" s="55" t="str">
        <f aca="false">IF(L447="Yes","Stockout",IF(H447&lt;I447,"Low",IF(H447&gt;I447*2,"Excess","Healthy")))</f>
        <v>Excess</v>
      </c>
      <c r="U447" s="55" t="n">
        <f aca="true">IFERROR(Q447-TODAY(),"")</f>
        <v>-568</v>
      </c>
      <c r="V447" s="55" t="str">
        <f aca="false">IFERROR(IF(T447&lt;30,"Critical",IF(T447&lt;90,"Watch","OK")),"")</f>
        <v>OK</v>
      </c>
      <c r="W447" s="55" t="str">
        <f aca="false">TEXT(D447,"yyyy-mm")</f>
        <v>2022-08</v>
      </c>
    </row>
    <row r="448" customFormat="false" ht="15" hidden="false" customHeight="true" outlineLevel="0" collapsed="false">
      <c r="A448" s="52" t="s">
        <v>8711</v>
      </c>
      <c r="B448" s="52" t="s">
        <v>2810</v>
      </c>
      <c r="C448" s="52" t="s">
        <v>2688</v>
      </c>
      <c r="D448" s="52" t="s">
        <v>3536</v>
      </c>
      <c r="E448" s="52" t="n">
        <v>7442</v>
      </c>
      <c r="F448" s="52" t="n">
        <v>96</v>
      </c>
      <c r="G448" s="52" t="n">
        <v>4642</v>
      </c>
      <c r="H448" s="54" t="n">
        <f aca="false">E448+F448-G448</f>
        <v>2896</v>
      </c>
      <c r="I448" s="52" t="n">
        <v>938</v>
      </c>
      <c r="J448" s="52" t="n">
        <v>711</v>
      </c>
      <c r="K448" s="54" t="n">
        <f aca="false">MAX(0,H448-I448)</f>
        <v>1958</v>
      </c>
      <c r="L448" s="54" t="str">
        <f aca="false">IF(H448&lt;=0,"Yes","No")</f>
        <v>No</v>
      </c>
      <c r="M448" s="52" t="n">
        <v>2.4</v>
      </c>
      <c r="N448" s="52" t="n">
        <v>485103.73</v>
      </c>
      <c r="O448" s="52" t="s">
        <v>8712</v>
      </c>
      <c r="P448" s="52" t="s">
        <v>3327</v>
      </c>
      <c r="Q448" s="52" t="s">
        <v>798</v>
      </c>
      <c r="R448" s="52" t="s">
        <v>7937</v>
      </c>
      <c r="S448" s="52" t="s">
        <v>450</v>
      </c>
      <c r="T448" s="55" t="str">
        <f aca="false">IF(L448="Yes","Stockout",IF(H448&lt;I448,"Low",IF(H448&gt;I448*2,"Excess","Healthy")))</f>
        <v>Excess</v>
      </c>
      <c r="U448" s="55" t="n">
        <f aca="true">IFERROR(Q448-TODAY(),"")</f>
        <v>-467</v>
      </c>
      <c r="V448" s="55" t="str">
        <f aca="false">IFERROR(IF(T448&lt;30,"Critical",IF(T448&lt;90,"Watch","OK")),"")</f>
        <v>OK</v>
      </c>
      <c r="W448" s="55" t="str">
        <f aca="false">TEXT(D448,"yyyy-mm")</f>
        <v>2023-07</v>
      </c>
    </row>
    <row r="449" customFormat="false" ht="15" hidden="false" customHeight="true" outlineLevel="0" collapsed="false">
      <c r="A449" s="56" t="s">
        <v>8713</v>
      </c>
      <c r="B449" s="56" t="s">
        <v>3824</v>
      </c>
      <c r="C449" s="56" t="s">
        <v>8714</v>
      </c>
      <c r="D449" s="56" t="s">
        <v>4192</v>
      </c>
      <c r="E449" s="56" t="n">
        <v>5842</v>
      </c>
      <c r="F449" s="56" t="n">
        <v>1090</v>
      </c>
      <c r="G449" s="56" t="n">
        <v>3563</v>
      </c>
      <c r="H449" s="54" t="n">
        <f aca="false">E449+F449-G449</f>
        <v>3369</v>
      </c>
      <c r="I449" s="56" t="n">
        <v>127</v>
      </c>
      <c r="J449" s="56" t="n">
        <v>514</v>
      </c>
      <c r="K449" s="54" t="n">
        <f aca="false">MAX(0,H449-I449)</f>
        <v>3242</v>
      </c>
      <c r="L449" s="54" t="str">
        <f aca="false">IF(H449&lt;=0,"Yes","No")</f>
        <v>No</v>
      </c>
      <c r="M449" s="56" t="n">
        <v>15.1</v>
      </c>
      <c r="N449" s="56" t="n">
        <v>1283773.53</v>
      </c>
      <c r="O449" s="56" t="s">
        <v>8715</v>
      </c>
      <c r="P449" s="56" t="s">
        <v>1708</v>
      </c>
      <c r="Q449" s="56" t="s">
        <v>5383</v>
      </c>
      <c r="R449" s="56" t="s">
        <v>7697</v>
      </c>
      <c r="S449" s="56" t="s">
        <v>3038</v>
      </c>
      <c r="T449" s="55" t="str">
        <f aca="false">IF(L449="Yes","Stockout",IF(H449&lt;I449,"Low",IF(H449&gt;I449*2,"Excess","Healthy")))</f>
        <v>Excess</v>
      </c>
      <c r="U449" s="55" t="n">
        <f aca="true">IFERROR(Q449-TODAY(),"")</f>
        <v>-644</v>
      </c>
      <c r="V449" s="55" t="str">
        <f aca="false">IFERROR(IF(T449&lt;30,"Critical",IF(T449&lt;90,"Watch","OK")),"")</f>
        <v>OK</v>
      </c>
      <c r="W449" s="55" t="str">
        <f aca="false">TEXT(D449,"yyyy-mm")</f>
        <v>2022-11</v>
      </c>
    </row>
    <row r="450" customFormat="false" ht="15" hidden="false" customHeight="true" outlineLevel="0" collapsed="false">
      <c r="A450" s="52" t="s">
        <v>8716</v>
      </c>
      <c r="B450" s="52" t="s">
        <v>3469</v>
      </c>
      <c r="C450" s="52" t="s">
        <v>661</v>
      </c>
      <c r="D450" s="52" t="s">
        <v>3506</v>
      </c>
      <c r="E450" s="52" t="n">
        <v>594</v>
      </c>
      <c r="F450" s="52" t="n">
        <v>2930</v>
      </c>
      <c r="G450" s="52" t="n">
        <v>3435</v>
      </c>
      <c r="H450" s="54" t="n">
        <f aca="false">E450+F450-G450</f>
        <v>89</v>
      </c>
      <c r="I450" s="52" t="n">
        <v>1009</v>
      </c>
      <c r="J450" s="52" t="n">
        <v>467</v>
      </c>
      <c r="K450" s="54" t="n">
        <f aca="false">MAX(0,H450-I450)</f>
        <v>0</v>
      </c>
      <c r="L450" s="54" t="str">
        <f aca="false">IF(H450&lt;=0,"Yes","No")</f>
        <v>No</v>
      </c>
      <c r="M450" s="52" t="n">
        <v>11.6</v>
      </c>
      <c r="N450" s="52" t="n">
        <v>1105630.6</v>
      </c>
      <c r="O450" s="52" t="s">
        <v>8717</v>
      </c>
      <c r="P450" s="52" t="s">
        <v>1195</v>
      </c>
      <c r="Q450" s="52" t="s">
        <v>8718</v>
      </c>
      <c r="R450" s="52" t="s">
        <v>8570</v>
      </c>
      <c r="S450" s="52" t="s">
        <v>1783</v>
      </c>
      <c r="T450" s="55" t="str">
        <f aca="false">IF(L450="Yes","Stockout",IF(H450&lt;I450,"Low",IF(H450&gt;I450*2,"Excess","Healthy")))</f>
        <v>Low</v>
      </c>
      <c r="U450" s="55" t="n">
        <f aca="true">IFERROR(Q450-TODAY(),"")</f>
        <v>-364</v>
      </c>
      <c r="V450" s="55" t="str">
        <f aca="false">IFERROR(IF(T450&lt;30,"Critical",IF(T450&lt;90,"Watch","OK")),"")</f>
        <v>OK</v>
      </c>
      <c r="W450" s="55" t="str">
        <f aca="false">TEXT(D450,"yyyy-mm")</f>
        <v>2022-01</v>
      </c>
    </row>
    <row r="451" customFormat="false" ht="15" hidden="false" customHeight="true" outlineLevel="0" collapsed="false">
      <c r="A451" s="56" t="s">
        <v>8719</v>
      </c>
      <c r="B451" s="56" t="s">
        <v>3121</v>
      </c>
      <c r="C451" s="56" t="s">
        <v>6431</v>
      </c>
      <c r="D451" s="56" t="s">
        <v>3535</v>
      </c>
      <c r="E451" s="56" t="n">
        <v>3263</v>
      </c>
      <c r="F451" s="56" t="n">
        <v>4878</v>
      </c>
      <c r="G451" s="56" t="n">
        <v>1670</v>
      </c>
      <c r="H451" s="54" t="n">
        <f aca="false">E451+F451-G451</f>
        <v>6471</v>
      </c>
      <c r="I451" s="56" t="n">
        <v>1635</v>
      </c>
      <c r="J451" s="56" t="n">
        <v>730</v>
      </c>
      <c r="K451" s="54" t="n">
        <f aca="false">MAX(0,H451-I451)</f>
        <v>4836</v>
      </c>
      <c r="L451" s="54" t="str">
        <f aca="false">IF(H451&lt;=0,"Yes","No")</f>
        <v>No</v>
      </c>
      <c r="M451" s="56" t="n">
        <v>2.5</v>
      </c>
      <c r="N451" s="56" t="n">
        <v>223355.8</v>
      </c>
      <c r="O451" s="56" t="s">
        <v>8720</v>
      </c>
      <c r="P451" s="56" t="s">
        <v>5514</v>
      </c>
      <c r="Q451" s="56" t="s">
        <v>4511</v>
      </c>
      <c r="R451" s="56" t="s">
        <v>7465</v>
      </c>
      <c r="S451" s="56" t="s">
        <v>6311</v>
      </c>
      <c r="T451" s="55" t="str">
        <f aca="false">IF(L451="Yes","Stockout",IF(H451&lt;I451,"Low",IF(H451&gt;I451*2,"Excess","Healthy")))</f>
        <v>Excess</v>
      </c>
      <c r="U451" s="55" t="n">
        <f aca="true">IFERROR(Q451-TODAY(),"")</f>
        <v>-900</v>
      </c>
      <c r="V451" s="55" t="str">
        <f aca="false">IFERROR(IF(T451&lt;30,"Critical",IF(T451&lt;90,"Watch","OK")),"")</f>
        <v>OK</v>
      </c>
      <c r="W451" s="55" t="str">
        <f aca="false">TEXT(D451,"yyyy-mm")</f>
        <v>2023-07</v>
      </c>
    </row>
    <row r="452" customFormat="false" ht="15" hidden="false" customHeight="true" outlineLevel="0" collapsed="false">
      <c r="A452" s="52" t="s">
        <v>8721</v>
      </c>
      <c r="B452" s="52" t="s">
        <v>4642</v>
      </c>
      <c r="C452" s="52" t="s">
        <v>6909</v>
      </c>
      <c r="D452" s="52" t="s">
        <v>1905</v>
      </c>
      <c r="E452" s="52" t="n">
        <v>4686</v>
      </c>
      <c r="F452" s="52" t="n">
        <v>1369</v>
      </c>
      <c r="G452" s="52" t="n">
        <v>1597</v>
      </c>
      <c r="H452" s="54" t="n">
        <f aca="false">E452+F452-G452</f>
        <v>4458</v>
      </c>
      <c r="I452" s="52" t="n">
        <v>1341</v>
      </c>
      <c r="J452" s="52" t="n">
        <v>784</v>
      </c>
      <c r="K452" s="54" t="n">
        <f aca="false">MAX(0,H452-I452)</f>
        <v>3117</v>
      </c>
      <c r="L452" s="54" t="str">
        <f aca="false">IF(H452&lt;=0,"Yes","No")</f>
        <v>No</v>
      </c>
      <c r="M452" s="52" t="n">
        <v>17.7</v>
      </c>
      <c r="N452" s="52" t="n">
        <v>1106265.95</v>
      </c>
      <c r="O452" s="52" t="s">
        <v>8722</v>
      </c>
      <c r="P452" s="52" t="s">
        <v>6343</v>
      </c>
      <c r="Q452" s="52" t="s">
        <v>1938</v>
      </c>
      <c r="R452" s="52" t="s">
        <v>8393</v>
      </c>
      <c r="S452" s="52" t="s">
        <v>465</v>
      </c>
      <c r="T452" s="55" t="str">
        <f aca="false">IF(L452="Yes","Stockout",IF(H452&lt;I452,"Low",IF(H452&gt;I452*2,"Excess","Healthy")))</f>
        <v>Excess</v>
      </c>
      <c r="U452" s="55" t="n">
        <f aca="true">IFERROR(Q452-TODAY(),"")</f>
        <v>-887</v>
      </c>
      <c r="V452" s="55" t="str">
        <f aca="false">IFERROR(IF(T452&lt;30,"Critical",IF(T452&lt;90,"Watch","OK")),"")</f>
        <v>OK</v>
      </c>
      <c r="W452" s="55" t="str">
        <f aca="false">TEXT(D452,"yyyy-mm")</f>
        <v>2022-12</v>
      </c>
    </row>
    <row r="453" customFormat="false" ht="15" hidden="false" customHeight="true" outlineLevel="0" collapsed="false">
      <c r="A453" s="56" t="s">
        <v>8723</v>
      </c>
      <c r="B453" s="56" t="s">
        <v>8724</v>
      </c>
      <c r="C453" s="56" t="s">
        <v>1171</v>
      </c>
      <c r="D453" s="56" t="s">
        <v>3700</v>
      </c>
      <c r="E453" s="56" t="n">
        <v>3298</v>
      </c>
      <c r="F453" s="56" t="n">
        <v>3987</v>
      </c>
      <c r="G453" s="56" t="n">
        <v>4301</v>
      </c>
      <c r="H453" s="54" t="n">
        <f aca="false">E453+F453-G453</f>
        <v>2984</v>
      </c>
      <c r="I453" s="56" t="n">
        <v>1307</v>
      </c>
      <c r="J453" s="56" t="n">
        <v>62</v>
      </c>
      <c r="K453" s="54" t="n">
        <f aca="false">MAX(0,H453-I453)</f>
        <v>1677</v>
      </c>
      <c r="L453" s="54" t="str">
        <f aca="false">IF(H453&lt;=0,"Yes","No")</f>
        <v>No</v>
      </c>
      <c r="M453" s="56" t="n">
        <v>101.4</v>
      </c>
      <c r="N453" s="56" t="n">
        <v>3719078.32</v>
      </c>
      <c r="O453" s="56" t="s">
        <v>8725</v>
      </c>
      <c r="P453" s="56" t="s">
        <v>564</v>
      </c>
      <c r="Q453" s="56" t="s">
        <v>1020</v>
      </c>
      <c r="R453" s="56" t="s">
        <v>8682</v>
      </c>
      <c r="S453" s="56" t="s">
        <v>4616</v>
      </c>
      <c r="T453" s="55" t="str">
        <f aca="false">IF(L453="Yes","Stockout",IF(H453&lt;I453,"Low",IF(H453&gt;I453*2,"Excess","Healthy")))</f>
        <v>Excess</v>
      </c>
      <c r="U453" s="55" t="n">
        <f aca="true">IFERROR(Q453-TODAY(),"")</f>
        <v>-578</v>
      </c>
      <c r="V453" s="55" t="str">
        <f aca="false">IFERROR(IF(T453&lt;30,"Critical",IF(T453&lt;90,"Watch","OK")),"")</f>
        <v>OK</v>
      </c>
      <c r="W453" s="55" t="str">
        <f aca="false">TEXT(D453,"yyyy-mm")</f>
        <v>2024-03</v>
      </c>
    </row>
    <row r="454" customFormat="false" ht="15" hidden="false" customHeight="true" outlineLevel="0" collapsed="false">
      <c r="A454" s="52" t="s">
        <v>8726</v>
      </c>
      <c r="B454" s="52" t="s">
        <v>6277</v>
      </c>
      <c r="C454" s="52" t="s">
        <v>3280</v>
      </c>
      <c r="D454" s="52" t="s">
        <v>6807</v>
      </c>
      <c r="E454" s="52" t="n">
        <v>4267</v>
      </c>
      <c r="F454" s="52" t="n">
        <v>1564</v>
      </c>
      <c r="G454" s="52" t="n">
        <v>2269</v>
      </c>
      <c r="H454" s="54" t="n">
        <f aca="false">E454+F454-G454</f>
        <v>3562</v>
      </c>
      <c r="I454" s="52" t="n">
        <v>1758</v>
      </c>
      <c r="J454" s="52" t="n">
        <v>651</v>
      </c>
      <c r="K454" s="54" t="n">
        <f aca="false">MAX(0,H454-I454)</f>
        <v>1804</v>
      </c>
      <c r="L454" s="54" t="str">
        <f aca="false">IF(H454&lt;=0,"Yes","No")</f>
        <v>No</v>
      </c>
      <c r="M454" s="52" t="n">
        <v>23.1</v>
      </c>
      <c r="N454" s="52" t="n">
        <v>1767359.62</v>
      </c>
      <c r="O454" s="52" t="s">
        <v>8727</v>
      </c>
      <c r="P454" s="52" t="s">
        <v>6052</v>
      </c>
      <c r="Q454" s="52" t="s">
        <v>5239</v>
      </c>
      <c r="R454" s="52" t="s">
        <v>7917</v>
      </c>
      <c r="S454" s="52" t="s">
        <v>2268</v>
      </c>
      <c r="T454" s="55" t="str">
        <f aca="false">IF(L454="Yes","Stockout",IF(H454&lt;I454,"Low",IF(H454&gt;I454*2,"Excess","Healthy")))</f>
        <v>Excess</v>
      </c>
      <c r="U454" s="55" t="n">
        <f aca="true">IFERROR(Q454-TODAY(),"")</f>
        <v>-829</v>
      </c>
      <c r="V454" s="55" t="str">
        <f aca="false">IFERROR(IF(T454&lt;30,"Critical",IF(T454&lt;90,"Watch","OK")),"")</f>
        <v>OK</v>
      </c>
      <c r="W454" s="55" t="str">
        <f aca="false">TEXT(D454,"yyyy-mm")</f>
        <v>2023-12</v>
      </c>
    </row>
    <row r="455" customFormat="false" ht="15" hidden="false" customHeight="true" outlineLevel="0" collapsed="false">
      <c r="A455" s="56" t="s">
        <v>8728</v>
      </c>
      <c r="B455" s="56" t="s">
        <v>8729</v>
      </c>
      <c r="C455" s="56" t="s">
        <v>2161</v>
      </c>
      <c r="D455" s="56" t="s">
        <v>4671</v>
      </c>
      <c r="E455" s="56" t="n">
        <v>4306</v>
      </c>
      <c r="F455" s="56" t="n">
        <v>508</v>
      </c>
      <c r="G455" s="56" t="n">
        <v>3015</v>
      </c>
      <c r="H455" s="54" t="n">
        <f aca="false">E455+F455-G455</f>
        <v>1799</v>
      </c>
      <c r="I455" s="56" t="n">
        <v>1809</v>
      </c>
      <c r="J455" s="56" t="n">
        <v>622</v>
      </c>
      <c r="K455" s="54" t="n">
        <f aca="false">MAX(0,H455-I455)</f>
        <v>0</v>
      </c>
      <c r="L455" s="54" t="str">
        <f aca="false">IF(H455&lt;=0,"Yes","No")</f>
        <v>No</v>
      </c>
      <c r="M455" s="56" t="n">
        <v>6.6</v>
      </c>
      <c r="N455" s="56" t="n">
        <v>1155634.4</v>
      </c>
      <c r="O455" s="56" t="s">
        <v>8730</v>
      </c>
      <c r="P455" s="56" t="s">
        <v>1404</v>
      </c>
      <c r="Q455" s="56" t="s">
        <v>2612</v>
      </c>
      <c r="R455" s="56" t="s">
        <v>7465</v>
      </c>
      <c r="S455" s="56" t="s">
        <v>1949</v>
      </c>
      <c r="T455" s="55" t="str">
        <f aca="false">IF(L455="Yes","Stockout",IF(H455&lt;I455,"Low",IF(H455&gt;I455*2,"Excess","Healthy")))</f>
        <v>Low</v>
      </c>
      <c r="U455" s="55" t="n">
        <f aca="true">IFERROR(Q455-TODAY(),"")</f>
        <v>-833</v>
      </c>
      <c r="V455" s="55" t="str">
        <f aca="false">IFERROR(IF(T455&lt;30,"Critical",IF(T455&lt;90,"Watch","OK")),"")</f>
        <v>OK</v>
      </c>
      <c r="W455" s="55" t="str">
        <f aca="false">TEXT(D455,"yyyy-mm")</f>
        <v>2024-11</v>
      </c>
    </row>
    <row r="456" customFormat="false" ht="15" hidden="false" customHeight="true" outlineLevel="0" collapsed="false">
      <c r="A456" s="52" t="s">
        <v>8731</v>
      </c>
      <c r="B456" s="52" t="s">
        <v>2314</v>
      </c>
      <c r="C456" s="52" t="s">
        <v>5946</v>
      </c>
      <c r="D456" s="52" t="s">
        <v>5065</v>
      </c>
      <c r="E456" s="52" t="n">
        <v>3147</v>
      </c>
      <c r="F456" s="52" t="n">
        <v>2676</v>
      </c>
      <c r="G456" s="52" t="n">
        <v>834</v>
      </c>
      <c r="H456" s="54" t="n">
        <f aca="false">E456+F456-G456</f>
        <v>4989</v>
      </c>
      <c r="I456" s="52" t="n">
        <v>1262</v>
      </c>
      <c r="J456" s="52" t="n">
        <v>253</v>
      </c>
      <c r="K456" s="54" t="n">
        <f aca="false">MAX(0,H456-I456)</f>
        <v>3727</v>
      </c>
      <c r="L456" s="54" t="str">
        <f aca="false">IF(H456&lt;=0,"Yes","No")</f>
        <v>No</v>
      </c>
      <c r="M456" s="52" t="n">
        <v>4.5</v>
      </c>
      <c r="N456" s="52" t="n">
        <v>835474.67</v>
      </c>
      <c r="O456" s="52" t="s">
        <v>8732</v>
      </c>
      <c r="P456" s="52" t="s">
        <v>1004</v>
      </c>
      <c r="Q456" s="52" t="s">
        <v>816</v>
      </c>
      <c r="R456" s="52" t="s">
        <v>7618</v>
      </c>
      <c r="S456" s="52" t="s">
        <v>2540</v>
      </c>
      <c r="T456" s="55" t="str">
        <f aca="false">IF(L456="Yes","Stockout",IF(H456&lt;I456,"Low",IF(H456&gt;I456*2,"Excess","Healthy")))</f>
        <v>Excess</v>
      </c>
      <c r="U456" s="55" t="n">
        <f aca="true">IFERROR(Q456-TODAY(),"")</f>
        <v>-543</v>
      </c>
      <c r="V456" s="55" t="str">
        <f aca="false">IFERROR(IF(T456&lt;30,"Critical",IF(T456&lt;90,"Watch","OK")),"")</f>
        <v>OK</v>
      </c>
      <c r="W456" s="55" t="str">
        <f aca="false">TEXT(D456,"yyyy-mm")</f>
        <v>2023-04</v>
      </c>
    </row>
    <row r="457" customFormat="false" ht="15" hidden="false" customHeight="true" outlineLevel="0" collapsed="false">
      <c r="A457" s="56" t="s">
        <v>8733</v>
      </c>
      <c r="B457" s="56" t="s">
        <v>2890</v>
      </c>
      <c r="C457" s="56" t="s">
        <v>5208</v>
      </c>
      <c r="D457" s="56" t="s">
        <v>5403</v>
      </c>
      <c r="E457" s="56" t="n">
        <v>9281</v>
      </c>
      <c r="F457" s="56" t="n">
        <v>2001</v>
      </c>
      <c r="G457" s="56" t="n">
        <v>4529</v>
      </c>
      <c r="H457" s="54" t="n">
        <f aca="false">E457+F457-G457</f>
        <v>6753</v>
      </c>
      <c r="I457" s="56" t="n">
        <v>487</v>
      </c>
      <c r="J457" s="56" t="n">
        <v>911</v>
      </c>
      <c r="K457" s="54" t="n">
        <f aca="false">MAX(0,H457-I457)</f>
        <v>6266</v>
      </c>
      <c r="L457" s="54" t="str">
        <f aca="false">IF(H457&lt;=0,"Yes","No")</f>
        <v>No</v>
      </c>
      <c r="M457" s="56" t="n">
        <v>5.4</v>
      </c>
      <c r="N457" s="56" t="n">
        <v>858232.47</v>
      </c>
      <c r="O457" s="56" t="s">
        <v>8734</v>
      </c>
      <c r="P457" s="56" t="s">
        <v>4437</v>
      </c>
      <c r="Q457" s="56" t="s">
        <v>625</v>
      </c>
      <c r="R457" s="56" t="s">
        <v>8393</v>
      </c>
      <c r="S457" s="56" t="s">
        <v>646</v>
      </c>
      <c r="T457" s="55" t="str">
        <f aca="false">IF(L457="Yes","Stockout",IF(H457&lt;I457,"Low",IF(H457&gt;I457*2,"Excess","Healthy")))</f>
        <v>Excess</v>
      </c>
      <c r="U457" s="55" t="n">
        <f aca="true">IFERROR(Q457-TODAY(),"")</f>
        <v>-637</v>
      </c>
      <c r="V457" s="55" t="str">
        <f aca="false">IFERROR(IF(T457&lt;30,"Critical",IF(T457&lt;90,"Watch","OK")),"")</f>
        <v>OK</v>
      </c>
      <c r="W457" s="55" t="str">
        <f aca="false">TEXT(D457,"yyyy-mm")</f>
        <v>2024-01</v>
      </c>
    </row>
    <row r="458" customFormat="false" ht="15" hidden="false" customHeight="true" outlineLevel="0" collapsed="false">
      <c r="A458" s="52" t="s">
        <v>8735</v>
      </c>
      <c r="B458" s="52" t="s">
        <v>1207</v>
      </c>
      <c r="C458" s="52" t="s">
        <v>5756</v>
      </c>
      <c r="D458" s="52" t="s">
        <v>5553</v>
      </c>
      <c r="E458" s="52" t="n">
        <v>5348</v>
      </c>
      <c r="F458" s="52" t="n">
        <v>4295</v>
      </c>
      <c r="G458" s="52" t="n">
        <v>483</v>
      </c>
      <c r="H458" s="54" t="n">
        <f aca="false">E458+F458-G458</f>
        <v>9160</v>
      </c>
      <c r="I458" s="52" t="n">
        <v>1012</v>
      </c>
      <c r="J458" s="52" t="n">
        <v>745</v>
      </c>
      <c r="K458" s="54" t="n">
        <f aca="false">MAX(0,H458-I458)</f>
        <v>8148</v>
      </c>
      <c r="L458" s="54" t="str">
        <f aca="false">IF(H458&lt;=0,"Yes","No")</f>
        <v>No</v>
      </c>
      <c r="M458" s="52" t="n">
        <v>15.9</v>
      </c>
      <c r="N458" s="52" t="n">
        <v>1724849.94</v>
      </c>
      <c r="O458" s="52" t="s">
        <v>8736</v>
      </c>
      <c r="P458" s="52" t="s">
        <v>5027</v>
      </c>
      <c r="Q458" s="52" t="s">
        <v>8737</v>
      </c>
      <c r="R458" s="52" t="s">
        <v>7860</v>
      </c>
      <c r="S458" s="52" t="s">
        <v>7965</v>
      </c>
      <c r="T458" s="55" t="str">
        <f aca="false">IF(L458="Yes","Stockout",IF(H458&lt;I458,"Low",IF(H458&gt;I458*2,"Excess","Healthy")))</f>
        <v>Excess</v>
      </c>
      <c r="U458" s="55" t="n">
        <f aca="true">IFERROR(Q458-TODAY(),"")</f>
        <v>291</v>
      </c>
      <c r="V458" s="55" t="str">
        <f aca="false">IFERROR(IF(T458&lt;30,"Critical",IF(T458&lt;90,"Watch","OK")),"")</f>
        <v>OK</v>
      </c>
      <c r="W458" s="55" t="str">
        <f aca="false">TEXT(D458,"yyyy-mm")</f>
        <v>2023-04</v>
      </c>
    </row>
    <row r="459" customFormat="false" ht="15" hidden="false" customHeight="true" outlineLevel="0" collapsed="false">
      <c r="A459" s="56" t="s">
        <v>8738</v>
      </c>
      <c r="B459" s="56" t="s">
        <v>3325</v>
      </c>
      <c r="C459" s="56" t="s">
        <v>401</v>
      </c>
      <c r="D459" s="56" t="s">
        <v>2035</v>
      </c>
      <c r="E459" s="56" t="n">
        <v>8785</v>
      </c>
      <c r="F459" s="56" t="n">
        <v>98</v>
      </c>
      <c r="G459" s="56" t="n">
        <v>2649</v>
      </c>
      <c r="H459" s="54" t="n">
        <f aca="false">E459+F459-G459</f>
        <v>6234</v>
      </c>
      <c r="I459" s="56" t="n">
        <v>1514</v>
      </c>
      <c r="J459" s="56" t="n">
        <v>397</v>
      </c>
      <c r="K459" s="54" t="n">
        <f aca="false">MAX(0,H459-I459)</f>
        <v>4720</v>
      </c>
      <c r="L459" s="54" t="str">
        <f aca="false">IF(H459&lt;=0,"Yes","No")</f>
        <v>No</v>
      </c>
      <c r="M459" s="56" t="n">
        <v>27.1</v>
      </c>
      <c r="N459" s="56" t="n">
        <v>2044717.68</v>
      </c>
      <c r="O459" s="56" t="s">
        <v>8739</v>
      </c>
      <c r="P459" s="56" t="s">
        <v>1372</v>
      </c>
      <c r="Q459" s="56" t="s">
        <v>5899</v>
      </c>
      <c r="R459" s="56" t="s">
        <v>7697</v>
      </c>
      <c r="S459" s="56" t="s">
        <v>486</v>
      </c>
      <c r="T459" s="55" t="str">
        <f aca="false">IF(L459="Yes","Stockout",IF(H459&lt;I459,"Low",IF(H459&gt;I459*2,"Excess","Healthy")))</f>
        <v>Excess</v>
      </c>
      <c r="U459" s="55" t="n">
        <f aca="true">IFERROR(Q459-TODAY(),"")</f>
        <v>-385</v>
      </c>
      <c r="V459" s="55" t="str">
        <f aca="false">IFERROR(IF(T459&lt;30,"Critical",IF(T459&lt;90,"Watch","OK")),"")</f>
        <v>OK</v>
      </c>
      <c r="W459" s="55" t="str">
        <f aca="false">TEXT(D459,"yyyy-mm")</f>
        <v>2024-11</v>
      </c>
    </row>
    <row r="460" customFormat="false" ht="15" hidden="false" customHeight="true" outlineLevel="0" collapsed="false">
      <c r="A460" s="52" t="s">
        <v>8740</v>
      </c>
      <c r="B460" s="52" t="s">
        <v>1268</v>
      </c>
      <c r="C460" s="52" t="s">
        <v>499</v>
      </c>
      <c r="D460" s="52" t="s">
        <v>1657</v>
      </c>
      <c r="E460" s="52" t="n">
        <v>7579</v>
      </c>
      <c r="F460" s="52" t="n">
        <v>1629</v>
      </c>
      <c r="G460" s="52" t="n">
        <v>428</v>
      </c>
      <c r="H460" s="54" t="n">
        <f aca="false">E460+F460-G460</f>
        <v>8780</v>
      </c>
      <c r="I460" s="52" t="n">
        <v>661</v>
      </c>
      <c r="J460" s="52" t="n">
        <v>463</v>
      </c>
      <c r="K460" s="54" t="n">
        <f aca="false">MAX(0,H460-I460)</f>
        <v>8119</v>
      </c>
      <c r="L460" s="54" t="str">
        <f aca="false">IF(H460&lt;=0,"Yes","No")</f>
        <v>No</v>
      </c>
      <c r="M460" s="52" t="n">
        <v>115.9</v>
      </c>
      <c r="N460" s="52" t="n">
        <v>2038404.21</v>
      </c>
      <c r="O460" s="52" t="s">
        <v>8741</v>
      </c>
      <c r="P460" s="52" t="s">
        <v>1937</v>
      </c>
      <c r="Q460" s="52" t="s">
        <v>803</v>
      </c>
      <c r="R460" s="52" t="s">
        <v>7954</v>
      </c>
      <c r="S460" s="52" t="s">
        <v>4020</v>
      </c>
      <c r="T460" s="55" t="str">
        <f aca="false">IF(L460="Yes","Stockout",IF(H460&lt;I460,"Low",IF(H460&gt;I460*2,"Excess","Healthy")))</f>
        <v>Excess</v>
      </c>
      <c r="U460" s="55" t="n">
        <f aca="true">IFERROR(Q460-TODAY(),"")</f>
        <v>-710</v>
      </c>
      <c r="V460" s="55" t="str">
        <f aca="false">IFERROR(IF(T460&lt;30,"Critical",IF(T460&lt;90,"Watch","OK")),"")</f>
        <v>OK</v>
      </c>
      <c r="W460" s="55" t="str">
        <f aca="false">TEXT(D460,"yyyy-mm")</f>
        <v>2023-01</v>
      </c>
    </row>
    <row r="461" customFormat="false" ht="15" hidden="false" customHeight="true" outlineLevel="0" collapsed="false">
      <c r="A461" s="56" t="s">
        <v>8742</v>
      </c>
      <c r="B461" s="56" t="s">
        <v>4610</v>
      </c>
      <c r="C461" s="56" t="s">
        <v>3015</v>
      </c>
      <c r="D461" s="56" t="s">
        <v>2265</v>
      </c>
      <c r="E461" s="56" t="n">
        <v>8690</v>
      </c>
      <c r="F461" s="56" t="n">
        <v>367</v>
      </c>
      <c r="G461" s="56" t="n">
        <v>2220</v>
      </c>
      <c r="H461" s="54" t="n">
        <f aca="false">E461+F461-G461</f>
        <v>6837</v>
      </c>
      <c r="I461" s="56" t="n">
        <v>669</v>
      </c>
      <c r="J461" s="56" t="n">
        <v>874</v>
      </c>
      <c r="K461" s="54" t="n">
        <f aca="false">MAX(0,H461-I461)</f>
        <v>6168</v>
      </c>
      <c r="L461" s="54" t="str">
        <f aca="false">IF(H461&lt;=0,"Yes","No")</f>
        <v>No</v>
      </c>
      <c r="M461" s="56" t="n">
        <v>1.6</v>
      </c>
      <c r="N461" s="56" t="n">
        <v>205697.29</v>
      </c>
      <c r="O461" s="56" t="s">
        <v>8743</v>
      </c>
      <c r="P461" s="56" t="s">
        <v>4221</v>
      </c>
      <c r="Q461" s="56" t="s">
        <v>8744</v>
      </c>
      <c r="R461" s="56" t="s">
        <v>7845</v>
      </c>
      <c r="S461" s="56" t="s">
        <v>1571</v>
      </c>
      <c r="T461" s="55" t="str">
        <f aca="false">IF(L461="Yes","Stockout",IF(H461&lt;I461,"Low",IF(H461&gt;I461*2,"Excess","Healthy")))</f>
        <v>Excess</v>
      </c>
      <c r="U461" s="55" t="n">
        <f aca="true">IFERROR(Q461-TODAY(),"")</f>
        <v>297</v>
      </c>
      <c r="V461" s="55" t="str">
        <f aca="false">IFERROR(IF(T461&lt;30,"Critical",IF(T461&lt;90,"Watch","OK")),"")</f>
        <v>OK</v>
      </c>
      <c r="W461" s="55" t="str">
        <f aca="false">TEXT(D461,"yyyy-mm")</f>
        <v>2022-10</v>
      </c>
    </row>
    <row r="462" customFormat="false" ht="15" hidden="false" customHeight="true" outlineLevel="0" collapsed="false">
      <c r="A462" s="52" t="s">
        <v>8745</v>
      </c>
      <c r="B462" s="52" t="s">
        <v>1970</v>
      </c>
      <c r="C462" s="52" t="s">
        <v>6062</v>
      </c>
      <c r="D462" s="52" t="s">
        <v>3067</v>
      </c>
      <c r="E462" s="52" t="n">
        <v>7460</v>
      </c>
      <c r="F462" s="52" t="n">
        <v>4002</v>
      </c>
      <c r="G462" s="52" t="n">
        <v>4935</v>
      </c>
      <c r="H462" s="54" t="n">
        <f aca="false">E462+F462-G462</f>
        <v>6527</v>
      </c>
      <c r="I462" s="52" t="n">
        <v>1950</v>
      </c>
      <c r="J462" s="52" t="n">
        <v>694</v>
      </c>
      <c r="K462" s="54" t="n">
        <f aca="false">MAX(0,H462-I462)</f>
        <v>4577</v>
      </c>
      <c r="L462" s="54" t="str">
        <f aca="false">IF(H462&lt;=0,"Yes","No")</f>
        <v>No</v>
      </c>
      <c r="M462" s="52" t="n">
        <v>13.9</v>
      </c>
      <c r="N462" s="52" t="n">
        <v>2535670.26</v>
      </c>
      <c r="O462" s="52" t="s">
        <v>8746</v>
      </c>
      <c r="P462" s="52" t="s">
        <v>4091</v>
      </c>
      <c r="Q462" s="52" t="s">
        <v>8747</v>
      </c>
      <c r="R462" s="52" t="s">
        <v>8004</v>
      </c>
      <c r="S462" s="52" t="s">
        <v>842</v>
      </c>
      <c r="T462" s="55" t="str">
        <f aca="false">IF(L462="Yes","Stockout",IF(H462&lt;I462,"Low",IF(H462&gt;I462*2,"Excess","Healthy")))</f>
        <v>Excess</v>
      </c>
      <c r="U462" s="55" t="n">
        <f aca="true">IFERROR(Q462-TODAY(),"")</f>
        <v>-223</v>
      </c>
      <c r="V462" s="55" t="str">
        <f aca="false">IFERROR(IF(T462&lt;30,"Critical",IF(T462&lt;90,"Watch","OK")),"")</f>
        <v>OK</v>
      </c>
      <c r="W462" s="55" t="str">
        <f aca="false">TEXT(D462,"yyyy-mm")</f>
        <v>2023-02</v>
      </c>
    </row>
    <row r="463" customFormat="false" ht="15" hidden="false" customHeight="true" outlineLevel="0" collapsed="false">
      <c r="A463" s="56" t="s">
        <v>8748</v>
      </c>
      <c r="B463" s="56" t="s">
        <v>1144</v>
      </c>
      <c r="C463" s="56" t="s">
        <v>4001</v>
      </c>
      <c r="D463" s="56" t="s">
        <v>3002</v>
      </c>
      <c r="E463" s="56" t="n">
        <v>4429</v>
      </c>
      <c r="F463" s="56" t="n">
        <v>4850</v>
      </c>
      <c r="G463" s="56" t="n">
        <v>888</v>
      </c>
      <c r="H463" s="54" t="n">
        <f aca="false">E463+F463-G463</f>
        <v>8391</v>
      </c>
      <c r="I463" s="56" t="n">
        <v>332</v>
      </c>
      <c r="J463" s="56" t="n">
        <v>299</v>
      </c>
      <c r="K463" s="54" t="n">
        <f aca="false">MAX(0,H463-I463)</f>
        <v>8059</v>
      </c>
      <c r="L463" s="54" t="str">
        <f aca="false">IF(H463&lt;=0,"Yes","No")</f>
        <v>No</v>
      </c>
      <c r="M463" s="56" t="n">
        <v>1.9</v>
      </c>
      <c r="N463" s="56" t="n">
        <v>359376.2</v>
      </c>
      <c r="O463" s="56" t="s">
        <v>8749</v>
      </c>
      <c r="P463" s="56" t="s">
        <v>1205</v>
      </c>
      <c r="Q463" s="56" t="s">
        <v>564</v>
      </c>
      <c r="R463" s="56" t="s">
        <v>7517</v>
      </c>
      <c r="S463" s="56" t="s">
        <v>3713</v>
      </c>
      <c r="T463" s="55" t="str">
        <f aca="false">IF(L463="Yes","Stockout",IF(H463&lt;I463,"Low",IF(H463&gt;I463*2,"Excess","Healthy")))</f>
        <v>Excess</v>
      </c>
      <c r="U463" s="55" t="n">
        <f aca="true">IFERROR(Q463-TODAY(),"")</f>
        <v>-1308</v>
      </c>
      <c r="V463" s="55" t="str">
        <f aca="false">IFERROR(IF(T463&lt;30,"Critical",IF(T463&lt;90,"Watch","OK")),"")</f>
        <v>OK</v>
      </c>
      <c r="W463" s="55" t="str">
        <f aca="false">TEXT(D463,"yyyy-mm")</f>
        <v>2022-01</v>
      </c>
    </row>
    <row r="464" customFormat="false" ht="15" hidden="false" customHeight="true" outlineLevel="0" collapsed="false">
      <c r="A464" s="52" t="s">
        <v>8750</v>
      </c>
      <c r="B464" s="52" t="s">
        <v>4597</v>
      </c>
      <c r="C464" s="52" t="s">
        <v>2264</v>
      </c>
      <c r="D464" s="52" t="s">
        <v>1265</v>
      </c>
      <c r="E464" s="52" t="n">
        <v>8260</v>
      </c>
      <c r="F464" s="52" t="n">
        <v>427</v>
      </c>
      <c r="G464" s="52" t="n">
        <v>1419</v>
      </c>
      <c r="H464" s="54" t="n">
        <f aca="false">E464+F464-G464</f>
        <v>7268</v>
      </c>
      <c r="I464" s="52" t="n">
        <v>1709</v>
      </c>
      <c r="J464" s="52" t="n">
        <v>389</v>
      </c>
      <c r="K464" s="54" t="n">
        <f aca="false">MAX(0,H464-I464)</f>
        <v>5559</v>
      </c>
      <c r="L464" s="54" t="str">
        <f aca="false">IF(H464&lt;=0,"Yes","No")</f>
        <v>No</v>
      </c>
      <c r="M464" s="52" t="n">
        <v>1.2</v>
      </c>
      <c r="N464" s="52" t="n">
        <v>156592</v>
      </c>
      <c r="O464" s="52" t="s">
        <v>8751</v>
      </c>
      <c r="P464" s="52" t="s">
        <v>3188</v>
      </c>
      <c r="Q464" s="52" t="s">
        <v>8752</v>
      </c>
      <c r="R464" s="52" t="s">
        <v>8035</v>
      </c>
      <c r="S464" s="52" t="s">
        <v>4112</v>
      </c>
      <c r="T464" s="55" t="str">
        <f aca="false">IF(L464="Yes","Stockout",IF(H464&lt;I464,"Low",IF(H464&gt;I464*2,"Excess","Healthy")))</f>
        <v>Excess</v>
      </c>
      <c r="U464" s="55" t="n">
        <f aca="true">IFERROR(Q464-TODAY(),"")</f>
        <v>156</v>
      </c>
      <c r="V464" s="55" t="str">
        <f aca="false">IFERROR(IF(T464&lt;30,"Critical",IF(T464&lt;90,"Watch","OK")),"")</f>
        <v>OK</v>
      </c>
      <c r="W464" s="55" t="str">
        <f aca="false">TEXT(D464,"yyyy-mm")</f>
        <v>2022-02</v>
      </c>
    </row>
    <row r="465" customFormat="false" ht="15" hidden="false" customHeight="true" outlineLevel="0" collapsed="false">
      <c r="A465" s="56" t="s">
        <v>8753</v>
      </c>
      <c r="B465" s="56" t="s">
        <v>1413</v>
      </c>
      <c r="C465" s="56" t="s">
        <v>2070</v>
      </c>
      <c r="D465" s="56" t="s">
        <v>1359</v>
      </c>
      <c r="E465" s="56" t="n">
        <v>9238</v>
      </c>
      <c r="F465" s="56" t="n">
        <v>75</v>
      </c>
      <c r="G465" s="56" t="n">
        <v>2041</v>
      </c>
      <c r="H465" s="54" t="n">
        <f aca="false">E465+F465-G465</f>
        <v>7272</v>
      </c>
      <c r="I465" s="56" t="n">
        <v>1956</v>
      </c>
      <c r="J465" s="56" t="n">
        <v>375</v>
      </c>
      <c r="K465" s="54" t="n">
        <f aca="false">MAX(0,H465-I465)</f>
        <v>5316</v>
      </c>
      <c r="L465" s="54" t="str">
        <f aca="false">IF(H465&lt;=0,"Yes","No")</f>
        <v>No</v>
      </c>
      <c r="M465" s="56" t="n">
        <v>23.7</v>
      </c>
      <c r="N465" s="56" t="n">
        <v>255668.77</v>
      </c>
      <c r="O465" s="56" t="s">
        <v>8754</v>
      </c>
      <c r="P465" s="56" t="s">
        <v>3968</v>
      </c>
      <c r="Q465" s="56" t="s">
        <v>8755</v>
      </c>
      <c r="R465" s="56" t="s">
        <v>7738</v>
      </c>
      <c r="S465" s="56" t="s">
        <v>1837</v>
      </c>
      <c r="T465" s="55" t="str">
        <f aca="false">IF(L465="Yes","Stockout",IF(H465&lt;I465,"Low",IF(H465&gt;I465*2,"Excess","Healthy")))</f>
        <v>Excess</v>
      </c>
      <c r="U465" s="55" t="n">
        <f aca="true">IFERROR(Q465-TODAY(),"")</f>
        <v>-24</v>
      </c>
      <c r="V465" s="55" t="str">
        <f aca="false">IFERROR(IF(T465&lt;30,"Critical",IF(T465&lt;90,"Watch","OK")),"")</f>
        <v>OK</v>
      </c>
      <c r="W465" s="55" t="str">
        <f aca="false">TEXT(D465,"yyyy-mm")</f>
        <v>2022-05</v>
      </c>
    </row>
    <row r="466" customFormat="false" ht="15" hidden="false" customHeight="true" outlineLevel="0" collapsed="false">
      <c r="A466" s="52" t="s">
        <v>8756</v>
      </c>
      <c r="B466" s="52" t="s">
        <v>7299</v>
      </c>
      <c r="C466" s="52" t="s">
        <v>3182</v>
      </c>
      <c r="D466" s="52" t="s">
        <v>409</v>
      </c>
      <c r="E466" s="52" t="n">
        <v>7737</v>
      </c>
      <c r="F466" s="52" t="n">
        <v>118</v>
      </c>
      <c r="G466" s="52" t="n">
        <v>2527</v>
      </c>
      <c r="H466" s="54" t="n">
        <f aca="false">E466+F466-G466</f>
        <v>5328</v>
      </c>
      <c r="I466" s="52" t="n">
        <v>1140</v>
      </c>
      <c r="J466" s="52" t="n">
        <v>486</v>
      </c>
      <c r="K466" s="54" t="n">
        <f aca="false">MAX(0,H466-I466)</f>
        <v>4188</v>
      </c>
      <c r="L466" s="54" t="str">
        <f aca="false">IF(H466&lt;=0,"Yes","No")</f>
        <v>No</v>
      </c>
      <c r="M466" s="52" t="n">
        <v>92.3</v>
      </c>
      <c r="N466" s="52" t="n">
        <v>3468679.5</v>
      </c>
      <c r="O466" s="52" t="s">
        <v>8757</v>
      </c>
      <c r="P466" s="52" t="s">
        <v>3057</v>
      </c>
      <c r="Q466" s="52" t="s">
        <v>625</v>
      </c>
      <c r="R466" s="52" t="s">
        <v>8288</v>
      </c>
      <c r="S466" s="52" t="s">
        <v>7179</v>
      </c>
      <c r="T466" s="55" t="str">
        <f aca="false">IF(L466="Yes","Stockout",IF(H466&lt;I466,"Low",IF(H466&gt;I466*2,"Excess","Healthy")))</f>
        <v>Excess</v>
      </c>
      <c r="U466" s="55" t="n">
        <f aca="true">IFERROR(Q466-TODAY(),"")</f>
        <v>-637</v>
      </c>
      <c r="V466" s="55" t="str">
        <f aca="false">IFERROR(IF(T466&lt;30,"Critical",IF(T466&lt;90,"Watch","OK")),"")</f>
        <v>OK</v>
      </c>
      <c r="W466" s="55" t="str">
        <f aca="false">TEXT(D466,"yyyy-mm")</f>
        <v>2022-03</v>
      </c>
    </row>
    <row r="467" customFormat="false" ht="15" hidden="false" customHeight="true" outlineLevel="0" collapsed="false">
      <c r="A467" s="56" t="s">
        <v>8758</v>
      </c>
      <c r="B467" s="56" t="s">
        <v>4556</v>
      </c>
      <c r="C467" s="56" t="s">
        <v>2939</v>
      </c>
      <c r="D467" s="56" t="s">
        <v>1511</v>
      </c>
      <c r="E467" s="56" t="n">
        <v>5739</v>
      </c>
      <c r="F467" s="56" t="n">
        <v>1709</v>
      </c>
      <c r="G467" s="56" t="n">
        <v>3194</v>
      </c>
      <c r="H467" s="54" t="n">
        <f aca="false">E467+F467-G467</f>
        <v>4254</v>
      </c>
      <c r="I467" s="56" t="n">
        <v>281</v>
      </c>
      <c r="J467" s="56" t="n">
        <v>996</v>
      </c>
      <c r="K467" s="54" t="n">
        <f aca="false">MAX(0,H467-I467)</f>
        <v>3973</v>
      </c>
      <c r="L467" s="54" t="str">
        <f aca="false">IF(H467&lt;=0,"Yes","No")</f>
        <v>No</v>
      </c>
      <c r="M467" s="56" t="n">
        <v>12.2</v>
      </c>
      <c r="N467" s="56" t="n">
        <v>2400090.69</v>
      </c>
      <c r="O467" s="56" t="s">
        <v>8759</v>
      </c>
      <c r="P467" s="56" t="s">
        <v>1668</v>
      </c>
      <c r="Q467" s="56" t="s">
        <v>8760</v>
      </c>
      <c r="R467" s="56" t="s">
        <v>7598</v>
      </c>
      <c r="S467" s="56" t="s">
        <v>5481</v>
      </c>
      <c r="T467" s="55" t="str">
        <f aca="false">IF(L467="Yes","Stockout",IF(H467&lt;I467,"Low",IF(H467&gt;I467*2,"Excess","Healthy")))</f>
        <v>Excess</v>
      </c>
      <c r="U467" s="55" t="n">
        <f aca="true">IFERROR(Q467-TODAY(),"")</f>
        <v>-300</v>
      </c>
      <c r="V467" s="55" t="str">
        <f aca="false">IFERROR(IF(T467&lt;30,"Critical",IF(T467&lt;90,"Watch","OK")),"")</f>
        <v>OK</v>
      </c>
      <c r="W467" s="55" t="str">
        <f aca="false">TEXT(D467,"yyyy-mm")</f>
        <v>2023-06</v>
      </c>
    </row>
    <row r="468" customFormat="false" ht="15" hidden="false" customHeight="true" outlineLevel="0" collapsed="false">
      <c r="A468" s="52" t="s">
        <v>8761</v>
      </c>
      <c r="B468" s="52" t="s">
        <v>6895</v>
      </c>
      <c r="C468" s="52" t="s">
        <v>1366</v>
      </c>
      <c r="D468" s="52" t="s">
        <v>743</v>
      </c>
      <c r="E468" s="52" t="n">
        <v>8141</v>
      </c>
      <c r="F468" s="52" t="n">
        <v>2342</v>
      </c>
      <c r="G468" s="52" t="n">
        <v>4669</v>
      </c>
      <c r="H468" s="54" t="n">
        <f aca="false">E468+F468-G468</f>
        <v>5814</v>
      </c>
      <c r="I468" s="52" t="n">
        <v>508</v>
      </c>
      <c r="J468" s="52" t="n">
        <v>797</v>
      </c>
      <c r="K468" s="54" t="n">
        <f aca="false">MAX(0,H468-I468)</f>
        <v>5306</v>
      </c>
      <c r="L468" s="54" t="str">
        <f aca="false">IF(H468&lt;=0,"Yes","No")</f>
        <v>No</v>
      </c>
      <c r="M468" s="52" t="n">
        <v>40</v>
      </c>
      <c r="N468" s="52" t="n">
        <v>3086657.1</v>
      </c>
      <c r="O468" s="52" t="s">
        <v>8762</v>
      </c>
      <c r="P468" s="52" t="s">
        <v>3046</v>
      </c>
      <c r="Q468" s="52" t="s">
        <v>417</v>
      </c>
      <c r="R468" s="52" t="s">
        <v>7761</v>
      </c>
      <c r="S468" s="52" t="s">
        <v>2406</v>
      </c>
      <c r="T468" s="55" t="str">
        <f aca="false">IF(L468="Yes","Stockout",IF(H468&lt;I468,"Low",IF(H468&gt;I468*2,"Excess","Healthy")))</f>
        <v>Excess</v>
      </c>
      <c r="U468" s="55" t="n">
        <f aca="true">IFERROR(Q468-TODAY(),"")</f>
        <v>-783</v>
      </c>
      <c r="V468" s="55" t="str">
        <f aca="false">IFERROR(IF(T468&lt;30,"Critical",IF(T468&lt;90,"Watch","OK")),"")</f>
        <v>OK</v>
      </c>
      <c r="W468" s="55" t="str">
        <f aca="false">TEXT(D468,"yyyy-mm")</f>
        <v>2023-08</v>
      </c>
    </row>
    <row r="469" customFormat="false" ht="15" hidden="false" customHeight="true" outlineLevel="0" collapsed="false">
      <c r="A469" s="56" t="s">
        <v>8763</v>
      </c>
      <c r="B469" s="56" t="s">
        <v>4157</v>
      </c>
      <c r="C469" s="56" t="s">
        <v>4806</v>
      </c>
      <c r="D469" s="56" t="s">
        <v>1223</v>
      </c>
      <c r="E469" s="56" t="n">
        <v>1171</v>
      </c>
      <c r="F469" s="56" t="n">
        <v>1838</v>
      </c>
      <c r="G469" s="56" t="n">
        <v>4831</v>
      </c>
      <c r="H469" s="54" t="n">
        <f aca="false">E469+F469-G469</f>
        <v>-1822</v>
      </c>
      <c r="I469" s="56" t="n">
        <v>1064</v>
      </c>
      <c r="J469" s="56" t="n">
        <v>792</v>
      </c>
      <c r="K469" s="54" t="n">
        <f aca="false">MAX(0,H469-I469)</f>
        <v>0</v>
      </c>
      <c r="L469" s="54" t="str">
        <f aca="false">IF(H469&lt;=0,"Yes","No")</f>
        <v>Yes</v>
      </c>
      <c r="M469" s="56" t="n">
        <v>2.1</v>
      </c>
      <c r="N469" s="56" t="n">
        <v>21017.67</v>
      </c>
      <c r="O469" s="56" t="s">
        <v>8764</v>
      </c>
      <c r="P469" s="56" t="s">
        <v>5246</v>
      </c>
      <c r="Q469" s="56" t="s">
        <v>486</v>
      </c>
      <c r="R469" s="56" t="s">
        <v>8039</v>
      </c>
      <c r="S469" s="56" t="s">
        <v>1126</v>
      </c>
      <c r="T469" s="55" t="str">
        <f aca="false">IF(L469="Yes","Stockout",IF(H469&lt;I469,"Low",IF(H469&gt;I469*2,"Excess","Healthy")))</f>
        <v>Stockout</v>
      </c>
      <c r="U469" s="55" t="n">
        <f aca="true">IFERROR(Q469-TODAY(),"")</f>
        <v>-666</v>
      </c>
      <c r="V469" s="55" t="str">
        <f aca="false">IFERROR(IF(T469&lt;30,"Critical",IF(T469&lt;90,"Watch","OK")),"")</f>
        <v>OK</v>
      </c>
      <c r="W469" s="55" t="str">
        <f aca="false">TEXT(D469,"yyyy-mm")</f>
        <v>2024-01</v>
      </c>
    </row>
    <row r="470" customFormat="false" ht="15" hidden="false" customHeight="true" outlineLevel="0" collapsed="false">
      <c r="A470" s="52" t="s">
        <v>8765</v>
      </c>
      <c r="B470" s="52" t="s">
        <v>1268</v>
      </c>
      <c r="C470" s="52" t="s">
        <v>8766</v>
      </c>
      <c r="D470" s="52" t="s">
        <v>3249</v>
      </c>
      <c r="E470" s="52" t="n">
        <v>6150</v>
      </c>
      <c r="F470" s="52" t="n">
        <v>1079</v>
      </c>
      <c r="G470" s="52" t="n">
        <v>2596</v>
      </c>
      <c r="H470" s="54" t="n">
        <f aca="false">E470+F470-G470</f>
        <v>4633</v>
      </c>
      <c r="I470" s="52" t="n">
        <v>1031</v>
      </c>
      <c r="J470" s="52" t="n">
        <v>900</v>
      </c>
      <c r="K470" s="54" t="n">
        <f aca="false">MAX(0,H470-I470)</f>
        <v>3602</v>
      </c>
      <c r="L470" s="54" t="str">
        <f aca="false">IF(H470&lt;=0,"Yes","No")</f>
        <v>No</v>
      </c>
      <c r="M470" s="52" t="n">
        <v>15.1</v>
      </c>
      <c r="N470" s="52" t="n">
        <v>2216848.6</v>
      </c>
      <c r="O470" s="52" t="s">
        <v>8767</v>
      </c>
      <c r="P470" s="52" t="s">
        <v>3274</v>
      </c>
      <c r="Q470" s="52" t="s">
        <v>1731</v>
      </c>
      <c r="R470" s="52" t="s">
        <v>7863</v>
      </c>
      <c r="S470" s="52" t="s">
        <v>3603</v>
      </c>
      <c r="T470" s="55" t="str">
        <f aca="false">IF(L470="Yes","Stockout",IF(H470&lt;I470,"Low",IF(H470&gt;I470*2,"Excess","Healthy")))</f>
        <v>Excess</v>
      </c>
      <c r="U470" s="55" t="n">
        <f aca="true">IFERROR(Q470-TODAY(),"")</f>
        <v>-526</v>
      </c>
      <c r="V470" s="55" t="str">
        <f aca="false">IFERROR(IF(T470&lt;30,"Critical",IF(T470&lt;90,"Watch","OK")),"")</f>
        <v>OK</v>
      </c>
      <c r="W470" s="55" t="str">
        <f aca="false">TEXT(D470,"yyyy-mm")</f>
        <v>2023-04</v>
      </c>
    </row>
    <row r="471" customFormat="false" ht="15" hidden="false" customHeight="true" outlineLevel="0" collapsed="false">
      <c r="A471" s="56" t="s">
        <v>8768</v>
      </c>
      <c r="B471" s="56" t="s">
        <v>857</v>
      </c>
      <c r="C471" s="56" t="s">
        <v>4379</v>
      </c>
      <c r="D471" s="56" t="s">
        <v>3994</v>
      </c>
      <c r="E471" s="56" t="n">
        <v>3845</v>
      </c>
      <c r="F471" s="56" t="n">
        <v>3946</v>
      </c>
      <c r="G471" s="56" t="n">
        <v>1321</v>
      </c>
      <c r="H471" s="54" t="n">
        <f aca="false">E471+F471-G471</f>
        <v>6470</v>
      </c>
      <c r="I471" s="56" t="n">
        <v>1084</v>
      </c>
      <c r="J471" s="56" t="n">
        <v>150</v>
      </c>
      <c r="K471" s="54" t="n">
        <f aca="false">MAX(0,H471-I471)</f>
        <v>5386</v>
      </c>
      <c r="L471" s="54" t="str">
        <f aca="false">IF(H471&lt;=0,"Yes","No")</f>
        <v>No</v>
      </c>
      <c r="M471" s="56" t="n">
        <v>7</v>
      </c>
      <c r="N471" s="56" t="n">
        <v>275417.03</v>
      </c>
      <c r="O471" s="56" t="s">
        <v>8769</v>
      </c>
      <c r="P471" s="56" t="s">
        <v>5427</v>
      </c>
      <c r="Q471" s="56" t="s">
        <v>3453</v>
      </c>
      <c r="R471" s="56" t="s">
        <v>8076</v>
      </c>
      <c r="S471" s="56" t="s">
        <v>7246</v>
      </c>
      <c r="T471" s="55" t="str">
        <f aca="false">IF(L471="Yes","Stockout",IF(H471&lt;I471,"Low",IF(H471&gt;I471*2,"Excess","Healthy")))</f>
        <v>Excess</v>
      </c>
      <c r="U471" s="55" t="n">
        <f aca="true">IFERROR(Q471-TODAY(),"")</f>
        <v>-677</v>
      </c>
      <c r="V471" s="55" t="str">
        <f aca="false">IFERROR(IF(T471&lt;30,"Critical",IF(T471&lt;90,"Watch","OK")),"")</f>
        <v>OK</v>
      </c>
      <c r="W471" s="55" t="str">
        <f aca="false">TEXT(D471,"yyyy-mm")</f>
        <v>2024-07</v>
      </c>
    </row>
    <row r="472" customFormat="false" ht="15" hidden="false" customHeight="true" outlineLevel="0" collapsed="false">
      <c r="A472" s="52" t="s">
        <v>8770</v>
      </c>
      <c r="B472" s="52" t="s">
        <v>7429</v>
      </c>
      <c r="C472" s="52" t="s">
        <v>1981</v>
      </c>
      <c r="D472" s="52" t="s">
        <v>1767</v>
      </c>
      <c r="E472" s="52" t="n">
        <v>8986</v>
      </c>
      <c r="F472" s="52" t="n">
        <v>1552</v>
      </c>
      <c r="G472" s="52" t="n">
        <v>2778</v>
      </c>
      <c r="H472" s="54" t="n">
        <f aca="false">E472+F472-G472</f>
        <v>7760</v>
      </c>
      <c r="I472" s="52" t="n">
        <v>328</v>
      </c>
      <c r="J472" s="52" t="n">
        <v>529</v>
      </c>
      <c r="K472" s="54" t="n">
        <f aca="false">MAX(0,H472-I472)</f>
        <v>7432</v>
      </c>
      <c r="L472" s="54" t="str">
        <f aca="false">IF(H472&lt;=0,"Yes","No")</f>
        <v>No</v>
      </c>
      <c r="M472" s="52" t="n">
        <v>21.7</v>
      </c>
      <c r="N472" s="52" t="n">
        <v>492368.22</v>
      </c>
      <c r="O472" s="52" t="s">
        <v>8771</v>
      </c>
      <c r="P472" s="52" t="s">
        <v>1491</v>
      </c>
      <c r="Q472" s="52" t="s">
        <v>6268</v>
      </c>
      <c r="R472" s="52" t="s">
        <v>7435</v>
      </c>
      <c r="S472" s="52" t="s">
        <v>3295</v>
      </c>
      <c r="T472" s="55" t="str">
        <f aca="false">IF(L472="Yes","Stockout",IF(H472&lt;I472,"Low",IF(H472&gt;I472*2,"Excess","Healthy")))</f>
        <v>Excess</v>
      </c>
      <c r="U472" s="55" t="n">
        <f aca="true">IFERROR(Q472-TODAY(),"")</f>
        <v>-551</v>
      </c>
      <c r="V472" s="55" t="str">
        <f aca="false">IFERROR(IF(T472&lt;30,"Critical",IF(T472&lt;90,"Watch","OK")),"")</f>
        <v>OK</v>
      </c>
      <c r="W472" s="55" t="str">
        <f aca="false">TEXT(D472,"yyyy-mm")</f>
        <v>2023-01</v>
      </c>
    </row>
    <row r="473" customFormat="false" ht="15" hidden="false" customHeight="true" outlineLevel="0" collapsed="false">
      <c r="A473" s="56" t="s">
        <v>8772</v>
      </c>
      <c r="B473" s="56" t="s">
        <v>2999</v>
      </c>
      <c r="C473" s="56" t="s">
        <v>638</v>
      </c>
      <c r="D473" s="56" t="s">
        <v>5152</v>
      </c>
      <c r="E473" s="56" t="n">
        <v>3079</v>
      </c>
      <c r="F473" s="56" t="n">
        <v>2572</v>
      </c>
      <c r="G473" s="56" t="n">
        <v>3716</v>
      </c>
      <c r="H473" s="54" t="n">
        <f aca="false">E473+F473-G473</f>
        <v>1935</v>
      </c>
      <c r="I473" s="56" t="n">
        <v>1693</v>
      </c>
      <c r="J473" s="56" t="n">
        <v>417</v>
      </c>
      <c r="K473" s="54" t="n">
        <f aca="false">MAX(0,H473-I473)</f>
        <v>242</v>
      </c>
      <c r="L473" s="54" t="str">
        <f aca="false">IF(H473&lt;=0,"Yes","No")</f>
        <v>No</v>
      </c>
      <c r="M473" s="56" t="n">
        <v>1.3</v>
      </c>
      <c r="N473" s="56" t="n">
        <v>155388.4</v>
      </c>
      <c r="O473" s="56" t="s">
        <v>8773</v>
      </c>
      <c r="P473" s="56" t="s">
        <v>3528</v>
      </c>
      <c r="Q473" s="56" t="s">
        <v>1823</v>
      </c>
      <c r="R473" s="56" t="s">
        <v>8307</v>
      </c>
      <c r="S473" s="56" t="s">
        <v>2543</v>
      </c>
      <c r="T473" s="55" t="str">
        <f aca="false">IF(L473="Yes","Stockout",IF(H473&lt;I473,"Low",IF(H473&gt;I473*2,"Excess","Healthy")))</f>
        <v>Healthy</v>
      </c>
      <c r="U473" s="55" t="n">
        <f aca="true">IFERROR(Q473-TODAY(),"")</f>
        <v>-827</v>
      </c>
      <c r="V473" s="55" t="str">
        <f aca="false">IFERROR(IF(T473&lt;30,"Critical",IF(T473&lt;90,"Watch","OK")),"")</f>
        <v>OK</v>
      </c>
      <c r="W473" s="55" t="str">
        <f aca="false">TEXT(D473,"yyyy-mm")</f>
        <v>2022-01</v>
      </c>
    </row>
    <row r="474" customFormat="false" ht="15" hidden="false" customHeight="true" outlineLevel="0" collapsed="false">
      <c r="A474" s="52" t="s">
        <v>8774</v>
      </c>
      <c r="B474" s="52" t="s">
        <v>1765</v>
      </c>
      <c r="C474" s="52" t="s">
        <v>2273</v>
      </c>
      <c r="D474" s="52" t="s">
        <v>1506</v>
      </c>
      <c r="E474" s="52" t="n">
        <v>1501</v>
      </c>
      <c r="F474" s="52" t="n">
        <v>2539</v>
      </c>
      <c r="G474" s="52" t="n">
        <v>2144</v>
      </c>
      <c r="H474" s="54" t="n">
        <f aca="false">E474+F474-G474</f>
        <v>1896</v>
      </c>
      <c r="I474" s="52" t="n">
        <v>1637</v>
      </c>
      <c r="J474" s="52" t="n">
        <v>169</v>
      </c>
      <c r="K474" s="54" t="n">
        <f aca="false">MAX(0,H474-I474)</f>
        <v>259</v>
      </c>
      <c r="L474" s="54" t="str">
        <f aca="false">IF(H474&lt;=0,"Yes","No")</f>
        <v>No</v>
      </c>
      <c r="M474" s="52" t="n">
        <v>5.8</v>
      </c>
      <c r="N474" s="52" t="n">
        <v>27681.88</v>
      </c>
      <c r="O474" s="52" t="s">
        <v>8775</v>
      </c>
      <c r="P474" s="52" t="s">
        <v>640</v>
      </c>
      <c r="Q474" s="52" t="s">
        <v>2131</v>
      </c>
      <c r="R474" s="52" t="s">
        <v>7668</v>
      </c>
      <c r="S474" s="52" t="s">
        <v>2634</v>
      </c>
      <c r="T474" s="55" t="str">
        <f aca="false">IF(L474="Yes","Stockout",IF(H474&lt;I474,"Low",IF(H474&gt;I474*2,"Excess","Healthy")))</f>
        <v>Healthy</v>
      </c>
      <c r="U474" s="55" t="n">
        <f aca="true">IFERROR(Q474-TODAY(),"")</f>
        <v>-732</v>
      </c>
      <c r="V474" s="55" t="str">
        <f aca="false">IFERROR(IF(T474&lt;30,"Critical",IF(T474&lt;90,"Watch","OK")),"")</f>
        <v>OK</v>
      </c>
      <c r="W474" s="55" t="str">
        <f aca="false">TEXT(D474,"yyyy-mm")</f>
        <v>2024-03</v>
      </c>
    </row>
    <row r="475" customFormat="false" ht="15" hidden="false" customHeight="true" outlineLevel="0" collapsed="false">
      <c r="A475" s="56" t="s">
        <v>8776</v>
      </c>
      <c r="B475" s="56" t="s">
        <v>8777</v>
      </c>
      <c r="C475" s="56" t="s">
        <v>5812</v>
      </c>
      <c r="D475" s="56" t="s">
        <v>3755</v>
      </c>
      <c r="E475" s="56" t="n">
        <v>2665</v>
      </c>
      <c r="F475" s="56" t="n">
        <v>3975</v>
      </c>
      <c r="G475" s="56" t="n">
        <v>690</v>
      </c>
      <c r="H475" s="54" t="n">
        <f aca="false">E475+F475-G475</f>
        <v>5950</v>
      </c>
      <c r="I475" s="56" t="n">
        <v>1223</v>
      </c>
      <c r="J475" s="56" t="n">
        <v>360</v>
      </c>
      <c r="K475" s="54" t="n">
        <f aca="false">MAX(0,H475-I475)</f>
        <v>4727</v>
      </c>
      <c r="L475" s="54" t="str">
        <f aca="false">IF(H475&lt;=0,"Yes","No")</f>
        <v>No</v>
      </c>
      <c r="M475" s="56" t="n">
        <v>93.4</v>
      </c>
      <c r="N475" s="56" t="n">
        <v>174948.83</v>
      </c>
      <c r="O475" s="56" t="s">
        <v>8778</v>
      </c>
      <c r="P475" s="56" t="s">
        <v>1837</v>
      </c>
      <c r="Q475" s="56" t="s">
        <v>2218</v>
      </c>
      <c r="R475" s="56" t="s">
        <v>7621</v>
      </c>
      <c r="S475" s="56" t="s">
        <v>3930</v>
      </c>
      <c r="T475" s="55" t="str">
        <f aca="false">IF(L475="Yes","Stockout",IF(H475&lt;I475,"Low",IF(H475&gt;I475*2,"Excess","Healthy")))</f>
        <v>Excess</v>
      </c>
      <c r="U475" s="55" t="n">
        <f aca="true">IFERROR(Q475-TODAY(),"")</f>
        <v>-965</v>
      </c>
      <c r="V475" s="55" t="str">
        <f aca="false">IFERROR(IF(T475&lt;30,"Critical",IF(T475&lt;90,"Watch","OK")),"")</f>
        <v>OK</v>
      </c>
      <c r="W475" s="55" t="str">
        <f aca="false">TEXT(D475,"yyyy-mm")</f>
        <v>2022-12</v>
      </c>
    </row>
    <row r="476" customFormat="false" ht="15" hidden="false" customHeight="true" outlineLevel="0" collapsed="false">
      <c r="A476" s="52" t="s">
        <v>8779</v>
      </c>
      <c r="B476" s="52" t="s">
        <v>8780</v>
      </c>
      <c r="C476" s="52" t="s">
        <v>2860</v>
      </c>
      <c r="D476" s="52" t="s">
        <v>3872</v>
      </c>
      <c r="E476" s="52" t="n">
        <v>158</v>
      </c>
      <c r="F476" s="52" t="n">
        <v>1470</v>
      </c>
      <c r="G476" s="52" t="n">
        <v>55</v>
      </c>
      <c r="H476" s="54" t="n">
        <f aca="false">E476+F476-G476</f>
        <v>1573</v>
      </c>
      <c r="I476" s="52" t="n">
        <v>798</v>
      </c>
      <c r="J476" s="52" t="n">
        <v>91</v>
      </c>
      <c r="K476" s="54" t="n">
        <f aca="false">MAX(0,H476-I476)</f>
        <v>775</v>
      </c>
      <c r="L476" s="54" t="str">
        <f aca="false">IF(H476&lt;=0,"Yes","No")</f>
        <v>No</v>
      </c>
      <c r="M476" s="52" t="n">
        <v>91.3</v>
      </c>
      <c r="N476" s="52" t="n">
        <v>1494334.71</v>
      </c>
      <c r="O476" s="52" t="s">
        <v>8781</v>
      </c>
      <c r="P476" s="52" t="s">
        <v>2277</v>
      </c>
      <c r="Q476" s="52" t="s">
        <v>8782</v>
      </c>
      <c r="R476" s="52" t="s">
        <v>7694</v>
      </c>
      <c r="S476" s="52" t="s">
        <v>1910</v>
      </c>
      <c r="T476" s="55" t="str">
        <f aca="false">IF(L476="Yes","Stockout",IF(H476&lt;I476,"Low",IF(H476&gt;I476*2,"Excess","Healthy")))</f>
        <v>Healthy</v>
      </c>
      <c r="U476" s="55" t="n">
        <f aca="true">IFERROR(Q476-TODAY(),"")</f>
        <v>-310</v>
      </c>
      <c r="V476" s="55" t="str">
        <f aca="false">IFERROR(IF(T476&lt;30,"Critical",IF(T476&lt;90,"Watch","OK")),"")</f>
        <v>OK</v>
      </c>
      <c r="W476" s="55" t="str">
        <f aca="false">TEXT(D476,"yyyy-mm")</f>
        <v>2023-04</v>
      </c>
    </row>
    <row r="477" customFormat="false" ht="15" hidden="false" customHeight="true" outlineLevel="0" collapsed="false">
      <c r="A477" s="56" t="s">
        <v>8783</v>
      </c>
      <c r="B477" s="56" t="s">
        <v>3259</v>
      </c>
      <c r="C477" s="56" t="s">
        <v>4626</v>
      </c>
      <c r="D477" s="56" t="s">
        <v>1736</v>
      </c>
      <c r="E477" s="56" t="n">
        <v>2616</v>
      </c>
      <c r="F477" s="56" t="n">
        <v>1213</v>
      </c>
      <c r="G477" s="56" t="n">
        <v>2281</v>
      </c>
      <c r="H477" s="54" t="n">
        <f aca="false">E477+F477-G477</f>
        <v>1548</v>
      </c>
      <c r="I477" s="56" t="n">
        <v>420</v>
      </c>
      <c r="J477" s="56" t="n">
        <v>101</v>
      </c>
      <c r="K477" s="54" t="n">
        <f aca="false">MAX(0,H477-I477)</f>
        <v>1128</v>
      </c>
      <c r="L477" s="54" t="str">
        <f aca="false">IF(H477&lt;=0,"Yes","No")</f>
        <v>No</v>
      </c>
      <c r="M477" s="56" t="n">
        <v>10.7</v>
      </c>
      <c r="N477" s="56" t="n">
        <v>1673525.28</v>
      </c>
      <c r="O477" s="56" t="s">
        <v>8784</v>
      </c>
      <c r="P477" s="56" t="s">
        <v>3373</v>
      </c>
      <c r="Q477" s="56" t="s">
        <v>1793</v>
      </c>
      <c r="R477" s="56" t="s">
        <v>8004</v>
      </c>
      <c r="S477" s="56" t="s">
        <v>5005</v>
      </c>
      <c r="T477" s="55" t="str">
        <f aca="false">IF(L477="Yes","Stockout",IF(H477&lt;I477,"Low",IF(H477&gt;I477*2,"Excess","Healthy")))</f>
        <v>Excess</v>
      </c>
      <c r="U477" s="55" t="n">
        <f aca="true">IFERROR(Q477-TODAY(),"")</f>
        <v>-705</v>
      </c>
      <c r="V477" s="55" t="str">
        <f aca="false">IFERROR(IF(T477&lt;30,"Critical",IF(T477&lt;90,"Watch","OK")),"")</f>
        <v>OK</v>
      </c>
      <c r="W477" s="55" t="str">
        <f aca="false">TEXT(D477,"yyyy-mm")</f>
        <v>2023-08</v>
      </c>
    </row>
    <row r="478" customFormat="false" ht="15" hidden="false" customHeight="true" outlineLevel="0" collapsed="false">
      <c r="A478" s="52" t="s">
        <v>8785</v>
      </c>
      <c r="B478" s="52" t="s">
        <v>1913</v>
      </c>
      <c r="C478" s="52" t="s">
        <v>3439</v>
      </c>
      <c r="D478" s="52" t="s">
        <v>1815</v>
      </c>
      <c r="E478" s="52" t="n">
        <v>7906</v>
      </c>
      <c r="F478" s="52" t="n">
        <v>1128</v>
      </c>
      <c r="G478" s="52" t="n">
        <v>2422</v>
      </c>
      <c r="H478" s="54" t="n">
        <f aca="false">E478+F478-G478</f>
        <v>6612</v>
      </c>
      <c r="I478" s="52" t="n">
        <v>706</v>
      </c>
      <c r="J478" s="52" t="n">
        <v>563</v>
      </c>
      <c r="K478" s="54" t="n">
        <f aca="false">MAX(0,H478-I478)</f>
        <v>5906</v>
      </c>
      <c r="L478" s="54" t="str">
        <f aca="false">IF(H478&lt;=0,"Yes","No")</f>
        <v>No</v>
      </c>
      <c r="M478" s="52" t="n">
        <v>38.5</v>
      </c>
      <c r="N478" s="52" t="n">
        <v>186495.21</v>
      </c>
      <c r="O478" s="52" t="s">
        <v>8786</v>
      </c>
      <c r="P478" s="52" t="s">
        <v>6625</v>
      </c>
      <c r="Q478" s="52" t="s">
        <v>1741</v>
      </c>
      <c r="R478" s="52" t="s">
        <v>7967</v>
      </c>
      <c r="S478" s="52" t="s">
        <v>4295</v>
      </c>
      <c r="T478" s="55" t="str">
        <f aca="false">IF(L478="Yes","Stockout",IF(H478&lt;I478,"Low",IF(H478&gt;I478*2,"Excess","Healthy")))</f>
        <v>Excess</v>
      </c>
      <c r="U478" s="55" t="n">
        <f aca="true">IFERROR(Q478-TODAY(),"")</f>
        <v>-769</v>
      </c>
      <c r="V478" s="55" t="str">
        <f aca="false">IFERROR(IF(T478&lt;30,"Critical",IF(T478&lt;90,"Watch","OK")),"")</f>
        <v>OK</v>
      </c>
      <c r="W478" s="55" t="str">
        <f aca="false">TEXT(D478,"yyyy-mm")</f>
        <v>2024-04</v>
      </c>
    </row>
    <row r="479" customFormat="false" ht="15" hidden="false" customHeight="true" outlineLevel="0" collapsed="false">
      <c r="A479" s="56" t="s">
        <v>8787</v>
      </c>
      <c r="B479" s="56" t="s">
        <v>3824</v>
      </c>
      <c r="C479" s="56" t="s">
        <v>6260</v>
      </c>
      <c r="D479" s="56" t="s">
        <v>1842</v>
      </c>
      <c r="E479" s="56" t="n">
        <v>2621</v>
      </c>
      <c r="F479" s="56" t="n">
        <v>3139</v>
      </c>
      <c r="G479" s="56" t="n">
        <v>4964</v>
      </c>
      <c r="H479" s="54" t="n">
        <f aca="false">E479+F479-G479</f>
        <v>796</v>
      </c>
      <c r="I479" s="56" t="n">
        <v>1181</v>
      </c>
      <c r="J479" s="56" t="n">
        <v>374</v>
      </c>
      <c r="K479" s="54" t="n">
        <f aca="false">MAX(0,H479-I479)</f>
        <v>0</v>
      </c>
      <c r="L479" s="54" t="str">
        <f aca="false">IF(H479&lt;=0,"Yes","No")</f>
        <v>No</v>
      </c>
      <c r="M479" s="56" t="n">
        <v>1.8</v>
      </c>
      <c r="N479" s="56" t="n">
        <v>62378.21</v>
      </c>
      <c r="O479" s="56" t="s">
        <v>8788</v>
      </c>
      <c r="P479" s="56" t="s">
        <v>4915</v>
      </c>
      <c r="Q479" s="56" t="s">
        <v>8789</v>
      </c>
      <c r="R479" s="56" t="s">
        <v>7621</v>
      </c>
      <c r="S479" s="56" t="s">
        <v>931</v>
      </c>
      <c r="T479" s="55" t="str">
        <f aca="false">IF(L479="Yes","Stockout",IF(H479&lt;I479,"Low",IF(H479&gt;I479*2,"Excess","Healthy")))</f>
        <v>Low</v>
      </c>
      <c r="U479" s="55" t="n">
        <f aca="true">IFERROR(Q479-TODAY(),"")</f>
        <v>-235</v>
      </c>
      <c r="V479" s="55" t="str">
        <f aca="false">IFERROR(IF(T479&lt;30,"Critical",IF(T479&lt;90,"Watch","OK")),"")</f>
        <v>OK</v>
      </c>
      <c r="W479" s="55" t="str">
        <f aca="false">TEXT(D479,"yyyy-mm")</f>
        <v>2023-04</v>
      </c>
    </row>
    <row r="480" customFormat="false" ht="15" hidden="false" customHeight="true" outlineLevel="0" collapsed="false">
      <c r="A480" s="52" t="s">
        <v>8790</v>
      </c>
      <c r="B480" s="52" t="s">
        <v>8791</v>
      </c>
      <c r="C480" s="52" t="s">
        <v>4178</v>
      </c>
      <c r="D480" s="52" t="s">
        <v>2657</v>
      </c>
      <c r="E480" s="52" t="n">
        <v>7138</v>
      </c>
      <c r="F480" s="52" t="n">
        <v>2797</v>
      </c>
      <c r="G480" s="52" t="n">
        <v>4256</v>
      </c>
      <c r="H480" s="54" t="n">
        <f aca="false">E480+F480-G480</f>
        <v>5679</v>
      </c>
      <c r="I480" s="52" t="n">
        <v>140</v>
      </c>
      <c r="J480" s="52" t="n">
        <v>178</v>
      </c>
      <c r="K480" s="54" t="n">
        <f aca="false">MAX(0,H480-I480)</f>
        <v>5539</v>
      </c>
      <c r="L480" s="54" t="str">
        <f aca="false">IF(H480&lt;=0,"Yes","No")</f>
        <v>No</v>
      </c>
      <c r="M480" s="52" t="n">
        <v>10.2</v>
      </c>
      <c r="N480" s="52" t="n">
        <v>619440.38</v>
      </c>
      <c r="O480" s="52" t="s">
        <v>8792</v>
      </c>
      <c r="P480" s="52" t="s">
        <v>810</v>
      </c>
      <c r="Q480" s="52" t="s">
        <v>3100</v>
      </c>
      <c r="R480" s="52" t="s">
        <v>7977</v>
      </c>
      <c r="S480" s="52" t="s">
        <v>2426</v>
      </c>
      <c r="T480" s="55" t="str">
        <f aca="false">IF(L480="Yes","Stockout",IF(H480&lt;I480,"Low",IF(H480&gt;I480*2,"Excess","Healthy")))</f>
        <v>Excess</v>
      </c>
      <c r="U480" s="55" t="n">
        <f aca="true">IFERROR(Q480-TODAY(),"")</f>
        <v>-1089</v>
      </c>
      <c r="V480" s="55" t="str">
        <f aca="false">IFERROR(IF(T480&lt;30,"Critical",IF(T480&lt;90,"Watch","OK")),"")</f>
        <v>OK</v>
      </c>
      <c r="W480" s="55" t="str">
        <f aca="false">TEXT(D480,"yyyy-mm")</f>
        <v>2024-09</v>
      </c>
    </row>
    <row r="481" customFormat="false" ht="15" hidden="false" customHeight="true" outlineLevel="0" collapsed="false">
      <c r="A481" s="56" t="s">
        <v>8793</v>
      </c>
      <c r="B481" s="56" t="s">
        <v>5438</v>
      </c>
      <c r="C481" s="56" t="s">
        <v>1414</v>
      </c>
      <c r="D481" s="56" t="s">
        <v>4371</v>
      </c>
      <c r="E481" s="56" t="n">
        <v>7488</v>
      </c>
      <c r="F481" s="56" t="n">
        <v>4741</v>
      </c>
      <c r="G481" s="56" t="n">
        <v>4725</v>
      </c>
      <c r="H481" s="54" t="n">
        <f aca="false">E481+F481-G481</f>
        <v>7504</v>
      </c>
      <c r="I481" s="56" t="n">
        <v>1662</v>
      </c>
      <c r="J481" s="56" t="n">
        <v>483</v>
      </c>
      <c r="K481" s="54" t="n">
        <f aca="false">MAX(0,H481-I481)</f>
        <v>5842</v>
      </c>
      <c r="L481" s="54" t="str">
        <f aca="false">IF(H481&lt;=0,"Yes","No")</f>
        <v>No</v>
      </c>
      <c r="M481" s="56" t="n">
        <v>28.2</v>
      </c>
      <c r="N481" s="56" t="n">
        <v>3187873.47</v>
      </c>
      <c r="O481" s="56" t="s">
        <v>8794</v>
      </c>
      <c r="P481" s="56" t="s">
        <v>5708</v>
      </c>
      <c r="Q481" s="56" t="s">
        <v>3842</v>
      </c>
      <c r="R481" s="56" t="s">
        <v>8398</v>
      </c>
      <c r="S481" s="56" t="s">
        <v>2114</v>
      </c>
      <c r="T481" s="55" t="str">
        <f aca="false">IF(L481="Yes","Stockout",IF(H481&lt;I481,"Low",IF(H481&gt;I481*2,"Excess","Healthy")))</f>
        <v>Excess</v>
      </c>
      <c r="U481" s="55" t="n">
        <f aca="true">IFERROR(Q481-TODAY(),"")</f>
        <v>-1138</v>
      </c>
      <c r="V481" s="55" t="str">
        <f aca="false">IFERROR(IF(T481&lt;30,"Critical",IF(T481&lt;90,"Watch","OK")),"")</f>
        <v>OK</v>
      </c>
      <c r="W481" s="55" t="str">
        <f aca="false">TEXT(D481,"yyyy-mm")</f>
        <v>2022-12</v>
      </c>
    </row>
    <row r="482" customFormat="false" ht="15" hidden="false" customHeight="true" outlineLevel="0" collapsed="false">
      <c r="A482" s="52" t="s">
        <v>8795</v>
      </c>
      <c r="B482" s="52" t="s">
        <v>2586</v>
      </c>
      <c r="C482" s="52" t="s">
        <v>3202</v>
      </c>
      <c r="D482" s="52" t="s">
        <v>1571</v>
      </c>
      <c r="E482" s="52" t="n">
        <v>6587</v>
      </c>
      <c r="F482" s="52" t="n">
        <v>4118</v>
      </c>
      <c r="G482" s="52" t="n">
        <v>72</v>
      </c>
      <c r="H482" s="54" t="n">
        <f aca="false">E482+F482-G482</f>
        <v>10633</v>
      </c>
      <c r="I482" s="52" t="n">
        <v>1267</v>
      </c>
      <c r="J482" s="52" t="n">
        <v>308</v>
      </c>
      <c r="K482" s="54" t="n">
        <f aca="false">MAX(0,H482-I482)</f>
        <v>9366</v>
      </c>
      <c r="L482" s="54" t="str">
        <f aca="false">IF(H482&lt;=0,"Yes","No")</f>
        <v>No</v>
      </c>
      <c r="M482" s="52" t="n">
        <v>25.7</v>
      </c>
      <c r="N482" s="52" t="n">
        <v>782129.52</v>
      </c>
      <c r="O482" s="52" t="s">
        <v>8796</v>
      </c>
      <c r="P482" s="52" t="s">
        <v>2839</v>
      </c>
      <c r="Q482" s="52" t="s">
        <v>8797</v>
      </c>
      <c r="R482" s="52" t="s">
        <v>7823</v>
      </c>
      <c r="S482" s="52" t="s">
        <v>5272</v>
      </c>
      <c r="T482" s="55" t="str">
        <f aca="false">IF(L482="Yes","Stockout",IF(H482&lt;I482,"Low",IF(H482&gt;I482*2,"Excess","Healthy")))</f>
        <v>Excess</v>
      </c>
      <c r="U482" s="55" t="n">
        <f aca="true">IFERROR(Q482-TODAY(),"")</f>
        <v>-352</v>
      </c>
      <c r="V482" s="55" t="str">
        <f aca="false">IFERROR(IF(T482&lt;30,"Critical",IF(T482&lt;90,"Watch","OK")),"")</f>
        <v>OK</v>
      </c>
      <c r="W482" s="55" t="str">
        <f aca="false">TEXT(D482,"yyyy-mm")</f>
        <v>2022-10</v>
      </c>
    </row>
    <row r="483" customFormat="false" ht="15" hidden="false" customHeight="true" outlineLevel="0" collapsed="false">
      <c r="A483" s="56" t="s">
        <v>8798</v>
      </c>
      <c r="B483" s="56" t="s">
        <v>3642</v>
      </c>
      <c r="C483" s="56" t="s">
        <v>8799</v>
      </c>
      <c r="D483" s="56" t="s">
        <v>3789</v>
      </c>
      <c r="E483" s="56" t="n">
        <v>6851</v>
      </c>
      <c r="F483" s="56" t="n">
        <v>4219</v>
      </c>
      <c r="G483" s="56" t="n">
        <v>1003</v>
      </c>
      <c r="H483" s="54" t="n">
        <f aca="false">E483+F483-G483</f>
        <v>10067</v>
      </c>
      <c r="I483" s="56" t="n">
        <v>813</v>
      </c>
      <c r="J483" s="56" t="n">
        <v>334</v>
      </c>
      <c r="K483" s="54" t="n">
        <f aca="false">MAX(0,H483-I483)</f>
        <v>9254</v>
      </c>
      <c r="L483" s="54" t="str">
        <f aca="false">IF(H483&lt;=0,"Yes","No")</f>
        <v>No</v>
      </c>
      <c r="M483" s="56" t="n">
        <v>33.6</v>
      </c>
      <c r="N483" s="56" t="n">
        <v>2192262.53</v>
      </c>
      <c r="O483" s="56" t="s">
        <v>8800</v>
      </c>
      <c r="P483" s="56" t="s">
        <v>3993</v>
      </c>
      <c r="Q483" s="56" t="s">
        <v>8348</v>
      </c>
      <c r="R483" s="56" t="s">
        <v>8073</v>
      </c>
      <c r="S483" s="56" t="s">
        <v>6079</v>
      </c>
      <c r="T483" s="55" t="str">
        <f aca="false">IF(L483="Yes","Stockout",IF(H483&lt;I483,"Low",IF(H483&gt;I483*2,"Excess","Healthy")))</f>
        <v>Excess</v>
      </c>
      <c r="U483" s="55" t="n">
        <f aca="true">IFERROR(Q483-TODAY(),"")</f>
        <v>-217</v>
      </c>
      <c r="V483" s="55" t="str">
        <f aca="false">IFERROR(IF(T483&lt;30,"Critical",IF(T483&lt;90,"Watch","OK")),"")</f>
        <v>OK</v>
      </c>
      <c r="W483" s="55" t="str">
        <f aca="false">TEXT(D483,"yyyy-mm")</f>
        <v>2022-06</v>
      </c>
    </row>
    <row r="484" customFormat="false" ht="15" hidden="false" customHeight="true" outlineLevel="0" collapsed="false">
      <c r="A484" s="52" t="s">
        <v>8801</v>
      </c>
      <c r="B484" s="52" t="s">
        <v>1827</v>
      </c>
      <c r="C484" s="52" t="s">
        <v>3666</v>
      </c>
      <c r="D484" s="52" t="s">
        <v>5891</v>
      </c>
      <c r="E484" s="52" t="n">
        <v>309</v>
      </c>
      <c r="F484" s="52" t="n">
        <v>1722</v>
      </c>
      <c r="G484" s="52" t="n">
        <v>4638</v>
      </c>
      <c r="H484" s="54" t="n">
        <f aca="false">E484+F484-G484</f>
        <v>-2607</v>
      </c>
      <c r="I484" s="52" t="n">
        <v>1471</v>
      </c>
      <c r="J484" s="52" t="n">
        <v>673</v>
      </c>
      <c r="K484" s="54" t="n">
        <f aca="false">MAX(0,H484-I484)</f>
        <v>0</v>
      </c>
      <c r="L484" s="54" t="str">
        <f aca="false">IF(H484&lt;=0,"Yes","No")</f>
        <v>Yes</v>
      </c>
      <c r="M484" s="52" t="n">
        <v>3.8</v>
      </c>
      <c r="N484" s="52" t="n">
        <v>132229.8</v>
      </c>
      <c r="O484" s="52" t="s">
        <v>8802</v>
      </c>
      <c r="P484" s="52" t="s">
        <v>792</v>
      </c>
      <c r="Q484" s="52" t="s">
        <v>5545</v>
      </c>
      <c r="R484" s="52" t="s">
        <v>7791</v>
      </c>
      <c r="S484" s="52" t="s">
        <v>1616</v>
      </c>
      <c r="T484" s="55" t="str">
        <f aca="false">IF(L484="Yes","Stockout",IF(H484&lt;I484,"Low",IF(H484&gt;I484*2,"Excess","Healthy")))</f>
        <v>Stockout</v>
      </c>
      <c r="U484" s="55" t="n">
        <f aca="true">IFERROR(Q484-TODAY(),"")</f>
        <v>-562</v>
      </c>
      <c r="V484" s="55" t="str">
        <f aca="false">IFERROR(IF(T484&lt;30,"Critical",IF(T484&lt;90,"Watch","OK")),"")</f>
        <v>OK</v>
      </c>
      <c r="W484" s="55" t="str">
        <f aca="false">TEXT(D484,"yyyy-mm")</f>
        <v>2022-02</v>
      </c>
    </row>
    <row r="485" customFormat="false" ht="15" hidden="false" customHeight="true" outlineLevel="0" collapsed="false">
      <c r="A485" s="56" t="s">
        <v>8803</v>
      </c>
      <c r="B485" s="56" t="s">
        <v>4950</v>
      </c>
      <c r="C485" s="56" t="s">
        <v>893</v>
      </c>
      <c r="D485" s="56" t="s">
        <v>473</v>
      </c>
      <c r="E485" s="56" t="n">
        <v>4862</v>
      </c>
      <c r="F485" s="56" t="n">
        <v>2366</v>
      </c>
      <c r="G485" s="56" t="n">
        <v>309</v>
      </c>
      <c r="H485" s="54" t="n">
        <f aca="false">E485+F485-G485</f>
        <v>6919</v>
      </c>
      <c r="I485" s="56" t="n">
        <v>1474</v>
      </c>
      <c r="J485" s="56" t="n">
        <v>364</v>
      </c>
      <c r="K485" s="54" t="n">
        <f aca="false">MAX(0,H485-I485)</f>
        <v>5445</v>
      </c>
      <c r="L485" s="54" t="str">
        <f aca="false">IF(H485&lt;=0,"Yes","No")</f>
        <v>No</v>
      </c>
      <c r="M485" s="56" t="n">
        <v>2.8</v>
      </c>
      <c r="N485" s="56" t="n">
        <v>310056.46</v>
      </c>
      <c r="O485" s="56" t="s">
        <v>8804</v>
      </c>
      <c r="P485" s="56" t="s">
        <v>5187</v>
      </c>
      <c r="Q485" s="56" t="s">
        <v>8805</v>
      </c>
      <c r="R485" s="56" t="s">
        <v>8806</v>
      </c>
      <c r="S485" s="56" t="s">
        <v>3825</v>
      </c>
      <c r="T485" s="55" t="str">
        <f aca="false">IF(L485="Yes","Stockout",IF(H485&lt;I485,"Low",IF(H485&gt;I485*2,"Excess","Healthy")))</f>
        <v>Excess</v>
      </c>
      <c r="U485" s="55" t="n">
        <f aca="true">IFERROR(Q485-TODAY(),"")</f>
        <v>131</v>
      </c>
      <c r="V485" s="55" t="str">
        <f aca="false">IFERROR(IF(T485&lt;30,"Critical",IF(T485&lt;90,"Watch","OK")),"")</f>
        <v>OK</v>
      </c>
      <c r="W485" s="55" t="str">
        <f aca="false">TEXT(D485,"yyyy-mm")</f>
        <v>2023-11</v>
      </c>
    </row>
    <row r="486" customFormat="false" ht="15" hidden="false" customHeight="true" outlineLevel="0" collapsed="false">
      <c r="A486" s="52" t="s">
        <v>8807</v>
      </c>
      <c r="B486" s="52" t="s">
        <v>3297</v>
      </c>
      <c r="C486" s="52" t="s">
        <v>8808</v>
      </c>
      <c r="D486" s="52" t="s">
        <v>3643</v>
      </c>
      <c r="E486" s="52" t="n">
        <v>9098</v>
      </c>
      <c r="F486" s="52" t="n">
        <v>139</v>
      </c>
      <c r="G486" s="52" t="n">
        <v>4259</v>
      </c>
      <c r="H486" s="54" t="n">
        <f aca="false">E486+F486-G486</f>
        <v>4978</v>
      </c>
      <c r="I486" s="52" t="n">
        <v>432</v>
      </c>
      <c r="J486" s="52" t="n">
        <v>119</v>
      </c>
      <c r="K486" s="54" t="n">
        <f aca="false">MAX(0,H486-I486)</f>
        <v>4546</v>
      </c>
      <c r="L486" s="54" t="str">
        <f aca="false">IF(H486&lt;=0,"Yes","No")</f>
        <v>No</v>
      </c>
      <c r="M486" s="52" t="n">
        <v>20.9</v>
      </c>
      <c r="N486" s="52" t="n">
        <v>1495463.94</v>
      </c>
      <c r="O486" s="52" t="s">
        <v>8809</v>
      </c>
      <c r="P486" s="52" t="s">
        <v>2587</v>
      </c>
      <c r="Q486" s="52" t="s">
        <v>1186</v>
      </c>
      <c r="R486" s="52" t="s">
        <v>7767</v>
      </c>
      <c r="S486" s="52" t="s">
        <v>2617</v>
      </c>
      <c r="T486" s="55" t="str">
        <f aca="false">IF(L486="Yes","Stockout",IF(H486&lt;I486,"Low",IF(H486&gt;I486*2,"Excess","Healthy")))</f>
        <v>Excess</v>
      </c>
      <c r="U486" s="55" t="n">
        <f aca="true">IFERROR(Q486-TODAY(),"")</f>
        <v>-997</v>
      </c>
      <c r="V486" s="55" t="str">
        <f aca="false">IFERROR(IF(T486&lt;30,"Critical",IF(T486&lt;90,"Watch","OK")),"")</f>
        <v>OK</v>
      </c>
      <c r="W486" s="55" t="str">
        <f aca="false">TEXT(D486,"yyyy-mm")</f>
        <v>2022-07</v>
      </c>
    </row>
    <row r="487" customFormat="false" ht="15" hidden="false" customHeight="true" outlineLevel="0" collapsed="false">
      <c r="A487" s="56" t="s">
        <v>8810</v>
      </c>
      <c r="B487" s="56" t="s">
        <v>3339</v>
      </c>
      <c r="C487" s="56" t="s">
        <v>6906</v>
      </c>
      <c r="D487" s="56" t="s">
        <v>6758</v>
      </c>
      <c r="E487" s="56" t="n">
        <v>3800</v>
      </c>
      <c r="F487" s="56" t="n">
        <v>4509</v>
      </c>
      <c r="G487" s="56" t="n">
        <v>2497</v>
      </c>
      <c r="H487" s="54" t="n">
        <f aca="false">E487+F487-G487</f>
        <v>5812</v>
      </c>
      <c r="I487" s="56" t="n">
        <v>1560</v>
      </c>
      <c r="J487" s="56" t="n">
        <v>778</v>
      </c>
      <c r="K487" s="54" t="n">
        <f aca="false">MAX(0,H487-I487)</f>
        <v>4252</v>
      </c>
      <c r="L487" s="54" t="str">
        <f aca="false">IF(H487&lt;=0,"Yes","No")</f>
        <v>No</v>
      </c>
      <c r="M487" s="56" t="n">
        <v>1.7</v>
      </c>
      <c r="N487" s="56" t="n">
        <v>25735.23</v>
      </c>
      <c r="O487" s="56" t="s">
        <v>8811</v>
      </c>
      <c r="P487" s="56" t="s">
        <v>1404</v>
      </c>
      <c r="Q487" s="56" t="s">
        <v>8812</v>
      </c>
      <c r="R487" s="56" t="s">
        <v>7941</v>
      </c>
      <c r="S487" s="56" t="s">
        <v>1793</v>
      </c>
      <c r="T487" s="55" t="str">
        <f aca="false">IF(L487="Yes","Stockout",IF(H487&lt;I487,"Low",IF(H487&gt;I487*2,"Excess","Healthy")))</f>
        <v>Excess</v>
      </c>
      <c r="U487" s="55" t="n">
        <f aca="true">IFERROR(Q487-TODAY(),"")</f>
        <v>-193</v>
      </c>
      <c r="V487" s="55" t="str">
        <f aca="false">IFERROR(IF(T487&lt;30,"Critical",IF(T487&lt;90,"Watch","OK")),"")</f>
        <v>OK</v>
      </c>
      <c r="W487" s="55" t="str">
        <f aca="false">TEXT(D487,"yyyy-mm")</f>
        <v>2024-10</v>
      </c>
    </row>
    <row r="488" customFormat="false" ht="15" hidden="false" customHeight="true" outlineLevel="0" collapsed="false">
      <c r="A488" s="52" t="s">
        <v>8813</v>
      </c>
      <c r="B488" s="52" t="s">
        <v>1102</v>
      </c>
      <c r="C488" s="52" t="s">
        <v>8814</v>
      </c>
      <c r="D488" s="52" t="s">
        <v>1372</v>
      </c>
      <c r="E488" s="52" t="n">
        <v>2336</v>
      </c>
      <c r="F488" s="52" t="n">
        <v>2871</v>
      </c>
      <c r="G488" s="52" t="n">
        <v>1051</v>
      </c>
      <c r="H488" s="54" t="n">
        <f aca="false">E488+F488-G488</f>
        <v>4156</v>
      </c>
      <c r="I488" s="52" t="n">
        <v>1716</v>
      </c>
      <c r="J488" s="52" t="n">
        <v>353</v>
      </c>
      <c r="K488" s="54" t="n">
        <f aca="false">MAX(0,H488-I488)</f>
        <v>2440</v>
      </c>
      <c r="L488" s="54" t="str">
        <f aca="false">IF(H488&lt;=0,"Yes","No")</f>
        <v>No</v>
      </c>
      <c r="M488" s="52" t="n">
        <v>8</v>
      </c>
      <c r="N488" s="52" t="n">
        <v>581593.1</v>
      </c>
      <c r="O488" s="52" t="s">
        <v>8815</v>
      </c>
      <c r="P488" s="52" t="s">
        <v>639</v>
      </c>
      <c r="Q488" s="52" t="s">
        <v>8816</v>
      </c>
      <c r="R488" s="52" t="s">
        <v>7561</v>
      </c>
      <c r="S488" s="52" t="s">
        <v>1416</v>
      </c>
      <c r="T488" s="55" t="str">
        <f aca="false">IF(L488="Yes","Stockout",IF(H488&lt;I488,"Low",IF(H488&gt;I488*2,"Excess","Healthy")))</f>
        <v>Excess</v>
      </c>
      <c r="U488" s="55" t="n">
        <f aca="true">IFERROR(Q488-TODAY(),"")</f>
        <v>-369</v>
      </c>
      <c r="V488" s="55" t="str">
        <f aca="false">IFERROR(IF(T488&lt;30,"Critical",IF(T488&lt;90,"Watch","OK")),"")</f>
        <v>OK</v>
      </c>
      <c r="W488" s="55" t="str">
        <f aca="false">TEXT(D488,"yyyy-mm")</f>
        <v>2024-10</v>
      </c>
    </row>
    <row r="489" customFormat="false" ht="15" hidden="false" customHeight="true" outlineLevel="0" collapsed="false">
      <c r="A489" s="56" t="s">
        <v>8817</v>
      </c>
      <c r="B489" s="56" t="s">
        <v>1155</v>
      </c>
      <c r="C489" s="56" t="s">
        <v>2654</v>
      </c>
      <c r="D489" s="56" t="s">
        <v>2401</v>
      </c>
      <c r="E489" s="56" t="n">
        <v>5331</v>
      </c>
      <c r="F489" s="56" t="n">
        <v>3667</v>
      </c>
      <c r="G489" s="56" t="n">
        <v>2898</v>
      </c>
      <c r="H489" s="54" t="n">
        <f aca="false">E489+F489-G489</f>
        <v>6100</v>
      </c>
      <c r="I489" s="56" t="n">
        <v>728</v>
      </c>
      <c r="J489" s="56" t="n">
        <v>986</v>
      </c>
      <c r="K489" s="54" t="n">
        <f aca="false">MAX(0,H489-I489)</f>
        <v>5372</v>
      </c>
      <c r="L489" s="54" t="str">
        <f aca="false">IF(H489&lt;=0,"Yes","No")</f>
        <v>No</v>
      </c>
      <c r="M489" s="56" t="n">
        <v>36.9</v>
      </c>
      <c r="N489" s="56" t="n">
        <v>1165715.42</v>
      </c>
      <c r="O489" s="56" t="s">
        <v>8818</v>
      </c>
      <c r="P489" s="56" t="s">
        <v>7067</v>
      </c>
      <c r="Q489" s="56" t="s">
        <v>3782</v>
      </c>
      <c r="R489" s="56" t="s">
        <v>7796</v>
      </c>
      <c r="S489" s="56" t="s">
        <v>1077</v>
      </c>
      <c r="T489" s="55" t="str">
        <f aca="false">IF(L489="Yes","Stockout",IF(H489&lt;I489,"Low",IF(H489&gt;I489*2,"Excess","Healthy")))</f>
        <v>Excess</v>
      </c>
      <c r="U489" s="55" t="n">
        <f aca="true">IFERROR(Q489-TODAY(),"")</f>
        <v>-897</v>
      </c>
      <c r="V489" s="55" t="str">
        <f aca="false">IFERROR(IF(T489&lt;30,"Critical",IF(T489&lt;90,"Watch","OK")),"")</f>
        <v>OK</v>
      </c>
      <c r="W489" s="55" t="str">
        <f aca="false">TEXT(D489,"yyyy-mm")</f>
        <v>2023-12</v>
      </c>
    </row>
    <row r="490" customFormat="false" ht="15" hidden="false" customHeight="true" outlineLevel="0" collapsed="false">
      <c r="A490" s="52" t="s">
        <v>8819</v>
      </c>
      <c r="B490" s="52" t="s">
        <v>2146</v>
      </c>
      <c r="C490" s="52" t="s">
        <v>3705</v>
      </c>
      <c r="D490" s="52" t="s">
        <v>409</v>
      </c>
      <c r="E490" s="52" t="n">
        <v>7724</v>
      </c>
      <c r="F490" s="52" t="n">
        <v>2245</v>
      </c>
      <c r="G490" s="52" t="n">
        <v>2058</v>
      </c>
      <c r="H490" s="54" t="n">
        <f aca="false">E490+F490-G490</f>
        <v>7911</v>
      </c>
      <c r="I490" s="52" t="n">
        <v>1964</v>
      </c>
      <c r="J490" s="52" t="n">
        <v>402</v>
      </c>
      <c r="K490" s="54" t="n">
        <f aca="false">MAX(0,H490-I490)</f>
        <v>5947</v>
      </c>
      <c r="L490" s="54" t="str">
        <f aca="false">IF(H490&lt;=0,"Yes","No")</f>
        <v>No</v>
      </c>
      <c r="M490" s="52" t="n">
        <v>40.3</v>
      </c>
      <c r="N490" s="52" t="n">
        <v>608189.57</v>
      </c>
      <c r="O490" s="52" t="s">
        <v>8820</v>
      </c>
      <c r="P490" s="52" t="s">
        <v>4246</v>
      </c>
      <c r="Q490" s="52" t="s">
        <v>2563</v>
      </c>
      <c r="R490" s="52" t="s">
        <v>8471</v>
      </c>
      <c r="S490" s="52" t="s">
        <v>3822</v>
      </c>
      <c r="T490" s="55" t="str">
        <f aca="false">IF(L490="Yes","Stockout",IF(H490&lt;I490,"Low",IF(H490&gt;I490*2,"Excess","Healthy")))</f>
        <v>Excess</v>
      </c>
      <c r="U490" s="55" t="n">
        <f aca="true">IFERROR(Q490-TODAY(),"")</f>
        <v>-899</v>
      </c>
      <c r="V490" s="55" t="str">
        <f aca="false">IFERROR(IF(T490&lt;30,"Critical",IF(T490&lt;90,"Watch","OK")),"")</f>
        <v>OK</v>
      </c>
      <c r="W490" s="55" t="str">
        <f aca="false">TEXT(D490,"yyyy-mm")</f>
        <v>2022-03</v>
      </c>
    </row>
    <row r="491" customFormat="false" ht="15" hidden="false" customHeight="true" outlineLevel="0" collapsed="false">
      <c r="A491" s="56" t="s">
        <v>8821</v>
      </c>
      <c r="B491" s="56" t="s">
        <v>8822</v>
      </c>
      <c r="C491" s="56" t="s">
        <v>3356</v>
      </c>
      <c r="D491" s="56" t="s">
        <v>2110</v>
      </c>
      <c r="E491" s="56" t="n">
        <v>3849</v>
      </c>
      <c r="F491" s="56" t="n">
        <v>3709</v>
      </c>
      <c r="G491" s="56" t="n">
        <v>67</v>
      </c>
      <c r="H491" s="54" t="n">
        <f aca="false">E491+F491-G491</f>
        <v>7491</v>
      </c>
      <c r="I491" s="56" t="n">
        <v>480</v>
      </c>
      <c r="J491" s="56" t="n">
        <v>965</v>
      </c>
      <c r="K491" s="54" t="n">
        <f aca="false">MAX(0,H491-I491)</f>
        <v>7011</v>
      </c>
      <c r="L491" s="54" t="str">
        <f aca="false">IF(H491&lt;=0,"Yes","No")</f>
        <v>No</v>
      </c>
      <c r="M491" s="56" t="n">
        <v>0.1</v>
      </c>
      <c r="N491" s="56" t="n">
        <v>6258.27</v>
      </c>
      <c r="O491" s="56" t="s">
        <v>8823</v>
      </c>
      <c r="P491" s="56" t="s">
        <v>1954</v>
      </c>
      <c r="Q491" s="56" t="s">
        <v>2546</v>
      </c>
      <c r="R491" s="56" t="s">
        <v>7905</v>
      </c>
      <c r="S491" s="56" t="s">
        <v>3972</v>
      </c>
      <c r="T491" s="55" t="str">
        <f aca="false">IF(L491="Yes","Stockout",IF(H491&lt;I491,"Low",IF(H491&gt;I491*2,"Excess","Healthy")))</f>
        <v>Excess</v>
      </c>
      <c r="U491" s="55" t="n">
        <f aca="true">IFERROR(Q491-TODAY(),"")</f>
        <v>-1046</v>
      </c>
      <c r="V491" s="55" t="str">
        <f aca="false">IFERROR(IF(T491&lt;30,"Critical",IF(T491&lt;90,"Watch","OK")),"")</f>
        <v>OK</v>
      </c>
      <c r="W491" s="55" t="str">
        <f aca="false">TEXT(D491,"yyyy-mm")</f>
        <v>2022-10</v>
      </c>
    </row>
    <row r="492" customFormat="false" ht="15" hidden="false" customHeight="true" outlineLevel="0" collapsed="false">
      <c r="A492" s="52" t="s">
        <v>8824</v>
      </c>
      <c r="B492" s="52" t="s">
        <v>2859</v>
      </c>
      <c r="C492" s="52" t="s">
        <v>2165</v>
      </c>
      <c r="D492" s="52" t="s">
        <v>2690</v>
      </c>
      <c r="E492" s="52" t="n">
        <v>497</v>
      </c>
      <c r="F492" s="52" t="n">
        <v>474</v>
      </c>
      <c r="G492" s="52" t="n">
        <v>2884</v>
      </c>
      <c r="H492" s="54" t="n">
        <f aca="false">E492+F492-G492</f>
        <v>-1913</v>
      </c>
      <c r="I492" s="52" t="n">
        <v>1344</v>
      </c>
      <c r="J492" s="52" t="n">
        <v>792</v>
      </c>
      <c r="K492" s="54" t="n">
        <f aca="false">MAX(0,H492-I492)</f>
        <v>0</v>
      </c>
      <c r="L492" s="54" t="str">
        <f aca="false">IF(H492&lt;=0,"Yes","No")</f>
        <v>Yes</v>
      </c>
      <c r="M492" s="52" t="n">
        <v>72.3</v>
      </c>
      <c r="N492" s="52" t="n">
        <v>402806.06</v>
      </c>
      <c r="O492" s="52" t="s">
        <v>8825</v>
      </c>
      <c r="P492" s="52" t="s">
        <v>1459</v>
      </c>
      <c r="Q492" s="52" t="s">
        <v>1071</v>
      </c>
      <c r="R492" s="52" t="s">
        <v>7700</v>
      </c>
      <c r="S492" s="52" t="s">
        <v>4221</v>
      </c>
      <c r="T492" s="55" t="str">
        <f aca="false">IF(L492="Yes","Stockout",IF(H492&lt;I492,"Low",IF(H492&gt;I492*2,"Excess","Healthy")))</f>
        <v>Stockout</v>
      </c>
      <c r="U492" s="55" t="n">
        <f aca="true">IFERROR(Q492-TODAY(),"")</f>
        <v>-446</v>
      </c>
      <c r="V492" s="55" t="str">
        <f aca="false">IFERROR(IF(T492&lt;30,"Critical",IF(T492&lt;90,"Watch","OK")),"")</f>
        <v>OK</v>
      </c>
      <c r="W492" s="55" t="str">
        <f aca="false">TEXT(D492,"yyyy-mm")</f>
        <v>2024-06</v>
      </c>
    </row>
    <row r="493" customFormat="false" ht="15" hidden="false" customHeight="true" outlineLevel="0" collapsed="false">
      <c r="A493" s="56" t="s">
        <v>8826</v>
      </c>
      <c r="B493" s="56" t="s">
        <v>2728</v>
      </c>
      <c r="C493" s="56" t="s">
        <v>8827</v>
      </c>
      <c r="D493" s="56" t="s">
        <v>676</v>
      </c>
      <c r="E493" s="56" t="n">
        <v>7764</v>
      </c>
      <c r="F493" s="56" t="n">
        <v>3784</v>
      </c>
      <c r="G493" s="56" t="n">
        <v>2762</v>
      </c>
      <c r="H493" s="54" t="n">
        <f aca="false">E493+F493-G493</f>
        <v>8786</v>
      </c>
      <c r="I493" s="56" t="n">
        <v>323</v>
      </c>
      <c r="J493" s="56" t="n">
        <v>949</v>
      </c>
      <c r="K493" s="54" t="n">
        <f aca="false">MAX(0,H493-I493)</f>
        <v>8463</v>
      </c>
      <c r="L493" s="54" t="str">
        <f aca="false">IF(H493&lt;=0,"Yes","No")</f>
        <v>No</v>
      </c>
      <c r="M493" s="56" t="n">
        <v>32.2</v>
      </c>
      <c r="N493" s="56" t="n">
        <v>2528623.92</v>
      </c>
      <c r="O493" s="56" t="s">
        <v>8828</v>
      </c>
      <c r="P493" s="56" t="s">
        <v>2192</v>
      </c>
      <c r="Q493" s="56" t="s">
        <v>889</v>
      </c>
      <c r="R493" s="56" t="s">
        <v>8829</v>
      </c>
      <c r="S493" s="56" t="s">
        <v>2638</v>
      </c>
      <c r="T493" s="55" t="str">
        <f aca="false">IF(L493="Yes","Stockout",IF(H493&lt;I493,"Low",IF(H493&gt;I493*2,"Excess","Healthy")))</f>
        <v>Excess</v>
      </c>
      <c r="U493" s="55" t="n">
        <f aca="true">IFERROR(Q493-TODAY(),"")</f>
        <v>-727</v>
      </c>
      <c r="V493" s="55" t="str">
        <f aca="false">IFERROR(IF(T493&lt;30,"Critical",IF(T493&lt;90,"Watch","OK")),"")</f>
        <v>OK</v>
      </c>
      <c r="W493" s="55" t="str">
        <f aca="false">TEXT(D493,"yyyy-mm")</f>
        <v>2024-10</v>
      </c>
    </row>
    <row r="494" customFormat="false" ht="15" hidden="false" customHeight="true" outlineLevel="0" collapsed="false">
      <c r="A494" s="52" t="s">
        <v>8830</v>
      </c>
      <c r="B494" s="52" t="s">
        <v>1095</v>
      </c>
      <c r="C494" s="52" t="s">
        <v>3315</v>
      </c>
      <c r="D494" s="52" t="s">
        <v>1814</v>
      </c>
      <c r="E494" s="52" t="n">
        <v>4841</v>
      </c>
      <c r="F494" s="52" t="n">
        <v>1191</v>
      </c>
      <c r="G494" s="52" t="n">
        <v>952</v>
      </c>
      <c r="H494" s="54" t="n">
        <f aca="false">E494+F494-G494</f>
        <v>5080</v>
      </c>
      <c r="I494" s="52" t="n">
        <v>1461</v>
      </c>
      <c r="J494" s="52" t="n">
        <v>705</v>
      </c>
      <c r="K494" s="54" t="n">
        <f aca="false">MAX(0,H494-I494)</f>
        <v>3619</v>
      </c>
      <c r="L494" s="54" t="str">
        <f aca="false">IF(H494&lt;=0,"Yes","No")</f>
        <v>No</v>
      </c>
      <c r="M494" s="52" t="n">
        <v>11.4</v>
      </c>
      <c r="N494" s="52" t="n">
        <v>1043702.35</v>
      </c>
      <c r="O494" s="52" t="s">
        <v>8831</v>
      </c>
      <c r="P494" s="52" t="s">
        <v>8832</v>
      </c>
      <c r="Q494" s="52" t="s">
        <v>8833</v>
      </c>
      <c r="R494" s="52" t="s">
        <v>7655</v>
      </c>
      <c r="S494" s="52" t="s">
        <v>1121</v>
      </c>
      <c r="T494" s="55" t="str">
        <f aca="false">IF(L494="Yes","Stockout",IF(H494&lt;I494,"Low",IF(H494&gt;I494*2,"Excess","Healthy")))</f>
        <v>Excess</v>
      </c>
      <c r="U494" s="55" t="n">
        <f aca="true">IFERROR(Q494-TODAY(),"")</f>
        <v>215</v>
      </c>
      <c r="V494" s="55" t="str">
        <f aca="false">IFERROR(IF(T494&lt;30,"Critical",IF(T494&lt;90,"Watch","OK")),"")</f>
        <v>OK</v>
      </c>
      <c r="W494" s="55" t="str">
        <f aca="false">TEXT(D494,"yyyy-mm")</f>
        <v>2024-04</v>
      </c>
    </row>
    <row r="495" customFormat="false" ht="15" hidden="false" customHeight="true" outlineLevel="0" collapsed="false">
      <c r="A495" s="56" t="s">
        <v>8834</v>
      </c>
      <c r="B495" s="56" t="s">
        <v>5038</v>
      </c>
      <c r="C495" s="56" t="s">
        <v>5486</v>
      </c>
      <c r="D495" s="56" t="s">
        <v>2245</v>
      </c>
      <c r="E495" s="56" t="n">
        <v>6488</v>
      </c>
      <c r="F495" s="56" t="n">
        <v>4931</v>
      </c>
      <c r="G495" s="56" t="n">
        <v>735</v>
      </c>
      <c r="H495" s="54" t="n">
        <f aca="false">E495+F495-G495</f>
        <v>10684</v>
      </c>
      <c r="I495" s="56" t="n">
        <v>1573</v>
      </c>
      <c r="J495" s="56" t="n">
        <v>730</v>
      </c>
      <c r="K495" s="54" t="n">
        <f aca="false">MAX(0,H495-I495)</f>
        <v>9111</v>
      </c>
      <c r="L495" s="54" t="str">
        <f aca="false">IF(H495&lt;=0,"Yes","No")</f>
        <v>No</v>
      </c>
      <c r="M495" s="56" t="n">
        <v>30.8</v>
      </c>
      <c r="N495" s="56" t="n">
        <v>4890617.6</v>
      </c>
      <c r="O495" s="56" t="s">
        <v>8835</v>
      </c>
      <c r="P495" s="56" t="s">
        <v>1589</v>
      </c>
      <c r="Q495" s="56" t="s">
        <v>425</v>
      </c>
      <c r="R495" s="56" t="s">
        <v>8663</v>
      </c>
      <c r="S495" s="56" t="s">
        <v>883</v>
      </c>
      <c r="T495" s="55" t="str">
        <f aca="false">IF(L495="Yes","Stockout",IF(H495&lt;I495,"Low",IF(H495&gt;I495*2,"Excess","Healthy")))</f>
        <v>Excess</v>
      </c>
      <c r="U495" s="55" t="n">
        <f aca="true">IFERROR(Q495-TODAY(),"")</f>
        <v>-1102</v>
      </c>
      <c r="V495" s="55" t="str">
        <f aca="false">IFERROR(IF(T495&lt;30,"Critical",IF(T495&lt;90,"Watch","OK")),"")</f>
        <v>OK</v>
      </c>
      <c r="W495" s="55" t="str">
        <f aca="false">TEXT(D495,"yyyy-mm")</f>
        <v>2023-04</v>
      </c>
    </row>
    <row r="496" customFormat="false" ht="15" hidden="false" customHeight="true" outlineLevel="0" collapsed="false">
      <c r="A496" s="52" t="s">
        <v>8836</v>
      </c>
      <c r="B496" s="52" t="s">
        <v>7538</v>
      </c>
      <c r="C496" s="52" t="s">
        <v>352</v>
      </c>
      <c r="D496" s="52" t="s">
        <v>1409</v>
      </c>
      <c r="E496" s="52" t="n">
        <v>877</v>
      </c>
      <c r="F496" s="52" t="n">
        <v>4697</v>
      </c>
      <c r="G496" s="52" t="n">
        <v>4414</v>
      </c>
      <c r="H496" s="54" t="n">
        <f aca="false">E496+F496-G496</f>
        <v>1160</v>
      </c>
      <c r="I496" s="52" t="n">
        <v>1960</v>
      </c>
      <c r="J496" s="52" t="n">
        <v>104</v>
      </c>
      <c r="K496" s="54" t="n">
        <f aca="false">MAX(0,H496-I496)</f>
        <v>0</v>
      </c>
      <c r="L496" s="54" t="str">
        <f aca="false">IF(H496&lt;=0,"Yes","No")</f>
        <v>No</v>
      </c>
      <c r="M496" s="52" t="n">
        <v>88.2</v>
      </c>
      <c r="N496" s="52" t="n">
        <v>4963666.16</v>
      </c>
      <c r="O496" s="52" t="s">
        <v>8837</v>
      </c>
      <c r="P496" s="52" t="s">
        <v>3749</v>
      </c>
      <c r="Q496" s="52" t="s">
        <v>5229</v>
      </c>
      <c r="R496" s="52" t="s">
        <v>7566</v>
      </c>
      <c r="S496" s="52" t="s">
        <v>1427</v>
      </c>
      <c r="T496" s="55" t="str">
        <f aca="false">IF(L496="Yes","Stockout",IF(H496&lt;I496,"Low",IF(H496&gt;I496*2,"Excess","Healthy")))</f>
        <v>Low</v>
      </c>
      <c r="U496" s="55" t="n">
        <f aca="true">IFERROR(Q496-TODAY(),"")</f>
        <v>-524</v>
      </c>
      <c r="V496" s="55" t="str">
        <f aca="false">IFERROR(IF(T496&lt;30,"Critical",IF(T496&lt;90,"Watch","OK")),"")</f>
        <v>OK</v>
      </c>
      <c r="W496" s="55" t="str">
        <f aca="false">TEXT(D496,"yyyy-mm")</f>
        <v>2024-12</v>
      </c>
    </row>
    <row r="497" customFormat="false" ht="15" hidden="false" customHeight="true" outlineLevel="0" collapsed="false">
      <c r="A497" s="56" t="s">
        <v>8838</v>
      </c>
      <c r="B497" s="56" t="s">
        <v>4272</v>
      </c>
      <c r="C497" s="56" t="s">
        <v>3042</v>
      </c>
      <c r="D497" s="56" t="s">
        <v>1057</v>
      </c>
      <c r="E497" s="56" t="n">
        <v>395</v>
      </c>
      <c r="F497" s="56" t="n">
        <v>2059</v>
      </c>
      <c r="G497" s="56" t="n">
        <v>908</v>
      </c>
      <c r="H497" s="54" t="n">
        <f aca="false">E497+F497-G497</f>
        <v>1546</v>
      </c>
      <c r="I497" s="56" t="n">
        <v>1562</v>
      </c>
      <c r="J497" s="56" t="n">
        <v>510</v>
      </c>
      <c r="K497" s="54" t="n">
        <f aca="false">MAX(0,H497-I497)</f>
        <v>0</v>
      </c>
      <c r="L497" s="54" t="str">
        <f aca="false">IF(H497&lt;=0,"Yes","No")</f>
        <v>No</v>
      </c>
      <c r="M497" s="56" t="n">
        <v>32</v>
      </c>
      <c r="N497" s="56" t="n">
        <v>240750.54</v>
      </c>
      <c r="O497" s="56" t="s">
        <v>8839</v>
      </c>
      <c r="P497" s="56" t="s">
        <v>386</v>
      </c>
      <c r="Q497" s="56" t="s">
        <v>2617</v>
      </c>
      <c r="R497" s="56" t="s">
        <v>7676</v>
      </c>
      <c r="S497" s="56" t="s">
        <v>1027</v>
      </c>
      <c r="T497" s="55" t="str">
        <f aca="false">IF(L497="Yes","Stockout",IF(H497&lt;I497,"Low",IF(H497&gt;I497*2,"Excess","Healthy")))</f>
        <v>Low</v>
      </c>
      <c r="U497" s="55" t="n">
        <f aca="true">IFERROR(Q497-TODAY(),"")</f>
        <v>-671</v>
      </c>
      <c r="V497" s="55" t="str">
        <f aca="false">IFERROR(IF(T497&lt;30,"Critical",IF(T497&lt;90,"Watch","OK")),"")</f>
        <v>OK</v>
      </c>
      <c r="W497" s="55" t="str">
        <f aca="false">TEXT(D497,"yyyy-mm")</f>
        <v>2022-01</v>
      </c>
    </row>
    <row r="498" customFormat="false" ht="15" hidden="false" customHeight="true" outlineLevel="0" collapsed="false">
      <c r="A498" s="52" t="s">
        <v>8840</v>
      </c>
      <c r="B498" s="52" t="s">
        <v>3009</v>
      </c>
      <c r="C498" s="52" t="s">
        <v>682</v>
      </c>
      <c r="D498" s="52" t="s">
        <v>5962</v>
      </c>
      <c r="E498" s="52" t="n">
        <v>8040</v>
      </c>
      <c r="F498" s="52" t="n">
        <v>3862</v>
      </c>
      <c r="G498" s="52" t="n">
        <v>405</v>
      </c>
      <c r="H498" s="54" t="n">
        <f aca="false">E498+F498-G498</f>
        <v>11497</v>
      </c>
      <c r="I498" s="52" t="n">
        <v>1249</v>
      </c>
      <c r="J498" s="52" t="n">
        <v>437</v>
      </c>
      <c r="K498" s="54" t="n">
        <f aca="false">MAX(0,H498-I498)</f>
        <v>10248</v>
      </c>
      <c r="L498" s="54" t="str">
        <f aca="false">IF(H498&lt;=0,"Yes","No")</f>
        <v>No</v>
      </c>
      <c r="M498" s="52" t="n">
        <v>15.1</v>
      </c>
      <c r="N498" s="52" t="n">
        <v>1490243.6</v>
      </c>
      <c r="O498" s="52" t="s">
        <v>8841</v>
      </c>
      <c r="P498" s="52" t="s">
        <v>3900</v>
      </c>
      <c r="Q498" s="52" t="s">
        <v>527</v>
      </c>
      <c r="R498" s="52" t="s">
        <v>7842</v>
      </c>
      <c r="S498" s="52" t="s">
        <v>3912</v>
      </c>
      <c r="T498" s="55" t="str">
        <f aca="false">IF(L498="Yes","Stockout",IF(H498&lt;I498,"Low",IF(H498&gt;I498*2,"Excess","Healthy")))</f>
        <v>Excess</v>
      </c>
      <c r="U498" s="55" t="n">
        <f aca="true">IFERROR(Q498-TODAY(),"")</f>
        <v>-830</v>
      </c>
      <c r="V498" s="55" t="str">
        <f aca="false">IFERROR(IF(T498&lt;30,"Critical",IF(T498&lt;90,"Watch","OK")),"")</f>
        <v>OK</v>
      </c>
      <c r="W498" s="55" t="str">
        <f aca="false">TEXT(D498,"yyyy-mm")</f>
        <v>2022-09</v>
      </c>
    </row>
    <row r="499" customFormat="false" ht="15" hidden="false" customHeight="true" outlineLevel="0" collapsed="false">
      <c r="A499" s="56" t="s">
        <v>8842</v>
      </c>
      <c r="B499" s="56" t="s">
        <v>7538</v>
      </c>
      <c r="C499" s="56" t="s">
        <v>2828</v>
      </c>
      <c r="D499" s="56" t="s">
        <v>1783</v>
      </c>
      <c r="E499" s="56" t="n">
        <v>7074</v>
      </c>
      <c r="F499" s="56" t="n">
        <v>2681</v>
      </c>
      <c r="G499" s="56" t="n">
        <v>3690</v>
      </c>
      <c r="H499" s="54" t="n">
        <f aca="false">E499+F499-G499</f>
        <v>6065</v>
      </c>
      <c r="I499" s="56" t="n">
        <v>1526</v>
      </c>
      <c r="J499" s="56" t="n">
        <v>726</v>
      </c>
      <c r="K499" s="54" t="n">
        <f aca="false">MAX(0,H499-I499)</f>
        <v>4539</v>
      </c>
      <c r="L499" s="54" t="str">
        <f aca="false">IF(H499&lt;=0,"Yes","No")</f>
        <v>No</v>
      </c>
      <c r="M499" s="56" t="n">
        <v>41.7</v>
      </c>
      <c r="N499" s="56" t="n">
        <v>953310.09</v>
      </c>
      <c r="O499" s="56" t="s">
        <v>8843</v>
      </c>
      <c r="P499" s="56" t="s">
        <v>4967</v>
      </c>
      <c r="Q499" s="56" t="s">
        <v>8540</v>
      </c>
      <c r="R499" s="56" t="s">
        <v>7665</v>
      </c>
      <c r="S499" s="56" t="s">
        <v>2030</v>
      </c>
      <c r="T499" s="55" t="str">
        <f aca="false">IF(L499="Yes","Stockout",IF(H499&lt;I499,"Low",IF(H499&gt;I499*2,"Excess","Healthy")))</f>
        <v>Excess</v>
      </c>
      <c r="U499" s="55" t="n">
        <f aca="true">IFERROR(Q499-TODAY(),"")</f>
        <v>-266</v>
      </c>
      <c r="V499" s="55" t="str">
        <f aca="false">IFERROR(IF(T499&lt;30,"Critical",IF(T499&lt;90,"Watch","OK")),"")</f>
        <v>OK</v>
      </c>
      <c r="W499" s="55" t="str">
        <f aca="false">TEXT(D499,"yyyy-mm")</f>
        <v>2023-05</v>
      </c>
    </row>
    <row r="500" customFormat="false" ht="15" hidden="false" customHeight="true" outlineLevel="0" collapsed="false">
      <c r="A500" s="52" t="s">
        <v>8844</v>
      </c>
      <c r="B500" s="52" t="s">
        <v>4814</v>
      </c>
      <c r="C500" s="52" t="s">
        <v>4716</v>
      </c>
      <c r="D500" s="52" t="s">
        <v>1642</v>
      </c>
      <c r="E500" s="52" t="n">
        <v>5776</v>
      </c>
      <c r="F500" s="52" t="n">
        <v>2224</v>
      </c>
      <c r="G500" s="52" t="n">
        <v>92</v>
      </c>
      <c r="H500" s="54" t="n">
        <f aca="false">E500+F500-G500</f>
        <v>7908</v>
      </c>
      <c r="I500" s="52" t="n">
        <v>1330</v>
      </c>
      <c r="J500" s="52" t="n">
        <v>80</v>
      </c>
      <c r="K500" s="54" t="n">
        <f aca="false">MAX(0,H500-I500)</f>
        <v>6578</v>
      </c>
      <c r="L500" s="54" t="str">
        <f aca="false">IF(H500&lt;=0,"Yes","No")</f>
        <v>No</v>
      </c>
      <c r="M500" s="52" t="n">
        <v>4.9</v>
      </c>
      <c r="N500" s="52" t="n">
        <v>539295.04</v>
      </c>
      <c r="O500" s="52" t="s">
        <v>8845</v>
      </c>
      <c r="P500" s="52" t="s">
        <v>4296</v>
      </c>
      <c r="Q500" s="52" t="s">
        <v>1469</v>
      </c>
      <c r="R500" s="52" t="s">
        <v>7498</v>
      </c>
      <c r="S500" s="52" t="s">
        <v>5342</v>
      </c>
      <c r="T500" s="55" t="str">
        <f aca="false">IF(L500="Yes","Stockout",IF(H500&lt;I500,"Low",IF(H500&gt;I500*2,"Excess","Healthy")))</f>
        <v>Excess</v>
      </c>
      <c r="U500" s="55" t="n">
        <f aca="true">IFERROR(Q500-TODAY(),"")</f>
        <v>-1262</v>
      </c>
      <c r="V500" s="55" t="str">
        <f aca="false">IFERROR(IF(T500&lt;30,"Critical",IF(T500&lt;90,"Watch","OK")),"")</f>
        <v>OK</v>
      </c>
      <c r="W500" s="55" t="str">
        <f aca="false">TEXT(D500,"yyyy-mm")</f>
        <v>2023-12</v>
      </c>
    </row>
    <row r="501" customFormat="false" ht="15" hidden="false" customHeight="true" outlineLevel="0" collapsed="false">
      <c r="A501" s="56" t="s">
        <v>8846</v>
      </c>
      <c r="B501" s="56" t="s">
        <v>358</v>
      </c>
      <c r="C501" s="56" t="s">
        <v>3954</v>
      </c>
      <c r="D501" s="56" t="s">
        <v>658</v>
      </c>
      <c r="E501" s="56" t="n">
        <v>1597</v>
      </c>
      <c r="F501" s="56" t="n">
        <v>3962</v>
      </c>
      <c r="G501" s="56" t="n">
        <v>2192</v>
      </c>
      <c r="H501" s="54" t="n">
        <f aca="false">E501+F501-G501</f>
        <v>3367</v>
      </c>
      <c r="I501" s="56" t="n">
        <v>1882</v>
      </c>
      <c r="J501" s="56" t="n">
        <v>73</v>
      </c>
      <c r="K501" s="54" t="n">
        <f aca="false">MAX(0,H501-I501)</f>
        <v>1485</v>
      </c>
      <c r="L501" s="54" t="str">
        <f aca="false">IF(H501&lt;=0,"Yes","No")</f>
        <v>No</v>
      </c>
      <c r="M501" s="56" t="n">
        <v>26.8</v>
      </c>
      <c r="N501" s="56" t="n">
        <v>1446213.7</v>
      </c>
      <c r="O501" s="56" t="s">
        <v>8847</v>
      </c>
      <c r="P501" s="56" t="s">
        <v>1837</v>
      </c>
      <c r="Q501" s="56" t="s">
        <v>2218</v>
      </c>
      <c r="R501" s="56" t="s">
        <v>8084</v>
      </c>
      <c r="S501" s="56" t="s">
        <v>1930</v>
      </c>
      <c r="T501" s="55" t="str">
        <f aca="false">IF(L501="Yes","Stockout",IF(H501&lt;I501,"Low",IF(H501&gt;I501*2,"Excess","Healthy")))</f>
        <v>Healthy</v>
      </c>
      <c r="U501" s="55" t="n">
        <f aca="true">IFERROR(Q501-TODAY(),"")</f>
        <v>-965</v>
      </c>
      <c r="V501" s="55" t="str">
        <f aca="false">IFERROR(IF(T501&lt;30,"Critical",IF(T501&lt;90,"Watch","OK")),"")</f>
        <v>OK</v>
      </c>
      <c r="W501" s="55" t="str">
        <f aca="false">TEXT(D501,"yyyy-mm")</f>
        <v>2024-10</v>
      </c>
    </row>
    <row r="502" customFormat="false" ht="15" hidden="false" customHeight="true" outlineLevel="0" collapsed="false">
      <c r="A502" s="52" t="s">
        <v>8848</v>
      </c>
      <c r="B502" s="52" t="s">
        <v>5137</v>
      </c>
      <c r="C502" s="52" t="s">
        <v>2130</v>
      </c>
      <c r="D502" s="52" t="s">
        <v>1594</v>
      </c>
      <c r="E502" s="52" t="n">
        <v>4070</v>
      </c>
      <c r="F502" s="52" t="n">
        <v>3248</v>
      </c>
      <c r="G502" s="52" t="n">
        <v>1199</v>
      </c>
      <c r="H502" s="54" t="n">
        <f aca="false">E502+F502-G502</f>
        <v>6119</v>
      </c>
      <c r="I502" s="52" t="n">
        <v>599</v>
      </c>
      <c r="J502" s="52" t="n">
        <v>195</v>
      </c>
      <c r="K502" s="54" t="n">
        <f aca="false">MAX(0,H502-I502)</f>
        <v>5520</v>
      </c>
      <c r="L502" s="54" t="str">
        <f aca="false">IF(H502&lt;=0,"Yes","No")</f>
        <v>No</v>
      </c>
      <c r="M502" s="52" t="n">
        <v>19.8</v>
      </c>
      <c r="N502" s="52" t="n">
        <v>73505.89</v>
      </c>
      <c r="O502" s="52" t="s">
        <v>8849</v>
      </c>
      <c r="P502" s="52" t="s">
        <v>5082</v>
      </c>
      <c r="Q502" s="52" t="s">
        <v>8850</v>
      </c>
      <c r="R502" s="52" t="s">
        <v>7808</v>
      </c>
      <c r="S502" s="52" t="s">
        <v>4122</v>
      </c>
      <c r="T502" s="55" t="str">
        <f aca="false">IF(L502="Yes","Stockout",IF(H502&lt;I502,"Low",IF(H502&gt;I502*2,"Excess","Healthy")))</f>
        <v>Excess</v>
      </c>
      <c r="U502" s="55" t="n">
        <f aca="true">IFERROR(Q502-TODAY(),"")</f>
        <v>-64</v>
      </c>
      <c r="V502" s="55" t="str">
        <f aca="false">IFERROR(IF(T502&lt;30,"Critical",IF(T502&lt;90,"Watch","OK")),"")</f>
        <v>OK</v>
      </c>
      <c r="W502" s="55" t="str">
        <f aca="false">TEXT(D502,"yyyy-mm")</f>
        <v>2024-09</v>
      </c>
    </row>
    <row r="503" customFormat="false" ht="15" hidden="false" customHeight="true" outlineLevel="0" collapsed="false">
      <c r="A503" s="56" t="s">
        <v>8851</v>
      </c>
      <c r="B503" s="56" t="s">
        <v>2911</v>
      </c>
      <c r="C503" s="56" t="s">
        <v>3037</v>
      </c>
      <c r="D503" s="56" t="s">
        <v>4179</v>
      </c>
      <c r="E503" s="56" t="n">
        <v>9885</v>
      </c>
      <c r="F503" s="56" t="n">
        <v>1986</v>
      </c>
      <c r="G503" s="56" t="n">
        <v>1000</v>
      </c>
      <c r="H503" s="54" t="n">
        <f aca="false">E503+F503-G503</f>
        <v>10871</v>
      </c>
      <c r="I503" s="56" t="n">
        <v>409</v>
      </c>
      <c r="J503" s="56" t="n">
        <v>998</v>
      </c>
      <c r="K503" s="54" t="n">
        <f aca="false">MAX(0,H503-I503)</f>
        <v>10462</v>
      </c>
      <c r="L503" s="54" t="str">
        <f aca="false">IF(H503&lt;=0,"Yes","No")</f>
        <v>No</v>
      </c>
      <c r="M503" s="56" t="n">
        <v>13.1</v>
      </c>
      <c r="N503" s="56" t="n">
        <v>2133585.71</v>
      </c>
      <c r="O503" s="56" t="s">
        <v>8852</v>
      </c>
      <c r="P503" s="56" t="s">
        <v>2148</v>
      </c>
      <c r="Q503" s="56" t="s">
        <v>4179</v>
      </c>
      <c r="R503" s="56" t="s">
        <v>8388</v>
      </c>
      <c r="S503" s="56" t="s">
        <v>1146</v>
      </c>
      <c r="T503" s="55" t="str">
        <f aca="false">IF(L503="Yes","Stockout",IF(H503&lt;I503,"Low",IF(H503&gt;I503*2,"Excess","Healthy")))</f>
        <v>Excess</v>
      </c>
      <c r="U503" s="55" t="n">
        <f aca="true">IFERROR(Q503-TODAY(),"")</f>
        <v>-674</v>
      </c>
      <c r="V503" s="55" t="str">
        <f aca="false">IFERROR(IF(T503&lt;30,"Critical",IF(T503&lt;90,"Watch","OK")),"")</f>
        <v>OK</v>
      </c>
      <c r="W503" s="55" t="str">
        <f aca="false">TEXT(D503,"yyyy-mm")</f>
        <v>2024-04</v>
      </c>
    </row>
    <row r="504" customFormat="false" ht="15" hidden="false" customHeight="true" outlineLevel="0" collapsed="false">
      <c r="A504" s="52" t="s">
        <v>8853</v>
      </c>
      <c r="B504" s="52" t="s">
        <v>5485</v>
      </c>
      <c r="C504" s="52" t="s">
        <v>4395</v>
      </c>
      <c r="D504" s="52" t="s">
        <v>2031</v>
      </c>
      <c r="E504" s="52" t="n">
        <v>9855</v>
      </c>
      <c r="F504" s="52" t="n">
        <v>2933</v>
      </c>
      <c r="G504" s="52" t="n">
        <v>3194</v>
      </c>
      <c r="H504" s="54" t="n">
        <f aca="false">E504+F504-G504</f>
        <v>9594</v>
      </c>
      <c r="I504" s="52" t="n">
        <v>1540</v>
      </c>
      <c r="J504" s="52" t="n">
        <v>716</v>
      </c>
      <c r="K504" s="54" t="n">
        <f aca="false">MAX(0,H504-I504)</f>
        <v>8054</v>
      </c>
      <c r="L504" s="54" t="str">
        <f aca="false">IF(H504&lt;=0,"Yes","No")</f>
        <v>No</v>
      </c>
      <c r="M504" s="52" t="n">
        <v>17.8</v>
      </c>
      <c r="N504" s="52" t="n">
        <v>1000848.5</v>
      </c>
      <c r="O504" s="52" t="s">
        <v>8854</v>
      </c>
      <c r="P504" s="52" t="s">
        <v>1339</v>
      </c>
      <c r="Q504" s="52" t="s">
        <v>2916</v>
      </c>
      <c r="R504" s="52" t="s">
        <v>7954</v>
      </c>
      <c r="S504" s="52" t="s">
        <v>1566</v>
      </c>
      <c r="T504" s="55" t="str">
        <f aca="false">IF(L504="Yes","Stockout",IF(H504&lt;I504,"Low",IF(H504&gt;I504*2,"Excess","Healthy")))</f>
        <v>Excess</v>
      </c>
      <c r="U504" s="55" t="n">
        <f aca="true">IFERROR(Q504-TODAY(),"")</f>
        <v>-569</v>
      </c>
      <c r="V504" s="55" t="str">
        <f aca="false">IFERROR(IF(T504&lt;30,"Critical",IF(T504&lt;90,"Watch","OK")),"")</f>
        <v>OK</v>
      </c>
      <c r="W504" s="55" t="str">
        <f aca="false">TEXT(D504,"yyyy-mm")</f>
        <v>2023-03</v>
      </c>
    </row>
    <row r="505" customFormat="false" ht="15" hidden="false" customHeight="true" outlineLevel="0" collapsed="false">
      <c r="A505" s="56" t="s">
        <v>8855</v>
      </c>
      <c r="B505" s="56" t="s">
        <v>4731</v>
      </c>
      <c r="C505" s="56" t="s">
        <v>5336</v>
      </c>
      <c r="D505" s="56" t="s">
        <v>330</v>
      </c>
      <c r="E505" s="56" t="n">
        <v>4160</v>
      </c>
      <c r="F505" s="56" t="n">
        <v>1167</v>
      </c>
      <c r="G505" s="56" t="n">
        <v>3163</v>
      </c>
      <c r="H505" s="54" t="n">
        <f aca="false">E505+F505-G505</f>
        <v>2164</v>
      </c>
      <c r="I505" s="56" t="n">
        <v>620</v>
      </c>
      <c r="J505" s="56" t="n">
        <v>258</v>
      </c>
      <c r="K505" s="54" t="n">
        <f aca="false">MAX(0,H505-I505)</f>
        <v>1544</v>
      </c>
      <c r="L505" s="54" t="str">
        <f aca="false">IF(H505&lt;=0,"Yes","No")</f>
        <v>No</v>
      </c>
      <c r="M505" s="56" t="n">
        <v>5</v>
      </c>
      <c r="N505" s="56" t="n">
        <v>1013917.53</v>
      </c>
      <c r="O505" s="56" t="s">
        <v>8856</v>
      </c>
      <c r="P505" s="56" t="s">
        <v>1916</v>
      </c>
      <c r="Q505" s="56" t="s">
        <v>652</v>
      </c>
      <c r="R505" s="56" t="s">
        <v>7574</v>
      </c>
      <c r="S505" s="56" t="s">
        <v>2030</v>
      </c>
      <c r="T505" s="55" t="str">
        <f aca="false">IF(L505="Yes","Stockout",IF(H505&lt;I505,"Low",IF(H505&gt;I505*2,"Excess","Healthy")))</f>
        <v>Excess</v>
      </c>
      <c r="U505" s="55" t="n">
        <f aca="true">IFERROR(Q505-TODAY(),"")</f>
        <v>-818</v>
      </c>
      <c r="V505" s="55" t="str">
        <f aca="false">IFERROR(IF(T505&lt;30,"Critical",IF(T505&lt;90,"Watch","OK")),"")</f>
        <v>OK</v>
      </c>
      <c r="W505" s="55" t="str">
        <f aca="false">TEXT(D505,"yyyy-mm")</f>
        <v>2023-02</v>
      </c>
    </row>
    <row r="506" customFormat="false" ht="15" hidden="false" customHeight="true" outlineLevel="0" collapsed="false">
      <c r="A506" s="52" t="s">
        <v>8857</v>
      </c>
      <c r="B506" s="52" t="s">
        <v>504</v>
      </c>
      <c r="C506" s="52" t="s">
        <v>4205</v>
      </c>
      <c r="D506" s="52" t="s">
        <v>4359</v>
      </c>
      <c r="E506" s="52" t="n">
        <v>6071</v>
      </c>
      <c r="F506" s="52" t="n">
        <v>2525</v>
      </c>
      <c r="G506" s="52" t="n">
        <v>2763</v>
      </c>
      <c r="H506" s="54" t="n">
        <f aca="false">E506+F506-G506</f>
        <v>5833</v>
      </c>
      <c r="I506" s="52" t="n">
        <v>621</v>
      </c>
      <c r="J506" s="52" t="n">
        <v>356</v>
      </c>
      <c r="K506" s="54" t="n">
        <f aca="false">MAX(0,H506-I506)</f>
        <v>5212</v>
      </c>
      <c r="L506" s="54" t="str">
        <f aca="false">IF(H506&lt;=0,"Yes","No")</f>
        <v>No</v>
      </c>
      <c r="M506" s="52" t="n">
        <v>13.1</v>
      </c>
      <c r="N506" s="52" t="n">
        <v>2620520.12</v>
      </c>
      <c r="O506" s="52" t="s">
        <v>8858</v>
      </c>
      <c r="P506" s="52" t="s">
        <v>632</v>
      </c>
      <c r="Q506" s="52" t="s">
        <v>2684</v>
      </c>
      <c r="R506" s="52" t="s">
        <v>7465</v>
      </c>
      <c r="S506" s="52" t="s">
        <v>1902</v>
      </c>
      <c r="T506" s="55" t="str">
        <f aca="false">IF(L506="Yes","Stockout",IF(H506&lt;I506,"Low",IF(H506&gt;I506*2,"Excess","Healthy")))</f>
        <v>Excess</v>
      </c>
      <c r="U506" s="55" t="n">
        <f aca="true">IFERROR(Q506-TODAY(),"")</f>
        <v>-986</v>
      </c>
      <c r="V506" s="55" t="str">
        <f aca="false">IFERROR(IF(T506&lt;30,"Critical",IF(T506&lt;90,"Watch","OK")),"")</f>
        <v>OK</v>
      </c>
      <c r="W506" s="55" t="str">
        <f aca="false">TEXT(D506,"yyyy-mm")</f>
        <v>2022-02</v>
      </c>
    </row>
    <row r="507" customFormat="false" ht="15" hidden="false" customHeight="true" outlineLevel="0" collapsed="false">
      <c r="A507" s="56" t="s">
        <v>8859</v>
      </c>
      <c r="B507" s="56" t="s">
        <v>2423</v>
      </c>
      <c r="C507" s="56" t="s">
        <v>4418</v>
      </c>
      <c r="D507" s="56" t="s">
        <v>1121</v>
      </c>
      <c r="E507" s="56" t="n">
        <v>9031</v>
      </c>
      <c r="F507" s="56" t="n">
        <v>3190</v>
      </c>
      <c r="G507" s="56" t="n">
        <v>4089</v>
      </c>
      <c r="H507" s="54" t="n">
        <f aca="false">E507+F507-G507</f>
        <v>8132</v>
      </c>
      <c r="I507" s="56" t="n">
        <v>561</v>
      </c>
      <c r="J507" s="56" t="n">
        <v>702</v>
      </c>
      <c r="K507" s="54" t="n">
        <f aca="false">MAX(0,H507-I507)</f>
        <v>7571</v>
      </c>
      <c r="L507" s="54" t="str">
        <f aca="false">IF(H507&lt;=0,"Yes","No")</f>
        <v>No</v>
      </c>
      <c r="M507" s="56" t="n">
        <v>46</v>
      </c>
      <c r="N507" s="56" t="n">
        <v>3793755.96</v>
      </c>
      <c r="O507" s="56" t="s">
        <v>8860</v>
      </c>
      <c r="P507" s="56" t="s">
        <v>1020</v>
      </c>
      <c r="Q507" s="56" t="s">
        <v>8861</v>
      </c>
      <c r="R507" s="56" t="s">
        <v>8710</v>
      </c>
      <c r="S507" s="56" t="s">
        <v>4977</v>
      </c>
      <c r="T507" s="55" t="str">
        <f aca="false">IF(L507="Yes","Stockout",IF(H507&lt;I507,"Low",IF(H507&gt;I507*2,"Excess","Healthy")))</f>
        <v>Excess</v>
      </c>
      <c r="U507" s="55" t="n">
        <f aca="true">IFERROR(Q507-TODAY(),"")</f>
        <v>152</v>
      </c>
      <c r="V507" s="55" t="str">
        <f aca="false">IFERROR(IF(T507&lt;30,"Critical",IF(T507&lt;90,"Watch","OK")),"")</f>
        <v>OK</v>
      </c>
      <c r="W507" s="55" t="str">
        <f aca="false">TEXT(D507,"yyyy-mm")</f>
        <v>2022-12</v>
      </c>
    </row>
    <row r="508" customFormat="false" ht="15" hidden="false" customHeight="true" outlineLevel="0" collapsed="false">
      <c r="A508" s="52" t="s">
        <v>8862</v>
      </c>
      <c r="B508" s="52" t="s">
        <v>1035</v>
      </c>
      <c r="C508" s="52" t="s">
        <v>8029</v>
      </c>
      <c r="D508" s="52" t="s">
        <v>3875</v>
      </c>
      <c r="E508" s="52" t="n">
        <v>7604</v>
      </c>
      <c r="F508" s="52" t="n">
        <v>856</v>
      </c>
      <c r="G508" s="52" t="n">
        <v>3752</v>
      </c>
      <c r="H508" s="54" t="n">
        <f aca="false">E508+F508-G508</f>
        <v>4708</v>
      </c>
      <c r="I508" s="52" t="n">
        <v>498</v>
      </c>
      <c r="J508" s="52" t="n">
        <v>367</v>
      </c>
      <c r="K508" s="54" t="n">
        <f aca="false">MAX(0,H508-I508)</f>
        <v>4210</v>
      </c>
      <c r="L508" s="54" t="str">
        <f aca="false">IF(H508&lt;=0,"Yes","No")</f>
        <v>No</v>
      </c>
      <c r="M508" s="52" t="n">
        <v>25.8</v>
      </c>
      <c r="N508" s="52" t="n">
        <v>185969.65</v>
      </c>
      <c r="O508" s="52" t="s">
        <v>8863</v>
      </c>
      <c r="P508" s="52" t="s">
        <v>1548</v>
      </c>
      <c r="Q508" s="52" t="s">
        <v>8864</v>
      </c>
      <c r="R508" s="52" t="s">
        <v>7566</v>
      </c>
      <c r="S508" s="52" t="s">
        <v>2077</v>
      </c>
      <c r="T508" s="55" t="str">
        <f aca="false">IF(L508="Yes","Stockout",IF(H508&lt;I508,"Low",IF(H508&gt;I508*2,"Excess","Healthy")))</f>
        <v>Excess</v>
      </c>
      <c r="U508" s="55" t="n">
        <f aca="true">IFERROR(Q508-TODAY(),"")</f>
        <v>-83</v>
      </c>
      <c r="V508" s="55" t="str">
        <f aca="false">IFERROR(IF(T508&lt;30,"Critical",IF(T508&lt;90,"Watch","OK")),"")</f>
        <v>OK</v>
      </c>
      <c r="W508" s="55" t="str">
        <f aca="false">TEXT(D508,"yyyy-mm")</f>
        <v>2022-02</v>
      </c>
    </row>
    <row r="509" customFormat="false" ht="15" hidden="false" customHeight="true" outlineLevel="0" collapsed="false">
      <c r="A509" s="56" t="s">
        <v>8865</v>
      </c>
      <c r="B509" s="56" t="s">
        <v>2338</v>
      </c>
      <c r="C509" s="56" t="s">
        <v>3082</v>
      </c>
      <c r="D509" s="56" t="s">
        <v>3958</v>
      </c>
      <c r="E509" s="56" t="n">
        <v>4283</v>
      </c>
      <c r="F509" s="56" t="n">
        <v>3376</v>
      </c>
      <c r="G509" s="56" t="n">
        <v>2402</v>
      </c>
      <c r="H509" s="54" t="n">
        <f aca="false">E509+F509-G509</f>
        <v>5257</v>
      </c>
      <c r="I509" s="56" t="n">
        <v>975</v>
      </c>
      <c r="J509" s="56" t="n">
        <v>360</v>
      </c>
      <c r="K509" s="54" t="n">
        <f aca="false">MAX(0,H509-I509)</f>
        <v>4282</v>
      </c>
      <c r="L509" s="54" t="str">
        <f aca="false">IF(H509&lt;=0,"Yes","No")</f>
        <v>No</v>
      </c>
      <c r="M509" s="56" t="n">
        <v>6.2</v>
      </c>
      <c r="N509" s="56" t="n">
        <v>284548.19</v>
      </c>
      <c r="O509" s="56" t="s">
        <v>8866</v>
      </c>
      <c r="P509" s="56" t="s">
        <v>1172</v>
      </c>
      <c r="Q509" s="56" t="s">
        <v>7543</v>
      </c>
      <c r="R509" s="56" t="s">
        <v>7709</v>
      </c>
      <c r="S509" s="56" t="s">
        <v>1819</v>
      </c>
      <c r="T509" s="55" t="str">
        <f aca="false">IF(L509="Yes","Stockout",IF(H509&lt;I509,"Low",IF(H509&gt;I509*2,"Excess","Healthy")))</f>
        <v>Excess</v>
      </c>
      <c r="U509" s="55" t="n">
        <f aca="true">IFERROR(Q509-TODAY(),"")</f>
        <v>-351</v>
      </c>
      <c r="V509" s="55" t="str">
        <f aca="false">IFERROR(IF(T509&lt;30,"Critical",IF(T509&lt;90,"Watch","OK")),"")</f>
        <v>OK</v>
      </c>
      <c r="W509" s="55" t="str">
        <f aca="false">TEXT(D509,"yyyy-mm")</f>
        <v>2022-06</v>
      </c>
    </row>
    <row r="510" customFormat="false" ht="15" hidden="false" customHeight="true" outlineLevel="0" collapsed="false">
      <c r="A510" s="52" t="s">
        <v>8867</v>
      </c>
      <c r="B510" s="52" t="s">
        <v>8868</v>
      </c>
      <c r="C510" s="52" t="s">
        <v>2758</v>
      </c>
      <c r="D510" s="52" t="s">
        <v>1642</v>
      </c>
      <c r="E510" s="52" t="n">
        <v>8555</v>
      </c>
      <c r="F510" s="52" t="n">
        <v>660</v>
      </c>
      <c r="G510" s="52" t="n">
        <v>1692</v>
      </c>
      <c r="H510" s="54" t="n">
        <f aca="false">E510+F510-G510</f>
        <v>7523</v>
      </c>
      <c r="I510" s="52" t="n">
        <v>833</v>
      </c>
      <c r="J510" s="52" t="n">
        <v>549</v>
      </c>
      <c r="K510" s="54" t="n">
        <f aca="false">MAX(0,H510-I510)</f>
        <v>6690</v>
      </c>
      <c r="L510" s="54" t="str">
        <f aca="false">IF(H510&lt;=0,"Yes","No")</f>
        <v>No</v>
      </c>
      <c r="M510" s="52" t="n">
        <v>31.8</v>
      </c>
      <c r="N510" s="52" t="n">
        <v>934410.64</v>
      </c>
      <c r="O510" s="52" t="s">
        <v>8869</v>
      </c>
      <c r="P510" s="52" t="s">
        <v>3562</v>
      </c>
      <c r="Q510" s="52" t="s">
        <v>8870</v>
      </c>
      <c r="R510" s="52" t="s">
        <v>8557</v>
      </c>
      <c r="S510" s="52" t="s">
        <v>2524</v>
      </c>
      <c r="T510" s="55" t="str">
        <f aca="false">IF(L510="Yes","Stockout",IF(H510&lt;I510,"Low",IF(H510&gt;I510*2,"Excess","Healthy")))</f>
        <v>Excess</v>
      </c>
      <c r="U510" s="55" t="n">
        <f aca="true">IFERROR(Q510-TODAY(),"")</f>
        <v>105</v>
      </c>
      <c r="V510" s="55" t="str">
        <f aca="false">IFERROR(IF(T510&lt;30,"Critical",IF(T510&lt;90,"Watch","OK")),"")</f>
        <v>OK</v>
      </c>
      <c r="W510" s="55" t="str">
        <f aca="false">TEXT(D510,"yyyy-mm")</f>
        <v>2023-12</v>
      </c>
    </row>
    <row r="511" customFormat="false" ht="15" hidden="false" customHeight="true" outlineLevel="0" collapsed="false">
      <c r="A511" s="56" t="s">
        <v>8871</v>
      </c>
      <c r="B511" s="56" t="s">
        <v>4053</v>
      </c>
      <c r="C511" s="56" t="s">
        <v>8872</v>
      </c>
      <c r="D511" s="56" t="s">
        <v>2128</v>
      </c>
      <c r="E511" s="56" t="n">
        <v>6682</v>
      </c>
      <c r="F511" s="56" t="n">
        <v>2029</v>
      </c>
      <c r="G511" s="56" t="n">
        <v>3657</v>
      </c>
      <c r="H511" s="54" t="n">
        <f aca="false">E511+F511-G511</f>
        <v>5054</v>
      </c>
      <c r="I511" s="56" t="n">
        <v>1855</v>
      </c>
      <c r="J511" s="56" t="n">
        <v>502</v>
      </c>
      <c r="K511" s="54" t="n">
        <f aca="false">MAX(0,H511-I511)</f>
        <v>3199</v>
      </c>
      <c r="L511" s="54" t="str">
        <f aca="false">IF(H511&lt;=0,"Yes","No")</f>
        <v>No</v>
      </c>
      <c r="M511" s="56" t="n">
        <v>22.9</v>
      </c>
      <c r="N511" s="56" t="n">
        <v>4114598.2</v>
      </c>
      <c r="O511" s="56" t="s">
        <v>8873</v>
      </c>
      <c r="P511" s="56" t="s">
        <v>4167</v>
      </c>
      <c r="Q511" s="56" t="s">
        <v>3713</v>
      </c>
      <c r="R511" s="56" t="s">
        <v>7977</v>
      </c>
      <c r="S511" s="56" t="s">
        <v>1166</v>
      </c>
      <c r="T511" s="55" t="str">
        <f aca="false">IF(L511="Yes","Stockout",IF(H511&lt;I511,"Low",IF(H511&gt;I511*2,"Excess","Healthy")))</f>
        <v>Excess</v>
      </c>
      <c r="U511" s="55" t="n">
        <f aca="true">IFERROR(Q511-TODAY(),"")</f>
        <v>-548</v>
      </c>
      <c r="V511" s="55" t="str">
        <f aca="false">IFERROR(IF(T511&lt;30,"Critical",IF(T511&lt;90,"Watch","OK")),"")</f>
        <v>OK</v>
      </c>
      <c r="W511" s="55" t="str">
        <f aca="false">TEXT(D511,"yyyy-mm")</f>
        <v>2024-02</v>
      </c>
    </row>
    <row r="512" customFormat="false" ht="15" hidden="false" customHeight="true" outlineLevel="0" collapsed="false">
      <c r="A512" s="52" t="s">
        <v>8874</v>
      </c>
      <c r="B512" s="52" t="s">
        <v>7022</v>
      </c>
      <c r="C512" s="52" t="s">
        <v>988</v>
      </c>
      <c r="D512" s="52" t="s">
        <v>487</v>
      </c>
      <c r="E512" s="52" t="n">
        <v>7895</v>
      </c>
      <c r="F512" s="52" t="n">
        <v>2069</v>
      </c>
      <c r="G512" s="52" t="n">
        <v>467</v>
      </c>
      <c r="H512" s="54" t="n">
        <f aca="false">E512+F512-G512</f>
        <v>9497</v>
      </c>
      <c r="I512" s="52" t="n">
        <v>1819</v>
      </c>
      <c r="J512" s="52" t="n">
        <v>317</v>
      </c>
      <c r="K512" s="54" t="n">
        <f aca="false">MAX(0,H512-I512)</f>
        <v>7678</v>
      </c>
      <c r="L512" s="54" t="str">
        <f aca="false">IF(H512&lt;=0,"Yes","No")</f>
        <v>No</v>
      </c>
      <c r="M512" s="52" t="n">
        <v>0.5</v>
      </c>
      <c r="N512" s="52" t="n">
        <v>31919.89</v>
      </c>
      <c r="O512" s="52" t="s">
        <v>8875</v>
      </c>
      <c r="P512" s="52" t="s">
        <v>417</v>
      </c>
      <c r="Q512" s="52" t="s">
        <v>8876</v>
      </c>
      <c r="R512" s="52" t="s">
        <v>7585</v>
      </c>
      <c r="S512" s="52" t="s">
        <v>8313</v>
      </c>
      <c r="T512" s="55" t="str">
        <f aca="false">IF(L512="Yes","Stockout",IF(H512&lt;I512,"Low",IF(H512&gt;I512*2,"Excess","Healthy")))</f>
        <v>Excess</v>
      </c>
      <c r="U512" s="55" t="n">
        <f aca="true">IFERROR(Q512-TODAY(),"")</f>
        <v>-53</v>
      </c>
      <c r="V512" s="55" t="str">
        <f aca="false">IFERROR(IF(T512&lt;30,"Critical",IF(T512&lt;90,"Watch","OK")),"")</f>
        <v>OK</v>
      </c>
      <c r="W512" s="55" t="str">
        <f aca="false">TEXT(D512,"yyyy-mm")</f>
        <v>2024-04</v>
      </c>
    </row>
    <row r="513" customFormat="false" ht="15" hidden="false" customHeight="true" outlineLevel="0" collapsed="false">
      <c r="A513" s="56" t="s">
        <v>8877</v>
      </c>
      <c r="B513" s="56" t="s">
        <v>8878</v>
      </c>
      <c r="C513" s="56" t="s">
        <v>7093</v>
      </c>
      <c r="D513" s="56" t="s">
        <v>3650</v>
      </c>
      <c r="E513" s="56" t="n">
        <v>7025</v>
      </c>
      <c r="F513" s="56" t="n">
        <v>2812</v>
      </c>
      <c r="G513" s="56" t="n">
        <v>1453</v>
      </c>
      <c r="H513" s="54" t="n">
        <f aca="false">E513+F513-G513</f>
        <v>8384</v>
      </c>
      <c r="I513" s="56" t="n">
        <v>1799</v>
      </c>
      <c r="J513" s="56" t="n">
        <v>137</v>
      </c>
      <c r="K513" s="54" t="n">
        <f aca="false">MAX(0,H513-I513)</f>
        <v>6585</v>
      </c>
      <c r="L513" s="54" t="str">
        <f aca="false">IF(H513&lt;=0,"Yes","No")</f>
        <v>No</v>
      </c>
      <c r="M513" s="56" t="n">
        <v>15.7</v>
      </c>
      <c r="N513" s="56" t="n">
        <v>2957961.15</v>
      </c>
      <c r="O513" s="56" t="s">
        <v>8879</v>
      </c>
      <c r="P513" s="56" t="s">
        <v>2330</v>
      </c>
      <c r="Q513" s="56" t="s">
        <v>4201</v>
      </c>
      <c r="R513" s="56" t="s">
        <v>8039</v>
      </c>
      <c r="S513" s="56" t="s">
        <v>2330</v>
      </c>
      <c r="T513" s="55" t="str">
        <f aca="false">IF(L513="Yes","Stockout",IF(H513&lt;I513,"Low",IF(H513&gt;I513*2,"Excess","Healthy")))</f>
        <v>Excess</v>
      </c>
      <c r="U513" s="55" t="n">
        <f aca="true">IFERROR(Q513-TODAY(),"")</f>
        <v>-1162</v>
      </c>
      <c r="V513" s="55" t="str">
        <f aca="false">IFERROR(IF(T513&lt;30,"Critical",IF(T513&lt;90,"Watch","OK")),"")</f>
        <v>OK</v>
      </c>
      <c r="W513" s="55" t="str">
        <f aca="false">TEXT(D513,"yyyy-mm")</f>
        <v>2024-02</v>
      </c>
    </row>
    <row r="514" customFormat="false" ht="15" hidden="false" customHeight="true" outlineLevel="0" collapsed="false">
      <c r="A514" s="52" t="s">
        <v>8880</v>
      </c>
      <c r="B514" s="52" t="s">
        <v>2476</v>
      </c>
      <c r="C514" s="52" t="s">
        <v>4720</v>
      </c>
      <c r="D514" s="52" t="s">
        <v>4922</v>
      </c>
      <c r="E514" s="52" t="n">
        <v>7101</v>
      </c>
      <c r="F514" s="52" t="n">
        <v>3943</v>
      </c>
      <c r="G514" s="52" t="n">
        <v>3846</v>
      </c>
      <c r="H514" s="54" t="n">
        <f aca="false">E514+F514-G514</f>
        <v>7198</v>
      </c>
      <c r="I514" s="52" t="n">
        <v>929</v>
      </c>
      <c r="J514" s="52" t="n">
        <v>197</v>
      </c>
      <c r="K514" s="54" t="n">
        <f aca="false">MAX(0,H514-I514)</f>
        <v>6269</v>
      </c>
      <c r="L514" s="54" t="str">
        <f aca="false">IF(H514&lt;=0,"Yes","No")</f>
        <v>No</v>
      </c>
      <c r="M514" s="52" t="n">
        <v>8.6</v>
      </c>
      <c r="N514" s="52" t="n">
        <v>431817.04</v>
      </c>
      <c r="O514" s="52" t="s">
        <v>8881</v>
      </c>
      <c r="P514" s="52" t="s">
        <v>6338</v>
      </c>
      <c r="Q514" s="52" t="s">
        <v>1938</v>
      </c>
      <c r="R514" s="52" t="s">
        <v>8829</v>
      </c>
      <c r="S514" s="52" t="s">
        <v>3872</v>
      </c>
      <c r="T514" s="55" t="str">
        <f aca="false">IF(L514="Yes","Stockout",IF(H514&lt;I514,"Low",IF(H514&gt;I514*2,"Excess","Healthy")))</f>
        <v>Excess</v>
      </c>
      <c r="U514" s="55" t="n">
        <f aca="true">IFERROR(Q514-TODAY(),"")</f>
        <v>-887</v>
      </c>
      <c r="V514" s="55" t="str">
        <f aca="false">IFERROR(IF(T514&lt;30,"Critical",IF(T514&lt;90,"Watch","OK")),"")</f>
        <v>OK</v>
      </c>
      <c r="W514" s="55" t="str">
        <f aca="false">TEXT(D514,"yyyy-mm")</f>
        <v>2023-06</v>
      </c>
    </row>
    <row r="515" customFormat="false" ht="15" hidden="false" customHeight="true" outlineLevel="0" collapsed="false">
      <c r="A515" s="56" t="s">
        <v>8882</v>
      </c>
      <c r="B515" s="56" t="s">
        <v>5636</v>
      </c>
      <c r="C515" s="56" t="s">
        <v>2513</v>
      </c>
      <c r="D515" s="56" t="s">
        <v>2253</v>
      </c>
      <c r="E515" s="56" t="n">
        <v>9181</v>
      </c>
      <c r="F515" s="56" t="n">
        <v>3165</v>
      </c>
      <c r="G515" s="56" t="n">
        <v>1284</v>
      </c>
      <c r="H515" s="54" t="n">
        <f aca="false">E515+F515-G515</f>
        <v>11062</v>
      </c>
      <c r="I515" s="56" t="n">
        <v>795</v>
      </c>
      <c r="J515" s="56" t="n">
        <v>856</v>
      </c>
      <c r="K515" s="54" t="n">
        <f aca="false">MAX(0,H515-I515)</f>
        <v>10267</v>
      </c>
      <c r="L515" s="54" t="str">
        <f aca="false">IF(H515&lt;=0,"Yes","No")</f>
        <v>No</v>
      </c>
      <c r="M515" s="56" t="n">
        <v>24.2</v>
      </c>
      <c r="N515" s="56" t="n">
        <v>5202172.23</v>
      </c>
      <c r="O515" s="56" t="s">
        <v>8883</v>
      </c>
      <c r="P515" s="56" t="s">
        <v>3745</v>
      </c>
      <c r="Q515" s="56" t="s">
        <v>1572</v>
      </c>
      <c r="R515" s="56" t="s">
        <v>7842</v>
      </c>
      <c r="S515" s="56" t="s">
        <v>1440</v>
      </c>
      <c r="T515" s="55" t="str">
        <f aca="false">IF(L515="Yes","Stockout",IF(H515&lt;I515,"Low",IF(H515&gt;I515*2,"Excess","Healthy")))</f>
        <v>Excess</v>
      </c>
      <c r="U515" s="55" t="n">
        <f aca="true">IFERROR(Q515-TODAY(),"")</f>
        <v>-1216</v>
      </c>
      <c r="V515" s="55" t="str">
        <f aca="false">IFERROR(IF(T515&lt;30,"Critical",IF(T515&lt;90,"Watch","OK")),"")</f>
        <v>OK</v>
      </c>
      <c r="W515" s="55" t="str">
        <f aca="false">TEXT(D515,"yyyy-mm")</f>
        <v>2024-08</v>
      </c>
    </row>
    <row r="516" customFormat="false" ht="15" hidden="false" customHeight="true" outlineLevel="0" collapsed="false">
      <c r="A516" s="52" t="s">
        <v>8884</v>
      </c>
      <c r="B516" s="52" t="s">
        <v>5420</v>
      </c>
      <c r="C516" s="52" t="s">
        <v>4019</v>
      </c>
      <c r="D516" s="52" t="s">
        <v>2055</v>
      </c>
      <c r="E516" s="52" t="n">
        <v>3161</v>
      </c>
      <c r="F516" s="52" t="n">
        <v>4961</v>
      </c>
      <c r="G516" s="52" t="n">
        <v>3692</v>
      </c>
      <c r="H516" s="54" t="n">
        <f aca="false">E516+F516-G516</f>
        <v>4430</v>
      </c>
      <c r="I516" s="52" t="n">
        <v>1971</v>
      </c>
      <c r="J516" s="52" t="n">
        <v>141</v>
      </c>
      <c r="K516" s="54" t="n">
        <f aca="false">MAX(0,H516-I516)</f>
        <v>2459</v>
      </c>
      <c r="L516" s="54" t="str">
        <f aca="false">IF(H516&lt;=0,"Yes","No")</f>
        <v>No</v>
      </c>
      <c r="M516" s="52" t="n">
        <v>13.6</v>
      </c>
      <c r="N516" s="52" t="n">
        <v>2529405.17</v>
      </c>
      <c r="O516" s="52" t="s">
        <v>8885</v>
      </c>
      <c r="P516" s="52" t="s">
        <v>2537</v>
      </c>
      <c r="Q516" s="52" t="s">
        <v>4179</v>
      </c>
      <c r="R516" s="52" t="s">
        <v>7803</v>
      </c>
      <c r="S516" s="52" t="s">
        <v>3634</v>
      </c>
      <c r="T516" s="55" t="str">
        <f aca="false">IF(L516="Yes","Stockout",IF(H516&lt;I516,"Low",IF(H516&gt;I516*2,"Excess","Healthy")))</f>
        <v>Excess</v>
      </c>
      <c r="U516" s="55" t="n">
        <f aca="true">IFERROR(Q516-TODAY(),"")</f>
        <v>-674</v>
      </c>
      <c r="V516" s="55" t="str">
        <f aca="false">IFERROR(IF(T516&lt;30,"Critical",IF(T516&lt;90,"Watch","OK")),"")</f>
        <v>OK</v>
      </c>
      <c r="W516" s="55" t="str">
        <f aca="false">TEXT(D516,"yyyy-mm")</f>
        <v>2022-03</v>
      </c>
    </row>
    <row r="517" customFormat="false" ht="15" hidden="false" customHeight="true" outlineLevel="0" collapsed="false">
      <c r="A517" s="56" t="s">
        <v>8886</v>
      </c>
      <c r="B517" s="56" t="s">
        <v>2492</v>
      </c>
      <c r="C517" s="56" t="s">
        <v>3143</v>
      </c>
      <c r="D517" s="56" t="s">
        <v>2192</v>
      </c>
      <c r="E517" s="56" t="n">
        <v>6305</v>
      </c>
      <c r="F517" s="56" t="n">
        <v>4044</v>
      </c>
      <c r="G517" s="56" t="n">
        <v>3985</v>
      </c>
      <c r="H517" s="54" t="n">
        <f aca="false">E517+F517-G517</f>
        <v>6364</v>
      </c>
      <c r="I517" s="56" t="n">
        <v>461</v>
      </c>
      <c r="J517" s="56" t="n">
        <v>66</v>
      </c>
      <c r="K517" s="54" t="n">
        <f aca="false">MAX(0,H517-I517)</f>
        <v>5903</v>
      </c>
      <c r="L517" s="54" t="str">
        <f aca="false">IF(H517&lt;=0,"Yes","No")</f>
        <v>No</v>
      </c>
      <c r="M517" s="56" t="n">
        <v>7</v>
      </c>
      <c r="N517" s="56" t="n">
        <v>610966.43</v>
      </c>
      <c r="O517" s="56" t="s">
        <v>8887</v>
      </c>
      <c r="P517" s="56" t="s">
        <v>2405</v>
      </c>
      <c r="Q517" s="56" t="s">
        <v>2021</v>
      </c>
      <c r="R517" s="56" t="s">
        <v>8663</v>
      </c>
      <c r="S517" s="56" t="s">
        <v>8685</v>
      </c>
      <c r="T517" s="55" t="str">
        <f aca="false">IF(L517="Yes","Stockout",IF(H517&lt;I517,"Low",IF(H517&gt;I517*2,"Excess","Healthy")))</f>
        <v>Excess</v>
      </c>
      <c r="U517" s="55" t="n">
        <f aca="true">IFERROR(Q517-TODAY(),"")</f>
        <v>-1280</v>
      </c>
      <c r="V517" s="55" t="str">
        <f aca="false">IFERROR(IF(T517&lt;30,"Critical",IF(T517&lt;90,"Watch","OK")),"")</f>
        <v>OK</v>
      </c>
      <c r="W517" s="55" t="str">
        <f aca="false">TEXT(D517,"yyyy-mm")</f>
        <v>2022-02</v>
      </c>
    </row>
    <row r="518" customFormat="false" ht="15" hidden="false" customHeight="true" outlineLevel="0" collapsed="false">
      <c r="A518" s="52" t="s">
        <v>8888</v>
      </c>
      <c r="B518" s="52" t="s">
        <v>8889</v>
      </c>
      <c r="C518" s="52" t="s">
        <v>3874</v>
      </c>
      <c r="D518" s="52" t="s">
        <v>2100</v>
      </c>
      <c r="E518" s="52" t="n">
        <v>5476</v>
      </c>
      <c r="F518" s="52" t="n">
        <v>2803</v>
      </c>
      <c r="G518" s="52" t="n">
        <v>4353</v>
      </c>
      <c r="H518" s="54" t="n">
        <f aca="false">E518+F518-G518</f>
        <v>3926</v>
      </c>
      <c r="I518" s="52" t="n">
        <v>1675</v>
      </c>
      <c r="J518" s="52" t="n">
        <v>707</v>
      </c>
      <c r="K518" s="54" t="n">
        <f aca="false">MAX(0,H518-I518)</f>
        <v>2251</v>
      </c>
      <c r="L518" s="54" t="str">
        <f aca="false">IF(H518&lt;=0,"Yes","No")</f>
        <v>No</v>
      </c>
      <c r="M518" s="52" t="n">
        <v>17.5</v>
      </c>
      <c r="N518" s="52" t="n">
        <v>1318710.99</v>
      </c>
      <c r="O518" s="52" t="s">
        <v>8890</v>
      </c>
      <c r="P518" s="52" t="s">
        <v>5238</v>
      </c>
      <c r="Q518" s="52" t="s">
        <v>8283</v>
      </c>
      <c r="R518" s="52" t="s">
        <v>8155</v>
      </c>
      <c r="S518" s="52" t="s">
        <v>1926</v>
      </c>
      <c r="T518" s="55" t="str">
        <f aca="false">IF(L518="Yes","Stockout",IF(H518&lt;I518,"Low",IF(H518&gt;I518*2,"Excess","Healthy")))</f>
        <v>Excess</v>
      </c>
      <c r="U518" s="55" t="n">
        <f aca="true">IFERROR(Q518-TODAY(),"")</f>
        <v>-141</v>
      </c>
      <c r="V518" s="55" t="str">
        <f aca="false">IFERROR(IF(T518&lt;30,"Critical",IF(T518&lt;90,"Watch","OK")),"")</f>
        <v>OK</v>
      </c>
      <c r="W518" s="55" t="str">
        <f aca="false">TEXT(D518,"yyyy-mm")</f>
        <v>2022-08</v>
      </c>
    </row>
    <row r="519" customFormat="false" ht="15" hidden="false" customHeight="true" outlineLevel="0" collapsed="false">
      <c r="A519" s="56" t="s">
        <v>8891</v>
      </c>
      <c r="B519" s="56" t="s">
        <v>498</v>
      </c>
      <c r="C519" s="56" t="s">
        <v>8892</v>
      </c>
      <c r="D519" s="56" t="s">
        <v>2301</v>
      </c>
      <c r="E519" s="56" t="n">
        <v>1017</v>
      </c>
      <c r="F519" s="56" t="n">
        <v>2920</v>
      </c>
      <c r="G519" s="56" t="n">
        <v>1156</v>
      </c>
      <c r="H519" s="54" t="n">
        <f aca="false">E519+F519-G519</f>
        <v>2781</v>
      </c>
      <c r="I519" s="56" t="n">
        <v>1889</v>
      </c>
      <c r="J519" s="56" t="n">
        <v>360</v>
      </c>
      <c r="K519" s="54" t="n">
        <f aca="false">MAX(0,H519-I519)</f>
        <v>892</v>
      </c>
      <c r="L519" s="54" t="str">
        <f aca="false">IF(H519&lt;=0,"Yes","No")</f>
        <v>No</v>
      </c>
      <c r="M519" s="56" t="n">
        <v>86.6</v>
      </c>
      <c r="N519" s="56" t="n">
        <v>906527.69</v>
      </c>
      <c r="O519" s="56" t="s">
        <v>8893</v>
      </c>
      <c r="P519" s="56" t="s">
        <v>1057</v>
      </c>
      <c r="Q519" s="56" t="s">
        <v>4295</v>
      </c>
      <c r="R519" s="56" t="s">
        <v>7832</v>
      </c>
      <c r="S519" s="56" t="s">
        <v>1731</v>
      </c>
      <c r="T519" s="55" t="str">
        <f aca="false">IF(L519="Yes","Stockout",IF(H519&lt;I519,"Low",IF(H519&gt;I519*2,"Excess","Healthy")))</f>
        <v>Healthy</v>
      </c>
      <c r="U519" s="55" t="n">
        <f aca="true">IFERROR(Q519-TODAY(),"")</f>
        <v>-1397</v>
      </c>
      <c r="V519" s="55" t="str">
        <f aca="false">IFERROR(IF(T519&lt;30,"Critical",IF(T519&lt;90,"Watch","OK")),"")</f>
        <v>OK</v>
      </c>
      <c r="W519" s="55" t="str">
        <f aca="false">TEXT(D519,"yyyy-mm")</f>
        <v>2022-06</v>
      </c>
    </row>
    <row r="520" customFormat="false" ht="15" hidden="false" customHeight="true" outlineLevel="0" collapsed="false">
      <c r="A520" s="52" t="s">
        <v>8894</v>
      </c>
      <c r="B520" s="52" t="s">
        <v>8895</v>
      </c>
      <c r="C520" s="52" t="s">
        <v>2143</v>
      </c>
      <c r="D520" s="52" t="s">
        <v>1339</v>
      </c>
      <c r="E520" s="52" t="n">
        <v>8711</v>
      </c>
      <c r="F520" s="52" t="n">
        <v>3185</v>
      </c>
      <c r="G520" s="52" t="n">
        <v>3123</v>
      </c>
      <c r="H520" s="54" t="n">
        <f aca="false">E520+F520-G520</f>
        <v>8773</v>
      </c>
      <c r="I520" s="52" t="n">
        <v>1581</v>
      </c>
      <c r="J520" s="52" t="n">
        <v>472</v>
      </c>
      <c r="K520" s="54" t="n">
        <f aca="false">MAX(0,H520-I520)</f>
        <v>7192</v>
      </c>
      <c r="L520" s="54" t="str">
        <f aca="false">IF(H520&lt;=0,"Yes","No")</f>
        <v>No</v>
      </c>
      <c r="M520" s="52" t="n">
        <v>35</v>
      </c>
      <c r="N520" s="52" t="n">
        <v>1514449.85</v>
      </c>
      <c r="O520" s="52" t="s">
        <v>8896</v>
      </c>
      <c r="P520" s="52" t="s">
        <v>1275</v>
      </c>
      <c r="Q520" s="52" t="s">
        <v>8897</v>
      </c>
      <c r="R520" s="52" t="s">
        <v>7905</v>
      </c>
      <c r="S520" s="52" t="s">
        <v>329</v>
      </c>
      <c r="T520" s="55" t="str">
        <f aca="false">IF(L520="Yes","Stockout",IF(H520&lt;I520,"Low",IF(H520&gt;I520*2,"Excess","Healthy")))</f>
        <v>Excess</v>
      </c>
      <c r="U520" s="55" t="n">
        <f aca="true">IFERROR(Q520-TODAY(),"")</f>
        <v>210</v>
      </c>
      <c r="V520" s="55" t="str">
        <f aca="false">IFERROR(IF(T520&lt;30,"Critical",IF(T520&lt;90,"Watch","OK")),"")</f>
        <v>OK</v>
      </c>
      <c r="W520" s="55" t="str">
        <f aca="false">TEXT(D520,"yyyy-mm")</f>
        <v>2022-07</v>
      </c>
    </row>
    <row r="521" customFormat="false" ht="15" hidden="false" customHeight="true" outlineLevel="0" collapsed="false">
      <c r="A521" s="56" t="s">
        <v>8898</v>
      </c>
      <c r="B521" s="56" t="s">
        <v>3155</v>
      </c>
      <c r="C521" s="56" t="s">
        <v>700</v>
      </c>
      <c r="D521" s="56" t="s">
        <v>3275</v>
      </c>
      <c r="E521" s="56" t="n">
        <v>7175</v>
      </c>
      <c r="F521" s="56" t="n">
        <v>3276</v>
      </c>
      <c r="G521" s="56" t="n">
        <v>205</v>
      </c>
      <c r="H521" s="54" t="n">
        <f aca="false">E521+F521-G521</f>
        <v>10246</v>
      </c>
      <c r="I521" s="56" t="n">
        <v>564</v>
      </c>
      <c r="J521" s="56" t="n">
        <v>258</v>
      </c>
      <c r="K521" s="54" t="n">
        <f aca="false">MAX(0,H521-I521)</f>
        <v>9682</v>
      </c>
      <c r="L521" s="54" t="str">
        <f aca="false">IF(H521&lt;=0,"Yes","No")</f>
        <v>No</v>
      </c>
      <c r="M521" s="56" t="n">
        <v>50.5</v>
      </c>
      <c r="N521" s="56" t="n">
        <v>454567.1</v>
      </c>
      <c r="O521" s="56" t="s">
        <v>8899</v>
      </c>
      <c r="P521" s="56" t="s">
        <v>2329</v>
      </c>
      <c r="Q521" s="56" t="s">
        <v>8313</v>
      </c>
      <c r="R521" s="56" t="s">
        <v>7528</v>
      </c>
      <c r="S521" s="56" t="s">
        <v>2916</v>
      </c>
      <c r="T521" s="55" t="str">
        <f aca="false">IF(L521="Yes","Stockout",IF(H521&lt;I521,"Low",IF(H521&gt;I521*2,"Excess","Healthy")))</f>
        <v>Excess</v>
      </c>
      <c r="U521" s="55" t="n">
        <f aca="true">IFERROR(Q521-TODAY(),"")</f>
        <v>-1165</v>
      </c>
      <c r="V521" s="55" t="str">
        <f aca="false">IFERROR(IF(T521&lt;30,"Critical",IF(T521&lt;90,"Watch","OK")),"")</f>
        <v>OK</v>
      </c>
      <c r="W521" s="55" t="str">
        <f aca="false">TEXT(D521,"yyyy-mm")</f>
        <v>2023-09</v>
      </c>
    </row>
    <row r="522" customFormat="false" ht="15" hidden="false" customHeight="true" outlineLevel="0" collapsed="false">
      <c r="A522" s="52" t="s">
        <v>8900</v>
      </c>
      <c r="B522" s="52" t="s">
        <v>2533</v>
      </c>
      <c r="C522" s="52" t="s">
        <v>440</v>
      </c>
      <c r="D522" s="52" t="s">
        <v>2348</v>
      </c>
      <c r="E522" s="52" t="n">
        <v>1297</v>
      </c>
      <c r="F522" s="52" t="n">
        <v>2212</v>
      </c>
      <c r="G522" s="52" t="n">
        <v>2529</v>
      </c>
      <c r="H522" s="54" t="n">
        <f aca="false">E522+F522-G522</f>
        <v>980</v>
      </c>
      <c r="I522" s="52" t="n">
        <v>1421</v>
      </c>
      <c r="J522" s="52" t="n">
        <v>426</v>
      </c>
      <c r="K522" s="54" t="n">
        <f aca="false">MAX(0,H522-I522)</f>
        <v>0</v>
      </c>
      <c r="L522" s="54" t="str">
        <f aca="false">IF(H522&lt;=0,"Yes","No")</f>
        <v>No</v>
      </c>
      <c r="M522" s="52" t="n">
        <v>32.5</v>
      </c>
      <c r="N522" s="52" t="n">
        <v>334764.15</v>
      </c>
      <c r="O522" s="52" t="s">
        <v>8901</v>
      </c>
      <c r="P522" s="52" t="s">
        <v>4437</v>
      </c>
      <c r="Q522" s="52" t="s">
        <v>378</v>
      </c>
      <c r="R522" s="52" t="s">
        <v>7460</v>
      </c>
      <c r="S522" s="52" t="s">
        <v>4918</v>
      </c>
      <c r="T522" s="55" t="str">
        <f aca="false">IF(L522="Yes","Stockout",IF(H522&lt;I522,"Low",IF(H522&gt;I522*2,"Excess","Healthy")))</f>
        <v>Low</v>
      </c>
      <c r="U522" s="55" t="n">
        <f aca="true">IFERROR(Q522-TODAY(),"")</f>
        <v>-822</v>
      </c>
      <c r="V522" s="55" t="str">
        <f aca="false">IFERROR(IF(T522&lt;30,"Critical",IF(T522&lt;90,"Watch","OK")),"")</f>
        <v>OK</v>
      </c>
      <c r="W522" s="55" t="str">
        <f aca="false">TEXT(D522,"yyyy-mm")</f>
        <v>2023-06</v>
      </c>
    </row>
    <row r="523" customFormat="false" ht="15" hidden="false" customHeight="true" outlineLevel="0" collapsed="false">
      <c r="A523" s="56" t="s">
        <v>8902</v>
      </c>
      <c r="B523" s="56" t="s">
        <v>8903</v>
      </c>
      <c r="C523" s="56" t="s">
        <v>2584</v>
      </c>
      <c r="D523" s="56" t="s">
        <v>3825</v>
      </c>
      <c r="E523" s="56" t="n">
        <v>5424</v>
      </c>
      <c r="F523" s="56" t="n">
        <v>1343</v>
      </c>
      <c r="G523" s="56" t="n">
        <v>2984</v>
      </c>
      <c r="H523" s="54" t="n">
        <f aca="false">E523+F523-G523</f>
        <v>3783</v>
      </c>
      <c r="I523" s="56" t="n">
        <v>1037</v>
      </c>
      <c r="J523" s="56" t="n">
        <v>821</v>
      </c>
      <c r="K523" s="54" t="n">
        <f aca="false">MAX(0,H523-I523)</f>
        <v>2746</v>
      </c>
      <c r="L523" s="54" t="str">
        <f aca="false">IF(H523&lt;=0,"Yes","No")</f>
        <v>No</v>
      </c>
      <c r="M523" s="56" t="n">
        <v>33.4</v>
      </c>
      <c r="N523" s="56" t="n">
        <v>290587.89</v>
      </c>
      <c r="O523" s="56" t="s">
        <v>8904</v>
      </c>
      <c r="P523" s="56" t="s">
        <v>3092</v>
      </c>
      <c r="Q523" s="56" t="s">
        <v>1658</v>
      </c>
      <c r="R523" s="56" t="s">
        <v>7694</v>
      </c>
      <c r="S523" s="56" t="s">
        <v>1180</v>
      </c>
      <c r="T523" s="55" t="str">
        <f aca="false">IF(L523="Yes","Stockout",IF(H523&lt;I523,"Low",IF(H523&gt;I523*2,"Excess","Healthy")))</f>
        <v>Excess</v>
      </c>
      <c r="U523" s="55" t="n">
        <f aca="true">IFERROR(Q523-TODAY(),"")</f>
        <v>-1130</v>
      </c>
      <c r="V523" s="55" t="str">
        <f aca="false">IFERROR(IF(T523&lt;30,"Critical",IF(T523&lt;90,"Watch","OK")),"")</f>
        <v>OK</v>
      </c>
      <c r="W523" s="55" t="str">
        <f aca="false">TEXT(D523,"yyyy-mm")</f>
        <v>2023-02</v>
      </c>
    </row>
    <row r="524" customFormat="false" ht="15" hidden="false" customHeight="true" outlineLevel="0" collapsed="false">
      <c r="A524" s="52" t="s">
        <v>8905</v>
      </c>
      <c r="B524" s="52" t="s">
        <v>2322</v>
      </c>
      <c r="C524" s="52" t="s">
        <v>1151</v>
      </c>
      <c r="D524" s="52" t="s">
        <v>3449</v>
      </c>
      <c r="E524" s="52" t="n">
        <v>5796</v>
      </c>
      <c r="F524" s="52" t="n">
        <v>4486</v>
      </c>
      <c r="G524" s="52" t="n">
        <v>3764</v>
      </c>
      <c r="H524" s="54" t="n">
        <f aca="false">E524+F524-G524</f>
        <v>6518</v>
      </c>
      <c r="I524" s="52" t="n">
        <v>1629</v>
      </c>
      <c r="J524" s="52" t="n">
        <v>459</v>
      </c>
      <c r="K524" s="54" t="n">
        <f aca="false">MAX(0,H524-I524)</f>
        <v>4889</v>
      </c>
      <c r="L524" s="54" t="str">
        <f aca="false">IF(H524&lt;=0,"Yes","No")</f>
        <v>No</v>
      </c>
      <c r="M524" s="52" t="n">
        <v>71</v>
      </c>
      <c r="N524" s="52" t="n">
        <v>2525773.37</v>
      </c>
      <c r="O524" s="52" t="s">
        <v>8906</v>
      </c>
      <c r="P524" s="52" t="s">
        <v>2478</v>
      </c>
      <c r="Q524" s="52" t="s">
        <v>4278</v>
      </c>
      <c r="R524" s="52" t="s">
        <v>8250</v>
      </c>
      <c r="S524" s="52" t="s">
        <v>2068</v>
      </c>
      <c r="T524" s="55" t="str">
        <f aca="false">IF(L524="Yes","Stockout",IF(H524&lt;I524,"Low",IF(H524&gt;I524*2,"Excess","Healthy")))</f>
        <v>Excess</v>
      </c>
      <c r="U524" s="55" t="n">
        <f aca="true">IFERROR(Q524-TODAY(),"")</f>
        <v>-395</v>
      </c>
      <c r="V524" s="55" t="str">
        <f aca="false">IFERROR(IF(T524&lt;30,"Critical",IF(T524&lt;90,"Watch","OK")),"")</f>
        <v>OK</v>
      </c>
      <c r="W524" s="55" t="str">
        <f aca="false">TEXT(D524,"yyyy-mm")</f>
        <v>2024-08</v>
      </c>
    </row>
    <row r="525" customFormat="false" ht="15" hidden="false" customHeight="true" outlineLevel="0" collapsed="false">
      <c r="A525" s="56" t="s">
        <v>8907</v>
      </c>
      <c r="B525" s="56" t="s">
        <v>3518</v>
      </c>
      <c r="C525" s="56" t="s">
        <v>2264</v>
      </c>
      <c r="D525" s="56" t="s">
        <v>2158</v>
      </c>
      <c r="E525" s="56" t="n">
        <v>6420</v>
      </c>
      <c r="F525" s="56" t="n">
        <v>1606</v>
      </c>
      <c r="G525" s="56" t="n">
        <v>4414</v>
      </c>
      <c r="H525" s="54" t="n">
        <f aca="false">E525+F525-G525</f>
        <v>3612</v>
      </c>
      <c r="I525" s="56" t="n">
        <v>1250</v>
      </c>
      <c r="J525" s="56" t="n">
        <v>519</v>
      </c>
      <c r="K525" s="54" t="n">
        <f aca="false">MAX(0,H525-I525)</f>
        <v>2362</v>
      </c>
      <c r="L525" s="54" t="str">
        <f aca="false">IF(H525&lt;=0,"Yes","No")</f>
        <v>No</v>
      </c>
      <c r="M525" s="56" t="n">
        <v>1.2</v>
      </c>
      <c r="N525" s="56" t="n">
        <v>16938.38</v>
      </c>
      <c r="O525" s="56" t="s">
        <v>8908</v>
      </c>
      <c r="P525" s="56" t="s">
        <v>2188</v>
      </c>
      <c r="Q525" s="56" t="s">
        <v>2158</v>
      </c>
      <c r="R525" s="56" t="s">
        <v>7750</v>
      </c>
      <c r="S525" s="56" t="s">
        <v>3175</v>
      </c>
      <c r="T525" s="55" t="str">
        <f aca="false">IF(L525="Yes","Stockout",IF(H525&lt;I525,"Low",IF(H525&gt;I525*2,"Excess","Healthy")))</f>
        <v>Excess</v>
      </c>
      <c r="U525" s="55" t="n">
        <f aca="true">IFERROR(Q525-TODAY(),"")</f>
        <v>-1260</v>
      </c>
      <c r="V525" s="55" t="str">
        <f aca="false">IFERROR(IF(T525&lt;30,"Critical",IF(T525&lt;90,"Watch","OK")),"")</f>
        <v>OK</v>
      </c>
      <c r="W525" s="55" t="str">
        <f aca="false">TEXT(D525,"yyyy-mm")</f>
        <v>2022-09</v>
      </c>
    </row>
    <row r="526" customFormat="false" ht="15" hidden="false" customHeight="true" outlineLevel="0" collapsed="false">
      <c r="A526" s="52" t="s">
        <v>8909</v>
      </c>
      <c r="B526" s="52" t="s">
        <v>1884</v>
      </c>
      <c r="C526" s="52" t="s">
        <v>2280</v>
      </c>
      <c r="D526" s="52" t="s">
        <v>2282</v>
      </c>
      <c r="E526" s="52" t="n">
        <v>7355</v>
      </c>
      <c r="F526" s="52" t="n">
        <v>4559</v>
      </c>
      <c r="G526" s="52" t="n">
        <v>179</v>
      </c>
      <c r="H526" s="54" t="n">
        <f aca="false">E526+F526-G526</f>
        <v>11735</v>
      </c>
      <c r="I526" s="52" t="n">
        <v>209</v>
      </c>
      <c r="J526" s="52" t="n">
        <v>155</v>
      </c>
      <c r="K526" s="54" t="n">
        <f aca="false">MAX(0,H526-I526)</f>
        <v>11526</v>
      </c>
      <c r="L526" s="54" t="str">
        <f aca="false">IF(H526&lt;=0,"Yes","No")</f>
        <v>No</v>
      </c>
      <c r="M526" s="52" t="n">
        <v>44.9</v>
      </c>
      <c r="N526" s="52" t="n">
        <v>1592166.6</v>
      </c>
      <c r="O526" s="52" t="s">
        <v>8910</v>
      </c>
      <c r="P526" s="52" t="s">
        <v>3140</v>
      </c>
      <c r="Q526" s="52" t="s">
        <v>4807</v>
      </c>
      <c r="R526" s="52" t="s">
        <v>8495</v>
      </c>
      <c r="S526" s="52" t="s">
        <v>2077</v>
      </c>
      <c r="T526" s="55" t="str">
        <f aca="false">IF(L526="Yes","Stockout",IF(H526&lt;I526,"Low",IF(H526&gt;I526*2,"Excess","Healthy")))</f>
        <v>Excess</v>
      </c>
      <c r="U526" s="55" t="n">
        <f aca="true">IFERROR(Q526-TODAY(),"")</f>
        <v>-566</v>
      </c>
      <c r="V526" s="55" t="str">
        <f aca="false">IFERROR(IF(T526&lt;30,"Critical",IF(T526&lt;90,"Watch","OK")),"")</f>
        <v>OK</v>
      </c>
      <c r="W526" s="55" t="str">
        <f aca="false">TEXT(D526,"yyyy-mm")</f>
        <v>2022-10</v>
      </c>
    </row>
    <row r="527" customFormat="false" ht="15" hidden="false" customHeight="true" outlineLevel="0" collapsed="false">
      <c r="A527" s="56" t="s">
        <v>8911</v>
      </c>
      <c r="B527" s="56" t="s">
        <v>2194</v>
      </c>
      <c r="C527" s="56" t="s">
        <v>2015</v>
      </c>
      <c r="D527" s="56" t="s">
        <v>2413</v>
      </c>
      <c r="E527" s="56" t="n">
        <v>2298</v>
      </c>
      <c r="F527" s="56" t="n">
        <v>4460</v>
      </c>
      <c r="G527" s="56" t="n">
        <v>2554</v>
      </c>
      <c r="H527" s="54" t="n">
        <f aca="false">E527+F527-G527</f>
        <v>4204</v>
      </c>
      <c r="I527" s="56" t="n">
        <v>1191</v>
      </c>
      <c r="J527" s="56" t="n">
        <v>467</v>
      </c>
      <c r="K527" s="54" t="n">
        <f aca="false">MAX(0,H527-I527)</f>
        <v>3013</v>
      </c>
      <c r="L527" s="54" t="str">
        <f aca="false">IF(H527&lt;=0,"Yes","No")</f>
        <v>No</v>
      </c>
      <c r="M527" s="56" t="n">
        <v>17.9</v>
      </c>
      <c r="N527" s="56" t="n">
        <v>604319.15</v>
      </c>
      <c r="O527" s="56" t="s">
        <v>8912</v>
      </c>
      <c r="P527" s="56" t="s">
        <v>1767</v>
      </c>
      <c r="Q527" s="56" t="s">
        <v>2482</v>
      </c>
      <c r="R527" s="56" t="s">
        <v>7813</v>
      </c>
      <c r="S527" s="56" t="s">
        <v>2295</v>
      </c>
      <c r="T527" s="55" t="str">
        <f aca="false">IF(L527="Yes","Stockout",IF(H527&lt;I527,"Low",IF(H527&gt;I527*2,"Excess","Healthy")))</f>
        <v>Excess</v>
      </c>
      <c r="U527" s="55" t="n">
        <f aca="true">IFERROR(Q527-TODAY(),"")</f>
        <v>-747</v>
      </c>
      <c r="V527" s="55" t="str">
        <f aca="false">IFERROR(IF(T527&lt;30,"Critical",IF(T527&lt;90,"Watch","OK")),"")</f>
        <v>OK</v>
      </c>
      <c r="W527" s="55" t="str">
        <f aca="false">TEXT(D527,"yyyy-mm")</f>
        <v>2024-02</v>
      </c>
    </row>
    <row r="528" customFormat="false" ht="15" hidden="false" customHeight="true" outlineLevel="0" collapsed="false">
      <c r="A528" s="52" t="s">
        <v>8913</v>
      </c>
      <c r="B528" s="52" t="s">
        <v>4272</v>
      </c>
      <c r="C528" s="52" t="s">
        <v>7073</v>
      </c>
      <c r="D528" s="52" t="s">
        <v>4112</v>
      </c>
      <c r="E528" s="52" t="n">
        <v>4073</v>
      </c>
      <c r="F528" s="52" t="n">
        <v>1376</v>
      </c>
      <c r="G528" s="52" t="n">
        <v>516</v>
      </c>
      <c r="H528" s="54" t="n">
        <f aca="false">E528+F528-G528</f>
        <v>4933</v>
      </c>
      <c r="I528" s="52" t="n">
        <v>896</v>
      </c>
      <c r="J528" s="52" t="n">
        <v>685</v>
      </c>
      <c r="K528" s="54" t="n">
        <f aca="false">MAX(0,H528-I528)</f>
        <v>4037</v>
      </c>
      <c r="L528" s="54" t="str">
        <f aca="false">IF(H528&lt;=0,"Yes","No")</f>
        <v>No</v>
      </c>
      <c r="M528" s="52" t="n">
        <v>10.4</v>
      </c>
      <c r="N528" s="52" t="n">
        <v>1522249.43</v>
      </c>
      <c r="O528" s="52" t="s">
        <v>8914</v>
      </c>
      <c r="P528" s="52" t="s">
        <v>2138</v>
      </c>
      <c r="Q528" s="52" t="s">
        <v>609</v>
      </c>
      <c r="R528" s="52" t="s">
        <v>7460</v>
      </c>
      <c r="S528" s="52" t="s">
        <v>2719</v>
      </c>
      <c r="T528" s="55" t="str">
        <f aca="false">IF(L528="Yes","Stockout",IF(H528&lt;I528,"Low",IF(H528&gt;I528*2,"Excess","Healthy")))</f>
        <v>Excess</v>
      </c>
      <c r="U528" s="55" t="n">
        <f aca="true">IFERROR(Q528-TODAY(),"")</f>
        <v>-1082</v>
      </c>
      <c r="V528" s="55" t="str">
        <f aca="false">IFERROR(IF(T528&lt;30,"Critical",IF(T528&lt;90,"Watch","OK")),"")</f>
        <v>OK</v>
      </c>
      <c r="W528" s="55" t="str">
        <f aca="false">TEXT(D528,"yyyy-mm")</f>
        <v>2022-12</v>
      </c>
    </row>
    <row r="529" customFormat="false" ht="15" hidden="false" customHeight="true" outlineLevel="0" collapsed="false">
      <c r="A529" s="56" t="s">
        <v>8915</v>
      </c>
      <c r="B529" s="56" t="s">
        <v>1791</v>
      </c>
      <c r="C529" s="56" t="s">
        <v>2025</v>
      </c>
      <c r="D529" s="56" t="s">
        <v>5246</v>
      </c>
      <c r="E529" s="56" t="n">
        <v>3106</v>
      </c>
      <c r="F529" s="56" t="n">
        <v>2680</v>
      </c>
      <c r="G529" s="56" t="n">
        <v>3073</v>
      </c>
      <c r="H529" s="54" t="n">
        <f aca="false">E529+F529-G529</f>
        <v>2713</v>
      </c>
      <c r="I529" s="56" t="n">
        <v>1919</v>
      </c>
      <c r="J529" s="56" t="n">
        <v>962</v>
      </c>
      <c r="K529" s="54" t="n">
        <f aca="false">MAX(0,H529-I529)</f>
        <v>794</v>
      </c>
      <c r="L529" s="54" t="str">
        <f aca="false">IF(H529&lt;=0,"Yes","No")</f>
        <v>No</v>
      </c>
      <c r="M529" s="56" t="n">
        <v>77.5</v>
      </c>
      <c r="N529" s="56" t="n">
        <v>3732159.18</v>
      </c>
      <c r="O529" s="56" t="s">
        <v>8916</v>
      </c>
      <c r="P529" s="56" t="s">
        <v>1294</v>
      </c>
      <c r="Q529" s="56" t="s">
        <v>911</v>
      </c>
      <c r="R529" s="56" t="s">
        <v>7845</v>
      </c>
      <c r="S529" s="56" t="s">
        <v>3026</v>
      </c>
      <c r="T529" s="55" t="str">
        <f aca="false">IF(L529="Yes","Stockout",IF(H529&lt;I529,"Low",IF(H529&gt;I529*2,"Excess","Healthy")))</f>
        <v>Healthy</v>
      </c>
      <c r="U529" s="55" t="n">
        <f aca="true">IFERROR(Q529-TODAY(),"")</f>
        <v>-621</v>
      </c>
      <c r="V529" s="55" t="str">
        <f aca="false">IFERROR(IF(T529&lt;30,"Critical",IF(T529&lt;90,"Watch","OK")),"")</f>
        <v>OK</v>
      </c>
      <c r="W529" s="55" t="str">
        <f aca="false">TEXT(D529,"yyyy-mm")</f>
        <v>2023-04</v>
      </c>
    </row>
    <row r="530" customFormat="false" ht="15" hidden="false" customHeight="true" outlineLevel="0" collapsed="false">
      <c r="A530" s="52" t="s">
        <v>8917</v>
      </c>
      <c r="B530" s="52" t="s">
        <v>4910</v>
      </c>
      <c r="C530" s="52" t="s">
        <v>7250</v>
      </c>
      <c r="D530" s="52" t="s">
        <v>2324</v>
      </c>
      <c r="E530" s="52" t="n">
        <v>7584</v>
      </c>
      <c r="F530" s="52" t="n">
        <v>4246</v>
      </c>
      <c r="G530" s="52" t="n">
        <v>3113</v>
      </c>
      <c r="H530" s="54" t="n">
        <f aca="false">E530+F530-G530</f>
        <v>8717</v>
      </c>
      <c r="I530" s="52" t="n">
        <v>1054</v>
      </c>
      <c r="J530" s="52" t="n">
        <v>975</v>
      </c>
      <c r="K530" s="54" t="n">
        <f aca="false">MAX(0,H530-I530)</f>
        <v>7663</v>
      </c>
      <c r="L530" s="54" t="str">
        <f aca="false">IF(H530&lt;=0,"Yes","No")</f>
        <v>No</v>
      </c>
      <c r="M530" s="52" t="n">
        <v>3.7</v>
      </c>
      <c r="N530" s="52" t="n">
        <v>627045.78</v>
      </c>
      <c r="O530" s="52" t="s">
        <v>8918</v>
      </c>
      <c r="P530" s="52" t="s">
        <v>1982</v>
      </c>
      <c r="Q530" s="52" t="s">
        <v>2657</v>
      </c>
      <c r="R530" s="52" t="s">
        <v>8495</v>
      </c>
      <c r="S530" s="52" t="s">
        <v>2007</v>
      </c>
      <c r="T530" s="55" t="str">
        <f aca="false">IF(L530="Yes","Stockout",IF(H530&lt;I530,"Low",IF(H530&gt;I530*2,"Excess","Healthy")))</f>
        <v>Excess</v>
      </c>
      <c r="U530" s="55" t="n">
        <f aca="true">IFERROR(Q530-TODAY(),"")</f>
        <v>-504</v>
      </c>
      <c r="V530" s="55" t="str">
        <f aca="false">IFERROR(IF(T530&lt;30,"Critical",IF(T530&lt;90,"Watch","OK")),"")</f>
        <v>OK</v>
      </c>
      <c r="W530" s="55" t="str">
        <f aca="false">TEXT(D530,"yyyy-mm")</f>
        <v>2023-01</v>
      </c>
    </row>
    <row r="531" customFormat="false" ht="15" hidden="false" customHeight="true" outlineLevel="0" collapsed="false">
      <c r="A531" s="56" t="s">
        <v>8919</v>
      </c>
      <c r="B531" s="56" t="s">
        <v>8895</v>
      </c>
      <c r="C531" s="56" t="s">
        <v>1208</v>
      </c>
      <c r="D531" s="56" t="s">
        <v>2254</v>
      </c>
      <c r="E531" s="56" t="n">
        <v>9774</v>
      </c>
      <c r="F531" s="56" t="n">
        <v>2969</v>
      </c>
      <c r="G531" s="56" t="n">
        <v>3137</v>
      </c>
      <c r="H531" s="54" t="n">
        <f aca="false">E531+F531-G531</f>
        <v>9606</v>
      </c>
      <c r="I531" s="56" t="n">
        <v>1579</v>
      </c>
      <c r="J531" s="56" t="n">
        <v>929</v>
      </c>
      <c r="K531" s="54" t="n">
        <f aca="false">MAX(0,H531-I531)</f>
        <v>8027</v>
      </c>
      <c r="L531" s="54" t="str">
        <f aca="false">IF(H531&lt;=0,"Yes","No")</f>
        <v>No</v>
      </c>
      <c r="M531" s="56" t="n">
        <v>23.8</v>
      </c>
      <c r="N531" s="56" t="n">
        <v>2436238.41</v>
      </c>
      <c r="O531" s="56" t="s">
        <v>8920</v>
      </c>
      <c r="P531" s="56" t="s">
        <v>2413</v>
      </c>
      <c r="Q531" s="56" t="s">
        <v>8921</v>
      </c>
      <c r="R531" s="56" t="s">
        <v>7958</v>
      </c>
      <c r="S531" s="56" t="s">
        <v>1071</v>
      </c>
      <c r="T531" s="55" t="str">
        <f aca="false">IF(L531="Yes","Stockout",IF(H531&lt;I531,"Low",IF(H531&gt;I531*2,"Excess","Healthy")))</f>
        <v>Excess</v>
      </c>
      <c r="U531" s="55" t="n">
        <f aca="true">IFERROR(Q531-TODAY(),"")</f>
        <v>11</v>
      </c>
      <c r="V531" s="55" t="str">
        <f aca="false">IFERROR(IF(T531&lt;30,"Critical",IF(T531&lt;90,"Watch","OK")),"")</f>
        <v>OK</v>
      </c>
      <c r="W531" s="55" t="str">
        <f aca="false">TEXT(D531,"yyyy-mm")</f>
        <v>2024-08</v>
      </c>
    </row>
    <row r="532" customFormat="false" ht="15" hidden="false" customHeight="true" outlineLevel="0" collapsed="false">
      <c r="A532" s="52" t="s">
        <v>8922</v>
      </c>
      <c r="B532" s="52" t="s">
        <v>5262</v>
      </c>
      <c r="C532" s="52" t="s">
        <v>1719</v>
      </c>
      <c r="D532" s="52" t="s">
        <v>493</v>
      </c>
      <c r="E532" s="52" t="n">
        <v>6240</v>
      </c>
      <c r="F532" s="52" t="n">
        <v>1788</v>
      </c>
      <c r="G532" s="52" t="n">
        <v>2491</v>
      </c>
      <c r="H532" s="54" t="n">
        <f aca="false">E532+F532-G532</f>
        <v>5537</v>
      </c>
      <c r="I532" s="52" t="n">
        <v>1613</v>
      </c>
      <c r="J532" s="52" t="n">
        <v>754</v>
      </c>
      <c r="K532" s="54" t="n">
        <f aca="false">MAX(0,H532-I532)</f>
        <v>3924</v>
      </c>
      <c r="L532" s="54" t="str">
        <f aca="false">IF(H532&lt;=0,"Yes","No")</f>
        <v>No</v>
      </c>
      <c r="M532" s="52" t="n">
        <v>16.6</v>
      </c>
      <c r="N532" s="52" t="n">
        <v>1535891.47</v>
      </c>
      <c r="O532" s="52" t="s">
        <v>8923</v>
      </c>
      <c r="P532" s="52" t="s">
        <v>2617</v>
      </c>
      <c r="Q532" s="52" t="s">
        <v>8924</v>
      </c>
      <c r="R532" s="52" t="s">
        <v>8385</v>
      </c>
      <c r="S532" s="52" t="s">
        <v>5019</v>
      </c>
      <c r="T532" s="55" t="str">
        <f aca="false">IF(L532="Yes","Stockout",IF(H532&lt;I532,"Low",IF(H532&gt;I532*2,"Excess","Healthy")))</f>
        <v>Excess</v>
      </c>
      <c r="U532" s="55" t="n">
        <f aca="true">IFERROR(Q532-TODAY(),"")</f>
        <v>59</v>
      </c>
      <c r="V532" s="55" t="str">
        <f aca="false">IFERROR(IF(T532&lt;30,"Critical",IF(T532&lt;90,"Watch","OK")),"")</f>
        <v>OK</v>
      </c>
      <c r="W532" s="55" t="str">
        <f aca="false">TEXT(D532,"yyyy-mm")</f>
        <v>2022-08</v>
      </c>
    </row>
    <row r="533" customFormat="false" ht="15" hidden="false" customHeight="true" outlineLevel="0" collapsed="false">
      <c r="A533" s="56" t="s">
        <v>8925</v>
      </c>
      <c r="B533" s="56" t="s">
        <v>4723</v>
      </c>
      <c r="C533" s="56" t="s">
        <v>6197</v>
      </c>
      <c r="D533" s="56" t="s">
        <v>3243</v>
      </c>
      <c r="E533" s="56" t="n">
        <v>8284</v>
      </c>
      <c r="F533" s="56" t="n">
        <v>2330</v>
      </c>
      <c r="G533" s="56" t="n">
        <v>1136</v>
      </c>
      <c r="H533" s="54" t="n">
        <f aca="false">E533+F533-G533</f>
        <v>9478</v>
      </c>
      <c r="I533" s="56" t="n">
        <v>148</v>
      </c>
      <c r="J533" s="56" t="n">
        <v>177</v>
      </c>
      <c r="K533" s="54" t="n">
        <f aca="false">MAX(0,H533-I533)</f>
        <v>9330</v>
      </c>
      <c r="L533" s="54" t="str">
        <f aca="false">IF(H533&lt;=0,"Yes","No")</f>
        <v>No</v>
      </c>
      <c r="M533" s="56" t="n">
        <v>22</v>
      </c>
      <c r="N533" s="56" t="n">
        <v>3839191.47</v>
      </c>
      <c r="O533" s="56" t="s">
        <v>8926</v>
      </c>
      <c r="P533" s="56" t="s">
        <v>3131</v>
      </c>
      <c r="Q533" s="56" t="s">
        <v>5553</v>
      </c>
      <c r="R533" s="56" t="s">
        <v>7621</v>
      </c>
      <c r="S533" s="56" t="s">
        <v>4847</v>
      </c>
      <c r="T533" s="55" t="str">
        <f aca="false">IF(L533="Yes","Stockout",IF(H533&lt;I533,"Low",IF(H533&gt;I533*2,"Excess","Healthy")))</f>
        <v>Excess</v>
      </c>
      <c r="U533" s="55" t="n">
        <f aca="true">IFERROR(Q533-TODAY(),"")</f>
        <v>-1036</v>
      </c>
      <c r="V533" s="55" t="str">
        <f aca="false">IFERROR(IF(T533&lt;30,"Critical",IF(T533&lt;90,"Watch","OK")),"")</f>
        <v>OK</v>
      </c>
      <c r="W533" s="55" t="str">
        <f aca="false">TEXT(D533,"yyyy-mm")</f>
        <v>2022-07</v>
      </c>
    </row>
    <row r="534" customFormat="false" ht="15" hidden="false" customHeight="true" outlineLevel="0" collapsed="false">
      <c r="A534" s="52" t="s">
        <v>8927</v>
      </c>
      <c r="B534" s="52" t="s">
        <v>6176</v>
      </c>
      <c r="C534" s="52" t="s">
        <v>3608</v>
      </c>
      <c r="D534" s="52" t="s">
        <v>5345</v>
      </c>
      <c r="E534" s="52" t="n">
        <v>9472</v>
      </c>
      <c r="F534" s="52" t="n">
        <v>2646</v>
      </c>
      <c r="G534" s="52" t="n">
        <v>3903</v>
      </c>
      <c r="H534" s="54" t="n">
        <f aca="false">E534+F534-G534</f>
        <v>8215</v>
      </c>
      <c r="I534" s="52" t="n">
        <v>421</v>
      </c>
      <c r="J534" s="52" t="n">
        <v>199</v>
      </c>
      <c r="K534" s="54" t="n">
        <f aca="false">MAX(0,H534-I534)</f>
        <v>7794</v>
      </c>
      <c r="L534" s="54" t="str">
        <f aca="false">IF(H534&lt;=0,"Yes","No")</f>
        <v>No</v>
      </c>
      <c r="M534" s="52" t="n">
        <v>0.2</v>
      </c>
      <c r="N534" s="52" t="n">
        <v>26221.18</v>
      </c>
      <c r="O534" s="52" t="s">
        <v>8928</v>
      </c>
      <c r="P534" s="52" t="s">
        <v>441</v>
      </c>
      <c r="Q534" s="52" t="s">
        <v>1943</v>
      </c>
      <c r="R534" s="52" t="s">
        <v>7791</v>
      </c>
      <c r="S534" s="52" t="s">
        <v>905</v>
      </c>
      <c r="T534" s="55" t="str">
        <f aca="false">IF(L534="Yes","Stockout",IF(H534&lt;I534,"Low",IF(H534&gt;I534*2,"Excess","Healthy")))</f>
        <v>Excess</v>
      </c>
      <c r="U534" s="55" t="n">
        <f aca="true">IFERROR(Q534-TODAY(),"")</f>
        <v>-1038</v>
      </c>
      <c r="V534" s="55" t="str">
        <f aca="false">IFERROR(IF(T534&lt;30,"Critical",IF(T534&lt;90,"Watch","OK")),"")</f>
        <v>OK</v>
      </c>
      <c r="W534" s="55" t="str">
        <f aca="false">TEXT(D534,"yyyy-mm")</f>
        <v>2023-10</v>
      </c>
    </row>
    <row r="535" customFormat="false" ht="15" hidden="false" customHeight="true" outlineLevel="0" collapsed="false">
      <c r="A535" s="56" t="s">
        <v>8929</v>
      </c>
      <c r="B535" s="56" t="s">
        <v>3573</v>
      </c>
      <c r="C535" s="56" t="s">
        <v>5640</v>
      </c>
      <c r="D535" s="56" t="s">
        <v>3425</v>
      </c>
      <c r="E535" s="56" t="n">
        <v>4002</v>
      </c>
      <c r="F535" s="56" t="n">
        <v>4414</v>
      </c>
      <c r="G535" s="56" t="n">
        <v>1476</v>
      </c>
      <c r="H535" s="54" t="n">
        <f aca="false">E535+F535-G535</f>
        <v>6940</v>
      </c>
      <c r="I535" s="56" t="n">
        <v>809</v>
      </c>
      <c r="J535" s="56" t="n">
        <v>187</v>
      </c>
      <c r="K535" s="54" t="n">
        <f aca="false">MAX(0,H535-I535)</f>
        <v>6131</v>
      </c>
      <c r="L535" s="54" t="str">
        <f aca="false">IF(H535&lt;=0,"Yes","No")</f>
        <v>No</v>
      </c>
      <c r="M535" s="56" t="n">
        <v>13.3</v>
      </c>
      <c r="N535" s="56" t="n">
        <v>892445.39</v>
      </c>
      <c r="O535" s="56" t="s">
        <v>8930</v>
      </c>
      <c r="P535" s="56" t="s">
        <v>1582</v>
      </c>
      <c r="Q535" s="56" t="s">
        <v>4021</v>
      </c>
      <c r="R535" s="56" t="s">
        <v>7615</v>
      </c>
      <c r="S535" s="56" t="s">
        <v>3187</v>
      </c>
      <c r="T535" s="55" t="str">
        <f aca="false">IF(L535="Yes","Stockout",IF(H535&lt;I535,"Low",IF(H535&gt;I535*2,"Excess","Healthy")))</f>
        <v>Excess</v>
      </c>
      <c r="U535" s="55" t="n">
        <f aca="true">IFERROR(Q535-TODAY(),"")</f>
        <v>-556</v>
      </c>
      <c r="V535" s="55" t="str">
        <f aca="false">IFERROR(IF(T535&lt;30,"Critical",IF(T535&lt;90,"Watch","OK")),"")</f>
        <v>OK</v>
      </c>
      <c r="W535" s="55" t="str">
        <f aca="false">TEXT(D535,"yyyy-mm")</f>
        <v>2024-07</v>
      </c>
    </row>
    <row r="536" customFormat="false" ht="15" hidden="false" customHeight="true" outlineLevel="0" collapsed="false">
      <c r="A536" s="52" t="s">
        <v>8931</v>
      </c>
      <c r="B536" s="52" t="s">
        <v>1706</v>
      </c>
      <c r="C536" s="52" t="s">
        <v>2273</v>
      </c>
      <c r="D536" s="52" t="s">
        <v>2305</v>
      </c>
      <c r="E536" s="52" t="n">
        <v>7723</v>
      </c>
      <c r="F536" s="52" t="n">
        <v>1374</v>
      </c>
      <c r="G536" s="52" t="n">
        <v>3304</v>
      </c>
      <c r="H536" s="54" t="n">
        <f aca="false">E536+F536-G536</f>
        <v>5793</v>
      </c>
      <c r="I536" s="52" t="n">
        <v>914</v>
      </c>
      <c r="J536" s="52" t="n">
        <v>198</v>
      </c>
      <c r="K536" s="54" t="n">
        <f aca="false">MAX(0,H536-I536)</f>
        <v>4879</v>
      </c>
      <c r="L536" s="54" t="str">
        <f aca="false">IF(H536&lt;=0,"Yes","No")</f>
        <v>No</v>
      </c>
      <c r="M536" s="52" t="n">
        <v>5.9</v>
      </c>
      <c r="N536" s="52" t="n">
        <v>38676</v>
      </c>
      <c r="O536" s="52" t="s">
        <v>8932</v>
      </c>
      <c r="P536" s="52" t="s">
        <v>2643</v>
      </c>
      <c r="Q536" s="52" t="s">
        <v>487</v>
      </c>
      <c r="R536" s="52" t="s">
        <v>7845</v>
      </c>
      <c r="S536" s="52" t="s">
        <v>7052</v>
      </c>
      <c r="T536" s="55" t="str">
        <f aca="false">IF(L536="Yes","Stockout",IF(H536&lt;I536,"Low",IF(H536&gt;I536*2,"Excess","Healthy")))</f>
        <v>Excess</v>
      </c>
      <c r="U536" s="55" t="n">
        <f aca="true">IFERROR(Q536-TODAY(),"")</f>
        <v>-667</v>
      </c>
      <c r="V536" s="55" t="str">
        <f aca="false">IFERROR(IF(T536&lt;30,"Critical",IF(T536&lt;90,"Watch","OK")),"")</f>
        <v>OK</v>
      </c>
      <c r="W536" s="55" t="str">
        <f aca="false">TEXT(D536,"yyyy-mm")</f>
        <v>2022-06</v>
      </c>
    </row>
    <row r="537" customFormat="false" ht="15" hidden="false" customHeight="true" outlineLevel="0" collapsed="false">
      <c r="A537" s="56" t="s">
        <v>8933</v>
      </c>
      <c r="B537" s="56" t="s">
        <v>2156</v>
      </c>
      <c r="C537" s="56" t="s">
        <v>2165</v>
      </c>
      <c r="D537" s="56" t="s">
        <v>2985</v>
      </c>
      <c r="E537" s="56" t="n">
        <v>2268</v>
      </c>
      <c r="F537" s="56" t="n">
        <v>1589</v>
      </c>
      <c r="G537" s="56" t="n">
        <v>3532</v>
      </c>
      <c r="H537" s="54" t="n">
        <f aca="false">E537+F537-G537</f>
        <v>325</v>
      </c>
      <c r="I537" s="56" t="n">
        <v>1539</v>
      </c>
      <c r="J537" s="56" t="n">
        <v>111</v>
      </c>
      <c r="K537" s="54" t="n">
        <f aca="false">MAX(0,H537-I537)</f>
        <v>0</v>
      </c>
      <c r="L537" s="54" t="str">
        <f aca="false">IF(H537&lt;=0,"Yes","No")</f>
        <v>No</v>
      </c>
      <c r="M537" s="56" t="n">
        <v>23.8</v>
      </c>
      <c r="N537" s="56" t="n">
        <v>3001170.07</v>
      </c>
      <c r="O537" s="56" t="s">
        <v>8934</v>
      </c>
      <c r="P537" s="56" t="s">
        <v>1582</v>
      </c>
      <c r="Q537" s="56" t="s">
        <v>4021</v>
      </c>
      <c r="R537" s="56" t="s">
        <v>7445</v>
      </c>
      <c r="S537" s="56" t="s">
        <v>3271</v>
      </c>
      <c r="T537" s="55" t="str">
        <f aca="false">IF(L537="Yes","Stockout",IF(H537&lt;I537,"Low",IF(H537&gt;I537*2,"Excess","Healthy")))</f>
        <v>Low</v>
      </c>
      <c r="U537" s="55" t="n">
        <f aca="true">IFERROR(Q537-TODAY(),"")</f>
        <v>-556</v>
      </c>
      <c r="V537" s="55" t="str">
        <f aca="false">IFERROR(IF(T537&lt;30,"Critical",IF(T537&lt;90,"Watch","OK")),"")</f>
        <v>OK</v>
      </c>
      <c r="W537" s="55" t="str">
        <f aca="false">TEXT(D537,"yyyy-mm")</f>
        <v>2023-05</v>
      </c>
    </row>
    <row r="538" customFormat="false" ht="15" hidden="false" customHeight="true" outlineLevel="0" collapsed="false">
      <c r="A538" s="52" t="s">
        <v>8935</v>
      </c>
      <c r="B538" s="52" t="s">
        <v>2292</v>
      </c>
      <c r="C538" s="52" t="s">
        <v>3809</v>
      </c>
      <c r="D538" s="52" t="s">
        <v>3167</v>
      </c>
      <c r="E538" s="52" t="n">
        <v>1470</v>
      </c>
      <c r="F538" s="52" t="n">
        <v>1393</v>
      </c>
      <c r="G538" s="52" t="n">
        <v>185</v>
      </c>
      <c r="H538" s="54" t="n">
        <f aca="false">E538+F538-G538</f>
        <v>2678</v>
      </c>
      <c r="I538" s="52" t="n">
        <v>1577</v>
      </c>
      <c r="J538" s="52" t="n">
        <v>98</v>
      </c>
      <c r="K538" s="54" t="n">
        <f aca="false">MAX(0,H538-I538)</f>
        <v>1101</v>
      </c>
      <c r="L538" s="54" t="str">
        <f aca="false">IF(H538&lt;=0,"Yes","No")</f>
        <v>No</v>
      </c>
      <c r="M538" s="52" t="n">
        <v>8.7</v>
      </c>
      <c r="N538" s="52" t="n">
        <v>1850424.96</v>
      </c>
      <c r="O538" s="52" t="s">
        <v>8936</v>
      </c>
      <c r="P538" s="52" t="s">
        <v>6283</v>
      </c>
      <c r="Q538" s="52" t="s">
        <v>3112</v>
      </c>
      <c r="R538" s="52" t="s">
        <v>7655</v>
      </c>
      <c r="S538" s="52" t="s">
        <v>2543</v>
      </c>
      <c r="T538" s="55" t="str">
        <f aca="false">IF(L538="Yes","Stockout",IF(H538&lt;I538,"Low",IF(H538&gt;I538*2,"Excess","Healthy")))</f>
        <v>Healthy</v>
      </c>
      <c r="U538" s="55" t="n">
        <f aca="true">IFERROR(Q538-TODAY(),"")</f>
        <v>-609</v>
      </c>
      <c r="V538" s="55" t="str">
        <f aca="false">IFERROR(IF(T538&lt;30,"Critical",IF(T538&lt;90,"Watch","OK")),"")</f>
        <v>OK</v>
      </c>
      <c r="W538" s="55" t="str">
        <f aca="false">TEXT(D538,"yyyy-mm")</f>
        <v>2022-05</v>
      </c>
    </row>
    <row r="539" customFormat="false" ht="15" hidden="false" customHeight="true" outlineLevel="0" collapsed="false">
      <c r="A539" s="56" t="s">
        <v>8937</v>
      </c>
      <c r="B539" s="56" t="s">
        <v>4404</v>
      </c>
      <c r="C539" s="56" t="s">
        <v>5756</v>
      </c>
      <c r="D539" s="56" t="s">
        <v>563</v>
      </c>
      <c r="E539" s="56" t="n">
        <v>9734</v>
      </c>
      <c r="F539" s="56" t="n">
        <v>1824</v>
      </c>
      <c r="G539" s="56" t="n">
        <v>4486</v>
      </c>
      <c r="H539" s="54" t="n">
        <f aca="false">E539+F539-G539</f>
        <v>7072</v>
      </c>
      <c r="I539" s="56" t="n">
        <v>907</v>
      </c>
      <c r="J539" s="56" t="n">
        <v>297</v>
      </c>
      <c r="K539" s="54" t="n">
        <f aca="false">MAX(0,H539-I539)</f>
        <v>6165</v>
      </c>
      <c r="L539" s="54" t="str">
        <f aca="false">IF(H539&lt;=0,"Yes","No")</f>
        <v>No</v>
      </c>
      <c r="M539" s="56" t="n">
        <v>5.5</v>
      </c>
      <c r="N539" s="56" t="n">
        <v>159300.96</v>
      </c>
      <c r="O539" s="56" t="s">
        <v>8938</v>
      </c>
      <c r="P539" s="56" t="s">
        <v>1388</v>
      </c>
      <c r="Q539" s="56" t="s">
        <v>4959</v>
      </c>
      <c r="R539" s="56" t="s">
        <v>7734</v>
      </c>
      <c r="S539" s="56" t="s">
        <v>2973</v>
      </c>
      <c r="T539" s="55" t="str">
        <f aca="false">IF(L539="Yes","Stockout",IF(H539&lt;I539,"Low",IF(H539&gt;I539*2,"Excess","Healthy")))</f>
        <v>Excess</v>
      </c>
      <c r="U539" s="55" t="n">
        <f aca="true">IFERROR(Q539-TODAY(),"")</f>
        <v>-639</v>
      </c>
      <c r="V539" s="55" t="str">
        <f aca="false">IFERROR(IF(T539&lt;30,"Critical",IF(T539&lt;90,"Watch","OK")),"")</f>
        <v>OK</v>
      </c>
      <c r="W539" s="55" t="str">
        <f aca="false">TEXT(D539,"yyyy-mm")</f>
        <v>2022-07</v>
      </c>
    </row>
    <row r="540" customFormat="false" ht="15" hidden="false" customHeight="true" outlineLevel="0" collapsed="false">
      <c r="A540" s="52" t="s">
        <v>8939</v>
      </c>
      <c r="B540" s="52" t="s">
        <v>1645</v>
      </c>
      <c r="C540" s="52" t="s">
        <v>6941</v>
      </c>
      <c r="D540" s="52" t="s">
        <v>756</v>
      </c>
      <c r="E540" s="52" t="n">
        <v>5246</v>
      </c>
      <c r="F540" s="52" t="n">
        <v>2380</v>
      </c>
      <c r="G540" s="52" t="n">
        <v>3576</v>
      </c>
      <c r="H540" s="54" t="n">
        <f aca="false">E540+F540-G540</f>
        <v>4050</v>
      </c>
      <c r="I540" s="52" t="n">
        <v>1957</v>
      </c>
      <c r="J540" s="52" t="n">
        <v>891</v>
      </c>
      <c r="K540" s="54" t="n">
        <f aca="false">MAX(0,H540-I540)</f>
        <v>2093</v>
      </c>
      <c r="L540" s="54" t="str">
        <f aca="false">IF(H540&lt;=0,"Yes","No")</f>
        <v>No</v>
      </c>
      <c r="M540" s="52" t="n">
        <v>13.1</v>
      </c>
      <c r="N540" s="52" t="n">
        <v>545385.91</v>
      </c>
      <c r="O540" s="52" t="s">
        <v>8940</v>
      </c>
      <c r="P540" s="52" t="s">
        <v>6734</v>
      </c>
      <c r="Q540" s="52" t="s">
        <v>2603</v>
      </c>
      <c r="R540" s="52" t="s">
        <v>8610</v>
      </c>
      <c r="S540" s="52" t="s">
        <v>4121</v>
      </c>
      <c r="T540" s="55" t="str">
        <f aca="false">IF(L540="Yes","Stockout",IF(H540&lt;I540,"Low",IF(H540&gt;I540*2,"Excess","Healthy")))</f>
        <v>Excess</v>
      </c>
      <c r="U540" s="55" t="n">
        <f aca="true">IFERROR(Q540-TODAY(),"")</f>
        <v>-1109</v>
      </c>
      <c r="V540" s="55" t="str">
        <f aca="false">IFERROR(IF(T540&lt;30,"Critical",IF(T540&lt;90,"Watch","OK")),"")</f>
        <v>OK</v>
      </c>
      <c r="W540" s="55" t="str">
        <f aca="false">TEXT(D540,"yyyy-mm")</f>
        <v>2023-05</v>
      </c>
    </row>
    <row r="541" customFormat="false" ht="15" hidden="false" customHeight="true" outlineLevel="0" collapsed="false">
      <c r="A541" s="56" t="s">
        <v>8941</v>
      </c>
      <c r="B541" s="56" t="s">
        <v>1292</v>
      </c>
      <c r="C541" s="56" t="s">
        <v>5657</v>
      </c>
      <c r="D541" s="56" t="s">
        <v>1851</v>
      </c>
      <c r="E541" s="56" t="n">
        <v>7347</v>
      </c>
      <c r="F541" s="56" t="n">
        <v>2271</v>
      </c>
      <c r="G541" s="56" t="n">
        <v>1078</v>
      </c>
      <c r="H541" s="54" t="n">
        <f aca="false">E541+F541-G541</f>
        <v>8540</v>
      </c>
      <c r="I541" s="56" t="n">
        <v>627</v>
      </c>
      <c r="J541" s="56" t="n">
        <v>205</v>
      </c>
      <c r="K541" s="54" t="n">
        <f aca="false">MAX(0,H541-I541)</f>
        <v>7913</v>
      </c>
      <c r="L541" s="54" t="str">
        <f aca="false">IF(H541&lt;=0,"Yes","No")</f>
        <v>No</v>
      </c>
      <c r="M541" s="56" t="n">
        <v>5.9</v>
      </c>
      <c r="N541" s="56" t="n">
        <v>540505.91</v>
      </c>
      <c r="O541" s="56" t="s">
        <v>8942</v>
      </c>
      <c r="P541" s="56" t="s">
        <v>625</v>
      </c>
      <c r="Q541" s="56" t="s">
        <v>8943</v>
      </c>
      <c r="R541" s="56" t="s">
        <v>7627</v>
      </c>
      <c r="S541" s="56" t="s">
        <v>3972</v>
      </c>
      <c r="T541" s="55" t="str">
        <f aca="false">IF(L541="Yes","Stockout",IF(H541&lt;I541,"Low",IF(H541&gt;I541*2,"Excess","Healthy")))</f>
        <v>Excess</v>
      </c>
      <c r="U541" s="55" t="n">
        <f aca="true">IFERROR(Q541-TODAY(),"")</f>
        <v>93</v>
      </c>
      <c r="V541" s="55" t="str">
        <f aca="false">IFERROR(IF(T541&lt;30,"Critical",IF(T541&lt;90,"Watch","OK")),"")</f>
        <v>OK</v>
      </c>
      <c r="W541" s="55" t="str">
        <f aca="false">TEXT(D541,"yyyy-mm")</f>
        <v>2022-02</v>
      </c>
    </row>
    <row r="542" customFormat="false" ht="15" hidden="false" customHeight="true" outlineLevel="0" collapsed="false">
      <c r="A542" s="52" t="s">
        <v>8944</v>
      </c>
      <c r="B542" s="52" t="s">
        <v>4101</v>
      </c>
      <c r="C542" s="52" t="s">
        <v>4700</v>
      </c>
      <c r="D542" s="52" t="s">
        <v>2249</v>
      </c>
      <c r="E542" s="52" t="n">
        <v>7740</v>
      </c>
      <c r="F542" s="52" t="n">
        <v>451</v>
      </c>
      <c r="G542" s="52" t="n">
        <v>3359</v>
      </c>
      <c r="H542" s="54" t="n">
        <f aca="false">E542+F542-G542</f>
        <v>4832</v>
      </c>
      <c r="I542" s="52" t="n">
        <v>457</v>
      </c>
      <c r="J542" s="52" t="n">
        <v>201</v>
      </c>
      <c r="K542" s="54" t="n">
        <f aca="false">MAX(0,H542-I542)</f>
        <v>4375</v>
      </c>
      <c r="L542" s="54" t="str">
        <f aca="false">IF(H542&lt;=0,"Yes","No")</f>
        <v>No</v>
      </c>
      <c r="M542" s="52" t="n">
        <v>23</v>
      </c>
      <c r="N542" s="52" t="n">
        <v>521211</v>
      </c>
      <c r="O542" s="52" t="s">
        <v>8945</v>
      </c>
      <c r="P542" s="52" t="s">
        <v>1699</v>
      </c>
      <c r="Q542" s="52" t="s">
        <v>8946</v>
      </c>
      <c r="R542" s="52" t="s">
        <v>7744</v>
      </c>
      <c r="S542" s="52" t="s">
        <v>2836</v>
      </c>
      <c r="T542" s="55" t="str">
        <f aca="false">IF(L542="Yes","Stockout",IF(H542&lt;I542,"Low",IF(H542&gt;I542*2,"Excess","Healthy")))</f>
        <v>Excess</v>
      </c>
      <c r="U542" s="55" t="n">
        <f aca="true">IFERROR(Q542-TODAY(),"")</f>
        <v>-336</v>
      </c>
      <c r="V542" s="55" t="str">
        <f aca="false">IFERROR(IF(T542&lt;30,"Critical",IF(T542&lt;90,"Watch","OK")),"")</f>
        <v>OK</v>
      </c>
      <c r="W542" s="55" t="str">
        <f aca="false">TEXT(D542,"yyyy-mm")</f>
        <v>2023-04</v>
      </c>
    </row>
    <row r="543" customFormat="false" ht="15" hidden="false" customHeight="true" outlineLevel="0" collapsed="false">
      <c r="A543" s="56" t="s">
        <v>8947</v>
      </c>
      <c r="B543" s="56" t="s">
        <v>8948</v>
      </c>
      <c r="C543" s="56" t="s">
        <v>2606</v>
      </c>
      <c r="D543" s="56" t="s">
        <v>4784</v>
      </c>
      <c r="E543" s="56" t="n">
        <v>3837</v>
      </c>
      <c r="F543" s="56" t="n">
        <v>4822</v>
      </c>
      <c r="G543" s="56" t="n">
        <v>1782</v>
      </c>
      <c r="H543" s="54" t="n">
        <f aca="false">E543+F543-G543</f>
        <v>6877</v>
      </c>
      <c r="I543" s="56" t="n">
        <v>1038</v>
      </c>
      <c r="J543" s="56" t="n">
        <v>735</v>
      </c>
      <c r="K543" s="54" t="n">
        <f aca="false">MAX(0,H543-I543)</f>
        <v>5839</v>
      </c>
      <c r="L543" s="54" t="str">
        <f aca="false">IF(H543&lt;=0,"Yes","No")</f>
        <v>No</v>
      </c>
      <c r="M543" s="56" t="n">
        <v>7.1</v>
      </c>
      <c r="N543" s="56" t="n">
        <v>361942.87</v>
      </c>
      <c r="O543" s="56" t="s">
        <v>8949</v>
      </c>
      <c r="P543" s="56" t="s">
        <v>1805</v>
      </c>
      <c r="Q543" s="56" t="s">
        <v>1824</v>
      </c>
      <c r="R543" s="56" t="s">
        <v>7697</v>
      </c>
      <c r="S543" s="56" t="s">
        <v>2443</v>
      </c>
      <c r="T543" s="55" t="str">
        <f aca="false">IF(L543="Yes","Stockout",IF(H543&lt;I543,"Low",IF(H543&gt;I543*2,"Excess","Healthy")))</f>
        <v>Excess</v>
      </c>
      <c r="U543" s="55" t="n">
        <f aca="true">IFERROR(Q543-TODAY(),"")</f>
        <v>-824</v>
      </c>
      <c r="V543" s="55" t="str">
        <f aca="false">IFERROR(IF(T543&lt;30,"Critical",IF(T543&lt;90,"Watch","OK")),"")</f>
        <v>OK</v>
      </c>
      <c r="W543" s="55" t="str">
        <f aca="false">TEXT(D543,"yyyy-mm")</f>
        <v>2022-11</v>
      </c>
    </row>
    <row r="544" customFormat="false" ht="15" hidden="false" customHeight="true" outlineLevel="0" collapsed="false">
      <c r="A544" s="52" t="s">
        <v>8950</v>
      </c>
      <c r="B544" s="52" t="s">
        <v>2754</v>
      </c>
      <c r="C544" s="52" t="s">
        <v>8653</v>
      </c>
      <c r="D544" s="52" t="s">
        <v>3175</v>
      </c>
      <c r="E544" s="52" t="n">
        <v>5592</v>
      </c>
      <c r="F544" s="52" t="n">
        <v>4594</v>
      </c>
      <c r="G544" s="52" t="n">
        <v>4709</v>
      </c>
      <c r="H544" s="54" t="n">
        <f aca="false">E544+F544-G544</f>
        <v>5477</v>
      </c>
      <c r="I544" s="52" t="n">
        <v>1004</v>
      </c>
      <c r="J544" s="52" t="n">
        <v>409</v>
      </c>
      <c r="K544" s="54" t="n">
        <f aca="false">MAX(0,H544-I544)</f>
        <v>4473</v>
      </c>
      <c r="L544" s="54" t="str">
        <f aca="false">IF(H544&lt;=0,"Yes","No")</f>
        <v>No</v>
      </c>
      <c r="M544" s="52" t="n">
        <v>34.9</v>
      </c>
      <c r="N544" s="52" t="n">
        <v>946445.99</v>
      </c>
      <c r="O544" s="52" t="s">
        <v>8951</v>
      </c>
      <c r="P544" s="52" t="s">
        <v>3401</v>
      </c>
      <c r="Q544" s="52" t="s">
        <v>1160</v>
      </c>
      <c r="R544" s="52" t="s">
        <v>8084</v>
      </c>
      <c r="S544" s="52" t="s">
        <v>1081</v>
      </c>
      <c r="T544" s="55" t="str">
        <f aca="false">IF(L544="Yes","Stockout",IF(H544&lt;I544,"Low",IF(H544&gt;I544*2,"Excess","Healthy")))</f>
        <v>Excess</v>
      </c>
      <c r="U544" s="55" t="n">
        <f aca="true">IFERROR(Q544-TODAY(),"")</f>
        <v>-975</v>
      </c>
      <c r="V544" s="55" t="str">
        <f aca="false">IFERROR(IF(T544&lt;30,"Critical",IF(T544&lt;90,"Watch","OK")),"")</f>
        <v>OK</v>
      </c>
      <c r="W544" s="55" t="str">
        <f aca="false">TEXT(D544,"yyyy-mm")</f>
        <v>2024-12</v>
      </c>
    </row>
    <row r="545" customFormat="false" ht="15" hidden="false" customHeight="true" outlineLevel="0" collapsed="false">
      <c r="A545" s="56" t="s">
        <v>8952</v>
      </c>
      <c r="B545" s="56" t="s">
        <v>2338</v>
      </c>
      <c r="C545" s="56" t="s">
        <v>4027</v>
      </c>
      <c r="D545" s="56" t="s">
        <v>1959</v>
      </c>
      <c r="E545" s="56" t="n">
        <v>7380</v>
      </c>
      <c r="F545" s="56" t="n">
        <v>131</v>
      </c>
      <c r="G545" s="56" t="n">
        <v>4746</v>
      </c>
      <c r="H545" s="54" t="n">
        <f aca="false">E545+F545-G545</f>
        <v>2765</v>
      </c>
      <c r="I545" s="56" t="n">
        <v>1557</v>
      </c>
      <c r="J545" s="56" t="n">
        <v>127</v>
      </c>
      <c r="K545" s="54" t="n">
        <f aca="false">MAX(0,H545-I545)</f>
        <v>1208</v>
      </c>
      <c r="L545" s="54" t="str">
        <f aca="false">IF(H545&lt;=0,"Yes","No")</f>
        <v>No</v>
      </c>
      <c r="M545" s="56" t="n">
        <v>129.1</v>
      </c>
      <c r="N545" s="56" t="n">
        <v>3979431.07</v>
      </c>
      <c r="O545" s="56" t="s">
        <v>8953</v>
      </c>
      <c r="P545" s="56" t="s">
        <v>2546</v>
      </c>
      <c r="Q545" s="56" t="s">
        <v>737</v>
      </c>
      <c r="R545" s="56" t="s">
        <v>7758</v>
      </c>
      <c r="S545" s="56" t="s">
        <v>5658</v>
      </c>
      <c r="T545" s="55" t="str">
        <f aca="false">IF(L545="Yes","Stockout",IF(H545&lt;I545,"Low",IF(H545&gt;I545*2,"Excess","Healthy")))</f>
        <v>Healthy</v>
      </c>
      <c r="U545" s="55" t="n">
        <f aca="true">IFERROR(Q545-TODAY(),"")</f>
        <v>-866</v>
      </c>
      <c r="V545" s="55" t="str">
        <f aca="false">IFERROR(IF(T545&lt;30,"Critical",IF(T545&lt;90,"Watch","OK")),"")</f>
        <v>OK</v>
      </c>
      <c r="W545" s="55" t="str">
        <f aca="false">TEXT(D545,"yyyy-mm")</f>
        <v>2023-03</v>
      </c>
    </row>
    <row r="546" customFormat="false" ht="15" hidden="false" customHeight="true" outlineLevel="0" collapsed="false">
      <c r="A546" s="52" t="s">
        <v>8954</v>
      </c>
      <c r="B546" s="52" t="s">
        <v>5228</v>
      </c>
      <c r="C546" s="52" t="s">
        <v>4716</v>
      </c>
      <c r="D546" s="52" t="s">
        <v>2612</v>
      </c>
      <c r="E546" s="52" t="n">
        <v>3716</v>
      </c>
      <c r="F546" s="52" t="n">
        <v>1815</v>
      </c>
      <c r="G546" s="52" t="n">
        <v>4735</v>
      </c>
      <c r="H546" s="54" t="n">
        <f aca="false">E546+F546-G546</f>
        <v>796</v>
      </c>
      <c r="I546" s="52" t="n">
        <v>739</v>
      </c>
      <c r="J546" s="52" t="n">
        <v>348</v>
      </c>
      <c r="K546" s="54" t="n">
        <f aca="false">MAX(0,H546-I546)</f>
        <v>57</v>
      </c>
      <c r="L546" s="54" t="str">
        <f aca="false">IF(H546&lt;=0,"Yes","No")</f>
        <v>No</v>
      </c>
      <c r="M546" s="52" t="n">
        <v>29</v>
      </c>
      <c r="N546" s="52" t="n">
        <v>2185234.84</v>
      </c>
      <c r="O546" s="52" t="s">
        <v>8955</v>
      </c>
      <c r="P546" s="52" t="s">
        <v>3110</v>
      </c>
      <c r="Q546" s="52" t="s">
        <v>2524</v>
      </c>
      <c r="R546" s="52" t="s">
        <v>8956</v>
      </c>
      <c r="S546" s="52" t="s">
        <v>3293</v>
      </c>
      <c r="T546" s="55" t="str">
        <f aca="false">IF(L546="Yes","Stockout",IF(H546&lt;I546,"Low",IF(H546&gt;I546*2,"Excess","Healthy")))</f>
        <v>Healthy</v>
      </c>
      <c r="U546" s="55" t="n">
        <f aca="true">IFERROR(Q546-TODAY(),"")</f>
        <v>-951</v>
      </c>
      <c r="V546" s="55" t="str">
        <f aca="false">IFERROR(IF(T546&lt;30,"Critical",IF(T546&lt;90,"Watch","OK")),"")</f>
        <v>OK</v>
      </c>
      <c r="W546" s="55" t="str">
        <f aca="false">TEXT(D546,"yyyy-mm")</f>
        <v>2023-11</v>
      </c>
    </row>
    <row r="547" customFormat="false" ht="15" hidden="false" customHeight="true" outlineLevel="0" collapsed="false">
      <c r="A547" s="56" t="s">
        <v>8957</v>
      </c>
      <c r="B547" s="56" t="s">
        <v>8958</v>
      </c>
      <c r="C547" s="56" t="s">
        <v>4914</v>
      </c>
      <c r="D547" s="56" t="s">
        <v>695</v>
      </c>
      <c r="E547" s="56" t="n">
        <v>8278</v>
      </c>
      <c r="F547" s="56" t="n">
        <v>2525</v>
      </c>
      <c r="G547" s="56" t="n">
        <v>4368</v>
      </c>
      <c r="H547" s="54" t="n">
        <f aca="false">E547+F547-G547</f>
        <v>6435</v>
      </c>
      <c r="I547" s="56" t="n">
        <v>838</v>
      </c>
      <c r="J547" s="56" t="n">
        <v>90</v>
      </c>
      <c r="K547" s="54" t="n">
        <f aca="false">MAX(0,H547-I547)</f>
        <v>5597</v>
      </c>
      <c r="L547" s="54" t="str">
        <f aca="false">IF(H547&lt;=0,"Yes","No")</f>
        <v>No</v>
      </c>
      <c r="M547" s="56" t="n">
        <v>19.1</v>
      </c>
      <c r="N547" s="56" t="n">
        <v>978333.66</v>
      </c>
      <c r="O547" s="56" t="s">
        <v>8959</v>
      </c>
      <c r="P547" s="56" t="s">
        <v>5844</v>
      </c>
      <c r="Q547" s="56" t="s">
        <v>2920</v>
      </c>
      <c r="R547" s="56" t="s">
        <v>7621</v>
      </c>
      <c r="S547" s="56" t="s">
        <v>1755</v>
      </c>
      <c r="T547" s="55" t="str">
        <f aca="false">IF(L547="Yes","Stockout",IF(H547&lt;I547,"Low",IF(H547&gt;I547*2,"Excess","Healthy")))</f>
        <v>Excess</v>
      </c>
      <c r="U547" s="55" t="n">
        <f aca="true">IFERROR(Q547-TODAY(),"")</f>
        <v>-1390</v>
      </c>
      <c r="V547" s="55" t="str">
        <f aca="false">IFERROR(IF(T547&lt;30,"Critical",IF(T547&lt;90,"Watch","OK")),"")</f>
        <v>OK</v>
      </c>
      <c r="W547" s="55" t="str">
        <f aca="false">TEXT(D547,"yyyy-mm")</f>
        <v>2022-05</v>
      </c>
    </row>
    <row r="548" customFormat="false" ht="15" hidden="false" customHeight="true" outlineLevel="0" collapsed="false">
      <c r="A548" s="52" t="s">
        <v>8960</v>
      </c>
      <c r="B548" s="52" t="s">
        <v>982</v>
      </c>
      <c r="C548" s="52" t="s">
        <v>3938</v>
      </c>
      <c r="D548" s="52" t="s">
        <v>457</v>
      </c>
      <c r="E548" s="52" t="n">
        <v>937</v>
      </c>
      <c r="F548" s="52" t="n">
        <v>3174</v>
      </c>
      <c r="G548" s="52" t="n">
        <v>3815</v>
      </c>
      <c r="H548" s="54" t="n">
        <f aca="false">E548+F548-G548</f>
        <v>296</v>
      </c>
      <c r="I548" s="52" t="n">
        <v>1879</v>
      </c>
      <c r="J548" s="52" t="n">
        <v>877</v>
      </c>
      <c r="K548" s="54" t="n">
        <f aca="false">MAX(0,H548-I548)</f>
        <v>0</v>
      </c>
      <c r="L548" s="54" t="str">
        <f aca="false">IF(H548&lt;=0,"Yes","No")</f>
        <v>No</v>
      </c>
      <c r="M548" s="52" t="n">
        <v>21.9</v>
      </c>
      <c r="N548" s="52" t="n">
        <v>3439269.92</v>
      </c>
      <c r="O548" s="52" t="s">
        <v>8961</v>
      </c>
      <c r="P548" s="52" t="s">
        <v>2464</v>
      </c>
      <c r="Q548" s="52" t="s">
        <v>7594</v>
      </c>
      <c r="R548" s="52" t="s">
        <v>8292</v>
      </c>
      <c r="S548" s="52" t="s">
        <v>579</v>
      </c>
      <c r="T548" s="55" t="str">
        <f aca="false">IF(L548="Yes","Stockout",IF(H548&lt;I548,"Low",IF(H548&gt;I548*2,"Excess","Healthy")))</f>
        <v>Low</v>
      </c>
      <c r="U548" s="55" t="n">
        <f aca="true">IFERROR(Q548-TODAY(),"")</f>
        <v>-1199</v>
      </c>
      <c r="V548" s="55" t="str">
        <f aca="false">IFERROR(IF(T548&lt;30,"Critical",IF(T548&lt;90,"Watch","OK")),"")</f>
        <v>OK</v>
      </c>
      <c r="W548" s="55" t="str">
        <f aca="false">TEXT(D548,"yyyy-mm")</f>
        <v>2022-04</v>
      </c>
    </row>
    <row r="549" customFormat="false" ht="15" hidden="false" customHeight="true" outlineLevel="0" collapsed="false">
      <c r="A549" s="56" t="s">
        <v>8962</v>
      </c>
      <c r="B549" s="56" t="s">
        <v>3836</v>
      </c>
      <c r="C549" s="56" t="s">
        <v>7171</v>
      </c>
      <c r="D549" s="56" t="s">
        <v>2137</v>
      </c>
      <c r="E549" s="56" t="n">
        <v>6290</v>
      </c>
      <c r="F549" s="56" t="n">
        <v>2840</v>
      </c>
      <c r="G549" s="56" t="n">
        <v>3240</v>
      </c>
      <c r="H549" s="54" t="n">
        <f aca="false">E549+F549-G549</f>
        <v>5890</v>
      </c>
      <c r="I549" s="56" t="n">
        <v>936</v>
      </c>
      <c r="J549" s="56" t="n">
        <v>622</v>
      </c>
      <c r="K549" s="54" t="n">
        <f aca="false">MAX(0,H549-I549)</f>
        <v>4954</v>
      </c>
      <c r="L549" s="54" t="str">
        <f aca="false">IF(H549&lt;=0,"Yes","No")</f>
        <v>No</v>
      </c>
      <c r="M549" s="56" t="n">
        <v>56.1</v>
      </c>
      <c r="N549" s="56" t="n">
        <v>443866.68</v>
      </c>
      <c r="O549" s="56" t="s">
        <v>8963</v>
      </c>
      <c r="P549" s="56" t="s">
        <v>8156</v>
      </c>
      <c r="Q549" s="56" t="s">
        <v>7727</v>
      </c>
      <c r="R549" s="56" t="s">
        <v>7621</v>
      </c>
      <c r="S549" s="56" t="s">
        <v>817</v>
      </c>
      <c r="T549" s="55" t="str">
        <f aca="false">IF(L549="Yes","Stockout",IF(H549&lt;I549,"Low",IF(H549&gt;I549*2,"Excess","Healthy")))</f>
        <v>Excess</v>
      </c>
      <c r="U549" s="55" t="n">
        <f aca="true">IFERROR(Q549-TODAY(),"")</f>
        <v>-696</v>
      </c>
      <c r="V549" s="55" t="str">
        <f aca="false">IFERROR(IF(T549&lt;30,"Critical",IF(T549&lt;90,"Watch","OK")),"")</f>
        <v>OK</v>
      </c>
      <c r="W549" s="55" t="str">
        <f aca="false">TEXT(D549,"yyyy-mm")</f>
        <v>2022-02</v>
      </c>
    </row>
    <row r="550" customFormat="false" ht="15" hidden="false" customHeight="true" outlineLevel="0" collapsed="false">
      <c r="A550" s="52" t="s">
        <v>8964</v>
      </c>
      <c r="B550" s="52" t="s">
        <v>644</v>
      </c>
      <c r="C550" s="52" t="s">
        <v>1866</v>
      </c>
      <c r="D550" s="52" t="s">
        <v>5481</v>
      </c>
      <c r="E550" s="52" t="n">
        <v>7112</v>
      </c>
      <c r="F550" s="52" t="n">
        <v>4419</v>
      </c>
      <c r="G550" s="52" t="n">
        <v>4476</v>
      </c>
      <c r="H550" s="54" t="n">
        <f aca="false">E550+F550-G550</f>
        <v>7055</v>
      </c>
      <c r="I550" s="52" t="n">
        <v>945</v>
      </c>
      <c r="J550" s="52" t="n">
        <v>546</v>
      </c>
      <c r="K550" s="54" t="n">
        <f aca="false">MAX(0,H550-I550)</f>
        <v>6110</v>
      </c>
      <c r="L550" s="54" t="str">
        <f aca="false">IF(H550&lt;=0,"Yes","No")</f>
        <v>No</v>
      </c>
      <c r="M550" s="52" t="n">
        <v>5.4</v>
      </c>
      <c r="N550" s="52" t="n">
        <v>612251.98</v>
      </c>
      <c r="O550" s="52" t="s">
        <v>8965</v>
      </c>
      <c r="P550" s="52" t="s">
        <v>3842</v>
      </c>
      <c r="Q550" s="52" t="s">
        <v>1576</v>
      </c>
      <c r="R550" s="52" t="s">
        <v>8966</v>
      </c>
      <c r="S550" s="52" t="s">
        <v>1548</v>
      </c>
      <c r="T550" s="55" t="str">
        <f aca="false">IF(L550="Yes","Stockout",IF(H550&lt;I550,"Low",IF(H550&gt;I550*2,"Excess","Healthy")))</f>
        <v>Excess</v>
      </c>
      <c r="U550" s="55" t="n">
        <f aca="true">IFERROR(Q550-TODAY(),"")</f>
        <v>-958</v>
      </c>
      <c r="V550" s="55" t="str">
        <f aca="false">IFERROR(IF(T550&lt;30,"Critical",IF(T550&lt;90,"Watch","OK")),"")</f>
        <v>OK</v>
      </c>
      <c r="W550" s="55" t="str">
        <f aca="false">TEXT(D550,"yyyy-mm")</f>
        <v>2022-03</v>
      </c>
    </row>
    <row r="551" customFormat="false" ht="15" hidden="false" customHeight="true" outlineLevel="0" collapsed="false">
      <c r="A551" s="56" t="s">
        <v>8967</v>
      </c>
      <c r="B551" s="56" t="s">
        <v>1233</v>
      </c>
      <c r="C551" s="56" t="s">
        <v>4971</v>
      </c>
      <c r="D551" s="56" t="s">
        <v>4122</v>
      </c>
      <c r="E551" s="56" t="n">
        <v>3410</v>
      </c>
      <c r="F551" s="56" t="n">
        <v>2453</v>
      </c>
      <c r="G551" s="56" t="n">
        <v>1025</v>
      </c>
      <c r="H551" s="54" t="n">
        <f aca="false">E551+F551-G551</f>
        <v>4838</v>
      </c>
      <c r="I551" s="56" t="n">
        <v>1222</v>
      </c>
      <c r="J551" s="56" t="n">
        <v>477</v>
      </c>
      <c r="K551" s="54" t="n">
        <f aca="false">MAX(0,H551-I551)</f>
        <v>3616</v>
      </c>
      <c r="L551" s="54" t="str">
        <f aca="false">IF(H551&lt;=0,"Yes","No")</f>
        <v>No</v>
      </c>
      <c r="M551" s="56" t="n">
        <v>31.9</v>
      </c>
      <c r="N551" s="56" t="n">
        <v>1063313.4</v>
      </c>
      <c r="O551" s="56" t="s">
        <v>8968</v>
      </c>
      <c r="P551" s="56" t="s">
        <v>4627</v>
      </c>
      <c r="Q551" s="56" t="s">
        <v>8969</v>
      </c>
      <c r="R551" s="56" t="s">
        <v>7958</v>
      </c>
      <c r="S551" s="56" t="s">
        <v>1450</v>
      </c>
      <c r="T551" s="55" t="str">
        <f aca="false">IF(L551="Yes","Stockout",IF(H551&lt;I551,"Low",IF(H551&gt;I551*2,"Excess","Healthy")))</f>
        <v>Excess</v>
      </c>
      <c r="U551" s="55" t="n">
        <f aca="true">IFERROR(Q551-TODAY(),"")</f>
        <v>21</v>
      </c>
      <c r="V551" s="55" t="str">
        <f aca="false">IFERROR(IF(T551&lt;30,"Critical",IF(T551&lt;90,"Watch","OK")),"")</f>
        <v>OK</v>
      </c>
      <c r="W551" s="55" t="str">
        <f aca="false">TEXT(D551,"yyyy-mm")</f>
        <v>2024-06</v>
      </c>
    </row>
    <row r="552" customFormat="false" ht="15" hidden="false" customHeight="true" outlineLevel="0" collapsed="false">
      <c r="A552" s="52" t="s">
        <v>8970</v>
      </c>
      <c r="B552" s="52" t="s">
        <v>3222</v>
      </c>
      <c r="C552" s="52" t="s">
        <v>1425</v>
      </c>
      <c r="D552" s="52" t="s">
        <v>329</v>
      </c>
      <c r="E552" s="52" t="n">
        <v>8165</v>
      </c>
      <c r="F552" s="52" t="n">
        <v>4722</v>
      </c>
      <c r="G552" s="52" t="n">
        <v>4852</v>
      </c>
      <c r="H552" s="54" t="n">
        <f aca="false">E552+F552-G552</f>
        <v>8035</v>
      </c>
      <c r="I552" s="52" t="n">
        <v>322</v>
      </c>
      <c r="J552" s="52" t="n">
        <v>456</v>
      </c>
      <c r="K552" s="54" t="n">
        <f aca="false">MAX(0,H552-I552)</f>
        <v>7713</v>
      </c>
      <c r="L552" s="54" t="str">
        <f aca="false">IF(H552&lt;=0,"Yes","No")</f>
        <v>No</v>
      </c>
      <c r="M552" s="52" t="n">
        <v>7.8</v>
      </c>
      <c r="N552" s="52" t="n">
        <v>767276.13</v>
      </c>
      <c r="O552" s="52" t="s">
        <v>8971</v>
      </c>
      <c r="P552" s="52" t="s">
        <v>2493</v>
      </c>
      <c r="Q552" s="52" t="s">
        <v>8972</v>
      </c>
      <c r="R552" s="52" t="s">
        <v>7726</v>
      </c>
      <c r="S552" s="52" t="s">
        <v>2138</v>
      </c>
      <c r="T552" s="55" t="str">
        <f aca="false">IF(L552="Yes","Stockout",IF(H552&lt;I552,"Low",IF(H552&gt;I552*2,"Excess","Healthy")))</f>
        <v>Excess</v>
      </c>
      <c r="U552" s="55" t="n">
        <f aca="true">IFERROR(Q552-TODAY(),"")</f>
        <v>-292</v>
      </c>
      <c r="V552" s="55" t="str">
        <f aca="false">IFERROR(IF(T552&lt;30,"Critical",IF(T552&lt;90,"Watch","OK")),"")</f>
        <v>OK</v>
      </c>
      <c r="W552" s="55" t="str">
        <f aca="false">TEXT(D552,"yyyy-mm")</f>
        <v>2023-02</v>
      </c>
    </row>
    <row r="553" customFormat="false" ht="15" hidden="false" customHeight="true" outlineLevel="0" collapsed="false">
      <c r="A553" s="56" t="s">
        <v>8973</v>
      </c>
      <c r="B553" s="56" t="s">
        <v>1159</v>
      </c>
      <c r="C553" s="56" t="s">
        <v>2412</v>
      </c>
      <c r="D553" s="56" t="s">
        <v>2246</v>
      </c>
      <c r="E553" s="56" t="n">
        <v>5872</v>
      </c>
      <c r="F553" s="56" t="n">
        <v>1407</v>
      </c>
      <c r="G553" s="56" t="n">
        <v>3244</v>
      </c>
      <c r="H553" s="54" t="n">
        <f aca="false">E553+F553-G553</f>
        <v>4035</v>
      </c>
      <c r="I553" s="56" t="n">
        <v>941</v>
      </c>
      <c r="J553" s="56" t="n">
        <v>465</v>
      </c>
      <c r="K553" s="54" t="n">
        <f aca="false">MAX(0,H553-I553)</f>
        <v>3094</v>
      </c>
      <c r="L553" s="54" t="str">
        <f aca="false">IF(H553&lt;=0,"Yes","No")</f>
        <v>No</v>
      </c>
      <c r="M553" s="56" t="n">
        <v>19.3</v>
      </c>
      <c r="N553" s="56" t="n">
        <v>1063930.5</v>
      </c>
      <c r="O553" s="56" t="s">
        <v>8974</v>
      </c>
      <c r="P553" s="56" t="s">
        <v>749</v>
      </c>
      <c r="Q553" s="56" t="s">
        <v>8975</v>
      </c>
      <c r="R553" s="56" t="s">
        <v>7694</v>
      </c>
      <c r="S553" s="56" t="s">
        <v>2932</v>
      </c>
      <c r="T553" s="55" t="str">
        <f aca="false">IF(L553="Yes","Stockout",IF(H553&lt;I553,"Low",IF(H553&gt;I553*2,"Excess","Healthy")))</f>
        <v>Excess</v>
      </c>
      <c r="U553" s="55" t="n">
        <f aca="true">IFERROR(Q553-TODAY(),"")</f>
        <v>-387</v>
      </c>
      <c r="V553" s="55" t="str">
        <f aca="false">IFERROR(IF(T553&lt;30,"Critical",IF(T553&lt;90,"Watch","OK")),"")</f>
        <v>OK</v>
      </c>
      <c r="W553" s="55" t="str">
        <f aca="false">TEXT(D553,"yyyy-mm")</f>
        <v>2023-04</v>
      </c>
    </row>
    <row r="554" customFormat="false" ht="15" hidden="false" customHeight="true" outlineLevel="0" collapsed="false">
      <c r="A554" s="52" t="s">
        <v>8976</v>
      </c>
      <c r="B554" s="52" t="s">
        <v>4543</v>
      </c>
      <c r="C554" s="52" t="s">
        <v>8977</v>
      </c>
      <c r="D554" s="52" t="s">
        <v>3699</v>
      </c>
      <c r="E554" s="52" t="n">
        <v>1940</v>
      </c>
      <c r="F554" s="52" t="n">
        <v>73</v>
      </c>
      <c r="G554" s="52" t="n">
        <v>135</v>
      </c>
      <c r="H554" s="54" t="n">
        <f aca="false">E554+F554-G554</f>
        <v>1878</v>
      </c>
      <c r="I554" s="52" t="n">
        <v>115</v>
      </c>
      <c r="J554" s="52" t="n">
        <v>433</v>
      </c>
      <c r="K554" s="54" t="n">
        <f aca="false">MAX(0,H554-I554)</f>
        <v>1763</v>
      </c>
      <c r="L554" s="54" t="str">
        <f aca="false">IF(H554&lt;=0,"Yes","No")</f>
        <v>No</v>
      </c>
      <c r="M554" s="52" t="n">
        <v>47.2</v>
      </c>
      <c r="N554" s="52" t="n">
        <v>3355065.43</v>
      </c>
      <c r="O554" s="52" t="s">
        <v>8978</v>
      </c>
      <c r="P554" s="52" t="s">
        <v>6052</v>
      </c>
      <c r="Q554" s="52" t="s">
        <v>513</v>
      </c>
      <c r="R554" s="52" t="s">
        <v>7958</v>
      </c>
      <c r="S554" s="52" t="s">
        <v>473</v>
      </c>
      <c r="T554" s="55" t="str">
        <f aca="false">IF(L554="Yes","Stockout",IF(H554&lt;I554,"Low",IF(H554&gt;I554*2,"Excess","Healthy")))</f>
        <v>Excess</v>
      </c>
      <c r="U554" s="55" t="n">
        <f aca="true">IFERROR(Q554-TODAY(),"")</f>
        <v>-919</v>
      </c>
      <c r="V554" s="55" t="str">
        <f aca="false">IFERROR(IF(T554&lt;30,"Critical",IF(T554&lt;90,"Watch","OK")),"")</f>
        <v>OK</v>
      </c>
      <c r="W554" s="55" t="str">
        <f aca="false">TEXT(D554,"yyyy-mm")</f>
        <v>2024-03</v>
      </c>
    </row>
    <row r="555" customFormat="false" ht="15" hidden="false" customHeight="true" outlineLevel="0" collapsed="false">
      <c r="A555" s="56" t="s">
        <v>8979</v>
      </c>
      <c r="B555" s="56" t="s">
        <v>2260</v>
      </c>
      <c r="C555" s="56" t="s">
        <v>2288</v>
      </c>
      <c r="D555" s="56" t="s">
        <v>4768</v>
      </c>
      <c r="E555" s="56" t="n">
        <v>2778</v>
      </c>
      <c r="F555" s="56" t="n">
        <v>3238</v>
      </c>
      <c r="G555" s="56" t="n">
        <v>2223</v>
      </c>
      <c r="H555" s="54" t="n">
        <f aca="false">E555+F555-G555</f>
        <v>3793</v>
      </c>
      <c r="I555" s="56" t="n">
        <v>104</v>
      </c>
      <c r="J555" s="56" t="n">
        <v>73</v>
      </c>
      <c r="K555" s="54" t="n">
        <f aca="false">MAX(0,H555-I555)</f>
        <v>3689</v>
      </c>
      <c r="L555" s="54" t="str">
        <f aca="false">IF(H555&lt;=0,"Yes","No")</f>
        <v>No</v>
      </c>
      <c r="M555" s="56" t="n">
        <v>3.6</v>
      </c>
      <c r="N555" s="56" t="n">
        <v>458812.62</v>
      </c>
      <c r="O555" s="56" t="s">
        <v>8980</v>
      </c>
      <c r="P555" s="56" t="s">
        <v>3667</v>
      </c>
      <c r="Q555" s="56" t="s">
        <v>3542</v>
      </c>
      <c r="R555" s="56" t="s">
        <v>8327</v>
      </c>
      <c r="S555" s="56" t="s">
        <v>3160</v>
      </c>
      <c r="T555" s="55" t="str">
        <f aca="false">IF(L555="Yes","Stockout",IF(H555&lt;I555,"Low",IF(H555&gt;I555*2,"Excess","Healthy")))</f>
        <v>Excess</v>
      </c>
      <c r="U555" s="55" t="n">
        <f aca="true">IFERROR(Q555-TODAY(),"")</f>
        <v>-942</v>
      </c>
      <c r="V555" s="55" t="str">
        <f aca="false">IFERROR(IF(T555&lt;30,"Critical",IF(T555&lt;90,"Watch","OK")),"")</f>
        <v>OK</v>
      </c>
      <c r="W555" s="55" t="str">
        <f aca="false">TEXT(D555,"yyyy-mm")</f>
        <v>2024-08</v>
      </c>
    </row>
    <row r="556" customFormat="false" ht="15" hidden="false" customHeight="true" outlineLevel="0" collapsed="false">
      <c r="A556" s="52" t="s">
        <v>8981</v>
      </c>
      <c r="B556" s="52" t="s">
        <v>918</v>
      </c>
      <c r="C556" s="52" t="s">
        <v>2944</v>
      </c>
      <c r="D556" s="52" t="s">
        <v>2985</v>
      </c>
      <c r="E556" s="52" t="n">
        <v>5461</v>
      </c>
      <c r="F556" s="52" t="n">
        <v>2152</v>
      </c>
      <c r="G556" s="52" t="n">
        <v>641</v>
      </c>
      <c r="H556" s="54" t="n">
        <f aca="false">E556+F556-G556</f>
        <v>6972</v>
      </c>
      <c r="I556" s="52" t="n">
        <v>818</v>
      </c>
      <c r="J556" s="52" t="n">
        <v>869</v>
      </c>
      <c r="K556" s="54" t="n">
        <f aca="false">MAX(0,H556-I556)</f>
        <v>6154</v>
      </c>
      <c r="L556" s="54" t="str">
        <f aca="false">IF(H556&lt;=0,"Yes","No")</f>
        <v>No</v>
      </c>
      <c r="M556" s="52" t="n">
        <v>31.2</v>
      </c>
      <c r="N556" s="52" t="n">
        <v>3785243.12</v>
      </c>
      <c r="O556" s="52" t="s">
        <v>8982</v>
      </c>
      <c r="P556" s="52" t="s">
        <v>3232</v>
      </c>
      <c r="Q556" s="52" t="s">
        <v>2781</v>
      </c>
      <c r="R556" s="52" t="s">
        <v>8393</v>
      </c>
      <c r="S556" s="52" t="s">
        <v>676</v>
      </c>
      <c r="T556" s="55" t="str">
        <f aca="false">IF(L556="Yes","Stockout",IF(H556&lt;I556,"Low",IF(H556&gt;I556*2,"Excess","Healthy")))</f>
        <v>Excess</v>
      </c>
      <c r="U556" s="55" t="n">
        <f aca="true">IFERROR(Q556-TODAY(),"")</f>
        <v>-1150</v>
      </c>
      <c r="V556" s="55" t="str">
        <f aca="false">IFERROR(IF(T556&lt;30,"Critical",IF(T556&lt;90,"Watch","OK")),"")</f>
        <v>OK</v>
      </c>
      <c r="W556" s="55" t="str">
        <f aca="false">TEXT(D556,"yyyy-mm")</f>
        <v>2023-05</v>
      </c>
    </row>
    <row r="557" customFormat="false" ht="15" hidden="false" customHeight="true" outlineLevel="0" collapsed="false">
      <c r="A557" s="56" t="s">
        <v>8983</v>
      </c>
      <c r="B557" s="56" t="s">
        <v>2374</v>
      </c>
      <c r="C557" s="56" t="s">
        <v>1036</v>
      </c>
      <c r="D557" s="56" t="s">
        <v>480</v>
      </c>
      <c r="E557" s="56" t="n">
        <v>8860</v>
      </c>
      <c r="F557" s="56" t="n">
        <v>4818</v>
      </c>
      <c r="G557" s="56" t="n">
        <v>785</v>
      </c>
      <c r="H557" s="54" t="n">
        <f aca="false">E557+F557-G557</f>
        <v>12893</v>
      </c>
      <c r="I557" s="56" t="n">
        <v>479</v>
      </c>
      <c r="J557" s="56" t="n">
        <v>307</v>
      </c>
      <c r="K557" s="54" t="n">
        <f aca="false">MAX(0,H557-I557)</f>
        <v>12414</v>
      </c>
      <c r="L557" s="54" t="str">
        <f aca="false">IF(H557&lt;=0,"Yes","No")</f>
        <v>No</v>
      </c>
      <c r="M557" s="56" t="n">
        <v>11.5</v>
      </c>
      <c r="N557" s="56" t="n">
        <v>2197216</v>
      </c>
      <c r="O557" s="56" t="s">
        <v>8984</v>
      </c>
      <c r="P557" s="56" t="s">
        <v>4020</v>
      </c>
      <c r="Q557" s="56" t="s">
        <v>8812</v>
      </c>
      <c r="R557" s="56" t="s">
        <v>7648</v>
      </c>
      <c r="S557" s="56" t="s">
        <v>7271</v>
      </c>
      <c r="T557" s="55" t="str">
        <f aca="false">IF(L557="Yes","Stockout",IF(H557&lt;I557,"Low",IF(H557&gt;I557*2,"Excess","Healthy")))</f>
        <v>Excess</v>
      </c>
      <c r="U557" s="55" t="n">
        <f aca="true">IFERROR(Q557-TODAY(),"")</f>
        <v>-193</v>
      </c>
      <c r="V557" s="55" t="str">
        <f aca="false">IFERROR(IF(T557&lt;30,"Critical",IF(T557&lt;90,"Watch","OK")),"")</f>
        <v>OK</v>
      </c>
      <c r="W557" s="55" t="str">
        <f aca="false">TEXT(D557,"yyyy-mm")</f>
        <v>2023-10</v>
      </c>
    </row>
    <row r="558" customFormat="false" ht="15" hidden="false" customHeight="true" outlineLevel="0" collapsed="false">
      <c r="A558" s="52" t="s">
        <v>8985</v>
      </c>
      <c r="B558" s="52" t="s">
        <v>8044</v>
      </c>
      <c r="C558" s="52" t="s">
        <v>1646</v>
      </c>
      <c r="D558" s="52" t="s">
        <v>4183</v>
      </c>
      <c r="E558" s="52" t="n">
        <v>6204</v>
      </c>
      <c r="F558" s="52" t="n">
        <v>1730</v>
      </c>
      <c r="G558" s="52" t="n">
        <v>902</v>
      </c>
      <c r="H558" s="54" t="n">
        <f aca="false">E558+F558-G558</f>
        <v>7032</v>
      </c>
      <c r="I558" s="52" t="n">
        <v>977</v>
      </c>
      <c r="J558" s="52" t="n">
        <v>383</v>
      </c>
      <c r="K558" s="54" t="n">
        <f aca="false">MAX(0,H558-I558)</f>
        <v>6055</v>
      </c>
      <c r="L558" s="54" t="str">
        <f aca="false">IF(H558&lt;=0,"Yes","No")</f>
        <v>No</v>
      </c>
      <c r="M558" s="52" t="n">
        <v>11.2</v>
      </c>
      <c r="N558" s="52" t="n">
        <v>1234538.9</v>
      </c>
      <c r="O558" s="52" t="s">
        <v>8986</v>
      </c>
      <c r="P558" s="52" t="s">
        <v>2152</v>
      </c>
      <c r="Q558" s="52" t="s">
        <v>1576</v>
      </c>
      <c r="R558" s="52" t="s">
        <v>7643</v>
      </c>
      <c r="S558" s="52" t="s">
        <v>1726</v>
      </c>
      <c r="T558" s="55" t="str">
        <f aca="false">IF(L558="Yes","Stockout",IF(H558&lt;I558,"Low",IF(H558&gt;I558*2,"Excess","Healthy")))</f>
        <v>Excess</v>
      </c>
      <c r="U558" s="55" t="n">
        <f aca="true">IFERROR(Q558-TODAY(),"")</f>
        <v>-958</v>
      </c>
      <c r="V558" s="55" t="str">
        <f aca="false">IFERROR(IF(T558&lt;30,"Critical",IF(T558&lt;90,"Watch","OK")),"")</f>
        <v>OK</v>
      </c>
      <c r="W558" s="55" t="str">
        <f aca="false">TEXT(D558,"yyyy-mm")</f>
        <v>2024-02</v>
      </c>
    </row>
    <row r="559" customFormat="false" ht="15" hidden="false" customHeight="true" outlineLevel="0" collapsed="false">
      <c r="A559" s="56" t="s">
        <v>8987</v>
      </c>
      <c r="B559" s="56" t="s">
        <v>7830</v>
      </c>
      <c r="C559" s="56" t="s">
        <v>5469</v>
      </c>
      <c r="D559" s="56" t="s">
        <v>3374</v>
      </c>
      <c r="E559" s="56" t="n">
        <v>1722</v>
      </c>
      <c r="F559" s="56" t="n">
        <v>4045</v>
      </c>
      <c r="G559" s="56" t="n">
        <v>1035</v>
      </c>
      <c r="H559" s="54" t="n">
        <f aca="false">E559+F559-G559</f>
        <v>4732</v>
      </c>
      <c r="I559" s="56" t="n">
        <v>1945</v>
      </c>
      <c r="J559" s="56" t="n">
        <v>314</v>
      </c>
      <c r="K559" s="54" t="n">
        <f aca="false">MAX(0,H559-I559)</f>
        <v>2787</v>
      </c>
      <c r="L559" s="54" t="str">
        <f aca="false">IF(H559&lt;=0,"Yes","No")</f>
        <v>No</v>
      </c>
      <c r="M559" s="56" t="n">
        <v>35.7</v>
      </c>
      <c r="N559" s="56" t="n">
        <v>4453651.05</v>
      </c>
      <c r="O559" s="56" t="s">
        <v>8988</v>
      </c>
      <c r="P559" s="56" t="s">
        <v>973</v>
      </c>
      <c r="Q559" s="56" t="s">
        <v>8989</v>
      </c>
      <c r="R559" s="56" t="s">
        <v>7726</v>
      </c>
      <c r="S559" s="56" t="s">
        <v>1072</v>
      </c>
      <c r="T559" s="55" t="str">
        <f aca="false">IF(L559="Yes","Stockout",IF(H559&lt;I559,"Low",IF(H559&gt;I559*2,"Excess","Healthy")))</f>
        <v>Excess</v>
      </c>
      <c r="U559" s="55" t="n">
        <f aca="true">IFERROR(Q559-TODAY(),"")</f>
        <v>319</v>
      </c>
      <c r="V559" s="55" t="str">
        <f aca="false">IFERROR(IF(T559&lt;30,"Critical",IF(T559&lt;90,"Watch","OK")),"")</f>
        <v>OK</v>
      </c>
      <c r="W559" s="55" t="str">
        <f aca="false">TEXT(D559,"yyyy-mm")</f>
        <v>2023-09</v>
      </c>
    </row>
    <row r="560" customFormat="false" ht="15" hidden="false" customHeight="true" outlineLevel="0" collapsed="false">
      <c r="A560" s="52" t="s">
        <v>8990</v>
      </c>
      <c r="B560" s="52" t="s">
        <v>5584</v>
      </c>
      <c r="C560" s="52" t="s">
        <v>3280</v>
      </c>
      <c r="D560" s="52" t="s">
        <v>1014</v>
      </c>
      <c r="E560" s="52" t="n">
        <v>2632</v>
      </c>
      <c r="F560" s="52" t="n">
        <v>1758</v>
      </c>
      <c r="G560" s="52" t="n">
        <v>797</v>
      </c>
      <c r="H560" s="54" t="n">
        <f aca="false">E560+F560-G560</f>
        <v>3593</v>
      </c>
      <c r="I560" s="52" t="n">
        <v>381</v>
      </c>
      <c r="J560" s="52" t="n">
        <v>947</v>
      </c>
      <c r="K560" s="54" t="n">
        <f aca="false">MAX(0,H560-I560)</f>
        <v>3212</v>
      </c>
      <c r="L560" s="54" t="str">
        <f aca="false">IF(H560&lt;=0,"Yes","No")</f>
        <v>No</v>
      </c>
      <c r="M560" s="52" t="n">
        <v>43.2</v>
      </c>
      <c r="N560" s="52" t="n">
        <v>1115580.53</v>
      </c>
      <c r="O560" s="52" t="s">
        <v>8991</v>
      </c>
      <c r="P560" s="52" t="s">
        <v>750</v>
      </c>
      <c r="Q560" s="52" t="s">
        <v>8992</v>
      </c>
      <c r="R560" s="52" t="s">
        <v>7832</v>
      </c>
      <c r="S560" s="52" t="s">
        <v>848</v>
      </c>
      <c r="T560" s="55" t="str">
        <f aca="false">IF(L560="Yes","Stockout",IF(H560&lt;I560,"Low",IF(H560&gt;I560*2,"Excess","Healthy")))</f>
        <v>Excess</v>
      </c>
      <c r="U560" s="55" t="n">
        <f aca="true">IFERROR(Q560-TODAY(),"")</f>
        <v>-388</v>
      </c>
      <c r="V560" s="55" t="str">
        <f aca="false">IFERROR(IF(T560&lt;30,"Critical",IF(T560&lt;90,"Watch","OK")),"")</f>
        <v>OK</v>
      </c>
      <c r="W560" s="55" t="str">
        <f aca="false">TEXT(D560,"yyyy-mm")</f>
        <v>2024-12</v>
      </c>
    </row>
    <row r="561" customFormat="false" ht="15" hidden="false" customHeight="true" outlineLevel="0" collapsed="false">
      <c r="A561" s="56" t="s">
        <v>8993</v>
      </c>
      <c r="B561" s="56" t="s">
        <v>1431</v>
      </c>
      <c r="C561" s="56" t="s">
        <v>401</v>
      </c>
      <c r="D561" s="56" t="s">
        <v>1720</v>
      </c>
      <c r="E561" s="56" t="n">
        <v>496</v>
      </c>
      <c r="F561" s="56" t="n">
        <v>2374</v>
      </c>
      <c r="G561" s="56" t="n">
        <v>1324</v>
      </c>
      <c r="H561" s="54" t="n">
        <f aca="false">E561+F561-G561</f>
        <v>1546</v>
      </c>
      <c r="I561" s="56" t="n">
        <v>405</v>
      </c>
      <c r="J561" s="56" t="n">
        <v>90</v>
      </c>
      <c r="K561" s="54" t="n">
        <f aca="false">MAX(0,H561-I561)</f>
        <v>1141</v>
      </c>
      <c r="L561" s="54" t="str">
        <f aca="false">IF(H561&lt;=0,"Yes","No")</f>
        <v>No</v>
      </c>
      <c r="M561" s="56" t="n">
        <v>14.6</v>
      </c>
      <c r="N561" s="56" t="n">
        <v>1456643.98</v>
      </c>
      <c r="O561" s="56" t="s">
        <v>8994</v>
      </c>
      <c r="P561" s="56" t="s">
        <v>2485</v>
      </c>
      <c r="Q561" s="56" t="s">
        <v>4507</v>
      </c>
      <c r="R561" s="56" t="s">
        <v>8682</v>
      </c>
      <c r="S561" s="56" t="s">
        <v>2981</v>
      </c>
      <c r="T561" s="55" t="str">
        <f aca="false">IF(L561="Yes","Stockout",IF(H561&lt;I561,"Low",IF(H561&gt;I561*2,"Excess","Healthy")))</f>
        <v>Excess</v>
      </c>
      <c r="U561" s="55" t="n">
        <f aca="true">IFERROR(Q561-TODAY(),"")</f>
        <v>-1303</v>
      </c>
      <c r="V561" s="55" t="str">
        <f aca="false">IFERROR(IF(T561&lt;30,"Critical",IF(T561&lt;90,"Watch","OK")),"")</f>
        <v>OK</v>
      </c>
      <c r="W561" s="55" t="str">
        <f aca="false">TEXT(D561,"yyyy-mm")</f>
        <v>2024-11</v>
      </c>
    </row>
    <row r="562" customFormat="false" ht="15" hidden="false" customHeight="true" outlineLevel="0" collapsed="false">
      <c r="A562" s="52" t="s">
        <v>8995</v>
      </c>
      <c r="B562" s="52" t="s">
        <v>1080</v>
      </c>
      <c r="C562" s="52" t="s">
        <v>2961</v>
      </c>
      <c r="D562" s="52" t="s">
        <v>677</v>
      </c>
      <c r="E562" s="52" t="n">
        <v>7</v>
      </c>
      <c r="F562" s="52" t="n">
        <v>4805</v>
      </c>
      <c r="G562" s="52" t="n">
        <v>4797</v>
      </c>
      <c r="H562" s="54" t="n">
        <f aca="false">E562+F562-G562</f>
        <v>15</v>
      </c>
      <c r="I562" s="52" t="n">
        <v>454</v>
      </c>
      <c r="J562" s="52" t="n">
        <v>956</v>
      </c>
      <c r="K562" s="54" t="n">
        <f aca="false">MAX(0,H562-I562)</f>
        <v>0</v>
      </c>
      <c r="L562" s="54" t="str">
        <f aca="false">IF(H562&lt;=0,"Yes","No")</f>
        <v>No</v>
      </c>
      <c r="M562" s="52" t="n">
        <v>32.1</v>
      </c>
      <c r="N562" s="52" t="n">
        <v>4716750.33</v>
      </c>
      <c r="O562" s="52" t="s">
        <v>8996</v>
      </c>
      <c r="P562" s="52" t="s">
        <v>6625</v>
      </c>
      <c r="Q562" s="52" t="s">
        <v>3721</v>
      </c>
      <c r="R562" s="52" t="s">
        <v>8320</v>
      </c>
      <c r="S562" s="52" t="s">
        <v>2076</v>
      </c>
      <c r="T562" s="55" t="str">
        <f aca="false">IF(L562="Yes","Stockout",IF(H562&lt;I562,"Low",IF(H562&gt;I562*2,"Excess","Healthy")))</f>
        <v>Low</v>
      </c>
      <c r="U562" s="55" t="n">
        <f aca="true">IFERROR(Q562-TODAY(),"")</f>
        <v>-679</v>
      </c>
      <c r="V562" s="55" t="str">
        <f aca="false">IFERROR(IF(T562&lt;30,"Critical",IF(T562&lt;90,"Watch","OK")),"")</f>
        <v>OK</v>
      </c>
      <c r="W562" s="55" t="str">
        <f aca="false">TEXT(D562,"yyyy-mm")</f>
        <v>2024-10</v>
      </c>
    </row>
    <row r="563" customFormat="false" ht="15" hidden="false" customHeight="true" outlineLevel="0" collapsed="false">
      <c r="A563" s="56" t="s">
        <v>8997</v>
      </c>
      <c r="B563" s="56" t="s">
        <v>4200</v>
      </c>
      <c r="C563" s="56" t="s">
        <v>882</v>
      </c>
      <c r="D563" s="56" t="s">
        <v>3327</v>
      </c>
      <c r="E563" s="56" t="n">
        <v>1984</v>
      </c>
      <c r="F563" s="56" t="n">
        <v>3762</v>
      </c>
      <c r="G563" s="56" t="n">
        <v>4322</v>
      </c>
      <c r="H563" s="54" t="n">
        <f aca="false">E563+F563-G563</f>
        <v>1424</v>
      </c>
      <c r="I563" s="56" t="n">
        <v>244</v>
      </c>
      <c r="J563" s="56" t="n">
        <v>442</v>
      </c>
      <c r="K563" s="54" t="n">
        <f aca="false">MAX(0,H563-I563)</f>
        <v>1180</v>
      </c>
      <c r="L563" s="54" t="str">
        <f aca="false">IF(H563&lt;=0,"Yes","No")</f>
        <v>No</v>
      </c>
      <c r="M563" s="56" t="n">
        <v>22.1</v>
      </c>
      <c r="N563" s="56" t="n">
        <v>2859011.93</v>
      </c>
      <c r="O563" s="56" t="s">
        <v>8998</v>
      </c>
      <c r="P563" s="56" t="s">
        <v>1388</v>
      </c>
      <c r="Q563" s="56" t="s">
        <v>4192</v>
      </c>
      <c r="R563" s="56" t="s">
        <v>7615</v>
      </c>
      <c r="S563" s="56" t="s">
        <v>1658</v>
      </c>
      <c r="T563" s="55" t="str">
        <f aca="false">IF(L563="Yes","Stockout",IF(H563&lt;I563,"Low",IF(H563&gt;I563*2,"Excess","Healthy")))</f>
        <v>Excess</v>
      </c>
      <c r="U563" s="55" t="n">
        <f aca="true">IFERROR(Q563-TODAY(),"")</f>
        <v>-1189</v>
      </c>
      <c r="V563" s="55" t="str">
        <f aca="false">IFERROR(IF(T563&lt;30,"Critical",IF(T563&lt;90,"Watch","OK")),"")</f>
        <v>OK</v>
      </c>
      <c r="W563" s="55" t="str">
        <f aca="false">TEXT(D563,"yyyy-mm")</f>
        <v>2022-11</v>
      </c>
    </row>
    <row r="564" customFormat="false" ht="15" hidden="false" customHeight="true" outlineLevel="0" collapsed="false">
      <c r="A564" s="52" t="s">
        <v>8999</v>
      </c>
      <c r="B564" s="52" t="s">
        <v>5749</v>
      </c>
      <c r="C564" s="52" t="s">
        <v>4724</v>
      </c>
      <c r="D564" s="52" t="s">
        <v>3092</v>
      </c>
      <c r="E564" s="52" t="n">
        <v>2624</v>
      </c>
      <c r="F564" s="52" t="n">
        <v>1936</v>
      </c>
      <c r="G564" s="52" t="n">
        <v>1864</v>
      </c>
      <c r="H564" s="54" t="n">
        <f aca="false">E564+F564-G564</f>
        <v>2696</v>
      </c>
      <c r="I564" s="52" t="n">
        <v>965</v>
      </c>
      <c r="J564" s="52" t="n">
        <v>462</v>
      </c>
      <c r="K564" s="54" t="n">
        <f aca="false">MAX(0,H564-I564)</f>
        <v>1731</v>
      </c>
      <c r="L564" s="54" t="str">
        <f aca="false">IF(H564&lt;=0,"Yes","No")</f>
        <v>No</v>
      </c>
      <c r="M564" s="52" t="n">
        <v>20</v>
      </c>
      <c r="N564" s="52" t="n">
        <v>3570207.44</v>
      </c>
      <c r="O564" s="52" t="s">
        <v>9000</v>
      </c>
      <c r="P564" s="52" t="s">
        <v>1608</v>
      </c>
      <c r="Q564" s="52" t="s">
        <v>9001</v>
      </c>
      <c r="R564" s="52" t="s">
        <v>8307</v>
      </c>
      <c r="S564" s="52" t="s">
        <v>872</v>
      </c>
      <c r="T564" s="55" t="str">
        <f aca="false">IF(L564="Yes","Stockout",IF(H564&lt;I564,"Low",IF(H564&gt;I564*2,"Excess","Healthy")))</f>
        <v>Excess</v>
      </c>
      <c r="U564" s="55" t="n">
        <f aca="true">IFERROR(Q564-TODAY(),"")</f>
        <v>264</v>
      </c>
      <c r="V564" s="55" t="str">
        <f aca="false">IFERROR(IF(T564&lt;30,"Critical",IF(T564&lt;90,"Watch","OK")),"")</f>
        <v>OK</v>
      </c>
      <c r="W564" s="55" t="str">
        <f aca="false">TEXT(D564,"yyyy-mm")</f>
        <v>2022-10</v>
      </c>
    </row>
    <row r="565" customFormat="false" ht="15" hidden="false" customHeight="true" outlineLevel="0" collapsed="false">
      <c r="A565" s="56" t="s">
        <v>9002</v>
      </c>
      <c r="B565" s="56" t="s">
        <v>9003</v>
      </c>
      <c r="C565" s="56" t="s">
        <v>2456</v>
      </c>
      <c r="D565" s="56" t="s">
        <v>958</v>
      </c>
      <c r="E565" s="56" t="n">
        <v>7509</v>
      </c>
      <c r="F565" s="56" t="n">
        <v>551</v>
      </c>
      <c r="G565" s="56" t="n">
        <v>682</v>
      </c>
      <c r="H565" s="54" t="n">
        <f aca="false">E565+F565-G565</f>
        <v>7378</v>
      </c>
      <c r="I565" s="56" t="n">
        <v>240</v>
      </c>
      <c r="J565" s="56" t="n">
        <v>143</v>
      </c>
      <c r="K565" s="54" t="n">
        <f aca="false">MAX(0,H565-I565)</f>
        <v>7138</v>
      </c>
      <c r="L565" s="54" t="str">
        <f aca="false">IF(H565&lt;=0,"Yes","No")</f>
        <v>No</v>
      </c>
      <c r="M565" s="56" t="n">
        <v>23.8</v>
      </c>
      <c r="N565" s="56" t="n">
        <v>3078501.31</v>
      </c>
      <c r="O565" s="56" t="s">
        <v>9004</v>
      </c>
      <c r="P565" s="56" t="s">
        <v>1616</v>
      </c>
      <c r="Q565" s="56" t="s">
        <v>9005</v>
      </c>
      <c r="R565" s="56" t="s">
        <v>7648</v>
      </c>
      <c r="S565" s="56" t="s">
        <v>1511</v>
      </c>
      <c r="T565" s="55" t="str">
        <f aca="false">IF(L565="Yes","Stockout",IF(H565&lt;I565,"Low",IF(H565&gt;I565*2,"Excess","Healthy")))</f>
        <v>Excess</v>
      </c>
      <c r="U565" s="55" t="n">
        <f aca="true">IFERROR(Q565-TODAY(),"")</f>
        <v>-198</v>
      </c>
      <c r="V565" s="55" t="str">
        <f aca="false">IFERROR(IF(T565&lt;30,"Critical",IF(T565&lt;90,"Watch","OK")),"")</f>
        <v>OK</v>
      </c>
      <c r="W565" s="55" t="str">
        <f aca="false">TEXT(D565,"yyyy-mm")</f>
        <v>2024-01</v>
      </c>
    </row>
    <row r="566" customFormat="false" ht="15" hidden="false" customHeight="true" outlineLevel="0" collapsed="false">
      <c r="A566" s="52" t="s">
        <v>9006</v>
      </c>
      <c r="B566" s="52" t="s">
        <v>336</v>
      </c>
      <c r="C566" s="52" t="s">
        <v>6523</v>
      </c>
      <c r="D566" s="52" t="s">
        <v>1026</v>
      </c>
      <c r="E566" s="52" t="n">
        <v>1992</v>
      </c>
      <c r="F566" s="52" t="n">
        <v>2110</v>
      </c>
      <c r="G566" s="52" t="n">
        <v>2743</v>
      </c>
      <c r="H566" s="54" t="n">
        <f aca="false">E566+F566-G566</f>
        <v>1359</v>
      </c>
      <c r="I566" s="52" t="n">
        <v>1431</v>
      </c>
      <c r="J566" s="52" t="n">
        <v>699</v>
      </c>
      <c r="K566" s="54" t="n">
        <f aca="false">MAX(0,H566-I566)</f>
        <v>0</v>
      </c>
      <c r="L566" s="54" t="str">
        <f aca="false">IF(H566&lt;=0,"Yes","No")</f>
        <v>No</v>
      </c>
      <c r="M566" s="52" t="n">
        <v>10.4</v>
      </c>
      <c r="N566" s="52" t="n">
        <v>265875.44</v>
      </c>
      <c r="O566" s="52" t="s">
        <v>9007</v>
      </c>
      <c r="P566" s="52" t="s">
        <v>3912</v>
      </c>
      <c r="Q566" s="52" t="s">
        <v>2506</v>
      </c>
      <c r="R566" s="52" t="s">
        <v>7744</v>
      </c>
      <c r="S566" s="52" t="s">
        <v>1944</v>
      </c>
      <c r="T566" s="55" t="str">
        <f aca="false">IF(L566="Yes","Stockout",IF(H566&lt;I566,"Low",IF(H566&gt;I566*2,"Excess","Healthy")))</f>
        <v>Low</v>
      </c>
      <c r="U566" s="55" t="n">
        <f aca="true">IFERROR(Q566-TODAY(),"")</f>
        <v>-996</v>
      </c>
      <c r="V566" s="55" t="str">
        <f aca="false">IFERROR(IF(T566&lt;30,"Critical",IF(T566&lt;90,"Watch","OK")),"")</f>
        <v>OK</v>
      </c>
      <c r="W566" s="55" t="str">
        <f aca="false">TEXT(D566,"yyyy-mm")</f>
        <v>2024-03</v>
      </c>
    </row>
    <row r="567" customFormat="false" ht="15" hidden="false" customHeight="true" outlineLevel="0" collapsed="false">
      <c r="A567" s="56" t="s">
        <v>9008</v>
      </c>
      <c r="B567" s="56" t="s">
        <v>3472</v>
      </c>
      <c r="C567" s="56" t="s">
        <v>2961</v>
      </c>
      <c r="D567" s="56" t="s">
        <v>2790</v>
      </c>
      <c r="E567" s="56" t="n">
        <v>650</v>
      </c>
      <c r="F567" s="56" t="n">
        <v>2471</v>
      </c>
      <c r="G567" s="56" t="n">
        <v>4777</v>
      </c>
      <c r="H567" s="54" t="n">
        <f aca="false">E567+F567-G567</f>
        <v>-1656</v>
      </c>
      <c r="I567" s="56" t="n">
        <v>293</v>
      </c>
      <c r="J567" s="56" t="n">
        <v>908</v>
      </c>
      <c r="K567" s="54" t="n">
        <f aca="false">MAX(0,H567-I567)</f>
        <v>0</v>
      </c>
      <c r="L567" s="54" t="str">
        <f aca="false">IF(H567&lt;=0,"Yes","No")</f>
        <v>Yes</v>
      </c>
      <c r="M567" s="56" t="n">
        <v>24</v>
      </c>
      <c r="N567" s="56" t="n">
        <v>1360828.39</v>
      </c>
      <c r="O567" s="56" t="s">
        <v>9009</v>
      </c>
      <c r="P567" s="56" t="s">
        <v>1698</v>
      </c>
      <c r="Q567" s="56" t="s">
        <v>8249</v>
      </c>
      <c r="R567" s="56" t="s">
        <v>8327</v>
      </c>
      <c r="S567" s="56" t="s">
        <v>3002</v>
      </c>
      <c r="T567" s="55" t="str">
        <f aca="false">IF(L567="Yes","Stockout",IF(H567&lt;I567,"Low",IF(H567&gt;I567*2,"Excess","Healthy")))</f>
        <v>Stockout</v>
      </c>
      <c r="U567" s="55" t="n">
        <f aca="true">IFERROR(Q567-TODAY(),"")</f>
        <v>-338</v>
      </c>
      <c r="V567" s="55" t="str">
        <f aca="false">IFERROR(IF(T567&lt;30,"Critical",IF(T567&lt;90,"Watch","OK")),"")</f>
        <v>OK</v>
      </c>
      <c r="W567" s="55" t="str">
        <f aca="false">TEXT(D567,"yyyy-mm")</f>
        <v>2024-08</v>
      </c>
    </row>
    <row r="568" customFormat="false" ht="15" hidden="false" customHeight="true" outlineLevel="0" collapsed="false">
      <c r="A568" s="52" t="s">
        <v>9010</v>
      </c>
      <c r="B568" s="52" t="s">
        <v>1980</v>
      </c>
      <c r="C568" s="52" t="s">
        <v>2554</v>
      </c>
      <c r="D568" s="52" t="s">
        <v>889</v>
      </c>
      <c r="E568" s="52" t="n">
        <v>8396</v>
      </c>
      <c r="F568" s="52" t="n">
        <v>2880</v>
      </c>
      <c r="G568" s="52" t="n">
        <v>579</v>
      </c>
      <c r="H568" s="54" t="n">
        <f aca="false">E568+F568-G568</f>
        <v>10697</v>
      </c>
      <c r="I568" s="52" t="n">
        <v>1993</v>
      </c>
      <c r="J568" s="52" t="n">
        <v>548</v>
      </c>
      <c r="K568" s="54" t="n">
        <f aca="false">MAX(0,H568-I568)</f>
        <v>8704</v>
      </c>
      <c r="L568" s="54" t="str">
        <f aca="false">IF(H568&lt;=0,"Yes","No")</f>
        <v>No</v>
      </c>
      <c r="M568" s="52" t="n">
        <v>3.6</v>
      </c>
      <c r="N568" s="52" t="n">
        <v>504403.75</v>
      </c>
      <c r="O568" s="52" t="s">
        <v>9011</v>
      </c>
      <c r="P568" s="52" t="s">
        <v>1444</v>
      </c>
      <c r="Q568" s="52" t="s">
        <v>8832</v>
      </c>
      <c r="R568" s="52" t="s">
        <v>7923</v>
      </c>
      <c r="S568" s="52" t="s">
        <v>2920</v>
      </c>
      <c r="T568" s="55" t="str">
        <f aca="false">IF(L568="Yes","Stockout",IF(H568&lt;I568,"Low",IF(H568&gt;I568*2,"Excess","Healthy")))</f>
        <v>Excess</v>
      </c>
      <c r="U568" s="55" t="n">
        <f aca="true">IFERROR(Q568-TODAY(),"")</f>
        <v>-515</v>
      </c>
      <c r="V568" s="55" t="str">
        <f aca="false">IFERROR(IF(T568&lt;30,"Critical",IF(T568&lt;90,"Watch","OK")),"")</f>
        <v>OK</v>
      </c>
      <c r="W568" s="55" t="str">
        <f aca="false">TEXT(D568,"yyyy-mm")</f>
        <v>2024-02</v>
      </c>
    </row>
    <row r="569" customFormat="false" ht="15" hidden="false" customHeight="true" outlineLevel="0" collapsed="false">
      <c r="A569" s="56" t="s">
        <v>9012</v>
      </c>
      <c r="B569" s="56" t="s">
        <v>3911</v>
      </c>
      <c r="C569" s="56" t="s">
        <v>3812</v>
      </c>
      <c r="D569" s="56" t="s">
        <v>2396</v>
      </c>
      <c r="E569" s="56" t="n">
        <v>4822</v>
      </c>
      <c r="F569" s="56" t="n">
        <v>2843</v>
      </c>
      <c r="G569" s="56" t="n">
        <v>844</v>
      </c>
      <c r="H569" s="54" t="n">
        <f aca="false">E569+F569-G569</f>
        <v>6821</v>
      </c>
      <c r="I569" s="56" t="n">
        <v>689</v>
      </c>
      <c r="J569" s="56" t="n">
        <v>84</v>
      </c>
      <c r="K569" s="54" t="n">
        <f aca="false">MAX(0,H569-I569)</f>
        <v>6132</v>
      </c>
      <c r="L569" s="54" t="str">
        <f aca="false">IF(H569&lt;=0,"Yes","No")</f>
        <v>No</v>
      </c>
      <c r="M569" s="56" t="n">
        <v>16.6</v>
      </c>
      <c r="N569" s="56" t="n">
        <v>3364218.17</v>
      </c>
      <c r="O569" s="56" t="s">
        <v>9013</v>
      </c>
      <c r="P569" s="56" t="s">
        <v>3131</v>
      </c>
      <c r="Q569" s="56" t="s">
        <v>5553</v>
      </c>
      <c r="R569" s="56" t="s">
        <v>8966</v>
      </c>
      <c r="S569" s="56" t="s">
        <v>3092</v>
      </c>
      <c r="T569" s="55" t="str">
        <f aca="false">IF(L569="Yes","Stockout",IF(H569&lt;I569,"Low",IF(H569&gt;I569*2,"Excess","Healthy")))</f>
        <v>Excess</v>
      </c>
      <c r="U569" s="55" t="n">
        <f aca="true">IFERROR(Q569-TODAY(),"")</f>
        <v>-1036</v>
      </c>
      <c r="V569" s="55" t="str">
        <f aca="false">IFERROR(IF(T569&lt;30,"Critical",IF(T569&lt;90,"Watch","OK")),"")</f>
        <v>OK</v>
      </c>
      <c r="W569" s="55" t="str">
        <f aca="false">TEXT(D569,"yyyy-mm")</f>
        <v>2023-08</v>
      </c>
    </row>
    <row r="570" customFormat="false" ht="15" hidden="false" customHeight="true" outlineLevel="0" collapsed="false">
      <c r="A570" s="52" t="s">
        <v>9014</v>
      </c>
      <c r="B570" s="52" t="s">
        <v>618</v>
      </c>
      <c r="C570" s="52" t="s">
        <v>4937</v>
      </c>
      <c r="D570" s="52" t="s">
        <v>911</v>
      </c>
      <c r="E570" s="52" t="n">
        <v>4648</v>
      </c>
      <c r="F570" s="52" t="n">
        <v>4893</v>
      </c>
      <c r="G570" s="52" t="n">
        <v>3896</v>
      </c>
      <c r="H570" s="54" t="n">
        <f aca="false">E570+F570-G570</f>
        <v>5645</v>
      </c>
      <c r="I570" s="52" t="n">
        <v>1724</v>
      </c>
      <c r="J570" s="52" t="n">
        <v>213</v>
      </c>
      <c r="K570" s="54" t="n">
        <f aca="false">MAX(0,H570-I570)</f>
        <v>3921</v>
      </c>
      <c r="L570" s="54" t="str">
        <f aca="false">IF(H570&lt;=0,"Yes","No")</f>
        <v>No</v>
      </c>
      <c r="M570" s="52" t="n">
        <v>32.2</v>
      </c>
      <c r="N570" s="52" t="n">
        <v>1738566.31</v>
      </c>
      <c r="O570" s="52" t="s">
        <v>9015</v>
      </c>
      <c r="P570" s="52" t="s">
        <v>4296</v>
      </c>
      <c r="Q570" s="52" t="s">
        <v>1469</v>
      </c>
      <c r="R570" s="52" t="s">
        <v>7967</v>
      </c>
      <c r="S570" s="52" t="s">
        <v>994</v>
      </c>
      <c r="T570" s="55" t="str">
        <f aca="false">IF(L570="Yes","Stockout",IF(H570&lt;I570,"Low",IF(H570&gt;I570*2,"Excess","Healthy")))</f>
        <v>Excess</v>
      </c>
      <c r="U570" s="55" t="n">
        <f aca="true">IFERROR(Q570-TODAY(),"")</f>
        <v>-1262</v>
      </c>
      <c r="V570" s="55" t="str">
        <f aca="false">IFERROR(IF(T570&lt;30,"Critical",IF(T570&lt;90,"Watch","OK")),"")</f>
        <v>OK</v>
      </c>
      <c r="W570" s="55" t="str">
        <f aca="false">TEXT(D570,"yyyy-mm")</f>
        <v>2024-06</v>
      </c>
    </row>
    <row r="571" customFormat="false" ht="15" hidden="false" customHeight="true" outlineLevel="0" collapsed="false">
      <c r="A571" s="56" t="s">
        <v>9016</v>
      </c>
      <c r="B571" s="56" t="s">
        <v>3229</v>
      </c>
      <c r="C571" s="56" t="s">
        <v>2449</v>
      </c>
      <c r="D571" s="56" t="s">
        <v>1958</v>
      </c>
      <c r="E571" s="56" t="n">
        <v>3377</v>
      </c>
      <c r="F571" s="56" t="n">
        <v>4090</v>
      </c>
      <c r="G571" s="56" t="n">
        <v>2881</v>
      </c>
      <c r="H571" s="54" t="n">
        <f aca="false">E571+F571-G571</f>
        <v>4586</v>
      </c>
      <c r="I571" s="56" t="n">
        <v>758</v>
      </c>
      <c r="J571" s="56" t="n">
        <v>557</v>
      </c>
      <c r="K571" s="54" t="n">
        <f aca="false">MAX(0,H571-I571)</f>
        <v>3828</v>
      </c>
      <c r="L571" s="54" t="str">
        <f aca="false">IF(H571&lt;=0,"Yes","No")</f>
        <v>No</v>
      </c>
      <c r="M571" s="56" t="n">
        <v>28.4</v>
      </c>
      <c r="N571" s="56" t="n">
        <v>3459992.13</v>
      </c>
      <c r="O571" s="56" t="s">
        <v>9017</v>
      </c>
      <c r="P571" s="56" t="s">
        <v>2389</v>
      </c>
      <c r="Q571" s="56" t="s">
        <v>2981</v>
      </c>
      <c r="R571" s="56" t="s">
        <v>7676</v>
      </c>
      <c r="S571" s="56" t="s">
        <v>1512</v>
      </c>
      <c r="T571" s="55" t="str">
        <f aca="false">IF(L571="Yes","Stockout",IF(H571&lt;I571,"Low",IF(H571&gt;I571*2,"Excess","Healthy")))</f>
        <v>Excess</v>
      </c>
      <c r="U571" s="55" t="n">
        <f aca="true">IFERROR(Q571-TODAY(),"")</f>
        <v>-527</v>
      </c>
      <c r="V571" s="55" t="str">
        <f aca="false">IFERROR(IF(T571&lt;30,"Critical",IF(T571&lt;90,"Watch","OK")),"")</f>
        <v>OK</v>
      </c>
      <c r="W571" s="55" t="str">
        <f aca="false">TEXT(D571,"yyyy-mm")</f>
        <v>2023-03</v>
      </c>
    </row>
    <row r="572" customFormat="false" ht="15" hidden="false" customHeight="true" outlineLevel="0" collapsed="false">
      <c r="A572" s="52" t="s">
        <v>9018</v>
      </c>
      <c r="B572" s="52" t="s">
        <v>3629</v>
      </c>
      <c r="C572" s="52" t="s">
        <v>1472</v>
      </c>
      <c r="D572" s="52" t="s">
        <v>550</v>
      </c>
      <c r="E572" s="52" t="n">
        <v>8226</v>
      </c>
      <c r="F572" s="52" t="n">
        <v>4003</v>
      </c>
      <c r="G572" s="52" t="n">
        <v>915</v>
      </c>
      <c r="H572" s="54" t="n">
        <f aca="false">E572+F572-G572</f>
        <v>11314</v>
      </c>
      <c r="I572" s="52" t="n">
        <v>1712</v>
      </c>
      <c r="J572" s="52" t="n">
        <v>615</v>
      </c>
      <c r="K572" s="54" t="n">
        <f aca="false">MAX(0,H572-I572)</f>
        <v>9602</v>
      </c>
      <c r="L572" s="54" t="str">
        <f aca="false">IF(H572&lt;=0,"Yes","No")</f>
        <v>No</v>
      </c>
      <c r="M572" s="52" t="n">
        <v>23.8</v>
      </c>
      <c r="N572" s="52" t="n">
        <v>2157665.83</v>
      </c>
      <c r="O572" s="52" t="s">
        <v>9019</v>
      </c>
      <c r="P572" s="52" t="s">
        <v>1626</v>
      </c>
      <c r="Q572" s="52" t="s">
        <v>3541</v>
      </c>
      <c r="R572" s="52" t="s">
        <v>8385</v>
      </c>
      <c r="S572" s="52" t="s">
        <v>3323</v>
      </c>
      <c r="T572" s="55" t="str">
        <f aca="false">IF(L572="Yes","Stockout",IF(H572&lt;I572,"Low",IF(H572&gt;I572*2,"Excess","Healthy")))</f>
        <v>Excess</v>
      </c>
      <c r="U572" s="55" t="n">
        <f aca="true">IFERROR(Q572-TODAY(),"")</f>
        <v>-943</v>
      </c>
      <c r="V572" s="55" t="str">
        <f aca="false">IFERROR(IF(T572&lt;30,"Critical",IF(T572&lt;90,"Watch","OK")),"")</f>
        <v>OK</v>
      </c>
      <c r="W572" s="55" t="str">
        <f aca="false">TEXT(D572,"yyyy-mm")</f>
        <v>2022-07</v>
      </c>
    </row>
    <row r="573" customFormat="false" ht="15" hidden="false" customHeight="true" outlineLevel="0" collapsed="false">
      <c r="A573" s="56" t="s">
        <v>9020</v>
      </c>
      <c r="B573" s="56" t="s">
        <v>3564</v>
      </c>
      <c r="C573" s="56" t="s">
        <v>5707</v>
      </c>
      <c r="D573" s="56" t="s">
        <v>3525</v>
      </c>
      <c r="E573" s="56" t="n">
        <v>6660</v>
      </c>
      <c r="F573" s="56" t="n">
        <v>4252</v>
      </c>
      <c r="G573" s="56" t="n">
        <v>262</v>
      </c>
      <c r="H573" s="54" t="n">
        <f aca="false">E573+F573-G573</f>
        <v>10650</v>
      </c>
      <c r="I573" s="56" t="n">
        <v>985</v>
      </c>
      <c r="J573" s="56" t="n">
        <v>625</v>
      </c>
      <c r="K573" s="54" t="n">
        <f aca="false">MAX(0,H573-I573)</f>
        <v>9665</v>
      </c>
      <c r="L573" s="54" t="str">
        <f aca="false">IF(H573&lt;=0,"Yes","No")</f>
        <v>No</v>
      </c>
      <c r="M573" s="56" t="n">
        <v>19.4</v>
      </c>
      <c r="N573" s="56" t="n">
        <v>510024.14</v>
      </c>
      <c r="O573" s="56" t="s">
        <v>9021</v>
      </c>
      <c r="P573" s="56" t="s">
        <v>5708</v>
      </c>
      <c r="Q573" s="56" t="s">
        <v>2973</v>
      </c>
      <c r="R573" s="56" t="s">
        <v>8039</v>
      </c>
      <c r="S573" s="56" t="s">
        <v>4915</v>
      </c>
      <c r="T573" s="55" t="str">
        <f aca="false">IF(L573="Yes","Stockout",IF(H573&lt;I573,"Low",IF(H573&gt;I573*2,"Excess","Healthy")))</f>
        <v>Excess</v>
      </c>
      <c r="U573" s="55" t="n">
        <f aca="true">IFERROR(Q573-TODAY(),"")</f>
        <v>-1048</v>
      </c>
      <c r="V573" s="55" t="str">
        <f aca="false">IFERROR(IF(T573&lt;30,"Critical",IF(T573&lt;90,"Watch","OK")),"")</f>
        <v>OK</v>
      </c>
      <c r="W573" s="55" t="str">
        <f aca="false">TEXT(D573,"yyyy-mm")</f>
        <v>2024-07</v>
      </c>
    </row>
    <row r="574" customFormat="false" ht="15" hidden="false" customHeight="true" outlineLevel="0" collapsed="false">
      <c r="A574" s="52" t="s">
        <v>9022</v>
      </c>
      <c r="B574" s="52" t="s">
        <v>2284</v>
      </c>
      <c r="C574" s="52" t="s">
        <v>2400</v>
      </c>
      <c r="D574" s="52" t="s">
        <v>3536</v>
      </c>
      <c r="E574" s="52" t="n">
        <v>6853</v>
      </c>
      <c r="F574" s="52" t="n">
        <v>1537</v>
      </c>
      <c r="G574" s="52" t="n">
        <v>3466</v>
      </c>
      <c r="H574" s="54" t="n">
        <f aca="false">E574+F574-G574</f>
        <v>4924</v>
      </c>
      <c r="I574" s="52" t="n">
        <v>1824</v>
      </c>
      <c r="J574" s="52" t="n">
        <v>697</v>
      </c>
      <c r="K574" s="54" t="n">
        <f aca="false">MAX(0,H574-I574)</f>
        <v>3100</v>
      </c>
      <c r="L574" s="54" t="str">
        <f aca="false">IF(H574&lt;=0,"Yes","No")</f>
        <v>No</v>
      </c>
      <c r="M574" s="52" t="n">
        <v>19.1</v>
      </c>
      <c r="N574" s="52" t="n">
        <v>2316507.27</v>
      </c>
      <c r="O574" s="52" t="s">
        <v>9023</v>
      </c>
      <c r="P574" s="52" t="s">
        <v>1360</v>
      </c>
      <c r="Q574" s="52" t="s">
        <v>2105</v>
      </c>
      <c r="R574" s="52" t="s">
        <v>7799</v>
      </c>
      <c r="S574" s="52" t="s">
        <v>2924</v>
      </c>
      <c r="T574" s="55" t="str">
        <f aca="false">IF(L574="Yes","Stockout",IF(H574&lt;I574,"Low",IF(H574&gt;I574*2,"Excess","Healthy")))</f>
        <v>Excess</v>
      </c>
      <c r="U574" s="55" t="n">
        <f aca="true">IFERROR(Q574-TODAY(),"")</f>
        <v>-1177</v>
      </c>
      <c r="V574" s="55" t="str">
        <f aca="false">IFERROR(IF(T574&lt;30,"Critical",IF(T574&lt;90,"Watch","OK")),"")</f>
        <v>OK</v>
      </c>
      <c r="W574" s="55" t="str">
        <f aca="false">TEXT(D574,"yyyy-mm")</f>
        <v>2023-07</v>
      </c>
    </row>
    <row r="575" customFormat="false" ht="15" hidden="false" customHeight="true" outlineLevel="0" collapsed="false">
      <c r="A575" s="56" t="s">
        <v>9024</v>
      </c>
      <c r="B575" s="56" t="s">
        <v>1216</v>
      </c>
      <c r="C575" s="56" t="s">
        <v>5023</v>
      </c>
      <c r="D575" s="56" t="s">
        <v>3542</v>
      </c>
      <c r="E575" s="56" t="n">
        <v>4367</v>
      </c>
      <c r="F575" s="56" t="n">
        <v>3810</v>
      </c>
      <c r="G575" s="56" t="n">
        <v>1500</v>
      </c>
      <c r="H575" s="54" t="n">
        <f aca="false">E575+F575-G575</f>
        <v>6677</v>
      </c>
      <c r="I575" s="56" t="n">
        <v>1772</v>
      </c>
      <c r="J575" s="56" t="n">
        <v>62</v>
      </c>
      <c r="K575" s="54" t="n">
        <f aca="false">MAX(0,H575-I575)</f>
        <v>4905</v>
      </c>
      <c r="L575" s="54" t="str">
        <f aca="false">IF(H575&lt;=0,"Yes","No")</f>
        <v>No</v>
      </c>
      <c r="M575" s="56" t="n">
        <v>15.7</v>
      </c>
      <c r="N575" s="56" t="n">
        <v>2162262.54</v>
      </c>
      <c r="O575" s="56" t="s">
        <v>9025</v>
      </c>
      <c r="P575" s="56" t="s">
        <v>4011</v>
      </c>
      <c r="Q575" s="56" t="s">
        <v>5027</v>
      </c>
      <c r="R575" s="56" t="s">
        <v>8570</v>
      </c>
      <c r="S575" s="56" t="s">
        <v>2335</v>
      </c>
      <c r="T575" s="55" t="str">
        <f aca="false">IF(L575="Yes","Stockout",IF(H575&lt;I575,"Low",IF(H575&gt;I575*2,"Excess","Healthy")))</f>
        <v>Excess</v>
      </c>
      <c r="U575" s="55" t="n">
        <f aca="true">IFERROR(Q575-TODAY(),"")</f>
        <v>-439</v>
      </c>
      <c r="V575" s="55" t="str">
        <f aca="false">IFERROR(IF(T575&lt;30,"Critical",IF(T575&lt;90,"Watch","OK")),"")</f>
        <v>OK</v>
      </c>
      <c r="W575" s="55" t="str">
        <f aca="false">TEXT(D575,"yyyy-mm")</f>
        <v>2023-07</v>
      </c>
    </row>
    <row r="576" customFormat="false" ht="15" hidden="false" customHeight="true" outlineLevel="0" collapsed="false">
      <c r="A576" s="52" t="s">
        <v>9026</v>
      </c>
      <c r="B576" s="52" t="s">
        <v>9027</v>
      </c>
      <c r="C576" s="52" t="s">
        <v>456</v>
      </c>
      <c r="D576" s="52" t="s">
        <v>4096</v>
      </c>
      <c r="E576" s="52" t="n">
        <v>4672</v>
      </c>
      <c r="F576" s="52" t="n">
        <v>4329</v>
      </c>
      <c r="G576" s="52" t="n">
        <v>4850</v>
      </c>
      <c r="H576" s="54" t="n">
        <f aca="false">E576+F576-G576</f>
        <v>4151</v>
      </c>
      <c r="I576" s="52" t="n">
        <v>898</v>
      </c>
      <c r="J576" s="52" t="n">
        <v>663</v>
      </c>
      <c r="K576" s="54" t="n">
        <f aca="false">MAX(0,H576-I576)</f>
        <v>3253</v>
      </c>
      <c r="L576" s="54" t="str">
        <f aca="false">IF(H576&lt;=0,"Yes","No")</f>
        <v>No</v>
      </c>
      <c r="M576" s="52" t="n">
        <v>16.3</v>
      </c>
      <c r="N576" s="52" t="n">
        <v>1253199.19</v>
      </c>
      <c r="O576" s="52" t="s">
        <v>9028</v>
      </c>
      <c r="P576" s="52" t="s">
        <v>906</v>
      </c>
      <c r="Q576" s="52" t="s">
        <v>9029</v>
      </c>
      <c r="R576" s="52" t="s">
        <v>7582</v>
      </c>
      <c r="S576" s="52" t="s">
        <v>2249</v>
      </c>
      <c r="T576" s="55" t="str">
        <f aca="false">IF(L576="Yes","Stockout",IF(H576&lt;I576,"Low",IF(H576&gt;I576*2,"Excess","Healthy")))</f>
        <v>Excess</v>
      </c>
      <c r="U576" s="55" t="n">
        <f aca="true">IFERROR(Q576-TODAY(),"")</f>
        <v>318</v>
      </c>
      <c r="V576" s="55" t="str">
        <f aca="false">IFERROR(IF(T576&lt;30,"Critical",IF(T576&lt;90,"Watch","OK")),"")</f>
        <v>OK</v>
      </c>
      <c r="W576" s="55" t="str">
        <f aca="false">TEXT(D576,"yyyy-mm")</f>
        <v>2022-08</v>
      </c>
    </row>
    <row r="577" customFormat="false" ht="15" hidden="false" customHeight="true" outlineLevel="0" collapsed="false">
      <c r="A577" s="56" t="s">
        <v>9030</v>
      </c>
      <c r="B577" s="56" t="s">
        <v>3368</v>
      </c>
      <c r="C577" s="56" t="s">
        <v>456</v>
      </c>
      <c r="D577" s="56" t="s">
        <v>872</v>
      </c>
      <c r="E577" s="56" t="n">
        <v>4451</v>
      </c>
      <c r="F577" s="56" t="n">
        <v>4035</v>
      </c>
      <c r="G577" s="56" t="n">
        <v>928</v>
      </c>
      <c r="H577" s="54" t="n">
        <f aca="false">E577+F577-G577</f>
        <v>7558</v>
      </c>
      <c r="I577" s="56" t="n">
        <v>1640</v>
      </c>
      <c r="J577" s="56" t="n">
        <v>959</v>
      </c>
      <c r="K577" s="54" t="n">
        <f aca="false">MAX(0,H577-I577)</f>
        <v>5918</v>
      </c>
      <c r="L577" s="54" t="str">
        <f aca="false">IF(H577&lt;=0,"Yes","No")</f>
        <v>No</v>
      </c>
      <c r="M577" s="56" t="n">
        <v>27.6</v>
      </c>
      <c r="N577" s="56" t="n">
        <v>3727494.75</v>
      </c>
      <c r="O577" s="56" t="s">
        <v>9031</v>
      </c>
      <c r="P577" s="56" t="s">
        <v>7067</v>
      </c>
      <c r="Q577" s="56" t="s">
        <v>9032</v>
      </c>
      <c r="R577" s="56" t="s">
        <v>7774</v>
      </c>
      <c r="S577" s="56" t="s">
        <v>4296</v>
      </c>
      <c r="T577" s="55" t="str">
        <f aca="false">IF(L577="Yes","Stockout",IF(H577&lt;I577,"Low",IF(H577&gt;I577*2,"Excess","Healthy")))</f>
        <v>Excess</v>
      </c>
      <c r="U577" s="55" t="n">
        <f aca="true">IFERROR(Q577-TODAY(),"")</f>
        <v>-347</v>
      </c>
      <c r="V577" s="55" t="str">
        <f aca="false">IFERROR(IF(T577&lt;30,"Critical",IF(T577&lt;90,"Watch","OK")),"")</f>
        <v>OK</v>
      </c>
      <c r="W577" s="55" t="str">
        <f aca="false">TEXT(D577,"yyyy-mm")</f>
        <v>2023-10</v>
      </c>
    </row>
    <row r="578" customFormat="false" ht="15" hidden="false" customHeight="true" outlineLevel="0" collapsed="false">
      <c r="A578" s="52" t="s">
        <v>9033</v>
      </c>
      <c r="B578" s="52" t="s">
        <v>1564</v>
      </c>
      <c r="C578" s="52" t="s">
        <v>3488</v>
      </c>
      <c r="D578" s="52" t="s">
        <v>2638</v>
      </c>
      <c r="E578" s="52" t="n">
        <v>1286</v>
      </c>
      <c r="F578" s="52" t="n">
        <v>2157</v>
      </c>
      <c r="G578" s="52" t="n">
        <v>316</v>
      </c>
      <c r="H578" s="54" t="n">
        <f aca="false">E578+F578-G578</f>
        <v>3127</v>
      </c>
      <c r="I578" s="52" t="n">
        <v>629</v>
      </c>
      <c r="J578" s="52" t="n">
        <v>999</v>
      </c>
      <c r="K578" s="54" t="n">
        <f aca="false">MAX(0,H578-I578)</f>
        <v>2498</v>
      </c>
      <c r="L578" s="54" t="str">
        <f aca="false">IF(H578&lt;=0,"Yes","No")</f>
        <v>No</v>
      </c>
      <c r="M578" s="52" t="n">
        <v>18.9</v>
      </c>
      <c r="N578" s="52" t="n">
        <v>3505748.49</v>
      </c>
      <c r="O578" s="52" t="s">
        <v>9034</v>
      </c>
      <c r="P578" s="52" t="s">
        <v>1242</v>
      </c>
      <c r="Q578" s="52" t="s">
        <v>3993</v>
      </c>
      <c r="R578" s="52" t="s">
        <v>7945</v>
      </c>
      <c r="S578" s="52" t="s">
        <v>5658</v>
      </c>
      <c r="T578" s="55" t="str">
        <f aca="false">IF(L578="Yes","Stockout",IF(H578&lt;I578,"Low",IF(H578&gt;I578*2,"Excess","Healthy")))</f>
        <v>Excess</v>
      </c>
      <c r="U578" s="55" t="n">
        <f aca="true">IFERROR(Q578-TODAY(),"")</f>
        <v>-582</v>
      </c>
      <c r="V578" s="55" t="str">
        <f aca="false">IFERROR(IF(T578&lt;30,"Critical",IF(T578&lt;90,"Watch","OK")),"")</f>
        <v>OK</v>
      </c>
      <c r="W578" s="55" t="str">
        <f aca="false">TEXT(D578,"yyyy-mm")</f>
        <v>2024-03</v>
      </c>
    </row>
    <row r="579" customFormat="false" ht="15" hidden="false" customHeight="true" outlineLevel="0" collapsed="false">
      <c r="A579" s="56" t="s">
        <v>9035</v>
      </c>
      <c r="B579" s="56" t="s">
        <v>2244</v>
      </c>
      <c r="C579" s="56" t="s">
        <v>562</v>
      </c>
      <c r="D579" s="56" t="s">
        <v>6004</v>
      </c>
      <c r="E579" s="56" t="n">
        <v>6233</v>
      </c>
      <c r="F579" s="56" t="n">
        <v>2064</v>
      </c>
      <c r="G579" s="56" t="n">
        <v>236</v>
      </c>
      <c r="H579" s="54" t="n">
        <f aca="false">E579+F579-G579</f>
        <v>8061</v>
      </c>
      <c r="I579" s="56" t="n">
        <v>1980</v>
      </c>
      <c r="J579" s="56" t="n">
        <v>570</v>
      </c>
      <c r="K579" s="54" t="n">
        <f aca="false">MAX(0,H579-I579)</f>
        <v>6081</v>
      </c>
      <c r="L579" s="54" t="str">
        <f aca="false">IF(H579&lt;=0,"Yes","No")</f>
        <v>No</v>
      </c>
      <c r="M579" s="56" t="n">
        <v>6.4</v>
      </c>
      <c r="N579" s="56" t="n">
        <v>705514.74</v>
      </c>
      <c r="O579" s="56" t="s">
        <v>9036</v>
      </c>
      <c r="P579" s="56" t="s">
        <v>1416</v>
      </c>
      <c r="Q579" s="56" t="s">
        <v>480</v>
      </c>
      <c r="R579" s="56" t="s">
        <v>7796</v>
      </c>
      <c r="S579" s="56" t="s">
        <v>3246</v>
      </c>
      <c r="T579" s="55" t="str">
        <f aca="false">IF(L579="Yes","Stockout",IF(H579&lt;I579,"Low",IF(H579&gt;I579*2,"Excess","Healthy")))</f>
        <v>Excess</v>
      </c>
      <c r="U579" s="55" t="n">
        <f aca="true">IFERROR(Q579-TODAY(),"")</f>
        <v>-840</v>
      </c>
      <c r="V579" s="55" t="str">
        <f aca="false">IFERROR(IF(T579&lt;30,"Critical",IF(T579&lt;90,"Watch","OK")),"")</f>
        <v>OK</v>
      </c>
      <c r="W579" s="55" t="str">
        <f aca="false">TEXT(D579,"yyyy-mm")</f>
        <v>2022-10</v>
      </c>
    </row>
    <row r="580" customFormat="false" ht="15" hidden="false" customHeight="true" outlineLevel="0" collapsed="false">
      <c r="A580" s="52" t="s">
        <v>9037</v>
      </c>
      <c r="B580" s="52" t="s">
        <v>7359</v>
      </c>
      <c r="C580" s="52" t="s">
        <v>4806</v>
      </c>
      <c r="D580" s="52" t="s">
        <v>6551</v>
      </c>
      <c r="E580" s="52" t="n">
        <v>3120</v>
      </c>
      <c r="F580" s="52" t="n">
        <v>483</v>
      </c>
      <c r="G580" s="52" t="n">
        <v>2667</v>
      </c>
      <c r="H580" s="54" t="n">
        <f aca="false">E580+F580-G580</f>
        <v>936</v>
      </c>
      <c r="I580" s="52" t="n">
        <v>552</v>
      </c>
      <c r="J580" s="52" t="n">
        <v>912</v>
      </c>
      <c r="K580" s="54" t="n">
        <f aca="false">MAX(0,H580-I580)</f>
        <v>384</v>
      </c>
      <c r="L580" s="54" t="str">
        <f aca="false">IF(H580&lt;=0,"Yes","No")</f>
        <v>No</v>
      </c>
      <c r="M580" s="52" t="n">
        <v>21.7</v>
      </c>
      <c r="N580" s="52" t="n">
        <v>2727090.97</v>
      </c>
      <c r="O580" s="52" t="s">
        <v>9038</v>
      </c>
      <c r="P580" s="52" t="s">
        <v>2781</v>
      </c>
      <c r="Q580" s="52" t="s">
        <v>3551</v>
      </c>
      <c r="R580" s="52" t="s">
        <v>7682</v>
      </c>
      <c r="S580" s="52" t="s">
        <v>910</v>
      </c>
      <c r="T580" s="55" t="str">
        <f aca="false">IF(L580="Yes","Stockout",IF(H580&lt;I580,"Low",IF(H580&gt;I580*2,"Excess","Healthy")))</f>
        <v>Healthy</v>
      </c>
      <c r="U580" s="55" t="n">
        <f aca="true">IFERROR(Q580-TODAY(),"")</f>
        <v>-970</v>
      </c>
      <c r="V580" s="55" t="str">
        <f aca="false">IFERROR(IF(T580&lt;30,"Critical",IF(T580&lt;90,"Watch","OK")),"")</f>
        <v>OK</v>
      </c>
      <c r="W580" s="55" t="str">
        <f aca="false">TEXT(D580,"yyyy-mm")</f>
        <v>2024-09</v>
      </c>
    </row>
    <row r="581" customFormat="false" ht="15" hidden="false" customHeight="true" outlineLevel="0" collapsed="false">
      <c r="A581" s="56" t="s">
        <v>9039</v>
      </c>
      <c r="B581" s="56" t="s">
        <v>3864</v>
      </c>
      <c r="C581" s="56" t="s">
        <v>4492</v>
      </c>
      <c r="D581" s="56" t="s">
        <v>3643</v>
      </c>
      <c r="E581" s="56" t="n">
        <v>6587</v>
      </c>
      <c r="F581" s="56" t="n">
        <v>626</v>
      </c>
      <c r="G581" s="56" t="n">
        <v>3839</v>
      </c>
      <c r="H581" s="54" t="n">
        <f aca="false">E581+F581-G581</f>
        <v>3374</v>
      </c>
      <c r="I581" s="56" t="n">
        <v>790</v>
      </c>
      <c r="J581" s="56" t="n">
        <v>884</v>
      </c>
      <c r="K581" s="54" t="n">
        <f aca="false">MAX(0,H581-I581)</f>
        <v>2584</v>
      </c>
      <c r="L581" s="54" t="str">
        <f aca="false">IF(H581&lt;=0,"Yes","No")</f>
        <v>No</v>
      </c>
      <c r="M581" s="56" t="n">
        <v>9.8</v>
      </c>
      <c r="N581" s="56" t="n">
        <v>740647.18</v>
      </c>
      <c r="O581" s="56" t="s">
        <v>9040</v>
      </c>
      <c r="P581" s="56" t="s">
        <v>2030</v>
      </c>
      <c r="Q581" s="56" t="s">
        <v>3046</v>
      </c>
      <c r="R581" s="56" t="s">
        <v>8535</v>
      </c>
      <c r="S581" s="56" t="s">
        <v>3535</v>
      </c>
      <c r="T581" s="55" t="str">
        <f aca="false">IF(L581="Yes","Stockout",IF(H581&lt;I581,"Low",IF(H581&gt;I581*2,"Excess","Healthy")))</f>
        <v>Excess</v>
      </c>
      <c r="U581" s="55" t="n">
        <f aca="true">IFERROR(Q581-TODAY(),"")</f>
        <v>-873</v>
      </c>
      <c r="V581" s="55" t="str">
        <f aca="false">IFERROR(IF(T581&lt;30,"Critical",IF(T581&lt;90,"Watch","OK")),"")</f>
        <v>OK</v>
      </c>
      <c r="W581" s="55" t="str">
        <f aca="false">TEXT(D581,"yyyy-mm")</f>
        <v>2022-07</v>
      </c>
    </row>
    <row r="582" customFormat="false" ht="15" hidden="false" customHeight="true" outlineLevel="0" collapsed="false">
      <c r="A582" s="52" t="s">
        <v>9041</v>
      </c>
      <c r="B582" s="52" t="s">
        <v>802</v>
      </c>
      <c r="C582" s="52" t="s">
        <v>1280</v>
      </c>
      <c r="D582" s="52" t="s">
        <v>4688</v>
      </c>
      <c r="E582" s="52" t="n">
        <v>8474</v>
      </c>
      <c r="F582" s="52" t="n">
        <v>88</v>
      </c>
      <c r="G582" s="52" t="n">
        <v>2902</v>
      </c>
      <c r="H582" s="54" t="n">
        <f aca="false">E582+F582-G582</f>
        <v>5660</v>
      </c>
      <c r="I582" s="52" t="n">
        <v>1416</v>
      </c>
      <c r="J582" s="52" t="n">
        <v>216</v>
      </c>
      <c r="K582" s="54" t="n">
        <f aca="false">MAX(0,H582-I582)</f>
        <v>4244</v>
      </c>
      <c r="L582" s="54" t="str">
        <f aca="false">IF(H582&lt;=0,"Yes","No")</f>
        <v>No</v>
      </c>
      <c r="M582" s="52" t="n">
        <v>26.9</v>
      </c>
      <c r="N582" s="52" t="n">
        <v>2679136.77</v>
      </c>
      <c r="O582" s="52" t="s">
        <v>9042</v>
      </c>
      <c r="P582" s="52" t="s">
        <v>4112</v>
      </c>
      <c r="Q582" s="52" t="s">
        <v>1409</v>
      </c>
      <c r="R582" s="52" t="s">
        <v>7706</v>
      </c>
      <c r="S582" s="52" t="s">
        <v>571</v>
      </c>
      <c r="T582" s="55" t="str">
        <f aca="false">IF(L582="Yes","Stockout",IF(H582&lt;I582,"Low",IF(H582&gt;I582*2,"Excess","Healthy")))</f>
        <v>Excess</v>
      </c>
      <c r="U582" s="55" t="n">
        <f aca="true">IFERROR(Q582-TODAY(),"")</f>
        <v>-436</v>
      </c>
      <c r="V582" s="55" t="str">
        <f aca="false">IFERROR(IF(T582&lt;30,"Critical",IF(T582&lt;90,"Watch","OK")),"")</f>
        <v>OK</v>
      </c>
      <c r="W582" s="55" t="str">
        <f aca="false">TEXT(D582,"yyyy-mm")</f>
        <v>2022-07</v>
      </c>
    </row>
    <row r="583" customFormat="false" ht="15" hidden="false" customHeight="true" outlineLevel="0" collapsed="false">
      <c r="A583" s="56" t="s">
        <v>9043</v>
      </c>
      <c r="B583" s="56" t="s">
        <v>1159</v>
      </c>
      <c r="C583" s="56" t="s">
        <v>9044</v>
      </c>
      <c r="D583" s="56" t="s">
        <v>4137</v>
      </c>
      <c r="E583" s="56" t="n">
        <v>2302</v>
      </c>
      <c r="F583" s="56" t="n">
        <v>4608</v>
      </c>
      <c r="G583" s="56" t="n">
        <v>3418</v>
      </c>
      <c r="H583" s="54" t="n">
        <f aca="false">E583+F583-G583</f>
        <v>3492</v>
      </c>
      <c r="I583" s="56" t="n">
        <v>1997</v>
      </c>
      <c r="J583" s="56" t="n">
        <v>912</v>
      </c>
      <c r="K583" s="54" t="n">
        <f aca="false">MAX(0,H583-I583)</f>
        <v>1495</v>
      </c>
      <c r="L583" s="54" t="str">
        <f aca="false">IF(H583&lt;=0,"Yes","No")</f>
        <v>No</v>
      </c>
      <c r="M583" s="56" t="n">
        <v>17.7</v>
      </c>
      <c r="N583" s="56" t="n">
        <v>587743.3</v>
      </c>
      <c r="O583" s="56" t="s">
        <v>9045</v>
      </c>
      <c r="P583" s="56" t="s">
        <v>1015</v>
      </c>
      <c r="Q583" s="56" t="s">
        <v>9046</v>
      </c>
      <c r="R583" s="56" t="s">
        <v>7923</v>
      </c>
      <c r="S583" s="56" t="s">
        <v>1857</v>
      </c>
      <c r="T583" s="55" t="str">
        <f aca="false">IF(L583="Yes","Stockout",IF(H583&lt;I583,"Low",IF(H583&gt;I583*2,"Excess","Healthy")))</f>
        <v>Healthy</v>
      </c>
      <c r="U583" s="55" t="n">
        <f aca="true">IFERROR(Q583-TODAY(),"")</f>
        <v>307</v>
      </c>
      <c r="V583" s="55" t="str">
        <f aca="false">IFERROR(IF(T583&lt;30,"Critical",IF(T583&lt;90,"Watch","OK")),"")</f>
        <v>OK</v>
      </c>
      <c r="W583" s="55" t="str">
        <f aca="false">TEXT(D583,"yyyy-mm")</f>
        <v>2022-01</v>
      </c>
    </row>
    <row r="584" customFormat="false" ht="15" hidden="false" customHeight="true" outlineLevel="0" collapsed="false">
      <c r="A584" s="52" t="s">
        <v>9047</v>
      </c>
      <c r="B584" s="52" t="s">
        <v>8015</v>
      </c>
      <c r="C584" s="52" t="s">
        <v>3356</v>
      </c>
      <c r="D584" s="52" t="s">
        <v>3994</v>
      </c>
      <c r="E584" s="52" t="n">
        <v>6686</v>
      </c>
      <c r="F584" s="52" t="n">
        <v>1201</v>
      </c>
      <c r="G584" s="52" t="n">
        <v>4453</v>
      </c>
      <c r="H584" s="54" t="n">
        <f aca="false">E584+F584-G584</f>
        <v>3434</v>
      </c>
      <c r="I584" s="52" t="n">
        <v>576</v>
      </c>
      <c r="J584" s="52" t="n">
        <v>991</v>
      </c>
      <c r="K584" s="54" t="n">
        <f aca="false">MAX(0,H584-I584)</f>
        <v>2858</v>
      </c>
      <c r="L584" s="54" t="str">
        <f aca="false">IF(H584&lt;=0,"Yes","No")</f>
        <v>No</v>
      </c>
      <c r="M584" s="52" t="n">
        <v>8.2</v>
      </c>
      <c r="N584" s="52" t="n">
        <v>423619.95</v>
      </c>
      <c r="O584" s="52" t="s">
        <v>9048</v>
      </c>
      <c r="P584" s="52" t="s">
        <v>2832</v>
      </c>
      <c r="Q584" s="52" t="s">
        <v>9049</v>
      </c>
      <c r="R584" s="52" t="s">
        <v>7832</v>
      </c>
      <c r="S584" s="52" t="s">
        <v>7179</v>
      </c>
      <c r="T584" s="55" t="str">
        <f aca="false">IF(L584="Yes","Stockout",IF(H584&lt;I584,"Low",IF(H584&gt;I584*2,"Excess","Healthy")))</f>
        <v>Excess</v>
      </c>
      <c r="U584" s="55" t="n">
        <f aca="true">IFERROR(Q584-TODAY(),"")</f>
        <v>-341</v>
      </c>
      <c r="V584" s="55" t="str">
        <f aca="false">IFERROR(IF(T584&lt;30,"Critical",IF(T584&lt;90,"Watch","OK")),"")</f>
        <v>OK</v>
      </c>
      <c r="W584" s="55" t="str">
        <f aca="false">TEXT(D584,"yyyy-mm")</f>
        <v>2024-07</v>
      </c>
    </row>
    <row r="585" customFormat="false" ht="15" hidden="false" customHeight="true" outlineLevel="0" collapsed="false">
      <c r="A585" s="56" t="s">
        <v>9050</v>
      </c>
      <c r="B585" s="56" t="s">
        <v>2270</v>
      </c>
      <c r="C585" s="56" t="s">
        <v>4815</v>
      </c>
      <c r="D585" s="56" t="s">
        <v>2277</v>
      </c>
      <c r="E585" s="56" t="n">
        <v>8946</v>
      </c>
      <c r="F585" s="56" t="n">
        <v>3733</v>
      </c>
      <c r="G585" s="56" t="n">
        <v>1412</v>
      </c>
      <c r="H585" s="54" t="n">
        <f aca="false">E585+F585-G585</f>
        <v>11267</v>
      </c>
      <c r="I585" s="56" t="n">
        <v>1225</v>
      </c>
      <c r="J585" s="56" t="n">
        <v>230</v>
      </c>
      <c r="K585" s="54" t="n">
        <f aca="false">MAX(0,H585-I585)</f>
        <v>10042</v>
      </c>
      <c r="L585" s="54" t="str">
        <f aca="false">IF(H585&lt;=0,"Yes","No")</f>
        <v>No</v>
      </c>
      <c r="M585" s="56" t="n">
        <v>37.9</v>
      </c>
      <c r="N585" s="56" t="n">
        <v>5241688.06</v>
      </c>
      <c r="O585" s="56" t="s">
        <v>9051</v>
      </c>
      <c r="P585" s="56" t="s">
        <v>486</v>
      </c>
      <c r="Q585" s="56" t="s">
        <v>2777</v>
      </c>
      <c r="R585" s="56" t="s">
        <v>7501</v>
      </c>
      <c r="S585" s="56" t="s">
        <v>925</v>
      </c>
      <c r="T585" s="55" t="str">
        <f aca="false">IF(L585="Yes","Stockout",IF(H585&lt;I585,"Low",IF(H585&gt;I585*2,"Excess","Healthy")))</f>
        <v>Excess</v>
      </c>
      <c r="U585" s="55" t="n">
        <f aca="true">IFERROR(Q585-TODAY(),"")</f>
        <v>-486</v>
      </c>
      <c r="V585" s="55" t="str">
        <f aca="false">IFERROR(IF(T585&lt;30,"Critical",IF(T585&lt;90,"Watch","OK")),"")</f>
        <v>OK</v>
      </c>
      <c r="W585" s="55" t="str">
        <f aca="false">TEXT(D585,"yyyy-mm")</f>
        <v>2024-04</v>
      </c>
    </row>
    <row r="586" customFormat="false" ht="15" hidden="false" customHeight="true" outlineLevel="0" collapsed="false">
      <c r="A586" s="52" t="s">
        <v>9052</v>
      </c>
      <c r="B586" s="52" t="s">
        <v>747</v>
      </c>
      <c r="C586" s="52" t="s">
        <v>4670</v>
      </c>
      <c r="D586" s="52" t="s">
        <v>2719</v>
      </c>
      <c r="E586" s="52" t="n">
        <v>8318</v>
      </c>
      <c r="F586" s="52" t="n">
        <v>1242</v>
      </c>
      <c r="G586" s="52" t="n">
        <v>86</v>
      </c>
      <c r="H586" s="54" t="n">
        <f aca="false">E586+F586-G586</f>
        <v>9474</v>
      </c>
      <c r="I586" s="52" t="n">
        <v>1676</v>
      </c>
      <c r="J586" s="52" t="n">
        <v>802</v>
      </c>
      <c r="K586" s="54" t="n">
        <f aca="false">MAX(0,H586-I586)</f>
        <v>7798</v>
      </c>
      <c r="L586" s="54" t="str">
        <f aca="false">IF(H586&lt;=0,"Yes","No")</f>
        <v>No</v>
      </c>
      <c r="M586" s="52" t="n">
        <v>42.1</v>
      </c>
      <c r="N586" s="52" t="n">
        <v>1109424.58</v>
      </c>
      <c r="O586" s="52" t="s">
        <v>9053</v>
      </c>
      <c r="P586" s="52" t="s">
        <v>5514</v>
      </c>
      <c r="Q586" s="52" t="s">
        <v>4511</v>
      </c>
      <c r="R586" s="52" t="s">
        <v>8250</v>
      </c>
      <c r="S586" s="52" t="s">
        <v>4054</v>
      </c>
      <c r="T586" s="55" t="str">
        <f aca="false">IF(L586="Yes","Stockout",IF(H586&lt;I586,"Low",IF(H586&gt;I586*2,"Excess","Healthy")))</f>
        <v>Excess</v>
      </c>
      <c r="U586" s="55" t="n">
        <f aca="true">IFERROR(Q586-TODAY(),"")</f>
        <v>-900</v>
      </c>
      <c r="V586" s="55" t="str">
        <f aca="false">IFERROR(IF(T586&lt;30,"Critical",IF(T586&lt;90,"Watch","OK")),"")</f>
        <v>OK</v>
      </c>
      <c r="W586" s="55" t="str">
        <f aca="false">TEXT(D586,"yyyy-mm")</f>
        <v>2024-04</v>
      </c>
    </row>
    <row r="587" customFormat="false" ht="15" hidden="false" customHeight="true" outlineLevel="0" collapsed="false">
      <c r="A587" s="56" t="s">
        <v>9054</v>
      </c>
      <c r="B587" s="56" t="s">
        <v>2448</v>
      </c>
      <c r="C587" s="56" t="s">
        <v>7534</v>
      </c>
      <c r="D587" s="56" t="s">
        <v>4201</v>
      </c>
      <c r="E587" s="56" t="n">
        <v>7887</v>
      </c>
      <c r="F587" s="56" t="n">
        <v>4391</v>
      </c>
      <c r="G587" s="56" t="n">
        <v>4951</v>
      </c>
      <c r="H587" s="54" t="n">
        <f aca="false">E587+F587-G587</f>
        <v>7327</v>
      </c>
      <c r="I587" s="56" t="n">
        <v>546</v>
      </c>
      <c r="J587" s="56" t="n">
        <v>165</v>
      </c>
      <c r="K587" s="54" t="n">
        <f aca="false">MAX(0,H587-I587)</f>
        <v>6781</v>
      </c>
      <c r="L587" s="54" t="str">
        <f aca="false">IF(H587&lt;=0,"Yes","No")</f>
        <v>No</v>
      </c>
      <c r="M587" s="56" t="n">
        <v>21</v>
      </c>
      <c r="N587" s="56" t="n">
        <v>3675078.33</v>
      </c>
      <c r="O587" s="56" t="s">
        <v>9055</v>
      </c>
      <c r="P587" s="56" t="s">
        <v>3188</v>
      </c>
      <c r="Q587" s="56" t="s">
        <v>8752</v>
      </c>
      <c r="R587" s="56" t="s">
        <v>8966</v>
      </c>
      <c r="S587" s="56" t="s">
        <v>816</v>
      </c>
      <c r="T587" s="55" t="str">
        <f aca="false">IF(L587="Yes","Stockout",IF(H587&lt;I587,"Low",IF(H587&gt;I587*2,"Excess","Healthy")))</f>
        <v>Excess</v>
      </c>
      <c r="U587" s="55" t="n">
        <f aca="true">IFERROR(Q587-TODAY(),"")</f>
        <v>156</v>
      </c>
      <c r="V587" s="55" t="str">
        <f aca="false">IFERROR(IF(T587&lt;30,"Critical",IF(T587&lt;90,"Watch","OK")),"")</f>
        <v>OK</v>
      </c>
      <c r="W587" s="55" t="str">
        <f aca="false">TEXT(D587,"yyyy-mm")</f>
        <v>2022-12</v>
      </c>
    </row>
    <row r="588" customFormat="false" ht="15" hidden="false" customHeight="true" outlineLevel="0" collapsed="false">
      <c r="A588" s="52" t="s">
        <v>9056</v>
      </c>
      <c r="B588" s="52" t="s">
        <v>415</v>
      </c>
      <c r="C588" s="52" t="s">
        <v>3301</v>
      </c>
      <c r="D588" s="52" t="s">
        <v>2582</v>
      </c>
      <c r="E588" s="52" t="n">
        <v>4469</v>
      </c>
      <c r="F588" s="52" t="n">
        <v>204</v>
      </c>
      <c r="G588" s="52" t="n">
        <v>3131</v>
      </c>
      <c r="H588" s="54" t="n">
        <f aca="false">E588+F588-G588</f>
        <v>1542</v>
      </c>
      <c r="I588" s="52" t="n">
        <v>652</v>
      </c>
      <c r="J588" s="52" t="n">
        <v>191</v>
      </c>
      <c r="K588" s="54" t="n">
        <f aca="false">MAX(0,H588-I588)</f>
        <v>890</v>
      </c>
      <c r="L588" s="54" t="str">
        <f aca="false">IF(H588&lt;=0,"Yes","No")</f>
        <v>No</v>
      </c>
      <c r="M588" s="52" t="n">
        <v>12.1</v>
      </c>
      <c r="N588" s="52" t="n">
        <v>1314288.61</v>
      </c>
      <c r="O588" s="52" t="s">
        <v>9057</v>
      </c>
      <c r="P588" s="52" t="s">
        <v>5545</v>
      </c>
      <c r="Q588" s="52" t="s">
        <v>7504</v>
      </c>
      <c r="R588" s="52" t="s">
        <v>7524</v>
      </c>
      <c r="S588" s="52" t="s">
        <v>1543</v>
      </c>
      <c r="T588" s="55" t="str">
        <f aca="false">IF(L588="Yes","Stockout",IF(H588&lt;I588,"Low",IF(H588&gt;I588*2,"Excess","Healthy")))</f>
        <v>Excess</v>
      </c>
      <c r="U588" s="55" t="n">
        <f aca="true">IFERROR(Q588-TODAY(),"")</f>
        <v>-197</v>
      </c>
      <c r="V588" s="55" t="str">
        <f aca="false">IFERROR(IF(T588&lt;30,"Critical",IF(T588&lt;90,"Watch","OK")),"")</f>
        <v>OK</v>
      </c>
      <c r="W588" s="55" t="str">
        <f aca="false">TEXT(D588,"yyyy-mm")</f>
        <v>2022-06</v>
      </c>
    </row>
    <row r="589" customFormat="false" ht="15" hidden="false" customHeight="true" outlineLevel="0" collapsed="false">
      <c r="A589" s="56" t="s">
        <v>9058</v>
      </c>
      <c r="B589" s="56" t="s">
        <v>7262</v>
      </c>
      <c r="C589" s="56" t="s">
        <v>2721</v>
      </c>
      <c r="D589" s="56" t="s">
        <v>3782</v>
      </c>
      <c r="E589" s="56" t="n">
        <v>7228</v>
      </c>
      <c r="F589" s="56" t="n">
        <v>388</v>
      </c>
      <c r="G589" s="56" t="n">
        <v>3062</v>
      </c>
      <c r="H589" s="54" t="n">
        <f aca="false">E589+F589-G589</f>
        <v>4554</v>
      </c>
      <c r="I589" s="56" t="n">
        <v>1407</v>
      </c>
      <c r="J589" s="56" t="n">
        <v>428</v>
      </c>
      <c r="K589" s="54" t="n">
        <f aca="false">MAX(0,H589-I589)</f>
        <v>3147</v>
      </c>
      <c r="L589" s="54" t="str">
        <f aca="false">IF(H589&lt;=0,"Yes","No")</f>
        <v>No</v>
      </c>
      <c r="M589" s="56" t="n">
        <v>25.9</v>
      </c>
      <c r="N589" s="56" t="n">
        <v>5052325.26</v>
      </c>
      <c r="O589" s="56" t="s">
        <v>9059</v>
      </c>
      <c r="P589" s="56" t="s">
        <v>6343</v>
      </c>
      <c r="Q589" s="56" t="s">
        <v>6338</v>
      </c>
      <c r="R589" s="56" t="s">
        <v>8398</v>
      </c>
      <c r="S589" s="56" t="s">
        <v>5272</v>
      </c>
      <c r="T589" s="55" t="str">
        <f aca="false">IF(L589="Yes","Stockout",IF(H589&lt;I589,"Low",IF(H589&gt;I589*2,"Excess","Healthy")))</f>
        <v>Excess</v>
      </c>
      <c r="U589" s="55" t="n">
        <f aca="true">IFERROR(Q589-TODAY(),"")</f>
        <v>-977</v>
      </c>
      <c r="V589" s="55" t="str">
        <f aca="false">IFERROR(IF(T589&lt;30,"Critical",IF(T589&lt;90,"Watch","OK")),"")</f>
        <v>OK</v>
      </c>
      <c r="W589" s="55" t="str">
        <f aca="false">TEXT(D589,"yyyy-mm")</f>
        <v>2023-09</v>
      </c>
    </row>
    <row r="590" customFormat="false" ht="15" hidden="false" customHeight="true" outlineLevel="0" collapsed="false">
      <c r="A590" s="52" t="s">
        <v>9060</v>
      </c>
      <c r="B590" s="52" t="s">
        <v>3897</v>
      </c>
      <c r="C590" s="52" t="s">
        <v>2654</v>
      </c>
      <c r="D590" s="52" t="s">
        <v>2787</v>
      </c>
      <c r="E590" s="52" t="n">
        <v>2949</v>
      </c>
      <c r="F590" s="52" t="n">
        <v>4403</v>
      </c>
      <c r="G590" s="52" t="n">
        <v>2426</v>
      </c>
      <c r="H590" s="54" t="n">
        <f aca="false">E590+F590-G590</f>
        <v>4926</v>
      </c>
      <c r="I590" s="52" t="n">
        <v>491</v>
      </c>
      <c r="J590" s="52" t="n">
        <v>768</v>
      </c>
      <c r="K590" s="54" t="n">
        <f aca="false">MAX(0,H590-I590)</f>
        <v>4435</v>
      </c>
      <c r="L590" s="54" t="str">
        <f aca="false">IF(H590&lt;=0,"Yes","No")</f>
        <v>No</v>
      </c>
      <c r="M590" s="52" t="n">
        <v>24.5</v>
      </c>
      <c r="N590" s="52" t="n">
        <v>1285327.13</v>
      </c>
      <c r="O590" s="52" t="s">
        <v>9061</v>
      </c>
      <c r="P590" s="52" t="s">
        <v>4091</v>
      </c>
      <c r="Q590" s="52" t="s">
        <v>1473</v>
      </c>
      <c r="R590" s="52" t="s">
        <v>7967</v>
      </c>
      <c r="S590" s="52" t="s">
        <v>2281</v>
      </c>
      <c r="T590" s="55" t="str">
        <f aca="false">IF(L590="Yes","Stockout",IF(H590&lt;I590,"Low",IF(H590&gt;I590*2,"Excess","Healthy")))</f>
        <v>Excess</v>
      </c>
      <c r="U590" s="55" t="n">
        <f aca="true">IFERROR(Q590-TODAY(),"")</f>
        <v>-863</v>
      </c>
      <c r="V590" s="55" t="str">
        <f aca="false">IFERROR(IF(T590&lt;30,"Critical",IF(T590&lt;90,"Watch","OK")),"")</f>
        <v>OK</v>
      </c>
      <c r="W590" s="55" t="str">
        <f aca="false">TEXT(D590,"yyyy-mm")</f>
        <v>2023-03</v>
      </c>
    </row>
    <row r="591" customFormat="false" ht="15" hidden="false" customHeight="true" outlineLevel="0" collapsed="false">
      <c r="A591" s="56" t="s">
        <v>9062</v>
      </c>
      <c r="B591" s="56" t="s">
        <v>2107</v>
      </c>
      <c r="C591" s="56" t="s">
        <v>9063</v>
      </c>
      <c r="D591" s="56" t="s">
        <v>3377</v>
      </c>
      <c r="E591" s="56" t="n">
        <v>8988</v>
      </c>
      <c r="F591" s="56" t="n">
        <v>1530</v>
      </c>
      <c r="G591" s="56" t="n">
        <v>1171</v>
      </c>
      <c r="H591" s="54" t="n">
        <f aca="false">E591+F591-G591</f>
        <v>9347</v>
      </c>
      <c r="I591" s="56" t="n">
        <v>233</v>
      </c>
      <c r="J591" s="56" t="n">
        <v>702</v>
      </c>
      <c r="K591" s="54" t="n">
        <f aca="false">MAX(0,H591-I591)</f>
        <v>9114</v>
      </c>
      <c r="L591" s="54" t="str">
        <f aca="false">IF(H591&lt;=0,"Yes","No")</f>
        <v>No</v>
      </c>
      <c r="M591" s="56" t="n">
        <v>18.1</v>
      </c>
      <c r="N591" s="56" t="n">
        <v>4315774.75</v>
      </c>
      <c r="O591" s="56" t="s">
        <v>9064</v>
      </c>
      <c r="P591" s="56" t="s">
        <v>5229</v>
      </c>
      <c r="Q591" s="56" t="s">
        <v>1671</v>
      </c>
      <c r="R591" s="56" t="s">
        <v>7424</v>
      </c>
      <c r="S591" s="56" t="s">
        <v>1576</v>
      </c>
      <c r="T591" s="55" t="str">
        <f aca="false">IF(L591="Yes","Stockout",IF(H591&lt;I591,"Low",IF(H591&gt;I591*2,"Excess","Healthy")))</f>
        <v>Excess</v>
      </c>
      <c r="U591" s="55" t="n">
        <f aca="true">IFERROR(Q591-TODAY(),"")</f>
        <v>-434</v>
      </c>
      <c r="V591" s="55" t="str">
        <f aca="false">IFERROR(IF(T591&lt;30,"Critical",IF(T591&lt;90,"Watch","OK")),"")</f>
        <v>OK</v>
      </c>
      <c r="W591" s="55" t="str">
        <f aca="false">TEXT(D591,"yyyy-mm")</f>
        <v>2022-03</v>
      </c>
    </row>
    <row r="592" customFormat="false" ht="15" hidden="false" customHeight="true" outlineLevel="0" collapsed="false">
      <c r="A592" s="52" t="s">
        <v>9065</v>
      </c>
      <c r="B592" s="52" t="s">
        <v>1932</v>
      </c>
      <c r="C592" s="52" t="s">
        <v>8336</v>
      </c>
      <c r="D592" s="52" t="s">
        <v>403</v>
      </c>
      <c r="E592" s="52" t="n">
        <v>3457</v>
      </c>
      <c r="F592" s="52" t="n">
        <v>3145</v>
      </c>
      <c r="G592" s="52" t="n">
        <v>3626</v>
      </c>
      <c r="H592" s="54" t="n">
        <f aca="false">E592+F592-G592</f>
        <v>2976</v>
      </c>
      <c r="I592" s="52" t="n">
        <v>539</v>
      </c>
      <c r="J592" s="52" t="n">
        <v>257</v>
      </c>
      <c r="K592" s="54" t="n">
        <f aca="false">MAX(0,H592-I592)</f>
        <v>2437</v>
      </c>
      <c r="L592" s="54" t="str">
        <f aca="false">IF(H592&lt;=0,"Yes","No")</f>
        <v>No</v>
      </c>
      <c r="M592" s="52" t="n">
        <v>2.1</v>
      </c>
      <c r="N592" s="52" t="n">
        <v>303403.37</v>
      </c>
      <c r="O592" s="52" t="s">
        <v>9066</v>
      </c>
      <c r="P592" s="52" t="s">
        <v>1675</v>
      </c>
      <c r="Q592" s="52" t="s">
        <v>9067</v>
      </c>
      <c r="R592" s="52" t="s">
        <v>8388</v>
      </c>
      <c r="S592" s="52" t="s">
        <v>6678</v>
      </c>
      <c r="T592" s="55" t="str">
        <f aca="false">IF(L592="Yes","Stockout",IF(H592&lt;I592,"Low",IF(H592&gt;I592*2,"Excess","Healthy")))</f>
        <v>Excess</v>
      </c>
      <c r="U592" s="55" t="n">
        <f aca="true">IFERROR(Q592-TODAY(),"")</f>
        <v>-250</v>
      </c>
      <c r="V592" s="55" t="str">
        <f aca="false">IFERROR(IF(T592&lt;30,"Critical",IF(T592&lt;90,"Watch","OK")),"")</f>
        <v>OK</v>
      </c>
      <c r="W592" s="55" t="str">
        <f aca="false">TEXT(D592,"yyyy-mm")</f>
        <v>2023-05</v>
      </c>
    </row>
    <row r="593" customFormat="false" ht="15" hidden="false" customHeight="true" outlineLevel="0" collapsed="false">
      <c r="A593" s="56" t="s">
        <v>9068</v>
      </c>
      <c r="B593" s="56" t="s">
        <v>3580</v>
      </c>
      <c r="C593" s="56" t="s">
        <v>2290</v>
      </c>
      <c r="D593" s="56" t="s">
        <v>2178</v>
      </c>
      <c r="E593" s="56" t="n">
        <v>1545</v>
      </c>
      <c r="F593" s="56" t="n">
        <v>1716</v>
      </c>
      <c r="G593" s="56" t="n">
        <v>4124</v>
      </c>
      <c r="H593" s="54" t="n">
        <f aca="false">E593+F593-G593</f>
        <v>-863</v>
      </c>
      <c r="I593" s="56" t="n">
        <v>660</v>
      </c>
      <c r="J593" s="56" t="n">
        <v>645</v>
      </c>
      <c r="K593" s="54" t="n">
        <f aca="false">MAX(0,H593-I593)</f>
        <v>0</v>
      </c>
      <c r="L593" s="54" t="str">
        <f aca="false">IF(H593&lt;=0,"Yes","No")</f>
        <v>Yes</v>
      </c>
      <c r="M593" s="56" t="n">
        <v>14.1</v>
      </c>
      <c r="N593" s="56" t="n">
        <v>2702679.29</v>
      </c>
      <c r="O593" s="56" t="s">
        <v>9069</v>
      </c>
      <c r="P593" s="56" t="s">
        <v>2188</v>
      </c>
      <c r="Q593" s="56" t="s">
        <v>803</v>
      </c>
      <c r="R593" s="56" t="s">
        <v>7432</v>
      </c>
      <c r="S593" s="56" t="s">
        <v>5246</v>
      </c>
      <c r="T593" s="55" t="str">
        <f aca="false">IF(L593="Yes","Stockout",IF(H593&lt;I593,"Low",IF(H593&gt;I593*2,"Excess","Healthy")))</f>
        <v>Stockout</v>
      </c>
      <c r="U593" s="55" t="n">
        <f aca="true">IFERROR(Q593-TODAY(),"")</f>
        <v>-710</v>
      </c>
      <c r="V593" s="55" t="str">
        <f aca="false">IFERROR(IF(T593&lt;30,"Critical",IF(T593&lt;90,"Watch","OK")),"")</f>
        <v>OK</v>
      </c>
      <c r="W593" s="55" t="str">
        <f aca="false">TEXT(D593,"yyyy-mm")</f>
        <v>2024-12</v>
      </c>
    </row>
    <row r="594" customFormat="false" ht="15" hidden="false" customHeight="true" outlineLevel="0" collapsed="false">
      <c r="A594" s="52" t="s">
        <v>9070</v>
      </c>
      <c r="B594" s="52" t="s">
        <v>8729</v>
      </c>
      <c r="C594" s="52" t="s">
        <v>4824</v>
      </c>
      <c r="D594" s="52" t="s">
        <v>2778</v>
      </c>
      <c r="E594" s="52" t="n">
        <v>6511</v>
      </c>
      <c r="F594" s="52" t="n">
        <v>2303</v>
      </c>
      <c r="G594" s="52" t="n">
        <v>3702</v>
      </c>
      <c r="H594" s="54" t="n">
        <f aca="false">E594+F594-G594</f>
        <v>5112</v>
      </c>
      <c r="I594" s="52" t="n">
        <v>1876</v>
      </c>
      <c r="J594" s="52" t="n">
        <v>771</v>
      </c>
      <c r="K594" s="54" t="n">
        <f aca="false">MAX(0,H594-I594)</f>
        <v>3236</v>
      </c>
      <c r="L594" s="54" t="str">
        <f aca="false">IF(H594&lt;=0,"Yes","No")</f>
        <v>No</v>
      </c>
      <c r="M594" s="52" t="n">
        <v>8.1</v>
      </c>
      <c r="N594" s="52" t="n">
        <v>690672.38</v>
      </c>
      <c r="O594" s="52" t="s">
        <v>9071</v>
      </c>
      <c r="P594" s="52" t="s">
        <v>5676</v>
      </c>
      <c r="Q594" s="52" t="s">
        <v>3188</v>
      </c>
      <c r="R594" s="52" t="s">
        <v>8393</v>
      </c>
      <c r="S594" s="52" t="s">
        <v>2401</v>
      </c>
      <c r="T594" s="55" t="str">
        <f aca="false">IF(L594="Yes","Stockout",IF(H594&lt;I594,"Low",IF(H594&gt;I594*2,"Excess","Healthy")))</f>
        <v>Excess</v>
      </c>
      <c r="U594" s="55" t="n">
        <f aca="true">IFERROR(Q594-TODAY(),"")</f>
        <v>-574</v>
      </c>
      <c r="V594" s="55" t="str">
        <f aca="false">IFERROR(IF(T594&lt;30,"Critical",IF(T594&lt;90,"Watch","OK")),"")</f>
        <v>OK</v>
      </c>
      <c r="W594" s="55" t="str">
        <f aca="false">TEXT(D594,"yyyy-mm")</f>
        <v>2024-10</v>
      </c>
    </row>
    <row r="595" customFormat="false" ht="15" hidden="false" customHeight="true" outlineLevel="0" collapsed="false">
      <c r="A595" s="56" t="s">
        <v>9072</v>
      </c>
      <c r="B595" s="56" t="s">
        <v>2460</v>
      </c>
      <c r="C595" s="56" t="s">
        <v>1818</v>
      </c>
      <c r="D595" s="56" t="s">
        <v>3470</v>
      </c>
      <c r="E595" s="56" t="n">
        <v>2964</v>
      </c>
      <c r="F595" s="56" t="n">
        <v>3658</v>
      </c>
      <c r="G595" s="56" t="n">
        <v>72</v>
      </c>
      <c r="H595" s="54" t="n">
        <f aca="false">E595+F595-G595</f>
        <v>6550</v>
      </c>
      <c r="I595" s="56" t="n">
        <v>876</v>
      </c>
      <c r="J595" s="56" t="n">
        <v>302</v>
      </c>
      <c r="K595" s="54" t="n">
        <f aca="false">MAX(0,H595-I595)</f>
        <v>5674</v>
      </c>
      <c r="L595" s="54" t="str">
        <f aca="false">IF(H595&lt;=0,"Yes","No")</f>
        <v>No</v>
      </c>
      <c r="M595" s="56" t="n">
        <v>24.4</v>
      </c>
      <c r="N595" s="56" t="n">
        <v>3466015.24</v>
      </c>
      <c r="O595" s="56" t="s">
        <v>9073</v>
      </c>
      <c r="P595" s="56" t="s">
        <v>2067</v>
      </c>
      <c r="Q595" s="56" t="s">
        <v>9074</v>
      </c>
      <c r="R595" s="56" t="s">
        <v>7774</v>
      </c>
      <c r="S595" s="56" t="s">
        <v>3187</v>
      </c>
      <c r="T595" s="55" t="str">
        <f aca="false">IF(L595="Yes","Stockout",IF(H595&lt;I595,"Low",IF(H595&gt;I595*2,"Excess","Healthy")))</f>
        <v>Excess</v>
      </c>
      <c r="U595" s="55" t="n">
        <f aca="true">IFERROR(Q595-TODAY(),"")</f>
        <v>-265</v>
      </c>
      <c r="V595" s="55" t="str">
        <f aca="false">IFERROR(IF(T595&lt;30,"Critical",IF(T595&lt;90,"Watch","OK")),"")</f>
        <v>OK</v>
      </c>
      <c r="W595" s="55" t="str">
        <f aca="false">TEXT(D595,"yyyy-mm")</f>
        <v>2022-12</v>
      </c>
    </row>
    <row r="596" customFormat="false" ht="15" hidden="false" customHeight="true" outlineLevel="0" collapsed="false">
      <c r="A596" s="52" t="s">
        <v>9075</v>
      </c>
      <c r="B596" s="52" t="s">
        <v>9076</v>
      </c>
      <c r="C596" s="52" t="s">
        <v>9077</v>
      </c>
      <c r="D596" s="52" t="s">
        <v>585</v>
      </c>
      <c r="E596" s="52" t="n">
        <v>5131</v>
      </c>
      <c r="F596" s="52" t="n">
        <v>495</v>
      </c>
      <c r="G596" s="52" t="n">
        <v>3690</v>
      </c>
      <c r="H596" s="54" t="n">
        <f aca="false">E596+F596-G596</f>
        <v>1936</v>
      </c>
      <c r="I596" s="52" t="n">
        <v>583</v>
      </c>
      <c r="J596" s="52" t="n">
        <v>83</v>
      </c>
      <c r="K596" s="54" t="n">
        <f aca="false">MAX(0,H596-I596)</f>
        <v>1353</v>
      </c>
      <c r="L596" s="54" t="str">
        <f aca="false">IF(H596&lt;=0,"Yes","No")</f>
        <v>No</v>
      </c>
      <c r="M596" s="52" t="n">
        <v>16.8</v>
      </c>
      <c r="N596" s="52" t="n">
        <v>2134986.6</v>
      </c>
      <c r="O596" s="52" t="s">
        <v>9078</v>
      </c>
      <c r="P596" s="52" t="s">
        <v>4307</v>
      </c>
      <c r="Q596" s="52" t="s">
        <v>9079</v>
      </c>
      <c r="R596" s="52" t="s">
        <v>7627</v>
      </c>
      <c r="S596" s="52" t="s">
        <v>911</v>
      </c>
      <c r="T596" s="55" t="str">
        <f aca="false">IF(L596="Yes","Stockout",IF(H596&lt;I596,"Low",IF(H596&gt;I596*2,"Excess","Healthy")))</f>
        <v>Excess</v>
      </c>
      <c r="U596" s="55" t="n">
        <f aca="true">IFERROR(Q596-TODAY(),"")</f>
        <v>-51</v>
      </c>
      <c r="V596" s="55" t="str">
        <f aca="false">IFERROR(IF(T596&lt;30,"Critical",IF(T596&lt;90,"Watch","OK")),"")</f>
        <v>OK</v>
      </c>
      <c r="W596" s="55" t="str">
        <f aca="false">TEXT(D596,"yyyy-mm")</f>
        <v>2024-11</v>
      </c>
    </row>
    <row r="597" customFormat="false" ht="15" hidden="false" customHeight="true" outlineLevel="0" collapsed="false">
      <c r="A597" s="56" t="s">
        <v>9080</v>
      </c>
      <c r="B597" s="56" t="s">
        <v>9081</v>
      </c>
      <c r="C597" s="56" t="s">
        <v>4937</v>
      </c>
      <c r="D597" s="56" t="s">
        <v>989</v>
      </c>
      <c r="E597" s="56" t="n">
        <v>6343</v>
      </c>
      <c r="F597" s="56" t="n">
        <v>2002</v>
      </c>
      <c r="G597" s="56" t="n">
        <v>1158</v>
      </c>
      <c r="H597" s="54" t="n">
        <f aca="false">E597+F597-G597</f>
        <v>7187</v>
      </c>
      <c r="I597" s="56" t="n">
        <v>282</v>
      </c>
      <c r="J597" s="56" t="n">
        <v>738</v>
      </c>
      <c r="K597" s="54" t="n">
        <f aca="false">MAX(0,H597-I597)</f>
        <v>6905</v>
      </c>
      <c r="L597" s="54" t="str">
        <f aca="false">IF(H597&lt;=0,"Yes","No")</f>
        <v>No</v>
      </c>
      <c r="M597" s="56" t="n">
        <v>20.5</v>
      </c>
      <c r="N597" s="56" t="n">
        <v>187741.08</v>
      </c>
      <c r="O597" s="56" t="s">
        <v>9082</v>
      </c>
      <c r="P597" s="56" t="s">
        <v>4295</v>
      </c>
      <c r="Q597" s="56" t="s">
        <v>3493</v>
      </c>
      <c r="R597" s="56" t="s">
        <v>8307</v>
      </c>
      <c r="S597" s="56" t="s">
        <v>1763</v>
      </c>
      <c r="T597" s="55" t="str">
        <f aca="false">IF(L597="Yes","Stockout",IF(H597&lt;I597,"Low",IF(H597&gt;I597*2,"Excess","Healthy")))</f>
        <v>Excess</v>
      </c>
      <c r="U597" s="55" t="n">
        <f aca="true">IFERROR(Q597-TODAY(),"")</f>
        <v>-1032</v>
      </c>
      <c r="V597" s="55" t="str">
        <f aca="false">IFERROR(IF(T597&lt;30,"Critical",IF(T597&lt;90,"Watch","OK")),"")</f>
        <v>OK</v>
      </c>
      <c r="W597" s="55" t="str">
        <f aca="false">TEXT(D597,"yyyy-mm")</f>
        <v>2023-04</v>
      </c>
    </row>
    <row r="598" customFormat="false" ht="15" hidden="false" customHeight="true" outlineLevel="0" collapsed="false">
      <c r="A598" s="52" t="s">
        <v>9083</v>
      </c>
      <c r="B598" s="52" t="s">
        <v>6753</v>
      </c>
      <c r="C598" s="52" t="s">
        <v>3666</v>
      </c>
      <c r="D598" s="52" t="s">
        <v>1166</v>
      </c>
      <c r="E598" s="52" t="n">
        <v>8791</v>
      </c>
      <c r="F598" s="52" t="n">
        <v>3397</v>
      </c>
      <c r="G598" s="52" t="n">
        <v>3657</v>
      </c>
      <c r="H598" s="54" t="n">
        <f aca="false">E598+F598-G598</f>
        <v>8531</v>
      </c>
      <c r="I598" s="52" t="n">
        <v>367</v>
      </c>
      <c r="J598" s="52" t="n">
        <v>124</v>
      </c>
      <c r="K598" s="54" t="n">
        <f aca="false">MAX(0,H598-I598)</f>
        <v>8164</v>
      </c>
      <c r="L598" s="54" t="str">
        <f aca="false">IF(H598&lt;=0,"Yes","No")</f>
        <v>No</v>
      </c>
      <c r="M598" s="52" t="n">
        <v>8</v>
      </c>
      <c r="N598" s="52" t="n">
        <v>83211.42</v>
      </c>
      <c r="O598" s="52" t="s">
        <v>9084</v>
      </c>
      <c r="P598" s="52" t="s">
        <v>1511</v>
      </c>
      <c r="Q598" s="52" t="s">
        <v>2389</v>
      </c>
      <c r="R598" s="52" t="s">
        <v>7764</v>
      </c>
      <c r="S598" s="52" t="s">
        <v>1470</v>
      </c>
      <c r="T598" s="55" t="str">
        <f aca="false">IF(L598="Yes","Stockout",IF(H598&lt;I598,"Low",IF(H598&gt;I598*2,"Excess","Healthy")))</f>
        <v>Excess</v>
      </c>
      <c r="U598" s="55" t="n">
        <f aca="true">IFERROR(Q598-TODAY(),"")</f>
        <v>-892</v>
      </c>
      <c r="V598" s="55" t="str">
        <f aca="false">IFERROR(IF(T598&lt;30,"Critical",IF(T598&lt;90,"Watch","OK")),"")</f>
        <v>OK</v>
      </c>
      <c r="W598" s="55" t="str">
        <f aca="false">TEXT(D598,"yyyy-mm")</f>
        <v>2023-01</v>
      </c>
    </row>
    <row r="599" customFormat="false" ht="15" hidden="false" customHeight="true" outlineLevel="0" collapsed="false">
      <c r="A599" s="56" t="s">
        <v>9085</v>
      </c>
      <c r="B599" s="56" t="s">
        <v>576</v>
      </c>
      <c r="C599" s="56" t="s">
        <v>4660</v>
      </c>
      <c r="D599" s="56" t="s">
        <v>2521</v>
      </c>
      <c r="E599" s="56" t="n">
        <v>1697</v>
      </c>
      <c r="F599" s="56" t="n">
        <v>967</v>
      </c>
      <c r="G599" s="56" t="n">
        <v>4354</v>
      </c>
      <c r="H599" s="54" t="n">
        <f aca="false">E599+F599-G599</f>
        <v>-1690</v>
      </c>
      <c r="I599" s="56" t="n">
        <v>1888</v>
      </c>
      <c r="J599" s="56" t="n">
        <v>312</v>
      </c>
      <c r="K599" s="54" t="n">
        <f aca="false">MAX(0,H599-I599)</f>
        <v>0</v>
      </c>
      <c r="L599" s="54" t="str">
        <f aca="false">IF(H599&lt;=0,"Yes","No")</f>
        <v>Yes</v>
      </c>
      <c r="M599" s="56" t="n">
        <v>43.2</v>
      </c>
      <c r="N599" s="56" t="n">
        <v>3995491.97</v>
      </c>
      <c r="O599" s="56" t="s">
        <v>9086</v>
      </c>
      <c r="P599" s="56" t="s">
        <v>464</v>
      </c>
      <c r="Q599" s="56" t="s">
        <v>585</v>
      </c>
      <c r="R599" s="56" t="s">
        <v>8024</v>
      </c>
      <c r="S599" s="56" t="s">
        <v>2568</v>
      </c>
      <c r="T599" s="55" t="str">
        <f aca="false">IF(L599="Yes","Stockout",IF(H599&lt;I599,"Low",IF(H599&gt;I599*2,"Excess","Healthy")))</f>
        <v>Stockout</v>
      </c>
      <c r="U599" s="55" t="n">
        <f aca="true">IFERROR(Q599-TODAY(),"")</f>
        <v>-471</v>
      </c>
      <c r="V599" s="55" t="str">
        <f aca="false">IFERROR(IF(T599&lt;30,"Critical",IF(T599&lt;90,"Watch","OK")),"")</f>
        <v>OK</v>
      </c>
      <c r="W599" s="55" t="str">
        <f aca="false">TEXT(D599,"yyyy-mm")</f>
        <v>2023-10</v>
      </c>
    </row>
    <row r="600" customFormat="false" ht="15" hidden="false" customHeight="true" outlineLevel="0" collapsed="false">
      <c r="A600" s="52" t="s">
        <v>9087</v>
      </c>
      <c r="B600" s="52" t="s">
        <v>637</v>
      </c>
      <c r="C600" s="52" t="s">
        <v>6554</v>
      </c>
      <c r="D600" s="52" t="s">
        <v>4112</v>
      </c>
      <c r="E600" s="52" t="n">
        <v>1663</v>
      </c>
      <c r="F600" s="52" t="n">
        <v>4472</v>
      </c>
      <c r="G600" s="52" t="n">
        <v>107</v>
      </c>
      <c r="H600" s="54" t="n">
        <f aca="false">E600+F600-G600</f>
        <v>6028</v>
      </c>
      <c r="I600" s="52" t="n">
        <v>1429</v>
      </c>
      <c r="J600" s="52" t="n">
        <v>267</v>
      </c>
      <c r="K600" s="54" t="n">
        <f aca="false">MAX(0,H600-I600)</f>
        <v>4599</v>
      </c>
      <c r="L600" s="54" t="str">
        <f aca="false">IF(H600&lt;=0,"Yes","No")</f>
        <v>No</v>
      </c>
      <c r="M600" s="52" t="n">
        <v>8.7</v>
      </c>
      <c r="N600" s="52" t="n">
        <v>1668402.57</v>
      </c>
      <c r="O600" s="52" t="s">
        <v>9088</v>
      </c>
      <c r="P600" s="52" t="s">
        <v>3643</v>
      </c>
      <c r="Q600" s="52" t="s">
        <v>4091</v>
      </c>
      <c r="R600" s="52" t="s">
        <v>8451</v>
      </c>
      <c r="S600" s="52" t="s">
        <v>5238</v>
      </c>
      <c r="T600" s="55" t="str">
        <f aca="false">IF(L600="Yes","Stockout",IF(H600&lt;I600,"Low",IF(H600&gt;I600*2,"Excess","Healthy")))</f>
        <v>Excess</v>
      </c>
      <c r="U600" s="55" t="n">
        <f aca="true">IFERROR(Q600-TODAY(),"")</f>
        <v>-953</v>
      </c>
      <c r="V600" s="55" t="str">
        <f aca="false">IFERROR(IF(T600&lt;30,"Critical",IF(T600&lt;90,"Watch","OK")),"")</f>
        <v>OK</v>
      </c>
      <c r="W600" s="55" t="str">
        <f aca="false">TEXT(D600,"yyyy-mm")</f>
        <v>2022-12</v>
      </c>
    </row>
    <row r="601" customFormat="false" ht="15" hidden="false" customHeight="true" outlineLevel="0" collapsed="false">
      <c r="A601" s="56" t="s">
        <v>9089</v>
      </c>
      <c r="B601" s="56" t="s">
        <v>1723</v>
      </c>
      <c r="C601" s="56" t="s">
        <v>4584</v>
      </c>
      <c r="D601" s="56" t="s">
        <v>1930</v>
      </c>
      <c r="E601" s="56" t="n">
        <v>3679</v>
      </c>
      <c r="F601" s="56" t="n">
        <v>98</v>
      </c>
      <c r="G601" s="56" t="n">
        <v>4265</v>
      </c>
      <c r="H601" s="54" t="n">
        <f aca="false">E601+F601-G601</f>
        <v>-488</v>
      </c>
      <c r="I601" s="56" t="n">
        <v>226</v>
      </c>
      <c r="J601" s="56" t="n">
        <v>164</v>
      </c>
      <c r="K601" s="54" t="n">
        <f aca="false">MAX(0,H601-I601)</f>
        <v>0</v>
      </c>
      <c r="L601" s="54" t="str">
        <f aca="false">IF(H601&lt;=0,"Yes","No")</f>
        <v>Yes</v>
      </c>
      <c r="M601" s="56" t="n">
        <v>32.8</v>
      </c>
      <c r="N601" s="56" t="n">
        <v>636557.72</v>
      </c>
      <c r="O601" s="56" t="s">
        <v>9090</v>
      </c>
      <c r="P601" s="56" t="s">
        <v>3782</v>
      </c>
      <c r="Q601" s="56" t="s">
        <v>4216</v>
      </c>
      <c r="R601" s="56" t="s">
        <v>7665</v>
      </c>
      <c r="S601" s="56" t="s">
        <v>543</v>
      </c>
      <c r="T601" s="55" t="str">
        <f aca="false">IF(L601="Yes","Stockout",IF(H601&lt;I601,"Low",IF(H601&gt;I601*2,"Excess","Healthy")))</f>
        <v>Stockout</v>
      </c>
      <c r="U601" s="55" t="n">
        <f aca="true">IFERROR(Q601-TODAY(),"")</f>
        <v>-717</v>
      </c>
      <c r="V601" s="55" t="str">
        <f aca="false">IFERROR(IF(T601&lt;30,"Critical",IF(T601&lt;90,"Watch","OK")),"")</f>
        <v>OK</v>
      </c>
      <c r="W601" s="55" t="str">
        <f aca="false">TEXT(D601,"yyyy-mm")</f>
        <v>2024-08</v>
      </c>
    </row>
    <row r="602" customFormat="false" ht="15" hidden="false" customHeight="true" outlineLevel="0" collapsed="false">
      <c r="A602" s="52" t="s">
        <v>9091</v>
      </c>
      <c r="B602" s="52" t="s">
        <v>2742</v>
      </c>
      <c r="C602" s="52" t="s">
        <v>3696</v>
      </c>
      <c r="D602" s="52" t="s">
        <v>5522</v>
      </c>
      <c r="E602" s="52" t="n">
        <v>5921</v>
      </c>
      <c r="F602" s="52" t="n">
        <v>3428</v>
      </c>
      <c r="G602" s="52" t="n">
        <v>1591</v>
      </c>
      <c r="H602" s="54" t="n">
        <f aca="false">E602+F602-G602</f>
        <v>7758</v>
      </c>
      <c r="I602" s="52" t="n">
        <v>1164</v>
      </c>
      <c r="J602" s="52" t="n">
        <v>98</v>
      </c>
      <c r="K602" s="54" t="n">
        <f aca="false">MAX(0,H602-I602)</f>
        <v>6594</v>
      </c>
      <c r="L602" s="54" t="str">
        <f aca="false">IF(H602&lt;=0,"Yes","No")</f>
        <v>No</v>
      </c>
      <c r="M602" s="52" t="n">
        <v>21.6</v>
      </c>
      <c r="N602" s="52" t="n">
        <v>1275320.55</v>
      </c>
      <c r="O602" s="52" t="s">
        <v>9092</v>
      </c>
      <c r="P602" s="52" t="s">
        <v>3557</v>
      </c>
      <c r="Q602" s="52" t="s">
        <v>4653</v>
      </c>
      <c r="R602" s="52" t="s">
        <v>7498</v>
      </c>
      <c r="S602" s="52" t="s">
        <v>5378</v>
      </c>
      <c r="T602" s="55" t="str">
        <f aca="false">IF(L602="Yes","Stockout",IF(H602&lt;I602,"Low",IF(H602&gt;I602*2,"Excess","Healthy")))</f>
        <v>Excess</v>
      </c>
      <c r="U602" s="55" t="n">
        <f aca="true">IFERROR(Q602-TODAY(),"")</f>
        <v>-565</v>
      </c>
      <c r="V602" s="55" t="str">
        <f aca="false">IFERROR(IF(T602&lt;30,"Critical",IF(T602&lt;90,"Watch","OK")),"")</f>
        <v>OK</v>
      </c>
      <c r="W602" s="55" t="str">
        <f aca="false">TEXT(D602,"yyyy-mm")</f>
        <v>2023-09</v>
      </c>
    </row>
    <row r="603" customFormat="false" ht="15" hidden="false" customHeight="true" outlineLevel="0" collapsed="false">
      <c r="A603" s="56" t="s">
        <v>9093</v>
      </c>
      <c r="B603" s="56" t="s">
        <v>2231</v>
      </c>
      <c r="C603" s="56" t="s">
        <v>4937</v>
      </c>
      <c r="D603" s="56" t="s">
        <v>4301</v>
      </c>
      <c r="E603" s="56" t="n">
        <v>1642</v>
      </c>
      <c r="F603" s="56" t="n">
        <v>2628</v>
      </c>
      <c r="G603" s="56" t="n">
        <v>2136</v>
      </c>
      <c r="H603" s="54" t="n">
        <f aca="false">E603+F603-G603</f>
        <v>2134</v>
      </c>
      <c r="I603" s="56" t="n">
        <v>563</v>
      </c>
      <c r="J603" s="56" t="n">
        <v>492</v>
      </c>
      <c r="K603" s="54" t="n">
        <f aca="false">MAX(0,H603-I603)</f>
        <v>1571</v>
      </c>
      <c r="L603" s="54" t="str">
        <f aca="false">IF(H603&lt;=0,"Yes","No")</f>
        <v>No</v>
      </c>
      <c r="M603" s="56" t="n">
        <v>15.9</v>
      </c>
      <c r="N603" s="56" t="n">
        <v>87839.45</v>
      </c>
      <c r="O603" s="56" t="s">
        <v>9094</v>
      </c>
      <c r="P603" s="56" t="s">
        <v>5015</v>
      </c>
      <c r="Q603" s="56" t="s">
        <v>1224</v>
      </c>
      <c r="R603" s="56" t="s">
        <v>8602</v>
      </c>
      <c r="S603" s="56" t="s">
        <v>786</v>
      </c>
      <c r="T603" s="55" t="str">
        <f aca="false">IF(L603="Yes","Stockout",IF(H603&lt;I603,"Low",IF(H603&gt;I603*2,"Excess","Healthy")))</f>
        <v>Excess</v>
      </c>
      <c r="U603" s="55" t="n">
        <f aca="true">IFERROR(Q603-TODAY(),"")</f>
        <v>-775</v>
      </c>
      <c r="V603" s="55" t="str">
        <f aca="false">IFERROR(IF(T603&lt;30,"Critical",IF(T603&lt;90,"Watch","OK")),"")</f>
        <v>OK</v>
      </c>
      <c r="W603" s="55" t="str">
        <f aca="false">TEXT(D603,"yyyy-mm")</f>
        <v>2024-11</v>
      </c>
    </row>
    <row r="604" customFormat="false" ht="15" hidden="false" customHeight="true" outlineLevel="0" collapsed="false">
      <c r="A604" s="52" t="s">
        <v>9095</v>
      </c>
      <c r="B604" s="52" t="s">
        <v>7769</v>
      </c>
      <c r="C604" s="52" t="s">
        <v>4400</v>
      </c>
      <c r="D604" s="52" t="s">
        <v>1104</v>
      </c>
      <c r="E604" s="52" t="n">
        <v>2131</v>
      </c>
      <c r="F604" s="52" t="n">
        <v>1220</v>
      </c>
      <c r="G604" s="52" t="n">
        <v>4737</v>
      </c>
      <c r="H604" s="54" t="n">
        <f aca="false">E604+F604-G604</f>
        <v>-1386</v>
      </c>
      <c r="I604" s="52" t="n">
        <v>1022</v>
      </c>
      <c r="J604" s="52" t="n">
        <v>770</v>
      </c>
      <c r="K604" s="54" t="n">
        <f aca="false">MAX(0,H604-I604)</f>
        <v>0</v>
      </c>
      <c r="L604" s="54" t="str">
        <f aca="false">IF(H604&lt;=0,"Yes","No")</f>
        <v>Yes</v>
      </c>
      <c r="M604" s="52" t="n">
        <v>10.9</v>
      </c>
      <c r="N604" s="52" t="n">
        <v>227255.88</v>
      </c>
      <c r="O604" s="52" t="s">
        <v>9096</v>
      </c>
      <c r="P604" s="52" t="s">
        <v>916</v>
      </c>
      <c r="Q604" s="52" t="s">
        <v>7577</v>
      </c>
      <c r="R604" s="52" t="s">
        <v>7923</v>
      </c>
      <c r="S604" s="52" t="s">
        <v>2167</v>
      </c>
      <c r="T604" s="55" t="str">
        <f aca="false">IF(L604="Yes","Stockout",IF(H604&lt;I604,"Low",IF(H604&gt;I604*2,"Excess","Healthy")))</f>
        <v>Stockout</v>
      </c>
      <c r="U604" s="55" t="n">
        <f aca="true">IFERROR(Q604-TODAY(),"")</f>
        <v>-359</v>
      </c>
      <c r="V604" s="55" t="str">
        <f aca="false">IFERROR(IF(T604&lt;30,"Critical",IF(T604&lt;90,"Watch","OK")),"")</f>
        <v>OK</v>
      </c>
      <c r="W604" s="55" t="str">
        <f aca="false">TEXT(D604,"yyyy-mm")</f>
        <v>2024-06</v>
      </c>
    </row>
    <row r="605" customFormat="false" ht="15" hidden="false" customHeight="true" outlineLevel="0" collapsed="false">
      <c r="A605" s="56" t="s">
        <v>9097</v>
      </c>
      <c r="B605" s="56" t="s">
        <v>3980</v>
      </c>
      <c r="C605" s="56" t="s">
        <v>9098</v>
      </c>
      <c r="D605" s="56" t="s">
        <v>925</v>
      </c>
      <c r="E605" s="56" t="n">
        <v>3106</v>
      </c>
      <c r="F605" s="56" t="n">
        <v>1149</v>
      </c>
      <c r="G605" s="56" t="n">
        <v>3707</v>
      </c>
      <c r="H605" s="54" t="n">
        <f aca="false">E605+F605-G605</f>
        <v>548</v>
      </c>
      <c r="I605" s="56" t="n">
        <v>319</v>
      </c>
      <c r="J605" s="56" t="n">
        <v>602</v>
      </c>
      <c r="K605" s="54" t="n">
        <f aca="false">MAX(0,H605-I605)</f>
        <v>229</v>
      </c>
      <c r="L605" s="54" t="str">
        <f aca="false">IF(H605&lt;=0,"Yes","No")</f>
        <v>No</v>
      </c>
      <c r="M605" s="56" t="n">
        <v>39</v>
      </c>
      <c r="N605" s="56" t="n">
        <v>1208534.97</v>
      </c>
      <c r="O605" s="56" t="s">
        <v>9099</v>
      </c>
      <c r="P605" s="56" t="s">
        <v>1937</v>
      </c>
      <c r="Q605" s="56" t="s">
        <v>1730</v>
      </c>
      <c r="R605" s="56" t="s">
        <v>8710</v>
      </c>
      <c r="S605" s="56" t="s">
        <v>1350</v>
      </c>
      <c r="T605" s="55" t="str">
        <f aca="false">IF(L605="Yes","Stockout",IF(H605&lt;I605,"Low",IF(H605&gt;I605*2,"Excess","Healthy")))</f>
        <v>Healthy</v>
      </c>
      <c r="U605" s="55" t="n">
        <f aca="true">IFERROR(Q605-TODAY(),"")</f>
        <v>-525</v>
      </c>
      <c r="V605" s="55" t="str">
        <f aca="false">IFERROR(IF(T605&lt;30,"Critical",IF(T605&lt;90,"Watch","OK")),"")</f>
        <v>OK</v>
      </c>
      <c r="W605" s="55" t="str">
        <f aca="false">TEXT(D605,"yyyy-mm")</f>
        <v>2024-06</v>
      </c>
    </row>
    <row r="606" customFormat="false" ht="15" hidden="false" customHeight="true" outlineLevel="0" collapsed="false">
      <c r="A606" s="52" t="s">
        <v>9100</v>
      </c>
      <c r="B606" s="52" t="s">
        <v>4369</v>
      </c>
      <c r="C606" s="52" t="s">
        <v>2633</v>
      </c>
      <c r="D606" s="52" t="s">
        <v>4507</v>
      </c>
      <c r="E606" s="52" t="n">
        <v>8504</v>
      </c>
      <c r="F606" s="52" t="n">
        <v>2456</v>
      </c>
      <c r="G606" s="52" t="n">
        <v>3802</v>
      </c>
      <c r="H606" s="54" t="n">
        <f aca="false">E606+F606-G606</f>
        <v>7158</v>
      </c>
      <c r="I606" s="52" t="n">
        <v>1837</v>
      </c>
      <c r="J606" s="52" t="n">
        <v>719</v>
      </c>
      <c r="K606" s="54" t="n">
        <f aca="false">MAX(0,H606-I606)</f>
        <v>5321</v>
      </c>
      <c r="L606" s="54" t="str">
        <f aca="false">IF(H606&lt;=0,"Yes","No")</f>
        <v>No</v>
      </c>
      <c r="M606" s="52" t="n">
        <v>15.9</v>
      </c>
      <c r="N606" s="52" t="n">
        <v>2956513.19</v>
      </c>
      <c r="O606" s="52" t="s">
        <v>9101</v>
      </c>
      <c r="P606" s="52" t="s">
        <v>5514</v>
      </c>
      <c r="Q606" s="52" t="s">
        <v>4511</v>
      </c>
      <c r="R606" s="52" t="s">
        <v>9102</v>
      </c>
      <c r="S606" s="52" t="s">
        <v>2642</v>
      </c>
      <c r="T606" s="55" t="str">
        <f aca="false">IF(L606="Yes","Stockout",IF(H606&lt;I606,"Low",IF(H606&gt;I606*2,"Excess","Healthy")))</f>
        <v>Excess</v>
      </c>
      <c r="U606" s="55" t="n">
        <f aca="true">IFERROR(Q606-TODAY(),"")</f>
        <v>-900</v>
      </c>
      <c r="V606" s="55" t="str">
        <f aca="false">IFERROR(IF(T606&lt;30,"Critical",IF(T606&lt;90,"Watch","OK")),"")</f>
        <v>OK</v>
      </c>
      <c r="W606" s="55" t="str">
        <f aca="false">TEXT(D606,"yyyy-mm")</f>
        <v>2022-07</v>
      </c>
    </row>
    <row r="607" customFormat="false" ht="15" hidden="false" customHeight="true" outlineLevel="0" collapsed="false">
      <c r="A607" s="56" t="s">
        <v>9103</v>
      </c>
      <c r="B607" s="56" t="s">
        <v>4267</v>
      </c>
      <c r="C607" s="56" t="s">
        <v>1396</v>
      </c>
      <c r="D607" s="56" t="s">
        <v>549</v>
      </c>
      <c r="E607" s="56" t="n">
        <v>2388</v>
      </c>
      <c r="F607" s="56" t="n">
        <v>2241</v>
      </c>
      <c r="G607" s="56" t="n">
        <v>437</v>
      </c>
      <c r="H607" s="54" t="n">
        <f aca="false">E607+F607-G607</f>
        <v>4192</v>
      </c>
      <c r="I607" s="56" t="n">
        <v>805</v>
      </c>
      <c r="J607" s="56" t="n">
        <v>635</v>
      </c>
      <c r="K607" s="54" t="n">
        <f aca="false">MAX(0,H607-I607)</f>
        <v>3387</v>
      </c>
      <c r="L607" s="54" t="str">
        <f aca="false">IF(H607&lt;=0,"Yes","No")</f>
        <v>No</v>
      </c>
      <c r="M607" s="56" t="n">
        <v>9.5</v>
      </c>
      <c r="N607" s="56" t="n">
        <v>1862648.95</v>
      </c>
      <c r="O607" s="56" t="s">
        <v>9104</v>
      </c>
      <c r="P607" s="56" t="s">
        <v>1763</v>
      </c>
      <c r="Q607" s="56" t="s">
        <v>2238</v>
      </c>
      <c r="R607" s="56" t="s">
        <v>9102</v>
      </c>
      <c r="S607" s="56" t="s">
        <v>1750</v>
      </c>
      <c r="T607" s="55" t="str">
        <f aca="false">IF(L607="Yes","Stockout",IF(H607&lt;I607,"Low",IF(H607&gt;I607*2,"Excess","Healthy")))</f>
        <v>Excess</v>
      </c>
      <c r="U607" s="55" t="n">
        <f aca="true">IFERROR(Q607-TODAY(),"")</f>
        <v>-647</v>
      </c>
      <c r="V607" s="55" t="str">
        <f aca="false">IFERROR(IF(T607&lt;30,"Critical",IF(T607&lt;90,"Watch","OK")),"")</f>
        <v>OK</v>
      </c>
      <c r="W607" s="55" t="str">
        <f aca="false">TEXT(D607,"yyyy-mm")</f>
        <v>2022-06</v>
      </c>
    </row>
    <row r="608" customFormat="false" ht="15" hidden="false" customHeight="true" outlineLevel="0" collapsed="false">
      <c r="A608" s="52" t="s">
        <v>9105</v>
      </c>
      <c r="B608" s="52" t="s">
        <v>8958</v>
      </c>
      <c r="C608" s="52" t="s">
        <v>5289</v>
      </c>
      <c r="D608" s="52" t="s">
        <v>3782</v>
      </c>
      <c r="E608" s="52" t="n">
        <v>7439</v>
      </c>
      <c r="F608" s="52" t="n">
        <v>1023</v>
      </c>
      <c r="G608" s="52" t="n">
        <v>4362</v>
      </c>
      <c r="H608" s="54" t="n">
        <f aca="false">E608+F608-G608</f>
        <v>4100</v>
      </c>
      <c r="I608" s="52" t="n">
        <v>1899</v>
      </c>
      <c r="J608" s="52" t="n">
        <v>79</v>
      </c>
      <c r="K608" s="54" t="n">
        <f aca="false">MAX(0,H608-I608)</f>
        <v>2201</v>
      </c>
      <c r="L608" s="54" t="str">
        <f aca="false">IF(H608&lt;=0,"Yes","No")</f>
        <v>No</v>
      </c>
      <c r="M608" s="52" t="n">
        <v>31.6</v>
      </c>
      <c r="N608" s="52" t="n">
        <v>305428.1</v>
      </c>
      <c r="O608" s="52" t="s">
        <v>9106</v>
      </c>
      <c r="P608" s="52" t="s">
        <v>3026</v>
      </c>
      <c r="Q608" s="52" t="s">
        <v>9107</v>
      </c>
      <c r="R608" s="52" t="s">
        <v>7598</v>
      </c>
      <c r="S608" s="52" t="s">
        <v>3609</v>
      </c>
      <c r="T608" s="55" t="str">
        <f aca="false">IF(L608="Yes","Stockout",IF(H608&lt;I608,"Low",IF(H608&gt;I608*2,"Excess","Healthy")))</f>
        <v>Excess</v>
      </c>
      <c r="U608" s="55" t="n">
        <f aca="true">IFERROR(Q608-TODAY(),"")</f>
        <v>-66</v>
      </c>
      <c r="V608" s="55" t="str">
        <f aca="false">IFERROR(IF(T608&lt;30,"Critical",IF(T608&lt;90,"Watch","OK")),"")</f>
        <v>OK</v>
      </c>
      <c r="W608" s="55" t="str">
        <f aca="false">TEXT(D608,"yyyy-mm")</f>
        <v>2023-09</v>
      </c>
    </row>
    <row r="609" customFormat="false" ht="15" hidden="false" customHeight="true" outlineLevel="0" collapsed="false">
      <c r="A609" s="56" t="s">
        <v>9108</v>
      </c>
      <c r="B609" s="56" t="s">
        <v>8037</v>
      </c>
      <c r="C609" s="56" t="s">
        <v>2721</v>
      </c>
      <c r="D609" s="56" t="s">
        <v>5427</v>
      </c>
      <c r="E609" s="56" t="n">
        <v>8569</v>
      </c>
      <c r="F609" s="56" t="n">
        <v>1532</v>
      </c>
      <c r="G609" s="56" t="n">
        <v>3111</v>
      </c>
      <c r="H609" s="54" t="n">
        <f aca="false">E609+F609-G609</f>
        <v>6990</v>
      </c>
      <c r="I609" s="56" t="n">
        <v>1034</v>
      </c>
      <c r="J609" s="56" t="n">
        <v>155</v>
      </c>
      <c r="K609" s="54" t="n">
        <f aca="false">MAX(0,H609-I609)</f>
        <v>5956</v>
      </c>
      <c r="L609" s="54" t="str">
        <f aca="false">IF(H609&lt;=0,"Yes","No")</f>
        <v>No</v>
      </c>
      <c r="M609" s="56" t="n">
        <v>49</v>
      </c>
      <c r="N609" s="56" t="n">
        <v>1407850.13</v>
      </c>
      <c r="O609" s="56" t="s">
        <v>9109</v>
      </c>
      <c r="P609" s="56" t="s">
        <v>6177</v>
      </c>
      <c r="Q609" s="56" t="s">
        <v>947</v>
      </c>
      <c r="R609" s="56" t="s">
        <v>7700</v>
      </c>
      <c r="S609" s="56" t="s">
        <v>1021</v>
      </c>
      <c r="T609" s="55" t="str">
        <f aca="false">IF(L609="Yes","Stockout",IF(H609&lt;I609,"Low",IF(H609&gt;I609*2,"Excess","Healthy")))</f>
        <v>Excess</v>
      </c>
      <c r="U609" s="55" t="n">
        <f aca="true">IFERROR(Q609-TODAY(),"")</f>
        <v>-1018</v>
      </c>
      <c r="V609" s="55" t="str">
        <f aca="false">IFERROR(IF(T609&lt;30,"Critical",IF(T609&lt;90,"Watch","OK")),"")</f>
        <v>OK</v>
      </c>
      <c r="W609" s="55" t="str">
        <f aca="false">TEXT(D609,"yyyy-mm")</f>
        <v>2023-10</v>
      </c>
    </row>
    <row r="610" customFormat="false" ht="15" hidden="false" customHeight="true" outlineLevel="0" collapsed="false">
      <c r="A610" s="52" t="s">
        <v>9110</v>
      </c>
      <c r="B610" s="52" t="s">
        <v>3682</v>
      </c>
      <c r="C610" s="52" t="s">
        <v>1234</v>
      </c>
      <c r="D610" s="52" t="s">
        <v>4598</v>
      </c>
      <c r="E610" s="52" t="n">
        <v>2636</v>
      </c>
      <c r="F610" s="52" t="n">
        <v>606</v>
      </c>
      <c r="G610" s="52" t="n">
        <v>3733</v>
      </c>
      <c r="H610" s="54" t="n">
        <f aca="false">E610+F610-G610</f>
        <v>-491</v>
      </c>
      <c r="I610" s="52" t="n">
        <v>212</v>
      </c>
      <c r="J610" s="52" t="n">
        <v>520</v>
      </c>
      <c r="K610" s="54" t="n">
        <f aca="false">MAX(0,H610-I610)</f>
        <v>0</v>
      </c>
      <c r="L610" s="54" t="str">
        <f aca="false">IF(H610&lt;=0,"Yes","No")</f>
        <v>Yes</v>
      </c>
      <c r="M610" s="52" t="n">
        <v>16.7</v>
      </c>
      <c r="N610" s="52" t="n">
        <v>78881</v>
      </c>
      <c r="O610" s="52" t="s">
        <v>9111</v>
      </c>
      <c r="P610" s="52" t="s">
        <v>1136</v>
      </c>
      <c r="Q610" s="52" t="s">
        <v>9112</v>
      </c>
      <c r="R610" s="52" t="s">
        <v>7774</v>
      </c>
      <c r="S610" s="52" t="s">
        <v>3038</v>
      </c>
      <c r="T610" s="55" t="str">
        <f aca="false">IF(L610="Yes","Stockout",IF(H610&lt;I610,"Low",IF(H610&gt;I610*2,"Excess","Healthy")))</f>
        <v>Stockout</v>
      </c>
      <c r="U610" s="55" t="n">
        <f aca="true">IFERROR(Q610-TODAY(),"")</f>
        <v>-212</v>
      </c>
      <c r="V610" s="55" t="str">
        <f aca="false">IFERROR(IF(T610&lt;30,"Critical",IF(T610&lt;90,"Watch","OK")),"")</f>
        <v>OK</v>
      </c>
      <c r="W610" s="55" t="str">
        <f aca="false">TEXT(D610,"yyyy-mm")</f>
        <v>2022-10</v>
      </c>
    </row>
    <row r="611" customFormat="false" ht="15" hidden="false" customHeight="true" outlineLevel="0" collapsed="false">
      <c r="A611" s="56" t="s">
        <v>9113</v>
      </c>
      <c r="B611" s="56" t="s">
        <v>3186</v>
      </c>
      <c r="C611" s="56" t="s">
        <v>9114</v>
      </c>
      <c r="D611" s="56" t="s">
        <v>1388</v>
      </c>
      <c r="E611" s="56" t="n">
        <v>6534</v>
      </c>
      <c r="F611" s="56" t="n">
        <v>1661</v>
      </c>
      <c r="G611" s="56" t="n">
        <v>3529</v>
      </c>
      <c r="H611" s="54" t="n">
        <f aca="false">E611+F611-G611</f>
        <v>4666</v>
      </c>
      <c r="I611" s="56" t="n">
        <v>1842</v>
      </c>
      <c r="J611" s="56" t="n">
        <v>562</v>
      </c>
      <c r="K611" s="54" t="n">
        <f aca="false">MAX(0,H611-I611)</f>
        <v>2824</v>
      </c>
      <c r="L611" s="54" t="str">
        <f aca="false">IF(H611&lt;=0,"Yes","No")</f>
        <v>No</v>
      </c>
      <c r="M611" s="56" t="n">
        <v>16.2</v>
      </c>
      <c r="N611" s="56" t="n">
        <v>2857534.55</v>
      </c>
      <c r="O611" s="56" t="s">
        <v>9115</v>
      </c>
      <c r="P611" s="56" t="s">
        <v>1902</v>
      </c>
      <c r="Q611" s="56" t="s">
        <v>3443</v>
      </c>
      <c r="R611" s="56" t="s">
        <v>7726</v>
      </c>
      <c r="S611" s="56" t="s">
        <v>625</v>
      </c>
      <c r="T611" s="55" t="str">
        <f aca="false">IF(L611="Yes","Stockout",IF(H611&lt;I611,"Low",IF(H611&gt;I611*2,"Excess","Healthy")))</f>
        <v>Excess</v>
      </c>
      <c r="U611" s="55" t="n">
        <f aca="true">IFERROR(Q611-TODAY(),"")</f>
        <v>-1183</v>
      </c>
      <c r="V611" s="55" t="str">
        <f aca="false">IFERROR(IF(T611&lt;30,"Critical",IF(T611&lt;90,"Watch","OK")),"")</f>
        <v>OK</v>
      </c>
      <c r="W611" s="55" t="str">
        <f aca="false">TEXT(D611,"yyyy-mm")</f>
        <v>2022-05</v>
      </c>
    </row>
    <row r="612" customFormat="false" ht="15" hidden="false" customHeight="true" outlineLevel="0" collapsed="false">
      <c r="A612" s="52" t="s">
        <v>9116</v>
      </c>
      <c r="B612" s="52" t="s">
        <v>2709</v>
      </c>
      <c r="C612" s="52" t="s">
        <v>3060</v>
      </c>
      <c r="D612" s="52" t="s">
        <v>5196</v>
      </c>
      <c r="E612" s="52" t="n">
        <v>3900</v>
      </c>
      <c r="F612" s="52" t="n">
        <v>2594</v>
      </c>
      <c r="G612" s="52" t="n">
        <v>2790</v>
      </c>
      <c r="H612" s="54" t="n">
        <f aca="false">E612+F612-G612</f>
        <v>3704</v>
      </c>
      <c r="I612" s="52" t="n">
        <v>1998</v>
      </c>
      <c r="J612" s="52" t="n">
        <v>266</v>
      </c>
      <c r="K612" s="54" t="n">
        <f aca="false">MAX(0,H612-I612)</f>
        <v>1706</v>
      </c>
      <c r="L612" s="54" t="str">
        <f aca="false">IF(H612&lt;=0,"Yes","No")</f>
        <v>No</v>
      </c>
      <c r="M612" s="52" t="n">
        <v>11.1</v>
      </c>
      <c r="N612" s="52" t="n">
        <v>2125966.8</v>
      </c>
      <c r="O612" s="52" t="s">
        <v>9117</v>
      </c>
      <c r="P612" s="52" t="s">
        <v>3750</v>
      </c>
      <c r="Q612" s="52" t="s">
        <v>5093</v>
      </c>
      <c r="R612" s="52" t="s">
        <v>7442</v>
      </c>
      <c r="S612" s="52" t="s">
        <v>3209</v>
      </c>
      <c r="T612" s="55" t="str">
        <f aca="false">IF(L612="Yes","Stockout",IF(H612&lt;I612,"Low",IF(H612&gt;I612*2,"Excess","Healthy")))</f>
        <v>Healthy</v>
      </c>
      <c r="U612" s="55" t="n">
        <f aca="true">IFERROR(Q612-TODAY(),"")</f>
        <v>-521</v>
      </c>
      <c r="V612" s="55" t="str">
        <f aca="false">IFERROR(IF(T612&lt;30,"Critical",IF(T612&lt;90,"Watch","OK")),"")</f>
        <v>OK</v>
      </c>
      <c r="W612" s="55" t="str">
        <f aca="false">TEXT(D612,"yyyy-mm")</f>
        <v>2022-07</v>
      </c>
    </row>
    <row r="613" customFormat="false" ht="15" hidden="false" customHeight="true" outlineLevel="0" collapsed="false">
      <c r="A613" s="56" t="s">
        <v>9118</v>
      </c>
      <c r="B613" s="56" t="s">
        <v>6472</v>
      </c>
      <c r="C613" s="56" t="s">
        <v>2326</v>
      </c>
      <c r="D613" s="56" t="s">
        <v>584</v>
      </c>
      <c r="E613" s="56" t="n">
        <v>4188</v>
      </c>
      <c r="F613" s="56" t="n">
        <v>937</v>
      </c>
      <c r="G613" s="56" t="n">
        <v>2492</v>
      </c>
      <c r="H613" s="54" t="n">
        <f aca="false">E613+F613-G613</f>
        <v>2633</v>
      </c>
      <c r="I613" s="56" t="n">
        <v>1053</v>
      </c>
      <c r="J613" s="56" t="n">
        <v>198</v>
      </c>
      <c r="K613" s="54" t="n">
        <f aca="false">MAX(0,H613-I613)</f>
        <v>1580</v>
      </c>
      <c r="L613" s="54" t="str">
        <f aca="false">IF(H613&lt;=0,"Yes","No")</f>
        <v>No</v>
      </c>
      <c r="M613" s="56" t="n">
        <v>5.5</v>
      </c>
      <c r="N613" s="56" t="n">
        <v>753610.48</v>
      </c>
      <c r="O613" s="56" t="s">
        <v>9119</v>
      </c>
      <c r="P613" s="56" t="s">
        <v>2713</v>
      </c>
      <c r="Q613" s="56" t="s">
        <v>1214</v>
      </c>
      <c r="R613" s="56" t="s">
        <v>7842</v>
      </c>
      <c r="S613" s="56" t="s">
        <v>2119</v>
      </c>
      <c r="T613" s="55" t="str">
        <f aca="false">IF(L613="Yes","Stockout",IF(H613&lt;I613,"Low",IF(H613&gt;I613*2,"Excess","Healthy")))</f>
        <v>Excess</v>
      </c>
      <c r="U613" s="55" t="n">
        <f aca="true">IFERROR(Q613-TODAY(),"")</f>
        <v>-408</v>
      </c>
      <c r="V613" s="55" t="str">
        <f aca="false">IFERROR(IF(T613&lt;30,"Critical",IF(T613&lt;90,"Watch","OK")),"")</f>
        <v>OK</v>
      </c>
      <c r="W613" s="55" t="str">
        <f aca="false">TEXT(D613,"yyyy-mm")</f>
        <v>2024-10</v>
      </c>
    </row>
    <row r="614" customFormat="false" ht="15" hidden="false" customHeight="true" outlineLevel="0" collapsed="false">
      <c r="A614" s="52" t="s">
        <v>9120</v>
      </c>
      <c r="B614" s="52" t="s">
        <v>5829</v>
      </c>
      <c r="C614" s="52" t="s">
        <v>8499</v>
      </c>
      <c r="D614" s="52" t="s">
        <v>729</v>
      </c>
      <c r="E614" s="52" t="n">
        <v>6671</v>
      </c>
      <c r="F614" s="52" t="n">
        <v>570</v>
      </c>
      <c r="G614" s="52" t="n">
        <v>4564</v>
      </c>
      <c r="H614" s="54" t="n">
        <f aca="false">E614+F614-G614</f>
        <v>2677</v>
      </c>
      <c r="I614" s="52" t="n">
        <v>175</v>
      </c>
      <c r="J614" s="52" t="n">
        <v>211</v>
      </c>
      <c r="K614" s="54" t="n">
        <f aca="false">MAX(0,H614-I614)</f>
        <v>2502</v>
      </c>
      <c r="L614" s="54" t="str">
        <f aca="false">IF(H614&lt;=0,"Yes","No")</f>
        <v>No</v>
      </c>
      <c r="M614" s="52" t="n">
        <v>31.1</v>
      </c>
      <c r="N614" s="52" t="n">
        <v>2359017.33</v>
      </c>
      <c r="O614" s="52" t="s">
        <v>9121</v>
      </c>
      <c r="P614" s="52" t="s">
        <v>2638</v>
      </c>
      <c r="Q614" s="52" t="s">
        <v>9122</v>
      </c>
      <c r="R614" s="52" t="s">
        <v>8148</v>
      </c>
      <c r="S614" s="52" t="s">
        <v>2225</v>
      </c>
      <c r="T614" s="55" t="str">
        <f aca="false">IF(L614="Yes","Stockout",IF(H614&lt;I614,"Low",IF(H614&gt;I614*2,"Excess","Healthy")))</f>
        <v>Excess</v>
      </c>
      <c r="U614" s="55" t="n">
        <f aca="true">IFERROR(Q614-TODAY(),"")</f>
        <v>28</v>
      </c>
      <c r="V614" s="55" t="str">
        <f aca="false">IFERROR(IF(T614&lt;30,"Critical",IF(T614&lt;90,"Watch","OK")),"")</f>
        <v>OK</v>
      </c>
      <c r="W614" s="55" t="str">
        <f aca="false">TEXT(D614,"yyyy-mm")</f>
        <v>2023-08</v>
      </c>
    </row>
    <row r="615" customFormat="false" ht="15" hidden="false" customHeight="true" outlineLevel="0" collapsed="false">
      <c r="A615" s="56" t="s">
        <v>9123</v>
      </c>
      <c r="B615" s="56" t="s">
        <v>5057</v>
      </c>
      <c r="C615" s="56" t="s">
        <v>5840</v>
      </c>
      <c r="D615" s="56" t="s">
        <v>457</v>
      </c>
      <c r="E615" s="56" t="n">
        <v>4187</v>
      </c>
      <c r="F615" s="56" t="n">
        <v>4718</v>
      </c>
      <c r="G615" s="56" t="n">
        <v>4740</v>
      </c>
      <c r="H615" s="54" t="n">
        <f aca="false">E615+F615-G615</f>
        <v>4165</v>
      </c>
      <c r="I615" s="56" t="n">
        <v>248</v>
      </c>
      <c r="J615" s="56" t="n">
        <v>581</v>
      </c>
      <c r="K615" s="54" t="n">
        <f aca="false">MAX(0,H615-I615)</f>
        <v>3917</v>
      </c>
      <c r="L615" s="54" t="str">
        <f aca="false">IF(H615&lt;=0,"Yes","No")</f>
        <v>No</v>
      </c>
      <c r="M615" s="56" t="n">
        <v>48.5</v>
      </c>
      <c r="N615" s="56" t="n">
        <v>453021.67</v>
      </c>
      <c r="O615" s="56" t="s">
        <v>9124</v>
      </c>
      <c r="P615" s="56" t="s">
        <v>4847</v>
      </c>
      <c r="Q615" s="56" t="s">
        <v>4539</v>
      </c>
      <c r="R615" s="56" t="s">
        <v>8035</v>
      </c>
      <c r="S615" s="56" t="s">
        <v>640</v>
      </c>
      <c r="T615" s="55" t="str">
        <f aca="false">IF(L615="Yes","Stockout",IF(H615&lt;I615,"Low",IF(H615&gt;I615*2,"Excess","Healthy")))</f>
        <v>Excess</v>
      </c>
      <c r="U615" s="55" t="n">
        <f aca="true">IFERROR(Q615-TODAY(),"")</f>
        <v>-888</v>
      </c>
      <c r="V615" s="55" t="str">
        <f aca="false">IFERROR(IF(T615&lt;30,"Critical",IF(T615&lt;90,"Watch","OK")),"")</f>
        <v>OK</v>
      </c>
      <c r="W615" s="55" t="str">
        <f aca="false">TEXT(D615,"yyyy-mm")</f>
        <v>2022-04</v>
      </c>
    </row>
    <row r="616" customFormat="false" ht="15" hidden="false" customHeight="true" outlineLevel="0" collapsed="false">
      <c r="A616" s="52" t="s">
        <v>9125</v>
      </c>
      <c r="B616" s="52" t="s">
        <v>3937</v>
      </c>
      <c r="C616" s="52" t="s">
        <v>7001</v>
      </c>
      <c r="D616" s="52" t="s">
        <v>1450</v>
      </c>
      <c r="E616" s="52" t="n">
        <v>74</v>
      </c>
      <c r="F616" s="52" t="n">
        <v>598</v>
      </c>
      <c r="G616" s="52" t="n">
        <v>1740</v>
      </c>
      <c r="H616" s="54" t="n">
        <f aca="false">E616+F616-G616</f>
        <v>-1068</v>
      </c>
      <c r="I616" s="52" t="n">
        <v>401</v>
      </c>
      <c r="J616" s="52" t="n">
        <v>581</v>
      </c>
      <c r="K616" s="54" t="n">
        <f aca="false">MAX(0,H616-I616)</f>
        <v>0</v>
      </c>
      <c r="L616" s="54" t="str">
        <f aca="false">IF(H616&lt;=0,"Yes","No")</f>
        <v>Yes</v>
      </c>
      <c r="M616" s="52" t="n">
        <v>5.4</v>
      </c>
      <c r="N616" s="52" t="n">
        <v>440939.71</v>
      </c>
      <c r="O616" s="52" t="s">
        <v>9126</v>
      </c>
      <c r="P616" s="52" t="s">
        <v>3603</v>
      </c>
      <c r="Q616" s="52" t="s">
        <v>492</v>
      </c>
      <c r="R616" s="52" t="s">
        <v>7485</v>
      </c>
      <c r="S616" s="52" t="s">
        <v>2815</v>
      </c>
      <c r="T616" s="55" t="str">
        <f aca="false">IF(L616="Yes","Stockout",IF(H616&lt;I616,"Low",IF(H616&gt;I616*2,"Excess","Healthy")))</f>
        <v>Stockout</v>
      </c>
      <c r="U616" s="55" t="n">
        <f aca="true">IFERROR(Q616-TODAY(),"")</f>
        <v>-1266</v>
      </c>
      <c r="V616" s="55" t="str">
        <f aca="false">IFERROR(IF(T616&lt;30,"Critical",IF(T616&lt;90,"Watch","OK")),"")</f>
        <v>OK</v>
      </c>
      <c r="W616" s="55" t="str">
        <f aca="false">TEXT(D616,"yyyy-mm")</f>
        <v>2024-11</v>
      </c>
    </row>
    <row r="617" customFormat="false" ht="15" hidden="false" customHeight="true" outlineLevel="0" collapsed="false">
      <c r="A617" s="56" t="s">
        <v>9127</v>
      </c>
      <c r="B617" s="56" t="s">
        <v>3095</v>
      </c>
      <c r="C617" s="56" t="s">
        <v>5675</v>
      </c>
      <c r="D617" s="56" t="s">
        <v>2755</v>
      </c>
      <c r="E617" s="56" t="n">
        <v>1106</v>
      </c>
      <c r="F617" s="56" t="n">
        <v>3531</v>
      </c>
      <c r="G617" s="56" t="n">
        <v>3066</v>
      </c>
      <c r="H617" s="54" t="n">
        <f aca="false">E617+F617-G617</f>
        <v>1571</v>
      </c>
      <c r="I617" s="56" t="n">
        <v>988</v>
      </c>
      <c r="J617" s="56" t="n">
        <v>551</v>
      </c>
      <c r="K617" s="54" t="n">
        <f aca="false">MAX(0,H617-I617)</f>
        <v>583</v>
      </c>
      <c r="L617" s="54" t="str">
        <f aca="false">IF(H617&lt;=0,"Yes","No")</f>
        <v>No</v>
      </c>
      <c r="M617" s="56" t="n">
        <v>58.9</v>
      </c>
      <c r="N617" s="56" t="n">
        <v>2514331.83</v>
      </c>
      <c r="O617" s="56" t="s">
        <v>9128</v>
      </c>
      <c r="P617" s="56" t="s">
        <v>756</v>
      </c>
      <c r="Q617" s="56" t="s">
        <v>9129</v>
      </c>
      <c r="R617" s="56" t="s">
        <v>7945</v>
      </c>
      <c r="S617" s="56" t="s">
        <v>2976</v>
      </c>
      <c r="T617" s="55" t="str">
        <f aca="false">IF(L617="Yes","Stockout",IF(H617&lt;I617,"Low",IF(H617&gt;I617*2,"Excess","Healthy")))</f>
        <v>Healthy</v>
      </c>
      <c r="U617" s="55" t="n">
        <f aca="true">IFERROR(Q617-TODAY(),"")</f>
        <v>-276</v>
      </c>
      <c r="V617" s="55" t="str">
        <f aca="false">IFERROR(IF(T617&lt;30,"Critical",IF(T617&lt;90,"Watch","OK")),"")</f>
        <v>OK</v>
      </c>
      <c r="W617" s="55" t="str">
        <f aca="false">TEXT(D617,"yyyy-mm")</f>
        <v>2023-12</v>
      </c>
    </row>
    <row r="618" customFormat="false" ht="15" hidden="false" customHeight="true" outlineLevel="0" collapsed="false">
      <c r="A618" s="52" t="s">
        <v>9130</v>
      </c>
      <c r="B618" s="52" t="s">
        <v>4013</v>
      </c>
      <c r="C618" s="52" t="s">
        <v>3178</v>
      </c>
      <c r="D618" s="52" t="s">
        <v>2819</v>
      </c>
      <c r="E618" s="52" t="n">
        <v>4864</v>
      </c>
      <c r="F618" s="52" t="n">
        <v>1898</v>
      </c>
      <c r="G618" s="52" t="n">
        <v>4460</v>
      </c>
      <c r="H618" s="54" t="n">
        <f aca="false">E618+F618-G618</f>
        <v>2302</v>
      </c>
      <c r="I618" s="52" t="n">
        <v>1887</v>
      </c>
      <c r="J618" s="52" t="n">
        <v>689</v>
      </c>
      <c r="K618" s="54" t="n">
        <f aca="false">MAX(0,H618-I618)</f>
        <v>415</v>
      </c>
      <c r="L618" s="54" t="str">
        <f aca="false">IF(H618&lt;=0,"Yes","No")</f>
        <v>No</v>
      </c>
      <c r="M618" s="52" t="n">
        <v>23.2</v>
      </c>
      <c r="N618" s="52" t="n">
        <v>1484831.17</v>
      </c>
      <c r="O618" s="52" t="s">
        <v>9131</v>
      </c>
      <c r="P618" s="52" t="s">
        <v>4518</v>
      </c>
      <c r="Q618" s="52" t="s">
        <v>1014</v>
      </c>
      <c r="R618" s="52" t="s">
        <v>8187</v>
      </c>
      <c r="S618" s="52" t="s">
        <v>2521</v>
      </c>
      <c r="T618" s="55" t="str">
        <f aca="false">IF(L618="Yes","Stockout",IF(H618&lt;I618,"Low",IF(H618&gt;I618*2,"Excess","Healthy")))</f>
        <v>Healthy</v>
      </c>
      <c r="U618" s="55" t="n">
        <f aca="true">IFERROR(Q618-TODAY(),"")</f>
        <v>-422</v>
      </c>
      <c r="V618" s="55" t="str">
        <f aca="false">IFERROR(IF(T618&lt;30,"Critical",IF(T618&lt;90,"Watch","OK")),"")</f>
        <v>OK</v>
      </c>
      <c r="W618" s="55" t="str">
        <f aca="false">TEXT(D618,"yyyy-mm")</f>
        <v>2022-06</v>
      </c>
    </row>
    <row r="619" customFormat="false" ht="15" hidden="false" customHeight="true" outlineLevel="0" collapsed="false">
      <c r="A619" s="56" t="s">
        <v>9132</v>
      </c>
      <c r="B619" s="56" t="s">
        <v>392</v>
      </c>
      <c r="C619" s="56" t="s">
        <v>3315</v>
      </c>
      <c r="D619" s="56" t="s">
        <v>5053</v>
      </c>
      <c r="E619" s="56" t="n">
        <v>3483</v>
      </c>
      <c r="F619" s="56" t="n">
        <v>3078</v>
      </c>
      <c r="G619" s="56" t="n">
        <v>302</v>
      </c>
      <c r="H619" s="54" t="n">
        <f aca="false">E619+F619-G619</f>
        <v>6259</v>
      </c>
      <c r="I619" s="56" t="n">
        <v>802</v>
      </c>
      <c r="J619" s="56" t="n">
        <v>961</v>
      </c>
      <c r="K619" s="54" t="n">
        <f aca="false">MAX(0,H619-I619)</f>
        <v>5457</v>
      </c>
      <c r="L619" s="54" t="str">
        <f aca="false">IF(H619&lt;=0,"Yes","No")</f>
        <v>No</v>
      </c>
      <c r="M619" s="56" t="n">
        <v>0.1</v>
      </c>
      <c r="N619" s="56" t="n">
        <v>2560.27</v>
      </c>
      <c r="O619" s="56" t="s">
        <v>9133</v>
      </c>
      <c r="P619" s="56" t="s">
        <v>931</v>
      </c>
      <c r="Q619" s="56" t="s">
        <v>3514</v>
      </c>
      <c r="R619" s="56" t="s">
        <v>7977</v>
      </c>
      <c r="S619" s="56" t="s">
        <v>1811</v>
      </c>
      <c r="T619" s="55" t="str">
        <f aca="false">IF(L619="Yes","Stockout",IF(H619&lt;I619,"Low",IF(H619&gt;I619*2,"Excess","Healthy")))</f>
        <v>Excess</v>
      </c>
      <c r="U619" s="55" t="n">
        <f aca="true">IFERROR(Q619-TODAY(),"")</f>
        <v>-967</v>
      </c>
      <c r="V619" s="55" t="str">
        <f aca="false">IFERROR(IF(T619&lt;30,"Critical",IF(T619&lt;90,"Watch","OK")),"")</f>
        <v>OK</v>
      </c>
      <c r="W619" s="55" t="str">
        <f aca="false">TEXT(D619,"yyyy-mm")</f>
        <v>2023-01</v>
      </c>
    </row>
    <row r="620" customFormat="false" ht="15" hidden="false" customHeight="true" outlineLevel="0" collapsed="false">
      <c r="A620" s="52" t="s">
        <v>9134</v>
      </c>
      <c r="B620" s="52" t="s">
        <v>7255</v>
      </c>
      <c r="C620" s="52" t="s">
        <v>1967</v>
      </c>
      <c r="D620" s="52" t="s">
        <v>1833</v>
      </c>
      <c r="E620" s="52" t="n">
        <v>3945</v>
      </c>
      <c r="F620" s="52" t="n">
        <v>1304</v>
      </c>
      <c r="G620" s="52" t="n">
        <v>1390</v>
      </c>
      <c r="H620" s="54" t="n">
        <f aca="false">E620+F620-G620</f>
        <v>3859</v>
      </c>
      <c r="I620" s="52" t="n">
        <v>269</v>
      </c>
      <c r="J620" s="52" t="n">
        <v>701</v>
      </c>
      <c r="K620" s="54" t="n">
        <f aca="false">MAX(0,H620-I620)</f>
        <v>3590</v>
      </c>
      <c r="L620" s="54" t="str">
        <f aca="false">IF(H620&lt;=0,"Yes","No")</f>
        <v>No</v>
      </c>
      <c r="M620" s="52" t="n">
        <v>6.2</v>
      </c>
      <c r="N620" s="52" t="n">
        <v>540636.62</v>
      </c>
      <c r="O620" s="52" t="s">
        <v>9135</v>
      </c>
      <c r="P620" s="52" t="s">
        <v>1331</v>
      </c>
      <c r="Q620" s="52" t="s">
        <v>9136</v>
      </c>
      <c r="R620" s="52" t="s">
        <v>7758</v>
      </c>
      <c r="S620" s="52" t="s">
        <v>3511</v>
      </c>
      <c r="T620" s="55" t="str">
        <f aca="false">IF(L620="Yes","Stockout",IF(H620&lt;I620,"Low",IF(H620&gt;I620*2,"Excess","Healthy")))</f>
        <v>Excess</v>
      </c>
      <c r="U620" s="55" t="n">
        <f aca="true">IFERROR(Q620-TODAY(),"")</f>
        <v>-269</v>
      </c>
      <c r="V620" s="55" t="str">
        <f aca="false">IFERROR(IF(T620&lt;30,"Critical",IF(T620&lt;90,"Watch","OK")),"")</f>
        <v>OK</v>
      </c>
      <c r="W620" s="55" t="str">
        <f aca="false">TEXT(D620,"yyyy-mm")</f>
        <v>2022-04</v>
      </c>
    </row>
    <row r="621" customFormat="false" ht="15" hidden="false" customHeight="true" outlineLevel="0" collapsed="false">
      <c r="A621" s="56" t="s">
        <v>9137</v>
      </c>
      <c r="B621" s="56" t="s">
        <v>5749</v>
      </c>
      <c r="C621" s="56" t="s">
        <v>3424</v>
      </c>
      <c r="D621" s="56" t="s">
        <v>959</v>
      </c>
      <c r="E621" s="56" t="n">
        <v>7357</v>
      </c>
      <c r="F621" s="56" t="n">
        <v>3236</v>
      </c>
      <c r="G621" s="56" t="n">
        <v>3574</v>
      </c>
      <c r="H621" s="54" t="n">
        <f aca="false">E621+F621-G621</f>
        <v>7019</v>
      </c>
      <c r="I621" s="56" t="n">
        <v>726</v>
      </c>
      <c r="J621" s="56" t="n">
        <v>958</v>
      </c>
      <c r="K621" s="54" t="n">
        <f aca="false">MAX(0,H621-I621)</f>
        <v>6293</v>
      </c>
      <c r="L621" s="54" t="str">
        <f aca="false">IF(H621&lt;=0,"Yes","No")</f>
        <v>No</v>
      </c>
      <c r="M621" s="56" t="n">
        <v>1.4</v>
      </c>
      <c r="N621" s="56" t="n">
        <v>382226.33</v>
      </c>
      <c r="O621" s="56" t="s">
        <v>9138</v>
      </c>
      <c r="P621" s="56" t="s">
        <v>936</v>
      </c>
      <c r="Q621" s="56" t="s">
        <v>9139</v>
      </c>
      <c r="R621" s="56" t="s">
        <v>9140</v>
      </c>
      <c r="S621" s="56" t="s">
        <v>3373</v>
      </c>
      <c r="T621" s="55" t="str">
        <f aca="false">IF(L621="Yes","Stockout",IF(H621&lt;I621,"Low",IF(H621&gt;I621*2,"Excess","Healthy")))</f>
        <v>Excess</v>
      </c>
      <c r="U621" s="55" t="n">
        <f aca="true">IFERROR(Q621-TODAY(),"")</f>
        <v>-377</v>
      </c>
      <c r="V621" s="55" t="str">
        <f aca="false">IFERROR(IF(T621&lt;30,"Critical",IF(T621&lt;90,"Watch","OK")),"")</f>
        <v>OK</v>
      </c>
      <c r="W621" s="55" t="str">
        <f aca="false">TEXT(D621,"yyyy-mm")</f>
        <v>2024-01</v>
      </c>
    </row>
    <row r="622" customFormat="false" ht="15" hidden="false" customHeight="true" outlineLevel="0" collapsed="false">
      <c r="A622" s="52" t="s">
        <v>9141</v>
      </c>
      <c r="B622" s="52" t="s">
        <v>7492</v>
      </c>
      <c r="C622" s="52" t="s">
        <v>2939</v>
      </c>
      <c r="D622" s="52" t="s">
        <v>3255</v>
      </c>
      <c r="E622" s="52" t="n">
        <v>8535</v>
      </c>
      <c r="F622" s="52" t="n">
        <v>1286</v>
      </c>
      <c r="G622" s="52" t="n">
        <v>4003</v>
      </c>
      <c r="H622" s="54" t="n">
        <f aca="false">E622+F622-G622</f>
        <v>5818</v>
      </c>
      <c r="I622" s="52" t="n">
        <v>1197</v>
      </c>
      <c r="J622" s="52" t="n">
        <v>137</v>
      </c>
      <c r="K622" s="54" t="n">
        <f aca="false">MAX(0,H622-I622)</f>
        <v>4621</v>
      </c>
      <c r="L622" s="54" t="str">
        <f aca="false">IF(H622&lt;=0,"Yes","No")</f>
        <v>No</v>
      </c>
      <c r="M622" s="52" t="n">
        <v>1.1</v>
      </c>
      <c r="N622" s="52" t="n">
        <v>66244.78</v>
      </c>
      <c r="O622" s="52" t="s">
        <v>9142</v>
      </c>
      <c r="P622" s="52" t="s">
        <v>3232</v>
      </c>
      <c r="Q622" s="52" t="s">
        <v>4602</v>
      </c>
      <c r="R622" s="52" t="s">
        <v>7473</v>
      </c>
      <c r="S622" s="52" t="s">
        <v>1566</v>
      </c>
      <c r="T622" s="55" t="str">
        <f aca="false">IF(L622="Yes","Stockout",IF(H622&lt;I622,"Low",IF(H622&gt;I622*2,"Excess","Healthy")))</f>
        <v>Excess</v>
      </c>
      <c r="U622" s="55" t="n">
        <f aca="true">IFERROR(Q622-TODAY(),"")</f>
        <v>-510</v>
      </c>
      <c r="V622" s="55" t="str">
        <f aca="false">IFERROR(IF(T622&lt;30,"Critical",IF(T622&lt;90,"Watch","OK")),"")</f>
        <v>OK</v>
      </c>
      <c r="W622" s="55" t="str">
        <f aca="false">TEXT(D622,"yyyy-mm")</f>
        <v>2023-07</v>
      </c>
    </row>
    <row r="623" customFormat="false" ht="15" hidden="false" customHeight="true" outlineLevel="0" collapsed="false">
      <c r="A623" s="56" t="s">
        <v>9143</v>
      </c>
      <c r="B623" s="56" t="s">
        <v>1898</v>
      </c>
      <c r="C623" s="56" t="s">
        <v>3712</v>
      </c>
      <c r="D623" s="56" t="s">
        <v>465</v>
      </c>
      <c r="E623" s="56" t="n">
        <v>4176</v>
      </c>
      <c r="F623" s="56" t="n">
        <v>3075</v>
      </c>
      <c r="G623" s="56" t="n">
        <v>3795</v>
      </c>
      <c r="H623" s="54" t="n">
        <f aca="false">E623+F623-G623</f>
        <v>3456</v>
      </c>
      <c r="I623" s="56" t="n">
        <v>1050</v>
      </c>
      <c r="J623" s="56" t="n">
        <v>736</v>
      </c>
      <c r="K623" s="54" t="n">
        <f aca="false">MAX(0,H623-I623)</f>
        <v>2406</v>
      </c>
      <c r="L623" s="54" t="str">
        <f aca="false">IF(H623&lt;=0,"Yes","No")</f>
        <v>No</v>
      </c>
      <c r="M623" s="56" t="n">
        <v>12.1</v>
      </c>
      <c r="N623" s="56" t="n">
        <v>1039095.2</v>
      </c>
      <c r="O623" s="56" t="s">
        <v>9144</v>
      </c>
      <c r="P623" s="56" t="s">
        <v>457</v>
      </c>
      <c r="Q623" s="56" t="s">
        <v>3366</v>
      </c>
      <c r="R623" s="56" t="s">
        <v>7869</v>
      </c>
      <c r="S623" s="56" t="s">
        <v>535</v>
      </c>
      <c r="T623" s="55" t="str">
        <f aca="false">IF(L623="Yes","Stockout",IF(H623&lt;I623,"Low",IF(H623&gt;I623*2,"Excess","Healthy")))</f>
        <v>Excess</v>
      </c>
      <c r="U623" s="55" t="n">
        <f aca="true">IFERROR(Q623-TODAY(),"")</f>
        <v>-1310</v>
      </c>
      <c r="V623" s="55" t="str">
        <f aca="false">IFERROR(IF(T623&lt;30,"Critical",IF(T623&lt;90,"Watch","OK")),"")</f>
        <v>OK</v>
      </c>
      <c r="W623" s="55" t="str">
        <f aca="false">TEXT(D623,"yyyy-mm")</f>
        <v>2022-11</v>
      </c>
    </row>
    <row r="624" customFormat="false" ht="15" hidden="false" customHeight="true" outlineLevel="0" collapsed="false">
      <c r="A624" s="52" t="s">
        <v>9145</v>
      </c>
      <c r="B624" s="52" t="s">
        <v>888</v>
      </c>
      <c r="C624" s="52" t="s">
        <v>3439</v>
      </c>
      <c r="D624" s="52" t="s">
        <v>2521</v>
      </c>
      <c r="E624" s="52" t="n">
        <v>1937</v>
      </c>
      <c r="F624" s="52" t="n">
        <v>3799</v>
      </c>
      <c r="G624" s="52" t="n">
        <v>251</v>
      </c>
      <c r="H624" s="54" t="n">
        <f aca="false">E624+F624-G624</f>
        <v>5485</v>
      </c>
      <c r="I624" s="52" t="n">
        <v>603</v>
      </c>
      <c r="J624" s="52" t="n">
        <v>535</v>
      </c>
      <c r="K624" s="54" t="n">
        <f aca="false">MAX(0,H624-I624)</f>
        <v>4882</v>
      </c>
      <c r="L624" s="54" t="str">
        <f aca="false">IF(H624&lt;=0,"Yes","No")</f>
        <v>No</v>
      </c>
      <c r="M624" s="52" t="n">
        <v>10.1</v>
      </c>
      <c r="N624" s="52" t="n">
        <v>939076.15</v>
      </c>
      <c r="O624" s="52" t="s">
        <v>9146</v>
      </c>
      <c r="P624" s="52" t="s">
        <v>2094</v>
      </c>
      <c r="Q624" s="52" t="s">
        <v>1933</v>
      </c>
      <c r="R624" s="52" t="s">
        <v>8323</v>
      </c>
      <c r="S624" s="52" t="s">
        <v>712</v>
      </c>
      <c r="T624" s="55" t="str">
        <f aca="false">IF(L624="Yes","Stockout",IF(H624&lt;I624,"Low",IF(H624&gt;I624*2,"Excess","Healthy")))</f>
        <v>Excess</v>
      </c>
      <c r="U624" s="55" t="n">
        <f aca="true">IFERROR(Q624-TODAY(),"")</f>
        <v>-1171</v>
      </c>
      <c r="V624" s="55" t="str">
        <f aca="false">IFERROR(IF(T624&lt;30,"Critical",IF(T624&lt;90,"Watch","OK")),"")</f>
        <v>OK</v>
      </c>
      <c r="W624" s="55" t="str">
        <f aca="false">TEXT(D624,"yyyy-mm")</f>
        <v>2023-10</v>
      </c>
    </row>
    <row r="625" customFormat="false" ht="15" hidden="false" customHeight="true" outlineLevel="0" collapsed="false">
      <c r="A625" s="56" t="s">
        <v>9147</v>
      </c>
      <c r="B625" s="56" t="s">
        <v>1114</v>
      </c>
      <c r="C625" s="56" t="s">
        <v>1120</v>
      </c>
      <c r="D625" s="56" t="s">
        <v>3323</v>
      </c>
      <c r="E625" s="56" t="n">
        <v>6478</v>
      </c>
      <c r="F625" s="56" t="n">
        <v>559</v>
      </c>
      <c r="G625" s="56" t="n">
        <v>1777</v>
      </c>
      <c r="H625" s="54" t="n">
        <f aca="false">E625+F625-G625</f>
        <v>5260</v>
      </c>
      <c r="I625" s="56" t="n">
        <v>1181</v>
      </c>
      <c r="J625" s="56" t="n">
        <v>875</v>
      </c>
      <c r="K625" s="54" t="n">
        <f aca="false">MAX(0,H625-I625)</f>
        <v>4079</v>
      </c>
      <c r="L625" s="54" t="str">
        <f aca="false">IF(H625&lt;=0,"Yes","No")</f>
        <v>No</v>
      </c>
      <c r="M625" s="56" t="n">
        <v>4</v>
      </c>
      <c r="N625" s="56" t="n">
        <v>91978.26</v>
      </c>
      <c r="O625" s="56" t="s">
        <v>9148</v>
      </c>
      <c r="P625" s="56" t="s">
        <v>3732</v>
      </c>
      <c r="Q625" s="56" t="s">
        <v>5272</v>
      </c>
      <c r="R625" s="56" t="s">
        <v>8829</v>
      </c>
      <c r="S625" s="56" t="s">
        <v>1235</v>
      </c>
      <c r="T625" s="55" t="str">
        <f aca="false">IF(L625="Yes","Stockout",IF(H625&lt;I625,"Low",IF(H625&gt;I625*2,"Excess","Healthy")))</f>
        <v>Excess</v>
      </c>
      <c r="U625" s="55" t="n">
        <f aca="true">IFERROR(Q625-TODAY(),"")</f>
        <v>-552</v>
      </c>
      <c r="V625" s="55" t="str">
        <f aca="false">IFERROR(IF(T625&lt;30,"Critical",IF(T625&lt;90,"Watch","OK")),"")</f>
        <v>OK</v>
      </c>
      <c r="W625" s="55" t="str">
        <f aca="false">TEXT(D625,"yyyy-mm")</f>
        <v>2024-06</v>
      </c>
    </row>
    <row r="626" customFormat="false" ht="15" hidden="false" customHeight="true" outlineLevel="0" collapsed="false">
      <c r="A626" s="52" t="s">
        <v>9149</v>
      </c>
      <c r="B626" s="52" t="s">
        <v>1584</v>
      </c>
      <c r="C626" s="52" t="s">
        <v>2428</v>
      </c>
      <c r="D626" s="52" t="s">
        <v>4116</v>
      </c>
      <c r="E626" s="52" t="n">
        <v>5155</v>
      </c>
      <c r="F626" s="52" t="n">
        <v>2812</v>
      </c>
      <c r="G626" s="52" t="n">
        <v>2436</v>
      </c>
      <c r="H626" s="54" t="n">
        <f aca="false">E626+F626-G626</f>
        <v>5531</v>
      </c>
      <c r="I626" s="52" t="n">
        <v>1288</v>
      </c>
      <c r="J626" s="52" t="n">
        <v>955</v>
      </c>
      <c r="K626" s="54" t="n">
        <f aca="false">MAX(0,H626-I626)</f>
        <v>4243</v>
      </c>
      <c r="L626" s="54" t="str">
        <f aca="false">IF(H626&lt;=0,"Yes","No")</f>
        <v>No</v>
      </c>
      <c r="M626" s="52" t="n">
        <v>52.7</v>
      </c>
      <c r="N626" s="52" t="n">
        <v>2699328.43</v>
      </c>
      <c r="O626" s="52" t="s">
        <v>9150</v>
      </c>
      <c r="P626" s="52" t="s">
        <v>3541</v>
      </c>
      <c r="Q626" s="52" t="s">
        <v>1020</v>
      </c>
      <c r="R626" s="52" t="s">
        <v>7887</v>
      </c>
      <c r="S626" s="52" t="s">
        <v>3536</v>
      </c>
      <c r="T626" s="55" t="str">
        <f aca="false">IF(L626="Yes","Stockout",IF(H626&lt;I626,"Low",IF(H626&gt;I626*2,"Excess","Healthy")))</f>
        <v>Excess</v>
      </c>
      <c r="U626" s="55" t="n">
        <f aca="true">IFERROR(Q626-TODAY(),"")</f>
        <v>-578</v>
      </c>
      <c r="V626" s="55" t="str">
        <f aca="false">IFERROR(IF(T626&lt;30,"Critical",IF(T626&lt;90,"Watch","OK")),"")</f>
        <v>OK</v>
      </c>
      <c r="W626" s="55" t="str">
        <f aca="false">TEXT(D626,"yyyy-mm")</f>
        <v>2023-06</v>
      </c>
    </row>
    <row r="627" customFormat="false" ht="15" hidden="false" customHeight="true" outlineLevel="0" collapsed="false">
      <c r="A627" s="56" t="s">
        <v>9151</v>
      </c>
      <c r="B627" s="56" t="s">
        <v>7103</v>
      </c>
      <c r="C627" s="56" t="s">
        <v>1208</v>
      </c>
      <c r="D627" s="56" t="s">
        <v>3425</v>
      </c>
      <c r="E627" s="56" t="n">
        <v>9545</v>
      </c>
      <c r="F627" s="56" t="n">
        <v>1088</v>
      </c>
      <c r="G627" s="56" t="n">
        <v>276</v>
      </c>
      <c r="H627" s="54" t="n">
        <f aca="false">E627+F627-G627</f>
        <v>10357</v>
      </c>
      <c r="I627" s="56" t="n">
        <v>1409</v>
      </c>
      <c r="J627" s="56" t="n">
        <v>936</v>
      </c>
      <c r="K627" s="54" t="n">
        <f aca="false">MAX(0,H627-I627)</f>
        <v>8948</v>
      </c>
      <c r="L627" s="54" t="str">
        <f aca="false">IF(H627&lt;=0,"Yes","No")</f>
        <v>No</v>
      </c>
      <c r="M627" s="56" t="n">
        <v>46.9</v>
      </c>
      <c r="N627" s="56" t="n">
        <v>787224.64</v>
      </c>
      <c r="O627" s="56" t="s">
        <v>9152</v>
      </c>
      <c r="P627" s="56" t="s">
        <v>1105</v>
      </c>
      <c r="Q627" s="56" t="s">
        <v>9153</v>
      </c>
      <c r="R627" s="56" t="s">
        <v>7860</v>
      </c>
      <c r="S627" s="56" t="s">
        <v>830</v>
      </c>
      <c r="T627" s="55" t="str">
        <f aca="false">IF(L627="Yes","Stockout",IF(H627&lt;I627,"Low",IF(H627&gt;I627*2,"Excess","Healthy")))</f>
        <v>Excess</v>
      </c>
      <c r="U627" s="55" t="n">
        <f aca="true">IFERROR(Q627-TODAY(),"")</f>
        <v>-245</v>
      </c>
      <c r="V627" s="55" t="str">
        <f aca="false">IFERROR(IF(T627&lt;30,"Critical",IF(T627&lt;90,"Watch","OK")),"")</f>
        <v>OK</v>
      </c>
      <c r="W627" s="55" t="str">
        <f aca="false">TEXT(D627,"yyyy-mm")</f>
        <v>2024-07</v>
      </c>
    </row>
    <row r="628" customFormat="false" ht="15" hidden="false" customHeight="true" outlineLevel="0" collapsed="false">
      <c r="A628" s="52" t="s">
        <v>9154</v>
      </c>
      <c r="B628" s="52" t="s">
        <v>9155</v>
      </c>
      <c r="C628" s="52" t="s">
        <v>930</v>
      </c>
      <c r="D628" s="52" t="s">
        <v>2016</v>
      </c>
      <c r="E628" s="52" t="n">
        <v>8744</v>
      </c>
      <c r="F628" s="52" t="n">
        <v>3362</v>
      </c>
      <c r="G628" s="52" t="n">
        <v>2635</v>
      </c>
      <c r="H628" s="54" t="n">
        <f aca="false">E628+F628-G628</f>
        <v>9471</v>
      </c>
      <c r="I628" s="52" t="n">
        <v>1089</v>
      </c>
      <c r="J628" s="52" t="n">
        <v>675</v>
      </c>
      <c r="K628" s="54" t="n">
        <f aca="false">MAX(0,H628-I628)</f>
        <v>8382</v>
      </c>
      <c r="L628" s="54" t="str">
        <f aca="false">IF(H628&lt;=0,"Yes","No")</f>
        <v>No</v>
      </c>
      <c r="M628" s="52" t="n">
        <v>60.3</v>
      </c>
      <c r="N628" s="52" t="n">
        <v>762079.28</v>
      </c>
      <c r="O628" s="52" t="s">
        <v>9156</v>
      </c>
      <c r="P628" s="52" t="s">
        <v>3842</v>
      </c>
      <c r="Q628" s="52" t="s">
        <v>6473</v>
      </c>
      <c r="R628" s="52" t="s">
        <v>7738</v>
      </c>
      <c r="S628" s="52" t="s">
        <v>2819</v>
      </c>
      <c r="T628" s="55" t="str">
        <f aca="false">IF(L628="Yes","Stockout",IF(H628&lt;I628,"Low",IF(H628&gt;I628*2,"Excess","Healthy")))</f>
        <v>Excess</v>
      </c>
      <c r="U628" s="55" t="n">
        <f aca="true">IFERROR(Q628-TODAY(),"")</f>
        <v>-773</v>
      </c>
      <c r="V628" s="55" t="str">
        <f aca="false">IFERROR(IF(T628&lt;30,"Critical",IF(T628&lt;90,"Watch","OK")),"")</f>
        <v>OK</v>
      </c>
      <c r="W628" s="55" t="str">
        <f aca="false">TEXT(D628,"yyyy-mm")</f>
        <v>2024-02</v>
      </c>
    </row>
    <row r="629" customFormat="false" ht="15" hidden="false" customHeight="true" outlineLevel="0" collapsed="false">
      <c r="A629" s="56" t="s">
        <v>9157</v>
      </c>
      <c r="B629" s="56" t="s">
        <v>4157</v>
      </c>
      <c r="C629" s="56" t="s">
        <v>1443</v>
      </c>
      <c r="D629" s="56" t="s">
        <v>6283</v>
      </c>
      <c r="E629" s="56" t="n">
        <v>5673</v>
      </c>
      <c r="F629" s="56" t="n">
        <v>238</v>
      </c>
      <c r="G629" s="56" t="n">
        <v>1948</v>
      </c>
      <c r="H629" s="54" t="n">
        <f aca="false">E629+F629-G629</f>
        <v>3963</v>
      </c>
      <c r="I629" s="56" t="n">
        <v>807</v>
      </c>
      <c r="J629" s="56" t="n">
        <v>394</v>
      </c>
      <c r="K629" s="54" t="n">
        <f aca="false">MAX(0,H629-I629)</f>
        <v>3156</v>
      </c>
      <c r="L629" s="54" t="str">
        <f aca="false">IF(H629&lt;=0,"Yes","No")</f>
        <v>No</v>
      </c>
      <c r="M629" s="56" t="n">
        <v>30.6</v>
      </c>
      <c r="N629" s="56" t="n">
        <v>1481026.7</v>
      </c>
      <c r="O629" s="56" t="s">
        <v>9158</v>
      </c>
      <c r="P629" s="56" t="s">
        <v>5082</v>
      </c>
      <c r="Q629" s="56" t="s">
        <v>9159</v>
      </c>
      <c r="R629" s="56" t="s">
        <v>8682</v>
      </c>
      <c r="S629" s="56" t="s">
        <v>572</v>
      </c>
      <c r="T629" s="55" t="str">
        <f aca="false">IF(L629="Yes","Stockout",IF(H629&lt;I629,"Low",IF(H629&gt;I629*2,"Excess","Healthy")))</f>
        <v>Excess</v>
      </c>
      <c r="U629" s="55" t="n">
        <f aca="true">IFERROR(Q629-TODAY(),"")</f>
        <v>301</v>
      </c>
      <c r="V629" s="55" t="str">
        <f aca="false">IFERROR(IF(T629&lt;30,"Critical",IF(T629&lt;90,"Watch","OK")),"")</f>
        <v>OK</v>
      </c>
      <c r="W629" s="55" t="str">
        <f aca="false">TEXT(D629,"yyyy-mm")</f>
        <v>2022-06</v>
      </c>
    </row>
    <row r="630" customFormat="false" ht="15" hidden="false" customHeight="true" outlineLevel="0" collapsed="false">
      <c r="A630" s="52" t="s">
        <v>9160</v>
      </c>
      <c r="B630" s="52" t="s">
        <v>8044</v>
      </c>
      <c r="C630" s="52" t="s">
        <v>1866</v>
      </c>
      <c r="D630" s="52" t="s">
        <v>1594</v>
      </c>
      <c r="E630" s="52" t="n">
        <v>7865</v>
      </c>
      <c r="F630" s="52" t="n">
        <v>1521</v>
      </c>
      <c r="G630" s="52" t="n">
        <v>859</v>
      </c>
      <c r="H630" s="54" t="n">
        <f aca="false">E630+F630-G630</f>
        <v>8527</v>
      </c>
      <c r="I630" s="52" t="n">
        <v>951</v>
      </c>
      <c r="J630" s="52" t="n">
        <v>459</v>
      </c>
      <c r="K630" s="54" t="n">
        <f aca="false">MAX(0,H630-I630)</f>
        <v>7576</v>
      </c>
      <c r="L630" s="54" t="str">
        <f aca="false">IF(H630&lt;=0,"Yes","No")</f>
        <v>No</v>
      </c>
      <c r="M630" s="52" t="n">
        <v>5.7</v>
      </c>
      <c r="N630" s="52" t="n">
        <v>485398.69</v>
      </c>
      <c r="O630" s="52" t="s">
        <v>9161</v>
      </c>
      <c r="P630" s="52" t="s">
        <v>3603</v>
      </c>
      <c r="Q630" s="52" t="s">
        <v>2679</v>
      </c>
      <c r="R630" s="52" t="s">
        <v>9162</v>
      </c>
      <c r="S630" s="52" t="s">
        <v>1242</v>
      </c>
      <c r="T630" s="55" t="str">
        <f aca="false">IF(L630="Yes","Stockout",IF(H630&lt;I630,"Low",IF(H630&gt;I630*2,"Excess","Healthy")))</f>
        <v>Excess</v>
      </c>
      <c r="U630" s="55" t="n">
        <f aca="true">IFERROR(Q630-TODAY(),"")</f>
        <v>-1081</v>
      </c>
      <c r="V630" s="55" t="str">
        <f aca="false">IFERROR(IF(T630&lt;30,"Critical",IF(T630&lt;90,"Watch","OK")),"")</f>
        <v>OK</v>
      </c>
      <c r="W630" s="55" t="str">
        <f aca="false">TEXT(D630,"yyyy-mm")</f>
        <v>2024-09</v>
      </c>
    </row>
    <row r="631" customFormat="false" ht="15" hidden="false" customHeight="true" outlineLevel="0" collapsed="false">
      <c r="A631" s="56" t="s">
        <v>9163</v>
      </c>
      <c r="B631" s="56" t="s">
        <v>827</v>
      </c>
      <c r="C631" s="56" t="s">
        <v>1890</v>
      </c>
      <c r="D631" s="56" t="s">
        <v>3051</v>
      </c>
      <c r="E631" s="56" t="n">
        <v>8094</v>
      </c>
      <c r="F631" s="56" t="n">
        <v>4338</v>
      </c>
      <c r="G631" s="56" t="n">
        <v>1130</v>
      </c>
      <c r="H631" s="54" t="n">
        <f aca="false">E631+F631-G631</f>
        <v>11302</v>
      </c>
      <c r="I631" s="56" t="n">
        <v>1205</v>
      </c>
      <c r="J631" s="56" t="n">
        <v>85</v>
      </c>
      <c r="K631" s="54" t="n">
        <f aca="false">MAX(0,H631-I631)</f>
        <v>10097</v>
      </c>
      <c r="L631" s="54" t="str">
        <f aca="false">IF(H631&lt;=0,"Yes","No")</f>
        <v>No</v>
      </c>
      <c r="M631" s="56" t="n">
        <v>7.8</v>
      </c>
      <c r="N631" s="56" t="n">
        <v>1991006.35</v>
      </c>
      <c r="O631" s="56" t="s">
        <v>9164</v>
      </c>
      <c r="P631" s="56" t="s">
        <v>2192</v>
      </c>
      <c r="Q631" s="56" t="s">
        <v>889</v>
      </c>
      <c r="R631" s="56" t="s">
        <v>8035</v>
      </c>
      <c r="S631" s="56" t="s">
        <v>1004</v>
      </c>
      <c r="T631" s="55" t="str">
        <f aca="false">IF(L631="Yes","Stockout",IF(H631&lt;I631,"Low",IF(H631&gt;I631*2,"Excess","Healthy")))</f>
        <v>Excess</v>
      </c>
      <c r="U631" s="55" t="n">
        <f aca="true">IFERROR(Q631-TODAY(),"")</f>
        <v>-727</v>
      </c>
      <c r="V631" s="55" t="str">
        <f aca="false">IFERROR(IF(T631&lt;30,"Critical",IF(T631&lt;90,"Watch","OK")),"")</f>
        <v>OK</v>
      </c>
      <c r="W631" s="55" t="str">
        <f aca="false">TEXT(D631,"yyyy-mm")</f>
        <v>2023-04</v>
      </c>
    </row>
    <row r="632" customFormat="false" ht="15" hidden="false" customHeight="true" outlineLevel="0" collapsed="false">
      <c r="A632" s="52" t="s">
        <v>9165</v>
      </c>
      <c r="B632" s="52" t="s">
        <v>3943</v>
      </c>
      <c r="C632" s="52" t="s">
        <v>5469</v>
      </c>
      <c r="D632" s="52" t="s">
        <v>1708</v>
      </c>
      <c r="E632" s="52" t="n">
        <v>9444</v>
      </c>
      <c r="F632" s="52" t="n">
        <v>815</v>
      </c>
      <c r="G632" s="52" t="n">
        <v>3140</v>
      </c>
      <c r="H632" s="54" t="n">
        <f aca="false">E632+F632-G632</f>
        <v>7119</v>
      </c>
      <c r="I632" s="52" t="n">
        <v>1335</v>
      </c>
      <c r="J632" s="52" t="n">
        <v>745</v>
      </c>
      <c r="K632" s="54" t="n">
        <f aca="false">MAX(0,H632-I632)</f>
        <v>5784</v>
      </c>
      <c r="L632" s="54" t="str">
        <f aca="false">IF(H632&lt;=0,"Yes","No")</f>
        <v>No</v>
      </c>
      <c r="M632" s="52" t="n">
        <v>1.5</v>
      </c>
      <c r="N632" s="52" t="n">
        <v>88738.54</v>
      </c>
      <c r="O632" s="52" t="s">
        <v>9166</v>
      </c>
      <c r="P632" s="52" t="s">
        <v>6758</v>
      </c>
      <c r="Q632" s="52" t="s">
        <v>9167</v>
      </c>
      <c r="R632" s="52" t="s">
        <v>7615</v>
      </c>
      <c r="S632" s="52" t="s">
        <v>527</v>
      </c>
      <c r="T632" s="55" t="str">
        <f aca="false">IF(L632="Yes","Stockout",IF(H632&lt;I632,"Low",IF(H632&gt;I632*2,"Excess","Healthy")))</f>
        <v>Excess</v>
      </c>
      <c r="U632" s="55" t="n">
        <f aca="true">IFERROR(Q632-TODAY(),"")</f>
        <v>246</v>
      </c>
      <c r="V632" s="55" t="str">
        <f aca="false">IFERROR(IF(T632&lt;30,"Critical",IF(T632&lt;90,"Watch","OK")),"")</f>
        <v>OK</v>
      </c>
      <c r="W632" s="55" t="str">
        <f aca="false">TEXT(D632,"yyyy-mm")</f>
        <v>2022-05</v>
      </c>
    </row>
    <row r="633" customFormat="false" ht="15" hidden="false" customHeight="true" outlineLevel="0" collapsed="false">
      <c r="A633" s="56" t="s">
        <v>9168</v>
      </c>
      <c r="B633" s="56" t="s">
        <v>2935</v>
      </c>
      <c r="C633" s="56" t="s">
        <v>5966</v>
      </c>
      <c r="D633" s="56" t="s">
        <v>1275</v>
      </c>
      <c r="E633" s="56" t="n">
        <v>3016</v>
      </c>
      <c r="F633" s="56" t="n">
        <v>833</v>
      </c>
      <c r="G633" s="56" t="n">
        <v>2675</v>
      </c>
      <c r="H633" s="54" t="n">
        <f aca="false">E633+F633-G633</f>
        <v>1174</v>
      </c>
      <c r="I633" s="56" t="n">
        <v>958</v>
      </c>
      <c r="J633" s="56" t="n">
        <v>606</v>
      </c>
      <c r="K633" s="54" t="n">
        <f aca="false">MAX(0,H633-I633)</f>
        <v>216</v>
      </c>
      <c r="L633" s="54" t="str">
        <f aca="false">IF(H633&lt;=0,"Yes","No")</f>
        <v>No</v>
      </c>
      <c r="M633" s="56" t="n">
        <v>9.9</v>
      </c>
      <c r="N633" s="56" t="n">
        <v>306639.08</v>
      </c>
      <c r="O633" s="56" t="s">
        <v>9169</v>
      </c>
      <c r="P633" s="56" t="s">
        <v>669</v>
      </c>
      <c r="Q633" s="56" t="s">
        <v>2819</v>
      </c>
      <c r="R633" s="56" t="s">
        <v>7700</v>
      </c>
      <c r="S633" s="56" t="s">
        <v>2679</v>
      </c>
      <c r="T633" s="55" t="str">
        <f aca="false">IF(L633="Yes","Stockout",IF(H633&lt;I633,"Low",IF(H633&gt;I633*2,"Excess","Healthy")))</f>
        <v>Healthy</v>
      </c>
      <c r="U633" s="55" t="n">
        <f aca="true">IFERROR(Q633-TODAY(),"")</f>
        <v>-1331</v>
      </c>
      <c r="V633" s="55" t="str">
        <f aca="false">IFERROR(IF(T633&lt;30,"Critical",IF(T633&lt;90,"Watch","OK")),"")</f>
        <v>OK</v>
      </c>
      <c r="W633" s="55" t="str">
        <f aca="false">TEXT(D633,"yyyy-mm")</f>
        <v>2024-09</v>
      </c>
    </row>
    <row r="634" customFormat="false" ht="15" hidden="false" customHeight="true" outlineLevel="0" collapsed="false">
      <c r="A634" s="52" t="s">
        <v>9170</v>
      </c>
      <c r="B634" s="52" t="s">
        <v>2992</v>
      </c>
      <c r="C634" s="52" t="s">
        <v>1103</v>
      </c>
      <c r="D634" s="52" t="s">
        <v>1567</v>
      </c>
      <c r="E634" s="52" t="n">
        <v>162</v>
      </c>
      <c r="F634" s="52" t="n">
        <v>430</v>
      </c>
      <c r="G634" s="52" t="n">
        <v>2878</v>
      </c>
      <c r="H634" s="54" t="n">
        <f aca="false">E634+F634-G634</f>
        <v>-2286</v>
      </c>
      <c r="I634" s="52" t="n">
        <v>1141</v>
      </c>
      <c r="J634" s="52" t="n">
        <v>510</v>
      </c>
      <c r="K634" s="54" t="n">
        <f aca="false">MAX(0,H634-I634)</f>
        <v>0</v>
      </c>
      <c r="L634" s="54" t="str">
        <f aca="false">IF(H634&lt;=0,"Yes","No")</f>
        <v>Yes</v>
      </c>
      <c r="M634" s="52" t="n">
        <v>24.9</v>
      </c>
      <c r="N634" s="52" t="n">
        <v>3058957.63</v>
      </c>
      <c r="O634" s="52" t="s">
        <v>9171</v>
      </c>
      <c r="P634" s="52" t="s">
        <v>2305</v>
      </c>
      <c r="Q634" s="52" t="s">
        <v>1104</v>
      </c>
      <c r="R634" s="52" t="s">
        <v>8806</v>
      </c>
      <c r="S634" s="52" t="s">
        <v>3262</v>
      </c>
      <c r="T634" s="55" t="str">
        <f aca="false">IF(L634="Yes","Stockout",IF(H634&lt;I634,"Low",IF(H634&gt;I634*2,"Excess","Healthy")))</f>
        <v>Stockout</v>
      </c>
      <c r="U634" s="55" t="n">
        <f aca="true">IFERROR(Q634-TODAY(),"")</f>
        <v>-612</v>
      </c>
      <c r="V634" s="55" t="str">
        <f aca="false">IFERROR(IF(T634&lt;30,"Critical",IF(T634&lt;90,"Watch","OK")),"")</f>
        <v>OK</v>
      </c>
      <c r="W634" s="55" t="str">
        <f aca="false">TEXT(D634,"yyyy-mm")</f>
        <v>2023-01</v>
      </c>
    </row>
    <row r="635" customFormat="false" ht="15" hidden="false" customHeight="true" outlineLevel="0" collapsed="false">
      <c r="A635" s="56" t="s">
        <v>9172</v>
      </c>
      <c r="B635" s="56" t="s">
        <v>1687</v>
      </c>
      <c r="C635" s="56" t="s">
        <v>3977</v>
      </c>
      <c r="D635" s="56" t="s">
        <v>1626</v>
      </c>
      <c r="E635" s="56" t="n">
        <v>9656</v>
      </c>
      <c r="F635" s="56" t="n">
        <v>4962</v>
      </c>
      <c r="G635" s="56" t="n">
        <v>2158</v>
      </c>
      <c r="H635" s="54" t="n">
        <f aca="false">E635+F635-G635</f>
        <v>12460</v>
      </c>
      <c r="I635" s="56" t="n">
        <v>1023</v>
      </c>
      <c r="J635" s="56" t="n">
        <v>591</v>
      </c>
      <c r="K635" s="54" t="n">
        <f aca="false">MAX(0,H635-I635)</f>
        <v>11437</v>
      </c>
      <c r="L635" s="54" t="str">
        <f aca="false">IF(H635&lt;=0,"Yes","No")</f>
        <v>No</v>
      </c>
      <c r="M635" s="56" t="n">
        <v>72.4</v>
      </c>
      <c r="N635" s="56" t="n">
        <v>1270568.9</v>
      </c>
      <c r="O635" s="56" t="s">
        <v>9173</v>
      </c>
      <c r="P635" s="56" t="s">
        <v>5809</v>
      </c>
      <c r="Q635" s="56" t="s">
        <v>572</v>
      </c>
      <c r="R635" s="56" t="s">
        <v>8570</v>
      </c>
      <c r="S635" s="56" t="s">
        <v>2217</v>
      </c>
      <c r="T635" s="55" t="str">
        <f aca="false">IF(L635="Yes","Stockout",IF(H635&lt;I635,"Low",IF(H635&gt;I635*2,"Excess","Healthy")))</f>
        <v>Excess</v>
      </c>
      <c r="U635" s="55" t="n">
        <f aca="true">IFERROR(Q635-TODAY(),"")</f>
        <v>-1392</v>
      </c>
      <c r="V635" s="55" t="str">
        <f aca="false">IFERROR(IF(T635&lt;30,"Critical",IF(T635&lt;90,"Watch","OK")),"")</f>
        <v>OK</v>
      </c>
      <c r="W635" s="55" t="str">
        <f aca="false">TEXT(D635,"yyyy-mm")</f>
        <v>2023-01</v>
      </c>
    </row>
    <row r="636" customFormat="false" ht="15" hidden="false" customHeight="true" outlineLevel="0" collapsed="false">
      <c r="A636" s="52" t="s">
        <v>9174</v>
      </c>
      <c r="B636" s="52" t="s">
        <v>1457</v>
      </c>
      <c r="C636" s="52" t="s">
        <v>988</v>
      </c>
      <c r="D636" s="52" t="s">
        <v>1650</v>
      </c>
      <c r="E636" s="52" t="n">
        <v>2852</v>
      </c>
      <c r="F636" s="52" t="n">
        <v>686</v>
      </c>
      <c r="G636" s="52" t="n">
        <v>1417</v>
      </c>
      <c r="H636" s="54" t="n">
        <f aca="false">E636+F636-G636</f>
        <v>2121</v>
      </c>
      <c r="I636" s="52" t="n">
        <v>1423</v>
      </c>
      <c r="J636" s="52" t="n">
        <v>251</v>
      </c>
      <c r="K636" s="54" t="n">
        <f aca="false">MAX(0,H636-I636)</f>
        <v>698</v>
      </c>
      <c r="L636" s="54" t="str">
        <f aca="false">IF(H636&lt;=0,"Yes","No")</f>
        <v>No</v>
      </c>
      <c r="M636" s="52" t="n">
        <v>8.4</v>
      </c>
      <c r="N636" s="52" t="n">
        <v>623346.8</v>
      </c>
      <c r="O636" s="52" t="s">
        <v>9175</v>
      </c>
      <c r="P636" s="52" t="s">
        <v>7794</v>
      </c>
      <c r="Q636" s="52" t="s">
        <v>1295</v>
      </c>
      <c r="R636" s="52" t="s">
        <v>8451</v>
      </c>
      <c r="S636" s="52" t="s">
        <v>5239</v>
      </c>
      <c r="T636" s="55" t="str">
        <f aca="false">IF(L636="Yes","Stockout",IF(H636&lt;I636,"Low",IF(H636&gt;I636*2,"Excess","Healthy")))</f>
        <v>Healthy</v>
      </c>
      <c r="U636" s="55" t="n">
        <f aca="true">IFERROR(Q636-TODAY(),"")</f>
        <v>-799</v>
      </c>
      <c r="V636" s="55" t="str">
        <f aca="false">IFERROR(IF(T636&lt;30,"Critical",IF(T636&lt;90,"Watch","OK")),"")</f>
        <v>OK</v>
      </c>
      <c r="W636" s="55" t="str">
        <f aca="false">TEXT(D636,"yyyy-mm")</f>
        <v>2023-03</v>
      </c>
    </row>
    <row r="637" customFormat="false" ht="15" hidden="false" customHeight="true" outlineLevel="0" collapsed="false">
      <c r="A637" s="56" t="s">
        <v>9176</v>
      </c>
      <c r="B637" s="56" t="s">
        <v>734</v>
      </c>
      <c r="C637" s="56" t="s">
        <v>7062</v>
      </c>
      <c r="D637" s="56" t="s">
        <v>1539</v>
      </c>
      <c r="E637" s="56" t="n">
        <v>6551</v>
      </c>
      <c r="F637" s="56" t="n">
        <v>598</v>
      </c>
      <c r="G637" s="56" t="n">
        <v>1956</v>
      </c>
      <c r="H637" s="54" t="n">
        <f aca="false">E637+F637-G637</f>
        <v>5193</v>
      </c>
      <c r="I637" s="56" t="n">
        <v>1446</v>
      </c>
      <c r="J637" s="56" t="n">
        <v>701</v>
      </c>
      <c r="K637" s="54" t="n">
        <f aca="false">MAX(0,H637-I637)</f>
        <v>3747</v>
      </c>
      <c r="L637" s="54" t="str">
        <f aca="false">IF(H637&lt;=0,"Yes","No")</f>
        <v>No</v>
      </c>
      <c r="M637" s="56" t="n">
        <v>70.9</v>
      </c>
      <c r="N637" s="56" t="n">
        <v>780120.05</v>
      </c>
      <c r="O637" s="56" t="s">
        <v>9177</v>
      </c>
      <c r="P637" s="56" t="s">
        <v>579</v>
      </c>
      <c r="Q637" s="56" t="s">
        <v>3609</v>
      </c>
      <c r="R637" s="56" t="s">
        <v>8073</v>
      </c>
      <c r="S637" s="56" t="s">
        <v>5313</v>
      </c>
      <c r="T637" s="55" t="str">
        <f aca="false">IF(L637="Yes","Stockout",IF(H637&lt;I637,"Low",IF(H637&gt;I637*2,"Excess","Healthy")))</f>
        <v>Excess</v>
      </c>
      <c r="U637" s="55" t="n">
        <f aca="true">IFERROR(Q637-TODAY(),"")</f>
        <v>-911</v>
      </c>
      <c r="V637" s="55" t="str">
        <f aca="false">IFERROR(IF(T637&lt;30,"Critical",IF(T637&lt;90,"Watch","OK")),"")</f>
        <v>OK</v>
      </c>
      <c r="W637" s="55" t="str">
        <f aca="false">TEXT(D637,"yyyy-mm")</f>
        <v>2023-03</v>
      </c>
    </row>
    <row r="638" customFormat="false" ht="15" hidden="false" customHeight="true" outlineLevel="0" collapsed="false">
      <c r="A638" s="52" t="s">
        <v>9178</v>
      </c>
      <c r="B638" s="52" t="s">
        <v>5686</v>
      </c>
      <c r="C638" s="52" t="s">
        <v>1309</v>
      </c>
      <c r="D638" s="52" t="s">
        <v>5553</v>
      </c>
      <c r="E638" s="52" t="n">
        <v>195</v>
      </c>
      <c r="F638" s="52" t="n">
        <v>4956</v>
      </c>
      <c r="G638" s="52" t="n">
        <v>4206</v>
      </c>
      <c r="H638" s="54" t="n">
        <f aca="false">E638+F638-G638</f>
        <v>945</v>
      </c>
      <c r="I638" s="52" t="n">
        <v>1783</v>
      </c>
      <c r="J638" s="52" t="n">
        <v>714</v>
      </c>
      <c r="K638" s="54" t="n">
        <f aca="false">MAX(0,H638-I638)</f>
        <v>0</v>
      </c>
      <c r="L638" s="54" t="str">
        <f aca="false">IF(H638&lt;=0,"Yes","No")</f>
        <v>No</v>
      </c>
      <c r="M638" s="52" t="n">
        <v>41</v>
      </c>
      <c r="N638" s="52" t="n">
        <v>340407.1</v>
      </c>
      <c r="O638" s="52" t="s">
        <v>9179</v>
      </c>
      <c r="P638" s="52" t="s">
        <v>1594</v>
      </c>
      <c r="Q638" s="52" t="s">
        <v>9180</v>
      </c>
      <c r="R638" s="52" t="s">
        <v>7468</v>
      </c>
      <c r="S638" s="52" t="s">
        <v>5444</v>
      </c>
      <c r="T638" s="55" t="str">
        <f aca="false">IF(L638="Yes","Stockout",IF(H638&lt;I638,"Low",IF(H638&gt;I638*2,"Excess","Healthy")))</f>
        <v>Low</v>
      </c>
      <c r="U638" s="55" t="n">
        <f aca="true">IFERROR(Q638-TODAY(),"")</f>
        <v>-151</v>
      </c>
      <c r="V638" s="55" t="str">
        <f aca="false">IFERROR(IF(T638&lt;30,"Critical",IF(T638&lt;90,"Watch","OK")),"")</f>
        <v>OK</v>
      </c>
      <c r="W638" s="55" t="str">
        <f aca="false">TEXT(D638,"yyyy-mm")</f>
        <v>2023-04</v>
      </c>
    </row>
    <row r="639" customFormat="false" ht="15" hidden="false" customHeight="true" outlineLevel="0" collapsed="false">
      <c r="A639" s="56" t="s">
        <v>9181</v>
      </c>
      <c r="B639" s="56" t="s">
        <v>3522</v>
      </c>
      <c r="C639" s="56" t="s">
        <v>915</v>
      </c>
      <c r="D639" s="56" t="s">
        <v>6938</v>
      </c>
      <c r="E639" s="56" t="n">
        <v>8645</v>
      </c>
      <c r="F639" s="56" t="n">
        <v>2498</v>
      </c>
      <c r="G639" s="56" t="n">
        <v>2781</v>
      </c>
      <c r="H639" s="54" t="n">
        <f aca="false">E639+F639-G639</f>
        <v>8362</v>
      </c>
      <c r="I639" s="56" t="n">
        <v>127</v>
      </c>
      <c r="J639" s="56" t="n">
        <v>876</v>
      </c>
      <c r="K639" s="54" t="n">
        <f aca="false">MAX(0,H639-I639)</f>
        <v>8235</v>
      </c>
      <c r="L639" s="54" t="str">
        <f aca="false">IF(H639&lt;=0,"Yes","No")</f>
        <v>No</v>
      </c>
      <c r="M639" s="56" t="n">
        <v>58.8</v>
      </c>
      <c r="N639" s="56" t="n">
        <v>5399440.7</v>
      </c>
      <c r="O639" s="56" t="s">
        <v>9182</v>
      </c>
      <c r="P639" s="56" t="s">
        <v>3357</v>
      </c>
      <c r="Q639" s="56" t="s">
        <v>9183</v>
      </c>
      <c r="R639" s="56" t="s">
        <v>7908</v>
      </c>
      <c r="S639" s="56" t="s">
        <v>1925</v>
      </c>
      <c r="T639" s="55" t="str">
        <f aca="false">IF(L639="Yes","Stockout",IF(H639&lt;I639,"Low",IF(H639&gt;I639*2,"Excess","Healthy")))</f>
        <v>Excess</v>
      </c>
      <c r="U639" s="55" t="n">
        <f aca="true">IFERROR(Q639-TODAY(),"")</f>
        <v>223</v>
      </c>
      <c r="V639" s="55" t="str">
        <f aca="false">IFERROR(IF(T639&lt;30,"Critical",IF(T639&lt;90,"Watch","OK")),"")</f>
        <v>OK</v>
      </c>
      <c r="W639" s="55" t="str">
        <f aca="false">TEXT(D639,"yyyy-mm")</f>
        <v>2024-09</v>
      </c>
    </row>
    <row r="640" customFormat="false" ht="15" hidden="false" customHeight="true" outlineLevel="0" collapsed="false">
      <c r="A640" s="52" t="s">
        <v>9184</v>
      </c>
      <c r="B640" s="52" t="s">
        <v>2314</v>
      </c>
      <c r="C640" s="52" t="s">
        <v>2758</v>
      </c>
      <c r="D640" s="52" t="s">
        <v>8156</v>
      </c>
      <c r="E640" s="52" t="n">
        <v>1143</v>
      </c>
      <c r="F640" s="52" t="n">
        <v>602</v>
      </c>
      <c r="G640" s="52" t="n">
        <v>4156</v>
      </c>
      <c r="H640" s="54" t="n">
        <f aca="false">E640+F640-G640</f>
        <v>-2411</v>
      </c>
      <c r="I640" s="52" t="n">
        <v>818</v>
      </c>
      <c r="J640" s="52" t="n">
        <v>744</v>
      </c>
      <c r="K640" s="54" t="n">
        <f aca="false">MAX(0,H640-I640)</f>
        <v>0</v>
      </c>
      <c r="L640" s="54" t="str">
        <f aca="false">IF(H640&lt;=0,"Yes","No")</f>
        <v>Yes</v>
      </c>
      <c r="M640" s="52" t="n">
        <v>9</v>
      </c>
      <c r="N640" s="52" t="n">
        <v>2263232.42</v>
      </c>
      <c r="O640" s="52" t="s">
        <v>9185</v>
      </c>
      <c r="P640" s="52" t="s">
        <v>1615</v>
      </c>
      <c r="Q640" s="52" t="s">
        <v>9186</v>
      </c>
      <c r="R640" s="52" t="s">
        <v>7631</v>
      </c>
      <c r="S640" s="52" t="s">
        <v>426</v>
      </c>
      <c r="T640" s="55" t="str">
        <f aca="false">IF(L640="Yes","Stockout",IF(H640&lt;I640,"Low",IF(H640&gt;I640*2,"Excess","Healthy")))</f>
        <v>Stockout</v>
      </c>
      <c r="U640" s="55" t="n">
        <f aca="true">IFERROR(Q640-TODAY(),"")</f>
        <v>-199</v>
      </c>
      <c r="V640" s="55" t="str">
        <f aca="false">IFERROR(IF(T640&lt;30,"Critical",IF(T640&lt;90,"Watch","OK")),"")</f>
        <v>OK</v>
      </c>
      <c r="W640" s="55" t="str">
        <f aca="false">TEXT(D640,"yyyy-mm")</f>
        <v>2022-03</v>
      </c>
    </row>
    <row r="641" customFormat="false" ht="15" hidden="false" customHeight="true" outlineLevel="0" collapsed="false">
      <c r="A641" s="56" t="s">
        <v>9187</v>
      </c>
      <c r="B641" s="56" t="s">
        <v>3748</v>
      </c>
      <c r="C641" s="56" t="s">
        <v>1329</v>
      </c>
      <c r="D641" s="56" t="s">
        <v>3627</v>
      </c>
      <c r="E641" s="56" t="n">
        <v>393</v>
      </c>
      <c r="F641" s="56" t="n">
        <v>3453</v>
      </c>
      <c r="G641" s="56" t="n">
        <v>179</v>
      </c>
      <c r="H641" s="54" t="n">
        <f aca="false">E641+F641-G641</f>
        <v>3667</v>
      </c>
      <c r="I641" s="56" t="n">
        <v>1876</v>
      </c>
      <c r="J641" s="56" t="n">
        <v>135</v>
      </c>
      <c r="K641" s="54" t="n">
        <f aca="false">MAX(0,H641-I641)</f>
        <v>1791</v>
      </c>
      <c r="L641" s="54" t="str">
        <f aca="false">IF(H641&lt;=0,"Yes","No")</f>
        <v>No</v>
      </c>
      <c r="M641" s="56" t="n">
        <v>31.1</v>
      </c>
      <c r="N641" s="56" t="n">
        <v>297155.74</v>
      </c>
      <c r="O641" s="56" t="s">
        <v>9188</v>
      </c>
      <c r="P641" s="56" t="s">
        <v>2587</v>
      </c>
      <c r="Q641" s="56" t="s">
        <v>8330</v>
      </c>
      <c r="R641" s="56" t="s">
        <v>7521</v>
      </c>
      <c r="S641" s="56" t="s">
        <v>4183</v>
      </c>
      <c r="T641" s="55" t="str">
        <f aca="false">IF(L641="Yes","Stockout",IF(H641&lt;I641,"Low",IF(H641&gt;I641*2,"Excess","Healthy")))</f>
        <v>Healthy</v>
      </c>
      <c r="U641" s="55" t="n">
        <f aca="true">IFERROR(Q641-TODAY(),"")</f>
        <v>-357</v>
      </c>
      <c r="V641" s="55" t="str">
        <f aca="false">IFERROR(IF(T641&lt;30,"Critical",IF(T641&lt;90,"Watch","OK")),"")</f>
        <v>OK</v>
      </c>
      <c r="W641" s="55" t="str">
        <f aca="false">TEXT(D641,"yyyy-mm")</f>
        <v>2023-10</v>
      </c>
    </row>
    <row r="642" customFormat="false" ht="15" hidden="false" customHeight="true" outlineLevel="0" collapsed="false">
      <c r="A642" s="52" t="s">
        <v>9189</v>
      </c>
      <c r="B642" s="52" t="s">
        <v>2333</v>
      </c>
      <c r="C642" s="52" t="s">
        <v>7171</v>
      </c>
      <c r="D642" s="52" t="s">
        <v>1731</v>
      </c>
      <c r="E642" s="52" t="n">
        <v>9115</v>
      </c>
      <c r="F642" s="52" t="n">
        <v>2356</v>
      </c>
      <c r="G642" s="52" t="n">
        <v>2898</v>
      </c>
      <c r="H642" s="54" t="n">
        <f aca="false">E642+F642-G642</f>
        <v>8573</v>
      </c>
      <c r="I642" s="52" t="n">
        <v>1939</v>
      </c>
      <c r="J642" s="52" t="n">
        <v>855</v>
      </c>
      <c r="K642" s="54" t="n">
        <f aca="false">MAX(0,H642-I642)</f>
        <v>6634</v>
      </c>
      <c r="L642" s="54" t="str">
        <f aca="false">IF(H642&lt;=0,"Yes","No")</f>
        <v>No</v>
      </c>
      <c r="M642" s="52" t="n">
        <v>4</v>
      </c>
      <c r="N642" s="52" t="n">
        <v>882357.09</v>
      </c>
      <c r="O642" s="52" t="s">
        <v>9190</v>
      </c>
      <c r="P642" s="52" t="s">
        <v>1703</v>
      </c>
      <c r="Q642" s="52" t="s">
        <v>3714</v>
      </c>
      <c r="R642" s="52" t="s">
        <v>7574</v>
      </c>
      <c r="S642" s="52" t="s">
        <v>4201</v>
      </c>
      <c r="T642" s="55" t="str">
        <f aca="false">IF(L642="Yes","Stockout",IF(H642&lt;I642,"Low",IF(H642&gt;I642*2,"Excess","Healthy")))</f>
        <v>Excess</v>
      </c>
      <c r="U642" s="55" t="n">
        <f aca="true">IFERROR(Q642-TODAY(),"")</f>
        <v>-546</v>
      </c>
      <c r="V642" s="55" t="str">
        <f aca="false">IFERROR(IF(T642&lt;30,"Critical",IF(T642&lt;90,"Watch","OK")),"")</f>
        <v>OK</v>
      </c>
      <c r="W642" s="55" t="str">
        <f aca="false">TEXT(D642,"yyyy-mm")</f>
        <v>2024-09</v>
      </c>
    </row>
    <row r="643" customFormat="false" ht="15" hidden="false" customHeight="true" outlineLevel="0" collapsed="false">
      <c r="A643" s="56" t="s">
        <v>9191</v>
      </c>
      <c r="B643" s="56" t="s">
        <v>5330</v>
      </c>
      <c r="C643" s="56" t="s">
        <v>7874</v>
      </c>
      <c r="D643" s="56" t="s">
        <v>5962</v>
      </c>
      <c r="E643" s="56" t="n">
        <v>7093</v>
      </c>
      <c r="F643" s="56" t="n">
        <v>30</v>
      </c>
      <c r="G643" s="56" t="n">
        <v>1382</v>
      </c>
      <c r="H643" s="54" t="n">
        <f aca="false">E643+F643-G643</f>
        <v>5741</v>
      </c>
      <c r="I643" s="56" t="n">
        <v>1918</v>
      </c>
      <c r="J643" s="56" t="n">
        <v>914</v>
      </c>
      <c r="K643" s="54" t="n">
        <f aca="false">MAX(0,H643-I643)</f>
        <v>3823</v>
      </c>
      <c r="L643" s="54" t="str">
        <f aca="false">IF(H643&lt;=0,"Yes","No")</f>
        <v>No</v>
      </c>
      <c r="M643" s="56" t="n">
        <v>20.9</v>
      </c>
      <c r="N643" s="56" t="n">
        <v>2893856.28</v>
      </c>
      <c r="O643" s="56" t="s">
        <v>9192</v>
      </c>
      <c r="P643" s="56" t="s">
        <v>1532</v>
      </c>
      <c r="Q643" s="56" t="s">
        <v>1404</v>
      </c>
      <c r="R643" s="56" t="s">
        <v>8301</v>
      </c>
      <c r="S643" s="56" t="s">
        <v>1982</v>
      </c>
      <c r="T643" s="55" t="str">
        <f aca="false">IF(L643="Yes","Stockout",IF(H643&lt;I643,"Low",IF(H643&gt;I643*2,"Excess","Healthy")))</f>
        <v>Excess</v>
      </c>
      <c r="U643" s="55" t="n">
        <f aca="true">IFERROR(Q643-TODAY(),"")</f>
        <v>-923</v>
      </c>
      <c r="V643" s="55" t="str">
        <f aca="false">IFERROR(IF(T643&lt;30,"Critical",IF(T643&lt;90,"Watch","OK")),"")</f>
        <v>OK</v>
      </c>
      <c r="W643" s="55" t="str">
        <f aca="false">TEXT(D643,"yyyy-mm")</f>
        <v>2022-09</v>
      </c>
    </row>
    <row r="644" customFormat="false" ht="15" hidden="false" customHeight="true" outlineLevel="0" collapsed="false">
      <c r="A644" s="52" t="s">
        <v>9193</v>
      </c>
      <c r="B644" s="52" t="s">
        <v>3885</v>
      </c>
      <c r="C644" s="52" t="s">
        <v>6878</v>
      </c>
      <c r="D644" s="52" t="s">
        <v>4021</v>
      </c>
      <c r="E644" s="52" t="n">
        <v>426</v>
      </c>
      <c r="F644" s="52" t="n">
        <v>1065</v>
      </c>
      <c r="G644" s="52" t="n">
        <v>1510</v>
      </c>
      <c r="H644" s="54" t="n">
        <f aca="false">E644+F644-G644</f>
        <v>-19</v>
      </c>
      <c r="I644" s="52" t="n">
        <v>367</v>
      </c>
      <c r="J644" s="52" t="n">
        <v>946</v>
      </c>
      <c r="K644" s="54" t="n">
        <f aca="false">MAX(0,H644-I644)</f>
        <v>0</v>
      </c>
      <c r="L644" s="54" t="str">
        <f aca="false">IF(H644&lt;=0,"Yes","No")</f>
        <v>Yes</v>
      </c>
      <c r="M644" s="52" t="n">
        <v>27.8</v>
      </c>
      <c r="N644" s="52" t="n">
        <v>1879606.31</v>
      </c>
      <c r="O644" s="52" t="s">
        <v>9194</v>
      </c>
      <c r="P644" s="52" t="s">
        <v>772</v>
      </c>
      <c r="Q644" s="52" t="s">
        <v>3724</v>
      </c>
      <c r="R644" s="52" t="s">
        <v>7700</v>
      </c>
      <c r="S644" s="52" t="s">
        <v>662</v>
      </c>
      <c r="T644" s="55" t="str">
        <f aca="false">IF(L644="Yes","Stockout",IF(H644&lt;I644,"Low",IF(H644&gt;I644*2,"Excess","Healthy")))</f>
        <v>Stockout</v>
      </c>
      <c r="U644" s="55" t="n">
        <f aca="true">IFERROR(Q644-TODAY(),"")</f>
        <v>-404</v>
      </c>
      <c r="V644" s="55" t="str">
        <f aca="false">IFERROR(IF(T644&lt;30,"Critical",IF(T644&lt;90,"Watch","OK")),"")</f>
        <v>OK</v>
      </c>
      <c r="W644" s="55" t="str">
        <f aca="false">TEXT(D644,"yyyy-mm")</f>
        <v>2024-08</v>
      </c>
    </row>
    <row r="645" customFormat="false" ht="15" hidden="false" customHeight="true" outlineLevel="0" collapsed="false">
      <c r="A645" s="56" t="s">
        <v>9195</v>
      </c>
      <c r="B645" s="56" t="s">
        <v>2103</v>
      </c>
      <c r="C645" s="56" t="s">
        <v>6806</v>
      </c>
      <c r="D645" s="56" t="s">
        <v>2119</v>
      </c>
      <c r="E645" s="56" t="n">
        <v>9918</v>
      </c>
      <c r="F645" s="56" t="n">
        <v>2166</v>
      </c>
      <c r="G645" s="56" t="n">
        <v>92</v>
      </c>
      <c r="H645" s="54" t="n">
        <f aca="false">E645+F645-G645</f>
        <v>11992</v>
      </c>
      <c r="I645" s="56" t="n">
        <v>266</v>
      </c>
      <c r="J645" s="56" t="n">
        <v>917</v>
      </c>
      <c r="K645" s="54" t="n">
        <f aca="false">MAX(0,H645-I645)</f>
        <v>11726</v>
      </c>
      <c r="L645" s="54" t="str">
        <f aca="false">IF(H645&lt;=0,"Yes","No")</f>
        <v>No</v>
      </c>
      <c r="M645" s="56" t="n">
        <v>15.7</v>
      </c>
      <c r="N645" s="56" t="n">
        <v>2538896.18</v>
      </c>
      <c r="O645" s="56" t="s">
        <v>9196</v>
      </c>
      <c r="P645" s="56" t="s">
        <v>3167</v>
      </c>
      <c r="Q645" s="56" t="s">
        <v>3305</v>
      </c>
      <c r="R645" s="56" t="s">
        <v>7694</v>
      </c>
      <c r="S645" s="56" t="s">
        <v>2257</v>
      </c>
      <c r="T645" s="55" t="str">
        <f aca="false">IF(L645="Yes","Stockout",IF(H645&lt;I645,"Low",IF(H645&gt;I645*2,"Excess","Healthy")))</f>
        <v>Excess</v>
      </c>
      <c r="U645" s="55" t="n">
        <f aca="true">IFERROR(Q645-TODAY(),"")</f>
        <v>-1274</v>
      </c>
      <c r="V645" s="55" t="str">
        <f aca="false">IFERROR(IF(T645&lt;30,"Critical",IF(T645&lt;90,"Watch","OK")),"")</f>
        <v>OK</v>
      </c>
      <c r="W645" s="55" t="str">
        <f aca="false">TEXT(D645,"yyyy-mm")</f>
        <v>2023-05</v>
      </c>
    </row>
    <row r="646" customFormat="false" ht="15" hidden="false" customHeight="true" outlineLevel="0" collapsed="false">
      <c r="A646" s="52" t="s">
        <v>9197</v>
      </c>
      <c r="B646" s="52" t="s">
        <v>375</v>
      </c>
      <c r="C646" s="52" t="s">
        <v>5561</v>
      </c>
      <c r="D646" s="52" t="s">
        <v>1610</v>
      </c>
      <c r="E646" s="52" t="n">
        <v>9934</v>
      </c>
      <c r="F646" s="52" t="n">
        <v>4292</v>
      </c>
      <c r="G646" s="52" t="n">
        <v>749</v>
      </c>
      <c r="H646" s="54" t="n">
        <f aca="false">E646+F646-G646</f>
        <v>13477</v>
      </c>
      <c r="I646" s="52" t="n">
        <v>1848</v>
      </c>
      <c r="J646" s="52" t="n">
        <v>909</v>
      </c>
      <c r="K646" s="54" t="n">
        <f aca="false">MAX(0,H646-I646)</f>
        <v>11629</v>
      </c>
      <c r="L646" s="54" t="str">
        <f aca="false">IF(H646&lt;=0,"Yes","No")</f>
        <v>No</v>
      </c>
      <c r="M646" s="52" t="n">
        <v>17.5</v>
      </c>
      <c r="N646" s="52" t="n">
        <v>3837677.71</v>
      </c>
      <c r="O646" s="52" t="s">
        <v>9198</v>
      </c>
      <c r="P646" s="52" t="s">
        <v>6473</v>
      </c>
      <c r="Q646" s="52" t="s">
        <v>7634</v>
      </c>
      <c r="R646" s="52" t="s">
        <v>7686</v>
      </c>
      <c r="S646" s="52" t="s">
        <v>6347</v>
      </c>
      <c r="T646" s="55" t="str">
        <f aca="false">IF(L646="Yes","Stockout",IF(H646&lt;I646,"Low",IF(H646&gt;I646*2,"Excess","Healthy")))</f>
        <v>Excess</v>
      </c>
      <c r="U646" s="55" t="n">
        <f aca="true">IFERROR(Q646-TODAY(),"")</f>
        <v>-43</v>
      </c>
      <c r="V646" s="55" t="str">
        <f aca="false">IFERROR(IF(T646&lt;30,"Critical",IF(T646&lt;90,"Watch","OK")),"")</f>
        <v>OK</v>
      </c>
      <c r="W646" s="55" t="str">
        <f aca="false">TEXT(D646,"yyyy-mm")</f>
        <v>2023-12</v>
      </c>
    </row>
    <row r="647" customFormat="false" ht="15" hidden="false" customHeight="true" outlineLevel="0" collapsed="false">
      <c r="A647" s="56" t="s">
        <v>9199</v>
      </c>
      <c r="B647" s="56" t="s">
        <v>5686</v>
      </c>
      <c r="C647" s="56" t="s">
        <v>9200</v>
      </c>
      <c r="D647" s="56" t="s">
        <v>8313</v>
      </c>
      <c r="E647" s="56" t="n">
        <v>1758</v>
      </c>
      <c r="F647" s="56" t="n">
        <v>1736</v>
      </c>
      <c r="G647" s="56" t="n">
        <v>4463</v>
      </c>
      <c r="H647" s="54" t="n">
        <f aca="false">E647+F647-G647</f>
        <v>-969</v>
      </c>
      <c r="I647" s="56" t="n">
        <v>429</v>
      </c>
      <c r="J647" s="56" t="n">
        <v>964</v>
      </c>
      <c r="K647" s="54" t="n">
        <f aca="false">MAX(0,H647-I647)</f>
        <v>0</v>
      </c>
      <c r="L647" s="54" t="str">
        <f aca="false">IF(H647&lt;=0,"Yes","No")</f>
        <v>Yes</v>
      </c>
      <c r="M647" s="56" t="n">
        <v>18.3</v>
      </c>
      <c r="N647" s="56" t="n">
        <v>1617942.76</v>
      </c>
      <c r="O647" s="56" t="s">
        <v>9201</v>
      </c>
      <c r="P647" s="56" t="s">
        <v>3794</v>
      </c>
      <c r="Q647" s="56" t="s">
        <v>1421</v>
      </c>
      <c r="R647" s="56" t="s">
        <v>8301</v>
      </c>
      <c r="S647" s="56" t="s">
        <v>2576</v>
      </c>
      <c r="T647" s="55" t="str">
        <f aca="false">IF(L647="Yes","Stockout",IF(H647&lt;I647,"Low",IF(H647&gt;I647*2,"Excess","Healthy")))</f>
        <v>Stockout</v>
      </c>
      <c r="U647" s="55" t="n">
        <f aca="true">IFERROR(Q647-TODAY(),"")</f>
        <v>-844</v>
      </c>
      <c r="V647" s="55" t="str">
        <f aca="false">IFERROR(IF(T647&lt;30,"Critical",IF(T647&lt;90,"Watch","OK")),"")</f>
        <v>OK</v>
      </c>
      <c r="W647" s="55" t="str">
        <f aca="false">TEXT(D647,"yyyy-mm")</f>
        <v>2022-12</v>
      </c>
    </row>
    <row r="648" customFormat="false" ht="15" hidden="false" customHeight="true" outlineLevel="0" collapsed="false">
      <c r="A648" s="52" t="s">
        <v>9202</v>
      </c>
      <c r="B648" s="52" t="s">
        <v>3222</v>
      </c>
      <c r="C648" s="52" t="s">
        <v>3122</v>
      </c>
      <c r="D648" s="52" t="s">
        <v>441</v>
      </c>
      <c r="E648" s="52" t="n">
        <v>4740</v>
      </c>
      <c r="F648" s="52" t="n">
        <v>1356</v>
      </c>
      <c r="G648" s="52" t="n">
        <v>2710</v>
      </c>
      <c r="H648" s="54" t="n">
        <f aca="false">E648+F648-G648</f>
        <v>3386</v>
      </c>
      <c r="I648" s="52" t="n">
        <v>1898</v>
      </c>
      <c r="J648" s="52" t="n">
        <v>898</v>
      </c>
      <c r="K648" s="54" t="n">
        <f aca="false">MAX(0,H648-I648)</f>
        <v>1488</v>
      </c>
      <c r="L648" s="54" t="str">
        <f aca="false">IF(H648&lt;=0,"Yes","No")</f>
        <v>No</v>
      </c>
      <c r="M648" s="52" t="n">
        <v>16.4</v>
      </c>
      <c r="N648" s="52" t="n">
        <v>43220.91</v>
      </c>
      <c r="O648" s="52" t="s">
        <v>9203</v>
      </c>
      <c r="P648" s="52" t="s">
        <v>614</v>
      </c>
      <c r="Q648" s="52" t="s">
        <v>3255</v>
      </c>
      <c r="R648" s="52" t="s">
        <v>7549</v>
      </c>
      <c r="S648" s="52" t="s">
        <v>5951</v>
      </c>
      <c r="T648" s="55" t="str">
        <f aca="false">IF(L648="Yes","Stockout",IF(H648&lt;I648,"Low",IF(H648&gt;I648*2,"Excess","Healthy")))</f>
        <v>Healthy</v>
      </c>
      <c r="U648" s="55" t="n">
        <f aca="true">IFERROR(Q648-TODAY(),"")</f>
        <v>-945</v>
      </c>
      <c r="V648" s="55" t="str">
        <f aca="false">IFERROR(IF(T648&lt;30,"Critical",IF(T648&lt;90,"Watch","OK")),"")</f>
        <v>OK</v>
      </c>
      <c r="W648" s="55" t="str">
        <f aca="false">TEXT(D648,"yyyy-mm")</f>
        <v>2022-04</v>
      </c>
    </row>
    <row r="649" customFormat="false" ht="15" hidden="false" customHeight="true" outlineLevel="0" collapsed="false">
      <c r="A649" s="56" t="s">
        <v>9204</v>
      </c>
      <c r="B649" s="56" t="s">
        <v>769</v>
      </c>
      <c r="C649" s="56" t="s">
        <v>1284</v>
      </c>
      <c r="D649" s="56" t="s">
        <v>836</v>
      </c>
      <c r="E649" s="56" t="n">
        <v>2992</v>
      </c>
      <c r="F649" s="56" t="n">
        <v>216</v>
      </c>
      <c r="G649" s="56" t="n">
        <v>1390</v>
      </c>
      <c r="H649" s="54" t="n">
        <f aca="false">E649+F649-G649</f>
        <v>1818</v>
      </c>
      <c r="I649" s="56" t="n">
        <v>507</v>
      </c>
      <c r="J649" s="56" t="n">
        <v>748</v>
      </c>
      <c r="K649" s="54" t="n">
        <f aca="false">MAX(0,H649-I649)</f>
        <v>1311</v>
      </c>
      <c r="L649" s="54" t="str">
        <f aca="false">IF(H649&lt;=0,"Yes","No")</f>
        <v>No</v>
      </c>
      <c r="M649" s="56" t="n">
        <v>157.5</v>
      </c>
      <c r="N649" s="56" t="n">
        <v>4534059.2</v>
      </c>
      <c r="O649" s="56" t="s">
        <v>9205</v>
      </c>
      <c r="P649" s="56" t="s">
        <v>7143</v>
      </c>
      <c r="Q649" s="56" t="s">
        <v>3842</v>
      </c>
      <c r="R649" s="56" t="s">
        <v>9206</v>
      </c>
      <c r="S649" s="56" t="s">
        <v>2148</v>
      </c>
      <c r="T649" s="55" t="str">
        <f aca="false">IF(L649="Yes","Stockout",IF(H649&lt;I649,"Low",IF(H649&gt;I649*2,"Excess","Healthy")))</f>
        <v>Excess</v>
      </c>
      <c r="U649" s="55" t="n">
        <f aca="true">IFERROR(Q649-TODAY(),"")</f>
        <v>-1138</v>
      </c>
      <c r="V649" s="55" t="str">
        <f aca="false">IFERROR(IF(T649&lt;30,"Critical",IF(T649&lt;90,"Watch","OK")),"")</f>
        <v>OK</v>
      </c>
      <c r="W649" s="55" t="str">
        <f aca="false">TEXT(D649,"yyyy-mm")</f>
        <v>2024-10</v>
      </c>
    </row>
    <row r="650" customFormat="false" ht="15" hidden="false" customHeight="true" outlineLevel="0" collapsed="false">
      <c r="A650" s="52" t="s">
        <v>9207</v>
      </c>
      <c r="B650" s="52" t="s">
        <v>7193</v>
      </c>
      <c r="C650" s="52" t="s">
        <v>1490</v>
      </c>
      <c r="D650" s="52" t="s">
        <v>884</v>
      </c>
      <c r="E650" s="52" t="n">
        <v>1373</v>
      </c>
      <c r="F650" s="52" t="n">
        <v>4189</v>
      </c>
      <c r="G650" s="52" t="n">
        <v>3541</v>
      </c>
      <c r="H650" s="54" t="n">
        <f aca="false">E650+F650-G650</f>
        <v>2021</v>
      </c>
      <c r="I650" s="52" t="n">
        <v>1817</v>
      </c>
      <c r="J650" s="52" t="n">
        <v>761</v>
      </c>
      <c r="K650" s="54" t="n">
        <f aca="false">MAX(0,H650-I650)</f>
        <v>204</v>
      </c>
      <c r="L650" s="54" t="str">
        <f aca="false">IF(H650&lt;=0,"Yes","No")</f>
        <v>No</v>
      </c>
      <c r="M650" s="52" t="n">
        <v>6.1</v>
      </c>
      <c r="N650" s="52" t="n">
        <v>86689.85</v>
      </c>
      <c r="O650" s="52" t="s">
        <v>9208</v>
      </c>
      <c r="P650" s="52" t="s">
        <v>4371</v>
      </c>
      <c r="Q650" s="52" t="s">
        <v>1811</v>
      </c>
      <c r="R650" s="52" t="s">
        <v>7676</v>
      </c>
      <c r="S650" s="52" t="s">
        <v>811</v>
      </c>
      <c r="T650" s="55" t="str">
        <f aca="false">IF(L650="Yes","Stockout",IF(H650&lt;I650,"Low",IF(H650&gt;I650*2,"Excess","Healthy")))</f>
        <v>Healthy</v>
      </c>
      <c r="U650" s="55" t="n">
        <f aca="true">IFERROR(Q650-TODAY(),"")</f>
        <v>-789</v>
      </c>
      <c r="V650" s="55" t="str">
        <f aca="false">IFERROR(IF(T650&lt;30,"Critical",IF(T650&lt;90,"Watch","OK")),"")</f>
        <v>OK</v>
      </c>
      <c r="W650" s="55" t="str">
        <f aca="false">TEXT(D650,"yyyy-mm")</f>
        <v>2023-03</v>
      </c>
    </row>
    <row r="651" customFormat="false" ht="15" hidden="false" customHeight="true" outlineLevel="0" collapsed="false">
      <c r="A651" s="56" t="s">
        <v>9209</v>
      </c>
      <c r="B651" s="56" t="s">
        <v>4013</v>
      </c>
      <c r="C651" s="56" t="s">
        <v>3147</v>
      </c>
      <c r="D651" s="56" t="s">
        <v>4590</v>
      </c>
      <c r="E651" s="56" t="n">
        <v>4023</v>
      </c>
      <c r="F651" s="56" t="n">
        <v>57</v>
      </c>
      <c r="G651" s="56" t="n">
        <v>2871</v>
      </c>
      <c r="H651" s="54" t="n">
        <f aca="false">E651+F651-G651</f>
        <v>1209</v>
      </c>
      <c r="I651" s="56" t="n">
        <v>595</v>
      </c>
      <c r="J651" s="56" t="n">
        <v>589</v>
      </c>
      <c r="K651" s="54" t="n">
        <f aca="false">MAX(0,H651-I651)</f>
        <v>614</v>
      </c>
      <c r="L651" s="54" t="str">
        <f aca="false">IF(H651&lt;=0,"Yes","No")</f>
        <v>No</v>
      </c>
      <c r="M651" s="56" t="n">
        <v>26.2</v>
      </c>
      <c r="N651" s="56" t="n">
        <v>2547120.63</v>
      </c>
      <c r="O651" s="56" t="s">
        <v>9210</v>
      </c>
      <c r="P651" s="56" t="s">
        <v>5229</v>
      </c>
      <c r="Q651" s="56" t="s">
        <v>9211</v>
      </c>
      <c r="R651" s="56" t="s">
        <v>7887</v>
      </c>
      <c r="S651" s="56" t="s">
        <v>3357</v>
      </c>
      <c r="T651" s="55" t="str">
        <f aca="false">IF(L651="Yes","Stockout",IF(H651&lt;I651,"Low",IF(H651&gt;I651*2,"Excess","Healthy")))</f>
        <v>Excess</v>
      </c>
      <c r="U651" s="55" t="n">
        <f aca="true">IFERROR(Q651-TODAY(),"")</f>
        <v>-159</v>
      </c>
      <c r="V651" s="55" t="str">
        <f aca="false">IFERROR(IF(T651&lt;30,"Critical",IF(T651&lt;90,"Watch","OK")),"")</f>
        <v>OK</v>
      </c>
      <c r="W651" s="55" t="str">
        <f aca="false">TEXT(D651,"yyyy-mm")</f>
        <v>2024-10</v>
      </c>
    </row>
    <row r="652" customFormat="false" ht="15" hidden="false" customHeight="true" outlineLevel="0" collapsed="false">
      <c r="A652" s="52" t="s">
        <v>9212</v>
      </c>
      <c r="B652" s="52" t="s">
        <v>8285</v>
      </c>
      <c r="C652" s="52" t="s">
        <v>3812</v>
      </c>
      <c r="D652" s="52" t="s">
        <v>1944</v>
      </c>
      <c r="E652" s="52" t="n">
        <v>3055</v>
      </c>
      <c r="F652" s="52" t="n">
        <v>2664</v>
      </c>
      <c r="G652" s="52" t="n">
        <v>1123</v>
      </c>
      <c r="H652" s="54" t="n">
        <f aca="false">E652+F652-G652</f>
        <v>4596</v>
      </c>
      <c r="I652" s="52" t="n">
        <v>583</v>
      </c>
      <c r="J652" s="52" t="n">
        <v>64</v>
      </c>
      <c r="K652" s="54" t="n">
        <f aca="false">MAX(0,H652-I652)</f>
        <v>4013</v>
      </c>
      <c r="L652" s="54" t="str">
        <f aca="false">IF(H652&lt;=0,"Yes","No")</f>
        <v>No</v>
      </c>
      <c r="M652" s="52" t="n">
        <v>23.9</v>
      </c>
      <c r="N652" s="52" t="n">
        <v>2694238.44</v>
      </c>
      <c r="O652" s="52" t="s">
        <v>9213</v>
      </c>
      <c r="P652" s="52" t="s">
        <v>7481</v>
      </c>
      <c r="Q652" s="52" t="s">
        <v>1793</v>
      </c>
      <c r="R652" s="52" t="s">
        <v>9102</v>
      </c>
      <c r="S652" s="52" t="s">
        <v>6551</v>
      </c>
      <c r="T652" s="55" t="str">
        <f aca="false">IF(L652="Yes","Stockout",IF(H652&lt;I652,"Low",IF(H652&gt;I652*2,"Excess","Healthy")))</f>
        <v>Excess</v>
      </c>
      <c r="U652" s="55" t="n">
        <f aca="true">IFERROR(Q652-TODAY(),"")</f>
        <v>-705</v>
      </c>
      <c r="V652" s="55" t="str">
        <f aca="false">IFERROR(IF(T652&lt;30,"Critical",IF(T652&lt;90,"Watch","OK")),"")</f>
        <v>OK</v>
      </c>
      <c r="W652" s="55" t="str">
        <f aca="false">TEXT(D652,"yyyy-mm")</f>
        <v>2023-04</v>
      </c>
    </row>
    <row r="653" customFormat="false" ht="15" hidden="false" customHeight="true" outlineLevel="0" collapsed="false">
      <c r="A653" s="56" t="s">
        <v>9214</v>
      </c>
      <c r="B653" s="56" t="s">
        <v>3802</v>
      </c>
      <c r="C653" s="56" t="s">
        <v>9077</v>
      </c>
      <c r="D653" s="56" t="s">
        <v>5196</v>
      </c>
      <c r="E653" s="56" t="n">
        <v>4493</v>
      </c>
      <c r="F653" s="56" t="n">
        <v>1198</v>
      </c>
      <c r="G653" s="56" t="n">
        <v>64</v>
      </c>
      <c r="H653" s="54" t="n">
        <f aca="false">E653+F653-G653</f>
        <v>5627</v>
      </c>
      <c r="I653" s="56" t="n">
        <v>1225</v>
      </c>
      <c r="J653" s="56" t="n">
        <v>611</v>
      </c>
      <c r="K653" s="54" t="n">
        <f aca="false">MAX(0,H653-I653)</f>
        <v>4402</v>
      </c>
      <c r="L653" s="54" t="str">
        <f aca="false">IF(H653&lt;=0,"Yes","No")</f>
        <v>No</v>
      </c>
      <c r="M653" s="56" t="n">
        <v>25.2</v>
      </c>
      <c r="N653" s="56" t="n">
        <v>2473489.58</v>
      </c>
      <c r="O653" s="56" t="s">
        <v>9215</v>
      </c>
      <c r="P653" s="56" t="s">
        <v>550</v>
      </c>
      <c r="Q653" s="56" t="s">
        <v>2932</v>
      </c>
      <c r="R653" s="56" t="s">
        <v>7777</v>
      </c>
      <c r="S653" s="56" t="s">
        <v>2638</v>
      </c>
      <c r="T653" s="55" t="str">
        <f aca="false">IF(L653="Yes","Stockout",IF(H653&lt;I653,"Low",IF(H653&gt;I653*2,"Excess","Healthy")))</f>
        <v>Excess</v>
      </c>
      <c r="U653" s="55" t="n">
        <f aca="true">IFERROR(Q653-TODAY(),"")</f>
        <v>-1145</v>
      </c>
      <c r="V653" s="55" t="str">
        <f aca="false">IFERROR(IF(T653&lt;30,"Critical",IF(T653&lt;90,"Watch","OK")),"")</f>
        <v>OK</v>
      </c>
      <c r="W653" s="55" t="str">
        <f aca="false">TEXT(D653,"yyyy-mm")</f>
        <v>2022-07</v>
      </c>
    </row>
    <row r="654" customFormat="false" ht="15" hidden="false" customHeight="true" outlineLevel="0" collapsed="false">
      <c r="A654" s="52" t="s">
        <v>9216</v>
      </c>
      <c r="B654" s="52" t="s">
        <v>3319</v>
      </c>
      <c r="C654" s="52" t="s">
        <v>835</v>
      </c>
      <c r="D654" s="52" t="s">
        <v>5074</v>
      </c>
      <c r="E654" s="52" t="n">
        <v>475</v>
      </c>
      <c r="F654" s="52" t="n">
        <v>832</v>
      </c>
      <c r="G654" s="52" t="n">
        <v>1921</v>
      </c>
      <c r="H654" s="54" t="n">
        <f aca="false">E654+F654-G654</f>
        <v>-614</v>
      </c>
      <c r="I654" s="52" t="n">
        <v>228</v>
      </c>
      <c r="J654" s="52" t="n">
        <v>864</v>
      </c>
      <c r="K654" s="54" t="n">
        <f aca="false">MAX(0,H654-I654)</f>
        <v>0</v>
      </c>
      <c r="L654" s="54" t="str">
        <f aca="false">IF(H654&lt;=0,"Yes","No")</f>
        <v>Yes</v>
      </c>
      <c r="M654" s="52" t="n">
        <v>14.5</v>
      </c>
      <c r="N654" s="52" t="n">
        <v>1633596.01</v>
      </c>
      <c r="O654" s="52" t="s">
        <v>9217</v>
      </c>
      <c r="P654" s="52" t="s">
        <v>3046</v>
      </c>
      <c r="Q654" s="52" t="s">
        <v>3699</v>
      </c>
      <c r="R654" s="52" t="s">
        <v>7917</v>
      </c>
      <c r="S654" s="52" t="s">
        <v>5658</v>
      </c>
      <c r="T654" s="55" t="str">
        <f aca="false">IF(L654="Yes","Stockout",IF(H654&lt;I654,"Low",IF(H654&gt;I654*2,"Excess","Healthy")))</f>
        <v>Stockout</v>
      </c>
      <c r="U654" s="55" t="n">
        <f aca="true">IFERROR(Q654-TODAY(),"")</f>
        <v>-693</v>
      </c>
      <c r="V654" s="55" t="str">
        <f aca="false">IFERROR(IF(T654&lt;30,"Critical",IF(T654&lt;90,"Watch","OK")),"")</f>
        <v>OK</v>
      </c>
      <c r="W654" s="55" t="str">
        <f aca="false">TEXT(D654,"yyyy-mm")</f>
        <v>2023-09</v>
      </c>
    </row>
    <row r="655" customFormat="false" ht="15" hidden="false" customHeight="true" outlineLevel="0" collapsed="false">
      <c r="A655" s="56" t="s">
        <v>9218</v>
      </c>
      <c r="B655" s="56" t="s">
        <v>7470</v>
      </c>
      <c r="C655" s="56" t="s">
        <v>2865</v>
      </c>
      <c r="D655" s="56" t="s">
        <v>5097</v>
      </c>
      <c r="E655" s="56" t="n">
        <v>1692</v>
      </c>
      <c r="F655" s="56" t="n">
        <v>4214</v>
      </c>
      <c r="G655" s="56" t="n">
        <v>4801</v>
      </c>
      <c r="H655" s="54" t="n">
        <f aca="false">E655+F655-G655</f>
        <v>1105</v>
      </c>
      <c r="I655" s="56" t="n">
        <v>1353</v>
      </c>
      <c r="J655" s="56" t="n">
        <v>426</v>
      </c>
      <c r="K655" s="54" t="n">
        <f aca="false">MAX(0,H655-I655)</f>
        <v>0</v>
      </c>
      <c r="L655" s="54" t="str">
        <f aca="false">IF(H655&lt;=0,"Yes","No")</f>
        <v>No</v>
      </c>
      <c r="M655" s="56" t="n">
        <v>14.7</v>
      </c>
      <c r="N655" s="56" t="n">
        <v>1414414.09</v>
      </c>
      <c r="O655" s="56" t="s">
        <v>9219</v>
      </c>
      <c r="P655" s="56" t="s">
        <v>1532</v>
      </c>
      <c r="Q655" s="56" t="s">
        <v>2612</v>
      </c>
      <c r="R655" s="56" t="s">
        <v>7780</v>
      </c>
      <c r="S655" s="56" t="s">
        <v>6678</v>
      </c>
      <c r="T655" s="55" t="str">
        <f aca="false">IF(L655="Yes","Stockout",IF(H655&lt;I655,"Low",IF(H655&gt;I655*2,"Excess","Healthy")))</f>
        <v>Low</v>
      </c>
      <c r="U655" s="55" t="n">
        <f aca="true">IFERROR(Q655-TODAY(),"")</f>
        <v>-833</v>
      </c>
      <c r="V655" s="55" t="str">
        <f aca="false">IFERROR(IF(T655&lt;30,"Critical",IF(T655&lt;90,"Watch","OK")),"")</f>
        <v>OK</v>
      </c>
      <c r="W655" s="55" t="str">
        <f aca="false">TEXT(D655,"yyyy-mm")</f>
        <v>2024-08</v>
      </c>
    </row>
    <row r="656" customFormat="false" ht="15" hidden="false" customHeight="true" outlineLevel="0" collapsed="false">
      <c r="A656" s="52" t="s">
        <v>9220</v>
      </c>
      <c r="B656" s="52" t="s">
        <v>3181</v>
      </c>
      <c r="C656" s="52" t="s">
        <v>4347</v>
      </c>
      <c r="D656" s="52" t="s">
        <v>2031</v>
      </c>
      <c r="E656" s="52" t="n">
        <v>8220</v>
      </c>
      <c r="F656" s="52" t="n">
        <v>66</v>
      </c>
      <c r="G656" s="52" t="n">
        <v>1499</v>
      </c>
      <c r="H656" s="54" t="n">
        <f aca="false">E656+F656-G656</f>
        <v>6787</v>
      </c>
      <c r="I656" s="52" t="n">
        <v>1722</v>
      </c>
      <c r="J656" s="52" t="n">
        <v>599</v>
      </c>
      <c r="K656" s="54" t="n">
        <f aca="false">MAX(0,H656-I656)</f>
        <v>5065</v>
      </c>
      <c r="L656" s="54" t="str">
        <f aca="false">IF(H656&lt;=0,"Yes","No")</f>
        <v>No</v>
      </c>
      <c r="M656" s="52" t="n">
        <v>0.5</v>
      </c>
      <c r="N656" s="52" t="n">
        <v>64330.64</v>
      </c>
      <c r="O656" s="52" t="s">
        <v>9221</v>
      </c>
      <c r="P656" s="52" t="s">
        <v>905</v>
      </c>
      <c r="Q656" s="52" t="s">
        <v>9222</v>
      </c>
      <c r="R656" s="52" t="s">
        <v>9206</v>
      </c>
      <c r="S656" s="52" t="s">
        <v>2429</v>
      </c>
      <c r="T656" s="55" t="str">
        <f aca="false">IF(L656="Yes","Stockout",IF(H656&lt;I656,"Low",IF(H656&gt;I656*2,"Excess","Healthy")))</f>
        <v>Excess</v>
      </c>
      <c r="U656" s="55" t="n">
        <f aca="true">IFERROR(Q656-TODAY(),"")</f>
        <v>-50</v>
      </c>
      <c r="V656" s="55" t="str">
        <f aca="false">IFERROR(IF(T656&lt;30,"Critical",IF(T656&lt;90,"Watch","OK")),"")</f>
        <v>OK</v>
      </c>
      <c r="W656" s="55" t="str">
        <f aca="false">TEXT(D656,"yyyy-mm")</f>
        <v>2023-03</v>
      </c>
    </row>
    <row r="657" customFormat="false" ht="15" hidden="false" customHeight="true" outlineLevel="0" collapsed="false">
      <c r="A657" s="56" t="s">
        <v>9223</v>
      </c>
      <c r="B657" s="56" t="s">
        <v>9224</v>
      </c>
      <c r="C657" s="56" t="s">
        <v>9225</v>
      </c>
      <c r="D657" s="56" t="s">
        <v>3721</v>
      </c>
      <c r="E657" s="56" t="n">
        <v>4373</v>
      </c>
      <c r="F657" s="56" t="n">
        <v>4540</v>
      </c>
      <c r="G657" s="56" t="n">
        <v>2946</v>
      </c>
      <c r="H657" s="54" t="n">
        <f aca="false">E657+F657-G657</f>
        <v>5967</v>
      </c>
      <c r="I657" s="56" t="n">
        <v>1655</v>
      </c>
      <c r="J657" s="56" t="n">
        <v>102</v>
      </c>
      <c r="K657" s="54" t="n">
        <f aca="false">MAX(0,H657-I657)</f>
        <v>4312</v>
      </c>
      <c r="L657" s="54" t="str">
        <f aca="false">IF(H657&lt;=0,"Yes","No")</f>
        <v>No</v>
      </c>
      <c r="M657" s="56" t="n">
        <v>6</v>
      </c>
      <c r="N657" s="56" t="n">
        <v>161397.5</v>
      </c>
      <c r="O657" s="56" t="s">
        <v>9226</v>
      </c>
      <c r="P657" s="56" t="s">
        <v>1465</v>
      </c>
      <c r="Q657" s="56" t="s">
        <v>3110</v>
      </c>
      <c r="R657" s="56" t="s">
        <v>8570</v>
      </c>
      <c r="S657" s="56" t="s">
        <v>5374</v>
      </c>
      <c r="T657" s="55" t="str">
        <f aca="false">IF(L657="Yes","Stockout",IF(H657&lt;I657,"Low",IF(H657&gt;I657*2,"Excess","Healthy")))</f>
        <v>Excess</v>
      </c>
      <c r="U657" s="55" t="n">
        <f aca="true">IFERROR(Q657-TODAY(),"")</f>
        <v>-1041</v>
      </c>
      <c r="V657" s="55" t="str">
        <f aca="false">IFERROR(IF(T657&lt;30,"Critical",IF(T657&lt;90,"Watch","OK")),"")</f>
        <v>OK</v>
      </c>
      <c r="W657" s="55" t="str">
        <f aca="false">TEXT(D657,"yyyy-mm")</f>
        <v>2024-04</v>
      </c>
    </row>
    <row r="658" customFormat="false" ht="15" hidden="false" customHeight="true" outlineLevel="0" collapsed="false">
      <c r="A658" s="52" t="s">
        <v>9227</v>
      </c>
      <c r="B658" s="52" t="s">
        <v>5518</v>
      </c>
      <c r="C658" s="52" t="s">
        <v>1234</v>
      </c>
      <c r="D658" s="52" t="s">
        <v>3245</v>
      </c>
      <c r="E658" s="52" t="n">
        <v>1983</v>
      </c>
      <c r="F658" s="52" t="n">
        <v>4241</v>
      </c>
      <c r="G658" s="52" t="n">
        <v>3794</v>
      </c>
      <c r="H658" s="54" t="n">
        <f aca="false">E658+F658-G658</f>
        <v>2430</v>
      </c>
      <c r="I658" s="52" t="n">
        <v>1206</v>
      </c>
      <c r="J658" s="52" t="n">
        <v>990</v>
      </c>
      <c r="K658" s="54" t="n">
        <f aca="false">MAX(0,H658-I658)</f>
        <v>1224</v>
      </c>
      <c r="L658" s="54" t="str">
        <f aca="false">IF(H658&lt;=0,"Yes","No")</f>
        <v>No</v>
      </c>
      <c r="M658" s="52" t="n">
        <v>75.2</v>
      </c>
      <c r="N658" s="52" t="n">
        <v>647296.53</v>
      </c>
      <c r="O658" s="52" t="s">
        <v>9228</v>
      </c>
      <c r="P658" s="52" t="s">
        <v>338</v>
      </c>
      <c r="Q658" s="52" t="s">
        <v>2662</v>
      </c>
      <c r="R658" s="52" t="s">
        <v>7764</v>
      </c>
      <c r="S658" s="52" t="s">
        <v>860</v>
      </c>
      <c r="T658" s="55" t="str">
        <f aca="false">IF(L658="Yes","Stockout",IF(H658&lt;I658,"Low",IF(H658&gt;I658*2,"Excess","Healthy")))</f>
        <v>Excess</v>
      </c>
      <c r="U658" s="55" t="n">
        <f aca="true">IFERROR(Q658-TODAY(),"")</f>
        <v>-440</v>
      </c>
      <c r="V658" s="55" t="str">
        <f aca="false">IFERROR(IF(T658&lt;30,"Critical",IF(T658&lt;90,"Watch","OK")),"")</f>
        <v>OK</v>
      </c>
      <c r="W658" s="55" t="str">
        <f aca="false">TEXT(D658,"yyyy-mm")</f>
        <v>2022-10</v>
      </c>
    </row>
    <row r="659" customFormat="false" ht="15" hidden="false" customHeight="true" outlineLevel="0" collapsed="false">
      <c r="A659" s="56" t="s">
        <v>9229</v>
      </c>
      <c r="B659" s="56" t="s">
        <v>2164</v>
      </c>
      <c r="C659" s="56" t="s">
        <v>3156</v>
      </c>
      <c r="D659" s="56" t="s">
        <v>3493</v>
      </c>
      <c r="E659" s="56" t="n">
        <v>5943</v>
      </c>
      <c r="F659" s="56" t="n">
        <v>2171</v>
      </c>
      <c r="G659" s="56" t="n">
        <v>71</v>
      </c>
      <c r="H659" s="54" t="n">
        <f aca="false">E659+F659-G659</f>
        <v>8043</v>
      </c>
      <c r="I659" s="56" t="n">
        <v>1700</v>
      </c>
      <c r="J659" s="56" t="n">
        <v>938</v>
      </c>
      <c r="K659" s="54" t="n">
        <f aca="false">MAX(0,H659-I659)</f>
        <v>6343</v>
      </c>
      <c r="L659" s="54" t="str">
        <f aca="false">IF(H659&lt;=0,"Yes","No")</f>
        <v>No</v>
      </c>
      <c r="M659" s="56" t="n">
        <v>75.5</v>
      </c>
      <c r="N659" s="56" t="n">
        <v>3976821.81</v>
      </c>
      <c r="O659" s="56" t="s">
        <v>9230</v>
      </c>
      <c r="P659" s="56" t="s">
        <v>1720</v>
      </c>
      <c r="Q659" s="56" t="s">
        <v>8864</v>
      </c>
      <c r="R659" s="56" t="s">
        <v>8323</v>
      </c>
      <c r="S659" s="56" t="s">
        <v>1900</v>
      </c>
      <c r="T659" s="55" t="str">
        <f aca="false">IF(L659="Yes","Stockout",IF(H659&lt;I659,"Low",IF(H659&gt;I659*2,"Excess","Healthy")))</f>
        <v>Excess</v>
      </c>
      <c r="U659" s="55" t="n">
        <f aca="true">IFERROR(Q659-TODAY(),"")</f>
        <v>-83</v>
      </c>
      <c r="V659" s="55" t="str">
        <f aca="false">IFERROR(IF(T659&lt;30,"Critical",IF(T659&lt;90,"Watch","OK")),"")</f>
        <v>OK</v>
      </c>
      <c r="W659" s="55" t="str">
        <f aca="false">TEXT(D659,"yyyy-mm")</f>
        <v>2023-04</v>
      </c>
    </row>
    <row r="660" customFormat="false" ht="15" hidden="false" customHeight="true" outlineLevel="0" collapsed="false">
      <c r="A660" s="52" t="s">
        <v>9231</v>
      </c>
      <c r="B660" s="52" t="s">
        <v>3836</v>
      </c>
      <c r="C660" s="52" t="s">
        <v>755</v>
      </c>
      <c r="D660" s="52" t="s">
        <v>3100</v>
      </c>
      <c r="E660" s="52" t="n">
        <v>6292</v>
      </c>
      <c r="F660" s="52" t="n">
        <v>1198</v>
      </c>
      <c r="G660" s="52" t="n">
        <v>1170</v>
      </c>
      <c r="H660" s="54" t="n">
        <f aca="false">E660+F660-G660</f>
        <v>6320</v>
      </c>
      <c r="I660" s="52" t="n">
        <v>1230</v>
      </c>
      <c r="J660" s="52" t="n">
        <v>121</v>
      </c>
      <c r="K660" s="54" t="n">
        <f aca="false">MAX(0,H660-I660)</f>
        <v>5090</v>
      </c>
      <c r="L660" s="54" t="str">
        <f aca="false">IF(H660&lt;=0,"Yes","No")</f>
        <v>No</v>
      </c>
      <c r="M660" s="52" t="n">
        <v>37.1</v>
      </c>
      <c r="N660" s="52" t="n">
        <v>2887589.96</v>
      </c>
      <c r="O660" s="52" t="s">
        <v>9232</v>
      </c>
      <c r="P660" s="52" t="s">
        <v>3110</v>
      </c>
      <c r="Q660" s="52" t="s">
        <v>5374</v>
      </c>
      <c r="R660" s="52" t="s">
        <v>8155</v>
      </c>
      <c r="S660" s="52" t="s">
        <v>1658</v>
      </c>
      <c r="T660" s="55" t="str">
        <f aca="false">IF(L660="Yes","Stockout",IF(H660&lt;I660,"Low",IF(H660&gt;I660*2,"Excess","Healthy")))</f>
        <v>Excess</v>
      </c>
      <c r="U660" s="55" t="n">
        <f aca="true">IFERROR(Q660-TODAY(),"")</f>
        <v>-676</v>
      </c>
      <c r="V660" s="55" t="str">
        <f aca="false">IFERROR(IF(T660&lt;30,"Critical",IF(T660&lt;90,"Watch","OK")),"")</f>
        <v>OK</v>
      </c>
      <c r="W660" s="55" t="str">
        <f aca="false">TEXT(D660,"yyyy-mm")</f>
        <v>2023-02</v>
      </c>
    </row>
    <row r="661" customFormat="false" ht="15" hidden="false" customHeight="true" outlineLevel="0" collapsed="false">
      <c r="A661" s="56" t="s">
        <v>9233</v>
      </c>
      <c r="B661" s="56" t="s">
        <v>7016</v>
      </c>
      <c r="C661" s="56" t="s">
        <v>2641</v>
      </c>
      <c r="D661" s="56" t="s">
        <v>837</v>
      </c>
      <c r="E661" s="56" t="n">
        <v>7383</v>
      </c>
      <c r="F661" s="56" t="n">
        <v>1051</v>
      </c>
      <c r="G661" s="56" t="n">
        <v>1876</v>
      </c>
      <c r="H661" s="54" t="n">
        <f aca="false">E661+F661-G661</f>
        <v>6558</v>
      </c>
      <c r="I661" s="56" t="n">
        <v>783</v>
      </c>
      <c r="J661" s="56" t="n">
        <v>422</v>
      </c>
      <c r="K661" s="54" t="n">
        <f aca="false">MAX(0,H661-I661)</f>
        <v>5775</v>
      </c>
      <c r="L661" s="54" t="str">
        <f aca="false">IF(H661&lt;=0,"Yes","No")</f>
        <v>No</v>
      </c>
      <c r="M661" s="56" t="n">
        <v>31.5</v>
      </c>
      <c r="N661" s="56" t="n">
        <v>2802709.21</v>
      </c>
      <c r="O661" s="56" t="s">
        <v>9234</v>
      </c>
      <c r="P661" s="56" t="s">
        <v>3345</v>
      </c>
      <c r="Q661" s="56" t="s">
        <v>3188</v>
      </c>
      <c r="R661" s="56" t="s">
        <v>7992</v>
      </c>
      <c r="S661" s="56" t="s">
        <v>3822</v>
      </c>
      <c r="T661" s="55" t="str">
        <f aca="false">IF(L661="Yes","Stockout",IF(H661&lt;I661,"Low",IF(H661&gt;I661*2,"Excess","Healthy")))</f>
        <v>Excess</v>
      </c>
      <c r="U661" s="55" t="n">
        <f aca="true">IFERROR(Q661-TODAY(),"")</f>
        <v>-574</v>
      </c>
      <c r="V661" s="55" t="str">
        <f aca="false">IFERROR(IF(T661&lt;30,"Critical",IF(T661&lt;90,"Watch","OK")),"")</f>
        <v>OK</v>
      </c>
      <c r="W661" s="55" t="str">
        <f aca="false">TEXT(D661,"yyyy-mm")</f>
        <v>2024-10</v>
      </c>
    </row>
    <row r="662" customFormat="false" ht="15" hidden="false" customHeight="true" outlineLevel="0" collapsed="false">
      <c r="A662" s="52" t="s">
        <v>9235</v>
      </c>
      <c r="B662" s="52" t="s">
        <v>9236</v>
      </c>
      <c r="C662" s="52" t="s">
        <v>3895</v>
      </c>
      <c r="D662" s="52" t="s">
        <v>1566</v>
      </c>
      <c r="E662" s="52" t="n">
        <v>7654</v>
      </c>
      <c r="F662" s="52" t="n">
        <v>351</v>
      </c>
      <c r="G662" s="52" t="n">
        <v>2894</v>
      </c>
      <c r="H662" s="54" t="n">
        <f aca="false">E662+F662-G662</f>
        <v>5111</v>
      </c>
      <c r="I662" s="52" t="n">
        <v>674</v>
      </c>
      <c r="J662" s="52" t="n">
        <v>755</v>
      </c>
      <c r="K662" s="54" t="n">
        <f aca="false">MAX(0,H662-I662)</f>
        <v>4437</v>
      </c>
      <c r="L662" s="54" t="str">
        <f aca="false">IF(H662&lt;=0,"Yes","No")</f>
        <v>No</v>
      </c>
      <c r="M662" s="52" t="n">
        <v>21.8</v>
      </c>
      <c r="N662" s="52" t="n">
        <v>2746024.34</v>
      </c>
      <c r="O662" s="52" t="s">
        <v>9237</v>
      </c>
      <c r="P662" s="52" t="s">
        <v>2563</v>
      </c>
      <c r="Q662" s="52" t="s">
        <v>9238</v>
      </c>
      <c r="R662" s="52" t="s">
        <v>7771</v>
      </c>
      <c r="S662" s="52" t="s">
        <v>3668</v>
      </c>
      <c r="T662" s="55" t="str">
        <f aca="false">IF(L662="Yes","Stockout",IF(H662&lt;I662,"Low",IF(H662&gt;I662*2,"Excess","Healthy")))</f>
        <v>Excess</v>
      </c>
      <c r="U662" s="55" t="n">
        <f aca="true">IFERROR(Q662-TODAY(),"")</f>
        <v>-169</v>
      </c>
      <c r="V662" s="55" t="str">
        <f aca="false">IFERROR(IF(T662&lt;30,"Critical",IF(T662&lt;90,"Watch","OK")),"")</f>
        <v>OK</v>
      </c>
      <c r="W662" s="55" t="str">
        <f aca="false">TEXT(D662,"yyyy-mm")</f>
        <v>2023-01</v>
      </c>
    </row>
    <row r="663" customFormat="false" ht="15" hidden="false" customHeight="true" outlineLevel="0" collapsed="false">
      <c r="A663" s="56" t="s">
        <v>9239</v>
      </c>
      <c r="B663" s="56" t="s">
        <v>3049</v>
      </c>
      <c r="C663" s="56" t="s">
        <v>6729</v>
      </c>
      <c r="D663" s="56" t="s">
        <v>3005</v>
      </c>
      <c r="E663" s="56" t="n">
        <v>4701</v>
      </c>
      <c r="F663" s="56" t="n">
        <v>2381</v>
      </c>
      <c r="G663" s="56" t="n">
        <v>4083</v>
      </c>
      <c r="H663" s="54" t="n">
        <f aca="false">E663+F663-G663</f>
        <v>2999</v>
      </c>
      <c r="I663" s="56" t="n">
        <v>558</v>
      </c>
      <c r="J663" s="56" t="n">
        <v>372</v>
      </c>
      <c r="K663" s="54" t="n">
        <f aca="false">MAX(0,H663-I663)</f>
        <v>2441</v>
      </c>
      <c r="L663" s="54" t="str">
        <f aca="false">IF(H663&lt;=0,"Yes","No")</f>
        <v>No</v>
      </c>
      <c r="M663" s="56" t="n">
        <v>17.3</v>
      </c>
      <c r="N663" s="56" t="n">
        <v>3034124</v>
      </c>
      <c r="O663" s="56" t="s">
        <v>9240</v>
      </c>
      <c r="P663" s="56" t="s">
        <v>1842</v>
      </c>
      <c r="Q663" s="56" t="s">
        <v>9241</v>
      </c>
      <c r="R663" s="56" t="s">
        <v>7948</v>
      </c>
      <c r="S663" s="56" t="s">
        <v>2657</v>
      </c>
      <c r="T663" s="55" t="str">
        <f aca="false">IF(L663="Yes","Stockout",IF(H663&lt;I663,"Low",IF(H663&gt;I663*2,"Excess","Healthy")))</f>
        <v>Excess</v>
      </c>
      <c r="U663" s="55" t="n">
        <f aca="true">IFERROR(Q663-TODAY(),"")</f>
        <v>-313</v>
      </c>
      <c r="V663" s="55" t="str">
        <f aca="false">IFERROR(IF(T663&lt;30,"Critical",IF(T663&lt;90,"Watch","OK")),"")</f>
        <v>OK</v>
      </c>
      <c r="W663" s="55" t="str">
        <f aca="false">TEXT(D663,"yyyy-mm")</f>
        <v>2024-10</v>
      </c>
    </row>
    <row r="664" customFormat="false" ht="15" hidden="false" customHeight="true" outlineLevel="0" collapsed="false">
      <c r="A664" s="52" t="s">
        <v>9242</v>
      </c>
      <c r="B664" s="52" t="s">
        <v>612</v>
      </c>
      <c r="C664" s="52" t="s">
        <v>2206</v>
      </c>
      <c r="D664" s="52" t="s">
        <v>3528</v>
      </c>
      <c r="E664" s="52" t="n">
        <v>8310</v>
      </c>
      <c r="F664" s="52" t="n">
        <v>3729</v>
      </c>
      <c r="G664" s="52" t="n">
        <v>447</v>
      </c>
      <c r="H664" s="54" t="n">
        <f aca="false">E664+F664-G664</f>
        <v>11592</v>
      </c>
      <c r="I664" s="52" t="n">
        <v>109</v>
      </c>
      <c r="J664" s="52" t="n">
        <v>673</v>
      </c>
      <c r="K664" s="54" t="n">
        <f aca="false">MAX(0,H664-I664)</f>
        <v>11483</v>
      </c>
      <c r="L664" s="54" t="str">
        <f aca="false">IF(H664&lt;=0,"Yes","No")</f>
        <v>No</v>
      </c>
      <c r="M664" s="52" t="n">
        <v>82.5</v>
      </c>
      <c r="N664" s="52" t="n">
        <v>2206356.36</v>
      </c>
      <c r="O664" s="52" t="s">
        <v>9243</v>
      </c>
      <c r="P664" s="52" t="s">
        <v>2808</v>
      </c>
      <c r="Q664" s="52" t="s">
        <v>3327</v>
      </c>
      <c r="R664" s="52" t="s">
        <v>7856</v>
      </c>
      <c r="S664" s="52" t="s">
        <v>998</v>
      </c>
      <c r="T664" s="55" t="str">
        <f aca="false">IF(L664="Yes","Stockout",IF(H664&lt;I664,"Low",IF(H664&gt;I664*2,"Excess","Healthy")))</f>
        <v>Excess</v>
      </c>
      <c r="U664" s="55" t="n">
        <f aca="true">IFERROR(Q664-TODAY(),"")</f>
        <v>-1197</v>
      </c>
      <c r="V664" s="55" t="str">
        <f aca="false">IFERROR(IF(T664&lt;30,"Critical",IF(T664&lt;90,"Watch","OK")),"")</f>
        <v>OK</v>
      </c>
      <c r="W664" s="55" t="str">
        <f aca="false">TEXT(D664,"yyyy-mm")</f>
        <v>2022-11</v>
      </c>
    </row>
    <row r="665" customFormat="false" ht="15" hidden="false" customHeight="true" outlineLevel="0" collapsed="false">
      <c r="A665" s="56" t="s">
        <v>9244</v>
      </c>
      <c r="B665" s="56" t="s">
        <v>4583</v>
      </c>
      <c r="C665" s="56" t="s">
        <v>3812</v>
      </c>
      <c r="D665" s="56" t="s">
        <v>4598</v>
      </c>
      <c r="E665" s="56" t="n">
        <v>3184</v>
      </c>
      <c r="F665" s="56" t="n">
        <v>1187</v>
      </c>
      <c r="G665" s="56" t="n">
        <v>2923</v>
      </c>
      <c r="H665" s="54" t="n">
        <f aca="false">E665+F665-G665</f>
        <v>1448</v>
      </c>
      <c r="I665" s="56" t="n">
        <v>152</v>
      </c>
      <c r="J665" s="56" t="n">
        <v>489</v>
      </c>
      <c r="K665" s="54" t="n">
        <f aca="false">MAX(0,H665-I665)</f>
        <v>1296</v>
      </c>
      <c r="L665" s="54" t="str">
        <f aca="false">IF(H665&lt;=0,"Yes","No")</f>
        <v>No</v>
      </c>
      <c r="M665" s="56" t="n">
        <v>4.5</v>
      </c>
      <c r="N665" s="56" t="n">
        <v>802108</v>
      </c>
      <c r="O665" s="56" t="s">
        <v>9245</v>
      </c>
      <c r="P665" s="56" t="s">
        <v>4511</v>
      </c>
      <c r="Q665" s="56" t="s">
        <v>3271</v>
      </c>
      <c r="R665" s="56" t="s">
        <v>8471</v>
      </c>
      <c r="S665" s="56" t="s">
        <v>4406</v>
      </c>
      <c r="T665" s="55" t="str">
        <f aca="false">IF(L665="Yes","Stockout",IF(H665&lt;I665,"Low",IF(H665&gt;I665*2,"Excess","Healthy")))</f>
        <v>Excess</v>
      </c>
      <c r="U665" s="55" t="n">
        <f aca="true">IFERROR(Q665-TODAY(),"")</f>
        <v>-810</v>
      </c>
      <c r="V665" s="55" t="str">
        <f aca="false">IFERROR(IF(T665&lt;30,"Critical",IF(T665&lt;90,"Watch","OK")),"")</f>
        <v>OK</v>
      </c>
      <c r="W665" s="55" t="str">
        <f aca="false">TEXT(D665,"yyyy-mm")</f>
        <v>2022-10</v>
      </c>
    </row>
    <row r="666" customFormat="false" ht="15" hidden="false" customHeight="true" outlineLevel="0" collapsed="false">
      <c r="A666" s="52" t="s">
        <v>9246</v>
      </c>
      <c r="B666" s="52" t="s">
        <v>2480</v>
      </c>
      <c r="C666" s="52" t="s">
        <v>3554</v>
      </c>
      <c r="D666" s="52" t="s">
        <v>3047</v>
      </c>
      <c r="E666" s="52" t="n">
        <v>6347</v>
      </c>
      <c r="F666" s="52" t="n">
        <v>2694</v>
      </c>
      <c r="G666" s="52" t="n">
        <v>2147</v>
      </c>
      <c r="H666" s="54" t="n">
        <f aca="false">E666+F666-G666</f>
        <v>6894</v>
      </c>
      <c r="I666" s="52" t="n">
        <v>226</v>
      </c>
      <c r="J666" s="52" t="n">
        <v>842</v>
      </c>
      <c r="K666" s="54" t="n">
        <f aca="false">MAX(0,H666-I666)</f>
        <v>6668</v>
      </c>
      <c r="L666" s="54" t="str">
        <f aca="false">IF(H666&lt;=0,"Yes","No")</f>
        <v>No</v>
      </c>
      <c r="M666" s="52" t="n">
        <v>3</v>
      </c>
      <c r="N666" s="52" t="n">
        <v>110770.18</v>
      </c>
      <c r="O666" s="52" t="s">
        <v>9247</v>
      </c>
      <c r="P666" s="52" t="s">
        <v>5676</v>
      </c>
      <c r="Q666" s="52" t="s">
        <v>1500</v>
      </c>
      <c r="R666" s="52" t="s">
        <v>8095</v>
      </c>
      <c r="S666" s="52" t="s">
        <v>1663</v>
      </c>
      <c r="T666" s="55" t="str">
        <f aca="false">IF(L666="Yes","Stockout",IF(H666&lt;I666,"Low",IF(H666&gt;I666*2,"Excess","Healthy")))</f>
        <v>Excess</v>
      </c>
      <c r="U666" s="55" t="n">
        <f aca="true">IFERROR(Q666-TODAY(),"")</f>
        <v>-939</v>
      </c>
      <c r="V666" s="55" t="str">
        <f aca="false">IFERROR(IF(T666&lt;30,"Critical",IF(T666&lt;90,"Watch","OK")),"")</f>
        <v>OK</v>
      </c>
      <c r="W666" s="55" t="str">
        <f aca="false">TEXT(D666,"yyyy-mm")</f>
        <v>2023-09</v>
      </c>
    </row>
    <row r="667" customFormat="false" ht="15" hidden="false" customHeight="true" outlineLevel="0" collapsed="false">
      <c r="A667" s="56" t="s">
        <v>9248</v>
      </c>
      <c r="B667" s="56" t="s">
        <v>2492</v>
      </c>
      <c r="C667" s="56" t="s">
        <v>3178</v>
      </c>
      <c r="D667" s="56" t="s">
        <v>877</v>
      </c>
      <c r="E667" s="56" t="n">
        <v>4090</v>
      </c>
      <c r="F667" s="56" t="n">
        <v>4556</v>
      </c>
      <c r="G667" s="56" t="n">
        <v>1484</v>
      </c>
      <c r="H667" s="54" t="n">
        <f aca="false">E667+F667-G667</f>
        <v>7162</v>
      </c>
      <c r="I667" s="56" t="n">
        <v>1325</v>
      </c>
      <c r="J667" s="56" t="n">
        <v>471</v>
      </c>
      <c r="K667" s="54" t="n">
        <f aca="false">MAX(0,H667-I667)</f>
        <v>5837</v>
      </c>
      <c r="L667" s="54" t="str">
        <f aca="false">IF(H667&lt;=0,"Yes","No")</f>
        <v>No</v>
      </c>
      <c r="M667" s="56" t="n">
        <v>5.2</v>
      </c>
      <c r="N667" s="56" t="n">
        <v>1043947.67</v>
      </c>
      <c r="O667" s="56" t="s">
        <v>9249</v>
      </c>
      <c r="P667" s="56" t="s">
        <v>2315</v>
      </c>
      <c r="Q667" s="56" t="s">
        <v>1324</v>
      </c>
      <c r="R667" s="56" t="s">
        <v>9250</v>
      </c>
      <c r="S667" s="56" t="s">
        <v>3442</v>
      </c>
      <c r="T667" s="55" t="str">
        <f aca="false">IF(L667="Yes","Stockout",IF(H667&lt;I667,"Low",IF(H667&gt;I667*2,"Excess","Healthy")))</f>
        <v>Excess</v>
      </c>
      <c r="U667" s="55" t="n">
        <f aca="true">IFERROR(Q667-TODAY(),"")</f>
        <v>-655</v>
      </c>
      <c r="V667" s="55" t="str">
        <f aca="false">IFERROR(IF(T667&lt;30,"Critical",IF(T667&lt;90,"Watch","OK")),"")</f>
        <v>OK</v>
      </c>
      <c r="W667" s="55" t="str">
        <f aca="false">TEXT(D667,"yyyy-mm")</f>
        <v>2022-06</v>
      </c>
    </row>
    <row r="668" customFormat="false" ht="15" hidden="false" customHeight="true" outlineLevel="0" collapsed="false">
      <c r="A668" s="52" t="s">
        <v>9251</v>
      </c>
      <c r="B668" s="52" t="s">
        <v>351</v>
      </c>
      <c r="C668" s="52" t="s">
        <v>2090</v>
      </c>
      <c r="D668" s="52" t="s">
        <v>2035</v>
      </c>
      <c r="E668" s="52" t="n">
        <v>2351</v>
      </c>
      <c r="F668" s="52" t="n">
        <v>1735</v>
      </c>
      <c r="G668" s="52" t="n">
        <v>4755</v>
      </c>
      <c r="H668" s="54" t="n">
        <f aca="false">E668+F668-G668</f>
        <v>-669</v>
      </c>
      <c r="I668" s="52" t="n">
        <v>1785</v>
      </c>
      <c r="J668" s="52" t="n">
        <v>197</v>
      </c>
      <c r="K668" s="54" t="n">
        <f aca="false">MAX(0,H668-I668)</f>
        <v>0</v>
      </c>
      <c r="L668" s="54" t="str">
        <f aca="false">IF(H668&lt;=0,"Yes","No")</f>
        <v>Yes</v>
      </c>
      <c r="M668" s="52" t="n">
        <v>19.9</v>
      </c>
      <c r="N668" s="52" t="n">
        <v>1511720.7</v>
      </c>
      <c r="O668" s="52" t="s">
        <v>9252</v>
      </c>
      <c r="P668" s="52" t="s">
        <v>2267</v>
      </c>
      <c r="Q668" s="52" t="s">
        <v>2690</v>
      </c>
      <c r="R668" s="52" t="s">
        <v>7948</v>
      </c>
      <c r="S668" s="52" t="s">
        <v>1135</v>
      </c>
      <c r="T668" s="55" t="str">
        <f aca="false">IF(L668="Yes","Stockout",IF(H668&lt;I668,"Low",IF(H668&gt;I668*2,"Excess","Healthy")))</f>
        <v>Stockout</v>
      </c>
      <c r="U668" s="55" t="n">
        <f aca="true">IFERROR(Q668-TODAY(),"")</f>
        <v>-618</v>
      </c>
      <c r="V668" s="55" t="str">
        <f aca="false">IFERROR(IF(T668&lt;30,"Critical",IF(T668&lt;90,"Watch","OK")),"")</f>
        <v>OK</v>
      </c>
      <c r="W668" s="55" t="str">
        <f aca="false">TEXT(D668,"yyyy-mm")</f>
        <v>2024-11</v>
      </c>
    </row>
    <row r="669" customFormat="false" ht="15" hidden="false" customHeight="true" outlineLevel="0" collapsed="false">
      <c r="A669" s="56" t="s">
        <v>9253</v>
      </c>
      <c r="B669" s="56" t="s">
        <v>2914</v>
      </c>
      <c r="C669" s="56" t="s">
        <v>3138</v>
      </c>
      <c r="D669" s="56" t="s">
        <v>916</v>
      </c>
      <c r="E669" s="56" t="n">
        <v>8673</v>
      </c>
      <c r="F669" s="56" t="n">
        <v>2863</v>
      </c>
      <c r="G669" s="56" t="n">
        <v>2736</v>
      </c>
      <c r="H669" s="54" t="n">
        <f aca="false">E669+F669-G669</f>
        <v>8800</v>
      </c>
      <c r="I669" s="56" t="n">
        <v>1550</v>
      </c>
      <c r="J669" s="56" t="n">
        <v>429</v>
      </c>
      <c r="K669" s="54" t="n">
        <f aca="false">MAX(0,H669-I669)</f>
        <v>7250</v>
      </c>
      <c r="L669" s="54" t="str">
        <f aca="false">IF(H669&lt;=0,"Yes","No")</f>
        <v>No</v>
      </c>
      <c r="M669" s="56" t="n">
        <v>19.2</v>
      </c>
      <c r="N669" s="56" t="n">
        <v>2949515.97</v>
      </c>
      <c r="O669" s="56" t="s">
        <v>9254</v>
      </c>
      <c r="P669" s="56" t="s">
        <v>3609</v>
      </c>
      <c r="Q669" s="56" t="s">
        <v>9255</v>
      </c>
      <c r="R669" s="56" t="s">
        <v>7595</v>
      </c>
      <c r="S669" s="56" t="s">
        <v>1536</v>
      </c>
      <c r="T669" s="55" t="str">
        <f aca="false">IF(L669="Yes","Stockout",IF(H669&lt;I669,"Low",IF(H669&gt;I669*2,"Excess","Healthy")))</f>
        <v>Excess</v>
      </c>
      <c r="U669" s="55" t="n">
        <f aca="true">IFERROR(Q669-TODAY(),"")</f>
        <v>-181</v>
      </c>
      <c r="V669" s="55" t="str">
        <f aca="false">IFERROR(IF(T669&lt;30,"Critical",IF(T669&lt;90,"Watch","OK")),"")</f>
        <v>OK</v>
      </c>
      <c r="W669" s="55" t="str">
        <f aca="false">TEXT(D669,"yyyy-mm")</f>
        <v>2024-08</v>
      </c>
    </row>
    <row r="670" customFormat="false" ht="15" hidden="false" customHeight="true" outlineLevel="0" collapsed="false">
      <c r="A670" s="52" t="s">
        <v>9256</v>
      </c>
      <c r="B670" s="52" t="s">
        <v>1714</v>
      </c>
      <c r="C670" s="52" t="s">
        <v>6786</v>
      </c>
      <c r="D670" s="52" t="s">
        <v>8356</v>
      </c>
      <c r="E670" s="52" t="n">
        <v>296</v>
      </c>
      <c r="F670" s="52" t="n">
        <v>3550</v>
      </c>
      <c r="G670" s="52" t="n">
        <v>1630</v>
      </c>
      <c r="H670" s="54" t="n">
        <f aca="false">E670+F670-G670</f>
        <v>2216</v>
      </c>
      <c r="I670" s="52" t="n">
        <v>1523</v>
      </c>
      <c r="J670" s="52" t="n">
        <v>184</v>
      </c>
      <c r="K670" s="54" t="n">
        <f aca="false">MAX(0,H670-I670)</f>
        <v>693</v>
      </c>
      <c r="L670" s="54" t="str">
        <f aca="false">IF(H670&lt;=0,"Yes","No")</f>
        <v>No</v>
      </c>
      <c r="M670" s="52" t="n">
        <v>49</v>
      </c>
      <c r="N670" s="52" t="n">
        <v>2304588.5</v>
      </c>
      <c r="O670" s="52" t="s">
        <v>9257</v>
      </c>
      <c r="P670" s="52" t="s">
        <v>6801</v>
      </c>
      <c r="Q670" s="52" t="s">
        <v>3627</v>
      </c>
      <c r="R670" s="52" t="s">
        <v>8144</v>
      </c>
      <c r="S670" s="52" t="s">
        <v>4122</v>
      </c>
      <c r="T670" s="55" t="str">
        <f aca="false">IF(L670="Yes","Stockout",IF(H670&lt;I670,"Low",IF(H670&gt;I670*2,"Excess","Healthy")))</f>
        <v>Healthy</v>
      </c>
      <c r="U670" s="55" t="n">
        <f aca="true">IFERROR(Q670-TODAY(),"")</f>
        <v>-838</v>
      </c>
      <c r="V670" s="55" t="str">
        <f aca="false">IFERROR(IF(T670&lt;30,"Critical",IF(T670&lt;90,"Watch","OK")),"")</f>
        <v>OK</v>
      </c>
      <c r="W670" s="55" t="str">
        <f aca="false">TEXT(D670,"yyyy-mm")</f>
        <v>2024-06</v>
      </c>
    </row>
    <row r="671" customFormat="false" ht="15" hidden="false" customHeight="true" outlineLevel="0" collapsed="false">
      <c r="A671" s="56" t="s">
        <v>9258</v>
      </c>
      <c r="B671" s="56" t="s">
        <v>2164</v>
      </c>
      <c r="C671" s="56" t="s">
        <v>1547</v>
      </c>
      <c r="D671" s="56" t="s">
        <v>4216</v>
      </c>
      <c r="E671" s="56" t="n">
        <v>8501</v>
      </c>
      <c r="F671" s="56" t="n">
        <v>896</v>
      </c>
      <c r="G671" s="56" t="n">
        <v>1919</v>
      </c>
      <c r="H671" s="54" t="n">
        <f aca="false">E671+F671-G671</f>
        <v>7478</v>
      </c>
      <c r="I671" s="56" t="n">
        <v>1551</v>
      </c>
      <c r="J671" s="56" t="n">
        <v>471</v>
      </c>
      <c r="K671" s="54" t="n">
        <f aca="false">MAX(0,H671-I671)</f>
        <v>5927</v>
      </c>
      <c r="L671" s="54" t="str">
        <f aca="false">IF(H671&lt;=0,"Yes","No")</f>
        <v>No</v>
      </c>
      <c r="M671" s="56" t="n">
        <v>9.5</v>
      </c>
      <c r="N671" s="56" t="n">
        <v>121898.88</v>
      </c>
      <c r="O671" s="56" t="s">
        <v>9259</v>
      </c>
      <c r="P671" s="56" t="s">
        <v>4915</v>
      </c>
      <c r="Q671" s="56" t="s">
        <v>5326</v>
      </c>
      <c r="R671" s="56" t="s">
        <v>7445</v>
      </c>
      <c r="S671" s="56" t="s">
        <v>2214</v>
      </c>
      <c r="T671" s="55" t="str">
        <f aca="false">IF(L671="Yes","Stockout",IF(H671&lt;I671,"Low",IF(H671&gt;I671*2,"Excess","Healthy")))</f>
        <v>Excess</v>
      </c>
      <c r="U671" s="55" t="n">
        <f aca="true">IFERROR(Q671-TODAY(),"")</f>
        <v>-420</v>
      </c>
      <c r="V671" s="55" t="str">
        <f aca="false">IFERROR(IF(T671&lt;30,"Critical",IF(T671&lt;90,"Watch","OK")),"")</f>
        <v>OK</v>
      </c>
      <c r="W671" s="55" t="str">
        <f aca="false">TEXT(D671,"yyyy-mm")</f>
        <v>2024-02</v>
      </c>
    </row>
    <row r="672" customFormat="false" ht="15" hidden="false" customHeight="true" outlineLevel="0" collapsed="false">
      <c r="A672" s="52" t="s">
        <v>9260</v>
      </c>
      <c r="B672" s="52" t="s">
        <v>3215</v>
      </c>
      <c r="C672" s="52" t="s">
        <v>1110</v>
      </c>
      <c r="D672" s="52" t="s">
        <v>1905</v>
      </c>
      <c r="E672" s="52" t="n">
        <v>8824</v>
      </c>
      <c r="F672" s="52" t="n">
        <v>1266</v>
      </c>
      <c r="G672" s="52" t="n">
        <v>236</v>
      </c>
      <c r="H672" s="54" t="n">
        <f aca="false">E672+F672-G672</f>
        <v>9854</v>
      </c>
      <c r="I672" s="52" t="n">
        <v>1089</v>
      </c>
      <c r="J672" s="52" t="n">
        <v>758</v>
      </c>
      <c r="K672" s="54" t="n">
        <f aca="false">MAX(0,H672-I672)</f>
        <v>8765</v>
      </c>
      <c r="L672" s="54" t="str">
        <f aca="false">IF(H672&lt;=0,"Yes","No")</f>
        <v>No</v>
      </c>
      <c r="M672" s="52" t="n">
        <v>2.6</v>
      </c>
      <c r="N672" s="52" t="n">
        <v>148524.95</v>
      </c>
      <c r="O672" s="52" t="s">
        <v>9261</v>
      </c>
      <c r="P672" s="52" t="s">
        <v>5399</v>
      </c>
      <c r="Q672" s="52" t="s">
        <v>5229</v>
      </c>
      <c r="R672" s="52" t="s">
        <v>7662</v>
      </c>
      <c r="S672" s="52" t="s">
        <v>1857</v>
      </c>
      <c r="T672" s="55" t="str">
        <f aca="false">IF(L672="Yes","Stockout",IF(H672&lt;I672,"Low",IF(H672&gt;I672*2,"Excess","Healthy")))</f>
        <v>Excess</v>
      </c>
      <c r="U672" s="55" t="n">
        <f aca="true">IFERROR(Q672-TODAY(),"")</f>
        <v>-524</v>
      </c>
      <c r="V672" s="55" t="str">
        <f aca="false">IFERROR(IF(T672&lt;30,"Critical",IF(T672&lt;90,"Watch","OK")),"")</f>
        <v>OK</v>
      </c>
      <c r="W672" s="55" t="str">
        <f aca="false">TEXT(D672,"yyyy-mm")</f>
        <v>2022-12</v>
      </c>
    </row>
    <row r="673" customFormat="false" ht="15" hidden="false" customHeight="true" outlineLevel="0" collapsed="false">
      <c r="A673" s="56" t="s">
        <v>9262</v>
      </c>
      <c r="B673" s="56" t="s">
        <v>1139</v>
      </c>
      <c r="C673" s="56" t="s">
        <v>1890</v>
      </c>
      <c r="D673" s="56" t="s">
        <v>2109</v>
      </c>
      <c r="E673" s="56" t="n">
        <v>4582</v>
      </c>
      <c r="F673" s="56" t="n">
        <v>2814</v>
      </c>
      <c r="G673" s="56" t="n">
        <v>4914</v>
      </c>
      <c r="H673" s="54" t="n">
        <f aca="false">E673+F673-G673</f>
        <v>2482</v>
      </c>
      <c r="I673" s="56" t="n">
        <v>1617</v>
      </c>
      <c r="J673" s="56" t="n">
        <v>914</v>
      </c>
      <c r="K673" s="54" t="n">
        <f aca="false">MAX(0,H673-I673)</f>
        <v>865</v>
      </c>
      <c r="L673" s="54" t="str">
        <f aca="false">IF(H673&lt;=0,"Yes","No")</f>
        <v>No</v>
      </c>
      <c r="M673" s="56" t="n">
        <v>7</v>
      </c>
      <c r="N673" s="56" t="n">
        <v>220333.09</v>
      </c>
      <c r="O673" s="56" t="s">
        <v>9263</v>
      </c>
      <c r="P673" s="56" t="s">
        <v>3536</v>
      </c>
      <c r="Q673" s="56" t="s">
        <v>2335</v>
      </c>
      <c r="R673" s="56" t="s">
        <v>8393</v>
      </c>
      <c r="S673" s="56" t="s">
        <v>1360</v>
      </c>
      <c r="T673" s="55" t="str">
        <f aca="false">IF(L673="Yes","Stockout",IF(H673&lt;I673,"Low",IF(H673&gt;I673*2,"Excess","Healthy")))</f>
        <v>Healthy</v>
      </c>
      <c r="U673" s="55" t="n">
        <f aca="true">IFERROR(Q673-TODAY(),"")</f>
        <v>-846</v>
      </c>
      <c r="V673" s="55" t="str">
        <f aca="false">IFERROR(IF(T673&lt;30,"Critical",IF(T673&lt;90,"Watch","OK")),"")</f>
        <v>OK</v>
      </c>
      <c r="W673" s="55" t="str">
        <f aca="false">TEXT(D673,"yyyy-mm")</f>
        <v>2022-10</v>
      </c>
    </row>
    <row r="674" customFormat="false" ht="15" hidden="false" customHeight="true" outlineLevel="0" collapsed="false">
      <c r="A674" s="52" t="s">
        <v>9264</v>
      </c>
      <c r="B674" s="52" t="s">
        <v>2601</v>
      </c>
      <c r="C674" s="52" t="s">
        <v>9265</v>
      </c>
      <c r="D674" s="52" t="s">
        <v>866</v>
      </c>
      <c r="E674" s="52" t="n">
        <v>8529</v>
      </c>
      <c r="F674" s="52" t="n">
        <v>1213</v>
      </c>
      <c r="G674" s="52" t="n">
        <v>2807</v>
      </c>
      <c r="H674" s="54" t="n">
        <f aca="false">E674+F674-G674</f>
        <v>6935</v>
      </c>
      <c r="I674" s="52" t="n">
        <v>1452</v>
      </c>
      <c r="J674" s="52" t="n">
        <v>749</v>
      </c>
      <c r="K674" s="54" t="n">
        <f aca="false">MAX(0,H674-I674)</f>
        <v>5483</v>
      </c>
      <c r="L674" s="54" t="str">
        <f aca="false">IF(H674&lt;=0,"Yes","No")</f>
        <v>No</v>
      </c>
      <c r="M674" s="52" t="n">
        <v>9.6</v>
      </c>
      <c r="N674" s="52" t="n">
        <v>2406038.5</v>
      </c>
      <c r="O674" s="52" t="s">
        <v>9266</v>
      </c>
      <c r="P674" s="52" t="s">
        <v>878</v>
      </c>
      <c r="Q674" s="52" t="s">
        <v>3551</v>
      </c>
      <c r="R674" s="52" t="s">
        <v>7923</v>
      </c>
      <c r="S674" s="52" t="s">
        <v>492</v>
      </c>
      <c r="T674" s="55" t="str">
        <f aca="false">IF(L674="Yes","Stockout",IF(H674&lt;I674,"Low",IF(H674&gt;I674*2,"Excess","Healthy")))</f>
        <v>Excess</v>
      </c>
      <c r="U674" s="55" t="n">
        <f aca="true">IFERROR(Q674-TODAY(),"")</f>
        <v>-970</v>
      </c>
      <c r="V674" s="55" t="str">
        <f aca="false">IFERROR(IF(T674&lt;30,"Critical",IF(T674&lt;90,"Watch","OK")),"")</f>
        <v>OK</v>
      </c>
      <c r="W674" s="55" t="str">
        <f aca="false">TEXT(D674,"yyyy-mm")</f>
        <v>2023-12</v>
      </c>
    </row>
    <row r="675" customFormat="false" ht="15" hidden="false" customHeight="true" outlineLevel="0" collapsed="false">
      <c r="A675" s="56" t="s">
        <v>9267</v>
      </c>
      <c r="B675" s="56" t="s">
        <v>5560</v>
      </c>
      <c r="C675" s="56" t="s">
        <v>3122</v>
      </c>
      <c r="D675" s="56" t="s">
        <v>1270</v>
      </c>
      <c r="E675" s="56" t="n">
        <v>8637</v>
      </c>
      <c r="F675" s="56" t="n">
        <v>3131</v>
      </c>
      <c r="G675" s="56" t="n">
        <v>4949</v>
      </c>
      <c r="H675" s="54" t="n">
        <f aca="false">E675+F675-G675</f>
        <v>6819</v>
      </c>
      <c r="I675" s="56" t="n">
        <v>548</v>
      </c>
      <c r="J675" s="56" t="n">
        <v>363</v>
      </c>
      <c r="K675" s="54" t="n">
        <f aca="false">MAX(0,H675-I675)</f>
        <v>6271</v>
      </c>
      <c r="L675" s="54" t="str">
        <f aca="false">IF(H675&lt;=0,"Yes","No")</f>
        <v>No</v>
      </c>
      <c r="M675" s="56" t="n">
        <v>9.3</v>
      </c>
      <c r="N675" s="56" t="n">
        <v>1467754.96</v>
      </c>
      <c r="O675" s="56" t="s">
        <v>9268</v>
      </c>
      <c r="P675" s="56" t="s">
        <v>1539</v>
      </c>
      <c r="Q675" s="56" t="s">
        <v>822</v>
      </c>
      <c r="R675" s="56" t="s">
        <v>7703</v>
      </c>
      <c r="S675" s="56" t="s">
        <v>2429</v>
      </c>
      <c r="T675" s="55" t="str">
        <f aca="false">IF(L675="Yes","Stockout",IF(H675&lt;I675,"Low",IF(H675&gt;I675*2,"Excess","Healthy")))</f>
        <v>Excess</v>
      </c>
      <c r="U675" s="55" t="n">
        <f aca="true">IFERROR(Q675-TODAY(),"")</f>
        <v>-880</v>
      </c>
      <c r="V675" s="55" t="str">
        <f aca="false">IFERROR(IF(T675&lt;30,"Critical",IF(T675&lt;90,"Watch","OK")),"")</f>
        <v>OK</v>
      </c>
      <c r="W675" s="55" t="str">
        <f aca="false">TEXT(D675,"yyyy-mm")</f>
        <v>2022-04</v>
      </c>
    </row>
    <row r="676" customFormat="false" ht="15" hidden="false" customHeight="true" outlineLevel="0" collapsed="false">
      <c r="A676" s="52" t="s">
        <v>9269</v>
      </c>
      <c r="B676" s="52" t="s">
        <v>1448</v>
      </c>
      <c r="C676" s="52" t="s">
        <v>3411</v>
      </c>
      <c r="D676" s="52" t="s">
        <v>1954</v>
      </c>
      <c r="E676" s="52" t="n">
        <v>8903</v>
      </c>
      <c r="F676" s="52" t="n">
        <v>1537</v>
      </c>
      <c r="G676" s="52" t="n">
        <v>2315</v>
      </c>
      <c r="H676" s="54" t="n">
        <f aca="false">E676+F676-G676</f>
        <v>8125</v>
      </c>
      <c r="I676" s="52" t="n">
        <v>495</v>
      </c>
      <c r="J676" s="52" t="n">
        <v>307</v>
      </c>
      <c r="K676" s="54" t="n">
        <f aca="false">MAX(0,H676-I676)</f>
        <v>7630</v>
      </c>
      <c r="L676" s="54" t="str">
        <f aca="false">IF(H676&lt;=0,"Yes","No")</f>
        <v>No</v>
      </c>
      <c r="M676" s="52" t="n">
        <v>2.8</v>
      </c>
      <c r="N676" s="52" t="n">
        <v>174001.02</v>
      </c>
      <c r="O676" s="52" t="s">
        <v>9270</v>
      </c>
      <c r="P676" s="52" t="s">
        <v>2301</v>
      </c>
      <c r="Q676" s="52" t="s">
        <v>2762</v>
      </c>
      <c r="R676" s="52" t="s">
        <v>8342</v>
      </c>
      <c r="S676" s="52" t="s">
        <v>3245</v>
      </c>
      <c r="T676" s="55" t="str">
        <f aca="false">IF(L676="Yes","Stockout",IF(H676&lt;I676,"Low",IF(H676&gt;I676*2,"Excess","Healthy")))</f>
        <v>Excess</v>
      </c>
      <c r="U676" s="55" t="n">
        <f aca="true">IFERROR(Q676-TODAY(),"")</f>
        <v>-988</v>
      </c>
      <c r="V676" s="55" t="str">
        <f aca="false">IFERROR(IF(T676&lt;30,"Critical",IF(T676&lt;90,"Watch","OK")),"")</f>
        <v>OK</v>
      </c>
      <c r="W676" s="55" t="str">
        <f aca="false">TEXT(D676,"yyyy-mm")</f>
        <v>2022-10</v>
      </c>
    </row>
    <row r="677" customFormat="false" ht="15" hidden="false" customHeight="true" outlineLevel="0" collapsed="false">
      <c r="A677" s="56" t="s">
        <v>9271</v>
      </c>
      <c r="B677" s="56" t="s">
        <v>3121</v>
      </c>
      <c r="C677" s="56" t="s">
        <v>5707</v>
      </c>
      <c r="D677" s="56" t="s">
        <v>2300</v>
      </c>
      <c r="E677" s="56" t="n">
        <v>4506</v>
      </c>
      <c r="F677" s="56" t="n">
        <v>4918</v>
      </c>
      <c r="G677" s="56" t="n">
        <v>3920</v>
      </c>
      <c r="H677" s="54" t="n">
        <f aca="false">E677+F677-G677</f>
        <v>5504</v>
      </c>
      <c r="I677" s="56" t="n">
        <v>224</v>
      </c>
      <c r="J677" s="56" t="n">
        <v>479</v>
      </c>
      <c r="K677" s="54" t="n">
        <f aca="false">MAX(0,H677-I677)</f>
        <v>5280</v>
      </c>
      <c r="L677" s="54" t="str">
        <f aca="false">IF(H677&lt;=0,"Yes","No")</f>
        <v>No</v>
      </c>
      <c r="M677" s="56" t="n">
        <v>28.8</v>
      </c>
      <c r="N677" s="56" t="n">
        <v>1319215.69</v>
      </c>
      <c r="O677" s="56" t="s">
        <v>9272</v>
      </c>
      <c r="P677" s="56" t="s">
        <v>3002</v>
      </c>
      <c r="Q677" s="56" t="s">
        <v>3968</v>
      </c>
      <c r="R677" s="56" t="s">
        <v>7445</v>
      </c>
      <c r="S677" s="56" t="s">
        <v>1439</v>
      </c>
      <c r="T677" s="55" t="str">
        <f aca="false">IF(L677="Yes","Stockout",IF(H677&lt;I677,"Low",IF(H677&gt;I677*2,"Excess","Healthy")))</f>
        <v>Excess</v>
      </c>
      <c r="U677" s="55" t="n">
        <f aca="true">IFERROR(Q677-TODAY(),"")</f>
        <v>-754</v>
      </c>
      <c r="V677" s="55" t="str">
        <f aca="false">IFERROR(IF(T677&lt;30,"Critical",IF(T677&lt;90,"Watch","OK")),"")</f>
        <v>OK</v>
      </c>
      <c r="W677" s="55" t="str">
        <f aca="false">TEXT(D677,"yyyy-mm")</f>
        <v>2022-06</v>
      </c>
    </row>
    <row r="678" customFormat="false" ht="15" hidden="false" customHeight="true" outlineLevel="0" collapsed="false">
      <c r="A678" s="52" t="s">
        <v>9273</v>
      </c>
      <c r="B678" s="52" t="s">
        <v>3332</v>
      </c>
      <c r="C678" s="52" t="s">
        <v>5421</v>
      </c>
      <c r="D678" s="52" t="s">
        <v>3821</v>
      </c>
      <c r="E678" s="52" t="n">
        <v>5119</v>
      </c>
      <c r="F678" s="52" t="n">
        <v>1418</v>
      </c>
      <c r="G678" s="52" t="n">
        <v>1492</v>
      </c>
      <c r="H678" s="54" t="n">
        <f aca="false">E678+F678-G678</f>
        <v>5045</v>
      </c>
      <c r="I678" s="52" t="n">
        <v>1910</v>
      </c>
      <c r="J678" s="52" t="n">
        <v>906</v>
      </c>
      <c r="K678" s="54" t="n">
        <f aca="false">MAX(0,H678-I678)</f>
        <v>3135</v>
      </c>
      <c r="L678" s="54" t="str">
        <f aca="false">IF(H678&lt;=0,"Yes","No")</f>
        <v>No</v>
      </c>
      <c r="M678" s="52" t="n">
        <v>48.6</v>
      </c>
      <c r="N678" s="52" t="n">
        <v>1426472.66</v>
      </c>
      <c r="O678" s="52" t="s">
        <v>9274</v>
      </c>
      <c r="P678" s="52" t="s">
        <v>1483</v>
      </c>
      <c r="Q678" s="52" t="s">
        <v>2320</v>
      </c>
      <c r="R678" s="52" t="s">
        <v>7879</v>
      </c>
      <c r="S678" s="52" t="s">
        <v>3209</v>
      </c>
      <c r="T678" s="55" t="str">
        <f aca="false">IF(L678="Yes","Stockout",IF(H678&lt;I678,"Low",IF(H678&gt;I678*2,"Excess","Healthy")))</f>
        <v>Excess</v>
      </c>
      <c r="U678" s="55" t="n">
        <f aca="true">IFERROR(Q678-TODAY(),"")</f>
        <v>-1231</v>
      </c>
      <c r="V678" s="55" t="str">
        <f aca="false">IFERROR(IF(T678&lt;30,"Critical",IF(T678&lt;90,"Watch","OK")),"")</f>
        <v>OK</v>
      </c>
      <c r="W678" s="55" t="str">
        <f aca="false">TEXT(D678,"yyyy-mm")</f>
        <v>2022-09</v>
      </c>
    </row>
    <row r="679" customFormat="false" ht="15" hidden="false" customHeight="true" outlineLevel="0" collapsed="false">
      <c r="A679" s="56" t="s">
        <v>9275</v>
      </c>
      <c r="B679" s="56" t="s">
        <v>3534</v>
      </c>
      <c r="C679" s="56" t="s">
        <v>9276</v>
      </c>
      <c r="D679" s="56" t="s">
        <v>1130</v>
      </c>
      <c r="E679" s="56" t="n">
        <v>7502</v>
      </c>
      <c r="F679" s="56" t="n">
        <v>486</v>
      </c>
      <c r="G679" s="56" t="n">
        <v>295</v>
      </c>
      <c r="H679" s="54" t="n">
        <f aca="false">E679+F679-G679</f>
        <v>7693</v>
      </c>
      <c r="I679" s="56" t="n">
        <v>1562</v>
      </c>
      <c r="J679" s="56" t="n">
        <v>839</v>
      </c>
      <c r="K679" s="54" t="n">
        <f aca="false">MAX(0,H679-I679)</f>
        <v>6131</v>
      </c>
      <c r="L679" s="54" t="str">
        <f aca="false">IF(H679&lt;=0,"Yes","No")</f>
        <v>No</v>
      </c>
      <c r="M679" s="56" t="n">
        <v>40.8</v>
      </c>
      <c r="N679" s="56" t="n">
        <v>1019218.91</v>
      </c>
      <c r="O679" s="56" t="s">
        <v>9277</v>
      </c>
      <c r="P679" s="56" t="s">
        <v>848</v>
      </c>
      <c r="Q679" s="56" t="s">
        <v>4972</v>
      </c>
      <c r="R679" s="56" t="s">
        <v>7648</v>
      </c>
      <c r="S679" s="56" t="s">
        <v>3107</v>
      </c>
      <c r="T679" s="55" t="str">
        <f aca="false">IF(L679="Yes","Stockout",IF(H679&lt;I679,"Low",IF(H679&gt;I679*2,"Excess","Healthy")))</f>
        <v>Excess</v>
      </c>
      <c r="U679" s="55" t="n">
        <f aca="true">IFERROR(Q679-TODAY(),"")</f>
        <v>-1105</v>
      </c>
      <c r="V679" s="55" t="str">
        <f aca="false">IFERROR(IF(T679&lt;30,"Critical",IF(T679&lt;90,"Watch","OK")),"")</f>
        <v>OK</v>
      </c>
      <c r="W679" s="55" t="str">
        <f aca="false">TEXT(D679,"yyyy-mm")</f>
        <v>2022-08</v>
      </c>
    </row>
    <row r="680" customFormat="false" ht="15" hidden="false" customHeight="true" outlineLevel="0" collapsed="false">
      <c r="A680" s="52" t="s">
        <v>9278</v>
      </c>
      <c r="B680" s="52" t="s">
        <v>4579</v>
      </c>
      <c r="C680" s="52" t="s">
        <v>359</v>
      </c>
      <c r="D680" s="52" t="s">
        <v>1470</v>
      </c>
      <c r="E680" s="52" t="n">
        <v>7887</v>
      </c>
      <c r="F680" s="52" t="n">
        <v>1392</v>
      </c>
      <c r="G680" s="52" t="n">
        <v>311</v>
      </c>
      <c r="H680" s="54" t="n">
        <f aca="false">E680+F680-G680</f>
        <v>8968</v>
      </c>
      <c r="I680" s="52" t="n">
        <v>1372</v>
      </c>
      <c r="J680" s="52" t="n">
        <v>74</v>
      </c>
      <c r="K680" s="54" t="n">
        <f aca="false">MAX(0,H680-I680)</f>
        <v>7596</v>
      </c>
      <c r="L680" s="54" t="str">
        <f aca="false">IF(H680&lt;=0,"Yes","No")</f>
        <v>No</v>
      </c>
      <c r="M680" s="52" t="n">
        <v>0.6</v>
      </c>
      <c r="N680" s="52" t="n">
        <v>88638.58</v>
      </c>
      <c r="O680" s="52" t="s">
        <v>9279</v>
      </c>
      <c r="P680" s="52" t="s">
        <v>5196</v>
      </c>
      <c r="Q680" s="52" t="s">
        <v>3860</v>
      </c>
      <c r="R680" s="52" t="s">
        <v>7490</v>
      </c>
      <c r="S680" s="52" t="s">
        <v>5005</v>
      </c>
      <c r="T680" s="55" t="str">
        <f aca="false">IF(L680="Yes","Stockout",IF(H680&lt;I680,"Low",IF(H680&gt;I680*2,"Excess","Healthy")))</f>
        <v>Excess</v>
      </c>
      <c r="U680" s="55" t="n">
        <f aca="true">IFERROR(Q680-TODAY(),"")</f>
        <v>-1133</v>
      </c>
      <c r="V680" s="55" t="str">
        <f aca="false">IFERROR(IF(T680&lt;30,"Critical",IF(T680&lt;90,"Watch","OK")),"")</f>
        <v>OK</v>
      </c>
      <c r="W680" s="55" t="str">
        <f aca="false">TEXT(D680,"yyyy-mm")</f>
        <v>2022-09</v>
      </c>
    </row>
    <row r="681" customFormat="false" ht="15" hidden="false" customHeight="true" outlineLevel="0" collapsed="false">
      <c r="A681" s="56" t="s">
        <v>9280</v>
      </c>
      <c r="B681" s="56" t="s">
        <v>9281</v>
      </c>
      <c r="C681" s="56" t="s">
        <v>1832</v>
      </c>
      <c r="D681" s="56" t="s">
        <v>1586</v>
      </c>
      <c r="E681" s="56" t="n">
        <v>1919</v>
      </c>
      <c r="F681" s="56" t="n">
        <v>757</v>
      </c>
      <c r="G681" s="56" t="n">
        <v>4979</v>
      </c>
      <c r="H681" s="54" t="n">
        <f aca="false">E681+F681-G681</f>
        <v>-2303</v>
      </c>
      <c r="I681" s="56" t="n">
        <v>1687</v>
      </c>
      <c r="J681" s="56" t="n">
        <v>85</v>
      </c>
      <c r="K681" s="54" t="n">
        <f aca="false">MAX(0,H681-I681)</f>
        <v>0</v>
      </c>
      <c r="L681" s="54" t="str">
        <f aca="false">IF(H681&lt;=0,"Yes","No")</f>
        <v>Yes</v>
      </c>
      <c r="M681" s="56" t="n">
        <v>15.6</v>
      </c>
      <c r="N681" s="56" t="n">
        <v>3318278.66</v>
      </c>
      <c r="O681" s="56" t="s">
        <v>9282</v>
      </c>
      <c r="P681" s="56" t="s">
        <v>2524</v>
      </c>
      <c r="Q681" s="56" t="s">
        <v>3437</v>
      </c>
      <c r="R681" s="56" t="s">
        <v>7977</v>
      </c>
      <c r="S681" s="56" t="s">
        <v>916</v>
      </c>
      <c r="T681" s="55" t="str">
        <f aca="false">IF(L681="Yes","Stockout",IF(H681&lt;I681,"Low",IF(H681&gt;I681*2,"Excess","Healthy")))</f>
        <v>Stockout</v>
      </c>
      <c r="U681" s="55" t="n">
        <f aca="true">IFERROR(Q681-TODAY(),"")</f>
        <v>-771</v>
      </c>
      <c r="V681" s="55" t="str">
        <f aca="false">IFERROR(IF(T681&lt;30,"Critical",IF(T681&lt;90,"Watch","OK")),"")</f>
        <v>OK</v>
      </c>
      <c r="W681" s="55" t="str">
        <f aca="false">TEXT(D681,"yyyy-mm")</f>
        <v>2022-12</v>
      </c>
    </row>
    <row r="682" customFormat="false" ht="15" hidden="false" customHeight="true" outlineLevel="0" collapsed="false">
      <c r="A682" s="52" t="s">
        <v>9283</v>
      </c>
      <c r="B682" s="52" t="s">
        <v>2996</v>
      </c>
      <c r="C682" s="52" t="s">
        <v>7717</v>
      </c>
      <c r="D682" s="52" t="s">
        <v>2501</v>
      </c>
      <c r="E682" s="52" t="n">
        <v>1482</v>
      </c>
      <c r="F682" s="52" t="n">
        <v>3015</v>
      </c>
      <c r="G682" s="52" t="n">
        <v>3338</v>
      </c>
      <c r="H682" s="54" t="n">
        <f aca="false">E682+F682-G682</f>
        <v>1159</v>
      </c>
      <c r="I682" s="52" t="n">
        <v>1768</v>
      </c>
      <c r="J682" s="52" t="n">
        <v>476</v>
      </c>
      <c r="K682" s="54" t="n">
        <f aca="false">MAX(0,H682-I682)</f>
        <v>0</v>
      </c>
      <c r="L682" s="54" t="str">
        <f aca="false">IF(H682&lt;=0,"Yes","No")</f>
        <v>No</v>
      </c>
      <c r="M682" s="52" t="n">
        <v>49.5</v>
      </c>
      <c r="N682" s="52" t="n">
        <v>2222475.95</v>
      </c>
      <c r="O682" s="52" t="s">
        <v>9284</v>
      </c>
      <c r="P682" s="52" t="s">
        <v>1657</v>
      </c>
      <c r="Q682" s="52" t="s">
        <v>1742</v>
      </c>
      <c r="R682" s="52" t="s">
        <v>7926</v>
      </c>
      <c r="S682" s="52" t="s">
        <v>1026</v>
      </c>
      <c r="T682" s="55" t="str">
        <f aca="false">IF(L682="Yes","Stockout",IF(H682&lt;I682,"Low",IF(H682&gt;I682*2,"Excess","Healthy")))</f>
        <v>Low</v>
      </c>
      <c r="U682" s="55" t="n">
        <f aca="true">IFERROR(Q682-TODAY(),"")</f>
        <v>-767</v>
      </c>
      <c r="V682" s="55" t="str">
        <f aca="false">IFERROR(IF(T682&lt;30,"Critical",IF(T682&lt;90,"Watch","OK")),"")</f>
        <v>OK</v>
      </c>
      <c r="W682" s="55" t="str">
        <f aca="false">TEXT(D682,"yyyy-mm")</f>
        <v>2024-04</v>
      </c>
    </row>
    <row r="683" customFormat="false" ht="15" hidden="false" customHeight="true" outlineLevel="0" collapsed="false">
      <c r="A683" s="56" t="s">
        <v>9285</v>
      </c>
      <c r="B683" s="56" t="s">
        <v>2943</v>
      </c>
      <c r="C683" s="56" t="s">
        <v>9286</v>
      </c>
      <c r="D683" s="56" t="s">
        <v>4215</v>
      </c>
      <c r="E683" s="56" t="n">
        <v>86</v>
      </c>
      <c r="F683" s="56" t="n">
        <v>3396</v>
      </c>
      <c r="G683" s="56" t="n">
        <v>1310</v>
      </c>
      <c r="H683" s="54" t="n">
        <f aca="false">E683+F683-G683</f>
        <v>2172</v>
      </c>
      <c r="I683" s="56" t="n">
        <v>1425</v>
      </c>
      <c r="J683" s="56" t="n">
        <v>68</v>
      </c>
      <c r="K683" s="54" t="n">
        <f aca="false">MAX(0,H683-I683)</f>
        <v>747</v>
      </c>
      <c r="L683" s="54" t="str">
        <f aca="false">IF(H683&lt;=0,"Yes","No")</f>
        <v>No</v>
      </c>
      <c r="M683" s="56" t="n">
        <v>17.6</v>
      </c>
      <c r="N683" s="56" t="n">
        <v>1200023.5</v>
      </c>
      <c r="O683" s="56" t="s">
        <v>9287</v>
      </c>
      <c r="P683" s="56" t="s">
        <v>1403</v>
      </c>
      <c r="Q683" s="56" t="s">
        <v>4867</v>
      </c>
      <c r="R683" s="56" t="s">
        <v>7856</v>
      </c>
      <c r="S683" s="56" t="s">
        <v>3357</v>
      </c>
      <c r="T683" s="55" t="str">
        <f aca="false">IF(L683="Yes","Stockout",IF(H683&lt;I683,"Low",IF(H683&gt;I683*2,"Excess","Healthy")))</f>
        <v>Healthy</v>
      </c>
      <c r="U683" s="55" t="n">
        <f aca="true">IFERROR(Q683-TODAY(),"")</f>
        <v>-559</v>
      </c>
      <c r="V683" s="55" t="str">
        <f aca="false">IFERROR(IF(T683&lt;30,"Critical",IF(T683&lt;90,"Watch","OK")),"")</f>
        <v>OK</v>
      </c>
      <c r="W683" s="55" t="str">
        <f aca="false">TEXT(D683,"yyyy-mm")</f>
        <v>2024-03</v>
      </c>
    </row>
    <row r="684" customFormat="false" ht="15" hidden="false" customHeight="true" outlineLevel="0" collapsed="false">
      <c r="A684" s="52" t="s">
        <v>9288</v>
      </c>
      <c r="B684" s="52" t="s">
        <v>1898</v>
      </c>
      <c r="C684" s="52" t="s">
        <v>3717</v>
      </c>
      <c r="D684" s="52" t="s">
        <v>601</v>
      </c>
      <c r="E684" s="52" t="n">
        <v>3304</v>
      </c>
      <c r="F684" s="52" t="n">
        <v>3365</v>
      </c>
      <c r="G684" s="52" t="n">
        <v>1912</v>
      </c>
      <c r="H684" s="54" t="n">
        <f aca="false">E684+F684-G684</f>
        <v>4757</v>
      </c>
      <c r="I684" s="52" t="n">
        <v>1338</v>
      </c>
      <c r="J684" s="52" t="n">
        <v>224</v>
      </c>
      <c r="K684" s="54" t="n">
        <f aca="false">MAX(0,H684-I684)</f>
        <v>3419</v>
      </c>
      <c r="L684" s="54" t="str">
        <f aca="false">IF(H684&lt;=0,"Yes","No")</f>
        <v>No</v>
      </c>
      <c r="M684" s="52" t="n">
        <v>22.1</v>
      </c>
      <c r="N684" s="52" t="n">
        <v>2354337.19</v>
      </c>
      <c r="O684" s="52" t="s">
        <v>9289</v>
      </c>
      <c r="P684" s="52" t="s">
        <v>1388</v>
      </c>
      <c r="Q684" s="52" t="s">
        <v>4959</v>
      </c>
      <c r="R684" s="52" t="s">
        <v>8046</v>
      </c>
      <c r="S684" s="52" t="s">
        <v>3494</v>
      </c>
      <c r="T684" s="55" t="str">
        <f aca="false">IF(L684="Yes","Stockout",IF(H684&lt;I684,"Low",IF(H684&gt;I684*2,"Excess","Healthy")))</f>
        <v>Excess</v>
      </c>
      <c r="U684" s="55" t="n">
        <f aca="true">IFERROR(Q684-TODAY(),"")</f>
        <v>-639</v>
      </c>
      <c r="V684" s="55" t="str">
        <f aca="false">IFERROR(IF(T684&lt;30,"Critical",IF(T684&lt;90,"Watch","OK")),"")</f>
        <v>OK</v>
      </c>
      <c r="W684" s="55" t="str">
        <f aca="false">TEXT(D684,"yyyy-mm")</f>
        <v>2022-05</v>
      </c>
    </row>
    <row r="685" customFormat="false" ht="15" hidden="false" customHeight="true" outlineLevel="0" collapsed="false">
      <c r="A685" s="56" t="s">
        <v>9290</v>
      </c>
      <c r="B685" s="56" t="s">
        <v>2701</v>
      </c>
      <c r="C685" s="56" t="s">
        <v>1096</v>
      </c>
      <c r="D685" s="56" t="s">
        <v>1104</v>
      </c>
      <c r="E685" s="56" t="n">
        <v>4684</v>
      </c>
      <c r="F685" s="56" t="n">
        <v>2621</v>
      </c>
      <c r="G685" s="56" t="n">
        <v>2536</v>
      </c>
      <c r="H685" s="54" t="n">
        <f aca="false">E685+F685-G685</f>
        <v>4769</v>
      </c>
      <c r="I685" s="56" t="n">
        <v>340</v>
      </c>
      <c r="J685" s="56" t="n">
        <v>144</v>
      </c>
      <c r="K685" s="54" t="n">
        <f aca="false">MAX(0,H685-I685)</f>
        <v>4429</v>
      </c>
      <c r="L685" s="54" t="str">
        <f aca="false">IF(H685&lt;=0,"Yes","No")</f>
        <v>No</v>
      </c>
      <c r="M685" s="56" t="n">
        <v>13.5</v>
      </c>
      <c r="N685" s="56" t="n">
        <v>2120945.02</v>
      </c>
      <c r="O685" s="56" t="s">
        <v>9291</v>
      </c>
      <c r="P685" s="56" t="s">
        <v>4468</v>
      </c>
      <c r="Q685" s="56" t="s">
        <v>6140</v>
      </c>
      <c r="R685" s="56" t="s">
        <v>9140</v>
      </c>
      <c r="S685" s="56" t="s">
        <v>2026</v>
      </c>
      <c r="T685" s="55" t="str">
        <f aca="false">IF(L685="Yes","Stockout",IF(H685&lt;I685,"Low",IF(H685&gt;I685*2,"Excess","Healthy")))</f>
        <v>Excess</v>
      </c>
      <c r="U685" s="55" t="n">
        <f aca="true">IFERROR(Q685-TODAY(),"")</f>
        <v>-487</v>
      </c>
      <c r="V685" s="55" t="str">
        <f aca="false">IFERROR(IF(T685&lt;30,"Critical",IF(T685&lt;90,"Watch","OK")),"")</f>
        <v>OK</v>
      </c>
      <c r="W685" s="55" t="str">
        <f aca="false">TEXT(D685,"yyyy-mm")</f>
        <v>2024-06</v>
      </c>
    </row>
    <row r="686" customFormat="false" ht="15" hidden="false" customHeight="true" outlineLevel="0" collapsed="false">
      <c r="A686" s="52" t="s">
        <v>9292</v>
      </c>
      <c r="B686" s="52" t="s">
        <v>2519</v>
      </c>
      <c r="C686" s="52" t="s">
        <v>5781</v>
      </c>
      <c r="D686" s="52" t="s">
        <v>2876</v>
      </c>
      <c r="E686" s="52" t="n">
        <v>3436</v>
      </c>
      <c r="F686" s="52" t="n">
        <v>1848</v>
      </c>
      <c r="G686" s="52" t="n">
        <v>3888</v>
      </c>
      <c r="H686" s="54" t="n">
        <f aca="false">E686+F686-G686</f>
        <v>1396</v>
      </c>
      <c r="I686" s="52" t="n">
        <v>1837</v>
      </c>
      <c r="J686" s="52" t="n">
        <v>642</v>
      </c>
      <c r="K686" s="54" t="n">
        <f aca="false">MAX(0,H686-I686)</f>
        <v>0</v>
      </c>
      <c r="L686" s="54" t="str">
        <f aca="false">IF(H686&lt;=0,"Yes","No")</f>
        <v>No</v>
      </c>
      <c r="M686" s="52" t="n">
        <v>13.1</v>
      </c>
      <c r="N686" s="52" t="n">
        <v>1689305.12</v>
      </c>
      <c r="O686" s="52" t="s">
        <v>9293</v>
      </c>
      <c r="P686" s="52" t="s">
        <v>1459</v>
      </c>
      <c r="Q686" s="52" t="s">
        <v>1071</v>
      </c>
      <c r="R686" s="52" t="s">
        <v>7755</v>
      </c>
      <c r="S686" s="52" t="s">
        <v>7623</v>
      </c>
      <c r="T686" s="55" t="str">
        <f aca="false">IF(L686="Yes","Stockout",IF(H686&lt;I686,"Low",IF(H686&gt;I686*2,"Excess","Healthy")))</f>
        <v>Low</v>
      </c>
      <c r="U686" s="55" t="n">
        <f aca="true">IFERROR(Q686-TODAY(),"")</f>
        <v>-446</v>
      </c>
      <c r="V686" s="55" t="str">
        <f aca="false">IFERROR(IF(T686&lt;30,"Critical",IF(T686&lt;90,"Watch","OK")),"")</f>
        <v>OK</v>
      </c>
      <c r="W686" s="55" t="str">
        <f aca="false">TEXT(D686,"yyyy-mm")</f>
        <v>2022-03</v>
      </c>
    </row>
    <row r="687" customFormat="false" ht="15" hidden="false" customHeight="true" outlineLevel="0" collapsed="false">
      <c r="A687" s="56" t="s">
        <v>9294</v>
      </c>
      <c r="B687" s="56" t="s">
        <v>914</v>
      </c>
      <c r="C687" s="56" t="s">
        <v>700</v>
      </c>
      <c r="D687" s="56" t="s">
        <v>1833</v>
      </c>
      <c r="E687" s="56" t="n">
        <v>7023</v>
      </c>
      <c r="F687" s="56" t="n">
        <v>2108</v>
      </c>
      <c r="G687" s="56" t="n">
        <v>2314</v>
      </c>
      <c r="H687" s="54" t="n">
        <f aca="false">E687+F687-G687</f>
        <v>6817</v>
      </c>
      <c r="I687" s="56" t="n">
        <v>1566</v>
      </c>
      <c r="J687" s="56" t="n">
        <v>51</v>
      </c>
      <c r="K687" s="54" t="n">
        <f aca="false">MAX(0,H687-I687)</f>
        <v>5251</v>
      </c>
      <c r="L687" s="54" t="str">
        <f aca="false">IF(H687&lt;=0,"Yes","No")</f>
        <v>No</v>
      </c>
      <c r="M687" s="56" t="n">
        <v>11.4</v>
      </c>
      <c r="N687" s="56" t="n">
        <v>74537.88</v>
      </c>
      <c r="O687" s="56" t="s">
        <v>9295</v>
      </c>
      <c r="P687" s="56" t="s">
        <v>2105</v>
      </c>
      <c r="Q687" s="56" t="s">
        <v>2035</v>
      </c>
      <c r="R687" s="56" t="s">
        <v>7432</v>
      </c>
      <c r="S687" s="56" t="s">
        <v>3603</v>
      </c>
      <c r="T687" s="55" t="str">
        <f aca="false">IF(L687="Yes","Stockout",IF(H687&lt;I687,"Low",IF(H687&gt;I687*2,"Excess","Healthy")))</f>
        <v>Excess</v>
      </c>
      <c r="U687" s="55" t="n">
        <f aca="true">IFERROR(Q687-TODAY(),"")</f>
        <v>-447</v>
      </c>
      <c r="V687" s="55" t="str">
        <f aca="false">IFERROR(IF(T687&lt;30,"Critical",IF(T687&lt;90,"Watch","OK")),"")</f>
        <v>OK</v>
      </c>
      <c r="W687" s="55" t="str">
        <f aca="false">TEXT(D687,"yyyy-mm")</f>
        <v>2022-04</v>
      </c>
    </row>
    <row r="688" customFormat="false" ht="15" hidden="false" customHeight="true" outlineLevel="0" collapsed="false">
      <c r="A688" s="52" t="s">
        <v>9296</v>
      </c>
      <c r="B688" s="52" t="s">
        <v>9297</v>
      </c>
      <c r="C688" s="52" t="s">
        <v>2151</v>
      </c>
      <c r="D688" s="52" t="s">
        <v>5152</v>
      </c>
      <c r="E688" s="52" t="n">
        <v>6278</v>
      </c>
      <c r="F688" s="52" t="n">
        <v>4799</v>
      </c>
      <c r="G688" s="52" t="n">
        <v>1257</v>
      </c>
      <c r="H688" s="54" t="n">
        <f aca="false">E688+F688-G688</f>
        <v>9820</v>
      </c>
      <c r="I688" s="52" t="n">
        <v>1085</v>
      </c>
      <c r="J688" s="52" t="n">
        <v>500</v>
      </c>
      <c r="K688" s="54" t="n">
        <f aca="false">MAX(0,H688-I688)</f>
        <v>8735</v>
      </c>
      <c r="L688" s="54" t="str">
        <f aca="false">IF(H688&lt;=0,"Yes","No")</f>
        <v>No</v>
      </c>
      <c r="M688" s="52" t="n">
        <v>21</v>
      </c>
      <c r="N688" s="52" t="n">
        <v>121098.92</v>
      </c>
      <c r="O688" s="52" t="s">
        <v>9298</v>
      </c>
      <c r="P688" s="52" t="s">
        <v>5947</v>
      </c>
      <c r="Q688" s="52" t="s">
        <v>4768</v>
      </c>
      <c r="R688" s="52" t="s">
        <v>7498</v>
      </c>
      <c r="S688" s="52" t="s">
        <v>4558</v>
      </c>
      <c r="T688" s="55" t="str">
        <f aca="false">IF(L688="Yes","Stockout",IF(H688&lt;I688,"Low",IF(H688&gt;I688*2,"Excess","Healthy")))</f>
        <v>Excess</v>
      </c>
      <c r="U688" s="55" t="n">
        <f aca="true">IFERROR(Q688-TODAY(),"")</f>
        <v>-545</v>
      </c>
      <c r="V688" s="55" t="str">
        <f aca="false">IFERROR(IF(T688&lt;30,"Critical",IF(T688&lt;90,"Watch","OK")),"")</f>
        <v>OK</v>
      </c>
      <c r="W688" s="55" t="str">
        <f aca="false">TEXT(D688,"yyyy-mm")</f>
        <v>2022-01</v>
      </c>
    </row>
    <row r="689" customFormat="false" ht="15" hidden="false" customHeight="true" outlineLevel="0" collapsed="false">
      <c r="A689" s="56" t="s">
        <v>9299</v>
      </c>
      <c r="B689" s="56" t="s">
        <v>7672</v>
      </c>
      <c r="C689" s="56" t="s">
        <v>1520</v>
      </c>
      <c r="D689" s="56" t="s">
        <v>1372</v>
      </c>
      <c r="E689" s="56" t="n">
        <v>5526</v>
      </c>
      <c r="F689" s="56" t="n">
        <v>875</v>
      </c>
      <c r="G689" s="56" t="n">
        <v>3630</v>
      </c>
      <c r="H689" s="54" t="n">
        <f aca="false">E689+F689-G689</f>
        <v>2771</v>
      </c>
      <c r="I689" s="56" t="n">
        <v>948</v>
      </c>
      <c r="J689" s="56" t="n">
        <v>270</v>
      </c>
      <c r="K689" s="54" t="n">
        <f aca="false">MAX(0,H689-I689)</f>
        <v>1823</v>
      </c>
      <c r="L689" s="54" t="str">
        <f aca="false">IF(H689&lt;=0,"Yes","No")</f>
        <v>No</v>
      </c>
      <c r="M689" s="56" t="n">
        <v>44.2</v>
      </c>
      <c r="N689" s="56" t="n">
        <v>1523492.11</v>
      </c>
      <c r="O689" s="56" t="s">
        <v>9300</v>
      </c>
      <c r="P689" s="56" t="s">
        <v>3125</v>
      </c>
      <c r="Q689" s="56" t="s">
        <v>9301</v>
      </c>
      <c r="R689" s="56" t="s">
        <v>7920</v>
      </c>
      <c r="S689" s="56" t="s">
        <v>2747</v>
      </c>
      <c r="T689" s="55" t="str">
        <f aca="false">IF(L689="Yes","Stockout",IF(H689&lt;I689,"Low",IF(H689&gt;I689*2,"Excess","Healthy")))</f>
        <v>Excess</v>
      </c>
      <c r="U689" s="55" t="n">
        <f aca="true">IFERROR(Q689-TODAY(),"")</f>
        <v>-65</v>
      </c>
      <c r="V689" s="55" t="str">
        <f aca="false">IFERROR(IF(T689&lt;30,"Critical",IF(T689&lt;90,"Watch","OK")),"")</f>
        <v>OK</v>
      </c>
      <c r="W689" s="55" t="str">
        <f aca="false">TEXT(D689,"yyyy-mm")</f>
        <v>2024-10</v>
      </c>
    </row>
    <row r="690" customFormat="false" ht="15" hidden="false" customHeight="true" outlineLevel="0" collapsed="false">
      <c r="A690" s="52" t="s">
        <v>9302</v>
      </c>
      <c r="B690" s="52" t="s">
        <v>2499</v>
      </c>
      <c r="C690" s="52" t="s">
        <v>4136</v>
      </c>
      <c r="D690" s="52" t="s">
        <v>1977</v>
      </c>
      <c r="E690" s="52" t="n">
        <v>4020</v>
      </c>
      <c r="F690" s="52" t="n">
        <v>2878</v>
      </c>
      <c r="G690" s="52" t="n">
        <v>2812</v>
      </c>
      <c r="H690" s="54" t="n">
        <f aca="false">E690+F690-G690</f>
        <v>4086</v>
      </c>
      <c r="I690" s="52" t="n">
        <v>1217</v>
      </c>
      <c r="J690" s="52" t="n">
        <v>908</v>
      </c>
      <c r="K690" s="54" t="n">
        <f aca="false">MAX(0,H690-I690)</f>
        <v>2869</v>
      </c>
      <c r="L690" s="54" t="str">
        <f aca="false">IF(H690&lt;=0,"Yes","No")</f>
        <v>No</v>
      </c>
      <c r="M690" s="52" t="n">
        <v>69.6</v>
      </c>
      <c r="N690" s="52" t="n">
        <v>2085462.33</v>
      </c>
      <c r="O690" s="52" t="s">
        <v>9303</v>
      </c>
      <c r="P690" s="52" t="s">
        <v>3616</v>
      </c>
      <c r="Q690" s="52" t="s">
        <v>2213</v>
      </c>
      <c r="R690" s="52" t="s">
        <v>9304</v>
      </c>
      <c r="S690" s="52" t="s">
        <v>1805</v>
      </c>
      <c r="T690" s="55" t="str">
        <f aca="false">IF(L690="Yes","Stockout",IF(H690&lt;I690,"Low",IF(H690&gt;I690*2,"Excess","Healthy")))</f>
        <v>Excess</v>
      </c>
      <c r="U690" s="55" t="n">
        <f aca="true">IFERROR(Q690-TODAY(),"")</f>
        <v>-876</v>
      </c>
      <c r="V690" s="55" t="str">
        <f aca="false">IFERROR(IF(T690&lt;30,"Critical",IF(T690&lt;90,"Watch","OK")),"")</f>
        <v>OK</v>
      </c>
      <c r="W690" s="55" t="str">
        <f aca="false">TEXT(D690,"yyyy-mm")</f>
        <v>2023-01</v>
      </c>
    </row>
    <row r="691" customFormat="false" ht="15" hidden="false" customHeight="true" outlineLevel="0" collapsed="false">
      <c r="A691" s="56" t="s">
        <v>9305</v>
      </c>
      <c r="B691" s="56" t="s">
        <v>4272</v>
      </c>
      <c r="C691" s="56" t="s">
        <v>3166</v>
      </c>
      <c r="D691" s="56" t="s">
        <v>2007</v>
      </c>
      <c r="E691" s="56" t="n">
        <v>9238</v>
      </c>
      <c r="F691" s="56" t="n">
        <v>367</v>
      </c>
      <c r="G691" s="56" t="n">
        <v>2313</v>
      </c>
      <c r="H691" s="54" t="n">
        <f aca="false">E691+F691-G691</f>
        <v>7292</v>
      </c>
      <c r="I691" s="56" t="n">
        <v>1668</v>
      </c>
      <c r="J691" s="56" t="n">
        <v>110</v>
      </c>
      <c r="K691" s="54" t="n">
        <f aca="false">MAX(0,H691-I691)</f>
        <v>5624</v>
      </c>
      <c r="L691" s="54" t="str">
        <f aca="false">IF(H691&lt;=0,"Yes","No")</f>
        <v>No</v>
      </c>
      <c r="M691" s="56" t="n">
        <v>18.1</v>
      </c>
      <c r="N691" s="56" t="n">
        <v>4022872.47</v>
      </c>
      <c r="O691" s="56" t="s">
        <v>9306</v>
      </c>
      <c r="P691" s="56" t="s">
        <v>1349</v>
      </c>
      <c r="Q691" s="56" t="s">
        <v>4967</v>
      </c>
      <c r="R691" s="56" t="s">
        <v>8174</v>
      </c>
      <c r="S691" s="56" t="s">
        <v>1058</v>
      </c>
      <c r="T691" s="55" t="str">
        <f aca="false">IF(L691="Yes","Stockout",IF(H691&lt;I691,"Low",IF(H691&gt;I691*2,"Excess","Healthy")))</f>
        <v>Excess</v>
      </c>
      <c r="U691" s="55" t="n">
        <f aca="true">IFERROR(Q691-TODAY(),"")</f>
        <v>-631</v>
      </c>
      <c r="V691" s="55" t="str">
        <f aca="false">IFERROR(IF(T691&lt;30,"Critical",IF(T691&lt;90,"Watch","OK")),"")</f>
        <v>OK</v>
      </c>
      <c r="W691" s="55" t="str">
        <f aca="false">TEXT(D691,"yyyy-mm")</f>
        <v>2024-11</v>
      </c>
    </row>
    <row r="692" customFormat="false" ht="15" hidden="false" customHeight="true" outlineLevel="0" collapsed="false">
      <c r="A692" s="52" t="s">
        <v>9307</v>
      </c>
      <c r="B692" s="52" t="s">
        <v>9308</v>
      </c>
      <c r="C692" s="52" t="s">
        <v>2408</v>
      </c>
      <c r="D692" s="52" t="s">
        <v>3054</v>
      </c>
      <c r="E692" s="52" t="n">
        <v>457</v>
      </c>
      <c r="F692" s="52" t="n">
        <v>3781</v>
      </c>
      <c r="G692" s="52" t="n">
        <v>3300</v>
      </c>
      <c r="H692" s="54" t="n">
        <f aca="false">E692+F692-G692</f>
        <v>938</v>
      </c>
      <c r="I692" s="52" t="n">
        <v>541</v>
      </c>
      <c r="J692" s="52" t="n">
        <v>160</v>
      </c>
      <c r="K692" s="54" t="n">
        <f aca="false">MAX(0,H692-I692)</f>
        <v>397</v>
      </c>
      <c r="L692" s="54" t="str">
        <f aca="false">IF(H692&lt;=0,"Yes","No")</f>
        <v>No</v>
      </c>
      <c r="M692" s="52" t="n">
        <v>57.5</v>
      </c>
      <c r="N692" s="52" t="n">
        <v>1043514.74</v>
      </c>
      <c r="O692" s="52" t="s">
        <v>9309</v>
      </c>
      <c r="P692" s="52" t="s">
        <v>701</v>
      </c>
      <c r="Q692" s="52" t="s">
        <v>1977</v>
      </c>
      <c r="R692" s="52" t="s">
        <v>8388</v>
      </c>
      <c r="S692" s="52" t="s">
        <v>6779</v>
      </c>
      <c r="T692" s="55" t="str">
        <f aca="false">IF(L692="Yes","Stockout",IF(H692&lt;I692,"Low",IF(H692&gt;I692*2,"Excess","Healthy")))</f>
        <v>Healthy</v>
      </c>
      <c r="U692" s="55" t="n">
        <f aca="true">IFERROR(Q692-TODAY(),"")</f>
        <v>-1136</v>
      </c>
      <c r="V692" s="55" t="str">
        <f aca="false">IFERROR(IF(T692&lt;30,"Critical",IF(T692&lt;90,"Watch","OK")),"")</f>
        <v>OK</v>
      </c>
      <c r="W692" s="55" t="str">
        <f aca="false">TEXT(D692,"yyyy-mm")</f>
        <v>2023-12</v>
      </c>
    </row>
    <row r="693" customFormat="false" ht="15" hidden="false" customHeight="true" outlineLevel="0" collapsed="false">
      <c r="A693" s="56" t="s">
        <v>9310</v>
      </c>
      <c r="B693" s="56" t="s">
        <v>6101</v>
      </c>
      <c r="C693" s="56" t="s">
        <v>5439</v>
      </c>
      <c r="D693" s="56" t="s">
        <v>1973</v>
      </c>
      <c r="E693" s="56" t="n">
        <v>3692</v>
      </c>
      <c r="F693" s="56" t="n">
        <v>4557</v>
      </c>
      <c r="G693" s="56" t="n">
        <v>1197</v>
      </c>
      <c r="H693" s="54" t="n">
        <f aca="false">E693+F693-G693</f>
        <v>7052</v>
      </c>
      <c r="I693" s="56" t="n">
        <v>1057</v>
      </c>
      <c r="J693" s="56" t="n">
        <v>165</v>
      </c>
      <c r="K693" s="54" t="n">
        <f aca="false">MAX(0,H693-I693)</f>
        <v>5995</v>
      </c>
      <c r="L693" s="54" t="str">
        <f aca="false">IF(H693&lt;=0,"Yes","No")</f>
        <v>No</v>
      </c>
      <c r="M693" s="56" t="n">
        <v>18.1</v>
      </c>
      <c r="N693" s="56" t="n">
        <v>605098</v>
      </c>
      <c r="O693" s="56" t="s">
        <v>9311</v>
      </c>
      <c r="P693" s="56" t="s">
        <v>2690</v>
      </c>
      <c r="Q693" s="56" t="s">
        <v>2982</v>
      </c>
      <c r="R693" s="56" t="s">
        <v>7731</v>
      </c>
      <c r="S693" s="56" t="s">
        <v>557</v>
      </c>
      <c r="T693" s="55" t="str">
        <f aca="false">IF(L693="Yes","Stockout",IF(H693&lt;I693,"Low",IF(H693&gt;I693*2,"Excess","Healthy")))</f>
        <v>Excess</v>
      </c>
      <c r="U693" s="55" t="n">
        <f aca="true">IFERROR(Q693-TODAY(),"")</f>
        <v>-528</v>
      </c>
      <c r="V693" s="55" t="str">
        <f aca="false">IFERROR(IF(T693&lt;30,"Critical",IF(T693&lt;90,"Watch","OK")),"")</f>
        <v>OK</v>
      </c>
      <c r="W693" s="55" t="str">
        <f aca="false">TEXT(D693,"yyyy-mm")</f>
        <v>2023-05</v>
      </c>
    </row>
    <row r="694" customFormat="false" ht="15" hidden="false" customHeight="true" outlineLevel="0" collapsed="false">
      <c r="A694" s="52" t="s">
        <v>9312</v>
      </c>
      <c r="B694" s="52" t="s">
        <v>4500</v>
      </c>
      <c r="C694" s="52" t="s">
        <v>1383</v>
      </c>
      <c r="D694" s="52" t="s">
        <v>534</v>
      </c>
      <c r="E694" s="52" t="n">
        <v>9089</v>
      </c>
      <c r="F694" s="52" t="n">
        <v>2859</v>
      </c>
      <c r="G694" s="52" t="n">
        <v>185</v>
      </c>
      <c r="H694" s="54" t="n">
        <f aca="false">E694+F694-G694</f>
        <v>11763</v>
      </c>
      <c r="I694" s="52" t="n">
        <v>338</v>
      </c>
      <c r="J694" s="52" t="n">
        <v>335</v>
      </c>
      <c r="K694" s="54" t="n">
        <f aca="false">MAX(0,H694-I694)</f>
        <v>11425</v>
      </c>
      <c r="L694" s="54" t="str">
        <f aca="false">IF(H694&lt;=0,"Yes","No")</f>
        <v>No</v>
      </c>
      <c r="M694" s="52" t="n">
        <v>5.1</v>
      </c>
      <c r="N694" s="52" t="n">
        <v>1024436.43</v>
      </c>
      <c r="O694" s="52" t="s">
        <v>9313</v>
      </c>
      <c r="P694" s="52" t="s">
        <v>1200</v>
      </c>
      <c r="Q694" s="52" t="s">
        <v>9067</v>
      </c>
      <c r="R694" s="52" t="s">
        <v>7668</v>
      </c>
      <c r="S694" s="52" t="s">
        <v>1766</v>
      </c>
      <c r="T694" s="55" t="str">
        <f aca="false">IF(L694="Yes","Stockout",IF(H694&lt;I694,"Low",IF(H694&gt;I694*2,"Excess","Healthy")))</f>
        <v>Excess</v>
      </c>
      <c r="U694" s="55" t="n">
        <f aca="true">IFERROR(Q694-TODAY(),"")</f>
        <v>-250</v>
      </c>
      <c r="V694" s="55" t="str">
        <f aca="false">IFERROR(IF(T694&lt;30,"Critical",IF(T694&lt;90,"Watch","OK")),"")</f>
        <v>OK</v>
      </c>
      <c r="W694" s="55" t="str">
        <f aca="false">TEXT(D694,"yyyy-mm")</f>
        <v>2024-02</v>
      </c>
    </row>
    <row r="695" customFormat="false" ht="15" hidden="false" customHeight="true" outlineLevel="0" collapsed="false">
      <c r="A695" s="56" t="s">
        <v>9314</v>
      </c>
      <c r="B695" s="56" t="s">
        <v>3032</v>
      </c>
      <c r="C695" s="56" t="s">
        <v>2351</v>
      </c>
      <c r="D695" s="56" t="s">
        <v>1675</v>
      </c>
      <c r="E695" s="56" t="n">
        <v>6404</v>
      </c>
      <c r="F695" s="56" t="n">
        <v>4931</v>
      </c>
      <c r="G695" s="56" t="n">
        <v>91</v>
      </c>
      <c r="H695" s="54" t="n">
        <f aca="false">E695+F695-G695</f>
        <v>11244</v>
      </c>
      <c r="I695" s="56" t="n">
        <v>1814</v>
      </c>
      <c r="J695" s="56" t="n">
        <v>706</v>
      </c>
      <c r="K695" s="54" t="n">
        <f aca="false">MAX(0,H695-I695)</f>
        <v>9430</v>
      </c>
      <c r="L695" s="54" t="str">
        <f aca="false">IF(H695&lt;=0,"Yes","No")</f>
        <v>No</v>
      </c>
      <c r="M695" s="56" t="n">
        <v>23</v>
      </c>
      <c r="N695" s="56" t="n">
        <v>5109886.05</v>
      </c>
      <c r="O695" s="56" t="s">
        <v>9315</v>
      </c>
      <c r="P695" s="56" t="s">
        <v>1959</v>
      </c>
      <c r="Q695" s="56" t="s">
        <v>9316</v>
      </c>
      <c r="R695" s="56" t="s">
        <v>7750</v>
      </c>
      <c r="S695" s="56" t="s">
        <v>4967</v>
      </c>
      <c r="T695" s="55" t="str">
        <f aca="false">IF(L695="Yes","Stockout",IF(H695&lt;I695,"Low",IF(H695&gt;I695*2,"Excess","Healthy")))</f>
        <v>Excess</v>
      </c>
      <c r="U695" s="55" t="n">
        <f aca="true">IFERROR(Q695-TODAY(),"")</f>
        <v>-326</v>
      </c>
      <c r="V695" s="55" t="str">
        <f aca="false">IFERROR(IF(T695&lt;30,"Critical",IF(T695&lt;90,"Watch","OK")),"")</f>
        <v>OK</v>
      </c>
      <c r="W695" s="55" t="str">
        <f aca="false">TEXT(D695,"yyyy-mm")</f>
        <v>2023-06</v>
      </c>
    </row>
    <row r="696" customFormat="false" ht="15" hidden="false" customHeight="true" outlineLevel="0" collapsed="false">
      <c r="A696" s="52" t="s">
        <v>9317</v>
      </c>
      <c r="B696" s="52" t="s">
        <v>5057</v>
      </c>
      <c r="C696" s="52" t="s">
        <v>988</v>
      </c>
      <c r="D696" s="52" t="s">
        <v>3336</v>
      </c>
      <c r="E696" s="52" t="n">
        <v>3433</v>
      </c>
      <c r="F696" s="52" t="n">
        <v>4527</v>
      </c>
      <c r="G696" s="52" t="n">
        <v>1358</v>
      </c>
      <c r="H696" s="54" t="n">
        <f aca="false">E696+F696-G696</f>
        <v>6602</v>
      </c>
      <c r="I696" s="52" t="n">
        <v>552</v>
      </c>
      <c r="J696" s="52" t="n">
        <v>967</v>
      </c>
      <c r="K696" s="54" t="n">
        <f aca="false">MAX(0,H696-I696)</f>
        <v>6050</v>
      </c>
      <c r="L696" s="54" t="str">
        <f aca="false">IF(H696&lt;=0,"Yes","No")</f>
        <v>No</v>
      </c>
      <c r="M696" s="52" t="n">
        <v>4.1</v>
      </c>
      <c r="N696" s="52" t="n">
        <v>87974.52</v>
      </c>
      <c r="O696" s="52" t="s">
        <v>9318</v>
      </c>
      <c r="P696" s="52" t="s">
        <v>3051</v>
      </c>
      <c r="Q696" s="52" t="s">
        <v>5345</v>
      </c>
      <c r="R696" s="52" t="s">
        <v>7505</v>
      </c>
      <c r="S696" s="52" t="s">
        <v>5431</v>
      </c>
      <c r="T696" s="55" t="str">
        <f aca="false">IF(L696="Yes","Stockout",IF(H696&lt;I696,"Low",IF(H696&gt;I696*2,"Excess","Healthy")))</f>
        <v>Excess</v>
      </c>
      <c r="U696" s="55" t="n">
        <f aca="true">IFERROR(Q696-TODAY(),"")</f>
        <v>-847</v>
      </c>
      <c r="V696" s="55" t="str">
        <f aca="false">IFERROR(IF(T696&lt;30,"Critical",IF(T696&lt;90,"Watch","OK")),"")</f>
        <v>OK</v>
      </c>
      <c r="W696" s="55" t="str">
        <f aca="false">TEXT(D696,"yyyy-mm")</f>
        <v>2022-10</v>
      </c>
    </row>
    <row r="697" customFormat="false" ht="15" hidden="false" customHeight="true" outlineLevel="0" collapsed="false">
      <c r="A697" s="56" t="s">
        <v>9319</v>
      </c>
      <c r="B697" s="56" t="s">
        <v>734</v>
      </c>
      <c r="C697" s="56" t="s">
        <v>3583</v>
      </c>
      <c r="D697" s="56" t="s">
        <v>1824</v>
      </c>
      <c r="E697" s="56" t="n">
        <v>2163</v>
      </c>
      <c r="F697" s="56" t="n">
        <v>2596</v>
      </c>
      <c r="G697" s="56" t="n">
        <v>230</v>
      </c>
      <c r="H697" s="54" t="n">
        <f aca="false">E697+F697-G697</f>
        <v>4529</v>
      </c>
      <c r="I697" s="56" t="n">
        <v>1490</v>
      </c>
      <c r="J697" s="56" t="n">
        <v>558</v>
      </c>
      <c r="K697" s="54" t="n">
        <f aca="false">MAX(0,H697-I697)</f>
        <v>3039</v>
      </c>
      <c r="L697" s="54" t="str">
        <f aca="false">IF(H697&lt;=0,"Yes","No")</f>
        <v>No</v>
      </c>
      <c r="M697" s="56" t="n">
        <v>13.9</v>
      </c>
      <c r="N697" s="56" t="n">
        <v>256976.3</v>
      </c>
      <c r="O697" s="56" t="s">
        <v>9320</v>
      </c>
      <c r="P697" s="56" t="s">
        <v>5708</v>
      </c>
      <c r="Q697" s="56" t="s">
        <v>2713</v>
      </c>
      <c r="R697" s="56" t="s">
        <v>7665</v>
      </c>
      <c r="S697" s="56" t="s">
        <v>557</v>
      </c>
      <c r="T697" s="55" t="str">
        <f aca="false">IF(L697="Yes","Stockout",IF(H697&lt;I697,"Low",IF(H697&gt;I697*2,"Excess","Healthy")))</f>
        <v>Excess</v>
      </c>
      <c r="U697" s="55" t="n">
        <f aca="true">IFERROR(Q697-TODAY(),"")</f>
        <v>-498</v>
      </c>
      <c r="V697" s="55" t="str">
        <f aca="false">IFERROR(IF(T697&lt;30,"Critical",IF(T697&lt;90,"Watch","OK")),"")</f>
        <v>OK</v>
      </c>
      <c r="W697" s="55" t="str">
        <f aca="false">TEXT(D697,"yyyy-mm")</f>
        <v>2023-11</v>
      </c>
    </row>
    <row r="698" customFormat="false" ht="15" hidden="false" customHeight="true" outlineLevel="0" collapsed="false">
      <c r="A698" s="52" t="s">
        <v>9321</v>
      </c>
      <c r="B698" s="52" t="s">
        <v>7022</v>
      </c>
      <c r="C698" s="52" t="s">
        <v>4806</v>
      </c>
      <c r="D698" s="52" t="s">
        <v>7488</v>
      </c>
      <c r="E698" s="52" t="n">
        <v>7621</v>
      </c>
      <c r="F698" s="52" t="n">
        <v>4479</v>
      </c>
      <c r="G698" s="52" t="n">
        <v>4132</v>
      </c>
      <c r="H698" s="54" t="n">
        <f aca="false">E698+F698-G698</f>
        <v>7968</v>
      </c>
      <c r="I698" s="52" t="n">
        <v>1363</v>
      </c>
      <c r="J698" s="52" t="n">
        <v>461</v>
      </c>
      <c r="K698" s="54" t="n">
        <f aca="false">MAX(0,H698-I698)</f>
        <v>6605</v>
      </c>
      <c r="L698" s="54" t="str">
        <f aca="false">IF(H698&lt;=0,"Yes","No")</f>
        <v>No</v>
      </c>
      <c r="M698" s="52" t="n">
        <v>23</v>
      </c>
      <c r="N698" s="52" t="n">
        <v>552859.24</v>
      </c>
      <c r="O698" s="52" t="s">
        <v>9322</v>
      </c>
      <c r="P698" s="52" t="s">
        <v>1741</v>
      </c>
      <c r="Q698" s="52" t="s">
        <v>9323</v>
      </c>
      <c r="R698" s="52" t="s">
        <v>7682</v>
      </c>
      <c r="S698" s="52" t="s">
        <v>2684</v>
      </c>
      <c r="T698" s="55" t="str">
        <f aca="false">IF(L698="Yes","Stockout",IF(H698&lt;I698,"Low",IF(H698&gt;I698*2,"Excess","Healthy")))</f>
        <v>Excess</v>
      </c>
      <c r="U698" s="55" t="n">
        <f aca="true">IFERROR(Q698-TODAY(),"")</f>
        <v>-39</v>
      </c>
      <c r="V698" s="55" t="str">
        <f aca="false">IFERROR(IF(T698&lt;30,"Critical",IF(T698&lt;90,"Watch","OK")),"")</f>
        <v>OK</v>
      </c>
      <c r="W698" s="55" t="str">
        <f aca="false">TEXT(D698,"yyyy-mm")</f>
        <v>2024-09</v>
      </c>
    </row>
    <row r="699" customFormat="false" ht="15" hidden="false" customHeight="true" outlineLevel="0" collapsed="false">
      <c r="A699" s="56" t="s">
        <v>9324</v>
      </c>
      <c r="B699" s="56" t="s">
        <v>1337</v>
      </c>
      <c r="C699" s="56" t="s">
        <v>1899</v>
      </c>
      <c r="D699" s="56" t="s">
        <v>8156</v>
      </c>
      <c r="E699" s="56" t="n">
        <v>6419</v>
      </c>
      <c r="F699" s="56" t="n">
        <v>3482</v>
      </c>
      <c r="G699" s="56" t="n">
        <v>1742</v>
      </c>
      <c r="H699" s="54" t="n">
        <f aca="false">E699+F699-G699</f>
        <v>8159</v>
      </c>
      <c r="I699" s="56" t="n">
        <v>531</v>
      </c>
      <c r="J699" s="56" t="n">
        <v>667</v>
      </c>
      <c r="K699" s="54" t="n">
        <f aca="false">MAX(0,H699-I699)</f>
        <v>7628</v>
      </c>
      <c r="L699" s="54" t="str">
        <f aca="false">IF(H699&lt;=0,"Yes","No")</f>
        <v>No</v>
      </c>
      <c r="M699" s="56" t="n">
        <v>71</v>
      </c>
      <c r="N699" s="56" t="n">
        <v>3081330.31</v>
      </c>
      <c r="O699" s="56" t="s">
        <v>9325</v>
      </c>
      <c r="P699" s="56" t="s">
        <v>592</v>
      </c>
      <c r="Q699" s="56" t="s">
        <v>8782</v>
      </c>
      <c r="R699" s="56" t="s">
        <v>7435</v>
      </c>
      <c r="S699" s="56" t="s">
        <v>1763</v>
      </c>
      <c r="T699" s="55" t="str">
        <f aca="false">IF(L699="Yes","Stockout",IF(H699&lt;I699,"Low",IF(H699&gt;I699*2,"Excess","Healthy")))</f>
        <v>Excess</v>
      </c>
      <c r="U699" s="55" t="n">
        <f aca="true">IFERROR(Q699-TODAY(),"")</f>
        <v>-310</v>
      </c>
      <c r="V699" s="55" t="str">
        <f aca="false">IFERROR(IF(T699&lt;30,"Critical",IF(T699&lt;90,"Watch","OK")),"")</f>
        <v>OK</v>
      </c>
      <c r="W699" s="55" t="str">
        <f aca="false">TEXT(D699,"yyyy-mm")</f>
        <v>2022-03</v>
      </c>
    </row>
    <row r="700" customFormat="false" ht="15" hidden="false" customHeight="true" outlineLevel="0" collapsed="false">
      <c r="A700" s="52" t="s">
        <v>9326</v>
      </c>
      <c r="B700" s="52" t="s">
        <v>2670</v>
      </c>
      <c r="C700" s="52" t="s">
        <v>7100</v>
      </c>
      <c r="D700" s="52" t="s">
        <v>4359</v>
      </c>
      <c r="E700" s="52" t="n">
        <v>7070</v>
      </c>
      <c r="F700" s="52" t="n">
        <v>537</v>
      </c>
      <c r="G700" s="52" t="n">
        <v>4647</v>
      </c>
      <c r="H700" s="54" t="n">
        <f aca="false">E700+F700-G700</f>
        <v>2960</v>
      </c>
      <c r="I700" s="52" t="n">
        <v>999</v>
      </c>
      <c r="J700" s="52" t="n">
        <v>367</v>
      </c>
      <c r="K700" s="54" t="n">
        <f aca="false">MAX(0,H700-I700)</f>
        <v>1961</v>
      </c>
      <c r="L700" s="54" t="str">
        <f aca="false">IF(H700&lt;=0,"Yes","No")</f>
        <v>No</v>
      </c>
      <c r="M700" s="52" t="n">
        <v>14.2</v>
      </c>
      <c r="N700" s="52" t="n">
        <v>2961449.52</v>
      </c>
      <c r="O700" s="52" t="s">
        <v>9327</v>
      </c>
      <c r="P700" s="52" t="s">
        <v>3006</v>
      </c>
      <c r="Q700" s="52" t="s">
        <v>8760</v>
      </c>
      <c r="R700" s="52" t="s">
        <v>7694</v>
      </c>
      <c r="S700" s="52" t="s">
        <v>1543</v>
      </c>
      <c r="T700" s="55" t="str">
        <f aca="false">IF(L700="Yes","Stockout",IF(H700&lt;I700,"Low",IF(H700&gt;I700*2,"Excess","Healthy")))</f>
        <v>Excess</v>
      </c>
      <c r="U700" s="55" t="n">
        <f aca="true">IFERROR(Q700-TODAY(),"")</f>
        <v>-300</v>
      </c>
      <c r="V700" s="55" t="str">
        <f aca="false">IFERROR(IF(T700&lt;30,"Critical",IF(T700&lt;90,"Watch","OK")),"")</f>
        <v>OK</v>
      </c>
      <c r="W700" s="55" t="str">
        <f aca="false">TEXT(D700,"yyyy-mm")</f>
        <v>2022-02</v>
      </c>
    </row>
    <row r="701" customFormat="false" ht="15" hidden="false" customHeight="true" outlineLevel="0" collapsed="false">
      <c r="A701" s="56" t="s">
        <v>9328</v>
      </c>
      <c r="B701" s="56" t="s">
        <v>6342</v>
      </c>
      <c r="C701" s="56" t="s">
        <v>6906</v>
      </c>
      <c r="D701" s="56" t="s">
        <v>7794</v>
      </c>
      <c r="E701" s="56" t="n">
        <v>3358</v>
      </c>
      <c r="F701" s="56" t="n">
        <v>4573</v>
      </c>
      <c r="G701" s="56" t="n">
        <v>4430</v>
      </c>
      <c r="H701" s="54" t="n">
        <f aca="false">E701+F701-G701</f>
        <v>3501</v>
      </c>
      <c r="I701" s="56" t="n">
        <v>545</v>
      </c>
      <c r="J701" s="56" t="n">
        <v>586</v>
      </c>
      <c r="K701" s="54" t="n">
        <f aca="false">MAX(0,H701-I701)</f>
        <v>2956</v>
      </c>
      <c r="L701" s="54" t="str">
        <f aca="false">IF(H701&lt;=0,"Yes","No")</f>
        <v>No</v>
      </c>
      <c r="M701" s="56" t="n">
        <v>0.8</v>
      </c>
      <c r="N701" s="56" t="n">
        <v>2422.05</v>
      </c>
      <c r="O701" s="56" t="s">
        <v>9329</v>
      </c>
      <c r="P701" s="56" t="s">
        <v>3958</v>
      </c>
      <c r="Q701" s="56" t="s">
        <v>3223</v>
      </c>
      <c r="R701" s="56" t="s">
        <v>7744</v>
      </c>
      <c r="S701" s="56" t="s">
        <v>417</v>
      </c>
      <c r="T701" s="55" t="str">
        <f aca="false">IF(L701="Yes","Stockout",IF(H701&lt;I701,"Low",IF(H701&gt;I701*2,"Excess","Healthy")))</f>
        <v>Excess</v>
      </c>
      <c r="U701" s="55" t="n">
        <f aca="true">IFERROR(Q701-TODAY(),"")</f>
        <v>-984</v>
      </c>
      <c r="V701" s="55" t="str">
        <f aca="false">IFERROR(IF(T701&lt;30,"Critical",IF(T701&lt;90,"Watch","OK")),"")</f>
        <v>OK</v>
      </c>
      <c r="W701" s="55" t="str">
        <f aca="false">TEXT(D701,"yyyy-mm")</f>
        <v>2023-06</v>
      </c>
    </row>
    <row r="702" customFormat="false" ht="15" hidden="false" customHeight="true" outlineLevel="0" collapsed="false">
      <c r="A702" s="52" t="s">
        <v>9330</v>
      </c>
      <c r="B702" s="52" t="s">
        <v>6109</v>
      </c>
      <c r="C702" s="52" t="s">
        <v>607</v>
      </c>
      <c r="D702" s="52" t="s">
        <v>1604</v>
      </c>
      <c r="E702" s="52" t="n">
        <v>4955</v>
      </c>
      <c r="F702" s="52" t="n">
        <v>4438</v>
      </c>
      <c r="G702" s="52" t="n">
        <v>2628</v>
      </c>
      <c r="H702" s="54" t="n">
        <f aca="false">E702+F702-G702</f>
        <v>6765</v>
      </c>
      <c r="I702" s="52" t="n">
        <v>121</v>
      </c>
      <c r="J702" s="52" t="n">
        <v>820</v>
      </c>
      <c r="K702" s="54" t="n">
        <f aca="false">MAX(0,H702-I702)</f>
        <v>6644</v>
      </c>
      <c r="L702" s="54" t="str">
        <f aca="false">IF(H702&lt;=0,"Yes","No")</f>
        <v>No</v>
      </c>
      <c r="M702" s="52" t="n">
        <v>0.3</v>
      </c>
      <c r="N702" s="52" t="n">
        <v>55229.76</v>
      </c>
      <c r="O702" s="52" t="s">
        <v>9331</v>
      </c>
      <c r="P702" s="52" t="s">
        <v>2488</v>
      </c>
      <c r="Q702" s="52" t="s">
        <v>842</v>
      </c>
      <c r="R702" s="52" t="s">
        <v>8663</v>
      </c>
      <c r="S702" s="52" t="s">
        <v>527</v>
      </c>
      <c r="T702" s="55" t="str">
        <f aca="false">IF(L702="Yes","Stockout",IF(H702&lt;I702,"Low",IF(H702&gt;I702*2,"Excess","Healthy")))</f>
        <v>Excess</v>
      </c>
      <c r="U702" s="55" t="n">
        <f aca="true">IFERROR(Q702-TODAY(),"")</f>
        <v>-588</v>
      </c>
      <c r="V702" s="55" t="str">
        <f aca="false">IFERROR(IF(T702&lt;30,"Critical",IF(T702&lt;90,"Watch","OK")),"")</f>
        <v>OK</v>
      </c>
      <c r="W702" s="55" t="str">
        <f aca="false">TEXT(D702,"yyyy-mm")</f>
        <v>2023-01</v>
      </c>
    </row>
    <row r="703" customFormat="false" ht="15" hidden="false" customHeight="true" outlineLevel="0" collapsed="false">
      <c r="A703" s="56" t="s">
        <v>9332</v>
      </c>
      <c r="B703" s="56" t="s">
        <v>1342</v>
      </c>
      <c r="C703" s="56" t="s">
        <v>6715</v>
      </c>
      <c r="D703" s="56" t="s">
        <v>2662</v>
      </c>
      <c r="E703" s="56" t="n">
        <v>4941</v>
      </c>
      <c r="F703" s="56" t="n">
        <v>1790</v>
      </c>
      <c r="G703" s="56" t="n">
        <v>3696</v>
      </c>
      <c r="H703" s="54" t="n">
        <f aca="false">E703+F703-G703</f>
        <v>3035</v>
      </c>
      <c r="I703" s="56" t="n">
        <v>914</v>
      </c>
      <c r="J703" s="56" t="n">
        <v>120</v>
      </c>
      <c r="K703" s="54" t="n">
        <f aca="false">MAX(0,H703-I703)</f>
        <v>2121</v>
      </c>
      <c r="L703" s="54" t="str">
        <f aca="false">IF(H703&lt;=0,"Yes","No")</f>
        <v>No</v>
      </c>
      <c r="M703" s="56" t="n">
        <v>21.6</v>
      </c>
      <c r="N703" s="56" t="n">
        <v>143256.13</v>
      </c>
      <c r="O703" s="56" t="s">
        <v>9333</v>
      </c>
      <c r="P703" s="56" t="s">
        <v>3542</v>
      </c>
      <c r="Q703" s="56" t="s">
        <v>4515</v>
      </c>
      <c r="R703" s="56" t="s">
        <v>7643</v>
      </c>
      <c r="S703" s="56" t="s">
        <v>3437</v>
      </c>
      <c r="T703" s="55" t="str">
        <f aca="false">IF(L703="Yes","Stockout",IF(H703&lt;I703,"Low",IF(H703&gt;I703*2,"Excess","Healthy")))</f>
        <v>Excess</v>
      </c>
      <c r="U703" s="55" t="n">
        <f aca="true">IFERROR(Q703-TODAY(),"")</f>
        <v>-852</v>
      </c>
      <c r="V703" s="55" t="str">
        <f aca="false">IFERROR(IF(T703&lt;30,"Critical",IF(T703&lt;90,"Watch","OK")),"")</f>
        <v>OK</v>
      </c>
      <c r="W703" s="55" t="str">
        <f aca="false">TEXT(D703,"yyyy-mm")</f>
        <v>2024-12</v>
      </c>
    </row>
    <row r="704" customFormat="false" ht="15" hidden="false" customHeight="true" outlineLevel="0" collapsed="false">
      <c r="A704" s="52" t="s">
        <v>9334</v>
      </c>
      <c r="B704" s="52" t="s">
        <v>9335</v>
      </c>
      <c r="C704" s="52" t="s">
        <v>6926</v>
      </c>
      <c r="D704" s="52" t="s">
        <v>2413</v>
      </c>
      <c r="E704" s="52" t="n">
        <v>9771</v>
      </c>
      <c r="F704" s="52" t="n">
        <v>2908</v>
      </c>
      <c r="G704" s="52" t="n">
        <v>1894</v>
      </c>
      <c r="H704" s="54" t="n">
        <f aca="false">E704+F704-G704</f>
        <v>10785</v>
      </c>
      <c r="I704" s="52" t="n">
        <v>1491</v>
      </c>
      <c r="J704" s="52" t="n">
        <v>634</v>
      </c>
      <c r="K704" s="54" t="n">
        <f aca="false">MAX(0,H704-I704)</f>
        <v>9294</v>
      </c>
      <c r="L704" s="54" t="str">
        <f aca="false">IF(H704&lt;=0,"Yes","No")</f>
        <v>No</v>
      </c>
      <c r="M704" s="52" t="n">
        <v>20.6</v>
      </c>
      <c r="N704" s="52" t="n">
        <v>3847599.03</v>
      </c>
      <c r="O704" s="52" t="s">
        <v>9336</v>
      </c>
      <c r="P704" s="52" t="s">
        <v>1726</v>
      </c>
      <c r="Q704" s="52" t="s">
        <v>8816</v>
      </c>
      <c r="R704" s="52" t="s">
        <v>8275</v>
      </c>
      <c r="S704" s="52" t="s">
        <v>2225</v>
      </c>
      <c r="T704" s="55" t="str">
        <f aca="false">IF(L704="Yes","Stockout",IF(H704&lt;I704,"Low",IF(H704&gt;I704*2,"Excess","Healthy")))</f>
        <v>Excess</v>
      </c>
      <c r="U704" s="55" t="n">
        <f aca="true">IFERROR(Q704-TODAY(),"")</f>
        <v>-369</v>
      </c>
      <c r="V704" s="55" t="str">
        <f aca="false">IFERROR(IF(T704&lt;30,"Critical",IF(T704&lt;90,"Watch","OK")),"")</f>
        <v>OK</v>
      </c>
      <c r="W704" s="55" t="str">
        <f aca="false">TEXT(D704,"yyyy-mm")</f>
        <v>2024-02</v>
      </c>
    </row>
    <row r="705" customFormat="false" ht="15" hidden="false" customHeight="true" outlineLevel="0" collapsed="false">
      <c r="A705" s="56" t="s">
        <v>9337</v>
      </c>
      <c r="B705" s="56" t="s">
        <v>4976</v>
      </c>
      <c r="C705" s="56" t="s">
        <v>3546</v>
      </c>
      <c r="D705" s="56" t="s">
        <v>1658</v>
      </c>
      <c r="E705" s="56" t="n">
        <v>5374</v>
      </c>
      <c r="F705" s="56" t="n">
        <v>4691</v>
      </c>
      <c r="G705" s="56" t="n">
        <v>4765</v>
      </c>
      <c r="H705" s="54" t="n">
        <f aca="false">E705+F705-G705</f>
        <v>5300</v>
      </c>
      <c r="I705" s="56" t="n">
        <v>489</v>
      </c>
      <c r="J705" s="56" t="n">
        <v>824</v>
      </c>
      <c r="K705" s="54" t="n">
        <f aca="false">MAX(0,H705-I705)</f>
        <v>4811</v>
      </c>
      <c r="L705" s="54" t="str">
        <f aca="false">IF(H705&lt;=0,"Yes","No")</f>
        <v>No</v>
      </c>
      <c r="M705" s="56" t="n">
        <v>162</v>
      </c>
      <c r="N705" s="56" t="n">
        <v>1577391.26</v>
      </c>
      <c r="O705" s="56" t="s">
        <v>9338</v>
      </c>
      <c r="P705" s="56" t="s">
        <v>4967</v>
      </c>
      <c r="Q705" s="56" t="s">
        <v>5049</v>
      </c>
      <c r="R705" s="56" t="s">
        <v>7971</v>
      </c>
      <c r="S705" s="56" t="s">
        <v>1972</v>
      </c>
      <c r="T705" s="55" t="str">
        <f aca="false">IF(L705="Yes","Stockout",IF(H705&lt;I705,"Low",IF(H705&gt;I705*2,"Excess","Healthy")))</f>
        <v>Excess</v>
      </c>
      <c r="U705" s="55" t="n">
        <f aca="true">IFERROR(Q705-TODAY(),"")</f>
        <v>-541</v>
      </c>
      <c r="V705" s="55" t="str">
        <f aca="false">IFERROR(IF(T705&lt;30,"Critical",IF(T705&lt;90,"Watch","OK")),"")</f>
        <v>OK</v>
      </c>
      <c r="W705" s="55" t="str">
        <f aca="false">TEXT(D705,"yyyy-mm")</f>
        <v>2023-01</v>
      </c>
    </row>
    <row r="706" customFormat="false" ht="15" hidden="false" customHeight="true" outlineLevel="0" collapsed="false">
      <c r="A706" s="52" t="s">
        <v>9339</v>
      </c>
      <c r="B706" s="52" t="s">
        <v>4127</v>
      </c>
      <c r="C706" s="52" t="s">
        <v>6078</v>
      </c>
      <c r="D706" s="52" t="s">
        <v>1638</v>
      </c>
      <c r="E706" s="52" t="n">
        <v>4767</v>
      </c>
      <c r="F706" s="52" t="n">
        <v>1932</v>
      </c>
      <c r="G706" s="52" t="n">
        <v>1527</v>
      </c>
      <c r="H706" s="54" t="n">
        <f aca="false">E706+F706-G706</f>
        <v>5172</v>
      </c>
      <c r="I706" s="52" t="n">
        <v>1728</v>
      </c>
      <c r="J706" s="52" t="n">
        <v>370</v>
      </c>
      <c r="K706" s="54" t="n">
        <f aca="false">MAX(0,H706-I706)</f>
        <v>3444</v>
      </c>
      <c r="L706" s="54" t="str">
        <f aca="false">IF(H706&lt;=0,"Yes","No")</f>
        <v>No</v>
      </c>
      <c r="M706" s="52" t="n">
        <v>48.7</v>
      </c>
      <c r="N706" s="52" t="n">
        <v>4613544.68</v>
      </c>
      <c r="O706" s="52" t="s">
        <v>9340</v>
      </c>
      <c r="P706" s="52" t="s">
        <v>3074</v>
      </c>
      <c r="Q706" s="52" t="s">
        <v>7266</v>
      </c>
      <c r="R706" s="52" t="s">
        <v>7747</v>
      </c>
      <c r="S706" s="52" t="s">
        <v>592</v>
      </c>
      <c r="T706" s="55" t="str">
        <f aca="false">IF(L706="Yes","Stockout",IF(H706&lt;I706,"Low",IF(H706&gt;I706*2,"Excess","Healthy")))</f>
        <v>Excess</v>
      </c>
      <c r="U706" s="55" t="n">
        <f aca="true">IFERROR(Q706-TODAY(),"")</f>
        <v>-373</v>
      </c>
      <c r="V706" s="55" t="str">
        <f aca="false">IFERROR(IF(T706&lt;30,"Critical",IF(T706&lt;90,"Watch","OK")),"")</f>
        <v>OK</v>
      </c>
      <c r="W706" s="55" t="str">
        <f aca="false">TEXT(D706,"yyyy-mm")</f>
        <v>2024-11</v>
      </c>
    </row>
    <row r="707" customFormat="false" ht="15" hidden="false" customHeight="true" outlineLevel="0" collapsed="false">
      <c r="A707" s="56" t="s">
        <v>9341</v>
      </c>
      <c r="B707" s="56" t="s">
        <v>2868</v>
      </c>
      <c r="C707" s="56" t="s">
        <v>3712</v>
      </c>
      <c r="D707" s="56" t="s">
        <v>1610</v>
      </c>
      <c r="E707" s="56" t="n">
        <v>1236</v>
      </c>
      <c r="F707" s="56" t="n">
        <v>1291</v>
      </c>
      <c r="G707" s="56" t="n">
        <v>1277</v>
      </c>
      <c r="H707" s="54" t="n">
        <f aca="false">E707+F707-G707</f>
        <v>1250</v>
      </c>
      <c r="I707" s="56" t="n">
        <v>1793</v>
      </c>
      <c r="J707" s="56" t="n">
        <v>289</v>
      </c>
      <c r="K707" s="54" t="n">
        <f aca="false">MAX(0,H707-I707)</f>
        <v>0</v>
      </c>
      <c r="L707" s="54" t="str">
        <f aca="false">IF(H707&lt;=0,"Yes","No")</f>
        <v>No</v>
      </c>
      <c r="M707" s="56" t="n">
        <v>15.2</v>
      </c>
      <c r="N707" s="56" t="n">
        <v>1260683.85</v>
      </c>
      <c r="O707" s="56" t="s">
        <v>9342</v>
      </c>
      <c r="P707" s="56" t="s">
        <v>872</v>
      </c>
      <c r="Q707" s="56" t="s">
        <v>3070</v>
      </c>
      <c r="R707" s="56" t="s">
        <v>9206</v>
      </c>
      <c r="S707" s="56" t="s">
        <v>2031</v>
      </c>
      <c r="T707" s="55" t="str">
        <f aca="false">IF(L707="Yes","Stockout",IF(H707&lt;I707,"Low",IF(H707&gt;I707*2,"Excess","Healthy")))</f>
        <v>Low</v>
      </c>
      <c r="U707" s="55" t="n">
        <f aca="true">IFERROR(Q707-TODAY(),"")</f>
        <v>-688</v>
      </c>
      <c r="V707" s="55" t="str">
        <f aca="false">IFERROR(IF(T707&lt;30,"Critical",IF(T707&lt;90,"Watch","OK")),"")</f>
        <v>OK</v>
      </c>
      <c r="W707" s="55" t="str">
        <f aca="false">TEXT(D707,"yyyy-mm")</f>
        <v>2023-12</v>
      </c>
    </row>
    <row r="708" customFormat="false" ht="15" hidden="false" customHeight="true" outlineLevel="0" collapsed="false">
      <c r="A708" s="52" t="s">
        <v>9343</v>
      </c>
      <c r="B708" s="52" t="s">
        <v>2014</v>
      </c>
      <c r="C708" s="52" t="s">
        <v>520</v>
      </c>
      <c r="D708" s="52" t="s">
        <v>1190</v>
      </c>
      <c r="E708" s="52" t="n">
        <v>9053</v>
      </c>
      <c r="F708" s="52" t="n">
        <v>2836</v>
      </c>
      <c r="G708" s="52" t="n">
        <v>1110</v>
      </c>
      <c r="H708" s="54" t="n">
        <f aca="false">E708+F708-G708</f>
        <v>10779</v>
      </c>
      <c r="I708" s="52" t="n">
        <v>428</v>
      </c>
      <c r="J708" s="52" t="n">
        <v>155</v>
      </c>
      <c r="K708" s="54" t="n">
        <f aca="false">MAX(0,H708-I708)</f>
        <v>10351</v>
      </c>
      <c r="L708" s="54" t="str">
        <f aca="false">IF(H708&lt;=0,"Yes","No")</f>
        <v>No</v>
      </c>
      <c r="M708" s="52" t="n">
        <v>82.1</v>
      </c>
      <c r="N708" s="52" t="n">
        <v>3393199.4</v>
      </c>
      <c r="O708" s="52" t="s">
        <v>9344</v>
      </c>
      <c r="P708" s="52" t="s">
        <v>1465</v>
      </c>
      <c r="Q708" s="52" t="s">
        <v>5374</v>
      </c>
      <c r="R708" s="52" t="s">
        <v>8263</v>
      </c>
      <c r="S708" s="52" t="s">
        <v>3209</v>
      </c>
      <c r="T708" s="55" t="str">
        <f aca="false">IF(L708="Yes","Stockout",IF(H708&lt;I708,"Low",IF(H708&gt;I708*2,"Excess","Healthy")))</f>
        <v>Excess</v>
      </c>
      <c r="U708" s="55" t="n">
        <f aca="true">IFERROR(Q708-TODAY(),"")</f>
        <v>-676</v>
      </c>
      <c r="V708" s="55" t="str">
        <f aca="false">IFERROR(IF(T708&lt;30,"Critical",IF(T708&lt;90,"Watch","OK")),"")</f>
        <v>OK</v>
      </c>
      <c r="W708" s="55" t="str">
        <f aca="false">TEXT(D708,"yyyy-mm")</f>
        <v>2024-02</v>
      </c>
    </row>
    <row r="709" customFormat="false" ht="15" hidden="false" customHeight="true" outlineLevel="0" collapsed="false">
      <c r="A709" s="56" t="s">
        <v>9345</v>
      </c>
      <c r="B709" s="56" t="s">
        <v>5137</v>
      </c>
      <c r="C709" s="56" t="s">
        <v>7990</v>
      </c>
      <c r="D709" s="56" t="s">
        <v>5363</v>
      </c>
      <c r="E709" s="56" t="n">
        <v>7561</v>
      </c>
      <c r="F709" s="56" t="n">
        <v>186</v>
      </c>
      <c r="G709" s="56" t="n">
        <v>2492</v>
      </c>
      <c r="H709" s="54" t="n">
        <f aca="false">E709+F709-G709</f>
        <v>5255</v>
      </c>
      <c r="I709" s="56" t="n">
        <v>788</v>
      </c>
      <c r="J709" s="56" t="n">
        <v>660</v>
      </c>
      <c r="K709" s="54" t="n">
        <f aca="false">MAX(0,H709-I709)</f>
        <v>4467</v>
      </c>
      <c r="L709" s="54" t="str">
        <f aca="false">IF(H709&lt;=0,"Yes","No")</f>
        <v>No</v>
      </c>
      <c r="M709" s="56" t="n">
        <v>18.7</v>
      </c>
      <c r="N709" s="56" t="n">
        <v>1765384.83</v>
      </c>
      <c r="O709" s="56" t="s">
        <v>9346</v>
      </c>
      <c r="P709" s="56" t="s">
        <v>2188</v>
      </c>
      <c r="Q709" s="56" t="s">
        <v>3788</v>
      </c>
      <c r="R709" s="56" t="s">
        <v>8004</v>
      </c>
      <c r="S709" s="56" t="s">
        <v>3074</v>
      </c>
      <c r="T709" s="55" t="str">
        <f aca="false">IF(L709="Yes","Stockout",IF(H709&lt;I709,"Low",IF(H709&gt;I709*2,"Excess","Healthy")))</f>
        <v>Excess</v>
      </c>
      <c r="U709" s="55" t="n">
        <f aca="true">IFERROR(Q709-TODAY(),"")</f>
        <v>-1350</v>
      </c>
      <c r="V709" s="55" t="str">
        <f aca="false">IFERROR(IF(T709&lt;30,"Critical",IF(T709&lt;90,"Watch","OK")),"")</f>
        <v>OK</v>
      </c>
      <c r="W709" s="55" t="str">
        <f aca="false">TEXT(D709,"yyyy-mm")</f>
        <v>2023-12</v>
      </c>
    </row>
    <row r="710" customFormat="false" ht="15" hidden="false" customHeight="true" outlineLevel="0" collapsed="false">
      <c r="A710" s="52" t="s">
        <v>9347</v>
      </c>
      <c r="B710" s="52" t="s">
        <v>9348</v>
      </c>
      <c r="C710" s="52" t="s">
        <v>1288</v>
      </c>
      <c r="D710" s="52" t="s">
        <v>1549</v>
      </c>
      <c r="E710" s="52" t="n">
        <v>5312</v>
      </c>
      <c r="F710" s="52" t="n">
        <v>4131</v>
      </c>
      <c r="G710" s="52" t="n">
        <v>4277</v>
      </c>
      <c r="H710" s="54" t="n">
        <f aca="false">E710+F710-G710</f>
        <v>5166</v>
      </c>
      <c r="I710" s="52" t="n">
        <v>404</v>
      </c>
      <c r="J710" s="52" t="n">
        <v>335</v>
      </c>
      <c r="K710" s="54" t="n">
        <f aca="false">MAX(0,H710-I710)</f>
        <v>4762</v>
      </c>
      <c r="L710" s="54" t="str">
        <f aca="false">IF(H710&lt;=0,"Yes","No")</f>
        <v>No</v>
      </c>
      <c r="M710" s="52" t="n">
        <v>7</v>
      </c>
      <c r="N710" s="52" t="n">
        <v>528121.37</v>
      </c>
      <c r="O710" s="52" t="s">
        <v>9349</v>
      </c>
      <c r="P710" s="52" t="s">
        <v>2895</v>
      </c>
      <c r="Q710" s="52" t="s">
        <v>2762</v>
      </c>
      <c r="R710" s="52" t="s">
        <v>7473</v>
      </c>
      <c r="S710" s="52" t="s">
        <v>353</v>
      </c>
      <c r="T710" s="55" t="str">
        <f aca="false">IF(L710="Yes","Stockout",IF(H710&lt;I710,"Low",IF(H710&gt;I710*2,"Excess","Healthy")))</f>
        <v>Excess</v>
      </c>
      <c r="U710" s="55" t="n">
        <f aca="true">IFERROR(Q710-TODAY(),"")</f>
        <v>-988</v>
      </c>
      <c r="V710" s="55" t="str">
        <f aca="false">IFERROR(IF(T710&lt;30,"Critical",IF(T710&lt;90,"Watch","OK")),"")</f>
        <v>OK</v>
      </c>
      <c r="W710" s="55" t="str">
        <f aca="false">TEXT(D710,"yyyy-mm")</f>
        <v>2023-11</v>
      </c>
    </row>
    <row r="711" customFormat="false" ht="15" hidden="false" customHeight="true" outlineLevel="0" collapsed="false">
      <c r="A711" s="56" t="s">
        <v>9350</v>
      </c>
      <c r="B711" s="56" t="s">
        <v>3943</v>
      </c>
      <c r="C711" s="56" t="s">
        <v>5906</v>
      </c>
      <c r="D711" s="56" t="s">
        <v>1254</v>
      </c>
      <c r="E711" s="56" t="n">
        <v>122</v>
      </c>
      <c r="F711" s="56" t="n">
        <v>4452</v>
      </c>
      <c r="G711" s="56" t="n">
        <v>2940</v>
      </c>
      <c r="H711" s="54" t="n">
        <f aca="false">E711+F711-G711</f>
        <v>1634</v>
      </c>
      <c r="I711" s="56" t="n">
        <v>1833</v>
      </c>
      <c r="J711" s="56" t="n">
        <v>275</v>
      </c>
      <c r="K711" s="54" t="n">
        <f aca="false">MAX(0,H711-I711)</f>
        <v>0</v>
      </c>
      <c r="L711" s="54" t="str">
        <f aca="false">IF(H711&lt;=0,"Yes","No")</f>
        <v>No</v>
      </c>
      <c r="M711" s="56" t="n">
        <v>42.1</v>
      </c>
      <c r="N711" s="56" t="n">
        <v>352496.69</v>
      </c>
      <c r="O711" s="56" t="s">
        <v>9351</v>
      </c>
      <c r="P711" s="56" t="s">
        <v>663</v>
      </c>
      <c r="Q711" s="56" t="s">
        <v>8283</v>
      </c>
      <c r="R711" s="56" t="s">
        <v>7655</v>
      </c>
      <c r="S711" s="56" t="s">
        <v>1581</v>
      </c>
      <c r="T711" s="55" t="str">
        <f aca="false">IF(L711="Yes","Stockout",IF(H711&lt;I711,"Low",IF(H711&gt;I711*2,"Excess","Healthy")))</f>
        <v>Low</v>
      </c>
      <c r="U711" s="55" t="n">
        <f aca="true">IFERROR(Q711-TODAY(),"")</f>
        <v>-141</v>
      </c>
      <c r="V711" s="55" t="str">
        <f aca="false">IFERROR(IF(T711&lt;30,"Critical",IF(T711&lt;90,"Watch","OK")),"")</f>
        <v>OK</v>
      </c>
      <c r="W711" s="55" t="str">
        <f aca="false">TEXT(D711,"yyyy-mm")</f>
        <v>2024-03</v>
      </c>
    </row>
    <row r="712" customFormat="false" ht="15" hidden="false" customHeight="true" outlineLevel="0" collapsed="false">
      <c r="A712" s="52" t="s">
        <v>9352</v>
      </c>
      <c r="B712" s="52" t="s">
        <v>7040</v>
      </c>
      <c r="C712" s="52" t="s">
        <v>2034</v>
      </c>
      <c r="D712" s="52" t="s">
        <v>5431</v>
      </c>
      <c r="E712" s="52" t="n">
        <v>3567</v>
      </c>
      <c r="F712" s="52" t="n">
        <v>4682</v>
      </c>
      <c r="G712" s="52" t="n">
        <v>2955</v>
      </c>
      <c r="H712" s="54" t="n">
        <f aca="false">E712+F712-G712</f>
        <v>5294</v>
      </c>
      <c r="I712" s="52" t="n">
        <v>1352</v>
      </c>
      <c r="J712" s="52" t="n">
        <v>162</v>
      </c>
      <c r="K712" s="54" t="n">
        <f aca="false">MAX(0,H712-I712)</f>
        <v>3942</v>
      </c>
      <c r="L712" s="54" t="str">
        <f aca="false">IF(H712&lt;=0,"Yes","No")</f>
        <v>No</v>
      </c>
      <c r="M712" s="52" t="n">
        <v>27.2</v>
      </c>
      <c r="N712" s="52" t="n">
        <v>4650269.87</v>
      </c>
      <c r="O712" s="52" t="s">
        <v>9353</v>
      </c>
      <c r="P712" s="52" t="s">
        <v>951</v>
      </c>
      <c r="Q712" s="52" t="s">
        <v>2773</v>
      </c>
      <c r="R712" s="52" t="s">
        <v>7517</v>
      </c>
      <c r="S712" s="52" t="s">
        <v>3877</v>
      </c>
      <c r="T712" s="55" t="str">
        <f aca="false">IF(L712="Yes","Stockout",IF(H712&lt;I712,"Low",IF(H712&gt;I712*2,"Excess","Healthy")))</f>
        <v>Excess</v>
      </c>
      <c r="U712" s="55" t="n">
        <f aca="true">IFERROR(Q712-TODAY(),"")</f>
        <v>-782</v>
      </c>
      <c r="V712" s="55" t="str">
        <f aca="false">IFERROR(IF(T712&lt;30,"Critical",IF(T712&lt;90,"Watch","OK")),"")</f>
        <v>OK</v>
      </c>
      <c r="W712" s="55" t="str">
        <f aca="false">TEXT(D712,"yyyy-mm")</f>
        <v>2023-10</v>
      </c>
    </row>
    <row r="713" customFormat="false" ht="15" hidden="false" customHeight="true" outlineLevel="0" collapsed="false">
      <c r="A713" s="56" t="s">
        <v>9354</v>
      </c>
      <c r="B713" s="56" t="s">
        <v>6770</v>
      </c>
      <c r="C713" s="56" t="s">
        <v>4492</v>
      </c>
      <c r="D713" s="56" t="s">
        <v>1635</v>
      </c>
      <c r="E713" s="56" t="n">
        <v>9129</v>
      </c>
      <c r="F713" s="56" t="n">
        <v>4125</v>
      </c>
      <c r="G713" s="56" t="n">
        <v>4914</v>
      </c>
      <c r="H713" s="54" t="n">
        <f aca="false">E713+F713-G713</f>
        <v>8340</v>
      </c>
      <c r="I713" s="56" t="n">
        <v>431</v>
      </c>
      <c r="J713" s="56" t="n">
        <v>64</v>
      </c>
      <c r="K713" s="54" t="n">
        <f aca="false">MAX(0,H713-I713)</f>
        <v>7909</v>
      </c>
      <c r="L713" s="54" t="str">
        <f aca="false">IF(H713&lt;=0,"Yes","No")</f>
        <v>No</v>
      </c>
      <c r="M713" s="56" t="n">
        <v>16.9</v>
      </c>
      <c r="N713" s="56" t="n">
        <v>990521.38</v>
      </c>
      <c r="O713" s="56" t="s">
        <v>9355</v>
      </c>
      <c r="P713" s="56" t="s">
        <v>5049</v>
      </c>
      <c r="Q713" s="56" t="s">
        <v>2261</v>
      </c>
      <c r="R713" s="56" t="s">
        <v>8610</v>
      </c>
      <c r="S713" s="56" t="s">
        <v>1959</v>
      </c>
      <c r="T713" s="55" t="str">
        <f aca="false">IF(L713="Yes","Stockout",IF(H713&lt;I713,"Low",IF(H713&gt;I713*2,"Excess","Healthy")))</f>
        <v>Excess</v>
      </c>
      <c r="U713" s="55" t="n">
        <f aca="true">IFERROR(Q713-TODAY(),"")</f>
        <v>-451</v>
      </c>
      <c r="V713" s="55" t="str">
        <f aca="false">IFERROR(IF(T713&lt;30,"Critical",IF(T713&lt;90,"Watch","OK")),"")</f>
        <v>OK</v>
      </c>
      <c r="W713" s="55" t="str">
        <f aca="false">TEXT(D713,"yyyy-mm")</f>
        <v>2024-09</v>
      </c>
    </row>
    <row r="714" customFormat="false" ht="15" hidden="false" customHeight="true" outlineLevel="0" collapsed="false">
      <c r="A714" s="52" t="s">
        <v>9356</v>
      </c>
      <c r="B714" s="52" t="s">
        <v>2202</v>
      </c>
      <c r="C714" s="52" t="s">
        <v>5675</v>
      </c>
      <c r="D714" s="52" t="s">
        <v>330</v>
      </c>
      <c r="E714" s="52" t="n">
        <v>7669</v>
      </c>
      <c r="F714" s="52" t="n">
        <v>2317</v>
      </c>
      <c r="G714" s="52" t="n">
        <v>4442</v>
      </c>
      <c r="H714" s="54" t="n">
        <f aca="false">E714+F714-G714</f>
        <v>5544</v>
      </c>
      <c r="I714" s="52" t="n">
        <v>297</v>
      </c>
      <c r="J714" s="52" t="n">
        <v>403</v>
      </c>
      <c r="K714" s="54" t="n">
        <f aca="false">MAX(0,H714-I714)</f>
        <v>5247</v>
      </c>
      <c r="L714" s="54" t="str">
        <f aca="false">IF(H714&lt;=0,"Yes","No")</f>
        <v>No</v>
      </c>
      <c r="M714" s="52" t="n">
        <v>1.7</v>
      </c>
      <c r="N714" s="52" t="n">
        <v>424557.58</v>
      </c>
      <c r="O714" s="52" t="s">
        <v>9357</v>
      </c>
      <c r="P714" s="52" t="s">
        <v>2665</v>
      </c>
      <c r="Q714" s="52" t="s">
        <v>1378</v>
      </c>
      <c r="R714" s="52" t="s">
        <v>8682</v>
      </c>
      <c r="S714" s="52" t="s">
        <v>1937</v>
      </c>
      <c r="T714" s="55" t="str">
        <f aca="false">IF(L714="Yes","Stockout",IF(H714&lt;I714,"Low",IF(H714&gt;I714*2,"Excess","Healthy")))</f>
        <v>Excess</v>
      </c>
      <c r="U714" s="55" t="n">
        <f aca="true">IFERROR(Q714-TODAY(),"")</f>
        <v>-401</v>
      </c>
      <c r="V714" s="55" t="str">
        <f aca="false">IFERROR(IF(T714&lt;30,"Critical",IF(T714&lt;90,"Watch","OK")),"")</f>
        <v>OK</v>
      </c>
      <c r="W714" s="55" t="str">
        <f aca="false">TEXT(D714,"yyyy-mm")</f>
        <v>2023-02</v>
      </c>
    </row>
    <row r="715" customFormat="false" ht="15" hidden="false" customHeight="true" outlineLevel="0" collapsed="false">
      <c r="A715" s="56" t="s">
        <v>9358</v>
      </c>
      <c r="B715" s="56" t="s">
        <v>7193</v>
      </c>
      <c r="C715" s="56" t="s">
        <v>3252</v>
      </c>
      <c r="D715" s="56" t="s">
        <v>3392</v>
      </c>
      <c r="E715" s="56" t="n">
        <v>8891</v>
      </c>
      <c r="F715" s="56" t="n">
        <v>2327</v>
      </c>
      <c r="G715" s="56" t="n">
        <v>2370</v>
      </c>
      <c r="H715" s="54" t="n">
        <f aca="false">E715+F715-G715</f>
        <v>8848</v>
      </c>
      <c r="I715" s="56" t="n">
        <v>1218</v>
      </c>
      <c r="J715" s="56" t="n">
        <v>556</v>
      </c>
      <c r="K715" s="54" t="n">
        <f aca="false">MAX(0,H715-I715)</f>
        <v>7630</v>
      </c>
      <c r="L715" s="54" t="str">
        <f aca="false">IF(H715&lt;=0,"Yes","No")</f>
        <v>No</v>
      </c>
      <c r="M715" s="56" t="n">
        <v>60.1</v>
      </c>
      <c r="N715" s="56" t="n">
        <v>1557979.19</v>
      </c>
      <c r="O715" s="56" t="s">
        <v>9359</v>
      </c>
      <c r="P715" s="56" t="s">
        <v>3061</v>
      </c>
      <c r="Q715" s="56" t="s">
        <v>9360</v>
      </c>
      <c r="R715" s="56" t="s">
        <v>7852</v>
      </c>
      <c r="S715" s="56" t="s">
        <v>1181</v>
      </c>
      <c r="T715" s="55" t="str">
        <f aca="false">IF(L715="Yes","Stockout",IF(H715&lt;I715,"Low",IF(H715&gt;I715*2,"Excess","Healthy")))</f>
        <v>Excess</v>
      </c>
      <c r="U715" s="55" t="n">
        <f aca="true">IFERROR(Q715-TODAY(),"")</f>
        <v>-323</v>
      </c>
      <c r="V715" s="55" t="str">
        <f aca="false">IFERROR(IF(T715&lt;30,"Critical",IF(T715&lt;90,"Watch","OK")),"")</f>
        <v>OK</v>
      </c>
      <c r="W715" s="55" t="str">
        <f aca="false">TEXT(D715,"yyyy-mm")</f>
        <v>2022-07</v>
      </c>
    </row>
    <row r="716" customFormat="false" ht="15" hidden="false" customHeight="true" outlineLevel="0" collapsed="false">
      <c r="A716" s="52" t="s">
        <v>9361</v>
      </c>
      <c r="B716" s="52" t="s">
        <v>4692</v>
      </c>
      <c r="C716" s="52" t="s">
        <v>4027</v>
      </c>
      <c r="D716" s="52" t="s">
        <v>2253</v>
      </c>
      <c r="E716" s="52" t="n">
        <v>3261</v>
      </c>
      <c r="F716" s="52" t="n">
        <v>896</v>
      </c>
      <c r="G716" s="52" t="n">
        <v>1734</v>
      </c>
      <c r="H716" s="54" t="n">
        <f aca="false">E716+F716-G716</f>
        <v>2423</v>
      </c>
      <c r="I716" s="52" t="n">
        <v>1156</v>
      </c>
      <c r="J716" s="52" t="n">
        <v>517</v>
      </c>
      <c r="K716" s="54" t="n">
        <f aca="false">MAX(0,H716-I716)</f>
        <v>1267</v>
      </c>
      <c r="L716" s="54" t="str">
        <f aca="false">IF(H716&lt;=0,"Yes","No")</f>
        <v>No</v>
      </c>
      <c r="M716" s="52" t="n">
        <v>86.3</v>
      </c>
      <c r="N716" s="52" t="n">
        <v>609586.15</v>
      </c>
      <c r="O716" s="52" t="s">
        <v>9362</v>
      </c>
      <c r="P716" s="52" t="s">
        <v>1450</v>
      </c>
      <c r="Q716" s="52" t="s">
        <v>9363</v>
      </c>
      <c r="R716" s="52" t="s">
        <v>7578</v>
      </c>
      <c r="S716" s="52" t="s">
        <v>1038</v>
      </c>
      <c r="T716" s="55" t="str">
        <f aca="false">IF(L716="Yes","Stockout",IF(H716&lt;I716,"Low",IF(H716&gt;I716*2,"Excess","Healthy")))</f>
        <v>Excess</v>
      </c>
      <c r="U716" s="55" t="n">
        <f aca="true">IFERROR(Q716-TODAY(),"")</f>
        <v>-281</v>
      </c>
      <c r="V716" s="55" t="str">
        <f aca="false">IFERROR(IF(T716&lt;30,"Critical",IF(T716&lt;90,"Watch","OK")),"")</f>
        <v>OK</v>
      </c>
      <c r="W716" s="55" t="str">
        <f aca="false">TEXT(D716,"yyyy-mm")</f>
        <v>2024-08</v>
      </c>
    </row>
    <row r="717" customFormat="false" ht="15" hidden="false" customHeight="true" outlineLevel="0" collapsed="false">
      <c r="A717" s="56" t="s">
        <v>9364</v>
      </c>
      <c r="B717" s="56" t="s">
        <v>3459</v>
      </c>
      <c r="C717" s="56" t="s">
        <v>3301</v>
      </c>
      <c r="D717" s="56" t="s">
        <v>2642</v>
      </c>
      <c r="E717" s="56" t="n">
        <v>3813</v>
      </c>
      <c r="F717" s="56" t="n">
        <v>1646</v>
      </c>
      <c r="G717" s="56" t="n">
        <v>2070</v>
      </c>
      <c r="H717" s="54" t="n">
        <f aca="false">E717+F717-G717</f>
        <v>3389</v>
      </c>
      <c r="I717" s="56" t="n">
        <v>1389</v>
      </c>
      <c r="J717" s="56" t="n">
        <v>404</v>
      </c>
      <c r="K717" s="54" t="n">
        <f aca="false">MAX(0,H717-I717)</f>
        <v>2000</v>
      </c>
      <c r="L717" s="54" t="str">
        <f aca="false">IF(H717&lt;=0,"Yes","No")</f>
        <v>No</v>
      </c>
      <c r="M717" s="56" t="n">
        <v>9</v>
      </c>
      <c r="N717" s="56" t="n">
        <v>1925181.89</v>
      </c>
      <c r="O717" s="56" t="s">
        <v>9365</v>
      </c>
      <c r="P717" s="56" t="s">
        <v>3275</v>
      </c>
      <c r="Q717" s="56" t="s">
        <v>1295</v>
      </c>
      <c r="R717" s="56" t="s">
        <v>8323</v>
      </c>
      <c r="S717" s="56" t="s">
        <v>3535</v>
      </c>
      <c r="T717" s="55" t="str">
        <f aca="false">IF(L717="Yes","Stockout",IF(H717&lt;I717,"Low",IF(H717&gt;I717*2,"Excess","Healthy")))</f>
        <v>Excess</v>
      </c>
      <c r="U717" s="55" t="n">
        <f aca="true">IFERROR(Q717-TODAY(),"")</f>
        <v>-799</v>
      </c>
      <c r="V717" s="55" t="str">
        <f aca="false">IFERROR(IF(T717&lt;30,"Critical",IF(T717&lt;90,"Watch","OK")),"")</f>
        <v>OK</v>
      </c>
      <c r="W717" s="55" t="str">
        <f aca="false">TEXT(D717,"yyyy-mm")</f>
        <v>2024-01</v>
      </c>
    </row>
    <row r="718" customFormat="false" ht="15" hidden="false" customHeight="true" outlineLevel="0" collapsed="false">
      <c r="A718" s="52" t="s">
        <v>9366</v>
      </c>
      <c r="B718" s="52" t="s">
        <v>1292</v>
      </c>
      <c r="C718" s="52" t="s">
        <v>2157</v>
      </c>
      <c r="D718" s="52" t="s">
        <v>1487</v>
      </c>
      <c r="E718" s="52" t="n">
        <v>513</v>
      </c>
      <c r="F718" s="52" t="n">
        <v>1874</v>
      </c>
      <c r="G718" s="52" t="n">
        <v>1621</v>
      </c>
      <c r="H718" s="54" t="n">
        <f aca="false">E718+F718-G718</f>
        <v>766</v>
      </c>
      <c r="I718" s="52" t="n">
        <v>1212</v>
      </c>
      <c r="J718" s="52" t="n">
        <v>801</v>
      </c>
      <c r="K718" s="54" t="n">
        <f aca="false">MAX(0,H718-I718)</f>
        <v>0</v>
      </c>
      <c r="L718" s="54" t="str">
        <f aca="false">IF(H718&lt;=0,"Yes","No")</f>
        <v>No</v>
      </c>
      <c r="M718" s="52" t="n">
        <v>24.7</v>
      </c>
      <c r="N718" s="52" t="n">
        <v>382584.3</v>
      </c>
      <c r="O718" s="52" t="s">
        <v>9367</v>
      </c>
      <c r="P718" s="52" t="s">
        <v>1742</v>
      </c>
      <c r="Q718" s="52" t="s">
        <v>3453</v>
      </c>
      <c r="R718" s="52" t="s">
        <v>7694</v>
      </c>
      <c r="S718" s="52" t="s">
        <v>585</v>
      </c>
      <c r="T718" s="55" t="str">
        <f aca="false">IF(L718="Yes","Stockout",IF(H718&lt;I718,"Low",IF(H718&gt;I718*2,"Excess","Healthy")))</f>
        <v>Low</v>
      </c>
      <c r="U718" s="55" t="n">
        <f aca="true">IFERROR(Q718-TODAY(),"")</f>
        <v>-677</v>
      </c>
      <c r="V718" s="55" t="str">
        <f aca="false">IFERROR(IF(T718&lt;30,"Critical",IF(T718&lt;90,"Watch","OK")),"")</f>
        <v>OK</v>
      </c>
      <c r="W718" s="55" t="str">
        <f aca="false">TEXT(D718,"yyyy-mm")</f>
        <v>2024-05</v>
      </c>
    </row>
    <row r="719" customFormat="false" ht="15" hidden="false" customHeight="true" outlineLevel="0" collapsed="false">
      <c r="A719" s="56" t="s">
        <v>9368</v>
      </c>
      <c r="B719" s="56" t="s">
        <v>3208</v>
      </c>
      <c r="C719" s="56" t="s">
        <v>8138</v>
      </c>
      <c r="D719" s="56" t="s">
        <v>1736</v>
      </c>
      <c r="E719" s="56" t="n">
        <v>6565</v>
      </c>
      <c r="F719" s="56" t="n">
        <v>2642</v>
      </c>
      <c r="G719" s="56" t="n">
        <v>2131</v>
      </c>
      <c r="H719" s="54" t="n">
        <f aca="false">E719+F719-G719</f>
        <v>7076</v>
      </c>
      <c r="I719" s="56" t="n">
        <v>245</v>
      </c>
      <c r="J719" s="56" t="n">
        <v>71</v>
      </c>
      <c r="K719" s="54" t="n">
        <f aca="false">MAX(0,H719-I719)</f>
        <v>6831</v>
      </c>
      <c r="L719" s="54" t="str">
        <f aca="false">IF(H719&lt;=0,"Yes","No")</f>
        <v>No</v>
      </c>
      <c r="M719" s="56" t="n">
        <v>16.1</v>
      </c>
      <c r="N719" s="56" t="n">
        <v>2811219.25</v>
      </c>
      <c r="O719" s="56" t="s">
        <v>9369</v>
      </c>
      <c r="P719" s="56" t="s">
        <v>2804</v>
      </c>
      <c r="Q719" s="56" t="s">
        <v>1663</v>
      </c>
      <c r="R719" s="56" t="s">
        <v>7643</v>
      </c>
      <c r="S719" s="56" t="s">
        <v>8313</v>
      </c>
      <c r="T719" s="55" t="str">
        <f aca="false">IF(L719="Yes","Stockout",IF(H719&lt;I719,"Low",IF(H719&gt;I719*2,"Excess","Healthy")))</f>
        <v>Excess</v>
      </c>
      <c r="U719" s="55" t="n">
        <f aca="true">IFERROR(Q719-TODAY(),"")</f>
        <v>-1149</v>
      </c>
      <c r="V719" s="55" t="str">
        <f aca="false">IFERROR(IF(T719&lt;30,"Critical",IF(T719&lt;90,"Watch","OK")),"")</f>
        <v>OK</v>
      </c>
      <c r="W719" s="55" t="str">
        <f aca="false">TEXT(D719,"yyyy-mm")</f>
        <v>2023-08</v>
      </c>
    </row>
    <row r="720" customFormat="false" ht="15" hidden="false" customHeight="true" outlineLevel="0" collapsed="false">
      <c r="A720" s="52" t="s">
        <v>9370</v>
      </c>
      <c r="B720" s="52" t="s">
        <v>7858</v>
      </c>
      <c r="C720" s="52" t="s">
        <v>385</v>
      </c>
      <c r="D720" s="52" t="s">
        <v>5431</v>
      </c>
      <c r="E720" s="52" t="n">
        <v>487</v>
      </c>
      <c r="F720" s="52" t="n">
        <v>652</v>
      </c>
      <c r="G720" s="52" t="n">
        <v>4912</v>
      </c>
      <c r="H720" s="54" t="n">
        <f aca="false">E720+F720-G720</f>
        <v>-3773</v>
      </c>
      <c r="I720" s="52" t="n">
        <v>1718</v>
      </c>
      <c r="J720" s="52" t="n">
        <v>871</v>
      </c>
      <c r="K720" s="54" t="n">
        <f aca="false">MAX(0,H720-I720)</f>
        <v>0</v>
      </c>
      <c r="L720" s="54" t="str">
        <f aca="false">IF(H720&lt;=0,"Yes","No")</f>
        <v>Yes</v>
      </c>
      <c r="M720" s="52" t="n">
        <v>0.8</v>
      </c>
      <c r="N720" s="52" t="n">
        <v>20499.35</v>
      </c>
      <c r="O720" s="52" t="s">
        <v>9371</v>
      </c>
      <c r="P720" s="52" t="s">
        <v>1793</v>
      </c>
      <c r="Q720" s="52" t="s">
        <v>2892</v>
      </c>
      <c r="R720" s="52" t="s">
        <v>7517</v>
      </c>
      <c r="S720" s="52" t="s">
        <v>4406</v>
      </c>
      <c r="T720" s="55" t="str">
        <f aca="false">IF(L720="Yes","Stockout",IF(H720&lt;I720,"Low",IF(H720&gt;I720*2,"Excess","Healthy")))</f>
        <v>Stockout</v>
      </c>
      <c r="U720" s="55" t="n">
        <f aca="true">IFERROR(Q720-TODAY(),"")</f>
        <v>-615</v>
      </c>
      <c r="V720" s="55" t="str">
        <f aca="false">IFERROR(IF(T720&lt;30,"Critical",IF(T720&lt;90,"Watch","OK")),"")</f>
        <v>OK</v>
      </c>
      <c r="W720" s="55" t="str">
        <f aca="false">TEXT(D720,"yyyy-mm")</f>
        <v>2023-10</v>
      </c>
    </row>
    <row r="721" customFormat="false" ht="15" hidden="false" customHeight="true" outlineLevel="0" collapsed="false">
      <c r="A721" s="56" t="s">
        <v>9372</v>
      </c>
      <c r="B721" s="56" t="s">
        <v>1702</v>
      </c>
      <c r="C721" s="56" t="s">
        <v>5906</v>
      </c>
      <c r="D721" s="56" t="s">
        <v>4884</v>
      </c>
      <c r="E721" s="56" t="n">
        <v>187</v>
      </c>
      <c r="F721" s="56" t="n">
        <v>3279</v>
      </c>
      <c r="G721" s="56" t="n">
        <v>1502</v>
      </c>
      <c r="H721" s="54" t="n">
        <f aca="false">E721+F721-G721</f>
        <v>1964</v>
      </c>
      <c r="I721" s="56" t="n">
        <v>1255</v>
      </c>
      <c r="J721" s="56" t="n">
        <v>371</v>
      </c>
      <c r="K721" s="54" t="n">
        <f aca="false">MAX(0,H721-I721)</f>
        <v>709</v>
      </c>
      <c r="L721" s="54" t="str">
        <f aca="false">IF(H721&lt;=0,"Yes","No")</f>
        <v>No</v>
      </c>
      <c r="M721" s="56" t="n">
        <v>59.9</v>
      </c>
      <c r="N721" s="56" t="n">
        <v>1450981.96</v>
      </c>
      <c r="O721" s="56" t="s">
        <v>9373</v>
      </c>
      <c r="P721" s="56" t="s">
        <v>1266</v>
      </c>
      <c r="Q721" s="56" t="s">
        <v>639</v>
      </c>
      <c r="R721" s="56" t="s">
        <v>7971</v>
      </c>
      <c r="S721" s="56" t="s">
        <v>3993</v>
      </c>
      <c r="T721" s="55" t="str">
        <f aca="false">IF(L721="Yes","Stockout",IF(H721&lt;I721,"Low",IF(H721&gt;I721*2,"Excess","Healthy")))</f>
        <v>Healthy</v>
      </c>
      <c r="U721" s="55" t="n">
        <f aca="true">IFERROR(Q721-TODAY(),"")</f>
        <v>-1099</v>
      </c>
      <c r="V721" s="55" t="str">
        <f aca="false">IFERROR(IF(T721&lt;30,"Critical",IF(T721&lt;90,"Watch","OK")),"")</f>
        <v>OK</v>
      </c>
      <c r="W721" s="55" t="str">
        <f aca="false">TEXT(D721,"yyyy-mm")</f>
        <v>2022-03</v>
      </c>
    </row>
    <row r="722" customFormat="false" ht="15" hidden="false" customHeight="true" outlineLevel="0" collapsed="false">
      <c r="A722" s="52" t="s">
        <v>9374</v>
      </c>
      <c r="B722" s="52" t="s">
        <v>1457</v>
      </c>
      <c r="C722" s="52" t="s">
        <v>2404</v>
      </c>
      <c r="D722" s="52" t="s">
        <v>2077</v>
      </c>
      <c r="E722" s="52" t="n">
        <v>9832</v>
      </c>
      <c r="F722" s="52" t="n">
        <v>1457</v>
      </c>
      <c r="G722" s="52" t="n">
        <v>1631</v>
      </c>
      <c r="H722" s="54" t="n">
        <f aca="false">E722+F722-G722</f>
        <v>9658</v>
      </c>
      <c r="I722" s="52" t="n">
        <v>782</v>
      </c>
      <c r="J722" s="52" t="n">
        <v>675</v>
      </c>
      <c r="K722" s="54" t="n">
        <f aca="false">MAX(0,H722-I722)</f>
        <v>8876</v>
      </c>
      <c r="L722" s="54" t="str">
        <f aca="false">IF(H722&lt;=0,"Yes","No")</f>
        <v>No</v>
      </c>
      <c r="M722" s="52" t="n">
        <v>16.7</v>
      </c>
      <c r="N722" s="52" t="n">
        <v>2765755.84</v>
      </c>
      <c r="O722" s="52" t="s">
        <v>9375</v>
      </c>
      <c r="P722" s="52" t="s">
        <v>2268</v>
      </c>
      <c r="Q722" s="52" t="s">
        <v>2940</v>
      </c>
      <c r="R722" s="52" t="s">
        <v>7574</v>
      </c>
      <c r="S722" s="52" t="s">
        <v>1851</v>
      </c>
      <c r="T722" s="55" t="str">
        <f aca="false">IF(L722="Yes","Stockout",IF(H722&lt;I722,"Low",IF(H722&gt;I722*2,"Excess","Healthy")))</f>
        <v>Excess</v>
      </c>
      <c r="U722" s="55" t="n">
        <f aca="true">IFERROR(Q722-TODAY(),"")</f>
        <v>-617</v>
      </c>
      <c r="V722" s="55" t="str">
        <f aca="false">IFERROR(IF(T722&lt;30,"Critical",IF(T722&lt;90,"Watch","OK")),"")</f>
        <v>OK</v>
      </c>
      <c r="W722" s="55" t="str">
        <f aca="false">TEXT(D722,"yyyy-mm")</f>
        <v>2022-03</v>
      </c>
    </row>
    <row r="723" customFormat="false" ht="15" hidden="false" customHeight="true" outlineLevel="0" collapsed="false">
      <c r="A723" s="56" t="s">
        <v>9376</v>
      </c>
      <c r="B723" s="56" t="s">
        <v>1322</v>
      </c>
      <c r="C723" s="56" t="s">
        <v>2351</v>
      </c>
      <c r="D723" s="56" t="s">
        <v>1852</v>
      </c>
      <c r="E723" s="56" t="n">
        <v>6872</v>
      </c>
      <c r="F723" s="56" t="n">
        <v>3548</v>
      </c>
      <c r="G723" s="56" t="n">
        <v>419</v>
      </c>
      <c r="H723" s="54" t="n">
        <f aca="false">E723+F723-G723</f>
        <v>10001</v>
      </c>
      <c r="I723" s="56" t="n">
        <v>1413</v>
      </c>
      <c r="J723" s="56" t="n">
        <v>337</v>
      </c>
      <c r="K723" s="54" t="n">
        <f aca="false">MAX(0,H723-I723)</f>
        <v>8588</v>
      </c>
      <c r="L723" s="54" t="str">
        <f aca="false">IF(H723&lt;=0,"Yes","No")</f>
        <v>No</v>
      </c>
      <c r="M723" s="56" t="n">
        <v>12</v>
      </c>
      <c r="N723" s="56" t="n">
        <v>1119371.17</v>
      </c>
      <c r="O723" s="56" t="s">
        <v>9377</v>
      </c>
      <c r="P723" s="56" t="s">
        <v>1634</v>
      </c>
      <c r="Q723" s="56" t="s">
        <v>2736</v>
      </c>
      <c r="R723" s="56" t="s">
        <v>8446</v>
      </c>
      <c r="S723" s="56" t="s">
        <v>1445</v>
      </c>
      <c r="T723" s="55" t="str">
        <f aca="false">IF(L723="Yes","Stockout",IF(H723&lt;I723,"Low",IF(H723&gt;I723*2,"Excess","Healthy")))</f>
        <v>Excess</v>
      </c>
      <c r="U723" s="55" t="n">
        <f aca="true">IFERROR(Q723-TODAY(),"")</f>
        <v>-424</v>
      </c>
      <c r="V723" s="55" t="str">
        <f aca="false">IFERROR(IF(T723&lt;30,"Critical",IF(T723&lt;90,"Watch","OK")),"")</f>
        <v>OK</v>
      </c>
      <c r="W723" s="55" t="str">
        <f aca="false">TEXT(D723,"yyyy-mm")</f>
        <v>2022-02</v>
      </c>
    </row>
    <row r="724" customFormat="false" ht="15" hidden="false" customHeight="true" outlineLevel="0" collapsed="false">
      <c r="A724" s="52" t="s">
        <v>9378</v>
      </c>
      <c r="B724" s="52" t="s">
        <v>6905</v>
      </c>
      <c r="C724" s="52" t="s">
        <v>463</v>
      </c>
      <c r="D724" s="52" t="s">
        <v>7179</v>
      </c>
      <c r="E724" s="52" t="n">
        <v>5329</v>
      </c>
      <c r="F724" s="52" t="n">
        <v>4854</v>
      </c>
      <c r="G724" s="52" t="n">
        <v>4124</v>
      </c>
      <c r="H724" s="54" t="n">
        <f aca="false">E724+F724-G724</f>
        <v>6059</v>
      </c>
      <c r="I724" s="52" t="n">
        <v>521</v>
      </c>
      <c r="J724" s="52" t="n">
        <v>641</v>
      </c>
      <c r="K724" s="54" t="n">
        <f aca="false">MAX(0,H724-I724)</f>
        <v>5538</v>
      </c>
      <c r="L724" s="54" t="str">
        <f aca="false">IF(H724&lt;=0,"Yes","No")</f>
        <v>No</v>
      </c>
      <c r="M724" s="52" t="n">
        <v>15.8</v>
      </c>
      <c r="N724" s="52" t="n">
        <v>802844.96</v>
      </c>
      <c r="O724" s="52" t="s">
        <v>9379</v>
      </c>
      <c r="P724" s="52" t="s">
        <v>4437</v>
      </c>
      <c r="Q724" s="52" t="s">
        <v>4351</v>
      </c>
      <c r="R724" s="52" t="s">
        <v>7682</v>
      </c>
      <c r="S724" s="52" t="s">
        <v>5745</v>
      </c>
      <c r="T724" s="55" t="str">
        <f aca="false">IF(L724="Yes","Stockout",IF(H724&lt;I724,"Low",IF(H724&gt;I724*2,"Excess","Healthy")))</f>
        <v>Excess</v>
      </c>
      <c r="U724" s="55" t="n">
        <f aca="true">IFERROR(Q724-TODAY(),"")</f>
        <v>-912</v>
      </c>
      <c r="V724" s="55" t="str">
        <f aca="false">IFERROR(IF(T724&lt;30,"Critical",IF(T724&lt;90,"Watch","OK")),"")</f>
        <v>OK</v>
      </c>
      <c r="W724" s="55" t="str">
        <f aca="false">TEXT(D724,"yyyy-mm")</f>
        <v>2022-11</v>
      </c>
    </row>
    <row r="725" customFormat="false" ht="15" hidden="false" customHeight="true" outlineLevel="0" collapsed="false">
      <c r="A725" s="56" t="s">
        <v>9380</v>
      </c>
      <c r="B725" s="56" t="s">
        <v>1692</v>
      </c>
      <c r="C725" s="56" t="s">
        <v>2477</v>
      </c>
      <c r="D725" s="56" t="s">
        <v>5019</v>
      </c>
      <c r="E725" s="56" t="n">
        <v>5633</v>
      </c>
      <c r="F725" s="56" t="n">
        <v>577</v>
      </c>
      <c r="G725" s="56" t="n">
        <v>3242</v>
      </c>
      <c r="H725" s="54" t="n">
        <f aca="false">E725+F725-G725</f>
        <v>2968</v>
      </c>
      <c r="I725" s="56" t="n">
        <v>325</v>
      </c>
      <c r="J725" s="56" t="n">
        <v>492</v>
      </c>
      <c r="K725" s="54" t="n">
        <f aca="false">MAX(0,H725-I725)</f>
        <v>2643</v>
      </c>
      <c r="L725" s="54" t="str">
        <f aca="false">IF(H725&lt;=0,"Yes","No")</f>
        <v>No</v>
      </c>
      <c r="M725" s="56" t="n">
        <v>0.4</v>
      </c>
      <c r="N725" s="56" t="n">
        <v>78679.85</v>
      </c>
      <c r="O725" s="56" t="s">
        <v>9381</v>
      </c>
      <c r="P725" s="56" t="s">
        <v>1886</v>
      </c>
      <c r="Q725" s="56" t="s">
        <v>378</v>
      </c>
      <c r="R725" s="56" t="s">
        <v>7686</v>
      </c>
      <c r="S725" s="56" t="s">
        <v>663</v>
      </c>
      <c r="T725" s="55" t="str">
        <f aca="false">IF(L725="Yes","Stockout",IF(H725&lt;I725,"Low",IF(H725&gt;I725*2,"Excess","Healthy")))</f>
        <v>Excess</v>
      </c>
      <c r="U725" s="55" t="n">
        <f aca="true">IFERROR(Q725-TODAY(),"")</f>
        <v>-822</v>
      </c>
      <c r="V725" s="55" t="str">
        <f aca="false">IFERROR(IF(T725&lt;30,"Critical",IF(T725&lt;90,"Watch","OK")),"")</f>
        <v>OK</v>
      </c>
      <c r="W725" s="55" t="str">
        <f aca="false">TEXT(D725,"yyyy-mm")</f>
        <v>2023-07</v>
      </c>
    </row>
    <row r="726" customFormat="false" ht="15" hidden="false" customHeight="true" outlineLevel="0" collapsed="false">
      <c r="A726" s="52" t="s">
        <v>9382</v>
      </c>
      <c r="B726" s="52" t="s">
        <v>9383</v>
      </c>
      <c r="C726" s="52" t="s">
        <v>4240</v>
      </c>
      <c r="D726" s="52" t="s">
        <v>2662</v>
      </c>
      <c r="E726" s="52" t="n">
        <v>5295</v>
      </c>
      <c r="F726" s="52" t="n">
        <v>1841</v>
      </c>
      <c r="G726" s="52" t="n">
        <v>998</v>
      </c>
      <c r="H726" s="54" t="n">
        <f aca="false">E726+F726-G726</f>
        <v>6138</v>
      </c>
      <c r="I726" s="52" t="n">
        <v>599</v>
      </c>
      <c r="J726" s="52" t="n">
        <v>317</v>
      </c>
      <c r="K726" s="54" t="n">
        <f aca="false">MAX(0,H726-I726)</f>
        <v>5539</v>
      </c>
      <c r="L726" s="54" t="str">
        <f aca="false">IF(H726&lt;=0,"Yes","No")</f>
        <v>No</v>
      </c>
      <c r="M726" s="52" t="n">
        <v>1.1</v>
      </c>
      <c r="N726" s="52" t="n">
        <v>102174.14</v>
      </c>
      <c r="O726" s="52" t="s">
        <v>9384</v>
      </c>
      <c r="P726" s="52" t="s">
        <v>3603</v>
      </c>
      <c r="Q726" s="52" t="s">
        <v>2679</v>
      </c>
      <c r="R726" s="52" t="s">
        <v>8535</v>
      </c>
      <c r="S726" s="52" t="s">
        <v>3188</v>
      </c>
      <c r="T726" s="55" t="str">
        <f aca="false">IF(L726="Yes","Stockout",IF(H726&lt;I726,"Low",IF(H726&gt;I726*2,"Excess","Healthy")))</f>
        <v>Excess</v>
      </c>
      <c r="U726" s="55" t="n">
        <f aca="true">IFERROR(Q726-TODAY(),"")</f>
        <v>-1081</v>
      </c>
      <c r="V726" s="55" t="str">
        <f aca="false">IFERROR(IF(T726&lt;30,"Critical",IF(T726&lt;90,"Watch","OK")),"")</f>
        <v>OK</v>
      </c>
      <c r="W726" s="55" t="str">
        <f aca="false">TEXT(D726,"yyyy-mm")</f>
        <v>2024-12</v>
      </c>
    </row>
    <row r="727" customFormat="false" ht="15" hidden="false" customHeight="true" outlineLevel="0" collapsed="false">
      <c r="A727" s="56" t="s">
        <v>9385</v>
      </c>
      <c r="B727" s="56" t="s">
        <v>3459</v>
      </c>
      <c r="C727" s="56" t="s">
        <v>3753</v>
      </c>
      <c r="D727" s="56" t="s">
        <v>1339</v>
      </c>
      <c r="E727" s="56" t="n">
        <v>6227</v>
      </c>
      <c r="F727" s="56" t="n">
        <v>2886</v>
      </c>
      <c r="G727" s="56" t="n">
        <v>2272</v>
      </c>
      <c r="H727" s="54" t="n">
        <f aca="false">E727+F727-G727</f>
        <v>6841</v>
      </c>
      <c r="I727" s="56" t="n">
        <v>595</v>
      </c>
      <c r="J727" s="56" t="n">
        <v>626</v>
      </c>
      <c r="K727" s="54" t="n">
        <f aca="false">MAX(0,H727-I727)</f>
        <v>6246</v>
      </c>
      <c r="L727" s="54" t="str">
        <f aca="false">IF(H727&lt;=0,"Yes","No")</f>
        <v>No</v>
      </c>
      <c r="M727" s="56" t="n">
        <v>22.6</v>
      </c>
      <c r="N727" s="56" t="n">
        <v>1713891.98</v>
      </c>
      <c r="O727" s="56" t="s">
        <v>9386</v>
      </c>
      <c r="P727" s="56" t="s">
        <v>1783</v>
      </c>
      <c r="Q727" s="56" t="s">
        <v>2396</v>
      </c>
      <c r="R727" s="56" t="s">
        <v>8323</v>
      </c>
      <c r="S727" s="56" t="s">
        <v>2320</v>
      </c>
      <c r="T727" s="55" t="str">
        <f aca="false">IF(L727="Yes","Stockout",IF(H727&lt;I727,"Low",IF(H727&gt;I727*2,"Excess","Healthy")))</f>
        <v>Excess</v>
      </c>
      <c r="U727" s="55" t="n">
        <f aca="true">IFERROR(Q727-TODAY(),"")</f>
        <v>-917</v>
      </c>
      <c r="V727" s="55" t="str">
        <f aca="false">IFERROR(IF(T727&lt;30,"Critical",IF(T727&lt;90,"Watch","OK")),"")</f>
        <v>OK</v>
      </c>
      <c r="W727" s="55" t="str">
        <f aca="false">TEXT(D727,"yyyy-mm")</f>
        <v>2022-07</v>
      </c>
    </row>
    <row r="728" customFormat="false" ht="15" hidden="false" customHeight="true" outlineLevel="0" collapsed="false">
      <c r="A728" s="52" t="s">
        <v>9387</v>
      </c>
      <c r="B728" s="52" t="s">
        <v>5996</v>
      </c>
      <c r="C728" s="52" t="s">
        <v>1924</v>
      </c>
      <c r="D728" s="52" t="s">
        <v>6633</v>
      </c>
      <c r="E728" s="52" t="n">
        <v>5478</v>
      </c>
      <c r="F728" s="52" t="n">
        <v>4099</v>
      </c>
      <c r="G728" s="52" t="n">
        <v>3235</v>
      </c>
      <c r="H728" s="54" t="n">
        <f aca="false">E728+F728-G728</f>
        <v>6342</v>
      </c>
      <c r="I728" s="52" t="n">
        <v>1283</v>
      </c>
      <c r="J728" s="52" t="n">
        <v>737</v>
      </c>
      <c r="K728" s="54" t="n">
        <f aca="false">MAX(0,H728-I728)</f>
        <v>5059</v>
      </c>
      <c r="L728" s="54" t="str">
        <f aca="false">IF(H728&lt;=0,"Yes","No")</f>
        <v>No</v>
      </c>
      <c r="M728" s="52" t="n">
        <v>11.2</v>
      </c>
      <c r="N728" s="52" t="n">
        <v>246709.81</v>
      </c>
      <c r="O728" s="52" t="s">
        <v>9388</v>
      </c>
      <c r="P728" s="52" t="s">
        <v>6625</v>
      </c>
      <c r="Q728" s="52" t="s">
        <v>3721</v>
      </c>
      <c r="R728" s="52" t="s">
        <v>7449</v>
      </c>
      <c r="S728" s="52" t="s">
        <v>1604</v>
      </c>
      <c r="T728" s="55" t="str">
        <f aca="false">IF(L728="Yes","Stockout",IF(H728&lt;I728,"Low",IF(H728&gt;I728*2,"Excess","Healthy")))</f>
        <v>Excess</v>
      </c>
      <c r="U728" s="55" t="n">
        <f aca="true">IFERROR(Q728-TODAY(),"")</f>
        <v>-679</v>
      </c>
      <c r="V728" s="55" t="str">
        <f aca="false">IFERROR(IF(T728&lt;30,"Critical",IF(T728&lt;90,"Watch","OK")),"")</f>
        <v>OK</v>
      </c>
      <c r="W728" s="55" t="str">
        <f aca="false">TEXT(D728,"yyyy-mm")</f>
        <v>2024-10</v>
      </c>
    </row>
    <row r="729" customFormat="false" ht="15" hidden="false" customHeight="true" outlineLevel="0" collapsed="false">
      <c r="A729" s="56" t="s">
        <v>9389</v>
      </c>
      <c r="B729" s="56" t="s">
        <v>1546</v>
      </c>
      <c r="C729" s="56" t="s">
        <v>5219</v>
      </c>
      <c r="D729" s="56" t="s">
        <v>3160</v>
      </c>
      <c r="E729" s="56" t="n">
        <v>8960</v>
      </c>
      <c r="F729" s="56" t="n">
        <v>1521</v>
      </c>
      <c r="G729" s="56" t="n">
        <v>1167</v>
      </c>
      <c r="H729" s="54" t="n">
        <f aca="false">E729+F729-G729</f>
        <v>9314</v>
      </c>
      <c r="I729" s="56" t="n">
        <v>1403</v>
      </c>
      <c r="J729" s="56" t="n">
        <v>731</v>
      </c>
      <c r="K729" s="54" t="n">
        <f aca="false">MAX(0,H729-I729)</f>
        <v>7911</v>
      </c>
      <c r="L729" s="54" t="str">
        <f aca="false">IF(H729&lt;=0,"Yes","No")</f>
        <v>No</v>
      </c>
      <c r="M729" s="56" t="n">
        <v>55.6</v>
      </c>
      <c r="N729" s="56" t="n">
        <v>621305.17</v>
      </c>
      <c r="O729" s="56" t="s">
        <v>9390</v>
      </c>
      <c r="P729" s="56" t="s">
        <v>931</v>
      </c>
      <c r="Q729" s="56" t="s">
        <v>3514</v>
      </c>
      <c r="R729" s="56" t="s">
        <v>7697</v>
      </c>
      <c r="S729" s="56" t="s">
        <v>2872</v>
      </c>
      <c r="T729" s="55" t="str">
        <f aca="false">IF(L729="Yes","Stockout",IF(H729&lt;I729,"Low",IF(H729&gt;I729*2,"Excess","Healthy")))</f>
        <v>Excess</v>
      </c>
      <c r="U729" s="55" t="n">
        <f aca="true">IFERROR(Q729-TODAY(),"")</f>
        <v>-967</v>
      </c>
      <c r="V729" s="55" t="str">
        <f aca="false">IFERROR(IF(T729&lt;30,"Critical",IF(T729&lt;90,"Watch","OK")),"")</f>
        <v>OK</v>
      </c>
      <c r="W729" s="55" t="str">
        <f aca="false">TEXT(D729,"yyyy-mm")</f>
        <v>2024-05</v>
      </c>
    </row>
    <row r="730" customFormat="false" ht="15" hidden="false" customHeight="true" outlineLevel="0" collapsed="false">
      <c r="A730" s="52" t="s">
        <v>9391</v>
      </c>
      <c r="B730" s="52" t="s">
        <v>9392</v>
      </c>
      <c r="C730" s="52" t="s">
        <v>2591</v>
      </c>
      <c r="D730" s="52" t="s">
        <v>1772</v>
      </c>
      <c r="E730" s="52" t="n">
        <v>5222</v>
      </c>
      <c r="F730" s="52" t="n">
        <v>1226</v>
      </c>
      <c r="G730" s="52" t="n">
        <v>1830</v>
      </c>
      <c r="H730" s="54" t="n">
        <f aca="false">E730+F730-G730</f>
        <v>4618</v>
      </c>
      <c r="I730" s="52" t="n">
        <v>328</v>
      </c>
      <c r="J730" s="52" t="n">
        <v>261</v>
      </c>
      <c r="K730" s="54" t="n">
        <f aca="false">MAX(0,H730-I730)</f>
        <v>4290</v>
      </c>
      <c r="L730" s="54" t="str">
        <f aca="false">IF(H730&lt;=0,"Yes","No")</f>
        <v>No</v>
      </c>
      <c r="M730" s="52" t="n">
        <v>73.4</v>
      </c>
      <c r="N730" s="52" t="n">
        <v>2117183.24</v>
      </c>
      <c r="O730" s="52" t="s">
        <v>9393</v>
      </c>
      <c r="P730" s="52" t="s">
        <v>2048</v>
      </c>
      <c r="Q730" s="52" t="s">
        <v>9394</v>
      </c>
      <c r="R730" s="52" t="s">
        <v>9162</v>
      </c>
      <c r="S730" s="52" t="s">
        <v>7067</v>
      </c>
      <c r="T730" s="55" t="str">
        <f aca="false">IF(L730="Yes","Stockout",IF(H730&lt;I730,"Low",IF(H730&gt;I730*2,"Excess","Healthy")))</f>
        <v>Excess</v>
      </c>
      <c r="U730" s="55" t="n">
        <f aca="true">IFERROR(Q730-TODAY(),"")</f>
        <v>-264</v>
      </c>
      <c r="V730" s="55" t="str">
        <f aca="false">IFERROR(IF(T730&lt;30,"Critical",IF(T730&lt;90,"Watch","OK")),"")</f>
        <v>OK</v>
      </c>
      <c r="W730" s="55" t="str">
        <f aca="false">TEXT(D730,"yyyy-mm")</f>
        <v>2024-07</v>
      </c>
    </row>
    <row r="731" customFormat="false" ht="15" hidden="false" customHeight="true" outlineLevel="0" collapsed="false">
      <c r="A731" s="56" t="s">
        <v>9395</v>
      </c>
      <c r="B731" s="56" t="s">
        <v>3448</v>
      </c>
      <c r="C731" s="56" t="s">
        <v>1552</v>
      </c>
      <c r="D731" s="56" t="s">
        <v>4515</v>
      </c>
      <c r="E731" s="56" t="n">
        <v>705</v>
      </c>
      <c r="F731" s="56" t="n">
        <v>1050</v>
      </c>
      <c r="G731" s="56" t="n">
        <v>3047</v>
      </c>
      <c r="H731" s="54" t="n">
        <f aca="false">E731+F731-G731</f>
        <v>-1292</v>
      </c>
      <c r="I731" s="56" t="n">
        <v>418</v>
      </c>
      <c r="J731" s="56" t="n">
        <v>165</v>
      </c>
      <c r="K731" s="54" t="n">
        <f aca="false">MAX(0,H731-I731)</f>
        <v>0</v>
      </c>
      <c r="L731" s="54" t="str">
        <f aca="false">IF(H731&lt;=0,"Yes","No")</f>
        <v>Yes</v>
      </c>
      <c r="M731" s="56" t="n">
        <v>19.8</v>
      </c>
      <c r="N731" s="56" t="n">
        <v>4641232.39</v>
      </c>
      <c r="O731" s="56" t="s">
        <v>9396</v>
      </c>
      <c r="P731" s="56" t="s">
        <v>5961</v>
      </c>
      <c r="Q731" s="56" t="s">
        <v>6311</v>
      </c>
      <c r="R731" s="56" t="s">
        <v>7758</v>
      </c>
      <c r="S731" s="56" t="s">
        <v>3289</v>
      </c>
      <c r="T731" s="55" t="str">
        <f aca="false">IF(L731="Yes","Stockout",IF(H731&lt;I731,"Low",IF(H731&gt;I731*2,"Excess","Healthy")))</f>
        <v>Stockout</v>
      </c>
      <c r="U731" s="55" t="n">
        <f aca="true">IFERROR(Q731-TODAY(),"")</f>
        <v>-533</v>
      </c>
      <c r="V731" s="55" t="str">
        <f aca="false">IFERROR(IF(T731&lt;30,"Critical",IF(T731&lt;90,"Watch","OK")),"")</f>
        <v>OK</v>
      </c>
      <c r="W731" s="55" t="str">
        <f aca="false">TEXT(D731,"yyyy-mm")</f>
        <v>2023-10</v>
      </c>
    </row>
    <row r="732" customFormat="false" ht="15" hidden="false" customHeight="true" outlineLevel="0" collapsed="false">
      <c r="A732" s="52" t="s">
        <v>9397</v>
      </c>
      <c r="B732" s="52" t="s">
        <v>1923</v>
      </c>
      <c r="C732" s="52" t="s">
        <v>2844</v>
      </c>
      <c r="D732" s="52" t="s">
        <v>3842</v>
      </c>
      <c r="E732" s="52" t="n">
        <v>6674</v>
      </c>
      <c r="F732" s="52" t="n">
        <v>2381</v>
      </c>
      <c r="G732" s="52" t="n">
        <v>4081</v>
      </c>
      <c r="H732" s="54" t="n">
        <f aca="false">E732+F732-G732</f>
        <v>4974</v>
      </c>
      <c r="I732" s="52" t="n">
        <v>1647</v>
      </c>
      <c r="J732" s="52" t="n">
        <v>694</v>
      </c>
      <c r="K732" s="54" t="n">
        <f aca="false">MAX(0,H732-I732)</f>
        <v>3327</v>
      </c>
      <c r="L732" s="54" t="str">
        <f aca="false">IF(H732&lt;=0,"Yes","No")</f>
        <v>No</v>
      </c>
      <c r="M732" s="52" t="n">
        <v>21</v>
      </c>
      <c r="N732" s="52" t="n">
        <v>2770638.26</v>
      </c>
      <c r="O732" s="52" t="s">
        <v>9398</v>
      </c>
      <c r="P732" s="52" t="s">
        <v>2823</v>
      </c>
      <c r="Q732" s="52" t="s">
        <v>6550</v>
      </c>
      <c r="R732" s="52" t="s">
        <v>7427</v>
      </c>
      <c r="S732" s="52" t="s">
        <v>1538</v>
      </c>
      <c r="T732" s="55" t="str">
        <f aca="false">IF(L732="Yes","Stockout",IF(H732&lt;I732,"Low",IF(H732&gt;I732*2,"Excess","Healthy")))</f>
        <v>Excess</v>
      </c>
      <c r="U732" s="55" t="n">
        <f aca="true">IFERROR(Q732-TODAY(),"")</f>
        <v>-523</v>
      </c>
      <c r="V732" s="55" t="str">
        <f aca="false">IFERROR(IF(T732&lt;30,"Critical",IF(T732&lt;90,"Watch","OK")),"")</f>
        <v>OK</v>
      </c>
      <c r="W732" s="55" t="str">
        <f aca="false">TEXT(D732,"yyyy-mm")</f>
        <v>2023-01</v>
      </c>
    </row>
    <row r="733" customFormat="false" ht="15" hidden="false" customHeight="true" outlineLevel="0" collapsed="false">
      <c r="A733" s="56" t="s">
        <v>9399</v>
      </c>
      <c r="B733" s="56" t="s">
        <v>6314</v>
      </c>
      <c r="C733" s="56" t="s">
        <v>8336</v>
      </c>
      <c r="D733" s="56" t="s">
        <v>527</v>
      </c>
      <c r="E733" s="56" t="n">
        <v>2239</v>
      </c>
      <c r="F733" s="56" t="n">
        <v>3973</v>
      </c>
      <c r="G733" s="56" t="n">
        <v>2097</v>
      </c>
      <c r="H733" s="54" t="n">
        <f aca="false">E733+F733-G733</f>
        <v>4115</v>
      </c>
      <c r="I733" s="56" t="n">
        <v>791</v>
      </c>
      <c r="J733" s="56" t="n">
        <v>436</v>
      </c>
      <c r="K733" s="54" t="n">
        <f aca="false">MAX(0,H733-I733)</f>
        <v>3324</v>
      </c>
      <c r="L733" s="54" t="str">
        <f aca="false">IF(H733&lt;=0,"Yes","No")</f>
        <v>No</v>
      </c>
      <c r="M733" s="56" t="n">
        <v>37.3</v>
      </c>
      <c r="N733" s="56" t="n">
        <v>2743463.65</v>
      </c>
      <c r="O733" s="56" t="s">
        <v>9400</v>
      </c>
      <c r="P733" s="56" t="s">
        <v>1663</v>
      </c>
      <c r="Q733" s="56" t="s">
        <v>1538</v>
      </c>
      <c r="R733" s="56" t="s">
        <v>7585</v>
      </c>
      <c r="S733" s="56" t="s">
        <v>1235</v>
      </c>
      <c r="T733" s="55" t="str">
        <f aca="false">IF(L733="Yes","Stockout",IF(H733&lt;I733,"Low",IF(H733&gt;I733*2,"Excess","Healthy")))</f>
        <v>Excess</v>
      </c>
      <c r="U733" s="55" t="n">
        <f aca="true">IFERROR(Q733-TODAY(),"")</f>
        <v>-1059</v>
      </c>
      <c r="V733" s="55" t="str">
        <f aca="false">IFERROR(IF(T733&lt;30,"Critical",IF(T733&lt;90,"Watch","OK")),"")</f>
        <v>OK</v>
      </c>
      <c r="W733" s="55" t="str">
        <f aca="false">TEXT(D733,"yyyy-mm")</f>
        <v>2023-11</v>
      </c>
    </row>
    <row r="734" customFormat="false" ht="15" hidden="false" customHeight="true" outlineLevel="0" collapsed="false">
      <c r="A734" s="52" t="s">
        <v>9401</v>
      </c>
      <c r="B734" s="52" t="s">
        <v>6797</v>
      </c>
      <c r="C734" s="52" t="s">
        <v>3673</v>
      </c>
      <c r="D734" s="52" t="s">
        <v>1289</v>
      </c>
      <c r="E734" s="52" t="n">
        <v>1878</v>
      </c>
      <c r="F734" s="52" t="n">
        <v>4653</v>
      </c>
      <c r="G734" s="52" t="n">
        <v>125</v>
      </c>
      <c r="H734" s="54" t="n">
        <f aca="false">E734+F734-G734</f>
        <v>6406</v>
      </c>
      <c r="I734" s="52" t="n">
        <v>1905</v>
      </c>
      <c r="J734" s="52" t="n">
        <v>415</v>
      </c>
      <c r="K734" s="54" t="n">
        <f aca="false">MAX(0,H734-I734)</f>
        <v>4501</v>
      </c>
      <c r="L734" s="54" t="str">
        <f aca="false">IF(H734&lt;=0,"Yes","No")</f>
        <v>No</v>
      </c>
      <c r="M734" s="52" t="n">
        <v>53.8</v>
      </c>
      <c r="N734" s="52" t="n">
        <v>1918251.51</v>
      </c>
      <c r="O734" s="52" t="s">
        <v>9402</v>
      </c>
      <c r="P734" s="52" t="s">
        <v>1595</v>
      </c>
      <c r="Q734" s="52" t="s">
        <v>9403</v>
      </c>
      <c r="R734" s="52" t="s">
        <v>7615</v>
      </c>
      <c r="S734" s="52" t="s">
        <v>5345</v>
      </c>
      <c r="T734" s="55" t="str">
        <f aca="false">IF(L734="Yes","Stockout",IF(H734&lt;I734,"Low",IF(H734&gt;I734*2,"Excess","Healthy")))</f>
        <v>Excess</v>
      </c>
      <c r="U734" s="55" t="n">
        <f aca="true">IFERROR(Q734-TODAY(),"")</f>
        <v>-148</v>
      </c>
      <c r="V734" s="55" t="str">
        <f aca="false">IFERROR(IF(T734&lt;30,"Critical",IF(T734&lt;90,"Watch","OK")),"")</f>
        <v>OK</v>
      </c>
      <c r="W734" s="55" t="str">
        <f aca="false">TEXT(D734,"yyyy-mm")</f>
        <v>2023-09</v>
      </c>
    </row>
    <row r="735" customFormat="false" ht="15" hidden="false" customHeight="true" outlineLevel="0" collapsed="false">
      <c r="A735" s="56" t="s">
        <v>9404</v>
      </c>
      <c r="B735" s="56" t="s">
        <v>1923</v>
      </c>
      <c r="C735" s="56" t="s">
        <v>3924</v>
      </c>
      <c r="D735" s="56" t="s">
        <v>3274</v>
      </c>
      <c r="E735" s="56" t="n">
        <v>918</v>
      </c>
      <c r="F735" s="56" t="n">
        <v>4110</v>
      </c>
      <c r="G735" s="56" t="n">
        <v>4284</v>
      </c>
      <c r="H735" s="54" t="n">
        <f aca="false">E735+F735-G735</f>
        <v>744</v>
      </c>
      <c r="I735" s="56" t="n">
        <v>1572</v>
      </c>
      <c r="J735" s="56" t="n">
        <v>934</v>
      </c>
      <c r="K735" s="54" t="n">
        <f aca="false">MAX(0,H735-I735)</f>
        <v>0</v>
      </c>
      <c r="L735" s="54" t="str">
        <f aca="false">IF(H735&lt;=0,"Yes","No")</f>
        <v>No</v>
      </c>
      <c r="M735" s="56" t="n">
        <v>19.9</v>
      </c>
      <c r="N735" s="56" t="n">
        <v>2375086.97</v>
      </c>
      <c r="O735" s="56" t="s">
        <v>9405</v>
      </c>
      <c r="P735" s="56" t="s">
        <v>658</v>
      </c>
      <c r="Q735" s="56" t="s">
        <v>8648</v>
      </c>
      <c r="R735" s="56" t="s">
        <v>7755</v>
      </c>
      <c r="S735" s="56" t="s">
        <v>1440</v>
      </c>
      <c r="T735" s="55" t="str">
        <f aca="false">IF(L735="Yes","Stockout",IF(H735&lt;I735,"Low",IF(H735&gt;I735*2,"Excess","Healthy")))</f>
        <v>Low</v>
      </c>
      <c r="U735" s="55" t="n">
        <f aca="true">IFERROR(Q735-TODAY(),"")</f>
        <v>-309</v>
      </c>
      <c r="V735" s="55" t="str">
        <f aca="false">IFERROR(IF(T735&lt;30,"Critical",IF(T735&lt;90,"Watch","OK")),"")</f>
        <v>OK</v>
      </c>
      <c r="W735" s="55" t="str">
        <f aca="false">TEXT(D735,"yyyy-mm")</f>
        <v>2023-09</v>
      </c>
    </row>
    <row r="736" customFormat="false" ht="15" hidden="false" customHeight="true" outlineLevel="0" collapsed="false">
      <c r="A736" s="52" t="s">
        <v>9406</v>
      </c>
      <c r="B736" s="52" t="s">
        <v>618</v>
      </c>
      <c r="C736" s="52" t="s">
        <v>2633</v>
      </c>
      <c r="D736" s="52" t="s">
        <v>3112</v>
      </c>
      <c r="E736" s="52" t="n">
        <v>4414</v>
      </c>
      <c r="F736" s="52" t="n">
        <v>4540</v>
      </c>
      <c r="G736" s="52" t="n">
        <v>4974</v>
      </c>
      <c r="H736" s="54" t="n">
        <f aca="false">E736+F736-G736</f>
        <v>3980</v>
      </c>
      <c r="I736" s="52" t="n">
        <v>1878</v>
      </c>
      <c r="J736" s="52" t="n">
        <v>922</v>
      </c>
      <c r="K736" s="54" t="n">
        <f aca="false">MAX(0,H736-I736)</f>
        <v>2102</v>
      </c>
      <c r="L736" s="54" t="str">
        <f aca="false">IF(H736&lt;=0,"Yes","No")</f>
        <v>No</v>
      </c>
      <c r="M736" s="52" t="n">
        <v>18.6</v>
      </c>
      <c r="N736" s="52" t="n">
        <v>151264.47</v>
      </c>
      <c r="O736" s="52" t="s">
        <v>9407</v>
      </c>
      <c r="P736" s="52" t="s">
        <v>3038</v>
      </c>
      <c r="Q736" s="52" t="s">
        <v>3357</v>
      </c>
      <c r="R736" s="52" t="s">
        <v>8148</v>
      </c>
      <c r="S736" s="52" t="s">
        <v>8156</v>
      </c>
      <c r="T736" s="55" t="str">
        <f aca="false">IF(L736="Yes","Stockout",IF(H736&lt;I736,"Low",IF(H736&gt;I736*2,"Excess","Healthy")))</f>
        <v>Excess</v>
      </c>
      <c r="U736" s="55" t="n">
        <f aca="true">IFERROR(Q736-TODAY(),"")</f>
        <v>-507</v>
      </c>
      <c r="V736" s="55" t="str">
        <f aca="false">IFERROR(IF(T736&lt;30,"Critical",IF(T736&lt;90,"Watch","OK")),"")</f>
        <v>OK</v>
      </c>
      <c r="W736" s="55" t="str">
        <f aca="false">TEXT(D736,"yyyy-mm")</f>
        <v>2024-06</v>
      </c>
    </row>
    <row r="737" customFormat="false" ht="15" hidden="false" customHeight="true" outlineLevel="0" collapsed="false">
      <c r="A737" s="56" t="s">
        <v>9408</v>
      </c>
      <c r="B737" s="56" t="s">
        <v>3970</v>
      </c>
      <c r="C737" s="56" t="s">
        <v>4395</v>
      </c>
      <c r="D737" s="56" t="s">
        <v>3906</v>
      </c>
      <c r="E737" s="56" t="n">
        <v>7612</v>
      </c>
      <c r="F737" s="56" t="n">
        <v>3783</v>
      </c>
      <c r="G737" s="56" t="n">
        <v>2596</v>
      </c>
      <c r="H737" s="54" t="n">
        <f aca="false">E737+F737-G737</f>
        <v>8799</v>
      </c>
      <c r="I737" s="56" t="n">
        <v>1888</v>
      </c>
      <c r="J737" s="56" t="n">
        <v>83</v>
      </c>
      <c r="K737" s="54" t="n">
        <f aca="false">MAX(0,H737-I737)</f>
        <v>6911</v>
      </c>
      <c r="L737" s="54" t="str">
        <f aca="false">IF(H737&lt;=0,"Yes","No")</f>
        <v>No</v>
      </c>
      <c r="M737" s="56" t="n">
        <v>17.3</v>
      </c>
      <c r="N737" s="56" t="n">
        <v>195211.15</v>
      </c>
      <c r="O737" s="56" t="s">
        <v>9409</v>
      </c>
      <c r="P737" s="56" t="s">
        <v>3735</v>
      </c>
      <c r="Q737" s="56" t="s">
        <v>6161</v>
      </c>
      <c r="R737" s="56" t="s">
        <v>8076</v>
      </c>
      <c r="S737" s="56" t="s">
        <v>3968</v>
      </c>
      <c r="T737" s="55" t="str">
        <f aca="false">IF(L737="Yes","Stockout",IF(H737&lt;I737,"Low",IF(H737&gt;I737*2,"Excess","Healthy")))</f>
        <v>Excess</v>
      </c>
      <c r="U737" s="55" t="n">
        <f aca="true">IFERROR(Q737-TODAY(),"")</f>
        <v>-1028</v>
      </c>
      <c r="V737" s="55" t="str">
        <f aca="false">IFERROR(IF(T737&lt;30,"Critical",IF(T737&lt;90,"Watch","OK")),"")</f>
        <v>OK</v>
      </c>
      <c r="W737" s="55" t="str">
        <f aca="false">TEXT(D737,"yyyy-mm")</f>
        <v>2024-06</v>
      </c>
    </row>
    <row r="738" customFormat="false" ht="15" hidden="false" customHeight="true" outlineLevel="0" collapsed="false">
      <c r="A738" s="52" t="s">
        <v>9410</v>
      </c>
      <c r="B738" s="52" t="s">
        <v>6992</v>
      </c>
      <c r="C738" s="52" t="s">
        <v>6554</v>
      </c>
      <c r="D738" s="52" t="s">
        <v>964</v>
      </c>
      <c r="E738" s="52" t="n">
        <v>472</v>
      </c>
      <c r="F738" s="52" t="n">
        <v>3691</v>
      </c>
      <c r="G738" s="52" t="n">
        <v>3559</v>
      </c>
      <c r="H738" s="54" t="n">
        <f aca="false">E738+F738-G738</f>
        <v>604</v>
      </c>
      <c r="I738" s="52" t="n">
        <v>1381</v>
      </c>
      <c r="J738" s="52" t="n">
        <v>312</v>
      </c>
      <c r="K738" s="54" t="n">
        <f aca="false">MAX(0,H738-I738)</f>
        <v>0</v>
      </c>
      <c r="L738" s="54" t="str">
        <f aca="false">IF(H738&lt;=0,"Yes","No")</f>
        <v>No</v>
      </c>
      <c r="M738" s="52" t="n">
        <v>12</v>
      </c>
      <c r="N738" s="52" t="n">
        <v>491873.73</v>
      </c>
      <c r="O738" s="52" t="s">
        <v>9411</v>
      </c>
      <c r="P738" s="52" t="s">
        <v>1415</v>
      </c>
      <c r="Q738" s="52" t="s">
        <v>2915</v>
      </c>
      <c r="R738" s="52" t="s">
        <v>8069</v>
      </c>
      <c r="S738" s="52" t="s">
        <v>3140</v>
      </c>
      <c r="T738" s="55" t="str">
        <f aca="false">IF(L738="Yes","Stockout",IF(H738&lt;I738,"Low",IF(H738&gt;I738*2,"Excess","Healthy")))</f>
        <v>Low</v>
      </c>
      <c r="U738" s="55" t="n">
        <f aca="true">IFERROR(Q738-TODAY(),"")</f>
        <v>-568</v>
      </c>
      <c r="V738" s="55" t="str">
        <f aca="false">IFERROR(IF(T738&lt;30,"Critical",IF(T738&lt;90,"Watch","OK")),"")</f>
        <v>OK</v>
      </c>
      <c r="W738" s="55" t="str">
        <f aca="false">TEXT(D738,"yyyy-mm")</f>
        <v>2023-12</v>
      </c>
    </row>
    <row r="739" customFormat="false" ht="15" hidden="false" customHeight="true" outlineLevel="0" collapsed="false">
      <c r="A739" s="56" t="s">
        <v>9412</v>
      </c>
      <c r="B739" s="56" t="s">
        <v>3764</v>
      </c>
      <c r="C739" s="56" t="s">
        <v>7296</v>
      </c>
      <c r="D739" s="56" t="s">
        <v>492</v>
      </c>
      <c r="E739" s="56" t="n">
        <v>5036</v>
      </c>
      <c r="F739" s="56" t="n">
        <v>1092</v>
      </c>
      <c r="G739" s="56" t="n">
        <v>2614</v>
      </c>
      <c r="H739" s="54" t="n">
        <f aca="false">E739+F739-G739</f>
        <v>3514</v>
      </c>
      <c r="I739" s="56" t="n">
        <v>1375</v>
      </c>
      <c r="J739" s="56" t="n">
        <v>598</v>
      </c>
      <c r="K739" s="54" t="n">
        <f aca="false">MAX(0,H739-I739)</f>
        <v>2139</v>
      </c>
      <c r="L739" s="54" t="str">
        <f aca="false">IF(H739&lt;=0,"Yes","No")</f>
        <v>No</v>
      </c>
      <c r="M739" s="56" t="n">
        <v>9.5</v>
      </c>
      <c r="N739" s="56" t="n">
        <v>1205046.95</v>
      </c>
      <c r="O739" s="56" t="s">
        <v>9413</v>
      </c>
      <c r="P739" s="56" t="s">
        <v>5272</v>
      </c>
      <c r="Q739" s="56" t="s">
        <v>9414</v>
      </c>
      <c r="R739" s="56" t="s">
        <v>8385</v>
      </c>
      <c r="S739" s="56" t="s">
        <v>361</v>
      </c>
      <c r="T739" s="55" t="str">
        <f aca="false">IF(L739="Yes","Stockout",IF(H739&lt;I739,"Low",IF(H739&gt;I739*2,"Excess","Healthy")))</f>
        <v>Excess</v>
      </c>
      <c r="U739" s="55" t="n">
        <f aca="true">IFERROR(Q739-TODAY(),"")</f>
        <v>178</v>
      </c>
      <c r="V739" s="55" t="str">
        <f aca="false">IFERROR(IF(T739&lt;30,"Critical",IF(T739&lt;90,"Watch","OK")),"")</f>
        <v>OK</v>
      </c>
      <c r="W739" s="55" t="str">
        <f aca="false">TEXT(D739,"yyyy-mm")</f>
        <v>2022-08</v>
      </c>
    </row>
    <row r="740" customFormat="false" ht="15" hidden="false" customHeight="true" outlineLevel="0" collapsed="false">
      <c r="A740" s="52" t="s">
        <v>9415</v>
      </c>
      <c r="B740" s="52" t="s">
        <v>3332</v>
      </c>
      <c r="C740" s="52" t="s">
        <v>5026</v>
      </c>
      <c r="D740" s="52" t="s">
        <v>3714</v>
      </c>
      <c r="E740" s="52" t="n">
        <v>3497</v>
      </c>
      <c r="F740" s="52" t="n">
        <v>3387</v>
      </c>
      <c r="G740" s="52" t="n">
        <v>99</v>
      </c>
      <c r="H740" s="54" t="n">
        <f aca="false">E740+F740-G740</f>
        <v>6785</v>
      </c>
      <c r="I740" s="52" t="n">
        <v>424</v>
      </c>
      <c r="J740" s="52" t="n">
        <v>166</v>
      </c>
      <c r="K740" s="54" t="n">
        <f aca="false">MAX(0,H740-I740)</f>
        <v>6361</v>
      </c>
      <c r="L740" s="54" t="str">
        <f aca="false">IF(H740&lt;=0,"Yes","No")</f>
        <v>No</v>
      </c>
      <c r="M740" s="52" t="n">
        <v>43.2</v>
      </c>
      <c r="N740" s="52" t="n">
        <v>172586.18</v>
      </c>
      <c r="O740" s="52" t="s">
        <v>9416</v>
      </c>
      <c r="P740" s="52" t="s">
        <v>3016</v>
      </c>
      <c r="Q740" s="52" t="s">
        <v>2989</v>
      </c>
      <c r="R740" s="52" t="s">
        <v>8663</v>
      </c>
      <c r="S740" s="52" t="s">
        <v>1972</v>
      </c>
      <c r="T740" s="55" t="str">
        <f aca="false">IF(L740="Yes","Stockout",IF(H740&lt;I740,"Low",IF(H740&gt;I740*2,"Excess","Healthy")))</f>
        <v>Excess</v>
      </c>
      <c r="U740" s="55" t="n">
        <f aca="true">IFERROR(Q740-TODAY(),"")</f>
        <v>-1086</v>
      </c>
      <c r="V740" s="55" t="str">
        <f aca="false">IFERROR(IF(T740&lt;30,"Critical",IF(T740&lt;90,"Watch","OK")),"")</f>
        <v>OK</v>
      </c>
      <c r="W740" s="55" t="str">
        <f aca="false">TEXT(D740,"yyyy-mm")</f>
        <v>2024-08</v>
      </c>
    </row>
    <row r="741" customFormat="false" ht="15" hidden="false" customHeight="true" outlineLevel="0" collapsed="false">
      <c r="A741" s="56" t="s">
        <v>9417</v>
      </c>
      <c r="B741" s="56" t="s">
        <v>2338</v>
      </c>
      <c r="C741" s="56" t="s">
        <v>3499</v>
      </c>
      <c r="D741" s="56" t="s">
        <v>2055</v>
      </c>
      <c r="E741" s="56" t="n">
        <v>4326</v>
      </c>
      <c r="F741" s="56" t="n">
        <v>823</v>
      </c>
      <c r="G741" s="56" t="n">
        <v>3993</v>
      </c>
      <c r="H741" s="54" t="n">
        <f aca="false">E741+F741-G741</f>
        <v>1156</v>
      </c>
      <c r="I741" s="56" t="n">
        <v>600</v>
      </c>
      <c r="J741" s="56" t="n">
        <v>184</v>
      </c>
      <c r="K741" s="54" t="n">
        <f aca="false">MAX(0,H741-I741)</f>
        <v>556</v>
      </c>
      <c r="L741" s="54" t="str">
        <f aca="false">IF(H741&lt;=0,"Yes","No")</f>
        <v>No</v>
      </c>
      <c r="M741" s="56" t="n">
        <v>8.3</v>
      </c>
      <c r="N741" s="56" t="n">
        <v>391643.08</v>
      </c>
      <c r="O741" s="56" t="s">
        <v>9418</v>
      </c>
      <c r="P741" s="56" t="s">
        <v>3261</v>
      </c>
      <c r="Q741" s="56" t="s">
        <v>514</v>
      </c>
      <c r="R741" s="56" t="s">
        <v>7553</v>
      </c>
      <c r="S741" s="56" t="s">
        <v>688</v>
      </c>
      <c r="T741" s="55" t="str">
        <f aca="false">IF(L741="Yes","Stockout",IF(H741&lt;I741,"Low",IF(H741&gt;I741*2,"Excess","Healthy")))</f>
        <v>Healthy</v>
      </c>
      <c r="U741" s="55" t="n">
        <f aca="true">IFERROR(Q741-TODAY(),"")</f>
        <v>-918</v>
      </c>
      <c r="V741" s="55" t="str">
        <f aca="false">IFERROR(IF(T741&lt;30,"Critical",IF(T741&lt;90,"Watch","OK")),"")</f>
        <v>OK</v>
      </c>
      <c r="W741" s="55" t="str">
        <f aca="false">TEXT(D741,"yyyy-mm")</f>
        <v>2022-03</v>
      </c>
    </row>
    <row r="742" customFormat="false" ht="15" hidden="false" customHeight="true" outlineLevel="0" collapsed="false">
      <c r="A742" s="52" t="s">
        <v>9419</v>
      </c>
      <c r="B742" s="52" t="s">
        <v>1486</v>
      </c>
      <c r="C742" s="52" t="s">
        <v>1818</v>
      </c>
      <c r="D742" s="52" t="s">
        <v>4196</v>
      </c>
      <c r="E742" s="52" t="n">
        <v>6725</v>
      </c>
      <c r="F742" s="52" t="n">
        <v>3531</v>
      </c>
      <c r="G742" s="52" t="n">
        <v>95</v>
      </c>
      <c r="H742" s="54" t="n">
        <f aca="false">E742+F742-G742</f>
        <v>10161</v>
      </c>
      <c r="I742" s="52" t="n">
        <v>493</v>
      </c>
      <c r="J742" s="52" t="n">
        <v>65</v>
      </c>
      <c r="K742" s="54" t="n">
        <f aca="false">MAX(0,H742-I742)</f>
        <v>9668</v>
      </c>
      <c r="L742" s="54" t="str">
        <f aca="false">IF(H742&lt;=0,"Yes","No")</f>
        <v>No</v>
      </c>
      <c r="M742" s="52" t="n">
        <v>13.3</v>
      </c>
      <c r="N742" s="52" t="n">
        <v>119593.06</v>
      </c>
      <c r="O742" s="52" t="s">
        <v>9420</v>
      </c>
      <c r="P742" s="52" t="s">
        <v>1594</v>
      </c>
      <c r="Q742" s="52" t="s">
        <v>1699</v>
      </c>
      <c r="R742" s="52" t="s">
        <v>9421</v>
      </c>
      <c r="S742" s="52" t="s">
        <v>4441</v>
      </c>
      <c r="T742" s="55" t="str">
        <f aca="false">IF(L742="Yes","Stockout",IF(H742&lt;I742,"Low",IF(H742&gt;I742*2,"Excess","Healthy")))</f>
        <v>Excess</v>
      </c>
      <c r="U742" s="55" t="n">
        <f aca="true">IFERROR(Q742-TODAY(),"")</f>
        <v>-426</v>
      </c>
      <c r="V742" s="55" t="str">
        <f aca="false">IFERROR(IF(T742&lt;30,"Critical",IF(T742&lt;90,"Watch","OK")),"")</f>
        <v>OK</v>
      </c>
      <c r="W742" s="55" t="str">
        <f aca="false">TEXT(D742,"yyyy-mm")</f>
        <v>2023-09</v>
      </c>
    </row>
    <row r="743" customFormat="false" ht="15" hidden="false" customHeight="true" outlineLevel="0" collapsed="false">
      <c r="A743" s="56" t="s">
        <v>9422</v>
      </c>
      <c r="B743" s="56" t="s">
        <v>2287</v>
      </c>
      <c r="C743" s="56" t="s">
        <v>8714</v>
      </c>
      <c r="D743" s="56" t="s">
        <v>564</v>
      </c>
      <c r="E743" s="56" t="n">
        <v>4048</v>
      </c>
      <c r="F743" s="56" t="n">
        <v>4662</v>
      </c>
      <c r="G743" s="56" t="n">
        <v>1598</v>
      </c>
      <c r="H743" s="54" t="n">
        <f aca="false">E743+F743-G743</f>
        <v>7112</v>
      </c>
      <c r="I743" s="56" t="n">
        <v>204</v>
      </c>
      <c r="J743" s="56" t="n">
        <v>719</v>
      </c>
      <c r="K743" s="54" t="n">
        <f aca="false">MAX(0,H743-I743)</f>
        <v>6908</v>
      </c>
      <c r="L743" s="54" t="str">
        <f aca="false">IF(H743&lt;=0,"Yes","No")</f>
        <v>No</v>
      </c>
      <c r="M743" s="56" t="n">
        <v>39.9</v>
      </c>
      <c r="N743" s="56" t="n">
        <v>4367265.95</v>
      </c>
      <c r="O743" s="56" t="s">
        <v>9423</v>
      </c>
      <c r="P743" s="56" t="s">
        <v>2680</v>
      </c>
      <c r="Q743" s="56" t="s">
        <v>4511</v>
      </c>
      <c r="R743" s="56" t="s">
        <v>8557</v>
      </c>
      <c r="S743" s="56" t="s">
        <v>2790</v>
      </c>
      <c r="T743" s="55" t="str">
        <f aca="false">IF(L743="Yes","Stockout",IF(H743&lt;I743,"Low",IF(H743&gt;I743*2,"Excess","Healthy")))</f>
        <v>Excess</v>
      </c>
      <c r="U743" s="55" t="n">
        <f aca="true">IFERROR(Q743-TODAY(),"")</f>
        <v>-900</v>
      </c>
      <c r="V743" s="55" t="str">
        <f aca="false">IFERROR(IF(T743&lt;30,"Critical",IF(T743&lt;90,"Watch","OK")),"")</f>
        <v>OK</v>
      </c>
      <c r="W743" s="55" t="str">
        <f aca="false">TEXT(D743,"yyyy-mm")</f>
        <v>2022-07</v>
      </c>
    </row>
    <row r="744" customFormat="false" ht="15" hidden="false" customHeight="true" outlineLevel="0" collapsed="false">
      <c r="A744" s="52" t="s">
        <v>9424</v>
      </c>
      <c r="B744" s="52" t="s">
        <v>2356</v>
      </c>
      <c r="C744" s="52" t="s">
        <v>7969</v>
      </c>
      <c r="D744" s="52" t="s">
        <v>3912</v>
      </c>
      <c r="E744" s="52" t="n">
        <v>5918</v>
      </c>
      <c r="F744" s="52" t="n">
        <v>3381</v>
      </c>
      <c r="G744" s="52" t="n">
        <v>4010</v>
      </c>
      <c r="H744" s="54" t="n">
        <f aca="false">E744+F744-G744</f>
        <v>5289</v>
      </c>
      <c r="I744" s="52" t="n">
        <v>1597</v>
      </c>
      <c r="J744" s="52" t="n">
        <v>828</v>
      </c>
      <c r="K744" s="54" t="n">
        <f aca="false">MAX(0,H744-I744)</f>
        <v>3692</v>
      </c>
      <c r="L744" s="54" t="str">
        <f aca="false">IF(H744&lt;=0,"Yes","No")</f>
        <v>No</v>
      </c>
      <c r="M744" s="52" t="n">
        <v>4.9</v>
      </c>
      <c r="N744" s="52" t="n">
        <v>1411406.03</v>
      </c>
      <c r="O744" s="52" t="s">
        <v>9425</v>
      </c>
      <c r="P744" s="52" t="s">
        <v>1833</v>
      </c>
      <c r="Q744" s="52" t="s">
        <v>1856</v>
      </c>
      <c r="R744" s="52" t="s">
        <v>8393</v>
      </c>
      <c r="S744" s="52" t="s">
        <v>749</v>
      </c>
      <c r="T744" s="55" t="str">
        <f aca="false">IF(L744="Yes","Stockout",IF(H744&lt;I744,"Low",IF(H744&gt;I744*2,"Excess","Healthy")))</f>
        <v>Excess</v>
      </c>
      <c r="U744" s="55" t="n">
        <f aca="true">IFERROR(Q744-TODAY(),"")</f>
        <v>-669</v>
      </c>
      <c r="V744" s="55" t="str">
        <f aca="false">IFERROR(IF(T744&lt;30,"Critical",IF(T744&lt;90,"Watch","OK")),"")</f>
        <v>OK</v>
      </c>
      <c r="W744" s="55" t="str">
        <f aca="false">TEXT(D744,"yyyy-mm")</f>
        <v>2022-05</v>
      </c>
    </row>
    <row r="745" customFormat="false" ht="15" hidden="false" customHeight="true" outlineLevel="0" collapsed="false">
      <c r="A745" s="56" t="s">
        <v>9426</v>
      </c>
      <c r="B745" s="56" t="s">
        <v>6469</v>
      </c>
      <c r="C745" s="56" t="s">
        <v>4611</v>
      </c>
      <c r="D745" s="56" t="s">
        <v>5891</v>
      </c>
      <c r="E745" s="56" t="n">
        <v>1581</v>
      </c>
      <c r="F745" s="56" t="n">
        <v>3085</v>
      </c>
      <c r="G745" s="56" t="n">
        <v>635</v>
      </c>
      <c r="H745" s="54" t="n">
        <f aca="false">E745+F745-G745</f>
        <v>4031</v>
      </c>
      <c r="I745" s="56" t="n">
        <v>835</v>
      </c>
      <c r="J745" s="56" t="n">
        <v>594</v>
      </c>
      <c r="K745" s="54" t="n">
        <f aca="false">MAX(0,H745-I745)</f>
        <v>3196</v>
      </c>
      <c r="L745" s="54" t="str">
        <f aca="false">IF(H745&lt;=0,"Yes","No")</f>
        <v>No</v>
      </c>
      <c r="M745" s="56" t="n">
        <v>22.8</v>
      </c>
      <c r="N745" s="56" t="n">
        <v>304008.11</v>
      </c>
      <c r="O745" s="56" t="s">
        <v>9427</v>
      </c>
      <c r="P745" s="56" t="s">
        <v>7129</v>
      </c>
      <c r="Q745" s="56" t="s">
        <v>662</v>
      </c>
      <c r="R745" s="56" t="s">
        <v>7832</v>
      </c>
      <c r="S745" s="56" t="s">
        <v>4473</v>
      </c>
      <c r="T745" s="55" t="str">
        <f aca="false">IF(L745="Yes","Stockout",IF(H745&lt;I745,"Low",IF(H745&gt;I745*2,"Excess","Healthy")))</f>
        <v>Excess</v>
      </c>
      <c r="U745" s="55" t="n">
        <f aca="true">IFERROR(Q745-TODAY(),"")</f>
        <v>-505</v>
      </c>
      <c r="V745" s="55" t="str">
        <f aca="false">IFERROR(IF(T745&lt;30,"Critical",IF(T745&lt;90,"Watch","OK")),"")</f>
        <v>OK</v>
      </c>
      <c r="W745" s="55" t="str">
        <f aca="false">TEXT(D745,"yyyy-mm")</f>
        <v>2022-02</v>
      </c>
    </row>
    <row r="746" customFormat="false" ht="15" hidden="false" customHeight="true" outlineLevel="0" collapsed="false">
      <c r="A746" s="52" t="s">
        <v>9428</v>
      </c>
      <c r="B746" s="52" t="s">
        <v>2002</v>
      </c>
      <c r="C746" s="52" t="s">
        <v>1304</v>
      </c>
      <c r="D746" s="52" t="s">
        <v>6801</v>
      </c>
      <c r="E746" s="52" t="n">
        <v>125</v>
      </c>
      <c r="F746" s="52" t="n">
        <v>2902</v>
      </c>
      <c r="G746" s="52" t="n">
        <v>2415</v>
      </c>
      <c r="H746" s="54" t="n">
        <f aca="false">E746+F746-G746</f>
        <v>612</v>
      </c>
      <c r="I746" s="52" t="n">
        <v>996</v>
      </c>
      <c r="J746" s="52" t="n">
        <v>880</v>
      </c>
      <c r="K746" s="54" t="n">
        <f aca="false">MAX(0,H746-I746)</f>
        <v>0</v>
      </c>
      <c r="L746" s="54" t="str">
        <f aca="false">IF(H746&lt;=0,"Yes","No")</f>
        <v>No</v>
      </c>
      <c r="M746" s="52" t="n">
        <v>19.6</v>
      </c>
      <c r="N746" s="52" t="n">
        <v>2581859.32</v>
      </c>
      <c r="O746" s="52" t="s">
        <v>9429</v>
      </c>
      <c r="P746" s="52" t="s">
        <v>1243</v>
      </c>
      <c r="Q746" s="52" t="s">
        <v>1140</v>
      </c>
      <c r="R746" s="52" t="s">
        <v>7920</v>
      </c>
      <c r="S746" s="52" t="s">
        <v>472</v>
      </c>
      <c r="T746" s="55" t="str">
        <f aca="false">IF(L746="Yes","Stockout",IF(H746&lt;I746,"Low",IF(H746&gt;I746*2,"Excess","Healthy")))</f>
        <v>Low</v>
      </c>
      <c r="U746" s="55" t="n">
        <f aca="true">IFERROR(Q746-TODAY(),"")</f>
        <v>-764</v>
      </c>
      <c r="V746" s="55" t="str">
        <f aca="false">IFERROR(IF(T746&lt;30,"Critical",IF(T746&lt;90,"Watch","OK")),"")</f>
        <v>OK</v>
      </c>
      <c r="W746" s="55" t="str">
        <f aca="false">TEXT(D746,"yyyy-mm")</f>
        <v>2023-08</v>
      </c>
    </row>
    <row r="747" customFormat="false" ht="15" hidden="false" customHeight="true" outlineLevel="0" collapsed="false">
      <c r="A747" s="56" t="s">
        <v>9430</v>
      </c>
      <c r="B747" s="56" t="s">
        <v>6211</v>
      </c>
      <c r="C747" s="56" t="s">
        <v>2584</v>
      </c>
      <c r="D747" s="56" t="s">
        <v>1359</v>
      </c>
      <c r="E747" s="56" t="n">
        <v>8969</v>
      </c>
      <c r="F747" s="56" t="n">
        <v>548</v>
      </c>
      <c r="G747" s="56" t="n">
        <v>1334</v>
      </c>
      <c r="H747" s="54" t="n">
        <f aca="false">E747+F747-G747</f>
        <v>8183</v>
      </c>
      <c r="I747" s="56" t="n">
        <v>1373</v>
      </c>
      <c r="J747" s="56" t="n">
        <v>582</v>
      </c>
      <c r="K747" s="54" t="n">
        <f aca="false">MAX(0,H747-I747)</f>
        <v>6810</v>
      </c>
      <c r="L747" s="54" t="str">
        <f aca="false">IF(H747&lt;=0,"Yes","No")</f>
        <v>No</v>
      </c>
      <c r="M747" s="56" t="n">
        <v>21.3</v>
      </c>
      <c r="N747" s="56" t="n">
        <v>3470086.97</v>
      </c>
      <c r="O747" s="56" t="s">
        <v>9431</v>
      </c>
      <c r="P747" s="56" t="s">
        <v>2546</v>
      </c>
      <c r="Q747" s="56" t="s">
        <v>737</v>
      </c>
      <c r="R747" s="56" t="s">
        <v>7845</v>
      </c>
      <c r="S747" s="56" t="s">
        <v>3057</v>
      </c>
      <c r="T747" s="55" t="str">
        <f aca="false">IF(L747="Yes","Stockout",IF(H747&lt;I747,"Low",IF(H747&gt;I747*2,"Excess","Healthy")))</f>
        <v>Excess</v>
      </c>
      <c r="U747" s="55" t="n">
        <f aca="true">IFERROR(Q747-TODAY(),"")</f>
        <v>-866</v>
      </c>
      <c r="V747" s="55" t="str">
        <f aca="false">IFERROR(IF(T747&lt;30,"Critical",IF(T747&lt;90,"Watch","OK")),"")</f>
        <v>OK</v>
      </c>
      <c r="W747" s="55" t="str">
        <f aca="false">TEXT(D747,"yyyy-mm")</f>
        <v>2022-05</v>
      </c>
    </row>
    <row r="748" customFormat="false" ht="15" hidden="false" customHeight="true" outlineLevel="0" collapsed="false">
      <c r="A748" s="52" t="s">
        <v>9432</v>
      </c>
      <c r="B748" s="52" t="s">
        <v>1134</v>
      </c>
      <c r="C748" s="52" t="s">
        <v>4102</v>
      </c>
      <c r="D748" s="52" t="s">
        <v>5082</v>
      </c>
      <c r="E748" s="52" t="n">
        <v>3062</v>
      </c>
      <c r="F748" s="52" t="n">
        <v>3993</v>
      </c>
      <c r="G748" s="52" t="n">
        <v>3793</v>
      </c>
      <c r="H748" s="54" t="n">
        <f aca="false">E748+F748-G748</f>
        <v>3262</v>
      </c>
      <c r="I748" s="52" t="n">
        <v>273</v>
      </c>
      <c r="J748" s="52" t="n">
        <v>529</v>
      </c>
      <c r="K748" s="54" t="n">
        <f aca="false">MAX(0,H748-I748)</f>
        <v>2989</v>
      </c>
      <c r="L748" s="54" t="str">
        <f aca="false">IF(H748&lt;=0,"Yes","No")</f>
        <v>No</v>
      </c>
      <c r="M748" s="52" t="n">
        <v>24.3</v>
      </c>
      <c r="N748" s="52" t="n">
        <v>5329315.07</v>
      </c>
      <c r="O748" s="52" t="s">
        <v>9433</v>
      </c>
      <c r="P748" s="52" t="s">
        <v>2426</v>
      </c>
      <c r="Q748" s="52" t="s">
        <v>1195</v>
      </c>
      <c r="R748" s="52" t="s">
        <v>8129</v>
      </c>
      <c r="S748" s="52" t="s">
        <v>652</v>
      </c>
      <c r="T748" s="55" t="str">
        <f aca="false">IF(L748="Yes","Stockout",IF(H748&lt;I748,"Low",IF(H748&gt;I748*2,"Excess","Healthy")))</f>
        <v>Excess</v>
      </c>
      <c r="U748" s="55" t="n">
        <f aca="true">IFERROR(Q748-TODAY(),"")</f>
        <v>-454</v>
      </c>
      <c r="V748" s="55" t="str">
        <f aca="false">IFERROR(IF(T748&lt;30,"Critical",IF(T748&lt;90,"Watch","OK")),"")</f>
        <v>OK</v>
      </c>
      <c r="W748" s="55" t="str">
        <f aca="false">TEXT(D748,"yyyy-mm")</f>
        <v>2024-12</v>
      </c>
    </row>
    <row r="749" customFormat="false" ht="15" hidden="false" customHeight="true" outlineLevel="0" collapsed="false">
      <c r="A749" s="56" t="s">
        <v>9434</v>
      </c>
      <c r="B749" s="56" t="s">
        <v>3381</v>
      </c>
      <c r="C749" s="56" t="s">
        <v>8872</v>
      </c>
      <c r="D749" s="56" t="s">
        <v>1104</v>
      </c>
      <c r="E749" s="56" t="n">
        <v>2013</v>
      </c>
      <c r="F749" s="56" t="n">
        <v>1266</v>
      </c>
      <c r="G749" s="56" t="n">
        <v>657</v>
      </c>
      <c r="H749" s="54" t="n">
        <f aca="false">E749+F749-G749</f>
        <v>2622</v>
      </c>
      <c r="I749" s="56" t="n">
        <v>1116</v>
      </c>
      <c r="J749" s="56" t="n">
        <v>581</v>
      </c>
      <c r="K749" s="54" t="n">
        <f aca="false">MAX(0,H749-I749)</f>
        <v>1506</v>
      </c>
      <c r="L749" s="54" t="str">
        <f aca="false">IF(H749&lt;=0,"Yes","No")</f>
        <v>No</v>
      </c>
      <c r="M749" s="56" t="n">
        <v>16</v>
      </c>
      <c r="N749" s="56" t="n">
        <v>1827067.9</v>
      </c>
      <c r="O749" s="56" t="s">
        <v>9435</v>
      </c>
      <c r="P749" s="56" t="s">
        <v>1427</v>
      </c>
      <c r="Q749" s="56" t="s">
        <v>9436</v>
      </c>
      <c r="R749" s="56" t="s">
        <v>7764</v>
      </c>
      <c r="S749" s="56" t="s">
        <v>5836</v>
      </c>
      <c r="T749" s="55" t="str">
        <f aca="false">IF(L749="Yes","Stockout",IF(H749&lt;I749,"Low",IF(H749&gt;I749*2,"Excess","Healthy")))</f>
        <v>Excess</v>
      </c>
      <c r="U749" s="55" t="n">
        <f aca="true">IFERROR(Q749-TODAY(),"")</f>
        <v>-102</v>
      </c>
      <c r="V749" s="55" t="str">
        <f aca="false">IFERROR(IF(T749&lt;30,"Critical",IF(T749&lt;90,"Watch","OK")),"")</f>
        <v>OK</v>
      </c>
      <c r="W749" s="55" t="str">
        <f aca="false">TEXT(D749,"yyyy-mm")</f>
        <v>2024-06</v>
      </c>
    </row>
    <row r="750" customFormat="false" ht="15" hidden="false" customHeight="true" outlineLevel="0" collapsed="false">
      <c r="A750" s="52" t="s">
        <v>9437</v>
      </c>
      <c r="B750" s="52" t="s">
        <v>4142</v>
      </c>
      <c r="C750" s="52" t="s">
        <v>6200</v>
      </c>
      <c r="D750" s="52" t="s">
        <v>3150</v>
      </c>
      <c r="E750" s="52" t="n">
        <v>7885</v>
      </c>
      <c r="F750" s="52" t="n">
        <v>2751</v>
      </c>
      <c r="G750" s="52" t="n">
        <v>4915</v>
      </c>
      <c r="H750" s="54" t="n">
        <f aca="false">E750+F750-G750</f>
        <v>5721</v>
      </c>
      <c r="I750" s="52" t="n">
        <v>321</v>
      </c>
      <c r="J750" s="52" t="n">
        <v>403</v>
      </c>
      <c r="K750" s="54" t="n">
        <f aca="false">MAX(0,H750-I750)</f>
        <v>5400</v>
      </c>
      <c r="L750" s="54" t="str">
        <f aca="false">IF(H750&lt;=0,"Yes","No")</f>
        <v>No</v>
      </c>
      <c r="M750" s="52" t="n">
        <v>15.9</v>
      </c>
      <c r="N750" s="52" t="n">
        <v>602314.58</v>
      </c>
      <c r="O750" s="52" t="s">
        <v>9438</v>
      </c>
      <c r="P750" s="52" t="s">
        <v>1367</v>
      </c>
      <c r="Q750" s="52" t="s">
        <v>5804</v>
      </c>
      <c r="R750" s="52" t="s">
        <v>7686</v>
      </c>
      <c r="S750" s="52" t="s">
        <v>3794</v>
      </c>
      <c r="T750" s="55" t="str">
        <f aca="false">IF(L750="Yes","Stockout",IF(H750&lt;I750,"Low",IF(H750&gt;I750*2,"Excess","Healthy")))</f>
        <v>Excess</v>
      </c>
      <c r="U750" s="55" t="n">
        <f aca="true">IFERROR(Q750-TODAY(),"")</f>
        <v>-368</v>
      </c>
      <c r="V750" s="55" t="str">
        <f aca="false">IFERROR(IF(T750&lt;30,"Critical",IF(T750&lt;90,"Watch","OK")),"")</f>
        <v>OK</v>
      </c>
      <c r="W750" s="55" t="str">
        <f aca="false">TEXT(D750,"yyyy-mm")</f>
        <v>2023-03</v>
      </c>
    </row>
    <row r="751" customFormat="false" ht="15" hidden="false" customHeight="true" outlineLevel="0" collapsed="false">
      <c r="A751" s="56" t="s">
        <v>9439</v>
      </c>
      <c r="B751" s="56" t="s">
        <v>7072</v>
      </c>
      <c r="C751" s="56" t="s">
        <v>463</v>
      </c>
      <c r="D751" s="56" t="s">
        <v>1977</v>
      </c>
      <c r="E751" s="56" t="n">
        <v>5997</v>
      </c>
      <c r="F751" s="56" t="n">
        <v>2881</v>
      </c>
      <c r="G751" s="56" t="n">
        <v>4112</v>
      </c>
      <c r="H751" s="54" t="n">
        <f aca="false">E751+F751-G751</f>
        <v>4766</v>
      </c>
      <c r="I751" s="56" t="n">
        <v>1714</v>
      </c>
      <c r="J751" s="56" t="n">
        <v>169</v>
      </c>
      <c r="K751" s="54" t="n">
        <f aca="false">MAX(0,H751-I751)</f>
        <v>3052</v>
      </c>
      <c r="L751" s="54" t="str">
        <f aca="false">IF(H751&lt;=0,"Yes","No")</f>
        <v>No</v>
      </c>
      <c r="M751" s="56" t="n">
        <v>46.7</v>
      </c>
      <c r="N751" s="56" t="n">
        <v>3563837.05</v>
      </c>
      <c r="O751" s="56" t="s">
        <v>9440</v>
      </c>
      <c r="P751" s="56" t="s">
        <v>585</v>
      </c>
      <c r="Q751" s="56" t="s">
        <v>9441</v>
      </c>
      <c r="R751" s="56" t="s">
        <v>7473</v>
      </c>
      <c r="S751" s="56" t="s">
        <v>1896</v>
      </c>
      <c r="T751" s="55" t="str">
        <f aca="false">IF(L751="Yes","Stockout",IF(H751&lt;I751,"Low",IF(H751&gt;I751*2,"Excess","Healthy")))</f>
        <v>Excess</v>
      </c>
      <c r="U751" s="55" t="n">
        <f aca="true">IFERROR(Q751-TODAY(),"")</f>
        <v>-381</v>
      </c>
      <c r="V751" s="55" t="str">
        <f aca="false">IFERROR(IF(T751&lt;30,"Critical",IF(T751&lt;90,"Watch","OK")),"")</f>
        <v>OK</v>
      </c>
      <c r="W751" s="55" t="str">
        <f aca="false">TEXT(D751,"yyyy-mm")</f>
        <v>2023-01</v>
      </c>
    </row>
    <row r="752" customFormat="false" ht="15" hidden="false" customHeight="true" outlineLevel="0" collapsed="false">
      <c r="A752" s="52" t="s">
        <v>9442</v>
      </c>
      <c r="B752" s="52" t="s">
        <v>5335</v>
      </c>
      <c r="C752" s="52" t="s">
        <v>1740</v>
      </c>
      <c r="D752" s="52" t="s">
        <v>1440</v>
      </c>
      <c r="E752" s="52" t="n">
        <v>4990</v>
      </c>
      <c r="F752" s="52" t="n">
        <v>4677</v>
      </c>
      <c r="G752" s="52" t="n">
        <v>686</v>
      </c>
      <c r="H752" s="54" t="n">
        <f aca="false">E752+F752-G752</f>
        <v>8981</v>
      </c>
      <c r="I752" s="52" t="n">
        <v>440</v>
      </c>
      <c r="J752" s="52" t="n">
        <v>449</v>
      </c>
      <c r="K752" s="54" t="n">
        <f aca="false">MAX(0,H752-I752)</f>
        <v>8541</v>
      </c>
      <c r="L752" s="54" t="str">
        <f aca="false">IF(H752&lt;=0,"Yes","No")</f>
        <v>No</v>
      </c>
      <c r="M752" s="52" t="n">
        <v>35.2</v>
      </c>
      <c r="N752" s="52" t="n">
        <v>390995.67</v>
      </c>
      <c r="O752" s="52" t="s">
        <v>9443</v>
      </c>
      <c r="P752" s="52" t="s">
        <v>3514</v>
      </c>
      <c r="Q752" s="52" t="s">
        <v>5772</v>
      </c>
      <c r="R752" s="52" t="s">
        <v>7884</v>
      </c>
      <c r="S752" s="52" t="s">
        <v>1891</v>
      </c>
      <c r="T752" s="55" t="str">
        <f aca="false">IF(L752="Yes","Stockout",IF(H752&lt;I752,"Low",IF(H752&gt;I752*2,"Excess","Healthy")))</f>
        <v>Excess</v>
      </c>
      <c r="U752" s="55" t="n">
        <f aca="true">IFERROR(Q752-TODAY(),"")</f>
        <v>-877</v>
      </c>
      <c r="V752" s="55" t="str">
        <f aca="false">IFERROR(IF(T752&lt;30,"Critical",IF(T752&lt;90,"Watch","OK")),"")</f>
        <v>OK</v>
      </c>
      <c r="W752" s="55" t="str">
        <f aca="false">TEXT(D752,"yyyy-mm")</f>
        <v>2022-08</v>
      </c>
    </row>
    <row r="753" customFormat="false" ht="15" hidden="false" customHeight="true" outlineLevel="0" collapsed="false">
      <c r="A753" s="56" t="s">
        <v>9444</v>
      </c>
      <c r="B753" s="56" t="s">
        <v>6314</v>
      </c>
      <c r="C753" s="56" t="s">
        <v>9445</v>
      </c>
      <c r="D753" s="56" t="s">
        <v>1948</v>
      </c>
      <c r="E753" s="56" t="n">
        <v>5258</v>
      </c>
      <c r="F753" s="56" t="n">
        <v>2292</v>
      </c>
      <c r="G753" s="56" t="n">
        <v>1728</v>
      </c>
      <c r="H753" s="54" t="n">
        <f aca="false">E753+F753-G753</f>
        <v>5822</v>
      </c>
      <c r="I753" s="56" t="n">
        <v>1120</v>
      </c>
      <c r="J753" s="56" t="n">
        <v>368</v>
      </c>
      <c r="K753" s="54" t="n">
        <f aca="false">MAX(0,H753-I753)</f>
        <v>4702</v>
      </c>
      <c r="L753" s="54" t="str">
        <f aca="false">IF(H753&lt;=0,"Yes","No")</f>
        <v>No</v>
      </c>
      <c r="M753" s="56" t="n">
        <v>27.9</v>
      </c>
      <c r="N753" s="56" t="n">
        <v>899669.42</v>
      </c>
      <c r="O753" s="56" t="s">
        <v>9446</v>
      </c>
      <c r="P753" s="56" t="s">
        <v>571</v>
      </c>
      <c r="Q753" s="56" t="s">
        <v>6161</v>
      </c>
      <c r="R753" s="56" t="s">
        <v>7758</v>
      </c>
      <c r="S753" s="56" t="s">
        <v>7246</v>
      </c>
      <c r="T753" s="55" t="str">
        <f aca="false">IF(L753="Yes","Stockout",IF(H753&lt;I753,"Low",IF(H753&gt;I753*2,"Excess","Healthy")))</f>
        <v>Excess</v>
      </c>
      <c r="U753" s="55" t="n">
        <f aca="true">IFERROR(Q753-TODAY(),"")</f>
        <v>-1028</v>
      </c>
      <c r="V753" s="55" t="str">
        <f aca="false">IFERROR(IF(T753&lt;30,"Critical",IF(T753&lt;90,"Watch","OK")),"")</f>
        <v>OK</v>
      </c>
      <c r="W753" s="55" t="str">
        <f aca="false">TEXT(D753,"yyyy-mm")</f>
        <v>2023-05</v>
      </c>
    </row>
    <row r="754" customFormat="false" ht="15" hidden="false" customHeight="true" outlineLevel="0" collapsed="false">
      <c r="A754" s="52" t="s">
        <v>9447</v>
      </c>
      <c r="B754" s="52" t="s">
        <v>8868</v>
      </c>
      <c r="C754" s="52" t="s">
        <v>3986</v>
      </c>
      <c r="D754" s="52" t="s">
        <v>3223</v>
      </c>
      <c r="E754" s="52" t="n">
        <v>7387</v>
      </c>
      <c r="F754" s="52" t="n">
        <v>1519</v>
      </c>
      <c r="G754" s="52" t="n">
        <v>4693</v>
      </c>
      <c r="H754" s="54" t="n">
        <f aca="false">E754+F754-G754</f>
        <v>4213</v>
      </c>
      <c r="I754" s="52" t="n">
        <v>964</v>
      </c>
      <c r="J754" s="52" t="n">
        <v>376</v>
      </c>
      <c r="K754" s="54" t="n">
        <f aca="false">MAX(0,H754-I754)</f>
        <v>3249</v>
      </c>
      <c r="L754" s="54" t="str">
        <f aca="false">IF(H754&lt;=0,"Yes","No")</f>
        <v>No</v>
      </c>
      <c r="M754" s="52" t="n">
        <v>8.3</v>
      </c>
      <c r="N754" s="52" t="n">
        <v>253026.29</v>
      </c>
      <c r="O754" s="52" t="s">
        <v>9448</v>
      </c>
      <c r="P754" s="52" t="s">
        <v>4507</v>
      </c>
      <c r="Q754" s="52" t="s">
        <v>1626</v>
      </c>
      <c r="R754" s="52" t="s">
        <v>8169</v>
      </c>
      <c r="S754" s="52" t="s">
        <v>771</v>
      </c>
      <c r="T754" s="55" t="str">
        <f aca="false">IF(L754="Yes","Stockout",IF(H754&lt;I754,"Low",IF(H754&gt;I754*2,"Excess","Healthy")))</f>
        <v>Excess</v>
      </c>
      <c r="U754" s="55" t="n">
        <f aca="true">IFERROR(Q754-TODAY(),"")</f>
        <v>-1123</v>
      </c>
      <c r="V754" s="55" t="str">
        <f aca="false">IFERROR(IF(T754&lt;30,"Critical",IF(T754&lt;90,"Watch","OK")),"")</f>
        <v>OK</v>
      </c>
      <c r="W754" s="55" t="str">
        <f aca="false">TEXT(D754,"yyyy-mm")</f>
        <v>2023-06</v>
      </c>
    </row>
    <row r="755" customFormat="false" ht="15" hidden="false" customHeight="true" outlineLevel="0" collapsed="false">
      <c r="A755" s="56" t="s">
        <v>9449</v>
      </c>
      <c r="B755" s="56" t="s">
        <v>2908</v>
      </c>
      <c r="C755" s="56" t="s">
        <v>748</v>
      </c>
      <c r="D755" s="56" t="s">
        <v>1538</v>
      </c>
      <c r="E755" s="56" t="n">
        <v>9939</v>
      </c>
      <c r="F755" s="56" t="n">
        <v>680</v>
      </c>
      <c r="G755" s="56" t="n">
        <v>1511</v>
      </c>
      <c r="H755" s="54" t="n">
        <f aca="false">E755+F755-G755</f>
        <v>9108</v>
      </c>
      <c r="I755" s="56" t="n">
        <v>1948</v>
      </c>
      <c r="J755" s="56" t="n">
        <v>720</v>
      </c>
      <c r="K755" s="54" t="n">
        <f aca="false">MAX(0,H755-I755)</f>
        <v>7160</v>
      </c>
      <c r="L755" s="54" t="str">
        <f aca="false">IF(H755&lt;=0,"Yes","No")</f>
        <v>No</v>
      </c>
      <c r="M755" s="56" t="n">
        <v>1.1</v>
      </c>
      <c r="N755" s="56" t="n">
        <v>51098.29</v>
      </c>
      <c r="O755" s="56" t="s">
        <v>9450</v>
      </c>
      <c r="P755" s="56" t="s">
        <v>4422</v>
      </c>
      <c r="Q755" s="56" t="s">
        <v>884</v>
      </c>
      <c r="R755" s="56" t="s">
        <v>7948</v>
      </c>
      <c r="S755" s="56" t="s">
        <v>4011</v>
      </c>
      <c r="T755" s="55" t="str">
        <f aca="false">IF(L755="Yes","Stockout",IF(H755&lt;I755,"Low",IF(H755&gt;I755*2,"Excess","Healthy")))</f>
        <v>Excess</v>
      </c>
      <c r="U755" s="55" t="n">
        <f aca="true">IFERROR(Q755-TODAY(),"")</f>
        <v>-1073</v>
      </c>
      <c r="V755" s="55" t="str">
        <f aca="false">IFERROR(IF(T755&lt;30,"Critical",IF(T755&lt;90,"Watch","OK")),"")</f>
        <v>OK</v>
      </c>
      <c r="W755" s="55" t="str">
        <f aca="false">TEXT(D755,"yyyy-mm")</f>
        <v>2023-03</v>
      </c>
    </row>
    <row r="756" customFormat="false" ht="15" hidden="false" customHeight="true" outlineLevel="0" collapsed="false">
      <c r="A756" s="52" t="s">
        <v>9451</v>
      </c>
      <c r="B756" s="52" t="s">
        <v>8878</v>
      </c>
      <c r="C756" s="52" t="s">
        <v>3456</v>
      </c>
      <c r="D756" s="52" t="s">
        <v>1716</v>
      </c>
      <c r="E756" s="52" t="n">
        <v>1426</v>
      </c>
      <c r="F756" s="52" t="n">
        <v>4434</v>
      </c>
      <c r="G756" s="52" t="n">
        <v>3882</v>
      </c>
      <c r="H756" s="54" t="n">
        <f aca="false">E756+F756-G756</f>
        <v>1978</v>
      </c>
      <c r="I756" s="52" t="n">
        <v>819</v>
      </c>
      <c r="J756" s="52" t="n">
        <v>616</v>
      </c>
      <c r="K756" s="54" t="n">
        <f aca="false">MAX(0,H756-I756)</f>
        <v>1159</v>
      </c>
      <c r="L756" s="54" t="str">
        <f aca="false">IF(H756&lt;=0,"Yes","No")</f>
        <v>No</v>
      </c>
      <c r="M756" s="52" t="n">
        <v>4</v>
      </c>
      <c r="N756" s="52" t="n">
        <v>298911.91</v>
      </c>
      <c r="O756" s="52" t="s">
        <v>9452</v>
      </c>
      <c r="P756" s="52" t="s">
        <v>2685</v>
      </c>
      <c r="Q756" s="52" t="s">
        <v>2650</v>
      </c>
      <c r="R756" s="52" t="s">
        <v>9453</v>
      </c>
      <c r="S756" s="52" t="s">
        <v>947</v>
      </c>
      <c r="T756" s="55" t="str">
        <f aca="false">IF(L756="Yes","Stockout",IF(H756&lt;I756,"Low",IF(H756&gt;I756*2,"Excess","Healthy")))</f>
        <v>Excess</v>
      </c>
      <c r="U756" s="55" t="n">
        <f aca="true">IFERROR(Q756-TODAY(),"")</f>
        <v>-805</v>
      </c>
      <c r="V756" s="55" t="str">
        <f aca="false">IFERROR(IF(T756&lt;30,"Critical",IF(T756&lt;90,"Watch","OK")),"")</f>
        <v>OK</v>
      </c>
      <c r="W756" s="55" t="str">
        <f aca="false">TEXT(D756,"yyyy-mm")</f>
        <v>2022-06</v>
      </c>
    </row>
    <row r="757" customFormat="false" ht="15" hidden="false" customHeight="true" outlineLevel="0" collapsed="false">
      <c r="A757" s="56" t="s">
        <v>9454</v>
      </c>
      <c r="B757" s="56" t="s">
        <v>710</v>
      </c>
      <c r="C757" s="56" t="s">
        <v>9455</v>
      </c>
      <c r="D757" s="56" t="s">
        <v>2924</v>
      </c>
      <c r="E757" s="56" t="n">
        <v>2806</v>
      </c>
      <c r="F757" s="56" t="n">
        <v>3953</v>
      </c>
      <c r="G757" s="56" t="n">
        <v>2872</v>
      </c>
      <c r="H757" s="54" t="n">
        <f aca="false">E757+F757-G757</f>
        <v>3887</v>
      </c>
      <c r="I757" s="56" t="n">
        <v>1247</v>
      </c>
      <c r="J757" s="56" t="n">
        <v>386</v>
      </c>
      <c r="K757" s="54" t="n">
        <f aca="false">MAX(0,H757-I757)</f>
        <v>2640</v>
      </c>
      <c r="L757" s="54" t="str">
        <f aca="false">IF(H757&lt;=0,"Yes","No")</f>
        <v>No</v>
      </c>
      <c r="M757" s="56" t="n">
        <v>6.5</v>
      </c>
      <c r="N757" s="56" t="n">
        <v>50131.96</v>
      </c>
      <c r="O757" s="56" t="s">
        <v>9456</v>
      </c>
      <c r="P757" s="56" t="s">
        <v>4671</v>
      </c>
      <c r="Q757" s="56" t="s">
        <v>9457</v>
      </c>
      <c r="R757" s="56" t="s">
        <v>7490</v>
      </c>
      <c r="S757" s="56" t="s">
        <v>4915</v>
      </c>
      <c r="T757" s="55" t="str">
        <f aca="false">IF(L757="Yes","Stockout",IF(H757&lt;I757,"Low",IF(H757&gt;I757*2,"Excess","Healthy")))</f>
        <v>Excess</v>
      </c>
      <c r="U757" s="55" t="n">
        <f aca="true">IFERROR(Q757-TODAY(),"")</f>
        <v>-288</v>
      </c>
      <c r="V757" s="55" t="str">
        <f aca="false">IFERROR(IF(T757&lt;30,"Critical",IF(T757&lt;90,"Watch","OK")),"")</f>
        <v>OK</v>
      </c>
      <c r="W757" s="55" t="str">
        <f aca="false">TEXT(D757,"yyyy-mm")</f>
        <v>2023-03</v>
      </c>
    </row>
    <row r="758" customFormat="false" ht="15" hidden="false" customHeight="true" outlineLevel="0" collapsed="false">
      <c r="A758" s="52" t="s">
        <v>9458</v>
      </c>
      <c r="B758" s="52" t="s">
        <v>2523</v>
      </c>
      <c r="C758" s="52" t="s">
        <v>505</v>
      </c>
      <c r="D758" s="52" t="s">
        <v>959</v>
      </c>
      <c r="E758" s="52" t="n">
        <v>5055</v>
      </c>
      <c r="F758" s="52" t="n">
        <v>1874</v>
      </c>
      <c r="G758" s="52" t="n">
        <v>3292</v>
      </c>
      <c r="H758" s="54" t="n">
        <f aca="false">E758+F758-G758</f>
        <v>3637</v>
      </c>
      <c r="I758" s="52" t="n">
        <v>1593</v>
      </c>
      <c r="J758" s="52" t="n">
        <v>932</v>
      </c>
      <c r="K758" s="54" t="n">
        <f aca="false">MAX(0,H758-I758)</f>
        <v>2044</v>
      </c>
      <c r="L758" s="54" t="str">
        <f aca="false">IF(H758&lt;=0,"Yes","No")</f>
        <v>No</v>
      </c>
      <c r="M758" s="52" t="n">
        <v>15.5</v>
      </c>
      <c r="N758" s="52" t="n">
        <v>742855.55</v>
      </c>
      <c r="O758" s="52" t="s">
        <v>9459</v>
      </c>
      <c r="P758" s="52" t="s">
        <v>2576</v>
      </c>
      <c r="Q758" s="52" t="s">
        <v>1829</v>
      </c>
      <c r="R758" s="52" t="s">
        <v>7879</v>
      </c>
      <c r="S758" s="52" t="s">
        <v>1877</v>
      </c>
      <c r="T758" s="55" t="str">
        <f aca="false">IF(L758="Yes","Stockout",IF(H758&lt;I758,"Low",IF(H758&gt;I758*2,"Excess","Healthy")))</f>
        <v>Excess</v>
      </c>
      <c r="U758" s="55" t="n">
        <f aca="true">IFERROR(Q758-TODAY(),"")</f>
        <v>-950</v>
      </c>
      <c r="V758" s="55" t="str">
        <f aca="false">IFERROR(IF(T758&lt;30,"Critical",IF(T758&lt;90,"Watch","OK")),"")</f>
        <v>OK</v>
      </c>
      <c r="W758" s="55" t="str">
        <f aca="false">TEXT(D758,"yyyy-mm")</f>
        <v>2024-01</v>
      </c>
    </row>
    <row r="759" customFormat="false" ht="15" hidden="false" customHeight="true" outlineLevel="0" collapsed="false">
      <c r="A759" s="56" t="s">
        <v>9460</v>
      </c>
      <c r="B759" s="56" t="s">
        <v>9461</v>
      </c>
      <c r="C759" s="56" t="s">
        <v>3734</v>
      </c>
      <c r="D759" s="56" t="s">
        <v>1731</v>
      </c>
      <c r="E759" s="56" t="n">
        <v>9068</v>
      </c>
      <c r="F759" s="56" t="n">
        <v>2574</v>
      </c>
      <c r="G759" s="56" t="n">
        <v>1104</v>
      </c>
      <c r="H759" s="54" t="n">
        <f aca="false">E759+F759-G759</f>
        <v>10538</v>
      </c>
      <c r="I759" s="56" t="n">
        <v>1829</v>
      </c>
      <c r="J759" s="56" t="n">
        <v>797</v>
      </c>
      <c r="K759" s="54" t="n">
        <f aca="false">MAX(0,H759-I759)</f>
        <v>8709</v>
      </c>
      <c r="L759" s="54" t="str">
        <f aca="false">IF(H759&lt;=0,"Yes","No")</f>
        <v>No</v>
      </c>
      <c r="M759" s="56" t="n">
        <v>24.2</v>
      </c>
      <c r="N759" s="56" t="n">
        <v>2495767.3</v>
      </c>
      <c r="O759" s="56" t="s">
        <v>9462</v>
      </c>
      <c r="P759" s="56" t="s">
        <v>3728</v>
      </c>
      <c r="Q759" s="56" t="s">
        <v>4867</v>
      </c>
      <c r="R759" s="56" t="s">
        <v>9463</v>
      </c>
      <c r="S759" s="56" t="s">
        <v>1355</v>
      </c>
      <c r="T759" s="55" t="str">
        <f aca="false">IF(L759="Yes","Stockout",IF(H759&lt;I759,"Low",IF(H759&gt;I759*2,"Excess","Healthy")))</f>
        <v>Excess</v>
      </c>
      <c r="U759" s="55" t="n">
        <f aca="true">IFERROR(Q759-TODAY(),"")</f>
        <v>-559</v>
      </c>
      <c r="V759" s="55" t="str">
        <f aca="false">IFERROR(IF(T759&lt;30,"Critical",IF(T759&lt;90,"Watch","OK")),"")</f>
        <v>OK</v>
      </c>
      <c r="W759" s="55" t="str">
        <f aca="false">TEXT(D759,"yyyy-mm")</f>
        <v>2024-09</v>
      </c>
    </row>
    <row r="760" customFormat="false" ht="15" hidden="false" customHeight="true" outlineLevel="0" collapsed="false">
      <c r="A760" s="52" t="s">
        <v>9464</v>
      </c>
      <c r="B760" s="52" t="s">
        <v>6744</v>
      </c>
      <c r="C760" s="52" t="s">
        <v>1614</v>
      </c>
      <c r="D760" s="52" t="s">
        <v>5475</v>
      </c>
      <c r="E760" s="52" t="n">
        <v>6599</v>
      </c>
      <c r="F760" s="52" t="n">
        <v>538</v>
      </c>
      <c r="G760" s="52" t="n">
        <v>3993</v>
      </c>
      <c r="H760" s="54" t="n">
        <f aca="false">E760+F760-G760</f>
        <v>3144</v>
      </c>
      <c r="I760" s="52" t="n">
        <v>1441</v>
      </c>
      <c r="J760" s="52" t="n">
        <v>932</v>
      </c>
      <c r="K760" s="54" t="n">
        <f aca="false">MAX(0,H760-I760)</f>
        <v>1703</v>
      </c>
      <c r="L760" s="54" t="str">
        <f aca="false">IF(H760&lt;=0,"Yes","No")</f>
        <v>No</v>
      </c>
      <c r="M760" s="52" t="n">
        <v>10.3</v>
      </c>
      <c r="N760" s="52" t="n">
        <v>2314036.79</v>
      </c>
      <c r="O760" s="52" t="s">
        <v>9465</v>
      </c>
      <c r="P760" s="52" t="s">
        <v>899</v>
      </c>
      <c r="Q760" s="52" t="s">
        <v>8072</v>
      </c>
      <c r="R760" s="52" t="s">
        <v>8602</v>
      </c>
      <c r="S760" s="52" t="s">
        <v>1254</v>
      </c>
      <c r="T760" s="55" t="str">
        <f aca="false">IF(L760="Yes","Stockout",IF(H760&lt;I760,"Low",IF(H760&gt;I760*2,"Excess","Healthy")))</f>
        <v>Excess</v>
      </c>
      <c r="U760" s="55" t="n">
        <f aca="true">IFERROR(Q760-TODAY(),"")</f>
        <v>-342</v>
      </c>
      <c r="V760" s="55" t="str">
        <f aca="false">IFERROR(IF(T760&lt;30,"Critical",IF(T760&lt;90,"Watch","OK")),"")</f>
        <v>OK</v>
      </c>
      <c r="W760" s="55" t="str">
        <f aca="false">TEXT(D760,"yyyy-mm")</f>
        <v>2022-11</v>
      </c>
    </row>
    <row r="761" customFormat="false" ht="15" hidden="false" customHeight="true" outlineLevel="0" collapsed="false">
      <c r="A761" s="56" t="s">
        <v>9466</v>
      </c>
      <c r="B761" s="56" t="s">
        <v>3864</v>
      </c>
      <c r="C761" s="56" t="s">
        <v>4865</v>
      </c>
      <c r="D761" s="56" t="s">
        <v>2148</v>
      </c>
      <c r="E761" s="56" t="n">
        <v>869</v>
      </c>
      <c r="F761" s="56" t="n">
        <v>1839</v>
      </c>
      <c r="G761" s="56" t="n">
        <v>979</v>
      </c>
      <c r="H761" s="54" t="n">
        <f aca="false">E761+F761-G761</f>
        <v>1729</v>
      </c>
      <c r="I761" s="56" t="n">
        <v>404</v>
      </c>
      <c r="J761" s="56" t="n">
        <v>511</v>
      </c>
      <c r="K761" s="54" t="n">
        <f aca="false">MAX(0,H761-I761)</f>
        <v>1325</v>
      </c>
      <c r="L761" s="54" t="str">
        <f aca="false">IF(H761&lt;=0,"Yes","No")</f>
        <v>No</v>
      </c>
      <c r="M761" s="56" t="n">
        <v>39.3</v>
      </c>
      <c r="N761" s="56" t="n">
        <v>803278.92</v>
      </c>
      <c r="O761" s="56" t="s">
        <v>9467</v>
      </c>
      <c r="P761" s="56" t="s">
        <v>2081</v>
      </c>
      <c r="Q761" s="56" t="s">
        <v>3140</v>
      </c>
      <c r="R761" s="56" t="s">
        <v>7652</v>
      </c>
      <c r="S761" s="56" t="s">
        <v>6283</v>
      </c>
      <c r="T761" s="55" t="str">
        <f aca="false">IF(L761="Yes","Stockout",IF(H761&lt;I761,"Low",IF(H761&gt;I761*2,"Excess","Healthy")))</f>
        <v>Excess</v>
      </c>
      <c r="U761" s="55" t="n">
        <f aca="true">IFERROR(Q761-TODAY(),"")</f>
        <v>-746</v>
      </c>
      <c r="V761" s="55" t="str">
        <f aca="false">IFERROR(IF(T761&lt;30,"Critical",IF(T761&lt;90,"Watch","OK")),"")</f>
        <v>OK</v>
      </c>
      <c r="W761" s="55" t="str">
        <f aca="false">TEXT(D761,"yyyy-mm")</f>
        <v>2022-04</v>
      </c>
    </row>
    <row r="762" customFormat="false" ht="15" hidden="false" customHeight="true" outlineLevel="0" collapsed="false">
      <c r="A762" s="52" t="s">
        <v>9468</v>
      </c>
      <c r="B762" s="52" t="s">
        <v>4588</v>
      </c>
      <c r="C762" s="52" t="s">
        <v>3554</v>
      </c>
      <c r="D762" s="52" t="s">
        <v>1265</v>
      </c>
      <c r="E762" s="52" t="n">
        <v>4746</v>
      </c>
      <c r="F762" s="52" t="n">
        <v>4066</v>
      </c>
      <c r="G762" s="52" t="n">
        <v>4457</v>
      </c>
      <c r="H762" s="54" t="n">
        <f aca="false">E762+F762-G762</f>
        <v>4355</v>
      </c>
      <c r="I762" s="52" t="n">
        <v>1943</v>
      </c>
      <c r="J762" s="52" t="n">
        <v>158</v>
      </c>
      <c r="K762" s="54" t="n">
        <f aca="false">MAX(0,H762-I762)</f>
        <v>2412</v>
      </c>
      <c r="L762" s="54" t="str">
        <f aca="false">IF(H762&lt;=0,"Yes","No")</f>
        <v>No</v>
      </c>
      <c r="M762" s="52" t="n">
        <v>4.6</v>
      </c>
      <c r="N762" s="52" t="n">
        <v>706513.26</v>
      </c>
      <c r="O762" s="52" t="s">
        <v>9469</v>
      </c>
      <c r="P762" s="52" t="s">
        <v>1339</v>
      </c>
      <c r="Q762" s="52" t="s">
        <v>2916</v>
      </c>
      <c r="R762" s="52" t="s">
        <v>8161</v>
      </c>
      <c r="S762" s="52" t="s">
        <v>1051</v>
      </c>
      <c r="T762" s="55" t="str">
        <f aca="false">IF(L762="Yes","Stockout",IF(H762&lt;I762,"Low",IF(H762&gt;I762*2,"Excess","Healthy")))</f>
        <v>Excess</v>
      </c>
      <c r="U762" s="55" t="n">
        <f aca="true">IFERROR(Q762-TODAY(),"")</f>
        <v>-569</v>
      </c>
      <c r="V762" s="55" t="str">
        <f aca="false">IFERROR(IF(T762&lt;30,"Critical",IF(T762&lt;90,"Watch","OK")),"")</f>
        <v>OK</v>
      </c>
      <c r="W762" s="55" t="str">
        <f aca="false">TEXT(D762,"yyyy-mm")</f>
        <v>2022-02</v>
      </c>
    </row>
    <row r="763" customFormat="false" ht="15" hidden="false" customHeight="true" outlineLevel="0" collapsed="false">
      <c r="A763" s="56" t="s">
        <v>9470</v>
      </c>
      <c r="B763" s="56" t="s">
        <v>4200</v>
      </c>
      <c r="C763" s="56" t="s">
        <v>2326</v>
      </c>
      <c r="D763" s="56" t="s">
        <v>4020</v>
      </c>
      <c r="E763" s="56" t="n">
        <v>61</v>
      </c>
      <c r="F763" s="56" t="n">
        <v>1051</v>
      </c>
      <c r="G763" s="56" t="n">
        <v>380</v>
      </c>
      <c r="H763" s="54" t="n">
        <f aca="false">E763+F763-G763</f>
        <v>732</v>
      </c>
      <c r="I763" s="56" t="n">
        <v>1145</v>
      </c>
      <c r="J763" s="56" t="n">
        <v>100</v>
      </c>
      <c r="K763" s="54" t="n">
        <f aca="false">MAX(0,H763-I763)</f>
        <v>0</v>
      </c>
      <c r="L763" s="54" t="str">
        <f aca="false">IF(H763&lt;=0,"Yes","No")</f>
        <v>No</v>
      </c>
      <c r="M763" s="56" t="n">
        <v>16.1</v>
      </c>
      <c r="N763" s="56" t="n">
        <v>2701002.24</v>
      </c>
      <c r="O763" s="56" t="s">
        <v>9471</v>
      </c>
      <c r="P763" s="56" t="s">
        <v>1527</v>
      </c>
      <c r="Q763" s="56" t="s">
        <v>4054</v>
      </c>
      <c r="R763" s="56" t="s">
        <v>8155</v>
      </c>
      <c r="S763" s="56" t="s">
        <v>1270</v>
      </c>
      <c r="T763" s="55" t="str">
        <f aca="false">IF(L763="Yes","Stockout",IF(H763&lt;I763,"Low",IF(H763&gt;I763*2,"Excess","Healthy")))</f>
        <v>Low</v>
      </c>
      <c r="U763" s="55" t="n">
        <f aca="true">IFERROR(Q763-TODAY(),"")</f>
        <v>-561</v>
      </c>
      <c r="V763" s="55" t="str">
        <f aca="false">IFERROR(IF(T763&lt;30,"Critical",IF(T763&lt;90,"Watch","OK")),"")</f>
        <v>OK</v>
      </c>
      <c r="W763" s="55" t="str">
        <f aca="false">TEXT(D763,"yyyy-mm")</f>
        <v>2024-08</v>
      </c>
    </row>
    <row r="764" customFormat="false" ht="15" hidden="false" customHeight="true" outlineLevel="0" collapsed="false">
      <c r="A764" s="52" t="s">
        <v>9472</v>
      </c>
      <c r="B764" s="52" t="s">
        <v>8044</v>
      </c>
      <c r="C764" s="52" t="s">
        <v>5946</v>
      </c>
      <c r="D764" s="52" t="s">
        <v>994</v>
      </c>
      <c r="E764" s="52" t="n">
        <v>8428</v>
      </c>
      <c r="F764" s="52" t="n">
        <v>535</v>
      </c>
      <c r="G764" s="52" t="n">
        <v>424</v>
      </c>
      <c r="H764" s="54" t="n">
        <f aca="false">E764+F764-G764</f>
        <v>8539</v>
      </c>
      <c r="I764" s="52" t="n">
        <v>952</v>
      </c>
      <c r="J764" s="52" t="n">
        <v>745</v>
      </c>
      <c r="K764" s="54" t="n">
        <f aca="false">MAX(0,H764-I764)</f>
        <v>7587</v>
      </c>
      <c r="L764" s="54" t="str">
        <f aca="false">IF(H764&lt;=0,"Yes","No")</f>
        <v>No</v>
      </c>
      <c r="M764" s="52" t="n">
        <v>2.8</v>
      </c>
      <c r="N764" s="52" t="n">
        <v>712068.3</v>
      </c>
      <c r="O764" s="52" t="s">
        <v>9473</v>
      </c>
      <c r="P764" s="52" t="s">
        <v>3110</v>
      </c>
      <c r="Q764" s="52" t="s">
        <v>2524</v>
      </c>
      <c r="R764" s="52" t="s">
        <v>7977</v>
      </c>
      <c r="S764" s="52" t="s">
        <v>7727</v>
      </c>
      <c r="T764" s="55" t="str">
        <f aca="false">IF(L764="Yes","Stockout",IF(H764&lt;I764,"Low",IF(H764&gt;I764*2,"Excess","Healthy")))</f>
        <v>Excess</v>
      </c>
      <c r="U764" s="55" t="n">
        <f aca="true">IFERROR(Q764-TODAY(),"")</f>
        <v>-951</v>
      </c>
      <c r="V764" s="55" t="str">
        <f aca="false">IFERROR(IF(T764&lt;30,"Critical",IF(T764&lt;90,"Watch","OK")),"")</f>
        <v>OK</v>
      </c>
      <c r="W764" s="55" t="str">
        <f aca="false">TEXT(D764,"yyyy-mm")</f>
        <v>2023-10</v>
      </c>
    </row>
    <row r="765" customFormat="false" ht="15" hidden="false" customHeight="true" outlineLevel="0" collapsed="false">
      <c r="A765" s="56" t="s">
        <v>9474</v>
      </c>
      <c r="B765" s="56" t="s">
        <v>1457</v>
      </c>
      <c r="C765" s="56" t="s">
        <v>4711</v>
      </c>
      <c r="D765" s="56" t="s">
        <v>2413</v>
      </c>
      <c r="E765" s="56" t="n">
        <v>832</v>
      </c>
      <c r="F765" s="56" t="n">
        <v>3318</v>
      </c>
      <c r="G765" s="56" t="n">
        <v>2183</v>
      </c>
      <c r="H765" s="54" t="n">
        <f aca="false">E765+F765-G765</f>
        <v>1967</v>
      </c>
      <c r="I765" s="56" t="n">
        <v>989</v>
      </c>
      <c r="J765" s="56" t="n">
        <v>551</v>
      </c>
      <c r="K765" s="54" t="n">
        <f aca="false">MAX(0,H765-I765)</f>
        <v>978</v>
      </c>
      <c r="L765" s="54" t="str">
        <f aca="false">IF(H765&lt;=0,"Yes","No")</f>
        <v>No</v>
      </c>
      <c r="M765" s="56" t="n">
        <v>24.6</v>
      </c>
      <c r="N765" s="56" t="n">
        <v>1702263.27</v>
      </c>
      <c r="O765" s="56" t="s">
        <v>9475</v>
      </c>
      <c r="P765" s="56" t="s">
        <v>1511</v>
      </c>
      <c r="Q765" s="56" t="s">
        <v>2389</v>
      </c>
      <c r="R765" s="56" t="s">
        <v>7602</v>
      </c>
      <c r="S765" s="56" t="s">
        <v>736</v>
      </c>
      <c r="T765" s="55" t="str">
        <f aca="false">IF(L765="Yes","Stockout",IF(H765&lt;I765,"Low",IF(H765&gt;I765*2,"Excess","Healthy")))</f>
        <v>Healthy</v>
      </c>
      <c r="U765" s="55" t="n">
        <f aca="true">IFERROR(Q765-TODAY(),"")</f>
        <v>-892</v>
      </c>
      <c r="V765" s="55" t="str">
        <f aca="false">IFERROR(IF(T765&lt;30,"Critical",IF(T765&lt;90,"Watch","OK")),"")</f>
        <v>OK</v>
      </c>
      <c r="W765" s="55" t="str">
        <f aca="false">TEXT(D765,"yyyy-mm")</f>
        <v>2024-02</v>
      </c>
    </row>
    <row r="766" customFormat="false" ht="15" hidden="false" customHeight="true" outlineLevel="0" collapsed="false">
      <c r="A766" s="52" t="s">
        <v>9476</v>
      </c>
      <c r="B766" s="52" t="s">
        <v>5829</v>
      </c>
      <c r="C766" s="52" t="s">
        <v>3589</v>
      </c>
      <c r="D766" s="52" t="s">
        <v>3257</v>
      </c>
      <c r="E766" s="52" t="n">
        <v>8308</v>
      </c>
      <c r="F766" s="52" t="n">
        <v>4187</v>
      </c>
      <c r="G766" s="52" t="n">
        <v>3309</v>
      </c>
      <c r="H766" s="54" t="n">
        <f aca="false">E766+F766-G766</f>
        <v>9186</v>
      </c>
      <c r="I766" s="52" t="n">
        <v>1463</v>
      </c>
      <c r="J766" s="52" t="n">
        <v>189</v>
      </c>
      <c r="K766" s="54" t="n">
        <f aca="false">MAX(0,H766-I766)</f>
        <v>7723</v>
      </c>
      <c r="L766" s="54" t="str">
        <f aca="false">IF(H766&lt;=0,"Yes","No")</f>
        <v>No</v>
      </c>
      <c r="M766" s="52" t="n">
        <v>21.9</v>
      </c>
      <c r="N766" s="52" t="n">
        <v>2232649.35</v>
      </c>
      <c r="O766" s="52" t="s">
        <v>9477</v>
      </c>
      <c r="P766" s="52" t="s">
        <v>513</v>
      </c>
      <c r="Q766" s="52" t="s">
        <v>2254</v>
      </c>
      <c r="R766" s="52" t="s">
        <v>7652</v>
      </c>
      <c r="S766" s="52" t="s">
        <v>2236</v>
      </c>
      <c r="T766" s="55" t="str">
        <f aca="false">IF(L766="Yes","Stockout",IF(H766&lt;I766,"Low",IF(H766&gt;I766*2,"Excess","Healthy")))</f>
        <v>Excess</v>
      </c>
      <c r="U766" s="55" t="n">
        <f aca="true">IFERROR(Q766-TODAY(),"")</f>
        <v>-554</v>
      </c>
      <c r="V766" s="55" t="str">
        <f aca="false">IFERROR(IF(T766&lt;30,"Critical",IF(T766&lt;90,"Watch","OK")),"")</f>
        <v>OK</v>
      </c>
      <c r="W766" s="55" t="str">
        <f aca="false">TEXT(D766,"yyyy-mm")</f>
        <v>2023-07</v>
      </c>
    </row>
    <row r="767" customFormat="false" ht="15" hidden="false" customHeight="true" outlineLevel="0" collapsed="false">
      <c r="A767" s="56" t="s">
        <v>9478</v>
      </c>
      <c r="B767" s="56" t="s">
        <v>2455</v>
      </c>
      <c r="C767" s="56" t="s">
        <v>3028</v>
      </c>
      <c r="D767" s="56" t="s">
        <v>1384</v>
      </c>
      <c r="E767" s="56" t="n">
        <v>2908</v>
      </c>
      <c r="F767" s="56" t="n">
        <v>4042</v>
      </c>
      <c r="G767" s="56" t="n">
        <v>3404</v>
      </c>
      <c r="H767" s="54" t="n">
        <f aca="false">E767+F767-G767</f>
        <v>3546</v>
      </c>
      <c r="I767" s="56" t="n">
        <v>1631</v>
      </c>
      <c r="J767" s="56" t="n">
        <v>349</v>
      </c>
      <c r="K767" s="54" t="n">
        <f aca="false">MAX(0,H767-I767)</f>
        <v>1915</v>
      </c>
      <c r="L767" s="54" t="str">
        <f aca="false">IF(H767&lt;=0,"Yes","No")</f>
        <v>No</v>
      </c>
      <c r="M767" s="56" t="n">
        <v>34.6</v>
      </c>
      <c r="N767" s="56" t="n">
        <v>5213422.21</v>
      </c>
      <c r="O767" s="56" t="s">
        <v>9479</v>
      </c>
      <c r="P767" s="56" t="s">
        <v>6625</v>
      </c>
      <c r="Q767" s="56" t="s">
        <v>1741</v>
      </c>
      <c r="R767" s="56" t="s">
        <v>7734</v>
      </c>
      <c r="S767" s="56" t="s">
        <v>3262</v>
      </c>
      <c r="T767" s="55" t="str">
        <f aca="false">IF(L767="Yes","Stockout",IF(H767&lt;I767,"Low",IF(H767&gt;I767*2,"Excess","Healthy")))</f>
        <v>Excess</v>
      </c>
      <c r="U767" s="55" t="n">
        <f aca="true">IFERROR(Q767-TODAY(),"")</f>
        <v>-769</v>
      </c>
      <c r="V767" s="55" t="str">
        <f aca="false">IFERROR(IF(T767&lt;30,"Critical",IF(T767&lt;90,"Watch","OK")),"")</f>
        <v>OK</v>
      </c>
      <c r="W767" s="55" t="str">
        <f aca="false">TEXT(D767,"yyyy-mm")</f>
        <v>2023-11</v>
      </c>
    </row>
    <row r="768" customFormat="false" ht="15" hidden="false" customHeight="true" outlineLevel="0" collapsed="false">
      <c r="A768" s="52" t="s">
        <v>9480</v>
      </c>
      <c r="B768" s="52" t="s">
        <v>5148</v>
      </c>
      <c r="C768" s="52" t="s">
        <v>7483</v>
      </c>
      <c r="D768" s="52" t="s">
        <v>5272</v>
      </c>
      <c r="E768" s="52" t="n">
        <v>8832</v>
      </c>
      <c r="F768" s="52" t="n">
        <v>1743</v>
      </c>
      <c r="G768" s="52" t="n">
        <v>1495</v>
      </c>
      <c r="H768" s="54" t="n">
        <f aca="false">E768+F768-G768</f>
        <v>9080</v>
      </c>
      <c r="I768" s="52" t="n">
        <v>855</v>
      </c>
      <c r="J768" s="52" t="n">
        <v>226</v>
      </c>
      <c r="K768" s="54" t="n">
        <f aca="false">MAX(0,H768-I768)</f>
        <v>8225</v>
      </c>
      <c r="L768" s="54" t="str">
        <f aca="false">IF(H768&lt;=0,"Yes","No")</f>
        <v>No</v>
      </c>
      <c r="M768" s="52" t="n">
        <v>59.2</v>
      </c>
      <c r="N768" s="52" t="n">
        <v>316968.69</v>
      </c>
      <c r="O768" s="52" t="s">
        <v>9481</v>
      </c>
      <c r="P768" s="52" t="s">
        <v>6625</v>
      </c>
      <c r="Q768" s="52" t="s">
        <v>1778</v>
      </c>
      <c r="R768" s="52" t="s">
        <v>9482</v>
      </c>
      <c r="S768" s="52" t="s">
        <v>3261</v>
      </c>
      <c r="T768" s="55" t="str">
        <f aca="false">IF(L768="Yes","Stockout",IF(H768&lt;I768,"Low",IF(H768&gt;I768*2,"Excess","Healthy")))</f>
        <v>Excess</v>
      </c>
      <c r="U768" s="55" t="n">
        <f aca="true">IFERROR(Q768-TODAY(),"")</f>
        <v>-494</v>
      </c>
      <c r="V768" s="55" t="str">
        <f aca="false">IFERROR(IF(T768&lt;30,"Critical",IF(T768&lt;90,"Watch","OK")),"")</f>
        <v>OK</v>
      </c>
      <c r="W768" s="55" t="str">
        <f aca="false">TEXT(D768,"yyyy-mm")</f>
        <v>2024-08</v>
      </c>
    </row>
    <row r="769" customFormat="false" ht="15" hidden="false" customHeight="true" outlineLevel="0" collapsed="false">
      <c r="A769" s="56" t="s">
        <v>9483</v>
      </c>
      <c r="B769" s="56" t="s">
        <v>9484</v>
      </c>
      <c r="C769" s="56" t="s">
        <v>1376</v>
      </c>
      <c r="D769" s="56" t="s">
        <v>6343</v>
      </c>
      <c r="E769" s="56" t="n">
        <v>4886</v>
      </c>
      <c r="F769" s="56" t="n">
        <v>2669</v>
      </c>
      <c r="G769" s="56" t="n">
        <v>4319</v>
      </c>
      <c r="H769" s="54" t="n">
        <f aca="false">E769+F769-G769</f>
        <v>3236</v>
      </c>
      <c r="I769" s="56" t="n">
        <v>944</v>
      </c>
      <c r="J769" s="56" t="n">
        <v>579</v>
      </c>
      <c r="K769" s="54" t="n">
        <f aca="false">MAX(0,H769-I769)</f>
        <v>2292</v>
      </c>
      <c r="L769" s="54" t="str">
        <f aca="false">IF(H769&lt;=0,"Yes","No")</f>
        <v>No</v>
      </c>
      <c r="M769" s="56" t="n">
        <v>22.9</v>
      </c>
      <c r="N769" s="56" t="n">
        <v>1911959.3</v>
      </c>
      <c r="O769" s="56" t="s">
        <v>9485</v>
      </c>
      <c r="P769" s="56" t="s">
        <v>2207</v>
      </c>
      <c r="Q769" s="56" t="s">
        <v>2540</v>
      </c>
      <c r="R769" s="56" t="s">
        <v>7774</v>
      </c>
      <c r="S769" s="56" t="s">
        <v>2808</v>
      </c>
      <c r="T769" s="55" t="str">
        <f aca="false">IF(L769="Yes","Stockout",IF(H769&lt;I769,"Low",IF(H769&gt;I769*2,"Excess","Healthy")))</f>
        <v>Excess</v>
      </c>
      <c r="U769" s="55" t="n">
        <f aca="true">IFERROR(Q769-TODAY(),"")</f>
        <v>-658</v>
      </c>
      <c r="V769" s="55" t="str">
        <f aca="false">IFERROR(IF(T769&lt;30,"Critical",IF(T769&lt;90,"Watch","OK")),"")</f>
        <v>OK</v>
      </c>
      <c r="W769" s="55" t="str">
        <f aca="false">TEXT(D769,"yyyy-mm")</f>
        <v>2023-03</v>
      </c>
    </row>
    <row r="770" customFormat="false" ht="15" hidden="false" customHeight="true" outlineLevel="0" collapsed="false">
      <c r="A770" s="52" t="s">
        <v>9486</v>
      </c>
      <c r="B770" s="52" t="s">
        <v>9487</v>
      </c>
      <c r="C770" s="52" t="s">
        <v>570</v>
      </c>
      <c r="D770" s="52" t="s">
        <v>5258</v>
      </c>
      <c r="E770" s="52" t="n">
        <v>4959</v>
      </c>
      <c r="F770" s="52" t="n">
        <v>1446</v>
      </c>
      <c r="G770" s="52" t="n">
        <v>2489</v>
      </c>
      <c r="H770" s="54" t="n">
        <f aca="false">E770+F770-G770</f>
        <v>3916</v>
      </c>
      <c r="I770" s="52" t="n">
        <v>691</v>
      </c>
      <c r="J770" s="52" t="n">
        <v>426</v>
      </c>
      <c r="K770" s="54" t="n">
        <f aca="false">MAX(0,H770-I770)</f>
        <v>3225</v>
      </c>
      <c r="L770" s="54" t="str">
        <f aca="false">IF(H770&lt;=0,"Yes","No")</f>
        <v>No</v>
      </c>
      <c r="M770" s="52" t="n">
        <v>0.1</v>
      </c>
      <c r="N770" s="52" t="n">
        <v>2762.37</v>
      </c>
      <c r="O770" s="52" t="s">
        <v>9488</v>
      </c>
      <c r="P770" s="52" t="s">
        <v>3511</v>
      </c>
      <c r="Q770" s="52" t="s">
        <v>2906</v>
      </c>
      <c r="R770" s="52" t="s">
        <v>7905</v>
      </c>
      <c r="S770" s="52" t="s">
        <v>2839</v>
      </c>
      <c r="T770" s="55" t="str">
        <f aca="false">IF(L770="Yes","Stockout",IF(H770&lt;I770,"Low",IF(H770&gt;I770*2,"Excess","Healthy")))</f>
        <v>Excess</v>
      </c>
      <c r="U770" s="55" t="n">
        <f aca="true">IFERROR(Q770-TODAY(),"")</f>
        <v>-555</v>
      </c>
      <c r="V770" s="55" t="str">
        <f aca="false">IFERROR(IF(T770&lt;30,"Critical",IF(T770&lt;90,"Watch","OK")),"")</f>
        <v>OK</v>
      </c>
      <c r="W770" s="55" t="str">
        <f aca="false">TEXT(D770,"yyyy-mm")</f>
        <v>2023-04</v>
      </c>
    </row>
    <row r="771" customFormat="false" ht="15" hidden="false" customHeight="true" outlineLevel="0" collapsed="false">
      <c r="A771" s="56" t="s">
        <v>9489</v>
      </c>
      <c r="B771" s="56" t="s">
        <v>3445</v>
      </c>
      <c r="C771" s="56" t="s">
        <v>6606</v>
      </c>
      <c r="D771" s="56" t="s">
        <v>877</v>
      </c>
      <c r="E771" s="56" t="n">
        <v>3435</v>
      </c>
      <c r="F771" s="56" t="n">
        <v>3230</v>
      </c>
      <c r="G771" s="56" t="n">
        <v>1490</v>
      </c>
      <c r="H771" s="54" t="n">
        <f aca="false">E771+F771-G771</f>
        <v>5175</v>
      </c>
      <c r="I771" s="56" t="n">
        <v>123</v>
      </c>
      <c r="J771" s="56" t="n">
        <v>982</v>
      </c>
      <c r="K771" s="54" t="n">
        <f aca="false">MAX(0,H771-I771)</f>
        <v>5052</v>
      </c>
      <c r="L771" s="54" t="str">
        <f aca="false">IF(H771&lt;=0,"Yes","No")</f>
        <v>No</v>
      </c>
      <c r="M771" s="56" t="n">
        <v>26.5</v>
      </c>
      <c r="N771" s="56" t="n">
        <v>4301244.76</v>
      </c>
      <c r="O771" s="56" t="s">
        <v>9490</v>
      </c>
      <c r="P771" s="56" t="s">
        <v>8254</v>
      </c>
      <c r="Q771" s="56" t="s">
        <v>3066</v>
      </c>
      <c r="R771" s="56" t="s">
        <v>7513</v>
      </c>
      <c r="S771" s="56" t="s">
        <v>3061</v>
      </c>
      <c r="T771" s="55" t="str">
        <f aca="false">IF(L771="Yes","Stockout",IF(H771&lt;I771,"Low",IF(H771&gt;I771*2,"Excess","Healthy")))</f>
        <v>Excess</v>
      </c>
      <c r="U771" s="55" t="n">
        <f aca="true">IFERROR(Q771-TODAY(),"")</f>
        <v>-1108</v>
      </c>
      <c r="V771" s="55" t="str">
        <f aca="false">IFERROR(IF(T771&lt;30,"Critical",IF(T771&lt;90,"Watch","OK")),"")</f>
        <v>OK</v>
      </c>
      <c r="W771" s="55" t="str">
        <f aca="false">TEXT(D771,"yyyy-mm")</f>
        <v>2022-06</v>
      </c>
    </row>
    <row r="772" customFormat="false" ht="15" hidden="false" customHeight="true" outlineLevel="0" collapsed="false">
      <c r="A772" s="52" t="s">
        <v>9491</v>
      </c>
      <c r="B772" s="52" t="s">
        <v>4329</v>
      </c>
      <c r="C772" s="52" t="s">
        <v>5509</v>
      </c>
      <c r="D772" s="52" t="s">
        <v>1675</v>
      </c>
      <c r="E772" s="52" t="n">
        <v>170</v>
      </c>
      <c r="F772" s="52" t="n">
        <v>4494</v>
      </c>
      <c r="G772" s="52" t="n">
        <v>2238</v>
      </c>
      <c r="H772" s="54" t="n">
        <f aca="false">E772+F772-G772</f>
        <v>2426</v>
      </c>
      <c r="I772" s="52" t="n">
        <v>340</v>
      </c>
      <c r="J772" s="52" t="n">
        <v>568</v>
      </c>
      <c r="K772" s="54" t="n">
        <f aca="false">MAX(0,H772-I772)</f>
        <v>2086</v>
      </c>
      <c r="L772" s="54" t="str">
        <f aca="false">IF(H772&lt;=0,"Yes","No")</f>
        <v>No</v>
      </c>
      <c r="M772" s="52" t="n">
        <v>15.6</v>
      </c>
      <c r="N772" s="52" t="n">
        <v>2019351.6</v>
      </c>
      <c r="O772" s="52" t="s">
        <v>9492</v>
      </c>
      <c r="P772" s="52" t="s">
        <v>1658</v>
      </c>
      <c r="Q772" s="52" t="s">
        <v>3078</v>
      </c>
      <c r="R772" s="52" t="s">
        <v>9206</v>
      </c>
      <c r="S772" s="52" t="s">
        <v>2945</v>
      </c>
      <c r="T772" s="55" t="str">
        <f aca="false">IF(L772="Yes","Stockout",IF(H772&lt;I772,"Low",IF(H772&gt;I772*2,"Excess","Healthy")))</f>
        <v>Excess</v>
      </c>
      <c r="U772" s="55" t="n">
        <f aca="true">IFERROR(Q772-TODAY(),"")</f>
        <v>-1040</v>
      </c>
      <c r="V772" s="55" t="str">
        <f aca="false">IFERROR(IF(T772&lt;30,"Critical",IF(T772&lt;90,"Watch","OK")),"")</f>
        <v>OK</v>
      </c>
      <c r="W772" s="55" t="str">
        <f aca="false">TEXT(D772,"yyyy-mm")</f>
        <v>2023-06</v>
      </c>
    </row>
    <row r="773" customFormat="false" ht="15" hidden="false" customHeight="true" outlineLevel="0" collapsed="false">
      <c r="A773" s="56" t="s">
        <v>9493</v>
      </c>
      <c r="B773" s="56" t="s">
        <v>4500</v>
      </c>
      <c r="C773" s="56" t="s">
        <v>3918</v>
      </c>
      <c r="D773" s="56" t="s">
        <v>1586</v>
      </c>
      <c r="E773" s="56" t="n">
        <v>1123</v>
      </c>
      <c r="F773" s="56" t="n">
        <v>3076</v>
      </c>
      <c r="G773" s="56" t="n">
        <v>1028</v>
      </c>
      <c r="H773" s="54" t="n">
        <f aca="false">E773+F773-G773</f>
        <v>3171</v>
      </c>
      <c r="I773" s="56" t="n">
        <v>810</v>
      </c>
      <c r="J773" s="56" t="n">
        <v>697</v>
      </c>
      <c r="K773" s="54" t="n">
        <f aca="false">MAX(0,H773-I773)</f>
        <v>2361</v>
      </c>
      <c r="L773" s="54" t="str">
        <f aca="false">IF(H773&lt;=0,"Yes","No")</f>
        <v>No</v>
      </c>
      <c r="M773" s="56" t="n">
        <v>6.4</v>
      </c>
      <c r="N773" s="56" t="n">
        <v>429681.43</v>
      </c>
      <c r="O773" s="56" t="s">
        <v>9494</v>
      </c>
      <c r="P773" s="56" t="s">
        <v>872</v>
      </c>
      <c r="Q773" s="56" t="s">
        <v>9495</v>
      </c>
      <c r="R773" s="56" t="s">
        <v>8393</v>
      </c>
      <c r="S773" s="56" t="s">
        <v>1658</v>
      </c>
      <c r="T773" s="55" t="str">
        <f aca="false">IF(L773="Yes","Stockout",IF(H773&lt;I773,"Low",IF(H773&gt;I773*2,"Excess","Healthy")))</f>
        <v>Excess</v>
      </c>
      <c r="U773" s="55" t="n">
        <f aca="true">IFERROR(Q773-TODAY(),"")</f>
        <v>-138</v>
      </c>
      <c r="V773" s="55" t="str">
        <f aca="false">IFERROR(IF(T773&lt;30,"Critical",IF(T773&lt;90,"Watch","OK")),"")</f>
        <v>OK</v>
      </c>
      <c r="W773" s="55" t="str">
        <f aca="false">TEXT(D773,"yyyy-mm")</f>
        <v>2022-12</v>
      </c>
    </row>
    <row r="774" customFormat="false" ht="15" hidden="false" customHeight="true" outlineLevel="0" collapsed="false">
      <c r="A774" s="52" t="s">
        <v>9496</v>
      </c>
      <c r="B774" s="52" t="s">
        <v>2549</v>
      </c>
      <c r="C774" s="52" t="s">
        <v>2654</v>
      </c>
      <c r="D774" s="52" t="s">
        <v>2245</v>
      </c>
      <c r="E774" s="52" t="n">
        <v>7122</v>
      </c>
      <c r="F774" s="52" t="n">
        <v>4535</v>
      </c>
      <c r="G774" s="52" t="n">
        <v>4994</v>
      </c>
      <c r="H774" s="54" t="n">
        <f aca="false">E774+F774-G774</f>
        <v>6663</v>
      </c>
      <c r="I774" s="52" t="n">
        <v>150</v>
      </c>
      <c r="J774" s="52" t="n">
        <v>480</v>
      </c>
      <c r="K774" s="54" t="n">
        <f aca="false">MAX(0,H774-I774)</f>
        <v>6513</v>
      </c>
      <c r="L774" s="54" t="str">
        <f aca="false">IF(H774&lt;=0,"Yes","No")</f>
        <v>No</v>
      </c>
      <c r="M774" s="52" t="n">
        <v>2.4</v>
      </c>
      <c r="N774" s="52" t="n">
        <v>304180.25</v>
      </c>
      <c r="O774" s="52" t="s">
        <v>9497</v>
      </c>
      <c r="P774" s="52" t="s">
        <v>3295</v>
      </c>
      <c r="Q774" s="52" t="s">
        <v>2730</v>
      </c>
      <c r="R774" s="52" t="s">
        <v>8155</v>
      </c>
      <c r="S774" s="52" t="s">
        <v>2081</v>
      </c>
      <c r="T774" s="55" t="str">
        <f aca="false">IF(L774="Yes","Stockout",IF(H774&lt;I774,"Low",IF(H774&gt;I774*2,"Excess","Healthy")))</f>
        <v>Excess</v>
      </c>
      <c r="U774" s="55" t="n">
        <f aca="true">IFERROR(Q774-TODAY(),"")</f>
        <v>-1222</v>
      </c>
      <c r="V774" s="55" t="str">
        <f aca="false">IFERROR(IF(T774&lt;30,"Critical",IF(T774&lt;90,"Watch","OK")),"")</f>
        <v>OK</v>
      </c>
      <c r="W774" s="55" t="str">
        <f aca="false">TEXT(D774,"yyyy-mm")</f>
        <v>2023-04</v>
      </c>
    </row>
    <row r="775" customFormat="false" ht="15" hidden="false" customHeight="true" outlineLevel="0" collapsed="false">
      <c r="A775" s="56" t="s">
        <v>9498</v>
      </c>
      <c r="B775" s="56" t="s">
        <v>5843</v>
      </c>
      <c r="C775" s="56" t="s">
        <v>6490</v>
      </c>
      <c r="D775" s="56" t="s">
        <v>1750</v>
      </c>
      <c r="E775" s="56" t="n">
        <v>2621</v>
      </c>
      <c r="F775" s="56" t="n">
        <v>1965</v>
      </c>
      <c r="G775" s="56" t="n">
        <v>2613</v>
      </c>
      <c r="H775" s="54" t="n">
        <f aca="false">E775+F775-G775</f>
        <v>1973</v>
      </c>
      <c r="I775" s="56" t="n">
        <v>120</v>
      </c>
      <c r="J775" s="56" t="n">
        <v>222</v>
      </c>
      <c r="K775" s="54" t="n">
        <f aca="false">MAX(0,H775-I775)</f>
        <v>1853</v>
      </c>
      <c r="L775" s="54" t="str">
        <f aca="false">IF(H775&lt;=0,"Yes","No")</f>
        <v>No</v>
      </c>
      <c r="M775" s="56" t="n">
        <v>18</v>
      </c>
      <c r="N775" s="56" t="n">
        <v>2783025.83</v>
      </c>
      <c r="O775" s="56" t="s">
        <v>9499</v>
      </c>
      <c r="P775" s="56" t="s">
        <v>2603</v>
      </c>
      <c r="Q775" s="56" t="s">
        <v>6678</v>
      </c>
      <c r="R775" s="56" t="s">
        <v>8602</v>
      </c>
      <c r="S775" s="56" t="s">
        <v>1527</v>
      </c>
      <c r="T775" s="55" t="str">
        <f aca="false">IF(L775="Yes","Stockout",IF(H775&lt;I775,"Low",IF(H775&gt;I775*2,"Excess","Healthy")))</f>
        <v>Excess</v>
      </c>
      <c r="U775" s="55" t="n">
        <f aca="true">IFERROR(Q775-TODAY(),"")</f>
        <v>-929</v>
      </c>
      <c r="V775" s="55" t="str">
        <f aca="false">IFERROR(IF(T775&lt;30,"Critical",IF(T775&lt;90,"Watch","OK")),"")</f>
        <v>OK</v>
      </c>
      <c r="W775" s="55" t="str">
        <f aca="false">TEXT(D775,"yyyy-mm")</f>
        <v>2024-01</v>
      </c>
    </row>
    <row r="776" customFormat="false" ht="15" hidden="false" customHeight="true" outlineLevel="0" collapsed="false">
      <c r="A776" s="52" t="s">
        <v>9500</v>
      </c>
      <c r="B776" s="52" t="s">
        <v>3827</v>
      </c>
      <c r="C776" s="52" t="s">
        <v>2789</v>
      </c>
      <c r="D776" s="52" t="s">
        <v>772</v>
      </c>
      <c r="E776" s="52" t="n">
        <v>4725</v>
      </c>
      <c r="F776" s="52" t="n">
        <v>4777</v>
      </c>
      <c r="G776" s="52" t="n">
        <v>579</v>
      </c>
      <c r="H776" s="54" t="n">
        <f aca="false">E776+F776-G776</f>
        <v>8923</v>
      </c>
      <c r="I776" s="52" t="n">
        <v>987</v>
      </c>
      <c r="J776" s="52" t="n">
        <v>291</v>
      </c>
      <c r="K776" s="54" t="n">
        <f aca="false">MAX(0,H776-I776)</f>
        <v>7936</v>
      </c>
      <c r="L776" s="54" t="str">
        <f aca="false">IF(H776&lt;=0,"Yes","No")</f>
        <v>No</v>
      </c>
      <c r="M776" s="52" t="n">
        <v>39</v>
      </c>
      <c r="N776" s="52" t="n">
        <v>4415538.14</v>
      </c>
      <c r="O776" s="52" t="s">
        <v>9501</v>
      </c>
      <c r="P776" s="52" t="s">
        <v>6343</v>
      </c>
      <c r="Q776" s="52" t="s">
        <v>2638</v>
      </c>
      <c r="R776" s="52" t="s">
        <v>8069</v>
      </c>
      <c r="S776" s="52" t="s">
        <v>3657</v>
      </c>
      <c r="T776" s="55" t="str">
        <f aca="false">IF(L776="Yes","Stockout",IF(H776&lt;I776,"Low",IF(H776&gt;I776*2,"Excess","Healthy")))</f>
        <v>Excess</v>
      </c>
      <c r="U776" s="55" t="n">
        <f aca="true">IFERROR(Q776-TODAY(),"")</f>
        <v>-702</v>
      </c>
      <c r="V776" s="55" t="str">
        <f aca="false">IFERROR(IF(T776&lt;30,"Critical",IF(T776&lt;90,"Watch","OK")),"")</f>
        <v>OK</v>
      </c>
      <c r="W776" s="55" t="str">
        <f aca="false">TEXT(D776,"yyyy-mm")</f>
        <v>2024-07</v>
      </c>
    </row>
    <row r="777" customFormat="false" ht="15" hidden="false" customHeight="true" outlineLevel="0" collapsed="false">
      <c r="A777" s="56" t="s">
        <v>9502</v>
      </c>
      <c r="B777" s="56" t="s">
        <v>4579</v>
      </c>
      <c r="C777" s="56" t="s">
        <v>3456</v>
      </c>
      <c r="D777" s="56" t="s">
        <v>3131</v>
      </c>
      <c r="E777" s="56" t="n">
        <v>5092</v>
      </c>
      <c r="F777" s="56" t="n">
        <v>3870</v>
      </c>
      <c r="G777" s="56" t="n">
        <v>2648</v>
      </c>
      <c r="H777" s="54" t="n">
        <f aca="false">E777+F777-G777</f>
        <v>6314</v>
      </c>
      <c r="I777" s="56" t="n">
        <v>992</v>
      </c>
      <c r="J777" s="56" t="n">
        <v>154</v>
      </c>
      <c r="K777" s="54" t="n">
        <f aca="false">MAX(0,H777-I777)</f>
        <v>5322</v>
      </c>
      <c r="L777" s="54" t="str">
        <f aca="false">IF(H777&lt;=0,"Yes","No")</f>
        <v>No</v>
      </c>
      <c r="M777" s="56" t="n">
        <v>12</v>
      </c>
      <c r="N777" s="56" t="n">
        <v>416883.32</v>
      </c>
      <c r="O777" s="56" t="s">
        <v>9503</v>
      </c>
      <c r="P777" s="56" t="s">
        <v>935</v>
      </c>
      <c r="Q777" s="56" t="s">
        <v>9504</v>
      </c>
      <c r="R777" s="56" t="s">
        <v>7715</v>
      </c>
      <c r="S777" s="56" t="s">
        <v>1599</v>
      </c>
      <c r="T777" s="55" t="str">
        <f aca="false">IF(L777="Yes","Stockout",IF(H777&lt;I777,"Low",IF(H777&gt;I777*2,"Excess","Healthy")))</f>
        <v>Excess</v>
      </c>
      <c r="U777" s="55" t="n">
        <f aca="true">IFERROR(Q777-TODAY(),"")</f>
        <v>-380</v>
      </c>
      <c r="V777" s="55" t="str">
        <f aca="false">IFERROR(IF(T777&lt;30,"Critical",IF(T777&lt;90,"Watch","OK")),"")</f>
        <v>OK</v>
      </c>
      <c r="W777" s="55" t="str">
        <f aca="false">TEXT(D777,"yyyy-mm")</f>
        <v>2022-04</v>
      </c>
    </row>
    <row r="778" customFormat="false" ht="15" hidden="false" customHeight="true" outlineLevel="0" collapsed="false">
      <c r="A778" s="52" t="s">
        <v>9505</v>
      </c>
      <c r="B778" s="52" t="s">
        <v>660</v>
      </c>
      <c r="C778" s="52" t="s">
        <v>1056</v>
      </c>
      <c r="D778" s="52" t="s">
        <v>1071</v>
      </c>
      <c r="E778" s="52" t="n">
        <v>9704</v>
      </c>
      <c r="F778" s="52" t="n">
        <v>4760</v>
      </c>
      <c r="G778" s="52" t="n">
        <v>1713</v>
      </c>
      <c r="H778" s="54" t="n">
        <f aca="false">E778+F778-G778</f>
        <v>12751</v>
      </c>
      <c r="I778" s="52" t="n">
        <v>1722</v>
      </c>
      <c r="J778" s="52" t="n">
        <v>190</v>
      </c>
      <c r="K778" s="54" t="n">
        <f aca="false">MAX(0,H778-I778)</f>
        <v>11029</v>
      </c>
      <c r="L778" s="54" t="str">
        <f aca="false">IF(H778&lt;=0,"Yes","No")</f>
        <v>No</v>
      </c>
      <c r="M778" s="52" t="n">
        <v>29</v>
      </c>
      <c r="N778" s="52" t="n">
        <v>678518.09</v>
      </c>
      <c r="O778" s="52" t="s">
        <v>9506</v>
      </c>
      <c r="P778" s="52" t="s">
        <v>6412</v>
      </c>
      <c r="Q778" s="52" t="s">
        <v>2478</v>
      </c>
      <c r="R778" s="52" t="s">
        <v>7460</v>
      </c>
      <c r="S778" s="52" t="s">
        <v>4778</v>
      </c>
      <c r="T778" s="55" t="str">
        <f aca="false">IF(L778="Yes","Stockout",IF(H778&lt;I778,"Low",IF(H778&gt;I778*2,"Excess","Healthy")))</f>
        <v>Excess</v>
      </c>
      <c r="U778" s="55" t="n">
        <f aca="true">IFERROR(Q778-TODAY(),"")</f>
        <v>-485</v>
      </c>
      <c r="V778" s="55" t="str">
        <f aca="false">IFERROR(IF(T778&lt;30,"Critical",IF(T778&lt;90,"Watch","OK")),"")</f>
        <v>OK</v>
      </c>
      <c r="W778" s="55" t="str">
        <f aca="false">TEXT(D778,"yyyy-mm")</f>
        <v>2024-11</v>
      </c>
    </row>
    <row r="779" customFormat="false" ht="15" hidden="false" customHeight="true" outlineLevel="0" collapsed="false">
      <c r="A779" s="56" t="s">
        <v>9507</v>
      </c>
      <c r="B779" s="56" t="s">
        <v>3883</v>
      </c>
      <c r="C779" s="56" t="s">
        <v>2323</v>
      </c>
      <c r="D779" s="56" t="s">
        <v>2524</v>
      </c>
      <c r="E779" s="56" t="n">
        <v>9671</v>
      </c>
      <c r="F779" s="56" t="n">
        <v>2214</v>
      </c>
      <c r="G779" s="56" t="n">
        <v>180</v>
      </c>
      <c r="H779" s="54" t="n">
        <f aca="false">E779+F779-G779</f>
        <v>11705</v>
      </c>
      <c r="I779" s="56" t="n">
        <v>1995</v>
      </c>
      <c r="J779" s="56" t="n">
        <v>493</v>
      </c>
      <c r="K779" s="54" t="n">
        <f aca="false">MAX(0,H779-I779)</f>
        <v>9710</v>
      </c>
      <c r="L779" s="54" t="str">
        <f aca="false">IF(H779&lt;=0,"Yes","No")</f>
        <v>No</v>
      </c>
      <c r="M779" s="56" t="n">
        <v>23.1</v>
      </c>
      <c r="N779" s="56" t="n">
        <v>3256110.63</v>
      </c>
      <c r="O779" s="56" t="s">
        <v>9508</v>
      </c>
      <c r="P779" s="56" t="s">
        <v>1741</v>
      </c>
      <c r="Q779" s="56" t="s">
        <v>4866</v>
      </c>
      <c r="R779" s="56" t="s">
        <v>7923</v>
      </c>
      <c r="S779" s="56" t="s">
        <v>3994</v>
      </c>
      <c r="T779" s="55" t="str">
        <f aca="false">IF(L779="Yes","Stockout",IF(H779&lt;I779,"Low",IF(H779&gt;I779*2,"Excess","Healthy")))</f>
        <v>Excess</v>
      </c>
      <c r="U779" s="55" t="n">
        <f aca="true">IFERROR(Q779-TODAY(),"")</f>
        <v>-589</v>
      </c>
      <c r="V779" s="55" t="str">
        <f aca="false">IFERROR(IF(T779&lt;30,"Critical",IF(T779&lt;90,"Watch","OK")),"")</f>
        <v>OK</v>
      </c>
      <c r="W779" s="55" t="str">
        <f aca="false">TEXT(D779,"yyyy-mm")</f>
        <v>2023-07</v>
      </c>
    </row>
    <row r="780" customFormat="false" ht="15" hidden="false" customHeight="true" outlineLevel="0" collapsed="false">
      <c r="A780" s="52" t="s">
        <v>9509</v>
      </c>
      <c r="B780" s="52" t="s">
        <v>4450</v>
      </c>
      <c r="C780" s="52" t="s">
        <v>4895</v>
      </c>
      <c r="D780" s="52" t="s">
        <v>2730</v>
      </c>
      <c r="E780" s="52" t="n">
        <v>8151</v>
      </c>
      <c r="F780" s="52" t="n">
        <v>3744</v>
      </c>
      <c r="G780" s="52" t="n">
        <v>602</v>
      </c>
      <c r="H780" s="54" t="n">
        <f aca="false">E780+F780-G780</f>
        <v>11293</v>
      </c>
      <c r="I780" s="52" t="n">
        <v>402</v>
      </c>
      <c r="J780" s="52" t="n">
        <v>530</v>
      </c>
      <c r="K780" s="54" t="n">
        <f aca="false">MAX(0,H780-I780)</f>
        <v>10891</v>
      </c>
      <c r="L780" s="54" t="str">
        <f aca="false">IF(H780&lt;=0,"Yes","No")</f>
        <v>No</v>
      </c>
      <c r="M780" s="52" t="n">
        <v>37.7</v>
      </c>
      <c r="N780" s="52" t="n">
        <v>78048.93</v>
      </c>
      <c r="O780" s="52" t="s">
        <v>9510</v>
      </c>
      <c r="P780" s="52" t="s">
        <v>1038</v>
      </c>
      <c r="Q780" s="52" t="s">
        <v>4308</v>
      </c>
      <c r="R780" s="52" t="s">
        <v>7659</v>
      </c>
      <c r="S780" s="52" t="s">
        <v>1404</v>
      </c>
      <c r="T780" s="55" t="str">
        <f aca="false">IF(L780="Yes","Stockout",IF(H780&lt;I780,"Low",IF(H780&gt;I780*2,"Excess","Healthy")))</f>
        <v>Excess</v>
      </c>
      <c r="U780" s="55" t="n">
        <f aca="true">IFERROR(Q780-TODAY(),"")</f>
        <v>-399</v>
      </c>
      <c r="V780" s="55" t="str">
        <f aca="false">IFERROR(IF(T780&lt;30,"Critical",IF(T780&lt;90,"Watch","OK")),"")</f>
        <v>OK</v>
      </c>
      <c r="W780" s="55" t="str">
        <f aca="false">TEXT(D780,"yyyy-mm")</f>
        <v>2022-10</v>
      </c>
    </row>
    <row r="781" customFormat="false" ht="15" hidden="false" customHeight="true" outlineLevel="0" collapsed="false">
      <c r="A781" s="56" t="s">
        <v>9511</v>
      </c>
      <c r="B781" s="56" t="s">
        <v>888</v>
      </c>
      <c r="C781" s="56" t="s">
        <v>7077</v>
      </c>
      <c r="D781" s="56" t="s">
        <v>2470</v>
      </c>
      <c r="E781" s="56" t="n">
        <v>7772</v>
      </c>
      <c r="F781" s="56" t="n">
        <v>1932</v>
      </c>
      <c r="G781" s="56" t="n">
        <v>3539</v>
      </c>
      <c r="H781" s="54" t="n">
        <f aca="false">E781+F781-G781</f>
        <v>6165</v>
      </c>
      <c r="I781" s="56" t="n">
        <v>1990</v>
      </c>
      <c r="J781" s="56" t="n">
        <v>312</v>
      </c>
      <c r="K781" s="54" t="n">
        <f aca="false">MAX(0,H781-I781)</f>
        <v>4175</v>
      </c>
      <c r="L781" s="54" t="str">
        <f aca="false">IF(H781&lt;=0,"Yes","No")</f>
        <v>No</v>
      </c>
      <c r="M781" s="56" t="n">
        <v>58.3</v>
      </c>
      <c r="N781" s="56" t="n">
        <v>1915995.02</v>
      </c>
      <c r="O781" s="56" t="s">
        <v>9512</v>
      </c>
      <c r="P781" s="56" t="s">
        <v>1833</v>
      </c>
      <c r="Q781" s="56" t="s">
        <v>1856</v>
      </c>
      <c r="R781" s="56" t="s">
        <v>7473</v>
      </c>
      <c r="S781" s="56" t="s">
        <v>6807</v>
      </c>
      <c r="T781" s="55" t="str">
        <f aca="false">IF(L781="Yes","Stockout",IF(H781&lt;I781,"Low",IF(H781&gt;I781*2,"Excess","Healthy")))</f>
        <v>Excess</v>
      </c>
      <c r="U781" s="55" t="n">
        <f aca="true">IFERROR(Q781-TODAY(),"")</f>
        <v>-669</v>
      </c>
      <c r="V781" s="55" t="str">
        <f aca="false">IFERROR(IF(T781&lt;30,"Critical",IF(T781&lt;90,"Watch","OK")),"")</f>
        <v>OK</v>
      </c>
      <c r="W781" s="55" t="str">
        <f aca="false">TEXT(D781,"yyyy-mm")</f>
        <v>2022-07</v>
      </c>
    </row>
    <row r="782" customFormat="false" ht="15" hidden="false" customHeight="true" outlineLevel="0" collapsed="false">
      <c r="A782" s="52" t="s">
        <v>9513</v>
      </c>
      <c r="B782" s="52" t="s">
        <v>4818</v>
      </c>
      <c r="C782" s="52" t="s">
        <v>972</v>
      </c>
      <c r="D782" s="52" t="s">
        <v>899</v>
      </c>
      <c r="E782" s="52" t="n">
        <v>4791</v>
      </c>
      <c r="F782" s="52" t="n">
        <v>1350</v>
      </c>
      <c r="G782" s="52" t="n">
        <v>283</v>
      </c>
      <c r="H782" s="54" t="n">
        <f aca="false">E782+F782-G782</f>
        <v>5858</v>
      </c>
      <c r="I782" s="52" t="n">
        <v>654</v>
      </c>
      <c r="J782" s="52" t="n">
        <v>957</v>
      </c>
      <c r="K782" s="54" t="n">
        <f aca="false">MAX(0,H782-I782)</f>
        <v>5204</v>
      </c>
      <c r="L782" s="54" t="str">
        <f aca="false">IF(H782&lt;=0,"Yes","No")</f>
        <v>No</v>
      </c>
      <c r="M782" s="52" t="n">
        <v>6</v>
      </c>
      <c r="N782" s="52" t="n">
        <v>1421516.29</v>
      </c>
      <c r="O782" s="52" t="s">
        <v>9514</v>
      </c>
      <c r="P782" s="52" t="s">
        <v>1065</v>
      </c>
      <c r="Q782" s="52" t="s">
        <v>3993</v>
      </c>
      <c r="R782" s="52" t="s">
        <v>7738</v>
      </c>
      <c r="S782" s="52" t="s">
        <v>2035</v>
      </c>
      <c r="T782" s="55" t="str">
        <f aca="false">IF(L782="Yes","Stockout",IF(H782&lt;I782,"Low",IF(H782&gt;I782*2,"Excess","Healthy")))</f>
        <v>Excess</v>
      </c>
      <c r="U782" s="55" t="n">
        <f aca="true">IFERROR(Q782-TODAY(),"")</f>
        <v>-582</v>
      </c>
      <c r="V782" s="55" t="str">
        <f aca="false">IFERROR(IF(T782&lt;30,"Critical",IF(T782&lt;90,"Watch","OK")),"")</f>
        <v>OK</v>
      </c>
      <c r="W782" s="55" t="str">
        <f aca="false">TEXT(D782,"yyyy-mm")</f>
        <v>2024-03</v>
      </c>
    </row>
    <row r="783" customFormat="false" ht="15" hidden="false" customHeight="true" outlineLevel="0" collapsed="false">
      <c r="A783" s="56" t="s">
        <v>9515</v>
      </c>
      <c r="B783" s="56" t="s">
        <v>2831</v>
      </c>
      <c r="C783" s="56" t="s">
        <v>5808</v>
      </c>
      <c r="D783" s="56" t="s">
        <v>3191</v>
      </c>
      <c r="E783" s="56" t="n">
        <v>2189</v>
      </c>
      <c r="F783" s="56" t="n">
        <v>686</v>
      </c>
      <c r="G783" s="56" t="n">
        <v>669</v>
      </c>
      <c r="H783" s="54" t="n">
        <f aca="false">E783+F783-G783</f>
        <v>2206</v>
      </c>
      <c r="I783" s="56" t="n">
        <v>1175</v>
      </c>
      <c r="J783" s="56" t="n">
        <v>222</v>
      </c>
      <c r="K783" s="54" t="n">
        <f aca="false">MAX(0,H783-I783)</f>
        <v>1031</v>
      </c>
      <c r="L783" s="54" t="str">
        <f aca="false">IF(H783&lt;=0,"Yes","No")</f>
        <v>No</v>
      </c>
      <c r="M783" s="56" t="n">
        <v>2.2</v>
      </c>
      <c r="N783" s="56" t="n">
        <v>75010.3</v>
      </c>
      <c r="O783" s="56" t="s">
        <v>9516</v>
      </c>
      <c r="P783" s="56" t="s">
        <v>7052</v>
      </c>
      <c r="Q783" s="56" t="s">
        <v>584</v>
      </c>
      <c r="R783" s="56" t="s">
        <v>7439</v>
      </c>
      <c r="S783" s="56" t="s">
        <v>6079</v>
      </c>
      <c r="T783" s="55" t="str">
        <f aca="false">IF(L783="Yes","Stockout",IF(H783&lt;I783,"Low",IF(H783&gt;I783*2,"Excess","Healthy")))</f>
        <v>Healthy</v>
      </c>
      <c r="U783" s="55" t="n">
        <f aca="true">IFERROR(Q783-TODAY(),"")</f>
        <v>-474</v>
      </c>
      <c r="V783" s="55" t="str">
        <f aca="false">IFERROR(IF(T783&lt;30,"Critical",IF(T783&lt;90,"Watch","OK")),"")</f>
        <v>OK</v>
      </c>
      <c r="W783" s="55" t="str">
        <f aca="false">TEXT(D783,"yyyy-mm")</f>
        <v>2023-10</v>
      </c>
    </row>
    <row r="784" customFormat="false" ht="15" hidden="false" customHeight="true" outlineLevel="0" collapsed="false">
      <c r="A784" s="52" t="s">
        <v>9517</v>
      </c>
      <c r="B784" s="52" t="s">
        <v>7507</v>
      </c>
      <c r="C784" s="52" t="s">
        <v>1371</v>
      </c>
      <c r="D784" s="52" t="s">
        <v>1458</v>
      </c>
      <c r="E784" s="52" t="n">
        <v>9327</v>
      </c>
      <c r="F784" s="52" t="n">
        <v>4384</v>
      </c>
      <c r="G784" s="52" t="n">
        <v>2067</v>
      </c>
      <c r="H784" s="54" t="n">
        <f aca="false">E784+F784-G784</f>
        <v>11644</v>
      </c>
      <c r="I784" s="52" t="n">
        <v>603</v>
      </c>
      <c r="J784" s="52" t="n">
        <v>242</v>
      </c>
      <c r="K784" s="54" t="n">
        <f aca="false">MAX(0,H784-I784)</f>
        <v>11041</v>
      </c>
      <c r="L784" s="54" t="str">
        <f aca="false">IF(H784&lt;=0,"Yes","No")</f>
        <v>No</v>
      </c>
      <c r="M784" s="52" t="n">
        <v>55.4</v>
      </c>
      <c r="N784" s="52" t="n">
        <v>1857758.92</v>
      </c>
      <c r="O784" s="52" t="s">
        <v>9518</v>
      </c>
      <c r="P784" s="52" t="s">
        <v>5454</v>
      </c>
      <c r="Q784" s="52" t="s">
        <v>3362</v>
      </c>
      <c r="R784" s="52" t="s">
        <v>7532</v>
      </c>
      <c r="S784" s="52" t="s">
        <v>1900</v>
      </c>
      <c r="T784" s="55" t="str">
        <f aca="false">IF(L784="Yes","Stockout",IF(H784&lt;I784,"Low",IF(H784&gt;I784*2,"Excess","Healthy")))</f>
        <v>Excess</v>
      </c>
      <c r="U784" s="55" t="n">
        <f aca="true">IFERROR(Q784-TODAY(),"")</f>
        <v>-910</v>
      </c>
      <c r="V784" s="55" t="str">
        <f aca="false">IFERROR(IF(T784&lt;30,"Critical",IF(T784&lt;90,"Watch","OK")),"")</f>
        <v>OK</v>
      </c>
      <c r="W784" s="55" t="str">
        <f aca="false">TEXT(D784,"yyyy-mm")</f>
        <v>2024-08</v>
      </c>
    </row>
    <row r="785" customFormat="false" ht="15" hidden="false" customHeight="true" outlineLevel="0" collapsed="false">
      <c r="A785" s="56" t="s">
        <v>9519</v>
      </c>
      <c r="B785" s="56" t="s">
        <v>3229</v>
      </c>
      <c r="C785" s="56" t="s">
        <v>6649</v>
      </c>
      <c r="D785" s="56" t="s">
        <v>457</v>
      </c>
      <c r="E785" s="56" t="n">
        <v>5401</v>
      </c>
      <c r="F785" s="56" t="n">
        <v>1875</v>
      </c>
      <c r="G785" s="56" t="n">
        <v>1610</v>
      </c>
      <c r="H785" s="54" t="n">
        <f aca="false">E785+F785-G785</f>
        <v>5666</v>
      </c>
      <c r="I785" s="56" t="n">
        <v>1056</v>
      </c>
      <c r="J785" s="56" t="n">
        <v>528</v>
      </c>
      <c r="K785" s="54" t="n">
        <f aca="false">MAX(0,H785-I785)</f>
        <v>4610</v>
      </c>
      <c r="L785" s="54" t="str">
        <f aca="false">IF(H785&lt;=0,"Yes","No")</f>
        <v>No</v>
      </c>
      <c r="M785" s="56" t="n">
        <v>5.7</v>
      </c>
      <c r="N785" s="56" t="n">
        <v>76745.94</v>
      </c>
      <c r="O785" s="56" t="s">
        <v>9520</v>
      </c>
      <c r="P785" s="56" t="s">
        <v>5891</v>
      </c>
      <c r="Q785" s="56" t="s">
        <v>1081</v>
      </c>
      <c r="R785" s="56" t="s">
        <v>7845</v>
      </c>
      <c r="S785" s="56" t="s">
        <v>5258</v>
      </c>
      <c r="T785" s="55" t="str">
        <f aca="false">IF(L785="Yes","Stockout",IF(H785&lt;I785,"Low",IF(H785&gt;I785*2,"Excess","Healthy")))</f>
        <v>Excess</v>
      </c>
      <c r="U785" s="55" t="n">
        <f aca="true">IFERROR(Q785-TODAY(),"")</f>
        <v>-723</v>
      </c>
      <c r="V785" s="55" t="str">
        <f aca="false">IFERROR(IF(T785&lt;30,"Critical",IF(T785&lt;90,"Watch","OK")),"")</f>
        <v>OK</v>
      </c>
      <c r="W785" s="55" t="str">
        <f aca="false">TEXT(D785,"yyyy-mm")</f>
        <v>2022-04</v>
      </c>
    </row>
    <row r="786" customFormat="false" ht="15" hidden="false" customHeight="true" outlineLevel="0" collapsed="false">
      <c r="A786" s="52" t="s">
        <v>9521</v>
      </c>
      <c r="B786" s="52" t="s">
        <v>1342</v>
      </c>
      <c r="C786" s="52" t="s">
        <v>2875</v>
      </c>
      <c r="D786" s="52" t="s">
        <v>5290</v>
      </c>
      <c r="E786" s="52" t="n">
        <v>4254</v>
      </c>
      <c r="F786" s="52" t="n">
        <v>1774</v>
      </c>
      <c r="G786" s="52" t="n">
        <v>3342</v>
      </c>
      <c r="H786" s="54" t="n">
        <f aca="false">E786+F786-G786</f>
        <v>2686</v>
      </c>
      <c r="I786" s="52" t="n">
        <v>565</v>
      </c>
      <c r="J786" s="52" t="n">
        <v>667</v>
      </c>
      <c r="K786" s="54" t="n">
        <f aca="false">MAX(0,H786-I786)</f>
        <v>2121</v>
      </c>
      <c r="L786" s="54" t="str">
        <f aca="false">IF(H786&lt;=0,"Yes","No")</f>
        <v>No</v>
      </c>
      <c r="M786" s="52" t="n">
        <v>34.9</v>
      </c>
      <c r="N786" s="52" t="n">
        <v>1637163.9</v>
      </c>
      <c r="O786" s="52" t="s">
        <v>9522</v>
      </c>
      <c r="P786" s="52" t="s">
        <v>1409</v>
      </c>
      <c r="Q786" s="52" t="s">
        <v>9523</v>
      </c>
      <c r="R786" s="52" t="s">
        <v>9250</v>
      </c>
      <c r="S786" s="52" t="s">
        <v>571</v>
      </c>
      <c r="T786" s="55" t="str">
        <f aca="false">IF(L786="Yes","Stockout",IF(H786&lt;I786,"Low",IF(H786&gt;I786*2,"Excess","Healthy")))</f>
        <v>Excess</v>
      </c>
      <c r="U786" s="55" t="n">
        <f aca="true">IFERROR(Q786-TODAY(),"")</f>
        <v>294</v>
      </c>
      <c r="V786" s="55" t="str">
        <f aca="false">IFERROR(IF(T786&lt;30,"Critical",IF(T786&lt;90,"Watch","OK")),"")</f>
        <v>OK</v>
      </c>
      <c r="W786" s="55" t="str">
        <f aca="false">TEXT(D786,"yyyy-mm")</f>
        <v>2022-05</v>
      </c>
    </row>
    <row r="787" customFormat="false" ht="15" hidden="false" customHeight="true" outlineLevel="0" collapsed="false">
      <c r="A787" s="56" t="s">
        <v>9524</v>
      </c>
      <c r="B787" s="56" t="s">
        <v>5370</v>
      </c>
      <c r="C787" s="56" t="s">
        <v>2184</v>
      </c>
      <c r="D787" s="56" t="s">
        <v>2877</v>
      </c>
      <c r="E787" s="56" t="n">
        <v>9547</v>
      </c>
      <c r="F787" s="56" t="n">
        <v>1362</v>
      </c>
      <c r="G787" s="56" t="n">
        <v>3240</v>
      </c>
      <c r="H787" s="54" t="n">
        <f aca="false">E787+F787-G787</f>
        <v>7669</v>
      </c>
      <c r="I787" s="56" t="n">
        <v>739</v>
      </c>
      <c r="J787" s="56" t="n">
        <v>785</v>
      </c>
      <c r="K787" s="54" t="n">
        <f aca="false">MAX(0,H787-I787)</f>
        <v>6930</v>
      </c>
      <c r="L787" s="54" t="str">
        <f aca="false">IF(H787&lt;=0,"Yes","No")</f>
        <v>No</v>
      </c>
      <c r="M787" s="56" t="n">
        <v>19.3</v>
      </c>
      <c r="N787" s="56" t="n">
        <v>470770.5</v>
      </c>
      <c r="O787" s="56" t="s">
        <v>9525</v>
      </c>
      <c r="P787" s="56" t="s">
        <v>1180</v>
      </c>
      <c r="Q787" s="56" t="s">
        <v>2883</v>
      </c>
      <c r="R787" s="56" t="s">
        <v>7524</v>
      </c>
      <c r="S787" s="56" t="s">
        <v>1243</v>
      </c>
      <c r="T787" s="55" t="str">
        <f aca="false">IF(L787="Yes","Stockout",IF(H787&lt;I787,"Low",IF(H787&gt;I787*2,"Excess","Healthy")))</f>
        <v>Excess</v>
      </c>
      <c r="U787" s="55" t="n">
        <f aca="true">IFERROR(Q787-TODAY(),"")</f>
        <v>-629</v>
      </c>
      <c r="V787" s="55" t="str">
        <f aca="false">IFERROR(IF(T787&lt;30,"Critical",IF(T787&lt;90,"Watch","OK")),"")</f>
        <v>OK</v>
      </c>
      <c r="W787" s="55" t="str">
        <f aca="false">TEXT(D787,"yyyy-mm")</f>
        <v>2022-03</v>
      </c>
    </row>
    <row r="788" customFormat="false" ht="15" hidden="false" customHeight="true" outlineLevel="0" collapsed="false">
      <c r="A788" s="52" t="s">
        <v>9526</v>
      </c>
      <c r="B788" s="52" t="s">
        <v>2272</v>
      </c>
      <c r="C788" s="52" t="s">
        <v>2780</v>
      </c>
      <c r="D788" s="52" t="s">
        <v>4671</v>
      </c>
      <c r="E788" s="52" t="n">
        <v>4054</v>
      </c>
      <c r="F788" s="52" t="n">
        <v>221</v>
      </c>
      <c r="G788" s="52" t="n">
        <v>3586</v>
      </c>
      <c r="H788" s="54" t="n">
        <f aca="false">E788+F788-G788</f>
        <v>689</v>
      </c>
      <c r="I788" s="52" t="n">
        <v>704</v>
      </c>
      <c r="J788" s="52" t="n">
        <v>868</v>
      </c>
      <c r="K788" s="54" t="n">
        <f aca="false">MAX(0,H788-I788)</f>
        <v>0</v>
      </c>
      <c r="L788" s="54" t="str">
        <f aca="false">IF(H788&lt;=0,"Yes","No")</f>
        <v>No</v>
      </c>
      <c r="M788" s="52" t="n">
        <v>1</v>
      </c>
      <c r="N788" s="52" t="n">
        <v>37645.12</v>
      </c>
      <c r="O788" s="52" t="s">
        <v>9527</v>
      </c>
      <c r="P788" s="52" t="s">
        <v>1778</v>
      </c>
      <c r="Q788" s="52" t="s">
        <v>9528</v>
      </c>
      <c r="R788" s="52" t="s">
        <v>8495</v>
      </c>
      <c r="S788" s="52" t="s">
        <v>2514</v>
      </c>
      <c r="T788" s="55" t="str">
        <f aca="false">IF(L788="Yes","Stockout",IF(H788&lt;I788,"Low",IF(H788&gt;I788*2,"Excess","Healthy")))</f>
        <v>Low</v>
      </c>
      <c r="U788" s="55" t="n">
        <f aca="true">IFERROR(Q788-TODAY(),"")</f>
        <v>236</v>
      </c>
      <c r="V788" s="55" t="str">
        <f aca="false">IFERROR(IF(T788&lt;30,"Critical",IF(T788&lt;90,"Watch","OK")),"")</f>
        <v>OK</v>
      </c>
      <c r="W788" s="55" t="str">
        <f aca="false">TEXT(D788,"yyyy-mm")</f>
        <v>2024-11</v>
      </c>
    </row>
    <row r="789" customFormat="false" ht="15" hidden="false" customHeight="true" outlineLevel="0" collapsed="false">
      <c r="A789" s="56" t="s">
        <v>9529</v>
      </c>
      <c r="B789" s="56" t="s">
        <v>6306</v>
      </c>
      <c r="C789" s="56" t="s">
        <v>983</v>
      </c>
      <c r="D789" s="56" t="s">
        <v>5049</v>
      </c>
      <c r="E789" s="56" t="n">
        <v>7160</v>
      </c>
      <c r="F789" s="56" t="n">
        <v>4227</v>
      </c>
      <c r="G789" s="56" t="n">
        <v>2871</v>
      </c>
      <c r="H789" s="54" t="n">
        <f aca="false">E789+F789-G789</f>
        <v>8516</v>
      </c>
      <c r="I789" s="56" t="n">
        <v>1623</v>
      </c>
      <c r="J789" s="56" t="n">
        <v>549</v>
      </c>
      <c r="K789" s="54" t="n">
        <f aca="false">MAX(0,H789-I789)</f>
        <v>6893</v>
      </c>
      <c r="L789" s="54" t="str">
        <f aca="false">IF(H789&lt;=0,"Yes","No")</f>
        <v>No</v>
      </c>
      <c r="M789" s="56" t="n">
        <v>0.6</v>
      </c>
      <c r="N789" s="56" t="n">
        <v>59315.58</v>
      </c>
      <c r="O789" s="56" t="s">
        <v>9530</v>
      </c>
      <c r="P789" s="56" t="s">
        <v>1615</v>
      </c>
      <c r="Q789" s="56" t="s">
        <v>9186</v>
      </c>
      <c r="R789" s="56" t="s">
        <v>7808</v>
      </c>
      <c r="S789" s="56" t="s">
        <v>848</v>
      </c>
      <c r="T789" s="55" t="str">
        <f aca="false">IF(L789="Yes","Stockout",IF(H789&lt;I789,"Low",IF(H789&gt;I789*2,"Excess","Healthy")))</f>
        <v>Excess</v>
      </c>
      <c r="U789" s="55" t="n">
        <f aca="true">IFERROR(Q789-TODAY(),"")</f>
        <v>-199</v>
      </c>
      <c r="V789" s="55" t="str">
        <f aca="false">IFERROR(IF(T789&lt;30,"Critical",IF(T789&lt;90,"Watch","OK")),"")</f>
        <v>OK</v>
      </c>
      <c r="W789" s="55" t="str">
        <f aca="false">TEXT(D789,"yyyy-mm")</f>
        <v>2024-08</v>
      </c>
    </row>
    <row r="790" customFormat="false" ht="15" hidden="false" customHeight="true" outlineLevel="0" collapsed="false">
      <c r="A790" s="52" t="s">
        <v>9531</v>
      </c>
      <c r="B790" s="52" t="s">
        <v>519</v>
      </c>
      <c r="C790" s="52" t="s">
        <v>1472</v>
      </c>
      <c r="D790" s="52" t="s">
        <v>1372</v>
      </c>
      <c r="E790" s="52" t="n">
        <v>6243</v>
      </c>
      <c r="F790" s="52" t="n">
        <v>4651</v>
      </c>
      <c r="G790" s="52" t="n">
        <v>2614</v>
      </c>
      <c r="H790" s="54" t="n">
        <f aca="false">E790+F790-G790</f>
        <v>8280</v>
      </c>
      <c r="I790" s="52" t="n">
        <v>1726</v>
      </c>
      <c r="J790" s="52" t="n">
        <v>397</v>
      </c>
      <c r="K790" s="54" t="n">
        <f aca="false">MAX(0,H790-I790)</f>
        <v>6554</v>
      </c>
      <c r="L790" s="54" t="str">
        <f aca="false">IF(H790&lt;=0,"Yes","No")</f>
        <v>No</v>
      </c>
      <c r="M790" s="52" t="n">
        <v>24.8</v>
      </c>
      <c r="N790" s="52" t="n">
        <v>1281520.85</v>
      </c>
      <c r="O790" s="52" t="s">
        <v>9532</v>
      </c>
      <c r="P790" s="52" t="s">
        <v>615</v>
      </c>
      <c r="Q790" s="52" t="s">
        <v>3191</v>
      </c>
      <c r="R790" s="52" t="s">
        <v>7750</v>
      </c>
      <c r="S790" s="52" t="s">
        <v>1689</v>
      </c>
      <c r="T790" s="55" t="str">
        <f aca="false">IF(L790="Yes","Stockout",IF(H790&lt;I790,"Low",IF(H790&gt;I790*2,"Excess","Healthy")))</f>
        <v>Excess</v>
      </c>
      <c r="U790" s="55" t="n">
        <f aca="true">IFERROR(Q790-TODAY(),"")</f>
        <v>-854</v>
      </c>
      <c r="V790" s="55" t="str">
        <f aca="false">IFERROR(IF(T790&lt;30,"Critical",IF(T790&lt;90,"Watch","OK")),"")</f>
        <v>OK</v>
      </c>
      <c r="W790" s="55" t="str">
        <f aca="false">TEXT(D790,"yyyy-mm")</f>
        <v>2024-10</v>
      </c>
    </row>
    <row r="791" customFormat="false" ht="15" hidden="false" customHeight="true" outlineLevel="0" collapsed="false">
      <c r="A791" s="56" t="s">
        <v>9533</v>
      </c>
      <c r="B791" s="56" t="s">
        <v>375</v>
      </c>
      <c r="C791" s="56" t="s">
        <v>3680</v>
      </c>
      <c r="D791" s="56" t="s">
        <v>1141</v>
      </c>
      <c r="E791" s="56" t="n">
        <v>3299</v>
      </c>
      <c r="F791" s="56" t="n">
        <v>564</v>
      </c>
      <c r="G791" s="56" t="n">
        <v>4077</v>
      </c>
      <c r="H791" s="54" t="n">
        <f aca="false">E791+F791-G791</f>
        <v>-214</v>
      </c>
      <c r="I791" s="56" t="n">
        <v>130</v>
      </c>
      <c r="J791" s="56" t="n">
        <v>731</v>
      </c>
      <c r="K791" s="54" t="n">
        <f aca="false">MAX(0,H791-I791)</f>
        <v>0</v>
      </c>
      <c r="L791" s="54" t="str">
        <f aca="false">IF(H791&lt;=0,"Yes","No")</f>
        <v>Yes</v>
      </c>
      <c r="M791" s="56" t="n">
        <v>7.4</v>
      </c>
      <c r="N791" s="56" t="n">
        <v>668833.88</v>
      </c>
      <c r="O791" s="56" t="s">
        <v>9534</v>
      </c>
      <c r="P791" s="56" t="s">
        <v>5187</v>
      </c>
      <c r="Q791" s="56" t="s">
        <v>8805</v>
      </c>
      <c r="R791" s="56" t="s">
        <v>7439</v>
      </c>
      <c r="S791" s="56" t="s">
        <v>793</v>
      </c>
      <c r="T791" s="55" t="str">
        <f aca="false">IF(L791="Yes","Stockout",IF(H791&lt;I791,"Low",IF(H791&gt;I791*2,"Excess","Healthy")))</f>
        <v>Stockout</v>
      </c>
      <c r="U791" s="55" t="n">
        <f aca="true">IFERROR(Q791-TODAY(),"")</f>
        <v>131</v>
      </c>
      <c r="V791" s="55" t="str">
        <f aca="false">IFERROR(IF(T791&lt;30,"Critical",IF(T791&lt;90,"Watch","OK")),"")</f>
        <v>OK</v>
      </c>
      <c r="W791" s="55" t="str">
        <f aca="false">TEXT(D791,"yyyy-mm")</f>
        <v>2024-01</v>
      </c>
    </row>
    <row r="792" customFormat="false" ht="15" hidden="false" customHeight="true" outlineLevel="0" collapsed="false">
      <c r="A792" s="52" t="s">
        <v>9535</v>
      </c>
      <c r="B792" s="52" t="s">
        <v>3854</v>
      </c>
      <c r="C792" s="52" t="s">
        <v>1531</v>
      </c>
      <c r="D792" s="52" t="s">
        <v>2787</v>
      </c>
      <c r="E792" s="52" t="n">
        <v>3796</v>
      </c>
      <c r="F792" s="52" t="n">
        <v>2461</v>
      </c>
      <c r="G792" s="52" t="n">
        <v>1000</v>
      </c>
      <c r="H792" s="54" t="n">
        <f aca="false">E792+F792-G792</f>
        <v>5257</v>
      </c>
      <c r="I792" s="52" t="n">
        <v>1505</v>
      </c>
      <c r="J792" s="52" t="n">
        <v>737</v>
      </c>
      <c r="K792" s="54" t="n">
        <f aca="false">MAX(0,H792-I792)</f>
        <v>3752</v>
      </c>
      <c r="L792" s="54" t="str">
        <f aca="false">IF(H792&lt;=0,"Yes","No")</f>
        <v>No</v>
      </c>
      <c r="M792" s="52" t="n">
        <v>4.5</v>
      </c>
      <c r="N792" s="52" t="n">
        <v>218385.94</v>
      </c>
      <c r="O792" s="52" t="s">
        <v>9536</v>
      </c>
      <c r="P792" s="52" t="s">
        <v>2790</v>
      </c>
      <c r="Q792" s="52" t="s">
        <v>9537</v>
      </c>
      <c r="R792" s="52" t="s">
        <v>7908</v>
      </c>
      <c r="S792" s="52" t="s">
        <v>2120</v>
      </c>
      <c r="T792" s="55" t="str">
        <f aca="false">IF(L792="Yes","Stockout",IF(H792&lt;I792,"Low",IF(H792&gt;I792*2,"Excess","Healthy")))</f>
        <v>Excess</v>
      </c>
      <c r="U792" s="55" t="n">
        <f aca="true">IFERROR(Q792-TODAY(),"")</f>
        <v>-172</v>
      </c>
      <c r="V792" s="55" t="str">
        <f aca="false">IFERROR(IF(T792&lt;30,"Critical",IF(T792&lt;90,"Watch","OK")),"")</f>
        <v>OK</v>
      </c>
      <c r="W792" s="55" t="str">
        <f aca="false">TEXT(D792,"yyyy-mm")</f>
        <v>2023-03</v>
      </c>
    </row>
    <row r="793" customFormat="false" ht="15" hidden="false" customHeight="true" outlineLevel="0" collapsed="false">
      <c r="A793" s="56" t="s">
        <v>9538</v>
      </c>
      <c r="B793" s="56" t="s">
        <v>6211</v>
      </c>
      <c r="C793" s="56" t="s">
        <v>682</v>
      </c>
      <c r="D793" s="56" t="s">
        <v>2962</v>
      </c>
      <c r="E793" s="56" t="n">
        <v>8399</v>
      </c>
      <c r="F793" s="56" t="n">
        <v>3067</v>
      </c>
      <c r="G793" s="56" t="n">
        <v>3912</v>
      </c>
      <c r="H793" s="54" t="n">
        <f aca="false">E793+F793-G793</f>
        <v>7554</v>
      </c>
      <c r="I793" s="56" t="n">
        <v>147</v>
      </c>
      <c r="J793" s="56" t="n">
        <v>296</v>
      </c>
      <c r="K793" s="54" t="n">
        <f aca="false">MAX(0,H793-I793)</f>
        <v>7407</v>
      </c>
      <c r="L793" s="54" t="str">
        <f aca="false">IF(H793&lt;=0,"Yes","No")</f>
        <v>No</v>
      </c>
      <c r="M793" s="56" t="n">
        <v>33.2</v>
      </c>
      <c r="N793" s="56" t="n">
        <v>1114731.45</v>
      </c>
      <c r="O793" s="56" t="s">
        <v>9539</v>
      </c>
      <c r="P793" s="56" t="s">
        <v>5545</v>
      </c>
      <c r="Q793" s="56" t="s">
        <v>7504</v>
      </c>
      <c r="R793" s="56" t="s">
        <v>9540</v>
      </c>
      <c r="S793" s="56" t="s">
        <v>1129</v>
      </c>
      <c r="T793" s="55" t="str">
        <f aca="false">IF(L793="Yes","Stockout",IF(H793&lt;I793,"Low",IF(H793&gt;I793*2,"Excess","Healthy")))</f>
        <v>Excess</v>
      </c>
      <c r="U793" s="55" t="n">
        <f aca="true">IFERROR(Q793-TODAY(),"")</f>
        <v>-197</v>
      </c>
      <c r="V793" s="55" t="str">
        <f aca="false">IFERROR(IF(T793&lt;30,"Critical",IF(T793&lt;90,"Watch","OK")),"")</f>
        <v>OK</v>
      </c>
      <c r="W793" s="55" t="str">
        <f aca="false">TEXT(D793,"yyyy-mm")</f>
        <v>2024-05</v>
      </c>
    </row>
    <row r="794" customFormat="false" ht="15" hidden="false" customHeight="true" outlineLevel="0" collapsed="false">
      <c r="A794" s="52" t="s">
        <v>9541</v>
      </c>
      <c r="B794" s="52" t="s">
        <v>5250</v>
      </c>
      <c r="C794" s="52" t="s">
        <v>9542</v>
      </c>
      <c r="D794" s="52" t="s">
        <v>8832</v>
      </c>
      <c r="E794" s="52" t="n">
        <v>6412</v>
      </c>
      <c r="F794" s="52" t="n">
        <v>3250</v>
      </c>
      <c r="G794" s="52" t="n">
        <v>722</v>
      </c>
      <c r="H794" s="54" t="n">
        <f aca="false">E794+F794-G794</f>
        <v>8940</v>
      </c>
      <c r="I794" s="52" t="n">
        <v>1373</v>
      </c>
      <c r="J794" s="52" t="n">
        <v>319</v>
      </c>
      <c r="K794" s="54" t="n">
        <f aca="false">MAX(0,H794-I794)</f>
        <v>7567</v>
      </c>
      <c r="L794" s="54" t="str">
        <f aca="false">IF(H794&lt;=0,"Yes","No")</f>
        <v>No</v>
      </c>
      <c r="M794" s="52" t="n">
        <v>12.8</v>
      </c>
      <c r="N794" s="52" t="n">
        <v>1781442.77</v>
      </c>
      <c r="O794" s="52" t="s">
        <v>9543</v>
      </c>
      <c r="P794" s="52" t="s">
        <v>1087</v>
      </c>
      <c r="Q794" s="52" t="s">
        <v>1554</v>
      </c>
      <c r="R794" s="52" t="s">
        <v>7719</v>
      </c>
      <c r="S794" s="52" t="s">
        <v>1236</v>
      </c>
      <c r="T794" s="55" t="str">
        <f aca="false">IF(L794="Yes","Stockout",IF(H794&lt;I794,"Low",IF(H794&gt;I794*2,"Excess","Healthy")))</f>
        <v>Excess</v>
      </c>
      <c r="U794" s="55" t="n">
        <f aca="true">IFERROR(Q794-TODAY(),"")</f>
        <v>-549</v>
      </c>
      <c r="V794" s="55" t="str">
        <f aca="false">IFERROR(IF(T794&lt;30,"Critical",IF(T794&lt;90,"Watch","OK")),"")</f>
        <v>OK</v>
      </c>
      <c r="W794" s="55" t="str">
        <f aca="false">TEXT(D794,"yyyy-mm")</f>
        <v>2024-09</v>
      </c>
    </row>
    <row r="795" customFormat="false" ht="15" hidden="false" customHeight="true" outlineLevel="0" collapsed="false">
      <c r="A795" s="56" t="s">
        <v>9544</v>
      </c>
      <c r="B795" s="56" t="s">
        <v>4200</v>
      </c>
      <c r="C795" s="56" t="s">
        <v>2461</v>
      </c>
      <c r="D795" s="56" t="s">
        <v>6374</v>
      </c>
      <c r="E795" s="56" t="n">
        <v>7879</v>
      </c>
      <c r="F795" s="56" t="n">
        <v>2497</v>
      </c>
      <c r="G795" s="56" t="n">
        <v>4245</v>
      </c>
      <c r="H795" s="54" t="n">
        <f aca="false">E795+F795-G795</f>
        <v>6131</v>
      </c>
      <c r="I795" s="56" t="n">
        <v>1039</v>
      </c>
      <c r="J795" s="56" t="n">
        <v>205</v>
      </c>
      <c r="K795" s="54" t="n">
        <f aca="false">MAX(0,H795-I795)</f>
        <v>5092</v>
      </c>
      <c r="L795" s="54" t="str">
        <f aca="false">IF(H795&lt;=0,"Yes","No")</f>
        <v>No</v>
      </c>
      <c r="M795" s="56" t="n">
        <v>17.9</v>
      </c>
      <c r="N795" s="56" t="n">
        <v>1021960.29</v>
      </c>
      <c r="O795" s="56" t="s">
        <v>9545</v>
      </c>
      <c r="P795" s="56" t="s">
        <v>2744</v>
      </c>
      <c r="Q795" s="56" t="s">
        <v>3657</v>
      </c>
      <c r="R795" s="56" t="s">
        <v>7643</v>
      </c>
      <c r="S795" s="56" t="s">
        <v>2213</v>
      </c>
      <c r="T795" s="55" t="str">
        <f aca="false">IF(L795="Yes","Stockout",IF(H795&lt;I795,"Low",IF(H795&gt;I795*2,"Excess","Healthy")))</f>
        <v>Excess</v>
      </c>
      <c r="U795" s="55" t="n">
        <f aca="true">IFERROR(Q795-TODAY(),"")</f>
        <v>-837</v>
      </c>
      <c r="V795" s="55" t="str">
        <f aca="false">IFERROR(IF(T795&lt;30,"Critical",IF(T795&lt;90,"Watch","OK")),"")</f>
        <v>OK</v>
      </c>
      <c r="W795" s="55" t="str">
        <f aca="false">TEXT(D795,"yyyy-mm")</f>
        <v>2023-10</v>
      </c>
    </row>
    <row r="796" customFormat="false" ht="15" hidden="false" customHeight="true" outlineLevel="0" collapsed="false">
      <c r="A796" s="52" t="s">
        <v>9546</v>
      </c>
      <c r="B796" s="52" t="s">
        <v>3708</v>
      </c>
      <c r="C796" s="52" t="s">
        <v>9547</v>
      </c>
      <c r="D796" s="52" t="s">
        <v>3360</v>
      </c>
      <c r="E796" s="52" t="n">
        <v>8591</v>
      </c>
      <c r="F796" s="52" t="n">
        <v>46</v>
      </c>
      <c r="G796" s="52" t="n">
        <v>4313</v>
      </c>
      <c r="H796" s="54" t="n">
        <f aca="false">E796+F796-G796</f>
        <v>4324</v>
      </c>
      <c r="I796" s="52" t="n">
        <v>1398</v>
      </c>
      <c r="J796" s="52" t="n">
        <v>103</v>
      </c>
      <c r="K796" s="54" t="n">
        <f aca="false">MAX(0,H796-I796)</f>
        <v>2926</v>
      </c>
      <c r="L796" s="54" t="str">
        <f aca="false">IF(H796&lt;=0,"Yes","No")</f>
        <v>No</v>
      </c>
      <c r="M796" s="52" t="n">
        <v>32.4</v>
      </c>
      <c r="N796" s="52" t="n">
        <v>1539531.07</v>
      </c>
      <c r="O796" s="52" t="s">
        <v>9548</v>
      </c>
      <c r="P796" s="52" t="s">
        <v>3852</v>
      </c>
      <c r="Q796" s="52" t="s">
        <v>2254</v>
      </c>
      <c r="R796" s="52" t="s">
        <v>7761</v>
      </c>
      <c r="S796" s="52" t="s">
        <v>1793</v>
      </c>
      <c r="T796" s="55" t="str">
        <f aca="false">IF(L796="Yes","Stockout",IF(H796&lt;I796,"Low",IF(H796&gt;I796*2,"Excess","Healthy")))</f>
        <v>Excess</v>
      </c>
      <c r="U796" s="55" t="n">
        <f aca="true">IFERROR(Q796-TODAY(),"")</f>
        <v>-554</v>
      </c>
      <c r="V796" s="55" t="str">
        <f aca="false">IFERROR(IF(T796&lt;30,"Critical",IF(T796&lt;90,"Watch","OK")),"")</f>
        <v>OK</v>
      </c>
      <c r="W796" s="55" t="str">
        <f aca="false">TEXT(D796,"yyyy-mm")</f>
        <v>2022-08</v>
      </c>
    </row>
    <row r="797" customFormat="false" ht="15" hidden="false" customHeight="true" outlineLevel="0" collapsed="false">
      <c r="A797" s="56" t="s">
        <v>9549</v>
      </c>
      <c r="B797" s="56" t="s">
        <v>1442</v>
      </c>
      <c r="C797" s="56" t="s">
        <v>4971</v>
      </c>
      <c r="D797" s="56" t="s">
        <v>6551</v>
      </c>
      <c r="E797" s="56" t="n">
        <v>8973</v>
      </c>
      <c r="F797" s="56" t="n">
        <v>4691</v>
      </c>
      <c r="G797" s="56" t="n">
        <v>2113</v>
      </c>
      <c r="H797" s="54" t="n">
        <f aca="false">E797+F797-G797</f>
        <v>11551</v>
      </c>
      <c r="I797" s="56" t="n">
        <v>1350</v>
      </c>
      <c r="J797" s="56" t="n">
        <v>692</v>
      </c>
      <c r="K797" s="54" t="n">
        <f aca="false">MAX(0,H797-I797)</f>
        <v>10201</v>
      </c>
      <c r="L797" s="54" t="str">
        <f aca="false">IF(H797&lt;=0,"Yes","No")</f>
        <v>No</v>
      </c>
      <c r="M797" s="56" t="n">
        <v>0.1</v>
      </c>
      <c r="N797" s="56" t="n">
        <v>17124.83</v>
      </c>
      <c r="O797" s="56" t="s">
        <v>9550</v>
      </c>
      <c r="P797" s="56" t="s">
        <v>6207</v>
      </c>
      <c r="Q797" s="56" t="s">
        <v>9074</v>
      </c>
      <c r="R797" s="56" t="s">
        <v>7723</v>
      </c>
      <c r="S797" s="56" t="s">
        <v>2241</v>
      </c>
      <c r="T797" s="55" t="str">
        <f aca="false">IF(L797="Yes","Stockout",IF(H797&lt;I797,"Low",IF(H797&gt;I797*2,"Excess","Healthy")))</f>
        <v>Excess</v>
      </c>
      <c r="U797" s="55" t="n">
        <f aca="true">IFERROR(Q797-TODAY(),"")</f>
        <v>-265</v>
      </c>
      <c r="V797" s="55" t="str">
        <f aca="false">IFERROR(IF(T797&lt;30,"Critical",IF(T797&lt;90,"Watch","OK")),"")</f>
        <v>OK</v>
      </c>
      <c r="W797" s="55" t="str">
        <f aca="false">TEXT(D797,"yyyy-mm")</f>
        <v>2024-09</v>
      </c>
    </row>
    <row r="798" customFormat="false" ht="15" hidden="false" customHeight="true" outlineLevel="0" collapsed="false">
      <c r="A798" s="52" t="s">
        <v>9551</v>
      </c>
      <c r="B798" s="52" t="s">
        <v>3492</v>
      </c>
      <c r="C798" s="52" t="s">
        <v>5439</v>
      </c>
      <c r="D798" s="52" t="s">
        <v>2587</v>
      </c>
      <c r="E798" s="52" t="n">
        <v>8370</v>
      </c>
      <c r="F798" s="52" t="n">
        <v>1096</v>
      </c>
      <c r="G798" s="52" t="n">
        <v>259</v>
      </c>
      <c r="H798" s="54" t="n">
        <f aca="false">E798+F798-G798</f>
        <v>9207</v>
      </c>
      <c r="I798" s="52" t="n">
        <v>300</v>
      </c>
      <c r="J798" s="52" t="n">
        <v>956</v>
      </c>
      <c r="K798" s="54" t="n">
        <f aca="false">MAX(0,H798-I798)</f>
        <v>8907</v>
      </c>
      <c r="L798" s="54" t="str">
        <f aca="false">IF(H798&lt;=0,"Yes","No")</f>
        <v>No</v>
      </c>
      <c r="M798" s="52" t="n">
        <v>23.2</v>
      </c>
      <c r="N798" s="52" t="n">
        <v>1428843.17</v>
      </c>
      <c r="O798" s="52" t="s">
        <v>9552</v>
      </c>
      <c r="P798" s="52" t="s">
        <v>7488</v>
      </c>
      <c r="Q798" s="52" t="s">
        <v>9553</v>
      </c>
      <c r="R798" s="52" t="s">
        <v>7758</v>
      </c>
      <c r="S798" s="52" t="s">
        <v>2389</v>
      </c>
      <c r="T798" s="55" t="str">
        <f aca="false">IF(L798="Yes","Stockout",IF(H798&lt;I798,"Low",IF(H798&gt;I798*2,"Excess","Healthy")))</f>
        <v>Excess</v>
      </c>
      <c r="U798" s="55" t="n">
        <f aca="true">IFERROR(Q798-TODAY(),"")</f>
        <v>221</v>
      </c>
      <c r="V798" s="55" t="str">
        <f aca="false">IFERROR(IF(T798&lt;30,"Critical",IF(T798&lt;90,"Watch","OK")),"")</f>
        <v>OK</v>
      </c>
      <c r="W798" s="55" t="str">
        <f aca="false">TEXT(D798,"yyyy-mm")</f>
        <v>2023-02</v>
      </c>
    </row>
    <row r="799" customFormat="false" ht="15" hidden="false" customHeight="true" outlineLevel="0" collapsed="false">
      <c r="A799" s="56" t="s">
        <v>9554</v>
      </c>
      <c r="B799" s="56" t="s">
        <v>9555</v>
      </c>
      <c r="C799" s="56" t="s">
        <v>3831</v>
      </c>
      <c r="D799" s="56" t="s">
        <v>1703</v>
      </c>
      <c r="E799" s="56" t="n">
        <v>196</v>
      </c>
      <c r="F799" s="56" t="n">
        <v>1995</v>
      </c>
      <c r="G799" s="56" t="n">
        <v>1526</v>
      </c>
      <c r="H799" s="54" t="n">
        <f aca="false">E799+F799-G799</f>
        <v>665</v>
      </c>
      <c r="I799" s="56" t="n">
        <v>1687</v>
      </c>
      <c r="J799" s="56" t="n">
        <v>490</v>
      </c>
      <c r="K799" s="54" t="n">
        <f aca="false">MAX(0,H799-I799)</f>
        <v>0</v>
      </c>
      <c r="L799" s="54" t="str">
        <f aca="false">IF(H799&lt;=0,"Yes","No")</f>
        <v>No</v>
      </c>
      <c r="M799" s="56" t="n">
        <v>113.2</v>
      </c>
      <c r="N799" s="56" t="n">
        <v>834535.01</v>
      </c>
      <c r="O799" s="56" t="s">
        <v>9556</v>
      </c>
      <c r="P799" s="56" t="s">
        <v>1146</v>
      </c>
      <c r="Q799" s="56" t="s">
        <v>8702</v>
      </c>
      <c r="R799" s="56" t="s">
        <v>8806</v>
      </c>
      <c r="S799" s="56" t="s">
        <v>5676</v>
      </c>
      <c r="T799" s="55" t="str">
        <f aca="false">IF(L799="Yes","Stockout",IF(H799&lt;I799,"Low",IF(H799&gt;I799*2,"Excess","Healthy")))</f>
        <v>Low</v>
      </c>
      <c r="U799" s="55" t="n">
        <f aca="true">IFERROR(Q799-TODAY(),"")</f>
        <v>-81</v>
      </c>
      <c r="V799" s="55" t="str">
        <f aca="false">IFERROR(IF(T799&lt;30,"Critical",IF(T799&lt;90,"Watch","OK")),"")</f>
        <v>OK</v>
      </c>
      <c r="W799" s="55" t="str">
        <f aca="false">TEXT(D799,"yyyy-mm")</f>
        <v>2022-08</v>
      </c>
    </row>
    <row r="800" customFormat="false" ht="15" hidden="false" customHeight="true" outlineLevel="0" collapsed="false">
      <c r="A800" s="52" t="s">
        <v>9557</v>
      </c>
      <c r="B800" s="52" t="s">
        <v>9558</v>
      </c>
      <c r="C800" s="52" t="s">
        <v>2043</v>
      </c>
      <c r="D800" s="52" t="s">
        <v>5345</v>
      </c>
      <c r="E800" s="52" t="n">
        <v>5050</v>
      </c>
      <c r="F800" s="52" t="n">
        <v>1712</v>
      </c>
      <c r="G800" s="52" t="n">
        <v>528</v>
      </c>
      <c r="H800" s="54" t="n">
        <f aca="false">E800+F800-G800</f>
        <v>6234</v>
      </c>
      <c r="I800" s="52" t="n">
        <v>555</v>
      </c>
      <c r="J800" s="52" t="n">
        <v>745</v>
      </c>
      <c r="K800" s="54" t="n">
        <f aca="false">MAX(0,H800-I800)</f>
        <v>5679</v>
      </c>
      <c r="L800" s="54" t="str">
        <f aca="false">IF(H800&lt;=0,"Yes","No")</f>
        <v>No</v>
      </c>
      <c r="M800" s="52" t="n">
        <v>64.8</v>
      </c>
      <c r="N800" s="52" t="n">
        <v>1302685.43</v>
      </c>
      <c r="O800" s="52" t="s">
        <v>9559</v>
      </c>
      <c r="P800" s="52" t="s">
        <v>2871</v>
      </c>
      <c r="Q800" s="52" t="s">
        <v>2988</v>
      </c>
      <c r="R800" s="52" t="s">
        <v>7774</v>
      </c>
      <c r="S800" s="52" t="s">
        <v>2048</v>
      </c>
      <c r="T800" s="55" t="str">
        <f aca="false">IF(L800="Yes","Stockout",IF(H800&lt;I800,"Low",IF(H800&gt;I800*2,"Excess","Healthy")))</f>
        <v>Excess</v>
      </c>
      <c r="U800" s="55" t="n">
        <f aca="true">IFERROR(Q800-TODAY(),"")</f>
        <v>-1088</v>
      </c>
      <c r="V800" s="55" t="str">
        <f aca="false">IFERROR(IF(T800&lt;30,"Critical",IF(T800&lt;90,"Watch","OK")),"")</f>
        <v>OK</v>
      </c>
      <c r="W800" s="55" t="str">
        <f aca="false">TEXT(D800,"yyyy-mm")</f>
        <v>2023-10</v>
      </c>
    </row>
    <row r="801" customFormat="false" ht="15" hidden="false" customHeight="true" outlineLevel="0" collapsed="false">
      <c r="A801" s="56" t="s">
        <v>9560</v>
      </c>
      <c r="B801" s="56" t="s">
        <v>5281</v>
      </c>
      <c r="C801" s="56" t="s">
        <v>3376</v>
      </c>
      <c r="D801" s="56" t="s">
        <v>842</v>
      </c>
      <c r="E801" s="56" t="n">
        <v>8990</v>
      </c>
      <c r="F801" s="56" t="n">
        <v>827</v>
      </c>
      <c r="G801" s="56" t="n">
        <v>2332</v>
      </c>
      <c r="H801" s="54" t="n">
        <f aca="false">E801+F801-G801</f>
        <v>7485</v>
      </c>
      <c r="I801" s="56" t="n">
        <v>1533</v>
      </c>
      <c r="J801" s="56" t="n">
        <v>54</v>
      </c>
      <c r="K801" s="54" t="n">
        <f aca="false">MAX(0,H801-I801)</f>
        <v>5952</v>
      </c>
      <c r="L801" s="54" t="str">
        <f aca="false">IF(H801&lt;=0,"Yes","No")</f>
        <v>No</v>
      </c>
      <c r="M801" s="56" t="n">
        <v>1.8</v>
      </c>
      <c r="N801" s="56" t="n">
        <v>12163.32</v>
      </c>
      <c r="O801" s="56" t="s">
        <v>9561</v>
      </c>
      <c r="P801" s="56" t="s">
        <v>1736</v>
      </c>
      <c r="Q801" s="56" t="s">
        <v>472</v>
      </c>
      <c r="R801" s="56" t="s">
        <v>7719</v>
      </c>
      <c r="S801" s="56" t="s">
        <v>1553</v>
      </c>
      <c r="T801" s="55" t="str">
        <f aca="false">IF(L801="Yes","Stockout",IF(H801&lt;I801,"Low",IF(H801&gt;I801*2,"Excess","Healthy")))</f>
        <v>Excess</v>
      </c>
      <c r="U801" s="55" t="n">
        <f aca="true">IFERROR(Q801-TODAY(),"")</f>
        <v>-825</v>
      </c>
      <c r="V801" s="55" t="str">
        <f aca="false">IFERROR(IF(T801&lt;30,"Critical",IF(T801&lt;90,"Watch","OK")),"")</f>
        <v>OK</v>
      </c>
      <c r="W801" s="55" t="str">
        <f aca="false">TEXT(D801,"yyyy-mm")</f>
        <v>2024-07</v>
      </c>
    </row>
    <row r="802" customFormat="false" ht="15" hidden="false" customHeight="true" outlineLevel="0" collapsed="false">
      <c r="A802" s="52" t="s">
        <v>9562</v>
      </c>
      <c r="B802" s="52" t="s">
        <v>2742</v>
      </c>
      <c r="C802" s="52" t="s">
        <v>8808</v>
      </c>
      <c r="D802" s="52" t="s">
        <v>5246</v>
      </c>
      <c r="E802" s="52" t="n">
        <v>4331</v>
      </c>
      <c r="F802" s="52" t="n">
        <v>327</v>
      </c>
      <c r="G802" s="52" t="n">
        <v>3040</v>
      </c>
      <c r="H802" s="54" t="n">
        <f aca="false">E802+F802-G802</f>
        <v>1618</v>
      </c>
      <c r="I802" s="52" t="n">
        <v>958</v>
      </c>
      <c r="J802" s="52" t="n">
        <v>966</v>
      </c>
      <c r="K802" s="54" t="n">
        <f aca="false">MAX(0,H802-I802)</f>
        <v>660</v>
      </c>
      <c r="L802" s="54" t="str">
        <f aca="false">IF(H802&lt;=0,"Yes","No")</f>
        <v>No</v>
      </c>
      <c r="M802" s="52" t="n">
        <v>7.9</v>
      </c>
      <c r="N802" s="52" t="n">
        <v>1989559.54</v>
      </c>
      <c r="O802" s="52" t="s">
        <v>9563</v>
      </c>
      <c r="P802" s="52" t="s">
        <v>2148</v>
      </c>
      <c r="Q802" s="52" t="s">
        <v>4179</v>
      </c>
      <c r="R802" s="52" t="s">
        <v>7631</v>
      </c>
      <c r="S802" s="52" t="s">
        <v>979</v>
      </c>
      <c r="T802" s="55" t="str">
        <f aca="false">IF(L802="Yes","Stockout",IF(H802&lt;I802,"Low",IF(H802&gt;I802*2,"Excess","Healthy")))</f>
        <v>Healthy</v>
      </c>
      <c r="U802" s="55" t="n">
        <f aca="true">IFERROR(Q802-TODAY(),"")</f>
        <v>-674</v>
      </c>
      <c r="V802" s="55" t="str">
        <f aca="false">IFERROR(IF(T802&lt;30,"Critical",IF(T802&lt;90,"Watch","OK")),"")</f>
        <v>OK</v>
      </c>
      <c r="W802" s="55" t="str">
        <f aca="false">TEXT(D802,"yyyy-mm")</f>
        <v>2023-04</v>
      </c>
    </row>
    <row r="803" customFormat="false" ht="15" hidden="false" customHeight="true" outlineLevel="0" collapsed="false">
      <c r="A803" s="56" t="s">
        <v>9564</v>
      </c>
      <c r="B803" s="56" t="s">
        <v>2885</v>
      </c>
      <c r="C803" s="56" t="s">
        <v>1971</v>
      </c>
      <c r="D803" s="56" t="s">
        <v>608</v>
      </c>
      <c r="E803" s="56" t="n">
        <v>3066</v>
      </c>
      <c r="F803" s="56" t="n">
        <v>3704</v>
      </c>
      <c r="G803" s="56" t="n">
        <v>4630</v>
      </c>
      <c r="H803" s="54" t="n">
        <f aca="false">E803+F803-G803</f>
        <v>2140</v>
      </c>
      <c r="I803" s="56" t="n">
        <v>815</v>
      </c>
      <c r="J803" s="56" t="n">
        <v>523</v>
      </c>
      <c r="K803" s="54" t="n">
        <f aca="false">MAX(0,H803-I803)</f>
        <v>1325</v>
      </c>
      <c r="L803" s="54" t="str">
        <f aca="false">IF(H803&lt;=0,"Yes","No")</f>
        <v>No</v>
      </c>
      <c r="M803" s="56" t="n">
        <v>7</v>
      </c>
      <c r="N803" s="56" t="n">
        <v>234034.99</v>
      </c>
      <c r="O803" s="56" t="s">
        <v>9565</v>
      </c>
      <c r="P803" s="56" t="s">
        <v>1567</v>
      </c>
      <c r="Q803" s="56" t="s">
        <v>3255</v>
      </c>
      <c r="R803" s="56" t="s">
        <v>7676</v>
      </c>
      <c r="S803" s="56" t="s">
        <v>1398</v>
      </c>
      <c r="T803" s="55" t="str">
        <f aca="false">IF(L803="Yes","Stockout",IF(H803&lt;I803,"Low",IF(H803&gt;I803*2,"Excess","Healthy")))</f>
        <v>Excess</v>
      </c>
      <c r="U803" s="55" t="n">
        <f aca="true">IFERROR(Q803-TODAY(),"")</f>
        <v>-945</v>
      </c>
      <c r="V803" s="55" t="str">
        <f aca="false">IFERROR(IF(T803&lt;30,"Critical",IF(T803&lt;90,"Watch","OK")),"")</f>
        <v>OK</v>
      </c>
      <c r="W803" s="55" t="str">
        <f aca="false">TEXT(D803,"yyyy-mm")</f>
        <v>2023-02</v>
      </c>
    </row>
    <row r="804" customFormat="false" ht="15" hidden="false" customHeight="true" outlineLevel="0" collapsed="false">
      <c r="A804" s="52" t="s">
        <v>9566</v>
      </c>
      <c r="B804" s="52" t="s">
        <v>3405</v>
      </c>
      <c r="C804" s="52" t="s">
        <v>499</v>
      </c>
      <c r="D804" s="52" t="s">
        <v>2719</v>
      </c>
      <c r="E804" s="52" t="n">
        <v>9019</v>
      </c>
      <c r="F804" s="52" t="n">
        <v>536</v>
      </c>
      <c r="G804" s="52" t="n">
        <v>3832</v>
      </c>
      <c r="H804" s="54" t="n">
        <f aca="false">E804+F804-G804</f>
        <v>5723</v>
      </c>
      <c r="I804" s="52" t="n">
        <v>1095</v>
      </c>
      <c r="J804" s="52" t="n">
        <v>171</v>
      </c>
      <c r="K804" s="54" t="n">
        <f aca="false">MAX(0,H804-I804)</f>
        <v>4628</v>
      </c>
      <c r="L804" s="54" t="str">
        <f aca="false">IF(H804&lt;=0,"Yes","No")</f>
        <v>No</v>
      </c>
      <c r="M804" s="52" t="n">
        <v>15</v>
      </c>
      <c r="N804" s="52" t="n">
        <v>1384391.87</v>
      </c>
      <c r="O804" s="52" t="s">
        <v>9567</v>
      </c>
      <c r="P804" s="52" t="s">
        <v>793</v>
      </c>
      <c r="Q804" s="52" t="s">
        <v>4301</v>
      </c>
      <c r="R804" s="52" t="s">
        <v>7715</v>
      </c>
      <c r="S804" s="52" t="s">
        <v>360</v>
      </c>
      <c r="T804" s="55" t="str">
        <f aca="false">IF(L804="Yes","Stockout",IF(H804&lt;I804,"Low",IF(H804&gt;I804*2,"Excess","Healthy")))</f>
        <v>Excess</v>
      </c>
      <c r="U804" s="55" t="n">
        <f aca="true">IFERROR(Q804-TODAY(),"")</f>
        <v>-469</v>
      </c>
      <c r="V804" s="55" t="str">
        <f aca="false">IFERROR(IF(T804&lt;30,"Critical",IF(T804&lt;90,"Watch","OK")),"")</f>
        <v>OK</v>
      </c>
      <c r="W804" s="55" t="str">
        <f aca="false">TEXT(D804,"yyyy-mm")</f>
        <v>2024-04</v>
      </c>
    </row>
    <row r="805" customFormat="false" ht="15" hidden="false" customHeight="true" outlineLevel="0" collapsed="false">
      <c r="A805" s="56" t="s">
        <v>9568</v>
      </c>
      <c r="B805" s="56" t="s">
        <v>3417</v>
      </c>
      <c r="C805" s="56" t="s">
        <v>2656</v>
      </c>
      <c r="D805" s="56" t="s">
        <v>4852</v>
      </c>
      <c r="E805" s="56" t="n">
        <v>1615</v>
      </c>
      <c r="F805" s="56" t="n">
        <v>2581</v>
      </c>
      <c r="G805" s="56" t="n">
        <v>3321</v>
      </c>
      <c r="H805" s="54" t="n">
        <f aca="false">E805+F805-G805</f>
        <v>875</v>
      </c>
      <c r="I805" s="56" t="n">
        <v>1430</v>
      </c>
      <c r="J805" s="56" t="n">
        <v>782</v>
      </c>
      <c r="K805" s="54" t="n">
        <f aca="false">MAX(0,H805-I805)</f>
        <v>0</v>
      </c>
      <c r="L805" s="54" t="str">
        <f aca="false">IF(H805&lt;=0,"Yes","No")</f>
        <v>No</v>
      </c>
      <c r="M805" s="56" t="n">
        <v>28.2</v>
      </c>
      <c r="N805" s="56" t="n">
        <v>197053.6</v>
      </c>
      <c r="O805" s="56" t="s">
        <v>9569</v>
      </c>
      <c r="P805" s="56" t="s">
        <v>4437</v>
      </c>
      <c r="Q805" s="56" t="s">
        <v>378</v>
      </c>
      <c r="R805" s="56" t="s">
        <v>7609</v>
      </c>
      <c r="S805" s="56" t="s">
        <v>676</v>
      </c>
      <c r="T805" s="55" t="str">
        <f aca="false">IF(L805="Yes","Stockout",IF(H805&lt;I805,"Low",IF(H805&gt;I805*2,"Excess","Healthy")))</f>
        <v>Low</v>
      </c>
      <c r="U805" s="55" t="n">
        <f aca="true">IFERROR(Q805-TODAY(),"")</f>
        <v>-822</v>
      </c>
      <c r="V805" s="55" t="str">
        <f aca="false">IFERROR(IF(T805&lt;30,"Critical",IF(T805&lt;90,"Watch","OK")),"")</f>
        <v>OK</v>
      </c>
      <c r="W805" s="55" t="str">
        <f aca="false">TEXT(D805,"yyyy-mm")</f>
        <v>2022-11</v>
      </c>
    </row>
    <row r="806" customFormat="false" ht="15" hidden="false" customHeight="true" outlineLevel="0" collapsed="false">
      <c r="A806" s="52" t="s">
        <v>9570</v>
      </c>
      <c r="B806" s="52" t="s">
        <v>6992</v>
      </c>
      <c r="C806" s="52" t="s">
        <v>5971</v>
      </c>
      <c r="D806" s="52" t="s">
        <v>7129</v>
      </c>
      <c r="E806" s="52" t="n">
        <v>8090</v>
      </c>
      <c r="F806" s="52" t="n">
        <v>701</v>
      </c>
      <c r="G806" s="52" t="n">
        <v>4512</v>
      </c>
      <c r="H806" s="54" t="n">
        <f aca="false">E806+F806-G806</f>
        <v>4279</v>
      </c>
      <c r="I806" s="52" t="n">
        <v>1983</v>
      </c>
      <c r="J806" s="52" t="n">
        <v>455</v>
      </c>
      <c r="K806" s="54" t="n">
        <f aca="false">MAX(0,H806-I806)</f>
        <v>2296</v>
      </c>
      <c r="L806" s="54" t="str">
        <f aca="false">IF(H806&lt;=0,"Yes","No")</f>
        <v>No</v>
      </c>
      <c r="M806" s="52" t="n">
        <v>21.9</v>
      </c>
      <c r="N806" s="52" t="n">
        <v>1100323.31</v>
      </c>
      <c r="O806" s="52" t="s">
        <v>9571</v>
      </c>
      <c r="P806" s="52" t="s">
        <v>1201</v>
      </c>
      <c r="Q806" s="52" t="s">
        <v>9572</v>
      </c>
      <c r="R806" s="52" t="s">
        <v>7578</v>
      </c>
      <c r="S806" s="52" t="s">
        <v>1553</v>
      </c>
      <c r="T806" s="55" t="str">
        <f aca="false">IF(L806="Yes","Stockout",IF(H806&lt;I806,"Low",IF(H806&gt;I806*2,"Excess","Healthy")))</f>
        <v>Excess</v>
      </c>
      <c r="U806" s="55" t="n">
        <f aca="true">IFERROR(Q806-TODAY(),"")</f>
        <v>303</v>
      </c>
      <c r="V806" s="55" t="str">
        <f aca="false">IFERROR(IF(T806&lt;30,"Critical",IF(T806&lt;90,"Watch","OK")),"")</f>
        <v>OK</v>
      </c>
      <c r="W806" s="55" t="str">
        <f aca="false">TEXT(D806,"yyyy-mm")</f>
        <v>2022-09</v>
      </c>
    </row>
    <row r="807" customFormat="false" ht="15" hidden="false" customHeight="true" outlineLevel="0" collapsed="false">
      <c r="A807" s="56" t="s">
        <v>9573</v>
      </c>
      <c r="B807" s="56" t="s">
        <v>2542</v>
      </c>
      <c r="C807" s="56" t="s">
        <v>4400</v>
      </c>
      <c r="D807" s="56" t="s">
        <v>3209</v>
      </c>
      <c r="E807" s="56" t="n">
        <v>8882</v>
      </c>
      <c r="F807" s="56" t="n">
        <v>132</v>
      </c>
      <c r="G807" s="56" t="n">
        <v>4577</v>
      </c>
      <c r="H807" s="54" t="n">
        <f aca="false">E807+F807-G807</f>
        <v>4437</v>
      </c>
      <c r="I807" s="56" t="n">
        <v>527</v>
      </c>
      <c r="J807" s="56" t="n">
        <v>769</v>
      </c>
      <c r="K807" s="54" t="n">
        <f aca="false">MAX(0,H807-I807)</f>
        <v>3910</v>
      </c>
      <c r="L807" s="54" t="str">
        <f aca="false">IF(H807&lt;=0,"Yes","No")</f>
        <v>No</v>
      </c>
      <c r="M807" s="56" t="n">
        <v>2.9</v>
      </c>
      <c r="N807" s="56" t="n">
        <v>274097.06</v>
      </c>
      <c r="O807" s="56" t="s">
        <v>9574</v>
      </c>
      <c r="P807" s="56" t="s">
        <v>866</v>
      </c>
      <c r="Q807" s="56" t="s">
        <v>9575</v>
      </c>
      <c r="R807" s="56" t="s">
        <v>7932</v>
      </c>
      <c r="S807" s="56" t="s">
        <v>2916</v>
      </c>
      <c r="T807" s="55" t="str">
        <f aca="false">IF(L807="Yes","Stockout",IF(H807&lt;I807,"Low",IF(H807&gt;I807*2,"Excess","Healthy")))</f>
        <v>Excess</v>
      </c>
      <c r="U807" s="55" t="n">
        <f aca="true">IFERROR(Q807-TODAY(),"")</f>
        <v>-57</v>
      </c>
      <c r="V807" s="55" t="str">
        <f aca="false">IFERROR(IF(T807&lt;30,"Critical",IF(T807&lt;90,"Watch","OK")),"")</f>
        <v>OK</v>
      </c>
      <c r="W807" s="55" t="str">
        <f aca="false">TEXT(D807,"yyyy-mm")</f>
        <v>2024-07</v>
      </c>
    </row>
    <row r="808" customFormat="false" ht="15" hidden="false" customHeight="true" outlineLevel="0" collapsed="false">
      <c r="A808" s="52" t="s">
        <v>9576</v>
      </c>
      <c r="B808" s="52" t="s">
        <v>1216</v>
      </c>
      <c r="C808" s="52" t="s">
        <v>2020</v>
      </c>
      <c r="D808" s="52" t="s">
        <v>4606</v>
      </c>
      <c r="E808" s="52" t="n">
        <v>7133</v>
      </c>
      <c r="F808" s="52" t="n">
        <v>4883</v>
      </c>
      <c r="G808" s="52" t="n">
        <v>1803</v>
      </c>
      <c r="H808" s="54" t="n">
        <f aca="false">E808+F808-G808</f>
        <v>10213</v>
      </c>
      <c r="I808" s="52" t="n">
        <v>956</v>
      </c>
      <c r="J808" s="52" t="n">
        <v>965</v>
      </c>
      <c r="K808" s="54" t="n">
        <f aca="false">MAX(0,H808-I808)</f>
        <v>9257</v>
      </c>
      <c r="L808" s="54" t="str">
        <f aca="false">IF(H808&lt;=0,"Yes","No")</f>
        <v>No</v>
      </c>
      <c r="M808" s="52" t="n">
        <v>24.5</v>
      </c>
      <c r="N808" s="52" t="n">
        <v>1573208.42</v>
      </c>
      <c r="O808" s="52" t="s">
        <v>9577</v>
      </c>
      <c r="P808" s="52" t="s">
        <v>5049</v>
      </c>
      <c r="Q808" s="52" t="s">
        <v>9578</v>
      </c>
      <c r="R808" s="52" t="s">
        <v>8288</v>
      </c>
      <c r="S808" s="52" t="s">
        <v>1598</v>
      </c>
      <c r="T808" s="55" t="str">
        <f aca="false">IF(L808="Yes","Stockout",IF(H808&lt;I808,"Low",IF(H808&gt;I808*2,"Excess","Healthy")))</f>
        <v>Excess</v>
      </c>
      <c r="U808" s="55" t="n">
        <f aca="true">IFERROR(Q808-TODAY(),"")</f>
        <v>-361</v>
      </c>
      <c r="V808" s="55" t="str">
        <f aca="false">IFERROR(IF(T808&lt;30,"Critical",IF(T808&lt;90,"Watch","OK")),"")</f>
        <v>OK</v>
      </c>
      <c r="W808" s="55" t="str">
        <f aca="false">TEXT(D808,"yyyy-mm")</f>
        <v>2023-03</v>
      </c>
    </row>
    <row r="809" customFormat="false" ht="15" hidden="false" customHeight="true" outlineLevel="0" collapsed="false">
      <c r="A809" s="56" t="s">
        <v>9579</v>
      </c>
      <c r="B809" s="56" t="s">
        <v>5663</v>
      </c>
      <c r="C809" s="56" t="s">
        <v>3874</v>
      </c>
      <c r="D809" s="56" t="s">
        <v>2465</v>
      </c>
      <c r="E809" s="56" t="n">
        <v>4953</v>
      </c>
      <c r="F809" s="56" t="n">
        <v>4426</v>
      </c>
      <c r="G809" s="56" t="n">
        <v>788</v>
      </c>
      <c r="H809" s="54" t="n">
        <f aca="false">E809+F809-G809</f>
        <v>8591</v>
      </c>
      <c r="I809" s="56" t="n">
        <v>368</v>
      </c>
      <c r="J809" s="56" t="n">
        <v>102</v>
      </c>
      <c r="K809" s="54" t="n">
        <f aca="false">MAX(0,H809-I809)</f>
        <v>8223</v>
      </c>
      <c r="L809" s="54" t="str">
        <f aca="false">IF(H809&lt;=0,"Yes","No")</f>
        <v>No</v>
      </c>
      <c r="M809" s="56" t="n">
        <v>4.4</v>
      </c>
      <c r="N809" s="56" t="n">
        <v>244148.03</v>
      </c>
      <c r="O809" s="56" t="s">
        <v>9580</v>
      </c>
      <c r="P809" s="56" t="s">
        <v>608</v>
      </c>
      <c r="Q809" s="56" t="s">
        <v>1350</v>
      </c>
      <c r="R809" s="56" t="s">
        <v>8495</v>
      </c>
      <c r="S809" s="56" t="s">
        <v>1015</v>
      </c>
      <c r="T809" s="55" t="str">
        <f aca="false">IF(L809="Yes","Stockout",IF(H809&lt;I809,"Low",IF(H809&gt;I809*2,"Excess","Healthy")))</f>
        <v>Excess</v>
      </c>
      <c r="U809" s="55" t="n">
        <f aca="true">IFERROR(Q809-TODAY(),"")</f>
        <v>-720</v>
      </c>
      <c r="V809" s="55" t="str">
        <f aca="false">IFERROR(IF(T809&lt;30,"Critical",IF(T809&lt;90,"Watch","OK")),"")</f>
        <v>OK</v>
      </c>
      <c r="W809" s="55" t="str">
        <f aca="false">TEXT(D809,"yyyy-mm")</f>
        <v>2022-05</v>
      </c>
    </row>
    <row r="810" customFormat="false" ht="15" hidden="false" customHeight="true" outlineLevel="0" collapsed="false">
      <c r="A810" s="52" t="s">
        <v>9581</v>
      </c>
      <c r="B810" s="52" t="s">
        <v>5572</v>
      </c>
      <c r="C810" s="52" t="s">
        <v>5608</v>
      </c>
      <c r="D810" s="52" t="s">
        <v>884</v>
      </c>
      <c r="E810" s="52" t="n">
        <v>8578</v>
      </c>
      <c r="F810" s="52" t="n">
        <v>3526</v>
      </c>
      <c r="G810" s="52" t="n">
        <v>1629</v>
      </c>
      <c r="H810" s="54" t="n">
        <f aca="false">E810+F810-G810</f>
        <v>10475</v>
      </c>
      <c r="I810" s="52" t="n">
        <v>596</v>
      </c>
      <c r="J810" s="52" t="n">
        <v>954</v>
      </c>
      <c r="K810" s="54" t="n">
        <f aca="false">MAX(0,H810-I810)</f>
        <v>9879</v>
      </c>
      <c r="L810" s="54" t="str">
        <f aca="false">IF(H810&lt;=0,"Yes","No")</f>
        <v>No</v>
      </c>
      <c r="M810" s="52" t="n">
        <v>3.6</v>
      </c>
      <c r="N810" s="52" t="n">
        <v>833354.55</v>
      </c>
      <c r="O810" s="52" t="s">
        <v>9582</v>
      </c>
      <c r="P810" s="52" t="s">
        <v>3061</v>
      </c>
      <c r="Q810" s="52" t="s">
        <v>9583</v>
      </c>
      <c r="R810" s="52" t="s">
        <v>7439</v>
      </c>
      <c r="S810" s="52" t="s">
        <v>3245</v>
      </c>
      <c r="T810" s="55" t="str">
        <f aca="false">IF(L810="Yes","Stockout",IF(H810&lt;I810,"Low",IF(H810&gt;I810*2,"Excess","Healthy")))</f>
        <v>Excess</v>
      </c>
      <c r="U810" s="55" t="n">
        <f aca="true">IFERROR(Q810-TODAY(),"")</f>
        <v>-233</v>
      </c>
      <c r="V810" s="55" t="str">
        <f aca="false">IFERROR(IF(T810&lt;30,"Critical",IF(T810&lt;90,"Watch","OK")),"")</f>
        <v>OK</v>
      </c>
      <c r="W810" s="55" t="str">
        <f aca="false">TEXT(D810,"yyyy-mm")</f>
        <v>2023-03</v>
      </c>
    </row>
    <row r="811" customFormat="false" ht="15" hidden="false" customHeight="true" outlineLevel="0" collapsed="false">
      <c r="A811" s="56" t="s">
        <v>9584</v>
      </c>
      <c r="B811" s="56" t="s">
        <v>3937</v>
      </c>
      <c r="C811" s="56" t="s">
        <v>1013</v>
      </c>
      <c r="D811" s="56" t="s">
        <v>2634</v>
      </c>
      <c r="E811" s="56" t="n">
        <v>1830</v>
      </c>
      <c r="F811" s="56" t="n">
        <v>363</v>
      </c>
      <c r="G811" s="56" t="n">
        <v>2283</v>
      </c>
      <c r="H811" s="54" t="n">
        <f aca="false">E811+F811-G811</f>
        <v>-90</v>
      </c>
      <c r="I811" s="56" t="n">
        <v>1722</v>
      </c>
      <c r="J811" s="56" t="n">
        <v>381</v>
      </c>
      <c r="K811" s="54" t="n">
        <f aca="false">MAX(0,H811-I811)</f>
        <v>0</v>
      </c>
      <c r="L811" s="54" t="str">
        <f aca="false">IF(H811&lt;=0,"Yes","No")</f>
        <v>Yes</v>
      </c>
      <c r="M811" s="56" t="n">
        <v>35.2</v>
      </c>
      <c r="N811" s="56" t="n">
        <v>1001973.31</v>
      </c>
      <c r="O811" s="56" t="s">
        <v>9585</v>
      </c>
      <c r="P811" s="56" t="s">
        <v>2320</v>
      </c>
      <c r="Q811" s="56" t="s">
        <v>737</v>
      </c>
      <c r="R811" s="56" t="s">
        <v>8829</v>
      </c>
      <c r="S811" s="56" t="s">
        <v>473</v>
      </c>
      <c r="T811" s="55" t="str">
        <f aca="false">IF(L811="Yes","Stockout",IF(H811&lt;I811,"Low",IF(H811&gt;I811*2,"Excess","Healthy")))</f>
        <v>Stockout</v>
      </c>
      <c r="U811" s="55" t="n">
        <f aca="true">IFERROR(Q811-TODAY(),"")</f>
        <v>-866</v>
      </c>
      <c r="V811" s="55" t="str">
        <f aca="false">IFERROR(IF(T811&lt;30,"Critical",IF(T811&lt;90,"Watch","OK")),"")</f>
        <v>OK</v>
      </c>
      <c r="W811" s="55" t="str">
        <f aca="false">TEXT(D811,"yyyy-mm")</f>
        <v>2024-09</v>
      </c>
    </row>
    <row r="812" customFormat="false" ht="15" hidden="false" customHeight="true" outlineLevel="0" collapsed="false">
      <c r="A812" s="52" t="s">
        <v>9586</v>
      </c>
      <c r="B812" s="52" t="s">
        <v>5389</v>
      </c>
      <c r="C812" s="52" t="s">
        <v>7320</v>
      </c>
      <c r="D812" s="52" t="s">
        <v>695</v>
      </c>
      <c r="E812" s="52" t="n">
        <v>6746</v>
      </c>
      <c r="F812" s="52" t="n">
        <v>2247</v>
      </c>
      <c r="G812" s="52" t="n">
        <v>342</v>
      </c>
      <c r="H812" s="54" t="n">
        <f aca="false">E812+F812-G812</f>
        <v>8651</v>
      </c>
      <c r="I812" s="52" t="n">
        <v>1890</v>
      </c>
      <c r="J812" s="52" t="n">
        <v>56</v>
      </c>
      <c r="K812" s="54" t="n">
        <f aca="false">MAX(0,H812-I812)</f>
        <v>6761</v>
      </c>
      <c r="L812" s="54" t="str">
        <f aca="false">IF(H812&lt;=0,"Yes","No")</f>
        <v>No</v>
      </c>
      <c r="M812" s="52" t="n">
        <v>4</v>
      </c>
      <c r="N812" s="52" t="n">
        <v>288972.24</v>
      </c>
      <c r="O812" s="52" t="s">
        <v>9587</v>
      </c>
      <c r="P812" s="52" t="s">
        <v>6207</v>
      </c>
      <c r="Q812" s="52" t="s">
        <v>743</v>
      </c>
      <c r="R812" s="52" t="s">
        <v>7860</v>
      </c>
      <c r="S812" s="52" t="s">
        <v>3713</v>
      </c>
      <c r="T812" s="55" t="str">
        <f aca="false">IF(L812="Yes","Stockout",IF(H812&lt;I812,"Low",IF(H812&gt;I812*2,"Excess","Healthy")))</f>
        <v>Excess</v>
      </c>
      <c r="U812" s="55" t="n">
        <f aca="true">IFERROR(Q812-TODAY(),"")</f>
        <v>-905</v>
      </c>
      <c r="V812" s="55" t="str">
        <f aca="false">IFERROR(IF(T812&lt;30,"Critical",IF(T812&lt;90,"Watch","OK")),"")</f>
        <v>OK</v>
      </c>
      <c r="W812" s="55" t="str">
        <f aca="false">TEXT(D812,"yyyy-mm")</f>
        <v>2022-05</v>
      </c>
    </row>
    <row r="813" customFormat="false" ht="15" hidden="false" customHeight="true" outlineLevel="0" collapsed="false">
      <c r="A813" s="56" t="s">
        <v>9588</v>
      </c>
      <c r="B813" s="56" t="s">
        <v>9589</v>
      </c>
      <c r="C813" s="56" t="s">
        <v>2043</v>
      </c>
      <c r="D813" s="56" t="s">
        <v>2076</v>
      </c>
      <c r="E813" s="56" t="n">
        <v>4531</v>
      </c>
      <c r="F813" s="56" t="n">
        <v>2003</v>
      </c>
      <c r="G813" s="56" t="n">
        <v>4126</v>
      </c>
      <c r="H813" s="54" t="n">
        <f aca="false">E813+F813-G813</f>
        <v>2408</v>
      </c>
      <c r="I813" s="56" t="n">
        <v>365</v>
      </c>
      <c r="J813" s="56" t="n">
        <v>168</v>
      </c>
      <c r="K813" s="54" t="n">
        <f aca="false">MAX(0,H813-I813)</f>
        <v>2043</v>
      </c>
      <c r="L813" s="54" t="str">
        <f aca="false">IF(H813&lt;=0,"Yes","No")</f>
        <v>No</v>
      </c>
      <c r="M813" s="56" t="n">
        <v>18.7</v>
      </c>
      <c r="N813" s="56" t="n">
        <v>374739.07</v>
      </c>
      <c r="O813" s="56" t="s">
        <v>9590</v>
      </c>
      <c r="P813" s="56" t="s">
        <v>2021</v>
      </c>
      <c r="Q813" s="56" t="s">
        <v>4558</v>
      </c>
      <c r="R813" s="56" t="s">
        <v>8320</v>
      </c>
      <c r="S813" s="56" t="s">
        <v>2007</v>
      </c>
      <c r="T813" s="55" t="str">
        <f aca="false">IF(L813="Yes","Stockout",IF(H813&lt;I813,"Low",IF(H813&gt;I813*2,"Excess","Healthy")))</f>
        <v>Excess</v>
      </c>
      <c r="U813" s="55" t="n">
        <f aca="true">IFERROR(Q813-TODAY(),"")</f>
        <v>-1190</v>
      </c>
      <c r="V813" s="55" t="str">
        <f aca="false">IFERROR(IF(T813&lt;30,"Critical",IF(T813&lt;90,"Watch","OK")),"")</f>
        <v>OK</v>
      </c>
      <c r="W813" s="55" t="str">
        <f aca="false">TEXT(D813,"yyyy-mm")</f>
        <v>2022-03</v>
      </c>
    </row>
    <row r="814" customFormat="false" ht="15" hidden="false" customHeight="true" outlineLevel="0" collapsed="false">
      <c r="A814" s="52" t="s">
        <v>9591</v>
      </c>
      <c r="B814" s="52" t="s">
        <v>7572</v>
      </c>
      <c r="C814" s="52" t="s">
        <v>367</v>
      </c>
      <c r="D814" s="52" t="s">
        <v>3212</v>
      </c>
      <c r="E814" s="52" t="n">
        <v>4157</v>
      </c>
      <c r="F814" s="52" t="n">
        <v>2353</v>
      </c>
      <c r="G814" s="52" t="n">
        <v>522</v>
      </c>
      <c r="H814" s="54" t="n">
        <f aca="false">E814+F814-G814</f>
        <v>5988</v>
      </c>
      <c r="I814" s="52" t="n">
        <v>243</v>
      </c>
      <c r="J814" s="52" t="n">
        <v>673</v>
      </c>
      <c r="K814" s="54" t="n">
        <f aca="false">MAX(0,H814-I814)</f>
        <v>5745</v>
      </c>
      <c r="L814" s="54" t="str">
        <f aca="false">IF(H814&lt;=0,"Yes","No")</f>
        <v>No</v>
      </c>
      <c r="M814" s="52" t="n">
        <v>7.5</v>
      </c>
      <c r="N814" s="52" t="n">
        <v>472856.52</v>
      </c>
      <c r="O814" s="52" t="s">
        <v>9592</v>
      </c>
      <c r="P814" s="52" t="s">
        <v>5677</v>
      </c>
      <c r="Q814" s="52" t="s">
        <v>640</v>
      </c>
      <c r="R814" s="52" t="s">
        <v>7971</v>
      </c>
      <c r="S814" s="52" t="s">
        <v>2962</v>
      </c>
      <c r="T814" s="55" t="str">
        <f aca="false">IF(L814="Yes","Stockout",IF(H814&lt;I814,"Low",IF(H814&gt;I814*2,"Excess","Healthy")))</f>
        <v>Excess</v>
      </c>
      <c r="U814" s="55" t="n">
        <f aca="true">IFERROR(Q814-TODAY(),"")</f>
        <v>-1097</v>
      </c>
      <c r="V814" s="55" t="str">
        <f aca="false">IFERROR(IF(T814&lt;30,"Critical",IF(T814&lt;90,"Watch","OK")),"")</f>
        <v>OK</v>
      </c>
      <c r="W814" s="55" t="str">
        <f aca="false">TEXT(D814,"yyyy-mm")</f>
        <v>2022-10</v>
      </c>
    </row>
    <row r="815" customFormat="false" ht="15" hidden="false" customHeight="true" outlineLevel="0" collapsed="false">
      <c r="A815" s="56" t="s">
        <v>9593</v>
      </c>
      <c r="B815" s="56" t="s">
        <v>2005</v>
      </c>
      <c r="C815" s="56" t="s">
        <v>5640</v>
      </c>
      <c r="D815" s="56" t="s">
        <v>4359</v>
      </c>
      <c r="E815" s="56" t="n">
        <v>9916</v>
      </c>
      <c r="F815" s="56" t="n">
        <v>3014</v>
      </c>
      <c r="G815" s="56" t="n">
        <v>4050</v>
      </c>
      <c r="H815" s="54" t="n">
        <f aca="false">E815+F815-G815</f>
        <v>8880</v>
      </c>
      <c r="I815" s="56" t="n">
        <v>1598</v>
      </c>
      <c r="J815" s="56" t="n">
        <v>348</v>
      </c>
      <c r="K815" s="54" t="n">
        <f aca="false">MAX(0,H815-I815)</f>
        <v>7282</v>
      </c>
      <c r="L815" s="54" t="str">
        <f aca="false">IF(H815&lt;=0,"Yes","No")</f>
        <v>No</v>
      </c>
      <c r="M815" s="56" t="n">
        <v>16</v>
      </c>
      <c r="N815" s="56" t="n">
        <v>3381505.39</v>
      </c>
      <c r="O815" s="56" t="s">
        <v>9594</v>
      </c>
      <c r="P815" s="56" t="s">
        <v>3661</v>
      </c>
      <c r="Q815" s="56" t="s">
        <v>1675</v>
      </c>
      <c r="R815" s="56" t="s">
        <v>7771</v>
      </c>
      <c r="S815" s="56" t="s">
        <v>1201</v>
      </c>
      <c r="T815" s="55" t="str">
        <f aca="false">IF(L815="Yes","Stockout",IF(H815&lt;I815,"Low",IF(H815&gt;I815*2,"Excess","Healthy")))</f>
        <v>Excess</v>
      </c>
      <c r="U815" s="55" t="n">
        <f aca="true">IFERROR(Q815-TODAY(),"")</f>
        <v>-980</v>
      </c>
      <c r="V815" s="55" t="str">
        <f aca="false">IFERROR(IF(T815&lt;30,"Critical",IF(T815&lt;90,"Watch","OK")),"")</f>
        <v>OK</v>
      </c>
      <c r="W815" s="55" t="str">
        <f aca="false">TEXT(D815,"yyyy-mm")</f>
        <v>2022-02</v>
      </c>
    </row>
    <row r="816" customFormat="false" ht="15" hidden="false" customHeight="true" outlineLevel="0" collapsed="false">
      <c r="A816" s="52" t="s">
        <v>9595</v>
      </c>
      <c r="B816" s="52" t="s">
        <v>3461</v>
      </c>
      <c r="C816" s="52" t="s">
        <v>3717</v>
      </c>
      <c r="D816" s="52" t="s">
        <v>434</v>
      </c>
      <c r="E816" s="52" t="n">
        <v>3652</v>
      </c>
      <c r="F816" s="52" t="n">
        <v>1506</v>
      </c>
      <c r="G816" s="52" t="n">
        <v>4924</v>
      </c>
      <c r="H816" s="54" t="n">
        <f aca="false">E816+F816-G816</f>
        <v>234</v>
      </c>
      <c r="I816" s="52" t="n">
        <v>251</v>
      </c>
      <c r="J816" s="52" t="n">
        <v>712</v>
      </c>
      <c r="K816" s="54" t="n">
        <f aca="false">MAX(0,H816-I816)</f>
        <v>0</v>
      </c>
      <c r="L816" s="54" t="str">
        <f aca="false">IF(H816&lt;=0,"Yes","No")</f>
        <v>No</v>
      </c>
      <c r="M816" s="52" t="n">
        <v>8.7</v>
      </c>
      <c r="N816" s="52" t="n">
        <v>720865.62</v>
      </c>
      <c r="O816" s="52" t="s">
        <v>9596</v>
      </c>
      <c r="P816" s="52" t="s">
        <v>1943</v>
      </c>
      <c r="Q816" s="52" t="s">
        <v>2225</v>
      </c>
      <c r="R816" s="52" t="s">
        <v>8164</v>
      </c>
      <c r="S816" s="52" t="s">
        <v>5246</v>
      </c>
      <c r="T816" s="55" t="str">
        <f aca="false">IF(L816="Yes","Stockout",IF(H816&lt;I816,"Low",IF(H816&gt;I816*2,"Excess","Healthy")))</f>
        <v>Low</v>
      </c>
      <c r="U816" s="55" t="n">
        <f aca="true">IFERROR(Q816-TODAY(),"")</f>
        <v>-673</v>
      </c>
      <c r="V816" s="55" t="str">
        <f aca="false">IFERROR(IF(T816&lt;30,"Critical",IF(T816&lt;90,"Watch","OK")),"")</f>
        <v>OK</v>
      </c>
      <c r="W816" s="55" t="str">
        <f aca="false">TEXT(D816,"yyyy-mm")</f>
        <v>2023-11</v>
      </c>
    </row>
    <row r="817" customFormat="false" ht="15" hidden="false" customHeight="true" outlineLevel="0" collapsed="false">
      <c r="A817" s="56" t="s">
        <v>9597</v>
      </c>
      <c r="B817" s="56" t="s">
        <v>2103</v>
      </c>
      <c r="C817" s="56" t="s">
        <v>6230</v>
      </c>
      <c r="D817" s="56" t="s">
        <v>2679</v>
      </c>
      <c r="E817" s="56" t="n">
        <v>6013</v>
      </c>
      <c r="F817" s="56" t="n">
        <v>4994</v>
      </c>
      <c r="G817" s="56" t="n">
        <v>3288</v>
      </c>
      <c r="H817" s="54" t="n">
        <f aca="false">E817+F817-G817</f>
        <v>7719</v>
      </c>
      <c r="I817" s="56" t="n">
        <v>374</v>
      </c>
      <c r="J817" s="56" t="n">
        <v>966</v>
      </c>
      <c r="K817" s="54" t="n">
        <f aca="false">MAX(0,H817-I817)</f>
        <v>7345</v>
      </c>
      <c r="L817" s="54" t="str">
        <f aca="false">IF(H817&lt;=0,"Yes","No")</f>
        <v>No</v>
      </c>
      <c r="M817" s="56" t="n">
        <v>56.9</v>
      </c>
      <c r="N817" s="56" t="n">
        <v>1719555.41</v>
      </c>
      <c r="O817" s="56" t="s">
        <v>9598</v>
      </c>
      <c r="P817" s="56" t="s">
        <v>2035</v>
      </c>
      <c r="Q817" s="56" t="s">
        <v>9599</v>
      </c>
      <c r="R817" s="56" t="s">
        <v>7655</v>
      </c>
      <c r="S817" s="56" t="s">
        <v>6779</v>
      </c>
      <c r="T817" s="55" t="str">
        <f aca="false">IF(L817="Yes","Stockout",IF(H817&lt;I817,"Low",IF(H817&gt;I817*2,"Excess","Healthy")))</f>
        <v>Excess</v>
      </c>
      <c r="U817" s="55" t="n">
        <f aca="true">IFERROR(Q817-TODAY(),"")</f>
        <v>-267</v>
      </c>
      <c r="V817" s="55" t="str">
        <f aca="false">IFERROR(IF(T817&lt;30,"Critical",IF(T817&lt;90,"Watch","OK")),"")</f>
        <v>OK</v>
      </c>
      <c r="W817" s="55" t="str">
        <f aca="false">TEXT(D817,"yyyy-mm")</f>
        <v>2023-03</v>
      </c>
    </row>
    <row r="818" customFormat="false" ht="15" hidden="false" customHeight="true" outlineLevel="0" collapsed="false">
      <c r="A818" s="52" t="s">
        <v>9600</v>
      </c>
      <c r="B818" s="52" t="s">
        <v>5825</v>
      </c>
      <c r="C818" s="52" t="s">
        <v>2456</v>
      </c>
      <c r="D818" s="52" t="s">
        <v>6161</v>
      </c>
      <c r="E818" s="52" t="n">
        <v>9367</v>
      </c>
      <c r="F818" s="52" t="n">
        <v>774</v>
      </c>
      <c r="G818" s="52" t="n">
        <v>3445</v>
      </c>
      <c r="H818" s="54" t="n">
        <f aca="false">E818+F818-G818</f>
        <v>6696</v>
      </c>
      <c r="I818" s="52" t="n">
        <v>1595</v>
      </c>
      <c r="J818" s="52" t="n">
        <v>326</v>
      </c>
      <c r="K818" s="54" t="n">
        <f aca="false">MAX(0,H818-I818)</f>
        <v>5101</v>
      </c>
      <c r="L818" s="54" t="str">
        <f aca="false">IF(H818&lt;=0,"Yes","No")</f>
        <v>No</v>
      </c>
      <c r="M818" s="52" t="n">
        <v>12.9</v>
      </c>
      <c r="N818" s="52" t="n">
        <v>1461234.75</v>
      </c>
      <c r="O818" s="52" t="s">
        <v>9601</v>
      </c>
      <c r="P818" s="52" t="s">
        <v>4122</v>
      </c>
      <c r="Q818" s="52" t="s">
        <v>663</v>
      </c>
      <c r="R818" s="52" t="s">
        <v>9602</v>
      </c>
      <c r="S818" s="52" t="s">
        <v>5443</v>
      </c>
      <c r="T818" s="55" t="str">
        <f aca="false">IF(L818="Yes","Stockout",IF(H818&lt;I818,"Low",IF(H818&gt;I818*2,"Excess","Healthy")))</f>
        <v>Excess</v>
      </c>
      <c r="U818" s="55" t="n">
        <f aca="true">IFERROR(Q818-TODAY(),"")</f>
        <v>-506</v>
      </c>
      <c r="V818" s="55" t="str">
        <f aca="false">IFERROR(IF(T818&lt;30,"Critical",IF(T818&lt;90,"Watch","OK")),"")</f>
        <v>OK</v>
      </c>
      <c r="W818" s="55" t="str">
        <f aca="false">TEXT(D818,"yyyy-mm")</f>
        <v>2023-04</v>
      </c>
    </row>
    <row r="819" customFormat="false" ht="15" hidden="false" customHeight="true" outlineLevel="0" collapsed="false">
      <c r="A819" s="56" t="s">
        <v>9603</v>
      </c>
      <c r="B819" s="56" t="s">
        <v>940</v>
      </c>
      <c r="C819" s="56" t="s">
        <v>8416</v>
      </c>
      <c r="D819" s="56" t="s">
        <v>2071</v>
      </c>
      <c r="E819" s="56" t="n">
        <v>3829</v>
      </c>
      <c r="F819" s="56" t="n">
        <v>3244</v>
      </c>
      <c r="G819" s="56" t="n">
        <v>2349</v>
      </c>
      <c r="H819" s="54" t="n">
        <f aca="false">E819+F819-G819</f>
        <v>4724</v>
      </c>
      <c r="I819" s="56" t="n">
        <v>111</v>
      </c>
      <c r="J819" s="56" t="n">
        <v>607</v>
      </c>
      <c r="K819" s="54" t="n">
        <f aca="false">MAX(0,H819-I819)</f>
        <v>4613</v>
      </c>
      <c r="L819" s="54" t="str">
        <f aca="false">IF(H819&lt;=0,"Yes","No")</f>
        <v>No</v>
      </c>
      <c r="M819" s="56" t="n">
        <v>10.3</v>
      </c>
      <c r="N819" s="56" t="n">
        <v>1478298.98</v>
      </c>
      <c r="O819" s="56" t="s">
        <v>9604</v>
      </c>
      <c r="P819" s="56" t="s">
        <v>6311</v>
      </c>
      <c r="Q819" s="56" t="s">
        <v>8094</v>
      </c>
      <c r="R819" s="56" t="s">
        <v>7750</v>
      </c>
      <c r="S819" s="56" t="s">
        <v>3470</v>
      </c>
      <c r="T819" s="55" t="str">
        <f aca="false">IF(L819="Yes","Stockout",IF(H819&lt;I819,"Low",IF(H819&gt;I819*2,"Excess","Healthy")))</f>
        <v>Excess</v>
      </c>
      <c r="U819" s="55" t="n">
        <f aca="true">IFERROR(Q819-TODAY(),"")</f>
        <v>-353</v>
      </c>
      <c r="V819" s="55" t="str">
        <f aca="false">IFERROR(IF(T819&lt;30,"Critical",IF(T819&lt;90,"Watch","OK")),"")</f>
        <v>OK</v>
      </c>
      <c r="W819" s="55" t="str">
        <f aca="false">TEXT(D819,"yyyy-mm")</f>
        <v>2022-01</v>
      </c>
    </row>
    <row r="820" customFormat="false" ht="15" hidden="false" customHeight="true" outlineLevel="0" collapsed="false">
      <c r="A820" s="52" t="s">
        <v>9605</v>
      </c>
      <c r="B820" s="52" t="s">
        <v>1871</v>
      </c>
      <c r="C820" s="52" t="s">
        <v>1293</v>
      </c>
      <c r="D820" s="52" t="s">
        <v>4441</v>
      </c>
      <c r="E820" s="52" t="n">
        <v>6254</v>
      </c>
      <c r="F820" s="52" t="n">
        <v>3713</v>
      </c>
      <c r="G820" s="52" t="n">
        <v>3460</v>
      </c>
      <c r="H820" s="54" t="n">
        <f aca="false">E820+F820-G820</f>
        <v>6507</v>
      </c>
      <c r="I820" s="52" t="n">
        <v>1786</v>
      </c>
      <c r="J820" s="52" t="n">
        <v>727</v>
      </c>
      <c r="K820" s="54" t="n">
        <f aca="false">MAX(0,H820-I820)</f>
        <v>4721</v>
      </c>
      <c r="L820" s="54" t="str">
        <f aca="false">IF(H820&lt;=0,"Yes","No")</f>
        <v>No</v>
      </c>
      <c r="M820" s="52" t="n">
        <v>24.5</v>
      </c>
      <c r="N820" s="52" t="n">
        <v>3305034.32</v>
      </c>
      <c r="O820" s="52" t="s">
        <v>9606</v>
      </c>
      <c r="P820" s="52" t="s">
        <v>514</v>
      </c>
      <c r="Q820" s="52" t="s">
        <v>528</v>
      </c>
      <c r="R820" s="52" t="s">
        <v>7665</v>
      </c>
      <c r="S820" s="52" t="s">
        <v>8832</v>
      </c>
      <c r="T820" s="55" t="str">
        <f aca="false">IF(L820="Yes","Stockout",IF(H820&lt;I820,"Low",IF(H820&gt;I820*2,"Excess","Healthy")))</f>
        <v>Excess</v>
      </c>
      <c r="U820" s="55" t="n">
        <f aca="true">IFERROR(Q820-TODAY(),"")</f>
        <v>-828</v>
      </c>
      <c r="V820" s="55" t="str">
        <f aca="false">IFERROR(IF(T820&lt;30,"Critical",IF(T820&lt;90,"Watch","OK")),"")</f>
        <v>OK</v>
      </c>
      <c r="W820" s="55" t="str">
        <f aca="false">TEXT(D820,"yyyy-mm")</f>
        <v>2023-07</v>
      </c>
    </row>
    <row r="821" customFormat="false" ht="15" hidden="false" customHeight="true" outlineLevel="0" collapsed="false">
      <c r="A821" s="56" t="s">
        <v>9607</v>
      </c>
      <c r="B821" s="56" t="s">
        <v>3339</v>
      </c>
      <c r="C821" s="56" t="s">
        <v>6502</v>
      </c>
      <c r="D821" s="56" t="s">
        <v>1003</v>
      </c>
      <c r="E821" s="56" t="n">
        <v>2159</v>
      </c>
      <c r="F821" s="56" t="n">
        <v>1664</v>
      </c>
      <c r="G821" s="56" t="n">
        <v>3141</v>
      </c>
      <c r="H821" s="54" t="n">
        <f aca="false">E821+F821-G821</f>
        <v>682</v>
      </c>
      <c r="I821" s="56" t="n">
        <v>1974</v>
      </c>
      <c r="J821" s="56" t="n">
        <v>774</v>
      </c>
      <c r="K821" s="54" t="n">
        <f aca="false">MAX(0,H821-I821)</f>
        <v>0</v>
      </c>
      <c r="L821" s="54" t="str">
        <f aca="false">IF(H821&lt;=0,"Yes","No")</f>
        <v>No</v>
      </c>
      <c r="M821" s="56" t="n">
        <v>37.9</v>
      </c>
      <c r="N821" s="56" t="n">
        <v>3632613.88</v>
      </c>
      <c r="O821" s="56" t="s">
        <v>9608</v>
      </c>
      <c r="P821" s="56" t="s">
        <v>712</v>
      </c>
      <c r="Q821" s="56" t="s">
        <v>5653</v>
      </c>
      <c r="R821" s="56" t="s">
        <v>7954</v>
      </c>
      <c r="S821" s="56" t="s">
        <v>6338</v>
      </c>
      <c r="T821" s="55" t="str">
        <f aca="false">IF(L821="Yes","Stockout",IF(H821&lt;I821,"Low",IF(H821&gt;I821*2,"Excess","Healthy")))</f>
        <v>Low</v>
      </c>
      <c r="U821" s="55" t="n">
        <f aca="true">IFERROR(Q821-TODAY(),"")</f>
        <v>-685</v>
      </c>
      <c r="V821" s="55" t="str">
        <f aca="false">IFERROR(IF(T821&lt;30,"Critical",IF(T821&lt;90,"Watch","OK")),"")</f>
        <v>OK</v>
      </c>
      <c r="W821" s="55" t="str">
        <f aca="false">TEXT(D821,"yyyy-mm")</f>
        <v>2022-08</v>
      </c>
    </row>
    <row r="822" customFormat="false" ht="15" hidden="false" customHeight="true" outlineLevel="0" collapsed="false">
      <c r="A822" s="52" t="s">
        <v>9609</v>
      </c>
      <c r="B822" s="52" t="s">
        <v>9610</v>
      </c>
      <c r="C822" s="52" t="s">
        <v>9611</v>
      </c>
      <c r="D822" s="52" t="s">
        <v>958</v>
      </c>
      <c r="E822" s="52" t="n">
        <v>18</v>
      </c>
      <c r="F822" s="52" t="n">
        <v>1791</v>
      </c>
      <c r="G822" s="52" t="n">
        <v>4589</v>
      </c>
      <c r="H822" s="54" t="n">
        <f aca="false">E822+F822-G822</f>
        <v>-2780</v>
      </c>
      <c r="I822" s="52" t="n">
        <v>633</v>
      </c>
      <c r="J822" s="52" t="n">
        <v>650</v>
      </c>
      <c r="K822" s="54" t="n">
        <f aca="false">MAX(0,H822-I822)</f>
        <v>0</v>
      </c>
      <c r="L822" s="54" t="str">
        <f aca="false">IF(H822&lt;=0,"Yes","No")</f>
        <v>Yes</v>
      </c>
      <c r="M822" s="52" t="n">
        <v>12.4</v>
      </c>
      <c r="N822" s="52" t="n">
        <v>284045.88</v>
      </c>
      <c r="O822" s="52" t="s">
        <v>9612</v>
      </c>
      <c r="P822" s="52" t="s">
        <v>4972</v>
      </c>
      <c r="Q822" s="52" t="s">
        <v>948</v>
      </c>
      <c r="R822" s="52" t="s">
        <v>7758</v>
      </c>
      <c r="S822" s="52" t="s">
        <v>3289</v>
      </c>
      <c r="T822" s="55" t="str">
        <f aca="false">IF(L822="Yes","Stockout",IF(H822&lt;I822,"Low",IF(H822&gt;I822*2,"Excess","Healthy")))</f>
        <v>Stockout</v>
      </c>
      <c r="U822" s="55" t="n">
        <f aca="true">IFERROR(Q822-TODAY(),"")</f>
        <v>-1015</v>
      </c>
      <c r="V822" s="55" t="str">
        <f aca="false">IFERROR(IF(T822&lt;30,"Critical",IF(T822&lt;90,"Watch","OK")),"")</f>
        <v>OK</v>
      </c>
      <c r="W822" s="55" t="str">
        <f aca="false">TEXT(D822,"yyyy-mm")</f>
        <v>2024-01</v>
      </c>
    </row>
    <row r="823" customFormat="false" ht="15" hidden="false" customHeight="true" outlineLevel="0" collapsed="false">
      <c r="A823" s="56" t="s">
        <v>9613</v>
      </c>
      <c r="B823" s="56" t="s">
        <v>2484</v>
      </c>
      <c r="C823" s="56" t="s">
        <v>4552</v>
      </c>
      <c r="D823" s="56" t="s">
        <v>3043</v>
      </c>
      <c r="E823" s="56" t="n">
        <v>6327</v>
      </c>
      <c r="F823" s="56" t="n">
        <v>2226</v>
      </c>
      <c r="G823" s="56" t="n">
        <v>2462</v>
      </c>
      <c r="H823" s="54" t="n">
        <f aca="false">E823+F823-G823</f>
        <v>6091</v>
      </c>
      <c r="I823" s="56" t="n">
        <v>436</v>
      </c>
      <c r="J823" s="56" t="n">
        <v>191</v>
      </c>
      <c r="K823" s="54" t="n">
        <f aca="false">MAX(0,H823-I823)</f>
        <v>5655</v>
      </c>
      <c r="L823" s="54" t="str">
        <f aca="false">IF(H823&lt;=0,"Yes","No")</f>
        <v>No</v>
      </c>
      <c r="M823" s="56" t="n">
        <v>40.1</v>
      </c>
      <c r="N823" s="56" t="n">
        <v>2262641.97</v>
      </c>
      <c r="O823" s="56" t="s">
        <v>9614</v>
      </c>
      <c r="P823" s="56" t="s">
        <v>4671</v>
      </c>
      <c r="Q823" s="56" t="s">
        <v>9457</v>
      </c>
      <c r="R823" s="56" t="s">
        <v>8433</v>
      </c>
      <c r="S823" s="56" t="s">
        <v>1788</v>
      </c>
      <c r="T823" s="55" t="str">
        <f aca="false">IF(L823="Yes","Stockout",IF(H823&lt;I823,"Low",IF(H823&gt;I823*2,"Excess","Healthy")))</f>
        <v>Excess</v>
      </c>
      <c r="U823" s="55" t="n">
        <f aca="true">IFERROR(Q823-TODAY(),"")</f>
        <v>-288</v>
      </c>
      <c r="V823" s="55" t="str">
        <f aca="false">IFERROR(IF(T823&lt;30,"Critical",IF(T823&lt;90,"Watch","OK")),"")</f>
        <v>OK</v>
      </c>
      <c r="W823" s="55" t="str">
        <f aca="false">TEXT(D823,"yyyy-mm")</f>
        <v>2023-02</v>
      </c>
    </row>
    <row r="824" customFormat="false" ht="15" hidden="false" customHeight="true" outlineLevel="0" collapsed="false">
      <c r="A824" s="52" t="s">
        <v>9615</v>
      </c>
      <c r="B824" s="52" t="s">
        <v>336</v>
      </c>
      <c r="C824" s="52" t="s">
        <v>1641</v>
      </c>
      <c r="D824" s="52" t="s">
        <v>513</v>
      </c>
      <c r="E824" s="52" t="n">
        <v>4436</v>
      </c>
      <c r="F824" s="52" t="n">
        <v>154</v>
      </c>
      <c r="G824" s="52" t="n">
        <v>3205</v>
      </c>
      <c r="H824" s="54" t="n">
        <f aca="false">E824+F824-G824</f>
        <v>1385</v>
      </c>
      <c r="I824" s="52" t="n">
        <v>973</v>
      </c>
      <c r="J824" s="52" t="n">
        <v>634</v>
      </c>
      <c r="K824" s="54" t="n">
        <f aca="false">MAX(0,H824-I824)</f>
        <v>412</v>
      </c>
      <c r="L824" s="54" t="str">
        <f aca="false">IF(H824&lt;=0,"Yes","No")</f>
        <v>No</v>
      </c>
      <c r="M824" s="52" t="n">
        <v>24.1</v>
      </c>
      <c r="N824" s="52" t="n">
        <v>3132089.5</v>
      </c>
      <c r="O824" s="52" t="s">
        <v>9616</v>
      </c>
      <c r="P824" s="52" t="s">
        <v>737</v>
      </c>
      <c r="Q824" s="52" t="s">
        <v>3415</v>
      </c>
      <c r="R824" s="52" t="s">
        <v>8307</v>
      </c>
      <c r="S824" s="52" t="s">
        <v>2617</v>
      </c>
      <c r="T824" s="55" t="str">
        <f aca="false">IF(L824="Yes","Stockout",IF(H824&lt;I824,"Low",IF(H824&gt;I824*2,"Excess","Healthy")))</f>
        <v>Healthy</v>
      </c>
      <c r="U824" s="55" t="n">
        <f aca="true">IFERROR(Q824-TODAY(),"")</f>
        <v>-776</v>
      </c>
      <c r="V824" s="55" t="str">
        <f aca="false">IFERROR(IF(T824&lt;30,"Critical",IF(T824&lt;90,"Watch","OK")),"")</f>
        <v>OK</v>
      </c>
      <c r="W824" s="55" t="str">
        <f aca="false">TEXT(D824,"yyyy-mm")</f>
        <v>2023-08</v>
      </c>
    </row>
    <row r="825" customFormat="false" ht="15" hidden="false" customHeight="true" outlineLevel="0" collapsed="false">
      <c r="A825" s="56" t="s">
        <v>9617</v>
      </c>
      <c r="B825" s="56" t="s">
        <v>3248</v>
      </c>
      <c r="C825" s="56" t="s">
        <v>1222</v>
      </c>
      <c r="D825" s="56" t="s">
        <v>848</v>
      </c>
      <c r="E825" s="56" t="n">
        <v>3798</v>
      </c>
      <c r="F825" s="56" t="n">
        <v>412</v>
      </c>
      <c r="G825" s="56" t="n">
        <v>103</v>
      </c>
      <c r="H825" s="54" t="n">
        <f aca="false">E825+F825-G825</f>
        <v>4107</v>
      </c>
      <c r="I825" s="56" t="n">
        <v>236</v>
      </c>
      <c r="J825" s="56" t="n">
        <v>389</v>
      </c>
      <c r="K825" s="54" t="n">
        <f aca="false">MAX(0,H825-I825)</f>
        <v>3871</v>
      </c>
      <c r="L825" s="54" t="str">
        <f aca="false">IF(H825&lt;=0,"Yes","No")</f>
        <v>No</v>
      </c>
      <c r="M825" s="56" t="n">
        <v>50.4</v>
      </c>
      <c r="N825" s="56" t="n">
        <v>1934567.97</v>
      </c>
      <c r="O825" s="56" t="s">
        <v>9618</v>
      </c>
      <c r="P825" s="56" t="s">
        <v>4020</v>
      </c>
      <c r="Q825" s="56" t="s">
        <v>4671</v>
      </c>
      <c r="R825" s="56" t="s">
        <v>8095</v>
      </c>
      <c r="S825" s="56" t="s">
        <v>1690</v>
      </c>
      <c r="T825" s="55" t="str">
        <f aca="false">IF(L825="Yes","Stockout",IF(H825&lt;I825,"Low",IF(H825&gt;I825*2,"Excess","Healthy")))</f>
        <v>Excess</v>
      </c>
      <c r="U825" s="55" t="n">
        <f aca="true">IFERROR(Q825-TODAY(),"")</f>
        <v>-468</v>
      </c>
      <c r="V825" s="55" t="str">
        <f aca="false">IFERROR(IF(T825&lt;30,"Critical",IF(T825&lt;90,"Watch","OK")),"")</f>
        <v>OK</v>
      </c>
      <c r="W825" s="55" t="str">
        <f aca="false">TEXT(D825,"yyyy-mm")</f>
        <v>2022-11</v>
      </c>
    </row>
    <row r="826" customFormat="false" ht="15" hidden="false" customHeight="true" outlineLevel="0" collapsed="false">
      <c r="A826" s="52" t="s">
        <v>9619</v>
      </c>
      <c r="B826" s="52" t="s">
        <v>2231</v>
      </c>
      <c r="C826" s="52" t="s">
        <v>3065</v>
      </c>
      <c r="D826" s="52" t="s">
        <v>859</v>
      </c>
      <c r="E826" s="52" t="n">
        <v>7787</v>
      </c>
      <c r="F826" s="52" t="n">
        <v>2540</v>
      </c>
      <c r="G826" s="52" t="n">
        <v>1404</v>
      </c>
      <c r="H826" s="54" t="n">
        <f aca="false">E826+F826-G826</f>
        <v>8923</v>
      </c>
      <c r="I826" s="52" t="n">
        <v>646</v>
      </c>
      <c r="J826" s="52" t="n">
        <v>875</v>
      </c>
      <c r="K826" s="54" t="n">
        <f aca="false">MAX(0,H826-I826)</f>
        <v>8277</v>
      </c>
      <c r="L826" s="54" t="str">
        <f aca="false">IF(H826&lt;=0,"Yes","No")</f>
        <v>No</v>
      </c>
      <c r="M826" s="52" t="n">
        <v>18.8</v>
      </c>
      <c r="N826" s="52" t="n">
        <v>3291535.86</v>
      </c>
      <c r="O826" s="52" t="s">
        <v>9620</v>
      </c>
      <c r="P826" s="52" t="s">
        <v>2563</v>
      </c>
      <c r="Q826" s="52" t="s">
        <v>3449</v>
      </c>
      <c r="R826" s="52" t="s">
        <v>7780</v>
      </c>
      <c r="S826" s="52" t="s">
        <v>1265</v>
      </c>
      <c r="T826" s="55" t="str">
        <f aca="false">IF(L826="Yes","Stockout",IF(H826&lt;I826,"Low",IF(H826&gt;I826*2,"Excess","Healthy")))</f>
        <v>Excess</v>
      </c>
      <c r="U826" s="55" t="n">
        <f aca="true">IFERROR(Q826-TODAY(),"")</f>
        <v>-534</v>
      </c>
      <c r="V826" s="55" t="str">
        <f aca="false">IFERROR(IF(T826&lt;30,"Critical",IF(T826&lt;90,"Watch","OK")),"")</f>
        <v>OK</v>
      </c>
      <c r="W826" s="55" t="str">
        <f aca="false">TEXT(D826,"yyyy-mm")</f>
        <v>2022-03</v>
      </c>
    </row>
    <row r="827" customFormat="false" ht="15" hidden="false" customHeight="true" outlineLevel="0" collapsed="false">
      <c r="A827" s="56" t="s">
        <v>9621</v>
      </c>
      <c r="B827" s="56" t="s">
        <v>3368</v>
      </c>
      <c r="C827" s="56" t="s">
        <v>1096</v>
      </c>
      <c r="D827" s="56" t="s">
        <v>2071</v>
      </c>
      <c r="E827" s="56" t="n">
        <v>1061</v>
      </c>
      <c r="F827" s="56" t="n">
        <v>30</v>
      </c>
      <c r="G827" s="56" t="n">
        <v>2694</v>
      </c>
      <c r="H827" s="54" t="n">
        <f aca="false">E827+F827-G827</f>
        <v>-1603</v>
      </c>
      <c r="I827" s="56" t="n">
        <v>1557</v>
      </c>
      <c r="J827" s="56" t="n">
        <v>549</v>
      </c>
      <c r="K827" s="54" t="n">
        <f aca="false">MAX(0,H827-I827)</f>
        <v>0</v>
      </c>
      <c r="L827" s="54" t="str">
        <f aca="false">IF(H827&lt;=0,"Yes","No")</f>
        <v>Yes</v>
      </c>
      <c r="M827" s="56" t="n">
        <v>11.9</v>
      </c>
      <c r="N827" s="56" t="n">
        <v>1038337.58</v>
      </c>
      <c r="O827" s="56" t="s">
        <v>9622</v>
      </c>
      <c r="P827" s="56" t="s">
        <v>3919</v>
      </c>
      <c r="Q827" s="56" t="s">
        <v>1037</v>
      </c>
      <c r="R827" s="56" t="s">
        <v>7937</v>
      </c>
      <c r="S827" s="56" t="s">
        <v>441</v>
      </c>
      <c r="T827" s="55" t="str">
        <f aca="false">IF(L827="Yes","Stockout",IF(H827&lt;I827,"Low",IF(H827&gt;I827*2,"Excess","Healthy")))</f>
        <v>Stockout</v>
      </c>
      <c r="U827" s="55" t="n">
        <f aca="true">IFERROR(Q827-TODAY(),"")</f>
        <v>-581</v>
      </c>
      <c r="V827" s="55" t="str">
        <f aca="false">IFERROR(IF(T827&lt;30,"Critical",IF(T827&lt;90,"Watch","OK")),"")</f>
        <v>OK</v>
      </c>
      <c r="W827" s="55" t="str">
        <f aca="false">TEXT(D827,"yyyy-mm")</f>
        <v>2022-01</v>
      </c>
    </row>
    <row r="828" customFormat="false" ht="15" hidden="false" customHeight="true" outlineLevel="0" collapsed="false">
      <c r="A828" s="52" t="s">
        <v>9623</v>
      </c>
      <c r="B828" s="52" t="s">
        <v>644</v>
      </c>
      <c r="C828" s="52" t="s">
        <v>1995</v>
      </c>
      <c r="D828" s="52" t="s">
        <v>2320</v>
      </c>
      <c r="E828" s="52" t="n">
        <v>2504</v>
      </c>
      <c r="F828" s="52" t="n">
        <v>942</v>
      </c>
      <c r="G828" s="52" t="n">
        <v>3299</v>
      </c>
      <c r="H828" s="54" t="n">
        <f aca="false">E828+F828-G828</f>
        <v>147</v>
      </c>
      <c r="I828" s="52" t="n">
        <v>1581</v>
      </c>
      <c r="J828" s="52" t="n">
        <v>492</v>
      </c>
      <c r="K828" s="54" t="n">
        <f aca="false">MAX(0,H828-I828)</f>
        <v>0</v>
      </c>
      <c r="L828" s="54" t="str">
        <f aca="false">IF(H828&lt;=0,"Yes","No")</f>
        <v>No</v>
      </c>
      <c r="M828" s="52" t="n">
        <v>10.6</v>
      </c>
      <c r="N828" s="52" t="n">
        <v>917956.4</v>
      </c>
      <c r="O828" s="52" t="s">
        <v>9624</v>
      </c>
      <c r="P828" s="52" t="s">
        <v>7794</v>
      </c>
      <c r="Q828" s="52" t="s">
        <v>7795</v>
      </c>
      <c r="R828" s="52" t="s">
        <v>8956</v>
      </c>
      <c r="S828" s="52" t="s">
        <v>3005</v>
      </c>
      <c r="T828" s="55" t="str">
        <f aca="false">IF(L828="Yes","Stockout",IF(H828&lt;I828,"Low",IF(H828&gt;I828*2,"Excess","Healthy")))</f>
        <v>Low</v>
      </c>
      <c r="U828" s="55" t="n">
        <f aca="true">IFERROR(Q828-TODAY(),"")</f>
        <v>-249</v>
      </c>
      <c r="V828" s="55" t="str">
        <f aca="false">IFERROR(IF(T828&lt;30,"Critical",IF(T828&lt;90,"Watch","OK")),"")</f>
        <v>OK</v>
      </c>
      <c r="W828" s="55" t="str">
        <f aca="false">TEXT(D828,"yyyy-mm")</f>
        <v>2022-10</v>
      </c>
    </row>
    <row r="829" customFormat="false" ht="15" hidden="false" customHeight="true" outlineLevel="0" collapsed="false">
      <c r="A829" s="56" t="s">
        <v>9625</v>
      </c>
      <c r="B829" s="56" t="s">
        <v>2411</v>
      </c>
      <c r="C829" s="56" t="s">
        <v>3015</v>
      </c>
      <c r="D829" s="56" t="s">
        <v>3005</v>
      </c>
      <c r="E829" s="56" t="n">
        <v>5238</v>
      </c>
      <c r="F829" s="56" t="n">
        <v>3542</v>
      </c>
      <c r="G829" s="56" t="n">
        <v>1537</v>
      </c>
      <c r="H829" s="54" t="n">
        <f aca="false">E829+F829-G829</f>
        <v>7243</v>
      </c>
      <c r="I829" s="56" t="n">
        <v>1254</v>
      </c>
      <c r="J829" s="56" t="n">
        <v>548</v>
      </c>
      <c r="K829" s="54" t="n">
        <f aca="false">MAX(0,H829-I829)</f>
        <v>5989</v>
      </c>
      <c r="L829" s="54" t="str">
        <f aca="false">IF(H829&lt;=0,"Yes","No")</f>
        <v>No</v>
      </c>
      <c r="M829" s="56" t="n">
        <v>14.6</v>
      </c>
      <c r="N829" s="56" t="n">
        <v>1579257.2</v>
      </c>
      <c r="O829" s="56" t="s">
        <v>9626</v>
      </c>
      <c r="P829" s="56" t="s">
        <v>1136</v>
      </c>
      <c r="Q829" s="56" t="s">
        <v>2608</v>
      </c>
      <c r="R829" s="56" t="s">
        <v>8301</v>
      </c>
      <c r="S829" s="56" t="s">
        <v>329</v>
      </c>
      <c r="T829" s="55" t="str">
        <f aca="false">IF(L829="Yes","Stockout",IF(H829&lt;I829,"Low",IF(H829&gt;I829*2,"Excess","Healthy")))</f>
        <v>Excess</v>
      </c>
      <c r="U829" s="55" t="n">
        <f aca="true">IFERROR(Q829-TODAY(),"")</f>
        <v>-397</v>
      </c>
      <c r="V829" s="55" t="str">
        <f aca="false">IFERROR(IF(T829&lt;30,"Critical",IF(T829&lt;90,"Watch","OK")),"")</f>
        <v>OK</v>
      </c>
      <c r="W829" s="55" t="str">
        <f aca="false">TEXT(D829,"yyyy-mm")</f>
        <v>2024-10</v>
      </c>
    </row>
    <row r="830" customFormat="false" ht="15" hidden="false" customHeight="true" outlineLevel="0" collapsed="false">
      <c r="A830" s="52" t="s">
        <v>9627</v>
      </c>
      <c r="B830" s="52" t="s">
        <v>1042</v>
      </c>
      <c r="C830" s="52" t="s">
        <v>4683</v>
      </c>
      <c r="D830" s="52" t="s">
        <v>2916</v>
      </c>
      <c r="E830" s="52" t="n">
        <v>9725</v>
      </c>
      <c r="F830" s="52" t="n">
        <v>2340</v>
      </c>
      <c r="G830" s="52" t="n">
        <v>4480</v>
      </c>
      <c r="H830" s="54" t="n">
        <f aca="false">E830+F830-G830</f>
        <v>7585</v>
      </c>
      <c r="I830" s="52" t="n">
        <v>746</v>
      </c>
      <c r="J830" s="52" t="n">
        <v>179</v>
      </c>
      <c r="K830" s="54" t="n">
        <f aca="false">MAX(0,H830-I830)</f>
        <v>6839</v>
      </c>
      <c r="L830" s="54" t="str">
        <f aca="false">IF(H830&lt;=0,"Yes","No")</f>
        <v>No</v>
      </c>
      <c r="M830" s="52" t="n">
        <v>16.4</v>
      </c>
      <c r="N830" s="52" t="n">
        <v>270778.91</v>
      </c>
      <c r="O830" s="52" t="s">
        <v>9628</v>
      </c>
      <c r="P830" s="52" t="s">
        <v>7474</v>
      </c>
      <c r="Q830" s="52" t="s">
        <v>619</v>
      </c>
      <c r="R830" s="52" t="s">
        <v>7719</v>
      </c>
      <c r="S830" s="52" t="s">
        <v>1469</v>
      </c>
      <c r="T830" s="55" t="str">
        <f aca="false">IF(L830="Yes","Stockout",IF(H830&lt;I830,"Low",IF(H830&gt;I830*2,"Excess","Healthy")))</f>
        <v>Excess</v>
      </c>
      <c r="U830" s="55" t="n">
        <f aca="true">IFERROR(Q830-TODAY(),"")</f>
        <v>-592</v>
      </c>
      <c r="V830" s="55" t="str">
        <f aca="false">IFERROR(IF(T830&lt;30,"Critical",IF(T830&lt;90,"Watch","OK")),"")</f>
        <v>OK</v>
      </c>
      <c r="W830" s="55" t="str">
        <f aca="false">TEXT(D830,"yyyy-mm")</f>
        <v>2024-07</v>
      </c>
    </row>
    <row r="831" customFormat="false" ht="15" hidden="false" customHeight="true" outlineLevel="0" collapsed="false">
      <c r="A831" s="56" t="s">
        <v>9629</v>
      </c>
      <c r="B831" s="56" t="s">
        <v>2394</v>
      </c>
      <c r="C831" s="56" t="s">
        <v>1343</v>
      </c>
      <c r="D831" s="56" t="s">
        <v>4810</v>
      </c>
      <c r="E831" s="56" t="n">
        <v>1040</v>
      </c>
      <c r="F831" s="56" t="n">
        <v>1471</v>
      </c>
      <c r="G831" s="56" t="n">
        <v>2139</v>
      </c>
      <c r="H831" s="54" t="n">
        <f aca="false">E831+F831-G831</f>
        <v>372</v>
      </c>
      <c r="I831" s="56" t="n">
        <v>173</v>
      </c>
      <c r="J831" s="56" t="n">
        <v>129</v>
      </c>
      <c r="K831" s="54" t="n">
        <f aca="false">MAX(0,H831-I831)</f>
        <v>199</v>
      </c>
      <c r="L831" s="54" t="str">
        <f aca="false">IF(H831&lt;=0,"Yes","No")</f>
        <v>No</v>
      </c>
      <c r="M831" s="56" t="n">
        <v>1.6</v>
      </c>
      <c r="N831" s="56" t="n">
        <v>116104.82</v>
      </c>
      <c r="O831" s="56" t="s">
        <v>9630</v>
      </c>
      <c r="P831" s="56" t="s">
        <v>1098</v>
      </c>
      <c r="Q831" s="56" t="s">
        <v>9631</v>
      </c>
      <c r="R831" s="56" t="s">
        <v>8187</v>
      </c>
      <c r="S831" s="56" t="s">
        <v>1878</v>
      </c>
      <c r="T831" s="55" t="str">
        <f aca="false">IF(L831="Yes","Stockout",IF(H831&lt;I831,"Low",IF(H831&gt;I831*2,"Excess","Healthy")))</f>
        <v>Excess</v>
      </c>
      <c r="U831" s="55" t="n">
        <f aca="true">IFERROR(Q831-TODAY(),"")</f>
        <v>-386</v>
      </c>
      <c r="V831" s="55" t="str">
        <f aca="false">IFERROR(IF(T831&lt;30,"Critical",IF(T831&lt;90,"Watch","OK")),"")</f>
        <v>OK</v>
      </c>
      <c r="W831" s="55" t="str">
        <f aca="false">TEXT(D831,"yyyy-mm")</f>
        <v>2024-01</v>
      </c>
    </row>
    <row r="832" customFormat="false" ht="15" hidden="false" customHeight="true" outlineLevel="0" collapsed="false">
      <c r="A832" s="52" t="s">
        <v>9632</v>
      </c>
      <c r="B832" s="52" t="s">
        <v>5335</v>
      </c>
      <c r="C832" s="52" t="s">
        <v>1629</v>
      </c>
      <c r="D832" s="52" t="s">
        <v>3396</v>
      </c>
      <c r="E832" s="52" t="n">
        <v>2753</v>
      </c>
      <c r="F832" s="52" t="n">
        <v>4247</v>
      </c>
      <c r="G832" s="52" t="n">
        <v>4048</v>
      </c>
      <c r="H832" s="54" t="n">
        <f aca="false">E832+F832-G832</f>
        <v>2952</v>
      </c>
      <c r="I832" s="52" t="n">
        <v>1778</v>
      </c>
      <c r="J832" s="52" t="n">
        <v>88</v>
      </c>
      <c r="K832" s="54" t="n">
        <f aca="false">MAX(0,H832-I832)</f>
        <v>1174</v>
      </c>
      <c r="L832" s="54" t="str">
        <f aca="false">IF(H832&lt;=0,"Yes","No")</f>
        <v>No</v>
      </c>
      <c r="M832" s="52" t="n">
        <v>17.2</v>
      </c>
      <c r="N832" s="52" t="n">
        <v>3261797.83</v>
      </c>
      <c r="O832" s="52" t="s">
        <v>9633</v>
      </c>
      <c r="P832" s="52" t="s">
        <v>2920</v>
      </c>
      <c r="Q832" s="52" t="s">
        <v>4598</v>
      </c>
      <c r="R832" s="52" t="s">
        <v>7863</v>
      </c>
      <c r="S832" s="52" t="s">
        <v>1535</v>
      </c>
      <c r="T832" s="55" t="str">
        <f aca="false">IF(L832="Yes","Stockout",IF(H832&lt;I832,"Low",IF(H832&gt;I832*2,"Excess","Healthy")))</f>
        <v>Healthy</v>
      </c>
      <c r="U832" s="55" t="n">
        <f aca="true">IFERROR(Q832-TODAY(),"")</f>
        <v>-1210</v>
      </c>
      <c r="V832" s="55" t="str">
        <f aca="false">IFERROR(IF(T832&lt;30,"Critical",IF(T832&lt;90,"Watch","OK")),"")</f>
        <v>OK</v>
      </c>
      <c r="W832" s="55" t="str">
        <f aca="false">TEXT(D832,"yyyy-mm")</f>
        <v>2023-04</v>
      </c>
    </row>
    <row r="833" customFormat="false" ht="15" hidden="false" customHeight="true" outlineLevel="0" collapsed="false">
      <c r="A833" s="56" t="s">
        <v>9634</v>
      </c>
      <c r="B833" s="56" t="s">
        <v>1503</v>
      </c>
      <c r="C833" s="56" t="s">
        <v>1194</v>
      </c>
      <c r="D833" s="56" t="s">
        <v>3050</v>
      </c>
      <c r="E833" s="56" t="n">
        <v>2456</v>
      </c>
      <c r="F833" s="56" t="n">
        <v>1090</v>
      </c>
      <c r="G833" s="56" t="n">
        <v>3056</v>
      </c>
      <c r="H833" s="54" t="n">
        <f aca="false">E833+F833-G833</f>
        <v>490</v>
      </c>
      <c r="I833" s="56" t="n">
        <v>1856</v>
      </c>
      <c r="J833" s="56" t="n">
        <v>443</v>
      </c>
      <c r="K833" s="54" t="n">
        <f aca="false">MAX(0,H833-I833)</f>
        <v>0</v>
      </c>
      <c r="L833" s="54" t="str">
        <f aca="false">IF(H833&lt;=0,"Yes","No")</f>
        <v>No</v>
      </c>
      <c r="M833" s="56" t="n">
        <v>24.3</v>
      </c>
      <c r="N833" s="56" t="n">
        <v>418883.36</v>
      </c>
      <c r="O833" s="56" t="s">
        <v>9635</v>
      </c>
      <c r="P833" s="56" t="s">
        <v>3600</v>
      </c>
      <c r="Q833" s="56" t="s">
        <v>6253</v>
      </c>
      <c r="R833" s="56" t="s">
        <v>7941</v>
      </c>
      <c r="S833" s="56" t="s">
        <v>2488</v>
      </c>
      <c r="T833" s="55" t="str">
        <f aca="false">IF(L833="Yes","Stockout",IF(H833&lt;I833,"Low",IF(H833&gt;I833*2,"Excess","Healthy")))</f>
        <v>Low</v>
      </c>
      <c r="U833" s="55" t="n">
        <f aca="true">IFERROR(Q833-TODAY(),"")</f>
        <v>-638</v>
      </c>
      <c r="V833" s="55" t="str">
        <f aca="false">IFERROR(IF(T833&lt;30,"Critical",IF(T833&lt;90,"Watch","OK")),"")</f>
        <v>OK</v>
      </c>
      <c r="W833" s="55" t="str">
        <f aca="false">TEXT(D833,"yyyy-mm")</f>
        <v>2023-04</v>
      </c>
    </row>
    <row r="834" customFormat="false" ht="15" hidden="false" customHeight="true" outlineLevel="0" collapsed="false">
      <c r="A834" s="52" t="s">
        <v>9636</v>
      </c>
      <c r="B834" s="52" t="s">
        <v>1298</v>
      </c>
      <c r="C834" s="52" t="s">
        <v>1025</v>
      </c>
      <c r="D834" s="52" t="s">
        <v>3246</v>
      </c>
      <c r="E834" s="52" t="n">
        <v>6583</v>
      </c>
      <c r="F834" s="52" t="n">
        <v>302</v>
      </c>
      <c r="G834" s="52" t="n">
        <v>738</v>
      </c>
      <c r="H834" s="54" t="n">
        <f aca="false">E834+F834-G834</f>
        <v>6147</v>
      </c>
      <c r="I834" s="52" t="n">
        <v>569</v>
      </c>
      <c r="J834" s="52" t="n">
        <v>212</v>
      </c>
      <c r="K834" s="54" t="n">
        <f aca="false">MAX(0,H834-I834)</f>
        <v>5578</v>
      </c>
      <c r="L834" s="54" t="str">
        <f aca="false">IF(H834&lt;=0,"Yes","No")</f>
        <v>No</v>
      </c>
      <c r="M834" s="52" t="n">
        <v>26.3</v>
      </c>
      <c r="N834" s="52" t="n">
        <v>4017321.28</v>
      </c>
      <c r="O834" s="52" t="s">
        <v>9637</v>
      </c>
      <c r="P834" s="52" t="s">
        <v>2543</v>
      </c>
      <c r="Q834" s="52" t="s">
        <v>951</v>
      </c>
      <c r="R834" s="52" t="s">
        <v>9206</v>
      </c>
      <c r="S834" s="52" t="s">
        <v>3107</v>
      </c>
      <c r="T834" s="55" t="str">
        <f aca="false">IF(L834="Yes","Stockout",IF(H834&lt;I834,"Low",IF(H834&gt;I834*2,"Excess","Healthy")))</f>
        <v>Excess</v>
      </c>
      <c r="U834" s="55" t="n">
        <f aca="true">IFERROR(Q834-TODAY(),"")</f>
        <v>-962</v>
      </c>
      <c r="V834" s="55" t="str">
        <f aca="false">IFERROR(IF(T834&lt;30,"Critical",IF(T834&lt;90,"Watch","OK")),"")</f>
        <v>OK</v>
      </c>
      <c r="W834" s="55" t="str">
        <f aca="false">TEXT(D834,"yyyy-mm")</f>
        <v>2022-10</v>
      </c>
    </row>
    <row r="835" customFormat="false" ht="15" hidden="false" customHeight="true" outlineLevel="0" collapsed="false">
      <c r="A835" s="56" t="s">
        <v>9638</v>
      </c>
      <c r="B835" s="56" t="s">
        <v>4610</v>
      </c>
      <c r="C835" s="56" t="s">
        <v>4989</v>
      </c>
      <c r="D835" s="56" t="s">
        <v>1316</v>
      </c>
      <c r="E835" s="56" t="n">
        <v>2228</v>
      </c>
      <c r="F835" s="56" t="n">
        <v>2232</v>
      </c>
      <c r="G835" s="56" t="n">
        <v>1221</v>
      </c>
      <c r="H835" s="54" t="n">
        <f aca="false">E835+F835-G835</f>
        <v>3239</v>
      </c>
      <c r="I835" s="56" t="n">
        <v>1166</v>
      </c>
      <c r="J835" s="56" t="n">
        <v>848</v>
      </c>
      <c r="K835" s="54" t="n">
        <f aca="false">MAX(0,H835-I835)</f>
        <v>2073</v>
      </c>
      <c r="L835" s="54" t="str">
        <f aca="false">IF(H835&lt;=0,"Yes","No")</f>
        <v>No</v>
      </c>
      <c r="M835" s="56" t="n">
        <v>55.8</v>
      </c>
      <c r="N835" s="56" t="n">
        <v>1682118.2</v>
      </c>
      <c r="O835" s="56" t="s">
        <v>9639</v>
      </c>
      <c r="P835" s="56" t="s">
        <v>1281</v>
      </c>
      <c r="Q835" s="56" t="s">
        <v>2497</v>
      </c>
      <c r="R835" s="56" t="s">
        <v>7452</v>
      </c>
      <c r="S835" s="56" t="s">
        <v>6347</v>
      </c>
      <c r="T835" s="55" t="str">
        <f aca="false">IF(L835="Yes","Stockout",IF(H835&lt;I835,"Low",IF(H835&gt;I835*2,"Excess","Healthy")))</f>
        <v>Excess</v>
      </c>
      <c r="U835" s="55" t="n">
        <f aca="true">IFERROR(Q835-TODAY(),"")</f>
        <v>-904</v>
      </c>
      <c r="V835" s="55" t="str">
        <f aca="false">IFERROR(IF(T835&lt;30,"Critical",IF(T835&lt;90,"Watch","OK")),"")</f>
        <v>OK</v>
      </c>
      <c r="W835" s="55" t="str">
        <f aca="false">TEXT(D835,"yyyy-mm")</f>
        <v>2022-06</v>
      </c>
    </row>
    <row r="836" customFormat="false" ht="15" hidden="false" customHeight="true" outlineLevel="0" collapsed="false">
      <c r="A836" s="52" t="s">
        <v>9640</v>
      </c>
      <c r="B836" s="52" t="s">
        <v>4456</v>
      </c>
      <c r="C836" s="52" t="s">
        <v>6066</v>
      </c>
      <c r="D836" s="52" t="s">
        <v>5374</v>
      </c>
      <c r="E836" s="52" t="n">
        <v>7926</v>
      </c>
      <c r="F836" s="52" t="n">
        <v>1176</v>
      </c>
      <c r="G836" s="52" t="n">
        <v>3591</v>
      </c>
      <c r="H836" s="54" t="n">
        <f aca="false">E836+F836-G836</f>
        <v>5511</v>
      </c>
      <c r="I836" s="52" t="n">
        <v>261</v>
      </c>
      <c r="J836" s="52" t="n">
        <v>770</v>
      </c>
      <c r="K836" s="54" t="n">
        <f aca="false">MAX(0,H836-I836)</f>
        <v>5250</v>
      </c>
      <c r="L836" s="54" t="str">
        <f aca="false">IF(H836&lt;=0,"Yes","No")</f>
        <v>No</v>
      </c>
      <c r="M836" s="52" t="n">
        <v>22</v>
      </c>
      <c r="N836" s="52" t="n">
        <v>1484086.24</v>
      </c>
      <c r="O836" s="52" t="s">
        <v>9641</v>
      </c>
      <c r="P836" s="52" t="s">
        <v>1720</v>
      </c>
      <c r="Q836" s="52" t="s">
        <v>8864</v>
      </c>
      <c r="R836" s="52" t="s">
        <v>8433</v>
      </c>
      <c r="S836" s="52" t="s">
        <v>2319</v>
      </c>
      <c r="T836" s="55" t="str">
        <f aca="false">IF(L836="Yes","Stockout",IF(H836&lt;I836,"Low",IF(H836&gt;I836*2,"Excess","Healthy")))</f>
        <v>Excess</v>
      </c>
      <c r="U836" s="55" t="n">
        <f aca="true">IFERROR(Q836-TODAY(),"")</f>
        <v>-83</v>
      </c>
      <c r="V836" s="55" t="str">
        <f aca="false">IFERROR(IF(T836&lt;30,"Critical",IF(T836&lt;90,"Watch","OK")),"")</f>
        <v>OK</v>
      </c>
      <c r="W836" s="55" t="str">
        <f aca="false">TEXT(D836,"yyyy-mm")</f>
        <v>2024-04</v>
      </c>
    </row>
    <row r="837" customFormat="false" ht="15" hidden="false" customHeight="true" outlineLevel="0" collapsed="false">
      <c r="A837" s="56" t="s">
        <v>9642</v>
      </c>
      <c r="B837" s="56" t="s">
        <v>9643</v>
      </c>
      <c r="C837" s="56" t="s">
        <v>3456</v>
      </c>
      <c r="D837" s="56" t="s">
        <v>5443</v>
      </c>
      <c r="E837" s="56" t="n">
        <v>1302</v>
      </c>
      <c r="F837" s="56" t="n">
        <v>2200</v>
      </c>
      <c r="G837" s="56" t="n">
        <v>3227</v>
      </c>
      <c r="H837" s="54" t="n">
        <f aca="false">E837+F837-G837</f>
        <v>275</v>
      </c>
      <c r="I837" s="56" t="n">
        <v>1454</v>
      </c>
      <c r="J837" s="56" t="n">
        <v>812</v>
      </c>
      <c r="K837" s="54" t="n">
        <f aca="false">MAX(0,H837-I837)</f>
        <v>0</v>
      </c>
      <c r="L837" s="54" t="str">
        <f aca="false">IF(H837&lt;=0,"Yes","No")</f>
        <v>No</v>
      </c>
      <c r="M837" s="56" t="n">
        <v>11.8</v>
      </c>
      <c r="N837" s="56" t="n">
        <v>508744.62</v>
      </c>
      <c r="O837" s="56" t="s">
        <v>9644</v>
      </c>
      <c r="P837" s="56" t="s">
        <v>3609</v>
      </c>
      <c r="Q837" s="56" t="s">
        <v>3714</v>
      </c>
      <c r="R837" s="56" t="s">
        <v>7618</v>
      </c>
      <c r="S837" s="56" t="s">
        <v>3947</v>
      </c>
      <c r="T837" s="55" t="str">
        <f aca="false">IF(L837="Yes","Stockout",IF(H837&lt;I837,"Low",IF(H837&gt;I837*2,"Excess","Healthy")))</f>
        <v>Low</v>
      </c>
      <c r="U837" s="55" t="n">
        <f aca="true">IFERROR(Q837-TODAY(),"")</f>
        <v>-546</v>
      </c>
      <c r="V837" s="55" t="str">
        <f aca="false">IFERROR(IF(T837&lt;30,"Critical",IF(T837&lt;90,"Watch","OK")),"")</f>
        <v>OK</v>
      </c>
      <c r="W837" s="55" t="str">
        <f aca="false">TEXT(D837,"yyyy-mm")</f>
        <v>2024-06</v>
      </c>
    </row>
    <row r="838" customFormat="false" ht="15" hidden="false" customHeight="true" outlineLevel="0" collapsed="false">
      <c r="A838" s="52" t="s">
        <v>9645</v>
      </c>
      <c r="B838" s="52" t="s">
        <v>9646</v>
      </c>
      <c r="C838" s="52" t="s">
        <v>4306</v>
      </c>
      <c r="D838" s="52" t="s">
        <v>883</v>
      </c>
      <c r="E838" s="52" t="n">
        <v>2561</v>
      </c>
      <c r="F838" s="52" t="n">
        <v>3979</v>
      </c>
      <c r="G838" s="52" t="n">
        <v>2148</v>
      </c>
      <c r="H838" s="54" t="n">
        <f aca="false">E838+F838-G838</f>
        <v>4392</v>
      </c>
      <c r="I838" s="52" t="n">
        <v>597</v>
      </c>
      <c r="J838" s="52" t="n">
        <v>815</v>
      </c>
      <c r="K838" s="54" t="n">
        <f aca="false">MAX(0,H838-I838)</f>
        <v>3795</v>
      </c>
      <c r="L838" s="54" t="str">
        <f aca="false">IF(H838&lt;=0,"Yes","No")</f>
        <v>No</v>
      </c>
      <c r="M838" s="52" t="n">
        <v>36.4</v>
      </c>
      <c r="N838" s="52" t="n">
        <v>1093476.51</v>
      </c>
      <c r="O838" s="52" t="s">
        <v>9647</v>
      </c>
      <c r="P838" s="52" t="s">
        <v>4915</v>
      </c>
      <c r="Q838" s="52" t="s">
        <v>4602</v>
      </c>
      <c r="R838" s="52" t="s">
        <v>8046</v>
      </c>
      <c r="S838" s="52" t="s">
        <v>1104</v>
      </c>
      <c r="T838" s="55" t="str">
        <f aca="false">IF(L838="Yes","Stockout",IF(H838&lt;I838,"Low",IF(H838&gt;I838*2,"Excess","Healthy")))</f>
        <v>Excess</v>
      </c>
      <c r="U838" s="55" t="n">
        <f aca="true">IFERROR(Q838-TODAY(),"")</f>
        <v>-510</v>
      </c>
      <c r="V838" s="55" t="str">
        <f aca="false">IFERROR(IF(T838&lt;30,"Critical",IF(T838&lt;90,"Watch","OK")),"")</f>
        <v>OK</v>
      </c>
      <c r="W838" s="55" t="str">
        <f aca="false">TEXT(D838,"yyyy-mm")</f>
        <v>2023-03</v>
      </c>
    </row>
    <row r="839" customFormat="false" ht="15" hidden="false" customHeight="true" outlineLevel="0" collapsed="false">
      <c r="A839" s="56" t="s">
        <v>9648</v>
      </c>
      <c r="B839" s="56" t="s">
        <v>4354</v>
      </c>
      <c r="C839" s="56" t="s">
        <v>6460</v>
      </c>
      <c r="D839" s="56" t="s">
        <v>2819</v>
      </c>
      <c r="E839" s="56" t="n">
        <v>8817</v>
      </c>
      <c r="F839" s="56" t="n">
        <v>4347</v>
      </c>
      <c r="G839" s="56" t="n">
        <v>903</v>
      </c>
      <c r="H839" s="54" t="n">
        <f aca="false">E839+F839-G839</f>
        <v>12261</v>
      </c>
      <c r="I839" s="56" t="n">
        <v>691</v>
      </c>
      <c r="J839" s="56" t="n">
        <v>704</v>
      </c>
      <c r="K839" s="54" t="n">
        <f aca="false">MAX(0,H839-I839)</f>
        <v>11570</v>
      </c>
      <c r="L839" s="54" t="str">
        <f aca="false">IF(H839&lt;=0,"Yes","No")</f>
        <v>No</v>
      </c>
      <c r="M839" s="56" t="n">
        <v>22</v>
      </c>
      <c r="N839" s="56" t="n">
        <v>4392312.33</v>
      </c>
      <c r="O839" s="56" t="s">
        <v>9649</v>
      </c>
      <c r="P839" s="56" t="s">
        <v>2982</v>
      </c>
      <c r="Q839" s="56" t="s">
        <v>9650</v>
      </c>
      <c r="R839" s="56" t="s">
        <v>7879</v>
      </c>
      <c r="S839" s="56" t="s">
        <v>6779</v>
      </c>
      <c r="T839" s="55" t="str">
        <f aca="false">IF(L839="Yes","Stockout",IF(H839&lt;I839,"Low",IF(H839&gt;I839*2,"Excess","Healthy")))</f>
        <v>Excess</v>
      </c>
      <c r="U839" s="55" t="n">
        <f aca="true">IFERROR(Q839-TODAY(),"")</f>
        <v>-163</v>
      </c>
      <c r="V839" s="55" t="str">
        <f aca="false">IFERROR(IF(T839&lt;30,"Critical",IF(T839&lt;90,"Watch","OK")),"")</f>
        <v>OK</v>
      </c>
      <c r="W839" s="55" t="str">
        <f aca="false">TEXT(D839,"yyyy-mm")</f>
        <v>2022-06</v>
      </c>
    </row>
    <row r="840" customFormat="false" ht="15" hidden="false" customHeight="true" outlineLevel="0" collapsed="false">
      <c r="A840" s="52" t="s">
        <v>9651</v>
      </c>
      <c r="B840" s="52" t="s">
        <v>2874</v>
      </c>
      <c r="C840" s="52" t="s">
        <v>3387</v>
      </c>
      <c r="D840" s="52" t="s">
        <v>5653</v>
      </c>
      <c r="E840" s="52" t="n">
        <v>4271</v>
      </c>
      <c r="F840" s="52" t="n">
        <v>2790</v>
      </c>
      <c r="G840" s="52" t="n">
        <v>4982</v>
      </c>
      <c r="H840" s="54" t="n">
        <f aca="false">E840+F840-G840</f>
        <v>2079</v>
      </c>
      <c r="I840" s="52" t="n">
        <v>270</v>
      </c>
      <c r="J840" s="52" t="n">
        <v>432</v>
      </c>
      <c r="K840" s="54" t="n">
        <f aca="false">MAX(0,H840-I840)</f>
        <v>1809</v>
      </c>
      <c r="L840" s="54" t="str">
        <f aca="false">IF(H840&lt;=0,"Yes","No")</f>
        <v>No</v>
      </c>
      <c r="M840" s="52" t="n">
        <v>18.1</v>
      </c>
      <c r="N840" s="52" t="n">
        <v>558934.48</v>
      </c>
      <c r="O840" s="52" t="s">
        <v>9652</v>
      </c>
      <c r="P840" s="52" t="s">
        <v>2316</v>
      </c>
      <c r="Q840" s="52" t="s">
        <v>2744</v>
      </c>
      <c r="R840" s="52" t="s">
        <v>9421</v>
      </c>
      <c r="S840" s="52" t="s">
        <v>3382</v>
      </c>
      <c r="T840" s="55" t="str">
        <f aca="false">IF(L840="Yes","Stockout",IF(H840&lt;I840,"Low",IF(H840&gt;I840*2,"Excess","Healthy")))</f>
        <v>Excess</v>
      </c>
      <c r="U840" s="55" t="n">
        <f aca="true">IFERROR(Q840-TODAY(),"")</f>
        <v>-1202</v>
      </c>
      <c r="V840" s="55" t="str">
        <f aca="false">IFERROR(IF(T840&lt;30,"Critical",IF(T840&lt;90,"Watch","OK")),"")</f>
        <v>OK</v>
      </c>
      <c r="W840" s="55" t="str">
        <f aca="false">TEXT(D840,"yyyy-mm")</f>
        <v>2024-04</v>
      </c>
    </row>
    <row r="841" customFormat="false" ht="15" hidden="false" customHeight="true" outlineLevel="0" collapsed="false">
      <c r="A841" s="56" t="s">
        <v>9653</v>
      </c>
      <c r="B841" s="56" t="s">
        <v>1462</v>
      </c>
      <c r="C841" s="56" t="s">
        <v>3391</v>
      </c>
      <c r="D841" s="56" t="s">
        <v>4138</v>
      </c>
      <c r="E841" s="56" t="n">
        <v>8989</v>
      </c>
      <c r="F841" s="56" t="n">
        <v>2867</v>
      </c>
      <c r="G841" s="56" t="n">
        <v>2466</v>
      </c>
      <c r="H841" s="54" t="n">
        <f aca="false">E841+F841-G841</f>
        <v>9390</v>
      </c>
      <c r="I841" s="56" t="n">
        <v>1073</v>
      </c>
      <c r="J841" s="56" t="n">
        <v>468</v>
      </c>
      <c r="K841" s="54" t="n">
        <f aca="false">MAX(0,H841-I841)</f>
        <v>8317</v>
      </c>
      <c r="L841" s="54" t="str">
        <f aca="false">IF(H841&lt;=0,"Yes","No")</f>
        <v>No</v>
      </c>
      <c r="M841" s="56" t="n">
        <v>25.6</v>
      </c>
      <c r="N841" s="56" t="n">
        <v>528488.22</v>
      </c>
      <c r="O841" s="56" t="s">
        <v>9654</v>
      </c>
      <c r="P841" s="56" t="s">
        <v>757</v>
      </c>
      <c r="Q841" s="56" t="s">
        <v>9655</v>
      </c>
      <c r="R841" s="56" t="s">
        <v>7731</v>
      </c>
      <c r="S841" s="56" t="s">
        <v>3066</v>
      </c>
      <c r="T841" s="55" t="str">
        <f aca="false">IF(L841="Yes","Stockout",IF(H841&lt;I841,"Low",IF(H841&gt;I841*2,"Excess","Healthy")))</f>
        <v>Excess</v>
      </c>
      <c r="U841" s="55" t="n">
        <f aca="true">IFERROR(Q841-TODAY(),"")</f>
        <v>-273</v>
      </c>
      <c r="V841" s="55" t="str">
        <f aca="false">IFERROR(IF(T841&lt;30,"Critical",IF(T841&lt;90,"Watch","OK")),"")</f>
        <v>OK</v>
      </c>
      <c r="W841" s="55" t="str">
        <f aca="false">TEXT(D841,"yyyy-mm")</f>
        <v>2022-02</v>
      </c>
    </row>
    <row r="842" customFormat="false" ht="15" hidden="false" customHeight="true" outlineLevel="0" collapsed="false">
      <c r="A842" s="52" t="s">
        <v>9656</v>
      </c>
      <c r="B842" s="52" t="s">
        <v>8028</v>
      </c>
      <c r="C842" s="52" t="s">
        <v>1614</v>
      </c>
      <c r="D842" s="52" t="s">
        <v>2488</v>
      </c>
      <c r="E842" s="52" t="n">
        <v>3209</v>
      </c>
      <c r="F842" s="52" t="n">
        <v>4894</v>
      </c>
      <c r="G842" s="52" t="n">
        <v>3678</v>
      </c>
      <c r="H842" s="54" t="n">
        <f aca="false">E842+F842-G842</f>
        <v>4425</v>
      </c>
      <c r="I842" s="52" t="n">
        <v>834</v>
      </c>
      <c r="J842" s="52" t="n">
        <v>277</v>
      </c>
      <c r="K842" s="54" t="n">
        <f aca="false">MAX(0,H842-I842)</f>
        <v>3591</v>
      </c>
      <c r="L842" s="54" t="str">
        <f aca="false">IF(H842&lt;=0,"Yes","No")</f>
        <v>No</v>
      </c>
      <c r="M842" s="52" t="n">
        <v>16.5</v>
      </c>
      <c r="N842" s="52" t="n">
        <v>38830.13</v>
      </c>
      <c r="O842" s="52" t="s">
        <v>9657</v>
      </c>
      <c r="P842" s="52" t="s">
        <v>2481</v>
      </c>
      <c r="Q842" s="52" t="s">
        <v>7995</v>
      </c>
      <c r="R842" s="52" t="s">
        <v>8495</v>
      </c>
      <c r="S842" s="52" t="s">
        <v>6734</v>
      </c>
      <c r="T842" s="55" t="str">
        <f aca="false">IF(L842="Yes","Stockout",IF(H842&lt;I842,"Low",IF(H842&gt;I842*2,"Excess","Healthy")))</f>
        <v>Excess</v>
      </c>
      <c r="U842" s="55" t="n">
        <f aca="true">IFERROR(Q842-TODAY(),"")</f>
        <v>-384</v>
      </c>
      <c r="V842" s="55" t="str">
        <f aca="false">IFERROR(IF(T842&lt;30,"Critical",IF(T842&lt;90,"Watch","OK")),"")</f>
        <v>OK</v>
      </c>
      <c r="W842" s="55" t="str">
        <f aca="false">TEXT(D842,"yyyy-mm")</f>
        <v>2024-01</v>
      </c>
    </row>
    <row r="843" customFormat="false" ht="15" hidden="false" customHeight="true" outlineLevel="0" collapsed="false">
      <c r="A843" s="56" t="s">
        <v>9658</v>
      </c>
      <c r="B843" s="56" t="s">
        <v>3615</v>
      </c>
      <c r="C843" s="56" t="s">
        <v>2025</v>
      </c>
      <c r="D843" s="56" t="s">
        <v>2039</v>
      </c>
      <c r="E843" s="56" t="n">
        <v>2328</v>
      </c>
      <c r="F843" s="56" t="n">
        <v>2968</v>
      </c>
      <c r="G843" s="56" t="n">
        <v>4651</v>
      </c>
      <c r="H843" s="54" t="n">
        <f aca="false">E843+F843-G843</f>
        <v>645</v>
      </c>
      <c r="I843" s="56" t="n">
        <v>1402</v>
      </c>
      <c r="J843" s="56" t="n">
        <v>477</v>
      </c>
      <c r="K843" s="54" t="n">
        <f aca="false">MAX(0,H843-I843)</f>
        <v>0</v>
      </c>
      <c r="L843" s="54" t="str">
        <f aca="false">IF(H843&lt;=0,"Yes","No")</f>
        <v>No</v>
      </c>
      <c r="M843" s="56" t="n">
        <v>0.2</v>
      </c>
      <c r="N843" s="56" t="n">
        <v>24363.56</v>
      </c>
      <c r="O843" s="56" t="s">
        <v>9659</v>
      </c>
      <c r="P843" s="56" t="s">
        <v>743</v>
      </c>
      <c r="Q843" s="56" t="s">
        <v>1190</v>
      </c>
      <c r="R843" s="56" t="s">
        <v>7945</v>
      </c>
      <c r="S843" s="56" t="s">
        <v>3289</v>
      </c>
      <c r="T843" s="55" t="str">
        <f aca="false">IF(L843="Yes","Stockout",IF(H843&lt;I843,"Low",IF(H843&gt;I843*2,"Excess","Healthy")))</f>
        <v>Low</v>
      </c>
      <c r="U843" s="55" t="n">
        <f aca="true">IFERROR(Q843-TODAY(),"")</f>
        <v>-725</v>
      </c>
      <c r="V843" s="55" t="str">
        <f aca="false">IFERROR(IF(T843&lt;30,"Critical",IF(T843&lt;90,"Watch","OK")),"")</f>
        <v>OK</v>
      </c>
      <c r="W843" s="55" t="str">
        <f aca="false">TEXT(D843,"yyyy-mm")</f>
        <v>2022-12</v>
      </c>
    </row>
    <row r="844" customFormat="false" ht="15" hidden="false" customHeight="true" outlineLevel="0" collapsed="false">
      <c r="A844" s="52" t="s">
        <v>9660</v>
      </c>
      <c r="B844" s="52" t="s">
        <v>8948</v>
      </c>
      <c r="C844" s="52" t="s">
        <v>9114</v>
      </c>
      <c r="D844" s="52" t="s">
        <v>1319</v>
      </c>
      <c r="E844" s="52" t="n">
        <v>1633</v>
      </c>
      <c r="F844" s="52" t="n">
        <v>699</v>
      </c>
      <c r="G844" s="52" t="n">
        <v>1905</v>
      </c>
      <c r="H844" s="54" t="n">
        <f aca="false">E844+F844-G844</f>
        <v>427</v>
      </c>
      <c r="I844" s="52" t="n">
        <v>1744</v>
      </c>
      <c r="J844" s="52" t="n">
        <v>965</v>
      </c>
      <c r="K844" s="54" t="n">
        <f aca="false">MAX(0,H844-I844)</f>
        <v>0</v>
      </c>
      <c r="L844" s="54" t="str">
        <f aca="false">IF(H844&lt;=0,"Yes","No")</f>
        <v>No</v>
      </c>
      <c r="M844" s="52" t="n">
        <v>19.6</v>
      </c>
      <c r="N844" s="52" t="n">
        <v>3565126.85</v>
      </c>
      <c r="O844" s="52" t="s">
        <v>9661</v>
      </c>
      <c r="P844" s="52" t="s">
        <v>1218</v>
      </c>
      <c r="Q844" s="52" t="s">
        <v>2804</v>
      </c>
      <c r="R844" s="52" t="s">
        <v>8301</v>
      </c>
      <c r="S844" s="52" t="s">
        <v>2572</v>
      </c>
      <c r="T844" s="55" t="str">
        <f aca="false">IF(L844="Yes","Stockout",IF(H844&lt;I844,"Low",IF(H844&gt;I844*2,"Excess","Healthy")))</f>
        <v>Low</v>
      </c>
      <c r="U844" s="55" t="n">
        <f aca="true">IFERROR(Q844-TODAY(),"")</f>
        <v>-1239</v>
      </c>
      <c r="V844" s="55" t="str">
        <f aca="false">IFERROR(IF(T844&lt;30,"Critical",IF(T844&lt;90,"Watch","OK")),"")</f>
        <v>OK</v>
      </c>
      <c r="W844" s="55" t="str">
        <f aca="false">TEXT(D844,"yyyy-mm")</f>
        <v>2022-02</v>
      </c>
    </row>
    <row r="845" customFormat="false" ht="15" hidden="false" customHeight="true" outlineLevel="0" collapsed="false">
      <c r="A845" s="56" t="s">
        <v>9662</v>
      </c>
      <c r="B845" s="56" t="s">
        <v>802</v>
      </c>
      <c r="C845" s="56" t="s">
        <v>3118</v>
      </c>
      <c r="D845" s="56" t="s">
        <v>2973</v>
      </c>
      <c r="E845" s="56" t="n">
        <v>3257</v>
      </c>
      <c r="F845" s="56" t="n">
        <v>4046</v>
      </c>
      <c r="G845" s="56" t="n">
        <v>2125</v>
      </c>
      <c r="H845" s="54" t="n">
        <f aca="false">E845+F845-G845</f>
        <v>5178</v>
      </c>
      <c r="I845" s="56" t="n">
        <v>1464</v>
      </c>
      <c r="J845" s="56" t="n">
        <v>213</v>
      </c>
      <c r="K845" s="54" t="n">
        <f aca="false">MAX(0,H845-I845)</f>
        <v>3714</v>
      </c>
      <c r="L845" s="54" t="str">
        <f aca="false">IF(H845&lt;=0,"Yes","No")</f>
        <v>No</v>
      </c>
      <c r="M845" s="56" t="n">
        <v>16.2</v>
      </c>
      <c r="N845" s="56" t="n">
        <v>458461.74</v>
      </c>
      <c r="O845" s="56" t="s">
        <v>9663</v>
      </c>
      <c r="P845" s="56" t="s">
        <v>6207</v>
      </c>
      <c r="Q845" s="56" t="s">
        <v>2882</v>
      </c>
      <c r="R845" s="56" t="s">
        <v>7917</v>
      </c>
      <c r="S845" s="56" t="s">
        <v>1229</v>
      </c>
      <c r="T845" s="55" t="str">
        <f aca="false">IF(L845="Yes","Stockout",IF(H845&lt;I845,"Low",IF(H845&gt;I845*2,"Excess","Healthy")))</f>
        <v>Excess</v>
      </c>
      <c r="U845" s="55" t="n">
        <f aca="true">IFERROR(Q845-TODAY(),"")</f>
        <v>-630</v>
      </c>
      <c r="V845" s="55" t="str">
        <f aca="false">IFERROR(IF(T845&lt;30,"Critical",IF(T845&lt;90,"Watch","OK")),"")</f>
        <v>OK</v>
      </c>
      <c r="W845" s="55" t="str">
        <f aca="false">TEXT(D845,"yyyy-mm")</f>
        <v>2023-04</v>
      </c>
    </row>
    <row r="846" customFormat="false" ht="15" hidden="false" customHeight="true" outlineLevel="0" collapsed="false">
      <c r="A846" s="52" t="s">
        <v>9664</v>
      </c>
      <c r="B846" s="52" t="s">
        <v>1049</v>
      </c>
      <c r="C846" s="52" t="s">
        <v>533</v>
      </c>
      <c r="D846" s="52" t="s">
        <v>872</v>
      </c>
      <c r="E846" s="52" t="n">
        <v>1635</v>
      </c>
      <c r="F846" s="52" t="n">
        <v>1410</v>
      </c>
      <c r="G846" s="52" t="n">
        <v>661</v>
      </c>
      <c r="H846" s="54" t="n">
        <f aca="false">E846+F846-G846</f>
        <v>2384</v>
      </c>
      <c r="I846" s="52" t="n">
        <v>177</v>
      </c>
      <c r="J846" s="52" t="n">
        <v>859</v>
      </c>
      <c r="K846" s="54" t="n">
        <f aca="false">MAX(0,H846-I846)</f>
        <v>2207</v>
      </c>
      <c r="L846" s="54" t="str">
        <f aca="false">IF(H846&lt;=0,"Yes","No")</f>
        <v>No</v>
      </c>
      <c r="M846" s="52" t="n">
        <v>13.5</v>
      </c>
      <c r="N846" s="52" t="n">
        <v>1591030.27</v>
      </c>
      <c r="O846" s="52" t="s">
        <v>9665</v>
      </c>
      <c r="P846" s="52" t="s">
        <v>2439</v>
      </c>
      <c r="Q846" s="52" t="s">
        <v>1777</v>
      </c>
      <c r="R846" s="52" t="s">
        <v>8275</v>
      </c>
      <c r="S846" s="52" t="s">
        <v>1473</v>
      </c>
      <c r="T846" s="55" t="str">
        <f aca="false">IF(L846="Yes","Stockout",IF(H846&lt;I846,"Low",IF(H846&gt;I846*2,"Excess","Healthy")))</f>
        <v>Excess</v>
      </c>
      <c r="U846" s="55" t="n">
        <f aca="true">IFERROR(Q846-TODAY(),"")</f>
        <v>-495</v>
      </c>
      <c r="V846" s="55" t="str">
        <f aca="false">IFERROR(IF(T846&lt;30,"Critical",IF(T846&lt;90,"Watch","OK")),"")</f>
        <v>OK</v>
      </c>
      <c r="W846" s="55" t="str">
        <f aca="false">TEXT(D846,"yyyy-mm")</f>
        <v>2023-10</v>
      </c>
    </row>
    <row r="847" customFormat="false" ht="15" hidden="false" customHeight="true" outlineLevel="0" collapsed="false">
      <c r="A847" s="56" t="s">
        <v>9666</v>
      </c>
      <c r="B847" s="56" t="s">
        <v>1889</v>
      </c>
      <c r="C847" s="56" t="s">
        <v>1746</v>
      </c>
      <c r="D847" s="56" t="s">
        <v>1843</v>
      </c>
      <c r="E847" s="56" t="n">
        <v>7991</v>
      </c>
      <c r="F847" s="56" t="n">
        <v>1172</v>
      </c>
      <c r="G847" s="56" t="n">
        <v>2280</v>
      </c>
      <c r="H847" s="54" t="n">
        <f aca="false">E847+F847-G847</f>
        <v>6883</v>
      </c>
      <c r="I847" s="56" t="n">
        <v>1959</v>
      </c>
      <c r="J847" s="56" t="n">
        <v>441</v>
      </c>
      <c r="K847" s="54" t="n">
        <f aca="false">MAX(0,H847-I847)</f>
        <v>4924</v>
      </c>
      <c r="L847" s="54" t="str">
        <f aca="false">IF(H847&lt;=0,"Yes","No")</f>
        <v>No</v>
      </c>
      <c r="M847" s="56" t="n">
        <v>23.7</v>
      </c>
      <c r="N847" s="56" t="n">
        <v>5438765.78</v>
      </c>
      <c r="O847" s="56" t="s">
        <v>9667</v>
      </c>
      <c r="P847" s="56" t="s">
        <v>3089</v>
      </c>
      <c r="Q847" s="56" t="s">
        <v>1243</v>
      </c>
      <c r="R847" s="56" t="s">
        <v>8526</v>
      </c>
      <c r="S847" s="56" t="s">
        <v>4967</v>
      </c>
      <c r="T847" s="55" t="str">
        <f aca="false">IF(L847="Yes","Stockout",IF(H847&lt;I847,"Low",IF(H847&gt;I847*2,"Excess","Healthy")))</f>
        <v>Excess</v>
      </c>
      <c r="U847" s="55" t="n">
        <f aca="true">IFERROR(Q847-TODAY(),"")</f>
        <v>-944</v>
      </c>
      <c r="V847" s="55" t="str">
        <f aca="false">IFERROR(IF(T847&lt;30,"Critical",IF(T847&lt;90,"Watch","OK")),"")</f>
        <v>OK</v>
      </c>
      <c r="W847" s="55" t="str">
        <f aca="false">TEXT(D847,"yyyy-mm")</f>
        <v>2023-04</v>
      </c>
    </row>
    <row r="848" customFormat="false" ht="15" hidden="false" customHeight="true" outlineLevel="0" collapsed="false">
      <c r="A848" s="52" t="s">
        <v>9668</v>
      </c>
      <c r="B848" s="52" t="s">
        <v>9669</v>
      </c>
      <c r="C848" s="52" t="s">
        <v>7373</v>
      </c>
      <c r="D848" s="52" t="s">
        <v>1604</v>
      </c>
      <c r="E848" s="52" t="n">
        <v>9511</v>
      </c>
      <c r="F848" s="52" t="n">
        <v>649</v>
      </c>
      <c r="G848" s="52" t="n">
        <v>33</v>
      </c>
      <c r="H848" s="54" t="n">
        <f aca="false">E848+F848-G848</f>
        <v>10127</v>
      </c>
      <c r="I848" s="52" t="n">
        <v>1323</v>
      </c>
      <c r="J848" s="52" t="n">
        <v>974</v>
      </c>
      <c r="K848" s="54" t="n">
        <f aca="false">MAX(0,H848-I848)</f>
        <v>8804</v>
      </c>
      <c r="L848" s="54" t="str">
        <f aca="false">IF(H848&lt;=0,"Yes","No")</f>
        <v>No</v>
      </c>
      <c r="M848" s="52" t="n">
        <v>3.5</v>
      </c>
      <c r="N848" s="52" t="n">
        <v>462393.33</v>
      </c>
      <c r="O848" s="52" t="s">
        <v>9670</v>
      </c>
      <c r="P848" s="52" t="s">
        <v>4167</v>
      </c>
      <c r="Q848" s="52" t="s">
        <v>6253</v>
      </c>
      <c r="R848" s="52" t="s">
        <v>7602</v>
      </c>
      <c r="S848" s="52" t="s">
        <v>1077</v>
      </c>
      <c r="T848" s="55" t="str">
        <f aca="false">IF(L848="Yes","Stockout",IF(H848&lt;I848,"Low",IF(H848&gt;I848*2,"Excess","Healthy")))</f>
        <v>Excess</v>
      </c>
      <c r="U848" s="55" t="n">
        <f aca="true">IFERROR(Q848-TODAY(),"")</f>
        <v>-638</v>
      </c>
      <c r="V848" s="55" t="str">
        <f aca="false">IFERROR(IF(T848&lt;30,"Critical",IF(T848&lt;90,"Watch","OK")),"")</f>
        <v>OK</v>
      </c>
      <c r="W848" s="55" t="str">
        <f aca="false">TEXT(D848,"yyyy-mm")</f>
        <v>2023-01</v>
      </c>
    </row>
    <row r="849" customFormat="false" ht="15" hidden="false" customHeight="true" outlineLevel="0" collapsed="false">
      <c r="A849" s="56" t="s">
        <v>9671</v>
      </c>
      <c r="B849" s="56" t="s">
        <v>3211</v>
      </c>
      <c r="C849" s="56" t="s">
        <v>5830</v>
      </c>
      <c r="D849" s="56" t="s">
        <v>2207</v>
      </c>
      <c r="E849" s="56" t="n">
        <v>3277</v>
      </c>
      <c r="F849" s="56" t="n">
        <v>2796</v>
      </c>
      <c r="G849" s="56" t="n">
        <v>4710</v>
      </c>
      <c r="H849" s="54" t="n">
        <f aca="false">E849+F849-G849</f>
        <v>1363</v>
      </c>
      <c r="I849" s="56" t="n">
        <v>242</v>
      </c>
      <c r="J849" s="56" t="n">
        <v>692</v>
      </c>
      <c r="K849" s="54" t="n">
        <f aca="false">MAX(0,H849-I849)</f>
        <v>1121</v>
      </c>
      <c r="L849" s="54" t="str">
        <f aca="false">IF(H849&lt;=0,"Yes","No")</f>
        <v>No</v>
      </c>
      <c r="M849" s="56" t="n">
        <v>18.3</v>
      </c>
      <c r="N849" s="56" t="n">
        <v>3011533.21</v>
      </c>
      <c r="O849" s="56" t="s">
        <v>9672</v>
      </c>
      <c r="P849" s="56" t="s">
        <v>4701</v>
      </c>
      <c r="Q849" s="56" t="s">
        <v>1129</v>
      </c>
      <c r="R849" s="56" t="s">
        <v>7764</v>
      </c>
      <c r="S849" s="56" t="s">
        <v>2808</v>
      </c>
      <c r="T849" s="55" t="str">
        <f aca="false">IF(L849="Yes","Stockout",IF(H849&lt;I849,"Low",IF(H849&gt;I849*2,"Excess","Healthy")))</f>
        <v>Excess</v>
      </c>
      <c r="U849" s="55" t="n">
        <f aca="true">IFERROR(Q849-TODAY(),"")</f>
        <v>-1294</v>
      </c>
      <c r="V849" s="55" t="str">
        <f aca="false">IFERROR(IF(T849&lt;30,"Critical",IF(T849&lt;90,"Watch","OK")),"")</f>
        <v>OK</v>
      </c>
      <c r="W849" s="55" t="str">
        <f aca="false">TEXT(D849,"yyyy-mm")</f>
        <v>2024-01</v>
      </c>
    </row>
    <row r="850" customFormat="false" ht="15" hidden="false" customHeight="true" outlineLevel="0" collapsed="false">
      <c r="A850" s="52" t="s">
        <v>9673</v>
      </c>
      <c r="B850" s="52" t="s">
        <v>9674</v>
      </c>
      <c r="C850" s="52" t="s">
        <v>4220</v>
      </c>
      <c r="D850" s="52" t="s">
        <v>3754</v>
      </c>
      <c r="E850" s="52" t="n">
        <v>9149</v>
      </c>
      <c r="F850" s="52" t="n">
        <v>1871</v>
      </c>
      <c r="G850" s="52" t="n">
        <v>3048</v>
      </c>
      <c r="H850" s="54" t="n">
        <f aca="false">E850+F850-G850</f>
        <v>7972</v>
      </c>
      <c r="I850" s="52" t="n">
        <v>1417</v>
      </c>
      <c r="J850" s="52" t="n">
        <v>255</v>
      </c>
      <c r="K850" s="54" t="n">
        <f aca="false">MAX(0,H850-I850)</f>
        <v>6555</v>
      </c>
      <c r="L850" s="54" t="str">
        <f aca="false">IF(H850&lt;=0,"Yes","No")</f>
        <v>No</v>
      </c>
      <c r="M850" s="52" t="n">
        <v>35</v>
      </c>
      <c r="N850" s="52" t="n">
        <v>1020609.92</v>
      </c>
      <c r="O850" s="52" t="s">
        <v>9675</v>
      </c>
      <c r="P850" s="52" t="s">
        <v>4192</v>
      </c>
      <c r="Q850" s="52" t="s">
        <v>639</v>
      </c>
      <c r="R850" s="52" t="s">
        <v>7602</v>
      </c>
      <c r="S850" s="52" t="s">
        <v>528</v>
      </c>
      <c r="T850" s="55" t="str">
        <f aca="false">IF(L850="Yes","Stockout",IF(H850&lt;I850,"Low",IF(H850&gt;I850*2,"Excess","Healthy")))</f>
        <v>Excess</v>
      </c>
      <c r="U850" s="55" t="n">
        <f aca="true">IFERROR(Q850-TODAY(),"")</f>
        <v>-1099</v>
      </c>
      <c r="V850" s="55" t="str">
        <f aca="false">IFERROR(IF(T850&lt;30,"Critical",IF(T850&lt;90,"Watch","OK")),"")</f>
        <v>OK</v>
      </c>
      <c r="W850" s="55" t="str">
        <f aca="false">TEXT(D850,"yyyy-mm")</f>
        <v>2022-12</v>
      </c>
    </row>
    <row r="851" customFormat="false" ht="15" hidden="false" customHeight="true" outlineLevel="0" collapsed="false">
      <c r="A851" s="56" t="s">
        <v>9676</v>
      </c>
      <c r="B851" s="56" t="s">
        <v>4484</v>
      </c>
      <c r="C851" s="56" t="s">
        <v>2863</v>
      </c>
      <c r="D851" s="56" t="s">
        <v>4307</v>
      </c>
      <c r="E851" s="56" t="n">
        <v>238</v>
      </c>
      <c r="F851" s="56" t="n">
        <v>432</v>
      </c>
      <c r="G851" s="56" t="n">
        <v>3414</v>
      </c>
      <c r="H851" s="54" t="n">
        <f aca="false">E851+F851-G851</f>
        <v>-2744</v>
      </c>
      <c r="I851" s="56" t="n">
        <v>1542</v>
      </c>
      <c r="J851" s="56" t="n">
        <v>131</v>
      </c>
      <c r="K851" s="54" t="n">
        <f aca="false">MAX(0,H851-I851)</f>
        <v>0</v>
      </c>
      <c r="L851" s="54" t="str">
        <f aca="false">IF(H851&lt;=0,"Yes","No")</f>
        <v>Yes</v>
      </c>
      <c r="M851" s="56" t="n">
        <v>0.8</v>
      </c>
      <c r="N851" s="56" t="n">
        <v>74026.17</v>
      </c>
      <c r="O851" s="56" t="s">
        <v>9677</v>
      </c>
      <c r="P851" s="56" t="s">
        <v>2521</v>
      </c>
      <c r="Q851" s="56" t="s">
        <v>2225</v>
      </c>
      <c r="R851" s="56" t="s">
        <v>7977</v>
      </c>
      <c r="S851" s="56" t="s">
        <v>2409</v>
      </c>
      <c r="T851" s="55" t="str">
        <f aca="false">IF(L851="Yes","Stockout",IF(H851&lt;I851,"Low",IF(H851&gt;I851*2,"Excess","Healthy")))</f>
        <v>Stockout</v>
      </c>
      <c r="U851" s="55" t="n">
        <f aca="true">IFERROR(Q851-TODAY(),"")</f>
        <v>-673</v>
      </c>
      <c r="V851" s="55" t="str">
        <f aca="false">IFERROR(IF(T851&lt;30,"Critical",IF(T851&lt;90,"Watch","OK")),"")</f>
        <v>OK</v>
      </c>
      <c r="W851" s="55" t="str">
        <f aca="false">TEXT(D851,"yyyy-mm")</f>
        <v>2024-12</v>
      </c>
    </row>
    <row r="852" customFormat="false" ht="15" hidden="false" customHeight="true" outlineLevel="0" collapsed="false">
      <c r="A852" s="52" t="s">
        <v>9678</v>
      </c>
      <c r="B852" s="52" t="s">
        <v>5749</v>
      </c>
      <c r="C852" s="52" t="s">
        <v>4711</v>
      </c>
      <c r="D852" s="52" t="s">
        <v>1920</v>
      </c>
      <c r="E852" s="52" t="n">
        <v>4356</v>
      </c>
      <c r="F852" s="52" t="n">
        <v>4956</v>
      </c>
      <c r="G852" s="52" t="n">
        <v>1396</v>
      </c>
      <c r="H852" s="54" t="n">
        <f aca="false">E852+F852-G852</f>
        <v>7916</v>
      </c>
      <c r="I852" s="52" t="n">
        <v>1447</v>
      </c>
      <c r="J852" s="52" t="n">
        <v>517</v>
      </c>
      <c r="K852" s="54" t="n">
        <f aca="false">MAX(0,H852-I852)</f>
        <v>6469</v>
      </c>
      <c r="L852" s="54" t="str">
        <f aca="false">IF(H852&lt;=0,"Yes","No")</f>
        <v>No</v>
      </c>
      <c r="M852" s="52" t="n">
        <v>23.1</v>
      </c>
      <c r="N852" s="52" t="n">
        <v>4045714.31</v>
      </c>
      <c r="O852" s="52" t="s">
        <v>9679</v>
      </c>
      <c r="P852" s="52" t="s">
        <v>884</v>
      </c>
      <c r="Q852" s="52" t="s">
        <v>3634</v>
      </c>
      <c r="R852" s="52" t="s">
        <v>8076</v>
      </c>
      <c r="S852" s="52" t="s">
        <v>7246</v>
      </c>
      <c r="T852" s="55" t="str">
        <f aca="false">IF(L852="Yes","Stockout",IF(H852&lt;I852,"Low",IF(H852&gt;I852*2,"Excess","Healthy")))</f>
        <v>Excess</v>
      </c>
      <c r="U852" s="55" t="n">
        <f aca="true">IFERROR(Q852-TODAY(),"")</f>
        <v>-893</v>
      </c>
      <c r="V852" s="55" t="str">
        <f aca="false">IFERROR(IF(T852&lt;30,"Critical",IF(T852&lt;90,"Watch","OK")),"")</f>
        <v>OK</v>
      </c>
      <c r="W852" s="55" t="str">
        <f aca="false">TEXT(D852,"yyyy-mm")</f>
        <v>2024-03</v>
      </c>
    </row>
    <row r="853" customFormat="false" ht="15" hidden="false" customHeight="true" outlineLevel="0" collapsed="false">
      <c r="A853" s="56" t="s">
        <v>9680</v>
      </c>
      <c r="B853" s="56" t="s">
        <v>4772</v>
      </c>
      <c r="C853" s="56" t="s">
        <v>4700</v>
      </c>
      <c r="D853" s="56" t="s">
        <v>5383</v>
      </c>
      <c r="E853" s="56" t="n">
        <v>6179</v>
      </c>
      <c r="F853" s="56" t="n">
        <v>4670</v>
      </c>
      <c r="G853" s="56" t="n">
        <v>1578</v>
      </c>
      <c r="H853" s="54" t="n">
        <f aca="false">E853+F853-G853</f>
        <v>9271</v>
      </c>
      <c r="I853" s="56" t="n">
        <v>1282</v>
      </c>
      <c r="J853" s="56" t="n">
        <v>471</v>
      </c>
      <c r="K853" s="54" t="n">
        <f aca="false">MAX(0,H853-I853)</f>
        <v>7989</v>
      </c>
      <c r="L853" s="54" t="str">
        <f aca="false">IF(H853&lt;=0,"Yes","No")</f>
        <v>No</v>
      </c>
      <c r="M853" s="56" t="n">
        <v>19.4</v>
      </c>
      <c r="N853" s="56" t="n">
        <v>386688.41</v>
      </c>
      <c r="O853" s="56" t="s">
        <v>9681</v>
      </c>
      <c r="P853" s="56" t="s">
        <v>1638</v>
      </c>
      <c r="Q853" s="56" t="s">
        <v>4262</v>
      </c>
      <c r="R853" s="56" t="s">
        <v>8307</v>
      </c>
      <c r="S853" s="56" t="s">
        <v>1819</v>
      </c>
      <c r="T853" s="55" t="str">
        <f aca="false">IF(L853="Yes","Stockout",IF(H853&lt;I853,"Low",IF(H853&gt;I853*2,"Excess","Healthy")))</f>
        <v>Excess</v>
      </c>
      <c r="U853" s="55" t="n">
        <f aca="true">IFERROR(Q853-TODAY(),"")</f>
        <v>-374</v>
      </c>
      <c r="V853" s="55" t="str">
        <f aca="false">IFERROR(IF(T853&lt;30,"Critical",IF(T853&lt;90,"Watch","OK")),"")</f>
        <v>OK</v>
      </c>
      <c r="W853" s="55" t="str">
        <f aca="false">TEXT(D853,"yyyy-mm")</f>
        <v>2024-05</v>
      </c>
    </row>
    <row r="854" customFormat="false" ht="15" hidden="false" customHeight="true" outlineLevel="0" collapsed="false">
      <c r="A854" s="52" t="s">
        <v>9682</v>
      </c>
      <c r="B854" s="52" t="s">
        <v>4751</v>
      </c>
      <c r="C854" s="52" t="s">
        <v>448</v>
      </c>
      <c r="D854" s="52" t="s">
        <v>5522</v>
      </c>
      <c r="E854" s="52" t="n">
        <v>2325</v>
      </c>
      <c r="F854" s="52" t="n">
        <v>4606</v>
      </c>
      <c r="G854" s="52" t="n">
        <v>1460</v>
      </c>
      <c r="H854" s="54" t="n">
        <f aca="false">E854+F854-G854</f>
        <v>5471</v>
      </c>
      <c r="I854" s="52" t="n">
        <v>672</v>
      </c>
      <c r="J854" s="52" t="n">
        <v>975</v>
      </c>
      <c r="K854" s="54" t="n">
        <f aca="false">MAX(0,H854-I854)</f>
        <v>4799</v>
      </c>
      <c r="L854" s="54" t="str">
        <f aca="false">IF(H854&lt;=0,"Yes","No")</f>
        <v>No</v>
      </c>
      <c r="M854" s="52" t="n">
        <v>13.7</v>
      </c>
      <c r="N854" s="52" t="n">
        <v>2168919.66</v>
      </c>
      <c r="O854" s="52" t="s">
        <v>9683</v>
      </c>
      <c r="P854" s="52" t="s">
        <v>1126</v>
      </c>
      <c r="Q854" s="52" t="s">
        <v>3026</v>
      </c>
      <c r="R854" s="52" t="s">
        <v>7967</v>
      </c>
      <c r="S854" s="52" t="s">
        <v>433</v>
      </c>
      <c r="T854" s="55" t="str">
        <f aca="false">IF(L854="Yes","Stockout",IF(H854&lt;I854,"Low",IF(H854&gt;I854*2,"Excess","Healthy")))</f>
        <v>Excess</v>
      </c>
      <c r="U854" s="55" t="n">
        <f aca="true">IFERROR(Q854-TODAY(),"")</f>
        <v>-796</v>
      </c>
      <c r="V854" s="55" t="str">
        <f aca="false">IFERROR(IF(T854&lt;30,"Critical",IF(T854&lt;90,"Watch","OK")),"")</f>
        <v>OK</v>
      </c>
      <c r="W854" s="55" t="str">
        <f aca="false">TEXT(D854,"yyyy-mm")</f>
        <v>2023-09</v>
      </c>
    </row>
    <row r="855" customFormat="false" ht="15" hidden="false" customHeight="true" outlineLevel="0" collapsed="false">
      <c r="A855" s="56" t="s">
        <v>9684</v>
      </c>
      <c r="B855" s="56" t="s">
        <v>1453</v>
      </c>
      <c r="C855" s="56" t="s">
        <v>583</v>
      </c>
      <c r="D855" s="56" t="s">
        <v>1801</v>
      </c>
      <c r="E855" s="56" t="n">
        <v>7935</v>
      </c>
      <c r="F855" s="56" t="n">
        <v>4396</v>
      </c>
      <c r="G855" s="56" t="n">
        <v>1490</v>
      </c>
      <c r="H855" s="54" t="n">
        <f aca="false">E855+F855-G855</f>
        <v>10841</v>
      </c>
      <c r="I855" s="56" t="n">
        <v>268</v>
      </c>
      <c r="J855" s="56" t="n">
        <v>891</v>
      </c>
      <c r="K855" s="54" t="n">
        <f aca="false">MAX(0,H855-I855)</f>
        <v>10573</v>
      </c>
      <c r="L855" s="54" t="str">
        <f aca="false">IF(H855&lt;=0,"Yes","No")</f>
        <v>No</v>
      </c>
      <c r="M855" s="56" t="n">
        <v>12.4</v>
      </c>
      <c r="N855" s="56" t="n">
        <v>1601762.27</v>
      </c>
      <c r="O855" s="56" t="s">
        <v>9685</v>
      </c>
      <c r="P855" s="56" t="s">
        <v>3442</v>
      </c>
      <c r="Q855" s="56" t="s">
        <v>1330</v>
      </c>
      <c r="R855" s="56" t="s">
        <v>7556</v>
      </c>
      <c r="S855" s="56" t="s">
        <v>1703</v>
      </c>
      <c r="T855" s="55" t="str">
        <f aca="false">IF(L855="Yes","Stockout",IF(H855&lt;I855,"Low",IF(H855&gt;I855*2,"Excess","Healthy")))</f>
        <v>Excess</v>
      </c>
      <c r="U855" s="55" t="n">
        <f aca="true">IFERROR(Q855-TODAY(),"")</f>
        <v>-452</v>
      </c>
      <c r="V855" s="55" t="str">
        <f aca="false">IFERROR(IF(T855&lt;30,"Critical",IF(T855&lt;90,"Watch","OK")),"")</f>
        <v>OK</v>
      </c>
      <c r="W855" s="55" t="str">
        <f aca="false">TEXT(D855,"yyyy-mm")</f>
        <v>2022-05</v>
      </c>
    </row>
    <row r="856" customFormat="false" ht="15" hidden="false" customHeight="true" outlineLevel="0" collapsed="false">
      <c r="A856" s="52" t="s">
        <v>9686</v>
      </c>
      <c r="B856" s="52" t="s">
        <v>4009</v>
      </c>
      <c r="C856" s="52" t="s">
        <v>1999</v>
      </c>
      <c r="D856" s="52" t="s">
        <v>4201</v>
      </c>
      <c r="E856" s="52" t="n">
        <v>2115</v>
      </c>
      <c r="F856" s="52" t="n">
        <v>4801</v>
      </c>
      <c r="G856" s="52" t="n">
        <v>3295</v>
      </c>
      <c r="H856" s="54" t="n">
        <f aca="false">E856+F856-G856</f>
        <v>3621</v>
      </c>
      <c r="I856" s="52" t="n">
        <v>988</v>
      </c>
      <c r="J856" s="52" t="n">
        <v>680</v>
      </c>
      <c r="K856" s="54" t="n">
        <f aca="false">MAX(0,H856-I856)</f>
        <v>2633</v>
      </c>
      <c r="L856" s="54" t="str">
        <f aca="false">IF(H856&lt;=0,"Yes","No")</f>
        <v>No</v>
      </c>
      <c r="M856" s="52" t="n">
        <v>23.5</v>
      </c>
      <c r="N856" s="52" t="n">
        <v>210480.27</v>
      </c>
      <c r="O856" s="52" t="s">
        <v>9687</v>
      </c>
      <c r="P856" s="52" t="s">
        <v>1319</v>
      </c>
      <c r="Q856" s="52" t="s">
        <v>3409</v>
      </c>
      <c r="R856" s="52" t="s">
        <v>7449</v>
      </c>
      <c r="S856" s="52" t="s">
        <v>811</v>
      </c>
      <c r="T856" s="55" t="str">
        <f aca="false">IF(L856="Yes","Stockout",IF(H856&lt;I856,"Low",IF(H856&gt;I856*2,"Excess","Healthy")))</f>
        <v>Excess</v>
      </c>
      <c r="U856" s="55" t="n">
        <f aca="true">IFERROR(Q856-TODAY(),"")</f>
        <v>-731</v>
      </c>
      <c r="V856" s="55" t="str">
        <f aca="false">IFERROR(IF(T856&lt;30,"Critical",IF(T856&lt;90,"Watch","OK")),"")</f>
        <v>OK</v>
      </c>
      <c r="W856" s="55" t="str">
        <f aca="false">TEXT(D856,"yyyy-mm")</f>
        <v>2022-12</v>
      </c>
    </row>
    <row r="857" customFormat="false" ht="15" hidden="false" customHeight="true" outlineLevel="0" collapsed="false">
      <c r="A857" s="56" t="s">
        <v>9688</v>
      </c>
      <c r="B857" s="56" t="s">
        <v>1419</v>
      </c>
      <c r="C857" s="56" t="s">
        <v>706</v>
      </c>
      <c r="D857" s="56" t="s">
        <v>353</v>
      </c>
      <c r="E857" s="56" t="n">
        <v>5113</v>
      </c>
      <c r="F857" s="56" t="n">
        <v>793</v>
      </c>
      <c r="G857" s="56" t="n">
        <v>3932</v>
      </c>
      <c r="H857" s="54" t="n">
        <f aca="false">E857+F857-G857</f>
        <v>1974</v>
      </c>
      <c r="I857" s="56" t="n">
        <v>663</v>
      </c>
      <c r="J857" s="56" t="n">
        <v>898</v>
      </c>
      <c r="K857" s="54" t="n">
        <f aca="false">MAX(0,H857-I857)</f>
        <v>1311</v>
      </c>
      <c r="L857" s="54" t="str">
        <f aca="false">IF(H857&lt;=0,"Yes","No")</f>
        <v>No</v>
      </c>
      <c r="M857" s="56" t="n">
        <v>11.3</v>
      </c>
      <c r="N857" s="56" t="n">
        <v>36640.26</v>
      </c>
      <c r="O857" s="56" t="s">
        <v>9689</v>
      </c>
      <c r="P857" s="56" t="s">
        <v>4701</v>
      </c>
      <c r="Q857" s="56" t="s">
        <v>2120</v>
      </c>
      <c r="R857" s="56" t="s">
        <v>7977</v>
      </c>
      <c r="S857" s="56" t="s">
        <v>763</v>
      </c>
      <c r="T857" s="55" t="str">
        <f aca="false">IF(L857="Yes","Stockout",IF(H857&lt;I857,"Low",IF(H857&gt;I857*2,"Excess","Healthy")))</f>
        <v>Excess</v>
      </c>
      <c r="U857" s="55" t="n">
        <f aca="true">IFERROR(Q857-TODAY(),"")</f>
        <v>-1019</v>
      </c>
      <c r="V857" s="55" t="str">
        <f aca="false">IFERROR(IF(T857&lt;30,"Critical",IF(T857&lt;90,"Watch","OK")),"")</f>
        <v>OK</v>
      </c>
      <c r="W857" s="55" t="str">
        <f aca="false">TEXT(D857,"yyyy-mm")</f>
        <v>2023-03</v>
      </c>
    </row>
    <row r="858" customFormat="false" ht="15" hidden="false" customHeight="true" outlineLevel="0" collapsed="false">
      <c r="A858" s="52" t="s">
        <v>9690</v>
      </c>
      <c r="B858" s="52" t="s">
        <v>3064</v>
      </c>
      <c r="C858" s="52" t="s">
        <v>4626</v>
      </c>
      <c r="D858" s="52" t="s">
        <v>3551</v>
      </c>
      <c r="E858" s="52" t="n">
        <v>7629</v>
      </c>
      <c r="F858" s="52" t="n">
        <v>250</v>
      </c>
      <c r="G858" s="52" t="n">
        <v>2225</v>
      </c>
      <c r="H858" s="54" t="n">
        <f aca="false">E858+F858-G858</f>
        <v>5654</v>
      </c>
      <c r="I858" s="52" t="n">
        <v>1077</v>
      </c>
      <c r="J858" s="52" t="n">
        <v>541</v>
      </c>
      <c r="K858" s="54" t="n">
        <f aca="false">MAX(0,H858-I858)</f>
        <v>4577</v>
      </c>
      <c r="L858" s="54" t="str">
        <f aca="false">IF(H858&lt;=0,"Yes","No")</f>
        <v>No</v>
      </c>
      <c r="M858" s="52" t="n">
        <v>17.4</v>
      </c>
      <c r="N858" s="52" t="n">
        <v>4553596.16</v>
      </c>
      <c r="O858" s="52" t="s">
        <v>9691</v>
      </c>
      <c r="P858" s="52" t="s">
        <v>2786</v>
      </c>
      <c r="Q858" s="52" t="s">
        <v>7527</v>
      </c>
      <c r="R858" s="52" t="s">
        <v>7832</v>
      </c>
      <c r="S858" s="52" t="s">
        <v>4959</v>
      </c>
      <c r="T858" s="55" t="str">
        <f aca="false">IF(L858="Yes","Stockout",IF(H858&lt;I858,"Low",IF(H858&gt;I858*2,"Excess","Healthy")))</f>
        <v>Excess</v>
      </c>
      <c r="U858" s="55" t="n">
        <f aca="true">IFERROR(Q858-TODAY(),"")</f>
        <v>-333</v>
      </c>
      <c r="V858" s="55" t="str">
        <f aca="false">IFERROR(IF(T858&lt;30,"Critical",IF(T858&lt;90,"Watch","OK")),"")</f>
        <v>OK</v>
      </c>
      <c r="W858" s="55" t="str">
        <f aca="false">TEXT(D858,"yyyy-mm")</f>
        <v>2023-06</v>
      </c>
    </row>
    <row r="859" customFormat="false" ht="15" hidden="false" customHeight="true" outlineLevel="0" collapsed="false">
      <c r="A859" s="56" t="s">
        <v>9692</v>
      </c>
      <c r="B859" s="56" t="s">
        <v>2146</v>
      </c>
      <c r="C859" s="56" t="s">
        <v>3488</v>
      </c>
      <c r="D859" s="56" t="s">
        <v>1878</v>
      </c>
      <c r="E859" s="56" t="n">
        <v>4083</v>
      </c>
      <c r="F859" s="56" t="n">
        <v>112</v>
      </c>
      <c r="G859" s="56" t="n">
        <v>622</v>
      </c>
      <c r="H859" s="54" t="n">
        <f aca="false">E859+F859-G859</f>
        <v>3573</v>
      </c>
      <c r="I859" s="56" t="n">
        <v>1576</v>
      </c>
      <c r="J859" s="56" t="n">
        <v>354</v>
      </c>
      <c r="K859" s="54" t="n">
        <f aca="false">MAX(0,H859-I859)</f>
        <v>1997</v>
      </c>
      <c r="L859" s="54" t="str">
        <f aca="false">IF(H859&lt;=0,"Yes","No")</f>
        <v>No</v>
      </c>
      <c r="M859" s="56" t="n">
        <v>14.5</v>
      </c>
      <c r="N859" s="56" t="n">
        <v>647172.35</v>
      </c>
      <c r="O859" s="56" t="s">
        <v>9693</v>
      </c>
      <c r="P859" s="56" t="s">
        <v>4590</v>
      </c>
      <c r="Q859" s="56" t="s">
        <v>9694</v>
      </c>
      <c r="R859" s="56" t="s">
        <v>7517</v>
      </c>
      <c r="S859" s="56" t="s">
        <v>1937</v>
      </c>
      <c r="T859" s="55" t="str">
        <f aca="false">IF(L859="Yes","Stockout",IF(H859&lt;I859,"Low",IF(H859&gt;I859*2,"Excess","Healthy")))</f>
        <v>Excess</v>
      </c>
      <c r="U859" s="55" t="n">
        <f aca="true">IFERROR(Q859-TODAY(),"")</f>
        <v>234</v>
      </c>
      <c r="V859" s="55" t="str">
        <f aca="false">IFERROR(IF(T859&lt;30,"Critical",IF(T859&lt;90,"Watch","OK")),"")</f>
        <v>OK</v>
      </c>
      <c r="W859" s="55" t="str">
        <f aca="false">TEXT(D859,"yyyy-mm")</f>
        <v>2023-07</v>
      </c>
    </row>
    <row r="860" customFormat="false" ht="15" hidden="false" customHeight="true" outlineLevel="0" collapsed="false">
      <c r="A860" s="52" t="s">
        <v>9695</v>
      </c>
      <c r="B860" s="52" t="s">
        <v>3208</v>
      </c>
      <c r="C860" s="52" t="s">
        <v>5744</v>
      </c>
      <c r="D860" s="52" t="s">
        <v>3877</v>
      </c>
      <c r="E860" s="52" t="n">
        <v>8264</v>
      </c>
      <c r="F860" s="52" t="n">
        <v>3858</v>
      </c>
      <c r="G860" s="52" t="n">
        <v>104</v>
      </c>
      <c r="H860" s="54" t="n">
        <f aca="false">E860+F860-G860</f>
        <v>12018</v>
      </c>
      <c r="I860" s="52" t="n">
        <v>764</v>
      </c>
      <c r="J860" s="52" t="n">
        <v>299</v>
      </c>
      <c r="K860" s="54" t="n">
        <f aca="false">MAX(0,H860-I860)</f>
        <v>11254</v>
      </c>
      <c r="L860" s="54" t="str">
        <f aca="false">IF(H860&lt;=0,"Yes","No")</f>
        <v>No</v>
      </c>
      <c r="M860" s="52" t="n">
        <v>5.1</v>
      </c>
      <c r="N860" s="52" t="n">
        <v>1109808.83</v>
      </c>
      <c r="O860" s="52" t="s">
        <v>9696</v>
      </c>
      <c r="P860" s="52" t="s">
        <v>1421</v>
      </c>
      <c r="Q860" s="52" t="s">
        <v>3972</v>
      </c>
      <c r="R860" s="52" t="s">
        <v>7808</v>
      </c>
      <c r="S860" s="52" t="s">
        <v>2877</v>
      </c>
      <c r="T860" s="55" t="str">
        <f aca="false">IF(L860="Yes","Stockout",IF(H860&lt;I860,"Low",IF(H860&gt;I860*2,"Excess","Healthy")))</f>
        <v>Excess</v>
      </c>
      <c r="U860" s="55" t="n">
        <f aca="true">IFERROR(Q860-TODAY(),"")</f>
        <v>-479</v>
      </c>
      <c r="V860" s="55" t="str">
        <f aca="false">IFERROR(IF(T860&lt;30,"Critical",IF(T860&lt;90,"Watch","OK")),"")</f>
        <v>OK</v>
      </c>
      <c r="W860" s="55" t="str">
        <f aca="false">TEXT(D860,"yyyy-mm")</f>
        <v>2022-09</v>
      </c>
    </row>
    <row r="861" customFormat="false" ht="15" hidden="false" customHeight="true" outlineLevel="0" collapsed="false">
      <c r="A861" s="56" t="s">
        <v>9697</v>
      </c>
      <c r="B861" s="56" t="s">
        <v>2785</v>
      </c>
      <c r="C861" s="56" t="s">
        <v>977</v>
      </c>
      <c r="D861" s="56" t="s">
        <v>2730</v>
      </c>
      <c r="E861" s="56" t="n">
        <v>6140</v>
      </c>
      <c r="F861" s="56" t="n">
        <v>1818</v>
      </c>
      <c r="G861" s="56" t="n">
        <v>1421</v>
      </c>
      <c r="H861" s="54" t="n">
        <f aca="false">E861+F861-G861</f>
        <v>6537</v>
      </c>
      <c r="I861" s="56" t="n">
        <v>1776</v>
      </c>
      <c r="J861" s="56" t="n">
        <v>216</v>
      </c>
      <c r="K861" s="54" t="n">
        <f aca="false">MAX(0,H861-I861)</f>
        <v>4761</v>
      </c>
      <c r="L861" s="54" t="str">
        <f aca="false">IF(H861&lt;=0,"Yes","No")</f>
        <v>No</v>
      </c>
      <c r="M861" s="56" t="n">
        <v>18.3</v>
      </c>
      <c r="N861" s="56" t="n">
        <v>1050606.95</v>
      </c>
      <c r="O861" s="56" t="s">
        <v>9698</v>
      </c>
      <c r="P861" s="56" t="s">
        <v>3212</v>
      </c>
      <c r="Q861" s="56" t="s">
        <v>1926</v>
      </c>
      <c r="R861" s="56" t="s">
        <v>8263</v>
      </c>
      <c r="S861" s="56" t="s">
        <v>2662</v>
      </c>
      <c r="T861" s="55" t="str">
        <f aca="false">IF(L861="Yes","Stockout",IF(H861&lt;I861,"Low",IF(H861&gt;I861*2,"Excess","Healthy")))</f>
        <v>Excess</v>
      </c>
      <c r="U861" s="55" t="n">
        <f aca="true">IFERROR(Q861-TODAY(),"")</f>
        <v>-1116</v>
      </c>
      <c r="V861" s="55" t="str">
        <f aca="false">IFERROR(IF(T861&lt;30,"Critical",IF(T861&lt;90,"Watch","OK")),"")</f>
        <v>OK</v>
      </c>
      <c r="W861" s="55" t="str">
        <f aca="false">TEXT(D861,"yyyy-mm")</f>
        <v>2022-10</v>
      </c>
    </row>
    <row r="862" customFormat="false" ht="15" hidden="false" customHeight="true" outlineLevel="0" collapsed="false">
      <c r="A862" s="52" t="s">
        <v>9699</v>
      </c>
      <c r="B862" s="52" t="s">
        <v>1055</v>
      </c>
      <c r="C862" s="52" t="s">
        <v>3335</v>
      </c>
      <c r="D862" s="52" t="s">
        <v>7965</v>
      </c>
      <c r="E862" s="52" t="n">
        <v>3980</v>
      </c>
      <c r="F862" s="52" t="n">
        <v>2170</v>
      </c>
      <c r="G862" s="52" t="n">
        <v>655</v>
      </c>
      <c r="H862" s="54" t="n">
        <f aca="false">E862+F862-G862</f>
        <v>5495</v>
      </c>
      <c r="I862" s="52" t="n">
        <v>1399</v>
      </c>
      <c r="J862" s="52" t="n">
        <v>66</v>
      </c>
      <c r="K862" s="54" t="n">
        <f aca="false">MAX(0,H862-I862)</f>
        <v>4096</v>
      </c>
      <c r="L862" s="54" t="str">
        <f aca="false">IF(H862&lt;=0,"Yes","No")</f>
        <v>No</v>
      </c>
      <c r="M862" s="52" t="n">
        <v>18.7</v>
      </c>
      <c r="N862" s="52" t="n">
        <v>447240.76</v>
      </c>
      <c r="O862" s="52" t="s">
        <v>9700</v>
      </c>
      <c r="P862" s="52" t="s">
        <v>6140</v>
      </c>
      <c r="Q862" s="52" t="s">
        <v>9701</v>
      </c>
      <c r="R862" s="52" t="s">
        <v>7432</v>
      </c>
      <c r="S862" s="52" t="s">
        <v>3795</v>
      </c>
      <c r="T862" s="55" t="str">
        <f aca="false">IF(L862="Yes","Stockout",IF(H862&lt;I862,"Low",IF(H862&gt;I862*2,"Excess","Healthy")))</f>
        <v>Excess</v>
      </c>
      <c r="U862" s="55" t="n">
        <f aca="true">IFERROR(Q862-TODAY(),"")</f>
        <v>-122</v>
      </c>
      <c r="V862" s="55" t="str">
        <f aca="false">IFERROR(IF(T862&lt;30,"Critical",IF(T862&lt;90,"Watch","OK")),"")</f>
        <v>OK</v>
      </c>
      <c r="W862" s="55" t="str">
        <f aca="false">TEXT(D862,"yyyy-mm")</f>
        <v>2024-12</v>
      </c>
    </row>
    <row r="863" customFormat="false" ht="15" hidden="false" customHeight="true" outlineLevel="0" collapsed="false">
      <c r="A863" s="56" t="s">
        <v>9702</v>
      </c>
      <c r="B863" s="56" t="s">
        <v>1904</v>
      </c>
      <c r="C863" s="56" t="s">
        <v>541</v>
      </c>
      <c r="D863" s="56" t="s">
        <v>5314</v>
      </c>
      <c r="E863" s="56" t="n">
        <v>2297</v>
      </c>
      <c r="F863" s="56" t="n">
        <v>4664</v>
      </c>
      <c r="G863" s="56" t="n">
        <v>920</v>
      </c>
      <c r="H863" s="54" t="n">
        <f aca="false">E863+F863-G863</f>
        <v>6041</v>
      </c>
      <c r="I863" s="56" t="n">
        <v>1424</v>
      </c>
      <c r="J863" s="56" t="n">
        <v>822</v>
      </c>
      <c r="K863" s="54" t="n">
        <f aca="false">MAX(0,H863-I863)</f>
        <v>4617</v>
      </c>
      <c r="L863" s="54" t="str">
        <f aca="false">IF(H863&lt;=0,"Yes","No")</f>
        <v>No</v>
      </c>
      <c r="M863" s="56" t="n">
        <v>35</v>
      </c>
      <c r="N863" s="56" t="n">
        <v>704991.28</v>
      </c>
      <c r="O863" s="56" t="s">
        <v>9703</v>
      </c>
      <c r="P863" s="56" t="s">
        <v>6083</v>
      </c>
      <c r="Q863" s="56" t="s">
        <v>2657</v>
      </c>
      <c r="R863" s="56" t="s">
        <v>8966</v>
      </c>
      <c r="S863" s="56" t="s">
        <v>2236</v>
      </c>
      <c r="T863" s="55" t="str">
        <f aca="false">IF(L863="Yes","Stockout",IF(H863&lt;I863,"Low",IF(H863&gt;I863*2,"Excess","Healthy")))</f>
        <v>Excess</v>
      </c>
      <c r="U863" s="55" t="n">
        <f aca="true">IFERROR(Q863-TODAY(),"")</f>
        <v>-504</v>
      </c>
      <c r="V863" s="55" t="str">
        <f aca="false">IFERROR(IF(T863&lt;30,"Critical",IF(T863&lt;90,"Watch","OK")),"")</f>
        <v>OK</v>
      </c>
      <c r="W863" s="55" t="str">
        <f aca="false">TEXT(D863,"yyyy-mm")</f>
        <v>2022-02</v>
      </c>
    </row>
    <row r="864" customFormat="false" ht="15" hidden="false" customHeight="true" outlineLevel="0" collapsed="false">
      <c r="A864" s="52" t="s">
        <v>9704</v>
      </c>
      <c r="B864" s="52" t="s">
        <v>3670</v>
      </c>
      <c r="C864" s="52" t="s">
        <v>3633</v>
      </c>
      <c r="D864" s="52" t="s">
        <v>1668</v>
      </c>
      <c r="E864" s="52" t="n">
        <v>5355</v>
      </c>
      <c r="F864" s="52" t="n">
        <v>4100</v>
      </c>
      <c r="G864" s="52" t="n">
        <v>309</v>
      </c>
      <c r="H864" s="54" t="n">
        <f aca="false">E864+F864-G864</f>
        <v>9146</v>
      </c>
      <c r="I864" s="52" t="n">
        <v>1864</v>
      </c>
      <c r="J864" s="52" t="n">
        <v>261</v>
      </c>
      <c r="K864" s="54" t="n">
        <f aca="false">MAX(0,H864-I864)</f>
        <v>7282</v>
      </c>
      <c r="L864" s="54" t="str">
        <f aca="false">IF(H864&lt;=0,"Yes","No")</f>
        <v>No</v>
      </c>
      <c r="M864" s="52" t="n">
        <v>1.4</v>
      </c>
      <c r="N864" s="52" t="n">
        <v>54341.43</v>
      </c>
      <c r="O864" s="52" t="s">
        <v>9705</v>
      </c>
      <c r="P864" s="52" t="s">
        <v>1165</v>
      </c>
      <c r="Q864" s="52" t="s">
        <v>2246</v>
      </c>
      <c r="R864" s="52" t="s">
        <v>8535</v>
      </c>
      <c r="S864" s="52" t="s">
        <v>1725</v>
      </c>
      <c r="T864" s="55" t="str">
        <f aca="false">IF(L864="Yes","Stockout",IF(H864&lt;I864,"Low",IF(H864&gt;I864*2,"Excess","Healthy")))</f>
        <v>Excess</v>
      </c>
      <c r="U864" s="55" t="n">
        <f aca="true">IFERROR(Q864-TODAY(),"")</f>
        <v>-1047</v>
      </c>
      <c r="V864" s="55" t="str">
        <f aca="false">IFERROR(IF(T864&lt;30,"Critical",IF(T864&lt;90,"Watch","OK")),"")</f>
        <v>OK</v>
      </c>
      <c r="W864" s="55" t="str">
        <f aca="false">TEXT(D864,"yyyy-mm")</f>
        <v>2024-04</v>
      </c>
    </row>
    <row r="865" customFormat="false" ht="15" hidden="false" customHeight="true" outlineLevel="0" collapsed="false">
      <c r="A865" s="56" t="s">
        <v>9706</v>
      </c>
      <c r="B865" s="56" t="s">
        <v>8903</v>
      </c>
      <c r="C865" s="56" t="s">
        <v>3143</v>
      </c>
      <c r="D865" s="56" t="s">
        <v>4671</v>
      </c>
      <c r="E865" s="56" t="n">
        <v>6951</v>
      </c>
      <c r="F865" s="56" t="n">
        <v>3305</v>
      </c>
      <c r="G865" s="56" t="n">
        <v>1933</v>
      </c>
      <c r="H865" s="54" t="n">
        <f aca="false">E865+F865-G865</f>
        <v>8323</v>
      </c>
      <c r="I865" s="56" t="n">
        <v>1717</v>
      </c>
      <c r="J865" s="56" t="n">
        <v>389</v>
      </c>
      <c r="K865" s="54" t="n">
        <f aca="false">MAX(0,H865-I865)</f>
        <v>6606</v>
      </c>
      <c r="L865" s="54" t="str">
        <f aca="false">IF(H865&lt;=0,"Yes","No")</f>
        <v>No</v>
      </c>
      <c r="M865" s="56" t="n">
        <v>12.5</v>
      </c>
      <c r="N865" s="56" t="n">
        <v>464623.06</v>
      </c>
      <c r="O865" s="56" t="s">
        <v>9707</v>
      </c>
      <c r="P865" s="56" t="s">
        <v>2808</v>
      </c>
      <c r="Q865" s="56" t="s">
        <v>3327</v>
      </c>
      <c r="R865" s="56" t="s">
        <v>8069</v>
      </c>
      <c r="S865" s="56" t="s">
        <v>1355</v>
      </c>
      <c r="T865" s="55" t="str">
        <f aca="false">IF(L865="Yes","Stockout",IF(H865&lt;I865,"Low",IF(H865&gt;I865*2,"Excess","Healthy")))</f>
        <v>Excess</v>
      </c>
      <c r="U865" s="55" t="n">
        <f aca="true">IFERROR(Q865-TODAY(),"")</f>
        <v>-1197</v>
      </c>
      <c r="V865" s="55" t="str">
        <f aca="false">IFERROR(IF(T865&lt;30,"Critical",IF(T865&lt;90,"Watch","OK")),"")</f>
        <v>OK</v>
      </c>
      <c r="W865" s="55" t="str">
        <f aca="false">TEXT(D865,"yyyy-mm")</f>
        <v>2024-11</v>
      </c>
    </row>
    <row r="866" customFormat="false" ht="15" hidden="false" customHeight="true" outlineLevel="0" collapsed="false">
      <c r="A866" s="52" t="s">
        <v>9708</v>
      </c>
      <c r="B866" s="52" t="s">
        <v>3827</v>
      </c>
      <c r="C866" s="52" t="s">
        <v>3777</v>
      </c>
      <c r="D866" s="52" t="s">
        <v>2138</v>
      </c>
      <c r="E866" s="52" t="n">
        <v>4852</v>
      </c>
      <c r="F866" s="52" t="n">
        <v>3077</v>
      </c>
      <c r="G866" s="52" t="n">
        <v>1639</v>
      </c>
      <c r="H866" s="54" t="n">
        <f aca="false">E866+F866-G866</f>
        <v>6290</v>
      </c>
      <c r="I866" s="52" t="n">
        <v>1741</v>
      </c>
      <c r="J866" s="52" t="n">
        <v>919</v>
      </c>
      <c r="K866" s="54" t="n">
        <f aca="false">MAX(0,H866-I866)</f>
        <v>4549</v>
      </c>
      <c r="L866" s="54" t="str">
        <f aca="false">IF(H866&lt;=0,"Yes","No")</f>
        <v>No</v>
      </c>
      <c r="M866" s="52" t="n">
        <v>8.4</v>
      </c>
      <c r="N866" s="52" t="n">
        <v>787557.3</v>
      </c>
      <c r="O866" s="52" t="s">
        <v>9709</v>
      </c>
      <c r="P866" s="52" t="s">
        <v>3507</v>
      </c>
      <c r="Q866" s="52" t="s">
        <v>3382</v>
      </c>
      <c r="R866" s="52" t="s">
        <v>7937</v>
      </c>
      <c r="S866" s="52" t="s">
        <v>3494</v>
      </c>
      <c r="T866" s="55" t="str">
        <f aca="false">IF(L866="Yes","Stockout",IF(H866&lt;I866,"Low",IF(H866&gt;I866*2,"Excess","Healthy")))</f>
        <v>Excess</v>
      </c>
      <c r="U866" s="55" t="n">
        <f aca="true">IFERROR(Q866-TODAY(),"")</f>
        <v>-759</v>
      </c>
      <c r="V866" s="55" t="str">
        <f aca="false">IFERROR(IF(T866&lt;30,"Critical",IF(T866&lt;90,"Watch","OK")),"")</f>
        <v>OK</v>
      </c>
      <c r="W866" s="55" t="str">
        <f aca="false">TEXT(D866,"yyyy-mm")</f>
        <v>2022-03</v>
      </c>
    </row>
    <row r="867" customFormat="false" ht="15" hidden="false" customHeight="true" outlineLevel="0" collapsed="false">
      <c r="A867" s="56" t="s">
        <v>9710</v>
      </c>
      <c r="B867" s="56" t="s">
        <v>1613</v>
      </c>
      <c r="C867" s="56" t="s">
        <v>5237</v>
      </c>
      <c r="D867" s="56" t="s">
        <v>4807</v>
      </c>
      <c r="E867" s="56" t="n">
        <v>5927</v>
      </c>
      <c r="F867" s="56" t="n">
        <v>1965</v>
      </c>
      <c r="G867" s="56" t="n">
        <v>1786</v>
      </c>
      <c r="H867" s="54" t="n">
        <f aca="false">E867+F867-G867</f>
        <v>6106</v>
      </c>
      <c r="I867" s="56" t="n">
        <v>1221</v>
      </c>
      <c r="J867" s="56" t="n">
        <v>892</v>
      </c>
      <c r="K867" s="54" t="n">
        <f aca="false">MAX(0,H867-I867)</f>
        <v>4885</v>
      </c>
      <c r="L867" s="54" t="str">
        <f aca="false">IF(H867&lt;=0,"Yes","No")</f>
        <v>No</v>
      </c>
      <c r="M867" s="56" t="n">
        <v>7.8</v>
      </c>
      <c r="N867" s="56" t="n">
        <v>646342.44</v>
      </c>
      <c r="O867" s="56" t="s">
        <v>9711</v>
      </c>
      <c r="P867" s="56" t="s">
        <v>1680</v>
      </c>
      <c r="Q867" s="56" t="s">
        <v>5947</v>
      </c>
      <c r="R867" s="56" t="s">
        <v>7602</v>
      </c>
      <c r="S867" s="56" t="s">
        <v>1788</v>
      </c>
      <c r="T867" s="55" t="str">
        <f aca="false">IF(L867="Yes","Stockout",IF(H867&lt;I867,"Low",IF(H867&gt;I867*2,"Excess","Healthy")))</f>
        <v>Excess</v>
      </c>
      <c r="U867" s="55" t="n">
        <f aca="true">IFERROR(Q867-TODAY(),"")</f>
        <v>-635</v>
      </c>
      <c r="V867" s="55" t="str">
        <f aca="false">IFERROR(IF(T867&lt;30,"Critical",IF(T867&lt;90,"Watch","OK")),"")</f>
        <v>OK</v>
      </c>
      <c r="W867" s="55" t="str">
        <f aca="false">TEXT(D867,"yyyy-mm")</f>
        <v>2024-07</v>
      </c>
    </row>
    <row r="868" customFormat="false" ht="15" hidden="false" customHeight="true" outlineLevel="0" collapsed="false">
      <c r="A868" s="52" t="s">
        <v>9712</v>
      </c>
      <c r="B868" s="52" t="s">
        <v>2033</v>
      </c>
      <c r="C868" s="52" t="s">
        <v>7087</v>
      </c>
      <c r="D868" s="52" t="s">
        <v>951</v>
      </c>
      <c r="E868" s="52" t="n">
        <v>4059</v>
      </c>
      <c r="F868" s="52" t="n">
        <v>1614</v>
      </c>
      <c r="G868" s="52" t="n">
        <v>2682</v>
      </c>
      <c r="H868" s="54" t="n">
        <f aca="false">E868+F868-G868</f>
        <v>2991</v>
      </c>
      <c r="I868" s="52" t="n">
        <v>1753</v>
      </c>
      <c r="J868" s="52" t="n">
        <v>372</v>
      </c>
      <c r="K868" s="54" t="n">
        <f aca="false">MAX(0,H868-I868)</f>
        <v>1238</v>
      </c>
      <c r="L868" s="54" t="str">
        <f aca="false">IF(H868&lt;=0,"Yes","No")</f>
        <v>No</v>
      </c>
      <c r="M868" s="52" t="n">
        <v>18.8</v>
      </c>
      <c r="N868" s="52" t="n">
        <v>198734.14</v>
      </c>
      <c r="O868" s="52" t="s">
        <v>9713</v>
      </c>
      <c r="P868" s="52" t="s">
        <v>1783</v>
      </c>
      <c r="Q868" s="52" t="s">
        <v>1823</v>
      </c>
      <c r="R868" s="52" t="s">
        <v>8307</v>
      </c>
      <c r="S868" s="52" t="s">
        <v>2747</v>
      </c>
      <c r="T868" s="55" t="str">
        <f aca="false">IF(L868="Yes","Stockout",IF(H868&lt;I868,"Low",IF(H868&gt;I868*2,"Excess","Healthy")))</f>
        <v>Healthy</v>
      </c>
      <c r="U868" s="55" t="n">
        <f aca="true">IFERROR(Q868-TODAY(),"")</f>
        <v>-827</v>
      </c>
      <c r="V868" s="55" t="str">
        <f aca="false">IFERROR(IF(T868&lt;30,"Critical",IF(T868&lt;90,"Watch","OK")),"")</f>
        <v>OK</v>
      </c>
      <c r="W868" s="55" t="str">
        <f aca="false">TEXT(D868,"yyyy-mm")</f>
        <v>2023-06</v>
      </c>
    </row>
    <row r="869" customFormat="false" ht="15" hidden="false" customHeight="true" outlineLevel="0" collapsed="false">
      <c r="A869" s="56" t="s">
        <v>9714</v>
      </c>
      <c r="B869" s="56" t="s">
        <v>4692</v>
      </c>
      <c r="C869" s="56" t="s">
        <v>3589</v>
      </c>
      <c r="D869" s="56" t="s">
        <v>951</v>
      </c>
      <c r="E869" s="56" t="n">
        <v>8175</v>
      </c>
      <c r="F869" s="56" t="n">
        <v>732</v>
      </c>
      <c r="G869" s="56" t="n">
        <v>1442</v>
      </c>
      <c r="H869" s="54" t="n">
        <f aca="false">E869+F869-G869</f>
        <v>7465</v>
      </c>
      <c r="I869" s="56" t="n">
        <v>1597</v>
      </c>
      <c r="J869" s="56" t="n">
        <v>579</v>
      </c>
      <c r="K869" s="54" t="n">
        <f aca="false">MAX(0,H869-I869)</f>
        <v>5868</v>
      </c>
      <c r="L869" s="54" t="str">
        <f aca="false">IF(H869&lt;=0,"Yes","No")</f>
        <v>No</v>
      </c>
      <c r="M869" s="56" t="n">
        <v>12.2</v>
      </c>
      <c r="N869" s="56" t="n">
        <v>2091193.38</v>
      </c>
      <c r="O869" s="56" t="s">
        <v>9715</v>
      </c>
      <c r="P869" s="56" t="s">
        <v>1265</v>
      </c>
      <c r="Q869" s="56" t="s">
        <v>1440</v>
      </c>
      <c r="R869" s="56" t="s">
        <v>7585</v>
      </c>
      <c r="S869" s="56" t="s">
        <v>1367</v>
      </c>
      <c r="T869" s="55" t="str">
        <f aca="false">IF(L869="Yes","Stockout",IF(H869&lt;I869,"Low",IF(H869&gt;I869*2,"Excess","Healthy")))</f>
        <v>Excess</v>
      </c>
      <c r="U869" s="55" t="n">
        <f aca="true">IFERROR(Q869-TODAY(),"")</f>
        <v>-1285</v>
      </c>
      <c r="V869" s="55" t="str">
        <f aca="false">IFERROR(IF(T869&lt;30,"Critical",IF(T869&lt;90,"Watch","OK")),"")</f>
        <v>OK</v>
      </c>
      <c r="W869" s="55" t="str">
        <f aca="false">TEXT(D869,"yyyy-mm")</f>
        <v>2023-06</v>
      </c>
    </row>
    <row r="870" customFormat="false" ht="15" hidden="false" customHeight="true" outlineLevel="0" collapsed="false">
      <c r="A870" s="52" t="s">
        <v>9716</v>
      </c>
      <c r="B870" s="52" t="s">
        <v>6226</v>
      </c>
      <c r="C870" s="52" t="s">
        <v>5675</v>
      </c>
      <c r="D870" s="52" t="s">
        <v>3511</v>
      </c>
      <c r="E870" s="52" t="n">
        <v>8440</v>
      </c>
      <c r="F870" s="52" t="n">
        <v>4895</v>
      </c>
      <c r="G870" s="52" t="n">
        <v>1398</v>
      </c>
      <c r="H870" s="54" t="n">
        <f aca="false">E870+F870-G870</f>
        <v>11937</v>
      </c>
      <c r="I870" s="52" t="n">
        <v>1643</v>
      </c>
      <c r="J870" s="52" t="n">
        <v>366</v>
      </c>
      <c r="K870" s="54" t="n">
        <f aca="false">MAX(0,H870-I870)</f>
        <v>10294</v>
      </c>
      <c r="L870" s="54" t="str">
        <f aca="false">IF(H870&lt;=0,"Yes","No")</f>
        <v>No</v>
      </c>
      <c r="M870" s="52" t="n">
        <v>16.3</v>
      </c>
      <c r="N870" s="52" t="n">
        <v>1858878.06</v>
      </c>
      <c r="O870" s="52" t="s">
        <v>9717</v>
      </c>
      <c r="P870" s="52" t="s">
        <v>3382</v>
      </c>
      <c r="Q870" s="52" t="s">
        <v>9718</v>
      </c>
      <c r="R870" s="52" t="s">
        <v>7662</v>
      </c>
      <c r="S870" s="52" t="s">
        <v>6625</v>
      </c>
      <c r="T870" s="55" t="str">
        <f aca="false">IF(L870="Yes","Stockout",IF(H870&lt;I870,"Low",IF(H870&gt;I870*2,"Excess","Healthy")))</f>
        <v>Excess</v>
      </c>
      <c r="U870" s="55" t="n">
        <f aca="true">IFERROR(Q870-TODAY(),"")</f>
        <v>-29</v>
      </c>
      <c r="V870" s="55" t="str">
        <f aca="false">IFERROR(IF(T870&lt;30,"Critical",IF(T870&lt;90,"Watch","OK")),"")</f>
        <v>OK</v>
      </c>
      <c r="W870" s="55" t="str">
        <f aca="false">TEXT(D870,"yyyy-mm")</f>
        <v>2024-02</v>
      </c>
    </row>
    <row r="871" customFormat="false" ht="15" hidden="false" customHeight="true" outlineLevel="0" collapsed="false">
      <c r="A871" s="56" t="s">
        <v>9719</v>
      </c>
      <c r="B871" s="56" t="s">
        <v>4772</v>
      </c>
      <c r="C871" s="56" t="s">
        <v>4914</v>
      </c>
      <c r="D871" s="56" t="s">
        <v>3100</v>
      </c>
      <c r="E871" s="56" t="n">
        <v>6898</v>
      </c>
      <c r="F871" s="56" t="n">
        <v>458</v>
      </c>
      <c r="G871" s="56" t="n">
        <v>3239</v>
      </c>
      <c r="H871" s="54" t="n">
        <f aca="false">E871+F871-G871</f>
        <v>4117</v>
      </c>
      <c r="I871" s="56" t="n">
        <v>401</v>
      </c>
      <c r="J871" s="56" t="n">
        <v>541</v>
      </c>
      <c r="K871" s="54" t="n">
        <f aca="false">MAX(0,H871-I871)</f>
        <v>3716</v>
      </c>
      <c r="L871" s="54" t="str">
        <f aca="false">IF(H871&lt;=0,"Yes","No")</f>
        <v>No</v>
      </c>
      <c r="M871" s="56" t="n">
        <v>10.9</v>
      </c>
      <c r="N871" s="56" t="n">
        <v>868673.73</v>
      </c>
      <c r="O871" s="56" t="s">
        <v>9720</v>
      </c>
      <c r="P871" s="56" t="s">
        <v>5801</v>
      </c>
      <c r="Q871" s="56" t="s">
        <v>564</v>
      </c>
      <c r="R871" s="56" t="s">
        <v>7465</v>
      </c>
      <c r="S871" s="56" t="s">
        <v>6412</v>
      </c>
      <c r="T871" s="55" t="str">
        <f aca="false">IF(L871="Yes","Stockout",IF(H871&lt;I871,"Low",IF(H871&gt;I871*2,"Excess","Healthy")))</f>
        <v>Excess</v>
      </c>
      <c r="U871" s="55" t="n">
        <f aca="true">IFERROR(Q871-TODAY(),"")</f>
        <v>-1308</v>
      </c>
      <c r="V871" s="55" t="str">
        <f aca="false">IFERROR(IF(T871&lt;30,"Critical",IF(T871&lt;90,"Watch","OK")),"")</f>
        <v>OK</v>
      </c>
      <c r="W871" s="55" t="str">
        <f aca="false">TEXT(D871,"yyyy-mm")</f>
        <v>2023-02</v>
      </c>
    </row>
    <row r="872" customFormat="false" ht="15" hidden="false" customHeight="true" outlineLevel="0" collapsed="false">
      <c r="A872" s="52" t="s">
        <v>9721</v>
      </c>
      <c r="B872" s="52" t="s">
        <v>2052</v>
      </c>
      <c r="C872" s="52" t="s">
        <v>3311</v>
      </c>
      <c r="D872" s="52" t="s">
        <v>3257</v>
      </c>
      <c r="E872" s="52" t="n">
        <v>1462</v>
      </c>
      <c r="F872" s="52" t="n">
        <v>2279</v>
      </c>
      <c r="G872" s="52" t="n">
        <v>1441</v>
      </c>
      <c r="H872" s="54" t="n">
        <f aca="false">E872+F872-G872</f>
        <v>2300</v>
      </c>
      <c r="I872" s="52" t="n">
        <v>730</v>
      </c>
      <c r="J872" s="52" t="n">
        <v>415</v>
      </c>
      <c r="K872" s="54" t="n">
        <f aca="false">MAX(0,H872-I872)</f>
        <v>1570</v>
      </c>
      <c r="L872" s="54" t="str">
        <f aca="false">IF(H872&lt;=0,"Yes","No")</f>
        <v>No</v>
      </c>
      <c r="M872" s="52" t="n">
        <v>34.1</v>
      </c>
      <c r="N872" s="52" t="n">
        <v>2328746.17</v>
      </c>
      <c r="O872" s="52" t="s">
        <v>9722</v>
      </c>
      <c r="P872" s="52" t="s">
        <v>2378</v>
      </c>
      <c r="Q872" s="52" t="s">
        <v>9723</v>
      </c>
      <c r="R872" s="52" t="s">
        <v>7755</v>
      </c>
      <c r="S872" s="52" t="s">
        <v>822</v>
      </c>
      <c r="T872" s="55" t="str">
        <f aca="false">IF(L872="Yes","Stockout",IF(H872&lt;I872,"Low",IF(H872&gt;I872*2,"Excess","Healthy")))</f>
        <v>Excess</v>
      </c>
      <c r="U872" s="55" t="n">
        <f aca="true">IFERROR(Q872-TODAY(),"")</f>
        <v>-303</v>
      </c>
      <c r="V872" s="55" t="str">
        <f aca="false">IFERROR(IF(T872&lt;30,"Critical",IF(T872&lt;90,"Watch","OK")),"")</f>
        <v>OK</v>
      </c>
      <c r="W872" s="55" t="str">
        <f aca="false">TEXT(D872,"yyyy-mm")</f>
        <v>2023-07</v>
      </c>
    </row>
    <row r="873" customFormat="false" ht="15" hidden="false" customHeight="true" outlineLevel="0" collapsed="false">
      <c r="A873" s="56" t="s">
        <v>9724</v>
      </c>
      <c r="B873" s="56" t="s">
        <v>9725</v>
      </c>
      <c r="C873" s="56" t="s">
        <v>2980</v>
      </c>
      <c r="D873" s="56" t="s">
        <v>1586</v>
      </c>
      <c r="E873" s="56" t="n">
        <v>2546</v>
      </c>
      <c r="F873" s="56" t="n">
        <v>2907</v>
      </c>
      <c r="G873" s="56" t="n">
        <v>4216</v>
      </c>
      <c r="H873" s="54" t="n">
        <f aca="false">E873+F873-G873</f>
        <v>1237</v>
      </c>
      <c r="I873" s="56" t="n">
        <v>143</v>
      </c>
      <c r="J873" s="56" t="n">
        <v>672</v>
      </c>
      <c r="K873" s="54" t="n">
        <f aca="false">MAX(0,H873-I873)</f>
        <v>1094</v>
      </c>
      <c r="L873" s="54" t="str">
        <f aca="false">IF(H873&lt;=0,"Yes","No")</f>
        <v>No</v>
      </c>
      <c r="M873" s="56" t="n">
        <v>62.9</v>
      </c>
      <c r="N873" s="56" t="n">
        <v>865432.15</v>
      </c>
      <c r="O873" s="56" t="s">
        <v>9726</v>
      </c>
      <c r="P873" s="56" t="s">
        <v>3539</v>
      </c>
      <c r="Q873" s="56" t="s">
        <v>1642</v>
      </c>
      <c r="R873" s="56" t="s">
        <v>7595</v>
      </c>
      <c r="S873" s="56" t="s">
        <v>1205</v>
      </c>
      <c r="T873" s="55" t="str">
        <f aca="false">IF(L873="Yes","Stockout",IF(H873&lt;I873,"Low",IF(H873&gt;I873*2,"Excess","Healthy")))</f>
        <v>Excess</v>
      </c>
      <c r="U873" s="55" t="n">
        <f aca="true">IFERROR(Q873-TODAY(),"")</f>
        <v>-792</v>
      </c>
      <c r="V873" s="55" t="str">
        <f aca="false">IFERROR(IF(T873&lt;30,"Critical",IF(T873&lt;90,"Watch","OK")),"")</f>
        <v>OK</v>
      </c>
      <c r="W873" s="55" t="str">
        <f aca="false">TEXT(D873,"yyyy-mm")</f>
        <v>2022-12</v>
      </c>
    </row>
    <row r="874" customFormat="false" ht="15" hidden="false" customHeight="true" outlineLevel="0" collapsed="false">
      <c r="A874" s="52" t="s">
        <v>9727</v>
      </c>
      <c r="B874" s="52" t="s">
        <v>1987</v>
      </c>
      <c r="C874" s="52" t="s">
        <v>3581</v>
      </c>
      <c r="D874" s="52" t="s">
        <v>1938</v>
      </c>
      <c r="E874" s="52" t="n">
        <v>5045</v>
      </c>
      <c r="F874" s="52" t="n">
        <v>1398</v>
      </c>
      <c r="G874" s="52" t="n">
        <v>4446</v>
      </c>
      <c r="H874" s="54" t="n">
        <f aca="false">E874+F874-G874</f>
        <v>1997</v>
      </c>
      <c r="I874" s="52" t="n">
        <v>1474</v>
      </c>
      <c r="J874" s="52" t="n">
        <v>174</v>
      </c>
      <c r="K874" s="54" t="n">
        <f aca="false">MAX(0,H874-I874)</f>
        <v>523</v>
      </c>
      <c r="L874" s="54" t="str">
        <f aca="false">IF(H874&lt;=0,"Yes","No")</f>
        <v>No</v>
      </c>
      <c r="M874" s="52" t="n">
        <v>17.5</v>
      </c>
      <c r="N874" s="52" t="n">
        <v>460331.29</v>
      </c>
      <c r="O874" s="52" t="s">
        <v>9728</v>
      </c>
      <c r="P874" s="52" t="s">
        <v>2977</v>
      </c>
      <c r="Q874" s="52" t="s">
        <v>579</v>
      </c>
      <c r="R874" s="52" t="s">
        <v>8388</v>
      </c>
      <c r="S874" s="52" t="s">
        <v>7481</v>
      </c>
      <c r="T874" s="55" t="str">
        <f aca="false">IF(L874="Yes","Stockout",IF(H874&lt;I874,"Low",IF(H874&gt;I874*2,"Excess","Healthy")))</f>
        <v>Healthy</v>
      </c>
      <c r="U874" s="55" t="n">
        <f aca="true">IFERROR(Q874-TODAY(),"")</f>
        <v>-1091</v>
      </c>
      <c r="V874" s="55" t="str">
        <f aca="false">IFERROR(IF(T874&lt;30,"Critical",IF(T874&lt;90,"Watch","OK")),"")</f>
        <v>OK</v>
      </c>
      <c r="W874" s="55" t="str">
        <f aca="false">TEXT(D874,"yyyy-mm")</f>
        <v>2023-09</v>
      </c>
    </row>
    <row r="875" customFormat="false" ht="15" hidden="false" customHeight="true" outlineLevel="0" collapsed="false">
      <c r="A875" s="56" t="s">
        <v>9729</v>
      </c>
      <c r="B875" s="56" t="s">
        <v>4928</v>
      </c>
      <c r="C875" s="56" t="s">
        <v>6066</v>
      </c>
      <c r="D875" s="56" t="s">
        <v>3415</v>
      </c>
      <c r="E875" s="56" t="n">
        <v>1655</v>
      </c>
      <c r="F875" s="56" t="n">
        <v>4742</v>
      </c>
      <c r="G875" s="56" t="n">
        <v>4020</v>
      </c>
      <c r="H875" s="54" t="n">
        <f aca="false">E875+F875-G875</f>
        <v>2377</v>
      </c>
      <c r="I875" s="56" t="n">
        <v>323</v>
      </c>
      <c r="J875" s="56" t="n">
        <v>85</v>
      </c>
      <c r="K875" s="54" t="n">
        <f aca="false">MAX(0,H875-I875)</f>
        <v>2054</v>
      </c>
      <c r="L875" s="54" t="str">
        <f aca="false">IF(H875&lt;=0,"Yes","No")</f>
        <v>No</v>
      </c>
      <c r="M875" s="56" t="n">
        <v>19.2</v>
      </c>
      <c r="N875" s="56" t="n">
        <v>817033.66</v>
      </c>
      <c r="O875" s="56" t="s">
        <v>9730</v>
      </c>
      <c r="P875" s="56" t="s">
        <v>3700</v>
      </c>
      <c r="Q875" s="56" t="s">
        <v>1634</v>
      </c>
      <c r="R875" s="56" t="s">
        <v>7908</v>
      </c>
      <c r="S875" s="56" t="s">
        <v>3257</v>
      </c>
      <c r="T875" s="55" t="str">
        <f aca="false">IF(L875="Yes","Stockout",IF(H875&lt;I875,"Low",IF(H875&gt;I875*2,"Excess","Healthy")))</f>
        <v>Excess</v>
      </c>
      <c r="U875" s="55" t="n">
        <f aca="true">IFERROR(Q875-TODAY(),"")</f>
        <v>-514</v>
      </c>
      <c r="V875" s="55" t="str">
        <f aca="false">IFERROR(IF(T875&lt;30,"Critical",IF(T875&lt;90,"Watch","OK")),"")</f>
        <v>OK</v>
      </c>
      <c r="W875" s="55" t="str">
        <f aca="false">TEXT(D875,"yyyy-mm")</f>
        <v>2024-01</v>
      </c>
    </row>
    <row r="876" customFormat="false" ht="15" hidden="false" customHeight="true" outlineLevel="0" collapsed="false">
      <c r="A876" s="52" t="s">
        <v>9731</v>
      </c>
      <c r="B876" s="52" t="s">
        <v>9297</v>
      </c>
      <c r="C876" s="52" t="s">
        <v>2228</v>
      </c>
      <c r="D876" s="52" t="s">
        <v>3160</v>
      </c>
      <c r="E876" s="52" t="n">
        <v>9129</v>
      </c>
      <c r="F876" s="52" t="n">
        <v>1114</v>
      </c>
      <c r="G876" s="52" t="n">
        <v>2590</v>
      </c>
      <c r="H876" s="54" t="n">
        <f aca="false">E876+F876-G876</f>
        <v>7653</v>
      </c>
      <c r="I876" s="52" t="n">
        <v>752</v>
      </c>
      <c r="J876" s="52" t="n">
        <v>476</v>
      </c>
      <c r="K876" s="54" t="n">
        <f aca="false">MAX(0,H876-I876)</f>
        <v>6901</v>
      </c>
      <c r="L876" s="54" t="str">
        <f aca="false">IF(H876&lt;=0,"Yes","No")</f>
        <v>No</v>
      </c>
      <c r="M876" s="52" t="n">
        <v>18.1</v>
      </c>
      <c r="N876" s="52" t="n">
        <v>3016950.54</v>
      </c>
      <c r="O876" s="52" t="s">
        <v>9732</v>
      </c>
      <c r="P876" s="52" t="s">
        <v>1891</v>
      </c>
      <c r="Q876" s="52" t="s">
        <v>4653</v>
      </c>
      <c r="R876" s="52" t="s">
        <v>8164</v>
      </c>
      <c r="S876" s="52" t="s">
        <v>2478</v>
      </c>
      <c r="T876" s="55" t="str">
        <f aca="false">IF(L876="Yes","Stockout",IF(H876&lt;I876,"Low",IF(H876&gt;I876*2,"Excess","Healthy")))</f>
        <v>Excess</v>
      </c>
      <c r="U876" s="55" t="n">
        <f aca="true">IFERROR(Q876-TODAY(),"")</f>
        <v>-565</v>
      </c>
      <c r="V876" s="55" t="str">
        <f aca="false">IFERROR(IF(T876&lt;30,"Critical",IF(T876&lt;90,"Watch","OK")),"")</f>
        <v>OK</v>
      </c>
      <c r="W876" s="55" t="str">
        <f aca="false">TEXT(D876,"yyyy-mm")</f>
        <v>2024-05</v>
      </c>
    </row>
    <row r="877" customFormat="false" ht="15" hidden="false" customHeight="true" outlineLevel="0" collapsed="false">
      <c r="A877" s="56" t="s">
        <v>9733</v>
      </c>
      <c r="B877" s="56" t="s">
        <v>5526</v>
      </c>
      <c r="C877" s="56" t="s">
        <v>5696</v>
      </c>
      <c r="D877" s="56" t="s">
        <v>2819</v>
      </c>
      <c r="E877" s="56" t="n">
        <v>6282</v>
      </c>
      <c r="F877" s="56" t="n">
        <v>177</v>
      </c>
      <c r="G877" s="56" t="n">
        <v>183</v>
      </c>
      <c r="H877" s="54" t="n">
        <f aca="false">E877+F877-G877</f>
        <v>6276</v>
      </c>
      <c r="I877" s="56" t="n">
        <v>405</v>
      </c>
      <c r="J877" s="56" t="n">
        <v>99</v>
      </c>
      <c r="K877" s="54" t="n">
        <f aca="false">MAX(0,H877-I877)</f>
        <v>5871</v>
      </c>
      <c r="L877" s="54" t="str">
        <f aca="false">IF(H877&lt;=0,"Yes","No")</f>
        <v>No</v>
      </c>
      <c r="M877" s="56" t="n">
        <v>18</v>
      </c>
      <c r="N877" s="56" t="n">
        <v>571618.98</v>
      </c>
      <c r="O877" s="56" t="s">
        <v>9734</v>
      </c>
      <c r="P877" s="56" t="s">
        <v>2207</v>
      </c>
      <c r="Q877" s="56" t="s">
        <v>2540</v>
      </c>
      <c r="R877" s="56" t="s">
        <v>8602</v>
      </c>
      <c r="S877" s="56" t="s">
        <v>3997</v>
      </c>
      <c r="T877" s="55" t="str">
        <f aca="false">IF(L877="Yes","Stockout",IF(H877&lt;I877,"Low",IF(H877&gt;I877*2,"Excess","Healthy")))</f>
        <v>Excess</v>
      </c>
      <c r="U877" s="55" t="n">
        <f aca="true">IFERROR(Q877-TODAY(),"")</f>
        <v>-658</v>
      </c>
      <c r="V877" s="55" t="str">
        <f aca="false">IFERROR(IF(T877&lt;30,"Critical",IF(T877&lt;90,"Watch","OK")),"")</f>
        <v>OK</v>
      </c>
      <c r="W877" s="55" t="str">
        <f aca="false">TEXT(D877,"yyyy-mm")</f>
        <v>2022-06</v>
      </c>
    </row>
    <row r="878" customFormat="false" ht="15" hidden="false" customHeight="true" outlineLevel="0" collapsed="false">
      <c r="A878" s="52" t="s">
        <v>9735</v>
      </c>
      <c r="B878" s="52" t="s">
        <v>3716</v>
      </c>
      <c r="C878" s="52" t="s">
        <v>3874</v>
      </c>
      <c r="D878" s="52" t="s">
        <v>1010</v>
      </c>
      <c r="E878" s="52" t="n">
        <v>780</v>
      </c>
      <c r="F878" s="52" t="n">
        <v>1086</v>
      </c>
      <c r="G878" s="52" t="n">
        <v>4743</v>
      </c>
      <c r="H878" s="54" t="n">
        <f aca="false">E878+F878-G878</f>
        <v>-2877</v>
      </c>
      <c r="I878" s="52" t="n">
        <v>1038</v>
      </c>
      <c r="J878" s="52" t="n">
        <v>948</v>
      </c>
      <c r="K878" s="54" t="n">
        <f aca="false">MAX(0,H878-I878)</f>
        <v>0</v>
      </c>
      <c r="L878" s="54" t="str">
        <f aca="false">IF(H878&lt;=0,"Yes","No")</f>
        <v>Yes</v>
      </c>
      <c r="M878" s="52" t="n">
        <v>16.7</v>
      </c>
      <c r="N878" s="52" t="n">
        <v>2220633.69</v>
      </c>
      <c r="O878" s="52" t="s">
        <v>9736</v>
      </c>
      <c r="P878" s="52" t="s">
        <v>1778</v>
      </c>
      <c r="Q878" s="52" t="s">
        <v>9528</v>
      </c>
      <c r="R878" s="52" t="s">
        <v>9602</v>
      </c>
      <c r="S878" s="52" t="s">
        <v>619</v>
      </c>
      <c r="T878" s="55" t="str">
        <f aca="false">IF(L878="Yes","Stockout",IF(H878&lt;I878,"Low",IF(H878&gt;I878*2,"Excess","Healthy")))</f>
        <v>Stockout</v>
      </c>
      <c r="U878" s="55" t="n">
        <f aca="true">IFERROR(Q878-TODAY(),"")</f>
        <v>236</v>
      </c>
      <c r="V878" s="55" t="str">
        <f aca="false">IFERROR(IF(T878&lt;30,"Critical",IF(T878&lt;90,"Watch","OK")),"")</f>
        <v>OK</v>
      </c>
      <c r="W878" s="55" t="str">
        <f aca="false">TEXT(D878,"yyyy-mm")</f>
        <v>2022-12</v>
      </c>
    </row>
    <row r="879" customFormat="false" ht="15" hidden="false" customHeight="true" outlineLevel="0" collapsed="false">
      <c r="A879" s="56" t="s">
        <v>9737</v>
      </c>
      <c r="B879" s="56" t="s">
        <v>1564</v>
      </c>
      <c r="C879" s="56" t="s">
        <v>3060</v>
      </c>
      <c r="D879" s="56" t="s">
        <v>5074</v>
      </c>
      <c r="E879" s="56" t="n">
        <v>3804</v>
      </c>
      <c r="F879" s="56" t="n">
        <v>849</v>
      </c>
      <c r="G879" s="56" t="n">
        <v>4886</v>
      </c>
      <c r="H879" s="54" t="n">
        <f aca="false">E879+F879-G879</f>
        <v>-233</v>
      </c>
      <c r="I879" s="56" t="n">
        <v>811</v>
      </c>
      <c r="J879" s="56" t="n">
        <v>902</v>
      </c>
      <c r="K879" s="54" t="n">
        <f aca="false">MAX(0,H879-I879)</f>
        <v>0</v>
      </c>
      <c r="L879" s="54" t="str">
        <f aca="false">IF(H879&lt;=0,"Yes","No")</f>
        <v>Yes</v>
      </c>
      <c r="M879" s="56" t="n">
        <v>38.3</v>
      </c>
      <c r="N879" s="56" t="n">
        <v>2865804.44</v>
      </c>
      <c r="O879" s="56" t="s">
        <v>9738</v>
      </c>
      <c r="P879" s="56" t="s">
        <v>1742</v>
      </c>
      <c r="Q879" s="56" t="s">
        <v>9739</v>
      </c>
      <c r="R879" s="56" t="s">
        <v>7528</v>
      </c>
      <c r="S879" s="56" t="s">
        <v>3643</v>
      </c>
      <c r="T879" s="55" t="str">
        <f aca="false">IF(L879="Yes","Stockout",IF(H879&lt;I879,"Low",IF(H879&gt;I879*2,"Excess","Healthy")))</f>
        <v>Stockout</v>
      </c>
      <c r="U879" s="55" t="n">
        <f aca="true">IFERROR(Q879-TODAY(),"")</f>
        <v>-37</v>
      </c>
      <c r="V879" s="55" t="str">
        <f aca="false">IFERROR(IF(T879&lt;30,"Critical",IF(T879&lt;90,"Watch","OK")),"")</f>
        <v>OK</v>
      </c>
      <c r="W879" s="55" t="str">
        <f aca="false">TEXT(D879,"yyyy-mm")</f>
        <v>2023-09</v>
      </c>
    </row>
    <row r="880" customFormat="false" ht="15" hidden="false" customHeight="true" outlineLevel="0" collapsed="false">
      <c r="A880" s="52" t="s">
        <v>9740</v>
      </c>
      <c r="B880" s="52" t="s">
        <v>3698</v>
      </c>
      <c r="C880" s="52" t="s">
        <v>9741</v>
      </c>
      <c r="D880" s="52" t="s">
        <v>3246</v>
      </c>
      <c r="E880" s="52" t="n">
        <v>9940</v>
      </c>
      <c r="F880" s="52" t="n">
        <v>1860</v>
      </c>
      <c r="G880" s="52" t="n">
        <v>4577</v>
      </c>
      <c r="H880" s="54" t="n">
        <f aca="false">E880+F880-G880</f>
        <v>7223</v>
      </c>
      <c r="I880" s="52" t="n">
        <v>919</v>
      </c>
      <c r="J880" s="52" t="n">
        <v>218</v>
      </c>
      <c r="K880" s="54" t="n">
        <f aca="false">MAX(0,H880-I880)</f>
        <v>6304</v>
      </c>
      <c r="L880" s="54" t="str">
        <f aca="false">IF(H880&lt;=0,"Yes","No")</f>
        <v>No</v>
      </c>
      <c r="M880" s="52" t="n">
        <v>5.9</v>
      </c>
      <c r="N880" s="52" t="n">
        <v>162695.38</v>
      </c>
      <c r="O880" s="52" t="s">
        <v>9742</v>
      </c>
      <c r="P880" s="52" t="s">
        <v>6473</v>
      </c>
      <c r="Q880" s="52" t="s">
        <v>1819</v>
      </c>
      <c r="R880" s="52" t="s">
        <v>8682</v>
      </c>
      <c r="S880" s="52" t="s">
        <v>1172</v>
      </c>
      <c r="T880" s="55" t="str">
        <f aca="false">IF(L880="Yes","Stockout",IF(H880&lt;I880,"Low",IF(H880&gt;I880*2,"Excess","Healthy")))</f>
        <v>Excess</v>
      </c>
      <c r="U880" s="55" t="n">
        <f aca="true">IFERROR(Q880-TODAY(),"")</f>
        <v>-593</v>
      </c>
      <c r="V880" s="55" t="str">
        <f aca="false">IFERROR(IF(T880&lt;30,"Critical",IF(T880&lt;90,"Watch","OK")),"")</f>
        <v>OK</v>
      </c>
      <c r="W880" s="55" t="str">
        <f aca="false">TEXT(D880,"yyyy-mm")</f>
        <v>2022-10</v>
      </c>
    </row>
    <row r="881" customFormat="false" ht="15" hidden="false" customHeight="true" outlineLevel="0" collapsed="false">
      <c r="A881" s="56" t="s">
        <v>9743</v>
      </c>
      <c r="B881" s="56" t="s">
        <v>9383</v>
      </c>
      <c r="C881" s="56" t="s">
        <v>3356</v>
      </c>
      <c r="D881" s="56" t="s">
        <v>6207</v>
      </c>
      <c r="E881" s="56" t="n">
        <v>7439</v>
      </c>
      <c r="F881" s="56" t="n">
        <v>1074</v>
      </c>
      <c r="G881" s="56" t="n">
        <v>3917</v>
      </c>
      <c r="H881" s="54" t="n">
        <f aca="false">E881+F881-G881</f>
        <v>4596</v>
      </c>
      <c r="I881" s="56" t="n">
        <v>511</v>
      </c>
      <c r="J881" s="56" t="n">
        <v>954</v>
      </c>
      <c r="K881" s="54" t="n">
        <f aca="false">MAX(0,H881-I881)</f>
        <v>4085</v>
      </c>
      <c r="L881" s="54" t="str">
        <f aca="false">IF(H881&lt;=0,"Yes","No")</f>
        <v>No</v>
      </c>
      <c r="M881" s="56" t="n">
        <v>41.5</v>
      </c>
      <c r="N881" s="56" t="n">
        <v>5550981.83</v>
      </c>
      <c r="O881" s="56" t="s">
        <v>9744</v>
      </c>
      <c r="P881" s="56" t="s">
        <v>1553</v>
      </c>
      <c r="Q881" s="56" t="s">
        <v>9745</v>
      </c>
      <c r="R881" s="56" t="s">
        <v>7744</v>
      </c>
      <c r="S881" s="56" t="s">
        <v>3657</v>
      </c>
      <c r="T881" s="55" t="str">
        <f aca="false">IF(L881="Yes","Stockout",IF(H881&lt;I881,"Low",IF(H881&gt;I881*2,"Excess","Healthy")))</f>
        <v>Excess</v>
      </c>
      <c r="U881" s="55" t="n">
        <f aca="true">IFERROR(Q881-TODAY(),"")</f>
        <v>-185</v>
      </c>
      <c r="V881" s="55" t="str">
        <f aca="false">IFERROR(IF(T881&lt;30,"Critical",IF(T881&lt;90,"Watch","OK")),"")</f>
        <v>OK</v>
      </c>
      <c r="W881" s="55" t="str">
        <f aca="false">TEXT(D881,"yyyy-mm")</f>
        <v>2023-05</v>
      </c>
    </row>
    <row r="882" customFormat="false" ht="15" hidden="false" customHeight="true" outlineLevel="0" collapsed="false">
      <c r="A882" s="52" t="s">
        <v>9746</v>
      </c>
      <c r="B882" s="52" t="s">
        <v>9747</v>
      </c>
      <c r="C882" s="52" t="s">
        <v>9611</v>
      </c>
      <c r="D882" s="52" t="s">
        <v>2989</v>
      </c>
      <c r="E882" s="52" t="n">
        <v>8590</v>
      </c>
      <c r="F882" s="52" t="n">
        <v>4684</v>
      </c>
      <c r="G882" s="52" t="n">
        <v>2063</v>
      </c>
      <c r="H882" s="54" t="n">
        <f aca="false">E882+F882-G882</f>
        <v>11211</v>
      </c>
      <c r="I882" s="52" t="n">
        <v>1617</v>
      </c>
      <c r="J882" s="52" t="n">
        <v>438</v>
      </c>
      <c r="K882" s="54" t="n">
        <f aca="false">MAX(0,H882-I882)</f>
        <v>9594</v>
      </c>
      <c r="L882" s="54" t="str">
        <f aca="false">IF(H882&lt;=0,"Yes","No")</f>
        <v>No</v>
      </c>
      <c r="M882" s="52" t="n">
        <v>29.1</v>
      </c>
      <c r="N882" s="52" t="n">
        <v>3434058.27</v>
      </c>
      <c r="O882" s="52" t="s">
        <v>9748</v>
      </c>
      <c r="P882" s="52" t="s">
        <v>2109</v>
      </c>
      <c r="Q882" s="52" t="s">
        <v>3089</v>
      </c>
      <c r="R882" s="52" t="s">
        <v>8307</v>
      </c>
      <c r="S882" s="52" t="s">
        <v>457</v>
      </c>
      <c r="T882" s="55" t="str">
        <f aca="false">IF(L882="Yes","Stockout",IF(H882&lt;I882,"Low",IF(H882&gt;I882*2,"Excess","Healthy")))</f>
        <v>Excess</v>
      </c>
      <c r="U882" s="55" t="n">
        <f aca="true">IFERROR(Q882-TODAY(),"")</f>
        <v>-1124</v>
      </c>
      <c r="V882" s="55" t="str">
        <f aca="false">IFERROR(IF(T882&lt;30,"Critical",IF(T882&lt;90,"Watch","OK")),"")</f>
        <v>OK</v>
      </c>
      <c r="W882" s="55" t="str">
        <f aca="false">TEXT(D882,"yyyy-mm")</f>
        <v>2023-02</v>
      </c>
    </row>
    <row r="883" customFormat="false" ht="15" hidden="false" customHeight="true" outlineLevel="0" collapsed="false">
      <c r="A883" s="56" t="s">
        <v>9749</v>
      </c>
      <c r="B883" s="56" t="s">
        <v>1729</v>
      </c>
      <c r="C883" s="56" t="s">
        <v>1625</v>
      </c>
      <c r="D883" s="56" t="s">
        <v>3919</v>
      </c>
      <c r="E883" s="56" t="n">
        <v>1388</v>
      </c>
      <c r="F883" s="56" t="n">
        <v>845</v>
      </c>
      <c r="G883" s="56" t="n">
        <v>1513</v>
      </c>
      <c r="H883" s="54" t="n">
        <f aca="false">E883+F883-G883</f>
        <v>720</v>
      </c>
      <c r="I883" s="56" t="n">
        <v>1298</v>
      </c>
      <c r="J883" s="56" t="n">
        <v>316</v>
      </c>
      <c r="K883" s="54" t="n">
        <f aca="false">MAX(0,H883-I883)</f>
        <v>0</v>
      </c>
      <c r="L883" s="54" t="str">
        <f aca="false">IF(H883&lt;=0,"Yes","No")</f>
        <v>No</v>
      </c>
      <c r="M883" s="56" t="n">
        <v>45.2</v>
      </c>
      <c r="N883" s="56" t="n">
        <v>3847842.25</v>
      </c>
      <c r="O883" s="56" t="s">
        <v>9750</v>
      </c>
      <c r="P883" s="56" t="s">
        <v>1295</v>
      </c>
      <c r="Q883" s="56" t="s">
        <v>4011</v>
      </c>
      <c r="R883" s="56" t="s">
        <v>8495</v>
      </c>
      <c r="S883" s="56" t="s">
        <v>1977</v>
      </c>
      <c r="T883" s="55" t="str">
        <f aca="false">IF(L883="Yes","Stockout",IF(H883&lt;I883,"Low",IF(H883&gt;I883*2,"Excess","Healthy")))</f>
        <v>Low</v>
      </c>
      <c r="U883" s="55" t="n">
        <f aca="true">IFERROR(Q883-TODAY(),"")</f>
        <v>-619</v>
      </c>
      <c r="V883" s="55" t="str">
        <f aca="false">IFERROR(IF(T883&lt;30,"Critical",IF(T883&lt;90,"Watch","OK")),"")</f>
        <v>OK</v>
      </c>
      <c r="W883" s="55" t="str">
        <f aca="false">TEXT(D883,"yyyy-mm")</f>
        <v>2023-07</v>
      </c>
    </row>
    <row r="884" customFormat="false" ht="15" hidden="false" customHeight="true" outlineLevel="0" collapsed="false">
      <c r="A884" s="52" t="s">
        <v>9751</v>
      </c>
      <c r="B884" s="52" t="s">
        <v>423</v>
      </c>
      <c r="C884" s="52" t="s">
        <v>3021</v>
      </c>
      <c r="D884" s="52" t="s">
        <v>4852</v>
      </c>
      <c r="E884" s="52" t="n">
        <v>100</v>
      </c>
      <c r="F884" s="52" t="n">
        <v>3254</v>
      </c>
      <c r="G884" s="52" t="n">
        <v>2176</v>
      </c>
      <c r="H884" s="54" t="n">
        <f aca="false">E884+F884-G884</f>
        <v>1178</v>
      </c>
      <c r="I884" s="52" t="n">
        <v>763</v>
      </c>
      <c r="J884" s="52" t="n">
        <v>100</v>
      </c>
      <c r="K884" s="54" t="n">
        <f aca="false">MAX(0,H884-I884)</f>
        <v>415</v>
      </c>
      <c r="L884" s="54" t="str">
        <f aca="false">IF(H884&lt;=0,"Yes","No")</f>
        <v>No</v>
      </c>
      <c r="M884" s="52" t="n">
        <v>31.2</v>
      </c>
      <c r="N884" s="52" t="n">
        <v>1704094.82</v>
      </c>
      <c r="O884" s="52" t="s">
        <v>9752</v>
      </c>
      <c r="P884" s="52" t="s">
        <v>394</v>
      </c>
      <c r="Q884" s="52" t="s">
        <v>9753</v>
      </c>
      <c r="R884" s="52" t="s">
        <v>7747</v>
      </c>
      <c r="S884" s="52" t="s">
        <v>8254</v>
      </c>
      <c r="T884" s="55" t="str">
        <f aca="false">IF(L884="Yes","Stockout",IF(H884&lt;I884,"Low",IF(H884&gt;I884*2,"Excess","Healthy")))</f>
        <v>Healthy</v>
      </c>
      <c r="U884" s="55" t="n">
        <f aca="true">IFERROR(Q884-TODAY(),"")</f>
        <v>-8</v>
      </c>
      <c r="V884" s="55" t="str">
        <f aca="false">IFERROR(IF(T884&lt;30,"Critical",IF(T884&lt;90,"Watch","OK")),"")</f>
        <v>OK</v>
      </c>
      <c r="W884" s="55" t="str">
        <f aca="false">TEXT(D884,"yyyy-mm")</f>
        <v>2022-11</v>
      </c>
    </row>
    <row r="885" customFormat="false" ht="15" hidden="false" customHeight="true" outlineLevel="0" collapsed="false">
      <c r="A885" s="56" t="s">
        <v>9754</v>
      </c>
      <c r="B885" s="56" t="s">
        <v>1024</v>
      </c>
      <c r="C885" s="56" t="s">
        <v>4277</v>
      </c>
      <c r="D885" s="56" t="s">
        <v>2378</v>
      </c>
      <c r="E885" s="56" t="n">
        <v>1</v>
      </c>
      <c r="F885" s="56" t="n">
        <v>2645</v>
      </c>
      <c r="G885" s="56" t="n">
        <v>2985</v>
      </c>
      <c r="H885" s="54" t="n">
        <f aca="false">E885+F885-G885</f>
        <v>-339</v>
      </c>
      <c r="I885" s="56" t="n">
        <v>1074</v>
      </c>
      <c r="J885" s="56" t="n">
        <v>373</v>
      </c>
      <c r="K885" s="54" t="n">
        <f aca="false">MAX(0,H885-I885)</f>
        <v>0</v>
      </c>
      <c r="L885" s="54" t="str">
        <f aca="false">IF(H885&lt;=0,"Yes","No")</f>
        <v>Yes</v>
      </c>
      <c r="M885" s="56" t="n">
        <v>12.2</v>
      </c>
      <c r="N885" s="56" t="n">
        <v>1649739.91</v>
      </c>
      <c r="O885" s="56" t="s">
        <v>9755</v>
      </c>
      <c r="P885" s="56" t="s">
        <v>5152</v>
      </c>
      <c r="Q885" s="56" t="s">
        <v>1270</v>
      </c>
      <c r="R885" s="56" t="s">
        <v>7460</v>
      </c>
      <c r="S885" s="56" t="s">
        <v>1355</v>
      </c>
      <c r="T885" s="55" t="str">
        <f aca="false">IF(L885="Yes","Stockout",IF(H885&lt;I885,"Low",IF(H885&gt;I885*2,"Excess","Healthy")))</f>
        <v>Stockout</v>
      </c>
      <c r="U885" s="55" t="n">
        <f aca="true">IFERROR(Q885-TODAY(),"")</f>
        <v>-1391</v>
      </c>
      <c r="V885" s="55" t="str">
        <f aca="false">IFERROR(IF(T885&lt;30,"Critical",IF(T885&lt;90,"Watch","OK")),"")</f>
        <v>OK</v>
      </c>
      <c r="W885" s="55" t="str">
        <f aca="false">TEXT(D885,"yyyy-mm")</f>
        <v>2024-04</v>
      </c>
    </row>
    <row r="886" customFormat="false" ht="15" hidden="false" customHeight="true" outlineLevel="0" collapsed="false">
      <c r="A886" s="52" t="s">
        <v>9756</v>
      </c>
      <c r="B886" s="52" t="s">
        <v>9643</v>
      </c>
      <c r="C886" s="52" t="s">
        <v>2517</v>
      </c>
      <c r="D886" s="52" t="s">
        <v>2932</v>
      </c>
      <c r="E886" s="52" t="n">
        <v>9107</v>
      </c>
      <c r="F886" s="52" t="n">
        <v>3841</v>
      </c>
      <c r="G886" s="52" t="n">
        <v>1943</v>
      </c>
      <c r="H886" s="54" t="n">
        <f aca="false">E886+F886-G886</f>
        <v>11005</v>
      </c>
      <c r="I886" s="52" t="n">
        <v>1468</v>
      </c>
      <c r="J886" s="52" t="n">
        <v>114</v>
      </c>
      <c r="K886" s="54" t="n">
        <f aca="false">MAX(0,H886-I886)</f>
        <v>9537</v>
      </c>
      <c r="L886" s="54" t="str">
        <f aca="false">IF(H886&lt;=0,"Yes","No")</f>
        <v>No</v>
      </c>
      <c r="M886" s="52" t="n">
        <v>31.1</v>
      </c>
      <c r="N886" s="52" t="n">
        <v>2180257.91</v>
      </c>
      <c r="O886" s="52" t="s">
        <v>9757</v>
      </c>
      <c r="P886" s="52" t="s">
        <v>7129</v>
      </c>
      <c r="Q886" s="52" t="s">
        <v>1837</v>
      </c>
      <c r="R886" s="52" t="s">
        <v>7884</v>
      </c>
      <c r="S886" s="52" t="s">
        <v>2762</v>
      </c>
      <c r="T886" s="55" t="str">
        <f aca="false">IF(L886="Yes","Stockout",IF(H886&lt;I886,"Low",IF(H886&gt;I886*2,"Excess","Healthy")))</f>
        <v>Excess</v>
      </c>
      <c r="U886" s="55" t="n">
        <f aca="true">IFERROR(Q886-TODAY(),"")</f>
        <v>-1055</v>
      </c>
      <c r="V886" s="55" t="str">
        <f aca="false">IFERROR(IF(T886&lt;30,"Critical",IF(T886&lt;90,"Watch","OK")),"")</f>
        <v>OK</v>
      </c>
      <c r="W886" s="55" t="str">
        <f aca="false">TEXT(D886,"yyyy-mm")</f>
        <v>2022-12</v>
      </c>
    </row>
    <row r="887" customFormat="false" ht="15" hidden="false" customHeight="true" outlineLevel="0" collapsed="false">
      <c r="A887" s="56" t="s">
        <v>9758</v>
      </c>
      <c r="B887" s="56" t="s">
        <v>6622</v>
      </c>
      <c r="C887" s="56" t="s">
        <v>7320</v>
      </c>
      <c r="D887" s="56" t="s">
        <v>2724</v>
      </c>
      <c r="E887" s="56" t="n">
        <v>5123</v>
      </c>
      <c r="F887" s="56" t="n">
        <v>2325</v>
      </c>
      <c r="G887" s="56" t="n">
        <v>3862</v>
      </c>
      <c r="H887" s="54" t="n">
        <f aca="false">E887+F887-G887</f>
        <v>3586</v>
      </c>
      <c r="I887" s="56" t="n">
        <v>1377</v>
      </c>
      <c r="J887" s="56" t="n">
        <v>473</v>
      </c>
      <c r="K887" s="54" t="n">
        <f aca="false">MAX(0,H887-I887)</f>
        <v>2209</v>
      </c>
      <c r="L887" s="54" t="str">
        <f aca="false">IF(H887&lt;=0,"Yes","No")</f>
        <v>No</v>
      </c>
      <c r="M887" s="56" t="n">
        <v>27.3</v>
      </c>
      <c r="N887" s="56" t="n">
        <v>752135.59</v>
      </c>
      <c r="O887" s="56" t="s">
        <v>9759</v>
      </c>
      <c r="P887" s="56" t="s">
        <v>3125</v>
      </c>
      <c r="Q887" s="56" t="s">
        <v>2892</v>
      </c>
      <c r="R887" s="56" t="s">
        <v>8144</v>
      </c>
      <c r="S887" s="56" t="s">
        <v>1477</v>
      </c>
      <c r="T887" s="55" t="str">
        <f aca="false">IF(L887="Yes","Stockout",IF(H887&lt;I887,"Low",IF(H887&gt;I887*2,"Excess","Healthy")))</f>
        <v>Excess</v>
      </c>
      <c r="U887" s="55" t="n">
        <f aca="true">IFERROR(Q887-TODAY(),"")</f>
        <v>-615</v>
      </c>
      <c r="V887" s="55" t="str">
        <f aca="false">IFERROR(IF(T887&lt;30,"Critical",IF(T887&lt;90,"Watch","OK")),"")</f>
        <v>OK</v>
      </c>
      <c r="W887" s="55" t="str">
        <f aca="false">TEXT(D887,"yyyy-mm")</f>
        <v>2022-05</v>
      </c>
    </row>
    <row r="888" customFormat="false" ht="15" hidden="false" customHeight="true" outlineLevel="0" collapsed="false">
      <c r="A888" s="52" t="s">
        <v>9760</v>
      </c>
      <c r="B888" s="52" t="s">
        <v>9761</v>
      </c>
      <c r="C888" s="52" t="s">
        <v>1432</v>
      </c>
      <c r="D888" s="52" t="s">
        <v>1200</v>
      </c>
      <c r="E888" s="52" t="n">
        <v>9258</v>
      </c>
      <c r="F888" s="52" t="n">
        <v>3231</v>
      </c>
      <c r="G888" s="52" t="n">
        <v>974</v>
      </c>
      <c r="H888" s="54" t="n">
        <f aca="false">E888+F888-G888</f>
        <v>11515</v>
      </c>
      <c r="I888" s="52" t="n">
        <v>1177</v>
      </c>
      <c r="J888" s="52" t="n">
        <v>482</v>
      </c>
      <c r="K888" s="54" t="n">
        <f aca="false">MAX(0,H888-I888)</f>
        <v>10338</v>
      </c>
      <c r="L888" s="54" t="str">
        <f aca="false">IF(H888&lt;=0,"Yes","No")</f>
        <v>No</v>
      </c>
      <c r="M888" s="52" t="n">
        <v>17.2</v>
      </c>
      <c r="N888" s="52" t="n">
        <v>3867726.64</v>
      </c>
      <c r="O888" s="52" t="s">
        <v>9762</v>
      </c>
      <c r="P888" s="52" t="s">
        <v>3357</v>
      </c>
      <c r="Q888" s="52" t="s">
        <v>9763</v>
      </c>
      <c r="R888" s="52" t="s">
        <v>7932</v>
      </c>
      <c r="S888" s="52" t="s">
        <v>911</v>
      </c>
      <c r="T888" s="55" t="str">
        <f aca="false">IF(L888="Yes","Stockout",IF(H888&lt;I888,"Low",IF(H888&gt;I888*2,"Excess","Healthy")))</f>
        <v>Excess</v>
      </c>
      <c r="U888" s="55" t="n">
        <f aca="true">IFERROR(Q888-TODAY(),"")</f>
        <v>-142</v>
      </c>
      <c r="V888" s="55" t="str">
        <f aca="false">IFERROR(IF(T888&lt;30,"Critical",IF(T888&lt;90,"Watch","OK")),"")</f>
        <v>OK</v>
      </c>
      <c r="W888" s="55" t="str">
        <f aca="false">TEXT(D888,"yyyy-mm")</f>
        <v>2024-12</v>
      </c>
    </row>
    <row r="889" customFormat="false" ht="15" hidden="false" customHeight="true" outlineLevel="0" collapsed="false">
      <c r="A889" s="56" t="s">
        <v>9764</v>
      </c>
      <c r="B889" s="56" t="s">
        <v>2346</v>
      </c>
      <c r="C889" s="56" t="s">
        <v>2513</v>
      </c>
      <c r="D889" s="56" t="s">
        <v>3100</v>
      </c>
      <c r="E889" s="56" t="n">
        <v>5959</v>
      </c>
      <c r="F889" s="56" t="n">
        <v>4388</v>
      </c>
      <c r="G889" s="56" t="n">
        <v>1868</v>
      </c>
      <c r="H889" s="54" t="n">
        <f aca="false">E889+F889-G889</f>
        <v>8479</v>
      </c>
      <c r="I889" s="56" t="n">
        <v>135</v>
      </c>
      <c r="J889" s="56" t="n">
        <v>619</v>
      </c>
      <c r="K889" s="54" t="n">
        <f aca="false">MAX(0,H889-I889)</f>
        <v>8344</v>
      </c>
      <c r="L889" s="54" t="str">
        <f aca="false">IF(H889&lt;=0,"Yes","No")</f>
        <v>No</v>
      </c>
      <c r="M889" s="56" t="n">
        <v>0.5</v>
      </c>
      <c r="N889" s="56" t="n">
        <v>49319.92</v>
      </c>
      <c r="O889" s="56" t="s">
        <v>9765</v>
      </c>
      <c r="P889" s="56" t="s">
        <v>5809</v>
      </c>
      <c r="Q889" s="56" t="s">
        <v>1604</v>
      </c>
      <c r="R889" s="56" t="s">
        <v>7750</v>
      </c>
      <c r="S889" s="56" t="s">
        <v>3289</v>
      </c>
      <c r="T889" s="55" t="str">
        <f aca="false">IF(L889="Yes","Stockout",IF(H889&lt;I889,"Low",IF(H889&gt;I889*2,"Excess","Healthy")))</f>
        <v>Excess</v>
      </c>
      <c r="U889" s="55" t="n">
        <f aca="true">IFERROR(Q889-TODAY(),"")</f>
        <v>-1117</v>
      </c>
      <c r="V889" s="55" t="str">
        <f aca="false">IFERROR(IF(T889&lt;30,"Critical",IF(T889&lt;90,"Watch","OK")),"")</f>
        <v>OK</v>
      </c>
      <c r="W889" s="55" t="str">
        <f aca="false">TEXT(D889,"yyyy-mm")</f>
        <v>2023-02</v>
      </c>
    </row>
    <row r="890" customFormat="false" ht="15" hidden="false" customHeight="true" outlineLevel="0" collapsed="false">
      <c r="A890" s="52" t="s">
        <v>9766</v>
      </c>
      <c r="B890" s="52" t="s">
        <v>9767</v>
      </c>
      <c r="C890" s="52" t="s">
        <v>3315</v>
      </c>
      <c r="D890" s="52" t="s">
        <v>619</v>
      </c>
      <c r="E890" s="52" t="n">
        <v>7072</v>
      </c>
      <c r="F890" s="52" t="n">
        <v>200</v>
      </c>
      <c r="G890" s="52" t="n">
        <v>2018</v>
      </c>
      <c r="H890" s="54" t="n">
        <f aca="false">E890+F890-G890</f>
        <v>5254</v>
      </c>
      <c r="I890" s="52" t="n">
        <v>1470</v>
      </c>
      <c r="J890" s="52" t="n">
        <v>909</v>
      </c>
      <c r="K890" s="54" t="n">
        <f aca="false">MAX(0,H890-I890)</f>
        <v>3784</v>
      </c>
      <c r="L890" s="54" t="str">
        <f aca="false">IF(H890&lt;=0,"Yes","No")</f>
        <v>No</v>
      </c>
      <c r="M890" s="52" t="n">
        <v>16.4</v>
      </c>
      <c r="N890" s="52" t="n">
        <v>2831954.49</v>
      </c>
      <c r="O890" s="52" t="s">
        <v>9768</v>
      </c>
      <c r="P890" s="52" t="s">
        <v>2703</v>
      </c>
      <c r="Q890" s="52" t="s">
        <v>1330</v>
      </c>
      <c r="R890" s="52" t="s">
        <v>7553</v>
      </c>
      <c r="S890" s="52" t="s">
        <v>1589</v>
      </c>
      <c r="T890" s="55" t="str">
        <f aca="false">IF(L890="Yes","Stockout",IF(H890&lt;I890,"Low",IF(H890&gt;I890*2,"Excess","Healthy")))</f>
        <v>Excess</v>
      </c>
      <c r="U890" s="55" t="n">
        <f aca="true">IFERROR(Q890-TODAY(),"")</f>
        <v>-452</v>
      </c>
      <c r="V890" s="55" t="str">
        <f aca="false">IFERROR(IF(T890&lt;30,"Critical",IF(T890&lt;90,"Watch","OK")),"")</f>
        <v>OK</v>
      </c>
      <c r="W890" s="55" t="str">
        <f aca="false">TEXT(D890,"yyyy-mm")</f>
        <v>2024-07</v>
      </c>
    </row>
    <row r="891" customFormat="false" ht="15" hidden="false" customHeight="true" outlineLevel="0" collapsed="false">
      <c r="A891" s="56" t="s">
        <v>9769</v>
      </c>
      <c r="B891" s="56" t="s">
        <v>7672</v>
      </c>
      <c r="C891" s="56" t="s">
        <v>4851</v>
      </c>
      <c r="D891" s="56" t="s">
        <v>4810</v>
      </c>
      <c r="E891" s="56" t="n">
        <v>2539</v>
      </c>
      <c r="F891" s="56" t="n">
        <v>3931</v>
      </c>
      <c r="G891" s="56" t="n">
        <v>2263</v>
      </c>
      <c r="H891" s="54" t="n">
        <f aca="false">E891+F891-G891</f>
        <v>4207</v>
      </c>
      <c r="I891" s="56" t="n">
        <v>1441</v>
      </c>
      <c r="J891" s="56" t="n">
        <v>878</v>
      </c>
      <c r="K891" s="54" t="n">
        <f aca="false">MAX(0,H891-I891)</f>
        <v>2766</v>
      </c>
      <c r="L891" s="54" t="str">
        <f aca="false">IF(H891&lt;=0,"Yes","No")</f>
        <v>No</v>
      </c>
      <c r="M891" s="56" t="n">
        <v>1.2</v>
      </c>
      <c r="N891" s="56" t="n">
        <v>207261.07</v>
      </c>
      <c r="O891" s="56" t="s">
        <v>9770</v>
      </c>
      <c r="P891" s="56" t="s">
        <v>2915</v>
      </c>
      <c r="Q891" s="56" t="s">
        <v>8992</v>
      </c>
      <c r="R891" s="56" t="s">
        <v>8451</v>
      </c>
      <c r="S891" s="56" t="s">
        <v>2903</v>
      </c>
      <c r="T891" s="55" t="str">
        <f aca="false">IF(L891="Yes","Stockout",IF(H891&lt;I891,"Low",IF(H891&gt;I891*2,"Excess","Healthy")))</f>
        <v>Excess</v>
      </c>
      <c r="U891" s="55" t="n">
        <f aca="true">IFERROR(Q891-TODAY(),"")</f>
        <v>-388</v>
      </c>
      <c r="V891" s="55" t="str">
        <f aca="false">IFERROR(IF(T891&lt;30,"Critical",IF(T891&lt;90,"Watch","OK")),"")</f>
        <v>OK</v>
      </c>
      <c r="W891" s="55" t="str">
        <f aca="false">TEXT(D891,"yyyy-mm")</f>
        <v>2024-01</v>
      </c>
    </row>
    <row r="892" customFormat="false" ht="15" hidden="false" customHeight="true" outlineLevel="0" collapsed="false">
      <c r="A892" s="52" t="s">
        <v>9771</v>
      </c>
      <c r="B892" s="52" t="s">
        <v>1155</v>
      </c>
      <c r="C892" s="52" t="s">
        <v>8185</v>
      </c>
      <c r="D892" s="52" t="s">
        <v>1200</v>
      </c>
      <c r="E892" s="52" t="n">
        <v>897</v>
      </c>
      <c r="F892" s="52" t="n">
        <v>981</v>
      </c>
      <c r="G892" s="52" t="n">
        <v>4494</v>
      </c>
      <c r="H892" s="54" t="n">
        <f aca="false">E892+F892-G892</f>
        <v>-2616</v>
      </c>
      <c r="I892" s="52" t="n">
        <v>511</v>
      </c>
      <c r="J892" s="52" t="n">
        <v>110</v>
      </c>
      <c r="K892" s="54" t="n">
        <f aca="false">MAX(0,H892-I892)</f>
        <v>0</v>
      </c>
      <c r="L892" s="54" t="str">
        <f aca="false">IF(H892&lt;=0,"Yes","No")</f>
        <v>Yes</v>
      </c>
      <c r="M892" s="52" t="n">
        <v>8.2</v>
      </c>
      <c r="N892" s="52" t="n">
        <v>170630.09</v>
      </c>
      <c r="O892" s="52" t="s">
        <v>9772</v>
      </c>
      <c r="P892" s="52" t="s">
        <v>4511</v>
      </c>
      <c r="Q892" s="52" t="s">
        <v>1350</v>
      </c>
      <c r="R892" s="52" t="s">
        <v>9250</v>
      </c>
      <c r="S892" s="52" t="s">
        <v>3054</v>
      </c>
      <c r="T892" s="55" t="str">
        <f aca="false">IF(L892="Yes","Stockout",IF(H892&lt;I892,"Low",IF(H892&gt;I892*2,"Excess","Healthy")))</f>
        <v>Stockout</v>
      </c>
      <c r="U892" s="55" t="n">
        <f aca="true">IFERROR(Q892-TODAY(),"")</f>
        <v>-720</v>
      </c>
      <c r="V892" s="55" t="str">
        <f aca="false">IFERROR(IF(T892&lt;30,"Critical",IF(T892&lt;90,"Watch","OK")),"")</f>
        <v>OK</v>
      </c>
      <c r="W892" s="55" t="str">
        <f aca="false">TEXT(D892,"yyyy-mm")</f>
        <v>2024-12</v>
      </c>
    </row>
    <row r="893" customFormat="false" ht="15" hidden="false" customHeight="true" outlineLevel="0" collapsed="false">
      <c r="A893" s="56" t="s">
        <v>9773</v>
      </c>
      <c r="B893" s="56" t="s">
        <v>2156</v>
      </c>
      <c r="C893" s="56" t="s">
        <v>3497</v>
      </c>
      <c r="D893" s="56" t="s">
        <v>3741</v>
      </c>
      <c r="E893" s="56" t="n">
        <v>402</v>
      </c>
      <c r="F893" s="56" t="n">
        <v>1322</v>
      </c>
      <c r="G893" s="56" t="n">
        <v>3470</v>
      </c>
      <c r="H893" s="54" t="n">
        <f aca="false">E893+F893-G893</f>
        <v>-1746</v>
      </c>
      <c r="I893" s="56" t="n">
        <v>1029</v>
      </c>
      <c r="J893" s="56" t="n">
        <v>354</v>
      </c>
      <c r="K893" s="54" t="n">
        <f aca="false">MAX(0,H893-I893)</f>
        <v>0</v>
      </c>
      <c r="L893" s="54" t="str">
        <f aca="false">IF(H893&lt;=0,"Yes","No")</f>
        <v>Yes</v>
      </c>
      <c r="M893" s="56" t="n">
        <v>8.3</v>
      </c>
      <c r="N893" s="56" t="n">
        <v>1625897.61</v>
      </c>
      <c r="O893" s="56" t="s">
        <v>9774</v>
      </c>
      <c r="P893" s="56" t="s">
        <v>1439</v>
      </c>
      <c r="Q893" s="56" t="s">
        <v>3066</v>
      </c>
      <c r="R893" s="56" t="s">
        <v>7926</v>
      </c>
      <c r="S893" s="56" t="s">
        <v>2650</v>
      </c>
      <c r="T893" s="55" t="str">
        <f aca="false">IF(L893="Yes","Stockout",IF(H893&lt;I893,"Low",IF(H893&gt;I893*2,"Excess","Healthy")))</f>
        <v>Stockout</v>
      </c>
      <c r="U893" s="55" t="n">
        <f aca="true">IFERROR(Q893-TODAY(),"")</f>
        <v>-1108</v>
      </c>
      <c r="V893" s="55" t="str">
        <f aca="false">IFERROR(IF(T893&lt;30,"Critical",IF(T893&lt;90,"Watch","OK")),"")</f>
        <v>OK</v>
      </c>
      <c r="W893" s="55" t="str">
        <f aca="false">TEXT(D893,"yyyy-mm")</f>
        <v>2022-02</v>
      </c>
    </row>
    <row r="894" customFormat="false" ht="15" hidden="false" customHeight="true" outlineLevel="0" collapsed="false">
      <c r="A894" s="52" t="s">
        <v>9775</v>
      </c>
      <c r="B894" s="52" t="s">
        <v>5359</v>
      </c>
      <c r="C894" s="52" t="s">
        <v>4724</v>
      </c>
      <c r="D894" s="52" t="s">
        <v>3603</v>
      </c>
      <c r="E894" s="52" t="n">
        <v>6275</v>
      </c>
      <c r="F894" s="52" t="n">
        <v>1232</v>
      </c>
      <c r="G894" s="52" t="n">
        <v>2411</v>
      </c>
      <c r="H894" s="54" t="n">
        <f aca="false">E894+F894-G894</f>
        <v>5096</v>
      </c>
      <c r="I894" s="52" t="n">
        <v>890</v>
      </c>
      <c r="J894" s="52" t="n">
        <v>125</v>
      </c>
      <c r="K894" s="54" t="n">
        <f aca="false">MAX(0,H894-I894)</f>
        <v>4206</v>
      </c>
      <c r="L894" s="54" t="str">
        <f aca="false">IF(H894&lt;=0,"Yes","No")</f>
        <v>No</v>
      </c>
      <c r="M894" s="52" t="n">
        <v>25.9</v>
      </c>
      <c r="N894" s="52" t="n">
        <v>2735421.1</v>
      </c>
      <c r="O894" s="52" t="s">
        <v>9776</v>
      </c>
      <c r="P894" s="52" t="s">
        <v>1535</v>
      </c>
      <c r="Q894" s="52" t="s">
        <v>8274</v>
      </c>
      <c r="R894" s="52" t="s">
        <v>8120</v>
      </c>
      <c r="S894" s="52" t="s">
        <v>1077</v>
      </c>
      <c r="T894" s="55" t="str">
        <f aca="false">IF(L894="Yes","Stockout",IF(H894&lt;I894,"Low",IF(H894&gt;I894*2,"Excess","Healthy")))</f>
        <v>Excess</v>
      </c>
      <c r="U894" s="55" t="n">
        <f aca="true">IFERROR(Q894-TODAY(),"")</f>
        <v>-72</v>
      </c>
      <c r="V894" s="55" t="str">
        <f aca="false">IFERROR(IF(T894&lt;30,"Critical",IF(T894&lt;90,"Watch","OK")),"")</f>
        <v>OK</v>
      </c>
      <c r="W894" s="55" t="str">
        <f aca="false">TEXT(D894,"yyyy-mm")</f>
        <v>2022-03</v>
      </c>
    </row>
    <row r="895" customFormat="false" ht="15" hidden="false" customHeight="true" outlineLevel="0" collapsed="false">
      <c r="A895" s="56" t="s">
        <v>9777</v>
      </c>
      <c r="B895" s="56" t="s">
        <v>827</v>
      </c>
      <c r="C895" s="56" t="s">
        <v>8977</v>
      </c>
      <c r="D895" s="56" t="s">
        <v>4121</v>
      </c>
      <c r="E895" s="56" t="n">
        <v>5697</v>
      </c>
      <c r="F895" s="56" t="n">
        <v>2604</v>
      </c>
      <c r="G895" s="56" t="n">
        <v>1223</v>
      </c>
      <c r="H895" s="54" t="n">
        <f aca="false">E895+F895-G895</f>
        <v>7078</v>
      </c>
      <c r="I895" s="56" t="n">
        <v>1636</v>
      </c>
      <c r="J895" s="56" t="n">
        <v>624</v>
      </c>
      <c r="K895" s="54" t="n">
        <f aca="false">MAX(0,H895-I895)</f>
        <v>5442</v>
      </c>
      <c r="L895" s="54" t="str">
        <f aca="false">IF(H895&lt;=0,"Yes","No")</f>
        <v>No</v>
      </c>
      <c r="M895" s="56" t="n">
        <v>20.4</v>
      </c>
      <c r="N895" s="56" t="n">
        <v>60185.26</v>
      </c>
      <c r="O895" s="56" t="s">
        <v>9778</v>
      </c>
      <c r="P895" s="56" t="s">
        <v>3786</v>
      </c>
      <c r="Q895" s="56" t="s">
        <v>1517</v>
      </c>
      <c r="R895" s="56" t="s">
        <v>7780</v>
      </c>
      <c r="S895" s="56" t="s">
        <v>513</v>
      </c>
      <c r="T895" s="55" t="str">
        <f aca="false">IF(L895="Yes","Stockout",IF(H895&lt;I895,"Low",IF(H895&gt;I895*2,"Excess","Healthy")))</f>
        <v>Excess</v>
      </c>
      <c r="U895" s="55" t="n">
        <f aca="true">IFERROR(Q895-TODAY(),"")</f>
        <v>-848</v>
      </c>
      <c r="V895" s="55" t="str">
        <f aca="false">IFERROR(IF(T895&lt;30,"Critical",IF(T895&lt;90,"Watch","OK")),"")</f>
        <v>OK</v>
      </c>
      <c r="W895" s="55" t="str">
        <f aca="false">TEXT(D895,"yyyy-mm")</f>
        <v>2024-05</v>
      </c>
    </row>
    <row r="896" customFormat="false" ht="15" hidden="false" customHeight="true" outlineLevel="0" collapsed="false">
      <c r="A896" s="52" t="s">
        <v>9779</v>
      </c>
      <c r="B896" s="52" t="s">
        <v>1889</v>
      </c>
      <c r="C896" s="52" t="s">
        <v>1175</v>
      </c>
      <c r="D896" s="52" t="s">
        <v>1340</v>
      </c>
      <c r="E896" s="52" t="n">
        <v>5637</v>
      </c>
      <c r="F896" s="52" t="n">
        <v>3817</v>
      </c>
      <c r="G896" s="52" t="n">
        <v>946</v>
      </c>
      <c r="H896" s="54" t="n">
        <f aca="false">E896+F896-G896</f>
        <v>8508</v>
      </c>
      <c r="I896" s="52" t="n">
        <v>227</v>
      </c>
      <c r="J896" s="52" t="n">
        <v>289</v>
      </c>
      <c r="K896" s="54" t="n">
        <f aca="false">MAX(0,H896-I896)</f>
        <v>8281</v>
      </c>
      <c r="L896" s="54" t="str">
        <f aca="false">IF(H896&lt;=0,"Yes","No")</f>
        <v>No</v>
      </c>
      <c r="M896" s="52" t="n">
        <v>34.3</v>
      </c>
      <c r="N896" s="52" t="n">
        <v>4279019.94</v>
      </c>
      <c r="O896" s="52" t="s">
        <v>9780</v>
      </c>
      <c r="P896" s="52" t="s">
        <v>1543</v>
      </c>
      <c r="Q896" s="52" t="s">
        <v>3366</v>
      </c>
      <c r="R896" s="52" t="s">
        <v>7845</v>
      </c>
      <c r="S896" s="52" t="s">
        <v>1549</v>
      </c>
      <c r="T896" s="55" t="str">
        <f aca="false">IF(L896="Yes","Stockout",IF(H896&lt;I896,"Low",IF(H896&gt;I896*2,"Excess","Healthy")))</f>
        <v>Excess</v>
      </c>
      <c r="U896" s="55" t="n">
        <f aca="true">IFERROR(Q896-TODAY(),"")</f>
        <v>-1310</v>
      </c>
      <c r="V896" s="55" t="str">
        <f aca="false">IFERROR(IF(T896&lt;30,"Critical",IF(T896&lt;90,"Watch","OK")),"")</f>
        <v>OK</v>
      </c>
      <c r="W896" s="55" t="str">
        <f aca="false">TEXT(D896,"yyyy-mm")</f>
        <v>2022-07</v>
      </c>
    </row>
    <row r="897" customFormat="false" ht="15" hidden="false" customHeight="true" outlineLevel="0" collapsed="false">
      <c r="A897" s="56" t="s">
        <v>9781</v>
      </c>
      <c r="B897" s="56" t="s">
        <v>6512</v>
      </c>
      <c r="C897" s="56" t="s">
        <v>1449</v>
      </c>
      <c r="D897" s="56" t="s">
        <v>1736</v>
      </c>
      <c r="E897" s="56" t="n">
        <v>4979</v>
      </c>
      <c r="F897" s="56" t="n">
        <v>870</v>
      </c>
      <c r="G897" s="56" t="n">
        <v>4476</v>
      </c>
      <c r="H897" s="54" t="n">
        <f aca="false">E897+F897-G897</f>
        <v>1373</v>
      </c>
      <c r="I897" s="56" t="n">
        <v>939</v>
      </c>
      <c r="J897" s="56" t="n">
        <v>518</v>
      </c>
      <c r="K897" s="54" t="n">
        <f aca="false">MAX(0,H897-I897)</f>
        <v>434</v>
      </c>
      <c r="L897" s="54" t="str">
        <f aca="false">IF(H897&lt;=0,"Yes","No")</f>
        <v>No</v>
      </c>
      <c r="M897" s="56" t="n">
        <v>20.6</v>
      </c>
      <c r="N897" s="56" t="n">
        <v>2026375.23</v>
      </c>
      <c r="O897" s="56" t="s">
        <v>9782</v>
      </c>
      <c r="P897" s="56" t="s">
        <v>847</v>
      </c>
      <c r="Q897" s="56" t="s">
        <v>777</v>
      </c>
      <c r="R897" s="56" t="s">
        <v>7755</v>
      </c>
      <c r="S897" s="56" t="s">
        <v>2267</v>
      </c>
      <c r="T897" s="55" t="str">
        <f aca="false">IF(L897="Yes","Stockout",IF(H897&lt;I897,"Low",IF(H897&gt;I897*2,"Excess","Healthy")))</f>
        <v>Healthy</v>
      </c>
      <c r="U897" s="55" t="n">
        <f aca="true">IFERROR(Q897-TODAY(),"")</f>
        <v>-1016</v>
      </c>
      <c r="V897" s="55" t="str">
        <f aca="false">IFERROR(IF(T897&lt;30,"Critical",IF(T897&lt;90,"Watch","OK")),"")</f>
        <v>OK</v>
      </c>
      <c r="W897" s="55" t="str">
        <f aca="false">TEXT(D897,"yyyy-mm")</f>
        <v>2023-08</v>
      </c>
    </row>
    <row r="898" customFormat="false" ht="15" hidden="false" customHeight="true" outlineLevel="0" collapsed="false">
      <c r="A898" s="52" t="s">
        <v>9783</v>
      </c>
      <c r="B898" s="52" t="s">
        <v>4976</v>
      </c>
      <c r="C898" s="52" t="s">
        <v>8197</v>
      </c>
      <c r="D898" s="52" t="s">
        <v>402</v>
      </c>
      <c r="E898" s="52" t="n">
        <v>5912</v>
      </c>
      <c r="F898" s="52" t="n">
        <v>2380</v>
      </c>
      <c r="G898" s="52" t="n">
        <v>3776</v>
      </c>
      <c r="H898" s="54" t="n">
        <f aca="false">E898+F898-G898</f>
        <v>4516</v>
      </c>
      <c r="I898" s="52" t="n">
        <v>1129</v>
      </c>
      <c r="J898" s="52" t="n">
        <v>254</v>
      </c>
      <c r="K898" s="54" t="n">
        <f aca="false">MAX(0,H898-I898)</f>
        <v>3387</v>
      </c>
      <c r="L898" s="54" t="str">
        <f aca="false">IF(H898&lt;=0,"Yes","No")</f>
        <v>No</v>
      </c>
      <c r="M898" s="52" t="n">
        <v>13.4</v>
      </c>
      <c r="N898" s="52" t="n">
        <v>770937.98</v>
      </c>
      <c r="O898" s="52" t="s">
        <v>9784</v>
      </c>
      <c r="P898" s="52" t="s">
        <v>2755</v>
      </c>
      <c r="Q898" s="52" t="s">
        <v>803</v>
      </c>
      <c r="R898" s="52" t="s">
        <v>7524</v>
      </c>
      <c r="S898" s="52" t="s">
        <v>5200</v>
      </c>
      <c r="T898" s="55" t="str">
        <f aca="false">IF(L898="Yes","Stockout",IF(H898&lt;I898,"Low",IF(H898&gt;I898*2,"Excess","Healthy")))</f>
        <v>Excess</v>
      </c>
      <c r="U898" s="55" t="n">
        <f aca="true">IFERROR(Q898-TODAY(),"")</f>
        <v>-710</v>
      </c>
      <c r="V898" s="55" t="str">
        <f aca="false">IFERROR(IF(T898&lt;30,"Critical",IF(T898&lt;90,"Watch","OK")),"")</f>
        <v>OK</v>
      </c>
      <c r="W898" s="55" t="str">
        <f aca="false">TEXT(D898,"yyyy-mm")</f>
        <v>2023-05</v>
      </c>
    </row>
    <row r="899" customFormat="false" ht="15" hidden="false" customHeight="true" outlineLevel="0" collapsed="false">
      <c r="A899" s="56" t="s">
        <v>9785</v>
      </c>
      <c r="B899" s="56" t="s">
        <v>7437</v>
      </c>
      <c r="C899" s="56" t="s">
        <v>3291</v>
      </c>
      <c r="D899" s="56" t="s">
        <v>5947</v>
      </c>
      <c r="E899" s="56" t="n">
        <v>9295</v>
      </c>
      <c r="F899" s="56" t="n">
        <v>1894</v>
      </c>
      <c r="G899" s="56" t="n">
        <v>2324</v>
      </c>
      <c r="H899" s="54" t="n">
        <f aca="false">E899+F899-G899</f>
        <v>8865</v>
      </c>
      <c r="I899" s="56" t="n">
        <v>1678</v>
      </c>
      <c r="J899" s="56" t="n">
        <v>774</v>
      </c>
      <c r="K899" s="54" t="n">
        <f aca="false">MAX(0,H899-I899)</f>
        <v>7187</v>
      </c>
      <c r="L899" s="54" t="str">
        <f aca="false">IF(H899&lt;=0,"Yes","No")</f>
        <v>No</v>
      </c>
      <c r="M899" s="56" t="n">
        <v>10.9</v>
      </c>
      <c r="N899" s="56" t="n">
        <v>1523172.18</v>
      </c>
      <c r="O899" s="56" t="s">
        <v>9786</v>
      </c>
      <c r="P899" s="56" t="s">
        <v>2915</v>
      </c>
      <c r="Q899" s="56" t="s">
        <v>9787</v>
      </c>
      <c r="R899" s="56" t="s">
        <v>7774</v>
      </c>
      <c r="S899" s="56" t="s">
        <v>883</v>
      </c>
      <c r="T899" s="55" t="str">
        <f aca="false">IF(L899="Yes","Stockout",IF(H899&lt;I899,"Low",IF(H899&gt;I899*2,"Excess","Healthy")))</f>
        <v>Excess</v>
      </c>
      <c r="U899" s="55" t="n">
        <f aca="true">IFERROR(Q899-TODAY(),"")</f>
        <v>162</v>
      </c>
      <c r="V899" s="55" t="str">
        <f aca="false">IFERROR(IF(T899&lt;30,"Critical",IF(T899&lt;90,"Watch","OK")),"")</f>
        <v>OK</v>
      </c>
      <c r="W899" s="55" t="str">
        <f aca="false">TEXT(D899,"yyyy-mm")</f>
        <v>2024-05</v>
      </c>
    </row>
    <row r="900" customFormat="false" ht="15" hidden="false" customHeight="true" outlineLevel="0" collapsed="false">
      <c r="A900" s="52" t="s">
        <v>9788</v>
      </c>
      <c r="B900" s="52" t="s">
        <v>4127</v>
      </c>
      <c r="C900" s="52" t="s">
        <v>2602</v>
      </c>
      <c r="D900" s="52" t="s">
        <v>1052</v>
      </c>
      <c r="E900" s="52" t="n">
        <v>6423</v>
      </c>
      <c r="F900" s="52" t="n">
        <v>988</v>
      </c>
      <c r="G900" s="52" t="n">
        <v>3919</v>
      </c>
      <c r="H900" s="54" t="n">
        <f aca="false">E900+F900-G900</f>
        <v>3492</v>
      </c>
      <c r="I900" s="52" t="n">
        <v>134</v>
      </c>
      <c r="J900" s="52" t="n">
        <v>986</v>
      </c>
      <c r="K900" s="54" t="n">
        <f aca="false">MAX(0,H900-I900)</f>
        <v>3358</v>
      </c>
      <c r="L900" s="54" t="str">
        <f aca="false">IF(H900&lt;=0,"Yes","No")</f>
        <v>No</v>
      </c>
      <c r="M900" s="52" t="n">
        <v>15.8</v>
      </c>
      <c r="N900" s="52" t="n">
        <v>1218485.07</v>
      </c>
      <c r="O900" s="52" t="s">
        <v>9789</v>
      </c>
      <c r="P900" s="52" t="s">
        <v>1599</v>
      </c>
      <c r="Q900" s="52" t="s">
        <v>1943</v>
      </c>
      <c r="R900" s="52" t="s">
        <v>7574</v>
      </c>
      <c r="S900" s="52" t="s">
        <v>3373</v>
      </c>
      <c r="T900" s="55" t="str">
        <f aca="false">IF(L900="Yes","Stockout",IF(H900&lt;I900,"Low",IF(H900&gt;I900*2,"Excess","Healthy")))</f>
        <v>Excess</v>
      </c>
      <c r="U900" s="55" t="n">
        <f aca="true">IFERROR(Q900-TODAY(),"")</f>
        <v>-1038</v>
      </c>
      <c r="V900" s="55" t="str">
        <f aca="false">IFERROR(IF(T900&lt;30,"Critical",IF(T900&lt;90,"Watch","OK")),"")</f>
        <v>OK</v>
      </c>
      <c r="W900" s="55" t="str">
        <f aca="false">TEXT(D900,"yyyy-mm")</f>
        <v>2024-09</v>
      </c>
    </row>
    <row r="901" customFormat="false" ht="15" hidden="false" customHeight="true" outlineLevel="0" collapsed="false">
      <c r="A901" s="56" t="s">
        <v>9790</v>
      </c>
      <c r="B901" s="56" t="s">
        <v>2431</v>
      </c>
      <c r="C901" s="56" t="s">
        <v>3809</v>
      </c>
      <c r="D901" s="56" t="s">
        <v>742</v>
      </c>
      <c r="E901" s="56" t="n">
        <v>5727</v>
      </c>
      <c r="F901" s="56" t="n">
        <v>4534</v>
      </c>
      <c r="G901" s="56" t="n">
        <v>4164</v>
      </c>
      <c r="H901" s="54" t="n">
        <f aca="false">E901+F901-G901</f>
        <v>6097</v>
      </c>
      <c r="I901" s="56" t="n">
        <v>1084</v>
      </c>
      <c r="J901" s="56" t="n">
        <v>213</v>
      </c>
      <c r="K901" s="54" t="n">
        <f aca="false">MAX(0,H901-I901)</f>
        <v>5013</v>
      </c>
      <c r="L901" s="54" t="str">
        <f aca="false">IF(H901&lt;=0,"Yes","No")</f>
        <v>No</v>
      </c>
      <c r="M901" s="56" t="n">
        <v>6.3</v>
      </c>
      <c r="N901" s="56" t="n">
        <v>31733.26</v>
      </c>
      <c r="O901" s="56" t="s">
        <v>9791</v>
      </c>
      <c r="P901" s="56" t="s">
        <v>1598</v>
      </c>
      <c r="Q901" s="56" t="s">
        <v>1065</v>
      </c>
      <c r="R901" s="56" t="s">
        <v>7767</v>
      </c>
      <c r="S901" s="56" t="s">
        <v>3684</v>
      </c>
      <c r="T901" s="55" t="str">
        <f aca="false">IF(L901="Yes","Stockout",IF(H901&lt;I901,"Low",IF(H901&gt;I901*2,"Excess","Healthy")))</f>
        <v>Excess</v>
      </c>
      <c r="U901" s="55" t="n">
        <f aca="true">IFERROR(Q901-TODAY(),"")</f>
        <v>-762</v>
      </c>
      <c r="V901" s="55" t="str">
        <f aca="false">IFERROR(IF(T901&lt;30,"Critical",IF(T901&lt;90,"Watch","OK")),"")</f>
        <v>OK</v>
      </c>
      <c r="W901" s="55" t="str">
        <f aca="false">TEXT(D901,"yyyy-mm")</f>
        <v>2023-08</v>
      </c>
    </row>
    <row r="902" customFormat="false" ht="15" hidden="false" customHeight="true" outlineLevel="0" collapsed="false">
      <c r="A902" s="52" t="s">
        <v>9792</v>
      </c>
      <c r="B902" s="52" t="s">
        <v>9793</v>
      </c>
      <c r="C902" s="52" t="s">
        <v>1890</v>
      </c>
      <c r="D902" s="52" t="s">
        <v>8156</v>
      </c>
      <c r="E902" s="52" t="n">
        <v>213</v>
      </c>
      <c r="F902" s="52" t="n">
        <v>836</v>
      </c>
      <c r="G902" s="52" t="n">
        <v>4930</v>
      </c>
      <c r="H902" s="54" t="n">
        <f aca="false">E902+F902-G902</f>
        <v>-3881</v>
      </c>
      <c r="I902" s="52" t="n">
        <v>120</v>
      </c>
      <c r="J902" s="52" t="n">
        <v>161</v>
      </c>
      <c r="K902" s="54" t="n">
        <f aca="false">MAX(0,H902-I902)</f>
        <v>0</v>
      </c>
      <c r="L902" s="54" t="str">
        <f aca="false">IF(H902&lt;=0,"Yes","No")</f>
        <v>Yes</v>
      </c>
      <c r="M902" s="52" t="n">
        <v>4.4</v>
      </c>
      <c r="N902" s="52" t="n">
        <v>42227.3</v>
      </c>
      <c r="O902" s="52" t="s">
        <v>9794</v>
      </c>
      <c r="P902" s="52" t="s">
        <v>572</v>
      </c>
      <c r="Q902" s="52" t="s">
        <v>5766</v>
      </c>
      <c r="R902" s="52" t="s">
        <v>9140</v>
      </c>
      <c r="S902" s="52" t="s">
        <v>1830</v>
      </c>
      <c r="T902" s="55" t="str">
        <f aca="false">IF(L902="Yes","Stockout",IF(H902&lt;I902,"Low",IF(H902&gt;I902*2,"Excess","Healthy")))</f>
        <v>Stockout</v>
      </c>
      <c r="U902" s="55" t="n">
        <f aca="true">IFERROR(Q902-TODAY(),"")</f>
        <v>-1212</v>
      </c>
      <c r="V902" s="55" t="str">
        <f aca="false">IFERROR(IF(T902&lt;30,"Critical",IF(T902&lt;90,"Watch","OK")),"")</f>
        <v>OK</v>
      </c>
      <c r="W902" s="55" t="str">
        <f aca="false">TEXT(D902,"yyyy-mm")</f>
        <v>2022-03</v>
      </c>
    </row>
    <row r="903" customFormat="false" ht="15" hidden="false" customHeight="true" outlineLevel="0" collapsed="false">
      <c r="A903" s="56" t="s">
        <v>9795</v>
      </c>
      <c r="B903" s="56" t="s">
        <v>7572</v>
      </c>
      <c r="C903" s="56" t="s">
        <v>7915</v>
      </c>
      <c r="D903" s="56" t="s">
        <v>3149</v>
      </c>
      <c r="E903" s="56" t="n">
        <v>9842</v>
      </c>
      <c r="F903" s="56" t="n">
        <v>298</v>
      </c>
      <c r="G903" s="56" t="n">
        <v>3468</v>
      </c>
      <c r="H903" s="54" t="n">
        <f aca="false">E903+F903-G903</f>
        <v>6672</v>
      </c>
      <c r="I903" s="56" t="n">
        <v>1649</v>
      </c>
      <c r="J903" s="56" t="n">
        <v>620</v>
      </c>
      <c r="K903" s="54" t="n">
        <f aca="false">MAX(0,H903-I903)</f>
        <v>5023</v>
      </c>
      <c r="L903" s="54" t="str">
        <f aca="false">IF(H903&lt;=0,"Yes","No")</f>
        <v>No</v>
      </c>
      <c r="M903" s="56" t="n">
        <v>23.2</v>
      </c>
      <c r="N903" s="56" t="n">
        <v>96579.58</v>
      </c>
      <c r="O903" s="56" t="s">
        <v>9796</v>
      </c>
      <c r="P903" s="56" t="s">
        <v>5454</v>
      </c>
      <c r="Q903" s="56" t="s">
        <v>5947</v>
      </c>
      <c r="R903" s="56" t="s">
        <v>7755</v>
      </c>
      <c r="S903" s="56" t="s">
        <v>905</v>
      </c>
      <c r="T903" s="55" t="str">
        <f aca="false">IF(L903="Yes","Stockout",IF(H903&lt;I903,"Low",IF(H903&gt;I903*2,"Excess","Healthy")))</f>
        <v>Excess</v>
      </c>
      <c r="U903" s="55" t="n">
        <f aca="true">IFERROR(Q903-TODAY(),"")</f>
        <v>-635</v>
      </c>
      <c r="V903" s="55" t="str">
        <f aca="false">IFERROR(IF(T903&lt;30,"Critical",IF(T903&lt;90,"Watch","OK")),"")</f>
        <v>OK</v>
      </c>
      <c r="W903" s="55" t="str">
        <f aca="false">TEXT(D903,"yyyy-mm")</f>
        <v>2023-03</v>
      </c>
    </row>
    <row r="904" customFormat="false" ht="15" hidden="false" customHeight="true" outlineLevel="0" collapsed="false">
      <c r="A904" s="52" t="s">
        <v>9797</v>
      </c>
      <c r="B904" s="52" t="s">
        <v>9461</v>
      </c>
      <c r="C904" s="52" t="s">
        <v>6460</v>
      </c>
      <c r="D904" s="52" t="s">
        <v>1473</v>
      </c>
      <c r="E904" s="52" t="n">
        <v>900</v>
      </c>
      <c r="F904" s="52" t="n">
        <v>3051</v>
      </c>
      <c r="G904" s="52" t="n">
        <v>4466</v>
      </c>
      <c r="H904" s="54" t="n">
        <f aca="false">E904+F904-G904</f>
        <v>-515</v>
      </c>
      <c r="I904" s="52" t="n">
        <v>460</v>
      </c>
      <c r="J904" s="52" t="n">
        <v>880</v>
      </c>
      <c r="K904" s="54" t="n">
        <f aca="false">MAX(0,H904-I904)</f>
        <v>0</v>
      </c>
      <c r="L904" s="54" t="str">
        <f aca="false">IF(H904&lt;=0,"Yes","No")</f>
        <v>Yes</v>
      </c>
      <c r="M904" s="52" t="n">
        <v>15.7</v>
      </c>
      <c r="N904" s="52" t="n">
        <v>3489438.14</v>
      </c>
      <c r="O904" s="52" t="s">
        <v>9798</v>
      </c>
      <c r="P904" s="52" t="s">
        <v>1635</v>
      </c>
      <c r="Q904" s="52" t="s">
        <v>3175</v>
      </c>
      <c r="R904" s="52" t="s">
        <v>8120</v>
      </c>
      <c r="S904" s="52" t="s">
        <v>5909</v>
      </c>
      <c r="T904" s="55" t="str">
        <f aca="false">IF(L904="Yes","Stockout",IF(H904&lt;I904,"Low",IF(H904&gt;I904*2,"Excess","Healthy")))</f>
        <v>Stockout</v>
      </c>
      <c r="U904" s="55" t="n">
        <f aca="true">IFERROR(Q904-TODAY(),"")</f>
        <v>-421</v>
      </c>
      <c r="V904" s="55" t="str">
        <f aca="false">IFERROR(IF(T904&lt;30,"Critical",IF(T904&lt;90,"Watch","OK")),"")</f>
        <v>OK</v>
      </c>
      <c r="W904" s="55" t="str">
        <f aca="false">TEXT(D904,"yyyy-mm")</f>
        <v>2023-10</v>
      </c>
    </row>
    <row r="905" customFormat="false" ht="15" hidden="false" customHeight="true" outlineLevel="0" collapsed="false">
      <c r="A905" s="56" t="s">
        <v>9799</v>
      </c>
      <c r="B905" s="56" t="s">
        <v>7837</v>
      </c>
      <c r="C905" s="56" t="s">
        <v>923</v>
      </c>
      <c r="D905" s="56" t="s">
        <v>609</v>
      </c>
      <c r="E905" s="56" t="n">
        <v>7719</v>
      </c>
      <c r="F905" s="56" t="n">
        <v>2379</v>
      </c>
      <c r="G905" s="56" t="n">
        <v>1479</v>
      </c>
      <c r="H905" s="54" t="n">
        <f aca="false">E905+F905-G905</f>
        <v>8619</v>
      </c>
      <c r="I905" s="56" t="n">
        <v>612</v>
      </c>
      <c r="J905" s="56" t="n">
        <v>308</v>
      </c>
      <c r="K905" s="54" t="n">
        <f aca="false">MAX(0,H905-I905)</f>
        <v>8007</v>
      </c>
      <c r="L905" s="54" t="str">
        <f aca="false">IF(H905&lt;=0,"Yes","No")</f>
        <v>No</v>
      </c>
      <c r="M905" s="56" t="n">
        <v>22.3</v>
      </c>
      <c r="N905" s="56" t="n">
        <v>565482.18</v>
      </c>
      <c r="O905" s="56" t="s">
        <v>9800</v>
      </c>
      <c r="P905" s="56" t="s">
        <v>3070</v>
      </c>
      <c r="Q905" s="56" t="s">
        <v>9360</v>
      </c>
      <c r="R905" s="56" t="s">
        <v>7532</v>
      </c>
      <c r="S905" s="56" t="s">
        <v>1450</v>
      </c>
      <c r="T905" s="55" t="str">
        <f aca="false">IF(L905="Yes","Stockout",IF(H905&lt;I905,"Low",IF(H905&gt;I905*2,"Excess","Healthy")))</f>
        <v>Excess</v>
      </c>
      <c r="U905" s="55" t="n">
        <f aca="true">IFERROR(Q905-TODAY(),"")</f>
        <v>-323</v>
      </c>
      <c r="V905" s="55" t="str">
        <f aca="false">IFERROR(IF(T905&lt;30,"Critical",IF(T905&lt;90,"Watch","OK")),"")</f>
        <v>OK</v>
      </c>
      <c r="W905" s="55" t="str">
        <f aca="false">TEXT(D905,"yyyy-mm")</f>
        <v>2023-03</v>
      </c>
    </row>
    <row r="906" customFormat="false" ht="15" hidden="false" customHeight="true" outlineLevel="0" collapsed="false">
      <c r="A906" s="52" t="s">
        <v>9801</v>
      </c>
      <c r="B906" s="52" t="s">
        <v>375</v>
      </c>
      <c r="C906" s="52" t="s">
        <v>638</v>
      </c>
      <c r="D906" s="52" t="s">
        <v>2587</v>
      </c>
      <c r="E906" s="52" t="n">
        <v>8325</v>
      </c>
      <c r="F906" s="52" t="n">
        <v>1312</v>
      </c>
      <c r="G906" s="52" t="n">
        <v>1613</v>
      </c>
      <c r="H906" s="54" t="n">
        <f aca="false">E906+F906-G906</f>
        <v>8024</v>
      </c>
      <c r="I906" s="52" t="n">
        <v>119</v>
      </c>
      <c r="J906" s="52" t="n">
        <v>366</v>
      </c>
      <c r="K906" s="54" t="n">
        <f aca="false">MAX(0,H906-I906)</f>
        <v>7905</v>
      </c>
      <c r="L906" s="54" t="str">
        <f aca="false">IF(H906&lt;=0,"Yes","No")</f>
        <v>No</v>
      </c>
      <c r="M906" s="52" t="n">
        <v>21.1</v>
      </c>
      <c r="N906" s="52" t="n">
        <v>396603.45</v>
      </c>
      <c r="O906" s="52" t="s">
        <v>9802</v>
      </c>
      <c r="P906" s="52" t="s">
        <v>2059</v>
      </c>
      <c r="Q906" s="52" t="s">
        <v>1662</v>
      </c>
      <c r="R906" s="52" t="s">
        <v>7582</v>
      </c>
      <c r="S906" s="52" t="s">
        <v>979</v>
      </c>
      <c r="T906" s="55" t="str">
        <f aca="false">IF(L906="Yes","Stockout",IF(H906&lt;I906,"Low",IF(H906&gt;I906*2,"Excess","Healthy")))</f>
        <v>Excess</v>
      </c>
      <c r="U906" s="55" t="n">
        <f aca="true">IFERROR(Q906-TODAY(),"")</f>
        <v>-1148</v>
      </c>
      <c r="V906" s="55" t="str">
        <f aca="false">IFERROR(IF(T906&lt;30,"Critical",IF(T906&lt;90,"Watch","OK")),"")</f>
        <v>OK</v>
      </c>
      <c r="W906" s="55" t="str">
        <f aca="false">TEXT(D906,"yyyy-mm")</f>
        <v>2023-02</v>
      </c>
    </row>
    <row r="907" customFormat="false" ht="15" hidden="false" customHeight="true" outlineLevel="0" collapsed="false">
      <c r="A907" s="56" t="s">
        <v>9803</v>
      </c>
      <c r="B907" s="56" t="s">
        <v>4583</v>
      </c>
      <c r="C907" s="56" t="s">
        <v>1115</v>
      </c>
      <c r="D907" s="56" t="s">
        <v>1195</v>
      </c>
      <c r="E907" s="56" t="n">
        <v>2663</v>
      </c>
      <c r="F907" s="56" t="n">
        <v>1119</v>
      </c>
      <c r="G907" s="56" t="n">
        <v>3254</v>
      </c>
      <c r="H907" s="54" t="n">
        <f aca="false">E907+F907-G907</f>
        <v>528</v>
      </c>
      <c r="I907" s="56" t="n">
        <v>1828</v>
      </c>
      <c r="J907" s="56" t="n">
        <v>657</v>
      </c>
      <c r="K907" s="54" t="n">
        <f aca="false">MAX(0,H907-I907)</f>
        <v>0</v>
      </c>
      <c r="L907" s="54" t="str">
        <f aca="false">IF(H907&lt;=0,"Yes","No")</f>
        <v>No</v>
      </c>
      <c r="M907" s="56" t="n">
        <v>3.9</v>
      </c>
      <c r="N907" s="56" t="n">
        <v>650864.71</v>
      </c>
      <c r="O907" s="56" t="s">
        <v>9804</v>
      </c>
      <c r="P907" s="56" t="s">
        <v>1538</v>
      </c>
      <c r="Q907" s="56" t="s">
        <v>9805</v>
      </c>
      <c r="R907" s="56" t="s">
        <v>7723</v>
      </c>
      <c r="S907" s="56" t="s">
        <v>6766</v>
      </c>
      <c r="T907" s="55" t="str">
        <f aca="false">IF(L907="Yes","Stockout",IF(H907&lt;I907,"Low",IF(H907&gt;I907*2,"Excess","Healthy")))</f>
        <v>Low</v>
      </c>
      <c r="U907" s="55" t="n">
        <f aca="true">IFERROR(Q907-TODAY(),"")</f>
        <v>-329</v>
      </c>
      <c r="V907" s="55" t="str">
        <f aca="false">IFERROR(IF(T907&lt;30,"Critical",IF(T907&lt;90,"Watch","OK")),"")</f>
        <v>OK</v>
      </c>
      <c r="W907" s="55" t="str">
        <f aca="false">TEXT(D907,"yyyy-mm")</f>
        <v>2024-11</v>
      </c>
    </row>
    <row r="908" customFormat="false" ht="15" hidden="false" customHeight="true" outlineLevel="0" collapsed="false">
      <c r="A908" s="52" t="s">
        <v>9806</v>
      </c>
      <c r="B908" s="52" t="s">
        <v>6672</v>
      </c>
      <c r="C908" s="52" t="s">
        <v>7641</v>
      </c>
      <c r="D908" s="52" t="s">
        <v>346</v>
      </c>
      <c r="E908" s="52" t="n">
        <v>8038</v>
      </c>
      <c r="F908" s="52" t="n">
        <v>2683</v>
      </c>
      <c r="G908" s="52" t="n">
        <v>3179</v>
      </c>
      <c r="H908" s="54" t="n">
        <f aca="false">E908+F908-G908</f>
        <v>7542</v>
      </c>
      <c r="I908" s="52" t="n">
        <v>230</v>
      </c>
      <c r="J908" s="52" t="n">
        <v>661</v>
      </c>
      <c r="K908" s="54" t="n">
        <f aca="false">MAX(0,H908-I908)</f>
        <v>7312</v>
      </c>
      <c r="L908" s="54" t="str">
        <f aca="false">IF(H908&lt;=0,"Yes","No")</f>
        <v>No</v>
      </c>
      <c r="M908" s="52" t="n">
        <v>13.7</v>
      </c>
      <c r="N908" s="52" t="n">
        <v>585662.32</v>
      </c>
      <c r="O908" s="52" t="s">
        <v>9807</v>
      </c>
      <c r="P908" s="52" t="s">
        <v>2396</v>
      </c>
      <c r="Q908" s="52" t="s">
        <v>1763</v>
      </c>
      <c r="R908" s="52" t="s">
        <v>8393</v>
      </c>
      <c r="S908" s="52" t="s">
        <v>1224</v>
      </c>
      <c r="T908" s="55" t="str">
        <f aca="false">IF(L908="Yes","Stockout",IF(H908&lt;I908,"Low",IF(H908&gt;I908*2,"Excess","Healthy")))</f>
        <v>Excess</v>
      </c>
      <c r="U908" s="55" t="n">
        <f aca="true">IFERROR(Q908-TODAY(),"")</f>
        <v>-737</v>
      </c>
      <c r="V908" s="55" t="str">
        <f aca="false">IFERROR(IF(T908&lt;30,"Critical",IF(T908&lt;90,"Watch","OK")),"")</f>
        <v>OK</v>
      </c>
      <c r="W908" s="55" t="str">
        <f aca="false">TEXT(D908,"yyyy-mm")</f>
        <v>2023-08</v>
      </c>
    </row>
    <row r="909" customFormat="false" ht="15" hidden="false" customHeight="true" outlineLevel="0" collapsed="false">
      <c r="A909" s="56" t="s">
        <v>9808</v>
      </c>
      <c r="B909" s="56" t="s">
        <v>3106</v>
      </c>
      <c r="C909" s="56" t="s">
        <v>9809</v>
      </c>
      <c r="D909" s="56" t="s">
        <v>2213</v>
      </c>
      <c r="E909" s="56" t="n">
        <v>6394</v>
      </c>
      <c r="F909" s="56" t="n">
        <v>4912</v>
      </c>
      <c r="G909" s="56" t="n">
        <v>346</v>
      </c>
      <c r="H909" s="54" t="n">
        <f aca="false">E909+F909-G909</f>
        <v>10960</v>
      </c>
      <c r="I909" s="56" t="n">
        <v>528</v>
      </c>
      <c r="J909" s="56" t="n">
        <v>122</v>
      </c>
      <c r="K909" s="54" t="n">
        <f aca="false">MAX(0,H909-I909)</f>
        <v>10432</v>
      </c>
      <c r="L909" s="54" t="str">
        <f aca="false">IF(H909&lt;=0,"Yes","No")</f>
        <v>No</v>
      </c>
      <c r="M909" s="56" t="n">
        <v>27.4</v>
      </c>
      <c r="N909" s="56" t="n">
        <v>1742581.51</v>
      </c>
      <c r="O909" s="56" t="s">
        <v>9810</v>
      </c>
      <c r="P909" s="56" t="s">
        <v>5325</v>
      </c>
      <c r="Q909" s="56" t="s">
        <v>9811</v>
      </c>
      <c r="R909" s="56" t="s">
        <v>7723</v>
      </c>
      <c r="S909" s="56" t="s">
        <v>5399</v>
      </c>
      <c r="T909" s="55" t="str">
        <f aca="false">IF(L909="Yes","Stockout",IF(H909&lt;I909,"Low",IF(H909&gt;I909*2,"Excess","Healthy")))</f>
        <v>Excess</v>
      </c>
      <c r="U909" s="55" t="n">
        <f aca="true">IFERROR(Q909-TODAY(),"")</f>
        <v>-52</v>
      </c>
      <c r="V909" s="55" t="str">
        <f aca="false">IFERROR(IF(T909&lt;30,"Critical",IF(T909&lt;90,"Watch","OK")),"")</f>
        <v>OK</v>
      </c>
      <c r="W909" s="55" t="str">
        <f aca="false">TEXT(D909,"yyyy-mm")</f>
        <v>2023-09</v>
      </c>
    </row>
    <row r="910" customFormat="false" ht="15" hidden="false" customHeight="true" outlineLevel="0" collapsed="false">
      <c r="A910" s="52" t="s">
        <v>9812</v>
      </c>
      <c r="B910" s="52" t="s">
        <v>3279</v>
      </c>
      <c r="C910" s="52" t="s">
        <v>3513</v>
      </c>
      <c r="D910" s="52" t="s">
        <v>1201</v>
      </c>
      <c r="E910" s="52" t="n">
        <v>957</v>
      </c>
      <c r="F910" s="52" t="n">
        <v>871</v>
      </c>
      <c r="G910" s="52" t="n">
        <v>3867</v>
      </c>
      <c r="H910" s="54" t="n">
        <f aca="false">E910+F910-G910</f>
        <v>-2039</v>
      </c>
      <c r="I910" s="52" t="n">
        <v>683</v>
      </c>
      <c r="J910" s="52" t="n">
        <v>550</v>
      </c>
      <c r="K910" s="54" t="n">
        <f aca="false">MAX(0,H910-I910)</f>
        <v>0</v>
      </c>
      <c r="L910" s="54" t="str">
        <f aca="false">IF(H910&lt;=0,"Yes","No")</f>
        <v>Yes</v>
      </c>
      <c r="M910" s="52" t="n">
        <v>11.5</v>
      </c>
      <c r="N910" s="52" t="n">
        <v>198479.45</v>
      </c>
      <c r="O910" s="52" t="s">
        <v>9813</v>
      </c>
      <c r="P910" s="52" t="s">
        <v>5676</v>
      </c>
      <c r="Q910" s="52" t="s">
        <v>3188</v>
      </c>
      <c r="R910" s="52" t="s">
        <v>7517</v>
      </c>
      <c r="S910" s="52" t="s">
        <v>2823</v>
      </c>
      <c r="T910" s="55" t="str">
        <f aca="false">IF(L910="Yes","Stockout",IF(H910&lt;I910,"Low",IF(H910&gt;I910*2,"Excess","Healthy")))</f>
        <v>Stockout</v>
      </c>
      <c r="U910" s="55" t="n">
        <f aca="true">IFERROR(Q910-TODAY(),"")</f>
        <v>-574</v>
      </c>
      <c r="V910" s="55" t="str">
        <f aca="false">IFERROR(IF(T910&lt;30,"Critical",IF(T910&lt;90,"Watch","OK")),"")</f>
        <v>OK</v>
      </c>
      <c r="W910" s="55" t="str">
        <f aca="false">TEXT(D910,"yyyy-mm")</f>
        <v>2024-12</v>
      </c>
    </row>
    <row r="911" customFormat="false" ht="15" hidden="false" customHeight="true" outlineLevel="0" collapsed="false">
      <c r="A911" s="56" t="s">
        <v>9814</v>
      </c>
      <c r="B911" s="56" t="s">
        <v>4496</v>
      </c>
      <c r="C911" s="56" t="s">
        <v>3352</v>
      </c>
      <c r="D911" s="56" t="s">
        <v>3131</v>
      </c>
      <c r="E911" s="56" t="n">
        <v>2384</v>
      </c>
      <c r="F911" s="56" t="n">
        <v>1616</v>
      </c>
      <c r="G911" s="56" t="n">
        <v>3030</v>
      </c>
      <c r="H911" s="54" t="n">
        <f aca="false">E911+F911-G911</f>
        <v>970</v>
      </c>
      <c r="I911" s="56" t="n">
        <v>633</v>
      </c>
      <c r="J911" s="56" t="n">
        <v>90</v>
      </c>
      <c r="K911" s="54" t="n">
        <f aca="false">MAX(0,H911-I911)</f>
        <v>337</v>
      </c>
      <c r="L911" s="54" t="str">
        <f aca="false">IF(H911&lt;=0,"Yes","No")</f>
        <v>No</v>
      </c>
      <c r="M911" s="56" t="n">
        <v>23.5</v>
      </c>
      <c r="N911" s="56" t="n">
        <v>2626556.29</v>
      </c>
      <c r="O911" s="56" t="s">
        <v>9815</v>
      </c>
      <c r="P911" s="56" t="s">
        <v>7727</v>
      </c>
      <c r="Q911" s="56" t="s">
        <v>9816</v>
      </c>
      <c r="R911" s="56" t="s">
        <v>8544</v>
      </c>
      <c r="S911" s="56" t="s">
        <v>2055</v>
      </c>
      <c r="T911" s="55" t="str">
        <f aca="false">IF(L911="Yes","Stockout",IF(H911&lt;I911,"Low",IF(H911&gt;I911*2,"Excess","Healthy")))</f>
        <v>Healthy</v>
      </c>
      <c r="U911" s="55" t="n">
        <f aca="true">IFERROR(Q911-TODAY(),"")</f>
        <v>-331</v>
      </c>
      <c r="V911" s="55" t="str">
        <f aca="false">IFERROR(IF(T911&lt;30,"Critical",IF(T911&lt;90,"Watch","OK")),"")</f>
        <v>OK</v>
      </c>
      <c r="W911" s="55" t="str">
        <f aca="false">TEXT(D911,"yyyy-mm")</f>
        <v>2022-04</v>
      </c>
    </row>
    <row r="912" customFormat="false" ht="15" hidden="false" customHeight="true" outlineLevel="0" collapsed="false">
      <c r="A912" s="52" t="s">
        <v>9817</v>
      </c>
      <c r="B912" s="52" t="s">
        <v>2142</v>
      </c>
      <c r="C912" s="52" t="s">
        <v>2157</v>
      </c>
      <c r="D912" s="52" t="s">
        <v>1044</v>
      </c>
      <c r="E912" s="52" t="n">
        <v>5206</v>
      </c>
      <c r="F912" s="52" t="n">
        <v>2518</v>
      </c>
      <c r="G912" s="52" t="n">
        <v>2006</v>
      </c>
      <c r="H912" s="54" t="n">
        <f aca="false">E912+F912-G912</f>
        <v>5718</v>
      </c>
      <c r="I912" s="52" t="n">
        <v>1028</v>
      </c>
      <c r="J912" s="52" t="n">
        <v>162</v>
      </c>
      <c r="K912" s="54" t="n">
        <f aca="false">MAX(0,H912-I912)</f>
        <v>4690</v>
      </c>
      <c r="L912" s="54" t="str">
        <f aca="false">IF(H912&lt;=0,"Yes","No")</f>
        <v>No</v>
      </c>
      <c r="M912" s="52" t="n">
        <v>35.3</v>
      </c>
      <c r="N912" s="52" t="n">
        <v>3463845.53</v>
      </c>
      <c r="O912" s="52" t="s">
        <v>9818</v>
      </c>
      <c r="P912" s="52" t="s">
        <v>5514</v>
      </c>
      <c r="Q912" s="52" t="s">
        <v>3271</v>
      </c>
      <c r="R912" s="52" t="s">
        <v>7631</v>
      </c>
      <c r="S912" s="52" t="s">
        <v>4915</v>
      </c>
      <c r="T912" s="55" t="str">
        <f aca="false">IF(L912="Yes","Stockout",IF(H912&lt;I912,"Low",IF(H912&gt;I912*2,"Excess","Healthy")))</f>
        <v>Excess</v>
      </c>
      <c r="U912" s="55" t="n">
        <f aca="true">IFERROR(Q912-TODAY(),"")</f>
        <v>-810</v>
      </c>
      <c r="V912" s="55" t="str">
        <f aca="false">IFERROR(IF(T912&lt;30,"Critical",IF(T912&lt;90,"Watch","OK")),"")</f>
        <v>OK</v>
      </c>
      <c r="W912" s="55" t="str">
        <f aca="false">TEXT(D912,"yyyy-mm")</f>
        <v>2022-02</v>
      </c>
    </row>
    <row r="913" customFormat="false" ht="15" hidden="false" customHeight="true" outlineLevel="0" collapsed="false">
      <c r="A913" s="56" t="s">
        <v>9819</v>
      </c>
      <c r="B913" s="56" t="s">
        <v>1395</v>
      </c>
      <c r="C913" s="56" t="s">
        <v>3143</v>
      </c>
      <c r="D913" s="56" t="s">
        <v>464</v>
      </c>
      <c r="E913" s="56" t="n">
        <v>2514</v>
      </c>
      <c r="F913" s="56" t="n">
        <v>835</v>
      </c>
      <c r="G913" s="56" t="n">
        <v>480</v>
      </c>
      <c r="H913" s="54" t="n">
        <f aca="false">E913+F913-G913</f>
        <v>2869</v>
      </c>
      <c r="I913" s="56" t="n">
        <v>1138</v>
      </c>
      <c r="J913" s="56" t="n">
        <v>289</v>
      </c>
      <c r="K913" s="54" t="n">
        <f aca="false">MAX(0,H913-I913)</f>
        <v>1731</v>
      </c>
      <c r="L913" s="54" t="str">
        <f aca="false">IF(H913&lt;=0,"Yes","No")</f>
        <v>No</v>
      </c>
      <c r="M913" s="56" t="n">
        <v>3.9</v>
      </c>
      <c r="N913" s="56" t="n">
        <v>878136.99</v>
      </c>
      <c r="O913" s="56" t="s">
        <v>9820</v>
      </c>
      <c r="P913" s="56" t="s">
        <v>3941</v>
      </c>
      <c r="Q913" s="56" t="s">
        <v>9821</v>
      </c>
      <c r="R913" s="56" t="s">
        <v>7863</v>
      </c>
      <c r="S913" s="56" t="s">
        <v>1819</v>
      </c>
      <c r="T913" s="55" t="str">
        <f aca="false">IF(L913="Yes","Stockout",IF(H913&lt;I913,"Low",IF(H913&gt;I913*2,"Excess","Healthy")))</f>
        <v>Excess</v>
      </c>
      <c r="U913" s="55" t="n">
        <f aca="true">IFERROR(Q913-TODAY(),"")</f>
        <v>-242</v>
      </c>
      <c r="V913" s="55" t="str">
        <f aca="false">IFERROR(IF(T913&lt;30,"Critical",IF(T913&lt;90,"Watch","OK")),"")</f>
        <v>OK</v>
      </c>
      <c r="W913" s="55" t="str">
        <f aca="false">TEXT(D913,"yyyy-mm")</f>
        <v>2022-11</v>
      </c>
    </row>
    <row r="914" customFormat="false" ht="15" hidden="false" customHeight="true" outlineLevel="0" collapsed="false">
      <c r="A914" s="52" t="s">
        <v>9822</v>
      </c>
      <c r="B914" s="52" t="s">
        <v>1227</v>
      </c>
      <c r="C914" s="52" t="s">
        <v>3918</v>
      </c>
      <c r="D914" s="52" t="s">
        <v>2819</v>
      </c>
      <c r="E914" s="52" t="n">
        <v>2855</v>
      </c>
      <c r="F914" s="52" t="n">
        <v>4212</v>
      </c>
      <c r="G914" s="52" t="n">
        <v>4825</v>
      </c>
      <c r="H914" s="54" t="n">
        <f aca="false">E914+F914-G914</f>
        <v>2242</v>
      </c>
      <c r="I914" s="52" t="n">
        <v>1877</v>
      </c>
      <c r="J914" s="52" t="n">
        <v>430</v>
      </c>
      <c r="K914" s="54" t="n">
        <f aca="false">MAX(0,H914-I914)</f>
        <v>365</v>
      </c>
      <c r="L914" s="54" t="str">
        <f aca="false">IF(H914&lt;=0,"Yes","No")</f>
        <v>No</v>
      </c>
      <c r="M914" s="52" t="n">
        <v>22.5</v>
      </c>
      <c r="N914" s="52" t="n">
        <v>3629185.66</v>
      </c>
      <c r="O914" s="52" t="s">
        <v>9823</v>
      </c>
      <c r="P914" s="52" t="s">
        <v>4671</v>
      </c>
      <c r="Q914" s="52" t="s">
        <v>9824</v>
      </c>
      <c r="R914" s="52" t="s">
        <v>8084</v>
      </c>
      <c r="S914" s="52" t="s">
        <v>5097</v>
      </c>
      <c r="T914" s="55" t="str">
        <f aca="false">IF(L914="Yes","Stockout",IF(H914&lt;I914,"Low",IF(H914&gt;I914*2,"Excess","Healthy")))</f>
        <v>Healthy</v>
      </c>
      <c r="U914" s="55" t="n">
        <f aca="true">IFERROR(Q914-TODAY(),"")</f>
        <v>-103</v>
      </c>
      <c r="V914" s="55" t="str">
        <f aca="false">IFERROR(IF(T914&lt;30,"Critical",IF(T914&lt;90,"Watch","OK")),"")</f>
        <v>OK</v>
      </c>
      <c r="W914" s="55" t="str">
        <f aca="false">TEXT(D914,"yyyy-mm")</f>
        <v>2022-06</v>
      </c>
    </row>
    <row r="915" customFormat="false" ht="15" hidden="false" customHeight="true" outlineLevel="0" collapsed="false">
      <c r="A915" s="56" t="s">
        <v>9825</v>
      </c>
      <c r="B915" s="56" t="s">
        <v>5389</v>
      </c>
      <c r="C915" s="56" t="s">
        <v>2951</v>
      </c>
      <c r="D915" s="56" t="s">
        <v>5478</v>
      </c>
      <c r="E915" s="56" t="n">
        <v>3863</v>
      </c>
      <c r="F915" s="56" t="n">
        <v>2143</v>
      </c>
      <c r="G915" s="56" t="n">
        <v>4022</v>
      </c>
      <c r="H915" s="54" t="n">
        <f aca="false">E915+F915-G915</f>
        <v>1984</v>
      </c>
      <c r="I915" s="56" t="n">
        <v>1810</v>
      </c>
      <c r="J915" s="56" t="n">
        <v>651</v>
      </c>
      <c r="K915" s="54" t="n">
        <f aca="false">MAX(0,H915-I915)</f>
        <v>174</v>
      </c>
      <c r="L915" s="54" t="str">
        <f aca="false">IF(H915&lt;=0,"Yes","No")</f>
        <v>No</v>
      </c>
      <c r="M915" s="56" t="n">
        <v>15</v>
      </c>
      <c r="N915" s="56" t="n">
        <v>2273097.7</v>
      </c>
      <c r="O915" s="56" t="s">
        <v>9826</v>
      </c>
      <c r="P915" s="56" t="s">
        <v>6779</v>
      </c>
      <c r="Q915" s="56" t="s">
        <v>1458</v>
      </c>
      <c r="R915" s="56" t="s">
        <v>7574</v>
      </c>
      <c r="S915" s="56" t="s">
        <v>1243</v>
      </c>
      <c r="T915" s="55" t="str">
        <f aca="false">IF(L915="Yes","Stockout",IF(H915&lt;I915,"Low",IF(H915&gt;I915*2,"Excess","Healthy")))</f>
        <v>Healthy</v>
      </c>
      <c r="U915" s="55" t="n">
        <f aca="true">IFERROR(Q915-TODAY(),"")</f>
        <v>-538</v>
      </c>
      <c r="V915" s="55" t="str">
        <f aca="false">IFERROR(IF(T915&lt;30,"Critical",IF(T915&lt;90,"Watch","OK")),"")</f>
        <v>OK</v>
      </c>
      <c r="W915" s="55" t="str">
        <f aca="false">TEXT(D915,"yyyy-mm")</f>
        <v>2024-12</v>
      </c>
    </row>
    <row r="916" customFormat="false" ht="15" hidden="false" customHeight="true" outlineLevel="0" collapsed="false">
      <c r="A916" s="52" t="s">
        <v>9827</v>
      </c>
      <c r="B916" s="52" t="s">
        <v>7492</v>
      </c>
      <c r="C916" s="52" t="s">
        <v>941</v>
      </c>
      <c r="D916" s="52" t="s">
        <v>457</v>
      </c>
      <c r="E916" s="52" t="n">
        <v>1092</v>
      </c>
      <c r="F916" s="52" t="n">
        <v>4359</v>
      </c>
      <c r="G916" s="52" t="n">
        <v>3371</v>
      </c>
      <c r="H916" s="54" t="n">
        <f aca="false">E916+F916-G916</f>
        <v>2080</v>
      </c>
      <c r="I916" s="52" t="n">
        <v>1709</v>
      </c>
      <c r="J916" s="52" t="n">
        <v>135</v>
      </c>
      <c r="K916" s="54" t="n">
        <f aca="false">MAX(0,H916-I916)</f>
        <v>371</v>
      </c>
      <c r="L916" s="54" t="str">
        <f aca="false">IF(H916&lt;=0,"Yes","No")</f>
        <v>No</v>
      </c>
      <c r="M916" s="52" t="n">
        <v>113.3</v>
      </c>
      <c r="N916" s="52" t="n">
        <v>1445947.93</v>
      </c>
      <c r="O916" s="52" t="s">
        <v>9828</v>
      </c>
      <c r="P916" s="52" t="s">
        <v>4288</v>
      </c>
      <c r="Q916" s="52" t="s">
        <v>925</v>
      </c>
      <c r="R916" s="52" t="s">
        <v>7513</v>
      </c>
      <c r="S916" s="52" t="s">
        <v>1630</v>
      </c>
      <c r="T916" s="55" t="str">
        <f aca="false">IF(L916="Yes","Stockout",IF(H916&lt;I916,"Low",IF(H916&gt;I916*2,"Excess","Healthy")))</f>
        <v>Healthy</v>
      </c>
      <c r="U916" s="55" t="n">
        <f aca="true">IFERROR(Q916-TODAY(),"")</f>
        <v>-605</v>
      </c>
      <c r="V916" s="55" t="str">
        <f aca="false">IFERROR(IF(T916&lt;30,"Critical",IF(T916&lt;90,"Watch","OK")),"")</f>
        <v>OK</v>
      </c>
      <c r="W916" s="55" t="str">
        <f aca="false">TEXT(D916,"yyyy-mm")</f>
        <v>2022-04</v>
      </c>
    </row>
    <row r="917" customFormat="false" ht="15" hidden="false" customHeight="true" outlineLevel="0" collapsed="false">
      <c r="A917" s="56" t="s">
        <v>9829</v>
      </c>
      <c r="B917" s="56" t="s">
        <v>3009</v>
      </c>
      <c r="C917" s="56" t="s">
        <v>4783</v>
      </c>
      <c r="D917" s="56" t="s">
        <v>1477</v>
      </c>
      <c r="E917" s="56" t="n">
        <v>4178</v>
      </c>
      <c r="F917" s="56" t="n">
        <v>177</v>
      </c>
      <c r="G917" s="56" t="n">
        <v>3800</v>
      </c>
      <c r="H917" s="54" t="n">
        <f aca="false">E917+F917-G917</f>
        <v>555</v>
      </c>
      <c r="I917" s="56" t="n">
        <v>1442</v>
      </c>
      <c r="J917" s="56" t="n">
        <v>560</v>
      </c>
      <c r="K917" s="54" t="n">
        <f aca="false">MAX(0,H917-I917)</f>
        <v>0</v>
      </c>
      <c r="L917" s="54" t="str">
        <f aca="false">IF(H917&lt;=0,"Yes","No")</f>
        <v>No</v>
      </c>
      <c r="M917" s="56" t="n">
        <v>0.8</v>
      </c>
      <c r="N917" s="56" t="n">
        <v>59196.85</v>
      </c>
      <c r="O917" s="56" t="s">
        <v>9830</v>
      </c>
      <c r="P917" s="56" t="s">
        <v>906</v>
      </c>
      <c r="Q917" s="56" t="s">
        <v>9029</v>
      </c>
      <c r="R917" s="56" t="s">
        <v>7609</v>
      </c>
      <c r="S917" s="56" t="s">
        <v>2906</v>
      </c>
      <c r="T917" s="55" t="str">
        <f aca="false">IF(L917="Yes","Stockout",IF(H917&lt;I917,"Low",IF(H917&gt;I917*2,"Excess","Healthy")))</f>
        <v>Low</v>
      </c>
      <c r="U917" s="55" t="n">
        <f aca="true">IFERROR(Q917-TODAY(),"")</f>
        <v>318</v>
      </c>
      <c r="V917" s="55" t="str">
        <f aca="false">IFERROR(IF(T917&lt;30,"Critical",IF(T917&lt;90,"Watch","OK")),"")</f>
        <v>OK</v>
      </c>
      <c r="W917" s="55" t="str">
        <f aca="false">TEXT(D917,"yyyy-mm")</f>
        <v>2022-07</v>
      </c>
    </row>
    <row r="918" customFormat="false" ht="15" hidden="false" customHeight="true" outlineLevel="0" collapsed="false">
      <c r="A918" s="52" t="s">
        <v>9831</v>
      </c>
      <c r="B918" s="52" t="s">
        <v>1534</v>
      </c>
      <c r="C918" s="52" t="s">
        <v>5675</v>
      </c>
      <c r="D918" s="52" t="s">
        <v>2389</v>
      </c>
      <c r="E918" s="52" t="n">
        <v>6715</v>
      </c>
      <c r="F918" s="52" t="n">
        <v>2315</v>
      </c>
      <c r="G918" s="52" t="n">
        <v>3073</v>
      </c>
      <c r="H918" s="54" t="n">
        <f aca="false">E918+F918-G918</f>
        <v>5957</v>
      </c>
      <c r="I918" s="52" t="n">
        <v>169</v>
      </c>
      <c r="J918" s="52" t="n">
        <v>568</v>
      </c>
      <c r="K918" s="54" t="n">
        <f aca="false">MAX(0,H918-I918)</f>
        <v>5788</v>
      </c>
      <c r="L918" s="54" t="str">
        <f aca="false">IF(H918&lt;=0,"Yes","No")</f>
        <v>No</v>
      </c>
      <c r="M918" s="52" t="n">
        <v>2.6</v>
      </c>
      <c r="N918" s="52" t="n">
        <v>30273.65</v>
      </c>
      <c r="O918" s="52" t="s">
        <v>9832</v>
      </c>
      <c r="P918" s="52" t="s">
        <v>2059</v>
      </c>
      <c r="Q918" s="52" t="s">
        <v>2634</v>
      </c>
      <c r="R918" s="52" t="s">
        <v>7501</v>
      </c>
      <c r="S918" s="52" t="s">
        <v>3425</v>
      </c>
      <c r="T918" s="55" t="str">
        <f aca="false">IF(L918="Yes","Stockout",IF(H918&lt;I918,"Low",IF(H918&gt;I918*2,"Excess","Healthy")))</f>
        <v>Excess</v>
      </c>
      <c r="U918" s="55" t="n">
        <f aca="true">IFERROR(Q918-TODAY(),"")</f>
        <v>-508</v>
      </c>
      <c r="V918" s="55" t="str">
        <f aca="false">IFERROR(IF(T918&lt;30,"Critical",IF(T918&lt;90,"Watch","OK")),"")</f>
        <v>OK</v>
      </c>
      <c r="W918" s="55" t="str">
        <f aca="false">TEXT(D918,"yyyy-mm")</f>
        <v>2023-09</v>
      </c>
    </row>
    <row r="919" customFormat="false" ht="15" hidden="false" customHeight="true" outlineLevel="0" collapsed="false">
      <c r="A919" s="56" t="s">
        <v>9833</v>
      </c>
      <c r="B919" s="56" t="s">
        <v>1551</v>
      </c>
      <c r="C919" s="56" t="s">
        <v>2058</v>
      </c>
      <c r="D919" s="56" t="s">
        <v>6052</v>
      </c>
      <c r="E919" s="56" t="n">
        <v>8901</v>
      </c>
      <c r="F919" s="56" t="n">
        <v>1774</v>
      </c>
      <c r="G919" s="56" t="n">
        <v>2614</v>
      </c>
      <c r="H919" s="54" t="n">
        <f aca="false">E919+F919-G919</f>
        <v>8061</v>
      </c>
      <c r="I919" s="56" t="n">
        <v>1036</v>
      </c>
      <c r="J919" s="56" t="n">
        <v>495</v>
      </c>
      <c r="K919" s="54" t="n">
        <f aca="false">MAX(0,H919-I919)</f>
        <v>7025</v>
      </c>
      <c r="L919" s="54" t="str">
        <f aca="false">IF(H919&lt;=0,"Yes","No")</f>
        <v>No</v>
      </c>
      <c r="M919" s="56" t="n">
        <v>12.5</v>
      </c>
      <c r="N919" s="56" t="n">
        <v>620353.58</v>
      </c>
      <c r="O919" s="56" t="s">
        <v>9834</v>
      </c>
      <c r="P919" s="56" t="s">
        <v>830</v>
      </c>
      <c r="Q919" s="56" t="s">
        <v>884</v>
      </c>
      <c r="R919" s="56" t="s">
        <v>7585</v>
      </c>
      <c r="S919" s="56" t="s">
        <v>4671</v>
      </c>
      <c r="T919" s="55" t="str">
        <f aca="false">IF(L919="Yes","Stockout",IF(H919&lt;I919,"Low",IF(H919&gt;I919*2,"Excess","Healthy")))</f>
        <v>Excess</v>
      </c>
      <c r="U919" s="55" t="n">
        <f aca="true">IFERROR(Q919-TODAY(),"")</f>
        <v>-1073</v>
      </c>
      <c r="V919" s="55" t="str">
        <f aca="false">IFERROR(IF(T919&lt;30,"Critical",IF(T919&lt;90,"Watch","OK")),"")</f>
        <v>OK</v>
      </c>
      <c r="W919" s="55" t="str">
        <f aca="false">TEXT(D919,"yyyy-mm")</f>
        <v>2023-05</v>
      </c>
    </row>
    <row r="920" customFormat="false" ht="15" hidden="false" customHeight="true" outlineLevel="0" collapsed="false">
      <c r="A920" s="52" t="s">
        <v>9835</v>
      </c>
      <c r="B920" s="52" t="s">
        <v>1221</v>
      </c>
      <c r="C920" s="52" t="s">
        <v>1614</v>
      </c>
      <c r="D920" s="52" t="s">
        <v>1445</v>
      </c>
      <c r="E920" s="52" t="n">
        <v>5923</v>
      </c>
      <c r="F920" s="52" t="n">
        <v>3959</v>
      </c>
      <c r="G920" s="52" t="n">
        <v>2679</v>
      </c>
      <c r="H920" s="54" t="n">
        <f aca="false">E920+F920-G920</f>
        <v>7203</v>
      </c>
      <c r="I920" s="52" t="n">
        <v>1257</v>
      </c>
      <c r="J920" s="52" t="n">
        <v>503</v>
      </c>
      <c r="K920" s="54" t="n">
        <f aca="false">MAX(0,H920-I920)</f>
        <v>5946</v>
      </c>
      <c r="L920" s="54" t="str">
        <f aca="false">IF(H920&lt;=0,"Yes","No")</f>
        <v>No</v>
      </c>
      <c r="M920" s="52" t="n">
        <v>37.6</v>
      </c>
      <c r="N920" s="52" t="n">
        <v>296205.78</v>
      </c>
      <c r="O920" s="52" t="s">
        <v>9836</v>
      </c>
      <c r="P920" s="52" t="s">
        <v>2724</v>
      </c>
      <c r="Q920" s="52" t="s">
        <v>3160</v>
      </c>
      <c r="R920" s="52" t="s">
        <v>8004</v>
      </c>
      <c r="S920" s="52" t="s">
        <v>361</v>
      </c>
      <c r="T920" s="55" t="str">
        <f aca="false">IF(L920="Yes","Stockout",IF(H920&lt;I920,"Low",IF(H920&gt;I920*2,"Excess","Healthy")))</f>
        <v>Excess</v>
      </c>
      <c r="U920" s="55" t="n">
        <f aca="true">IFERROR(Q920-TODAY(),"")</f>
        <v>-651</v>
      </c>
      <c r="V920" s="55" t="str">
        <f aca="false">IFERROR(IF(T920&lt;30,"Critical",IF(T920&lt;90,"Watch","OK")),"")</f>
        <v>OK</v>
      </c>
      <c r="W920" s="55" t="str">
        <f aca="false">TEXT(D920,"yyyy-mm")</f>
        <v>2022-09</v>
      </c>
    </row>
    <row r="921" customFormat="false" ht="15" hidden="false" customHeight="true" outlineLevel="0" collapsed="false">
      <c r="A921" s="56" t="s">
        <v>9837</v>
      </c>
      <c r="B921" s="56" t="s">
        <v>3524</v>
      </c>
      <c r="C921" s="56" t="s">
        <v>2656</v>
      </c>
      <c r="D921" s="56" t="s">
        <v>3525</v>
      </c>
      <c r="E921" s="56" t="n">
        <v>5229</v>
      </c>
      <c r="F921" s="56" t="n">
        <v>3314</v>
      </c>
      <c r="G921" s="56" t="n">
        <v>3621</v>
      </c>
      <c r="H921" s="54" t="n">
        <f aca="false">E921+F921-G921</f>
        <v>4922</v>
      </c>
      <c r="I921" s="56" t="n">
        <v>1888</v>
      </c>
      <c r="J921" s="56" t="n">
        <v>246</v>
      </c>
      <c r="K921" s="54" t="n">
        <f aca="false">MAX(0,H921-I921)</f>
        <v>3034</v>
      </c>
      <c r="L921" s="54" t="str">
        <f aca="false">IF(H921&lt;=0,"Yes","No")</f>
        <v>No</v>
      </c>
      <c r="M921" s="56" t="n">
        <v>2.7</v>
      </c>
      <c r="N921" s="56" t="n">
        <v>223143.79</v>
      </c>
      <c r="O921" s="56" t="s">
        <v>9838</v>
      </c>
      <c r="P921" s="56" t="s">
        <v>1748</v>
      </c>
      <c r="Q921" s="56" t="s">
        <v>3650</v>
      </c>
      <c r="R921" s="56" t="s">
        <v>7958</v>
      </c>
      <c r="S921" s="56" t="s">
        <v>3728</v>
      </c>
      <c r="T921" s="55" t="str">
        <f aca="false">IF(L921="Yes","Stockout",IF(H921&lt;I921,"Low",IF(H921&gt;I921*2,"Excess","Healthy")))</f>
        <v>Excess</v>
      </c>
      <c r="U921" s="55" t="n">
        <f aca="true">IFERROR(Q921-TODAY(),"")</f>
        <v>-742</v>
      </c>
      <c r="V921" s="55" t="str">
        <f aca="false">IFERROR(IF(T921&lt;30,"Critical",IF(T921&lt;90,"Watch","OK")),"")</f>
        <v>OK</v>
      </c>
      <c r="W921" s="55" t="str">
        <f aca="false">TEXT(D921,"yyyy-mm")</f>
        <v>2024-07</v>
      </c>
    </row>
    <row r="922" customFormat="false" ht="15" hidden="false" customHeight="true" outlineLevel="0" collapsed="false">
      <c r="A922" s="52" t="s">
        <v>9839</v>
      </c>
      <c r="B922" s="52" t="s">
        <v>3615</v>
      </c>
      <c r="C922" s="52" t="s">
        <v>6144</v>
      </c>
      <c r="D922" s="52" t="s">
        <v>3860</v>
      </c>
      <c r="E922" s="52" t="n">
        <v>7210</v>
      </c>
      <c r="F922" s="52" t="n">
        <v>751</v>
      </c>
      <c r="G922" s="52" t="n">
        <v>1087</v>
      </c>
      <c r="H922" s="54" t="n">
        <f aca="false">E922+F922-G922</f>
        <v>6874</v>
      </c>
      <c r="I922" s="52" t="n">
        <v>355</v>
      </c>
      <c r="J922" s="52" t="n">
        <v>526</v>
      </c>
      <c r="K922" s="54" t="n">
        <f aca="false">MAX(0,H922-I922)</f>
        <v>6519</v>
      </c>
      <c r="L922" s="54" t="str">
        <f aca="false">IF(H922&lt;=0,"Yes","No")</f>
        <v>No</v>
      </c>
      <c r="M922" s="52" t="n">
        <v>3</v>
      </c>
      <c r="N922" s="52" t="n">
        <v>42279.97</v>
      </c>
      <c r="O922" s="52" t="s">
        <v>9840</v>
      </c>
      <c r="P922" s="52" t="s">
        <v>1350</v>
      </c>
      <c r="Q922" s="52" t="s">
        <v>9841</v>
      </c>
      <c r="R922" s="52" t="s">
        <v>7501</v>
      </c>
      <c r="S922" s="52" t="s">
        <v>7623</v>
      </c>
      <c r="T922" s="55" t="str">
        <f aca="false">IF(L922="Yes","Stockout",IF(H922&lt;I922,"Low",IF(H922&gt;I922*2,"Excess","Healthy")))</f>
        <v>Excess</v>
      </c>
      <c r="U922" s="55" t="n">
        <f aca="true">IFERROR(Q922-TODAY(),"")</f>
        <v>10</v>
      </c>
      <c r="V922" s="55" t="str">
        <f aca="false">IFERROR(IF(T922&lt;30,"Critical",IF(T922&lt;90,"Watch","OK")),"")</f>
        <v>OK</v>
      </c>
      <c r="W922" s="55" t="str">
        <f aca="false">TEXT(D922,"yyyy-mm")</f>
        <v>2023-01</v>
      </c>
    </row>
    <row r="923" customFormat="false" ht="15" hidden="false" customHeight="true" outlineLevel="0" collapsed="false">
      <c r="A923" s="56" t="s">
        <v>9842</v>
      </c>
      <c r="B923" s="56" t="s">
        <v>8698</v>
      </c>
      <c r="C923" s="56" t="s">
        <v>1614</v>
      </c>
      <c r="D923" s="56" t="s">
        <v>764</v>
      </c>
      <c r="E923" s="56" t="n">
        <v>4886</v>
      </c>
      <c r="F923" s="56" t="n">
        <v>4583</v>
      </c>
      <c r="G923" s="56" t="n">
        <v>998</v>
      </c>
      <c r="H923" s="54" t="n">
        <f aca="false">E923+F923-G923</f>
        <v>8471</v>
      </c>
      <c r="I923" s="56" t="n">
        <v>920</v>
      </c>
      <c r="J923" s="56" t="n">
        <v>666</v>
      </c>
      <c r="K923" s="54" t="n">
        <f aca="false">MAX(0,H923-I923)</f>
        <v>7551</v>
      </c>
      <c r="L923" s="54" t="str">
        <f aca="false">IF(H923&lt;=0,"Yes","No")</f>
        <v>No</v>
      </c>
      <c r="M923" s="56" t="n">
        <v>76</v>
      </c>
      <c r="N923" s="56" t="n">
        <v>268953.51</v>
      </c>
      <c r="O923" s="56" t="s">
        <v>9843</v>
      </c>
      <c r="P923" s="56" t="s">
        <v>5078</v>
      </c>
      <c r="Q923" s="56" t="s">
        <v>1690</v>
      </c>
      <c r="R923" s="56" t="s">
        <v>7609</v>
      </c>
      <c r="S923" s="56" t="s">
        <v>3271</v>
      </c>
      <c r="T923" s="55" t="str">
        <f aca="false">IF(L923="Yes","Stockout",IF(H923&lt;I923,"Low",IF(H923&gt;I923*2,"Excess","Healthy")))</f>
        <v>Excess</v>
      </c>
      <c r="U923" s="55" t="n">
        <f aca="true">IFERROR(Q923-TODAY(),"")</f>
        <v>-1247</v>
      </c>
      <c r="V923" s="55" t="str">
        <f aca="false">IFERROR(IF(T923&lt;30,"Critical",IF(T923&lt;90,"Watch","OK")),"")</f>
        <v>OK</v>
      </c>
      <c r="W923" s="55" t="str">
        <f aca="false">TEXT(D923,"yyyy-mm")</f>
        <v>2023-02</v>
      </c>
    </row>
    <row r="924" customFormat="false" ht="15" hidden="false" customHeight="true" outlineLevel="0" collapsed="false">
      <c r="A924" s="52" t="s">
        <v>9844</v>
      </c>
      <c r="B924" s="52" t="s">
        <v>5843</v>
      </c>
      <c r="C924" s="52" t="s">
        <v>1633</v>
      </c>
      <c r="D924" s="52" t="s">
        <v>942</v>
      </c>
      <c r="E924" s="52" t="n">
        <v>2125</v>
      </c>
      <c r="F924" s="52" t="n">
        <v>1183</v>
      </c>
      <c r="G924" s="52" t="n">
        <v>761</v>
      </c>
      <c r="H924" s="54" t="n">
        <f aca="false">E924+F924-G924</f>
        <v>2547</v>
      </c>
      <c r="I924" s="52" t="n">
        <v>1674</v>
      </c>
      <c r="J924" s="52" t="n">
        <v>637</v>
      </c>
      <c r="K924" s="54" t="n">
        <f aca="false">MAX(0,H924-I924)</f>
        <v>873</v>
      </c>
      <c r="L924" s="54" t="str">
        <f aca="false">IF(H924&lt;=0,"Yes","No")</f>
        <v>No</v>
      </c>
      <c r="M924" s="52" t="n">
        <v>12.7</v>
      </c>
      <c r="N924" s="52" t="n">
        <v>769569.81</v>
      </c>
      <c r="O924" s="52" t="s">
        <v>9845</v>
      </c>
      <c r="P924" s="52" t="s">
        <v>1603</v>
      </c>
      <c r="Q924" s="52" t="s">
        <v>3494</v>
      </c>
      <c r="R924" s="52" t="s">
        <v>7595</v>
      </c>
      <c r="S924" s="52" t="s">
        <v>1742</v>
      </c>
      <c r="T924" s="55" t="str">
        <f aca="false">IF(L924="Yes","Stockout",IF(H924&lt;I924,"Low",IF(H924&gt;I924*2,"Excess","Healthy")))</f>
        <v>Healthy</v>
      </c>
      <c r="U924" s="55" t="n">
        <f aca="true">IFERROR(Q924-TODAY(),"")</f>
        <v>-1030</v>
      </c>
      <c r="V924" s="55" t="str">
        <f aca="false">IFERROR(IF(T924&lt;30,"Critical",IF(T924&lt;90,"Watch","OK")),"")</f>
        <v>OK</v>
      </c>
      <c r="W924" s="55" t="str">
        <f aca="false">TEXT(D924,"yyyy-mm")</f>
        <v>2023-09</v>
      </c>
    </row>
    <row r="925" customFormat="false" ht="15" hidden="false" customHeight="true" outlineLevel="0" collapsed="false">
      <c r="A925" s="56" t="s">
        <v>9846</v>
      </c>
      <c r="B925" s="56" t="s">
        <v>3095</v>
      </c>
      <c r="C925" s="56" t="s">
        <v>1212</v>
      </c>
      <c r="D925" s="56" t="s">
        <v>8356</v>
      </c>
      <c r="E925" s="56" t="n">
        <v>8556</v>
      </c>
      <c r="F925" s="56" t="n">
        <v>4904</v>
      </c>
      <c r="G925" s="56" t="n">
        <v>2798</v>
      </c>
      <c r="H925" s="54" t="n">
        <f aca="false">E925+F925-G925</f>
        <v>10662</v>
      </c>
      <c r="I925" s="56" t="n">
        <v>1689</v>
      </c>
      <c r="J925" s="56" t="n">
        <v>823</v>
      </c>
      <c r="K925" s="54" t="n">
        <f aca="false">MAX(0,H925-I925)</f>
        <v>8973</v>
      </c>
      <c r="L925" s="54" t="str">
        <f aca="false">IF(H925&lt;=0,"Yes","No")</f>
        <v>No</v>
      </c>
      <c r="M925" s="56" t="n">
        <v>44.4</v>
      </c>
      <c r="N925" s="56" t="n">
        <v>3892397.55</v>
      </c>
      <c r="O925" s="56" t="s">
        <v>9847</v>
      </c>
      <c r="P925" s="56" t="s">
        <v>1521</v>
      </c>
      <c r="Q925" s="56" t="s">
        <v>2543</v>
      </c>
      <c r="R925" s="56" t="s">
        <v>7517</v>
      </c>
      <c r="S925" s="56" t="s">
        <v>3794</v>
      </c>
      <c r="T925" s="55" t="str">
        <f aca="false">IF(L925="Yes","Stockout",IF(H925&lt;I925,"Low",IF(H925&gt;I925*2,"Excess","Healthy")))</f>
        <v>Excess</v>
      </c>
      <c r="U925" s="55" t="n">
        <f aca="true">IFERROR(Q925-TODAY(),"")</f>
        <v>-1142</v>
      </c>
      <c r="V925" s="55" t="str">
        <f aca="false">IFERROR(IF(T925&lt;30,"Critical",IF(T925&lt;90,"Watch","OK")),"")</f>
        <v>OK</v>
      </c>
      <c r="W925" s="55" t="str">
        <f aca="false">TEXT(D925,"yyyy-mm")</f>
        <v>2024-06</v>
      </c>
    </row>
    <row r="926" customFormat="false" ht="15" hidden="false" customHeight="true" outlineLevel="0" collapsed="false">
      <c r="A926" s="52" t="s">
        <v>9848</v>
      </c>
      <c r="B926" s="52" t="s">
        <v>3663</v>
      </c>
      <c r="C926" s="52" t="s">
        <v>3765</v>
      </c>
      <c r="D926" s="52" t="s">
        <v>3293</v>
      </c>
      <c r="E926" s="52" t="n">
        <v>4277</v>
      </c>
      <c r="F926" s="52" t="n">
        <v>4276</v>
      </c>
      <c r="G926" s="52" t="n">
        <v>609</v>
      </c>
      <c r="H926" s="54" t="n">
        <f aca="false">E926+F926-G926</f>
        <v>7944</v>
      </c>
      <c r="I926" s="52" t="n">
        <v>221</v>
      </c>
      <c r="J926" s="52" t="n">
        <v>449</v>
      </c>
      <c r="K926" s="54" t="n">
        <f aca="false">MAX(0,H926-I926)</f>
        <v>7723</v>
      </c>
      <c r="L926" s="54" t="str">
        <f aca="false">IF(H926&lt;=0,"Yes","No")</f>
        <v>No</v>
      </c>
      <c r="M926" s="52" t="n">
        <v>29.3</v>
      </c>
      <c r="N926" s="52" t="n">
        <v>4330553.38</v>
      </c>
      <c r="O926" s="52" t="s">
        <v>9849</v>
      </c>
      <c r="P926" s="52" t="s">
        <v>3584</v>
      </c>
      <c r="Q926" s="52" t="s">
        <v>9850</v>
      </c>
      <c r="R926" s="52" t="s">
        <v>7860</v>
      </c>
      <c r="S926" s="52" t="s">
        <v>4300</v>
      </c>
      <c r="T926" s="55" t="str">
        <f aca="false">IF(L926="Yes","Stockout",IF(H926&lt;I926,"Low",IF(H926&gt;I926*2,"Excess","Healthy")))</f>
        <v>Excess</v>
      </c>
      <c r="U926" s="55" t="n">
        <f aca="true">IFERROR(Q926-TODAY(),"")</f>
        <v>-284</v>
      </c>
      <c r="V926" s="55" t="str">
        <f aca="false">IFERROR(IF(T926&lt;30,"Critical",IF(T926&lt;90,"Watch","OK")),"")</f>
        <v>OK</v>
      </c>
      <c r="W926" s="55" t="str">
        <f aca="false">TEXT(D926,"yyyy-mm")</f>
        <v>2022-10</v>
      </c>
    </row>
    <row r="927" customFormat="false" ht="15" hidden="false" customHeight="true" outlineLevel="0" collapsed="false">
      <c r="A927" s="56" t="s">
        <v>9851</v>
      </c>
      <c r="B927" s="56" t="s">
        <v>5420</v>
      </c>
      <c r="C927" s="56" t="s">
        <v>1299</v>
      </c>
      <c r="D927" s="56" t="s">
        <v>1126</v>
      </c>
      <c r="E927" s="56" t="n">
        <v>5369</v>
      </c>
      <c r="F927" s="56" t="n">
        <v>408</v>
      </c>
      <c r="G927" s="56" t="n">
        <v>4413</v>
      </c>
      <c r="H927" s="54" t="n">
        <f aca="false">E927+F927-G927</f>
        <v>1364</v>
      </c>
      <c r="I927" s="56" t="n">
        <v>545</v>
      </c>
      <c r="J927" s="56" t="n">
        <v>119</v>
      </c>
      <c r="K927" s="54" t="n">
        <f aca="false">MAX(0,H927-I927)</f>
        <v>819</v>
      </c>
      <c r="L927" s="54" t="str">
        <f aca="false">IF(H927&lt;=0,"Yes","No")</f>
        <v>No</v>
      </c>
      <c r="M927" s="56" t="n">
        <v>8.5</v>
      </c>
      <c r="N927" s="56" t="n">
        <v>818867.33</v>
      </c>
      <c r="O927" s="56" t="s">
        <v>9852</v>
      </c>
      <c r="P927" s="56" t="s">
        <v>4778</v>
      </c>
      <c r="Q927" s="56" t="s">
        <v>2901</v>
      </c>
      <c r="R927" s="56" t="s">
        <v>7588</v>
      </c>
      <c r="S927" s="56" t="s">
        <v>1658</v>
      </c>
      <c r="T927" s="55" t="str">
        <f aca="false">IF(L927="Yes","Stockout",IF(H927&lt;I927,"Low",IF(H927&gt;I927*2,"Excess","Healthy")))</f>
        <v>Excess</v>
      </c>
      <c r="U927" s="55" t="n">
        <f aca="true">IFERROR(Q927-TODAY(),"")</f>
        <v>-952</v>
      </c>
      <c r="V927" s="55" t="str">
        <f aca="false">IFERROR(IF(T927&lt;30,"Critical",IF(T927&lt;90,"Watch","OK")),"")</f>
        <v>OK</v>
      </c>
      <c r="W927" s="55" t="str">
        <f aca="false">TEXT(D927,"yyyy-mm")</f>
        <v>2022-12</v>
      </c>
    </row>
    <row r="928" customFormat="false" ht="15" hidden="false" customHeight="true" outlineLevel="0" collapsed="false">
      <c r="A928" s="52" t="s">
        <v>9853</v>
      </c>
      <c r="B928" s="52" t="s">
        <v>5890</v>
      </c>
      <c r="C928" s="52" t="s">
        <v>6045</v>
      </c>
      <c r="D928" s="52" t="s">
        <v>1657</v>
      </c>
      <c r="E928" s="52" t="n">
        <v>8811</v>
      </c>
      <c r="F928" s="52" t="n">
        <v>4301</v>
      </c>
      <c r="G928" s="52" t="n">
        <v>1379</v>
      </c>
      <c r="H928" s="54" t="n">
        <f aca="false">E928+F928-G928</f>
        <v>11733</v>
      </c>
      <c r="I928" s="52" t="n">
        <v>1864</v>
      </c>
      <c r="J928" s="52" t="n">
        <v>800</v>
      </c>
      <c r="K928" s="54" t="n">
        <f aca="false">MAX(0,H928-I928)</f>
        <v>9869</v>
      </c>
      <c r="L928" s="54" t="str">
        <f aca="false">IF(H928&lt;=0,"Yes","No")</f>
        <v>No</v>
      </c>
      <c r="M928" s="52" t="n">
        <v>4.4</v>
      </c>
      <c r="N928" s="52" t="n">
        <v>100805.95</v>
      </c>
      <c r="O928" s="52" t="s">
        <v>9854</v>
      </c>
      <c r="P928" s="52" t="s">
        <v>492</v>
      </c>
      <c r="Q928" s="52" t="s">
        <v>2989</v>
      </c>
      <c r="R928" s="52" t="s">
        <v>8307</v>
      </c>
      <c r="S928" s="52" t="s">
        <v>3713</v>
      </c>
      <c r="T928" s="55" t="str">
        <f aca="false">IF(L928="Yes","Stockout",IF(H928&lt;I928,"Low",IF(H928&gt;I928*2,"Excess","Healthy")))</f>
        <v>Excess</v>
      </c>
      <c r="U928" s="55" t="n">
        <f aca="true">IFERROR(Q928-TODAY(),"")</f>
        <v>-1086</v>
      </c>
      <c r="V928" s="55" t="str">
        <f aca="false">IFERROR(IF(T928&lt;30,"Critical",IF(T928&lt;90,"Watch","OK")),"")</f>
        <v>OK</v>
      </c>
      <c r="W928" s="55" t="str">
        <f aca="false">TEXT(D928,"yyyy-mm")</f>
        <v>2023-01</v>
      </c>
    </row>
    <row r="929" customFormat="false" ht="15" hidden="false" customHeight="true" outlineLevel="0" collapsed="false">
      <c r="A929" s="56" t="s">
        <v>9855</v>
      </c>
      <c r="B929" s="56" t="s">
        <v>4814</v>
      </c>
      <c r="C929" s="56" t="s">
        <v>3473</v>
      </c>
      <c r="D929" s="56" t="s">
        <v>2895</v>
      </c>
      <c r="E929" s="56" t="n">
        <v>2910</v>
      </c>
      <c r="F929" s="56" t="n">
        <v>764</v>
      </c>
      <c r="G929" s="56" t="n">
        <v>1260</v>
      </c>
      <c r="H929" s="54" t="n">
        <f aca="false">E929+F929-G929</f>
        <v>2414</v>
      </c>
      <c r="I929" s="56" t="n">
        <v>1421</v>
      </c>
      <c r="J929" s="56" t="n">
        <v>726</v>
      </c>
      <c r="K929" s="54" t="n">
        <f aca="false">MAX(0,H929-I929)</f>
        <v>993</v>
      </c>
      <c r="L929" s="54" t="str">
        <f aca="false">IF(H929&lt;=0,"Yes","No")</f>
        <v>No</v>
      </c>
      <c r="M929" s="56" t="n">
        <v>3.4</v>
      </c>
      <c r="N929" s="56" t="n">
        <v>256483.25</v>
      </c>
      <c r="O929" s="56" t="s">
        <v>9856</v>
      </c>
      <c r="P929" s="56" t="s">
        <v>386</v>
      </c>
      <c r="Q929" s="56" t="s">
        <v>2777</v>
      </c>
      <c r="R929" s="56" t="s">
        <v>8320</v>
      </c>
      <c r="S929" s="56" t="s">
        <v>3286</v>
      </c>
      <c r="T929" s="55" t="str">
        <f aca="false">IF(L929="Yes","Stockout",IF(H929&lt;I929,"Low",IF(H929&gt;I929*2,"Excess","Healthy")))</f>
        <v>Healthy</v>
      </c>
      <c r="U929" s="55" t="n">
        <f aca="true">IFERROR(Q929-TODAY(),"")</f>
        <v>-486</v>
      </c>
      <c r="V929" s="55" t="str">
        <f aca="false">IFERROR(IF(T929&lt;30,"Critical",IF(T929&lt;90,"Watch","OK")),"")</f>
        <v>OK</v>
      </c>
      <c r="W929" s="55" t="str">
        <f aca="false">TEXT(D929,"yyyy-mm")</f>
        <v>2023-03</v>
      </c>
    </row>
    <row r="930" customFormat="false" ht="15" hidden="false" customHeight="true" outlineLevel="0" collapsed="false">
      <c r="A930" s="52" t="s">
        <v>9857</v>
      </c>
      <c r="B930" s="52" t="s">
        <v>1762</v>
      </c>
      <c r="C930" s="52" t="s">
        <v>3984</v>
      </c>
      <c r="D930" s="52" t="s">
        <v>2665</v>
      </c>
      <c r="E930" s="52" t="n">
        <v>2848</v>
      </c>
      <c r="F930" s="52" t="n">
        <v>488</v>
      </c>
      <c r="G930" s="52" t="n">
        <v>3821</v>
      </c>
      <c r="H930" s="54" t="n">
        <f aca="false">E930+F930-G930</f>
        <v>-485</v>
      </c>
      <c r="I930" s="52" t="n">
        <v>388</v>
      </c>
      <c r="J930" s="52" t="n">
        <v>983</v>
      </c>
      <c r="K930" s="54" t="n">
        <f aca="false">MAX(0,H930-I930)</f>
        <v>0</v>
      </c>
      <c r="L930" s="54" t="str">
        <f aca="false">IF(H930&lt;=0,"Yes","No")</f>
        <v>Yes</v>
      </c>
      <c r="M930" s="52" t="n">
        <v>10.1</v>
      </c>
      <c r="N930" s="52" t="n">
        <v>1837666.72</v>
      </c>
      <c r="O930" s="52" t="s">
        <v>9858</v>
      </c>
      <c r="P930" s="52" t="s">
        <v>3914</v>
      </c>
      <c r="Q930" s="52" t="s">
        <v>1135</v>
      </c>
      <c r="R930" s="52" t="s">
        <v>7700</v>
      </c>
      <c r="S930" s="52" t="s">
        <v>527</v>
      </c>
      <c r="T930" s="55" t="str">
        <f aca="false">IF(L930="Yes","Stockout",IF(H930&lt;I930,"Low",IF(H930&gt;I930*2,"Excess","Healthy")))</f>
        <v>Stockout</v>
      </c>
      <c r="U930" s="55" t="n">
        <f aca="true">IFERROR(Q930-TODAY(),"")</f>
        <v>-576</v>
      </c>
      <c r="V930" s="55" t="str">
        <f aca="false">IFERROR(IF(T930&lt;30,"Critical",IF(T930&lt;90,"Watch","OK")),"")</f>
        <v>OK</v>
      </c>
      <c r="W930" s="55" t="str">
        <f aca="false">TEXT(D930,"yyyy-mm")</f>
        <v>2023-01</v>
      </c>
    </row>
    <row r="931" customFormat="false" ht="15" hidden="false" customHeight="true" outlineLevel="0" collapsed="false">
      <c r="A931" s="56" t="s">
        <v>9859</v>
      </c>
      <c r="B931" s="56" t="s">
        <v>5549</v>
      </c>
      <c r="C931" s="56" t="s">
        <v>3556</v>
      </c>
      <c r="D931" s="56" t="s">
        <v>5078</v>
      </c>
      <c r="E931" s="56" t="n">
        <v>6640</v>
      </c>
      <c r="F931" s="56" t="n">
        <v>3779</v>
      </c>
      <c r="G931" s="56" t="n">
        <v>1316</v>
      </c>
      <c r="H931" s="54" t="n">
        <f aca="false">E931+F931-G931</f>
        <v>9103</v>
      </c>
      <c r="I931" s="56" t="n">
        <v>1817</v>
      </c>
      <c r="J931" s="56" t="n">
        <v>611</v>
      </c>
      <c r="K931" s="54" t="n">
        <f aca="false">MAX(0,H931-I931)</f>
        <v>7286</v>
      </c>
      <c r="L931" s="54" t="str">
        <f aca="false">IF(H931&lt;=0,"Yes","No")</f>
        <v>No</v>
      </c>
      <c r="M931" s="56" t="n">
        <v>2.8</v>
      </c>
      <c r="N931" s="56" t="n">
        <v>272200.85</v>
      </c>
      <c r="O931" s="56" t="s">
        <v>9860</v>
      </c>
      <c r="P931" s="56" t="s">
        <v>2900</v>
      </c>
      <c r="Q931" s="56" t="s">
        <v>2409</v>
      </c>
      <c r="R931" s="56" t="s">
        <v>7445</v>
      </c>
      <c r="S931" s="56" t="s">
        <v>756</v>
      </c>
      <c r="T931" s="55" t="str">
        <f aca="false">IF(L931="Yes","Stockout",IF(H931&lt;I931,"Low",IF(H931&gt;I931*2,"Excess","Healthy")))</f>
        <v>Excess</v>
      </c>
      <c r="U931" s="55" t="n">
        <f aca="true">IFERROR(Q931-TODAY(),"")</f>
        <v>-864</v>
      </c>
      <c r="V931" s="55" t="str">
        <f aca="false">IFERROR(IF(T931&lt;30,"Critical",IF(T931&lt;90,"Watch","OK")),"")</f>
        <v>OK</v>
      </c>
      <c r="W931" s="55" t="str">
        <f aca="false">TEXT(D931,"yyyy-mm")</f>
        <v>2022-06</v>
      </c>
    </row>
    <row r="932" customFormat="false" ht="15" hidden="false" customHeight="true" outlineLevel="0" collapsed="false">
      <c r="A932" s="52" t="s">
        <v>9861</v>
      </c>
      <c r="B932" s="52" t="s">
        <v>656</v>
      </c>
      <c r="C932" s="52" t="s">
        <v>5179</v>
      </c>
      <c r="D932" s="52" t="s">
        <v>1527</v>
      </c>
      <c r="E932" s="52" t="n">
        <v>1031</v>
      </c>
      <c r="F932" s="52" t="n">
        <v>2599</v>
      </c>
      <c r="G932" s="52" t="n">
        <v>1788</v>
      </c>
      <c r="H932" s="54" t="n">
        <f aca="false">E932+F932-G932</f>
        <v>1842</v>
      </c>
      <c r="I932" s="52" t="n">
        <v>304</v>
      </c>
      <c r="J932" s="52" t="n">
        <v>805</v>
      </c>
      <c r="K932" s="54" t="n">
        <f aca="false">MAX(0,H932-I932)</f>
        <v>1538</v>
      </c>
      <c r="L932" s="54" t="str">
        <f aca="false">IF(H932&lt;=0,"Yes","No")</f>
        <v>No</v>
      </c>
      <c r="M932" s="52" t="n">
        <v>31</v>
      </c>
      <c r="N932" s="52" t="n">
        <v>2322121.42</v>
      </c>
      <c r="O932" s="52" t="s">
        <v>9862</v>
      </c>
      <c r="P932" s="52" t="s">
        <v>2816</v>
      </c>
      <c r="Q932" s="52" t="s">
        <v>1920</v>
      </c>
      <c r="R932" s="52" t="s">
        <v>7884</v>
      </c>
      <c r="S932" s="52" t="s">
        <v>1052</v>
      </c>
      <c r="T932" s="55" t="str">
        <f aca="false">IF(L932="Yes","Stockout",IF(H932&lt;I932,"Low",IF(H932&gt;I932*2,"Excess","Healthy")))</f>
        <v>Excess</v>
      </c>
      <c r="U932" s="55" t="n">
        <f aca="true">IFERROR(Q932-TODAY(),"")</f>
        <v>-687</v>
      </c>
      <c r="V932" s="55" t="str">
        <f aca="false">IFERROR(IF(T932&lt;30,"Critical",IF(T932&lt;90,"Watch","OK")),"")</f>
        <v>OK</v>
      </c>
      <c r="W932" s="55" t="str">
        <f aca="false">TEXT(D932,"yyyy-mm")</f>
        <v>2024-02</v>
      </c>
    </row>
    <row r="933" customFormat="false" ht="15" hidden="false" customHeight="true" outlineLevel="0" collapsed="false">
      <c r="A933" s="56" t="s">
        <v>9863</v>
      </c>
      <c r="B933" s="56" t="s">
        <v>6714</v>
      </c>
      <c r="C933" s="56" t="s">
        <v>1561</v>
      </c>
      <c r="D933" s="56" t="s">
        <v>2568</v>
      </c>
      <c r="E933" s="56" t="n">
        <v>4942</v>
      </c>
      <c r="F933" s="56" t="n">
        <v>3431</v>
      </c>
      <c r="G933" s="56" t="n">
        <v>782</v>
      </c>
      <c r="H933" s="54" t="n">
        <f aca="false">E933+F933-G933</f>
        <v>7591</v>
      </c>
      <c r="I933" s="56" t="n">
        <v>684</v>
      </c>
      <c r="J933" s="56" t="n">
        <v>123</v>
      </c>
      <c r="K933" s="54" t="n">
        <f aca="false">MAX(0,H933-I933)</f>
        <v>6907</v>
      </c>
      <c r="L933" s="54" t="str">
        <f aca="false">IF(H933&lt;=0,"Yes","No")</f>
        <v>No</v>
      </c>
      <c r="M933" s="56" t="n">
        <v>35</v>
      </c>
      <c r="N933" s="56" t="n">
        <v>1682636.72</v>
      </c>
      <c r="O933" s="56" t="s">
        <v>9864</v>
      </c>
      <c r="P933" s="56" t="s">
        <v>2755</v>
      </c>
      <c r="Q933" s="56" t="s">
        <v>1410</v>
      </c>
      <c r="R933" s="56" t="s">
        <v>8495</v>
      </c>
      <c r="S933" s="56" t="s">
        <v>3067</v>
      </c>
      <c r="T933" s="55" t="str">
        <f aca="false">IF(L933="Yes","Stockout",IF(H933&lt;I933,"Low",IF(H933&gt;I933*2,"Excess","Healthy")))</f>
        <v>Excess</v>
      </c>
      <c r="U933" s="55" t="n">
        <f aca="true">IFERROR(Q933-TODAY(),"")</f>
        <v>-435</v>
      </c>
      <c r="V933" s="55" t="str">
        <f aca="false">IFERROR(IF(T933&lt;30,"Critical",IF(T933&lt;90,"Watch","OK")),"")</f>
        <v>OK</v>
      </c>
      <c r="W933" s="55" t="str">
        <f aca="false">TEXT(D933,"yyyy-mm")</f>
        <v>2022-01</v>
      </c>
    </row>
    <row r="934" customFormat="false" ht="15" hidden="false" customHeight="true" outlineLevel="0" collapsed="false">
      <c r="A934" s="52" t="s">
        <v>9865</v>
      </c>
      <c r="B934" s="52" t="s">
        <v>1413</v>
      </c>
      <c r="C934" s="52" t="s">
        <v>2678</v>
      </c>
      <c r="D934" s="52" t="s">
        <v>3667</v>
      </c>
      <c r="E934" s="52" t="n">
        <v>5343</v>
      </c>
      <c r="F934" s="52" t="n">
        <v>734</v>
      </c>
      <c r="G934" s="52" t="n">
        <v>1859</v>
      </c>
      <c r="H934" s="54" t="n">
        <f aca="false">E934+F934-G934</f>
        <v>4218</v>
      </c>
      <c r="I934" s="52" t="n">
        <v>1237</v>
      </c>
      <c r="J934" s="52" t="n">
        <v>831</v>
      </c>
      <c r="K934" s="54" t="n">
        <f aca="false">MAX(0,H934-I934)</f>
        <v>2981</v>
      </c>
      <c r="L934" s="54" t="str">
        <f aca="false">IF(H934&lt;=0,"Yes","No")</f>
        <v>No</v>
      </c>
      <c r="M934" s="52" t="n">
        <v>17.2</v>
      </c>
      <c r="N934" s="52" t="n">
        <v>4192120.75</v>
      </c>
      <c r="O934" s="52" t="s">
        <v>9866</v>
      </c>
      <c r="P934" s="52" t="s">
        <v>4797</v>
      </c>
      <c r="Q934" s="52" t="s">
        <v>877</v>
      </c>
      <c r="R934" s="52" t="s">
        <v>7585</v>
      </c>
      <c r="S934" s="52" t="s">
        <v>1896</v>
      </c>
      <c r="T934" s="55" t="str">
        <f aca="false">IF(L934="Yes","Stockout",IF(H934&lt;I934,"Low",IF(H934&gt;I934*2,"Excess","Healthy")))</f>
        <v>Excess</v>
      </c>
      <c r="U934" s="55" t="n">
        <f aca="true">IFERROR(Q934-TODAY(),"")</f>
        <v>-1338</v>
      </c>
      <c r="V934" s="55" t="str">
        <f aca="false">IFERROR(IF(T934&lt;30,"Critical",IF(T934&lt;90,"Watch","OK")),"")</f>
        <v>OK</v>
      </c>
      <c r="W934" s="55" t="str">
        <f aca="false">TEXT(D934,"yyyy-mm")</f>
        <v>2022-07</v>
      </c>
    </row>
    <row r="935" customFormat="false" ht="15" hidden="false" customHeight="true" outlineLevel="0" collapsed="false">
      <c r="A935" s="56" t="s">
        <v>9867</v>
      </c>
      <c r="B935" s="56" t="s">
        <v>9868</v>
      </c>
      <c r="C935" s="56" t="s">
        <v>499</v>
      </c>
      <c r="D935" s="56" t="s">
        <v>1911</v>
      </c>
      <c r="E935" s="56" t="n">
        <v>6176</v>
      </c>
      <c r="F935" s="56" t="n">
        <v>1219</v>
      </c>
      <c r="G935" s="56" t="n">
        <v>1866</v>
      </c>
      <c r="H935" s="54" t="n">
        <f aca="false">E935+F935-G935</f>
        <v>5529</v>
      </c>
      <c r="I935" s="56" t="n">
        <v>172</v>
      </c>
      <c r="J935" s="56" t="n">
        <v>656</v>
      </c>
      <c r="K935" s="54" t="n">
        <f aca="false">MAX(0,H935-I935)</f>
        <v>5357</v>
      </c>
      <c r="L935" s="54" t="str">
        <f aca="false">IF(H935&lt;=0,"Yes","No")</f>
        <v>No</v>
      </c>
      <c r="M935" s="56" t="n">
        <v>11</v>
      </c>
      <c r="N935" s="56" t="n">
        <v>2746286.66</v>
      </c>
      <c r="O935" s="56" t="s">
        <v>9869</v>
      </c>
      <c r="P935" s="56" t="s">
        <v>2257</v>
      </c>
      <c r="Q935" s="56" t="s">
        <v>5097</v>
      </c>
      <c r="R935" s="56" t="s">
        <v>8682</v>
      </c>
      <c r="S935" s="56" t="s">
        <v>2022</v>
      </c>
      <c r="T935" s="55" t="str">
        <f aca="false">IF(L935="Yes","Stockout",IF(H935&lt;I935,"Low",IF(H935&gt;I935*2,"Excess","Healthy")))</f>
        <v>Excess</v>
      </c>
      <c r="U935" s="55" t="n">
        <f aca="true">IFERROR(Q935-TODAY(),"")</f>
        <v>-560</v>
      </c>
      <c r="V935" s="55" t="str">
        <f aca="false">IFERROR(IF(T935&lt;30,"Critical",IF(T935&lt;90,"Watch","OK")),"")</f>
        <v>OK</v>
      </c>
      <c r="W935" s="55" t="str">
        <f aca="false">TEXT(D935,"yyyy-mm")</f>
        <v>2022-12</v>
      </c>
    </row>
    <row r="936" customFormat="false" ht="15" hidden="false" customHeight="true" outlineLevel="0" collapsed="false">
      <c r="A936" s="52" t="s">
        <v>9870</v>
      </c>
      <c r="B936" s="52" t="s">
        <v>3695</v>
      </c>
      <c r="C936" s="52" t="s">
        <v>4325</v>
      </c>
      <c r="D936" s="52" t="s">
        <v>514</v>
      </c>
      <c r="E936" s="52" t="n">
        <v>2158</v>
      </c>
      <c r="F936" s="52" t="n">
        <v>1650</v>
      </c>
      <c r="G936" s="52" t="n">
        <v>3828</v>
      </c>
      <c r="H936" s="54" t="n">
        <f aca="false">E936+F936-G936</f>
        <v>-20</v>
      </c>
      <c r="I936" s="52" t="n">
        <v>999</v>
      </c>
      <c r="J936" s="52" t="n">
        <v>657</v>
      </c>
      <c r="K936" s="54" t="n">
        <f aca="false">MAX(0,H936-I936)</f>
        <v>0</v>
      </c>
      <c r="L936" s="54" t="str">
        <f aca="false">IF(H936&lt;=0,"Yes","No")</f>
        <v>Yes</v>
      </c>
      <c r="M936" s="52" t="n">
        <v>18.7</v>
      </c>
      <c r="N936" s="52" t="n">
        <v>2587458.96</v>
      </c>
      <c r="O936" s="52" t="s">
        <v>9871</v>
      </c>
      <c r="P936" s="52" t="s">
        <v>6268</v>
      </c>
      <c r="Q936" s="52" t="s">
        <v>9872</v>
      </c>
      <c r="R936" s="52" t="s">
        <v>7501</v>
      </c>
      <c r="S936" s="52" t="s">
        <v>1038</v>
      </c>
      <c r="T936" s="55" t="str">
        <f aca="false">IF(L936="Yes","Stockout",IF(H936&lt;I936,"Low",IF(H936&gt;I936*2,"Excess","Healthy")))</f>
        <v>Stockout</v>
      </c>
      <c r="U936" s="55" t="n">
        <f aca="true">IFERROR(Q936-TODAY(),"")</f>
        <v>179</v>
      </c>
      <c r="V936" s="55" t="str">
        <f aca="false">IFERROR(IF(T936&lt;30,"Critical",IF(T936&lt;90,"Watch","OK")),"")</f>
        <v>OK</v>
      </c>
      <c r="W936" s="55" t="str">
        <f aca="false">TEXT(D936,"yyyy-mm")</f>
        <v>2023-08</v>
      </c>
    </row>
    <row r="937" customFormat="false" ht="15" hidden="false" customHeight="true" outlineLevel="0" collapsed="false">
      <c r="A937" s="56" t="s">
        <v>9873</v>
      </c>
      <c r="B937" s="56" t="s">
        <v>2806</v>
      </c>
      <c r="C937" s="56" t="s">
        <v>7592</v>
      </c>
      <c r="D937" s="56" t="s">
        <v>5005</v>
      </c>
      <c r="E937" s="56" t="n">
        <v>3228</v>
      </c>
      <c r="F937" s="56" t="n">
        <v>77</v>
      </c>
      <c r="G937" s="56" t="n">
        <v>1993</v>
      </c>
      <c r="H937" s="54" t="n">
        <f aca="false">E937+F937-G937</f>
        <v>1312</v>
      </c>
      <c r="I937" s="56" t="n">
        <v>1546</v>
      </c>
      <c r="J937" s="56" t="n">
        <v>80</v>
      </c>
      <c r="K937" s="54" t="n">
        <f aca="false">MAX(0,H937-I937)</f>
        <v>0</v>
      </c>
      <c r="L937" s="54" t="str">
        <f aca="false">IF(H937&lt;=0,"Yes","No")</f>
        <v>No</v>
      </c>
      <c r="M937" s="56" t="n">
        <v>19.4</v>
      </c>
      <c r="N937" s="56" t="n">
        <v>1227289.54</v>
      </c>
      <c r="O937" s="56" t="s">
        <v>9874</v>
      </c>
      <c r="P937" s="56" t="s">
        <v>5772</v>
      </c>
      <c r="Q937" s="56" t="s">
        <v>9875</v>
      </c>
      <c r="R937" s="56" t="s">
        <v>7602</v>
      </c>
      <c r="S937" s="56" t="s">
        <v>2026</v>
      </c>
      <c r="T937" s="55" t="str">
        <f aca="false">IF(L937="Yes","Stockout",IF(H937&lt;I937,"Low",IF(H937&gt;I937*2,"Excess","Healthy")))</f>
        <v>Low</v>
      </c>
      <c r="U937" s="55" t="n">
        <f aca="true">IFERROR(Q937-TODAY(),"")</f>
        <v>-147</v>
      </c>
      <c r="V937" s="55" t="str">
        <f aca="false">IFERROR(IF(T937&lt;30,"Critical",IF(T937&lt;90,"Watch","OK")),"")</f>
        <v>OK</v>
      </c>
      <c r="W937" s="55" t="str">
        <f aca="false">TEXT(D937,"yyyy-mm")</f>
        <v>2022-11</v>
      </c>
    </row>
    <row r="938" customFormat="false" ht="15" hidden="false" customHeight="true" outlineLevel="0" collapsed="false">
      <c r="A938" s="52" t="s">
        <v>9876</v>
      </c>
      <c r="B938" s="52" t="s">
        <v>2473</v>
      </c>
      <c r="C938" s="52" t="s">
        <v>5219</v>
      </c>
      <c r="D938" s="52" t="s">
        <v>3557</v>
      </c>
      <c r="E938" s="52" t="n">
        <v>1906</v>
      </c>
      <c r="F938" s="52" t="n">
        <v>1330</v>
      </c>
      <c r="G938" s="52" t="n">
        <v>2182</v>
      </c>
      <c r="H938" s="54" t="n">
        <f aca="false">E938+F938-G938</f>
        <v>1054</v>
      </c>
      <c r="I938" s="52" t="n">
        <v>465</v>
      </c>
      <c r="J938" s="52" t="n">
        <v>283</v>
      </c>
      <c r="K938" s="54" t="n">
        <f aca="false">MAX(0,H938-I938)</f>
        <v>589</v>
      </c>
      <c r="L938" s="54" t="str">
        <f aca="false">IF(H938&lt;=0,"Yes","No")</f>
        <v>No</v>
      </c>
      <c r="M938" s="52" t="n">
        <v>4.7</v>
      </c>
      <c r="N938" s="52" t="n">
        <v>257380.54</v>
      </c>
      <c r="O938" s="52" t="s">
        <v>9877</v>
      </c>
      <c r="P938" s="52" t="s">
        <v>829</v>
      </c>
      <c r="Q938" s="52" t="s">
        <v>633</v>
      </c>
      <c r="R938" s="52" t="s">
        <v>7598</v>
      </c>
      <c r="S938" s="52" t="s">
        <v>1610</v>
      </c>
      <c r="T938" s="55" t="str">
        <f aca="false">IF(L938="Yes","Stockout",IF(H938&lt;I938,"Low",IF(H938&gt;I938*2,"Excess","Healthy")))</f>
        <v>Excess</v>
      </c>
      <c r="U938" s="55" t="n">
        <f aca="true">IFERROR(Q938-TODAY(),"")</f>
        <v>-1074</v>
      </c>
      <c r="V938" s="55" t="str">
        <f aca="false">IFERROR(IF(T938&lt;30,"Critical",IF(T938&lt;90,"Watch","OK")),"")</f>
        <v>OK</v>
      </c>
      <c r="W938" s="55" t="str">
        <f aca="false">TEXT(D938,"yyyy-mm")</f>
        <v>2022-07</v>
      </c>
    </row>
    <row r="939" customFormat="false" ht="15" hidden="false" customHeight="true" outlineLevel="0" collapsed="false">
      <c r="A939" s="56" t="s">
        <v>9878</v>
      </c>
      <c r="B939" s="56" t="s">
        <v>870</v>
      </c>
      <c r="C939" s="56" t="s">
        <v>5215</v>
      </c>
      <c r="D939" s="56" t="s">
        <v>8313</v>
      </c>
      <c r="E939" s="56" t="n">
        <v>1373</v>
      </c>
      <c r="F939" s="56" t="n">
        <v>3037</v>
      </c>
      <c r="G939" s="56" t="n">
        <v>622</v>
      </c>
      <c r="H939" s="54" t="n">
        <f aca="false">E939+F939-G939</f>
        <v>3788</v>
      </c>
      <c r="I939" s="56" t="n">
        <v>1963</v>
      </c>
      <c r="J939" s="56" t="n">
        <v>983</v>
      </c>
      <c r="K939" s="54" t="n">
        <f aca="false">MAX(0,H939-I939)</f>
        <v>1825</v>
      </c>
      <c r="L939" s="54" t="str">
        <f aca="false">IF(H939&lt;=0,"Yes","No")</f>
        <v>No</v>
      </c>
      <c r="M939" s="56" t="n">
        <v>81.4</v>
      </c>
      <c r="N939" s="56" t="n">
        <v>296923.66</v>
      </c>
      <c r="O939" s="56" t="s">
        <v>9879</v>
      </c>
      <c r="P939" s="56" t="s">
        <v>3327</v>
      </c>
      <c r="Q939" s="56" t="s">
        <v>4474</v>
      </c>
      <c r="R939" s="56" t="s">
        <v>7791</v>
      </c>
      <c r="S939" s="56" t="s">
        <v>6807</v>
      </c>
      <c r="T939" s="55" t="str">
        <f aca="false">IF(L939="Yes","Stockout",IF(H939&lt;I939,"Low",IF(H939&gt;I939*2,"Excess","Healthy")))</f>
        <v>Healthy</v>
      </c>
      <c r="U939" s="55" t="n">
        <f aca="true">IFERROR(Q939-TODAY(),"")</f>
        <v>-1017</v>
      </c>
      <c r="V939" s="55" t="str">
        <f aca="false">IFERROR(IF(T939&lt;30,"Critical",IF(T939&lt;90,"Watch","OK")),"")</f>
        <v>OK</v>
      </c>
      <c r="W939" s="55" t="str">
        <f aca="false">TEXT(D939,"yyyy-mm")</f>
        <v>2022-12</v>
      </c>
    </row>
    <row r="940" customFormat="false" ht="15" hidden="false" customHeight="true" outlineLevel="0" collapsed="false">
      <c r="A940" s="52" t="s">
        <v>9880</v>
      </c>
      <c r="B940" s="52" t="s">
        <v>4575</v>
      </c>
      <c r="C940" s="52" t="s">
        <v>7288</v>
      </c>
      <c r="D940" s="52" t="s">
        <v>5440</v>
      </c>
      <c r="E940" s="52" t="n">
        <v>4429</v>
      </c>
      <c r="F940" s="52" t="n">
        <v>479</v>
      </c>
      <c r="G940" s="52" t="n">
        <v>199</v>
      </c>
      <c r="H940" s="54" t="n">
        <f aca="false">E940+F940-G940</f>
        <v>4709</v>
      </c>
      <c r="I940" s="52" t="n">
        <v>894</v>
      </c>
      <c r="J940" s="52" t="n">
        <v>466</v>
      </c>
      <c r="K940" s="54" t="n">
        <f aca="false">MAX(0,H940-I940)</f>
        <v>3815</v>
      </c>
      <c r="L940" s="54" t="str">
        <f aca="false">IF(H940&lt;=0,"Yes","No")</f>
        <v>No</v>
      </c>
      <c r="M940" s="52" t="n">
        <v>2.4</v>
      </c>
      <c r="N940" s="52" t="n">
        <v>352736.94</v>
      </c>
      <c r="O940" s="52" t="s">
        <v>9881</v>
      </c>
      <c r="P940" s="52" t="s">
        <v>4158</v>
      </c>
      <c r="Q940" s="52" t="s">
        <v>1616</v>
      </c>
      <c r="R940" s="52" t="s">
        <v>8602</v>
      </c>
      <c r="S940" s="52" t="s">
        <v>1811</v>
      </c>
      <c r="T940" s="55" t="str">
        <f aca="false">IF(L940="Yes","Stockout",IF(H940&lt;I940,"Low",IF(H940&gt;I940*2,"Excess","Healthy")))</f>
        <v>Excess</v>
      </c>
      <c r="U940" s="55" t="n">
        <f aca="true">IFERROR(Q940-TODAY(),"")</f>
        <v>-563</v>
      </c>
      <c r="V940" s="55" t="str">
        <f aca="false">IFERROR(IF(T940&lt;30,"Critical",IF(T940&lt;90,"Watch","OK")),"")</f>
        <v>OK</v>
      </c>
      <c r="W940" s="55" t="str">
        <f aca="false">TEXT(D940,"yyyy-mm")</f>
        <v>2022-07</v>
      </c>
    </row>
    <row r="941" customFormat="false" ht="15" hidden="false" customHeight="true" outlineLevel="0" collapsed="false">
      <c r="A941" s="56" t="s">
        <v>9882</v>
      </c>
      <c r="B941" s="56" t="s">
        <v>8652</v>
      </c>
      <c r="C941" s="56" t="s">
        <v>3519</v>
      </c>
      <c r="D941" s="56" t="s">
        <v>1886</v>
      </c>
      <c r="E941" s="56" t="n">
        <v>1436</v>
      </c>
      <c r="F941" s="56" t="n">
        <v>3960</v>
      </c>
      <c r="G941" s="56" t="n">
        <v>2514</v>
      </c>
      <c r="H941" s="54" t="n">
        <f aca="false">E941+F941-G941</f>
        <v>2882</v>
      </c>
      <c r="I941" s="56" t="n">
        <v>1924</v>
      </c>
      <c r="J941" s="56" t="n">
        <v>707</v>
      </c>
      <c r="K941" s="54" t="n">
        <f aca="false">MAX(0,H941-I941)</f>
        <v>958</v>
      </c>
      <c r="L941" s="54" t="str">
        <f aca="false">IF(H941&lt;=0,"Yes","No")</f>
        <v>No</v>
      </c>
      <c r="M941" s="56" t="n">
        <v>11.5</v>
      </c>
      <c r="N941" s="56" t="n">
        <v>634374.07</v>
      </c>
      <c r="O941" s="56" t="s">
        <v>9883</v>
      </c>
      <c r="P941" s="56" t="s">
        <v>2823</v>
      </c>
      <c r="Q941" s="56" t="s">
        <v>3997</v>
      </c>
      <c r="R941" s="56" t="s">
        <v>7992</v>
      </c>
      <c r="S941" s="56" t="s">
        <v>1949</v>
      </c>
      <c r="T941" s="55" t="str">
        <f aca="false">IF(L941="Yes","Stockout",IF(H941&lt;I941,"Low",IF(H941&gt;I941*2,"Excess","Healthy")))</f>
        <v>Healthy</v>
      </c>
      <c r="U941" s="55" t="n">
        <f aca="true">IFERROR(Q941-TODAY(),"")</f>
        <v>-613</v>
      </c>
      <c r="V941" s="55" t="str">
        <f aca="false">IFERROR(IF(T941&lt;30,"Critical",IF(T941&lt;90,"Watch","OK")),"")</f>
        <v>OK</v>
      </c>
      <c r="W941" s="55" t="str">
        <f aca="false">TEXT(D941,"yyyy-mm")</f>
        <v>2022-11</v>
      </c>
    </row>
    <row r="942" customFormat="false" ht="15" hidden="false" customHeight="true" outlineLevel="0" collapsed="false">
      <c r="A942" s="52" t="s">
        <v>9884</v>
      </c>
      <c r="B942" s="52" t="s">
        <v>1085</v>
      </c>
      <c r="C942" s="52" t="s">
        <v>7645</v>
      </c>
      <c r="D942" s="52" t="s">
        <v>2348</v>
      </c>
      <c r="E942" s="52" t="n">
        <v>9929</v>
      </c>
      <c r="F942" s="52" t="n">
        <v>4472</v>
      </c>
      <c r="G942" s="52" t="n">
        <v>4747</v>
      </c>
      <c r="H942" s="54" t="n">
        <f aca="false">E942+F942-G942</f>
        <v>9654</v>
      </c>
      <c r="I942" s="52" t="n">
        <v>1468</v>
      </c>
      <c r="J942" s="52" t="n">
        <v>794</v>
      </c>
      <c r="K942" s="54" t="n">
        <f aca="false">MAX(0,H942-I942)</f>
        <v>8186</v>
      </c>
      <c r="L942" s="54" t="str">
        <f aca="false">IF(H942&lt;=0,"Yes","No")</f>
        <v>No</v>
      </c>
      <c r="M942" s="52" t="n">
        <v>35.6</v>
      </c>
      <c r="N942" s="52" t="n">
        <v>2412895.34</v>
      </c>
      <c r="O942" s="52" t="s">
        <v>9885</v>
      </c>
      <c r="P942" s="52" t="s">
        <v>473</v>
      </c>
      <c r="Q942" s="52" t="s">
        <v>6766</v>
      </c>
      <c r="R942" s="52" t="s">
        <v>9140</v>
      </c>
      <c r="S942" s="52" t="s">
        <v>1470</v>
      </c>
      <c r="T942" s="55" t="str">
        <f aca="false">IF(L942="Yes","Stockout",IF(H942&lt;I942,"Low",IF(H942&gt;I942*2,"Excess","Healthy")))</f>
        <v>Excess</v>
      </c>
      <c r="U942" s="55" t="n">
        <f aca="true">IFERROR(Q942-TODAY(),"")</f>
        <v>-646</v>
      </c>
      <c r="V942" s="55" t="str">
        <f aca="false">IFERROR(IF(T942&lt;30,"Critical",IF(T942&lt;90,"Watch","OK")),"")</f>
        <v>OK</v>
      </c>
      <c r="W942" s="55" t="str">
        <f aca="false">TEXT(D942,"yyyy-mm")</f>
        <v>2023-06</v>
      </c>
    </row>
    <row r="943" customFormat="false" ht="15" hidden="false" customHeight="true" outlineLevel="0" collapsed="false">
      <c r="A943" s="56" t="s">
        <v>9886</v>
      </c>
      <c r="B943" s="56" t="s">
        <v>9887</v>
      </c>
      <c r="C943" s="56" t="s">
        <v>1145</v>
      </c>
      <c r="D943" s="56" t="s">
        <v>877</v>
      </c>
      <c r="E943" s="56" t="n">
        <v>6849</v>
      </c>
      <c r="F943" s="56" t="n">
        <v>2669</v>
      </c>
      <c r="G943" s="56" t="n">
        <v>4571</v>
      </c>
      <c r="H943" s="54" t="n">
        <f aca="false">E943+F943-G943</f>
        <v>4947</v>
      </c>
      <c r="I943" s="56" t="n">
        <v>160</v>
      </c>
      <c r="J943" s="56" t="n">
        <v>98</v>
      </c>
      <c r="K943" s="54" t="n">
        <f aca="false">MAX(0,H943-I943)</f>
        <v>4787</v>
      </c>
      <c r="L943" s="54" t="str">
        <f aca="false">IF(H943&lt;=0,"Yes","No")</f>
        <v>No</v>
      </c>
      <c r="M943" s="56" t="n">
        <v>21.6</v>
      </c>
      <c r="N943" s="56" t="n">
        <v>158840.61</v>
      </c>
      <c r="O943" s="56" t="s">
        <v>9888</v>
      </c>
      <c r="P943" s="56" t="s">
        <v>5745</v>
      </c>
      <c r="Q943" s="56" t="s">
        <v>9889</v>
      </c>
      <c r="R943" s="56" t="s">
        <v>7703</v>
      </c>
      <c r="S943" s="56" t="s">
        <v>2086</v>
      </c>
      <c r="T943" s="55" t="str">
        <f aca="false">IF(L943="Yes","Stockout",IF(H943&lt;I943,"Low",IF(H943&gt;I943*2,"Excess","Healthy")))</f>
        <v>Excess</v>
      </c>
      <c r="U943" s="55" t="n">
        <f aca="true">IFERROR(Q943-TODAY(),"")</f>
        <v>143</v>
      </c>
      <c r="V943" s="55" t="str">
        <f aca="false">IFERROR(IF(T943&lt;30,"Critical",IF(T943&lt;90,"Watch","OK")),"")</f>
        <v>OK</v>
      </c>
      <c r="W943" s="55" t="str">
        <f aca="false">TEXT(D943,"yyyy-mm")</f>
        <v>2022-06</v>
      </c>
    </row>
    <row r="944" customFormat="false" ht="15" hidden="false" customHeight="true" outlineLevel="0" collapsed="false">
      <c r="A944" s="52" t="s">
        <v>9890</v>
      </c>
      <c r="B944" s="52" t="s">
        <v>6622</v>
      </c>
      <c r="C944" s="52" t="s">
        <v>8808</v>
      </c>
      <c r="D944" s="52" t="s">
        <v>652</v>
      </c>
      <c r="E944" s="52" t="n">
        <v>4864</v>
      </c>
      <c r="F944" s="52" t="n">
        <v>902</v>
      </c>
      <c r="G944" s="52" t="n">
        <v>3550</v>
      </c>
      <c r="H944" s="54" t="n">
        <f aca="false">E944+F944-G944</f>
        <v>2216</v>
      </c>
      <c r="I944" s="52" t="n">
        <v>207</v>
      </c>
      <c r="J944" s="52" t="n">
        <v>825</v>
      </c>
      <c r="K944" s="54" t="n">
        <f aca="false">MAX(0,H944-I944)</f>
        <v>2009</v>
      </c>
      <c r="L944" s="54" t="str">
        <f aca="false">IF(H944&lt;=0,"Yes","No")</f>
        <v>No</v>
      </c>
      <c r="M944" s="52" t="n">
        <v>20.6</v>
      </c>
      <c r="N944" s="52" t="n">
        <v>1825763.69</v>
      </c>
      <c r="O944" s="52" t="s">
        <v>9891</v>
      </c>
      <c r="P944" s="52" t="s">
        <v>3160</v>
      </c>
      <c r="Q944" s="52" t="s">
        <v>585</v>
      </c>
      <c r="R944" s="52" t="s">
        <v>7553</v>
      </c>
      <c r="S944" s="52" t="s">
        <v>5891</v>
      </c>
      <c r="T944" s="55" t="str">
        <f aca="false">IF(L944="Yes","Stockout",IF(H944&lt;I944,"Low",IF(H944&gt;I944*2,"Excess","Healthy")))</f>
        <v>Excess</v>
      </c>
      <c r="U944" s="55" t="n">
        <f aca="true">IFERROR(Q944-TODAY(),"")</f>
        <v>-471</v>
      </c>
      <c r="V944" s="55" t="str">
        <f aca="false">IFERROR(IF(T944&lt;30,"Critical",IF(T944&lt;90,"Watch","OK")),"")</f>
        <v>OK</v>
      </c>
      <c r="W944" s="55" t="str">
        <f aca="false">TEXT(D944,"yyyy-mm")</f>
        <v>2023-11</v>
      </c>
    </row>
    <row r="945" customFormat="false" ht="15" hidden="false" customHeight="true" outlineLevel="0" collapsed="false">
      <c r="A945" s="56" t="s">
        <v>9892</v>
      </c>
      <c r="B945" s="56" t="s">
        <v>3682</v>
      </c>
      <c r="C945" s="56" t="s">
        <v>8019</v>
      </c>
      <c r="D945" s="56" t="s">
        <v>2755</v>
      </c>
      <c r="E945" s="56" t="n">
        <v>9481</v>
      </c>
      <c r="F945" s="56" t="n">
        <v>4203</v>
      </c>
      <c r="G945" s="56" t="n">
        <v>517</v>
      </c>
      <c r="H945" s="54" t="n">
        <f aca="false">E945+F945-G945</f>
        <v>13167</v>
      </c>
      <c r="I945" s="56" t="n">
        <v>723</v>
      </c>
      <c r="J945" s="56" t="n">
        <v>371</v>
      </c>
      <c r="K945" s="54" t="n">
        <f aca="false">MAX(0,H945-I945)</f>
        <v>12444</v>
      </c>
      <c r="L945" s="54" t="str">
        <f aca="false">IF(H945&lt;=0,"Yes","No")</f>
        <v>No</v>
      </c>
      <c r="M945" s="56" t="n">
        <v>13.6</v>
      </c>
      <c r="N945" s="56" t="n">
        <v>2561958.96</v>
      </c>
      <c r="O945" s="56" t="s">
        <v>9893</v>
      </c>
      <c r="P945" s="56" t="s">
        <v>1261</v>
      </c>
      <c r="Q945" s="56" t="s">
        <v>9894</v>
      </c>
      <c r="R945" s="56" t="s">
        <v>7734</v>
      </c>
      <c r="S945" s="56" t="s">
        <v>5708</v>
      </c>
      <c r="T945" s="55" t="str">
        <f aca="false">IF(L945="Yes","Stockout",IF(H945&lt;I945,"Low",IF(H945&gt;I945*2,"Excess","Healthy")))</f>
        <v>Excess</v>
      </c>
      <c r="U945" s="55" t="n">
        <f aca="true">IFERROR(Q945-TODAY(),"")</f>
        <v>17</v>
      </c>
      <c r="V945" s="55" t="str">
        <f aca="false">IFERROR(IF(T945&lt;30,"Critical",IF(T945&lt;90,"Watch","OK")),"")</f>
        <v>OK</v>
      </c>
      <c r="W945" s="55" t="str">
        <f aca="false">TEXT(D945,"yyyy-mm")</f>
        <v>2023-12</v>
      </c>
    </row>
    <row r="946" customFormat="false" ht="15" hidden="false" customHeight="true" outlineLevel="0" collapsed="false">
      <c r="A946" s="52" t="s">
        <v>9895</v>
      </c>
      <c r="B946" s="52" t="s">
        <v>9558</v>
      </c>
      <c r="C946" s="52" t="s">
        <v>2803</v>
      </c>
      <c r="D946" s="52" t="s">
        <v>418</v>
      </c>
      <c r="E946" s="52" t="n">
        <v>1471</v>
      </c>
      <c r="F946" s="52" t="n">
        <v>943</v>
      </c>
      <c r="G946" s="52" t="n">
        <v>1041</v>
      </c>
      <c r="H946" s="54" t="n">
        <f aca="false">E946+F946-G946</f>
        <v>1373</v>
      </c>
      <c r="I946" s="52" t="n">
        <v>1650</v>
      </c>
      <c r="J946" s="52" t="n">
        <v>787</v>
      </c>
      <c r="K946" s="54" t="n">
        <f aca="false">MAX(0,H946-I946)</f>
        <v>0</v>
      </c>
      <c r="L946" s="54" t="str">
        <f aca="false">IF(H946&lt;=0,"Yes","No")</f>
        <v>No</v>
      </c>
      <c r="M946" s="52" t="n">
        <v>17.1</v>
      </c>
      <c r="N946" s="52" t="n">
        <v>803833.19</v>
      </c>
      <c r="O946" s="52" t="s">
        <v>9896</v>
      </c>
      <c r="P946" s="52" t="s">
        <v>2895</v>
      </c>
      <c r="Q946" s="52" t="s">
        <v>5074</v>
      </c>
      <c r="R946" s="52" t="s">
        <v>9540</v>
      </c>
      <c r="S946" s="52" t="s">
        <v>2109</v>
      </c>
      <c r="T946" s="55" t="str">
        <f aca="false">IF(L946="Yes","Stockout",IF(H946&lt;I946,"Low",IF(H946&gt;I946*2,"Excess","Healthy")))</f>
        <v>Low</v>
      </c>
      <c r="U946" s="55" t="n">
        <f aca="true">IFERROR(Q946-TODAY(),"")</f>
        <v>-898</v>
      </c>
      <c r="V946" s="55" t="str">
        <f aca="false">IFERROR(IF(T946&lt;30,"Critical",IF(T946&lt;90,"Watch","OK")),"")</f>
        <v>OK</v>
      </c>
      <c r="W946" s="55" t="str">
        <f aca="false">TEXT(D946,"yyyy-mm")</f>
        <v>2023-12</v>
      </c>
    </row>
    <row r="947" customFormat="false" ht="15" hidden="false" customHeight="true" outlineLevel="0" collapsed="false">
      <c r="A947" s="56" t="s">
        <v>9897</v>
      </c>
      <c r="B947" s="56" t="s">
        <v>3448</v>
      </c>
      <c r="C947" s="56" t="s">
        <v>3365</v>
      </c>
      <c r="D947" s="56" t="s">
        <v>2977</v>
      </c>
      <c r="E947" s="56" t="n">
        <v>5566</v>
      </c>
      <c r="F947" s="56" t="n">
        <v>3503</v>
      </c>
      <c r="G947" s="56" t="n">
        <v>3388</v>
      </c>
      <c r="H947" s="54" t="n">
        <f aca="false">E947+F947-G947</f>
        <v>5681</v>
      </c>
      <c r="I947" s="56" t="n">
        <v>1626</v>
      </c>
      <c r="J947" s="56" t="n">
        <v>850</v>
      </c>
      <c r="K947" s="54" t="n">
        <f aca="false">MAX(0,H947-I947)</f>
        <v>4055</v>
      </c>
      <c r="L947" s="54" t="str">
        <f aca="false">IF(H947&lt;=0,"Yes","No")</f>
        <v>No</v>
      </c>
      <c r="M947" s="56" t="n">
        <v>130</v>
      </c>
      <c r="N947" s="56" t="n">
        <v>1424187.43</v>
      </c>
      <c r="O947" s="56" t="s">
        <v>9898</v>
      </c>
      <c r="P947" s="56" t="s">
        <v>3175</v>
      </c>
      <c r="Q947" s="56" t="s">
        <v>9899</v>
      </c>
      <c r="R947" s="56" t="s">
        <v>7967</v>
      </c>
      <c r="S947" s="56" t="s">
        <v>1709</v>
      </c>
      <c r="T947" s="55" t="str">
        <f aca="false">IF(L947="Yes","Stockout",IF(H947&lt;I947,"Low",IF(H947&gt;I947*2,"Excess","Healthy")))</f>
        <v>Excess</v>
      </c>
      <c r="U947" s="55" t="n">
        <f aca="true">IFERROR(Q947-TODAY(),"")</f>
        <v>-56</v>
      </c>
      <c r="V947" s="55" t="str">
        <f aca="false">IFERROR(IF(T947&lt;30,"Critical",IF(T947&lt;90,"Watch","OK")),"")</f>
        <v>OK</v>
      </c>
      <c r="W947" s="55" t="str">
        <f aca="false">TEXT(D947,"yyyy-mm")</f>
        <v>2022-02</v>
      </c>
    </row>
    <row r="948" customFormat="false" ht="15" hidden="false" customHeight="true" outlineLevel="0" collapsed="false">
      <c r="A948" s="52" t="s">
        <v>9900</v>
      </c>
      <c r="B948" s="52" t="s">
        <v>2806</v>
      </c>
      <c r="C948" s="52" t="s">
        <v>2702</v>
      </c>
      <c r="D948" s="52" t="s">
        <v>4934</v>
      </c>
      <c r="E948" s="52" t="n">
        <v>8697</v>
      </c>
      <c r="F948" s="52" t="n">
        <v>1212</v>
      </c>
      <c r="G948" s="52" t="n">
        <v>3047</v>
      </c>
      <c r="H948" s="54" t="n">
        <f aca="false">E948+F948-G948</f>
        <v>6862</v>
      </c>
      <c r="I948" s="52" t="n">
        <v>1046</v>
      </c>
      <c r="J948" s="52" t="n">
        <v>836</v>
      </c>
      <c r="K948" s="54" t="n">
        <f aca="false">MAX(0,H948-I948)</f>
        <v>5816</v>
      </c>
      <c r="L948" s="54" t="str">
        <f aca="false">IF(H948&lt;=0,"Yes","No")</f>
        <v>No</v>
      </c>
      <c r="M948" s="52" t="n">
        <v>36.5</v>
      </c>
      <c r="N948" s="52" t="n">
        <v>3431378.03</v>
      </c>
      <c r="O948" s="52" t="s">
        <v>9901</v>
      </c>
      <c r="P948" s="52" t="s">
        <v>1830</v>
      </c>
      <c r="Q948" s="52" t="s">
        <v>9902</v>
      </c>
      <c r="R948" s="52" t="s">
        <v>7635</v>
      </c>
      <c r="S948" s="52" t="s">
        <v>5082</v>
      </c>
      <c r="T948" s="55" t="str">
        <f aca="false">IF(L948="Yes","Stockout",IF(H948&lt;I948,"Low",IF(H948&gt;I948*2,"Excess","Healthy")))</f>
        <v>Excess</v>
      </c>
      <c r="U948" s="55" t="n">
        <f aca="true">IFERROR(Q948-TODAY(),"")</f>
        <v>-219</v>
      </c>
      <c r="V948" s="55" t="str">
        <f aca="false">IFERROR(IF(T948&lt;30,"Critical",IF(T948&lt;90,"Watch","OK")),"")</f>
        <v>OK</v>
      </c>
      <c r="W948" s="55" t="str">
        <f aca="false">TEXT(D948,"yyyy-mm")</f>
        <v>2023-02</v>
      </c>
    </row>
    <row r="949" customFormat="false" ht="15" hidden="false" customHeight="true" outlineLevel="0" collapsed="false">
      <c r="A949" s="56" t="s">
        <v>9903</v>
      </c>
      <c r="B949" s="56" t="s">
        <v>9674</v>
      </c>
      <c r="C949" s="56" t="s">
        <v>3025</v>
      </c>
      <c r="D949" s="56" t="s">
        <v>2576</v>
      </c>
      <c r="E949" s="56" t="n">
        <v>3624</v>
      </c>
      <c r="F949" s="56" t="n">
        <v>4148</v>
      </c>
      <c r="G949" s="56" t="n">
        <v>4617</v>
      </c>
      <c r="H949" s="54" t="n">
        <f aca="false">E949+F949-G949</f>
        <v>3155</v>
      </c>
      <c r="I949" s="56" t="n">
        <v>1406</v>
      </c>
      <c r="J949" s="56" t="n">
        <v>452</v>
      </c>
      <c r="K949" s="54" t="n">
        <f aca="false">MAX(0,H949-I949)</f>
        <v>1749</v>
      </c>
      <c r="L949" s="54" t="str">
        <f aca="false">IF(H949&lt;=0,"Yes","No")</f>
        <v>No</v>
      </c>
      <c r="M949" s="56" t="n">
        <v>14.8</v>
      </c>
      <c r="N949" s="56" t="n">
        <v>3813388.19</v>
      </c>
      <c r="O949" s="56" t="s">
        <v>9904</v>
      </c>
      <c r="P949" s="56" t="s">
        <v>3034</v>
      </c>
      <c r="Q949" s="56" t="s">
        <v>4866</v>
      </c>
      <c r="R949" s="56" t="s">
        <v>7700</v>
      </c>
      <c r="S949" s="56" t="s">
        <v>3232</v>
      </c>
      <c r="T949" s="55" t="str">
        <f aca="false">IF(L949="Yes","Stockout",IF(H949&lt;I949,"Low",IF(H949&gt;I949*2,"Excess","Healthy")))</f>
        <v>Excess</v>
      </c>
      <c r="U949" s="55" t="n">
        <f aca="true">IFERROR(Q949-TODAY(),"")</f>
        <v>-589</v>
      </c>
      <c r="V949" s="55" t="str">
        <f aca="false">IFERROR(IF(T949&lt;30,"Critical",IF(T949&lt;90,"Watch","OK")),"")</f>
        <v>OK</v>
      </c>
      <c r="W949" s="55" t="str">
        <f aca="false">TEXT(D949,"yyyy-mm")</f>
        <v>2022-07</v>
      </c>
    </row>
    <row r="950" customFormat="false" ht="15" hidden="false" customHeight="true" outlineLevel="0" collapsed="false">
      <c r="A950" s="52" t="s">
        <v>9905</v>
      </c>
      <c r="B950" s="52" t="s">
        <v>9868</v>
      </c>
      <c r="C950" s="52" t="s">
        <v>4783</v>
      </c>
      <c r="D950" s="52" t="s">
        <v>4307</v>
      </c>
      <c r="E950" s="52" t="n">
        <v>9657</v>
      </c>
      <c r="F950" s="52" t="n">
        <v>4768</v>
      </c>
      <c r="G950" s="52" t="n">
        <v>1904</v>
      </c>
      <c r="H950" s="54" t="n">
        <f aca="false">E950+F950-G950</f>
        <v>12521</v>
      </c>
      <c r="I950" s="52" t="n">
        <v>1215</v>
      </c>
      <c r="J950" s="52" t="n">
        <v>561</v>
      </c>
      <c r="K950" s="54" t="n">
        <f aca="false">MAX(0,H950-I950)</f>
        <v>11306</v>
      </c>
      <c r="L950" s="54" t="str">
        <f aca="false">IF(H950&lt;=0,"Yes","No")</f>
        <v>No</v>
      </c>
      <c r="M950" s="52" t="n">
        <v>1.3</v>
      </c>
      <c r="N950" s="52" t="n">
        <v>166133.77</v>
      </c>
      <c r="O950" s="52" t="s">
        <v>9906</v>
      </c>
      <c r="P950" s="52" t="s">
        <v>6079</v>
      </c>
      <c r="Q950" s="52" t="s">
        <v>964</v>
      </c>
      <c r="R950" s="52" t="s">
        <v>9162</v>
      </c>
      <c r="S950" s="52" t="s">
        <v>2506</v>
      </c>
      <c r="T950" s="55" t="str">
        <f aca="false">IF(L950="Yes","Stockout",IF(H950&lt;I950,"Low",IF(H950&gt;I950*2,"Excess","Healthy")))</f>
        <v>Excess</v>
      </c>
      <c r="U950" s="55" t="n">
        <f aca="true">IFERROR(Q950-TODAY(),"")</f>
        <v>-779</v>
      </c>
      <c r="V950" s="55" t="str">
        <f aca="false">IFERROR(IF(T950&lt;30,"Critical",IF(T950&lt;90,"Watch","OK")),"")</f>
        <v>OK</v>
      </c>
      <c r="W950" s="55" t="str">
        <f aca="false">TEXT(D950,"yyyy-mm")</f>
        <v>2024-12</v>
      </c>
    </row>
    <row r="951" customFormat="false" ht="15" hidden="false" customHeight="true" outlineLevel="0" collapsed="false">
      <c r="A951" s="56" t="s">
        <v>9907</v>
      </c>
      <c r="B951" s="56" t="s">
        <v>423</v>
      </c>
      <c r="C951" s="56" t="s">
        <v>7384</v>
      </c>
      <c r="D951" s="56" t="s">
        <v>2997</v>
      </c>
      <c r="E951" s="56" t="n">
        <v>5191</v>
      </c>
      <c r="F951" s="56" t="n">
        <v>4290</v>
      </c>
      <c r="G951" s="56" t="n">
        <v>2220</v>
      </c>
      <c r="H951" s="54" t="n">
        <f aca="false">E951+F951-G951</f>
        <v>7261</v>
      </c>
      <c r="I951" s="56" t="n">
        <v>1349</v>
      </c>
      <c r="J951" s="56" t="n">
        <v>71</v>
      </c>
      <c r="K951" s="54" t="n">
        <f aca="false">MAX(0,H951-I951)</f>
        <v>5912</v>
      </c>
      <c r="L951" s="54" t="str">
        <f aca="false">IF(H951&lt;=0,"Yes","No")</f>
        <v>No</v>
      </c>
      <c r="M951" s="56" t="n">
        <v>2.1</v>
      </c>
      <c r="N951" s="56" t="n">
        <v>98006.13</v>
      </c>
      <c r="O951" s="56" t="s">
        <v>9908</v>
      </c>
      <c r="P951" s="56" t="s">
        <v>5325</v>
      </c>
      <c r="Q951" s="56" t="s">
        <v>9811</v>
      </c>
      <c r="R951" s="56" t="s">
        <v>7682</v>
      </c>
      <c r="S951" s="56" t="s">
        <v>3852</v>
      </c>
      <c r="T951" s="55" t="str">
        <f aca="false">IF(L951="Yes","Stockout",IF(H951&lt;I951,"Low",IF(H951&gt;I951*2,"Excess","Healthy")))</f>
        <v>Excess</v>
      </c>
      <c r="U951" s="55" t="n">
        <f aca="true">IFERROR(Q951-TODAY(),"")</f>
        <v>-52</v>
      </c>
      <c r="V951" s="55" t="str">
        <f aca="false">IFERROR(IF(T951&lt;30,"Critical",IF(T951&lt;90,"Watch","OK")),"")</f>
        <v>OK</v>
      </c>
      <c r="W951" s="55" t="str">
        <f aca="false">TEXT(D951,"yyyy-mm")</f>
        <v>2022-11</v>
      </c>
    </row>
    <row r="952" customFormat="false" ht="15" hidden="false" customHeight="true" outlineLevel="0" collapsed="false">
      <c r="A952" s="52" t="s">
        <v>9909</v>
      </c>
      <c r="B952" s="52" t="s">
        <v>555</v>
      </c>
      <c r="C952" s="52" t="s">
        <v>408</v>
      </c>
      <c r="D952" s="52" t="s">
        <v>1410</v>
      </c>
      <c r="E952" s="52" t="n">
        <v>6378</v>
      </c>
      <c r="F952" s="52" t="n">
        <v>395</v>
      </c>
      <c r="G952" s="52" t="n">
        <v>1472</v>
      </c>
      <c r="H952" s="54" t="n">
        <f aca="false">E952+F952-G952</f>
        <v>5301</v>
      </c>
      <c r="I952" s="52" t="n">
        <v>358</v>
      </c>
      <c r="J952" s="52" t="n">
        <v>875</v>
      </c>
      <c r="K952" s="54" t="n">
        <f aca="false">MAX(0,H952-I952)</f>
        <v>4943</v>
      </c>
      <c r="L952" s="54" t="str">
        <f aca="false">IF(H952&lt;=0,"Yes","No")</f>
        <v>No</v>
      </c>
      <c r="M952" s="52" t="n">
        <v>25.2</v>
      </c>
      <c r="N952" s="52" t="n">
        <v>2638216.59</v>
      </c>
      <c r="O952" s="52" t="s">
        <v>9910</v>
      </c>
      <c r="P952" s="52" t="s">
        <v>5801</v>
      </c>
      <c r="Q952" s="52" t="s">
        <v>2378</v>
      </c>
      <c r="R952" s="52" t="s">
        <v>8966</v>
      </c>
      <c r="S952" s="52" t="s">
        <v>1355</v>
      </c>
      <c r="T952" s="55" t="str">
        <f aca="false">IF(L952="Yes","Stockout",IF(H952&lt;I952,"Low",IF(H952&gt;I952*2,"Excess","Healthy")))</f>
        <v>Excess</v>
      </c>
      <c r="U952" s="55" t="n">
        <f aca="true">IFERROR(Q952-TODAY(),"")</f>
        <v>-668</v>
      </c>
      <c r="V952" s="55" t="str">
        <f aca="false">IFERROR(IF(T952&lt;30,"Critical",IF(T952&lt;90,"Watch","OK")),"")</f>
        <v>OK</v>
      </c>
      <c r="W952" s="55" t="str">
        <f aca="false">TEXT(D952,"yyyy-mm")</f>
        <v>2024-12</v>
      </c>
    </row>
    <row r="953" customFormat="false" ht="15" hidden="false" customHeight="true" outlineLevel="0" collapsed="false">
      <c r="A953" s="56" t="s">
        <v>9911</v>
      </c>
      <c r="B953" s="56" t="s">
        <v>1692</v>
      </c>
      <c r="C953" s="56" t="s">
        <v>2619</v>
      </c>
      <c r="D953" s="56" t="s">
        <v>1105</v>
      </c>
      <c r="E953" s="56" t="n">
        <v>2439</v>
      </c>
      <c r="F953" s="56" t="n">
        <v>3618</v>
      </c>
      <c r="G953" s="56" t="n">
        <v>1990</v>
      </c>
      <c r="H953" s="54" t="n">
        <f aca="false">E953+F953-G953</f>
        <v>4067</v>
      </c>
      <c r="I953" s="56" t="n">
        <v>283</v>
      </c>
      <c r="J953" s="56" t="n">
        <v>901</v>
      </c>
      <c r="K953" s="54" t="n">
        <f aca="false">MAX(0,H953-I953)</f>
        <v>3784</v>
      </c>
      <c r="L953" s="54" t="str">
        <f aca="false">IF(H953&lt;=0,"Yes","No")</f>
        <v>No</v>
      </c>
      <c r="M953" s="56" t="n">
        <v>11</v>
      </c>
      <c r="N953" s="56" t="n">
        <v>603560.13</v>
      </c>
      <c r="O953" s="56" t="s">
        <v>9912</v>
      </c>
      <c r="P953" s="56" t="s">
        <v>1621</v>
      </c>
      <c r="Q953" s="56" t="s">
        <v>3906</v>
      </c>
      <c r="R953" s="56" t="s">
        <v>7747</v>
      </c>
      <c r="S953" s="56" t="s">
        <v>2713</v>
      </c>
      <c r="T953" s="55" t="str">
        <f aca="false">IF(L953="Yes","Stockout",IF(H953&lt;I953,"Low",IF(H953&gt;I953*2,"Excess","Healthy")))</f>
        <v>Excess</v>
      </c>
      <c r="U953" s="55" t="n">
        <f aca="true">IFERROR(Q953-TODAY(),"")</f>
        <v>-622</v>
      </c>
      <c r="V953" s="55" t="str">
        <f aca="false">IFERROR(IF(T953&lt;30,"Critical",IF(T953&lt;90,"Watch","OK")),"")</f>
        <v>OK</v>
      </c>
      <c r="W953" s="55" t="str">
        <f aca="false">TEXT(D953,"yyyy-mm")</f>
        <v>2024-06</v>
      </c>
    </row>
    <row r="954" customFormat="false" ht="15" hidden="false" customHeight="true" outlineLevel="0" collapsed="false">
      <c r="A954" s="52" t="s">
        <v>9913</v>
      </c>
      <c r="B954" s="52" t="s">
        <v>2463</v>
      </c>
      <c r="C954" s="52" t="s">
        <v>6549</v>
      </c>
      <c r="D954" s="52" t="s">
        <v>2685</v>
      </c>
      <c r="E954" s="52" t="n">
        <v>11</v>
      </c>
      <c r="F954" s="52" t="n">
        <v>4278</v>
      </c>
      <c r="G954" s="52" t="n">
        <v>2955</v>
      </c>
      <c r="H954" s="54" t="n">
        <f aca="false">E954+F954-G954</f>
        <v>1334</v>
      </c>
      <c r="I954" s="52" t="n">
        <v>1307</v>
      </c>
      <c r="J954" s="52" t="n">
        <v>947</v>
      </c>
      <c r="K954" s="54" t="n">
        <f aca="false">MAX(0,H954-I954)</f>
        <v>27</v>
      </c>
      <c r="L954" s="54" t="str">
        <f aca="false">IF(H954&lt;=0,"Yes","No")</f>
        <v>No</v>
      </c>
      <c r="M954" s="52" t="n">
        <v>56.4</v>
      </c>
      <c r="N954" s="52" t="n">
        <v>3424772.37</v>
      </c>
      <c r="O954" s="52" t="s">
        <v>9914</v>
      </c>
      <c r="P954" s="52" t="s">
        <v>1051</v>
      </c>
      <c r="Q954" s="52" t="s">
        <v>9915</v>
      </c>
      <c r="R954" s="52" t="s">
        <v>7905</v>
      </c>
      <c r="S954" s="52" t="s">
        <v>2962</v>
      </c>
      <c r="T954" s="55" t="str">
        <f aca="false">IF(L954="Yes","Stockout",IF(H954&lt;I954,"Low",IF(H954&gt;I954*2,"Excess","Healthy")))</f>
        <v>Healthy</v>
      </c>
      <c r="U954" s="55" t="n">
        <f aca="true">IFERROR(Q954-TODAY(),"")</f>
        <v>-167</v>
      </c>
      <c r="V954" s="55" t="str">
        <f aca="false">IFERROR(IF(T954&lt;30,"Critical",IF(T954&lt;90,"Watch","OK")),"")</f>
        <v>OK</v>
      </c>
      <c r="W954" s="55" t="str">
        <f aca="false">TEXT(D954,"yyyy-mm")</f>
        <v>2023-06</v>
      </c>
    </row>
    <row r="955" customFormat="false" ht="15" hidden="false" customHeight="true" outlineLevel="0" collapsed="false">
      <c r="A955" s="56" t="s">
        <v>9916</v>
      </c>
      <c r="B955" s="56" t="s">
        <v>3567</v>
      </c>
      <c r="C955" s="56" t="s">
        <v>809</v>
      </c>
      <c r="D955" s="56" t="s">
        <v>2241</v>
      </c>
      <c r="E955" s="56" t="n">
        <v>6183</v>
      </c>
      <c r="F955" s="56" t="n">
        <v>2776</v>
      </c>
      <c r="G955" s="56" t="n">
        <v>3916</v>
      </c>
      <c r="H955" s="54" t="n">
        <f aca="false">E955+F955-G955</f>
        <v>5043</v>
      </c>
      <c r="I955" s="56" t="n">
        <v>1331</v>
      </c>
      <c r="J955" s="56" t="n">
        <v>590</v>
      </c>
      <c r="K955" s="54" t="n">
        <f aca="false">MAX(0,H955-I955)</f>
        <v>3712</v>
      </c>
      <c r="L955" s="54" t="str">
        <f aca="false">IF(H955&lt;=0,"Yes","No")</f>
        <v>No</v>
      </c>
      <c r="M955" s="56" t="n">
        <v>5.2</v>
      </c>
      <c r="N955" s="56" t="n">
        <v>438652.57</v>
      </c>
      <c r="O955" s="56" t="s">
        <v>9917</v>
      </c>
      <c r="P955" s="56" t="s">
        <v>1689</v>
      </c>
      <c r="Q955" s="56" t="s">
        <v>1275</v>
      </c>
      <c r="R955" s="56" t="s">
        <v>7937</v>
      </c>
      <c r="S955" s="56" t="s">
        <v>3212</v>
      </c>
      <c r="T955" s="55" t="str">
        <f aca="false">IF(L955="Yes","Stockout",IF(H955&lt;I955,"Low",IF(H955&gt;I955*2,"Excess","Healthy")))</f>
        <v>Excess</v>
      </c>
      <c r="U955" s="55" t="n">
        <f aca="true">IFERROR(Q955-TODAY(),"")</f>
        <v>-520</v>
      </c>
      <c r="V955" s="55" t="str">
        <f aca="false">IFERROR(IF(T955&lt;30,"Critical",IF(T955&lt;90,"Watch","OK")),"")</f>
        <v>OK</v>
      </c>
      <c r="W955" s="55" t="str">
        <f aca="false">TEXT(D955,"yyyy-mm")</f>
        <v>2022-01</v>
      </c>
    </row>
    <row r="956" customFormat="false" ht="15" hidden="false" customHeight="true" outlineLevel="0" collapsed="false">
      <c r="A956" s="52" t="s">
        <v>9918</v>
      </c>
      <c r="B956" s="52" t="s">
        <v>6797</v>
      </c>
      <c r="C956" s="52" t="s">
        <v>2513</v>
      </c>
      <c r="D956" s="52" t="s">
        <v>5545</v>
      </c>
      <c r="E956" s="52" t="n">
        <v>8214</v>
      </c>
      <c r="F956" s="52" t="n">
        <v>3297</v>
      </c>
      <c r="G956" s="52" t="n">
        <v>4149</v>
      </c>
      <c r="H956" s="54" t="n">
        <f aca="false">E956+F956-G956</f>
        <v>7362</v>
      </c>
      <c r="I956" s="52" t="n">
        <v>464</v>
      </c>
      <c r="J956" s="52" t="n">
        <v>889</v>
      </c>
      <c r="K956" s="54" t="n">
        <f aca="false">MAX(0,H956-I956)</f>
        <v>6898</v>
      </c>
      <c r="L956" s="54" t="str">
        <f aca="false">IF(H956&lt;=0,"Yes","No")</f>
        <v>No</v>
      </c>
      <c r="M956" s="52" t="n">
        <v>119.1</v>
      </c>
      <c r="N956" s="52" t="n">
        <v>1416781.32</v>
      </c>
      <c r="O956" s="52" t="s">
        <v>9919</v>
      </c>
      <c r="P956" s="52" t="s">
        <v>5772</v>
      </c>
      <c r="Q956" s="52" t="s">
        <v>866</v>
      </c>
      <c r="R956" s="52" t="s">
        <v>7435</v>
      </c>
      <c r="S956" s="52" t="s">
        <v>2872</v>
      </c>
      <c r="T956" s="55" t="str">
        <f aca="false">IF(L956="Yes","Stockout",IF(H956&lt;I956,"Low",IF(H956&gt;I956*2,"Excess","Healthy")))</f>
        <v>Excess</v>
      </c>
      <c r="U956" s="55" t="n">
        <f aca="true">IFERROR(Q956-TODAY(),"")</f>
        <v>-787</v>
      </c>
      <c r="V956" s="55" t="str">
        <f aca="false">IFERROR(IF(T956&lt;30,"Critical",IF(T956&lt;90,"Watch","OK")),"")</f>
        <v>OK</v>
      </c>
      <c r="W956" s="55" t="str">
        <f aca="false">TEXT(D956,"yyyy-mm")</f>
        <v>2024-08</v>
      </c>
    </row>
    <row r="957" customFormat="false" ht="15" hidden="false" customHeight="true" outlineLevel="0" collapsed="false">
      <c r="A957" s="56" t="s">
        <v>9920</v>
      </c>
      <c r="B957" s="56" t="s">
        <v>2542</v>
      </c>
      <c r="C957" s="56" t="s">
        <v>2442</v>
      </c>
      <c r="D957" s="56" t="s">
        <v>4558</v>
      </c>
      <c r="E957" s="56" t="n">
        <v>4857</v>
      </c>
      <c r="F957" s="56" t="n">
        <v>997</v>
      </c>
      <c r="G957" s="56" t="n">
        <v>4961</v>
      </c>
      <c r="H957" s="54" t="n">
        <f aca="false">E957+F957-G957</f>
        <v>893</v>
      </c>
      <c r="I957" s="56" t="n">
        <v>1747</v>
      </c>
      <c r="J957" s="56" t="n">
        <v>633</v>
      </c>
      <c r="K957" s="54" t="n">
        <f aca="false">MAX(0,H957-I957)</f>
        <v>0</v>
      </c>
      <c r="L957" s="54" t="str">
        <f aca="false">IF(H957&lt;=0,"Yes","No")</f>
        <v>No</v>
      </c>
      <c r="M957" s="56" t="n">
        <v>23</v>
      </c>
      <c r="N957" s="56" t="n">
        <v>966447.28</v>
      </c>
      <c r="O957" s="56" t="s">
        <v>9921</v>
      </c>
      <c r="P957" s="56" t="s">
        <v>2178</v>
      </c>
      <c r="Q957" s="56" t="s">
        <v>9922</v>
      </c>
      <c r="R957" s="56" t="s">
        <v>7598</v>
      </c>
      <c r="S957" s="56" t="s">
        <v>1065</v>
      </c>
      <c r="T957" s="55" t="str">
        <f aca="false">IF(L957="Yes","Stockout",IF(H957&lt;I957,"Low",IF(H957&gt;I957*2,"Excess","Healthy")))</f>
        <v>Low</v>
      </c>
      <c r="U957" s="55" t="n">
        <f aca="true">IFERROR(Q957-TODAY(),"")</f>
        <v>299</v>
      </c>
      <c r="V957" s="55" t="str">
        <f aca="false">IFERROR(IF(T957&lt;30,"Critical",IF(T957&lt;90,"Watch","OK")),"")</f>
        <v>OK</v>
      </c>
      <c r="W957" s="55" t="str">
        <f aca="false">TEXT(D957,"yyyy-mm")</f>
        <v>2022-11</v>
      </c>
    </row>
    <row r="958" customFormat="false" ht="15" hidden="false" customHeight="true" outlineLevel="0" collapsed="false">
      <c r="A958" s="52" t="s">
        <v>9923</v>
      </c>
      <c r="B958" s="52" t="s">
        <v>956</v>
      </c>
      <c r="C958" s="52" t="s">
        <v>6574</v>
      </c>
      <c r="D958" s="52" t="s">
        <v>889</v>
      </c>
      <c r="E958" s="52" t="n">
        <v>7582</v>
      </c>
      <c r="F958" s="52" t="n">
        <v>1439</v>
      </c>
      <c r="G958" s="52" t="n">
        <v>4377</v>
      </c>
      <c r="H958" s="54" t="n">
        <f aca="false">E958+F958-G958</f>
        <v>4644</v>
      </c>
      <c r="I958" s="52" t="n">
        <v>242</v>
      </c>
      <c r="J958" s="52" t="n">
        <v>536</v>
      </c>
      <c r="K958" s="54" t="n">
        <f aca="false">MAX(0,H958-I958)</f>
        <v>4402</v>
      </c>
      <c r="L958" s="54" t="str">
        <f aca="false">IF(H958&lt;=0,"Yes","No")</f>
        <v>No</v>
      </c>
      <c r="M958" s="52" t="n">
        <v>22.8</v>
      </c>
      <c r="N958" s="52" t="n">
        <v>703596.15</v>
      </c>
      <c r="O958" s="52" t="s">
        <v>9924</v>
      </c>
      <c r="P958" s="52" t="s">
        <v>3997</v>
      </c>
      <c r="Q958" s="52" t="s">
        <v>4221</v>
      </c>
      <c r="R958" s="52" t="s">
        <v>8073</v>
      </c>
      <c r="S958" s="52" t="s">
        <v>2667</v>
      </c>
      <c r="T958" s="55" t="str">
        <f aca="false">IF(L958="Yes","Stockout",IF(H958&lt;I958,"Low",IF(H958&gt;I958*2,"Excess","Healthy")))</f>
        <v>Excess</v>
      </c>
      <c r="U958" s="55" t="n">
        <f aca="true">IFERROR(Q958-TODAY(),"")</f>
        <v>-433</v>
      </c>
      <c r="V958" s="55" t="str">
        <f aca="false">IFERROR(IF(T958&lt;30,"Critical",IF(T958&lt;90,"Watch","OK")),"")</f>
        <v>OK</v>
      </c>
      <c r="W958" s="55" t="str">
        <f aca="false">TEXT(D958,"yyyy-mm")</f>
        <v>2024-02</v>
      </c>
    </row>
    <row r="959" customFormat="false" ht="15" hidden="false" customHeight="true" outlineLevel="0" collapsed="false">
      <c r="A959" s="56" t="s">
        <v>9925</v>
      </c>
      <c r="B959" s="56" t="s">
        <v>1871</v>
      </c>
      <c r="C959" s="56" t="s">
        <v>3365</v>
      </c>
      <c r="D959" s="56" t="s">
        <v>1742</v>
      </c>
      <c r="E959" s="56" t="n">
        <v>9938</v>
      </c>
      <c r="F959" s="56" t="n">
        <v>4814</v>
      </c>
      <c r="G959" s="56" t="n">
        <v>4141</v>
      </c>
      <c r="H959" s="54" t="n">
        <f aca="false">E959+F959-G959</f>
        <v>10611</v>
      </c>
      <c r="I959" s="56" t="n">
        <v>1850</v>
      </c>
      <c r="J959" s="56" t="n">
        <v>394</v>
      </c>
      <c r="K959" s="54" t="n">
        <f aca="false">MAX(0,H959-I959)</f>
        <v>8761</v>
      </c>
      <c r="L959" s="54" t="str">
        <f aca="false">IF(H959&lt;=0,"Yes","No")</f>
        <v>No</v>
      </c>
      <c r="M959" s="56" t="n">
        <v>32.6</v>
      </c>
      <c r="N959" s="56" t="n">
        <v>263736.11</v>
      </c>
      <c r="O959" s="56" t="s">
        <v>9926</v>
      </c>
      <c r="P959" s="56" t="s">
        <v>2406</v>
      </c>
      <c r="Q959" s="56" t="s">
        <v>756</v>
      </c>
      <c r="R959" s="56" t="s">
        <v>7731</v>
      </c>
      <c r="S959" s="56" t="s">
        <v>1295</v>
      </c>
      <c r="T959" s="55" t="str">
        <f aca="false">IF(L959="Yes","Stockout",IF(H959&lt;I959,"Low",IF(H959&gt;I959*2,"Excess","Healthy")))</f>
        <v>Excess</v>
      </c>
      <c r="U959" s="55" t="n">
        <f aca="true">IFERROR(Q959-TODAY(),"")</f>
        <v>-1006</v>
      </c>
      <c r="V959" s="55" t="str">
        <f aca="false">IFERROR(IF(T959&lt;30,"Critical",IF(T959&lt;90,"Watch","OK")),"")</f>
        <v>OK</v>
      </c>
      <c r="W959" s="55" t="str">
        <f aca="false">TEXT(D959,"yyyy-mm")</f>
        <v>2024-01</v>
      </c>
    </row>
    <row r="960" customFormat="false" ht="15" hidden="false" customHeight="true" outlineLevel="0" collapsed="false">
      <c r="A960" s="52" t="s">
        <v>9927</v>
      </c>
      <c r="B960" s="52" t="s">
        <v>857</v>
      </c>
      <c r="C960" s="52" t="s">
        <v>5707</v>
      </c>
      <c r="D960" s="52" t="s">
        <v>1141</v>
      </c>
      <c r="E960" s="52" t="n">
        <v>4073</v>
      </c>
      <c r="F960" s="52" t="n">
        <v>382</v>
      </c>
      <c r="G960" s="52" t="n">
        <v>2679</v>
      </c>
      <c r="H960" s="54" t="n">
        <f aca="false">E960+F960-G960</f>
        <v>1776</v>
      </c>
      <c r="I960" s="52" t="n">
        <v>424</v>
      </c>
      <c r="J960" s="52" t="n">
        <v>155</v>
      </c>
      <c r="K960" s="54" t="n">
        <f aca="false">MAX(0,H960-I960)</f>
        <v>1352</v>
      </c>
      <c r="L960" s="54" t="str">
        <f aca="false">IF(H960&lt;=0,"Yes","No")</f>
        <v>No</v>
      </c>
      <c r="M960" s="52" t="n">
        <v>9.6</v>
      </c>
      <c r="N960" s="52" t="n">
        <v>1168424.62</v>
      </c>
      <c r="O960" s="52" t="s">
        <v>9928</v>
      </c>
      <c r="P960" s="52" t="s">
        <v>2119</v>
      </c>
      <c r="Q960" s="52" t="s">
        <v>2450</v>
      </c>
      <c r="R960" s="52" t="s">
        <v>8155</v>
      </c>
      <c r="S960" s="52" t="s">
        <v>1097</v>
      </c>
      <c r="T960" s="55" t="str">
        <f aca="false">IF(L960="Yes","Stockout",IF(H960&lt;I960,"Low",IF(H960&gt;I960*2,"Excess","Healthy")))</f>
        <v>Excess</v>
      </c>
      <c r="U960" s="55" t="n">
        <f aca="true">IFERROR(Q960-TODAY(),"")</f>
        <v>-931</v>
      </c>
      <c r="V960" s="55" t="str">
        <f aca="false">IFERROR(IF(T960&lt;30,"Critical",IF(T960&lt;90,"Watch","OK")),"")</f>
        <v>OK</v>
      </c>
      <c r="W960" s="55" t="str">
        <f aca="false">TEXT(D960,"yyyy-mm")</f>
        <v>2024-01</v>
      </c>
    </row>
    <row r="961" customFormat="false" ht="15" hidden="false" customHeight="true" outlineLevel="0" collapsed="false">
      <c r="A961" s="56" t="s">
        <v>9929</v>
      </c>
      <c r="B961" s="56" t="s">
        <v>3322</v>
      </c>
      <c r="C961" s="56" t="s">
        <v>3270</v>
      </c>
      <c r="D961" s="56" t="s">
        <v>3262</v>
      </c>
      <c r="E961" s="56" t="n">
        <v>9894</v>
      </c>
      <c r="F961" s="56" t="n">
        <v>849</v>
      </c>
      <c r="G961" s="56" t="n">
        <v>4037</v>
      </c>
      <c r="H961" s="54" t="n">
        <f aca="false">E961+F961-G961</f>
        <v>6706</v>
      </c>
      <c r="I961" s="56" t="n">
        <v>1213</v>
      </c>
      <c r="J961" s="56" t="n">
        <v>263</v>
      </c>
      <c r="K961" s="54" t="n">
        <f aca="false">MAX(0,H961-I961)</f>
        <v>5493</v>
      </c>
      <c r="L961" s="54" t="str">
        <f aca="false">IF(H961&lt;=0,"Yes","No")</f>
        <v>No</v>
      </c>
      <c r="M961" s="56" t="n">
        <v>22.1</v>
      </c>
      <c r="N961" s="56" t="n">
        <v>483904.11</v>
      </c>
      <c r="O961" s="56" t="s">
        <v>9930</v>
      </c>
      <c r="P961" s="56" t="s">
        <v>989</v>
      </c>
      <c r="Q961" s="56" t="s">
        <v>3541</v>
      </c>
      <c r="R961" s="56" t="s">
        <v>7682</v>
      </c>
      <c r="S961" s="56" t="s">
        <v>626</v>
      </c>
      <c r="T961" s="55" t="str">
        <f aca="false">IF(L961="Yes","Stockout",IF(H961&lt;I961,"Low",IF(H961&gt;I961*2,"Excess","Healthy")))</f>
        <v>Excess</v>
      </c>
      <c r="U961" s="55" t="n">
        <f aca="true">IFERROR(Q961-TODAY(),"")</f>
        <v>-943</v>
      </c>
      <c r="V961" s="55" t="str">
        <f aca="false">IFERROR(IF(T961&lt;30,"Critical",IF(T961&lt;90,"Watch","OK")),"")</f>
        <v>OK</v>
      </c>
      <c r="W961" s="55" t="str">
        <f aca="false">TEXT(D961,"yyyy-mm")</f>
        <v>2022-08</v>
      </c>
    </row>
    <row r="962" customFormat="false" ht="15" hidden="false" customHeight="true" outlineLevel="0" collapsed="false">
      <c r="A962" s="52" t="s">
        <v>9931</v>
      </c>
      <c r="B962" s="52" t="s">
        <v>2084</v>
      </c>
      <c r="C962" s="52" t="s">
        <v>9932</v>
      </c>
      <c r="D962" s="52" t="s">
        <v>1930</v>
      </c>
      <c r="E962" s="52" t="n">
        <v>1658</v>
      </c>
      <c r="F962" s="52" t="n">
        <v>3703</v>
      </c>
      <c r="G962" s="52" t="n">
        <v>2985</v>
      </c>
      <c r="H962" s="54" t="n">
        <f aca="false">E962+F962-G962</f>
        <v>2376</v>
      </c>
      <c r="I962" s="52" t="n">
        <v>1626</v>
      </c>
      <c r="J962" s="52" t="n">
        <v>386</v>
      </c>
      <c r="K962" s="54" t="n">
        <f aca="false">MAX(0,H962-I962)</f>
        <v>750</v>
      </c>
      <c r="L962" s="54" t="str">
        <f aca="false">IF(H962&lt;=0,"Yes","No")</f>
        <v>No</v>
      </c>
      <c r="M962" s="52" t="n">
        <v>15.5</v>
      </c>
      <c r="N962" s="52" t="n">
        <v>3378637.17</v>
      </c>
      <c r="O962" s="52" t="s">
        <v>9933</v>
      </c>
      <c r="P962" s="52" t="s">
        <v>3345</v>
      </c>
      <c r="Q962" s="52" t="s">
        <v>9934</v>
      </c>
      <c r="R962" s="52" t="s">
        <v>8602</v>
      </c>
      <c r="S962" s="52" t="s">
        <v>558</v>
      </c>
      <c r="T962" s="55" t="str">
        <f aca="false">IF(L962="Yes","Stockout",IF(H962&lt;I962,"Low",IF(H962&gt;I962*2,"Excess","Healthy")))</f>
        <v>Healthy</v>
      </c>
      <c r="U962" s="55" t="n">
        <f aca="true">IFERROR(Q962-TODAY(),"")</f>
        <v>66</v>
      </c>
      <c r="V962" s="55" t="str">
        <f aca="false">IFERROR(IF(T962&lt;30,"Critical",IF(T962&lt;90,"Watch","OK")),"")</f>
        <v>OK</v>
      </c>
      <c r="W962" s="55" t="str">
        <f aca="false">TEXT(D962,"yyyy-mm")</f>
        <v>2024-08</v>
      </c>
    </row>
    <row r="963" customFormat="false" ht="15" hidden="false" customHeight="true" outlineLevel="0" collapsed="false">
      <c r="A963" s="56" t="s">
        <v>9935</v>
      </c>
      <c r="B963" s="56" t="s">
        <v>992</v>
      </c>
      <c r="C963" s="56" t="s">
        <v>1836</v>
      </c>
      <c r="D963" s="56" t="s">
        <v>4437</v>
      </c>
      <c r="E963" s="56" t="n">
        <v>9234</v>
      </c>
      <c r="F963" s="56" t="n">
        <v>1884</v>
      </c>
      <c r="G963" s="56" t="n">
        <v>2241</v>
      </c>
      <c r="H963" s="54" t="n">
        <f aca="false">E963+F963-G963</f>
        <v>8877</v>
      </c>
      <c r="I963" s="56" t="n">
        <v>1532</v>
      </c>
      <c r="J963" s="56" t="n">
        <v>409</v>
      </c>
      <c r="K963" s="54" t="n">
        <f aca="false">MAX(0,H963-I963)</f>
        <v>7345</v>
      </c>
      <c r="L963" s="54" t="str">
        <f aca="false">IF(H963&lt;=0,"Yes","No")</f>
        <v>No</v>
      </c>
      <c r="M963" s="56" t="n">
        <v>25.8</v>
      </c>
      <c r="N963" s="56" t="n">
        <v>1222707.55</v>
      </c>
      <c r="O963" s="56" t="s">
        <v>9936</v>
      </c>
      <c r="P963" s="56" t="s">
        <v>1720</v>
      </c>
      <c r="Q963" s="56" t="s">
        <v>9937</v>
      </c>
      <c r="R963" s="56" t="s">
        <v>7501</v>
      </c>
      <c r="S963" s="56" t="s">
        <v>1464</v>
      </c>
      <c r="T963" s="55" t="str">
        <f aca="false">IF(L963="Yes","Stockout",IF(H963&lt;I963,"Low",IF(H963&gt;I963*2,"Excess","Healthy")))</f>
        <v>Excess</v>
      </c>
      <c r="U963" s="55" t="n">
        <f aca="true">IFERROR(Q963-TODAY(),"")</f>
        <v>282</v>
      </c>
      <c r="V963" s="55" t="str">
        <f aca="false">IFERROR(IF(T963&lt;30,"Critical",IF(T963&lt;90,"Watch","OK")),"")</f>
        <v>OK</v>
      </c>
      <c r="W963" s="55" t="str">
        <f aca="false">TEXT(D963,"yyyy-mm")</f>
        <v>2023-05</v>
      </c>
    </row>
    <row r="964" customFormat="false" ht="15" hidden="false" customHeight="true" outlineLevel="0" collapsed="false">
      <c r="A964" s="52" t="s">
        <v>9938</v>
      </c>
      <c r="B964" s="52" t="s">
        <v>3334</v>
      </c>
      <c r="C964" s="52" t="s">
        <v>6906</v>
      </c>
      <c r="D964" s="52" t="s">
        <v>1057</v>
      </c>
      <c r="E964" s="52" t="n">
        <v>7030</v>
      </c>
      <c r="F964" s="52" t="n">
        <v>297</v>
      </c>
      <c r="G964" s="52" t="n">
        <v>1586</v>
      </c>
      <c r="H964" s="54" t="n">
        <f aca="false">E964+F964-G964</f>
        <v>5741</v>
      </c>
      <c r="I964" s="52" t="n">
        <v>726</v>
      </c>
      <c r="J964" s="52" t="n">
        <v>933</v>
      </c>
      <c r="K964" s="54" t="n">
        <f aca="false">MAX(0,H964-I964)</f>
        <v>5015</v>
      </c>
      <c r="L964" s="54" t="str">
        <f aca="false">IF(H964&lt;=0,"Yes","No")</f>
        <v>No</v>
      </c>
      <c r="M964" s="52" t="n">
        <v>90.1</v>
      </c>
      <c r="N964" s="52" t="n">
        <v>2819752.87</v>
      </c>
      <c r="O964" s="52" t="s">
        <v>9939</v>
      </c>
      <c r="P964" s="52" t="s">
        <v>1709</v>
      </c>
      <c r="Q964" s="52" t="s">
        <v>1782</v>
      </c>
      <c r="R964" s="52" t="s">
        <v>8212</v>
      </c>
      <c r="S964" s="52" t="s">
        <v>1582</v>
      </c>
      <c r="T964" s="55" t="str">
        <f aca="false">IF(L964="Yes","Stockout",IF(H964&lt;I964,"Low",IF(H964&gt;I964*2,"Excess","Healthy")))</f>
        <v>Excess</v>
      </c>
      <c r="U964" s="55" t="n">
        <f aca="true">IFERROR(Q964-TODAY(),"")</f>
        <v>-1010</v>
      </c>
      <c r="V964" s="55" t="str">
        <f aca="false">IFERROR(IF(T964&lt;30,"Critical",IF(T964&lt;90,"Watch","OK")),"")</f>
        <v>OK</v>
      </c>
      <c r="W964" s="55" t="str">
        <f aca="false">TEXT(D964,"yyyy-mm")</f>
        <v>2022-01</v>
      </c>
    </row>
    <row r="965" customFormat="false" ht="15" hidden="false" customHeight="true" outlineLevel="0" collapsed="false">
      <c r="A965" s="56" t="s">
        <v>9940</v>
      </c>
      <c r="B965" s="56" t="s">
        <v>9941</v>
      </c>
      <c r="C965" s="56" t="s">
        <v>3569</v>
      </c>
      <c r="D965" s="56" t="s">
        <v>2883</v>
      </c>
      <c r="E965" s="56" t="n">
        <v>5241</v>
      </c>
      <c r="F965" s="56" t="n">
        <v>4467</v>
      </c>
      <c r="G965" s="56" t="n">
        <v>4183</v>
      </c>
      <c r="H965" s="54" t="n">
        <f aca="false">E965+F965-G965</f>
        <v>5525</v>
      </c>
      <c r="I965" s="56" t="n">
        <v>1820</v>
      </c>
      <c r="J965" s="56" t="n">
        <v>333</v>
      </c>
      <c r="K965" s="54" t="n">
        <f aca="false">MAX(0,H965-I965)</f>
        <v>3705</v>
      </c>
      <c r="L965" s="54" t="str">
        <f aca="false">IF(H965&lt;=0,"Yes","No")</f>
        <v>No</v>
      </c>
      <c r="M965" s="56" t="n">
        <v>13</v>
      </c>
      <c r="N965" s="56" t="n">
        <v>1391801.68</v>
      </c>
      <c r="O965" s="56" t="s">
        <v>9942</v>
      </c>
      <c r="P965" s="56" t="s">
        <v>5082</v>
      </c>
      <c r="Q965" s="56" t="s">
        <v>9159</v>
      </c>
      <c r="R965" s="56" t="s">
        <v>7908</v>
      </c>
      <c r="S965" s="56" t="s">
        <v>1077</v>
      </c>
      <c r="T965" s="55" t="str">
        <f aca="false">IF(L965="Yes","Stockout",IF(H965&lt;I965,"Low",IF(H965&gt;I965*2,"Excess","Healthy")))</f>
        <v>Excess</v>
      </c>
      <c r="U965" s="55" t="n">
        <f aca="true">IFERROR(Q965-TODAY(),"")</f>
        <v>301</v>
      </c>
      <c r="V965" s="55" t="str">
        <f aca="false">IFERROR(IF(T965&lt;30,"Critical",IF(T965&lt;90,"Watch","OK")),"")</f>
        <v>OK</v>
      </c>
      <c r="W965" s="55" t="str">
        <f aca="false">TEXT(D965,"yyyy-mm")</f>
        <v>2024-05</v>
      </c>
    </row>
    <row r="966" customFormat="false" ht="15" hidden="false" customHeight="true" outlineLevel="0" collapsed="false">
      <c r="A966" s="52" t="s">
        <v>9943</v>
      </c>
      <c r="B966" s="52" t="s">
        <v>3133</v>
      </c>
      <c r="C966" s="52" t="s">
        <v>3645</v>
      </c>
      <c r="D966" s="52" t="s">
        <v>3449</v>
      </c>
      <c r="E966" s="52" t="n">
        <v>269</v>
      </c>
      <c r="F966" s="52" t="n">
        <v>3624</v>
      </c>
      <c r="G966" s="52" t="n">
        <v>4273</v>
      </c>
      <c r="H966" s="54" t="n">
        <f aca="false">E966+F966-G966</f>
        <v>-380</v>
      </c>
      <c r="I966" s="52" t="n">
        <v>1234</v>
      </c>
      <c r="J966" s="52" t="n">
        <v>452</v>
      </c>
      <c r="K966" s="54" t="n">
        <f aca="false">MAX(0,H966-I966)</f>
        <v>0</v>
      </c>
      <c r="L966" s="54" t="str">
        <f aca="false">IF(H966&lt;=0,"Yes","No")</f>
        <v>Yes</v>
      </c>
      <c r="M966" s="52" t="n">
        <v>14.5</v>
      </c>
      <c r="N966" s="52" t="n">
        <v>113488.58</v>
      </c>
      <c r="O966" s="52" t="s">
        <v>9944</v>
      </c>
      <c r="P966" s="52" t="s">
        <v>1187</v>
      </c>
      <c r="Q966" s="52" t="s">
        <v>4902</v>
      </c>
      <c r="R966" s="52" t="s">
        <v>7731</v>
      </c>
      <c r="S966" s="52" t="s">
        <v>549</v>
      </c>
      <c r="T966" s="55" t="str">
        <f aca="false">IF(L966="Yes","Stockout",IF(H966&lt;I966,"Low",IF(H966&gt;I966*2,"Excess","Healthy")))</f>
        <v>Stockout</v>
      </c>
      <c r="U966" s="55" t="n">
        <f aca="true">IFERROR(Q966-TODAY(),"")</f>
        <v>-633</v>
      </c>
      <c r="V966" s="55" t="str">
        <f aca="false">IFERROR(IF(T966&lt;30,"Critical",IF(T966&lt;90,"Watch","OK")),"")</f>
        <v>OK</v>
      </c>
      <c r="W966" s="55" t="str">
        <f aca="false">TEXT(D966,"yyyy-mm")</f>
        <v>2024-08</v>
      </c>
    </row>
    <row r="967" customFormat="false" ht="15" hidden="false" customHeight="true" outlineLevel="0" collapsed="false">
      <c r="A967" s="56" t="s">
        <v>9945</v>
      </c>
      <c r="B967" s="56" t="s">
        <v>726</v>
      </c>
      <c r="C967" s="56" t="s">
        <v>2536</v>
      </c>
      <c r="D967" s="56" t="s">
        <v>1270</v>
      </c>
      <c r="E967" s="56" t="n">
        <v>7068</v>
      </c>
      <c r="F967" s="56" t="n">
        <v>354</v>
      </c>
      <c r="G967" s="56" t="n">
        <v>3182</v>
      </c>
      <c r="H967" s="54" t="n">
        <f aca="false">E967+F967-G967</f>
        <v>4240</v>
      </c>
      <c r="I967" s="56" t="n">
        <v>235</v>
      </c>
      <c r="J967" s="56" t="n">
        <v>164</v>
      </c>
      <c r="K967" s="54" t="n">
        <f aca="false">MAX(0,H967-I967)</f>
        <v>4005</v>
      </c>
      <c r="L967" s="54" t="str">
        <f aca="false">IF(H967&lt;=0,"Yes","No")</f>
        <v>No</v>
      </c>
      <c r="M967" s="56" t="n">
        <v>14.3</v>
      </c>
      <c r="N967" s="56" t="n">
        <v>497551.02</v>
      </c>
      <c r="O967" s="56" t="s">
        <v>9946</v>
      </c>
      <c r="P967" s="56" t="s">
        <v>4301</v>
      </c>
      <c r="Q967" s="56" t="s">
        <v>9947</v>
      </c>
      <c r="R967" s="56" t="s">
        <v>7992</v>
      </c>
      <c r="S967" s="56" t="s">
        <v>2063</v>
      </c>
      <c r="T967" s="55" t="str">
        <f aca="false">IF(L967="Yes","Stockout",IF(H967&lt;I967,"Low",IF(H967&gt;I967*2,"Excess","Healthy")))</f>
        <v>Excess</v>
      </c>
      <c r="U967" s="55" t="n">
        <f aca="true">IFERROR(Q967-TODAY(),"")</f>
        <v>-289</v>
      </c>
      <c r="V967" s="55" t="str">
        <f aca="false">IFERROR(IF(T967&lt;30,"Critical",IF(T967&lt;90,"Watch","OK")),"")</f>
        <v>OK</v>
      </c>
      <c r="W967" s="55" t="str">
        <f aca="false">TEXT(D967,"yyyy-mm")</f>
        <v>2022-04</v>
      </c>
    </row>
    <row r="968" customFormat="false" ht="15" hidden="false" customHeight="true" outlineLevel="0" collapsed="false">
      <c r="A968" s="52" t="s">
        <v>9948</v>
      </c>
      <c r="B968" s="52" t="s">
        <v>2766</v>
      </c>
      <c r="C968" s="52" t="s">
        <v>988</v>
      </c>
      <c r="D968" s="52" t="s">
        <v>2651</v>
      </c>
      <c r="E968" s="52" t="n">
        <v>8149</v>
      </c>
      <c r="F968" s="52" t="n">
        <v>2444</v>
      </c>
      <c r="G968" s="52" t="n">
        <v>1383</v>
      </c>
      <c r="H968" s="54" t="n">
        <f aca="false">E968+F968-G968</f>
        <v>9210</v>
      </c>
      <c r="I968" s="52" t="n">
        <v>659</v>
      </c>
      <c r="J968" s="52" t="n">
        <v>903</v>
      </c>
      <c r="K968" s="54" t="n">
        <f aca="false">MAX(0,H968-I968)</f>
        <v>8551</v>
      </c>
      <c r="L968" s="54" t="str">
        <f aca="false">IF(H968&lt;=0,"Yes","No")</f>
        <v>No</v>
      </c>
      <c r="M968" s="52" t="n">
        <v>137.5</v>
      </c>
      <c r="N968" s="52" t="n">
        <v>1464399.18</v>
      </c>
      <c r="O968" s="52" t="s">
        <v>9949</v>
      </c>
      <c r="P968" s="52" t="s">
        <v>2954</v>
      </c>
      <c r="Q968" s="52" t="s">
        <v>9950</v>
      </c>
      <c r="R968" s="52" t="s">
        <v>8682</v>
      </c>
      <c r="S968" s="52" t="s">
        <v>2077</v>
      </c>
      <c r="T968" s="55" t="str">
        <f aca="false">IF(L968="Yes","Stockout",IF(H968&lt;I968,"Low",IF(H968&gt;I968*2,"Excess","Healthy")))</f>
        <v>Excess</v>
      </c>
      <c r="U968" s="55" t="n">
        <f aca="true">IFERROR(Q968-TODAY(),"")</f>
        <v>41</v>
      </c>
      <c r="V968" s="55" t="str">
        <f aca="false">IFERROR(IF(T968&lt;30,"Critical",IF(T968&lt;90,"Watch","OK")),"")</f>
        <v>OK</v>
      </c>
      <c r="W968" s="55" t="str">
        <f aca="false">TEXT(D968,"yyyy-mm")</f>
        <v>2023-12</v>
      </c>
    </row>
    <row r="969" customFormat="false" ht="15" hidden="false" customHeight="true" outlineLevel="0" collapsed="false">
      <c r="A969" s="56" t="s">
        <v>9951</v>
      </c>
      <c r="B969" s="56" t="s">
        <v>1345</v>
      </c>
      <c r="C969" s="56" t="s">
        <v>5439</v>
      </c>
      <c r="D969" s="56" t="s">
        <v>702</v>
      </c>
      <c r="E969" s="56" t="n">
        <v>6543</v>
      </c>
      <c r="F969" s="56" t="n">
        <v>1516</v>
      </c>
      <c r="G969" s="56" t="n">
        <v>509</v>
      </c>
      <c r="H969" s="54" t="n">
        <f aca="false">E969+F969-G969</f>
        <v>7550</v>
      </c>
      <c r="I969" s="56" t="n">
        <v>174</v>
      </c>
      <c r="J969" s="56" t="n">
        <v>114</v>
      </c>
      <c r="K969" s="54" t="n">
        <f aca="false">MAX(0,H969-I969)</f>
        <v>7376</v>
      </c>
      <c r="L969" s="54" t="str">
        <f aca="false">IF(H969&lt;=0,"Yes","No")</f>
        <v>No</v>
      </c>
      <c r="M969" s="56" t="n">
        <v>1.4</v>
      </c>
      <c r="N969" s="56" t="n">
        <v>12344.72</v>
      </c>
      <c r="O969" s="56" t="s">
        <v>9952</v>
      </c>
      <c r="P969" s="56" t="s">
        <v>2736</v>
      </c>
      <c r="Q969" s="56" t="s">
        <v>9953</v>
      </c>
      <c r="R969" s="56" t="s">
        <v>9540</v>
      </c>
      <c r="S969" s="56" t="s">
        <v>6550</v>
      </c>
      <c r="T969" s="55" t="str">
        <f aca="false">IF(L969="Yes","Stockout",IF(H969&lt;I969,"Low",IF(H969&gt;I969*2,"Excess","Healthy")))</f>
        <v>Excess</v>
      </c>
      <c r="U969" s="55" t="n">
        <f aca="true">IFERROR(Q969-TODAY(),"")</f>
        <v>-244</v>
      </c>
      <c r="V969" s="55" t="str">
        <f aca="false">IFERROR(IF(T969&lt;30,"Critical",IF(T969&lt;90,"Watch","OK")),"")</f>
        <v>OK</v>
      </c>
      <c r="W969" s="55" t="str">
        <f aca="false">TEXT(D969,"yyyy-mm")</f>
        <v>2022-01</v>
      </c>
    </row>
    <row r="970" customFormat="false" ht="15" hidden="false" customHeight="true" outlineLevel="0" collapsed="false">
      <c r="A970" s="52" t="s">
        <v>9954</v>
      </c>
      <c r="B970" s="52" t="s">
        <v>9955</v>
      </c>
      <c r="C970" s="52" t="s">
        <v>541</v>
      </c>
      <c r="D970" s="52" t="s">
        <v>3832</v>
      </c>
      <c r="E970" s="52" t="n">
        <v>4029</v>
      </c>
      <c r="F970" s="52" t="n">
        <v>1226</v>
      </c>
      <c r="G970" s="52" t="n">
        <v>3348</v>
      </c>
      <c r="H970" s="54" t="n">
        <f aca="false">E970+F970-G970</f>
        <v>1907</v>
      </c>
      <c r="I970" s="52" t="n">
        <v>1635</v>
      </c>
      <c r="J970" s="52" t="n">
        <v>798</v>
      </c>
      <c r="K970" s="54" t="n">
        <f aca="false">MAX(0,H970-I970)</f>
        <v>272</v>
      </c>
      <c r="L970" s="54" t="str">
        <f aca="false">IF(H970&lt;=0,"Yes","No")</f>
        <v>No</v>
      </c>
      <c r="M970" s="52" t="n">
        <v>0.2</v>
      </c>
      <c r="N970" s="52" t="n">
        <v>29363.91</v>
      </c>
      <c r="O970" s="52" t="s">
        <v>9956</v>
      </c>
      <c r="P970" s="52" t="s">
        <v>2877</v>
      </c>
      <c r="Q970" s="52" t="s">
        <v>1716</v>
      </c>
      <c r="R970" s="52" t="s">
        <v>8161</v>
      </c>
      <c r="S970" s="52" t="s">
        <v>5416</v>
      </c>
      <c r="T970" s="55" t="str">
        <f aca="false">IF(L970="Yes","Stockout",IF(H970&lt;I970,"Low",IF(H970&gt;I970*2,"Excess","Healthy")))</f>
        <v>Healthy</v>
      </c>
      <c r="U970" s="55" t="n">
        <f aca="true">IFERROR(Q970-TODAY(),"")</f>
        <v>-1334</v>
      </c>
      <c r="V970" s="55" t="str">
        <f aca="false">IFERROR(IF(T970&lt;30,"Critical",IF(T970&lt;90,"Watch","OK")),"")</f>
        <v>OK</v>
      </c>
      <c r="W970" s="55" t="str">
        <f aca="false">TEXT(D970,"yyyy-mm")</f>
        <v>2022-12</v>
      </c>
    </row>
    <row r="971" customFormat="false" ht="15" hidden="false" customHeight="true" outlineLevel="0" collapsed="false">
      <c r="A971" s="56" t="s">
        <v>9957</v>
      </c>
      <c r="B971" s="56" t="s">
        <v>6156</v>
      </c>
      <c r="C971" s="56" t="s">
        <v>9958</v>
      </c>
      <c r="D971" s="56" t="s">
        <v>4646</v>
      </c>
      <c r="E971" s="56" t="n">
        <v>545</v>
      </c>
      <c r="F971" s="56" t="n">
        <v>3921</v>
      </c>
      <c r="G971" s="56" t="n">
        <v>4848</v>
      </c>
      <c r="H971" s="54" t="n">
        <f aca="false">E971+F971-G971</f>
        <v>-382</v>
      </c>
      <c r="I971" s="56" t="n">
        <v>921</v>
      </c>
      <c r="J971" s="56" t="n">
        <v>366</v>
      </c>
      <c r="K971" s="54" t="n">
        <f aca="false">MAX(0,H971-I971)</f>
        <v>0</v>
      </c>
      <c r="L971" s="54" t="str">
        <f aca="false">IF(H971&lt;=0,"Yes","No")</f>
        <v>Yes</v>
      </c>
      <c r="M971" s="56" t="n">
        <v>14.4</v>
      </c>
      <c r="N971" s="56" t="n">
        <v>1047883.95</v>
      </c>
      <c r="O971" s="56" t="s">
        <v>9959</v>
      </c>
      <c r="P971" s="56" t="s">
        <v>1548</v>
      </c>
      <c r="Q971" s="56" t="s">
        <v>1081</v>
      </c>
      <c r="R971" s="56" t="s">
        <v>7452</v>
      </c>
      <c r="S971" s="56" t="s">
        <v>866</v>
      </c>
      <c r="T971" s="55" t="str">
        <f aca="false">IF(L971="Yes","Stockout",IF(H971&lt;I971,"Low",IF(H971&gt;I971*2,"Excess","Healthy")))</f>
        <v>Stockout</v>
      </c>
      <c r="U971" s="55" t="n">
        <f aca="true">IFERROR(Q971-TODAY(),"")</f>
        <v>-723</v>
      </c>
      <c r="V971" s="55" t="str">
        <f aca="false">IFERROR(IF(T971&lt;30,"Critical",IF(T971&lt;90,"Watch","OK")),"")</f>
        <v>OK</v>
      </c>
      <c r="W971" s="55" t="str">
        <f aca="false">TEXT(D971,"yyyy-mm")</f>
        <v>2023-06</v>
      </c>
    </row>
    <row r="972" customFormat="false" ht="15" hidden="false" customHeight="true" outlineLevel="0" collapsed="false">
      <c r="A972" s="52" t="s">
        <v>9960</v>
      </c>
      <c r="B972" s="52" t="s">
        <v>8724</v>
      </c>
      <c r="C972" s="52" t="s">
        <v>7742</v>
      </c>
      <c r="D972" s="52" t="s">
        <v>3078</v>
      </c>
      <c r="E972" s="52" t="n">
        <v>5353</v>
      </c>
      <c r="F972" s="52" t="n">
        <v>1066</v>
      </c>
      <c r="G972" s="52" t="n">
        <v>212</v>
      </c>
      <c r="H972" s="54" t="n">
        <f aca="false">E972+F972-G972</f>
        <v>6207</v>
      </c>
      <c r="I972" s="52" t="n">
        <v>389</v>
      </c>
      <c r="J972" s="52" t="n">
        <v>178</v>
      </c>
      <c r="K972" s="54" t="n">
        <f aca="false">MAX(0,H972-I972)</f>
        <v>5818</v>
      </c>
      <c r="L972" s="54" t="str">
        <f aca="false">IF(H972&lt;=0,"Yes","No")</f>
        <v>No</v>
      </c>
      <c r="M972" s="52" t="n">
        <v>33.7</v>
      </c>
      <c r="N972" s="52" t="n">
        <v>4840452.83</v>
      </c>
      <c r="O972" s="52" t="s">
        <v>9961</v>
      </c>
      <c r="P972" s="52" t="s">
        <v>3684</v>
      </c>
      <c r="Q972" s="52" t="s">
        <v>3557</v>
      </c>
      <c r="R972" s="52" t="s">
        <v>8602</v>
      </c>
      <c r="S972" s="52" t="s">
        <v>1187</v>
      </c>
      <c r="T972" s="55" t="str">
        <f aca="false">IF(L972="Yes","Stockout",IF(H972&lt;I972,"Low",IF(H972&gt;I972*2,"Excess","Healthy")))</f>
        <v>Excess</v>
      </c>
      <c r="U972" s="55" t="n">
        <f aca="true">IFERROR(Q972-TODAY(),"")</f>
        <v>-1295</v>
      </c>
      <c r="V972" s="55" t="str">
        <f aca="false">IFERROR(IF(T972&lt;30,"Critical",IF(T972&lt;90,"Watch","OK")),"")</f>
        <v>OK</v>
      </c>
      <c r="W972" s="55" t="str">
        <f aca="false">TEXT(D972,"yyyy-mm")</f>
        <v>2023-04</v>
      </c>
    </row>
    <row r="973" customFormat="false" ht="15" hidden="false" customHeight="true" outlineLevel="0" collapsed="false">
      <c r="A973" s="56" t="s">
        <v>9962</v>
      </c>
      <c r="B973" s="56" t="s">
        <v>1102</v>
      </c>
      <c r="C973" s="56" t="s">
        <v>3077</v>
      </c>
      <c r="D973" s="56" t="s">
        <v>1397</v>
      </c>
      <c r="E973" s="56" t="n">
        <v>8350</v>
      </c>
      <c r="F973" s="56" t="n">
        <v>1656</v>
      </c>
      <c r="G973" s="56" t="n">
        <v>3848</v>
      </c>
      <c r="H973" s="54" t="n">
        <f aca="false">E973+F973-G973</f>
        <v>6158</v>
      </c>
      <c r="I973" s="56" t="n">
        <v>1262</v>
      </c>
      <c r="J973" s="56" t="n">
        <v>271</v>
      </c>
      <c r="K973" s="54" t="n">
        <f aca="false">MAX(0,H973-I973)</f>
        <v>4896</v>
      </c>
      <c r="L973" s="54" t="str">
        <f aca="false">IF(H973&lt;=0,"Yes","No")</f>
        <v>No</v>
      </c>
      <c r="M973" s="56" t="n">
        <v>80.4</v>
      </c>
      <c r="N973" s="56" t="n">
        <v>469219.27</v>
      </c>
      <c r="O973" s="56" t="s">
        <v>9963</v>
      </c>
      <c r="P973" s="56" t="s">
        <v>848</v>
      </c>
      <c r="Q973" s="56" t="s">
        <v>527</v>
      </c>
      <c r="R973" s="56" t="s">
        <v>7668</v>
      </c>
      <c r="S973" s="56" t="s">
        <v>6550</v>
      </c>
      <c r="T973" s="55" t="str">
        <f aca="false">IF(L973="Yes","Stockout",IF(H973&lt;I973,"Low",IF(H973&gt;I973*2,"Excess","Healthy")))</f>
        <v>Excess</v>
      </c>
      <c r="U973" s="55" t="n">
        <f aca="true">IFERROR(Q973-TODAY(),"")</f>
        <v>-830</v>
      </c>
      <c r="V973" s="55" t="str">
        <f aca="false">IFERROR(IF(T973&lt;30,"Critical",IF(T973&lt;90,"Watch","OK")),"")</f>
        <v>OK</v>
      </c>
      <c r="W973" s="55" t="str">
        <f aca="false">TEXT(D973,"yyyy-mm")</f>
        <v>2022-09</v>
      </c>
    </row>
    <row r="974" customFormat="false" ht="15" hidden="false" customHeight="true" outlineLevel="0" collapsed="false">
      <c r="A974" s="52" t="s">
        <v>9964</v>
      </c>
      <c r="B974" s="52" t="s">
        <v>5309</v>
      </c>
      <c r="C974" s="52" t="s">
        <v>6197</v>
      </c>
      <c r="D974" s="52" t="s">
        <v>3900</v>
      </c>
      <c r="E974" s="52" t="n">
        <v>5334</v>
      </c>
      <c r="F974" s="52" t="n">
        <v>4618</v>
      </c>
      <c r="G974" s="52" t="n">
        <v>4215</v>
      </c>
      <c r="H974" s="54" t="n">
        <f aca="false">E974+F974-G974</f>
        <v>5737</v>
      </c>
      <c r="I974" s="52" t="n">
        <v>736</v>
      </c>
      <c r="J974" s="52" t="n">
        <v>137</v>
      </c>
      <c r="K974" s="54" t="n">
        <f aca="false">MAX(0,H974-I974)</f>
        <v>5001</v>
      </c>
      <c r="L974" s="54" t="str">
        <f aca="false">IF(H974&lt;=0,"Yes","No")</f>
        <v>No</v>
      </c>
      <c r="M974" s="52" t="n">
        <v>24.3</v>
      </c>
      <c r="N974" s="52" t="n">
        <v>2059509.67</v>
      </c>
      <c r="O974" s="52" t="s">
        <v>9965</v>
      </c>
      <c r="P974" s="52" t="s">
        <v>2235</v>
      </c>
      <c r="Q974" s="52" t="s">
        <v>9966</v>
      </c>
      <c r="R974" s="52" t="s">
        <v>7460</v>
      </c>
      <c r="S974" s="52" t="s">
        <v>1315</v>
      </c>
      <c r="T974" s="55" t="str">
        <f aca="false">IF(L974="Yes","Stockout",IF(H974&lt;I974,"Low",IF(H974&gt;I974*2,"Excess","Healthy")))</f>
        <v>Excess</v>
      </c>
      <c r="U974" s="55" t="n">
        <f aca="true">IFERROR(Q974-TODAY(),"")</f>
        <v>87</v>
      </c>
      <c r="V974" s="55" t="str">
        <f aca="false">IFERROR(IF(T974&lt;30,"Critical",IF(T974&lt;90,"Watch","OK")),"")</f>
        <v>OK</v>
      </c>
      <c r="W974" s="55" t="str">
        <f aca="false">TEXT(D974,"yyyy-mm")</f>
        <v>2023-08</v>
      </c>
    </row>
    <row r="975" customFormat="false" ht="15" hidden="false" customHeight="true" outlineLevel="0" collapsed="false">
      <c r="A975" s="56" t="s">
        <v>9967</v>
      </c>
      <c r="B975" s="56" t="s">
        <v>2127</v>
      </c>
      <c r="C975" s="56" t="s">
        <v>2771</v>
      </c>
      <c r="D975" s="56" t="s">
        <v>1478</v>
      </c>
      <c r="E975" s="56" t="n">
        <v>8090</v>
      </c>
      <c r="F975" s="56" t="n">
        <v>2637</v>
      </c>
      <c r="G975" s="56" t="n">
        <v>3076</v>
      </c>
      <c r="H975" s="54" t="n">
        <f aca="false">E975+F975-G975</f>
        <v>7651</v>
      </c>
      <c r="I975" s="56" t="n">
        <v>1411</v>
      </c>
      <c r="J975" s="56" t="n">
        <v>821</v>
      </c>
      <c r="K975" s="54" t="n">
        <f aca="false">MAX(0,H975-I975)</f>
        <v>6240</v>
      </c>
      <c r="L975" s="54" t="str">
        <f aca="false">IF(H975&lt;=0,"Yes","No")</f>
        <v>No</v>
      </c>
      <c r="M975" s="56" t="n">
        <v>21</v>
      </c>
      <c r="N975" s="56" t="n">
        <v>4134960.17</v>
      </c>
      <c r="O975" s="56" t="s">
        <v>9968</v>
      </c>
      <c r="P975" s="56" t="s">
        <v>2245</v>
      </c>
      <c r="Q975" s="56" t="s">
        <v>9969</v>
      </c>
      <c r="R975" s="56" t="s">
        <v>9482</v>
      </c>
      <c r="S975" s="56" t="s">
        <v>1709</v>
      </c>
      <c r="T975" s="55" t="str">
        <f aca="false">IF(L975="Yes","Stockout",IF(H975&lt;I975,"Low",IF(H975&gt;I975*2,"Excess","Healthy")))</f>
        <v>Excess</v>
      </c>
      <c r="U975" s="55" t="n">
        <f aca="true">IFERROR(Q975-TODAY(),"")</f>
        <v>-319</v>
      </c>
      <c r="V975" s="55" t="str">
        <f aca="false">IFERROR(IF(T975&lt;30,"Critical",IF(T975&lt;90,"Watch","OK")),"")</f>
        <v>OK</v>
      </c>
      <c r="W975" s="55" t="str">
        <f aca="false">TEXT(D975,"yyyy-mm")</f>
        <v>2022-07</v>
      </c>
    </row>
    <row r="976" customFormat="false" ht="15" hidden="false" customHeight="true" outlineLevel="0" collapsed="false">
      <c r="A976" s="52" t="s">
        <v>9970</v>
      </c>
      <c r="B976" s="52" t="s">
        <v>2209</v>
      </c>
      <c r="C976" s="52" t="s">
        <v>2206</v>
      </c>
      <c r="D976" s="52" t="s">
        <v>1963</v>
      </c>
      <c r="E976" s="52" t="n">
        <v>4840</v>
      </c>
      <c r="F976" s="52" t="n">
        <v>2746</v>
      </c>
      <c r="G976" s="52" t="n">
        <v>3729</v>
      </c>
      <c r="H976" s="54" t="n">
        <f aca="false">E976+F976-G976</f>
        <v>3857</v>
      </c>
      <c r="I976" s="52" t="n">
        <v>1470</v>
      </c>
      <c r="J976" s="52" t="n">
        <v>169</v>
      </c>
      <c r="K976" s="54" t="n">
        <f aca="false">MAX(0,H976-I976)</f>
        <v>2387</v>
      </c>
      <c r="L976" s="54" t="str">
        <f aca="false">IF(H976&lt;=0,"Yes","No")</f>
        <v>No</v>
      </c>
      <c r="M976" s="52" t="n">
        <v>74.2</v>
      </c>
      <c r="N976" s="52" t="n">
        <v>72352.25</v>
      </c>
      <c r="O976" s="52" t="s">
        <v>9971</v>
      </c>
      <c r="P976" s="52" t="s">
        <v>2643</v>
      </c>
      <c r="Q976" s="52" t="s">
        <v>9972</v>
      </c>
      <c r="R976" s="52" t="s">
        <v>7823</v>
      </c>
      <c r="S976" s="52" t="s">
        <v>1595</v>
      </c>
      <c r="T976" s="55" t="str">
        <f aca="false">IF(L976="Yes","Stockout",IF(H976&lt;I976,"Low",IF(H976&gt;I976*2,"Excess","Healthy")))</f>
        <v>Excess</v>
      </c>
      <c r="U976" s="55" t="n">
        <f aca="true">IFERROR(Q976-TODAY(),"")</f>
        <v>-392</v>
      </c>
      <c r="V976" s="55" t="str">
        <f aca="false">IFERROR(IF(T976&lt;30,"Critical",IF(T976&lt;90,"Watch","OK")),"")</f>
        <v>OK</v>
      </c>
      <c r="W976" s="55" t="str">
        <f aca="false">TEXT(D976,"yyyy-mm")</f>
        <v>2022-06</v>
      </c>
    </row>
    <row r="977" customFormat="false" ht="15" hidden="false" customHeight="true" outlineLevel="0" collapsed="false">
      <c r="A977" s="56" t="s">
        <v>9973</v>
      </c>
      <c r="B977" s="56" t="s">
        <v>2392</v>
      </c>
      <c r="C977" s="56" t="s">
        <v>9455</v>
      </c>
      <c r="D977" s="56" t="s">
        <v>1992</v>
      </c>
      <c r="E977" s="56" t="n">
        <v>1690</v>
      </c>
      <c r="F977" s="56" t="n">
        <v>1395</v>
      </c>
      <c r="G977" s="56" t="n">
        <v>4318</v>
      </c>
      <c r="H977" s="54" t="n">
        <f aca="false">E977+F977-G977</f>
        <v>-1233</v>
      </c>
      <c r="I977" s="56" t="n">
        <v>1412</v>
      </c>
      <c r="J977" s="56" t="n">
        <v>282</v>
      </c>
      <c r="K977" s="54" t="n">
        <f aca="false">MAX(0,H977-I977)</f>
        <v>0</v>
      </c>
      <c r="L977" s="54" t="str">
        <f aca="false">IF(H977&lt;=0,"Yes","No")</f>
        <v>Yes</v>
      </c>
      <c r="M977" s="56" t="n">
        <v>8.4</v>
      </c>
      <c r="N977" s="56" t="n">
        <v>802259.59</v>
      </c>
      <c r="O977" s="56" t="s">
        <v>9974</v>
      </c>
      <c r="P977" s="56" t="s">
        <v>2916</v>
      </c>
      <c r="Q977" s="56" t="s">
        <v>9975</v>
      </c>
      <c r="R977" s="56" t="s">
        <v>7578</v>
      </c>
      <c r="S977" s="56" t="s">
        <v>2094</v>
      </c>
      <c r="T977" s="55" t="str">
        <f aca="false">IF(L977="Yes","Stockout",IF(H977&lt;I977,"Low",IF(H977&gt;I977*2,"Excess","Healthy")))</f>
        <v>Stockout</v>
      </c>
      <c r="U977" s="55" t="n">
        <f aca="true">IFERROR(Q977-TODAY(),"")</f>
        <v>-204</v>
      </c>
      <c r="V977" s="55" t="str">
        <f aca="false">IFERROR(IF(T977&lt;30,"Critical",IF(T977&lt;90,"Watch","OK")),"")</f>
        <v>OK</v>
      </c>
      <c r="W977" s="55" t="str">
        <f aca="false">TEXT(D977,"yyyy-mm")</f>
        <v>2022-07</v>
      </c>
    </row>
    <row r="978" customFormat="false" ht="15" hidden="false" customHeight="true" outlineLevel="0" collapsed="false">
      <c r="A978" s="52" t="s">
        <v>9976</v>
      </c>
      <c r="B978" s="52" t="s">
        <v>1817</v>
      </c>
      <c r="C978" s="52" t="s">
        <v>2500</v>
      </c>
      <c r="D978" s="52" t="s">
        <v>1992</v>
      </c>
      <c r="E978" s="52" t="n">
        <v>6880</v>
      </c>
      <c r="F978" s="52" t="n">
        <v>234</v>
      </c>
      <c r="G978" s="52" t="n">
        <v>796</v>
      </c>
      <c r="H978" s="54" t="n">
        <f aca="false">E978+F978-G978</f>
        <v>6318</v>
      </c>
      <c r="I978" s="52" t="n">
        <v>1156</v>
      </c>
      <c r="J978" s="52" t="n">
        <v>265</v>
      </c>
      <c r="K978" s="54" t="n">
        <f aca="false">MAX(0,H978-I978)</f>
        <v>5162</v>
      </c>
      <c r="L978" s="54" t="str">
        <f aca="false">IF(H978&lt;=0,"Yes","No")</f>
        <v>No</v>
      </c>
      <c r="M978" s="52" t="n">
        <v>31.9</v>
      </c>
      <c r="N978" s="52" t="n">
        <v>520981.17</v>
      </c>
      <c r="O978" s="52" t="s">
        <v>9977</v>
      </c>
      <c r="P978" s="52" t="s">
        <v>1549</v>
      </c>
      <c r="Q978" s="52" t="s">
        <v>2035</v>
      </c>
      <c r="R978" s="52" t="s">
        <v>7439</v>
      </c>
      <c r="S978" s="52" t="s">
        <v>5074</v>
      </c>
      <c r="T978" s="55" t="str">
        <f aca="false">IF(L978="Yes","Stockout",IF(H978&lt;I978,"Low",IF(H978&gt;I978*2,"Excess","Healthy")))</f>
        <v>Excess</v>
      </c>
      <c r="U978" s="55" t="n">
        <f aca="true">IFERROR(Q978-TODAY(),"")</f>
        <v>-447</v>
      </c>
      <c r="V978" s="55" t="str">
        <f aca="false">IFERROR(IF(T978&lt;30,"Critical",IF(T978&lt;90,"Watch","OK")),"")</f>
        <v>OK</v>
      </c>
      <c r="W978" s="55" t="str">
        <f aca="false">TEXT(D978,"yyyy-mm")</f>
        <v>2022-07</v>
      </c>
    </row>
    <row r="979" customFormat="false" ht="15" hidden="false" customHeight="true" outlineLevel="0" collapsed="false">
      <c r="A979" s="56" t="s">
        <v>9978</v>
      </c>
      <c r="B979" s="56" t="s">
        <v>996</v>
      </c>
      <c r="C979" s="56" t="s">
        <v>1358</v>
      </c>
      <c r="D979" s="56" t="s">
        <v>1742</v>
      </c>
      <c r="E979" s="56" t="n">
        <v>3883</v>
      </c>
      <c r="F979" s="56" t="n">
        <v>3684</v>
      </c>
      <c r="G979" s="56" t="n">
        <v>112</v>
      </c>
      <c r="H979" s="54" t="n">
        <f aca="false">E979+F979-G979</f>
        <v>7455</v>
      </c>
      <c r="I979" s="56" t="n">
        <v>811</v>
      </c>
      <c r="J979" s="56" t="n">
        <v>759</v>
      </c>
      <c r="K979" s="54" t="n">
        <f aca="false">MAX(0,H979-I979)</f>
        <v>6644</v>
      </c>
      <c r="L979" s="54" t="str">
        <f aca="false">IF(H979&lt;=0,"Yes","No")</f>
        <v>No</v>
      </c>
      <c r="M979" s="56" t="n">
        <v>7.6</v>
      </c>
      <c r="N979" s="56" t="n">
        <v>519917.13</v>
      </c>
      <c r="O979" s="56" t="s">
        <v>9979</v>
      </c>
      <c r="P979" s="56" t="s">
        <v>6207</v>
      </c>
      <c r="Q979" s="56" t="s">
        <v>2882</v>
      </c>
      <c r="R979" s="56" t="s">
        <v>8263</v>
      </c>
      <c r="S979" s="56" t="s">
        <v>1621</v>
      </c>
      <c r="T979" s="55" t="str">
        <f aca="false">IF(L979="Yes","Stockout",IF(H979&lt;I979,"Low",IF(H979&gt;I979*2,"Excess","Healthy")))</f>
        <v>Excess</v>
      </c>
      <c r="U979" s="55" t="n">
        <f aca="true">IFERROR(Q979-TODAY(),"")</f>
        <v>-630</v>
      </c>
      <c r="V979" s="55" t="str">
        <f aca="false">IFERROR(IF(T979&lt;30,"Critical",IF(T979&lt;90,"Watch","OK")),"")</f>
        <v>OK</v>
      </c>
      <c r="W979" s="55" t="str">
        <f aca="false">TEXT(D979,"yyyy-mm")</f>
        <v>2024-01</v>
      </c>
    </row>
    <row r="980" customFormat="false" ht="15" hidden="false" customHeight="true" outlineLevel="0" collapsed="false">
      <c r="A980" s="52" t="s">
        <v>9980</v>
      </c>
      <c r="B980" s="52" t="s">
        <v>4399</v>
      </c>
      <c r="C980" s="52" t="s">
        <v>1809</v>
      </c>
      <c r="D980" s="52" t="s">
        <v>9981</v>
      </c>
      <c r="E980" s="52" t="n">
        <v>8998</v>
      </c>
      <c r="F980" s="52" t="n">
        <v>98</v>
      </c>
      <c r="G980" s="52" t="n">
        <v>4796</v>
      </c>
      <c r="H980" s="54" t="n">
        <f aca="false">E980+F980-G980</f>
        <v>4300</v>
      </c>
      <c r="I980" s="52" t="n">
        <v>1377</v>
      </c>
      <c r="J980" s="52" t="n">
        <v>898</v>
      </c>
      <c r="K980" s="54" t="n">
        <f aca="false">MAX(0,H980-I980)</f>
        <v>2923</v>
      </c>
      <c r="L980" s="54" t="str">
        <f aca="false">IF(H980&lt;=0,"Yes","No")</f>
        <v>No</v>
      </c>
      <c r="M980" s="52" t="n">
        <v>16.9</v>
      </c>
      <c r="N980" s="52" t="n">
        <v>1153979.55</v>
      </c>
      <c r="O980" s="52" t="s">
        <v>9982</v>
      </c>
      <c r="P980" s="52" t="s">
        <v>1420</v>
      </c>
      <c r="Q980" s="52" t="s">
        <v>750</v>
      </c>
      <c r="R980" s="52" t="s">
        <v>7452</v>
      </c>
      <c r="S980" s="52" t="s">
        <v>2067</v>
      </c>
      <c r="T980" s="55" t="str">
        <f aca="false">IF(L980="Yes","Stockout",IF(H980&lt;I980,"Low",IF(H980&gt;I980*2,"Excess","Healthy")))</f>
        <v>Excess</v>
      </c>
      <c r="U980" s="55" t="n">
        <f aca="true">IFERROR(Q980-TODAY(),"")</f>
        <v>-478</v>
      </c>
      <c r="V980" s="55" t="str">
        <f aca="false">IFERROR(IF(T980&lt;30,"Critical",IF(T980&lt;90,"Watch","OK")),"")</f>
        <v>OK</v>
      </c>
      <c r="W980" s="55" t="str">
        <f aca="false">TEXT(D980,"yyyy-mm")</f>
        <v>2022-01</v>
      </c>
    </row>
    <row r="981" customFormat="false" ht="15" hidden="false" customHeight="true" outlineLevel="0" collapsed="false">
      <c r="A981" s="56" t="s">
        <v>9983</v>
      </c>
      <c r="B981" s="56" t="s">
        <v>3459</v>
      </c>
      <c r="C981" s="56" t="s">
        <v>3430</v>
      </c>
      <c r="D981" s="56" t="s">
        <v>626</v>
      </c>
      <c r="E981" s="56" t="n">
        <v>3097</v>
      </c>
      <c r="F981" s="56" t="n">
        <v>94</v>
      </c>
      <c r="G981" s="56" t="n">
        <v>4134</v>
      </c>
      <c r="H981" s="54" t="n">
        <f aca="false">E981+F981-G981</f>
        <v>-943</v>
      </c>
      <c r="I981" s="56" t="n">
        <v>1774</v>
      </c>
      <c r="J981" s="56" t="n">
        <v>168</v>
      </c>
      <c r="K981" s="54" t="n">
        <f aca="false">MAX(0,H981-I981)</f>
        <v>0</v>
      </c>
      <c r="L981" s="54" t="str">
        <f aca="false">IF(H981&lt;=0,"Yes","No")</f>
        <v>Yes</v>
      </c>
      <c r="M981" s="56" t="n">
        <v>13.5</v>
      </c>
      <c r="N981" s="56" t="n">
        <v>846726.73</v>
      </c>
      <c r="O981" s="56" t="s">
        <v>9984</v>
      </c>
      <c r="P981" s="56" t="s">
        <v>378</v>
      </c>
      <c r="Q981" s="56" t="s">
        <v>2007</v>
      </c>
      <c r="R981" s="56" t="s">
        <v>7937</v>
      </c>
      <c r="S981" s="56" t="s">
        <v>1954</v>
      </c>
      <c r="T981" s="55" t="str">
        <f aca="false">IF(L981="Yes","Stockout",IF(H981&lt;I981,"Low",IF(H981&gt;I981*2,"Excess","Healthy")))</f>
        <v>Stockout</v>
      </c>
      <c r="U981" s="55" t="n">
        <f aca="true">IFERROR(Q981-TODAY(),"")</f>
        <v>-457</v>
      </c>
      <c r="V981" s="55" t="str">
        <f aca="false">IFERROR(IF(T981&lt;30,"Critical",IF(T981&lt;90,"Watch","OK")),"")</f>
        <v>OK</v>
      </c>
      <c r="W981" s="55" t="str">
        <f aca="false">TEXT(D981,"yyyy-mm")</f>
        <v>2024-05</v>
      </c>
    </row>
    <row r="982" customFormat="false" ht="15" hidden="false" customHeight="true" outlineLevel="0" collapsed="false">
      <c r="A982" s="52" t="s">
        <v>9985</v>
      </c>
      <c r="B982" s="52" t="s">
        <v>7881</v>
      </c>
      <c r="C982" s="52" t="s">
        <v>9986</v>
      </c>
      <c r="D982" s="52" t="s">
        <v>984</v>
      </c>
      <c r="E982" s="52" t="n">
        <v>3995</v>
      </c>
      <c r="F982" s="52" t="n">
        <v>2472</v>
      </c>
      <c r="G982" s="52" t="n">
        <v>4803</v>
      </c>
      <c r="H982" s="54" t="n">
        <f aca="false">E982+F982-G982</f>
        <v>1664</v>
      </c>
      <c r="I982" s="52" t="n">
        <v>332</v>
      </c>
      <c r="J982" s="52" t="n">
        <v>604</v>
      </c>
      <c r="K982" s="54" t="n">
        <f aca="false">MAX(0,H982-I982)</f>
        <v>1332</v>
      </c>
      <c r="L982" s="54" t="str">
        <f aca="false">IF(H982&lt;=0,"Yes","No")</f>
        <v>No</v>
      </c>
      <c r="M982" s="52" t="n">
        <v>61.7</v>
      </c>
      <c r="N982" s="52" t="n">
        <v>3297633.74</v>
      </c>
      <c r="O982" s="52" t="s">
        <v>9987</v>
      </c>
      <c r="P982" s="52" t="s">
        <v>3433</v>
      </c>
      <c r="Q982" s="52" t="s">
        <v>9988</v>
      </c>
      <c r="R982" s="52" t="s">
        <v>8610</v>
      </c>
      <c r="S982" s="52" t="s">
        <v>2546</v>
      </c>
      <c r="T982" s="55" t="str">
        <f aca="false">IF(L982="Yes","Stockout",IF(H982&lt;I982,"Low",IF(H982&gt;I982*2,"Excess","Healthy")))</f>
        <v>Excess</v>
      </c>
      <c r="U982" s="55" t="n">
        <f aca="true">IFERROR(Q982-TODAY(),"")</f>
        <v>-301</v>
      </c>
      <c r="V982" s="55" t="str">
        <f aca="false">IFERROR(IF(T982&lt;30,"Critical",IF(T982&lt;90,"Watch","OK")),"")</f>
        <v>OK</v>
      </c>
      <c r="W982" s="55" t="str">
        <f aca="false">TEXT(D982,"yyyy-mm")</f>
        <v>2023-11</v>
      </c>
    </row>
    <row r="983" customFormat="false" ht="15" hidden="false" customHeight="true" outlineLevel="0" collapsed="false">
      <c r="A983" s="56" t="s">
        <v>9989</v>
      </c>
      <c r="B983" s="56" t="s">
        <v>1448</v>
      </c>
      <c r="C983" s="56" t="s">
        <v>2147</v>
      </c>
      <c r="D983" s="56" t="s">
        <v>958</v>
      </c>
      <c r="E983" s="56" t="n">
        <v>4826</v>
      </c>
      <c r="F983" s="56" t="n">
        <v>2113</v>
      </c>
      <c r="G983" s="56" t="n">
        <v>4859</v>
      </c>
      <c r="H983" s="54" t="n">
        <f aca="false">E983+F983-G983</f>
        <v>2080</v>
      </c>
      <c r="I983" s="56" t="n">
        <v>1217</v>
      </c>
      <c r="J983" s="56" t="n">
        <v>805</v>
      </c>
      <c r="K983" s="54" t="n">
        <f aca="false">MAX(0,H983-I983)</f>
        <v>863</v>
      </c>
      <c r="L983" s="54" t="str">
        <f aca="false">IF(H983&lt;=0,"Yes","No")</f>
        <v>No</v>
      </c>
      <c r="M983" s="56" t="n">
        <v>26.7</v>
      </c>
      <c r="N983" s="56" t="n">
        <v>3831946.06</v>
      </c>
      <c r="O983" s="56" t="s">
        <v>9990</v>
      </c>
      <c r="P983" s="56" t="s">
        <v>3160</v>
      </c>
      <c r="Q983" s="56" t="s">
        <v>9991</v>
      </c>
      <c r="R983" s="56" t="s">
        <v>7863</v>
      </c>
      <c r="S983" s="56" t="s">
        <v>1549</v>
      </c>
      <c r="T983" s="55" t="str">
        <f aca="false">IF(L983="Yes","Stockout",IF(H983&lt;I983,"Low",IF(H983&gt;I983*2,"Excess","Healthy")))</f>
        <v>Healthy</v>
      </c>
      <c r="U983" s="55" t="n">
        <f aca="true">IFERROR(Q983-TODAY(),"")</f>
        <v>-286</v>
      </c>
      <c r="V983" s="55" t="str">
        <f aca="false">IFERROR(IF(T983&lt;30,"Critical",IF(T983&lt;90,"Watch","OK")),"")</f>
        <v>OK</v>
      </c>
      <c r="W983" s="55" t="str">
        <f aca="false">TEXT(D983,"yyyy-mm")</f>
        <v>2024-01</v>
      </c>
    </row>
    <row r="984" customFormat="false" ht="15" hidden="false" customHeight="true" outlineLevel="0" collapsed="false">
      <c r="A984" s="52" t="s">
        <v>9992</v>
      </c>
      <c r="B984" s="52" t="s">
        <v>9993</v>
      </c>
      <c r="C984" s="52" t="s">
        <v>8653</v>
      </c>
      <c r="D984" s="52" t="s">
        <v>1829</v>
      </c>
      <c r="E984" s="52" t="n">
        <v>494</v>
      </c>
      <c r="F984" s="52" t="n">
        <v>4631</v>
      </c>
      <c r="G984" s="52" t="n">
        <v>989</v>
      </c>
      <c r="H984" s="54" t="n">
        <f aca="false">E984+F984-G984</f>
        <v>4136</v>
      </c>
      <c r="I984" s="52" t="n">
        <v>694</v>
      </c>
      <c r="J984" s="52" t="n">
        <v>420</v>
      </c>
      <c r="K984" s="54" t="n">
        <f aca="false">MAX(0,H984-I984)</f>
        <v>3442</v>
      </c>
      <c r="L984" s="54" t="str">
        <f aca="false">IF(H984&lt;=0,"Yes","No")</f>
        <v>No</v>
      </c>
      <c r="M984" s="52" t="n">
        <v>18.8</v>
      </c>
      <c r="N984" s="52" t="n">
        <v>155320.52</v>
      </c>
      <c r="O984" s="52" t="s">
        <v>9994</v>
      </c>
      <c r="P984" s="52" t="s">
        <v>1926</v>
      </c>
      <c r="Q984" s="52" t="s">
        <v>3536</v>
      </c>
      <c r="R984" s="52" t="s">
        <v>8288</v>
      </c>
      <c r="S984" s="52" t="s">
        <v>3620</v>
      </c>
      <c r="T984" s="55" t="str">
        <f aca="false">IF(L984="Yes","Stockout",IF(H984&lt;I984,"Low",IF(H984&gt;I984*2,"Excess","Healthy")))</f>
        <v>Excess</v>
      </c>
      <c r="U984" s="55" t="n">
        <f aca="true">IFERROR(Q984-TODAY(),"")</f>
        <v>-936</v>
      </c>
      <c r="V984" s="55" t="str">
        <f aca="false">IFERROR(IF(T984&lt;30,"Critical",IF(T984&lt;90,"Watch","OK")),"")</f>
        <v>OK</v>
      </c>
      <c r="W984" s="55" t="str">
        <f aca="false">TEXT(D984,"yyyy-mm")</f>
        <v>2023-07</v>
      </c>
    </row>
    <row r="985" customFormat="false" ht="15" hidden="false" customHeight="true" outlineLevel="0" collapsed="false">
      <c r="A985" s="56" t="s">
        <v>9995</v>
      </c>
      <c r="B985" s="56" t="s">
        <v>1791</v>
      </c>
      <c r="C985" s="56" t="s">
        <v>3252</v>
      </c>
      <c r="D985" s="56" t="s">
        <v>2997</v>
      </c>
      <c r="E985" s="56" t="n">
        <v>7222</v>
      </c>
      <c r="F985" s="56" t="n">
        <v>2889</v>
      </c>
      <c r="G985" s="56" t="n">
        <v>4755</v>
      </c>
      <c r="H985" s="54" t="n">
        <f aca="false">E985+F985-G985</f>
        <v>5356</v>
      </c>
      <c r="I985" s="56" t="n">
        <v>1177</v>
      </c>
      <c r="J985" s="56" t="n">
        <v>197</v>
      </c>
      <c r="K985" s="54" t="n">
        <f aca="false">MAX(0,H985-I985)</f>
        <v>4179</v>
      </c>
      <c r="L985" s="54" t="str">
        <f aca="false">IF(H985&lt;=0,"Yes","No")</f>
        <v>No</v>
      </c>
      <c r="M985" s="56" t="n">
        <v>11.1</v>
      </c>
      <c r="N985" s="56" t="n">
        <v>1945112.72</v>
      </c>
      <c r="O985" s="56" t="s">
        <v>9996</v>
      </c>
      <c r="P985" s="56" t="s">
        <v>2882</v>
      </c>
      <c r="Q985" s="56" t="s">
        <v>7957</v>
      </c>
      <c r="R985" s="56" t="s">
        <v>8367</v>
      </c>
      <c r="S985" s="56" t="s">
        <v>3029</v>
      </c>
      <c r="T985" s="55" t="str">
        <f aca="false">IF(L985="Yes","Stockout",IF(H985&lt;I985,"Low",IF(H985&gt;I985*2,"Excess","Healthy")))</f>
        <v>Excess</v>
      </c>
      <c r="U985" s="55" t="n">
        <f aca="true">IFERROR(Q985-TODAY(),"")</f>
        <v>100</v>
      </c>
      <c r="V985" s="55" t="str">
        <f aca="false">IFERROR(IF(T985&lt;30,"Critical",IF(T985&lt;90,"Watch","OK")),"")</f>
        <v>OK</v>
      </c>
      <c r="W985" s="55" t="str">
        <f aca="false">TEXT(D985,"yyyy-mm")</f>
        <v>2022-11</v>
      </c>
    </row>
    <row r="986" customFormat="false" ht="15" hidden="false" customHeight="true" outlineLevel="0" collapsed="false">
      <c r="A986" s="52" t="s">
        <v>9997</v>
      </c>
      <c r="B986" s="52" t="s">
        <v>2107</v>
      </c>
      <c r="C986" s="52" t="s">
        <v>591</v>
      </c>
      <c r="D986" s="52" t="s">
        <v>3877</v>
      </c>
      <c r="E986" s="52" t="n">
        <v>3785</v>
      </c>
      <c r="F986" s="52" t="n">
        <v>892</v>
      </c>
      <c r="G986" s="52" t="n">
        <v>2513</v>
      </c>
      <c r="H986" s="54" t="n">
        <f aca="false">E986+F986-G986</f>
        <v>2164</v>
      </c>
      <c r="I986" s="52" t="n">
        <v>1277</v>
      </c>
      <c r="J986" s="52" t="n">
        <v>617</v>
      </c>
      <c r="K986" s="54" t="n">
        <f aca="false">MAX(0,H986-I986)</f>
        <v>887</v>
      </c>
      <c r="L986" s="54" t="str">
        <f aca="false">IF(H986&lt;=0,"Yes","No")</f>
        <v>No</v>
      </c>
      <c r="M986" s="52" t="n">
        <v>28</v>
      </c>
      <c r="N986" s="52" t="n">
        <v>2698433.97</v>
      </c>
      <c r="O986" s="52" t="s">
        <v>9998</v>
      </c>
      <c r="P986" s="52" t="s">
        <v>1389</v>
      </c>
      <c r="Q986" s="52" t="s">
        <v>1703</v>
      </c>
      <c r="R986" s="52" t="s">
        <v>7767</v>
      </c>
      <c r="S986" s="52" t="s">
        <v>1958</v>
      </c>
      <c r="T986" s="55" t="str">
        <f aca="false">IF(L986="Yes","Stockout",IF(H986&lt;I986,"Low",IF(H986&gt;I986*2,"Excess","Healthy")))</f>
        <v>Healthy</v>
      </c>
      <c r="U986" s="55" t="n">
        <f aca="true">IFERROR(Q986-TODAY(),"")</f>
        <v>-1276</v>
      </c>
      <c r="V986" s="55" t="str">
        <f aca="false">IFERROR(IF(T986&lt;30,"Critical",IF(T986&lt;90,"Watch","OK")),"")</f>
        <v>OK</v>
      </c>
      <c r="W986" s="55" t="str">
        <f aca="false">TEXT(D986,"yyyy-mm")</f>
        <v>2022-09</v>
      </c>
    </row>
    <row r="987" customFormat="false" ht="15" hidden="false" customHeight="true" outlineLevel="0" collapsed="false">
      <c r="A987" s="56" t="s">
        <v>9999</v>
      </c>
      <c r="B987" s="56" t="s">
        <v>5064</v>
      </c>
      <c r="C987" s="56" t="s">
        <v>853</v>
      </c>
      <c r="D987" s="56" t="s">
        <v>584</v>
      </c>
      <c r="E987" s="56" t="n">
        <v>7953</v>
      </c>
      <c r="F987" s="56" t="n">
        <v>1390</v>
      </c>
      <c r="G987" s="56" t="n">
        <v>1836</v>
      </c>
      <c r="H987" s="54" t="n">
        <f aca="false">E987+F987-G987</f>
        <v>7507</v>
      </c>
      <c r="I987" s="56" t="n">
        <v>1384</v>
      </c>
      <c r="J987" s="56" t="n">
        <v>562</v>
      </c>
      <c r="K987" s="54" t="n">
        <f aca="false">MAX(0,H987-I987)</f>
        <v>6123</v>
      </c>
      <c r="L987" s="54" t="str">
        <f aca="false">IF(H987&lt;=0,"Yes","No")</f>
        <v>No</v>
      </c>
      <c r="M987" s="56" t="n">
        <v>13.5</v>
      </c>
      <c r="N987" s="56" t="n">
        <v>1580015.4</v>
      </c>
      <c r="O987" s="56" t="s">
        <v>10000</v>
      </c>
      <c r="P987" s="56" t="s">
        <v>3511</v>
      </c>
      <c r="Q987" s="56" t="s">
        <v>2906</v>
      </c>
      <c r="R987" s="56" t="s">
        <v>7665</v>
      </c>
      <c r="S987" s="56" t="s">
        <v>2178</v>
      </c>
      <c r="T987" s="55" t="str">
        <f aca="false">IF(L987="Yes","Stockout",IF(H987&lt;I987,"Low",IF(H987&gt;I987*2,"Excess","Healthy")))</f>
        <v>Excess</v>
      </c>
      <c r="U987" s="55" t="n">
        <f aca="true">IFERROR(Q987-TODAY(),"")</f>
        <v>-555</v>
      </c>
      <c r="V987" s="55" t="str">
        <f aca="false">IFERROR(IF(T987&lt;30,"Critical",IF(T987&lt;90,"Watch","OK")),"")</f>
        <v>OK</v>
      </c>
      <c r="W987" s="55" t="str">
        <f aca="false">TEXT(D987,"yyyy-mm")</f>
        <v>2024-10</v>
      </c>
    </row>
    <row r="988" customFormat="false" ht="15" hidden="false" customHeight="true" outlineLevel="0" collapsed="false">
      <c r="A988" s="52" t="s">
        <v>10001</v>
      </c>
      <c r="B988" s="52" t="s">
        <v>2996</v>
      </c>
      <c r="C988" s="52" t="s">
        <v>3190</v>
      </c>
      <c r="D988" s="52" t="s">
        <v>1251</v>
      </c>
      <c r="E988" s="52" t="n">
        <v>1732</v>
      </c>
      <c r="F988" s="52" t="n">
        <v>2113</v>
      </c>
      <c r="G988" s="52" t="n">
        <v>3050</v>
      </c>
      <c r="H988" s="54" t="n">
        <f aca="false">E988+F988-G988</f>
        <v>795</v>
      </c>
      <c r="I988" s="52" t="n">
        <v>1634</v>
      </c>
      <c r="J988" s="52" t="n">
        <v>774</v>
      </c>
      <c r="K988" s="54" t="n">
        <f aca="false">MAX(0,H988-I988)</f>
        <v>0</v>
      </c>
      <c r="L988" s="54" t="str">
        <f aca="false">IF(H988&lt;=0,"Yes","No")</f>
        <v>No</v>
      </c>
      <c r="M988" s="52" t="n">
        <v>18.1</v>
      </c>
      <c r="N988" s="52" t="n">
        <v>1209642.6</v>
      </c>
      <c r="O988" s="52" t="s">
        <v>10002</v>
      </c>
      <c r="P988" s="52" t="s">
        <v>749</v>
      </c>
      <c r="Q988" s="52" t="s">
        <v>10003</v>
      </c>
      <c r="R988" s="52" t="s">
        <v>8161</v>
      </c>
      <c r="S988" s="52" t="s">
        <v>5478</v>
      </c>
      <c r="T988" s="55" t="str">
        <f aca="false">IF(L988="Yes","Stockout",IF(H988&lt;I988,"Low",IF(H988&gt;I988*2,"Excess","Healthy")))</f>
        <v>Low</v>
      </c>
      <c r="U988" s="55" t="n">
        <f aca="true">IFERROR(Q988-TODAY(),"")</f>
        <v>-112</v>
      </c>
      <c r="V988" s="55" t="str">
        <f aca="false">IFERROR(IF(T988&lt;30,"Critical",IF(T988&lt;90,"Watch","OK")),"")</f>
        <v>OK</v>
      </c>
      <c r="W988" s="55" t="str">
        <f aca="false">TEXT(D988,"yyyy-mm")</f>
        <v>2022-06</v>
      </c>
    </row>
    <row r="989" customFormat="false" ht="15" hidden="false" customHeight="true" outlineLevel="0" collapsed="false">
      <c r="A989" s="56" t="s">
        <v>10004</v>
      </c>
      <c r="B989" s="56" t="s">
        <v>8015</v>
      </c>
      <c r="C989" s="56" t="s">
        <v>6045</v>
      </c>
      <c r="D989" s="56" t="s">
        <v>2915</v>
      </c>
      <c r="E989" s="56" t="n">
        <v>4940</v>
      </c>
      <c r="F989" s="56" t="n">
        <v>2564</v>
      </c>
      <c r="G989" s="56" t="n">
        <v>789</v>
      </c>
      <c r="H989" s="54" t="n">
        <f aca="false">E989+F989-G989</f>
        <v>6715</v>
      </c>
      <c r="I989" s="56" t="n">
        <v>1217</v>
      </c>
      <c r="J989" s="56" t="n">
        <v>588</v>
      </c>
      <c r="K989" s="54" t="n">
        <f aca="false">MAX(0,H989-I989)</f>
        <v>5498</v>
      </c>
      <c r="L989" s="54" t="str">
        <f aca="false">IF(H989&lt;=0,"Yes","No")</f>
        <v>No</v>
      </c>
      <c r="M989" s="56" t="n">
        <v>59.2</v>
      </c>
      <c r="N989" s="56" t="n">
        <v>1383664.4</v>
      </c>
      <c r="O989" s="56" t="s">
        <v>10005</v>
      </c>
      <c r="P989" s="56" t="s">
        <v>3603</v>
      </c>
      <c r="Q989" s="56" t="s">
        <v>2679</v>
      </c>
      <c r="R989" s="56" t="s">
        <v>7668</v>
      </c>
      <c r="S989" s="56" t="s">
        <v>2300</v>
      </c>
      <c r="T989" s="55" t="str">
        <f aca="false">IF(L989="Yes","Stockout",IF(H989&lt;I989,"Low",IF(H989&gt;I989*2,"Excess","Healthy")))</f>
        <v>Excess</v>
      </c>
      <c r="U989" s="55" t="n">
        <f aca="true">IFERROR(Q989-TODAY(),"")</f>
        <v>-1081</v>
      </c>
      <c r="V989" s="55" t="str">
        <f aca="false">IFERROR(IF(T989&lt;30,"Critical",IF(T989&lt;90,"Watch","OK")),"")</f>
        <v>OK</v>
      </c>
      <c r="W989" s="55" t="str">
        <f aca="false">TEXT(D989,"yyyy-mm")</f>
        <v>2024-07</v>
      </c>
    </row>
    <row r="990" customFormat="false" ht="15" hidden="false" customHeight="true" outlineLevel="0" collapsed="false">
      <c r="A990" s="52" t="s">
        <v>10006</v>
      </c>
      <c r="B990" s="52" t="s">
        <v>5133</v>
      </c>
      <c r="C990" s="52" t="s">
        <v>1520</v>
      </c>
      <c r="D990" s="52" t="s">
        <v>2192</v>
      </c>
      <c r="E990" s="52" t="n">
        <v>3250</v>
      </c>
      <c r="F990" s="52" t="n">
        <v>9</v>
      </c>
      <c r="G990" s="52" t="n">
        <v>428</v>
      </c>
      <c r="H990" s="54" t="n">
        <f aca="false">E990+F990-G990</f>
        <v>2831</v>
      </c>
      <c r="I990" s="52" t="n">
        <v>1616</v>
      </c>
      <c r="J990" s="52" t="n">
        <v>500</v>
      </c>
      <c r="K990" s="54" t="n">
        <f aca="false">MAX(0,H990-I990)</f>
        <v>1215</v>
      </c>
      <c r="L990" s="54" t="str">
        <f aca="false">IF(H990&lt;=0,"Yes","No")</f>
        <v>No</v>
      </c>
      <c r="M990" s="52" t="n">
        <v>49.4</v>
      </c>
      <c r="N990" s="52" t="n">
        <v>1823798.91</v>
      </c>
      <c r="O990" s="52" t="s">
        <v>10007</v>
      </c>
      <c r="P990" s="52" t="s">
        <v>6557</v>
      </c>
      <c r="Q990" s="52" t="s">
        <v>1031</v>
      </c>
      <c r="R990" s="52" t="s">
        <v>8120</v>
      </c>
      <c r="S990" s="52" t="s">
        <v>3449</v>
      </c>
      <c r="T990" s="55" t="str">
        <f aca="false">IF(L990="Yes","Stockout",IF(H990&lt;I990,"Low",IF(H990&gt;I990*2,"Excess","Healthy")))</f>
        <v>Healthy</v>
      </c>
      <c r="U990" s="55" t="n">
        <f aca="true">IFERROR(Q990-TODAY(),"")</f>
        <v>-1243</v>
      </c>
      <c r="V990" s="55" t="str">
        <f aca="false">IFERROR(IF(T990&lt;30,"Critical",IF(T990&lt;90,"Watch","OK")),"")</f>
        <v>OK</v>
      </c>
      <c r="W990" s="55" t="str">
        <f aca="false">TEXT(D990,"yyyy-mm")</f>
        <v>2022-02</v>
      </c>
    </row>
    <row r="991" customFormat="false" ht="15" hidden="false" customHeight="true" outlineLevel="0" collapsed="false">
      <c r="A991" s="56" t="s">
        <v>10008</v>
      </c>
      <c r="B991" s="56" t="s">
        <v>3461</v>
      </c>
      <c r="C991" s="56" t="s">
        <v>6515</v>
      </c>
      <c r="D991" s="56" t="s">
        <v>2443</v>
      </c>
      <c r="E991" s="56" t="n">
        <v>5011</v>
      </c>
      <c r="F991" s="56" t="n">
        <v>4511</v>
      </c>
      <c r="G991" s="56" t="n">
        <v>4033</v>
      </c>
      <c r="H991" s="54" t="n">
        <f aca="false">E991+F991-G991</f>
        <v>5489</v>
      </c>
      <c r="I991" s="56" t="n">
        <v>300</v>
      </c>
      <c r="J991" s="56" t="n">
        <v>524</v>
      </c>
      <c r="K991" s="54" t="n">
        <f aca="false">MAX(0,H991-I991)</f>
        <v>5189</v>
      </c>
      <c r="L991" s="54" t="str">
        <f aca="false">IF(H991&lt;=0,"Yes","No")</f>
        <v>No</v>
      </c>
      <c r="M991" s="56" t="n">
        <v>10.7</v>
      </c>
      <c r="N991" s="56" t="n">
        <v>2495928.33</v>
      </c>
      <c r="O991" s="56" t="s">
        <v>10009</v>
      </c>
      <c r="P991" s="56" t="s">
        <v>2038</v>
      </c>
      <c r="Q991" s="56" t="s">
        <v>1015</v>
      </c>
      <c r="R991" s="56" t="s">
        <v>8035</v>
      </c>
      <c r="S991" s="56" t="s">
        <v>2077</v>
      </c>
      <c r="T991" s="55" t="str">
        <f aca="false">IF(L991="Yes","Stockout",IF(H991&lt;I991,"Low",IF(H991&gt;I991*2,"Excess","Healthy")))</f>
        <v>Excess</v>
      </c>
      <c r="U991" s="55" t="n">
        <f aca="true">IFERROR(Q991-TODAY(),"")</f>
        <v>-423</v>
      </c>
      <c r="V991" s="55" t="str">
        <f aca="false">IFERROR(IF(T991&lt;30,"Critical",IF(T991&lt;90,"Watch","OK")),"")</f>
        <v>OK</v>
      </c>
      <c r="W991" s="55" t="str">
        <f aca="false">TEXT(D991,"yyyy-mm")</f>
        <v>2023-07</v>
      </c>
    </row>
    <row r="992" customFormat="false" ht="15" hidden="false" customHeight="true" outlineLevel="0" collapsed="false">
      <c r="A992" s="52" t="s">
        <v>10010</v>
      </c>
      <c r="B992" s="52" t="s">
        <v>7470</v>
      </c>
      <c r="C992" s="52" t="s">
        <v>3513</v>
      </c>
      <c r="D992" s="52" t="s">
        <v>1098</v>
      </c>
      <c r="E992" s="52" t="n">
        <v>5878</v>
      </c>
      <c r="F992" s="52" t="n">
        <v>4459</v>
      </c>
      <c r="G992" s="52" t="n">
        <v>1504</v>
      </c>
      <c r="H992" s="54" t="n">
        <f aca="false">E992+F992-G992</f>
        <v>8833</v>
      </c>
      <c r="I992" s="52" t="n">
        <v>1935</v>
      </c>
      <c r="J992" s="52" t="n">
        <v>201</v>
      </c>
      <c r="K992" s="54" t="n">
        <f aca="false">MAX(0,H992-I992)</f>
        <v>6898</v>
      </c>
      <c r="L992" s="54" t="str">
        <f aca="false">IF(H992&lt;=0,"Yes","No")</f>
        <v>No</v>
      </c>
      <c r="M992" s="52" t="n">
        <v>1.5</v>
      </c>
      <c r="N992" s="52" t="n">
        <v>209962.02</v>
      </c>
      <c r="O992" s="52" t="s">
        <v>10011</v>
      </c>
      <c r="P992" s="52" t="s">
        <v>2493</v>
      </c>
      <c r="Q992" s="52" t="s">
        <v>10012</v>
      </c>
      <c r="R992" s="52" t="s">
        <v>7808</v>
      </c>
      <c r="S992" s="52" t="s">
        <v>1815</v>
      </c>
      <c r="T992" s="55" t="str">
        <f aca="false">IF(L992="Yes","Stockout",IF(H992&lt;I992,"Low",IF(H992&gt;I992*2,"Excess","Healthy")))</f>
        <v>Excess</v>
      </c>
      <c r="U992" s="55" t="n">
        <f aca="true">IFERROR(Q992-TODAY(),"")</f>
        <v>-107</v>
      </c>
      <c r="V992" s="55" t="str">
        <f aca="false">IFERROR(IF(T992&lt;30,"Critical",IF(T992&lt;90,"Watch","OK")),"")</f>
        <v>OK</v>
      </c>
      <c r="W992" s="55" t="str">
        <f aca="false">TEXT(D992,"yyyy-mm")</f>
        <v>2024-01</v>
      </c>
    </row>
    <row r="993" customFormat="false" ht="15" hidden="false" customHeight="true" outlineLevel="0" collapsed="false">
      <c r="A993" s="56" t="s">
        <v>10013</v>
      </c>
      <c r="B993" s="56" t="s">
        <v>9610</v>
      </c>
      <c r="C993" s="56" t="s">
        <v>4716</v>
      </c>
      <c r="D993" s="56" t="s">
        <v>811</v>
      </c>
      <c r="E993" s="56" t="n">
        <v>3434</v>
      </c>
      <c r="F993" s="56" t="n">
        <v>4211</v>
      </c>
      <c r="G993" s="56" t="n">
        <v>4568</v>
      </c>
      <c r="H993" s="54" t="n">
        <f aca="false">E993+F993-G993</f>
        <v>3077</v>
      </c>
      <c r="I993" s="56" t="n">
        <v>1053</v>
      </c>
      <c r="J993" s="56" t="n">
        <v>944</v>
      </c>
      <c r="K993" s="54" t="n">
        <f aca="false">MAX(0,H993-I993)</f>
        <v>2024</v>
      </c>
      <c r="L993" s="54" t="str">
        <f aca="false">IF(H993&lt;=0,"Yes","No")</f>
        <v>No</v>
      </c>
      <c r="M993" s="56" t="n">
        <v>5.4</v>
      </c>
      <c r="N993" s="56" t="n">
        <v>775190.97</v>
      </c>
      <c r="O993" s="56" t="s">
        <v>10014</v>
      </c>
      <c r="P993" s="56" t="s">
        <v>830</v>
      </c>
      <c r="Q993" s="56" t="s">
        <v>4221</v>
      </c>
      <c r="R993" s="56" t="s">
        <v>8046</v>
      </c>
      <c r="S993" s="56" t="s">
        <v>1634</v>
      </c>
      <c r="T993" s="55" t="str">
        <f aca="false">IF(L993="Yes","Stockout",IF(H993&lt;I993,"Low",IF(H993&gt;I993*2,"Excess","Healthy")))</f>
        <v>Excess</v>
      </c>
      <c r="U993" s="55" t="n">
        <f aca="true">IFERROR(Q993-TODAY(),"")</f>
        <v>-433</v>
      </c>
      <c r="V993" s="55" t="str">
        <f aca="false">IFERROR(IF(T993&lt;30,"Critical",IF(T993&lt;90,"Watch","OK")),"")</f>
        <v>OK</v>
      </c>
      <c r="W993" s="55" t="str">
        <f aca="false">TEXT(D993,"yyyy-mm")</f>
        <v>2022-08</v>
      </c>
    </row>
    <row r="994" customFormat="false" ht="15" hidden="false" customHeight="true" outlineLevel="0" collapsed="false">
      <c r="A994" s="52" t="s">
        <v>10015</v>
      </c>
      <c r="B994" s="52" t="s">
        <v>3615</v>
      </c>
      <c r="C994" s="52" t="s">
        <v>785</v>
      </c>
      <c r="D994" s="52" t="s">
        <v>4167</v>
      </c>
      <c r="E994" s="52" t="n">
        <v>6919</v>
      </c>
      <c r="F994" s="52" t="n">
        <v>4414</v>
      </c>
      <c r="G994" s="52" t="n">
        <v>4139</v>
      </c>
      <c r="H994" s="54" t="n">
        <f aca="false">E994+F994-G994</f>
        <v>7194</v>
      </c>
      <c r="I994" s="52" t="n">
        <v>1503</v>
      </c>
      <c r="J994" s="52" t="n">
        <v>604</v>
      </c>
      <c r="K994" s="54" t="n">
        <f aca="false">MAX(0,H994-I994)</f>
        <v>5691</v>
      </c>
      <c r="L994" s="54" t="str">
        <f aca="false">IF(H994&lt;=0,"Yes","No")</f>
        <v>No</v>
      </c>
      <c r="M994" s="52" t="n">
        <v>4.9</v>
      </c>
      <c r="N994" s="52" t="n">
        <v>992690.42</v>
      </c>
      <c r="O994" s="52" t="s">
        <v>10016</v>
      </c>
      <c r="P994" s="52" t="s">
        <v>1805</v>
      </c>
      <c r="Q994" s="52" t="s">
        <v>10017</v>
      </c>
      <c r="R994" s="52" t="s">
        <v>7524</v>
      </c>
      <c r="S994" s="52" t="s">
        <v>4300</v>
      </c>
      <c r="T994" s="55" t="str">
        <f aca="false">IF(L994="Yes","Stockout",IF(H994&lt;I994,"Low",IF(H994&gt;I994*2,"Excess","Healthy")))</f>
        <v>Excess</v>
      </c>
      <c r="U994" s="55" t="n">
        <f aca="true">IFERROR(Q994-TODAY(),"")</f>
        <v>-274</v>
      </c>
      <c r="V994" s="55" t="str">
        <f aca="false">IFERROR(IF(T994&lt;30,"Critical",IF(T994&lt;90,"Watch","OK")),"")</f>
        <v>OK</v>
      </c>
      <c r="W994" s="55" t="str">
        <f aca="false">TEXT(D994,"yyyy-mm")</f>
        <v>2024-02</v>
      </c>
    </row>
    <row r="995" customFormat="false" ht="15" hidden="false" customHeight="true" outlineLevel="0" collapsed="false">
      <c r="A995" s="56" t="s">
        <v>10018</v>
      </c>
      <c r="B995" s="56" t="s">
        <v>3241</v>
      </c>
      <c r="C995" s="56" t="s">
        <v>6494</v>
      </c>
      <c r="D995" s="56" t="s">
        <v>425</v>
      </c>
      <c r="E995" s="56" t="n">
        <v>2192</v>
      </c>
      <c r="F995" s="56" t="n">
        <v>1064</v>
      </c>
      <c r="G995" s="56" t="n">
        <v>238</v>
      </c>
      <c r="H995" s="54" t="n">
        <f aca="false">E995+F995-G995</f>
        <v>3018</v>
      </c>
      <c r="I995" s="56" t="n">
        <v>689</v>
      </c>
      <c r="J995" s="56" t="n">
        <v>674</v>
      </c>
      <c r="K995" s="54" t="n">
        <f aca="false">MAX(0,H995-I995)</f>
        <v>2329</v>
      </c>
      <c r="L995" s="54" t="str">
        <f aca="false">IF(H995&lt;=0,"Yes","No")</f>
        <v>No</v>
      </c>
      <c r="M995" s="56" t="n">
        <v>37.2</v>
      </c>
      <c r="N995" s="56" t="n">
        <v>4912116.92</v>
      </c>
      <c r="O995" s="56" t="s">
        <v>10019</v>
      </c>
      <c r="P995" s="56" t="s">
        <v>1782</v>
      </c>
      <c r="Q995" s="56" t="s">
        <v>3900</v>
      </c>
      <c r="R995" s="56" t="s">
        <v>7662</v>
      </c>
      <c r="S995" s="56" t="s">
        <v>1077</v>
      </c>
      <c r="T995" s="55" t="str">
        <f aca="false">IF(L995="Yes","Stockout",IF(H995&lt;I995,"Low",IF(H995&gt;I995*2,"Excess","Healthy")))</f>
        <v>Excess</v>
      </c>
      <c r="U995" s="55" t="n">
        <f aca="true">IFERROR(Q995-TODAY(),"")</f>
        <v>-920</v>
      </c>
      <c r="V995" s="55" t="str">
        <f aca="false">IFERROR(IF(T995&lt;30,"Critical",IF(T995&lt;90,"Watch","OK")),"")</f>
        <v>OK</v>
      </c>
      <c r="W995" s="55" t="str">
        <f aca="false">TEXT(D995,"yyyy-mm")</f>
        <v>2023-02</v>
      </c>
    </row>
    <row r="996" customFormat="false" ht="15" hidden="false" customHeight="true" outlineLevel="0" collapsed="false">
      <c r="A996" s="52" t="s">
        <v>10020</v>
      </c>
      <c r="B996" s="52" t="s">
        <v>656</v>
      </c>
      <c r="C996" s="52" t="s">
        <v>2841</v>
      </c>
      <c r="D996" s="52" t="s">
        <v>4406</v>
      </c>
      <c r="E996" s="52" t="n">
        <v>5953</v>
      </c>
      <c r="F996" s="52" t="n">
        <v>3150</v>
      </c>
      <c r="G996" s="52" t="n">
        <v>4674</v>
      </c>
      <c r="H996" s="54" t="n">
        <f aca="false">E996+F996-G996</f>
        <v>4429</v>
      </c>
      <c r="I996" s="52" t="n">
        <v>428</v>
      </c>
      <c r="J996" s="52" t="n">
        <v>946</v>
      </c>
      <c r="K996" s="54" t="n">
        <f aca="false">MAX(0,H996-I996)</f>
        <v>4001</v>
      </c>
      <c r="L996" s="54" t="str">
        <f aca="false">IF(H996&lt;=0,"Yes","No")</f>
        <v>No</v>
      </c>
      <c r="M996" s="52" t="n">
        <v>48.1</v>
      </c>
      <c r="N996" s="52" t="n">
        <v>3913220.23</v>
      </c>
      <c r="O996" s="52" t="s">
        <v>10021</v>
      </c>
      <c r="P996" s="52" t="s">
        <v>3525</v>
      </c>
      <c r="Q996" s="52" t="s">
        <v>10022</v>
      </c>
      <c r="R996" s="52" t="s">
        <v>7652</v>
      </c>
      <c r="S996" s="52" t="s">
        <v>662</v>
      </c>
      <c r="T996" s="55" t="str">
        <f aca="false">IF(L996="Yes","Stockout",IF(H996&lt;I996,"Low",IF(H996&gt;I996*2,"Excess","Healthy")))</f>
        <v>Excess</v>
      </c>
      <c r="U996" s="55" t="n">
        <f aca="true">IFERROR(Q996-TODAY(),"")</f>
        <v>-207</v>
      </c>
      <c r="V996" s="55" t="str">
        <f aca="false">IFERROR(IF(T996&lt;30,"Critical",IF(T996&lt;90,"Watch","OK")),"")</f>
        <v>OK</v>
      </c>
      <c r="W996" s="55" t="str">
        <f aca="false">TEXT(D996,"yyyy-mm")</f>
        <v>2024-11</v>
      </c>
    </row>
    <row r="997" customFormat="false" ht="15" hidden="false" customHeight="true" outlineLevel="0" collapsed="false">
      <c r="A997" s="56" t="s">
        <v>10023</v>
      </c>
      <c r="B997" s="56" t="s">
        <v>769</v>
      </c>
      <c r="C997" s="56" t="s">
        <v>1096</v>
      </c>
      <c r="D997" s="56" t="s">
        <v>5239</v>
      </c>
      <c r="E997" s="56" t="n">
        <v>275</v>
      </c>
      <c r="F997" s="56" t="n">
        <v>1334</v>
      </c>
      <c r="G997" s="56" t="n">
        <v>2344</v>
      </c>
      <c r="H997" s="54" t="n">
        <f aca="false">E997+F997-G997</f>
        <v>-735</v>
      </c>
      <c r="I997" s="56" t="n">
        <v>1538</v>
      </c>
      <c r="J997" s="56" t="n">
        <v>301</v>
      </c>
      <c r="K997" s="54" t="n">
        <f aca="false">MAX(0,H997-I997)</f>
        <v>0</v>
      </c>
      <c r="L997" s="54" t="str">
        <f aca="false">IF(H997&lt;=0,"Yes","No")</f>
        <v>Yes</v>
      </c>
      <c r="M997" s="56" t="n">
        <v>55.8</v>
      </c>
      <c r="N997" s="56" t="n">
        <v>2136935.39</v>
      </c>
      <c r="O997" s="56" t="s">
        <v>10024</v>
      </c>
      <c r="P997" s="56" t="s">
        <v>728</v>
      </c>
      <c r="Q997" s="56" t="s">
        <v>1367</v>
      </c>
      <c r="R997" s="56" t="s">
        <v>7703</v>
      </c>
      <c r="S997" s="56" t="s">
        <v>859</v>
      </c>
      <c r="T997" s="55" t="str">
        <f aca="false">IF(L997="Yes","Stockout",IF(H997&lt;I997,"Low",IF(H997&gt;I997*2,"Excess","Healthy")))</f>
        <v>Stockout</v>
      </c>
      <c r="U997" s="55" t="n">
        <f aca="true">IFERROR(Q997-TODAY(),"")</f>
        <v>-733</v>
      </c>
      <c r="V997" s="55" t="str">
        <f aca="false">IFERROR(IF(T997&lt;30,"Critical",IF(T997&lt;90,"Watch","OK")),"")</f>
        <v>OK</v>
      </c>
      <c r="W997" s="55" t="str">
        <f aca="false">TEXT(D997,"yyyy-mm")</f>
        <v>2023-11</v>
      </c>
    </row>
    <row r="998" customFormat="false" ht="15" hidden="false" customHeight="true" outlineLevel="0" collapsed="false">
      <c r="A998" s="52" t="s">
        <v>10025</v>
      </c>
      <c r="B998" s="52" t="s">
        <v>3793</v>
      </c>
      <c r="C998" s="52" t="s">
        <v>10026</v>
      </c>
      <c r="D998" s="52" t="s">
        <v>1037</v>
      </c>
      <c r="E998" s="52" t="n">
        <v>3819</v>
      </c>
      <c r="F998" s="52" t="n">
        <v>3055</v>
      </c>
      <c r="G998" s="52" t="n">
        <v>101</v>
      </c>
      <c r="H998" s="54" t="n">
        <f aca="false">E998+F998-G998</f>
        <v>6773</v>
      </c>
      <c r="I998" s="52" t="n">
        <v>1391</v>
      </c>
      <c r="J998" s="52" t="n">
        <v>265</v>
      </c>
      <c r="K998" s="54" t="n">
        <f aca="false">MAX(0,H998-I998)</f>
        <v>5382</v>
      </c>
      <c r="L998" s="54" t="str">
        <f aca="false">IF(H998&lt;=0,"Yes","No")</f>
        <v>No</v>
      </c>
      <c r="M998" s="52" t="n">
        <v>25.4</v>
      </c>
      <c r="N998" s="52" t="n">
        <v>1062758.27</v>
      </c>
      <c r="O998" s="52" t="s">
        <v>10027</v>
      </c>
      <c r="P998" s="52" t="s">
        <v>1404</v>
      </c>
      <c r="Q998" s="52" t="s">
        <v>4020</v>
      </c>
      <c r="R998" s="52" t="s">
        <v>8155</v>
      </c>
      <c r="S998" s="52" t="s">
        <v>2038</v>
      </c>
      <c r="T998" s="55" t="str">
        <f aca="false">IF(L998="Yes","Stockout",IF(H998&lt;I998,"Low",IF(H998&gt;I998*2,"Excess","Healthy")))</f>
        <v>Excess</v>
      </c>
      <c r="U998" s="55" t="n">
        <f aca="true">IFERROR(Q998-TODAY(),"")</f>
        <v>-558</v>
      </c>
      <c r="V998" s="55" t="str">
        <f aca="false">IFERROR(IF(T998&lt;30,"Critical",IF(T998&lt;90,"Watch","OK")),"")</f>
        <v>OK</v>
      </c>
      <c r="W998" s="55" t="str">
        <f aca="false">TEXT(D998,"yyyy-mm")</f>
        <v>2024-07</v>
      </c>
    </row>
    <row r="999" customFormat="false" ht="15" hidden="false" customHeight="true" outlineLevel="0" collapsed="false">
      <c r="A999" s="56" t="s">
        <v>10028</v>
      </c>
      <c r="B999" s="56" t="s">
        <v>5382</v>
      </c>
      <c r="C999" s="56" t="s">
        <v>359</v>
      </c>
      <c r="D999" s="56" t="s">
        <v>3140</v>
      </c>
      <c r="E999" s="56" t="n">
        <v>1370</v>
      </c>
      <c r="F999" s="56" t="n">
        <v>3002</v>
      </c>
      <c r="G999" s="56" t="n">
        <v>2092</v>
      </c>
      <c r="H999" s="54" t="n">
        <f aca="false">E999+F999-G999</f>
        <v>2280</v>
      </c>
      <c r="I999" s="56" t="n">
        <v>1528</v>
      </c>
      <c r="J999" s="56" t="n">
        <v>987</v>
      </c>
      <c r="K999" s="54" t="n">
        <f aca="false">MAX(0,H999-I999)</f>
        <v>752</v>
      </c>
      <c r="L999" s="54" t="str">
        <f aca="false">IF(H999&lt;=0,"Yes","No")</f>
        <v>No</v>
      </c>
      <c r="M999" s="56" t="n">
        <v>59.8</v>
      </c>
      <c r="N999" s="56" t="n">
        <v>1790513.99</v>
      </c>
      <c r="O999" s="56" t="s">
        <v>10029</v>
      </c>
      <c r="P999" s="56" t="s">
        <v>2872</v>
      </c>
      <c r="Q999" s="56" t="s">
        <v>2067</v>
      </c>
      <c r="R999" s="56" t="s">
        <v>7582</v>
      </c>
      <c r="S999" s="56" t="s">
        <v>2543</v>
      </c>
      <c r="T999" s="55" t="str">
        <f aca="false">IF(L999="Yes","Stockout",IF(H999&lt;I999,"Low",IF(H999&gt;I999*2,"Excess","Healthy")))</f>
        <v>Healthy</v>
      </c>
      <c r="U999" s="55" t="n">
        <f aca="true">IFERROR(Q999-TODAY(),"")</f>
        <v>-445</v>
      </c>
      <c r="V999" s="55" t="str">
        <f aca="false">IFERROR(IF(T999&lt;30,"Critical",IF(T999&lt;90,"Watch","OK")),"")</f>
        <v>OK</v>
      </c>
      <c r="W999" s="55" t="str">
        <f aca="false">TEXT(D999,"yyyy-mm")</f>
        <v>2024-01</v>
      </c>
    </row>
    <row r="1000" customFormat="false" ht="15" hidden="false" customHeight="true" outlineLevel="0" collapsed="false">
      <c r="A1000" s="52" t="s">
        <v>10030</v>
      </c>
      <c r="B1000" s="52" t="s">
        <v>5382</v>
      </c>
      <c r="C1000" s="52" t="s">
        <v>8808</v>
      </c>
      <c r="D1000" s="52" t="s">
        <v>2849</v>
      </c>
      <c r="E1000" s="52" t="n">
        <v>7033</v>
      </c>
      <c r="F1000" s="52" t="n">
        <v>720</v>
      </c>
      <c r="G1000" s="52" t="n">
        <v>1770</v>
      </c>
      <c r="H1000" s="54" t="n">
        <f aca="false">E1000+F1000-G1000</f>
        <v>5983</v>
      </c>
      <c r="I1000" s="52" t="n">
        <v>1024</v>
      </c>
      <c r="J1000" s="52" t="n">
        <v>82</v>
      </c>
      <c r="K1000" s="54" t="n">
        <f aca="false">MAX(0,H1000-I1000)</f>
        <v>4959</v>
      </c>
      <c r="L1000" s="54" t="str">
        <f aca="false">IF(H1000&lt;=0,"Yes","No")</f>
        <v>No</v>
      </c>
      <c r="M1000" s="52" t="n">
        <v>23.2</v>
      </c>
      <c r="N1000" s="52" t="n">
        <v>2920146.93</v>
      </c>
      <c r="O1000" s="52" t="s">
        <v>10031</v>
      </c>
      <c r="P1000" s="52" t="s">
        <v>3746</v>
      </c>
      <c r="Q1000" s="52" t="s">
        <v>2109</v>
      </c>
      <c r="R1000" s="52" t="s">
        <v>7627</v>
      </c>
      <c r="S1000" s="52" t="s">
        <v>4192</v>
      </c>
      <c r="T1000" s="55" t="str">
        <f aca="false">IF(L1000="Yes","Stockout",IF(H1000&lt;I1000,"Low",IF(H1000&gt;I1000*2,"Excess","Healthy")))</f>
        <v>Excess</v>
      </c>
      <c r="U1000" s="55" t="n">
        <f aca="true">IFERROR(Q1000-TODAY(),"")</f>
        <v>-1214</v>
      </c>
      <c r="V1000" s="55" t="str">
        <f aca="false">IFERROR(IF(T1000&lt;30,"Critical",IF(T1000&lt;90,"Watch","OK")),"")</f>
        <v>OK</v>
      </c>
      <c r="W1000" s="55" t="str">
        <f aca="false">TEXT(D1000,"yyyy-mm")</f>
        <v>2023-03</v>
      </c>
    </row>
    <row r="1001" customFormat="false" ht="15" hidden="false" customHeight="true" outlineLevel="0" collapsed="false">
      <c r="A1001" s="56" t="s">
        <v>10032</v>
      </c>
      <c r="B1001" s="56" t="s">
        <v>10033</v>
      </c>
      <c r="C1001" s="56" t="s">
        <v>2062</v>
      </c>
      <c r="D1001" s="56" t="s">
        <v>1415</v>
      </c>
      <c r="E1001" s="56" t="n">
        <v>4744</v>
      </c>
      <c r="F1001" s="56" t="n">
        <v>2689</v>
      </c>
      <c r="G1001" s="56" t="n">
        <v>777</v>
      </c>
      <c r="H1001" s="54" t="n">
        <f aca="false">E1001+F1001-G1001</f>
        <v>6656</v>
      </c>
      <c r="I1001" s="56" t="n">
        <v>1301</v>
      </c>
      <c r="J1001" s="56" t="n">
        <v>747</v>
      </c>
      <c r="K1001" s="54" t="n">
        <f aca="false">MAX(0,H1001-I1001)</f>
        <v>5355</v>
      </c>
      <c r="L1001" s="54" t="str">
        <f aca="false">IF(H1001&lt;=0,"Yes","No")</f>
        <v>No</v>
      </c>
      <c r="M1001" s="56" t="n">
        <v>7.2</v>
      </c>
      <c r="N1001" s="56" t="n">
        <v>2025455.56</v>
      </c>
      <c r="O1001" s="56" t="s">
        <v>10034</v>
      </c>
      <c r="P1001" s="56" t="s">
        <v>1496</v>
      </c>
      <c r="Q1001" s="56" t="s">
        <v>10035</v>
      </c>
      <c r="R1001" s="56" t="s">
        <v>7505</v>
      </c>
      <c r="S1001" s="56" t="s">
        <v>5647</v>
      </c>
      <c r="T1001" s="55" t="str">
        <f aca="false">IF(L1001="Yes","Stockout",IF(H1001&lt;I1001,"Low",IF(H1001&gt;I1001*2,"Excess","Healthy")))</f>
        <v>Excess</v>
      </c>
      <c r="U1001" s="55" t="n">
        <f aca="true">IFERROR(Q1001-TODAY(),"")</f>
        <v>257</v>
      </c>
      <c r="V1001" s="55" t="str">
        <f aca="false">IFERROR(IF(T1001&lt;30,"Critical",IF(T1001&lt;90,"Watch","OK")),"")</f>
        <v>OK</v>
      </c>
      <c r="W1001" s="55" t="str">
        <f aca="false">TEXT(D1001,"yyyy-mm")</f>
        <v>2023-07</v>
      </c>
    </row>
  </sheetData>
  <autoFilter ref="A1:W1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X1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19"/>
    <col collapsed="false" customWidth="true" hidden="false" outlineLevel="0" max="5" min="4" style="0" width="13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9"/>
    <col collapsed="false" customWidth="true" hidden="false" outlineLevel="0" max="11" min="10" style="0" width="17"/>
    <col collapsed="false" customWidth="true" hidden="false" outlineLevel="0" max="12" min="12" style="0" width="18"/>
    <col collapsed="false" customWidth="true" hidden="false" outlineLevel="0" max="13" min="13" style="0" width="13"/>
    <col collapsed="false" customWidth="true" hidden="false" outlineLevel="0" max="14" min="14" style="0" width="21"/>
    <col collapsed="false" customWidth="true" hidden="false" outlineLevel="0" max="15" min="15" style="0" width="14"/>
    <col collapsed="false" customWidth="true" hidden="false" outlineLevel="0" max="16" min="16" style="0" width="11"/>
    <col collapsed="false" customWidth="true" hidden="false" outlineLevel="0" max="17" min="17" style="0" width="17"/>
    <col collapsed="false" customWidth="true" hidden="false" outlineLevel="0" max="18" min="18" style="0" width="14"/>
    <col collapsed="false" customWidth="true" hidden="false" outlineLevel="0" max="19" min="19" style="0" width="17"/>
    <col collapsed="false" customWidth="true" hidden="false" outlineLevel="0" max="20" min="20" style="0" width="14"/>
    <col collapsed="false" customWidth="true" hidden="false" outlineLevel="0" max="21" min="21" style="0" width="15"/>
    <col collapsed="false" customWidth="true" hidden="false" outlineLevel="0" max="22" min="22" style="0" width="23"/>
    <col collapsed="false" customWidth="true" hidden="false" outlineLevel="0" max="23" min="23" style="0" width="19"/>
    <col collapsed="false" customWidth="true" hidden="false" outlineLevel="0" max="24" min="24" style="0" width="18"/>
  </cols>
  <sheetData>
    <row r="1" customFormat="false" ht="18" hidden="false" customHeight="true" outlineLevel="0" collapsed="false">
      <c r="A1" s="49" t="s">
        <v>10036</v>
      </c>
      <c r="B1" s="49" t="s">
        <v>300</v>
      </c>
      <c r="C1" s="49" t="s">
        <v>10037</v>
      </c>
      <c r="D1" s="49" t="s">
        <v>10038</v>
      </c>
      <c r="E1" s="49" t="s">
        <v>82</v>
      </c>
      <c r="F1" s="49" t="s">
        <v>10039</v>
      </c>
      <c r="G1" s="49" t="s">
        <v>10040</v>
      </c>
      <c r="H1" s="49" t="s">
        <v>10041</v>
      </c>
      <c r="I1" s="49" t="s">
        <v>10042</v>
      </c>
      <c r="J1" s="49" t="s">
        <v>4037</v>
      </c>
      <c r="K1" s="49" t="s">
        <v>10043</v>
      </c>
      <c r="L1" s="49" t="s">
        <v>10044</v>
      </c>
      <c r="M1" s="49" t="s">
        <v>10045</v>
      </c>
      <c r="N1" s="49" t="s">
        <v>10046</v>
      </c>
      <c r="O1" s="50" t="s">
        <v>10047</v>
      </c>
      <c r="P1" s="49" t="s">
        <v>10048</v>
      </c>
      <c r="Q1" s="49" t="s">
        <v>10049</v>
      </c>
      <c r="R1" s="50" t="s">
        <v>10050</v>
      </c>
      <c r="S1" s="49" t="s">
        <v>10051</v>
      </c>
      <c r="T1" s="49" t="s">
        <v>10052</v>
      </c>
      <c r="U1" s="51" t="s">
        <v>10053</v>
      </c>
      <c r="V1" s="51" t="s">
        <v>10054</v>
      </c>
      <c r="W1" s="51" t="s">
        <v>10055</v>
      </c>
      <c r="X1" s="51" t="s">
        <v>10056</v>
      </c>
    </row>
    <row r="2" customFormat="false" ht="15" hidden="false" customHeight="true" outlineLevel="0" collapsed="false">
      <c r="A2" s="52" t="s">
        <v>10057</v>
      </c>
      <c r="B2" s="52" t="s">
        <v>2410</v>
      </c>
      <c r="C2" s="52" t="s">
        <v>762</v>
      </c>
      <c r="D2" s="52" t="s">
        <v>10058</v>
      </c>
      <c r="E2" s="52" t="s">
        <v>95</v>
      </c>
      <c r="F2" s="52" t="s">
        <v>10059</v>
      </c>
      <c r="G2" s="52" t="s">
        <v>10060</v>
      </c>
      <c r="H2" s="53" t="n">
        <v>45485</v>
      </c>
      <c r="I2" s="52" t="s">
        <v>3188</v>
      </c>
      <c r="J2" s="52" t="s">
        <v>2916</v>
      </c>
      <c r="K2" s="52" t="n">
        <v>3258.97</v>
      </c>
      <c r="L2" s="52" t="n">
        <v>16.238</v>
      </c>
      <c r="M2" s="52" t="n">
        <v>2751</v>
      </c>
      <c r="N2" s="52" t="n">
        <v>5.05</v>
      </c>
      <c r="O2" s="54" t="n">
        <f aca="false">ROUND(M2*N2,2)</f>
        <v>13892.55</v>
      </c>
      <c r="P2" s="52" t="n">
        <v>242</v>
      </c>
      <c r="Q2" s="52" t="s">
        <v>380</v>
      </c>
      <c r="R2" s="54" t="str">
        <f aca="false">IF(J2&lt;=I2,"Yes","No")</f>
        <v>No</v>
      </c>
      <c r="S2" s="52" t="s">
        <v>10061</v>
      </c>
      <c r="T2" s="52" t="s">
        <v>10061</v>
      </c>
      <c r="U2" s="55" t="n">
        <f aca="false">IF(M2=0,0,ROUND(O2/M2,2))</f>
        <v>5.05</v>
      </c>
      <c r="V2" s="55" t="n">
        <f aca="false">IFERROR(J2-I2,"")</f>
        <v>5</v>
      </c>
      <c r="W2" s="55" t="str">
        <f aca="false">IF(U2&lt;=13.5,"Efficient",IF(U2&lt;=16,"Above Bench","Expensive"))</f>
        <v>Efficient</v>
      </c>
      <c r="X2" s="55" t="str">
        <f aca="false">TEXT(H2,"yyyy-mm")</f>
        <v>2024-07</v>
      </c>
    </row>
    <row r="3" customFormat="false" ht="15" hidden="false" customHeight="true" outlineLevel="0" collapsed="false">
      <c r="A3" s="56" t="s">
        <v>10062</v>
      </c>
      <c r="B3" s="56" t="s">
        <v>3880</v>
      </c>
      <c r="C3" s="56" t="s">
        <v>1264</v>
      </c>
      <c r="D3" s="56" t="s">
        <v>10063</v>
      </c>
      <c r="E3" s="56" t="s">
        <v>97</v>
      </c>
      <c r="F3" s="56" t="s">
        <v>10064</v>
      </c>
      <c r="G3" s="56" t="s">
        <v>10065</v>
      </c>
      <c r="H3" s="57" t="n">
        <v>44881</v>
      </c>
      <c r="I3" s="56" t="s">
        <v>3443</v>
      </c>
      <c r="J3" s="56" t="s">
        <v>3442</v>
      </c>
      <c r="K3" s="56" t="n">
        <v>1163.85</v>
      </c>
      <c r="L3" s="56" t="n">
        <v>5.21</v>
      </c>
      <c r="M3" s="56" t="n">
        <v>2694</v>
      </c>
      <c r="N3" s="56" t="n">
        <v>12.41</v>
      </c>
      <c r="O3" s="54" t="n">
        <f aca="false">ROUND(M3*N3,2)</f>
        <v>33432.54</v>
      </c>
      <c r="P3" s="56" t="n">
        <v>270</v>
      </c>
      <c r="Q3" s="56" t="s">
        <v>340</v>
      </c>
      <c r="R3" s="54" t="str">
        <f aca="false">IF(J3&lt;=I3,"Yes","No")</f>
        <v>No</v>
      </c>
      <c r="S3" s="56" t="s">
        <v>10066</v>
      </c>
      <c r="T3" s="56" t="s">
        <v>10061</v>
      </c>
      <c r="U3" s="55" t="n">
        <f aca="false">IF(M3=0,0,ROUND(O3/M3,2))</f>
        <v>12.41</v>
      </c>
      <c r="V3" s="55" t="n">
        <f aca="false">IFERROR(J3-I3,"")</f>
        <v>1</v>
      </c>
      <c r="W3" s="55" t="str">
        <f aca="false">IF(U3&lt;=13.5,"Efficient",IF(U3&lt;=16,"Above Bench","Expensive"))</f>
        <v>Efficient</v>
      </c>
      <c r="X3" s="55" t="str">
        <f aca="false">TEXT(H3,"yyyy-mm")</f>
        <v>2022-11</v>
      </c>
    </row>
    <row r="4" customFormat="false" ht="15" hidden="false" customHeight="true" outlineLevel="0" collapsed="false">
      <c r="A4" s="52" t="s">
        <v>10067</v>
      </c>
      <c r="B4" s="52" t="s">
        <v>3890</v>
      </c>
      <c r="C4" s="52" t="s">
        <v>10068</v>
      </c>
      <c r="D4" s="52" t="s">
        <v>10069</v>
      </c>
      <c r="E4" s="52" t="s">
        <v>95</v>
      </c>
      <c r="F4" s="52" t="s">
        <v>10070</v>
      </c>
      <c r="G4" s="52" t="s">
        <v>10071</v>
      </c>
      <c r="H4" s="53" t="n">
        <v>44899</v>
      </c>
      <c r="I4" s="52" t="s">
        <v>4201</v>
      </c>
      <c r="J4" s="52" t="s">
        <v>1121</v>
      </c>
      <c r="K4" s="52" t="n">
        <v>645.83</v>
      </c>
      <c r="L4" s="52" t="n">
        <v>2.304</v>
      </c>
      <c r="M4" s="52" t="n">
        <v>358</v>
      </c>
      <c r="N4" s="52" t="n">
        <v>22.55</v>
      </c>
      <c r="O4" s="54" t="n">
        <f aca="false">ROUND(M4*N4,2)</f>
        <v>8072.9</v>
      </c>
      <c r="P4" s="52" t="n">
        <v>263</v>
      </c>
      <c r="Q4" s="52" t="s">
        <v>4081</v>
      </c>
      <c r="R4" s="54" t="str">
        <f aca="false">IF(J4&lt;=I4,"Yes","No")</f>
        <v>No</v>
      </c>
      <c r="S4" s="52" t="s">
        <v>10066</v>
      </c>
      <c r="T4" s="52" t="s">
        <v>10061</v>
      </c>
      <c r="U4" s="55" t="n">
        <f aca="false">IF(M4=0,0,ROUND(O4/M4,2))</f>
        <v>22.55</v>
      </c>
      <c r="V4" s="55" t="n">
        <f aca="false">IFERROR(J4-I4,"")</f>
        <v>2</v>
      </c>
      <c r="W4" s="55" t="str">
        <f aca="false">IF(U4&lt;=13.5,"Efficient",IF(U4&lt;=16,"Above Bench","Expensive"))</f>
        <v>Expensive</v>
      </c>
      <c r="X4" s="55" t="str">
        <f aca="false">TEXT(H4,"yyyy-mm")</f>
        <v>2022-12</v>
      </c>
    </row>
    <row r="5" customFormat="false" ht="15" hidden="false" customHeight="true" outlineLevel="0" collapsed="false">
      <c r="A5" s="56" t="s">
        <v>10072</v>
      </c>
      <c r="B5" s="56" t="s">
        <v>1802</v>
      </c>
      <c r="C5" s="56" t="s">
        <v>5691</v>
      </c>
      <c r="D5" s="56" t="s">
        <v>10073</v>
      </c>
      <c r="E5" s="56" t="s">
        <v>97</v>
      </c>
      <c r="F5" s="56" t="s">
        <v>10070</v>
      </c>
      <c r="G5" s="56" t="s">
        <v>10074</v>
      </c>
      <c r="H5" s="57" t="n">
        <v>44691</v>
      </c>
      <c r="I5" s="56" t="s">
        <v>3057</v>
      </c>
      <c r="J5" s="56" t="s">
        <v>1902</v>
      </c>
      <c r="K5" s="56" t="n">
        <v>130.29</v>
      </c>
      <c r="L5" s="56" t="n">
        <v>0.494</v>
      </c>
      <c r="M5" s="56" t="n">
        <v>1898</v>
      </c>
      <c r="N5" s="56" t="n">
        <v>11.27</v>
      </c>
      <c r="O5" s="54" t="n">
        <f aca="false">ROUND(M5*N5,2)</f>
        <v>21390.46</v>
      </c>
      <c r="P5" s="56" t="n">
        <v>14</v>
      </c>
      <c r="Q5" s="56" t="s">
        <v>4081</v>
      </c>
      <c r="R5" s="54" t="str">
        <f aca="false">IF(J5&lt;=I5,"Yes","No")</f>
        <v>No</v>
      </c>
      <c r="S5" s="56" t="s">
        <v>10066</v>
      </c>
      <c r="T5" s="56" t="s">
        <v>10061</v>
      </c>
      <c r="U5" s="55" t="n">
        <f aca="false">IF(M5=0,0,ROUND(O5/M5,2))</f>
        <v>11.27</v>
      </c>
      <c r="V5" s="55" t="n">
        <f aca="false">IFERROR(J5-I5,"")</f>
        <v>4</v>
      </c>
      <c r="W5" s="55" t="str">
        <f aca="false">IF(U5&lt;=13.5,"Efficient",IF(U5&lt;=16,"Above Bench","Expensive"))</f>
        <v>Efficient</v>
      </c>
      <c r="X5" s="55" t="str">
        <f aca="false">TEXT(H5,"yyyy-mm")</f>
        <v>2022-05</v>
      </c>
    </row>
    <row r="6" customFormat="false" ht="15" hidden="false" customHeight="true" outlineLevel="0" collapsed="false">
      <c r="A6" s="52" t="s">
        <v>10075</v>
      </c>
      <c r="B6" s="52" t="s">
        <v>3759</v>
      </c>
      <c r="C6" s="52" t="s">
        <v>3619</v>
      </c>
      <c r="D6" s="52" t="s">
        <v>10058</v>
      </c>
      <c r="E6" s="52" t="s">
        <v>99</v>
      </c>
      <c r="F6" s="52" t="s">
        <v>10070</v>
      </c>
      <c r="G6" s="52" t="s">
        <v>10076</v>
      </c>
      <c r="H6" s="53" t="n">
        <v>45484</v>
      </c>
      <c r="I6" s="52" t="s">
        <v>1020</v>
      </c>
      <c r="J6" s="52" t="s">
        <v>1136</v>
      </c>
      <c r="K6" s="52" t="n">
        <v>1538.58</v>
      </c>
      <c r="L6" s="52" t="n">
        <v>4.173</v>
      </c>
      <c r="M6" s="52" t="n">
        <v>2389</v>
      </c>
      <c r="N6" s="52" t="n">
        <v>23.36</v>
      </c>
      <c r="O6" s="54" t="n">
        <f aca="false">ROUND(M6*N6,2)</f>
        <v>55807.04</v>
      </c>
      <c r="P6" s="52" t="n">
        <v>184</v>
      </c>
      <c r="Q6" s="52" t="s">
        <v>4081</v>
      </c>
      <c r="R6" s="54" t="str">
        <f aca="false">IF(J6&lt;=I6,"Yes","No")</f>
        <v>No</v>
      </c>
      <c r="S6" s="52" t="s">
        <v>10066</v>
      </c>
      <c r="T6" s="52" t="s">
        <v>10066</v>
      </c>
      <c r="U6" s="55" t="n">
        <f aca="false">IF(M6=0,0,ROUND(O6/M6,2))</f>
        <v>23.36</v>
      </c>
      <c r="V6" s="55" t="n">
        <f aca="false">IFERROR(J6-I6,"")</f>
        <v>1</v>
      </c>
      <c r="W6" s="55" t="str">
        <f aca="false">IF(U6&lt;=13.5,"Efficient",IF(U6&lt;=16,"Above Bench","Expensive"))</f>
        <v>Expensive</v>
      </c>
      <c r="X6" s="55" t="str">
        <f aca="false">TEXT(H6,"yyyy-mm")</f>
        <v>2024-07</v>
      </c>
    </row>
    <row r="7" customFormat="false" ht="15" hidden="false" customHeight="true" outlineLevel="0" collapsed="false">
      <c r="A7" s="56" t="s">
        <v>10077</v>
      </c>
      <c r="B7" s="56" t="s">
        <v>342</v>
      </c>
      <c r="C7" s="56" t="s">
        <v>385</v>
      </c>
      <c r="D7" s="56" t="s">
        <v>10078</v>
      </c>
      <c r="E7" s="56" t="s">
        <v>95</v>
      </c>
      <c r="F7" s="56" t="s">
        <v>10070</v>
      </c>
      <c r="G7" s="56" t="s">
        <v>10079</v>
      </c>
      <c r="H7" s="57" t="n">
        <v>44875</v>
      </c>
      <c r="I7" s="56" t="s">
        <v>5005</v>
      </c>
      <c r="J7" s="56" t="s">
        <v>786</v>
      </c>
      <c r="K7" s="56" t="n">
        <v>2812.35</v>
      </c>
      <c r="L7" s="56" t="n">
        <v>8.821</v>
      </c>
      <c r="M7" s="56" t="n">
        <v>2729</v>
      </c>
      <c r="N7" s="56" t="n">
        <v>9.56</v>
      </c>
      <c r="O7" s="54" t="n">
        <f aca="false">ROUND(M7*N7,2)</f>
        <v>26089.24</v>
      </c>
      <c r="P7" s="56" t="n">
        <v>364</v>
      </c>
      <c r="Q7" s="56" t="s">
        <v>340</v>
      </c>
      <c r="R7" s="54" t="str">
        <f aca="false">IF(J7&lt;=I7,"Yes","No")</f>
        <v>No</v>
      </c>
      <c r="S7" s="56" t="s">
        <v>10066</v>
      </c>
      <c r="T7" s="56" t="s">
        <v>10061</v>
      </c>
      <c r="U7" s="55" t="n">
        <f aca="false">IF(M7=0,0,ROUND(O7/M7,2))</f>
        <v>9.56</v>
      </c>
      <c r="V7" s="55" t="n">
        <f aca="false">IFERROR(J7-I7,"")</f>
        <v>2</v>
      </c>
      <c r="W7" s="55" t="str">
        <f aca="false">IF(U7&lt;=13.5,"Efficient",IF(U7&lt;=16,"Above Bench","Expensive"))</f>
        <v>Efficient</v>
      </c>
      <c r="X7" s="55" t="str">
        <f aca="false">TEXT(H7,"yyyy-mm")</f>
        <v>2022-11</v>
      </c>
    </row>
    <row r="8" customFormat="false" ht="15" hidden="false" customHeight="true" outlineLevel="0" collapsed="false">
      <c r="A8" s="52" t="s">
        <v>10080</v>
      </c>
      <c r="B8" s="52" t="s">
        <v>3770</v>
      </c>
      <c r="C8" s="52" t="s">
        <v>9225</v>
      </c>
      <c r="D8" s="52" t="s">
        <v>10063</v>
      </c>
      <c r="E8" s="52" t="s">
        <v>93</v>
      </c>
      <c r="F8" s="52" t="s">
        <v>10064</v>
      </c>
      <c r="G8" s="52" t="s">
        <v>10081</v>
      </c>
      <c r="H8" s="53" t="n">
        <v>45492</v>
      </c>
      <c r="I8" s="52" t="s">
        <v>2916</v>
      </c>
      <c r="J8" s="52" t="s">
        <v>3209</v>
      </c>
      <c r="K8" s="52" t="n">
        <v>823.57</v>
      </c>
      <c r="L8" s="52" t="n">
        <v>3.539</v>
      </c>
      <c r="M8" s="52" t="n">
        <v>458</v>
      </c>
      <c r="N8" s="52" t="n">
        <v>15.39</v>
      </c>
      <c r="O8" s="54" t="n">
        <f aca="false">ROUND(M8*N8,2)</f>
        <v>7048.62</v>
      </c>
      <c r="P8" s="52" t="n">
        <v>275</v>
      </c>
      <c r="Q8" s="52" t="s">
        <v>340</v>
      </c>
      <c r="R8" s="54" t="str">
        <f aca="false">IF(J8&lt;=I8,"Yes","No")</f>
        <v>Yes</v>
      </c>
      <c r="S8" s="52" t="s">
        <v>10066</v>
      </c>
      <c r="T8" s="52" t="s">
        <v>10061</v>
      </c>
      <c r="U8" s="55" t="n">
        <f aca="false">IF(M8=0,0,ROUND(O8/M8,2))</f>
        <v>15.39</v>
      </c>
      <c r="V8" s="55" t="n">
        <f aca="false">IFERROR(J8-I8,"")</f>
        <v>-1</v>
      </c>
      <c r="W8" s="55" t="str">
        <f aca="false">IF(U8&lt;=13.5,"Efficient",IF(U8&lt;=16,"Above Bench","Expensive"))</f>
        <v>Above Bench</v>
      </c>
      <c r="X8" s="55" t="str">
        <f aca="false">TEXT(H8,"yyyy-mm")</f>
        <v>2024-07</v>
      </c>
    </row>
    <row r="9" customFormat="false" ht="15" hidden="false" customHeight="true" outlineLevel="0" collapsed="false">
      <c r="A9" s="56" t="s">
        <v>10082</v>
      </c>
      <c r="B9" s="56" t="s">
        <v>3677</v>
      </c>
      <c r="C9" s="56" t="s">
        <v>3859</v>
      </c>
      <c r="D9" s="56" t="s">
        <v>10078</v>
      </c>
      <c r="E9" s="56" t="s">
        <v>91</v>
      </c>
      <c r="F9" s="56" t="s">
        <v>10070</v>
      </c>
      <c r="G9" s="56" t="s">
        <v>10083</v>
      </c>
      <c r="H9" s="57" t="n">
        <v>44718</v>
      </c>
      <c r="I9" s="56" t="s">
        <v>2582</v>
      </c>
      <c r="J9" s="56" t="s">
        <v>5078</v>
      </c>
      <c r="K9" s="56" t="n">
        <v>1829.86</v>
      </c>
      <c r="L9" s="56" t="n">
        <v>6.34</v>
      </c>
      <c r="M9" s="56" t="n">
        <v>2928</v>
      </c>
      <c r="N9" s="56" t="n">
        <v>18.18</v>
      </c>
      <c r="O9" s="54" t="n">
        <f aca="false">ROUND(M9*N9,2)</f>
        <v>53231.04</v>
      </c>
      <c r="P9" s="56" t="n">
        <v>51</v>
      </c>
      <c r="Q9" s="56" t="s">
        <v>4081</v>
      </c>
      <c r="R9" s="54" t="str">
        <f aca="false">IF(J9&lt;=I9,"Yes","No")</f>
        <v>No</v>
      </c>
      <c r="S9" s="56" t="s">
        <v>10066</v>
      </c>
      <c r="T9" s="56" t="s">
        <v>10066</v>
      </c>
      <c r="U9" s="55" t="n">
        <f aca="false">IF(M9=0,0,ROUND(O9/M9,2))</f>
        <v>18.18</v>
      </c>
      <c r="V9" s="55" t="n">
        <f aca="false">IFERROR(J9-I9,"")</f>
        <v>4</v>
      </c>
      <c r="W9" s="55" t="str">
        <f aca="false">IF(U9&lt;=13.5,"Efficient",IF(U9&lt;=16,"Above Bench","Expensive"))</f>
        <v>Expensive</v>
      </c>
      <c r="X9" s="55" t="str">
        <f aca="false">TEXT(H9,"yyyy-mm")</f>
        <v>2022-06</v>
      </c>
    </row>
    <row r="10" customFormat="false" ht="15" hidden="false" customHeight="true" outlineLevel="0" collapsed="false">
      <c r="A10" s="52" t="s">
        <v>10084</v>
      </c>
      <c r="B10" s="52" t="s">
        <v>3242</v>
      </c>
      <c r="C10" s="52" t="s">
        <v>3767</v>
      </c>
      <c r="D10" s="52" t="s">
        <v>10063</v>
      </c>
      <c r="E10" s="52" t="s">
        <v>93</v>
      </c>
      <c r="F10" s="52" t="s">
        <v>10064</v>
      </c>
      <c r="G10" s="52" t="s">
        <v>10085</v>
      </c>
      <c r="H10" s="53" t="n">
        <v>45268</v>
      </c>
      <c r="I10" s="52" t="s">
        <v>4929</v>
      </c>
      <c r="J10" s="52" t="s">
        <v>3026</v>
      </c>
      <c r="K10" s="52" t="n">
        <v>1184.71</v>
      </c>
      <c r="L10" s="52" t="n">
        <v>4.119</v>
      </c>
      <c r="M10" s="52" t="n">
        <v>2948</v>
      </c>
      <c r="N10" s="52" t="n">
        <v>20.82</v>
      </c>
      <c r="O10" s="54" t="n">
        <f aca="false">ROUND(M10*N10,2)</f>
        <v>61377.36</v>
      </c>
      <c r="P10" s="52" t="n">
        <v>35</v>
      </c>
      <c r="Q10" s="52" t="s">
        <v>380</v>
      </c>
      <c r="R10" s="54" t="str">
        <f aca="false">IF(J10&lt;=I10,"Yes","No")</f>
        <v>No</v>
      </c>
      <c r="S10" s="52" t="s">
        <v>10066</v>
      </c>
      <c r="T10" s="52" t="s">
        <v>10066</v>
      </c>
      <c r="U10" s="55" t="n">
        <f aca="false">IF(M10=0,0,ROUND(O10/M10,2))</f>
        <v>20.82</v>
      </c>
      <c r="V10" s="55" t="n">
        <f aca="false">IFERROR(J10-I10,"")</f>
        <v>2</v>
      </c>
      <c r="W10" s="55" t="str">
        <f aca="false">IF(U10&lt;=13.5,"Efficient",IF(U10&lt;=16,"Above Bench","Expensive"))</f>
        <v>Expensive</v>
      </c>
      <c r="X10" s="55" t="str">
        <f aca="false">TEXT(H10,"yyyy-mm")</f>
        <v>2023-12</v>
      </c>
    </row>
    <row r="11" customFormat="false" ht="15" hidden="false" customHeight="true" outlineLevel="0" collapsed="false">
      <c r="A11" s="56" t="s">
        <v>10086</v>
      </c>
      <c r="B11" s="56" t="s">
        <v>3321</v>
      </c>
      <c r="C11" s="56" t="s">
        <v>1432</v>
      </c>
      <c r="D11" s="56" t="s">
        <v>10087</v>
      </c>
      <c r="E11" s="56" t="s">
        <v>93</v>
      </c>
      <c r="F11" s="56" t="s">
        <v>10088</v>
      </c>
      <c r="G11" s="56" t="s">
        <v>10089</v>
      </c>
      <c r="H11" s="57" t="n">
        <v>44824</v>
      </c>
      <c r="I11" s="56" t="s">
        <v>3822</v>
      </c>
      <c r="J11" s="56" t="s">
        <v>7129</v>
      </c>
      <c r="K11" s="56" t="n">
        <v>468.76</v>
      </c>
      <c r="L11" s="56" t="n">
        <v>1.633</v>
      </c>
      <c r="M11" s="56" t="n">
        <v>2034</v>
      </c>
      <c r="N11" s="56" t="n">
        <v>20.43</v>
      </c>
      <c r="O11" s="54" t="n">
        <f aca="false">ROUND(M11*N11,2)</f>
        <v>41554.62</v>
      </c>
      <c r="P11" s="56" t="n">
        <v>478</v>
      </c>
      <c r="Q11" s="56" t="s">
        <v>340</v>
      </c>
      <c r="R11" s="54" t="str">
        <f aca="false">IF(J11&lt;=I11,"Yes","No")</f>
        <v>No</v>
      </c>
      <c r="S11" s="56" t="s">
        <v>10066</v>
      </c>
      <c r="T11" s="56" t="s">
        <v>10066</v>
      </c>
      <c r="U11" s="55" t="n">
        <f aca="false">IF(M11=0,0,ROUND(O11/M11,2))</f>
        <v>20.43</v>
      </c>
      <c r="V11" s="55" t="n">
        <f aca="false">IFERROR(J11-I11,"")</f>
        <v>1</v>
      </c>
      <c r="W11" s="55" t="str">
        <f aca="false">IF(U11&lt;=13.5,"Efficient",IF(U11&lt;=16,"Above Bench","Expensive"))</f>
        <v>Expensive</v>
      </c>
      <c r="X11" s="55" t="str">
        <f aca="false">TEXT(H11,"yyyy-mm")</f>
        <v>2022-09</v>
      </c>
    </row>
    <row r="12" customFormat="false" ht="15" hidden="false" customHeight="true" outlineLevel="0" collapsed="false">
      <c r="A12" s="52" t="s">
        <v>10090</v>
      </c>
      <c r="B12" s="52" t="s">
        <v>2845</v>
      </c>
      <c r="C12" s="52" t="s">
        <v>7281</v>
      </c>
      <c r="D12" s="52" t="s">
        <v>10069</v>
      </c>
      <c r="E12" s="52" t="s">
        <v>95</v>
      </c>
      <c r="F12" s="52" t="s">
        <v>10064</v>
      </c>
      <c r="G12" s="52" t="s">
        <v>10091</v>
      </c>
      <c r="H12" s="53" t="n">
        <v>45605</v>
      </c>
      <c r="I12" s="52" t="s">
        <v>1725</v>
      </c>
      <c r="J12" s="52" t="s">
        <v>1196</v>
      </c>
      <c r="K12" s="52" t="n">
        <v>3987.93</v>
      </c>
      <c r="L12" s="52" t="n">
        <v>10.876</v>
      </c>
      <c r="M12" s="52" t="n">
        <v>157</v>
      </c>
      <c r="N12" s="52" t="n">
        <v>19.67</v>
      </c>
      <c r="O12" s="54" t="n">
        <f aca="false">ROUND(M12*N12,2)</f>
        <v>3088.19</v>
      </c>
      <c r="P12" s="52" t="n">
        <v>61</v>
      </c>
      <c r="Q12" s="52" t="s">
        <v>371</v>
      </c>
      <c r="R12" s="54" t="str">
        <f aca="false">IF(J12&lt;=I12,"Yes","No")</f>
        <v>No</v>
      </c>
      <c r="S12" s="52" t="s">
        <v>10066</v>
      </c>
      <c r="T12" s="52" t="s">
        <v>10061</v>
      </c>
      <c r="U12" s="55" t="n">
        <f aca="false">IF(M12=0,0,ROUND(O12/M12,2))</f>
        <v>19.67</v>
      </c>
      <c r="V12" s="55" t="n">
        <f aca="false">IFERROR(J12-I12,"")</f>
        <v>5</v>
      </c>
      <c r="W12" s="55" t="str">
        <f aca="false">IF(U12&lt;=13.5,"Efficient",IF(U12&lt;=16,"Above Bench","Expensive"))</f>
        <v>Expensive</v>
      </c>
      <c r="X12" s="55" t="str">
        <f aca="false">TEXT(H12,"yyyy-mm")</f>
        <v>2024-11</v>
      </c>
    </row>
    <row r="13" customFormat="false" ht="15" hidden="false" customHeight="true" outlineLevel="0" collapsed="false">
      <c r="A13" s="56" t="s">
        <v>10092</v>
      </c>
      <c r="B13" s="56" t="s">
        <v>2855</v>
      </c>
      <c r="C13" s="56" t="s">
        <v>4229</v>
      </c>
      <c r="D13" s="56" t="s">
        <v>10087</v>
      </c>
      <c r="E13" s="56" t="s">
        <v>93</v>
      </c>
      <c r="F13" s="56" t="s">
        <v>10070</v>
      </c>
      <c r="G13" s="56" t="s">
        <v>10093</v>
      </c>
      <c r="H13" s="57" t="n">
        <v>45377</v>
      </c>
      <c r="I13" s="56" t="s">
        <v>1921</v>
      </c>
      <c r="J13" s="56" t="s">
        <v>1920</v>
      </c>
      <c r="K13" s="56" t="n">
        <v>3984.99</v>
      </c>
      <c r="L13" s="56" t="n">
        <v>15.331</v>
      </c>
      <c r="M13" s="56" t="n">
        <v>2061</v>
      </c>
      <c r="N13" s="56" t="n">
        <v>13.12</v>
      </c>
      <c r="O13" s="54" t="n">
        <f aca="false">ROUND(M13*N13,2)</f>
        <v>27040.32</v>
      </c>
      <c r="P13" s="56" t="n">
        <v>96</v>
      </c>
      <c r="Q13" s="56" t="s">
        <v>340</v>
      </c>
      <c r="R13" s="54" t="str">
        <f aca="false">IF(J13&lt;=I13,"Yes","No")</f>
        <v>Yes</v>
      </c>
      <c r="S13" s="56" t="s">
        <v>10061</v>
      </c>
      <c r="T13" s="56" t="s">
        <v>10066</v>
      </c>
      <c r="U13" s="55" t="n">
        <f aca="false">IF(M13=0,0,ROUND(O13/M13,2))</f>
        <v>13.12</v>
      </c>
      <c r="V13" s="55" t="n">
        <f aca="false">IFERROR(J13-I13,"")</f>
        <v>-1</v>
      </c>
      <c r="W13" s="55" t="str">
        <f aca="false">IF(U13&lt;=13.5,"Efficient",IF(U13&lt;=16,"Above Bench","Expensive"))</f>
        <v>Efficient</v>
      </c>
      <c r="X13" s="55" t="str">
        <f aca="false">TEXT(H13,"yyyy-mm")</f>
        <v>2024-03</v>
      </c>
    </row>
    <row r="14" customFormat="false" ht="15" hidden="false" customHeight="true" outlineLevel="0" collapsed="false">
      <c r="A14" s="52" t="s">
        <v>10094</v>
      </c>
      <c r="B14" s="52" t="s">
        <v>1451</v>
      </c>
      <c r="C14" s="52" t="s">
        <v>3359</v>
      </c>
      <c r="D14" s="52" t="s">
        <v>10095</v>
      </c>
      <c r="E14" s="52" t="s">
        <v>101</v>
      </c>
      <c r="F14" s="52" t="s">
        <v>10088</v>
      </c>
      <c r="G14" s="52" t="s">
        <v>10096</v>
      </c>
      <c r="H14" s="53" t="n">
        <v>44763</v>
      </c>
      <c r="I14" s="52" t="s">
        <v>4507</v>
      </c>
      <c r="J14" s="52" t="s">
        <v>1339</v>
      </c>
      <c r="K14" s="52" t="n">
        <v>1022.31</v>
      </c>
      <c r="L14" s="52" t="n">
        <v>5.097</v>
      </c>
      <c r="M14" s="52" t="n">
        <v>82</v>
      </c>
      <c r="N14" s="52" t="n">
        <v>10.47</v>
      </c>
      <c r="O14" s="54" t="n">
        <f aca="false">ROUND(M14*N14,2)</f>
        <v>858.54</v>
      </c>
      <c r="P14" s="52" t="n">
        <v>220</v>
      </c>
      <c r="Q14" s="52" t="s">
        <v>380</v>
      </c>
      <c r="R14" s="54" t="str">
        <f aca="false">IF(J14&lt;=I14,"Yes","No")</f>
        <v>No</v>
      </c>
      <c r="S14" s="52" t="s">
        <v>10066</v>
      </c>
      <c r="T14" s="52" t="s">
        <v>10061</v>
      </c>
      <c r="U14" s="55" t="n">
        <f aca="false">IF(M14=0,0,ROUND(O14/M14,2))</f>
        <v>10.47</v>
      </c>
      <c r="V14" s="55" t="n">
        <f aca="false">IFERROR(J14-I14,"")</f>
        <v>4</v>
      </c>
      <c r="W14" s="55" t="str">
        <f aca="false">IF(U14&lt;=13.5,"Efficient",IF(U14&lt;=16,"Above Bench","Expensive"))</f>
        <v>Efficient</v>
      </c>
      <c r="X14" s="55" t="str">
        <f aca="false">TEXT(H14,"yyyy-mm")</f>
        <v>2022-07</v>
      </c>
    </row>
    <row r="15" customFormat="false" ht="15" hidden="false" customHeight="true" outlineLevel="0" collapsed="false">
      <c r="A15" s="56" t="s">
        <v>10097</v>
      </c>
      <c r="B15" s="56" t="s">
        <v>3810</v>
      </c>
      <c r="C15" s="56" t="s">
        <v>10098</v>
      </c>
      <c r="D15" s="56" t="s">
        <v>10095</v>
      </c>
      <c r="E15" s="56" t="s">
        <v>95</v>
      </c>
      <c r="F15" s="56" t="s">
        <v>10099</v>
      </c>
      <c r="G15" s="56" t="s">
        <v>10100</v>
      </c>
      <c r="H15" s="57" t="n">
        <v>45564</v>
      </c>
      <c r="I15" s="56" t="s">
        <v>836</v>
      </c>
      <c r="J15" s="56" t="s">
        <v>837</v>
      </c>
      <c r="K15" s="56" t="n">
        <v>3514.72</v>
      </c>
      <c r="L15" s="56" t="n">
        <v>16.593</v>
      </c>
      <c r="M15" s="56" t="n">
        <v>2772</v>
      </c>
      <c r="N15" s="56" t="n">
        <v>23.25</v>
      </c>
      <c r="O15" s="54" t="n">
        <f aca="false">ROUND(M15*N15,2)</f>
        <v>64449</v>
      </c>
      <c r="P15" s="56" t="n">
        <v>416</v>
      </c>
      <c r="Q15" s="56" t="s">
        <v>380</v>
      </c>
      <c r="R15" s="54" t="str">
        <f aca="false">IF(J15&lt;=I15,"Yes","No")</f>
        <v>No</v>
      </c>
      <c r="S15" s="56" t="s">
        <v>10066</v>
      </c>
      <c r="T15" s="56" t="s">
        <v>10061</v>
      </c>
      <c r="U15" s="55" t="n">
        <f aca="false">IF(M15=0,0,ROUND(O15/M15,2))</f>
        <v>23.25</v>
      </c>
      <c r="V15" s="55" t="n">
        <f aca="false">IFERROR(J15-I15,"")</f>
        <v>1</v>
      </c>
      <c r="W15" s="55" t="str">
        <f aca="false">IF(U15&lt;=13.5,"Efficient",IF(U15&lt;=16,"Above Bench","Expensive"))</f>
        <v>Expensive</v>
      </c>
      <c r="X15" s="55" t="str">
        <f aca="false">TEXT(H15,"yyyy-mm")</f>
        <v>2024-09</v>
      </c>
    </row>
    <row r="16" customFormat="false" ht="15" hidden="false" customHeight="true" outlineLevel="0" collapsed="false">
      <c r="A16" s="52" t="s">
        <v>10101</v>
      </c>
      <c r="B16" s="52" t="s">
        <v>2532</v>
      </c>
      <c r="C16" s="52" t="s">
        <v>4865</v>
      </c>
      <c r="D16" s="52" t="s">
        <v>10095</v>
      </c>
      <c r="E16" s="52" t="s">
        <v>97</v>
      </c>
      <c r="F16" s="52" t="s">
        <v>10064</v>
      </c>
      <c r="G16" s="52" t="s">
        <v>10102</v>
      </c>
      <c r="H16" s="53" t="n">
        <v>45298</v>
      </c>
      <c r="I16" s="52" t="s">
        <v>1064</v>
      </c>
      <c r="J16" s="52" t="s">
        <v>4287</v>
      </c>
      <c r="K16" s="52" t="n">
        <v>2823.24</v>
      </c>
      <c r="L16" s="52" t="n">
        <v>8.84</v>
      </c>
      <c r="M16" s="52" t="n">
        <v>852</v>
      </c>
      <c r="N16" s="52" t="n">
        <v>24.18</v>
      </c>
      <c r="O16" s="54" t="n">
        <f aca="false">ROUND(M16*N16,2)</f>
        <v>20601.36</v>
      </c>
      <c r="P16" s="52" t="n">
        <v>487</v>
      </c>
      <c r="Q16" s="52" t="s">
        <v>371</v>
      </c>
      <c r="R16" s="54" t="str">
        <f aca="false">IF(J16&lt;=I16,"Yes","No")</f>
        <v>No</v>
      </c>
      <c r="S16" s="52" t="s">
        <v>10066</v>
      </c>
      <c r="T16" s="52" t="s">
        <v>10061</v>
      </c>
      <c r="U16" s="55" t="n">
        <f aca="false">IF(M16=0,0,ROUND(O16/M16,2))</f>
        <v>24.18</v>
      </c>
      <c r="V16" s="55" t="n">
        <f aca="false">IFERROR(J16-I16,"")</f>
        <v>5</v>
      </c>
      <c r="W16" s="55" t="str">
        <f aca="false">IF(U16&lt;=13.5,"Efficient",IF(U16&lt;=16,"Above Bench","Expensive"))</f>
        <v>Expensive</v>
      </c>
      <c r="X16" s="55" t="str">
        <f aca="false">TEXT(H16,"yyyy-mm")</f>
        <v>2024-01</v>
      </c>
    </row>
    <row r="17" customFormat="false" ht="15" hidden="false" customHeight="true" outlineLevel="0" collapsed="false">
      <c r="A17" s="56" t="s">
        <v>10103</v>
      </c>
      <c r="B17" s="56" t="s">
        <v>3955</v>
      </c>
      <c r="C17" s="56" t="s">
        <v>2860</v>
      </c>
      <c r="D17" s="56" t="s">
        <v>10104</v>
      </c>
      <c r="E17" s="56" t="s">
        <v>97</v>
      </c>
      <c r="F17" s="56" t="s">
        <v>10059</v>
      </c>
      <c r="G17" s="56" t="s">
        <v>10105</v>
      </c>
      <c r="H17" s="57" t="n">
        <v>45657</v>
      </c>
      <c r="I17" s="56" t="s">
        <v>1378</v>
      </c>
      <c r="J17" s="56" t="s">
        <v>7247</v>
      </c>
      <c r="K17" s="56" t="n">
        <v>2881.63</v>
      </c>
      <c r="L17" s="56" t="n">
        <v>11.033</v>
      </c>
      <c r="M17" s="56" t="n">
        <v>1807</v>
      </c>
      <c r="N17" s="56" t="n">
        <v>7.14</v>
      </c>
      <c r="O17" s="54" t="n">
        <f aca="false">ROUND(M17*N17,2)</f>
        <v>12901.98</v>
      </c>
      <c r="P17" s="56" t="n">
        <v>484</v>
      </c>
      <c r="Q17" s="56" t="s">
        <v>380</v>
      </c>
      <c r="R17" s="54" t="str">
        <f aca="false">IF(J17&lt;=I17,"Yes","No")</f>
        <v>Yes</v>
      </c>
      <c r="S17" s="56" t="s">
        <v>10066</v>
      </c>
      <c r="T17" s="56" t="s">
        <v>10061</v>
      </c>
      <c r="U17" s="55" t="n">
        <f aca="false">IF(M17=0,0,ROUND(O17/M17,2))</f>
        <v>7.14</v>
      </c>
      <c r="V17" s="55" t="n">
        <f aca="false">IFERROR(J17-I17,"")</f>
        <v>-1</v>
      </c>
      <c r="W17" s="55" t="str">
        <f aca="false">IF(U17&lt;=13.5,"Efficient",IF(U17&lt;=16,"Above Bench","Expensive"))</f>
        <v>Efficient</v>
      </c>
      <c r="X17" s="55" t="str">
        <f aca="false">TEXT(H17,"yyyy-mm")</f>
        <v>2024-12</v>
      </c>
    </row>
    <row r="18" customFormat="false" ht="15" hidden="false" customHeight="true" outlineLevel="0" collapsed="false">
      <c r="A18" s="52" t="s">
        <v>10106</v>
      </c>
      <c r="B18" s="52" t="s">
        <v>2168</v>
      </c>
      <c r="C18" s="52" t="s">
        <v>7613</v>
      </c>
      <c r="D18" s="52" t="s">
        <v>10095</v>
      </c>
      <c r="E18" s="52" t="s">
        <v>95</v>
      </c>
      <c r="F18" s="52" t="s">
        <v>10088</v>
      </c>
      <c r="G18" s="52" t="s">
        <v>10107</v>
      </c>
      <c r="H18" s="53" t="n">
        <v>45128</v>
      </c>
      <c r="I18" s="52" t="s">
        <v>1415</v>
      </c>
      <c r="J18" s="52" t="s">
        <v>1415</v>
      </c>
      <c r="K18" s="52" t="n">
        <v>147.53</v>
      </c>
      <c r="L18" s="52" t="n">
        <v>0.407</v>
      </c>
      <c r="M18" s="52" t="n">
        <v>2844</v>
      </c>
      <c r="N18" s="52" t="n">
        <v>9.78</v>
      </c>
      <c r="O18" s="54" t="n">
        <f aca="false">ROUND(M18*N18,2)</f>
        <v>27814.32</v>
      </c>
      <c r="P18" s="52" t="n">
        <v>98</v>
      </c>
      <c r="Q18" s="52" t="s">
        <v>371</v>
      </c>
      <c r="R18" s="54" t="str">
        <f aca="false">IF(J18&lt;=I18,"Yes","No")</f>
        <v>Yes</v>
      </c>
      <c r="S18" s="52" t="s">
        <v>10066</v>
      </c>
      <c r="T18" s="52" t="s">
        <v>10061</v>
      </c>
      <c r="U18" s="55" t="n">
        <f aca="false">IF(M18=0,0,ROUND(O18/M18,2))</f>
        <v>9.78</v>
      </c>
      <c r="V18" s="55" t="n">
        <f aca="false">IFERROR(J18-I18,"")</f>
        <v>0</v>
      </c>
      <c r="W18" s="55" t="str">
        <f aca="false">IF(U18&lt;=13.5,"Efficient",IF(U18&lt;=16,"Above Bench","Expensive"))</f>
        <v>Efficient</v>
      </c>
      <c r="X18" s="55" t="str">
        <f aca="false">TEXT(H18,"yyyy-mm")</f>
        <v>2023-07</v>
      </c>
    </row>
    <row r="19" customFormat="false" ht="15" hidden="false" customHeight="true" outlineLevel="0" collapsed="false">
      <c r="A19" s="56" t="s">
        <v>10108</v>
      </c>
      <c r="B19" s="56" t="s">
        <v>3985</v>
      </c>
      <c r="C19" s="56" t="s">
        <v>1715</v>
      </c>
      <c r="D19" s="56" t="s">
        <v>10058</v>
      </c>
      <c r="E19" s="56" t="s">
        <v>93</v>
      </c>
      <c r="F19" s="56" t="s">
        <v>10070</v>
      </c>
      <c r="G19" s="56" t="s">
        <v>10109</v>
      </c>
      <c r="H19" s="57" t="n">
        <v>45549</v>
      </c>
      <c r="I19" s="56" t="s">
        <v>4602</v>
      </c>
      <c r="J19" s="56" t="s">
        <v>2634</v>
      </c>
      <c r="K19" s="56" t="n">
        <v>4572.37</v>
      </c>
      <c r="L19" s="56" t="n">
        <v>17.63</v>
      </c>
      <c r="M19" s="56" t="n">
        <v>1379</v>
      </c>
      <c r="N19" s="56" t="n">
        <v>11.12</v>
      </c>
      <c r="O19" s="54" t="n">
        <f aca="false">ROUND(M19*N19,2)</f>
        <v>15334.48</v>
      </c>
      <c r="P19" s="56" t="n">
        <v>207</v>
      </c>
      <c r="Q19" s="56" t="s">
        <v>371</v>
      </c>
      <c r="R19" s="54" t="str">
        <f aca="false">IF(J19&lt;=I19,"Yes","No")</f>
        <v>No</v>
      </c>
      <c r="S19" s="56" t="s">
        <v>10066</v>
      </c>
      <c r="T19" s="56" t="s">
        <v>10066</v>
      </c>
      <c r="U19" s="55" t="n">
        <f aca="false">IF(M19=0,0,ROUND(O19/M19,2))</f>
        <v>11.12</v>
      </c>
      <c r="V19" s="55" t="n">
        <f aca="false">IFERROR(J19-I19,"")</f>
        <v>2</v>
      </c>
      <c r="W19" s="55" t="str">
        <f aca="false">IF(U19&lt;=13.5,"Efficient",IF(U19&lt;=16,"Above Bench","Expensive"))</f>
        <v>Efficient</v>
      </c>
      <c r="X19" s="55" t="str">
        <f aca="false">TEXT(H19,"yyyy-mm")</f>
        <v>2024-09</v>
      </c>
    </row>
    <row r="20" customFormat="false" ht="15" hidden="false" customHeight="true" outlineLevel="0" collapsed="false">
      <c r="A20" s="52" t="s">
        <v>10110</v>
      </c>
      <c r="B20" s="52" t="s">
        <v>1053</v>
      </c>
      <c r="C20" s="52" t="s">
        <v>10111</v>
      </c>
      <c r="D20" s="52" t="s">
        <v>10112</v>
      </c>
      <c r="E20" s="52" t="s">
        <v>99</v>
      </c>
      <c r="F20" s="52" t="s">
        <v>10059</v>
      </c>
      <c r="G20" s="52" t="s">
        <v>10113</v>
      </c>
      <c r="H20" s="53" t="n">
        <v>45478</v>
      </c>
      <c r="I20" s="52" t="s">
        <v>3994</v>
      </c>
      <c r="J20" s="52" t="s">
        <v>1038</v>
      </c>
      <c r="K20" s="52" t="n">
        <v>2429.26</v>
      </c>
      <c r="L20" s="52" t="n">
        <v>9.334</v>
      </c>
      <c r="M20" s="52" t="n">
        <v>2310</v>
      </c>
      <c r="N20" s="52" t="n">
        <v>20.11</v>
      </c>
      <c r="O20" s="54" t="n">
        <f aca="false">ROUND(M20*N20,2)</f>
        <v>46454.1</v>
      </c>
      <c r="P20" s="52" t="n">
        <v>190</v>
      </c>
      <c r="Q20" s="52" t="s">
        <v>380</v>
      </c>
      <c r="R20" s="54" t="str">
        <f aca="false">IF(J20&lt;=I20,"Yes","No")</f>
        <v>No</v>
      </c>
      <c r="S20" s="52" t="s">
        <v>10066</v>
      </c>
      <c r="T20" s="52" t="s">
        <v>10066</v>
      </c>
      <c r="U20" s="55" t="n">
        <f aca="false">IF(M20=0,0,ROUND(O20/M20,2))</f>
        <v>20.11</v>
      </c>
      <c r="V20" s="55" t="n">
        <f aca="false">IFERROR(J20-I20,"")</f>
        <v>1</v>
      </c>
      <c r="W20" s="55" t="str">
        <f aca="false">IF(U20&lt;=13.5,"Efficient",IF(U20&lt;=16,"Above Bench","Expensive"))</f>
        <v>Expensive</v>
      </c>
      <c r="X20" s="55" t="str">
        <f aca="false">TEXT(H20,"yyyy-mm")</f>
        <v>2024-07</v>
      </c>
    </row>
    <row r="21" customFormat="false" ht="15" hidden="false" customHeight="true" outlineLevel="0" collapsed="false">
      <c r="A21" s="56" t="s">
        <v>10114</v>
      </c>
      <c r="B21" s="56" t="s">
        <v>1060</v>
      </c>
      <c r="C21" s="56" t="s">
        <v>3304</v>
      </c>
      <c r="D21" s="56" t="s">
        <v>10073</v>
      </c>
      <c r="E21" s="56" t="s">
        <v>97</v>
      </c>
      <c r="F21" s="56" t="s">
        <v>10059</v>
      </c>
      <c r="G21" s="56" t="s">
        <v>10115</v>
      </c>
      <c r="H21" s="57" t="n">
        <v>45606</v>
      </c>
      <c r="I21" s="56" t="s">
        <v>1330</v>
      </c>
      <c r="J21" s="56" t="s">
        <v>1331</v>
      </c>
      <c r="K21" s="56" t="n">
        <v>987.76</v>
      </c>
      <c r="L21" s="56" t="n">
        <v>3.157</v>
      </c>
      <c r="M21" s="56" t="n">
        <v>660</v>
      </c>
      <c r="N21" s="56" t="n">
        <v>10.26</v>
      </c>
      <c r="O21" s="54" t="n">
        <f aca="false">ROUND(M21*N21,2)</f>
        <v>6771.6</v>
      </c>
      <c r="P21" s="56" t="n">
        <v>194</v>
      </c>
      <c r="Q21" s="56" t="s">
        <v>340</v>
      </c>
      <c r="R21" s="54" t="str">
        <f aca="false">IF(J21&lt;=I21,"Yes","No")</f>
        <v>No</v>
      </c>
      <c r="S21" s="56" t="s">
        <v>10066</v>
      </c>
      <c r="T21" s="56" t="s">
        <v>10061</v>
      </c>
      <c r="U21" s="55" t="n">
        <f aca="false">IF(M21=0,0,ROUND(O21/M21,2))</f>
        <v>10.26</v>
      </c>
      <c r="V21" s="55" t="n">
        <f aca="false">IFERROR(J21-I21,"")</f>
        <v>3</v>
      </c>
      <c r="W21" s="55" t="str">
        <f aca="false">IF(U21&lt;=13.5,"Efficient",IF(U21&lt;=16,"Above Bench","Expensive"))</f>
        <v>Efficient</v>
      </c>
      <c r="X21" s="55" t="str">
        <f aca="false">TEXT(H21,"yyyy-mm")</f>
        <v>2024-11</v>
      </c>
    </row>
    <row r="22" customFormat="false" ht="15" hidden="false" customHeight="true" outlineLevel="0" collapsed="false">
      <c r="A22" s="52" t="s">
        <v>10116</v>
      </c>
      <c r="B22" s="52" t="s">
        <v>2544</v>
      </c>
      <c r="C22" s="52" t="s">
        <v>7613</v>
      </c>
      <c r="D22" s="52" t="s">
        <v>10117</v>
      </c>
      <c r="E22" s="52" t="s">
        <v>93</v>
      </c>
      <c r="F22" s="52" t="s">
        <v>10070</v>
      </c>
      <c r="G22" s="52" t="s">
        <v>10118</v>
      </c>
      <c r="H22" s="53" t="n">
        <v>45549</v>
      </c>
      <c r="I22" s="52" t="s">
        <v>8832</v>
      </c>
      <c r="J22" s="52" t="s">
        <v>4602</v>
      </c>
      <c r="K22" s="52" t="n">
        <v>4454.22</v>
      </c>
      <c r="L22" s="52" t="n">
        <v>14.036</v>
      </c>
      <c r="M22" s="52" t="n">
        <v>2270</v>
      </c>
      <c r="N22" s="52" t="n">
        <v>8.01</v>
      </c>
      <c r="O22" s="54" t="n">
        <f aca="false">ROUND(M22*N22,2)</f>
        <v>18182.7</v>
      </c>
      <c r="P22" s="52" t="n">
        <v>321</v>
      </c>
      <c r="Q22" s="52" t="s">
        <v>4081</v>
      </c>
      <c r="R22" s="54" t="str">
        <f aca="false">IF(J22&lt;=I22,"Yes","No")</f>
        <v>No</v>
      </c>
      <c r="S22" s="52" t="s">
        <v>10066</v>
      </c>
      <c r="T22" s="52" t="s">
        <v>10061</v>
      </c>
      <c r="U22" s="55" t="n">
        <f aca="false">IF(M22=0,0,ROUND(O22/M22,2))</f>
        <v>8.01</v>
      </c>
      <c r="V22" s="55" t="n">
        <f aca="false">IFERROR(J22-I22,"")</f>
        <v>5</v>
      </c>
      <c r="W22" s="55" t="str">
        <f aca="false">IF(U22&lt;=13.5,"Efficient",IF(U22&lt;=16,"Above Bench","Expensive"))</f>
        <v>Efficient</v>
      </c>
      <c r="X22" s="55" t="str">
        <f aca="false">TEXT(H22,"yyyy-mm")</f>
        <v>2024-09</v>
      </c>
    </row>
    <row r="23" customFormat="false" ht="15" hidden="false" customHeight="true" outlineLevel="0" collapsed="false">
      <c r="A23" s="56" t="s">
        <v>10119</v>
      </c>
      <c r="B23" s="56" t="s">
        <v>2990</v>
      </c>
      <c r="C23" s="56" t="s">
        <v>4027</v>
      </c>
      <c r="D23" s="56" t="s">
        <v>10058</v>
      </c>
      <c r="E23" s="56" t="s">
        <v>93</v>
      </c>
      <c r="F23" s="56" t="s">
        <v>10059</v>
      </c>
      <c r="G23" s="56" t="s">
        <v>10120</v>
      </c>
      <c r="H23" s="57" t="n">
        <v>45155</v>
      </c>
      <c r="I23" s="56" t="s">
        <v>2497</v>
      </c>
      <c r="J23" s="56" t="s">
        <v>743</v>
      </c>
      <c r="K23" s="56" t="n">
        <v>2623.92</v>
      </c>
      <c r="L23" s="56" t="n">
        <v>7.067</v>
      </c>
      <c r="M23" s="56" t="n">
        <v>1361</v>
      </c>
      <c r="N23" s="56" t="n">
        <v>23.66</v>
      </c>
      <c r="O23" s="54" t="n">
        <f aca="false">ROUND(M23*N23,2)</f>
        <v>32201.26</v>
      </c>
      <c r="P23" s="56" t="n">
        <v>372</v>
      </c>
      <c r="Q23" s="56" t="s">
        <v>340</v>
      </c>
      <c r="R23" s="54" t="str">
        <f aca="false">IF(J23&lt;=I23,"Yes","No")</f>
        <v>Yes</v>
      </c>
      <c r="S23" s="56" t="s">
        <v>10066</v>
      </c>
      <c r="T23" s="56" t="s">
        <v>10061</v>
      </c>
      <c r="U23" s="55" t="n">
        <f aca="false">IF(M23=0,0,ROUND(O23/M23,2))</f>
        <v>23.66</v>
      </c>
      <c r="V23" s="55" t="n">
        <f aca="false">IFERROR(J23-I23,"")</f>
        <v>-1</v>
      </c>
      <c r="W23" s="55" t="str">
        <f aca="false">IF(U23&lt;=13.5,"Efficient",IF(U23&lt;=16,"Above Bench","Expensive"))</f>
        <v>Expensive</v>
      </c>
      <c r="X23" s="55" t="str">
        <f aca="false">TEXT(H23,"yyyy-mm")</f>
        <v>2023-08</v>
      </c>
    </row>
    <row r="24" customFormat="false" ht="15" hidden="false" customHeight="true" outlineLevel="0" collapsed="false">
      <c r="A24" s="52" t="s">
        <v>10121</v>
      </c>
      <c r="B24" s="52" t="s">
        <v>560</v>
      </c>
      <c r="C24" s="52" t="s">
        <v>4347</v>
      </c>
      <c r="D24" s="52" t="s">
        <v>10078</v>
      </c>
      <c r="E24" s="52" t="s">
        <v>97</v>
      </c>
      <c r="F24" s="52" t="s">
        <v>10059</v>
      </c>
      <c r="G24" s="52" t="s">
        <v>10122</v>
      </c>
      <c r="H24" s="53" t="n">
        <v>45003</v>
      </c>
      <c r="I24" s="52" t="s">
        <v>2787</v>
      </c>
      <c r="J24" s="52" t="s">
        <v>2786</v>
      </c>
      <c r="K24" s="52" t="n">
        <v>164.08</v>
      </c>
      <c r="L24" s="52" t="n">
        <v>0.711</v>
      </c>
      <c r="M24" s="52" t="n">
        <v>572</v>
      </c>
      <c r="N24" s="52" t="n">
        <v>16.19</v>
      </c>
      <c r="O24" s="54" t="n">
        <f aca="false">ROUND(M24*N24,2)</f>
        <v>9260.68</v>
      </c>
      <c r="P24" s="52" t="n">
        <v>467</v>
      </c>
      <c r="Q24" s="52" t="s">
        <v>371</v>
      </c>
      <c r="R24" s="54" t="str">
        <f aca="false">IF(J24&lt;=I24,"Yes","No")</f>
        <v>No</v>
      </c>
      <c r="S24" s="52" t="s">
        <v>10061</v>
      </c>
      <c r="T24" s="52" t="s">
        <v>10061</v>
      </c>
      <c r="U24" s="55" t="n">
        <f aca="false">IF(M24=0,0,ROUND(O24/M24,2))</f>
        <v>16.19</v>
      </c>
      <c r="V24" s="55" t="n">
        <f aca="false">IFERROR(J24-I24,"")</f>
        <v>1</v>
      </c>
      <c r="W24" s="55" t="str">
        <f aca="false">IF(U24&lt;=13.5,"Efficient",IF(U24&lt;=16,"Above Bench","Expensive"))</f>
        <v>Expensive</v>
      </c>
      <c r="X24" s="55" t="str">
        <f aca="false">TEXT(H24,"yyyy-mm")</f>
        <v>2023-03</v>
      </c>
    </row>
    <row r="25" customFormat="false" ht="15" hidden="false" customHeight="true" outlineLevel="0" collapsed="false">
      <c r="A25" s="56" t="s">
        <v>10123</v>
      </c>
      <c r="B25" s="56" t="s">
        <v>794</v>
      </c>
      <c r="C25" s="56" t="s">
        <v>7077</v>
      </c>
      <c r="D25" s="56" t="s">
        <v>10117</v>
      </c>
      <c r="E25" s="56" t="s">
        <v>101</v>
      </c>
      <c r="F25" s="56" t="s">
        <v>10059</v>
      </c>
      <c r="G25" s="56" t="s">
        <v>10124</v>
      </c>
      <c r="H25" s="57" t="n">
        <v>45578</v>
      </c>
      <c r="I25" s="56" t="s">
        <v>6140</v>
      </c>
      <c r="J25" s="56" t="s">
        <v>2478</v>
      </c>
      <c r="K25" s="56" t="n">
        <v>4131.26</v>
      </c>
      <c r="L25" s="56" t="n">
        <v>16.764</v>
      </c>
      <c r="M25" s="56" t="n">
        <v>2971</v>
      </c>
      <c r="N25" s="56" t="n">
        <v>24.02</v>
      </c>
      <c r="O25" s="54" t="n">
        <f aca="false">ROUND(M25*N25,2)</f>
        <v>71363.42</v>
      </c>
      <c r="P25" s="56" t="n">
        <v>72</v>
      </c>
      <c r="Q25" s="56" t="s">
        <v>340</v>
      </c>
      <c r="R25" s="54" t="str">
        <f aca="false">IF(J25&lt;=I25,"Yes","No")</f>
        <v>No</v>
      </c>
      <c r="S25" s="56" t="s">
        <v>10066</v>
      </c>
      <c r="T25" s="56" t="s">
        <v>10061</v>
      </c>
      <c r="U25" s="55" t="n">
        <f aca="false">IF(M25=0,0,ROUND(O25/M25,2))</f>
        <v>24.02</v>
      </c>
      <c r="V25" s="55" t="n">
        <f aca="false">IFERROR(J25-I25,"")</f>
        <v>2</v>
      </c>
      <c r="W25" s="55" t="str">
        <f aca="false">IF(U25&lt;=13.5,"Efficient",IF(U25&lt;=16,"Above Bench","Expensive"))</f>
        <v>Expensive</v>
      </c>
      <c r="X25" s="55" t="str">
        <f aca="false">TEXT(H25,"yyyy-mm")</f>
        <v>2024-10</v>
      </c>
    </row>
    <row r="26" customFormat="false" ht="15" hidden="false" customHeight="true" outlineLevel="0" collapsed="false">
      <c r="A26" s="52" t="s">
        <v>10125</v>
      </c>
      <c r="B26" s="52" t="s">
        <v>642</v>
      </c>
      <c r="C26" s="52" t="s">
        <v>8799</v>
      </c>
      <c r="D26" s="52" t="s">
        <v>10087</v>
      </c>
      <c r="E26" s="52" t="s">
        <v>93</v>
      </c>
      <c r="F26" s="52" t="s">
        <v>10064</v>
      </c>
      <c r="G26" s="52" t="s">
        <v>10126</v>
      </c>
      <c r="H26" s="53" t="n">
        <v>45345</v>
      </c>
      <c r="I26" s="52" t="s">
        <v>1261</v>
      </c>
      <c r="J26" s="52" t="s">
        <v>803</v>
      </c>
      <c r="K26" s="52" t="n">
        <v>1142</v>
      </c>
      <c r="L26" s="52" t="n">
        <v>4.898</v>
      </c>
      <c r="M26" s="52" t="n">
        <v>1871</v>
      </c>
      <c r="N26" s="52" t="n">
        <v>15.78</v>
      </c>
      <c r="O26" s="54" t="n">
        <f aca="false">ROUND(M26*N26,2)</f>
        <v>29524.38</v>
      </c>
      <c r="P26" s="52" t="n">
        <v>421</v>
      </c>
      <c r="Q26" s="52" t="s">
        <v>371</v>
      </c>
      <c r="R26" s="54" t="str">
        <f aca="false">IF(J26&lt;=I26,"Yes","No")</f>
        <v>No</v>
      </c>
      <c r="S26" s="52" t="s">
        <v>10061</v>
      </c>
      <c r="T26" s="52" t="s">
        <v>10066</v>
      </c>
      <c r="U26" s="55" t="n">
        <f aca="false">IF(M26=0,0,ROUND(O26/M26,2))</f>
        <v>15.78</v>
      </c>
      <c r="V26" s="55" t="n">
        <f aca="false">IFERROR(J26-I26,"")</f>
        <v>3</v>
      </c>
      <c r="W26" s="55" t="str">
        <f aca="false">IF(U26&lt;=13.5,"Efficient",IF(U26&lt;=16,"Above Bench","Expensive"))</f>
        <v>Above Bench</v>
      </c>
      <c r="X26" s="55" t="str">
        <f aca="false">TEXT(H26,"yyyy-mm")</f>
        <v>2024-02</v>
      </c>
    </row>
    <row r="27" customFormat="false" ht="15" hidden="false" customHeight="true" outlineLevel="0" collapsed="false">
      <c r="A27" s="56" t="s">
        <v>10127</v>
      </c>
      <c r="B27" s="56" t="s">
        <v>3964</v>
      </c>
      <c r="C27" s="56" t="s">
        <v>3575</v>
      </c>
      <c r="D27" s="56" t="s">
        <v>10058</v>
      </c>
      <c r="E27" s="56" t="s">
        <v>93</v>
      </c>
      <c r="F27" s="56" t="s">
        <v>10099</v>
      </c>
      <c r="G27" s="56" t="s">
        <v>10128</v>
      </c>
      <c r="H27" s="57" t="n">
        <v>45536</v>
      </c>
      <c r="I27" s="56" t="s">
        <v>6550</v>
      </c>
      <c r="J27" s="56" t="s">
        <v>5093</v>
      </c>
      <c r="K27" s="56" t="n">
        <v>378.77</v>
      </c>
      <c r="L27" s="56" t="n">
        <v>1.447</v>
      </c>
      <c r="M27" s="56" t="n">
        <v>1426</v>
      </c>
      <c r="N27" s="56" t="n">
        <v>13.83</v>
      </c>
      <c r="O27" s="54" t="n">
        <f aca="false">ROUND(M27*N27,2)</f>
        <v>19721.58</v>
      </c>
      <c r="P27" s="56" t="n">
        <v>51</v>
      </c>
      <c r="Q27" s="56" t="s">
        <v>4081</v>
      </c>
      <c r="R27" s="54" t="str">
        <f aca="false">IF(J27&lt;=I27,"Yes","No")</f>
        <v>No</v>
      </c>
      <c r="S27" s="56" t="s">
        <v>10061</v>
      </c>
      <c r="T27" s="56" t="s">
        <v>10061</v>
      </c>
      <c r="U27" s="55" t="n">
        <f aca="false">IF(M27=0,0,ROUND(O27/M27,2))</f>
        <v>13.83</v>
      </c>
      <c r="V27" s="55" t="n">
        <f aca="false">IFERROR(J27-I27,"")</f>
        <v>2</v>
      </c>
      <c r="W27" s="55" t="str">
        <f aca="false">IF(U27&lt;=13.5,"Efficient",IF(U27&lt;=16,"Above Bench","Expensive"))</f>
        <v>Above Bench</v>
      </c>
      <c r="X27" s="55" t="str">
        <f aca="false">TEXT(H27,"yyyy-mm")</f>
        <v>2024-09</v>
      </c>
    </row>
    <row r="28" customFormat="false" ht="15" hidden="false" customHeight="true" outlineLevel="0" collapsed="false">
      <c r="A28" s="52" t="s">
        <v>10129</v>
      </c>
      <c r="B28" s="52" t="s">
        <v>3873</v>
      </c>
      <c r="C28" s="52" t="s">
        <v>3513</v>
      </c>
      <c r="D28" s="52" t="s">
        <v>10104</v>
      </c>
      <c r="E28" s="52" t="s">
        <v>99</v>
      </c>
      <c r="F28" s="52" t="s">
        <v>10099</v>
      </c>
      <c r="G28" s="52" t="s">
        <v>10130</v>
      </c>
      <c r="H28" s="53" t="n">
        <v>45490</v>
      </c>
      <c r="I28" s="52" t="s">
        <v>3525</v>
      </c>
      <c r="J28" s="52" t="s">
        <v>2620</v>
      </c>
      <c r="K28" s="52" t="n">
        <v>2610.35</v>
      </c>
      <c r="L28" s="52" t="n">
        <v>11.895</v>
      </c>
      <c r="M28" s="52" t="n">
        <v>2739</v>
      </c>
      <c r="N28" s="52" t="n">
        <v>21.38</v>
      </c>
      <c r="O28" s="54" t="n">
        <f aca="false">ROUND(M28*N28,2)</f>
        <v>58559.82</v>
      </c>
      <c r="P28" s="52" t="n">
        <v>289</v>
      </c>
      <c r="Q28" s="52" t="s">
        <v>371</v>
      </c>
      <c r="R28" s="54" t="str">
        <f aca="false">IF(J28&lt;=I28,"Yes","No")</f>
        <v>No</v>
      </c>
      <c r="S28" s="52" t="s">
        <v>10066</v>
      </c>
      <c r="T28" s="52" t="s">
        <v>10061</v>
      </c>
      <c r="U28" s="55" t="n">
        <f aca="false">IF(M28=0,0,ROUND(O28/M28,2))</f>
        <v>21.38</v>
      </c>
      <c r="V28" s="55" t="n">
        <f aca="false">IFERROR(J28-I28,"")</f>
        <v>5</v>
      </c>
      <c r="W28" s="55" t="str">
        <f aca="false">IF(U28&lt;=13.5,"Efficient",IF(U28&lt;=16,"Above Bench","Expensive"))</f>
        <v>Expensive</v>
      </c>
      <c r="X28" s="55" t="str">
        <f aca="false">TEXT(H28,"yyyy-mm")</f>
        <v>2024-07</v>
      </c>
    </row>
    <row r="29" customFormat="false" ht="15" hidden="false" customHeight="true" outlineLevel="0" collapsed="false">
      <c r="A29" s="56" t="s">
        <v>10131</v>
      </c>
      <c r="B29" s="56" t="s">
        <v>2813</v>
      </c>
      <c r="C29" s="56" t="s">
        <v>2124</v>
      </c>
      <c r="D29" s="56" t="s">
        <v>10132</v>
      </c>
      <c r="E29" s="56" t="s">
        <v>99</v>
      </c>
      <c r="F29" s="56" t="s">
        <v>10059</v>
      </c>
      <c r="G29" s="56" t="s">
        <v>10133</v>
      </c>
      <c r="H29" s="57" t="n">
        <v>44878</v>
      </c>
      <c r="I29" s="56" t="s">
        <v>4192</v>
      </c>
      <c r="J29" s="56" t="s">
        <v>2353</v>
      </c>
      <c r="K29" s="56" t="n">
        <v>1639.92</v>
      </c>
      <c r="L29" s="56" t="n">
        <v>6.921</v>
      </c>
      <c r="M29" s="56" t="n">
        <v>2065</v>
      </c>
      <c r="N29" s="56" t="n">
        <v>9.79</v>
      </c>
      <c r="O29" s="54" t="n">
        <f aca="false">ROUND(M29*N29,2)</f>
        <v>20216.35</v>
      </c>
      <c r="P29" s="56" t="n">
        <v>267</v>
      </c>
      <c r="Q29" s="56" t="s">
        <v>340</v>
      </c>
      <c r="R29" s="54" t="str">
        <f aca="false">IF(J29&lt;=I29,"Yes","No")</f>
        <v>No</v>
      </c>
      <c r="S29" s="56" t="s">
        <v>10061</v>
      </c>
      <c r="T29" s="56" t="s">
        <v>10061</v>
      </c>
      <c r="U29" s="55" t="n">
        <f aca="false">IF(M29=0,0,ROUND(O29/M29,2))</f>
        <v>9.79</v>
      </c>
      <c r="V29" s="55" t="n">
        <f aca="false">IFERROR(J29-I29,"")</f>
        <v>4</v>
      </c>
      <c r="W29" s="55" t="str">
        <f aca="false">IF(U29&lt;=13.5,"Efficient",IF(U29&lt;=16,"Above Bench","Expensive"))</f>
        <v>Efficient</v>
      </c>
      <c r="X29" s="55" t="str">
        <f aca="false">TEXT(H29,"yyyy-mm")</f>
        <v>2022-11</v>
      </c>
    </row>
    <row r="30" customFormat="false" ht="15" hidden="false" customHeight="true" outlineLevel="0" collapsed="false">
      <c r="A30" s="52" t="s">
        <v>10134</v>
      </c>
      <c r="B30" s="52" t="s">
        <v>745</v>
      </c>
      <c r="C30" s="52" t="s">
        <v>1234</v>
      </c>
      <c r="D30" s="52" t="s">
        <v>10073</v>
      </c>
      <c r="E30" s="52" t="s">
        <v>91</v>
      </c>
      <c r="F30" s="52" t="s">
        <v>10088</v>
      </c>
      <c r="G30" s="52" t="s">
        <v>10135</v>
      </c>
      <c r="H30" s="53" t="n">
        <v>45596</v>
      </c>
      <c r="I30" s="52" t="s">
        <v>4301</v>
      </c>
      <c r="J30" s="52" t="s">
        <v>4301</v>
      </c>
      <c r="K30" s="52" t="n">
        <v>4886.09</v>
      </c>
      <c r="L30" s="52" t="n">
        <v>19.547</v>
      </c>
      <c r="M30" s="52" t="n">
        <v>312</v>
      </c>
      <c r="N30" s="52" t="n">
        <v>22.18</v>
      </c>
      <c r="O30" s="54" t="n">
        <f aca="false">ROUND(M30*N30,2)</f>
        <v>6920.16</v>
      </c>
      <c r="P30" s="52" t="n">
        <v>98</v>
      </c>
      <c r="Q30" s="52" t="s">
        <v>4081</v>
      </c>
      <c r="R30" s="54" t="str">
        <f aca="false">IF(J30&lt;=I30,"Yes","No")</f>
        <v>Yes</v>
      </c>
      <c r="S30" s="52" t="s">
        <v>10066</v>
      </c>
      <c r="T30" s="52" t="s">
        <v>10061</v>
      </c>
      <c r="U30" s="55" t="n">
        <f aca="false">IF(M30=0,0,ROUND(O30/M30,2))</f>
        <v>22.18</v>
      </c>
      <c r="V30" s="55" t="n">
        <f aca="false">IFERROR(J30-I30,"")</f>
        <v>0</v>
      </c>
      <c r="W30" s="55" t="str">
        <f aca="false">IF(U30&lt;=13.5,"Efficient",IF(U30&lt;=16,"Above Bench","Expensive"))</f>
        <v>Expensive</v>
      </c>
      <c r="X30" s="55" t="str">
        <f aca="false">TEXT(H30,"yyyy-mm")</f>
        <v>2024-10</v>
      </c>
    </row>
    <row r="31" customFormat="false" ht="15" hidden="false" customHeight="true" outlineLevel="0" collapsed="false">
      <c r="A31" s="56" t="s">
        <v>10136</v>
      </c>
      <c r="B31" s="56" t="s">
        <v>1029</v>
      </c>
      <c r="C31" s="56" t="s">
        <v>797</v>
      </c>
      <c r="D31" s="56" t="s">
        <v>10087</v>
      </c>
      <c r="E31" s="56" t="s">
        <v>101</v>
      </c>
      <c r="F31" s="56" t="s">
        <v>10099</v>
      </c>
      <c r="G31" s="56" t="s">
        <v>10137</v>
      </c>
      <c r="H31" s="57" t="n">
        <v>45396</v>
      </c>
      <c r="I31" s="56" t="s">
        <v>3345</v>
      </c>
      <c r="J31" s="56" t="s">
        <v>1433</v>
      </c>
      <c r="K31" s="56" t="n">
        <v>1869.18</v>
      </c>
      <c r="L31" s="56" t="n">
        <v>5.485</v>
      </c>
      <c r="M31" s="56" t="n">
        <v>2526</v>
      </c>
      <c r="N31" s="56" t="n">
        <v>24.8</v>
      </c>
      <c r="O31" s="54" t="n">
        <f aca="false">ROUND(M31*N31,2)</f>
        <v>62644.8</v>
      </c>
      <c r="P31" s="56" t="n">
        <v>94</v>
      </c>
      <c r="Q31" s="56" t="s">
        <v>340</v>
      </c>
      <c r="R31" s="54" t="str">
        <f aca="false">IF(J31&lt;=I31,"Yes","No")</f>
        <v>No</v>
      </c>
      <c r="S31" s="56" t="s">
        <v>10066</v>
      </c>
      <c r="T31" s="56" t="s">
        <v>10061</v>
      </c>
      <c r="U31" s="55" t="n">
        <f aca="false">IF(M31=0,0,ROUND(O31/M31,2))</f>
        <v>24.8</v>
      </c>
      <c r="V31" s="55" t="n">
        <f aca="false">IFERROR(J31-I31,"")</f>
        <v>5</v>
      </c>
      <c r="W31" s="55" t="str">
        <f aca="false">IF(U31&lt;=13.5,"Efficient",IF(U31&lt;=16,"Above Bench","Expensive"))</f>
        <v>Expensive</v>
      </c>
      <c r="X31" s="55" t="str">
        <f aca="false">TEXT(H31,"yyyy-mm")</f>
        <v>2024-04</v>
      </c>
    </row>
    <row r="32" customFormat="false" ht="15" hidden="false" customHeight="true" outlineLevel="0" collapsed="false">
      <c r="A32" s="52" t="s">
        <v>10138</v>
      </c>
      <c r="B32" s="52" t="s">
        <v>3457</v>
      </c>
      <c r="C32" s="52" t="s">
        <v>8138</v>
      </c>
      <c r="D32" s="52" t="s">
        <v>10078</v>
      </c>
      <c r="E32" s="52" t="s">
        <v>95</v>
      </c>
      <c r="F32" s="52" t="s">
        <v>10059</v>
      </c>
      <c r="G32" s="52" t="s">
        <v>10139</v>
      </c>
      <c r="H32" s="53" t="n">
        <v>44990</v>
      </c>
      <c r="I32" s="52" t="s">
        <v>3150</v>
      </c>
      <c r="J32" s="52" t="s">
        <v>4606</v>
      </c>
      <c r="K32" s="52" t="n">
        <v>701.96</v>
      </c>
      <c r="L32" s="52" t="n">
        <v>3.286</v>
      </c>
      <c r="M32" s="52" t="n">
        <v>2816</v>
      </c>
      <c r="N32" s="52" t="n">
        <v>13.86</v>
      </c>
      <c r="O32" s="54" t="n">
        <f aca="false">ROUND(M32*N32,2)</f>
        <v>39029.76</v>
      </c>
      <c r="P32" s="52" t="n">
        <v>243</v>
      </c>
      <c r="Q32" s="52" t="s">
        <v>4081</v>
      </c>
      <c r="R32" s="54" t="str">
        <f aca="false">IF(J32&lt;=I32,"Yes","No")</f>
        <v>No</v>
      </c>
      <c r="S32" s="52" t="s">
        <v>10066</v>
      </c>
      <c r="T32" s="52" t="s">
        <v>10066</v>
      </c>
      <c r="U32" s="55" t="n">
        <f aca="false">IF(M32=0,0,ROUND(O32/M32,2))</f>
        <v>13.86</v>
      </c>
      <c r="V32" s="55" t="n">
        <f aca="false">IFERROR(J32-I32,"")</f>
        <v>3</v>
      </c>
      <c r="W32" s="55" t="str">
        <f aca="false">IF(U32&lt;=13.5,"Efficient",IF(U32&lt;=16,"Above Bench","Expensive"))</f>
        <v>Above Bench</v>
      </c>
      <c r="X32" s="55" t="str">
        <f aca="false">TEXT(H32,"yyyy-mm")</f>
        <v>2023-03</v>
      </c>
    </row>
    <row r="33" customFormat="false" ht="15" hidden="false" customHeight="true" outlineLevel="0" collapsed="false">
      <c r="A33" s="56" t="s">
        <v>10140</v>
      </c>
      <c r="B33" s="56" t="s">
        <v>2141</v>
      </c>
      <c r="C33" s="56" t="s">
        <v>10141</v>
      </c>
      <c r="D33" s="56" t="s">
        <v>10087</v>
      </c>
      <c r="E33" s="56" t="s">
        <v>95</v>
      </c>
      <c r="F33" s="56" t="s">
        <v>10099</v>
      </c>
      <c r="G33" s="56" t="s">
        <v>10142</v>
      </c>
      <c r="H33" s="57" t="n">
        <v>44708</v>
      </c>
      <c r="I33" s="56" t="s">
        <v>4296</v>
      </c>
      <c r="J33" s="56" t="s">
        <v>4296</v>
      </c>
      <c r="K33" s="56" t="n">
        <v>3970.44</v>
      </c>
      <c r="L33" s="56" t="n">
        <v>17.563</v>
      </c>
      <c r="M33" s="56" t="n">
        <v>2998</v>
      </c>
      <c r="N33" s="56" t="n">
        <v>16.73</v>
      </c>
      <c r="O33" s="54" t="n">
        <f aca="false">ROUND(M33*N33,2)</f>
        <v>50156.54</v>
      </c>
      <c r="P33" s="56" t="n">
        <v>452</v>
      </c>
      <c r="Q33" s="56" t="s">
        <v>380</v>
      </c>
      <c r="R33" s="54" t="str">
        <f aca="false">IF(J33&lt;=I33,"Yes","No")</f>
        <v>Yes</v>
      </c>
      <c r="S33" s="56" t="s">
        <v>10061</v>
      </c>
      <c r="T33" s="56" t="s">
        <v>10066</v>
      </c>
      <c r="U33" s="55" t="n">
        <f aca="false">IF(M33=0,0,ROUND(O33/M33,2))</f>
        <v>16.73</v>
      </c>
      <c r="V33" s="55" t="n">
        <f aca="false">IFERROR(J33-I33,"")</f>
        <v>0</v>
      </c>
      <c r="W33" s="55" t="str">
        <f aca="false">IF(U33&lt;=13.5,"Efficient",IF(U33&lt;=16,"Above Bench","Expensive"))</f>
        <v>Expensive</v>
      </c>
      <c r="X33" s="55" t="str">
        <f aca="false">TEXT(H33,"yyyy-mm")</f>
        <v>2022-05</v>
      </c>
    </row>
    <row r="34" customFormat="false" ht="15" hidden="false" customHeight="true" outlineLevel="0" collapsed="false">
      <c r="A34" s="52" t="s">
        <v>10143</v>
      </c>
      <c r="B34" s="52" t="s">
        <v>2946</v>
      </c>
      <c r="C34" s="52" t="s">
        <v>3974</v>
      </c>
      <c r="D34" s="52" t="s">
        <v>10058</v>
      </c>
      <c r="E34" s="52" t="s">
        <v>95</v>
      </c>
      <c r="F34" s="52" t="s">
        <v>10070</v>
      </c>
      <c r="G34" s="52" t="s">
        <v>10144</v>
      </c>
      <c r="H34" s="53" t="n">
        <v>44829</v>
      </c>
      <c r="I34" s="52" t="s">
        <v>6083</v>
      </c>
      <c r="J34" s="52" t="s">
        <v>3293</v>
      </c>
      <c r="K34" s="52" t="n">
        <v>3379.96</v>
      </c>
      <c r="L34" s="52" t="n">
        <v>15.378</v>
      </c>
      <c r="M34" s="52" t="n">
        <v>953</v>
      </c>
      <c r="N34" s="52" t="n">
        <v>5.44</v>
      </c>
      <c r="O34" s="54" t="n">
        <f aca="false">ROUND(M34*N34,2)</f>
        <v>5184.32</v>
      </c>
      <c r="P34" s="52" t="n">
        <v>290</v>
      </c>
      <c r="Q34" s="52" t="s">
        <v>371</v>
      </c>
      <c r="R34" s="54" t="str">
        <f aca="false">IF(J34&lt;=I34,"Yes","No")</f>
        <v>No</v>
      </c>
      <c r="S34" s="52" t="s">
        <v>10066</v>
      </c>
      <c r="T34" s="52" t="s">
        <v>10061</v>
      </c>
      <c r="U34" s="55" t="n">
        <f aca="false">IF(M34=0,0,ROUND(O34/M34,2))</f>
        <v>5.44</v>
      </c>
      <c r="V34" s="55" t="n">
        <f aca="false">IFERROR(J34-I34,"")</f>
        <v>1</v>
      </c>
      <c r="W34" s="55" t="str">
        <f aca="false">IF(U34&lt;=13.5,"Efficient",IF(U34&lt;=16,"Above Bench","Expensive"))</f>
        <v>Efficient</v>
      </c>
      <c r="X34" s="55" t="str">
        <f aca="false">TEXT(H34,"yyyy-mm")</f>
        <v>2022-09</v>
      </c>
    </row>
    <row r="35" customFormat="false" ht="15" hidden="false" customHeight="true" outlineLevel="0" collapsed="false">
      <c r="A35" s="56" t="s">
        <v>10145</v>
      </c>
      <c r="B35" s="56" t="s">
        <v>468</v>
      </c>
      <c r="C35" s="56" t="s">
        <v>2449</v>
      </c>
      <c r="D35" s="56" t="s">
        <v>10073</v>
      </c>
      <c r="E35" s="56" t="s">
        <v>99</v>
      </c>
      <c r="F35" s="56" t="s">
        <v>10059</v>
      </c>
      <c r="G35" s="56" t="s">
        <v>10146</v>
      </c>
      <c r="H35" s="57" t="n">
        <v>44691</v>
      </c>
      <c r="I35" s="56" t="s">
        <v>3057</v>
      </c>
      <c r="J35" s="56" t="s">
        <v>1902</v>
      </c>
      <c r="K35" s="56" t="n">
        <v>2341.79</v>
      </c>
      <c r="L35" s="56" t="n">
        <v>6.06</v>
      </c>
      <c r="M35" s="56" t="n">
        <v>177</v>
      </c>
      <c r="N35" s="56" t="n">
        <v>14.48</v>
      </c>
      <c r="O35" s="54" t="n">
        <f aca="false">ROUND(M35*N35,2)</f>
        <v>2562.96</v>
      </c>
      <c r="P35" s="56" t="n">
        <v>249</v>
      </c>
      <c r="Q35" s="56" t="s">
        <v>371</v>
      </c>
      <c r="R35" s="54" t="str">
        <f aca="false">IF(J35&lt;=I35,"Yes","No")</f>
        <v>No</v>
      </c>
      <c r="S35" s="56" t="s">
        <v>10066</v>
      </c>
      <c r="T35" s="56" t="s">
        <v>10066</v>
      </c>
      <c r="U35" s="55" t="n">
        <f aca="false">IF(M35=0,0,ROUND(O35/M35,2))</f>
        <v>14.48</v>
      </c>
      <c r="V35" s="55" t="n">
        <f aca="false">IFERROR(J35-I35,"")</f>
        <v>4</v>
      </c>
      <c r="W35" s="55" t="str">
        <f aca="false">IF(U35&lt;=13.5,"Efficient",IF(U35&lt;=16,"Above Bench","Expensive"))</f>
        <v>Above Bench</v>
      </c>
      <c r="X35" s="55" t="str">
        <f aca="false">TEXT(H35,"yyyy-mm")</f>
        <v>2022-05</v>
      </c>
    </row>
    <row r="36" customFormat="false" ht="15" hidden="false" customHeight="true" outlineLevel="0" collapsed="false">
      <c r="A36" s="52" t="s">
        <v>10147</v>
      </c>
      <c r="B36" s="52" t="s">
        <v>523</v>
      </c>
      <c r="C36" s="52" t="s">
        <v>3130</v>
      </c>
      <c r="D36" s="52" t="s">
        <v>10063</v>
      </c>
      <c r="E36" s="52" t="s">
        <v>101</v>
      </c>
      <c r="F36" s="52" t="s">
        <v>10088</v>
      </c>
      <c r="G36" s="52" t="s">
        <v>10148</v>
      </c>
      <c r="H36" s="53" t="n">
        <v>44583</v>
      </c>
      <c r="I36" s="52" t="s">
        <v>3684</v>
      </c>
      <c r="J36" s="52" t="s">
        <v>3741</v>
      </c>
      <c r="K36" s="52" t="n">
        <v>2856.1</v>
      </c>
      <c r="L36" s="52" t="n">
        <v>8.963</v>
      </c>
      <c r="M36" s="52" t="n">
        <v>1559</v>
      </c>
      <c r="N36" s="52" t="n">
        <v>15.75</v>
      </c>
      <c r="O36" s="54" t="n">
        <f aca="false">ROUND(M36*N36,2)</f>
        <v>24554.25</v>
      </c>
      <c r="P36" s="52" t="n">
        <v>219</v>
      </c>
      <c r="Q36" s="52" t="s">
        <v>371</v>
      </c>
      <c r="R36" s="54" t="str">
        <f aca="false">IF(J36&lt;=I36,"Yes","No")</f>
        <v>No</v>
      </c>
      <c r="S36" s="52" t="s">
        <v>10066</v>
      </c>
      <c r="T36" s="52" t="s">
        <v>10061</v>
      </c>
      <c r="U36" s="55" t="n">
        <f aca="false">IF(M36=0,0,ROUND(O36/M36,2))</f>
        <v>15.75</v>
      </c>
      <c r="V36" s="55" t="n">
        <f aca="false">IFERROR(J36-I36,"")</f>
        <v>5</v>
      </c>
      <c r="W36" s="55" t="str">
        <f aca="false">IF(U36&lt;=13.5,"Efficient",IF(U36&lt;=16,"Above Bench","Expensive"))</f>
        <v>Above Bench</v>
      </c>
      <c r="X36" s="55" t="str">
        <f aca="false">TEXT(H36,"yyyy-mm")</f>
        <v>2022-01</v>
      </c>
    </row>
    <row r="37" customFormat="false" ht="15" hidden="false" customHeight="true" outlineLevel="0" collapsed="false">
      <c r="A37" s="56" t="s">
        <v>10149</v>
      </c>
      <c r="B37" s="56" t="s">
        <v>1677</v>
      </c>
      <c r="C37" s="56" t="s">
        <v>6267</v>
      </c>
      <c r="D37" s="56" t="s">
        <v>10104</v>
      </c>
      <c r="E37" s="56" t="s">
        <v>91</v>
      </c>
      <c r="F37" s="56" t="s">
        <v>10070</v>
      </c>
      <c r="G37" s="56" t="s">
        <v>10150</v>
      </c>
      <c r="H37" s="57" t="n">
        <v>45401</v>
      </c>
      <c r="I37" s="56" t="s">
        <v>2167</v>
      </c>
      <c r="J37" s="56" t="s">
        <v>2167</v>
      </c>
      <c r="K37" s="56" t="n">
        <v>2686.61</v>
      </c>
      <c r="L37" s="56" t="n">
        <v>9.893</v>
      </c>
      <c r="M37" s="56" t="n">
        <v>1769</v>
      </c>
      <c r="N37" s="56" t="n">
        <v>14.61</v>
      </c>
      <c r="O37" s="54" t="n">
        <f aca="false">ROUND(M37*N37,2)</f>
        <v>25845.09</v>
      </c>
      <c r="P37" s="56" t="n">
        <v>276</v>
      </c>
      <c r="Q37" s="56" t="s">
        <v>371</v>
      </c>
      <c r="R37" s="54" t="str">
        <f aca="false">IF(J37&lt;=I37,"Yes","No")</f>
        <v>Yes</v>
      </c>
      <c r="S37" s="56" t="s">
        <v>10066</v>
      </c>
      <c r="T37" s="56" t="s">
        <v>10066</v>
      </c>
      <c r="U37" s="55" t="n">
        <f aca="false">IF(M37=0,0,ROUND(O37/M37,2))</f>
        <v>14.61</v>
      </c>
      <c r="V37" s="55" t="n">
        <f aca="false">IFERROR(J37-I37,"")</f>
        <v>0</v>
      </c>
      <c r="W37" s="55" t="str">
        <f aca="false">IF(U37&lt;=13.5,"Efficient",IF(U37&lt;=16,"Above Bench","Expensive"))</f>
        <v>Above Bench</v>
      </c>
      <c r="X37" s="55" t="str">
        <f aca="false">TEXT(H37,"yyyy-mm")</f>
        <v>2024-04</v>
      </c>
    </row>
    <row r="38" customFormat="false" ht="15" hidden="false" customHeight="true" outlineLevel="0" collapsed="false">
      <c r="A38" s="52" t="s">
        <v>10151</v>
      </c>
      <c r="B38" s="52" t="s">
        <v>3828</v>
      </c>
      <c r="C38" s="52" t="s">
        <v>3109</v>
      </c>
      <c r="D38" s="52" t="s">
        <v>10069</v>
      </c>
      <c r="E38" s="52" t="s">
        <v>93</v>
      </c>
      <c r="F38" s="52" t="s">
        <v>10059</v>
      </c>
      <c r="G38" s="52" t="s">
        <v>10152</v>
      </c>
      <c r="H38" s="53" t="n">
        <v>45382</v>
      </c>
      <c r="I38" s="52" t="s">
        <v>1815</v>
      </c>
      <c r="J38" s="52" t="s">
        <v>2277</v>
      </c>
      <c r="K38" s="52" t="n">
        <v>3167.82</v>
      </c>
      <c r="L38" s="52" t="n">
        <v>9.017</v>
      </c>
      <c r="M38" s="52" t="n">
        <v>337</v>
      </c>
      <c r="N38" s="52" t="n">
        <v>24.84</v>
      </c>
      <c r="O38" s="54" t="n">
        <f aca="false">ROUND(M38*N38,2)</f>
        <v>8371.08</v>
      </c>
      <c r="P38" s="52" t="n">
        <v>134</v>
      </c>
      <c r="Q38" s="52" t="s">
        <v>4081</v>
      </c>
      <c r="R38" s="54" t="str">
        <f aca="false">IF(J38&lt;=I38,"Yes","No")</f>
        <v>No</v>
      </c>
      <c r="S38" s="52" t="s">
        <v>10061</v>
      </c>
      <c r="T38" s="52" t="s">
        <v>10061</v>
      </c>
      <c r="U38" s="55" t="n">
        <f aca="false">IF(M38=0,0,ROUND(O38/M38,2))</f>
        <v>24.84</v>
      </c>
      <c r="V38" s="55" t="n">
        <f aca="false">IFERROR(J38-I38,"")</f>
        <v>5</v>
      </c>
      <c r="W38" s="55" t="str">
        <f aca="false">IF(U38&lt;=13.5,"Efficient",IF(U38&lt;=16,"Above Bench","Expensive"))</f>
        <v>Expensive</v>
      </c>
      <c r="X38" s="55" t="str">
        <f aca="false">TEXT(H38,"yyyy-mm")</f>
        <v>2024-03</v>
      </c>
    </row>
    <row r="39" customFormat="false" ht="15" hidden="false" customHeight="true" outlineLevel="0" collapsed="false">
      <c r="A39" s="56" t="s">
        <v>10153</v>
      </c>
      <c r="B39" s="56" t="s">
        <v>3136</v>
      </c>
      <c r="C39" s="56" t="s">
        <v>7392</v>
      </c>
      <c r="D39" s="56" t="s">
        <v>10069</v>
      </c>
      <c r="E39" s="56" t="s">
        <v>99</v>
      </c>
      <c r="F39" s="56" t="s">
        <v>10088</v>
      </c>
      <c r="G39" s="56" t="s">
        <v>10154</v>
      </c>
      <c r="H39" s="57" t="n">
        <v>45638</v>
      </c>
      <c r="I39" s="56" t="s">
        <v>7246</v>
      </c>
      <c r="J39" s="56" t="s">
        <v>1699</v>
      </c>
      <c r="K39" s="56" t="n">
        <v>3132.23</v>
      </c>
      <c r="L39" s="56" t="n">
        <v>12.368</v>
      </c>
      <c r="M39" s="56" t="n">
        <v>1206</v>
      </c>
      <c r="N39" s="56" t="n">
        <v>13.76</v>
      </c>
      <c r="O39" s="54" t="n">
        <f aca="false">ROUND(M39*N39,2)</f>
        <v>16594.56</v>
      </c>
      <c r="P39" s="56" t="n">
        <v>268</v>
      </c>
      <c r="Q39" s="56" t="s">
        <v>380</v>
      </c>
      <c r="R39" s="54" t="str">
        <f aca="false">IF(J39&lt;=I39,"Yes","No")</f>
        <v>Yes</v>
      </c>
      <c r="S39" s="56" t="s">
        <v>10066</v>
      </c>
      <c r="T39" s="56" t="s">
        <v>10066</v>
      </c>
      <c r="U39" s="55" t="n">
        <f aca="false">IF(M39=0,0,ROUND(O39/M39,2))</f>
        <v>13.76</v>
      </c>
      <c r="V39" s="55" t="n">
        <f aca="false">IFERROR(J39-I39,"")</f>
        <v>-1</v>
      </c>
      <c r="W39" s="55" t="str">
        <f aca="false">IF(U39&lt;=13.5,"Efficient",IF(U39&lt;=16,"Above Bench","Expensive"))</f>
        <v>Above Bench</v>
      </c>
      <c r="X39" s="55" t="str">
        <f aca="false">TEXT(H39,"yyyy-mm")</f>
        <v>2024-12</v>
      </c>
    </row>
    <row r="40" customFormat="false" ht="15" hidden="false" customHeight="true" outlineLevel="0" collapsed="false">
      <c r="A40" s="52" t="s">
        <v>10155</v>
      </c>
      <c r="B40" s="52" t="s">
        <v>1710</v>
      </c>
      <c r="C40" s="52" t="s">
        <v>1171</v>
      </c>
      <c r="D40" s="52" t="s">
        <v>10095</v>
      </c>
      <c r="E40" s="52" t="s">
        <v>101</v>
      </c>
      <c r="F40" s="52" t="s">
        <v>10064</v>
      </c>
      <c r="G40" s="52" t="s">
        <v>10156</v>
      </c>
      <c r="H40" s="53" t="n">
        <v>45366</v>
      </c>
      <c r="I40" s="52" t="s">
        <v>3107</v>
      </c>
      <c r="J40" s="52" t="s">
        <v>7727</v>
      </c>
      <c r="K40" s="52" t="n">
        <v>680.42</v>
      </c>
      <c r="L40" s="52" t="n">
        <v>1.775</v>
      </c>
      <c r="M40" s="52" t="n">
        <v>1712</v>
      </c>
      <c r="N40" s="52" t="n">
        <v>11.99</v>
      </c>
      <c r="O40" s="54" t="n">
        <f aca="false">ROUND(M40*N40,2)</f>
        <v>20526.88</v>
      </c>
      <c r="P40" s="52" t="n">
        <v>366</v>
      </c>
      <c r="Q40" s="52" t="s">
        <v>340</v>
      </c>
      <c r="R40" s="54" t="str">
        <f aca="false">IF(J40&lt;=I40,"Yes","No")</f>
        <v>No</v>
      </c>
      <c r="S40" s="52" t="s">
        <v>10066</v>
      </c>
      <c r="T40" s="52" t="s">
        <v>10061</v>
      </c>
      <c r="U40" s="55" t="n">
        <f aca="false">IF(M40=0,0,ROUND(O40/M40,2))</f>
        <v>11.99</v>
      </c>
      <c r="V40" s="55" t="n">
        <f aca="false">IFERROR(J40-I40,"")</f>
        <v>5</v>
      </c>
      <c r="W40" s="55" t="str">
        <f aca="false">IF(U40&lt;=13.5,"Efficient",IF(U40&lt;=16,"Above Bench","Expensive"))</f>
        <v>Efficient</v>
      </c>
      <c r="X40" s="55" t="str">
        <f aca="false">TEXT(H40,"yyyy-mm")</f>
        <v>2024-03</v>
      </c>
    </row>
    <row r="41" customFormat="false" ht="15" hidden="false" customHeight="true" outlineLevel="0" collapsed="false">
      <c r="A41" s="56" t="s">
        <v>10157</v>
      </c>
      <c r="B41" s="56" t="s">
        <v>3863</v>
      </c>
      <c r="C41" s="56" t="s">
        <v>3653</v>
      </c>
      <c r="D41" s="56" t="s">
        <v>10132</v>
      </c>
      <c r="E41" s="56" t="s">
        <v>99</v>
      </c>
      <c r="F41" s="56" t="s">
        <v>10070</v>
      </c>
      <c r="G41" s="56" t="s">
        <v>10158</v>
      </c>
      <c r="H41" s="57" t="n">
        <v>45250</v>
      </c>
      <c r="I41" s="56" t="s">
        <v>3271</v>
      </c>
      <c r="J41" s="56" t="s">
        <v>1146</v>
      </c>
      <c r="K41" s="56" t="n">
        <v>2944.8</v>
      </c>
      <c r="L41" s="56" t="n">
        <v>12.543</v>
      </c>
      <c r="M41" s="56" t="n">
        <v>552</v>
      </c>
      <c r="N41" s="56" t="n">
        <v>17.16</v>
      </c>
      <c r="O41" s="54" t="n">
        <f aca="false">ROUND(M41*N41,2)</f>
        <v>9472.32</v>
      </c>
      <c r="P41" s="56" t="n">
        <v>221</v>
      </c>
      <c r="Q41" s="56" t="s">
        <v>371</v>
      </c>
      <c r="R41" s="54" t="str">
        <f aca="false">IF(J41&lt;=I41,"Yes","No")</f>
        <v>Yes</v>
      </c>
      <c r="S41" s="56" t="s">
        <v>10061</v>
      </c>
      <c r="T41" s="56" t="s">
        <v>10061</v>
      </c>
      <c r="U41" s="55" t="n">
        <f aca="false">IF(M41=0,0,ROUND(O41/M41,2))</f>
        <v>17.16</v>
      </c>
      <c r="V41" s="55" t="n">
        <f aca="false">IFERROR(J41-I41,"")</f>
        <v>-1</v>
      </c>
      <c r="W41" s="55" t="str">
        <f aca="false">IF(U41&lt;=13.5,"Efficient",IF(U41&lt;=16,"Above Bench","Expensive"))</f>
        <v>Expensive</v>
      </c>
      <c r="X41" s="55" t="str">
        <f aca="false">TEXT(H41,"yyyy-mm")</f>
        <v>2023-11</v>
      </c>
    </row>
    <row r="42" customFormat="false" ht="15" hidden="false" customHeight="true" outlineLevel="0" collapsed="false">
      <c r="A42" s="52" t="s">
        <v>10159</v>
      </c>
      <c r="B42" s="52" t="s">
        <v>2327</v>
      </c>
      <c r="C42" s="52" t="s">
        <v>3809</v>
      </c>
      <c r="D42" s="52" t="s">
        <v>10078</v>
      </c>
      <c r="E42" s="52" t="s">
        <v>91</v>
      </c>
      <c r="F42" s="52" t="s">
        <v>10059</v>
      </c>
      <c r="G42" s="52" t="s">
        <v>10160</v>
      </c>
      <c r="H42" s="53" t="n">
        <v>45518</v>
      </c>
      <c r="I42" s="52" t="s">
        <v>1554</v>
      </c>
      <c r="J42" s="52" t="s">
        <v>4768</v>
      </c>
      <c r="K42" s="52" t="n">
        <v>3038.74</v>
      </c>
      <c r="L42" s="52" t="n">
        <v>14.062</v>
      </c>
      <c r="M42" s="52" t="n">
        <v>1872</v>
      </c>
      <c r="N42" s="52" t="n">
        <v>19.3</v>
      </c>
      <c r="O42" s="54" t="n">
        <f aca="false">ROUND(M42*N42,2)</f>
        <v>36129.6</v>
      </c>
      <c r="P42" s="52" t="n">
        <v>248</v>
      </c>
      <c r="Q42" s="52" t="s">
        <v>380</v>
      </c>
      <c r="R42" s="54" t="str">
        <f aca="false">IF(J42&lt;=I42,"Yes","No")</f>
        <v>No</v>
      </c>
      <c r="S42" s="52" t="s">
        <v>10061</v>
      </c>
      <c r="T42" s="52" t="s">
        <v>10066</v>
      </c>
      <c r="U42" s="55" t="n">
        <f aca="false">IF(M42=0,0,ROUND(O42/M42,2))</f>
        <v>19.3</v>
      </c>
      <c r="V42" s="55" t="n">
        <f aca="false">IFERROR(J42-I42,"")</f>
        <v>4</v>
      </c>
      <c r="W42" s="55" t="str">
        <f aca="false">IF(U42&lt;=13.5,"Efficient",IF(U42&lt;=16,"Above Bench","Expensive"))</f>
        <v>Expensive</v>
      </c>
      <c r="X42" s="55" t="str">
        <f aca="false">TEXT(H42,"yyyy-mm")</f>
        <v>2024-08</v>
      </c>
    </row>
    <row r="43" customFormat="false" ht="15" hidden="false" customHeight="true" outlineLevel="0" collapsed="false">
      <c r="A43" s="56" t="s">
        <v>10161</v>
      </c>
      <c r="B43" s="56" t="s">
        <v>719</v>
      </c>
      <c r="C43" s="56" t="s">
        <v>10162</v>
      </c>
      <c r="D43" s="56" t="s">
        <v>10069</v>
      </c>
      <c r="E43" s="56" t="s">
        <v>95</v>
      </c>
      <c r="F43" s="56" t="s">
        <v>10059</v>
      </c>
      <c r="G43" s="56" t="s">
        <v>10163</v>
      </c>
      <c r="H43" s="57" t="n">
        <v>45108</v>
      </c>
      <c r="I43" s="56" t="s">
        <v>1576</v>
      </c>
      <c r="J43" s="56" t="s">
        <v>1576</v>
      </c>
      <c r="K43" s="56" t="n">
        <v>2931.35</v>
      </c>
      <c r="L43" s="56" t="n">
        <v>7.435</v>
      </c>
      <c r="M43" s="56" t="n">
        <v>2385</v>
      </c>
      <c r="N43" s="56" t="n">
        <v>24.25</v>
      </c>
      <c r="O43" s="54" t="n">
        <f aca="false">ROUND(M43*N43,2)</f>
        <v>57836.25</v>
      </c>
      <c r="P43" s="56" t="n">
        <v>425</v>
      </c>
      <c r="Q43" s="56" t="s">
        <v>4081</v>
      </c>
      <c r="R43" s="54" t="str">
        <f aca="false">IF(J43&lt;=I43,"Yes","No")</f>
        <v>Yes</v>
      </c>
      <c r="S43" s="56" t="s">
        <v>10066</v>
      </c>
      <c r="T43" s="56" t="s">
        <v>10066</v>
      </c>
      <c r="U43" s="55" t="n">
        <f aca="false">IF(M43=0,0,ROUND(O43/M43,2))</f>
        <v>24.25</v>
      </c>
      <c r="V43" s="55" t="n">
        <f aca="false">IFERROR(J43-I43,"")</f>
        <v>0</v>
      </c>
      <c r="W43" s="55" t="str">
        <f aca="false">IF(U43&lt;=13.5,"Efficient",IF(U43&lt;=16,"Above Bench","Expensive"))</f>
        <v>Expensive</v>
      </c>
      <c r="X43" s="55" t="str">
        <f aca="false">TEXT(H43,"yyyy-mm")</f>
        <v>2023-07</v>
      </c>
    </row>
    <row r="44" customFormat="false" ht="15" hidden="false" customHeight="true" outlineLevel="0" collapsed="false">
      <c r="A44" s="52" t="s">
        <v>10164</v>
      </c>
      <c r="B44" s="52" t="s">
        <v>1093</v>
      </c>
      <c r="C44" s="52" t="s">
        <v>6379</v>
      </c>
      <c r="D44" s="52" t="s">
        <v>10095</v>
      </c>
      <c r="E44" s="52" t="s">
        <v>99</v>
      </c>
      <c r="F44" s="52" t="s">
        <v>10088</v>
      </c>
      <c r="G44" s="52" t="s">
        <v>10165</v>
      </c>
      <c r="H44" s="53" t="n">
        <v>44927</v>
      </c>
      <c r="I44" s="52" t="s">
        <v>3860</v>
      </c>
      <c r="J44" s="52" t="s">
        <v>2665</v>
      </c>
      <c r="K44" s="52" t="n">
        <v>3255.36</v>
      </c>
      <c r="L44" s="52" t="n">
        <v>8.985</v>
      </c>
      <c r="M44" s="52" t="n">
        <v>2149</v>
      </c>
      <c r="N44" s="52" t="n">
        <v>23.04</v>
      </c>
      <c r="O44" s="54" t="n">
        <f aca="false">ROUND(M44*N44,2)</f>
        <v>49512.96</v>
      </c>
      <c r="P44" s="52" t="n">
        <v>295</v>
      </c>
      <c r="Q44" s="52" t="s">
        <v>340</v>
      </c>
      <c r="R44" s="54" t="str">
        <f aca="false">IF(J44&lt;=I44,"Yes","No")</f>
        <v>No</v>
      </c>
      <c r="S44" s="52" t="s">
        <v>10066</v>
      </c>
      <c r="T44" s="52" t="s">
        <v>10061</v>
      </c>
      <c r="U44" s="55" t="n">
        <f aca="false">IF(M44=0,0,ROUND(O44/M44,2))</f>
        <v>23.04</v>
      </c>
      <c r="V44" s="55" t="n">
        <f aca="false">IFERROR(J44-I44,"")</f>
        <v>2</v>
      </c>
      <c r="W44" s="55" t="str">
        <f aca="false">IF(U44&lt;=13.5,"Efficient",IF(U44&lt;=16,"Above Bench","Expensive"))</f>
        <v>Expensive</v>
      </c>
      <c r="X44" s="55" t="str">
        <f aca="false">TEXT(H44,"yyyy-mm")</f>
        <v>2023-01</v>
      </c>
    </row>
    <row r="45" customFormat="false" ht="15" hidden="false" customHeight="true" outlineLevel="0" collapsed="false">
      <c r="A45" s="56" t="s">
        <v>10166</v>
      </c>
      <c r="B45" s="56" t="s">
        <v>3830</v>
      </c>
      <c r="C45" s="56" t="s">
        <v>3147</v>
      </c>
      <c r="D45" s="56" t="s">
        <v>10087</v>
      </c>
      <c r="E45" s="56" t="s">
        <v>93</v>
      </c>
      <c r="F45" s="56" t="s">
        <v>10059</v>
      </c>
      <c r="G45" s="56" t="s">
        <v>10167</v>
      </c>
      <c r="H45" s="57" t="n">
        <v>45652</v>
      </c>
      <c r="I45" s="56" t="s">
        <v>2928</v>
      </c>
      <c r="J45" s="56" t="s">
        <v>2929</v>
      </c>
      <c r="K45" s="56" t="n">
        <v>4138.84</v>
      </c>
      <c r="L45" s="56" t="n">
        <v>13.678</v>
      </c>
      <c r="M45" s="56" t="n">
        <v>1741</v>
      </c>
      <c r="N45" s="56" t="n">
        <v>10.53</v>
      </c>
      <c r="O45" s="54" t="n">
        <f aca="false">ROUND(M45*N45,2)</f>
        <v>18332.73</v>
      </c>
      <c r="P45" s="56" t="n">
        <v>254</v>
      </c>
      <c r="Q45" s="56" t="s">
        <v>380</v>
      </c>
      <c r="R45" s="54" t="str">
        <f aca="false">IF(J45&lt;=I45,"Yes","No")</f>
        <v>No</v>
      </c>
      <c r="S45" s="56" t="s">
        <v>10066</v>
      </c>
      <c r="T45" s="56" t="s">
        <v>10061</v>
      </c>
      <c r="U45" s="55" t="n">
        <f aca="false">IF(M45=0,0,ROUND(O45/M45,2))</f>
        <v>10.53</v>
      </c>
      <c r="V45" s="55" t="n">
        <f aca="false">IFERROR(J45-I45,"")</f>
        <v>3</v>
      </c>
      <c r="W45" s="55" t="str">
        <f aca="false">IF(U45&lt;=13.5,"Efficient",IF(U45&lt;=16,"Above Bench","Expensive"))</f>
        <v>Efficient</v>
      </c>
      <c r="X45" s="55" t="str">
        <f aca="false">TEXT(H45,"yyyy-mm")</f>
        <v>2024-12</v>
      </c>
    </row>
    <row r="46" customFormat="false" ht="15" hidden="false" customHeight="true" outlineLevel="0" collapsed="false">
      <c r="A46" s="52" t="s">
        <v>10168</v>
      </c>
      <c r="B46" s="52" t="s">
        <v>1047</v>
      </c>
      <c r="C46" s="52" t="s">
        <v>5215</v>
      </c>
      <c r="D46" s="52" t="s">
        <v>10087</v>
      </c>
      <c r="E46" s="52" t="s">
        <v>93</v>
      </c>
      <c r="F46" s="52" t="s">
        <v>10099</v>
      </c>
      <c r="G46" s="52" t="s">
        <v>10169</v>
      </c>
      <c r="H46" s="53" t="n">
        <v>44912</v>
      </c>
      <c r="I46" s="52" t="s">
        <v>2203</v>
      </c>
      <c r="J46" s="52" t="s">
        <v>1905</v>
      </c>
      <c r="K46" s="52" t="n">
        <v>547.6</v>
      </c>
      <c r="L46" s="52" t="n">
        <v>2.12</v>
      </c>
      <c r="M46" s="52" t="n">
        <v>2212</v>
      </c>
      <c r="N46" s="52" t="n">
        <v>16.12</v>
      </c>
      <c r="O46" s="54" t="n">
        <f aca="false">ROUND(M46*N46,2)</f>
        <v>35657.44</v>
      </c>
      <c r="P46" s="52" t="n">
        <v>445</v>
      </c>
      <c r="Q46" s="52" t="s">
        <v>380</v>
      </c>
      <c r="R46" s="54" t="str">
        <f aca="false">IF(J46&lt;=I46,"Yes","No")</f>
        <v>No</v>
      </c>
      <c r="S46" s="52" t="s">
        <v>10066</v>
      </c>
      <c r="T46" s="52" t="s">
        <v>10061</v>
      </c>
      <c r="U46" s="55" t="n">
        <f aca="false">IF(M46=0,0,ROUND(O46/M46,2))</f>
        <v>16.12</v>
      </c>
      <c r="V46" s="55" t="n">
        <f aca="false">IFERROR(J46-I46,"")</f>
        <v>1</v>
      </c>
      <c r="W46" s="55" t="str">
        <f aca="false">IF(U46&lt;=13.5,"Efficient",IF(U46&lt;=16,"Above Bench","Expensive"))</f>
        <v>Expensive</v>
      </c>
      <c r="X46" s="55" t="str">
        <f aca="false">TEXT(H46,"yyyy-mm")</f>
        <v>2022-12</v>
      </c>
    </row>
    <row r="47" customFormat="false" ht="15" hidden="false" customHeight="true" outlineLevel="0" collapsed="false">
      <c r="A47" s="56" t="s">
        <v>10170</v>
      </c>
      <c r="B47" s="56" t="s">
        <v>517</v>
      </c>
      <c r="C47" s="56" t="s">
        <v>946</v>
      </c>
      <c r="D47" s="56" t="s">
        <v>10078</v>
      </c>
      <c r="E47" s="56" t="s">
        <v>97</v>
      </c>
      <c r="F47" s="56" t="s">
        <v>10099</v>
      </c>
      <c r="G47" s="56" t="s">
        <v>10171</v>
      </c>
      <c r="H47" s="57" t="n">
        <v>44708</v>
      </c>
      <c r="I47" s="56" t="s">
        <v>2301</v>
      </c>
      <c r="J47" s="56" t="s">
        <v>3789</v>
      </c>
      <c r="K47" s="56" t="n">
        <v>176.4</v>
      </c>
      <c r="L47" s="56" t="n">
        <v>0.88</v>
      </c>
      <c r="M47" s="56" t="n">
        <v>966</v>
      </c>
      <c r="N47" s="56" t="n">
        <v>16.26</v>
      </c>
      <c r="O47" s="54" t="n">
        <f aca="false">ROUND(M47*N47,2)</f>
        <v>15707.16</v>
      </c>
      <c r="P47" s="56" t="n">
        <v>487</v>
      </c>
      <c r="Q47" s="56" t="s">
        <v>340</v>
      </c>
      <c r="R47" s="54" t="str">
        <f aca="false">IF(J47&lt;=I47,"Yes","No")</f>
        <v>No</v>
      </c>
      <c r="S47" s="56" t="s">
        <v>10061</v>
      </c>
      <c r="T47" s="56" t="s">
        <v>10061</v>
      </c>
      <c r="U47" s="55" t="n">
        <f aca="false">IF(M47=0,0,ROUND(O47/M47,2))</f>
        <v>16.26</v>
      </c>
      <c r="V47" s="55" t="n">
        <f aca="false">IFERROR(J47-I47,"")</f>
        <v>2</v>
      </c>
      <c r="W47" s="55" t="str">
        <f aca="false">IF(U47&lt;=13.5,"Efficient",IF(U47&lt;=16,"Above Bench","Expensive"))</f>
        <v>Expensive</v>
      </c>
      <c r="X47" s="55" t="str">
        <f aca="false">TEXT(H47,"yyyy-mm")</f>
        <v>2022-05</v>
      </c>
    </row>
    <row r="48" customFormat="false" ht="15" hidden="false" customHeight="true" outlineLevel="0" collapsed="false">
      <c r="A48" s="52" t="s">
        <v>10172</v>
      </c>
      <c r="B48" s="52" t="s">
        <v>3866</v>
      </c>
      <c r="C48" s="52" t="s">
        <v>6490</v>
      </c>
      <c r="D48" s="52" t="s">
        <v>10058</v>
      </c>
      <c r="E48" s="52" t="s">
        <v>97</v>
      </c>
      <c r="F48" s="52" t="s">
        <v>10099</v>
      </c>
      <c r="G48" s="52" t="s">
        <v>10173</v>
      </c>
      <c r="H48" s="53" t="n">
        <v>45016</v>
      </c>
      <c r="I48" s="52" t="s">
        <v>2249</v>
      </c>
      <c r="J48" s="52" t="s">
        <v>2249</v>
      </c>
      <c r="K48" s="52" t="n">
        <v>1212.37</v>
      </c>
      <c r="L48" s="52" t="n">
        <v>5.413</v>
      </c>
      <c r="M48" s="52" t="n">
        <v>2363</v>
      </c>
      <c r="N48" s="52" t="n">
        <v>8.92</v>
      </c>
      <c r="O48" s="54" t="n">
        <f aca="false">ROUND(M48*N48,2)</f>
        <v>21077.96</v>
      </c>
      <c r="P48" s="52" t="n">
        <v>147</v>
      </c>
      <c r="Q48" s="52" t="s">
        <v>380</v>
      </c>
      <c r="R48" s="54" t="str">
        <f aca="false">IF(J48&lt;=I48,"Yes","No")</f>
        <v>Yes</v>
      </c>
      <c r="S48" s="52" t="s">
        <v>10061</v>
      </c>
      <c r="T48" s="52" t="s">
        <v>10061</v>
      </c>
      <c r="U48" s="55" t="n">
        <f aca="false">IF(M48=0,0,ROUND(O48/M48,2))</f>
        <v>8.92</v>
      </c>
      <c r="V48" s="55" t="n">
        <f aca="false">IFERROR(J48-I48,"")</f>
        <v>0</v>
      </c>
      <c r="W48" s="55" t="str">
        <f aca="false">IF(U48&lt;=13.5,"Efficient",IF(U48&lt;=16,"Above Bench","Expensive"))</f>
        <v>Efficient</v>
      </c>
      <c r="X48" s="55" t="str">
        <f aca="false">TEXT(H48,"yyyy-mm")</f>
        <v>2023-03</v>
      </c>
    </row>
    <row r="49" customFormat="false" ht="15" hidden="false" customHeight="true" outlineLevel="0" collapsed="false">
      <c r="A49" s="56" t="s">
        <v>10174</v>
      </c>
      <c r="B49" s="56" t="s">
        <v>2358</v>
      </c>
      <c r="C49" s="56" t="s">
        <v>1354</v>
      </c>
      <c r="D49" s="56" t="s">
        <v>10058</v>
      </c>
      <c r="E49" s="56" t="s">
        <v>95</v>
      </c>
      <c r="F49" s="56" t="s">
        <v>10070</v>
      </c>
      <c r="G49" s="56" t="s">
        <v>10175</v>
      </c>
      <c r="H49" s="57" t="n">
        <v>45183</v>
      </c>
      <c r="I49" s="56" t="s">
        <v>2213</v>
      </c>
      <c r="J49" s="56" t="s">
        <v>3046</v>
      </c>
      <c r="K49" s="56" t="n">
        <v>661.05</v>
      </c>
      <c r="L49" s="56" t="n">
        <v>1.901</v>
      </c>
      <c r="M49" s="56" t="n">
        <v>434</v>
      </c>
      <c r="N49" s="56" t="n">
        <v>14.66</v>
      </c>
      <c r="O49" s="54" t="n">
        <f aca="false">ROUND(M49*N49,2)</f>
        <v>6362.44</v>
      </c>
      <c r="P49" s="56" t="n">
        <v>138</v>
      </c>
      <c r="Q49" s="56" t="s">
        <v>340</v>
      </c>
      <c r="R49" s="54" t="str">
        <f aca="false">IF(J49&lt;=I49,"Yes","No")</f>
        <v>No</v>
      </c>
      <c r="S49" s="56" t="s">
        <v>10066</v>
      </c>
      <c r="T49" s="56" t="s">
        <v>10066</v>
      </c>
      <c r="U49" s="55" t="n">
        <f aca="false">IF(M49=0,0,ROUND(O49/M49,2))</f>
        <v>14.66</v>
      </c>
      <c r="V49" s="55" t="n">
        <f aca="false">IFERROR(J49-I49,"")</f>
        <v>3</v>
      </c>
      <c r="W49" s="55" t="str">
        <f aca="false">IF(U49&lt;=13.5,"Efficient",IF(U49&lt;=16,"Above Bench","Expensive"))</f>
        <v>Above Bench</v>
      </c>
      <c r="X49" s="55" t="str">
        <f aca="false">TEXT(H49,"yyyy-mm")</f>
        <v>2023-09</v>
      </c>
    </row>
    <row r="50" customFormat="false" ht="15" hidden="false" customHeight="true" outlineLevel="0" collapsed="false">
      <c r="A50" s="52" t="s">
        <v>10176</v>
      </c>
      <c r="B50" s="52" t="s">
        <v>2345</v>
      </c>
      <c r="C50" s="52" t="s">
        <v>865</v>
      </c>
      <c r="D50" s="52" t="s">
        <v>10112</v>
      </c>
      <c r="E50" s="52" t="s">
        <v>91</v>
      </c>
      <c r="F50" s="52" t="s">
        <v>10064</v>
      </c>
      <c r="G50" s="52" t="s">
        <v>10177</v>
      </c>
      <c r="H50" s="53" t="n">
        <v>44920</v>
      </c>
      <c r="I50" s="52" t="s">
        <v>4559</v>
      </c>
      <c r="J50" s="52" t="s">
        <v>6885</v>
      </c>
      <c r="K50" s="52" t="n">
        <v>4320.93</v>
      </c>
      <c r="L50" s="52" t="n">
        <v>12.918</v>
      </c>
      <c r="M50" s="52" t="n">
        <v>744</v>
      </c>
      <c r="N50" s="52" t="n">
        <v>16.84</v>
      </c>
      <c r="O50" s="54" t="n">
        <f aca="false">ROUND(M50*N50,2)</f>
        <v>12528.96</v>
      </c>
      <c r="P50" s="52" t="n">
        <v>295</v>
      </c>
      <c r="Q50" s="52" t="s">
        <v>371</v>
      </c>
      <c r="R50" s="54" t="str">
        <f aca="false">IF(J50&lt;=I50,"Yes","No")</f>
        <v>Yes</v>
      </c>
      <c r="S50" s="52" t="s">
        <v>10066</v>
      </c>
      <c r="T50" s="52" t="s">
        <v>10061</v>
      </c>
      <c r="U50" s="55" t="n">
        <f aca="false">IF(M50=0,0,ROUND(O50/M50,2))</f>
        <v>16.84</v>
      </c>
      <c r="V50" s="55" t="n">
        <f aca="false">IFERROR(J50-I50,"")</f>
        <v>-1</v>
      </c>
      <c r="W50" s="55" t="str">
        <f aca="false">IF(U50&lt;=13.5,"Efficient",IF(U50&lt;=16,"Above Bench","Expensive"))</f>
        <v>Expensive</v>
      </c>
      <c r="X50" s="55" t="str">
        <f aca="false">TEXT(H50,"yyyy-mm")</f>
        <v>2022-12</v>
      </c>
    </row>
    <row r="51" customFormat="false" ht="15" hidden="false" customHeight="true" outlineLevel="0" collapsed="false">
      <c r="A51" s="56" t="s">
        <v>10178</v>
      </c>
      <c r="B51" s="56" t="s">
        <v>2663</v>
      </c>
      <c r="C51" s="56" t="s">
        <v>2362</v>
      </c>
      <c r="D51" s="56" t="s">
        <v>10112</v>
      </c>
      <c r="E51" s="56" t="s">
        <v>101</v>
      </c>
      <c r="F51" s="56" t="s">
        <v>10099</v>
      </c>
      <c r="G51" s="56" t="s">
        <v>10179</v>
      </c>
      <c r="H51" s="57" t="n">
        <v>44900</v>
      </c>
      <c r="I51" s="56" t="s">
        <v>1586</v>
      </c>
      <c r="J51" s="56" t="s">
        <v>4371</v>
      </c>
      <c r="K51" s="56" t="n">
        <v>3611.48</v>
      </c>
      <c r="L51" s="56" t="n">
        <v>9.499</v>
      </c>
      <c r="M51" s="56" t="n">
        <v>2595</v>
      </c>
      <c r="N51" s="56" t="n">
        <v>7.65</v>
      </c>
      <c r="O51" s="54" t="n">
        <f aca="false">ROUND(M51*N51,2)</f>
        <v>19851.75</v>
      </c>
      <c r="P51" s="56" t="n">
        <v>158</v>
      </c>
      <c r="Q51" s="56" t="s">
        <v>4081</v>
      </c>
      <c r="R51" s="54" t="str">
        <f aca="false">IF(J51&lt;=I51,"Yes","No")</f>
        <v>No</v>
      </c>
      <c r="S51" s="56" t="s">
        <v>10061</v>
      </c>
      <c r="T51" s="56" t="s">
        <v>10061</v>
      </c>
      <c r="U51" s="55" t="n">
        <f aca="false">IF(M51=0,0,ROUND(O51/M51,2))</f>
        <v>7.65</v>
      </c>
      <c r="V51" s="55" t="n">
        <f aca="false">IFERROR(J51-I51,"")</f>
        <v>4</v>
      </c>
      <c r="W51" s="55" t="str">
        <f aca="false">IF(U51&lt;=13.5,"Efficient",IF(U51&lt;=16,"Above Bench","Expensive"))</f>
        <v>Efficient</v>
      </c>
      <c r="X51" s="55" t="str">
        <f aca="false">TEXT(H51,"yyyy-mm")</f>
        <v>2022-12</v>
      </c>
    </row>
    <row r="52" customFormat="false" ht="15" hidden="false" customHeight="true" outlineLevel="0" collapsed="false">
      <c r="A52" s="52" t="s">
        <v>10180</v>
      </c>
      <c r="B52" s="52" t="s">
        <v>596</v>
      </c>
      <c r="C52" s="52" t="s">
        <v>4989</v>
      </c>
      <c r="D52" s="52" t="s">
        <v>10104</v>
      </c>
      <c r="E52" s="52" t="s">
        <v>101</v>
      </c>
      <c r="F52" s="52" t="s">
        <v>10059</v>
      </c>
      <c r="G52" s="52" t="s">
        <v>10181</v>
      </c>
      <c r="H52" s="53" t="n">
        <v>45108</v>
      </c>
      <c r="I52" s="52" t="s">
        <v>1829</v>
      </c>
      <c r="J52" s="52" t="s">
        <v>3919</v>
      </c>
      <c r="K52" s="52" t="n">
        <v>271.21</v>
      </c>
      <c r="L52" s="52" t="n">
        <v>1.343</v>
      </c>
      <c r="M52" s="52" t="n">
        <v>813</v>
      </c>
      <c r="N52" s="52" t="n">
        <v>12.69</v>
      </c>
      <c r="O52" s="54" t="n">
        <f aca="false">ROUND(M52*N52,2)</f>
        <v>10316.97</v>
      </c>
      <c r="P52" s="52" t="n">
        <v>414</v>
      </c>
      <c r="Q52" s="52" t="s">
        <v>4081</v>
      </c>
      <c r="R52" s="54" t="str">
        <f aca="false">IF(J52&lt;=I52,"Yes","No")</f>
        <v>No</v>
      </c>
      <c r="S52" s="52" t="s">
        <v>10066</v>
      </c>
      <c r="T52" s="52" t="s">
        <v>10061</v>
      </c>
      <c r="U52" s="55" t="n">
        <f aca="false">IF(M52=0,0,ROUND(O52/M52,2))</f>
        <v>12.69</v>
      </c>
      <c r="V52" s="55" t="n">
        <f aca="false">IFERROR(J52-I52,"")</f>
        <v>4</v>
      </c>
      <c r="W52" s="55" t="str">
        <f aca="false">IF(U52&lt;=13.5,"Efficient",IF(U52&lt;=16,"Above Bench","Expensive"))</f>
        <v>Efficient</v>
      </c>
      <c r="X52" s="55" t="str">
        <f aca="false">TEXT(H52,"yyyy-mm")</f>
        <v>2023-07</v>
      </c>
    </row>
    <row r="53" customFormat="false" ht="15" hidden="false" customHeight="true" outlineLevel="0" collapsed="false">
      <c r="A53" s="56" t="s">
        <v>10182</v>
      </c>
      <c r="B53" s="56" t="s">
        <v>4017</v>
      </c>
      <c r="C53" s="56" t="s">
        <v>3138</v>
      </c>
      <c r="D53" s="56" t="s">
        <v>10078</v>
      </c>
      <c r="E53" s="56" t="s">
        <v>93</v>
      </c>
      <c r="F53" s="56" t="s">
        <v>10059</v>
      </c>
      <c r="G53" s="56" t="s">
        <v>10183</v>
      </c>
      <c r="H53" s="57" t="n">
        <v>45651</v>
      </c>
      <c r="I53" s="56" t="s">
        <v>3687</v>
      </c>
      <c r="J53" s="56" t="s">
        <v>3061</v>
      </c>
      <c r="K53" s="56" t="n">
        <v>4939.93</v>
      </c>
      <c r="L53" s="56" t="n">
        <v>17.02</v>
      </c>
      <c r="M53" s="56" t="n">
        <v>2173</v>
      </c>
      <c r="N53" s="56" t="n">
        <v>9.78</v>
      </c>
      <c r="O53" s="54" t="n">
        <f aca="false">ROUND(M53*N53,2)</f>
        <v>21251.94</v>
      </c>
      <c r="P53" s="56" t="n">
        <v>144</v>
      </c>
      <c r="Q53" s="56" t="s">
        <v>4081</v>
      </c>
      <c r="R53" s="54" t="str">
        <f aca="false">IF(J53&lt;=I53,"Yes","No")</f>
        <v>No</v>
      </c>
      <c r="S53" s="56" t="s">
        <v>10066</v>
      </c>
      <c r="T53" s="56" t="s">
        <v>10061</v>
      </c>
      <c r="U53" s="55" t="n">
        <f aca="false">IF(M53=0,0,ROUND(O53/M53,2))</f>
        <v>9.78</v>
      </c>
      <c r="V53" s="55" t="n">
        <f aca="false">IFERROR(J53-I53,"")</f>
        <v>1</v>
      </c>
      <c r="W53" s="55" t="str">
        <f aca="false">IF(U53&lt;=13.5,"Efficient",IF(U53&lt;=16,"Above Bench","Expensive"))</f>
        <v>Efficient</v>
      </c>
      <c r="X53" s="55" t="str">
        <f aca="false">TEXT(H53,"yyyy-mm")</f>
        <v>2024-12</v>
      </c>
    </row>
    <row r="54" customFormat="false" ht="15" hidden="false" customHeight="true" outlineLevel="0" collapsed="false">
      <c r="A54" s="52" t="s">
        <v>10184</v>
      </c>
      <c r="B54" s="52" t="s">
        <v>2398</v>
      </c>
      <c r="C54" s="52" t="s">
        <v>7990</v>
      </c>
      <c r="D54" s="52" t="s">
        <v>10069</v>
      </c>
      <c r="E54" s="52" t="s">
        <v>97</v>
      </c>
      <c r="F54" s="52" t="s">
        <v>10099</v>
      </c>
      <c r="G54" s="52" t="s">
        <v>10185</v>
      </c>
      <c r="H54" s="53" t="n">
        <v>45342</v>
      </c>
      <c r="I54" s="52" t="s">
        <v>534</v>
      </c>
      <c r="J54" s="52" t="s">
        <v>1349</v>
      </c>
      <c r="K54" s="52" t="n">
        <v>4199.21</v>
      </c>
      <c r="L54" s="52" t="n">
        <v>12.58</v>
      </c>
      <c r="M54" s="52" t="n">
        <v>605</v>
      </c>
      <c r="N54" s="52" t="n">
        <v>9.67</v>
      </c>
      <c r="O54" s="54" t="n">
        <f aca="false">ROUND(M54*N54,2)</f>
        <v>5850.35</v>
      </c>
      <c r="P54" s="52" t="n">
        <v>121</v>
      </c>
      <c r="Q54" s="52" t="s">
        <v>371</v>
      </c>
      <c r="R54" s="54" t="str">
        <f aca="false">IF(J54&lt;=I54,"Yes","No")</f>
        <v>No</v>
      </c>
      <c r="S54" s="52" t="s">
        <v>10066</v>
      </c>
      <c r="T54" s="52" t="s">
        <v>10061</v>
      </c>
      <c r="U54" s="55" t="n">
        <f aca="false">IF(M54=0,0,ROUND(O54/M54,2))</f>
        <v>9.67</v>
      </c>
      <c r="V54" s="55" t="n">
        <f aca="false">IFERROR(J54-I54,"")</f>
        <v>3</v>
      </c>
      <c r="W54" s="55" t="str">
        <f aca="false">IF(U54&lt;=13.5,"Efficient",IF(U54&lt;=16,"Above Bench","Expensive"))</f>
        <v>Efficient</v>
      </c>
      <c r="X54" s="55" t="str">
        <f aca="false">TEXT(H54,"yyyy-mm")</f>
        <v>2024-02</v>
      </c>
    </row>
    <row r="55" customFormat="false" ht="15" hidden="false" customHeight="true" outlineLevel="0" collapsed="false">
      <c r="A55" s="56" t="s">
        <v>10186</v>
      </c>
      <c r="B55" s="56" t="s">
        <v>1231</v>
      </c>
      <c r="C55" s="56" t="s">
        <v>10187</v>
      </c>
      <c r="D55" s="56" t="s">
        <v>10058</v>
      </c>
      <c r="E55" s="56" t="s">
        <v>101</v>
      </c>
      <c r="F55" s="56" t="s">
        <v>10099</v>
      </c>
      <c r="G55" s="56" t="s">
        <v>10188</v>
      </c>
      <c r="H55" s="57" t="n">
        <v>44864</v>
      </c>
      <c r="I55" s="56" t="s">
        <v>7594</v>
      </c>
      <c r="J55" s="56" t="s">
        <v>7594</v>
      </c>
      <c r="K55" s="56" t="n">
        <v>732.64</v>
      </c>
      <c r="L55" s="56" t="n">
        <v>2.413</v>
      </c>
      <c r="M55" s="56" t="n">
        <v>111</v>
      </c>
      <c r="N55" s="56" t="n">
        <v>10.04</v>
      </c>
      <c r="O55" s="54" t="n">
        <f aca="false">ROUND(M55*N55,2)</f>
        <v>1114.44</v>
      </c>
      <c r="P55" s="56" t="n">
        <v>405</v>
      </c>
      <c r="Q55" s="56" t="s">
        <v>380</v>
      </c>
      <c r="R55" s="54" t="str">
        <f aca="false">IF(J55&lt;=I55,"Yes","No")</f>
        <v>Yes</v>
      </c>
      <c r="S55" s="56" t="s">
        <v>10061</v>
      </c>
      <c r="T55" s="56" t="s">
        <v>10066</v>
      </c>
      <c r="U55" s="55" t="n">
        <f aca="false">IF(M55=0,0,ROUND(O55/M55,2))</f>
        <v>10.04</v>
      </c>
      <c r="V55" s="55" t="n">
        <f aca="false">IFERROR(J55-I55,"")</f>
        <v>0</v>
      </c>
      <c r="W55" s="55" t="str">
        <f aca="false">IF(U55&lt;=13.5,"Efficient",IF(U55&lt;=16,"Above Bench","Expensive"))</f>
        <v>Efficient</v>
      </c>
      <c r="X55" s="55" t="str">
        <f aca="false">TEXT(H55,"yyyy-mm")</f>
        <v>2022-10</v>
      </c>
    </row>
    <row r="56" customFormat="false" ht="15" hidden="false" customHeight="true" outlineLevel="0" collapsed="false">
      <c r="A56" s="52" t="s">
        <v>10189</v>
      </c>
      <c r="B56" s="52" t="s">
        <v>1631</v>
      </c>
      <c r="C56" s="52" t="s">
        <v>741</v>
      </c>
      <c r="D56" s="52" t="s">
        <v>10190</v>
      </c>
      <c r="E56" s="52" t="s">
        <v>91</v>
      </c>
      <c r="F56" s="52" t="s">
        <v>10070</v>
      </c>
      <c r="G56" s="52" t="s">
        <v>10191</v>
      </c>
      <c r="H56" s="53" t="n">
        <v>45535</v>
      </c>
      <c r="I56" s="52" t="s">
        <v>1731</v>
      </c>
      <c r="J56" s="52" t="s">
        <v>2981</v>
      </c>
      <c r="K56" s="52" t="n">
        <v>577.25</v>
      </c>
      <c r="L56" s="52" t="n">
        <v>1.593</v>
      </c>
      <c r="M56" s="52" t="n">
        <v>543</v>
      </c>
      <c r="N56" s="52" t="n">
        <v>17.65</v>
      </c>
      <c r="O56" s="54" t="n">
        <f aca="false">ROUND(M56*N56,2)</f>
        <v>9583.95</v>
      </c>
      <c r="P56" s="52" t="n">
        <v>471</v>
      </c>
      <c r="Q56" s="52" t="s">
        <v>371</v>
      </c>
      <c r="R56" s="54" t="str">
        <f aca="false">IF(J56&lt;=I56,"Yes","No")</f>
        <v>Yes</v>
      </c>
      <c r="S56" s="52" t="s">
        <v>10066</v>
      </c>
      <c r="T56" s="52" t="s">
        <v>10066</v>
      </c>
      <c r="U56" s="55" t="n">
        <f aca="false">IF(M56=0,0,ROUND(O56/M56,2))</f>
        <v>17.65</v>
      </c>
      <c r="V56" s="55" t="n">
        <f aca="false">IFERROR(J56-I56,"")</f>
        <v>-1</v>
      </c>
      <c r="W56" s="55" t="str">
        <f aca="false">IF(U56&lt;=13.5,"Efficient",IF(U56&lt;=16,"Above Bench","Expensive"))</f>
        <v>Expensive</v>
      </c>
      <c r="X56" s="55" t="str">
        <f aca="false">TEXT(H56,"yyyy-mm")</f>
        <v>2024-08</v>
      </c>
    </row>
    <row r="57" customFormat="false" ht="15" hidden="false" customHeight="true" outlineLevel="0" collapsed="false">
      <c r="A57" s="56" t="s">
        <v>10192</v>
      </c>
      <c r="B57" s="56" t="s">
        <v>2884</v>
      </c>
      <c r="C57" s="56" t="s">
        <v>2800</v>
      </c>
      <c r="D57" s="56" t="s">
        <v>10087</v>
      </c>
      <c r="E57" s="56" t="s">
        <v>91</v>
      </c>
      <c r="F57" s="56" t="s">
        <v>10070</v>
      </c>
      <c r="G57" s="56" t="s">
        <v>10193</v>
      </c>
      <c r="H57" s="57" t="n">
        <v>45495</v>
      </c>
      <c r="I57" s="56" t="s">
        <v>1615</v>
      </c>
      <c r="J57" s="56" t="s">
        <v>5097</v>
      </c>
      <c r="K57" s="56" t="n">
        <v>801.62</v>
      </c>
      <c r="L57" s="56" t="n">
        <v>2.049</v>
      </c>
      <c r="M57" s="56" t="n">
        <v>2953</v>
      </c>
      <c r="N57" s="56" t="n">
        <v>22.39</v>
      </c>
      <c r="O57" s="54" t="n">
        <f aca="false">ROUND(M57*N57,2)</f>
        <v>66117.67</v>
      </c>
      <c r="P57" s="56" t="n">
        <v>10</v>
      </c>
      <c r="Q57" s="56" t="s">
        <v>4081</v>
      </c>
      <c r="R57" s="54" t="str">
        <f aca="false">IF(J57&lt;=I57,"Yes","No")</f>
        <v>No</v>
      </c>
      <c r="S57" s="56" t="s">
        <v>10066</v>
      </c>
      <c r="T57" s="56" t="s">
        <v>10066</v>
      </c>
      <c r="U57" s="55" t="n">
        <f aca="false">IF(M57=0,0,ROUND(O57/M57,2))</f>
        <v>22.39</v>
      </c>
      <c r="V57" s="55" t="n">
        <f aca="false">IFERROR(J57-I57,"")</f>
        <v>4</v>
      </c>
      <c r="W57" s="55" t="str">
        <f aca="false">IF(U57&lt;=13.5,"Efficient",IF(U57&lt;=16,"Above Bench","Expensive"))</f>
        <v>Expensive</v>
      </c>
      <c r="X57" s="55" t="str">
        <f aca="false">TEXT(H57,"yyyy-mm")</f>
        <v>2024-07</v>
      </c>
    </row>
    <row r="58" customFormat="false" ht="15" hidden="false" customHeight="true" outlineLevel="0" collapsed="false">
      <c r="A58" s="52" t="s">
        <v>10194</v>
      </c>
      <c r="B58" s="52" t="s">
        <v>3740</v>
      </c>
      <c r="C58" s="52" t="s">
        <v>7990</v>
      </c>
      <c r="D58" s="52" t="s">
        <v>10058</v>
      </c>
      <c r="E58" s="52" t="s">
        <v>93</v>
      </c>
      <c r="F58" s="52" t="s">
        <v>10088</v>
      </c>
      <c r="G58" s="52" t="s">
        <v>10195</v>
      </c>
      <c r="H58" s="53" t="n">
        <v>45038</v>
      </c>
      <c r="I58" s="52" t="s">
        <v>2119</v>
      </c>
      <c r="J58" s="52" t="s">
        <v>947</v>
      </c>
      <c r="K58" s="52" t="n">
        <v>807.4</v>
      </c>
      <c r="L58" s="52" t="n">
        <v>3.99</v>
      </c>
      <c r="M58" s="52" t="n">
        <v>830</v>
      </c>
      <c r="N58" s="52" t="n">
        <v>17.66</v>
      </c>
      <c r="O58" s="54" t="n">
        <f aca="false">ROUND(M58*N58,2)</f>
        <v>14657.8</v>
      </c>
      <c r="P58" s="52" t="n">
        <v>55</v>
      </c>
      <c r="Q58" s="52" t="s">
        <v>380</v>
      </c>
      <c r="R58" s="54" t="str">
        <f aca="false">IF(J58&lt;=I58,"Yes","No")</f>
        <v>No</v>
      </c>
      <c r="S58" s="52" t="s">
        <v>10066</v>
      </c>
      <c r="T58" s="52" t="s">
        <v>10061</v>
      </c>
      <c r="U58" s="55" t="n">
        <f aca="false">IF(M58=0,0,ROUND(O58/M58,2))</f>
        <v>17.66</v>
      </c>
      <c r="V58" s="55" t="n">
        <f aca="false">IFERROR(J58-I58,"")</f>
        <v>3</v>
      </c>
      <c r="W58" s="55" t="str">
        <f aca="false">IF(U58&lt;=13.5,"Efficient",IF(U58&lt;=16,"Above Bench","Expensive"))</f>
        <v>Expensive</v>
      </c>
      <c r="X58" s="55" t="str">
        <f aca="false">TEXT(H58,"yyyy-mm")</f>
        <v>2023-04</v>
      </c>
    </row>
    <row r="59" customFormat="false" ht="15" hidden="false" customHeight="true" outlineLevel="0" collapsed="false">
      <c r="A59" s="56" t="s">
        <v>10196</v>
      </c>
      <c r="B59" s="56" t="s">
        <v>3529</v>
      </c>
      <c r="C59" s="56" t="s">
        <v>7742</v>
      </c>
      <c r="D59" s="56" t="s">
        <v>10058</v>
      </c>
      <c r="E59" s="56" t="s">
        <v>97</v>
      </c>
      <c r="F59" s="56" t="s">
        <v>10064</v>
      </c>
      <c r="G59" s="56" t="s">
        <v>10197</v>
      </c>
      <c r="H59" s="57" t="n">
        <v>44906</v>
      </c>
      <c r="I59" s="56" t="s">
        <v>1121</v>
      </c>
      <c r="J59" s="56" t="s">
        <v>1126</v>
      </c>
      <c r="K59" s="56" t="n">
        <v>2841.1</v>
      </c>
      <c r="L59" s="56" t="n">
        <v>10.647</v>
      </c>
      <c r="M59" s="56" t="n">
        <v>760</v>
      </c>
      <c r="N59" s="56" t="n">
        <v>21.37</v>
      </c>
      <c r="O59" s="54" t="n">
        <f aca="false">ROUND(M59*N59,2)</f>
        <v>16241.2</v>
      </c>
      <c r="P59" s="56" t="n">
        <v>466</v>
      </c>
      <c r="Q59" s="56" t="s">
        <v>4081</v>
      </c>
      <c r="R59" s="54" t="str">
        <f aca="false">IF(J59&lt;=I59,"Yes","No")</f>
        <v>Yes</v>
      </c>
      <c r="S59" s="56" t="s">
        <v>10061</v>
      </c>
      <c r="T59" s="56" t="s">
        <v>10066</v>
      </c>
      <c r="U59" s="55" t="n">
        <f aca="false">IF(M59=0,0,ROUND(O59/M59,2))</f>
        <v>21.37</v>
      </c>
      <c r="V59" s="55" t="n">
        <f aca="false">IFERROR(J59-I59,"")</f>
        <v>-1</v>
      </c>
      <c r="W59" s="55" t="str">
        <f aca="false">IF(U59&lt;=13.5,"Efficient",IF(U59&lt;=16,"Above Bench","Expensive"))</f>
        <v>Expensive</v>
      </c>
      <c r="X59" s="55" t="str">
        <f aca="false">TEXT(H59,"yyyy-mm")</f>
        <v>2022-12</v>
      </c>
    </row>
    <row r="60" customFormat="false" ht="15" hidden="false" customHeight="true" outlineLevel="0" collapsed="false">
      <c r="A60" s="52" t="s">
        <v>10198</v>
      </c>
      <c r="B60" s="52" t="s">
        <v>3593</v>
      </c>
      <c r="C60" s="52" t="s">
        <v>2505</v>
      </c>
      <c r="D60" s="52" t="s">
        <v>10087</v>
      </c>
      <c r="E60" s="52" t="s">
        <v>97</v>
      </c>
      <c r="F60" s="52" t="s">
        <v>10070</v>
      </c>
      <c r="G60" s="52" t="s">
        <v>10199</v>
      </c>
      <c r="H60" s="53" t="n">
        <v>45146</v>
      </c>
      <c r="I60" s="52" t="s">
        <v>2836</v>
      </c>
      <c r="J60" s="52" t="s">
        <v>2396</v>
      </c>
      <c r="K60" s="52" t="n">
        <v>2906.84</v>
      </c>
      <c r="L60" s="52" t="n">
        <v>7.663</v>
      </c>
      <c r="M60" s="52" t="n">
        <v>707</v>
      </c>
      <c r="N60" s="52" t="n">
        <v>13.51</v>
      </c>
      <c r="O60" s="54" t="n">
        <f aca="false">ROUND(M60*N60,2)</f>
        <v>9551.57</v>
      </c>
      <c r="P60" s="52" t="n">
        <v>198</v>
      </c>
      <c r="Q60" s="52" t="s">
        <v>371</v>
      </c>
      <c r="R60" s="54" t="str">
        <f aca="false">IF(J60&lt;=I60,"Yes","No")</f>
        <v>No</v>
      </c>
      <c r="S60" s="52" t="s">
        <v>10066</v>
      </c>
      <c r="T60" s="52" t="s">
        <v>10066</v>
      </c>
      <c r="U60" s="55" t="n">
        <f aca="false">IF(M60=0,0,ROUND(O60/M60,2))</f>
        <v>13.51</v>
      </c>
      <c r="V60" s="55" t="n">
        <f aca="false">IFERROR(J60-I60,"")</f>
        <v>4</v>
      </c>
      <c r="W60" s="55" t="str">
        <f aca="false">IF(U60&lt;=13.5,"Efficient",IF(U60&lt;=16,"Above Bench","Expensive"))</f>
        <v>Above Bench</v>
      </c>
      <c r="X60" s="55" t="str">
        <f aca="false">TEXT(H60,"yyyy-mm")</f>
        <v>2023-08</v>
      </c>
    </row>
    <row r="61" customFormat="false" ht="15" hidden="false" customHeight="true" outlineLevel="0" collapsed="false">
      <c r="A61" s="56" t="s">
        <v>10200</v>
      </c>
      <c r="B61" s="56" t="s">
        <v>4023</v>
      </c>
      <c r="C61" s="56" t="s">
        <v>1620</v>
      </c>
      <c r="D61" s="56" t="s">
        <v>10117</v>
      </c>
      <c r="E61" s="56" t="s">
        <v>99</v>
      </c>
      <c r="F61" s="56" t="s">
        <v>10088</v>
      </c>
      <c r="G61" s="56" t="s">
        <v>10201</v>
      </c>
      <c r="H61" s="57" t="n">
        <v>45181</v>
      </c>
      <c r="I61" s="56" t="s">
        <v>4196</v>
      </c>
      <c r="J61" s="56" t="s">
        <v>4196</v>
      </c>
      <c r="K61" s="56" t="n">
        <v>2396.43</v>
      </c>
      <c r="L61" s="56" t="n">
        <v>7.012</v>
      </c>
      <c r="M61" s="56" t="n">
        <v>2430</v>
      </c>
      <c r="N61" s="56" t="n">
        <v>6.79</v>
      </c>
      <c r="O61" s="54" t="n">
        <f aca="false">ROUND(M61*N61,2)</f>
        <v>16499.7</v>
      </c>
      <c r="P61" s="56" t="n">
        <v>126</v>
      </c>
      <c r="Q61" s="56" t="s">
        <v>340</v>
      </c>
      <c r="R61" s="54" t="str">
        <f aca="false">IF(J61&lt;=I61,"Yes","No")</f>
        <v>Yes</v>
      </c>
      <c r="S61" s="56" t="s">
        <v>10066</v>
      </c>
      <c r="T61" s="56" t="s">
        <v>10066</v>
      </c>
      <c r="U61" s="55" t="n">
        <f aca="false">IF(M61=0,0,ROUND(O61/M61,2))</f>
        <v>6.79</v>
      </c>
      <c r="V61" s="55" t="n">
        <f aca="false">IFERROR(J61-I61,"")</f>
        <v>0</v>
      </c>
      <c r="W61" s="55" t="str">
        <f aca="false">IF(U61&lt;=13.5,"Efficient",IF(U61&lt;=16,"Above Bench","Expensive"))</f>
        <v>Efficient</v>
      </c>
      <c r="X61" s="55" t="str">
        <f aca="false">TEXT(H61,"yyyy-mm")</f>
        <v>2023-09</v>
      </c>
    </row>
    <row r="62" customFormat="false" ht="15" hidden="false" customHeight="true" outlineLevel="0" collapsed="false">
      <c r="A62" s="52" t="s">
        <v>10202</v>
      </c>
      <c r="B62" s="52" t="s">
        <v>1399</v>
      </c>
      <c r="C62" s="52" t="s">
        <v>3202</v>
      </c>
      <c r="D62" s="52" t="s">
        <v>10117</v>
      </c>
      <c r="E62" s="52" t="s">
        <v>101</v>
      </c>
      <c r="F62" s="52" t="s">
        <v>10059</v>
      </c>
      <c r="G62" s="52" t="s">
        <v>10203</v>
      </c>
      <c r="H62" s="53" t="n">
        <v>45391</v>
      </c>
      <c r="I62" s="52" t="s">
        <v>2225</v>
      </c>
      <c r="J62" s="52" t="s">
        <v>2617</v>
      </c>
      <c r="K62" s="52" t="n">
        <v>4576.26</v>
      </c>
      <c r="L62" s="52" t="n">
        <v>19.368</v>
      </c>
      <c r="M62" s="52" t="n">
        <v>1399</v>
      </c>
      <c r="N62" s="52" t="n">
        <v>11.24</v>
      </c>
      <c r="O62" s="54" t="n">
        <f aca="false">ROUND(M62*N62,2)</f>
        <v>15724.76</v>
      </c>
      <c r="P62" s="52" t="n">
        <v>141</v>
      </c>
      <c r="Q62" s="52" t="s">
        <v>4081</v>
      </c>
      <c r="R62" s="54" t="str">
        <f aca="false">IF(J62&lt;=I62,"Yes","No")</f>
        <v>No</v>
      </c>
      <c r="S62" s="52" t="s">
        <v>10066</v>
      </c>
      <c r="T62" s="52" t="s">
        <v>10061</v>
      </c>
      <c r="U62" s="55" t="n">
        <f aca="false">IF(M62=0,0,ROUND(O62/M62,2))</f>
        <v>11.24</v>
      </c>
      <c r="V62" s="55" t="n">
        <f aca="false">IFERROR(J62-I62,"")</f>
        <v>2</v>
      </c>
      <c r="W62" s="55" t="str">
        <f aca="false">IF(U62&lt;=13.5,"Efficient",IF(U62&lt;=16,"Above Bench","Expensive"))</f>
        <v>Efficient</v>
      </c>
      <c r="X62" s="55" t="str">
        <f aca="false">TEXT(H62,"yyyy-mm")</f>
        <v>2024-04</v>
      </c>
    </row>
    <row r="63" customFormat="false" ht="15" hidden="false" customHeight="true" outlineLevel="0" collapsed="false">
      <c r="A63" s="56" t="s">
        <v>10204</v>
      </c>
      <c r="B63" s="56" t="s">
        <v>3552</v>
      </c>
      <c r="C63" s="56" t="s">
        <v>7641</v>
      </c>
      <c r="D63" s="56" t="s">
        <v>10058</v>
      </c>
      <c r="E63" s="56" t="s">
        <v>93</v>
      </c>
      <c r="F63" s="56" t="s">
        <v>10059</v>
      </c>
      <c r="G63" s="56" t="s">
        <v>10205</v>
      </c>
      <c r="H63" s="57" t="n">
        <v>45159</v>
      </c>
      <c r="I63" s="56" t="s">
        <v>743</v>
      </c>
      <c r="J63" s="56" t="s">
        <v>361</v>
      </c>
      <c r="K63" s="56" t="n">
        <v>4189.12</v>
      </c>
      <c r="L63" s="56" t="n">
        <v>20.417</v>
      </c>
      <c r="M63" s="56" t="n">
        <v>144</v>
      </c>
      <c r="N63" s="56" t="n">
        <v>5.29</v>
      </c>
      <c r="O63" s="54" t="n">
        <f aca="false">ROUND(M63*N63,2)</f>
        <v>761.76</v>
      </c>
      <c r="P63" s="56" t="n">
        <v>230</v>
      </c>
      <c r="Q63" s="56" t="s">
        <v>340</v>
      </c>
      <c r="R63" s="54" t="str">
        <f aca="false">IF(J63&lt;=I63,"Yes","No")</f>
        <v>No</v>
      </c>
      <c r="S63" s="56" t="s">
        <v>10066</v>
      </c>
      <c r="T63" s="56" t="s">
        <v>10066</v>
      </c>
      <c r="U63" s="55" t="n">
        <f aca="false">IF(M63=0,0,ROUND(O63/M63,2))</f>
        <v>5.29</v>
      </c>
      <c r="V63" s="55" t="n">
        <f aca="false">IFERROR(J63-I63,"")</f>
        <v>4</v>
      </c>
      <c r="W63" s="55" t="str">
        <f aca="false">IF(U63&lt;=13.5,"Efficient",IF(U63&lt;=16,"Above Bench","Expensive"))</f>
        <v>Efficient</v>
      </c>
      <c r="X63" s="55" t="str">
        <f aca="false">TEXT(H63,"yyyy-mm")</f>
        <v>2023-08</v>
      </c>
    </row>
    <row r="64" customFormat="false" ht="15" hidden="false" customHeight="true" outlineLevel="0" collapsed="false">
      <c r="A64" s="52" t="s">
        <v>10206</v>
      </c>
      <c r="B64" s="52" t="s">
        <v>567</v>
      </c>
      <c r="C64" s="52" t="s">
        <v>1284</v>
      </c>
      <c r="D64" s="52" t="s">
        <v>10112</v>
      </c>
      <c r="E64" s="52" t="s">
        <v>93</v>
      </c>
      <c r="F64" s="52" t="s">
        <v>10070</v>
      </c>
      <c r="G64" s="52" t="s">
        <v>10207</v>
      </c>
      <c r="H64" s="53" t="n">
        <v>45003</v>
      </c>
      <c r="I64" s="52" t="s">
        <v>1538</v>
      </c>
      <c r="J64" s="52" t="s">
        <v>1538</v>
      </c>
      <c r="K64" s="52" t="n">
        <v>1228.93</v>
      </c>
      <c r="L64" s="52" t="n">
        <v>3.463</v>
      </c>
      <c r="M64" s="52" t="n">
        <v>707</v>
      </c>
      <c r="N64" s="52" t="n">
        <v>10.46</v>
      </c>
      <c r="O64" s="54" t="n">
        <f aca="false">ROUND(M64*N64,2)</f>
        <v>7395.22</v>
      </c>
      <c r="P64" s="52" t="n">
        <v>265</v>
      </c>
      <c r="Q64" s="52" t="s">
        <v>4081</v>
      </c>
      <c r="R64" s="54" t="str">
        <f aca="false">IF(J64&lt;=I64,"Yes","No")</f>
        <v>Yes</v>
      </c>
      <c r="S64" s="52" t="s">
        <v>10066</v>
      </c>
      <c r="T64" s="52" t="s">
        <v>10061</v>
      </c>
      <c r="U64" s="55" t="n">
        <f aca="false">IF(M64=0,0,ROUND(O64/M64,2))</f>
        <v>10.46</v>
      </c>
      <c r="V64" s="55" t="n">
        <f aca="false">IFERROR(J64-I64,"")</f>
        <v>0</v>
      </c>
      <c r="W64" s="55" t="str">
        <f aca="false">IF(U64&lt;=13.5,"Efficient",IF(U64&lt;=16,"Above Bench","Expensive"))</f>
        <v>Efficient</v>
      </c>
      <c r="X64" s="55" t="str">
        <f aca="false">TEXT(H64,"yyyy-mm")</f>
        <v>2023-03</v>
      </c>
    </row>
    <row r="65" customFormat="false" ht="15" hidden="false" customHeight="true" outlineLevel="0" collapsed="false">
      <c r="A65" s="56" t="s">
        <v>10208</v>
      </c>
      <c r="B65" s="56" t="s">
        <v>3287</v>
      </c>
      <c r="C65" s="56" t="s">
        <v>631</v>
      </c>
      <c r="D65" s="56" t="s">
        <v>10190</v>
      </c>
      <c r="E65" s="56" t="s">
        <v>91</v>
      </c>
      <c r="F65" s="56" t="s">
        <v>10088</v>
      </c>
      <c r="G65" s="56" t="s">
        <v>10209</v>
      </c>
      <c r="H65" s="57" t="n">
        <v>45074</v>
      </c>
      <c r="I65" s="56" t="s">
        <v>1949</v>
      </c>
      <c r="J65" s="56" t="s">
        <v>4246</v>
      </c>
      <c r="K65" s="56" t="n">
        <v>4787.4</v>
      </c>
      <c r="L65" s="56" t="n">
        <v>13.806</v>
      </c>
      <c r="M65" s="56" t="n">
        <v>553</v>
      </c>
      <c r="N65" s="56" t="n">
        <v>20</v>
      </c>
      <c r="O65" s="54" t="n">
        <f aca="false">ROUND(M65*N65,2)</f>
        <v>11060</v>
      </c>
      <c r="P65" s="56" t="n">
        <v>133</v>
      </c>
      <c r="Q65" s="56" t="s">
        <v>380</v>
      </c>
      <c r="R65" s="54" t="str">
        <f aca="false">IF(J65&lt;=I65,"Yes","No")</f>
        <v>No</v>
      </c>
      <c r="S65" s="56" t="s">
        <v>10066</v>
      </c>
      <c r="T65" s="56" t="s">
        <v>10061</v>
      </c>
      <c r="U65" s="55" t="n">
        <f aca="false">IF(M65=0,0,ROUND(O65/M65,2))</f>
        <v>20</v>
      </c>
      <c r="V65" s="55" t="n">
        <f aca="false">IFERROR(J65-I65,"")</f>
        <v>2</v>
      </c>
      <c r="W65" s="55" t="str">
        <f aca="false">IF(U65&lt;=13.5,"Efficient",IF(U65&lt;=16,"Above Bench","Expensive"))</f>
        <v>Expensive</v>
      </c>
      <c r="X65" s="55" t="str">
        <f aca="false">TEXT(H65,"yyyy-mm")</f>
        <v>2023-05</v>
      </c>
    </row>
    <row r="66" customFormat="false" ht="15" hidden="false" customHeight="true" outlineLevel="0" collapsed="false">
      <c r="A66" s="52" t="s">
        <v>10210</v>
      </c>
      <c r="B66" s="52" t="s">
        <v>3214</v>
      </c>
      <c r="C66" s="52" t="s">
        <v>2595</v>
      </c>
      <c r="D66" s="52" t="s">
        <v>10069</v>
      </c>
      <c r="E66" s="52" t="s">
        <v>95</v>
      </c>
      <c r="F66" s="52" t="s">
        <v>10099</v>
      </c>
      <c r="G66" s="52" t="s">
        <v>10211</v>
      </c>
      <c r="H66" s="53" t="n">
        <v>44778</v>
      </c>
      <c r="I66" s="52" t="s">
        <v>3262</v>
      </c>
      <c r="J66" s="52" t="s">
        <v>3732</v>
      </c>
      <c r="K66" s="52" t="n">
        <v>2904.32</v>
      </c>
      <c r="L66" s="52" t="n">
        <v>9.368</v>
      </c>
      <c r="M66" s="52" t="n">
        <v>2724</v>
      </c>
      <c r="N66" s="52" t="n">
        <v>19.32</v>
      </c>
      <c r="O66" s="54" t="n">
        <f aca="false">ROUND(M66*N66,2)</f>
        <v>52627.68</v>
      </c>
      <c r="P66" s="52" t="n">
        <v>341</v>
      </c>
      <c r="Q66" s="52" t="s">
        <v>380</v>
      </c>
      <c r="R66" s="54" t="str">
        <f aca="false">IF(J66&lt;=I66,"Yes","No")</f>
        <v>No</v>
      </c>
      <c r="S66" s="52" t="s">
        <v>10061</v>
      </c>
      <c r="T66" s="52" t="s">
        <v>10061</v>
      </c>
      <c r="U66" s="55" t="n">
        <f aca="false">IF(M66=0,0,ROUND(O66/M66,2))</f>
        <v>19.32</v>
      </c>
      <c r="V66" s="55" t="n">
        <f aca="false">IFERROR(J66-I66,"")</f>
        <v>2</v>
      </c>
      <c r="W66" s="55" t="str">
        <f aca="false">IF(U66&lt;=13.5,"Efficient",IF(U66&lt;=16,"Above Bench","Expensive"))</f>
        <v>Expensive</v>
      </c>
      <c r="X66" s="55" t="str">
        <f aca="false">TEXT(H66,"yyyy-mm")</f>
        <v>2022-08</v>
      </c>
    </row>
    <row r="67" customFormat="false" ht="15" hidden="false" customHeight="true" outlineLevel="0" collapsed="false">
      <c r="A67" s="56" t="s">
        <v>10212</v>
      </c>
      <c r="B67" s="56" t="s">
        <v>1209</v>
      </c>
      <c r="C67" s="56" t="s">
        <v>6460</v>
      </c>
      <c r="D67" s="56" t="s">
        <v>10132</v>
      </c>
      <c r="E67" s="56" t="s">
        <v>99</v>
      </c>
      <c r="F67" s="56" t="s">
        <v>10070</v>
      </c>
      <c r="G67" s="56" t="s">
        <v>10213</v>
      </c>
      <c r="H67" s="57" t="n">
        <v>44969</v>
      </c>
      <c r="I67" s="56" t="s">
        <v>3203</v>
      </c>
      <c r="J67" s="56" t="s">
        <v>578</v>
      </c>
      <c r="K67" s="56" t="n">
        <v>3622.97</v>
      </c>
      <c r="L67" s="56" t="n">
        <v>9.06</v>
      </c>
      <c r="M67" s="56" t="n">
        <v>816</v>
      </c>
      <c r="N67" s="56" t="n">
        <v>12.76</v>
      </c>
      <c r="O67" s="54" t="n">
        <f aca="false">ROUND(M67*N67,2)</f>
        <v>10412.16</v>
      </c>
      <c r="P67" s="56" t="n">
        <v>353</v>
      </c>
      <c r="Q67" s="56" t="s">
        <v>371</v>
      </c>
      <c r="R67" s="54" t="str">
        <f aca="false">IF(J67&lt;=I67,"Yes","No")</f>
        <v>No</v>
      </c>
      <c r="S67" s="56" t="s">
        <v>10066</v>
      </c>
      <c r="T67" s="56" t="s">
        <v>10061</v>
      </c>
      <c r="U67" s="55" t="n">
        <f aca="false">IF(M67=0,0,ROUND(O67/M67,2))</f>
        <v>12.76</v>
      </c>
      <c r="V67" s="55" t="n">
        <f aca="false">IFERROR(J67-I67,"")</f>
        <v>2</v>
      </c>
      <c r="W67" s="55" t="str">
        <f aca="false">IF(U67&lt;=13.5,"Efficient",IF(U67&lt;=16,"Above Bench","Expensive"))</f>
        <v>Efficient</v>
      </c>
      <c r="X67" s="55" t="str">
        <f aca="false">TEXT(H67,"yyyy-mm")</f>
        <v>2023-02</v>
      </c>
    </row>
    <row r="68" customFormat="false" ht="15" hidden="false" customHeight="true" outlineLevel="0" collapsed="false">
      <c r="A68" s="52" t="s">
        <v>10214</v>
      </c>
      <c r="B68" s="52" t="s">
        <v>3412</v>
      </c>
      <c r="C68" s="52" t="s">
        <v>3260</v>
      </c>
      <c r="D68" s="52" t="s">
        <v>10073</v>
      </c>
      <c r="E68" s="52" t="s">
        <v>99</v>
      </c>
      <c r="F68" s="52" t="s">
        <v>10059</v>
      </c>
      <c r="G68" s="52" t="s">
        <v>10215</v>
      </c>
      <c r="H68" s="53" t="n">
        <v>44619</v>
      </c>
      <c r="I68" s="52" t="s">
        <v>1077</v>
      </c>
      <c r="J68" s="52" t="s">
        <v>410</v>
      </c>
      <c r="K68" s="52" t="n">
        <v>2967.92</v>
      </c>
      <c r="L68" s="52" t="n">
        <v>9.551</v>
      </c>
      <c r="M68" s="52" t="n">
        <v>1301</v>
      </c>
      <c r="N68" s="52" t="n">
        <v>10.33</v>
      </c>
      <c r="O68" s="54" t="n">
        <f aca="false">ROUND(M68*N68,2)</f>
        <v>13439.33</v>
      </c>
      <c r="P68" s="52" t="n">
        <v>237</v>
      </c>
      <c r="Q68" s="52" t="s">
        <v>380</v>
      </c>
      <c r="R68" s="54" t="str">
        <f aca="false">IF(J68&lt;=I68,"Yes","No")</f>
        <v>Yes</v>
      </c>
      <c r="S68" s="52" t="s">
        <v>10061</v>
      </c>
      <c r="T68" s="52" t="s">
        <v>10066</v>
      </c>
      <c r="U68" s="55" t="n">
        <f aca="false">IF(M68=0,0,ROUND(O68/M68,2))</f>
        <v>10.33</v>
      </c>
      <c r="V68" s="55" t="n">
        <f aca="false">IFERROR(J68-I68,"")</f>
        <v>-1</v>
      </c>
      <c r="W68" s="55" t="str">
        <f aca="false">IF(U68&lt;=13.5,"Efficient",IF(U68&lt;=16,"Above Bench","Expensive"))</f>
        <v>Efficient</v>
      </c>
      <c r="X68" s="55" t="str">
        <f aca="false">TEXT(H68,"yyyy-mm")</f>
        <v>2022-02</v>
      </c>
    </row>
    <row r="69" customFormat="false" ht="15" hidden="false" customHeight="true" outlineLevel="0" collapsed="false">
      <c r="A69" s="56" t="s">
        <v>10216</v>
      </c>
      <c r="B69" s="56" t="s">
        <v>3697</v>
      </c>
      <c r="C69" s="56" t="s">
        <v>2232</v>
      </c>
      <c r="D69" s="56" t="s">
        <v>10104</v>
      </c>
      <c r="E69" s="56" t="s">
        <v>101</v>
      </c>
      <c r="F69" s="56" t="s">
        <v>10070</v>
      </c>
      <c r="G69" s="56" t="s">
        <v>10217</v>
      </c>
      <c r="H69" s="57" t="n">
        <v>45425</v>
      </c>
      <c r="I69" s="56" t="s">
        <v>4331</v>
      </c>
      <c r="J69" s="56" t="s">
        <v>625</v>
      </c>
      <c r="K69" s="56" t="n">
        <v>4360.65</v>
      </c>
      <c r="L69" s="56" t="n">
        <v>14.65</v>
      </c>
      <c r="M69" s="56" t="n">
        <v>619</v>
      </c>
      <c r="N69" s="56" t="n">
        <v>13.59</v>
      </c>
      <c r="O69" s="54" t="n">
        <f aca="false">ROUND(M69*N69,2)</f>
        <v>8412.21</v>
      </c>
      <c r="P69" s="56" t="n">
        <v>262</v>
      </c>
      <c r="Q69" s="56" t="s">
        <v>340</v>
      </c>
      <c r="R69" s="54" t="str">
        <f aca="false">IF(J69&lt;=I69,"Yes","No")</f>
        <v>No</v>
      </c>
      <c r="S69" s="56" t="s">
        <v>10061</v>
      </c>
      <c r="T69" s="56" t="s">
        <v>10061</v>
      </c>
      <c r="U69" s="55" t="n">
        <f aca="false">IF(M69=0,0,ROUND(O69/M69,2))</f>
        <v>13.59</v>
      </c>
      <c r="V69" s="55" t="n">
        <f aca="false">IFERROR(J69-I69,"")</f>
        <v>4</v>
      </c>
      <c r="W69" s="55" t="str">
        <f aca="false">IF(U69&lt;=13.5,"Efficient",IF(U69&lt;=16,"Above Bench","Expensive"))</f>
        <v>Above Bench</v>
      </c>
      <c r="X69" s="55" t="str">
        <f aca="false">TEXT(H69,"yyyy-mm")</f>
        <v>2024-05</v>
      </c>
    </row>
    <row r="70" customFormat="false" ht="15" hidden="false" customHeight="true" outlineLevel="0" collapsed="false">
      <c r="A70" s="52" t="s">
        <v>10218</v>
      </c>
      <c r="B70" s="52" t="s">
        <v>3649</v>
      </c>
      <c r="C70" s="52" t="s">
        <v>8499</v>
      </c>
      <c r="D70" s="52" t="s">
        <v>10117</v>
      </c>
      <c r="E70" s="52" t="s">
        <v>101</v>
      </c>
      <c r="F70" s="52" t="s">
        <v>10064</v>
      </c>
      <c r="G70" s="52" t="s">
        <v>10219</v>
      </c>
      <c r="H70" s="53" t="n">
        <v>45628</v>
      </c>
      <c r="I70" s="52" t="s">
        <v>1671</v>
      </c>
      <c r="J70" s="52" t="s">
        <v>2178</v>
      </c>
      <c r="K70" s="52" t="n">
        <v>4699.41</v>
      </c>
      <c r="L70" s="52" t="n">
        <v>14.189</v>
      </c>
      <c r="M70" s="52" t="n">
        <v>943</v>
      </c>
      <c r="N70" s="52" t="n">
        <v>9.63</v>
      </c>
      <c r="O70" s="54" t="n">
        <f aca="false">ROUND(M70*N70,2)</f>
        <v>9081.09</v>
      </c>
      <c r="P70" s="52" t="n">
        <v>364</v>
      </c>
      <c r="Q70" s="52" t="s">
        <v>371</v>
      </c>
      <c r="R70" s="54" t="str">
        <f aca="false">IF(J70&lt;=I70,"Yes","No")</f>
        <v>No</v>
      </c>
      <c r="S70" s="52" t="s">
        <v>10066</v>
      </c>
      <c r="T70" s="52" t="s">
        <v>10061</v>
      </c>
      <c r="U70" s="55" t="n">
        <f aca="false">IF(M70=0,0,ROUND(O70/M70,2))</f>
        <v>9.63</v>
      </c>
      <c r="V70" s="55" t="n">
        <f aca="false">IFERROR(J70-I70,"")</f>
        <v>3</v>
      </c>
      <c r="W70" s="55" t="str">
        <f aca="false">IF(U70&lt;=13.5,"Efficient",IF(U70&lt;=16,"Above Bench","Expensive"))</f>
        <v>Efficient</v>
      </c>
      <c r="X70" s="55" t="str">
        <f aca="false">TEXT(H70,"yyyy-mm")</f>
        <v>2024-12</v>
      </c>
    </row>
    <row r="71" customFormat="false" ht="15" hidden="false" customHeight="true" outlineLevel="0" collapsed="false">
      <c r="A71" s="56" t="s">
        <v>10220</v>
      </c>
      <c r="B71" s="56" t="s">
        <v>3346</v>
      </c>
      <c r="C71" s="56" t="s">
        <v>2606</v>
      </c>
      <c r="D71" s="56" t="s">
        <v>10069</v>
      </c>
      <c r="E71" s="56" t="s">
        <v>97</v>
      </c>
      <c r="F71" s="56" t="s">
        <v>10064</v>
      </c>
      <c r="G71" s="56" t="s">
        <v>10221</v>
      </c>
      <c r="H71" s="57" t="n">
        <v>44622</v>
      </c>
      <c r="I71" s="56" t="s">
        <v>4884</v>
      </c>
      <c r="J71" s="56" t="s">
        <v>4422</v>
      </c>
      <c r="K71" s="56" t="n">
        <v>4994.31</v>
      </c>
      <c r="L71" s="56" t="n">
        <v>20.905</v>
      </c>
      <c r="M71" s="56" t="n">
        <v>1367</v>
      </c>
      <c r="N71" s="56" t="n">
        <v>22.63</v>
      </c>
      <c r="O71" s="54" t="n">
        <f aca="false">ROUND(M71*N71,2)</f>
        <v>30935.21</v>
      </c>
      <c r="P71" s="56" t="n">
        <v>118</v>
      </c>
      <c r="Q71" s="56" t="s">
        <v>4081</v>
      </c>
      <c r="R71" s="54" t="str">
        <f aca="false">IF(J71&lt;=I71,"Yes","No")</f>
        <v>No</v>
      </c>
      <c r="S71" s="56" t="s">
        <v>10066</v>
      </c>
      <c r="T71" s="56" t="s">
        <v>10061</v>
      </c>
      <c r="U71" s="55" t="n">
        <f aca="false">IF(M71=0,0,ROUND(O71/M71,2))</f>
        <v>22.63</v>
      </c>
      <c r="V71" s="55" t="n">
        <f aca="false">IFERROR(J71-I71,"")</f>
        <v>4</v>
      </c>
      <c r="W71" s="55" t="str">
        <f aca="false">IF(U71&lt;=13.5,"Efficient",IF(U71&lt;=16,"Above Bench","Expensive"))</f>
        <v>Expensive</v>
      </c>
      <c r="X71" s="55" t="str">
        <f aca="false">TEXT(H71,"yyyy-mm")</f>
        <v>2022-03</v>
      </c>
    </row>
    <row r="72" customFormat="false" ht="15" hidden="false" customHeight="true" outlineLevel="0" collapsed="false">
      <c r="A72" s="52" t="s">
        <v>10222</v>
      </c>
      <c r="B72" s="52" t="s">
        <v>2515</v>
      </c>
      <c r="C72" s="52" t="s">
        <v>7874</v>
      </c>
      <c r="D72" s="52" t="s">
        <v>10132</v>
      </c>
      <c r="E72" s="52" t="s">
        <v>93</v>
      </c>
      <c r="F72" s="52" t="s">
        <v>10064</v>
      </c>
      <c r="G72" s="52" t="s">
        <v>10223</v>
      </c>
      <c r="H72" s="53" t="n">
        <v>45255</v>
      </c>
      <c r="I72" s="52" t="s">
        <v>1146</v>
      </c>
      <c r="J72" s="52" t="s">
        <v>1146</v>
      </c>
      <c r="K72" s="52" t="n">
        <v>3618.94</v>
      </c>
      <c r="L72" s="52" t="n">
        <v>16.777</v>
      </c>
      <c r="M72" s="52" t="n">
        <v>1417</v>
      </c>
      <c r="N72" s="52" t="n">
        <v>18.24</v>
      </c>
      <c r="O72" s="54" t="n">
        <f aca="false">ROUND(M72*N72,2)</f>
        <v>25846.08</v>
      </c>
      <c r="P72" s="52" t="n">
        <v>310</v>
      </c>
      <c r="Q72" s="52" t="s">
        <v>340</v>
      </c>
      <c r="R72" s="54" t="str">
        <f aca="false">IF(J72&lt;=I72,"Yes","No")</f>
        <v>Yes</v>
      </c>
      <c r="S72" s="52" t="s">
        <v>10066</v>
      </c>
      <c r="T72" s="52" t="s">
        <v>10061</v>
      </c>
      <c r="U72" s="55" t="n">
        <f aca="false">IF(M72=0,0,ROUND(O72/M72,2))</f>
        <v>18.24</v>
      </c>
      <c r="V72" s="55" t="n">
        <f aca="false">IFERROR(J72-I72,"")</f>
        <v>0</v>
      </c>
      <c r="W72" s="55" t="str">
        <f aca="false">IF(U72&lt;=13.5,"Efficient",IF(U72&lt;=16,"Above Bench","Expensive"))</f>
        <v>Expensive</v>
      </c>
      <c r="X72" s="55" t="str">
        <f aca="false">TEXT(H72,"yyyy-mm")</f>
        <v>2023-11</v>
      </c>
    </row>
    <row r="73" customFormat="false" ht="15" hidden="false" customHeight="true" outlineLevel="0" collapsed="false">
      <c r="A73" s="56" t="s">
        <v>10224</v>
      </c>
      <c r="B73" s="56" t="s">
        <v>1429</v>
      </c>
      <c r="C73" s="56" t="s">
        <v>2400</v>
      </c>
      <c r="D73" s="56" t="s">
        <v>10104</v>
      </c>
      <c r="E73" s="56" t="s">
        <v>99</v>
      </c>
      <c r="F73" s="56" t="s">
        <v>10059</v>
      </c>
      <c r="G73" s="56" t="s">
        <v>10225</v>
      </c>
      <c r="H73" s="57" t="n">
        <v>45314</v>
      </c>
      <c r="I73" s="56" t="s">
        <v>2481</v>
      </c>
      <c r="J73" s="56" t="s">
        <v>3140</v>
      </c>
      <c r="K73" s="56" t="n">
        <v>1823.29</v>
      </c>
      <c r="L73" s="56" t="n">
        <v>5.407</v>
      </c>
      <c r="M73" s="56" t="n">
        <v>791</v>
      </c>
      <c r="N73" s="56" t="n">
        <v>13.55</v>
      </c>
      <c r="O73" s="54" t="n">
        <f aca="false">ROUND(M73*N73,2)</f>
        <v>10718.05</v>
      </c>
      <c r="P73" s="56" t="n">
        <v>483</v>
      </c>
      <c r="Q73" s="56" t="s">
        <v>4081</v>
      </c>
      <c r="R73" s="54" t="str">
        <f aca="false">IF(J73&lt;=I73,"Yes","No")</f>
        <v>No</v>
      </c>
      <c r="S73" s="56" t="s">
        <v>10066</v>
      </c>
      <c r="T73" s="56" t="s">
        <v>10061</v>
      </c>
      <c r="U73" s="55" t="n">
        <f aca="false">IF(M73=0,0,ROUND(O73/M73,2))</f>
        <v>13.55</v>
      </c>
      <c r="V73" s="55" t="n">
        <f aca="false">IFERROR(J73-I73,"")</f>
        <v>3</v>
      </c>
      <c r="W73" s="55" t="str">
        <f aca="false">IF(U73&lt;=13.5,"Efficient",IF(U73&lt;=16,"Above Bench","Expensive"))</f>
        <v>Above Bench</v>
      </c>
      <c r="X73" s="55" t="str">
        <f aca="false">TEXT(H73,"yyyy-mm")</f>
        <v>2024-01</v>
      </c>
    </row>
    <row r="74" customFormat="false" ht="15" hidden="false" customHeight="true" outlineLevel="0" collapsed="false">
      <c r="A74" s="52" t="s">
        <v>10226</v>
      </c>
      <c r="B74" s="52" t="s">
        <v>1935</v>
      </c>
      <c r="C74" s="52" t="s">
        <v>10227</v>
      </c>
      <c r="D74" s="52" t="s">
        <v>10069</v>
      </c>
      <c r="E74" s="52" t="s">
        <v>97</v>
      </c>
      <c r="F74" s="52" t="s">
        <v>10070</v>
      </c>
      <c r="G74" s="52" t="s">
        <v>10228</v>
      </c>
      <c r="H74" s="53" t="n">
        <v>44599</v>
      </c>
      <c r="I74" s="52" t="s">
        <v>1319</v>
      </c>
      <c r="J74" s="52" t="s">
        <v>3875</v>
      </c>
      <c r="K74" s="52" t="n">
        <v>2124.39</v>
      </c>
      <c r="L74" s="52" t="n">
        <v>9.503</v>
      </c>
      <c r="M74" s="52" t="n">
        <v>2255</v>
      </c>
      <c r="N74" s="52" t="n">
        <v>7.29</v>
      </c>
      <c r="O74" s="54" t="n">
        <f aca="false">ROUND(M74*N74,2)</f>
        <v>16438.95</v>
      </c>
      <c r="P74" s="52" t="n">
        <v>444</v>
      </c>
      <c r="Q74" s="52" t="s">
        <v>4081</v>
      </c>
      <c r="R74" s="54" t="str">
        <f aca="false">IF(J74&lt;=I74,"Yes","No")</f>
        <v>No</v>
      </c>
      <c r="S74" s="52" t="s">
        <v>10066</v>
      </c>
      <c r="T74" s="52" t="s">
        <v>10061</v>
      </c>
      <c r="U74" s="55" t="n">
        <f aca="false">IF(M74=0,0,ROUND(O74/M74,2))</f>
        <v>7.29</v>
      </c>
      <c r="V74" s="55" t="n">
        <f aca="false">IFERROR(J74-I74,"")</f>
        <v>2</v>
      </c>
      <c r="W74" s="55" t="str">
        <f aca="false">IF(U74&lt;=13.5,"Efficient",IF(U74&lt;=16,"Above Bench","Expensive"))</f>
        <v>Efficient</v>
      </c>
      <c r="X74" s="55" t="str">
        <f aca="false">TEXT(H74,"yyyy-mm")</f>
        <v>2022-02</v>
      </c>
    </row>
    <row r="75" customFormat="false" ht="15" hidden="false" customHeight="true" outlineLevel="0" collapsed="false">
      <c r="A75" s="56" t="s">
        <v>10229</v>
      </c>
      <c r="B75" s="56" t="s">
        <v>445</v>
      </c>
      <c r="C75" s="56" t="s">
        <v>7317</v>
      </c>
      <c r="D75" s="56" t="s">
        <v>10190</v>
      </c>
      <c r="E75" s="56" t="s">
        <v>93</v>
      </c>
      <c r="F75" s="56" t="s">
        <v>10070</v>
      </c>
      <c r="G75" s="56" t="s">
        <v>10230</v>
      </c>
      <c r="H75" s="57" t="n">
        <v>44598</v>
      </c>
      <c r="I75" s="56" t="s">
        <v>2026</v>
      </c>
      <c r="J75" s="56" t="s">
        <v>1589</v>
      </c>
      <c r="K75" s="56" t="n">
        <v>564.09</v>
      </c>
      <c r="L75" s="56" t="n">
        <v>1.426</v>
      </c>
      <c r="M75" s="56" t="n">
        <v>250</v>
      </c>
      <c r="N75" s="56" t="n">
        <v>22.22</v>
      </c>
      <c r="O75" s="54" t="n">
        <f aca="false">ROUND(M75*N75,2)</f>
        <v>5555</v>
      </c>
      <c r="P75" s="56" t="n">
        <v>247</v>
      </c>
      <c r="Q75" s="56" t="s">
        <v>340</v>
      </c>
      <c r="R75" s="54" t="str">
        <f aca="false">IF(J75&lt;=I75,"Yes","No")</f>
        <v>Yes</v>
      </c>
      <c r="S75" s="56" t="s">
        <v>10066</v>
      </c>
      <c r="T75" s="56" t="s">
        <v>10066</v>
      </c>
      <c r="U75" s="55" t="n">
        <f aca="false">IF(M75=0,0,ROUND(O75/M75,2))</f>
        <v>22.22</v>
      </c>
      <c r="V75" s="55" t="n">
        <f aca="false">IFERROR(J75-I75,"")</f>
        <v>-1</v>
      </c>
      <c r="W75" s="55" t="str">
        <f aca="false">IF(U75&lt;=13.5,"Efficient",IF(U75&lt;=16,"Above Bench","Expensive"))</f>
        <v>Expensive</v>
      </c>
      <c r="X75" s="55" t="str">
        <f aca="false">TEXT(H75,"yyyy-mm")</f>
        <v>2022-02</v>
      </c>
    </row>
    <row r="76" customFormat="false" ht="15" hidden="false" customHeight="true" outlineLevel="0" collapsed="false">
      <c r="A76" s="52" t="s">
        <v>10231</v>
      </c>
      <c r="B76" s="52" t="s">
        <v>1983</v>
      </c>
      <c r="C76" s="52" t="s">
        <v>2807</v>
      </c>
      <c r="D76" s="52" t="s">
        <v>10117</v>
      </c>
      <c r="E76" s="52" t="s">
        <v>99</v>
      </c>
      <c r="F76" s="52" t="s">
        <v>10059</v>
      </c>
      <c r="G76" s="52" t="s">
        <v>10232</v>
      </c>
      <c r="H76" s="53" t="n">
        <v>44742</v>
      </c>
      <c r="I76" s="52" t="s">
        <v>3243</v>
      </c>
      <c r="J76" s="52" t="s">
        <v>3243</v>
      </c>
      <c r="K76" s="52" t="n">
        <v>2313.37</v>
      </c>
      <c r="L76" s="52" t="n">
        <v>8.153</v>
      </c>
      <c r="M76" s="52" t="n">
        <v>892</v>
      </c>
      <c r="N76" s="52" t="n">
        <v>20.06</v>
      </c>
      <c r="O76" s="54" t="n">
        <f aca="false">ROUND(M76*N76,2)</f>
        <v>17893.52</v>
      </c>
      <c r="P76" s="52" t="n">
        <v>207</v>
      </c>
      <c r="Q76" s="52" t="s">
        <v>340</v>
      </c>
      <c r="R76" s="54" t="str">
        <f aca="false">IF(J76&lt;=I76,"Yes","No")</f>
        <v>Yes</v>
      </c>
      <c r="S76" s="52" t="s">
        <v>10061</v>
      </c>
      <c r="T76" s="52" t="s">
        <v>10061</v>
      </c>
      <c r="U76" s="55" t="n">
        <f aca="false">IF(M76=0,0,ROUND(O76/M76,2))</f>
        <v>20.06</v>
      </c>
      <c r="V76" s="55" t="n">
        <f aca="false">IFERROR(J76-I76,"")</f>
        <v>0</v>
      </c>
      <c r="W76" s="55" t="str">
        <f aca="false">IF(U76&lt;=13.5,"Efficient",IF(U76&lt;=16,"Above Bench","Expensive"))</f>
        <v>Expensive</v>
      </c>
      <c r="X76" s="55" t="str">
        <f aca="false">TEXT(H76,"yyyy-mm")</f>
        <v>2022-06</v>
      </c>
    </row>
    <row r="77" customFormat="false" ht="15" hidden="false" customHeight="true" outlineLevel="0" collapsed="false">
      <c r="A77" s="56" t="s">
        <v>10233</v>
      </c>
      <c r="B77" s="56" t="s">
        <v>783</v>
      </c>
      <c r="C77" s="56" t="s">
        <v>2328</v>
      </c>
      <c r="D77" s="56" t="s">
        <v>10069</v>
      </c>
      <c r="E77" s="56" t="s">
        <v>91</v>
      </c>
      <c r="F77" s="56" t="s">
        <v>10070</v>
      </c>
      <c r="G77" s="56" t="s">
        <v>10234</v>
      </c>
      <c r="H77" s="57" t="n">
        <v>45634</v>
      </c>
      <c r="I77" s="56" t="s">
        <v>7246</v>
      </c>
      <c r="J77" s="56" t="s">
        <v>3175</v>
      </c>
      <c r="K77" s="56" t="n">
        <v>768.15</v>
      </c>
      <c r="L77" s="56" t="n">
        <v>3.619</v>
      </c>
      <c r="M77" s="56" t="n">
        <v>2929</v>
      </c>
      <c r="N77" s="56" t="n">
        <v>19.97</v>
      </c>
      <c r="O77" s="54" t="n">
        <f aca="false">ROUND(M77*N77,2)</f>
        <v>58492.13</v>
      </c>
      <c r="P77" s="56" t="n">
        <v>302</v>
      </c>
      <c r="Q77" s="56" t="s">
        <v>4081</v>
      </c>
      <c r="R77" s="54" t="str">
        <f aca="false">IF(J77&lt;=I77,"Yes","No")</f>
        <v>No</v>
      </c>
      <c r="S77" s="56" t="s">
        <v>10066</v>
      </c>
      <c r="T77" s="56" t="s">
        <v>10061</v>
      </c>
      <c r="U77" s="55" t="n">
        <f aca="false">IF(M77=0,0,ROUND(O77/M77,2))</f>
        <v>19.97</v>
      </c>
      <c r="V77" s="55" t="n">
        <f aca="false">IFERROR(J77-I77,"")</f>
        <v>4</v>
      </c>
      <c r="W77" s="55" t="str">
        <f aca="false">IF(U77&lt;=13.5,"Efficient",IF(U77&lt;=16,"Above Bench","Expensive"))</f>
        <v>Expensive</v>
      </c>
      <c r="X77" s="55" t="str">
        <f aca="false">TEXT(H77,"yyyy-mm")</f>
        <v>2024-12</v>
      </c>
    </row>
    <row r="78" customFormat="false" ht="15" hidden="false" customHeight="true" outlineLevel="0" collapsed="false">
      <c r="A78" s="52" t="s">
        <v>10235</v>
      </c>
      <c r="B78" s="52" t="s">
        <v>3055</v>
      </c>
      <c r="C78" s="52" t="s">
        <v>624</v>
      </c>
      <c r="D78" s="52" t="s">
        <v>10063</v>
      </c>
      <c r="E78" s="52" t="s">
        <v>95</v>
      </c>
      <c r="F78" s="52" t="s">
        <v>10088</v>
      </c>
      <c r="G78" s="52" t="s">
        <v>10236</v>
      </c>
      <c r="H78" s="53" t="n">
        <v>45204</v>
      </c>
      <c r="I78" s="52" t="s">
        <v>1473</v>
      </c>
      <c r="J78" s="52" t="s">
        <v>713</v>
      </c>
      <c r="K78" s="52" t="n">
        <v>896.37</v>
      </c>
      <c r="L78" s="52" t="n">
        <v>3.505</v>
      </c>
      <c r="M78" s="52" t="n">
        <v>1140</v>
      </c>
      <c r="N78" s="52" t="n">
        <v>8.61</v>
      </c>
      <c r="O78" s="54" t="n">
        <f aca="false">ROUND(M78*N78,2)</f>
        <v>9815.4</v>
      </c>
      <c r="P78" s="52" t="n">
        <v>123</v>
      </c>
      <c r="Q78" s="52" t="s">
        <v>380</v>
      </c>
      <c r="R78" s="54" t="str">
        <f aca="false">IF(J78&lt;=I78,"Yes","No")</f>
        <v>No</v>
      </c>
      <c r="S78" s="52" t="s">
        <v>10066</v>
      </c>
      <c r="T78" s="52" t="s">
        <v>10061</v>
      </c>
      <c r="U78" s="55" t="n">
        <f aca="false">IF(M78=0,0,ROUND(O78/M78,2))</f>
        <v>8.61</v>
      </c>
      <c r="V78" s="55" t="n">
        <f aca="false">IFERROR(J78-I78,"")</f>
        <v>1</v>
      </c>
      <c r="W78" s="55" t="str">
        <f aca="false">IF(U78&lt;=13.5,"Efficient",IF(U78&lt;=16,"Above Bench","Expensive"))</f>
        <v>Efficient</v>
      </c>
      <c r="X78" s="55" t="str">
        <f aca="false">TEXT(H78,"yyyy-mm")</f>
        <v>2023-10</v>
      </c>
    </row>
    <row r="79" customFormat="false" ht="15" hidden="false" customHeight="true" outlineLevel="0" collapsed="false">
      <c r="A79" s="56" t="s">
        <v>10237</v>
      </c>
      <c r="B79" s="56" t="s">
        <v>1978</v>
      </c>
      <c r="C79" s="56" t="s">
        <v>3988</v>
      </c>
      <c r="D79" s="56" t="s">
        <v>10069</v>
      </c>
      <c r="E79" s="56" t="s">
        <v>99</v>
      </c>
      <c r="F79" s="56" t="s">
        <v>10099</v>
      </c>
      <c r="G79" s="56" t="s">
        <v>10238</v>
      </c>
      <c r="H79" s="57" t="n">
        <v>44575</v>
      </c>
      <c r="I79" s="56" t="s">
        <v>5378</v>
      </c>
      <c r="J79" s="56" t="s">
        <v>5378</v>
      </c>
      <c r="K79" s="56" t="n">
        <v>84.6</v>
      </c>
      <c r="L79" s="56" t="n">
        <v>0.322</v>
      </c>
      <c r="M79" s="56" t="n">
        <v>156</v>
      </c>
      <c r="N79" s="56" t="n">
        <v>21.78</v>
      </c>
      <c r="O79" s="54" t="n">
        <f aca="false">ROUND(M79*N79,2)</f>
        <v>3397.68</v>
      </c>
      <c r="P79" s="56" t="n">
        <v>452</v>
      </c>
      <c r="Q79" s="56" t="s">
        <v>340</v>
      </c>
      <c r="R79" s="54" t="str">
        <f aca="false">IF(J79&lt;=I79,"Yes","No")</f>
        <v>Yes</v>
      </c>
      <c r="S79" s="56" t="s">
        <v>10066</v>
      </c>
      <c r="T79" s="56" t="s">
        <v>10061</v>
      </c>
      <c r="U79" s="55" t="n">
        <f aca="false">IF(M79=0,0,ROUND(O79/M79,2))</f>
        <v>21.78</v>
      </c>
      <c r="V79" s="55" t="n">
        <f aca="false">IFERROR(J79-I79,"")</f>
        <v>0</v>
      </c>
      <c r="W79" s="55" t="str">
        <f aca="false">IF(U79&lt;=13.5,"Efficient",IF(U79&lt;=16,"Above Bench","Expensive"))</f>
        <v>Expensive</v>
      </c>
      <c r="X79" s="55" t="str">
        <f aca="false">TEXT(H79,"yyyy-mm")</f>
        <v>2022-01</v>
      </c>
    </row>
    <row r="80" customFormat="false" ht="15" hidden="false" customHeight="true" outlineLevel="0" collapsed="false">
      <c r="A80" s="52" t="s">
        <v>10239</v>
      </c>
      <c r="B80" s="52" t="s">
        <v>2676</v>
      </c>
      <c r="C80" s="52" t="s">
        <v>2581</v>
      </c>
      <c r="D80" s="52" t="s">
        <v>10104</v>
      </c>
      <c r="E80" s="52" t="s">
        <v>101</v>
      </c>
      <c r="F80" s="52" t="s">
        <v>10070</v>
      </c>
      <c r="G80" s="52" t="s">
        <v>10240</v>
      </c>
      <c r="H80" s="53" t="n">
        <v>45604</v>
      </c>
      <c r="I80" s="52" t="s">
        <v>2007</v>
      </c>
      <c r="J80" s="52" t="s">
        <v>1725</v>
      </c>
      <c r="K80" s="52" t="n">
        <v>1454.49</v>
      </c>
      <c r="L80" s="52" t="n">
        <v>3.884</v>
      </c>
      <c r="M80" s="52" t="n">
        <v>1712</v>
      </c>
      <c r="N80" s="52" t="n">
        <v>8.96</v>
      </c>
      <c r="O80" s="54" t="n">
        <f aca="false">ROUND(M80*N80,2)</f>
        <v>15339.52</v>
      </c>
      <c r="P80" s="52" t="n">
        <v>415</v>
      </c>
      <c r="Q80" s="52" t="s">
        <v>380</v>
      </c>
      <c r="R80" s="54" t="str">
        <f aca="false">IF(J80&lt;=I80,"Yes","No")</f>
        <v>Yes</v>
      </c>
      <c r="S80" s="52" t="s">
        <v>10066</v>
      </c>
      <c r="T80" s="52" t="s">
        <v>10061</v>
      </c>
      <c r="U80" s="55" t="n">
        <f aca="false">IF(M80=0,0,ROUND(O80/M80,2))</f>
        <v>8.96</v>
      </c>
      <c r="V80" s="55" t="n">
        <f aca="false">IFERROR(J80-I80,"")</f>
        <v>-1</v>
      </c>
      <c r="W80" s="55" t="str">
        <f aca="false">IF(U80&lt;=13.5,"Efficient",IF(U80&lt;=16,"Above Bench","Expensive"))</f>
        <v>Efficient</v>
      </c>
      <c r="X80" s="55" t="str">
        <f aca="false">TEXT(H80,"yyyy-mm")</f>
        <v>2024-11</v>
      </c>
    </row>
    <row r="81" customFormat="false" ht="15" hidden="false" customHeight="true" outlineLevel="0" collapsed="false">
      <c r="A81" s="56" t="s">
        <v>10241</v>
      </c>
      <c r="B81" s="56" t="s">
        <v>4025</v>
      </c>
      <c r="C81" s="56" t="s">
        <v>3777</v>
      </c>
      <c r="D81" s="56" t="s">
        <v>10073</v>
      </c>
      <c r="E81" s="56" t="s">
        <v>97</v>
      </c>
      <c r="F81" s="56" t="s">
        <v>10059</v>
      </c>
      <c r="G81" s="56" t="s">
        <v>10242</v>
      </c>
      <c r="H81" s="57" t="n">
        <v>45585</v>
      </c>
      <c r="I81" s="56" t="s">
        <v>584</v>
      </c>
      <c r="J81" s="56" t="s">
        <v>1372</v>
      </c>
      <c r="K81" s="56" t="n">
        <v>747.53</v>
      </c>
      <c r="L81" s="56" t="n">
        <v>3.711</v>
      </c>
      <c r="M81" s="56" t="n">
        <v>640</v>
      </c>
      <c r="N81" s="56" t="n">
        <v>17.51</v>
      </c>
      <c r="O81" s="54" t="n">
        <f aca="false">ROUND(M81*N81,2)</f>
        <v>11206.4</v>
      </c>
      <c r="P81" s="56" t="n">
        <v>378</v>
      </c>
      <c r="Q81" s="56" t="s">
        <v>371</v>
      </c>
      <c r="R81" s="54" t="str">
        <f aca="false">IF(J81&lt;=I81,"Yes","No")</f>
        <v>Yes</v>
      </c>
      <c r="S81" s="56" t="s">
        <v>10066</v>
      </c>
      <c r="T81" s="56" t="s">
        <v>10066</v>
      </c>
      <c r="U81" s="55" t="n">
        <f aca="false">IF(M81=0,0,ROUND(O81/M81,2))</f>
        <v>17.51</v>
      </c>
      <c r="V81" s="55" t="n">
        <f aca="false">IFERROR(J81-I81,"")</f>
        <v>-1</v>
      </c>
      <c r="W81" s="55" t="str">
        <f aca="false">IF(U81&lt;=13.5,"Efficient",IF(U81&lt;=16,"Above Bench","Expensive"))</f>
        <v>Expensive</v>
      </c>
      <c r="X81" s="55" t="str">
        <f aca="false">TEXT(H81,"yyyy-mm")</f>
        <v>2024-10</v>
      </c>
    </row>
    <row r="82" customFormat="false" ht="15" hidden="false" customHeight="true" outlineLevel="0" collapsed="false">
      <c r="A82" s="52" t="s">
        <v>10243</v>
      </c>
      <c r="B82" s="52" t="s">
        <v>1989</v>
      </c>
      <c r="C82" s="52" t="s">
        <v>6926</v>
      </c>
      <c r="D82" s="52" t="s">
        <v>10117</v>
      </c>
      <c r="E82" s="52" t="s">
        <v>91</v>
      </c>
      <c r="F82" s="52" t="s">
        <v>10099</v>
      </c>
      <c r="G82" s="52" t="s">
        <v>10244</v>
      </c>
      <c r="H82" s="53" t="n">
        <v>45282</v>
      </c>
      <c r="I82" s="52" t="s">
        <v>3415</v>
      </c>
      <c r="J82" s="52" t="s">
        <v>2401</v>
      </c>
      <c r="K82" s="52" t="n">
        <v>4365.09</v>
      </c>
      <c r="L82" s="52" t="n">
        <v>19.105</v>
      </c>
      <c r="M82" s="52" t="n">
        <v>1419</v>
      </c>
      <c r="N82" s="52" t="n">
        <v>11.19</v>
      </c>
      <c r="O82" s="54" t="n">
        <f aca="false">ROUND(M82*N82,2)</f>
        <v>15878.61</v>
      </c>
      <c r="P82" s="52" t="n">
        <v>26</v>
      </c>
      <c r="Q82" s="52" t="s">
        <v>4081</v>
      </c>
      <c r="R82" s="54" t="str">
        <f aca="false">IF(J82&lt;=I82,"Yes","No")</f>
        <v>Yes</v>
      </c>
      <c r="S82" s="52" t="s">
        <v>10066</v>
      </c>
      <c r="T82" s="52" t="s">
        <v>10061</v>
      </c>
      <c r="U82" s="55" t="n">
        <f aca="false">IF(M82=0,0,ROUND(O82/M82,2))</f>
        <v>11.19</v>
      </c>
      <c r="V82" s="55" t="n">
        <f aca="false">IFERROR(J82-I82,"")</f>
        <v>-1</v>
      </c>
      <c r="W82" s="55" t="str">
        <f aca="false">IF(U82&lt;=13.5,"Efficient",IF(U82&lt;=16,"Above Bench","Expensive"))</f>
        <v>Efficient</v>
      </c>
      <c r="X82" s="55" t="str">
        <f aca="false">TEXT(H82,"yyyy-mm")</f>
        <v>2023-12</v>
      </c>
    </row>
    <row r="83" customFormat="false" ht="15" hidden="false" customHeight="true" outlineLevel="0" collapsed="false">
      <c r="A83" s="56" t="s">
        <v>10245</v>
      </c>
      <c r="B83" s="56" t="s">
        <v>2331</v>
      </c>
      <c r="C83" s="56" t="s">
        <v>1552</v>
      </c>
      <c r="D83" s="56" t="s">
        <v>10112</v>
      </c>
      <c r="E83" s="56" t="s">
        <v>97</v>
      </c>
      <c r="F83" s="56" t="s">
        <v>10070</v>
      </c>
      <c r="G83" s="56" t="s">
        <v>10246</v>
      </c>
      <c r="H83" s="57" t="n">
        <v>44872</v>
      </c>
      <c r="I83" s="56" t="s">
        <v>3528</v>
      </c>
      <c r="J83" s="56" t="s">
        <v>3528</v>
      </c>
      <c r="K83" s="56" t="n">
        <v>940.7</v>
      </c>
      <c r="L83" s="56" t="n">
        <v>2.771</v>
      </c>
      <c r="M83" s="56" t="n">
        <v>1119</v>
      </c>
      <c r="N83" s="56" t="n">
        <v>18.5</v>
      </c>
      <c r="O83" s="54" t="n">
        <f aca="false">ROUND(M83*N83,2)</f>
        <v>20701.5</v>
      </c>
      <c r="P83" s="56" t="n">
        <v>315</v>
      </c>
      <c r="Q83" s="56" t="s">
        <v>380</v>
      </c>
      <c r="R83" s="54" t="str">
        <f aca="false">IF(J83&lt;=I83,"Yes","No")</f>
        <v>Yes</v>
      </c>
      <c r="S83" s="56" t="s">
        <v>10066</v>
      </c>
      <c r="T83" s="56" t="s">
        <v>10061</v>
      </c>
      <c r="U83" s="55" t="n">
        <f aca="false">IF(M83=0,0,ROUND(O83/M83,2))</f>
        <v>18.5</v>
      </c>
      <c r="V83" s="55" t="n">
        <f aca="false">IFERROR(J83-I83,"")</f>
        <v>0</v>
      </c>
      <c r="W83" s="55" t="str">
        <f aca="false">IF(U83&lt;=13.5,"Efficient",IF(U83&lt;=16,"Above Bench","Expensive"))</f>
        <v>Expensive</v>
      </c>
      <c r="X83" s="55" t="str">
        <f aca="false">TEXT(H83,"yyyy-mm")</f>
        <v>2022-11</v>
      </c>
    </row>
    <row r="84" customFormat="false" ht="15" hidden="false" customHeight="true" outlineLevel="0" collapsed="false">
      <c r="A84" s="52" t="s">
        <v>10247</v>
      </c>
      <c r="B84" s="52" t="s">
        <v>3820</v>
      </c>
      <c r="C84" s="52" t="s">
        <v>2750</v>
      </c>
      <c r="D84" s="52" t="s">
        <v>10058</v>
      </c>
      <c r="E84" s="52" t="s">
        <v>91</v>
      </c>
      <c r="F84" s="52" t="s">
        <v>10099</v>
      </c>
      <c r="G84" s="52" t="s">
        <v>10248</v>
      </c>
      <c r="H84" s="53" t="n">
        <v>45224</v>
      </c>
      <c r="I84" s="52" t="s">
        <v>3627</v>
      </c>
      <c r="J84" s="52" t="s">
        <v>2675</v>
      </c>
      <c r="K84" s="52" t="n">
        <v>1255.34</v>
      </c>
      <c r="L84" s="52" t="n">
        <v>4.155</v>
      </c>
      <c r="M84" s="52" t="n">
        <v>814</v>
      </c>
      <c r="N84" s="52" t="n">
        <v>6.05</v>
      </c>
      <c r="O84" s="54" t="n">
        <f aca="false">ROUND(M84*N84,2)</f>
        <v>4924.7</v>
      </c>
      <c r="P84" s="52" t="n">
        <v>406</v>
      </c>
      <c r="Q84" s="52" t="s">
        <v>340</v>
      </c>
      <c r="R84" s="54" t="str">
        <f aca="false">IF(J84&lt;=I84,"Yes","No")</f>
        <v>No</v>
      </c>
      <c r="S84" s="52" t="s">
        <v>10066</v>
      </c>
      <c r="T84" s="52" t="s">
        <v>10066</v>
      </c>
      <c r="U84" s="55" t="n">
        <f aca="false">IF(M84=0,0,ROUND(O84/M84,2))</f>
        <v>6.05</v>
      </c>
      <c r="V84" s="55" t="n">
        <f aca="false">IFERROR(J84-I84,"")</f>
        <v>4</v>
      </c>
      <c r="W84" s="55" t="str">
        <f aca="false">IF(U84&lt;=13.5,"Efficient",IF(U84&lt;=16,"Above Bench","Expensive"))</f>
        <v>Efficient</v>
      </c>
      <c r="X84" s="55" t="str">
        <f aca="false">TEXT(H84,"yyyy-mm")</f>
        <v>2023-10</v>
      </c>
    </row>
    <row r="85" customFormat="false" ht="15" hidden="false" customHeight="true" outlineLevel="0" collapsed="false">
      <c r="A85" s="56" t="s">
        <v>10249</v>
      </c>
      <c r="B85" s="56" t="s">
        <v>3756</v>
      </c>
      <c r="C85" s="56" t="s">
        <v>2428</v>
      </c>
      <c r="D85" s="56" t="s">
        <v>10087</v>
      </c>
      <c r="E85" s="56" t="s">
        <v>99</v>
      </c>
      <c r="F85" s="56" t="s">
        <v>10064</v>
      </c>
      <c r="G85" s="56" t="s">
        <v>10250</v>
      </c>
      <c r="H85" s="57" t="n">
        <v>45400</v>
      </c>
      <c r="I85" s="56" t="s">
        <v>2167</v>
      </c>
      <c r="J85" s="56" t="s">
        <v>2540</v>
      </c>
      <c r="K85" s="56" t="n">
        <v>286.47</v>
      </c>
      <c r="L85" s="56" t="n">
        <v>0.877</v>
      </c>
      <c r="M85" s="56" t="n">
        <v>163</v>
      </c>
      <c r="N85" s="56" t="n">
        <v>12.84</v>
      </c>
      <c r="O85" s="54" t="n">
        <f aca="false">ROUND(M85*N85,2)</f>
        <v>2092.92</v>
      </c>
      <c r="P85" s="56" t="n">
        <v>29</v>
      </c>
      <c r="Q85" s="56" t="s">
        <v>371</v>
      </c>
      <c r="R85" s="54" t="str">
        <f aca="false">IF(J85&lt;=I85,"Yes","No")</f>
        <v>No</v>
      </c>
      <c r="S85" s="56" t="s">
        <v>10066</v>
      </c>
      <c r="T85" s="56" t="s">
        <v>10066</v>
      </c>
      <c r="U85" s="55" t="n">
        <f aca="false">IF(M85=0,0,ROUND(O85/M85,2))</f>
        <v>12.84</v>
      </c>
      <c r="V85" s="55" t="n">
        <f aca="false">IFERROR(J85-I85,"")</f>
        <v>4</v>
      </c>
      <c r="W85" s="55" t="str">
        <f aca="false">IF(U85&lt;=13.5,"Efficient",IF(U85&lt;=16,"Above Bench","Expensive"))</f>
        <v>Efficient</v>
      </c>
      <c r="X85" s="55" t="str">
        <f aca="false">TEXT(H85,"yyyy-mm")</f>
        <v>2024-04</v>
      </c>
    </row>
    <row r="86" customFormat="false" ht="15" hidden="false" customHeight="true" outlineLevel="0" collapsed="false">
      <c r="A86" s="52" t="s">
        <v>10251</v>
      </c>
      <c r="B86" s="52" t="s">
        <v>1798</v>
      </c>
      <c r="C86" s="52" t="s">
        <v>2075</v>
      </c>
      <c r="D86" s="52" t="s">
        <v>10104</v>
      </c>
      <c r="E86" s="52" t="s">
        <v>97</v>
      </c>
      <c r="F86" s="52" t="s">
        <v>10099</v>
      </c>
      <c r="G86" s="52" t="s">
        <v>10252</v>
      </c>
      <c r="H86" s="53" t="n">
        <v>44726</v>
      </c>
      <c r="I86" s="52" t="s">
        <v>877</v>
      </c>
      <c r="J86" s="52" t="s">
        <v>877</v>
      </c>
      <c r="K86" s="52" t="n">
        <v>1663.26</v>
      </c>
      <c r="L86" s="52" t="n">
        <v>4.567</v>
      </c>
      <c r="M86" s="52" t="n">
        <v>1890</v>
      </c>
      <c r="N86" s="52" t="n">
        <v>12.69</v>
      </c>
      <c r="O86" s="54" t="n">
        <f aca="false">ROUND(M86*N86,2)</f>
        <v>23984.1</v>
      </c>
      <c r="P86" s="52" t="n">
        <v>365</v>
      </c>
      <c r="Q86" s="52" t="s">
        <v>4081</v>
      </c>
      <c r="R86" s="54" t="str">
        <f aca="false">IF(J86&lt;=I86,"Yes","No")</f>
        <v>Yes</v>
      </c>
      <c r="S86" s="52" t="s">
        <v>10066</v>
      </c>
      <c r="T86" s="52" t="s">
        <v>10061</v>
      </c>
      <c r="U86" s="55" t="n">
        <f aca="false">IF(M86=0,0,ROUND(O86/M86,2))</f>
        <v>12.69</v>
      </c>
      <c r="V86" s="55" t="n">
        <f aca="false">IFERROR(J86-I86,"")</f>
        <v>0</v>
      </c>
      <c r="W86" s="55" t="str">
        <f aca="false">IF(U86&lt;=13.5,"Efficient",IF(U86&lt;=16,"Above Bench","Expensive"))</f>
        <v>Efficient</v>
      </c>
      <c r="X86" s="55" t="str">
        <f aca="false">TEXT(H86,"yyyy-mm")</f>
        <v>2022-06</v>
      </c>
    </row>
    <row r="87" customFormat="false" ht="15" hidden="false" customHeight="true" outlineLevel="0" collapsed="false">
      <c r="A87" s="56" t="s">
        <v>10253</v>
      </c>
      <c r="B87" s="56" t="s">
        <v>879</v>
      </c>
      <c r="C87" s="56" t="s">
        <v>4375</v>
      </c>
      <c r="D87" s="56" t="s">
        <v>10132</v>
      </c>
      <c r="E87" s="56" t="s">
        <v>91</v>
      </c>
      <c r="F87" s="56" t="s">
        <v>10070</v>
      </c>
      <c r="G87" s="56" t="s">
        <v>10254</v>
      </c>
      <c r="H87" s="57" t="n">
        <v>44585</v>
      </c>
      <c r="I87" s="56" t="s">
        <v>7463</v>
      </c>
      <c r="J87" s="56" t="s">
        <v>6734</v>
      </c>
      <c r="K87" s="56" t="n">
        <v>868.68</v>
      </c>
      <c r="L87" s="56" t="n">
        <v>2.319</v>
      </c>
      <c r="M87" s="56" t="n">
        <v>595</v>
      </c>
      <c r="N87" s="56" t="n">
        <v>19.53</v>
      </c>
      <c r="O87" s="54" t="n">
        <f aca="false">ROUND(M87*N87,2)</f>
        <v>11620.35</v>
      </c>
      <c r="P87" s="56" t="n">
        <v>397</v>
      </c>
      <c r="Q87" s="56" t="s">
        <v>340</v>
      </c>
      <c r="R87" s="54" t="str">
        <f aca="false">IF(J87&lt;=I87,"Yes","No")</f>
        <v>No</v>
      </c>
      <c r="S87" s="56" t="s">
        <v>10066</v>
      </c>
      <c r="T87" s="56" t="s">
        <v>10061</v>
      </c>
      <c r="U87" s="55" t="n">
        <f aca="false">IF(M87=0,0,ROUND(O87/M87,2))</f>
        <v>19.53</v>
      </c>
      <c r="V87" s="55" t="n">
        <f aca="false">IFERROR(J87-I87,"")</f>
        <v>3</v>
      </c>
      <c r="W87" s="55" t="str">
        <f aca="false">IF(U87&lt;=13.5,"Efficient",IF(U87&lt;=16,"Above Bench","Expensive"))</f>
        <v>Expensive</v>
      </c>
      <c r="X87" s="55" t="str">
        <f aca="false">TEXT(H87,"yyyy-mm")</f>
        <v>2022-01</v>
      </c>
    </row>
    <row r="88" customFormat="false" ht="15" hidden="false" customHeight="true" outlineLevel="0" collapsed="false">
      <c r="A88" s="52" t="s">
        <v>10255</v>
      </c>
      <c r="B88" s="52" t="s">
        <v>4002</v>
      </c>
      <c r="C88" s="52" t="s">
        <v>2602</v>
      </c>
      <c r="D88" s="52" t="s">
        <v>10087</v>
      </c>
      <c r="E88" s="52" t="s">
        <v>97</v>
      </c>
      <c r="F88" s="52" t="s">
        <v>10099</v>
      </c>
      <c r="G88" s="52" t="s">
        <v>10256</v>
      </c>
      <c r="H88" s="53" t="n">
        <v>45404</v>
      </c>
      <c r="I88" s="52" t="s">
        <v>2167</v>
      </c>
      <c r="J88" s="52" t="s">
        <v>2540</v>
      </c>
      <c r="K88" s="52" t="n">
        <v>757.09</v>
      </c>
      <c r="L88" s="52" t="n">
        <v>2.47</v>
      </c>
      <c r="M88" s="52" t="n">
        <v>1096</v>
      </c>
      <c r="N88" s="52" t="n">
        <v>7.94</v>
      </c>
      <c r="O88" s="54" t="n">
        <f aca="false">ROUND(M88*N88,2)</f>
        <v>8702.24</v>
      </c>
      <c r="P88" s="52" t="n">
        <v>82</v>
      </c>
      <c r="Q88" s="52" t="s">
        <v>4081</v>
      </c>
      <c r="R88" s="54" t="str">
        <f aca="false">IF(J88&lt;=I88,"Yes","No")</f>
        <v>No</v>
      </c>
      <c r="S88" s="52" t="s">
        <v>10066</v>
      </c>
      <c r="T88" s="52" t="s">
        <v>10061</v>
      </c>
      <c r="U88" s="55" t="n">
        <f aca="false">IF(M88=0,0,ROUND(O88/M88,2))</f>
        <v>7.94</v>
      </c>
      <c r="V88" s="55" t="n">
        <f aca="false">IFERROR(J88-I88,"")</f>
        <v>4</v>
      </c>
      <c r="W88" s="55" t="str">
        <f aca="false">IF(U88&lt;=13.5,"Efficient",IF(U88&lt;=16,"Above Bench","Expensive"))</f>
        <v>Efficient</v>
      </c>
      <c r="X88" s="55" t="str">
        <f aca="false">TEXT(H88,"yyyy-mm")</f>
        <v>2024-04</v>
      </c>
    </row>
    <row r="89" customFormat="false" ht="15" hidden="false" customHeight="true" outlineLevel="0" collapsed="false">
      <c r="A89" s="56" t="s">
        <v>10257</v>
      </c>
      <c r="B89" s="56" t="s">
        <v>2204</v>
      </c>
      <c r="C89" s="56" t="s">
        <v>853</v>
      </c>
      <c r="D89" s="56" t="s">
        <v>10078</v>
      </c>
      <c r="E89" s="56" t="s">
        <v>93</v>
      </c>
      <c r="F89" s="56" t="s">
        <v>10064</v>
      </c>
      <c r="G89" s="56" t="s">
        <v>10258</v>
      </c>
      <c r="H89" s="57" t="n">
        <v>44570</v>
      </c>
      <c r="I89" s="56" t="s">
        <v>5378</v>
      </c>
      <c r="J89" s="56" t="s">
        <v>5378</v>
      </c>
      <c r="K89" s="56" t="n">
        <v>2389.67</v>
      </c>
      <c r="L89" s="56" t="n">
        <v>10.788</v>
      </c>
      <c r="M89" s="56" t="n">
        <v>1991</v>
      </c>
      <c r="N89" s="56" t="n">
        <v>12.92</v>
      </c>
      <c r="O89" s="54" t="n">
        <f aca="false">ROUND(M89*N89,2)</f>
        <v>25723.72</v>
      </c>
      <c r="P89" s="56" t="n">
        <v>120</v>
      </c>
      <c r="Q89" s="56" t="s">
        <v>4081</v>
      </c>
      <c r="R89" s="54" t="str">
        <f aca="false">IF(J89&lt;=I89,"Yes","No")</f>
        <v>Yes</v>
      </c>
      <c r="S89" s="56" t="s">
        <v>10061</v>
      </c>
      <c r="T89" s="56" t="s">
        <v>10066</v>
      </c>
      <c r="U89" s="55" t="n">
        <f aca="false">IF(M89=0,0,ROUND(O89/M89,2))</f>
        <v>12.92</v>
      </c>
      <c r="V89" s="55" t="n">
        <f aca="false">IFERROR(J89-I89,"")</f>
        <v>0</v>
      </c>
      <c r="W89" s="55" t="str">
        <f aca="false">IF(U89&lt;=13.5,"Efficient",IF(U89&lt;=16,"Above Bench","Expensive"))</f>
        <v>Efficient</v>
      </c>
      <c r="X89" s="55" t="str">
        <f aca="false">TEXT(H89,"yyyy-mm")</f>
        <v>2022-01</v>
      </c>
    </row>
    <row r="90" customFormat="false" ht="15" hidden="false" customHeight="true" outlineLevel="0" collapsed="false">
      <c r="A90" s="52" t="s">
        <v>10259</v>
      </c>
      <c r="B90" s="52" t="s">
        <v>3948</v>
      </c>
      <c r="C90" s="52" t="s">
        <v>5186</v>
      </c>
      <c r="D90" s="52" t="s">
        <v>10190</v>
      </c>
      <c r="E90" s="52" t="s">
        <v>99</v>
      </c>
      <c r="F90" s="52" t="s">
        <v>10099</v>
      </c>
      <c r="G90" s="52" t="s">
        <v>10260</v>
      </c>
      <c r="H90" s="53" t="n">
        <v>45139</v>
      </c>
      <c r="I90" s="52" t="s">
        <v>513</v>
      </c>
      <c r="J90" s="52" t="s">
        <v>729</v>
      </c>
      <c r="K90" s="52" t="n">
        <v>1340.48</v>
      </c>
      <c r="L90" s="52" t="n">
        <v>3.432</v>
      </c>
      <c r="M90" s="52" t="n">
        <v>285</v>
      </c>
      <c r="N90" s="52" t="n">
        <v>23.3</v>
      </c>
      <c r="O90" s="54" t="n">
        <f aca="false">ROUND(M90*N90,2)</f>
        <v>6640.5</v>
      </c>
      <c r="P90" s="52" t="n">
        <v>217</v>
      </c>
      <c r="Q90" s="52" t="s">
        <v>380</v>
      </c>
      <c r="R90" s="54" t="str">
        <f aca="false">IF(J90&lt;=I90,"Yes","No")</f>
        <v>No</v>
      </c>
      <c r="S90" s="52" t="s">
        <v>10061</v>
      </c>
      <c r="T90" s="52" t="s">
        <v>10066</v>
      </c>
      <c r="U90" s="55" t="n">
        <f aca="false">IF(M90=0,0,ROUND(O90/M90,2))</f>
        <v>23.3</v>
      </c>
      <c r="V90" s="55" t="n">
        <f aca="false">IFERROR(J90-I90,"")</f>
        <v>5</v>
      </c>
      <c r="W90" s="55" t="str">
        <f aca="false">IF(U90&lt;=13.5,"Efficient",IF(U90&lt;=16,"Above Bench","Expensive"))</f>
        <v>Expensive</v>
      </c>
      <c r="X90" s="55" t="str">
        <f aca="false">TEXT(H90,"yyyy-mm")</f>
        <v>2023-08</v>
      </c>
    </row>
    <row r="91" customFormat="false" ht="15" hidden="false" customHeight="true" outlineLevel="0" collapsed="false">
      <c r="A91" s="56" t="s">
        <v>10261</v>
      </c>
      <c r="B91" s="56" t="s">
        <v>3164</v>
      </c>
      <c r="C91" s="56" t="s">
        <v>9741</v>
      </c>
      <c r="D91" s="56" t="s">
        <v>10117</v>
      </c>
      <c r="E91" s="56" t="s">
        <v>95</v>
      </c>
      <c r="F91" s="56" t="s">
        <v>10064</v>
      </c>
      <c r="G91" s="56" t="s">
        <v>10262</v>
      </c>
      <c r="H91" s="57" t="n">
        <v>44562</v>
      </c>
      <c r="I91" s="56" t="s">
        <v>5151</v>
      </c>
      <c r="J91" s="56" t="s">
        <v>701</v>
      </c>
      <c r="K91" s="56" t="n">
        <v>2510.71</v>
      </c>
      <c r="L91" s="56" t="n">
        <v>11.945</v>
      </c>
      <c r="M91" s="56" t="n">
        <v>2961</v>
      </c>
      <c r="N91" s="56" t="n">
        <v>17.36</v>
      </c>
      <c r="O91" s="54" t="n">
        <f aca="false">ROUND(M91*N91,2)</f>
        <v>51402.96</v>
      </c>
      <c r="P91" s="56" t="n">
        <v>432</v>
      </c>
      <c r="Q91" s="56" t="s">
        <v>340</v>
      </c>
      <c r="R91" s="54" t="str">
        <f aca="false">IF(J91&lt;=I91,"Yes","No")</f>
        <v>No</v>
      </c>
      <c r="S91" s="56" t="s">
        <v>10066</v>
      </c>
      <c r="T91" s="56" t="s">
        <v>10061</v>
      </c>
      <c r="U91" s="55" t="n">
        <f aca="false">IF(M91=0,0,ROUND(O91/M91,2))</f>
        <v>17.36</v>
      </c>
      <c r="V91" s="55" t="n">
        <f aca="false">IFERROR(J91-I91,"")</f>
        <v>3</v>
      </c>
      <c r="W91" s="55" t="str">
        <f aca="false">IF(U91&lt;=13.5,"Efficient",IF(U91&lt;=16,"Above Bench","Expensive"))</f>
        <v>Expensive</v>
      </c>
      <c r="X91" s="55" t="str">
        <f aca="false">TEXT(H91,"yyyy-mm")</f>
        <v>2022-01</v>
      </c>
    </row>
    <row r="92" customFormat="false" ht="15" hidden="false" customHeight="true" outlineLevel="0" collapsed="false">
      <c r="A92" s="52" t="s">
        <v>10263</v>
      </c>
      <c r="B92" s="52" t="s">
        <v>610</v>
      </c>
      <c r="C92" s="52" t="s">
        <v>4937</v>
      </c>
      <c r="D92" s="52" t="s">
        <v>10112</v>
      </c>
      <c r="E92" s="52" t="s">
        <v>101</v>
      </c>
      <c r="F92" s="52" t="s">
        <v>10059</v>
      </c>
      <c r="G92" s="52" t="s">
        <v>10264</v>
      </c>
      <c r="H92" s="53" t="n">
        <v>44607</v>
      </c>
      <c r="I92" s="52" t="s">
        <v>2192</v>
      </c>
      <c r="J92" s="52" t="s">
        <v>2977</v>
      </c>
      <c r="K92" s="52" t="n">
        <v>721.16</v>
      </c>
      <c r="L92" s="52" t="n">
        <v>2.098</v>
      </c>
      <c r="M92" s="52" t="n">
        <v>1566</v>
      </c>
      <c r="N92" s="52" t="n">
        <v>8.47</v>
      </c>
      <c r="O92" s="54" t="n">
        <f aca="false">ROUND(M92*N92,2)</f>
        <v>13264.02</v>
      </c>
      <c r="P92" s="52" t="n">
        <v>121</v>
      </c>
      <c r="Q92" s="52" t="s">
        <v>4081</v>
      </c>
      <c r="R92" s="54" t="str">
        <f aca="false">IF(J92&lt;=I92,"Yes","No")</f>
        <v>No</v>
      </c>
      <c r="S92" s="52" t="s">
        <v>10066</v>
      </c>
      <c r="T92" s="52" t="s">
        <v>10061</v>
      </c>
      <c r="U92" s="55" t="n">
        <f aca="false">IF(M92=0,0,ROUND(O92/M92,2))</f>
        <v>8.47</v>
      </c>
      <c r="V92" s="55" t="n">
        <f aca="false">IFERROR(J92-I92,"")</f>
        <v>1</v>
      </c>
      <c r="W92" s="55" t="str">
        <f aca="false">IF(U92&lt;=13.5,"Efficient",IF(U92&lt;=16,"Above Bench","Expensive"))</f>
        <v>Efficient</v>
      </c>
      <c r="X92" s="55" t="str">
        <f aca="false">TEXT(H92,"yyyy-mm")</f>
        <v>2022-02</v>
      </c>
    </row>
    <row r="93" customFormat="false" ht="15" hidden="false" customHeight="true" outlineLevel="0" collapsed="false">
      <c r="A93" s="56" t="s">
        <v>10265</v>
      </c>
      <c r="B93" s="56" t="s">
        <v>1922</v>
      </c>
      <c r="C93" s="56" t="s">
        <v>3805</v>
      </c>
      <c r="D93" s="56" t="s">
        <v>10073</v>
      </c>
      <c r="E93" s="56" t="s">
        <v>99</v>
      </c>
      <c r="F93" s="56" t="s">
        <v>10099</v>
      </c>
      <c r="G93" s="56" t="s">
        <v>10266</v>
      </c>
      <c r="H93" s="57" t="n">
        <v>45193</v>
      </c>
      <c r="I93" s="56" t="s">
        <v>712</v>
      </c>
      <c r="J93" s="56" t="s">
        <v>2409</v>
      </c>
      <c r="K93" s="56" t="n">
        <v>989.68</v>
      </c>
      <c r="L93" s="56" t="n">
        <v>3.919</v>
      </c>
      <c r="M93" s="56" t="n">
        <v>1841</v>
      </c>
      <c r="N93" s="56" t="n">
        <v>21</v>
      </c>
      <c r="O93" s="54" t="n">
        <f aca="false">ROUND(M93*N93,2)</f>
        <v>38661</v>
      </c>
      <c r="P93" s="56" t="n">
        <v>364</v>
      </c>
      <c r="Q93" s="56" t="s">
        <v>371</v>
      </c>
      <c r="R93" s="54" t="str">
        <f aca="false">IF(J93&lt;=I93,"Yes","No")</f>
        <v>No</v>
      </c>
      <c r="S93" s="56" t="s">
        <v>10066</v>
      </c>
      <c r="T93" s="56" t="s">
        <v>10066</v>
      </c>
      <c r="U93" s="55" t="n">
        <f aca="false">IF(M93=0,0,ROUND(O93/M93,2))</f>
        <v>21</v>
      </c>
      <c r="V93" s="55" t="n">
        <f aca="false">IFERROR(J93-I93,"")</f>
        <v>1</v>
      </c>
      <c r="W93" s="55" t="str">
        <f aca="false">IF(U93&lt;=13.5,"Efficient",IF(U93&lt;=16,"Above Bench","Expensive"))</f>
        <v>Expensive</v>
      </c>
      <c r="X93" s="55" t="str">
        <f aca="false">TEXT(H93,"yyyy-mm")</f>
        <v>2023-09</v>
      </c>
    </row>
    <row r="94" customFormat="false" ht="15" hidden="false" customHeight="true" outlineLevel="0" collapsed="false">
      <c r="A94" s="52" t="s">
        <v>10267</v>
      </c>
      <c r="B94" s="52" t="s">
        <v>3563</v>
      </c>
      <c r="C94" s="52" t="s">
        <v>2702</v>
      </c>
      <c r="D94" s="52" t="s">
        <v>10078</v>
      </c>
      <c r="E94" s="52" t="s">
        <v>97</v>
      </c>
      <c r="F94" s="52" t="s">
        <v>10099</v>
      </c>
      <c r="G94" s="52" t="s">
        <v>10268</v>
      </c>
      <c r="H94" s="53" t="n">
        <v>45216</v>
      </c>
      <c r="I94" s="52" t="s">
        <v>1421</v>
      </c>
      <c r="J94" s="52" t="s">
        <v>1420</v>
      </c>
      <c r="K94" s="52" t="n">
        <v>3910.55</v>
      </c>
      <c r="L94" s="52" t="n">
        <v>10.513</v>
      </c>
      <c r="M94" s="52" t="n">
        <v>2329</v>
      </c>
      <c r="N94" s="52" t="n">
        <v>5.61</v>
      </c>
      <c r="O94" s="54" t="n">
        <f aca="false">ROUND(M94*N94,2)</f>
        <v>13065.69</v>
      </c>
      <c r="P94" s="52" t="n">
        <v>368</v>
      </c>
      <c r="Q94" s="52" t="s">
        <v>4081</v>
      </c>
      <c r="R94" s="54" t="str">
        <f aca="false">IF(J94&lt;=I94,"Yes","No")</f>
        <v>No</v>
      </c>
      <c r="S94" s="52" t="s">
        <v>10066</v>
      </c>
      <c r="T94" s="52" t="s">
        <v>10061</v>
      </c>
      <c r="U94" s="55" t="n">
        <f aca="false">IF(M94=0,0,ROUND(O94/M94,2))</f>
        <v>5.61</v>
      </c>
      <c r="V94" s="55" t="n">
        <f aca="false">IFERROR(J94-I94,"")</f>
        <v>1</v>
      </c>
      <c r="W94" s="55" t="str">
        <f aca="false">IF(U94&lt;=13.5,"Efficient",IF(U94&lt;=16,"Above Bench","Expensive"))</f>
        <v>Efficient</v>
      </c>
      <c r="X94" s="55" t="str">
        <f aca="false">TEXT(H94,"yyyy-mm")</f>
        <v>2023-10</v>
      </c>
    </row>
    <row r="95" customFormat="false" ht="15" hidden="false" customHeight="true" outlineLevel="0" collapsed="false">
      <c r="A95" s="56" t="s">
        <v>10269</v>
      </c>
      <c r="B95" s="56" t="s">
        <v>3934</v>
      </c>
      <c r="C95" s="56" t="s">
        <v>3499</v>
      </c>
      <c r="D95" s="56" t="s">
        <v>10190</v>
      </c>
      <c r="E95" s="56" t="s">
        <v>91</v>
      </c>
      <c r="F95" s="56" t="s">
        <v>10064</v>
      </c>
      <c r="G95" s="56" t="s">
        <v>10270</v>
      </c>
      <c r="H95" s="57" t="n">
        <v>45437</v>
      </c>
      <c r="I95" s="56" t="s">
        <v>911</v>
      </c>
      <c r="J95" s="56" t="s">
        <v>2689</v>
      </c>
      <c r="K95" s="56" t="n">
        <v>3430.62</v>
      </c>
      <c r="L95" s="56" t="n">
        <v>13.993</v>
      </c>
      <c r="M95" s="56" t="n">
        <v>523</v>
      </c>
      <c r="N95" s="56" t="n">
        <v>14.4</v>
      </c>
      <c r="O95" s="54" t="n">
        <f aca="false">ROUND(M95*N95,2)</f>
        <v>7531.2</v>
      </c>
      <c r="P95" s="56" t="n">
        <v>144</v>
      </c>
      <c r="Q95" s="56" t="s">
        <v>4081</v>
      </c>
      <c r="R95" s="54" t="str">
        <f aca="false">IF(J95&lt;=I95,"Yes","No")</f>
        <v>No</v>
      </c>
      <c r="S95" s="56" t="s">
        <v>10066</v>
      </c>
      <c r="T95" s="56" t="s">
        <v>10066</v>
      </c>
      <c r="U95" s="55" t="n">
        <f aca="false">IF(M95=0,0,ROUND(O95/M95,2))</f>
        <v>14.4</v>
      </c>
      <c r="V95" s="55" t="n">
        <f aca="false">IFERROR(J95-I95,"")</f>
        <v>1</v>
      </c>
      <c r="W95" s="55" t="str">
        <f aca="false">IF(U95&lt;=13.5,"Efficient",IF(U95&lt;=16,"Above Bench","Expensive"))</f>
        <v>Above Bench</v>
      </c>
      <c r="X95" s="55" t="str">
        <f aca="false">TEXT(H95,"yyyy-mm")</f>
        <v>2024-05</v>
      </c>
    </row>
    <row r="96" customFormat="false" ht="15" hidden="false" customHeight="true" outlineLevel="0" collapsed="false">
      <c r="A96" s="52" t="s">
        <v>10271</v>
      </c>
      <c r="B96" s="52" t="s">
        <v>1712</v>
      </c>
      <c r="C96" s="52" t="s">
        <v>5439</v>
      </c>
      <c r="D96" s="52" t="s">
        <v>10190</v>
      </c>
      <c r="E96" s="52" t="s">
        <v>91</v>
      </c>
      <c r="F96" s="52" t="s">
        <v>10070</v>
      </c>
      <c r="G96" s="52" t="s">
        <v>10272</v>
      </c>
      <c r="H96" s="53" t="n">
        <v>44677</v>
      </c>
      <c r="I96" s="52" t="s">
        <v>4701</v>
      </c>
      <c r="J96" s="52" t="s">
        <v>2315</v>
      </c>
      <c r="K96" s="52" t="n">
        <v>4445.52</v>
      </c>
      <c r="L96" s="52" t="n">
        <v>11.836</v>
      </c>
      <c r="M96" s="52" t="n">
        <v>1967</v>
      </c>
      <c r="N96" s="52" t="n">
        <v>11.01</v>
      </c>
      <c r="O96" s="54" t="n">
        <f aca="false">ROUND(M96*N96,2)</f>
        <v>21656.67</v>
      </c>
      <c r="P96" s="52" t="n">
        <v>329</v>
      </c>
      <c r="Q96" s="52" t="s">
        <v>340</v>
      </c>
      <c r="R96" s="54" t="str">
        <f aca="false">IF(J96&lt;=I96,"Yes","No")</f>
        <v>Yes</v>
      </c>
      <c r="S96" s="52" t="s">
        <v>10066</v>
      </c>
      <c r="T96" s="52" t="s">
        <v>10061</v>
      </c>
      <c r="U96" s="55" t="n">
        <f aca="false">IF(M96=0,0,ROUND(O96/M96,2))</f>
        <v>11.01</v>
      </c>
      <c r="V96" s="55" t="n">
        <f aca="false">IFERROR(J96-I96,"")</f>
        <v>-1</v>
      </c>
      <c r="W96" s="55" t="str">
        <f aca="false">IF(U96&lt;=13.5,"Efficient",IF(U96&lt;=16,"Above Bench","Expensive"))</f>
        <v>Efficient</v>
      </c>
      <c r="X96" s="55" t="str">
        <f aca="false">TEXT(H96,"yyyy-mm")</f>
        <v>2022-04</v>
      </c>
    </row>
    <row r="97" customFormat="false" ht="15" hidden="false" customHeight="true" outlineLevel="0" collapsed="false">
      <c r="A97" s="56" t="s">
        <v>10273</v>
      </c>
      <c r="B97" s="56" t="s">
        <v>2060</v>
      </c>
      <c r="C97" s="56" t="s">
        <v>972</v>
      </c>
      <c r="D97" s="56" t="s">
        <v>10058</v>
      </c>
      <c r="E97" s="56" t="s">
        <v>91</v>
      </c>
      <c r="F97" s="56" t="s">
        <v>10088</v>
      </c>
      <c r="G97" s="56" t="s">
        <v>10274</v>
      </c>
      <c r="H97" s="57" t="n">
        <v>45560</v>
      </c>
      <c r="I97" s="56" t="s">
        <v>2657</v>
      </c>
      <c r="J97" s="56" t="s">
        <v>662</v>
      </c>
      <c r="K97" s="56" t="n">
        <v>4398.91</v>
      </c>
      <c r="L97" s="56" t="n">
        <v>14.463</v>
      </c>
      <c r="M97" s="56" t="n">
        <v>1031</v>
      </c>
      <c r="N97" s="56" t="n">
        <v>16.37</v>
      </c>
      <c r="O97" s="54" t="n">
        <f aca="false">ROUND(M97*N97,2)</f>
        <v>16877.47</v>
      </c>
      <c r="P97" s="56" t="n">
        <v>364</v>
      </c>
      <c r="Q97" s="56" t="s">
        <v>371</v>
      </c>
      <c r="R97" s="54" t="str">
        <f aca="false">IF(J97&lt;=I97,"Yes","No")</f>
        <v>Yes</v>
      </c>
      <c r="S97" s="56" t="s">
        <v>10066</v>
      </c>
      <c r="T97" s="56" t="s">
        <v>10061</v>
      </c>
      <c r="U97" s="55" t="n">
        <f aca="false">IF(M97=0,0,ROUND(O97/M97,2))</f>
        <v>16.37</v>
      </c>
      <c r="V97" s="55" t="n">
        <f aca="false">IFERROR(J97-I97,"")</f>
        <v>-1</v>
      </c>
      <c r="W97" s="55" t="str">
        <f aca="false">IF(U97&lt;=13.5,"Efficient",IF(U97&lt;=16,"Above Bench","Expensive"))</f>
        <v>Expensive</v>
      </c>
      <c r="X97" s="55" t="str">
        <f aca="false">TEXT(H97,"yyyy-mm")</f>
        <v>2024-09</v>
      </c>
    </row>
    <row r="98" customFormat="false" ht="15" hidden="false" customHeight="true" outlineLevel="0" collapsed="false">
      <c r="A98" s="52" t="s">
        <v>10275</v>
      </c>
      <c r="B98" s="52" t="s">
        <v>3998</v>
      </c>
      <c r="C98" s="52" t="s">
        <v>770</v>
      </c>
      <c r="D98" s="52" t="s">
        <v>10112</v>
      </c>
      <c r="E98" s="52" t="s">
        <v>95</v>
      </c>
      <c r="F98" s="52" t="s">
        <v>10099</v>
      </c>
      <c r="G98" s="52" t="s">
        <v>10276</v>
      </c>
      <c r="H98" s="53" t="n">
        <v>45366</v>
      </c>
      <c r="I98" s="52" t="s">
        <v>4288</v>
      </c>
      <c r="J98" s="52" t="s">
        <v>919</v>
      </c>
      <c r="K98" s="52" t="n">
        <v>3459.12</v>
      </c>
      <c r="L98" s="52" t="n">
        <v>16.473</v>
      </c>
      <c r="M98" s="52" t="n">
        <v>2585</v>
      </c>
      <c r="N98" s="52" t="n">
        <v>9.87</v>
      </c>
      <c r="O98" s="54" t="n">
        <f aca="false">ROUND(M98*N98,2)</f>
        <v>25513.95</v>
      </c>
      <c r="P98" s="52" t="n">
        <v>308</v>
      </c>
      <c r="Q98" s="52" t="s">
        <v>380</v>
      </c>
      <c r="R98" s="54" t="str">
        <f aca="false">IF(J98&lt;=I98,"Yes","No")</f>
        <v>No</v>
      </c>
      <c r="S98" s="52" t="s">
        <v>10061</v>
      </c>
      <c r="T98" s="52" t="s">
        <v>10061</v>
      </c>
      <c r="U98" s="55" t="n">
        <f aca="false">IF(M98=0,0,ROUND(O98/M98,2))</f>
        <v>9.87</v>
      </c>
      <c r="V98" s="55" t="n">
        <f aca="false">IFERROR(J98-I98,"")</f>
        <v>3</v>
      </c>
      <c r="W98" s="55" t="str">
        <f aca="false">IF(U98&lt;=13.5,"Efficient",IF(U98&lt;=16,"Above Bench","Expensive"))</f>
        <v>Efficient</v>
      </c>
      <c r="X98" s="55" t="str">
        <f aca="false">TEXT(H98,"yyyy-mm")</f>
        <v>2024-03</v>
      </c>
    </row>
    <row r="99" customFormat="false" ht="15" hidden="false" customHeight="true" outlineLevel="0" collapsed="false">
      <c r="A99" s="56" t="s">
        <v>10277</v>
      </c>
      <c r="B99" s="56" t="s">
        <v>1825</v>
      </c>
      <c r="C99" s="56" t="s">
        <v>6649</v>
      </c>
      <c r="D99" s="56" t="s">
        <v>10063</v>
      </c>
      <c r="E99" s="56" t="s">
        <v>91</v>
      </c>
      <c r="F99" s="56" t="s">
        <v>10059</v>
      </c>
      <c r="G99" s="56" t="s">
        <v>10278</v>
      </c>
      <c r="H99" s="57" t="n">
        <v>45289</v>
      </c>
      <c r="I99" s="56" t="s">
        <v>2401</v>
      </c>
      <c r="J99" s="56" t="s">
        <v>1750</v>
      </c>
      <c r="K99" s="56" t="n">
        <v>3143.66</v>
      </c>
      <c r="L99" s="56" t="n">
        <v>10.303</v>
      </c>
      <c r="M99" s="56" t="n">
        <v>437</v>
      </c>
      <c r="N99" s="56" t="n">
        <v>15.38</v>
      </c>
      <c r="O99" s="54" t="n">
        <f aca="false">ROUND(M99*N99,2)</f>
        <v>6721.06</v>
      </c>
      <c r="P99" s="56" t="n">
        <v>26</v>
      </c>
      <c r="Q99" s="56" t="s">
        <v>340</v>
      </c>
      <c r="R99" s="54" t="str">
        <f aca="false">IF(J99&lt;=I99,"Yes","No")</f>
        <v>No</v>
      </c>
      <c r="S99" s="56" t="s">
        <v>10061</v>
      </c>
      <c r="T99" s="56" t="s">
        <v>10066</v>
      </c>
      <c r="U99" s="55" t="n">
        <f aca="false">IF(M99=0,0,ROUND(O99/M99,2))</f>
        <v>15.38</v>
      </c>
      <c r="V99" s="55" t="n">
        <f aca="false">IFERROR(J99-I99,"")</f>
        <v>5</v>
      </c>
      <c r="W99" s="55" t="str">
        <f aca="false">IF(U99&lt;=13.5,"Efficient",IF(U99&lt;=16,"Above Bench","Expensive"))</f>
        <v>Above Bench</v>
      </c>
      <c r="X99" s="55" t="str">
        <f aca="false">TEXT(H99,"yyyy-mm")</f>
        <v>2023-12</v>
      </c>
    </row>
    <row r="100" customFormat="false" ht="15" hidden="false" customHeight="true" outlineLevel="0" collapsed="false">
      <c r="A100" s="52" t="s">
        <v>10279</v>
      </c>
      <c r="B100" s="52" t="s">
        <v>3151</v>
      </c>
      <c r="C100" s="52" t="s">
        <v>2771</v>
      </c>
      <c r="D100" s="52" t="s">
        <v>10069</v>
      </c>
      <c r="E100" s="52" t="s">
        <v>99</v>
      </c>
      <c r="F100" s="52" t="s">
        <v>10059</v>
      </c>
      <c r="G100" s="52" t="s">
        <v>10280</v>
      </c>
      <c r="H100" s="53" t="n">
        <v>44599</v>
      </c>
      <c r="I100" s="52" t="s">
        <v>1319</v>
      </c>
      <c r="J100" s="52" t="s">
        <v>4977</v>
      </c>
      <c r="K100" s="52" t="n">
        <v>2439.12</v>
      </c>
      <c r="L100" s="52" t="n">
        <v>11.88</v>
      </c>
      <c r="M100" s="52" t="n">
        <v>1238</v>
      </c>
      <c r="N100" s="52" t="n">
        <v>12.32</v>
      </c>
      <c r="O100" s="54" t="n">
        <f aca="false">ROUND(M100*N100,2)</f>
        <v>15252.16</v>
      </c>
      <c r="P100" s="52" t="n">
        <v>408</v>
      </c>
      <c r="Q100" s="52" t="s">
        <v>340</v>
      </c>
      <c r="R100" s="54" t="str">
        <f aca="false">IF(J100&lt;=I100,"Yes","No")</f>
        <v>No</v>
      </c>
      <c r="S100" s="52" t="s">
        <v>10066</v>
      </c>
      <c r="T100" s="52" t="s">
        <v>10066</v>
      </c>
      <c r="U100" s="55" t="n">
        <f aca="false">IF(M100=0,0,ROUND(O100/M100,2))</f>
        <v>12.32</v>
      </c>
      <c r="V100" s="55" t="n">
        <f aca="false">IFERROR(J100-I100,"")</f>
        <v>3</v>
      </c>
      <c r="W100" s="55" t="str">
        <f aca="false">IF(U100&lt;=13.5,"Efficient",IF(U100&lt;=16,"Above Bench","Expensive"))</f>
        <v>Efficient</v>
      </c>
      <c r="X100" s="55" t="str">
        <f aca="false">TEXT(H100,"yyyy-mm")</f>
        <v>2022-02</v>
      </c>
    </row>
    <row r="101" customFormat="false" ht="15" hidden="false" customHeight="true" outlineLevel="0" collapsed="false">
      <c r="A101" s="56" t="s">
        <v>10281</v>
      </c>
      <c r="B101" s="56" t="s">
        <v>2950</v>
      </c>
      <c r="C101" s="56" t="s">
        <v>3739</v>
      </c>
      <c r="D101" s="56" t="s">
        <v>10190</v>
      </c>
      <c r="E101" s="56" t="s">
        <v>91</v>
      </c>
      <c r="F101" s="56" t="s">
        <v>10059</v>
      </c>
      <c r="G101" s="56" t="s">
        <v>10282</v>
      </c>
      <c r="H101" s="57" t="n">
        <v>45653</v>
      </c>
      <c r="I101" s="56" t="s">
        <v>1213</v>
      </c>
      <c r="J101" s="56" t="s">
        <v>1213</v>
      </c>
      <c r="K101" s="56" t="n">
        <v>297.59</v>
      </c>
      <c r="L101" s="56" t="n">
        <v>0.917</v>
      </c>
      <c r="M101" s="56" t="n">
        <v>2630</v>
      </c>
      <c r="N101" s="56" t="n">
        <v>8.8</v>
      </c>
      <c r="O101" s="54" t="n">
        <f aca="false">ROUND(M101*N101,2)</f>
        <v>23144</v>
      </c>
      <c r="P101" s="56" t="n">
        <v>42</v>
      </c>
      <c r="Q101" s="56" t="s">
        <v>380</v>
      </c>
      <c r="R101" s="54" t="str">
        <f aca="false">IF(J101&lt;=I101,"Yes","No")</f>
        <v>Yes</v>
      </c>
      <c r="S101" s="56" t="s">
        <v>10066</v>
      </c>
      <c r="T101" s="56" t="s">
        <v>10066</v>
      </c>
      <c r="U101" s="55" t="n">
        <f aca="false">IF(M101=0,0,ROUND(O101/M101,2))</f>
        <v>8.8</v>
      </c>
      <c r="V101" s="55" t="n">
        <f aca="false">IFERROR(J101-I101,"")</f>
        <v>0</v>
      </c>
      <c r="W101" s="55" t="str">
        <f aca="false">IF(U101&lt;=13.5,"Efficient",IF(U101&lt;=16,"Above Bench","Expensive"))</f>
        <v>Efficient</v>
      </c>
      <c r="X101" s="55" t="str">
        <f aca="false">TEXT(H101,"yyyy-mm")</f>
        <v>2024-12</v>
      </c>
    </row>
    <row r="102" customFormat="false" ht="15" hidden="false" customHeight="true" outlineLevel="0" collapsed="false">
      <c r="A102" s="52" t="s">
        <v>10283</v>
      </c>
      <c r="B102" s="52" t="s">
        <v>4025</v>
      </c>
      <c r="C102" s="52" t="s">
        <v>1707</v>
      </c>
      <c r="D102" s="52" t="s">
        <v>10073</v>
      </c>
      <c r="E102" s="52" t="s">
        <v>99</v>
      </c>
      <c r="F102" s="52" t="s">
        <v>10059</v>
      </c>
      <c r="G102" s="52" t="s">
        <v>10284</v>
      </c>
      <c r="H102" s="53" t="n">
        <v>45360</v>
      </c>
      <c r="I102" s="52" t="s">
        <v>2832</v>
      </c>
      <c r="J102" s="52" t="s">
        <v>2823</v>
      </c>
      <c r="K102" s="52" t="n">
        <v>1633.91</v>
      </c>
      <c r="L102" s="52" t="n">
        <v>5.168</v>
      </c>
      <c r="M102" s="52" t="n">
        <v>1252</v>
      </c>
      <c r="N102" s="52" t="n">
        <v>12.78</v>
      </c>
      <c r="O102" s="54" t="n">
        <f aca="false">ROUND(M102*N102,2)</f>
        <v>16000.56</v>
      </c>
      <c r="P102" s="52" t="n">
        <v>210</v>
      </c>
      <c r="Q102" s="52" t="s">
        <v>4081</v>
      </c>
      <c r="R102" s="54" t="str">
        <f aca="false">IF(J102&lt;=I102,"Yes","No")</f>
        <v>No</v>
      </c>
      <c r="S102" s="52" t="s">
        <v>10066</v>
      </c>
      <c r="T102" s="52" t="s">
        <v>10066</v>
      </c>
      <c r="U102" s="55" t="n">
        <f aca="false">IF(M102=0,0,ROUND(O102/M102,2))</f>
        <v>12.78</v>
      </c>
      <c r="V102" s="55" t="n">
        <f aca="false">IFERROR(J102-I102,"")</f>
        <v>3</v>
      </c>
      <c r="W102" s="55" t="str">
        <f aca="false">IF(U102&lt;=13.5,"Efficient",IF(U102&lt;=16,"Above Bench","Expensive"))</f>
        <v>Efficient</v>
      </c>
      <c r="X102" s="55" t="str">
        <f aca="false">TEXT(H102,"yyyy-mm")</f>
        <v>2024-03</v>
      </c>
    </row>
    <row r="103" customFormat="false" ht="15" hidden="false" customHeight="true" outlineLevel="0" collapsed="false">
      <c r="A103" s="56" t="s">
        <v>10285</v>
      </c>
      <c r="B103" s="56" t="s">
        <v>3134</v>
      </c>
      <c r="C103" s="56" t="s">
        <v>2780</v>
      </c>
      <c r="D103" s="56" t="s">
        <v>10190</v>
      </c>
      <c r="E103" s="56" t="s">
        <v>99</v>
      </c>
      <c r="F103" s="56" t="s">
        <v>10088</v>
      </c>
      <c r="G103" s="56" t="s">
        <v>10286</v>
      </c>
      <c r="H103" s="57" t="n">
        <v>45289</v>
      </c>
      <c r="I103" s="56" t="s">
        <v>1223</v>
      </c>
      <c r="J103" s="56" t="s">
        <v>6473</v>
      </c>
      <c r="K103" s="56" t="n">
        <v>1244.28</v>
      </c>
      <c r="L103" s="56" t="n">
        <v>5.05</v>
      </c>
      <c r="M103" s="56" t="n">
        <v>1581</v>
      </c>
      <c r="N103" s="56" t="n">
        <v>24.09</v>
      </c>
      <c r="O103" s="54" t="n">
        <f aca="false">ROUND(M103*N103,2)</f>
        <v>38086.29</v>
      </c>
      <c r="P103" s="56" t="n">
        <v>168</v>
      </c>
      <c r="Q103" s="56" t="s">
        <v>371</v>
      </c>
      <c r="R103" s="54" t="str">
        <f aca="false">IF(J103&lt;=I103,"Yes","No")</f>
        <v>No</v>
      </c>
      <c r="S103" s="56" t="s">
        <v>10066</v>
      </c>
      <c r="T103" s="56" t="s">
        <v>10066</v>
      </c>
      <c r="U103" s="55" t="n">
        <f aca="false">IF(M103=0,0,ROUND(O103/M103,2))</f>
        <v>24.09</v>
      </c>
      <c r="V103" s="55" t="n">
        <f aca="false">IFERROR(J103-I103,"")</f>
        <v>1</v>
      </c>
      <c r="W103" s="55" t="str">
        <f aca="false">IF(U103&lt;=13.5,"Efficient",IF(U103&lt;=16,"Above Bench","Expensive"))</f>
        <v>Expensive</v>
      </c>
      <c r="X103" s="55" t="str">
        <f aca="false">TEXT(H103,"yyyy-mm")</f>
        <v>2023-12</v>
      </c>
    </row>
    <row r="104" customFormat="false" ht="15" hidden="false" customHeight="true" outlineLevel="0" collapsed="false">
      <c r="A104" s="52" t="s">
        <v>10287</v>
      </c>
      <c r="B104" s="52" t="s">
        <v>2154</v>
      </c>
      <c r="C104" s="52" t="s">
        <v>972</v>
      </c>
      <c r="D104" s="52" t="s">
        <v>10104</v>
      </c>
      <c r="E104" s="52" t="s">
        <v>91</v>
      </c>
      <c r="F104" s="52" t="s">
        <v>10064</v>
      </c>
      <c r="G104" s="52" t="s">
        <v>10288</v>
      </c>
      <c r="H104" s="53" t="n">
        <v>45419</v>
      </c>
      <c r="I104" s="52" t="s">
        <v>1116</v>
      </c>
      <c r="J104" s="52" t="s">
        <v>1116</v>
      </c>
      <c r="K104" s="52" t="n">
        <v>4596.48</v>
      </c>
      <c r="L104" s="52" t="n">
        <v>16.444</v>
      </c>
      <c r="M104" s="52" t="n">
        <v>1036</v>
      </c>
      <c r="N104" s="52" t="n">
        <v>21.4</v>
      </c>
      <c r="O104" s="54" t="n">
        <f aca="false">ROUND(M104*N104,2)</f>
        <v>22170.4</v>
      </c>
      <c r="P104" s="52" t="n">
        <v>462</v>
      </c>
      <c r="Q104" s="52" t="s">
        <v>4081</v>
      </c>
      <c r="R104" s="54" t="str">
        <f aca="false">IF(J104&lt;=I104,"Yes","No")</f>
        <v>Yes</v>
      </c>
      <c r="S104" s="52" t="s">
        <v>10066</v>
      </c>
      <c r="T104" s="52" t="s">
        <v>10066</v>
      </c>
      <c r="U104" s="55" t="n">
        <f aca="false">IF(M104=0,0,ROUND(O104/M104,2))</f>
        <v>21.4</v>
      </c>
      <c r="V104" s="55" t="n">
        <f aca="false">IFERROR(J104-I104,"")</f>
        <v>0</v>
      </c>
      <c r="W104" s="55" t="str">
        <f aca="false">IF(U104&lt;=13.5,"Efficient",IF(U104&lt;=16,"Above Bench","Expensive"))</f>
        <v>Expensive</v>
      </c>
      <c r="X104" s="55" t="str">
        <f aca="false">TEXT(H104,"yyyy-mm")</f>
        <v>2024-05</v>
      </c>
    </row>
    <row r="105" customFormat="false" ht="15" hidden="false" customHeight="true" outlineLevel="0" collapsed="false">
      <c r="A105" s="56" t="s">
        <v>10289</v>
      </c>
      <c r="B105" s="56" t="s">
        <v>3153</v>
      </c>
      <c r="C105" s="56" t="s">
        <v>2161</v>
      </c>
      <c r="D105" s="56" t="s">
        <v>10132</v>
      </c>
      <c r="E105" s="56" t="s">
        <v>97</v>
      </c>
      <c r="F105" s="56" t="s">
        <v>10059</v>
      </c>
      <c r="G105" s="56" t="s">
        <v>10290</v>
      </c>
      <c r="H105" s="57" t="n">
        <v>45560</v>
      </c>
      <c r="I105" s="56" t="s">
        <v>7271</v>
      </c>
      <c r="J105" s="56" t="s">
        <v>4405</v>
      </c>
      <c r="K105" s="56" t="n">
        <v>2709.57</v>
      </c>
      <c r="L105" s="56" t="n">
        <v>11.058</v>
      </c>
      <c r="M105" s="56" t="n">
        <v>419</v>
      </c>
      <c r="N105" s="56" t="n">
        <v>13.66</v>
      </c>
      <c r="O105" s="54" t="n">
        <f aca="false">ROUND(M105*N105,2)</f>
        <v>5723.54</v>
      </c>
      <c r="P105" s="56" t="n">
        <v>449</v>
      </c>
      <c r="Q105" s="56" t="s">
        <v>4081</v>
      </c>
      <c r="R105" s="54" t="str">
        <f aca="false">IF(J105&lt;=I105,"Yes","No")</f>
        <v>Yes</v>
      </c>
      <c r="S105" s="56" t="s">
        <v>10061</v>
      </c>
      <c r="T105" s="56" t="s">
        <v>10061</v>
      </c>
      <c r="U105" s="55" t="n">
        <f aca="false">IF(M105=0,0,ROUND(O105/M105,2))</f>
        <v>13.66</v>
      </c>
      <c r="V105" s="55" t="n">
        <f aca="false">IFERROR(J105-I105,"")</f>
        <v>-1</v>
      </c>
      <c r="W105" s="55" t="str">
        <f aca="false">IF(U105&lt;=13.5,"Efficient",IF(U105&lt;=16,"Above Bench","Expensive"))</f>
        <v>Above Bench</v>
      </c>
      <c r="X105" s="55" t="str">
        <f aca="false">TEXT(H105,"yyyy-mm")</f>
        <v>2024-09</v>
      </c>
    </row>
    <row r="106" customFormat="false" ht="15" hidden="false" customHeight="true" outlineLevel="0" collapsed="false">
      <c r="A106" s="52" t="s">
        <v>10291</v>
      </c>
      <c r="B106" s="52" t="s">
        <v>1011</v>
      </c>
      <c r="C106" s="52" t="s">
        <v>3762</v>
      </c>
      <c r="D106" s="52" t="s">
        <v>10104</v>
      </c>
      <c r="E106" s="52" t="s">
        <v>97</v>
      </c>
      <c r="F106" s="52" t="s">
        <v>10059</v>
      </c>
      <c r="G106" s="52" t="s">
        <v>10292</v>
      </c>
      <c r="H106" s="53" t="n">
        <v>45219</v>
      </c>
      <c r="I106" s="52" t="s">
        <v>2335</v>
      </c>
      <c r="J106" s="52" t="s">
        <v>2229</v>
      </c>
      <c r="K106" s="52" t="n">
        <v>2832.6</v>
      </c>
      <c r="L106" s="52" t="n">
        <v>13.78</v>
      </c>
      <c r="M106" s="52" t="n">
        <v>1409</v>
      </c>
      <c r="N106" s="52" t="n">
        <v>12.42</v>
      </c>
      <c r="O106" s="54" t="n">
        <f aca="false">ROUND(M106*N106,2)</f>
        <v>17499.78</v>
      </c>
      <c r="P106" s="52" t="n">
        <v>51</v>
      </c>
      <c r="Q106" s="52" t="s">
        <v>340</v>
      </c>
      <c r="R106" s="54" t="str">
        <f aca="false">IF(J106&lt;=I106,"Yes","No")</f>
        <v>No</v>
      </c>
      <c r="S106" s="52" t="s">
        <v>10061</v>
      </c>
      <c r="T106" s="52" t="s">
        <v>10061</v>
      </c>
      <c r="U106" s="55" t="n">
        <f aca="false">IF(M106=0,0,ROUND(O106/M106,2))</f>
        <v>12.42</v>
      </c>
      <c r="V106" s="55" t="n">
        <f aca="false">IFERROR(J106-I106,"")</f>
        <v>4</v>
      </c>
      <c r="W106" s="55" t="str">
        <f aca="false">IF(U106&lt;=13.5,"Efficient",IF(U106&lt;=16,"Above Bench","Expensive"))</f>
        <v>Efficient</v>
      </c>
      <c r="X106" s="55" t="str">
        <f aca="false">TEXT(H106,"yyyy-mm")</f>
        <v>2023-10</v>
      </c>
    </row>
    <row r="107" customFormat="false" ht="15" hidden="false" customHeight="true" outlineLevel="0" collapsed="false">
      <c r="A107" s="56" t="s">
        <v>10293</v>
      </c>
      <c r="B107" s="56" t="s">
        <v>1148</v>
      </c>
      <c r="C107" s="56" t="s">
        <v>5219</v>
      </c>
      <c r="D107" s="56" t="s">
        <v>10073</v>
      </c>
      <c r="E107" s="56" t="s">
        <v>101</v>
      </c>
      <c r="F107" s="56" t="s">
        <v>10088</v>
      </c>
      <c r="G107" s="56" t="s">
        <v>10294</v>
      </c>
      <c r="H107" s="57" t="n">
        <v>44818</v>
      </c>
      <c r="I107" s="56" t="s">
        <v>1444</v>
      </c>
      <c r="J107" s="56" t="s">
        <v>3616</v>
      </c>
      <c r="K107" s="56" t="n">
        <v>4690.8</v>
      </c>
      <c r="L107" s="56" t="n">
        <v>20.64</v>
      </c>
      <c r="M107" s="56" t="n">
        <v>2021</v>
      </c>
      <c r="N107" s="56" t="n">
        <v>13.6</v>
      </c>
      <c r="O107" s="54" t="n">
        <f aca="false">ROUND(M107*N107,2)</f>
        <v>27485.6</v>
      </c>
      <c r="P107" s="56" t="n">
        <v>382</v>
      </c>
      <c r="Q107" s="56" t="s">
        <v>380</v>
      </c>
      <c r="R107" s="54" t="str">
        <f aca="false">IF(J107&lt;=I107,"Yes","No")</f>
        <v>No</v>
      </c>
      <c r="S107" s="56" t="s">
        <v>10066</v>
      </c>
      <c r="T107" s="56" t="s">
        <v>10061</v>
      </c>
      <c r="U107" s="55" t="n">
        <f aca="false">IF(M107=0,0,ROUND(O107/M107,2))</f>
        <v>13.6</v>
      </c>
      <c r="V107" s="55" t="n">
        <f aca="false">IFERROR(J107-I107,"")</f>
        <v>4</v>
      </c>
      <c r="W107" s="55" t="str">
        <f aca="false">IF(U107&lt;=13.5,"Efficient",IF(U107&lt;=16,"Above Bench","Expensive"))</f>
        <v>Above Bench</v>
      </c>
      <c r="X107" s="55" t="str">
        <f aca="false">TEXT(H107,"yyyy-mm")</f>
        <v>2022-09</v>
      </c>
    </row>
    <row r="108" customFormat="false" ht="15" hidden="false" customHeight="true" outlineLevel="0" collapsed="false">
      <c r="A108" s="52" t="s">
        <v>10295</v>
      </c>
      <c r="B108" s="52" t="s">
        <v>3306</v>
      </c>
      <c r="C108" s="52" t="s">
        <v>10296</v>
      </c>
      <c r="D108" s="52" t="s">
        <v>10073</v>
      </c>
      <c r="E108" s="52" t="s">
        <v>99</v>
      </c>
      <c r="F108" s="52" t="s">
        <v>10088</v>
      </c>
      <c r="G108" s="52" t="s">
        <v>10297</v>
      </c>
      <c r="H108" s="53" t="n">
        <v>45163</v>
      </c>
      <c r="I108" s="52" t="s">
        <v>3317</v>
      </c>
      <c r="J108" s="52" t="s">
        <v>2389</v>
      </c>
      <c r="K108" s="52" t="n">
        <v>3400.07</v>
      </c>
      <c r="L108" s="52" t="n">
        <v>9.345</v>
      </c>
      <c r="M108" s="52" t="n">
        <v>2486</v>
      </c>
      <c r="N108" s="52" t="n">
        <v>16.38</v>
      </c>
      <c r="O108" s="54" t="n">
        <f aca="false">ROUND(M108*N108,2)</f>
        <v>40720.68</v>
      </c>
      <c r="P108" s="52" t="n">
        <v>305</v>
      </c>
      <c r="Q108" s="52" t="s">
        <v>371</v>
      </c>
      <c r="R108" s="54" t="str">
        <f aca="false">IF(J108&lt;=I108,"Yes","No")</f>
        <v>No</v>
      </c>
      <c r="S108" s="52" t="s">
        <v>10061</v>
      </c>
      <c r="T108" s="52" t="s">
        <v>10061</v>
      </c>
      <c r="U108" s="55" t="n">
        <f aca="false">IF(M108=0,0,ROUND(O108/M108,2))</f>
        <v>16.38</v>
      </c>
      <c r="V108" s="55" t="n">
        <f aca="false">IFERROR(J108-I108,"")</f>
        <v>3</v>
      </c>
      <c r="W108" s="55" t="str">
        <f aca="false">IF(U108&lt;=13.5,"Efficient",IF(U108&lt;=16,"Above Bench","Expensive"))</f>
        <v>Expensive</v>
      </c>
      <c r="X108" s="55" t="str">
        <f aca="false">TEXT(H108,"yyyy-mm")</f>
        <v>2023-08</v>
      </c>
    </row>
    <row r="109" customFormat="false" ht="15" hidden="false" customHeight="true" outlineLevel="0" collapsed="false">
      <c r="A109" s="56" t="s">
        <v>10298</v>
      </c>
      <c r="B109" s="56" t="s">
        <v>1732</v>
      </c>
      <c r="C109" s="56" t="s">
        <v>6906</v>
      </c>
      <c r="D109" s="56" t="s">
        <v>10104</v>
      </c>
      <c r="E109" s="56" t="s">
        <v>99</v>
      </c>
      <c r="F109" s="56" t="s">
        <v>10059</v>
      </c>
      <c r="G109" s="56" t="s">
        <v>10299</v>
      </c>
      <c r="H109" s="57" t="n">
        <v>45342</v>
      </c>
      <c r="I109" s="56" t="s">
        <v>2128</v>
      </c>
      <c r="J109" s="56" t="s">
        <v>2413</v>
      </c>
      <c r="K109" s="56" t="n">
        <v>4460.15</v>
      </c>
      <c r="L109" s="56" t="n">
        <v>12.428</v>
      </c>
      <c r="M109" s="56" t="n">
        <v>2409</v>
      </c>
      <c r="N109" s="56" t="n">
        <v>9.57</v>
      </c>
      <c r="O109" s="54" t="n">
        <f aca="false">ROUND(M109*N109,2)</f>
        <v>23054.13</v>
      </c>
      <c r="P109" s="56" t="n">
        <v>454</v>
      </c>
      <c r="Q109" s="56" t="s">
        <v>371</v>
      </c>
      <c r="R109" s="54" t="str">
        <f aca="false">IF(J109&lt;=I109,"Yes","No")</f>
        <v>Yes</v>
      </c>
      <c r="S109" s="56" t="s">
        <v>10061</v>
      </c>
      <c r="T109" s="56" t="s">
        <v>10061</v>
      </c>
      <c r="U109" s="55" t="n">
        <f aca="false">IF(M109=0,0,ROUND(O109/M109,2))</f>
        <v>9.57</v>
      </c>
      <c r="V109" s="55" t="n">
        <f aca="false">IFERROR(J109-I109,"")</f>
        <v>-1</v>
      </c>
      <c r="W109" s="55" t="str">
        <f aca="false">IF(U109&lt;=13.5,"Efficient",IF(U109&lt;=16,"Above Bench","Expensive"))</f>
        <v>Efficient</v>
      </c>
      <c r="X109" s="55" t="str">
        <f aca="false">TEXT(H109,"yyyy-mm")</f>
        <v>2024-02</v>
      </c>
    </row>
    <row r="110" customFormat="false" ht="15" hidden="false" customHeight="true" outlineLevel="0" collapsed="false">
      <c r="A110" s="52" t="s">
        <v>10300</v>
      </c>
      <c r="B110" s="52" t="s">
        <v>3460</v>
      </c>
      <c r="C110" s="52" t="s">
        <v>1056</v>
      </c>
      <c r="D110" s="52" t="s">
        <v>10132</v>
      </c>
      <c r="E110" s="52" t="s">
        <v>101</v>
      </c>
      <c r="F110" s="52" t="s">
        <v>10088</v>
      </c>
      <c r="G110" s="52" t="s">
        <v>10301</v>
      </c>
      <c r="H110" s="53" t="n">
        <v>44954</v>
      </c>
      <c r="I110" s="52" t="s">
        <v>3066</v>
      </c>
      <c r="J110" s="52" t="s">
        <v>3067</v>
      </c>
      <c r="K110" s="52" t="n">
        <v>1123.83</v>
      </c>
      <c r="L110" s="52" t="n">
        <v>3.514</v>
      </c>
      <c r="M110" s="52" t="n">
        <v>2468</v>
      </c>
      <c r="N110" s="52" t="n">
        <v>22.88</v>
      </c>
      <c r="O110" s="54" t="n">
        <f aca="false">ROUND(M110*N110,2)</f>
        <v>56467.84</v>
      </c>
      <c r="P110" s="52" t="n">
        <v>362</v>
      </c>
      <c r="Q110" s="52" t="s">
        <v>340</v>
      </c>
      <c r="R110" s="54" t="str">
        <f aca="false">IF(J110&lt;=I110,"Yes","No")</f>
        <v>No</v>
      </c>
      <c r="S110" s="52" t="s">
        <v>10061</v>
      </c>
      <c r="T110" s="52" t="s">
        <v>10066</v>
      </c>
      <c r="U110" s="55" t="n">
        <f aca="false">IF(M110=0,0,ROUND(O110/M110,2))</f>
        <v>22.88</v>
      </c>
      <c r="V110" s="55" t="n">
        <f aca="false">IFERROR(J110-I110,"")</f>
        <v>2</v>
      </c>
      <c r="W110" s="55" t="str">
        <f aca="false">IF(U110&lt;=13.5,"Efficient",IF(U110&lt;=16,"Above Bench","Expensive"))</f>
        <v>Expensive</v>
      </c>
      <c r="X110" s="55" t="str">
        <f aca="false">TEXT(H110,"yyyy-mm")</f>
        <v>2023-01</v>
      </c>
    </row>
    <row r="111" customFormat="false" ht="15" hidden="false" customHeight="true" outlineLevel="0" collapsed="false">
      <c r="A111" s="56" t="s">
        <v>10302</v>
      </c>
      <c r="B111" s="56" t="s">
        <v>2193</v>
      </c>
      <c r="C111" s="56" t="s">
        <v>4984</v>
      </c>
      <c r="D111" s="56" t="s">
        <v>10058</v>
      </c>
      <c r="E111" s="56" t="s">
        <v>91</v>
      </c>
      <c r="F111" s="56" t="s">
        <v>10064</v>
      </c>
      <c r="G111" s="56" t="s">
        <v>10303</v>
      </c>
      <c r="H111" s="57" t="n">
        <v>44815</v>
      </c>
      <c r="I111" s="56" t="s">
        <v>1031</v>
      </c>
      <c r="J111" s="56" t="s">
        <v>5951</v>
      </c>
      <c r="K111" s="56" t="n">
        <v>3049.37</v>
      </c>
      <c r="L111" s="56" t="n">
        <v>10.219</v>
      </c>
      <c r="M111" s="56" t="n">
        <v>1765</v>
      </c>
      <c r="N111" s="56" t="n">
        <v>19.53</v>
      </c>
      <c r="O111" s="54" t="n">
        <f aca="false">ROUND(M111*N111,2)</f>
        <v>34470.45</v>
      </c>
      <c r="P111" s="56" t="n">
        <v>249</v>
      </c>
      <c r="Q111" s="56" t="s">
        <v>4081</v>
      </c>
      <c r="R111" s="54" t="str">
        <f aca="false">IF(J111&lt;=I111,"Yes","No")</f>
        <v>No</v>
      </c>
      <c r="S111" s="56" t="s">
        <v>10066</v>
      </c>
      <c r="T111" s="56" t="s">
        <v>10061</v>
      </c>
      <c r="U111" s="55" t="n">
        <f aca="false">IF(M111=0,0,ROUND(O111/M111,2))</f>
        <v>19.53</v>
      </c>
      <c r="V111" s="55" t="n">
        <f aca="false">IFERROR(J111-I111,"")</f>
        <v>1</v>
      </c>
      <c r="W111" s="55" t="str">
        <f aca="false">IF(U111&lt;=13.5,"Efficient",IF(U111&lt;=16,"Above Bench","Expensive"))</f>
        <v>Expensive</v>
      </c>
      <c r="X111" s="55" t="str">
        <f aca="false">TEXT(H111,"yyyy-mm")</f>
        <v>2022-09</v>
      </c>
    </row>
    <row r="112" customFormat="false" ht="15" hidden="false" customHeight="true" outlineLevel="0" collapsed="false">
      <c r="A112" s="52" t="s">
        <v>10304</v>
      </c>
      <c r="B112" s="52" t="s">
        <v>3272</v>
      </c>
      <c r="C112" s="52" t="s">
        <v>2844</v>
      </c>
      <c r="D112" s="52" t="s">
        <v>10112</v>
      </c>
      <c r="E112" s="52" t="s">
        <v>93</v>
      </c>
      <c r="F112" s="52" t="s">
        <v>10064</v>
      </c>
      <c r="G112" s="52" t="s">
        <v>10305</v>
      </c>
      <c r="H112" s="53" t="n">
        <v>45008</v>
      </c>
      <c r="I112" s="52" t="s">
        <v>1837</v>
      </c>
      <c r="J112" s="52" t="s">
        <v>2031</v>
      </c>
      <c r="K112" s="52" t="n">
        <v>3778.74</v>
      </c>
      <c r="L112" s="52" t="n">
        <v>18.375</v>
      </c>
      <c r="M112" s="52" t="n">
        <v>1808</v>
      </c>
      <c r="N112" s="52" t="n">
        <v>22.5</v>
      </c>
      <c r="O112" s="54" t="n">
        <f aca="false">ROUND(M112*N112,2)</f>
        <v>40680</v>
      </c>
      <c r="P112" s="52" t="n">
        <v>101</v>
      </c>
      <c r="Q112" s="52" t="s">
        <v>380</v>
      </c>
      <c r="R112" s="54" t="str">
        <f aca="false">IF(J112&lt;=I112,"Yes","No")</f>
        <v>No</v>
      </c>
      <c r="S112" s="52" t="s">
        <v>10066</v>
      </c>
      <c r="T112" s="52" t="s">
        <v>10066</v>
      </c>
      <c r="U112" s="55" t="n">
        <f aca="false">IF(M112=0,0,ROUND(O112/M112,2))</f>
        <v>22.5</v>
      </c>
      <c r="V112" s="55" t="n">
        <f aca="false">IFERROR(J112-I112,"")</f>
        <v>3</v>
      </c>
      <c r="W112" s="55" t="str">
        <f aca="false">IF(U112&lt;=13.5,"Efficient",IF(U112&lt;=16,"Above Bench","Expensive"))</f>
        <v>Expensive</v>
      </c>
      <c r="X112" s="55" t="str">
        <f aca="false">TEXT(H112,"yyyy-mm")</f>
        <v>2023-03</v>
      </c>
    </row>
    <row r="113" customFormat="false" ht="15" hidden="false" customHeight="true" outlineLevel="0" collapsed="false">
      <c r="A113" s="56" t="s">
        <v>10306</v>
      </c>
      <c r="B113" s="56" t="s">
        <v>2699</v>
      </c>
      <c r="C113" s="56" t="s">
        <v>4467</v>
      </c>
      <c r="D113" s="56" t="s">
        <v>10063</v>
      </c>
      <c r="E113" s="56" t="s">
        <v>101</v>
      </c>
      <c r="F113" s="56" t="s">
        <v>10070</v>
      </c>
      <c r="G113" s="56" t="s">
        <v>10307</v>
      </c>
      <c r="H113" s="57" t="n">
        <v>45470</v>
      </c>
      <c r="I113" s="56" t="s">
        <v>1819</v>
      </c>
      <c r="J113" s="56" t="s">
        <v>1771</v>
      </c>
      <c r="K113" s="56" t="n">
        <v>1299.85</v>
      </c>
      <c r="L113" s="56" t="n">
        <v>4.825</v>
      </c>
      <c r="M113" s="56" t="n">
        <v>646</v>
      </c>
      <c r="N113" s="56" t="n">
        <v>20.35</v>
      </c>
      <c r="O113" s="54" t="n">
        <f aca="false">ROUND(M113*N113,2)</f>
        <v>13146.1</v>
      </c>
      <c r="P113" s="56" t="n">
        <v>170</v>
      </c>
      <c r="Q113" s="56" t="s">
        <v>371</v>
      </c>
      <c r="R113" s="54" t="str">
        <f aca="false">IF(J113&lt;=I113,"Yes","No")</f>
        <v>Yes</v>
      </c>
      <c r="S113" s="56" t="s">
        <v>10061</v>
      </c>
      <c r="T113" s="56" t="s">
        <v>10061</v>
      </c>
      <c r="U113" s="55" t="n">
        <f aca="false">IF(M113=0,0,ROUND(O113/M113,2))</f>
        <v>20.35</v>
      </c>
      <c r="V113" s="55" t="n">
        <f aca="false">IFERROR(J113-I113,"")</f>
        <v>-1</v>
      </c>
      <c r="W113" s="55" t="str">
        <f aca="false">IF(U113&lt;=13.5,"Efficient",IF(U113&lt;=16,"Above Bench","Expensive"))</f>
        <v>Expensive</v>
      </c>
      <c r="X113" s="55" t="str">
        <f aca="false">TEXT(H113,"yyyy-mm")</f>
        <v>2024-06</v>
      </c>
    </row>
    <row r="114" customFormat="false" ht="15" hidden="false" customHeight="true" outlineLevel="0" collapsed="false">
      <c r="A114" s="52" t="s">
        <v>10308</v>
      </c>
      <c r="B114" s="52" t="s">
        <v>2239</v>
      </c>
      <c r="C114" s="52" t="s">
        <v>2500</v>
      </c>
      <c r="D114" s="52" t="s">
        <v>10190</v>
      </c>
      <c r="E114" s="52" t="s">
        <v>93</v>
      </c>
      <c r="F114" s="52" t="s">
        <v>10064</v>
      </c>
      <c r="G114" s="52" t="s">
        <v>10309</v>
      </c>
      <c r="H114" s="53" t="n">
        <v>44599</v>
      </c>
      <c r="I114" s="52" t="s">
        <v>1319</v>
      </c>
      <c r="J114" s="52" t="s">
        <v>4977</v>
      </c>
      <c r="K114" s="52" t="n">
        <v>3027.16</v>
      </c>
      <c r="L114" s="52" t="n">
        <v>12.246</v>
      </c>
      <c r="M114" s="52" t="n">
        <v>1767</v>
      </c>
      <c r="N114" s="52" t="n">
        <v>17.59</v>
      </c>
      <c r="O114" s="54" t="n">
        <f aca="false">ROUND(M114*N114,2)</f>
        <v>31081.53</v>
      </c>
      <c r="P114" s="52" t="n">
        <v>115</v>
      </c>
      <c r="Q114" s="52" t="s">
        <v>380</v>
      </c>
      <c r="R114" s="54" t="str">
        <f aca="false">IF(J114&lt;=I114,"Yes","No")</f>
        <v>No</v>
      </c>
      <c r="S114" s="52" t="s">
        <v>10061</v>
      </c>
      <c r="T114" s="52" t="s">
        <v>10061</v>
      </c>
      <c r="U114" s="55" t="n">
        <f aca="false">IF(M114=0,0,ROUND(O114/M114,2))</f>
        <v>17.59</v>
      </c>
      <c r="V114" s="55" t="n">
        <f aca="false">IFERROR(J114-I114,"")</f>
        <v>3</v>
      </c>
      <c r="W114" s="55" t="str">
        <f aca="false">IF(U114&lt;=13.5,"Efficient",IF(U114&lt;=16,"Above Bench","Expensive"))</f>
        <v>Expensive</v>
      </c>
      <c r="X114" s="55" t="str">
        <f aca="false">TEXT(H114,"yyyy-mm")</f>
        <v>2022-02</v>
      </c>
    </row>
    <row r="115" customFormat="false" ht="15" hidden="false" customHeight="true" outlineLevel="0" collapsed="false">
      <c r="A115" s="56" t="s">
        <v>10310</v>
      </c>
      <c r="B115" s="56" t="s">
        <v>2722</v>
      </c>
      <c r="C115" s="56" t="s">
        <v>5696</v>
      </c>
      <c r="D115" s="56" t="s">
        <v>10078</v>
      </c>
      <c r="E115" s="56" t="s">
        <v>99</v>
      </c>
      <c r="F115" s="56" t="s">
        <v>10064</v>
      </c>
      <c r="G115" s="56" t="s">
        <v>10311</v>
      </c>
      <c r="H115" s="57" t="n">
        <v>45600</v>
      </c>
      <c r="I115" s="56" t="s">
        <v>688</v>
      </c>
      <c r="J115" s="56" t="s">
        <v>688</v>
      </c>
      <c r="K115" s="56" t="n">
        <v>3874.68</v>
      </c>
      <c r="L115" s="56" t="n">
        <v>16.182</v>
      </c>
      <c r="M115" s="56" t="n">
        <v>862</v>
      </c>
      <c r="N115" s="56" t="n">
        <v>15.59</v>
      </c>
      <c r="O115" s="54" t="n">
        <f aca="false">ROUND(M115*N115,2)</f>
        <v>13438.58</v>
      </c>
      <c r="P115" s="56" t="n">
        <v>183</v>
      </c>
      <c r="Q115" s="56" t="s">
        <v>371</v>
      </c>
      <c r="R115" s="54" t="str">
        <f aca="false">IF(J115&lt;=I115,"Yes","No")</f>
        <v>Yes</v>
      </c>
      <c r="S115" s="56" t="s">
        <v>10066</v>
      </c>
      <c r="T115" s="56" t="s">
        <v>10061</v>
      </c>
      <c r="U115" s="55" t="n">
        <f aca="false">IF(M115=0,0,ROUND(O115/M115,2))</f>
        <v>15.59</v>
      </c>
      <c r="V115" s="55" t="n">
        <f aca="false">IFERROR(J115-I115,"")</f>
        <v>0</v>
      </c>
      <c r="W115" s="55" t="str">
        <f aca="false">IF(U115&lt;=13.5,"Efficient",IF(U115&lt;=16,"Above Bench","Expensive"))</f>
        <v>Above Bench</v>
      </c>
      <c r="X115" s="55" t="str">
        <f aca="false">TEXT(H115,"yyyy-mm")</f>
        <v>2024-11</v>
      </c>
    </row>
    <row r="116" customFormat="false" ht="15" hidden="false" customHeight="true" outlineLevel="0" collapsed="false">
      <c r="A116" s="52" t="s">
        <v>10312</v>
      </c>
      <c r="B116" s="52" t="s">
        <v>2691</v>
      </c>
      <c r="C116" s="52" t="s">
        <v>7641</v>
      </c>
      <c r="D116" s="52" t="s">
        <v>10112</v>
      </c>
      <c r="E116" s="52" t="s">
        <v>93</v>
      </c>
      <c r="F116" s="52" t="s">
        <v>10088</v>
      </c>
      <c r="G116" s="52" t="s">
        <v>10313</v>
      </c>
      <c r="H116" s="53" t="n">
        <v>44909</v>
      </c>
      <c r="I116" s="52" t="s">
        <v>2781</v>
      </c>
      <c r="J116" s="52" t="s">
        <v>2932</v>
      </c>
      <c r="K116" s="52" t="n">
        <v>959.91</v>
      </c>
      <c r="L116" s="52" t="n">
        <v>3.305</v>
      </c>
      <c r="M116" s="52" t="n">
        <v>2491</v>
      </c>
      <c r="N116" s="52" t="n">
        <v>20.51</v>
      </c>
      <c r="O116" s="54" t="n">
        <f aca="false">ROUND(M116*N116,2)</f>
        <v>51090.41</v>
      </c>
      <c r="P116" s="52" t="n">
        <v>18</v>
      </c>
      <c r="Q116" s="52" t="s">
        <v>4081</v>
      </c>
      <c r="R116" s="54" t="str">
        <f aca="false">IF(J116&lt;=I116,"Yes","No")</f>
        <v>No</v>
      </c>
      <c r="S116" s="52" t="s">
        <v>10066</v>
      </c>
      <c r="T116" s="52" t="s">
        <v>10061</v>
      </c>
      <c r="U116" s="55" t="n">
        <f aca="false">IF(M116=0,0,ROUND(O116/M116,2))</f>
        <v>20.51</v>
      </c>
      <c r="V116" s="55" t="n">
        <f aca="false">IFERROR(J116-I116,"")</f>
        <v>5</v>
      </c>
      <c r="W116" s="55" t="str">
        <f aca="false">IF(U116&lt;=13.5,"Efficient",IF(U116&lt;=16,"Above Bench","Expensive"))</f>
        <v>Expensive</v>
      </c>
      <c r="X116" s="55" t="str">
        <f aca="false">TEXT(H116,"yyyy-mm")</f>
        <v>2022-12</v>
      </c>
    </row>
    <row r="117" customFormat="false" ht="15" hidden="false" customHeight="true" outlineLevel="0" collapsed="false">
      <c r="A117" s="56" t="s">
        <v>10314</v>
      </c>
      <c r="B117" s="56" t="s">
        <v>2799</v>
      </c>
      <c r="C117" s="56" t="s">
        <v>5179</v>
      </c>
      <c r="D117" s="56" t="s">
        <v>10104</v>
      </c>
      <c r="E117" s="56" t="s">
        <v>97</v>
      </c>
      <c r="F117" s="56" t="s">
        <v>10099</v>
      </c>
      <c r="G117" s="56" t="s">
        <v>10315</v>
      </c>
      <c r="H117" s="57" t="n">
        <v>45396</v>
      </c>
      <c r="I117" s="56" t="s">
        <v>2378</v>
      </c>
      <c r="J117" s="56" t="s">
        <v>3345</v>
      </c>
      <c r="K117" s="56" t="n">
        <v>1465.93</v>
      </c>
      <c r="L117" s="56" t="n">
        <v>4.105</v>
      </c>
      <c r="M117" s="56" t="n">
        <v>2896</v>
      </c>
      <c r="N117" s="56" t="n">
        <v>12.42</v>
      </c>
      <c r="O117" s="54" t="n">
        <f aca="false">ROUND(M117*N117,2)</f>
        <v>35968.32</v>
      </c>
      <c r="P117" s="56" t="n">
        <v>68</v>
      </c>
      <c r="Q117" s="56" t="s">
        <v>380</v>
      </c>
      <c r="R117" s="54" t="str">
        <f aca="false">IF(J117&lt;=I117,"Yes","No")</f>
        <v>No</v>
      </c>
      <c r="S117" s="56" t="s">
        <v>10061</v>
      </c>
      <c r="T117" s="56" t="s">
        <v>10061</v>
      </c>
      <c r="U117" s="55" t="n">
        <f aca="false">IF(M117=0,0,ROUND(O117/M117,2))</f>
        <v>12.42</v>
      </c>
      <c r="V117" s="55" t="n">
        <f aca="false">IFERROR(J117-I117,"")</f>
        <v>4</v>
      </c>
      <c r="W117" s="55" t="str">
        <f aca="false">IF(U117&lt;=13.5,"Efficient",IF(U117&lt;=16,"Above Bench","Expensive"))</f>
        <v>Efficient</v>
      </c>
      <c r="X117" s="55" t="str">
        <f aca="false">TEXT(H117,"yyyy-mm")</f>
        <v>2024-04</v>
      </c>
    </row>
    <row r="118" customFormat="false" ht="15" hidden="false" customHeight="true" outlineLevel="0" collapsed="false">
      <c r="A118" s="52" t="s">
        <v>10316</v>
      </c>
      <c r="B118" s="52" t="s">
        <v>850</v>
      </c>
      <c r="C118" s="52" t="s">
        <v>4724</v>
      </c>
      <c r="D118" s="52" t="s">
        <v>10104</v>
      </c>
      <c r="E118" s="52" t="s">
        <v>93</v>
      </c>
      <c r="F118" s="52" t="s">
        <v>10064</v>
      </c>
      <c r="G118" s="52" t="s">
        <v>10317</v>
      </c>
      <c r="H118" s="53" t="n">
        <v>44721</v>
      </c>
      <c r="I118" s="52" t="s">
        <v>3661</v>
      </c>
      <c r="J118" s="52" t="s">
        <v>1316</v>
      </c>
      <c r="K118" s="52" t="n">
        <v>1334.44</v>
      </c>
      <c r="L118" s="52" t="n">
        <v>3.669</v>
      </c>
      <c r="M118" s="52" t="n">
        <v>2565</v>
      </c>
      <c r="N118" s="52" t="n">
        <v>15.91</v>
      </c>
      <c r="O118" s="54" t="n">
        <f aca="false">ROUND(M118*N118,2)</f>
        <v>40809.15</v>
      </c>
      <c r="P118" s="52" t="n">
        <v>458</v>
      </c>
      <c r="Q118" s="52" t="s">
        <v>380</v>
      </c>
      <c r="R118" s="54" t="str">
        <f aca="false">IF(J118&lt;=I118,"Yes","No")</f>
        <v>No</v>
      </c>
      <c r="S118" s="52" t="s">
        <v>10066</v>
      </c>
      <c r="T118" s="52" t="s">
        <v>10061</v>
      </c>
      <c r="U118" s="55" t="n">
        <f aca="false">IF(M118=0,0,ROUND(O118/M118,2))</f>
        <v>15.91</v>
      </c>
      <c r="V118" s="55" t="n">
        <f aca="false">IFERROR(J118-I118,"")</f>
        <v>2</v>
      </c>
      <c r="W118" s="55" t="str">
        <f aca="false">IF(U118&lt;=13.5,"Efficient",IF(U118&lt;=16,"Above Bench","Expensive"))</f>
        <v>Above Bench</v>
      </c>
      <c r="X118" s="55" t="str">
        <f aca="false">TEXT(H118,"yyyy-mm")</f>
        <v>2022-06</v>
      </c>
    </row>
    <row r="119" customFormat="false" ht="15" hidden="false" customHeight="true" outlineLevel="0" collapsed="false">
      <c r="A119" s="56" t="s">
        <v>10318</v>
      </c>
      <c r="B119" s="56" t="s">
        <v>1672</v>
      </c>
      <c r="C119" s="56" t="s">
        <v>3391</v>
      </c>
      <c r="D119" s="56" t="s">
        <v>10190</v>
      </c>
      <c r="E119" s="56" t="s">
        <v>101</v>
      </c>
      <c r="F119" s="56" t="s">
        <v>10088</v>
      </c>
      <c r="G119" s="56" t="s">
        <v>10319</v>
      </c>
      <c r="H119" s="57" t="n">
        <v>44763</v>
      </c>
      <c r="I119" s="56" t="s">
        <v>3392</v>
      </c>
      <c r="J119" s="56" t="s">
        <v>3557</v>
      </c>
      <c r="K119" s="56" t="n">
        <v>2547.56</v>
      </c>
      <c r="L119" s="56" t="n">
        <v>7.806</v>
      </c>
      <c r="M119" s="56" t="n">
        <v>1277</v>
      </c>
      <c r="N119" s="56" t="n">
        <v>24.29</v>
      </c>
      <c r="O119" s="54" t="n">
        <f aca="false">ROUND(M119*N119,2)</f>
        <v>31018.33</v>
      </c>
      <c r="P119" s="56" t="n">
        <v>24</v>
      </c>
      <c r="Q119" s="56" t="s">
        <v>371</v>
      </c>
      <c r="R119" s="54" t="str">
        <f aca="false">IF(J119&lt;=I119,"Yes","No")</f>
        <v>No</v>
      </c>
      <c r="S119" s="56" t="s">
        <v>10066</v>
      </c>
      <c r="T119" s="56" t="s">
        <v>10066</v>
      </c>
      <c r="U119" s="55" t="n">
        <f aca="false">IF(M119=0,0,ROUND(O119/M119,2))</f>
        <v>24.29</v>
      </c>
      <c r="V119" s="55" t="n">
        <f aca="false">IFERROR(J119-I119,"")</f>
        <v>5</v>
      </c>
      <c r="W119" s="55" t="str">
        <f aca="false">IF(U119&lt;=13.5,"Efficient",IF(U119&lt;=16,"Above Bench","Expensive"))</f>
        <v>Expensive</v>
      </c>
      <c r="X119" s="55" t="str">
        <f aca="false">TEXT(H119,"yyyy-mm")</f>
        <v>2022-07</v>
      </c>
    </row>
    <row r="120" customFormat="false" ht="15" hidden="false" customHeight="true" outlineLevel="0" collapsed="false">
      <c r="A120" s="52" t="s">
        <v>10320</v>
      </c>
      <c r="B120" s="52" t="s">
        <v>2069</v>
      </c>
      <c r="C120" s="52" t="s">
        <v>2382</v>
      </c>
      <c r="D120" s="52" t="s">
        <v>10132</v>
      </c>
      <c r="E120" s="52" t="s">
        <v>93</v>
      </c>
      <c r="F120" s="52" t="s">
        <v>10064</v>
      </c>
      <c r="G120" s="52" t="s">
        <v>10321</v>
      </c>
      <c r="H120" s="53" t="n">
        <v>45502</v>
      </c>
      <c r="I120" s="52" t="s">
        <v>4653</v>
      </c>
      <c r="J120" s="52" t="s">
        <v>1616</v>
      </c>
      <c r="K120" s="52" t="n">
        <v>4750.32</v>
      </c>
      <c r="L120" s="52" t="n">
        <v>11.956</v>
      </c>
      <c r="M120" s="52" t="n">
        <v>2440</v>
      </c>
      <c r="N120" s="52" t="n">
        <v>6.1</v>
      </c>
      <c r="O120" s="54" t="n">
        <f aca="false">ROUND(M120*N120,2)</f>
        <v>14884</v>
      </c>
      <c r="P120" s="52" t="n">
        <v>292</v>
      </c>
      <c r="Q120" s="52" t="s">
        <v>340</v>
      </c>
      <c r="R120" s="54" t="str">
        <f aca="false">IF(J120&lt;=I120,"Yes","No")</f>
        <v>No</v>
      </c>
      <c r="S120" s="52" t="s">
        <v>10066</v>
      </c>
      <c r="T120" s="52" t="s">
        <v>10061</v>
      </c>
      <c r="U120" s="55" t="n">
        <f aca="false">IF(M120=0,0,ROUND(O120/M120,2))</f>
        <v>6.1</v>
      </c>
      <c r="V120" s="55" t="n">
        <f aca="false">IFERROR(J120-I120,"")</f>
        <v>2</v>
      </c>
      <c r="W120" s="55" t="str">
        <f aca="false">IF(U120&lt;=13.5,"Efficient",IF(U120&lt;=16,"Above Bench","Expensive"))</f>
        <v>Efficient</v>
      </c>
      <c r="X120" s="55" t="str">
        <f aca="false">TEXT(H120,"yyyy-mm")</f>
        <v>2024-07</v>
      </c>
    </row>
    <row r="121" customFormat="false" ht="15" hidden="false" customHeight="true" outlineLevel="0" collapsed="false">
      <c r="A121" s="56" t="s">
        <v>10322</v>
      </c>
      <c r="B121" s="56" t="s">
        <v>3071</v>
      </c>
      <c r="C121" s="56" t="s">
        <v>4347</v>
      </c>
      <c r="D121" s="56" t="s">
        <v>10073</v>
      </c>
      <c r="E121" s="56" t="s">
        <v>99</v>
      </c>
      <c r="F121" s="56" t="s">
        <v>10064</v>
      </c>
      <c r="G121" s="56" t="s">
        <v>10323</v>
      </c>
      <c r="H121" s="57" t="n">
        <v>45392</v>
      </c>
      <c r="I121" s="56" t="s">
        <v>2277</v>
      </c>
      <c r="J121" s="56" t="s">
        <v>2617</v>
      </c>
      <c r="K121" s="56" t="n">
        <v>565.01</v>
      </c>
      <c r="L121" s="56" t="n">
        <v>2.161</v>
      </c>
      <c r="M121" s="56" t="n">
        <v>2075</v>
      </c>
      <c r="N121" s="56" t="n">
        <v>13.44</v>
      </c>
      <c r="O121" s="54" t="n">
        <f aca="false">ROUND(M121*N121,2)</f>
        <v>27888</v>
      </c>
      <c r="P121" s="56" t="n">
        <v>135</v>
      </c>
      <c r="Q121" s="56" t="s">
        <v>340</v>
      </c>
      <c r="R121" s="54" t="str">
        <f aca="false">IF(J121&lt;=I121,"Yes","No")</f>
        <v>No</v>
      </c>
      <c r="S121" s="56" t="s">
        <v>10061</v>
      </c>
      <c r="T121" s="56" t="s">
        <v>10066</v>
      </c>
      <c r="U121" s="55" t="n">
        <f aca="false">IF(M121=0,0,ROUND(O121/M121,2))</f>
        <v>13.44</v>
      </c>
      <c r="V121" s="55" t="n">
        <f aca="false">IFERROR(J121-I121,"")</f>
        <v>4</v>
      </c>
      <c r="W121" s="55" t="str">
        <f aca="false">IF(U121&lt;=13.5,"Efficient",IF(U121&lt;=16,"Above Bench","Expensive"))</f>
        <v>Efficient</v>
      </c>
      <c r="X121" s="55" t="str">
        <f aca="false">TEXT(H121,"yyyy-mm")</f>
        <v>2024-04</v>
      </c>
    </row>
    <row r="122" customFormat="false" ht="15" hidden="false" customHeight="true" outlineLevel="0" collapsed="false">
      <c r="A122" s="52" t="s">
        <v>10324</v>
      </c>
      <c r="B122" s="52" t="s">
        <v>3044</v>
      </c>
      <c r="C122" s="52" t="s">
        <v>2695</v>
      </c>
      <c r="D122" s="52" t="s">
        <v>10104</v>
      </c>
      <c r="E122" s="52" t="s">
        <v>93</v>
      </c>
      <c r="F122" s="52" t="s">
        <v>10070</v>
      </c>
      <c r="G122" s="52" t="s">
        <v>10325</v>
      </c>
      <c r="H122" s="53" t="n">
        <v>44681</v>
      </c>
      <c r="I122" s="52" t="s">
        <v>2465</v>
      </c>
      <c r="J122" s="52" t="s">
        <v>2808</v>
      </c>
      <c r="K122" s="52" t="n">
        <v>4138.3</v>
      </c>
      <c r="L122" s="52" t="n">
        <v>13.468</v>
      </c>
      <c r="M122" s="52" t="n">
        <v>2302</v>
      </c>
      <c r="N122" s="52" t="n">
        <v>8.31</v>
      </c>
      <c r="O122" s="54" t="n">
        <f aca="false">ROUND(M122*N122,2)</f>
        <v>19129.62</v>
      </c>
      <c r="P122" s="52" t="n">
        <v>382</v>
      </c>
      <c r="Q122" s="52" t="s">
        <v>371</v>
      </c>
      <c r="R122" s="54" t="str">
        <f aca="false">IF(J122&lt;=I122,"Yes","No")</f>
        <v>No</v>
      </c>
      <c r="S122" s="52" t="s">
        <v>10066</v>
      </c>
      <c r="T122" s="52" t="s">
        <v>10061</v>
      </c>
      <c r="U122" s="55" t="n">
        <f aca="false">IF(M122=0,0,ROUND(O122/M122,2))</f>
        <v>8.31</v>
      </c>
      <c r="V122" s="55" t="n">
        <f aca="false">IFERROR(J122-I122,"")</f>
        <v>3</v>
      </c>
      <c r="W122" s="55" t="str">
        <f aca="false">IF(U122&lt;=13.5,"Efficient",IF(U122&lt;=16,"Above Bench","Expensive"))</f>
        <v>Efficient</v>
      </c>
      <c r="X122" s="55" t="str">
        <f aca="false">TEXT(H122,"yyyy-mm")</f>
        <v>2022-04</v>
      </c>
    </row>
    <row r="123" customFormat="false" ht="15" hidden="false" customHeight="true" outlineLevel="0" collapsed="false">
      <c r="A123" s="56" t="s">
        <v>10326</v>
      </c>
      <c r="B123" s="56" t="s">
        <v>2317</v>
      </c>
      <c r="C123" s="56" t="s">
        <v>10327</v>
      </c>
      <c r="D123" s="56" t="s">
        <v>10058</v>
      </c>
      <c r="E123" s="56" t="s">
        <v>97</v>
      </c>
      <c r="F123" s="56" t="s">
        <v>10064</v>
      </c>
      <c r="G123" s="56" t="s">
        <v>10328</v>
      </c>
      <c r="H123" s="57" t="n">
        <v>45471</v>
      </c>
      <c r="I123" s="56" t="s">
        <v>3425</v>
      </c>
      <c r="J123" s="56" t="s">
        <v>3425</v>
      </c>
      <c r="K123" s="56" t="n">
        <v>1714.23</v>
      </c>
      <c r="L123" s="56" t="n">
        <v>5.51</v>
      </c>
      <c r="M123" s="56" t="n">
        <v>161</v>
      </c>
      <c r="N123" s="56" t="n">
        <v>24.13</v>
      </c>
      <c r="O123" s="54" t="n">
        <f aca="false">ROUND(M123*N123,2)</f>
        <v>3884.93</v>
      </c>
      <c r="P123" s="56" t="n">
        <v>153</v>
      </c>
      <c r="Q123" s="56" t="s">
        <v>340</v>
      </c>
      <c r="R123" s="54" t="str">
        <f aca="false">IF(J123&lt;=I123,"Yes","No")</f>
        <v>Yes</v>
      </c>
      <c r="S123" s="56" t="s">
        <v>10066</v>
      </c>
      <c r="T123" s="56" t="s">
        <v>10061</v>
      </c>
      <c r="U123" s="55" t="n">
        <f aca="false">IF(M123=0,0,ROUND(O123/M123,2))</f>
        <v>24.13</v>
      </c>
      <c r="V123" s="55" t="n">
        <f aca="false">IFERROR(J123-I123,"")</f>
        <v>0</v>
      </c>
      <c r="W123" s="55" t="str">
        <f aca="false">IF(U123&lt;=13.5,"Efficient",IF(U123&lt;=16,"Above Bench","Expensive"))</f>
        <v>Expensive</v>
      </c>
      <c r="X123" s="55" t="str">
        <f aca="false">TEXT(H123,"yyyy-mm")</f>
        <v>2024-06</v>
      </c>
    </row>
    <row r="124" customFormat="false" ht="15" hidden="false" customHeight="true" outlineLevel="0" collapsed="false">
      <c r="A124" s="52" t="s">
        <v>10329</v>
      </c>
      <c r="B124" s="52" t="s">
        <v>3951</v>
      </c>
      <c r="C124" s="52" t="s">
        <v>5237</v>
      </c>
      <c r="D124" s="52" t="s">
        <v>10132</v>
      </c>
      <c r="E124" s="52" t="s">
        <v>95</v>
      </c>
      <c r="F124" s="52" t="s">
        <v>10059</v>
      </c>
      <c r="G124" s="52" t="s">
        <v>10330</v>
      </c>
      <c r="H124" s="53" t="n">
        <v>44958</v>
      </c>
      <c r="I124" s="52" t="s">
        <v>3066</v>
      </c>
      <c r="J124" s="52" t="s">
        <v>2603</v>
      </c>
      <c r="K124" s="52" t="n">
        <v>2585.48</v>
      </c>
      <c r="L124" s="52" t="n">
        <v>6.699</v>
      </c>
      <c r="M124" s="52" t="n">
        <v>2592</v>
      </c>
      <c r="N124" s="52" t="n">
        <v>23.93</v>
      </c>
      <c r="O124" s="54" t="n">
        <f aca="false">ROUND(M124*N124,2)</f>
        <v>62026.56</v>
      </c>
      <c r="P124" s="52" t="n">
        <v>71</v>
      </c>
      <c r="Q124" s="52" t="s">
        <v>380</v>
      </c>
      <c r="R124" s="54" t="str">
        <f aca="false">IF(J124&lt;=I124,"Yes","No")</f>
        <v>Yes</v>
      </c>
      <c r="S124" s="52" t="s">
        <v>10066</v>
      </c>
      <c r="T124" s="52" t="s">
        <v>10066</v>
      </c>
      <c r="U124" s="55" t="n">
        <f aca="false">IF(M124=0,0,ROUND(O124/M124,2))</f>
        <v>23.93</v>
      </c>
      <c r="V124" s="55" t="n">
        <f aca="false">IFERROR(J124-I124,"")</f>
        <v>-1</v>
      </c>
      <c r="W124" s="55" t="str">
        <f aca="false">IF(U124&lt;=13.5,"Efficient",IF(U124&lt;=16,"Above Bench","Expensive"))</f>
        <v>Expensive</v>
      </c>
      <c r="X124" s="55" t="str">
        <f aca="false">TEXT(H124,"yyyy-mm")</f>
        <v>2023-02</v>
      </c>
    </row>
    <row r="125" customFormat="false" ht="15" hidden="false" customHeight="true" outlineLevel="0" collapsed="false">
      <c r="A125" s="56" t="s">
        <v>10331</v>
      </c>
      <c r="B125" s="56" t="s">
        <v>1326</v>
      </c>
      <c r="C125" s="56" t="s">
        <v>706</v>
      </c>
      <c r="D125" s="56" t="s">
        <v>10095</v>
      </c>
      <c r="E125" s="56" t="s">
        <v>97</v>
      </c>
      <c r="F125" s="56" t="s">
        <v>10088</v>
      </c>
      <c r="G125" s="56" t="s">
        <v>10332</v>
      </c>
      <c r="H125" s="57" t="n">
        <v>44624</v>
      </c>
      <c r="I125" s="56" t="s">
        <v>4884</v>
      </c>
      <c r="J125" s="56" t="s">
        <v>4884</v>
      </c>
      <c r="K125" s="56" t="n">
        <v>2328.84</v>
      </c>
      <c r="L125" s="56" t="n">
        <v>5.915</v>
      </c>
      <c r="M125" s="56" t="n">
        <v>2763</v>
      </c>
      <c r="N125" s="56" t="n">
        <v>7.08</v>
      </c>
      <c r="O125" s="54" t="n">
        <f aca="false">ROUND(M125*N125,2)</f>
        <v>19562.04</v>
      </c>
      <c r="P125" s="56" t="n">
        <v>266</v>
      </c>
      <c r="Q125" s="56" t="s">
        <v>380</v>
      </c>
      <c r="R125" s="54" t="str">
        <f aca="false">IF(J125&lt;=I125,"Yes","No")</f>
        <v>Yes</v>
      </c>
      <c r="S125" s="56" t="s">
        <v>10066</v>
      </c>
      <c r="T125" s="56" t="s">
        <v>10061</v>
      </c>
      <c r="U125" s="55" t="n">
        <f aca="false">IF(M125=0,0,ROUND(O125/M125,2))</f>
        <v>7.08</v>
      </c>
      <c r="V125" s="55" t="n">
        <f aca="false">IFERROR(J125-I125,"")</f>
        <v>0</v>
      </c>
      <c r="W125" s="55" t="str">
        <f aca="false">IF(U125&lt;=13.5,"Efficient",IF(U125&lt;=16,"Above Bench","Expensive"))</f>
        <v>Efficient</v>
      </c>
      <c r="X125" s="55" t="str">
        <f aca="false">TEXT(H125,"yyyy-mm")</f>
        <v>2022-03</v>
      </c>
    </row>
    <row r="126" customFormat="false" ht="15" hidden="false" customHeight="true" outlineLevel="0" collapsed="false">
      <c r="A126" s="52" t="s">
        <v>10333</v>
      </c>
      <c r="B126" s="52" t="s">
        <v>3587</v>
      </c>
      <c r="C126" s="52" t="s">
        <v>1557</v>
      </c>
      <c r="D126" s="52" t="s">
        <v>10095</v>
      </c>
      <c r="E126" s="52" t="s">
        <v>97</v>
      </c>
      <c r="F126" s="52" t="s">
        <v>10059</v>
      </c>
      <c r="G126" s="52" t="s">
        <v>10334</v>
      </c>
      <c r="H126" s="53" t="n">
        <v>45238</v>
      </c>
      <c r="I126" s="52" t="s">
        <v>378</v>
      </c>
      <c r="J126" s="52" t="s">
        <v>984</v>
      </c>
      <c r="K126" s="52" t="n">
        <v>111.63</v>
      </c>
      <c r="L126" s="52" t="n">
        <v>0.326</v>
      </c>
      <c r="M126" s="52" t="n">
        <v>1944</v>
      </c>
      <c r="N126" s="52" t="n">
        <v>20.3</v>
      </c>
      <c r="O126" s="54" t="n">
        <f aca="false">ROUND(M126*N126,2)</f>
        <v>39463.2</v>
      </c>
      <c r="P126" s="52" t="n">
        <v>409</v>
      </c>
      <c r="Q126" s="52" t="s">
        <v>371</v>
      </c>
      <c r="R126" s="54" t="str">
        <f aca="false">IF(J126&lt;=I126,"Yes","No")</f>
        <v>No</v>
      </c>
      <c r="S126" s="52" t="s">
        <v>10066</v>
      </c>
      <c r="T126" s="52" t="s">
        <v>10066</v>
      </c>
      <c r="U126" s="55" t="n">
        <f aca="false">IF(M126=0,0,ROUND(O126/M126,2))</f>
        <v>20.3</v>
      </c>
      <c r="V126" s="55" t="n">
        <f aca="false">IFERROR(J126-I126,"")</f>
        <v>3</v>
      </c>
      <c r="W126" s="55" t="str">
        <f aca="false">IF(U126&lt;=13.5,"Efficient",IF(U126&lt;=16,"Above Bench","Expensive"))</f>
        <v>Expensive</v>
      </c>
      <c r="X126" s="55" t="str">
        <f aca="false">TEXT(H126,"yyyy-mm")</f>
        <v>2023-11</v>
      </c>
    </row>
    <row r="127" customFormat="false" ht="15" hidden="false" customHeight="true" outlineLevel="0" collapsed="false">
      <c r="A127" s="56" t="s">
        <v>10335</v>
      </c>
      <c r="B127" s="56" t="s">
        <v>2193</v>
      </c>
      <c r="C127" s="56" t="s">
        <v>7171</v>
      </c>
      <c r="D127" s="56" t="s">
        <v>10104</v>
      </c>
      <c r="E127" s="56" t="s">
        <v>99</v>
      </c>
      <c r="F127" s="56" t="s">
        <v>10099</v>
      </c>
      <c r="G127" s="56" t="s">
        <v>10336</v>
      </c>
      <c r="H127" s="57" t="n">
        <v>45279</v>
      </c>
      <c r="I127" s="56" t="s">
        <v>1610</v>
      </c>
      <c r="J127" s="56" t="s">
        <v>2401</v>
      </c>
      <c r="K127" s="56" t="n">
        <v>819.74</v>
      </c>
      <c r="L127" s="56" t="n">
        <v>2.191</v>
      </c>
      <c r="M127" s="56" t="n">
        <v>2082</v>
      </c>
      <c r="N127" s="56" t="n">
        <v>8.8</v>
      </c>
      <c r="O127" s="54" t="n">
        <f aca="false">ROUND(M127*N127,2)</f>
        <v>18321.6</v>
      </c>
      <c r="P127" s="56" t="n">
        <v>83</v>
      </c>
      <c r="Q127" s="56" t="s">
        <v>380</v>
      </c>
      <c r="R127" s="54" t="str">
        <f aca="false">IF(J127&lt;=I127,"Yes","No")</f>
        <v>No</v>
      </c>
      <c r="S127" s="56" t="s">
        <v>10061</v>
      </c>
      <c r="T127" s="56" t="s">
        <v>10061</v>
      </c>
      <c r="U127" s="55" t="n">
        <f aca="false">IF(M127=0,0,ROUND(O127/M127,2))</f>
        <v>8.8</v>
      </c>
      <c r="V127" s="55" t="n">
        <f aca="false">IFERROR(J127-I127,"")</f>
        <v>3</v>
      </c>
      <c r="W127" s="55" t="str">
        <f aca="false">IF(U127&lt;=13.5,"Efficient",IF(U127&lt;=16,"Above Bench","Expensive"))</f>
        <v>Efficient</v>
      </c>
      <c r="X127" s="55" t="str">
        <f aca="false">TEXT(H127,"yyyy-mm")</f>
        <v>2023-12</v>
      </c>
    </row>
    <row r="128" customFormat="false" ht="15" hidden="false" customHeight="true" outlineLevel="0" collapsed="false">
      <c r="A128" s="52" t="s">
        <v>10337</v>
      </c>
      <c r="B128" s="52" t="s">
        <v>1347</v>
      </c>
      <c r="C128" s="52" t="s">
        <v>9044</v>
      </c>
      <c r="D128" s="52" t="s">
        <v>10078</v>
      </c>
      <c r="E128" s="52" t="s">
        <v>93</v>
      </c>
      <c r="F128" s="52" t="s">
        <v>10059</v>
      </c>
      <c r="G128" s="52" t="s">
        <v>10338</v>
      </c>
      <c r="H128" s="53" t="n">
        <v>44994</v>
      </c>
      <c r="I128" s="52" t="s">
        <v>6343</v>
      </c>
      <c r="J128" s="52" t="s">
        <v>2924</v>
      </c>
      <c r="K128" s="52" t="n">
        <v>4775.47</v>
      </c>
      <c r="L128" s="52" t="n">
        <v>23.83</v>
      </c>
      <c r="M128" s="52" t="n">
        <v>740</v>
      </c>
      <c r="N128" s="52" t="n">
        <v>18.23</v>
      </c>
      <c r="O128" s="54" t="n">
        <f aca="false">ROUND(M128*N128,2)</f>
        <v>13490.2</v>
      </c>
      <c r="P128" s="52" t="n">
        <v>168</v>
      </c>
      <c r="Q128" s="52" t="s">
        <v>4081</v>
      </c>
      <c r="R128" s="54" t="str">
        <f aca="false">IF(J128&lt;=I128,"Yes","No")</f>
        <v>No</v>
      </c>
      <c r="S128" s="52" t="s">
        <v>10066</v>
      </c>
      <c r="T128" s="52" t="s">
        <v>10061</v>
      </c>
      <c r="U128" s="55" t="n">
        <f aca="false">IF(M128=0,0,ROUND(O128/M128,2))</f>
        <v>18.23</v>
      </c>
      <c r="V128" s="55" t="n">
        <f aca="false">IFERROR(J128-I128,"")</f>
        <v>5</v>
      </c>
      <c r="W128" s="55" t="str">
        <f aca="false">IF(U128&lt;=13.5,"Efficient",IF(U128&lt;=16,"Above Bench","Expensive"))</f>
        <v>Expensive</v>
      </c>
      <c r="X128" s="55" t="str">
        <f aca="false">TEXT(H128,"yyyy-mm")</f>
        <v>2023-03</v>
      </c>
    </row>
    <row r="129" customFormat="false" ht="15" hidden="false" customHeight="true" outlineLevel="0" collapsed="false">
      <c r="A129" s="56" t="s">
        <v>10339</v>
      </c>
      <c r="B129" s="56" t="s">
        <v>2817</v>
      </c>
      <c r="C129" s="56" t="s">
        <v>7285</v>
      </c>
      <c r="D129" s="56" t="s">
        <v>10087</v>
      </c>
      <c r="E129" s="56" t="s">
        <v>99</v>
      </c>
      <c r="F129" s="56" t="s">
        <v>10099</v>
      </c>
      <c r="G129" s="56" t="s">
        <v>10340</v>
      </c>
      <c r="H129" s="57" t="n">
        <v>44667</v>
      </c>
      <c r="I129" s="56" t="s">
        <v>572</v>
      </c>
      <c r="J129" s="56" t="s">
        <v>6599</v>
      </c>
      <c r="K129" s="56" t="n">
        <v>4934.48</v>
      </c>
      <c r="L129" s="56" t="n">
        <v>15.623</v>
      </c>
      <c r="M129" s="56" t="n">
        <v>2155</v>
      </c>
      <c r="N129" s="56" t="n">
        <v>23.91</v>
      </c>
      <c r="O129" s="54" t="n">
        <f aca="false">ROUND(M129*N129,2)</f>
        <v>51526.05</v>
      </c>
      <c r="P129" s="56" t="n">
        <v>430</v>
      </c>
      <c r="Q129" s="56" t="s">
        <v>371</v>
      </c>
      <c r="R129" s="54" t="str">
        <f aca="false">IF(J129&lt;=I129,"Yes","No")</f>
        <v>No</v>
      </c>
      <c r="S129" s="56" t="s">
        <v>10066</v>
      </c>
      <c r="T129" s="56" t="s">
        <v>10061</v>
      </c>
      <c r="U129" s="55" t="n">
        <f aca="false">IF(M129=0,0,ROUND(O129/M129,2))</f>
        <v>23.91</v>
      </c>
      <c r="V129" s="55" t="n">
        <f aca="false">IFERROR(J129-I129,"")</f>
        <v>5</v>
      </c>
      <c r="W129" s="55" t="str">
        <f aca="false">IF(U129&lt;=13.5,"Efficient",IF(U129&lt;=16,"Above Bench","Expensive"))</f>
        <v>Expensive</v>
      </c>
      <c r="X129" s="55" t="str">
        <f aca="false">TEXT(H129,"yyyy-mm")</f>
        <v>2022-04</v>
      </c>
    </row>
    <row r="130" customFormat="false" ht="15" hidden="false" customHeight="true" outlineLevel="0" collapsed="false">
      <c r="A130" s="52" t="s">
        <v>10341</v>
      </c>
      <c r="B130" s="52" t="s">
        <v>1385</v>
      </c>
      <c r="C130" s="52" t="s">
        <v>4120</v>
      </c>
      <c r="D130" s="52" t="s">
        <v>10063</v>
      </c>
      <c r="E130" s="52" t="s">
        <v>97</v>
      </c>
      <c r="F130" s="52" t="s">
        <v>10059</v>
      </c>
      <c r="G130" s="52" t="s">
        <v>10342</v>
      </c>
      <c r="H130" s="53" t="n">
        <v>44914</v>
      </c>
      <c r="I130" s="52" t="s">
        <v>2932</v>
      </c>
      <c r="J130" s="52" t="s">
        <v>2932</v>
      </c>
      <c r="K130" s="52" t="n">
        <v>476.49</v>
      </c>
      <c r="L130" s="52" t="n">
        <v>2.145</v>
      </c>
      <c r="M130" s="52" t="n">
        <v>1966</v>
      </c>
      <c r="N130" s="52" t="n">
        <v>23.63</v>
      </c>
      <c r="O130" s="54" t="n">
        <f aca="false">ROUND(M130*N130,2)</f>
        <v>46456.58</v>
      </c>
      <c r="P130" s="52" t="n">
        <v>215</v>
      </c>
      <c r="Q130" s="52" t="s">
        <v>4081</v>
      </c>
      <c r="R130" s="54" t="str">
        <f aca="false">IF(J130&lt;=I130,"Yes","No")</f>
        <v>Yes</v>
      </c>
      <c r="S130" s="52" t="s">
        <v>10066</v>
      </c>
      <c r="T130" s="52" t="s">
        <v>10061</v>
      </c>
      <c r="U130" s="55" t="n">
        <f aca="false">IF(M130=0,0,ROUND(O130/M130,2))</f>
        <v>23.63</v>
      </c>
      <c r="V130" s="55" t="n">
        <f aca="false">IFERROR(J130-I130,"")</f>
        <v>0</v>
      </c>
      <c r="W130" s="55" t="str">
        <f aca="false">IF(U130&lt;=13.5,"Efficient",IF(U130&lt;=16,"Above Bench","Expensive"))</f>
        <v>Expensive</v>
      </c>
      <c r="X130" s="55" t="str">
        <f aca="false">TEXT(H130,"yyyy-mm")</f>
        <v>2022-12</v>
      </c>
    </row>
    <row r="131" customFormat="false" ht="15" hidden="false" customHeight="true" outlineLevel="0" collapsed="false">
      <c r="A131" s="56" t="s">
        <v>10343</v>
      </c>
      <c r="B131" s="56" t="s">
        <v>580</v>
      </c>
      <c r="C131" s="56" t="s">
        <v>1241</v>
      </c>
      <c r="D131" s="56" t="s">
        <v>10117</v>
      </c>
      <c r="E131" s="56" t="s">
        <v>99</v>
      </c>
      <c r="F131" s="56" t="s">
        <v>10088</v>
      </c>
      <c r="G131" s="56" t="s">
        <v>10344</v>
      </c>
      <c r="H131" s="57" t="n">
        <v>44718</v>
      </c>
      <c r="I131" s="56" t="s">
        <v>1316</v>
      </c>
      <c r="J131" s="56" t="s">
        <v>877</v>
      </c>
      <c r="K131" s="56" t="n">
        <v>2616.86</v>
      </c>
      <c r="L131" s="56" t="n">
        <v>11.827</v>
      </c>
      <c r="M131" s="56" t="n">
        <v>355</v>
      </c>
      <c r="N131" s="56" t="n">
        <v>20.21</v>
      </c>
      <c r="O131" s="54" t="n">
        <f aca="false">ROUND(M131*N131,2)</f>
        <v>7174.55</v>
      </c>
      <c r="P131" s="56" t="n">
        <v>80</v>
      </c>
      <c r="Q131" s="56" t="s">
        <v>4081</v>
      </c>
      <c r="R131" s="54" t="str">
        <f aca="false">IF(J131&lt;=I131,"Yes","No")</f>
        <v>No</v>
      </c>
      <c r="S131" s="56" t="s">
        <v>10061</v>
      </c>
      <c r="T131" s="56" t="s">
        <v>10061</v>
      </c>
      <c r="U131" s="55" t="n">
        <f aca="false">IF(M131=0,0,ROUND(O131/M131,2))</f>
        <v>20.21</v>
      </c>
      <c r="V131" s="55" t="n">
        <f aca="false">IFERROR(J131-I131,"")</f>
        <v>5</v>
      </c>
      <c r="W131" s="55" t="str">
        <f aca="false">IF(U131&lt;=13.5,"Efficient",IF(U131&lt;=16,"Above Bench","Expensive"))</f>
        <v>Expensive</v>
      </c>
      <c r="X131" s="55" t="str">
        <f aca="false">TEXT(H131,"yyyy-mm")</f>
        <v>2022-06</v>
      </c>
    </row>
    <row r="132" customFormat="false" ht="15" hidden="false" customHeight="true" outlineLevel="0" collapsed="false">
      <c r="A132" s="52" t="s">
        <v>10345</v>
      </c>
      <c r="B132" s="52" t="s">
        <v>2716</v>
      </c>
      <c r="C132" s="52" t="s">
        <v>1318</v>
      </c>
      <c r="D132" s="52" t="s">
        <v>10112</v>
      </c>
      <c r="E132" s="52" t="s">
        <v>97</v>
      </c>
      <c r="F132" s="52" t="s">
        <v>10059</v>
      </c>
      <c r="G132" s="52" t="s">
        <v>10346</v>
      </c>
      <c r="H132" s="53" t="n">
        <v>45616</v>
      </c>
      <c r="I132" s="52" t="s">
        <v>2035</v>
      </c>
      <c r="J132" s="52" t="s">
        <v>1072</v>
      </c>
      <c r="K132" s="52" t="n">
        <v>1189.72</v>
      </c>
      <c r="L132" s="52" t="n">
        <v>5.271</v>
      </c>
      <c r="M132" s="52" t="n">
        <v>1937</v>
      </c>
      <c r="N132" s="52" t="n">
        <v>21.24</v>
      </c>
      <c r="O132" s="54" t="n">
        <f aca="false">ROUND(M132*N132,2)</f>
        <v>41141.88</v>
      </c>
      <c r="P132" s="52" t="n">
        <v>182</v>
      </c>
      <c r="Q132" s="52" t="s">
        <v>380</v>
      </c>
      <c r="R132" s="54" t="str">
        <f aca="false">IF(J132&lt;=I132,"Yes","No")</f>
        <v>No</v>
      </c>
      <c r="S132" s="52" t="s">
        <v>10066</v>
      </c>
      <c r="T132" s="52" t="s">
        <v>10061</v>
      </c>
      <c r="U132" s="55" t="n">
        <f aca="false">IF(M132=0,0,ROUND(O132/M132,2))</f>
        <v>21.24</v>
      </c>
      <c r="V132" s="55" t="n">
        <f aca="false">IFERROR(J132-I132,"")</f>
        <v>4</v>
      </c>
      <c r="W132" s="55" t="str">
        <f aca="false">IF(U132&lt;=13.5,"Efficient",IF(U132&lt;=16,"Above Bench","Expensive"))</f>
        <v>Expensive</v>
      </c>
      <c r="X132" s="55" t="str">
        <f aca="false">TEXT(H132,"yyyy-mm")</f>
        <v>2024-11</v>
      </c>
    </row>
    <row r="133" customFormat="false" ht="15" hidden="false" customHeight="true" outlineLevel="0" collapsed="false">
      <c r="A133" s="56" t="s">
        <v>10347</v>
      </c>
      <c r="B133" s="56" t="s">
        <v>2588</v>
      </c>
      <c r="C133" s="56" t="s">
        <v>2357</v>
      </c>
      <c r="D133" s="56" t="s">
        <v>10073</v>
      </c>
      <c r="E133" s="56" t="s">
        <v>97</v>
      </c>
      <c r="F133" s="56" t="s">
        <v>10088</v>
      </c>
      <c r="G133" s="56" t="s">
        <v>10348</v>
      </c>
      <c r="H133" s="57" t="n">
        <v>44749</v>
      </c>
      <c r="I133" s="56" t="s">
        <v>2576</v>
      </c>
      <c r="J133" s="56" t="s">
        <v>3366</v>
      </c>
      <c r="K133" s="56" t="n">
        <v>3307.47</v>
      </c>
      <c r="L133" s="56" t="n">
        <v>11.247</v>
      </c>
      <c r="M133" s="56" t="n">
        <v>1963</v>
      </c>
      <c r="N133" s="56" t="n">
        <v>19.13</v>
      </c>
      <c r="O133" s="54" t="n">
        <f aca="false">ROUND(M133*N133,2)</f>
        <v>37552.19</v>
      </c>
      <c r="P133" s="56" t="n">
        <v>300</v>
      </c>
      <c r="Q133" s="56" t="s">
        <v>4081</v>
      </c>
      <c r="R133" s="54" t="str">
        <f aca="false">IF(J133&lt;=I133,"Yes","No")</f>
        <v>No</v>
      </c>
      <c r="S133" s="56" t="s">
        <v>10066</v>
      </c>
      <c r="T133" s="56" t="s">
        <v>10061</v>
      </c>
      <c r="U133" s="55" t="n">
        <f aca="false">IF(M133=0,0,ROUND(O133/M133,2))</f>
        <v>19.13</v>
      </c>
      <c r="V133" s="55" t="n">
        <f aca="false">IFERROR(J133-I133,"")</f>
        <v>5</v>
      </c>
      <c r="W133" s="55" t="str">
        <f aca="false">IF(U133&lt;=13.5,"Efficient",IF(U133&lt;=16,"Above Bench","Expensive"))</f>
        <v>Expensive</v>
      </c>
      <c r="X133" s="55" t="str">
        <f aca="false">TEXT(H133,"yyyy-mm")</f>
        <v>2022-07</v>
      </c>
    </row>
    <row r="134" customFormat="false" ht="15" hidden="false" customHeight="true" outlineLevel="0" collapsed="false">
      <c r="A134" s="52" t="s">
        <v>10349</v>
      </c>
      <c r="B134" s="52" t="s">
        <v>2820</v>
      </c>
      <c r="C134" s="52" t="s">
        <v>3602</v>
      </c>
      <c r="D134" s="52" t="s">
        <v>10078</v>
      </c>
      <c r="E134" s="52" t="s">
        <v>97</v>
      </c>
      <c r="F134" s="52" t="s">
        <v>10059</v>
      </c>
      <c r="G134" s="52" t="s">
        <v>10350</v>
      </c>
      <c r="H134" s="53" t="n">
        <v>45264</v>
      </c>
      <c r="I134" s="52" t="s">
        <v>2667</v>
      </c>
      <c r="J134" s="52" t="s">
        <v>1643</v>
      </c>
      <c r="K134" s="52" t="n">
        <v>3784.05</v>
      </c>
      <c r="L134" s="52" t="n">
        <v>14.574</v>
      </c>
      <c r="M134" s="52" t="n">
        <v>1702</v>
      </c>
      <c r="N134" s="52" t="n">
        <v>20.97</v>
      </c>
      <c r="O134" s="54" t="n">
        <f aca="false">ROUND(M134*N134,2)</f>
        <v>35690.94</v>
      </c>
      <c r="P134" s="52" t="n">
        <v>158</v>
      </c>
      <c r="Q134" s="52" t="s">
        <v>340</v>
      </c>
      <c r="R134" s="54" t="str">
        <f aca="false">IF(J134&lt;=I134,"Yes","No")</f>
        <v>No</v>
      </c>
      <c r="S134" s="52" t="s">
        <v>10066</v>
      </c>
      <c r="T134" s="52" t="s">
        <v>10066</v>
      </c>
      <c r="U134" s="55" t="n">
        <f aca="false">IF(M134=0,0,ROUND(O134/M134,2))</f>
        <v>20.97</v>
      </c>
      <c r="V134" s="55" t="n">
        <f aca="false">IFERROR(J134-I134,"")</f>
        <v>4</v>
      </c>
      <c r="W134" s="55" t="str">
        <f aca="false">IF(U134&lt;=13.5,"Efficient",IF(U134&lt;=16,"Above Bench","Expensive"))</f>
        <v>Expensive</v>
      </c>
      <c r="X134" s="55" t="str">
        <f aca="false">TEXT(H134,"yyyy-mm")</f>
        <v>2023-12</v>
      </c>
    </row>
    <row r="135" customFormat="false" ht="15" hidden="false" customHeight="true" outlineLevel="0" collapsed="false">
      <c r="A135" s="56" t="s">
        <v>10351</v>
      </c>
      <c r="B135" s="56" t="s">
        <v>429</v>
      </c>
      <c r="C135" s="56" t="s">
        <v>3731</v>
      </c>
      <c r="D135" s="56" t="s">
        <v>10058</v>
      </c>
      <c r="E135" s="56" t="s">
        <v>93</v>
      </c>
      <c r="F135" s="56" t="s">
        <v>10099</v>
      </c>
      <c r="G135" s="56" t="s">
        <v>10352</v>
      </c>
      <c r="H135" s="57" t="n">
        <v>44970</v>
      </c>
      <c r="I135" s="56" t="s">
        <v>764</v>
      </c>
      <c r="J135" s="56" t="s">
        <v>2988</v>
      </c>
      <c r="K135" s="56" t="n">
        <v>4068.16</v>
      </c>
      <c r="L135" s="56" t="n">
        <v>12.688</v>
      </c>
      <c r="M135" s="56" t="n">
        <v>2394</v>
      </c>
      <c r="N135" s="56" t="n">
        <v>20.6</v>
      </c>
      <c r="O135" s="54" t="n">
        <f aca="false">ROUND(M135*N135,2)</f>
        <v>49316.4</v>
      </c>
      <c r="P135" s="56" t="n">
        <v>448</v>
      </c>
      <c r="Q135" s="56" t="s">
        <v>4081</v>
      </c>
      <c r="R135" s="54" t="str">
        <f aca="false">IF(J135&lt;=I135,"Yes","No")</f>
        <v>No</v>
      </c>
      <c r="S135" s="56" t="s">
        <v>10066</v>
      </c>
      <c r="T135" s="56" t="s">
        <v>10061</v>
      </c>
      <c r="U135" s="55" t="n">
        <f aca="false">IF(M135=0,0,ROUND(O135/M135,2))</f>
        <v>20.6</v>
      </c>
      <c r="V135" s="55" t="n">
        <f aca="false">IFERROR(J135-I135,"")</f>
        <v>5</v>
      </c>
      <c r="W135" s="55" t="str">
        <f aca="false">IF(U135&lt;=13.5,"Efficient",IF(U135&lt;=16,"Above Bench","Expensive"))</f>
        <v>Expensive</v>
      </c>
      <c r="X135" s="55" t="str">
        <f aca="false">TEXT(H135,"yyyy-mm")</f>
        <v>2023-02</v>
      </c>
    </row>
    <row r="136" customFormat="false" ht="15" hidden="false" customHeight="true" outlineLevel="0" collapsed="false">
      <c r="A136" s="52" t="s">
        <v>10353</v>
      </c>
      <c r="B136" s="52" t="s">
        <v>3475</v>
      </c>
      <c r="C136" s="52" t="s">
        <v>3483</v>
      </c>
      <c r="D136" s="52" t="s">
        <v>10078</v>
      </c>
      <c r="E136" s="52" t="s">
        <v>95</v>
      </c>
      <c r="F136" s="52" t="s">
        <v>10099</v>
      </c>
      <c r="G136" s="52" t="s">
        <v>10354</v>
      </c>
      <c r="H136" s="53" t="n">
        <v>45209</v>
      </c>
      <c r="I136" s="52" t="s">
        <v>2521</v>
      </c>
      <c r="J136" s="52" t="s">
        <v>3191</v>
      </c>
      <c r="K136" s="52" t="n">
        <v>3518.17</v>
      </c>
      <c r="L136" s="52" t="n">
        <v>13.026</v>
      </c>
      <c r="M136" s="52" t="n">
        <v>1534</v>
      </c>
      <c r="N136" s="52" t="n">
        <v>8.36</v>
      </c>
      <c r="O136" s="54" t="n">
        <f aca="false">ROUND(M136*N136,2)</f>
        <v>12824.24</v>
      </c>
      <c r="P136" s="52" t="n">
        <v>196</v>
      </c>
      <c r="Q136" s="52" t="s">
        <v>371</v>
      </c>
      <c r="R136" s="54" t="str">
        <f aca="false">IF(J136&lt;=I136,"Yes","No")</f>
        <v>Yes</v>
      </c>
      <c r="S136" s="52" t="s">
        <v>10066</v>
      </c>
      <c r="T136" s="52" t="s">
        <v>10061</v>
      </c>
      <c r="U136" s="55" t="n">
        <f aca="false">IF(M136=0,0,ROUND(O136/M136,2))</f>
        <v>8.36</v>
      </c>
      <c r="V136" s="55" t="n">
        <f aca="false">IFERROR(J136-I136,"")</f>
        <v>-1</v>
      </c>
      <c r="W136" s="55" t="str">
        <f aca="false">IF(U136&lt;=13.5,"Efficient",IF(U136&lt;=16,"Above Bench","Expensive"))</f>
        <v>Efficient</v>
      </c>
      <c r="X136" s="55" t="str">
        <f aca="false">TEXT(H136,"yyyy-mm")</f>
        <v>2023-10</v>
      </c>
    </row>
    <row r="137" customFormat="false" ht="15" hidden="false" customHeight="true" outlineLevel="0" collapsed="false">
      <c r="A137" s="56" t="s">
        <v>10355</v>
      </c>
      <c r="B137" s="56" t="s">
        <v>1964</v>
      </c>
      <c r="C137" s="56" t="s">
        <v>706</v>
      </c>
      <c r="D137" s="56" t="s">
        <v>10078</v>
      </c>
      <c r="E137" s="56" t="s">
        <v>91</v>
      </c>
      <c r="F137" s="56" t="s">
        <v>10099</v>
      </c>
      <c r="G137" s="56" t="s">
        <v>10356</v>
      </c>
      <c r="H137" s="57" t="n">
        <v>44741</v>
      </c>
      <c r="I137" s="56" t="s">
        <v>1992</v>
      </c>
      <c r="J137" s="56" t="s">
        <v>1522</v>
      </c>
      <c r="K137" s="56" t="n">
        <v>25.99</v>
      </c>
      <c r="L137" s="56" t="n">
        <v>0.092</v>
      </c>
      <c r="M137" s="56" t="n">
        <v>2043</v>
      </c>
      <c r="N137" s="56" t="n">
        <v>17.85</v>
      </c>
      <c r="O137" s="54" t="n">
        <f aca="false">ROUND(M137*N137,2)</f>
        <v>36467.55</v>
      </c>
      <c r="P137" s="56" t="n">
        <v>95</v>
      </c>
      <c r="Q137" s="56" t="s">
        <v>340</v>
      </c>
      <c r="R137" s="54" t="str">
        <f aca="false">IF(J137&lt;=I137,"Yes","No")</f>
        <v>No</v>
      </c>
      <c r="S137" s="56" t="s">
        <v>10066</v>
      </c>
      <c r="T137" s="56" t="s">
        <v>10066</v>
      </c>
      <c r="U137" s="55" t="n">
        <f aca="false">IF(M137=0,0,ROUND(O137/M137,2))</f>
        <v>17.85</v>
      </c>
      <c r="V137" s="55" t="n">
        <f aca="false">IFERROR(J137-I137,"")</f>
        <v>1</v>
      </c>
      <c r="W137" s="55" t="str">
        <f aca="false">IF(U137&lt;=13.5,"Efficient",IF(U137&lt;=16,"Above Bench","Expensive"))</f>
        <v>Expensive</v>
      </c>
      <c r="X137" s="55" t="str">
        <f aca="false">TEXT(H137,"yyyy-mm")</f>
        <v>2022-06</v>
      </c>
    </row>
    <row r="138" customFormat="false" ht="15" hidden="false" customHeight="true" outlineLevel="0" collapsed="false">
      <c r="A138" s="52" t="s">
        <v>10357</v>
      </c>
      <c r="B138" s="52" t="s">
        <v>3380</v>
      </c>
      <c r="C138" s="52" t="s">
        <v>2191</v>
      </c>
      <c r="D138" s="52" t="s">
        <v>10078</v>
      </c>
      <c r="E138" s="52" t="s">
        <v>101</v>
      </c>
      <c r="F138" s="52" t="s">
        <v>10059</v>
      </c>
      <c r="G138" s="52" t="s">
        <v>10358</v>
      </c>
      <c r="H138" s="53" t="n">
        <v>45124</v>
      </c>
      <c r="I138" s="52" t="s">
        <v>1499</v>
      </c>
      <c r="J138" s="52" t="s">
        <v>3535</v>
      </c>
      <c r="K138" s="52" t="n">
        <v>4741.59</v>
      </c>
      <c r="L138" s="52" t="n">
        <v>15.604</v>
      </c>
      <c r="M138" s="52" t="n">
        <v>2317</v>
      </c>
      <c r="N138" s="52" t="n">
        <v>9.48</v>
      </c>
      <c r="O138" s="54" t="n">
        <f aca="false">ROUND(M138*N138,2)</f>
        <v>21965.16</v>
      </c>
      <c r="P138" s="52" t="n">
        <v>201</v>
      </c>
      <c r="Q138" s="52" t="s">
        <v>4081</v>
      </c>
      <c r="R138" s="54" t="str">
        <f aca="false">IF(J138&lt;=I138,"Yes","No")</f>
        <v>No</v>
      </c>
      <c r="S138" s="52" t="s">
        <v>10066</v>
      </c>
      <c r="T138" s="52" t="s">
        <v>10061</v>
      </c>
      <c r="U138" s="55" t="n">
        <f aca="false">IF(M138=0,0,ROUND(O138/M138,2))</f>
        <v>9.48</v>
      </c>
      <c r="V138" s="55" t="n">
        <f aca="false">IFERROR(J138-I138,"")</f>
        <v>1</v>
      </c>
      <c r="W138" s="55" t="str">
        <f aca="false">IF(U138&lt;=13.5,"Efficient",IF(U138&lt;=16,"Above Bench","Expensive"))</f>
        <v>Efficient</v>
      </c>
      <c r="X138" s="55" t="str">
        <f aca="false">TEXT(H138,"yyyy-mm")</f>
        <v>2023-07</v>
      </c>
    </row>
    <row r="139" customFormat="false" ht="15" hidden="false" customHeight="true" outlineLevel="0" collapsed="false">
      <c r="A139" s="56" t="s">
        <v>10359</v>
      </c>
      <c r="B139" s="56" t="s">
        <v>3014</v>
      </c>
      <c r="C139" s="56" t="s">
        <v>570</v>
      </c>
      <c r="D139" s="56" t="s">
        <v>10087</v>
      </c>
      <c r="E139" s="56" t="s">
        <v>99</v>
      </c>
      <c r="F139" s="56" t="s">
        <v>10059</v>
      </c>
      <c r="G139" s="56" t="s">
        <v>10360</v>
      </c>
      <c r="H139" s="57" t="n">
        <v>45507</v>
      </c>
      <c r="I139" s="56" t="s">
        <v>4020</v>
      </c>
      <c r="J139" s="56" t="s">
        <v>4021</v>
      </c>
      <c r="K139" s="56" t="n">
        <v>1255.68</v>
      </c>
      <c r="L139" s="56" t="n">
        <v>4.554</v>
      </c>
      <c r="M139" s="56" t="n">
        <v>174</v>
      </c>
      <c r="N139" s="56" t="n">
        <v>17.17</v>
      </c>
      <c r="O139" s="54" t="n">
        <f aca="false">ROUND(M139*N139,2)</f>
        <v>2987.58</v>
      </c>
      <c r="P139" s="56" t="n">
        <v>303</v>
      </c>
      <c r="Q139" s="56" t="s">
        <v>371</v>
      </c>
      <c r="R139" s="54" t="str">
        <f aca="false">IF(J139&lt;=I139,"Yes","No")</f>
        <v>No</v>
      </c>
      <c r="S139" s="56" t="s">
        <v>10066</v>
      </c>
      <c r="T139" s="56" t="s">
        <v>10061</v>
      </c>
      <c r="U139" s="55" t="n">
        <f aca="false">IF(M139=0,0,ROUND(O139/M139,2))</f>
        <v>17.17</v>
      </c>
      <c r="V139" s="55" t="n">
        <f aca="false">IFERROR(J139-I139,"")</f>
        <v>2</v>
      </c>
      <c r="W139" s="55" t="str">
        <f aca="false">IF(U139&lt;=13.5,"Efficient",IF(U139&lt;=16,"Above Bench","Expensive"))</f>
        <v>Expensive</v>
      </c>
      <c r="X139" s="55" t="str">
        <f aca="false">TEXT(H139,"yyyy-mm")</f>
        <v>2024-08</v>
      </c>
    </row>
    <row r="140" customFormat="false" ht="15" hidden="false" customHeight="true" outlineLevel="0" collapsed="false">
      <c r="A140" s="52" t="s">
        <v>10361</v>
      </c>
      <c r="B140" s="52" t="s">
        <v>3593</v>
      </c>
      <c r="C140" s="52" t="s">
        <v>2070</v>
      </c>
      <c r="D140" s="52" t="s">
        <v>10063</v>
      </c>
      <c r="E140" s="52" t="s">
        <v>93</v>
      </c>
      <c r="F140" s="52" t="s">
        <v>10099</v>
      </c>
      <c r="G140" s="52" t="s">
        <v>10362</v>
      </c>
      <c r="H140" s="53" t="n">
        <v>45188</v>
      </c>
      <c r="I140" s="52" t="s">
        <v>2213</v>
      </c>
      <c r="J140" s="52" t="s">
        <v>5772</v>
      </c>
      <c r="K140" s="52" t="n">
        <v>216.67</v>
      </c>
      <c r="L140" s="52" t="n">
        <v>0.607</v>
      </c>
      <c r="M140" s="52" t="n">
        <v>573</v>
      </c>
      <c r="N140" s="52" t="n">
        <v>6.06</v>
      </c>
      <c r="O140" s="54" t="n">
        <f aca="false">ROUND(M140*N140,2)</f>
        <v>3472.38</v>
      </c>
      <c r="P140" s="52" t="n">
        <v>110</v>
      </c>
      <c r="Q140" s="52" t="s">
        <v>380</v>
      </c>
      <c r="R140" s="54" t="str">
        <f aca="false">IF(J140&lt;=I140,"Yes","No")</f>
        <v>Yes</v>
      </c>
      <c r="S140" s="52" t="s">
        <v>10066</v>
      </c>
      <c r="T140" s="52" t="s">
        <v>10061</v>
      </c>
      <c r="U140" s="55" t="n">
        <f aca="false">IF(M140=0,0,ROUND(O140/M140,2))</f>
        <v>6.06</v>
      </c>
      <c r="V140" s="55" t="n">
        <f aca="false">IFERROR(J140-I140,"")</f>
        <v>-1</v>
      </c>
      <c r="W140" s="55" t="str">
        <f aca="false">IF(U140&lt;=13.5,"Efficient",IF(U140&lt;=16,"Above Bench","Expensive"))</f>
        <v>Efficient</v>
      </c>
      <c r="X140" s="55" t="str">
        <f aca="false">TEXT(H140,"yyyy-mm")</f>
        <v>2023-09</v>
      </c>
    </row>
    <row r="141" customFormat="false" ht="15" hidden="false" customHeight="true" outlineLevel="0" collapsed="false">
      <c r="A141" s="56" t="s">
        <v>10363</v>
      </c>
      <c r="B141" s="56" t="s">
        <v>1939</v>
      </c>
      <c r="C141" s="56" t="s">
        <v>3841</v>
      </c>
      <c r="D141" s="56" t="s">
        <v>10087</v>
      </c>
      <c r="E141" s="56" t="s">
        <v>95</v>
      </c>
      <c r="F141" s="56" t="s">
        <v>10059</v>
      </c>
      <c r="G141" s="56" t="s">
        <v>10364</v>
      </c>
      <c r="H141" s="57" t="n">
        <v>45401</v>
      </c>
      <c r="I141" s="56" t="s">
        <v>2540</v>
      </c>
      <c r="J141" s="56" t="s">
        <v>2540</v>
      </c>
      <c r="K141" s="56" t="n">
        <v>702.07</v>
      </c>
      <c r="L141" s="56" t="n">
        <v>1.785</v>
      </c>
      <c r="M141" s="56" t="n">
        <v>1041</v>
      </c>
      <c r="N141" s="56" t="n">
        <v>9.94</v>
      </c>
      <c r="O141" s="54" t="n">
        <f aca="false">ROUND(M141*N141,2)</f>
        <v>10347.54</v>
      </c>
      <c r="P141" s="56" t="n">
        <v>151</v>
      </c>
      <c r="Q141" s="56" t="s">
        <v>380</v>
      </c>
      <c r="R141" s="54" t="str">
        <f aca="false">IF(J141&lt;=I141,"Yes","No")</f>
        <v>Yes</v>
      </c>
      <c r="S141" s="56" t="s">
        <v>10066</v>
      </c>
      <c r="T141" s="56" t="s">
        <v>10066</v>
      </c>
      <c r="U141" s="55" t="n">
        <f aca="false">IF(M141=0,0,ROUND(O141/M141,2))</f>
        <v>9.94</v>
      </c>
      <c r="V141" s="55" t="n">
        <f aca="false">IFERROR(J141-I141,"")</f>
        <v>0</v>
      </c>
      <c r="W141" s="55" t="str">
        <f aca="false">IF(U141&lt;=13.5,"Efficient",IF(U141&lt;=16,"Above Bench","Expensive"))</f>
        <v>Efficient</v>
      </c>
      <c r="X141" s="55" t="str">
        <f aca="false">TEXT(H141,"yyyy-mm")</f>
        <v>2024-04</v>
      </c>
    </row>
    <row r="142" customFormat="false" ht="15" hidden="false" customHeight="true" outlineLevel="0" collapsed="false">
      <c r="A142" s="52" t="s">
        <v>10365</v>
      </c>
      <c r="B142" s="52" t="s">
        <v>437</v>
      </c>
      <c r="C142" s="52" t="s">
        <v>2477</v>
      </c>
      <c r="D142" s="52" t="s">
        <v>10132</v>
      </c>
      <c r="E142" s="52" t="s">
        <v>99</v>
      </c>
      <c r="F142" s="52" t="s">
        <v>10059</v>
      </c>
      <c r="G142" s="52" t="s">
        <v>10366</v>
      </c>
      <c r="H142" s="53" t="n">
        <v>44729</v>
      </c>
      <c r="I142" s="52" t="s">
        <v>1218</v>
      </c>
      <c r="J142" s="52" t="s">
        <v>3388</v>
      </c>
      <c r="K142" s="52" t="n">
        <v>4980.46</v>
      </c>
      <c r="L142" s="52" t="n">
        <v>23.599</v>
      </c>
      <c r="M142" s="52" t="n">
        <v>403</v>
      </c>
      <c r="N142" s="52" t="n">
        <v>8.66</v>
      </c>
      <c r="O142" s="54" t="n">
        <f aca="false">ROUND(M142*N142,2)</f>
        <v>3489.98</v>
      </c>
      <c r="P142" s="52" t="n">
        <v>398</v>
      </c>
      <c r="Q142" s="52" t="s">
        <v>371</v>
      </c>
      <c r="R142" s="54" t="str">
        <f aca="false">IF(J142&lt;=I142,"Yes","No")</f>
        <v>No</v>
      </c>
      <c r="S142" s="52" t="s">
        <v>10066</v>
      </c>
      <c r="T142" s="52" t="s">
        <v>10066</v>
      </c>
      <c r="U142" s="55" t="n">
        <f aca="false">IF(M142=0,0,ROUND(O142/M142,2))</f>
        <v>8.66</v>
      </c>
      <c r="V142" s="55" t="n">
        <f aca="false">IFERROR(J142-I142,"")</f>
        <v>3</v>
      </c>
      <c r="W142" s="55" t="str">
        <f aca="false">IF(U142&lt;=13.5,"Efficient",IF(U142&lt;=16,"Above Bench","Expensive"))</f>
        <v>Efficient</v>
      </c>
      <c r="X142" s="55" t="str">
        <f aca="false">TEXT(H142,"yyyy-mm")</f>
        <v>2022-06</v>
      </c>
    </row>
    <row r="143" customFormat="false" ht="15" hidden="false" customHeight="true" outlineLevel="0" collapsed="false">
      <c r="A143" s="56" t="s">
        <v>10367</v>
      </c>
      <c r="B143" s="56" t="s">
        <v>1768</v>
      </c>
      <c r="C143" s="56" t="s">
        <v>2474</v>
      </c>
      <c r="D143" s="56" t="s">
        <v>10117</v>
      </c>
      <c r="E143" s="56" t="s">
        <v>99</v>
      </c>
      <c r="F143" s="56" t="s">
        <v>10088</v>
      </c>
      <c r="G143" s="56" t="s">
        <v>10368</v>
      </c>
      <c r="H143" s="57" t="n">
        <v>45341</v>
      </c>
      <c r="I143" s="56" t="s">
        <v>4216</v>
      </c>
      <c r="J143" s="56" t="s">
        <v>1027</v>
      </c>
      <c r="K143" s="56" t="n">
        <v>3668.5</v>
      </c>
      <c r="L143" s="56" t="n">
        <v>18.086</v>
      </c>
      <c r="M143" s="56" t="n">
        <v>1103</v>
      </c>
      <c r="N143" s="56" t="n">
        <v>19.49</v>
      </c>
      <c r="O143" s="54" t="n">
        <f aca="false">ROUND(M143*N143,2)</f>
        <v>21497.47</v>
      </c>
      <c r="P143" s="56" t="n">
        <v>322</v>
      </c>
      <c r="Q143" s="56" t="s">
        <v>380</v>
      </c>
      <c r="R143" s="54" t="str">
        <f aca="false">IF(J143&lt;=I143,"Yes","No")</f>
        <v>No</v>
      </c>
      <c r="S143" s="56" t="s">
        <v>10066</v>
      </c>
      <c r="T143" s="56" t="s">
        <v>10066</v>
      </c>
      <c r="U143" s="55" t="n">
        <f aca="false">IF(M143=0,0,ROUND(O143/M143,2))</f>
        <v>19.49</v>
      </c>
      <c r="V143" s="55" t="n">
        <f aca="false">IFERROR(J143-I143,"")</f>
        <v>2</v>
      </c>
      <c r="W143" s="55" t="str">
        <f aca="false">IF(U143&lt;=13.5,"Efficient",IF(U143&lt;=16,"Above Bench","Expensive"))</f>
        <v>Expensive</v>
      </c>
      <c r="X143" s="55" t="str">
        <f aca="false">TEXT(H143,"yyyy-mm")</f>
        <v>2024-02</v>
      </c>
    </row>
    <row r="144" customFormat="false" ht="15" hidden="false" customHeight="true" outlineLevel="0" collapsed="false">
      <c r="A144" s="52" t="s">
        <v>10369</v>
      </c>
      <c r="B144" s="52" t="s">
        <v>954</v>
      </c>
      <c r="C144" s="52" t="s">
        <v>946</v>
      </c>
      <c r="D144" s="52" t="s">
        <v>10104</v>
      </c>
      <c r="E144" s="52" t="s">
        <v>95</v>
      </c>
      <c r="F144" s="52" t="s">
        <v>10088</v>
      </c>
      <c r="G144" s="52" t="s">
        <v>10370</v>
      </c>
      <c r="H144" s="53" t="n">
        <v>44745</v>
      </c>
      <c r="I144" s="52" t="s">
        <v>4778</v>
      </c>
      <c r="J144" s="52" t="s">
        <v>5196</v>
      </c>
      <c r="K144" s="52" t="n">
        <v>4321.19</v>
      </c>
      <c r="L144" s="52" t="n">
        <v>11.802</v>
      </c>
      <c r="M144" s="52" t="n">
        <v>989</v>
      </c>
      <c r="N144" s="52" t="n">
        <v>8.42</v>
      </c>
      <c r="O144" s="54" t="n">
        <f aca="false">ROUND(M144*N144,2)</f>
        <v>8327.38</v>
      </c>
      <c r="P144" s="52" t="n">
        <v>151</v>
      </c>
      <c r="Q144" s="52" t="s">
        <v>340</v>
      </c>
      <c r="R144" s="54" t="str">
        <f aca="false">IF(J144&lt;=I144,"Yes","No")</f>
        <v>No</v>
      </c>
      <c r="S144" s="52" t="s">
        <v>10061</v>
      </c>
      <c r="T144" s="52" t="s">
        <v>10061</v>
      </c>
      <c r="U144" s="55" t="n">
        <f aca="false">IF(M144=0,0,ROUND(O144/M144,2))</f>
        <v>8.42</v>
      </c>
      <c r="V144" s="55" t="n">
        <f aca="false">IFERROR(J144-I144,"")</f>
        <v>4</v>
      </c>
      <c r="W144" s="55" t="str">
        <f aca="false">IF(U144&lt;=13.5,"Efficient",IF(U144&lt;=16,"Above Bench","Expensive"))</f>
        <v>Efficient</v>
      </c>
      <c r="X144" s="55" t="str">
        <f aca="false">TEXT(H144,"yyyy-mm")</f>
        <v>2022-07</v>
      </c>
    </row>
    <row r="145" customFormat="false" ht="15" hidden="false" customHeight="true" outlineLevel="0" collapsed="false">
      <c r="A145" s="56" t="s">
        <v>10371</v>
      </c>
      <c r="B145" s="56" t="s">
        <v>1983</v>
      </c>
      <c r="C145" s="56" t="s">
        <v>1520</v>
      </c>
      <c r="D145" s="56" t="s">
        <v>10063</v>
      </c>
      <c r="E145" s="56" t="s">
        <v>101</v>
      </c>
      <c r="F145" s="56" t="s">
        <v>10070</v>
      </c>
      <c r="G145" s="56" t="s">
        <v>10372</v>
      </c>
      <c r="H145" s="57" t="n">
        <v>44850</v>
      </c>
      <c r="I145" s="56" t="s">
        <v>3794</v>
      </c>
      <c r="J145" s="56" t="s">
        <v>3212</v>
      </c>
      <c r="K145" s="56" t="n">
        <v>2661.04</v>
      </c>
      <c r="L145" s="56" t="n">
        <v>12.724</v>
      </c>
      <c r="M145" s="56" t="n">
        <v>2341</v>
      </c>
      <c r="N145" s="56" t="n">
        <v>16.59</v>
      </c>
      <c r="O145" s="54" t="n">
        <f aca="false">ROUND(M145*N145,2)</f>
        <v>38837.19</v>
      </c>
      <c r="P145" s="56" t="n">
        <v>341</v>
      </c>
      <c r="Q145" s="56" t="s">
        <v>4081</v>
      </c>
      <c r="R145" s="54" t="str">
        <f aca="false">IF(J145&lt;=I145,"Yes","No")</f>
        <v>No</v>
      </c>
      <c r="S145" s="56" t="s">
        <v>10066</v>
      </c>
      <c r="T145" s="56" t="s">
        <v>10061</v>
      </c>
      <c r="U145" s="55" t="n">
        <f aca="false">IF(M145=0,0,ROUND(O145/M145,2))</f>
        <v>16.59</v>
      </c>
      <c r="V145" s="55" t="n">
        <f aca="false">IFERROR(J145-I145,"")</f>
        <v>3</v>
      </c>
      <c r="W145" s="55" t="str">
        <f aca="false">IF(U145&lt;=13.5,"Efficient",IF(U145&lt;=16,"Above Bench","Expensive"))</f>
        <v>Expensive</v>
      </c>
      <c r="X145" s="55" t="str">
        <f aca="false">TEXT(H145,"yyyy-mm")</f>
        <v>2022-10</v>
      </c>
    </row>
    <row r="146" customFormat="false" ht="15" hidden="false" customHeight="true" outlineLevel="0" collapsed="false">
      <c r="A146" s="52" t="s">
        <v>10373</v>
      </c>
      <c r="B146" s="52" t="s">
        <v>2447</v>
      </c>
      <c r="C146" s="52" t="s">
        <v>3376</v>
      </c>
      <c r="D146" s="52" t="s">
        <v>10063</v>
      </c>
      <c r="E146" s="52" t="s">
        <v>91</v>
      </c>
      <c r="F146" s="52" t="s">
        <v>10064</v>
      </c>
      <c r="G146" s="52" t="s">
        <v>10374</v>
      </c>
      <c r="H146" s="53" t="n">
        <v>45113</v>
      </c>
      <c r="I146" s="52" t="s">
        <v>4091</v>
      </c>
      <c r="J146" s="52" t="s">
        <v>2900</v>
      </c>
      <c r="K146" s="52" t="n">
        <v>2537.29</v>
      </c>
      <c r="L146" s="52" t="n">
        <v>7.192</v>
      </c>
      <c r="M146" s="52" t="n">
        <v>1411</v>
      </c>
      <c r="N146" s="52" t="n">
        <v>23.99</v>
      </c>
      <c r="O146" s="54" t="n">
        <f aca="false">ROUND(M146*N146,2)</f>
        <v>33849.89</v>
      </c>
      <c r="P146" s="52" t="n">
        <v>221</v>
      </c>
      <c r="Q146" s="52" t="s">
        <v>371</v>
      </c>
      <c r="R146" s="54" t="str">
        <f aca="false">IF(J146&lt;=I146,"Yes","No")</f>
        <v>Yes</v>
      </c>
      <c r="S146" s="52" t="s">
        <v>10066</v>
      </c>
      <c r="T146" s="52" t="s">
        <v>10061</v>
      </c>
      <c r="U146" s="55" t="n">
        <f aca="false">IF(M146=0,0,ROUND(O146/M146,2))</f>
        <v>23.99</v>
      </c>
      <c r="V146" s="55" t="n">
        <f aca="false">IFERROR(J146-I146,"")</f>
        <v>-1</v>
      </c>
      <c r="W146" s="55" t="str">
        <f aca="false">IF(U146&lt;=13.5,"Efficient",IF(U146&lt;=16,"Above Bench","Expensive"))</f>
        <v>Expensive</v>
      </c>
      <c r="X146" s="55" t="str">
        <f aca="false">TEXT(H146,"yyyy-mm")</f>
        <v>2023-07</v>
      </c>
    </row>
    <row r="147" customFormat="false" ht="15" hidden="false" customHeight="true" outlineLevel="0" collapsed="false">
      <c r="A147" s="56" t="s">
        <v>10375</v>
      </c>
      <c r="B147" s="56" t="s">
        <v>3904</v>
      </c>
      <c r="C147" s="56" t="s">
        <v>4895</v>
      </c>
      <c r="D147" s="56" t="s">
        <v>10112</v>
      </c>
      <c r="E147" s="56" t="s">
        <v>95</v>
      </c>
      <c r="F147" s="56" t="s">
        <v>10059</v>
      </c>
      <c r="G147" s="56" t="s">
        <v>10376</v>
      </c>
      <c r="H147" s="57" t="n">
        <v>44592</v>
      </c>
      <c r="I147" s="56" t="s">
        <v>3741</v>
      </c>
      <c r="J147" s="56" t="s">
        <v>1265</v>
      </c>
      <c r="K147" s="56" t="n">
        <v>3056.22</v>
      </c>
      <c r="L147" s="56" t="n">
        <v>7.849</v>
      </c>
      <c r="M147" s="56" t="n">
        <v>151</v>
      </c>
      <c r="N147" s="56" t="n">
        <v>18.65</v>
      </c>
      <c r="O147" s="54" t="n">
        <f aca="false">ROUND(M147*N147,2)</f>
        <v>2816.15</v>
      </c>
      <c r="P147" s="56" t="n">
        <v>238</v>
      </c>
      <c r="Q147" s="56" t="s">
        <v>380</v>
      </c>
      <c r="R147" s="54" t="str">
        <f aca="false">IF(J147&lt;=I147,"Yes","No")</f>
        <v>No</v>
      </c>
      <c r="S147" s="56" t="s">
        <v>10066</v>
      </c>
      <c r="T147" s="56" t="s">
        <v>10061</v>
      </c>
      <c r="U147" s="55" t="n">
        <f aca="false">IF(M147=0,0,ROUND(O147/M147,2))</f>
        <v>18.65</v>
      </c>
      <c r="V147" s="55" t="n">
        <f aca="false">IFERROR(J147-I147,"")</f>
        <v>5</v>
      </c>
      <c r="W147" s="55" t="str">
        <f aca="false">IF(U147&lt;=13.5,"Efficient",IF(U147&lt;=16,"Above Bench","Expensive"))</f>
        <v>Expensive</v>
      </c>
      <c r="X147" s="55" t="str">
        <f aca="false">TEXT(H147,"yyyy-mm")</f>
        <v>2022-01</v>
      </c>
    </row>
    <row r="148" customFormat="false" ht="15" hidden="false" customHeight="true" outlineLevel="0" collapsed="false">
      <c r="A148" s="52" t="s">
        <v>10377</v>
      </c>
      <c r="B148" s="52" t="s">
        <v>1011</v>
      </c>
      <c r="C148" s="52" t="s">
        <v>345</v>
      </c>
      <c r="D148" s="52" t="s">
        <v>10132</v>
      </c>
      <c r="E148" s="52" t="s">
        <v>99</v>
      </c>
      <c r="F148" s="52" t="s">
        <v>10088</v>
      </c>
      <c r="G148" s="52" t="s">
        <v>10378</v>
      </c>
      <c r="H148" s="53" t="n">
        <v>45294</v>
      </c>
      <c r="I148" s="52" t="s">
        <v>1064</v>
      </c>
      <c r="J148" s="52" t="s">
        <v>2489</v>
      </c>
      <c r="K148" s="52" t="n">
        <v>4397.19</v>
      </c>
      <c r="L148" s="52" t="n">
        <v>15.065</v>
      </c>
      <c r="M148" s="52" t="n">
        <v>2476</v>
      </c>
      <c r="N148" s="52" t="n">
        <v>9.7</v>
      </c>
      <c r="O148" s="54" t="n">
        <f aca="false">ROUND(M148*N148,2)</f>
        <v>24017.2</v>
      </c>
      <c r="P148" s="52" t="n">
        <v>322</v>
      </c>
      <c r="Q148" s="52" t="s">
        <v>4081</v>
      </c>
      <c r="R148" s="54" t="str">
        <f aca="false">IF(J148&lt;=I148,"Yes","No")</f>
        <v>Yes</v>
      </c>
      <c r="S148" s="52" t="s">
        <v>10066</v>
      </c>
      <c r="T148" s="52" t="s">
        <v>10061</v>
      </c>
      <c r="U148" s="55" t="n">
        <f aca="false">IF(M148=0,0,ROUND(O148/M148,2))</f>
        <v>9.7</v>
      </c>
      <c r="V148" s="55" t="n">
        <f aca="false">IFERROR(J148-I148,"")</f>
        <v>-1</v>
      </c>
      <c r="W148" s="55" t="str">
        <f aca="false">IF(U148&lt;=13.5,"Efficient",IF(U148&lt;=16,"Above Bench","Expensive"))</f>
        <v>Efficient</v>
      </c>
      <c r="X148" s="55" t="str">
        <f aca="false">TEXT(H148,"yyyy-mm")</f>
        <v>2024-01</v>
      </c>
    </row>
    <row r="149" customFormat="false" ht="15" hidden="false" customHeight="true" outlineLevel="0" collapsed="false">
      <c r="A149" s="56" t="s">
        <v>10379</v>
      </c>
      <c r="B149" s="56" t="s">
        <v>1417</v>
      </c>
      <c r="C149" s="56" t="s">
        <v>3042</v>
      </c>
      <c r="D149" s="56" t="s">
        <v>10078</v>
      </c>
      <c r="E149" s="56" t="s">
        <v>93</v>
      </c>
      <c r="F149" s="56" t="s">
        <v>10059</v>
      </c>
      <c r="G149" s="56" t="s">
        <v>10380</v>
      </c>
      <c r="H149" s="57" t="n">
        <v>44795</v>
      </c>
      <c r="I149" s="56" t="s">
        <v>2222</v>
      </c>
      <c r="J149" s="56" t="s">
        <v>811</v>
      </c>
      <c r="K149" s="56" t="n">
        <v>359.24</v>
      </c>
      <c r="L149" s="56" t="n">
        <v>1.05</v>
      </c>
      <c r="M149" s="56" t="n">
        <v>317</v>
      </c>
      <c r="N149" s="56" t="n">
        <v>9.13</v>
      </c>
      <c r="O149" s="54" t="n">
        <f aca="false">ROUND(M149*N149,2)</f>
        <v>2894.21</v>
      </c>
      <c r="P149" s="56" t="n">
        <v>401</v>
      </c>
      <c r="Q149" s="56" t="s">
        <v>4081</v>
      </c>
      <c r="R149" s="54" t="str">
        <f aca="false">IF(J149&lt;=I149,"Yes","No")</f>
        <v>No</v>
      </c>
      <c r="S149" s="56" t="s">
        <v>10061</v>
      </c>
      <c r="T149" s="56" t="s">
        <v>10061</v>
      </c>
      <c r="U149" s="55" t="n">
        <f aca="false">IF(M149=0,0,ROUND(O149/M149,2))</f>
        <v>9.13</v>
      </c>
      <c r="V149" s="55" t="n">
        <f aca="false">IFERROR(J149-I149,"")</f>
        <v>5</v>
      </c>
      <c r="W149" s="55" t="str">
        <f aca="false">IF(U149&lt;=13.5,"Efficient",IF(U149&lt;=16,"Above Bench","Expensive"))</f>
        <v>Efficient</v>
      </c>
      <c r="X149" s="55" t="str">
        <f aca="false">TEXT(H149,"yyyy-mm")</f>
        <v>2022-08</v>
      </c>
    </row>
    <row r="150" customFormat="false" ht="15" hidden="false" customHeight="true" outlineLevel="0" collapsed="false">
      <c r="A150" s="52" t="s">
        <v>10381</v>
      </c>
      <c r="B150" s="52" t="s">
        <v>2262</v>
      </c>
      <c r="C150" s="52" t="s">
        <v>1329</v>
      </c>
      <c r="D150" s="52" t="s">
        <v>10058</v>
      </c>
      <c r="E150" s="52" t="s">
        <v>97</v>
      </c>
      <c r="F150" s="52" t="s">
        <v>10070</v>
      </c>
      <c r="G150" s="52" t="s">
        <v>10382</v>
      </c>
      <c r="H150" s="53" t="n">
        <v>45373</v>
      </c>
      <c r="I150" s="52" t="s">
        <v>5653</v>
      </c>
      <c r="J150" s="52" t="s">
        <v>1815</v>
      </c>
      <c r="K150" s="52" t="n">
        <v>294.75</v>
      </c>
      <c r="L150" s="52" t="n">
        <v>1.305</v>
      </c>
      <c r="M150" s="52" t="n">
        <v>2095</v>
      </c>
      <c r="N150" s="52" t="n">
        <v>5.57</v>
      </c>
      <c r="O150" s="54" t="n">
        <f aca="false">ROUND(M150*N150,2)</f>
        <v>11669.15</v>
      </c>
      <c r="P150" s="52" t="n">
        <v>422</v>
      </c>
      <c r="Q150" s="52" t="s">
        <v>380</v>
      </c>
      <c r="R150" s="54" t="str">
        <f aca="false">IF(J150&lt;=I150,"Yes","No")</f>
        <v>No</v>
      </c>
      <c r="S150" s="52" t="s">
        <v>10061</v>
      </c>
      <c r="T150" s="52" t="s">
        <v>10061</v>
      </c>
      <c r="U150" s="55" t="n">
        <f aca="false">IF(M150=0,0,ROUND(O150/M150,2))</f>
        <v>5.57</v>
      </c>
      <c r="V150" s="55" t="n">
        <f aca="false">IFERROR(J150-I150,"")</f>
        <v>5</v>
      </c>
      <c r="W150" s="55" t="str">
        <f aca="false">IF(U150&lt;=13.5,"Efficient",IF(U150&lt;=16,"Above Bench","Expensive"))</f>
        <v>Efficient</v>
      </c>
      <c r="X150" s="55" t="str">
        <f aca="false">TEXT(H150,"yyyy-mm")</f>
        <v>2024-03</v>
      </c>
    </row>
    <row r="151" customFormat="false" ht="15" hidden="false" customHeight="true" outlineLevel="0" collapsed="false">
      <c r="A151" s="56" t="s">
        <v>10383</v>
      </c>
      <c r="B151" s="56" t="s">
        <v>2813</v>
      </c>
      <c r="C151" s="56" t="s">
        <v>5195</v>
      </c>
      <c r="D151" s="56" t="s">
        <v>10063</v>
      </c>
      <c r="E151" s="56" t="s">
        <v>93</v>
      </c>
      <c r="F151" s="56" t="s">
        <v>10070</v>
      </c>
      <c r="G151" s="56" t="s">
        <v>10384</v>
      </c>
      <c r="H151" s="57" t="n">
        <v>45231</v>
      </c>
      <c r="I151" s="56" t="s">
        <v>5239</v>
      </c>
      <c r="J151" s="56" t="s">
        <v>527</v>
      </c>
      <c r="K151" s="56" t="n">
        <v>4768.13</v>
      </c>
      <c r="L151" s="56" t="n">
        <v>16.916</v>
      </c>
      <c r="M151" s="56" t="n">
        <v>697</v>
      </c>
      <c r="N151" s="56" t="n">
        <v>12.96</v>
      </c>
      <c r="O151" s="54" t="n">
        <f aca="false">ROUND(M151*N151,2)</f>
        <v>9033.12</v>
      </c>
      <c r="P151" s="56" t="n">
        <v>348</v>
      </c>
      <c r="Q151" s="56" t="s">
        <v>340</v>
      </c>
      <c r="R151" s="54" t="str">
        <f aca="false">IF(J151&lt;=I151,"Yes","No")</f>
        <v>Yes</v>
      </c>
      <c r="S151" s="56" t="s">
        <v>10066</v>
      </c>
      <c r="T151" s="56" t="s">
        <v>10066</v>
      </c>
      <c r="U151" s="55" t="n">
        <f aca="false">IF(M151=0,0,ROUND(O151/M151,2))</f>
        <v>12.96</v>
      </c>
      <c r="V151" s="55" t="n">
        <f aca="false">IFERROR(J151-I151,"")</f>
        <v>-1</v>
      </c>
      <c r="W151" s="55" t="str">
        <f aca="false">IF(U151&lt;=13.5,"Efficient",IF(U151&lt;=16,"Above Bench","Expensive"))</f>
        <v>Efficient</v>
      </c>
      <c r="X151" s="55" t="str">
        <f aca="false">TEXT(H151,"yyyy-mm")</f>
        <v>2023-11</v>
      </c>
    </row>
    <row r="152" customFormat="false" ht="15" hidden="false" customHeight="true" outlineLevel="0" collapsed="false">
      <c r="A152" s="52" t="s">
        <v>10385</v>
      </c>
      <c r="B152" s="52" t="s">
        <v>2544</v>
      </c>
      <c r="C152" s="52" t="s">
        <v>3369</v>
      </c>
      <c r="D152" s="52" t="s">
        <v>10112</v>
      </c>
      <c r="E152" s="52" t="s">
        <v>95</v>
      </c>
      <c r="F152" s="52" t="s">
        <v>10064</v>
      </c>
      <c r="G152" s="52" t="s">
        <v>10386</v>
      </c>
      <c r="H152" s="53" t="n">
        <v>45211</v>
      </c>
      <c r="I152" s="52" t="s">
        <v>6412</v>
      </c>
      <c r="J152" s="52" t="s">
        <v>387</v>
      </c>
      <c r="K152" s="52" t="n">
        <v>4804.85</v>
      </c>
      <c r="L152" s="52" t="n">
        <v>12.643</v>
      </c>
      <c r="M152" s="52" t="n">
        <v>1506</v>
      </c>
      <c r="N152" s="52" t="n">
        <v>12.43</v>
      </c>
      <c r="O152" s="54" t="n">
        <f aca="false">ROUND(M152*N152,2)</f>
        <v>18719.58</v>
      </c>
      <c r="P152" s="52" t="n">
        <v>163</v>
      </c>
      <c r="Q152" s="52" t="s">
        <v>380</v>
      </c>
      <c r="R152" s="54" t="str">
        <f aca="false">IF(J152&lt;=I152,"Yes","No")</f>
        <v>No</v>
      </c>
      <c r="S152" s="52" t="s">
        <v>10061</v>
      </c>
      <c r="T152" s="52" t="s">
        <v>10066</v>
      </c>
      <c r="U152" s="55" t="n">
        <f aca="false">IF(M152=0,0,ROUND(O152/M152,2))</f>
        <v>12.43</v>
      </c>
      <c r="V152" s="55" t="n">
        <f aca="false">IFERROR(J152-I152,"")</f>
        <v>1</v>
      </c>
      <c r="W152" s="55" t="str">
        <f aca="false">IF(U152&lt;=13.5,"Efficient",IF(U152&lt;=16,"Above Bench","Expensive"))</f>
        <v>Efficient</v>
      </c>
      <c r="X152" s="55" t="str">
        <f aca="false">TEXT(H152,"yyyy-mm")</f>
        <v>2023-10</v>
      </c>
    </row>
    <row r="153" customFormat="false" ht="15" hidden="false" customHeight="true" outlineLevel="0" collapsed="false">
      <c r="A153" s="56" t="s">
        <v>10387</v>
      </c>
      <c r="B153" s="56" t="s">
        <v>3886</v>
      </c>
      <c r="C153" s="56" t="s">
        <v>853</v>
      </c>
      <c r="D153" s="56" t="s">
        <v>10132</v>
      </c>
      <c r="E153" s="56" t="s">
        <v>101</v>
      </c>
      <c r="F153" s="56" t="s">
        <v>10088</v>
      </c>
      <c r="G153" s="56" t="s">
        <v>10388</v>
      </c>
      <c r="H153" s="57" t="n">
        <v>44753</v>
      </c>
      <c r="I153" s="56" t="s">
        <v>5196</v>
      </c>
      <c r="J153" s="56" t="s">
        <v>564</v>
      </c>
      <c r="K153" s="56" t="n">
        <v>3747.38</v>
      </c>
      <c r="L153" s="56" t="n">
        <v>14.369</v>
      </c>
      <c r="M153" s="56" t="n">
        <v>1609</v>
      </c>
      <c r="N153" s="56" t="n">
        <v>16.92</v>
      </c>
      <c r="O153" s="54" t="n">
        <f aca="false">ROUND(M153*N153,2)</f>
        <v>27224.28</v>
      </c>
      <c r="P153" s="56" t="n">
        <v>227</v>
      </c>
      <c r="Q153" s="56" t="s">
        <v>340</v>
      </c>
      <c r="R153" s="54" t="str">
        <f aca="false">IF(J153&lt;=I153,"Yes","No")</f>
        <v>No</v>
      </c>
      <c r="S153" s="56" t="s">
        <v>10061</v>
      </c>
      <c r="T153" s="56" t="s">
        <v>10061</v>
      </c>
      <c r="U153" s="55" t="n">
        <f aca="false">IF(M153=0,0,ROUND(O153/M153,2))</f>
        <v>16.92</v>
      </c>
      <c r="V153" s="55" t="n">
        <f aca="false">IFERROR(J153-I153,"")</f>
        <v>5</v>
      </c>
      <c r="W153" s="55" t="str">
        <f aca="false">IF(U153&lt;=13.5,"Efficient",IF(U153&lt;=16,"Above Bench","Expensive"))</f>
        <v>Expensive</v>
      </c>
      <c r="X153" s="55" t="str">
        <f aca="false">TEXT(H153,"yyyy-mm")</f>
        <v>2022-07</v>
      </c>
    </row>
    <row r="154" customFormat="false" ht="15" hidden="false" customHeight="true" outlineLevel="0" collapsed="false">
      <c r="A154" s="52" t="s">
        <v>10389</v>
      </c>
      <c r="B154" s="52" t="s">
        <v>2579</v>
      </c>
      <c r="C154" s="52" t="s">
        <v>645</v>
      </c>
      <c r="D154" s="52" t="s">
        <v>10117</v>
      </c>
      <c r="E154" s="52" t="s">
        <v>91</v>
      </c>
      <c r="F154" s="52" t="s">
        <v>10088</v>
      </c>
      <c r="G154" s="52" t="s">
        <v>10390</v>
      </c>
      <c r="H154" s="53" t="n">
        <v>44582</v>
      </c>
      <c r="I154" s="52" t="s">
        <v>1058</v>
      </c>
      <c r="J154" s="52" t="s">
        <v>2071</v>
      </c>
      <c r="K154" s="52" t="n">
        <v>2586.4</v>
      </c>
      <c r="L154" s="52" t="n">
        <v>7.333</v>
      </c>
      <c r="M154" s="52" t="n">
        <v>2570</v>
      </c>
      <c r="N154" s="52" t="n">
        <v>20.72</v>
      </c>
      <c r="O154" s="54" t="n">
        <f aca="false">ROUND(M154*N154,2)</f>
        <v>53250.4</v>
      </c>
      <c r="P154" s="52" t="n">
        <v>263</v>
      </c>
      <c r="Q154" s="52" t="s">
        <v>340</v>
      </c>
      <c r="R154" s="54" t="str">
        <f aca="false">IF(J154&lt;=I154,"Yes","No")</f>
        <v>Yes</v>
      </c>
      <c r="S154" s="52" t="s">
        <v>10066</v>
      </c>
      <c r="T154" s="52" t="s">
        <v>10061</v>
      </c>
      <c r="U154" s="55" t="n">
        <f aca="false">IF(M154=0,0,ROUND(O154/M154,2))</f>
        <v>20.72</v>
      </c>
      <c r="V154" s="55" t="n">
        <f aca="false">IFERROR(J154-I154,"")</f>
        <v>-1</v>
      </c>
      <c r="W154" s="55" t="str">
        <f aca="false">IF(U154&lt;=13.5,"Efficient",IF(U154&lt;=16,"Above Bench","Expensive"))</f>
        <v>Expensive</v>
      </c>
      <c r="X154" s="55" t="str">
        <f aca="false">TEXT(H154,"yyyy-mm")</f>
        <v>2022-01</v>
      </c>
    </row>
    <row r="155" customFormat="false" ht="15" hidden="false" customHeight="true" outlineLevel="0" collapsed="false">
      <c r="A155" s="56" t="s">
        <v>10391</v>
      </c>
      <c r="B155" s="56" t="s">
        <v>960</v>
      </c>
      <c r="C155" s="56" t="s">
        <v>2610</v>
      </c>
      <c r="D155" s="56" t="s">
        <v>10132</v>
      </c>
      <c r="E155" s="56" t="s">
        <v>93</v>
      </c>
      <c r="F155" s="56" t="s">
        <v>10088</v>
      </c>
      <c r="G155" s="56" t="s">
        <v>10392</v>
      </c>
      <c r="H155" s="57" t="n">
        <v>45043</v>
      </c>
      <c r="I155" s="56" t="s">
        <v>4024</v>
      </c>
      <c r="J155" s="56" t="s">
        <v>947</v>
      </c>
      <c r="K155" s="56" t="n">
        <v>4569.37</v>
      </c>
      <c r="L155" s="56" t="n">
        <v>13.038</v>
      </c>
      <c r="M155" s="56" t="n">
        <v>2020</v>
      </c>
      <c r="N155" s="56" t="n">
        <v>5.85</v>
      </c>
      <c r="O155" s="54" t="n">
        <f aca="false">ROUND(M155*N155,2)</f>
        <v>11817</v>
      </c>
      <c r="P155" s="56" t="n">
        <v>451</v>
      </c>
      <c r="Q155" s="56" t="s">
        <v>340</v>
      </c>
      <c r="R155" s="54" t="str">
        <f aca="false">IF(J155&lt;=I155,"Yes","No")</f>
        <v>No</v>
      </c>
      <c r="S155" s="56" t="s">
        <v>10066</v>
      </c>
      <c r="T155" s="56" t="s">
        <v>10066</v>
      </c>
      <c r="U155" s="55" t="n">
        <f aca="false">IF(M155=0,0,ROUND(O155/M155,2))</f>
        <v>5.85</v>
      </c>
      <c r="V155" s="55" t="n">
        <f aca="false">IFERROR(J155-I155,"")</f>
        <v>2</v>
      </c>
      <c r="W155" s="55" t="str">
        <f aca="false">IF(U155&lt;=13.5,"Efficient",IF(U155&lt;=16,"Above Bench","Expensive"))</f>
        <v>Efficient</v>
      </c>
      <c r="X155" s="55" t="str">
        <f aca="false">TEXT(H155,"yyyy-mm")</f>
        <v>2023-04</v>
      </c>
    </row>
    <row r="156" customFormat="false" ht="15" hidden="false" customHeight="true" outlineLevel="0" collapsed="false">
      <c r="A156" s="52" t="s">
        <v>10393</v>
      </c>
      <c r="B156" s="52" t="s">
        <v>3075</v>
      </c>
      <c r="C156" s="52" t="s">
        <v>2948</v>
      </c>
      <c r="D156" s="52" t="s">
        <v>10058</v>
      </c>
      <c r="E156" s="52" t="s">
        <v>91</v>
      </c>
      <c r="F156" s="52" t="s">
        <v>10099</v>
      </c>
      <c r="G156" s="52" t="s">
        <v>10394</v>
      </c>
      <c r="H156" s="53" t="n">
        <v>45601</v>
      </c>
      <c r="I156" s="52" t="s">
        <v>4406</v>
      </c>
      <c r="J156" s="52" t="s">
        <v>3074</v>
      </c>
      <c r="K156" s="52" t="n">
        <v>1119.47</v>
      </c>
      <c r="L156" s="52" t="n">
        <v>3.324</v>
      </c>
      <c r="M156" s="52" t="n">
        <v>2865</v>
      </c>
      <c r="N156" s="52" t="n">
        <v>18.17</v>
      </c>
      <c r="O156" s="54" t="n">
        <f aca="false">ROUND(M156*N156,2)</f>
        <v>52057.05</v>
      </c>
      <c r="P156" s="52" t="n">
        <v>371</v>
      </c>
      <c r="Q156" s="52" t="s">
        <v>4081</v>
      </c>
      <c r="R156" s="54" t="str">
        <f aca="false">IF(J156&lt;=I156,"Yes","No")</f>
        <v>Yes</v>
      </c>
      <c r="S156" s="52" t="s">
        <v>10066</v>
      </c>
      <c r="T156" s="52" t="s">
        <v>10061</v>
      </c>
      <c r="U156" s="55" t="n">
        <f aca="false">IF(M156=0,0,ROUND(O156/M156,2))</f>
        <v>18.17</v>
      </c>
      <c r="V156" s="55" t="n">
        <f aca="false">IFERROR(J156-I156,"")</f>
        <v>-1</v>
      </c>
      <c r="W156" s="55" t="str">
        <f aca="false">IF(U156&lt;=13.5,"Efficient",IF(U156&lt;=16,"Above Bench","Expensive"))</f>
        <v>Expensive</v>
      </c>
      <c r="X156" s="55" t="str">
        <f aca="false">TEXT(H156,"yyyy-mm")</f>
        <v>2024-11</v>
      </c>
    </row>
    <row r="157" customFormat="false" ht="15" hidden="false" customHeight="true" outlineLevel="0" collapsed="false">
      <c r="A157" s="56" t="s">
        <v>10395</v>
      </c>
      <c r="B157" s="56" t="s">
        <v>1485</v>
      </c>
      <c r="C157" s="56" t="s">
        <v>6574</v>
      </c>
      <c r="D157" s="56" t="s">
        <v>10190</v>
      </c>
      <c r="E157" s="56" t="s">
        <v>97</v>
      </c>
      <c r="F157" s="56" t="s">
        <v>10070</v>
      </c>
      <c r="G157" s="56" t="s">
        <v>10396</v>
      </c>
      <c r="H157" s="57" t="n">
        <v>44871</v>
      </c>
      <c r="I157" s="56" t="s">
        <v>4951</v>
      </c>
      <c r="J157" s="56" t="s">
        <v>5475</v>
      </c>
      <c r="K157" s="56" t="n">
        <v>605.33</v>
      </c>
      <c r="L157" s="56" t="n">
        <v>2.086</v>
      </c>
      <c r="M157" s="56" t="n">
        <v>856</v>
      </c>
      <c r="N157" s="56" t="n">
        <v>24.6</v>
      </c>
      <c r="O157" s="54" t="n">
        <f aca="false">ROUND(M157*N157,2)</f>
        <v>21057.6</v>
      </c>
      <c r="P157" s="56" t="n">
        <v>129</v>
      </c>
      <c r="Q157" s="56" t="s">
        <v>371</v>
      </c>
      <c r="R157" s="54" t="str">
        <f aca="false">IF(J157&lt;=I157,"Yes","No")</f>
        <v>No</v>
      </c>
      <c r="S157" s="56" t="s">
        <v>10066</v>
      </c>
      <c r="T157" s="56" t="s">
        <v>10061</v>
      </c>
      <c r="U157" s="55" t="n">
        <f aca="false">IF(M157=0,0,ROUND(O157/M157,2))</f>
        <v>24.6</v>
      </c>
      <c r="V157" s="55" t="n">
        <f aca="false">IFERROR(J157-I157,"")</f>
        <v>1</v>
      </c>
      <c r="W157" s="55" t="str">
        <f aca="false">IF(U157&lt;=13.5,"Efficient",IF(U157&lt;=16,"Above Bench","Expensive"))</f>
        <v>Expensive</v>
      </c>
      <c r="X157" s="55" t="str">
        <f aca="false">TEXT(H157,"yyyy-mm")</f>
        <v>2022-11</v>
      </c>
    </row>
    <row r="158" customFormat="false" ht="15" hidden="false" customHeight="true" outlineLevel="0" collapsed="false">
      <c r="A158" s="52" t="s">
        <v>10397</v>
      </c>
      <c r="B158" s="52" t="s">
        <v>3017</v>
      </c>
      <c r="C158" s="52" t="s">
        <v>3680</v>
      </c>
      <c r="D158" s="52" t="s">
        <v>10190</v>
      </c>
      <c r="E158" s="52" t="s">
        <v>99</v>
      </c>
      <c r="F158" s="52" t="s">
        <v>10070</v>
      </c>
      <c r="G158" s="52" t="s">
        <v>10398</v>
      </c>
      <c r="H158" s="53" t="n">
        <v>44829</v>
      </c>
      <c r="I158" s="52" t="s">
        <v>3821</v>
      </c>
      <c r="J158" s="52" t="s">
        <v>3821</v>
      </c>
      <c r="K158" s="52" t="n">
        <v>810.03</v>
      </c>
      <c r="L158" s="52" t="n">
        <v>2.222</v>
      </c>
      <c r="M158" s="52" t="n">
        <v>1962</v>
      </c>
      <c r="N158" s="52" t="n">
        <v>16.04</v>
      </c>
      <c r="O158" s="54" t="n">
        <f aca="false">ROUND(M158*N158,2)</f>
        <v>31470.48</v>
      </c>
      <c r="P158" s="52" t="n">
        <v>478</v>
      </c>
      <c r="Q158" s="52" t="s">
        <v>380</v>
      </c>
      <c r="R158" s="54" t="str">
        <f aca="false">IF(J158&lt;=I158,"Yes","No")</f>
        <v>Yes</v>
      </c>
      <c r="S158" s="52" t="s">
        <v>10066</v>
      </c>
      <c r="T158" s="52" t="s">
        <v>10066</v>
      </c>
      <c r="U158" s="55" t="n">
        <f aca="false">IF(M158=0,0,ROUND(O158/M158,2))</f>
        <v>16.04</v>
      </c>
      <c r="V158" s="55" t="n">
        <f aca="false">IFERROR(J158-I158,"")</f>
        <v>0</v>
      </c>
      <c r="W158" s="55" t="str">
        <f aca="false">IF(U158&lt;=13.5,"Efficient",IF(U158&lt;=16,"Above Bench","Expensive"))</f>
        <v>Expensive</v>
      </c>
      <c r="X158" s="55" t="str">
        <f aca="false">TEXT(H158,"yyyy-mm")</f>
        <v>2022-09</v>
      </c>
    </row>
    <row r="159" customFormat="false" ht="15" hidden="false" customHeight="true" outlineLevel="0" collapsed="false">
      <c r="A159" s="56" t="s">
        <v>10399</v>
      </c>
      <c r="B159" s="56" t="s">
        <v>3349</v>
      </c>
      <c r="C159" s="56" t="s">
        <v>4492</v>
      </c>
      <c r="D159" s="56" t="s">
        <v>10087</v>
      </c>
      <c r="E159" s="56" t="s">
        <v>101</v>
      </c>
      <c r="F159" s="56" t="s">
        <v>10059</v>
      </c>
      <c r="G159" s="56" t="s">
        <v>10400</v>
      </c>
      <c r="H159" s="57" t="n">
        <v>44688</v>
      </c>
      <c r="I159" s="56" t="s">
        <v>1801</v>
      </c>
      <c r="J159" s="56" t="s">
        <v>1801</v>
      </c>
      <c r="K159" s="56" t="n">
        <v>1906.51</v>
      </c>
      <c r="L159" s="56" t="n">
        <v>7.394</v>
      </c>
      <c r="M159" s="56" t="n">
        <v>2803</v>
      </c>
      <c r="N159" s="56" t="n">
        <v>12.71</v>
      </c>
      <c r="O159" s="54" t="n">
        <f aca="false">ROUND(M159*N159,2)</f>
        <v>35626.13</v>
      </c>
      <c r="P159" s="56" t="n">
        <v>387</v>
      </c>
      <c r="Q159" s="56" t="s">
        <v>340</v>
      </c>
      <c r="R159" s="54" t="str">
        <f aca="false">IF(J159&lt;=I159,"Yes","No")</f>
        <v>Yes</v>
      </c>
      <c r="S159" s="56" t="s">
        <v>10066</v>
      </c>
      <c r="T159" s="56" t="s">
        <v>10066</v>
      </c>
      <c r="U159" s="55" t="n">
        <f aca="false">IF(M159=0,0,ROUND(O159/M159,2))</f>
        <v>12.71</v>
      </c>
      <c r="V159" s="55" t="n">
        <f aca="false">IFERROR(J159-I159,"")</f>
        <v>0</v>
      </c>
      <c r="W159" s="55" t="str">
        <f aca="false">IF(U159&lt;=13.5,"Efficient",IF(U159&lt;=16,"Above Bench","Expensive"))</f>
        <v>Efficient</v>
      </c>
      <c r="X159" s="55" t="str">
        <f aca="false">TEXT(H159,"yyyy-mm")</f>
        <v>2022-05</v>
      </c>
    </row>
    <row r="160" customFormat="false" ht="15" hidden="false" customHeight="true" outlineLevel="0" collapsed="false">
      <c r="A160" s="52" t="s">
        <v>10401</v>
      </c>
      <c r="B160" s="52" t="s">
        <v>3690</v>
      </c>
      <c r="C160" s="52" t="s">
        <v>526</v>
      </c>
      <c r="D160" s="52" t="s">
        <v>10078</v>
      </c>
      <c r="E160" s="52" t="s">
        <v>91</v>
      </c>
      <c r="F160" s="52" t="s">
        <v>10088</v>
      </c>
      <c r="G160" s="52" t="s">
        <v>10402</v>
      </c>
      <c r="H160" s="53" t="n">
        <v>44781</v>
      </c>
      <c r="I160" s="52" t="s">
        <v>1491</v>
      </c>
      <c r="J160" s="52" t="s">
        <v>1491</v>
      </c>
      <c r="K160" s="52" t="n">
        <v>1641.63</v>
      </c>
      <c r="L160" s="52" t="n">
        <v>7.15</v>
      </c>
      <c r="M160" s="52" t="n">
        <v>2478</v>
      </c>
      <c r="N160" s="52" t="n">
        <v>14.12</v>
      </c>
      <c r="O160" s="54" t="n">
        <f aca="false">ROUND(M160*N160,2)</f>
        <v>34989.36</v>
      </c>
      <c r="P160" s="52" t="n">
        <v>338</v>
      </c>
      <c r="Q160" s="52" t="s">
        <v>340</v>
      </c>
      <c r="R160" s="54" t="str">
        <f aca="false">IF(J160&lt;=I160,"Yes","No")</f>
        <v>Yes</v>
      </c>
      <c r="S160" s="52" t="s">
        <v>10061</v>
      </c>
      <c r="T160" s="52" t="s">
        <v>10061</v>
      </c>
      <c r="U160" s="55" t="n">
        <f aca="false">IF(M160=0,0,ROUND(O160/M160,2))</f>
        <v>14.12</v>
      </c>
      <c r="V160" s="55" t="n">
        <f aca="false">IFERROR(J160-I160,"")</f>
        <v>0</v>
      </c>
      <c r="W160" s="55" t="str">
        <f aca="false">IF(U160&lt;=13.5,"Efficient",IF(U160&lt;=16,"Above Bench","Expensive"))</f>
        <v>Above Bench</v>
      </c>
      <c r="X160" s="55" t="str">
        <f aca="false">TEXT(H160,"yyyy-mm")</f>
        <v>2022-08</v>
      </c>
    </row>
    <row r="161" customFormat="false" ht="15" hidden="false" customHeight="true" outlineLevel="0" collapsed="false">
      <c r="A161" s="56" t="s">
        <v>10403</v>
      </c>
      <c r="B161" s="56" t="s">
        <v>2471</v>
      </c>
      <c r="C161" s="56" t="s">
        <v>835</v>
      </c>
      <c r="D161" s="56" t="s">
        <v>10078</v>
      </c>
      <c r="E161" s="56" t="s">
        <v>91</v>
      </c>
      <c r="F161" s="56" t="s">
        <v>10099</v>
      </c>
      <c r="G161" s="56" t="s">
        <v>10404</v>
      </c>
      <c r="H161" s="57" t="n">
        <v>44682</v>
      </c>
      <c r="I161" s="56" t="s">
        <v>4701</v>
      </c>
      <c r="J161" s="56" t="s">
        <v>2724</v>
      </c>
      <c r="K161" s="56" t="n">
        <v>2176.32</v>
      </c>
      <c r="L161" s="56" t="n">
        <v>8.141</v>
      </c>
      <c r="M161" s="56" t="n">
        <v>999</v>
      </c>
      <c r="N161" s="56" t="n">
        <v>24.41</v>
      </c>
      <c r="O161" s="54" t="n">
        <f aca="false">ROUND(M161*N161,2)</f>
        <v>24385.59</v>
      </c>
      <c r="P161" s="56" t="n">
        <v>100</v>
      </c>
      <c r="Q161" s="56" t="s">
        <v>340</v>
      </c>
      <c r="R161" s="54" t="str">
        <f aca="false">IF(J161&lt;=I161,"Yes","No")</f>
        <v>No</v>
      </c>
      <c r="S161" s="56" t="s">
        <v>10066</v>
      </c>
      <c r="T161" s="56" t="s">
        <v>10061</v>
      </c>
      <c r="U161" s="55" t="n">
        <f aca="false">IF(M161=0,0,ROUND(O161/M161,2))</f>
        <v>24.41</v>
      </c>
      <c r="V161" s="55" t="n">
        <f aca="false">IFERROR(J161-I161,"")</f>
        <v>3</v>
      </c>
      <c r="W161" s="55" t="str">
        <f aca="false">IF(U161&lt;=13.5,"Efficient",IF(U161&lt;=16,"Above Bench","Expensive"))</f>
        <v>Expensive</v>
      </c>
      <c r="X161" s="55" t="str">
        <f aca="false">TEXT(H161,"yyyy-mm")</f>
        <v>2022-05</v>
      </c>
    </row>
    <row r="162" customFormat="false" ht="15" hidden="false" customHeight="true" outlineLevel="0" collapsed="false">
      <c r="A162" s="52" t="s">
        <v>10405</v>
      </c>
      <c r="B162" s="52" t="s">
        <v>1639</v>
      </c>
      <c r="C162" s="52" t="s">
        <v>8504</v>
      </c>
      <c r="D162" s="52" t="s">
        <v>10073</v>
      </c>
      <c r="E162" s="52" t="s">
        <v>101</v>
      </c>
      <c r="F162" s="52" t="s">
        <v>10088</v>
      </c>
      <c r="G162" s="52" t="s">
        <v>10406</v>
      </c>
      <c r="H162" s="53" t="n">
        <v>45330</v>
      </c>
      <c r="I162" s="52" t="s">
        <v>1087</v>
      </c>
      <c r="J162" s="52" t="s">
        <v>1190</v>
      </c>
      <c r="K162" s="52" t="n">
        <v>2672.22</v>
      </c>
      <c r="L162" s="52" t="n">
        <v>12.657</v>
      </c>
      <c r="M162" s="52" t="n">
        <v>2607</v>
      </c>
      <c r="N162" s="52" t="n">
        <v>19.44</v>
      </c>
      <c r="O162" s="54" t="n">
        <f aca="false">ROUND(M162*N162,2)</f>
        <v>50680.08</v>
      </c>
      <c r="P162" s="52" t="n">
        <v>432</v>
      </c>
      <c r="Q162" s="52" t="s">
        <v>340</v>
      </c>
      <c r="R162" s="54" t="str">
        <f aca="false">IF(J162&lt;=I162,"Yes","No")</f>
        <v>No</v>
      </c>
      <c r="S162" s="52" t="s">
        <v>10066</v>
      </c>
      <c r="T162" s="52" t="s">
        <v>10061</v>
      </c>
      <c r="U162" s="55" t="n">
        <f aca="false">IF(M162=0,0,ROUND(O162/M162,2))</f>
        <v>19.44</v>
      </c>
      <c r="V162" s="55" t="n">
        <f aca="false">IFERROR(J162-I162,"")</f>
        <v>4</v>
      </c>
      <c r="W162" s="55" t="str">
        <f aca="false">IF(U162&lt;=13.5,"Efficient",IF(U162&lt;=16,"Above Bench","Expensive"))</f>
        <v>Expensive</v>
      </c>
      <c r="X162" s="55" t="str">
        <f aca="false">TEXT(H162,"yyyy-mm")</f>
        <v>2024-02</v>
      </c>
    </row>
    <row r="163" customFormat="false" ht="15" hidden="false" customHeight="true" outlineLevel="0" collapsed="false">
      <c r="A163" s="56" t="s">
        <v>10407</v>
      </c>
      <c r="B163" s="56" t="s">
        <v>2393</v>
      </c>
      <c r="C163" s="56" t="s">
        <v>1804</v>
      </c>
      <c r="D163" s="56" t="s">
        <v>10078</v>
      </c>
      <c r="E163" s="56" t="s">
        <v>97</v>
      </c>
      <c r="F163" s="56" t="s">
        <v>10059</v>
      </c>
      <c r="G163" s="56" t="s">
        <v>10408</v>
      </c>
      <c r="H163" s="57" t="n">
        <v>44912</v>
      </c>
      <c r="I163" s="56" t="s">
        <v>2038</v>
      </c>
      <c r="J163" s="56" t="s">
        <v>2038</v>
      </c>
      <c r="K163" s="56" t="n">
        <v>3273.76</v>
      </c>
      <c r="L163" s="56" t="n">
        <v>9.011</v>
      </c>
      <c r="M163" s="56" t="n">
        <v>937</v>
      </c>
      <c r="N163" s="56" t="n">
        <v>15.3</v>
      </c>
      <c r="O163" s="54" t="n">
        <f aca="false">ROUND(M163*N163,2)</f>
        <v>14336.1</v>
      </c>
      <c r="P163" s="56" t="n">
        <v>378</v>
      </c>
      <c r="Q163" s="56" t="s">
        <v>340</v>
      </c>
      <c r="R163" s="54" t="str">
        <f aca="false">IF(J163&lt;=I163,"Yes","No")</f>
        <v>Yes</v>
      </c>
      <c r="S163" s="56" t="s">
        <v>10066</v>
      </c>
      <c r="T163" s="56" t="s">
        <v>10061</v>
      </c>
      <c r="U163" s="55" t="n">
        <f aca="false">IF(M163=0,0,ROUND(O163/M163,2))</f>
        <v>15.3</v>
      </c>
      <c r="V163" s="55" t="n">
        <f aca="false">IFERROR(J163-I163,"")</f>
        <v>0</v>
      </c>
      <c r="W163" s="55" t="str">
        <f aca="false">IF(U163&lt;=13.5,"Efficient",IF(U163&lt;=16,"Above Bench","Expensive"))</f>
        <v>Above Bench</v>
      </c>
      <c r="X163" s="55" t="str">
        <f aca="false">TEXT(H163,"yyyy-mm")</f>
        <v>2022-12</v>
      </c>
    </row>
    <row r="164" customFormat="false" ht="15" hidden="false" customHeight="true" outlineLevel="0" collapsed="false">
      <c r="A164" s="52" t="s">
        <v>10409</v>
      </c>
      <c r="B164" s="52" t="s">
        <v>1225</v>
      </c>
      <c r="C164" s="52" t="s">
        <v>915</v>
      </c>
      <c r="D164" s="52" t="s">
        <v>10190</v>
      </c>
      <c r="E164" s="52" t="s">
        <v>95</v>
      </c>
      <c r="F164" s="52" t="s">
        <v>10064</v>
      </c>
      <c r="G164" s="52" t="s">
        <v>10410</v>
      </c>
      <c r="H164" s="53" t="n">
        <v>44851</v>
      </c>
      <c r="I164" s="52" t="s">
        <v>2110</v>
      </c>
      <c r="J164" s="52" t="s">
        <v>3212</v>
      </c>
      <c r="K164" s="52" t="n">
        <v>4914.97</v>
      </c>
      <c r="L164" s="52" t="n">
        <v>16.321</v>
      </c>
      <c r="M164" s="52" t="n">
        <v>1289</v>
      </c>
      <c r="N164" s="52" t="n">
        <v>15.94</v>
      </c>
      <c r="O164" s="54" t="n">
        <f aca="false">ROUND(M164*N164,2)</f>
        <v>20546.66</v>
      </c>
      <c r="P164" s="52" t="n">
        <v>201</v>
      </c>
      <c r="Q164" s="52" t="s">
        <v>380</v>
      </c>
      <c r="R164" s="54" t="str">
        <f aca="false">IF(J164&lt;=I164,"Yes","No")</f>
        <v>No</v>
      </c>
      <c r="S164" s="52" t="s">
        <v>10061</v>
      </c>
      <c r="T164" s="52" t="s">
        <v>10066</v>
      </c>
      <c r="U164" s="55" t="n">
        <f aca="false">IF(M164=0,0,ROUND(O164/M164,2))</f>
        <v>15.94</v>
      </c>
      <c r="V164" s="55" t="n">
        <f aca="false">IFERROR(J164-I164,"")</f>
        <v>5</v>
      </c>
      <c r="W164" s="55" t="str">
        <f aca="false">IF(U164&lt;=13.5,"Efficient",IF(U164&lt;=16,"Above Bench","Expensive"))</f>
        <v>Above Bench</v>
      </c>
      <c r="X164" s="55" t="str">
        <f aca="false">TEXT(H164,"yyyy-mm")</f>
        <v>2022-10</v>
      </c>
    </row>
    <row r="165" customFormat="false" ht="15" hidden="false" customHeight="true" outlineLevel="0" collapsed="false">
      <c r="A165" s="56" t="s">
        <v>10411</v>
      </c>
      <c r="B165" s="56" t="s">
        <v>3820</v>
      </c>
      <c r="C165" s="56" t="s">
        <v>657</v>
      </c>
      <c r="D165" s="56" t="s">
        <v>10104</v>
      </c>
      <c r="E165" s="56" t="s">
        <v>91</v>
      </c>
      <c r="F165" s="56" t="s">
        <v>10099</v>
      </c>
      <c r="G165" s="56" t="s">
        <v>10412</v>
      </c>
      <c r="H165" s="57" t="n">
        <v>45616</v>
      </c>
      <c r="I165" s="56" t="s">
        <v>2068</v>
      </c>
      <c r="J165" s="56" t="s">
        <v>2662</v>
      </c>
      <c r="K165" s="56" t="n">
        <v>1432.37</v>
      </c>
      <c r="L165" s="56" t="n">
        <v>4.882</v>
      </c>
      <c r="M165" s="56" t="n">
        <v>204</v>
      </c>
      <c r="N165" s="56" t="n">
        <v>17.26</v>
      </c>
      <c r="O165" s="54" t="n">
        <f aca="false">ROUND(M165*N165,2)</f>
        <v>3521.04</v>
      </c>
      <c r="P165" s="56" t="n">
        <v>13</v>
      </c>
      <c r="Q165" s="56" t="s">
        <v>340</v>
      </c>
      <c r="R165" s="54" t="str">
        <f aca="false">IF(J165&lt;=I165,"Yes","No")</f>
        <v>No</v>
      </c>
      <c r="S165" s="56" t="s">
        <v>10061</v>
      </c>
      <c r="T165" s="56" t="s">
        <v>10061</v>
      </c>
      <c r="U165" s="55" t="n">
        <f aca="false">IF(M165=0,0,ROUND(O165/M165,2))</f>
        <v>17.26</v>
      </c>
      <c r="V165" s="55" t="n">
        <f aca="false">IFERROR(J165-I165,"")</f>
        <v>4</v>
      </c>
      <c r="W165" s="55" t="str">
        <f aca="false">IF(U165&lt;=13.5,"Efficient",IF(U165&lt;=16,"Above Bench","Expensive"))</f>
        <v>Expensive</v>
      </c>
      <c r="X165" s="55" t="str">
        <f aca="false">TEXT(H165,"yyyy-mm")</f>
        <v>2024-11</v>
      </c>
    </row>
    <row r="166" customFormat="false" ht="15" hidden="false" customHeight="true" outlineLevel="0" collapsed="false">
      <c r="A166" s="52" t="s">
        <v>10413</v>
      </c>
      <c r="B166" s="52" t="s">
        <v>3210</v>
      </c>
      <c r="C166" s="52" t="s">
        <v>1280</v>
      </c>
      <c r="D166" s="52" t="s">
        <v>10190</v>
      </c>
      <c r="E166" s="52" t="s">
        <v>95</v>
      </c>
      <c r="F166" s="52" t="s">
        <v>10088</v>
      </c>
      <c r="G166" s="52" t="s">
        <v>10414</v>
      </c>
      <c r="H166" s="53" t="n">
        <v>45624</v>
      </c>
      <c r="I166" s="52" t="s">
        <v>1072</v>
      </c>
      <c r="J166" s="52" t="s">
        <v>2068</v>
      </c>
      <c r="K166" s="52" t="n">
        <v>4635.98</v>
      </c>
      <c r="L166" s="52" t="n">
        <v>11.692</v>
      </c>
      <c r="M166" s="52" t="n">
        <v>1091</v>
      </c>
      <c r="N166" s="52" t="n">
        <v>12.15</v>
      </c>
      <c r="O166" s="54" t="n">
        <f aca="false">ROUND(M166*N166,2)</f>
        <v>13255.65</v>
      </c>
      <c r="P166" s="52" t="n">
        <v>120</v>
      </c>
      <c r="Q166" s="52" t="s">
        <v>340</v>
      </c>
      <c r="R166" s="54" t="str">
        <f aca="false">IF(J166&lt;=I166,"Yes","No")</f>
        <v>Yes</v>
      </c>
      <c r="S166" s="52" t="s">
        <v>10066</v>
      </c>
      <c r="T166" s="52" t="s">
        <v>10061</v>
      </c>
      <c r="U166" s="55" t="n">
        <f aca="false">IF(M166=0,0,ROUND(O166/M166,2))</f>
        <v>12.15</v>
      </c>
      <c r="V166" s="55" t="n">
        <f aca="false">IFERROR(J166-I166,"")</f>
        <v>-1</v>
      </c>
      <c r="W166" s="55" t="str">
        <f aca="false">IF(U166&lt;=13.5,"Efficient",IF(U166&lt;=16,"Above Bench","Expensive"))</f>
        <v>Efficient</v>
      </c>
      <c r="X166" s="55" t="str">
        <f aca="false">TEXT(H166,"yyyy-mm")</f>
        <v>2024-11</v>
      </c>
    </row>
    <row r="167" customFormat="false" ht="15" hidden="false" customHeight="true" outlineLevel="0" collapsed="false">
      <c r="A167" s="56" t="s">
        <v>10415</v>
      </c>
      <c r="B167" s="56" t="s">
        <v>2321</v>
      </c>
      <c r="C167" s="56" t="s">
        <v>10416</v>
      </c>
      <c r="D167" s="56" t="s">
        <v>10063</v>
      </c>
      <c r="E167" s="56" t="s">
        <v>97</v>
      </c>
      <c r="F167" s="56" t="s">
        <v>10059</v>
      </c>
      <c r="G167" s="56" t="s">
        <v>10417</v>
      </c>
      <c r="H167" s="57" t="n">
        <v>45301</v>
      </c>
      <c r="I167" s="56" t="s">
        <v>3382</v>
      </c>
      <c r="J167" s="56" t="s">
        <v>3382</v>
      </c>
      <c r="K167" s="56" t="n">
        <v>931.52</v>
      </c>
      <c r="L167" s="56" t="n">
        <v>2.514</v>
      </c>
      <c r="M167" s="56" t="n">
        <v>309</v>
      </c>
      <c r="N167" s="56" t="n">
        <v>13.42</v>
      </c>
      <c r="O167" s="54" t="n">
        <f aca="false">ROUND(M167*N167,2)</f>
        <v>4146.78</v>
      </c>
      <c r="P167" s="56" t="n">
        <v>424</v>
      </c>
      <c r="Q167" s="56" t="s">
        <v>4081</v>
      </c>
      <c r="R167" s="54" t="str">
        <f aca="false">IF(J167&lt;=I167,"Yes","No")</f>
        <v>Yes</v>
      </c>
      <c r="S167" s="56" t="s">
        <v>10061</v>
      </c>
      <c r="T167" s="56" t="s">
        <v>10066</v>
      </c>
      <c r="U167" s="55" t="n">
        <f aca="false">IF(M167=0,0,ROUND(O167/M167,2))</f>
        <v>13.42</v>
      </c>
      <c r="V167" s="55" t="n">
        <f aca="false">IFERROR(J167-I167,"")</f>
        <v>0</v>
      </c>
      <c r="W167" s="55" t="str">
        <f aca="false">IF(U167&lt;=13.5,"Efficient",IF(U167&lt;=16,"Above Bench","Expensive"))</f>
        <v>Efficient</v>
      </c>
      <c r="X167" s="55" t="str">
        <f aca="false">TEXT(H167,"yyyy-mm")</f>
        <v>2024-01</v>
      </c>
    </row>
    <row r="168" customFormat="false" ht="15" hidden="false" customHeight="true" outlineLevel="0" collapsed="false">
      <c r="A168" s="52" t="s">
        <v>10418</v>
      </c>
      <c r="B168" s="52" t="s">
        <v>3863</v>
      </c>
      <c r="C168" s="52" t="s">
        <v>2124</v>
      </c>
      <c r="D168" s="52" t="s">
        <v>10078</v>
      </c>
      <c r="E168" s="52" t="s">
        <v>91</v>
      </c>
      <c r="F168" s="52" t="s">
        <v>10070</v>
      </c>
      <c r="G168" s="52" t="s">
        <v>10419</v>
      </c>
      <c r="H168" s="53" t="n">
        <v>44827</v>
      </c>
      <c r="I168" s="52" t="s">
        <v>2319</v>
      </c>
      <c r="J168" s="52" t="s">
        <v>1953</v>
      </c>
      <c r="K168" s="52" t="n">
        <v>1357.46</v>
      </c>
      <c r="L168" s="52" t="n">
        <v>6.159</v>
      </c>
      <c r="M168" s="52" t="n">
        <v>463</v>
      </c>
      <c r="N168" s="52" t="n">
        <v>19.37</v>
      </c>
      <c r="O168" s="54" t="n">
        <f aca="false">ROUND(M168*N168,2)</f>
        <v>8968.31</v>
      </c>
      <c r="P168" s="52" t="n">
        <v>135</v>
      </c>
      <c r="Q168" s="52" t="s">
        <v>380</v>
      </c>
      <c r="R168" s="54" t="str">
        <f aca="false">IF(J168&lt;=I168,"Yes","No")</f>
        <v>No</v>
      </c>
      <c r="S168" s="52" t="s">
        <v>10066</v>
      </c>
      <c r="T168" s="52" t="s">
        <v>10061</v>
      </c>
      <c r="U168" s="55" t="n">
        <f aca="false">IF(M168=0,0,ROUND(O168/M168,2))</f>
        <v>19.37</v>
      </c>
      <c r="V168" s="55" t="n">
        <f aca="false">IFERROR(J168-I168,"")</f>
        <v>5</v>
      </c>
      <c r="W168" s="55" t="str">
        <f aca="false">IF(U168&lt;=13.5,"Efficient",IF(U168&lt;=16,"Above Bench","Expensive"))</f>
        <v>Expensive</v>
      </c>
      <c r="X168" s="55" t="str">
        <f aca="false">TEXT(H168,"yyyy-mm")</f>
        <v>2022-09</v>
      </c>
    </row>
    <row r="169" customFormat="false" ht="15" hidden="false" customHeight="true" outlineLevel="0" collapsed="false">
      <c r="A169" s="56" t="s">
        <v>10420</v>
      </c>
      <c r="B169" s="56" t="s">
        <v>3849</v>
      </c>
      <c r="C169" s="56" t="s">
        <v>3862</v>
      </c>
      <c r="D169" s="56" t="s">
        <v>10069</v>
      </c>
      <c r="E169" s="56" t="s">
        <v>93</v>
      </c>
      <c r="F169" s="56" t="s">
        <v>10070</v>
      </c>
      <c r="G169" s="56" t="s">
        <v>10421</v>
      </c>
      <c r="H169" s="57" t="n">
        <v>45380</v>
      </c>
      <c r="I169" s="56" t="s">
        <v>1982</v>
      </c>
      <c r="J169" s="56" t="s">
        <v>1815</v>
      </c>
      <c r="K169" s="56" t="n">
        <v>1985.51</v>
      </c>
      <c r="L169" s="56" t="n">
        <v>7.861</v>
      </c>
      <c r="M169" s="56" t="n">
        <v>1939</v>
      </c>
      <c r="N169" s="56" t="n">
        <v>23.27</v>
      </c>
      <c r="O169" s="54" t="n">
        <f aca="false">ROUND(M169*N169,2)</f>
        <v>45120.53</v>
      </c>
      <c r="P169" s="56" t="n">
        <v>124</v>
      </c>
      <c r="Q169" s="56" t="s">
        <v>380</v>
      </c>
      <c r="R169" s="54" t="str">
        <f aca="false">IF(J169&lt;=I169,"Yes","No")</f>
        <v>No</v>
      </c>
      <c r="S169" s="56" t="s">
        <v>10066</v>
      </c>
      <c r="T169" s="56" t="s">
        <v>10061</v>
      </c>
      <c r="U169" s="55" t="n">
        <f aca="false">IF(M169=0,0,ROUND(O169/M169,2))</f>
        <v>23.27</v>
      </c>
      <c r="V169" s="55" t="n">
        <f aca="false">IFERROR(J169-I169,"")</f>
        <v>4</v>
      </c>
      <c r="W169" s="55" t="str">
        <f aca="false">IF(U169&lt;=13.5,"Efficient",IF(U169&lt;=16,"Above Bench","Expensive"))</f>
        <v>Expensive</v>
      </c>
      <c r="X169" s="55" t="str">
        <f aca="false">TEXT(H169,"yyyy-mm")</f>
        <v>2024-03</v>
      </c>
    </row>
    <row r="170" customFormat="false" ht="15" hidden="false" customHeight="true" outlineLevel="0" collapsed="false">
      <c r="A170" s="52" t="s">
        <v>10422</v>
      </c>
      <c r="B170" s="52" t="s">
        <v>3062</v>
      </c>
      <c r="C170" s="52" t="s">
        <v>6750</v>
      </c>
      <c r="D170" s="52" t="s">
        <v>10073</v>
      </c>
      <c r="E170" s="52" t="s">
        <v>95</v>
      </c>
      <c r="F170" s="52" t="s">
        <v>10070</v>
      </c>
      <c r="G170" s="52" t="s">
        <v>10423</v>
      </c>
      <c r="H170" s="53" t="n">
        <v>44911</v>
      </c>
      <c r="I170" s="52" t="s">
        <v>2039</v>
      </c>
      <c r="J170" s="52" t="s">
        <v>1663</v>
      </c>
      <c r="K170" s="52" t="n">
        <v>1115.57</v>
      </c>
      <c r="L170" s="52" t="n">
        <v>3.492</v>
      </c>
      <c r="M170" s="52" t="n">
        <v>187</v>
      </c>
      <c r="N170" s="52" t="n">
        <v>20.44</v>
      </c>
      <c r="O170" s="54" t="n">
        <f aca="false">ROUND(M170*N170,2)</f>
        <v>3822.28</v>
      </c>
      <c r="P170" s="52" t="n">
        <v>248</v>
      </c>
      <c r="Q170" s="52" t="s">
        <v>380</v>
      </c>
      <c r="R170" s="54" t="str">
        <f aca="false">IF(J170&lt;=I170,"Yes","No")</f>
        <v>No</v>
      </c>
      <c r="S170" s="52" t="s">
        <v>10066</v>
      </c>
      <c r="T170" s="52" t="s">
        <v>10066</v>
      </c>
      <c r="U170" s="55" t="n">
        <f aca="false">IF(M170=0,0,ROUND(O170/M170,2))</f>
        <v>20.44</v>
      </c>
      <c r="V170" s="55" t="n">
        <f aca="false">IFERROR(J170-I170,"")</f>
        <v>2</v>
      </c>
      <c r="W170" s="55" t="str">
        <f aca="false">IF(U170&lt;=13.5,"Efficient",IF(U170&lt;=16,"Above Bench","Expensive"))</f>
        <v>Expensive</v>
      </c>
      <c r="X170" s="55" t="str">
        <f aca="false">TEXT(H170,"yyyy-mm")</f>
        <v>2022-12</v>
      </c>
    </row>
    <row r="171" customFormat="false" ht="15" hidden="false" customHeight="true" outlineLevel="0" collapsed="false">
      <c r="A171" s="56" t="s">
        <v>10424</v>
      </c>
      <c r="B171" s="56" t="s">
        <v>3658</v>
      </c>
      <c r="C171" s="56" t="s">
        <v>2104</v>
      </c>
      <c r="D171" s="56" t="s">
        <v>10112</v>
      </c>
      <c r="E171" s="56" t="s">
        <v>93</v>
      </c>
      <c r="F171" s="56" t="s">
        <v>10059</v>
      </c>
      <c r="G171" s="56" t="s">
        <v>10425</v>
      </c>
      <c r="H171" s="57" t="n">
        <v>45134</v>
      </c>
      <c r="I171" s="56" t="s">
        <v>346</v>
      </c>
      <c r="J171" s="56" t="s">
        <v>1747</v>
      </c>
      <c r="K171" s="56" t="n">
        <v>1614.92</v>
      </c>
      <c r="L171" s="56" t="n">
        <v>4.429</v>
      </c>
      <c r="M171" s="56" t="n">
        <v>2680</v>
      </c>
      <c r="N171" s="56" t="n">
        <v>24.13</v>
      </c>
      <c r="O171" s="54" t="n">
        <f aca="false">ROUND(M171*N171,2)</f>
        <v>64668.4</v>
      </c>
      <c r="P171" s="56" t="n">
        <v>83</v>
      </c>
      <c r="Q171" s="56" t="s">
        <v>340</v>
      </c>
      <c r="R171" s="54" t="str">
        <f aca="false">IF(J171&lt;=I171,"Yes","No")</f>
        <v>No</v>
      </c>
      <c r="S171" s="56" t="s">
        <v>10066</v>
      </c>
      <c r="T171" s="56" t="s">
        <v>10061</v>
      </c>
      <c r="U171" s="55" t="n">
        <f aca="false">IF(M171=0,0,ROUND(O171/M171,2))</f>
        <v>24.13</v>
      </c>
      <c r="V171" s="55" t="n">
        <f aca="false">IFERROR(J171-I171,"")</f>
        <v>2</v>
      </c>
      <c r="W171" s="55" t="str">
        <f aca="false">IF(U171&lt;=13.5,"Efficient",IF(U171&lt;=16,"Above Bench","Expensive"))</f>
        <v>Expensive</v>
      </c>
      <c r="X171" s="55" t="str">
        <f aca="false">TEXT(H171,"yyyy-mm")</f>
        <v>2023-07</v>
      </c>
    </row>
    <row r="172" customFormat="false" ht="15" hidden="false" customHeight="true" outlineLevel="0" collapsed="false">
      <c r="A172" s="52" t="s">
        <v>10426</v>
      </c>
      <c r="B172" s="52" t="s">
        <v>3710</v>
      </c>
      <c r="C172" s="52" t="s">
        <v>3439</v>
      </c>
      <c r="D172" s="52" t="s">
        <v>10132</v>
      </c>
      <c r="E172" s="52" t="s">
        <v>97</v>
      </c>
      <c r="F172" s="52" t="s">
        <v>10099</v>
      </c>
      <c r="G172" s="52" t="s">
        <v>10427</v>
      </c>
      <c r="H172" s="53" t="n">
        <v>45558</v>
      </c>
      <c r="I172" s="52" t="s">
        <v>837</v>
      </c>
      <c r="J172" s="52" t="s">
        <v>4405</v>
      </c>
      <c r="K172" s="52" t="n">
        <v>863.62</v>
      </c>
      <c r="L172" s="52" t="n">
        <v>2.197</v>
      </c>
      <c r="M172" s="52" t="n">
        <v>1295</v>
      </c>
      <c r="N172" s="52" t="n">
        <v>6.72</v>
      </c>
      <c r="O172" s="54" t="n">
        <f aca="false">ROUND(M172*N172,2)</f>
        <v>8702.4</v>
      </c>
      <c r="P172" s="52" t="n">
        <v>327</v>
      </c>
      <c r="Q172" s="52" t="s">
        <v>340</v>
      </c>
      <c r="R172" s="54" t="str">
        <f aca="false">IF(J172&lt;=I172,"Yes","No")</f>
        <v>No</v>
      </c>
      <c r="S172" s="52" t="s">
        <v>10066</v>
      </c>
      <c r="T172" s="52" t="s">
        <v>10061</v>
      </c>
      <c r="U172" s="55" t="n">
        <f aca="false">IF(M172=0,0,ROUND(O172/M172,2))</f>
        <v>6.72</v>
      </c>
      <c r="V172" s="55" t="n">
        <f aca="false">IFERROR(J172-I172,"")</f>
        <v>1</v>
      </c>
      <c r="W172" s="55" t="str">
        <f aca="false">IF(U172&lt;=13.5,"Efficient",IF(U172&lt;=16,"Above Bench","Expensive"))</f>
        <v>Efficient</v>
      </c>
      <c r="X172" s="55" t="str">
        <f aca="false">TEXT(H172,"yyyy-mm")</f>
        <v>2024-09</v>
      </c>
    </row>
    <row r="173" customFormat="false" ht="15" hidden="false" customHeight="true" outlineLevel="0" collapsed="false">
      <c r="A173" s="56" t="s">
        <v>10428</v>
      </c>
      <c r="B173" s="56" t="s">
        <v>3886</v>
      </c>
      <c r="C173" s="56" t="s">
        <v>5946</v>
      </c>
      <c r="D173" s="56" t="s">
        <v>10095</v>
      </c>
      <c r="E173" s="56" t="s">
        <v>91</v>
      </c>
      <c r="F173" s="56" t="s">
        <v>10059</v>
      </c>
      <c r="G173" s="56" t="s">
        <v>10429</v>
      </c>
      <c r="H173" s="57" t="n">
        <v>44571</v>
      </c>
      <c r="I173" s="56" t="s">
        <v>2568</v>
      </c>
      <c r="J173" s="56" t="s">
        <v>5378</v>
      </c>
      <c r="K173" s="56" t="n">
        <v>1785.51</v>
      </c>
      <c r="L173" s="56" t="n">
        <v>4.576</v>
      </c>
      <c r="M173" s="56" t="n">
        <v>586</v>
      </c>
      <c r="N173" s="56" t="n">
        <v>19.13</v>
      </c>
      <c r="O173" s="54" t="n">
        <f aca="false">ROUND(M173*N173,2)</f>
        <v>11210.18</v>
      </c>
      <c r="P173" s="56" t="n">
        <v>24</v>
      </c>
      <c r="Q173" s="56" t="s">
        <v>380</v>
      </c>
      <c r="R173" s="54" t="str">
        <f aca="false">IF(J173&lt;=I173,"Yes","No")</f>
        <v>No</v>
      </c>
      <c r="S173" s="56" t="s">
        <v>10066</v>
      </c>
      <c r="T173" s="56" t="s">
        <v>10066</v>
      </c>
      <c r="U173" s="55" t="n">
        <f aca="false">IF(M173=0,0,ROUND(O173/M173,2))</f>
        <v>19.13</v>
      </c>
      <c r="V173" s="55" t="n">
        <f aca="false">IFERROR(J173-I173,"")</f>
        <v>2</v>
      </c>
      <c r="W173" s="55" t="str">
        <f aca="false">IF(U173&lt;=13.5,"Efficient",IF(U173&lt;=16,"Above Bench","Expensive"))</f>
        <v>Expensive</v>
      </c>
      <c r="X173" s="55" t="str">
        <f aca="false">TEXT(H173,"yyyy-mm")</f>
        <v>2022-01</v>
      </c>
    </row>
    <row r="174" customFormat="false" ht="15" hidden="false" customHeight="true" outlineLevel="0" collapsed="false">
      <c r="A174" s="52" t="s">
        <v>10430</v>
      </c>
      <c r="B174" s="52" t="s">
        <v>2525</v>
      </c>
      <c r="C174" s="52" t="s">
        <v>2075</v>
      </c>
      <c r="D174" s="52" t="s">
        <v>10190</v>
      </c>
      <c r="E174" s="52" t="s">
        <v>91</v>
      </c>
      <c r="F174" s="52" t="s">
        <v>10070</v>
      </c>
      <c r="G174" s="52" t="s">
        <v>10431</v>
      </c>
      <c r="H174" s="53" t="n">
        <v>45263</v>
      </c>
      <c r="I174" s="52" t="s">
        <v>6807</v>
      </c>
      <c r="J174" s="52" t="s">
        <v>6807</v>
      </c>
      <c r="K174" s="52" t="n">
        <v>238.91</v>
      </c>
      <c r="L174" s="52" t="n">
        <v>0.701</v>
      </c>
      <c r="M174" s="52" t="n">
        <v>1460</v>
      </c>
      <c r="N174" s="52" t="n">
        <v>20.58</v>
      </c>
      <c r="O174" s="54" t="n">
        <f aca="false">ROUND(M174*N174,2)</f>
        <v>30046.8</v>
      </c>
      <c r="P174" s="52" t="n">
        <v>68</v>
      </c>
      <c r="Q174" s="52" t="s">
        <v>380</v>
      </c>
      <c r="R174" s="54" t="str">
        <f aca="false">IF(J174&lt;=I174,"Yes","No")</f>
        <v>Yes</v>
      </c>
      <c r="S174" s="52" t="s">
        <v>10066</v>
      </c>
      <c r="T174" s="52" t="s">
        <v>10061</v>
      </c>
      <c r="U174" s="55" t="n">
        <f aca="false">IF(M174=0,0,ROUND(O174/M174,2))</f>
        <v>20.58</v>
      </c>
      <c r="V174" s="55" t="n">
        <f aca="false">IFERROR(J174-I174,"")</f>
        <v>0</v>
      </c>
      <c r="W174" s="55" t="str">
        <f aca="false">IF(U174&lt;=13.5,"Efficient",IF(U174&lt;=16,"Above Bench","Expensive"))</f>
        <v>Expensive</v>
      </c>
      <c r="X174" s="55" t="str">
        <f aca="false">TEXT(H174,"yyyy-mm")</f>
        <v>2023-12</v>
      </c>
    </row>
    <row r="175" customFormat="false" ht="15" hidden="false" customHeight="true" outlineLevel="0" collapsed="false">
      <c r="A175" s="56" t="s">
        <v>10432</v>
      </c>
      <c r="B175" s="56" t="s">
        <v>3563</v>
      </c>
      <c r="C175" s="56" t="s">
        <v>2477</v>
      </c>
      <c r="D175" s="56" t="s">
        <v>10058</v>
      </c>
      <c r="E175" s="56" t="s">
        <v>99</v>
      </c>
      <c r="F175" s="56" t="s">
        <v>10059</v>
      </c>
      <c r="G175" s="56" t="s">
        <v>10433</v>
      </c>
      <c r="H175" s="57" t="n">
        <v>45225</v>
      </c>
      <c r="I175" s="56" t="s">
        <v>2611</v>
      </c>
      <c r="J175" s="56" t="s">
        <v>2675</v>
      </c>
      <c r="K175" s="56" t="n">
        <v>1518.58</v>
      </c>
      <c r="L175" s="56" t="n">
        <v>5.808</v>
      </c>
      <c r="M175" s="56" t="n">
        <v>1558</v>
      </c>
      <c r="N175" s="56" t="n">
        <v>7.77</v>
      </c>
      <c r="O175" s="54" t="n">
        <f aca="false">ROUND(M175*N175,2)</f>
        <v>12105.66</v>
      </c>
      <c r="P175" s="56" t="n">
        <v>116</v>
      </c>
      <c r="Q175" s="56" t="s">
        <v>371</v>
      </c>
      <c r="R175" s="54" t="str">
        <f aca="false">IF(J175&lt;=I175,"Yes","No")</f>
        <v>No</v>
      </c>
      <c r="S175" s="56" t="s">
        <v>10066</v>
      </c>
      <c r="T175" s="56" t="s">
        <v>10066</v>
      </c>
      <c r="U175" s="55" t="n">
        <f aca="false">IF(M175=0,0,ROUND(O175/M175,2))</f>
        <v>7.77</v>
      </c>
      <c r="V175" s="55" t="n">
        <f aca="false">IFERROR(J175-I175,"")</f>
        <v>2</v>
      </c>
      <c r="W175" s="55" t="str">
        <f aca="false">IF(U175&lt;=13.5,"Efficient",IF(U175&lt;=16,"Above Bench","Expensive"))</f>
        <v>Efficient</v>
      </c>
      <c r="X175" s="55" t="str">
        <f aca="false">TEXT(H175,"yyyy-mm")</f>
        <v>2023-10</v>
      </c>
    </row>
    <row r="176" customFormat="false" ht="15" hidden="false" customHeight="true" outlineLevel="0" collapsed="false">
      <c r="A176" s="52" t="s">
        <v>10434</v>
      </c>
      <c r="B176" s="52" t="s">
        <v>2693</v>
      </c>
      <c r="C176" s="52" t="s">
        <v>1715</v>
      </c>
      <c r="D176" s="52" t="s">
        <v>10117</v>
      </c>
      <c r="E176" s="52" t="s">
        <v>95</v>
      </c>
      <c r="F176" s="52" t="s">
        <v>10070</v>
      </c>
      <c r="G176" s="52" t="s">
        <v>10435</v>
      </c>
      <c r="H176" s="53" t="n">
        <v>44703</v>
      </c>
      <c r="I176" s="52" t="s">
        <v>1359</v>
      </c>
      <c r="J176" s="52" t="s">
        <v>1251</v>
      </c>
      <c r="K176" s="52" t="n">
        <v>2752.07</v>
      </c>
      <c r="L176" s="52" t="n">
        <v>9.738</v>
      </c>
      <c r="M176" s="52" t="n">
        <v>1429</v>
      </c>
      <c r="N176" s="52" t="n">
        <v>23.95</v>
      </c>
      <c r="O176" s="54" t="n">
        <f aca="false">ROUND(M176*N176,2)</f>
        <v>34224.55</v>
      </c>
      <c r="P176" s="52" t="n">
        <v>88</v>
      </c>
      <c r="Q176" s="52" t="s">
        <v>371</v>
      </c>
      <c r="R176" s="54" t="str">
        <f aca="false">IF(J176&lt;=I176,"Yes","No")</f>
        <v>No</v>
      </c>
      <c r="S176" s="52" t="s">
        <v>10066</v>
      </c>
      <c r="T176" s="52" t="s">
        <v>10061</v>
      </c>
      <c r="U176" s="55" t="n">
        <f aca="false">IF(M176=0,0,ROUND(O176/M176,2))</f>
        <v>23.95</v>
      </c>
      <c r="V176" s="55" t="n">
        <f aca="false">IFERROR(J176-I176,"")</f>
        <v>4</v>
      </c>
      <c r="W176" s="55" t="str">
        <f aca="false">IF(U176&lt;=13.5,"Efficient",IF(U176&lt;=16,"Above Bench","Expensive"))</f>
        <v>Expensive</v>
      </c>
      <c r="X176" s="55" t="str">
        <f aca="false">TEXT(H176,"yyyy-mm")</f>
        <v>2022-05</v>
      </c>
    </row>
    <row r="177" customFormat="false" ht="15" hidden="false" customHeight="true" outlineLevel="0" collapsed="false">
      <c r="A177" s="56" t="s">
        <v>10436</v>
      </c>
      <c r="B177" s="56" t="s">
        <v>1153</v>
      </c>
      <c r="C177" s="56" t="s">
        <v>10026</v>
      </c>
      <c r="D177" s="56" t="s">
        <v>10069</v>
      </c>
      <c r="E177" s="56" t="s">
        <v>91</v>
      </c>
      <c r="F177" s="56" t="s">
        <v>10070</v>
      </c>
      <c r="G177" s="56" t="s">
        <v>10437</v>
      </c>
      <c r="H177" s="57" t="n">
        <v>44952</v>
      </c>
      <c r="I177" s="56" t="s">
        <v>2185</v>
      </c>
      <c r="J177" s="56" t="s">
        <v>2185</v>
      </c>
      <c r="K177" s="56" t="n">
        <v>1734.84</v>
      </c>
      <c r="L177" s="56" t="n">
        <v>4.357</v>
      </c>
      <c r="M177" s="56" t="n">
        <v>2134</v>
      </c>
      <c r="N177" s="56" t="n">
        <v>12.82</v>
      </c>
      <c r="O177" s="54" t="n">
        <f aca="false">ROUND(M177*N177,2)</f>
        <v>27357.88</v>
      </c>
      <c r="P177" s="56" t="n">
        <v>302</v>
      </c>
      <c r="Q177" s="56" t="s">
        <v>4081</v>
      </c>
      <c r="R177" s="54" t="str">
        <f aca="false">IF(J177&lt;=I177,"Yes","No")</f>
        <v>Yes</v>
      </c>
      <c r="S177" s="56" t="s">
        <v>10066</v>
      </c>
      <c r="T177" s="56" t="s">
        <v>10061</v>
      </c>
      <c r="U177" s="55" t="n">
        <f aca="false">IF(M177=0,0,ROUND(O177/M177,2))</f>
        <v>12.82</v>
      </c>
      <c r="V177" s="55" t="n">
        <f aca="false">IFERROR(J177-I177,"")</f>
        <v>0</v>
      </c>
      <c r="W177" s="55" t="str">
        <f aca="false">IF(U177&lt;=13.5,"Efficient",IF(U177&lt;=16,"Above Bench","Expensive"))</f>
        <v>Efficient</v>
      </c>
      <c r="X177" s="55" t="str">
        <f aca="false">TEXT(H177,"yyyy-mm")</f>
        <v>2023-01</v>
      </c>
    </row>
    <row r="178" customFormat="false" ht="15" hidden="false" customHeight="true" outlineLevel="0" collapsed="false">
      <c r="A178" s="52" t="s">
        <v>10438</v>
      </c>
      <c r="B178" s="52" t="s">
        <v>1806</v>
      </c>
      <c r="C178" s="52" t="s">
        <v>2234</v>
      </c>
      <c r="D178" s="52" t="s">
        <v>10117</v>
      </c>
      <c r="E178" s="52" t="s">
        <v>101</v>
      </c>
      <c r="F178" s="52" t="s">
        <v>10070</v>
      </c>
      <c r="G178" s="52" t="s">
        <v>10439</v>
      </c>
      <c r="H178" s="53" t="n">
        <v>44882</v>
      </c>
      <c r="I178" s="52" t="s">
        <v>2353</v>
      </c>
      <c r="J178" s="52" t="s">
        <v>2353</v>
      </c>
      <c r="K178" s="52" t="n">
        <v>1387.96</v>
      </c>
      <c r="L178" s="52" t="n">
        <v>4.793</v>
      </c>
      <c r="M178" s="52" t="n">
        <v>1816</v>
      </c>
      <c r="N178" s="52" t="n">
        <v>19.24</v>
      </c>
      <c r="O178" s="54" t="n">
        <f aca="false">ROUND(M178*N178,2)</f>
        <v>34939.84</v>
      </c>
      <c r="P178" s="52" t="n">
        <v>403</v>
      </c>
      <c r="Q178" s="52" t="s">
        <v>380</v>
      </c>
      <c r="R178" s="54" t="str">
        <f aca="false">IF(J178&lt;=I178,"Yes","No")</f>
        <v>Yes</v>
      </c>
      <c r="S178" s="52" t="s">
        <v>10066</v>
      </c>
      <c r="T178" s="52" t="s">
        <v>10066</v>
      </c>
      <c r="U178" s="55" t="n">
        <f aca="false">IF(M178=0,0,ROUND(O178/M178,2))</f>
        <v>19.24</v>
      </c>
      <c r="V178" s="55" t="n">
        <f aca="false">IFERROR(J178-I178,"")</f>
        <v>0</v>
      </c>
      <c r="W178" s="55" t="str">
        <f aca="false">IF(U178&lt;=13.5,"Efficient",IF(U178&lt;=16,"Above Bench","Expensive"))</f>
        <v>Expensive</v>
      </c>
      <c r="X178" s="55" t="str">
        <f aca="false">TEXT(H178,"yyyy-mm")</f>
        <v>2022-11</v>
      </c>
    </row>
    <row r="179" customFormat="false" ht="15" hidden="false" customHeight="true" outlineLevel="0" collapsed="false">
      <c r="A179" s="56" t="s">
        <v>10440</v>
      </c>
      <c r="B179" s="56" t="s">
        <v>3227</v>
      </c>
      <c r="C179" s="56" t="s">
        <v>3712</v>
      </c>
      <c r="D179" s="56" t="s">
        <v>10132</v>
      </c>
      <c r="E179" s="56" t="s">
        <v>91</v>
      </c>
      <c r="F179" s="56" t="s">
        <v>10088</v>
      </c>
      <c r="G179" s="56" t="s">
        <v>10441</v>
      </c>
      <c r="H179" s="57" t="n">
        <v>45606</v>
      </c>
      <c r="I179" s="56" t="s">
        <v>1726</v>
      </c>
      <c r="J179" s="56" t="s">
        <v>3097</v>
      </c>
      <c r="K179" s="56" t="n">
        <v>448.96</v>
      </c>
      <c r="L179" s="56" t="n">
        <v>1.172</v>
      </c>
      <c r="M179" s="56" t="n">
        <v>2683</v>
      </c>
      <c r="N179" s="56" t="n">
        <v>15.19</v>
      </c>
      <c r="O179" s="54" t="n">
        <f aca="false">ROUND(M179*N179,2)</f>
        <v>40754.77</v>
      </c>
      <c r="P179" s="56" t="n">
        <v>402</v>
      </c>
      <c r="Q179" s="56" t="s">
        <v>340</v>
      </c>
      <c r="R179" s="54" t="str">
        <f aca="false">IF(J179&lt;=I179,"Yes","No")</f>
        <v>No</v>
      </c>
      <c r="S179" s="56" t="s">
        <v>10066</v>
      </c>
      <c r="T179" s="56" t="s">
        <v>10061</v>
      </c>
      <c r="U179" s="55" t="n">
        <f aca="false">IF(M179=0,0,ROUND(O179/M179,2))</f>
        <v>15.19</v>
      </c>
      <c r="V179" s="55" t="n">
        <f aca="false">IFERROR(J179-I179,"")</f>
        <v>3</v>
      </c>
      <c r="W179" s="55" t="str">
        <f aca="false">IF(U179&lt;=13.5,"Efficient",IF(U179&lt;=16,"Above Bench","Expensive"))</f>
        <v>Above Bench</v>
      </c>
      <c r="X179" s="55" t="str">
        <f aca="false">TEXT(H179,"yyyy-mm")</f>
        <v>2024-11</v>
      </c>
    </row>
    <row r="180" customFormat="false" ht="15" hidden="false" customHeight="true" outlineLevel="0" collapsed="false">
      <c r="A180" s="52" t="s">
        <v>10442</v>
      </c>
      <c r="B180" s="52" t="s">
        <v>3963</v>
      </c>
      <c r="C180" s="52" t="s">
        <v>2323</v>
      </c>
      <c r="D180" s="52" t="s">
        <v>10069</v>
      </c>
      <c r="E180" s="52" t="s">
        <v>101</v>
      </c>
      <c r="F180" s="52" t="s">
        <v>10059</v>
      </c>
      <c r="G180" s="52" t="s">
        <v>10443</v>
      </c>
      <c r="H180" s="53" t="n">
        <v>45246</v>
      </c>
      <c r="I180" s="52" t="s">
        <v>1229</v>
      </c>
      <c r="J180" s="52" t="s">
        <v>433</v>
      </c>
      <c r="K180" s="52" t="n">
        <v>4613.04</v>
      </c>
      <c r="L180" s="52" t="n">
        <v>19.387</v>
      </c>
      <c r="M180" s="52" t="n">
        <v>394</v>
      </c>
      <c r="N180" s="52" t="n">
        <v>18.18</v>
      </c>
      <c r="O180" s="54" t="n">
        <f aca="false">ROUND(M180*N180,2)</f>
        <v>7162.92</v>
      </c>
      <c r="P180" s="52" t="n">
        <v>202</v>
      </c>
      <c r="Q180" s="52" t="s">
        <v>380</v>
      </c>
      <c r="R180" s="54" t="str">
        <f aca="false">IF(J180&lt;=I180,"Yes","No")</f>
        <v>No</v>
      </c>
      <c r="S180" s="52" t="s">
        <v>10061</v>
      </c>
      <c r="T180" s="52" t="s">
        <v>10061</v>
      </c>
      <c r="U180" s="55" t="n">
        <f aca="false">IF(M180=0,0,ROUND(O180/M180,2))</f>
        <v>18.18</v>
      </c>
      <c r="V180" s="55" t="n">
        <f aca="false">IFERROR(J180-I180,"")</f>
        <v>4</v>
      </c>
      <c r="W180" s="55" t="str">
        <f aca="false">IF(U180&lt;=13.5,"Efficient",IF(U180&lt;=16,"Above Bench","Expensive"))</f>
        <v>Expensive</v>
      </c>
      <c r="X180" s="55" t="str">
        <f aca="false">TEXT(H180,"yyyy-mm")</f>
        <v>2023-11</v>
      </c>
    </row>
    <row r="181" customFormat="false" ht="15" hidden="false" customHeight="true" outlineLevel="0" collapsed="false">
      <c r="A181" s="56" t="s">
        <v>10444</v>
      </c>
      <c r="B181" s="56" t="s">
        <v>3132</v>
      </c>
      <c r="C181" s="56" t="s">
        <v>10162</v>
      </c>
      <c r="D181" s="56" t="s">
        <v>10190</v>
      </c>
      <c r="E181" s="56" t="s">
        <v>99</v>
      </c>
      <c r="F181" s="56" t="s">
        <v>10064</v>
      </c>
      <c r="G181" s="56" t="s">
        <v>10445</v>
      </c>
      <c r="H181" s="57" t="n">
        <v>45554</v>
      </c>
      <c r="I181" s="56" t="s">
        <v>3357</v>
      </c>
      <c r="J181" s="56" t="s">
        <v>663</v>
      </c>
      <c r="K181" s="56" t="n">
        <v>3959.07</v>
      </c>
      <c r="L181" s="56" t="n">
        <v>13.944</v>
      </c>
      <c r="M181" s="56" t="n">
        <v>1966</v>
      </c>
      <c r="N181" s="56" t="n">
        <v>18.18</v>
      </c>
      <c r="O181" s="54" t="n">
        <f aca="false">ROUND(M181*N181,2)</f>
        <v>35741.88</v>
      </c>
      <c r="P181" s="56" t="n">
        <v>198</v>
      </c>
      <c r="Q181" s="56" t="s">
        <v>340</v>
      </c>
      <c r="R181" s="54" t="str">
        <f aca="false">IF(J181&lt;=I181,"Yes","No")</f>
        <v>No</v>
      </c>
      <c r="S181" s="56" t="s">
        <v>10066</v>
      </c>
      <c r="T181" s="56" t="s">
        <v>10061</v>
      </c>
      <c r="U181" s="55" t="n">
        <f aca="false">IF(M181=0,0,ROUND(O181/M181,2))</f>
        <v>18.18</v>
      </c>
      <c r="V181" s="55" t="n">
        <f aca="false">IFERROR(J181-I181,"")</f>
        <v>1</v>
      </c>
      <c r="W181" s="55" t="str">
        <f aca="false">IF(U181&lt;=13.5,"Efficient",IF(U181&lt;=16,"Above Bench","Expensive"))</f>
        <v>Expensive</v>
      </c>
      <c r="X181" s="55" t="str">
        <f aca="false">TEXT(H181,"yyyy-mm")</f>
        <v>2024-09</v>
      </c>
    </row>
    <row r="182" customFormat="false" ht="15" hidden="false" customHeight="true" outlineLevel="0" collapsed="false">
      <c r="A182" s="52" t="s">
        <v>10446</v>
      </c>
      <c r="B182" s="52" t="s">
        <v>405</v>
      </c>
      <c r="C182" s="52" t="s">
        <v>770</v>
      </c>
      <c r="D182" s="52" t="s">
        <v>10069</v>
      </c>
      <c r="E182" s="52" t="s">
        <v>91</v>
      </c>
      <c r="F182" s="52" t="s">
        <v>10099</v>
      </c>
      <c r="G182" s="52" t="s">
        <v>10447</v>
      </c>
      <c r="H182" s="53" t="n">
        <v>44842</v>
      </c>
      <c r="I182" s="52" t="s">
        <v>3092</v>
      </c>
      <c r="J182" s="52" t="s">
        <v>6004</v>
      </c>
      <c r="K182" s="52" t="n">
        <v>4432.81</v>
      </c>
      <c r="L182" s="52" t="n">
        <v>18.966</v>
      </c>
      <c r="M182" s="52" t="n">
        <v>2886</v>
      </c>
      <c r="N182" s="52" t="n">
        <v>6.81</v>
      </c>
      <c r="O182" s="54" t="n">
        <f aca="false">ROUND(M182*N182,2)</f>
        <v>19653.66</v>
      </c>
      <c r="P182" s="52" t="n">
        <v>404</v>
      </c>
      <c r="Q182" s="52" t="s">
        <v>380</v>
      </c>
      <c r="R182" s="54" t="str">
        <f aca="false">IF(J182&lt;=I182,"Yes","No")</f>
        <v>No</v>
      </c>
      <c r="S182" s="52" t="s">
        <v>10066</v>
      </c>
      <c r="T182" s="52" t="s">
        <v>10066</v>
      </c>
      <c r="U182" s="55" t="n">
        <f aca="false">IF(M182=0,0,ROUND(O182/M182,2))</f>
        <v>6.81</v>
      </c>
      <c r="V182" s="55" t="n">
        <f aca="false">IFERROR(J182-I182,"")</f>
        <v>5</v>
      </c>
      <c r="W182" s="55" t="str">
        <f aca="false">IF(U182&lt;=13.5,"Efficient",IF(U182&lt;=16,"Above Bench","Expensive"))</f>
        <v>Efficient</v>
      </c>
      <c r="X182" s="55" t="str">
        <f aca="false">TEXT(H182,"yyyy-mm")</f>
        <v>2022-10</v>
      </c>
    </row>
    <row r="183" customFormat="false" ht="15" hidden="false" customHeight="true" outlineLevel="0" collapsed="false">
      <c r="A183" s="56" t="s">
        <v>10448</v>
      </c>
      <c r="B183" s="56" t="s">
        <v>3183</v>
      </c>
      <c r="C183" s="56" t="s">
        <v>10449</v>
      </c>
      <c r="D183" s="56" t="s">
        <v>10117</v>
      </c>
      <c r="E183" s="56" t="s">
        <v>95</v>
      </c>
      <c r="F183" s="56" t="s">
        <v>10059</v>
      </c>
      <c r="G183" s="56" t="s">
        <v>10450</v>
      </c>
      <c r="H183" s="57" t="n">
        <v>45285</v>
      </c>
      <c r="I183" s="56" t="s">
        <v>2401</v>
      </c>
      <c r="J183" s="56" t="s">
        <v>3415</v>
      </c>
      <c r="K183" s="56" t="n">
        <v>749.6</v>
      </c>
      <c r="L183" s="56" t="n">
        <v>1.882</v>
      </c>
      <c r="M183" s="56" t="n">
        <v>2713</v>
      </c>
      <c r="N183" s="56" t="n">
        <v>23.5</v>
      </c>
      <c r="O183" s="54" t="n">
        <f aca="false">ROUND(M183*N183,2)</f>
        <v>63755.5</v>
      </c>
      <c r="P183" s="56" t="n">
        <v>107</v>
      </c>
      <c r="Q183" s="56" t="s">
        <v>371</v>
      </c>
      <c r="R183" s="54" t="str">
        <f aca="false">IF(J183&lt;=I183,"Yes","No")</f>
        <v>No</v>
      </c>
      <c r="S183" s="56" t="s">
        <v>10066</v>
      </c>
      <c r="T183" s="56" t="s">
        <v>10066</v>
      </c>
      <c r="U183" s="55" t="n">
        <f aca="false">IF(M183=0,0,ROUND(O183/M183,2))</f>
        <v>23.5</v>
      </c>
      <c r="V183" s="55" t="n">
        <f aca="false">IFERROR(J183-I183,"")</f>
        <v>1</v>
      </c>
      <c r="W183" s="55" t="str">
        <f aca="false">IF(U183&lt;=13.5,"Efficient",IF(U183&lt;=16,"Above Bench","Expensive"))</f>
        <v>Expensive</v>
      </c>
      <c r="X183" s="55" t="str">
        <f aca="false">TEXT(H183,"yyyy-mm")</f>
        <v>2023-12</v>
      </c>
    </row>
    <row r="184" customFormat="false" ht="15" hidden="false" customHeight="true" outlineLevel="0" collapsed="false">
      <c r="A184" s="52" t="s">
        <v>10451</v>
      </c>
      <c r="B184" s="52" t="s">
        <v>1422</v>
      </c>
      <c r="C184" s="52" t="s">
        <v>3974</v>
      </c>
      <c r="D184" s="52" t="s">
        <v>10095</v>
      </c>
      <c r="E184" s="52" t="s">
        <v>97</v>
      </c>
      <c r="F184" s="52" t="s">
        <v>10099</v>
      </c>
      <c r="G184" s="52" t="s">
        <v>10452</v>
      </c>
      <c r="H184" s="53" t="n">
        <v>44964</v>
      </c>
      <c r="I184" s="52" t="s">
        <v>3825</v>
      </c>
      <c r="J184" s="52" t="s">
        <v>425</v>
      </c>
      <c r="K184" s="52" t="n">
        <v>967.89</v>
      </c>
      <c r="L184" s="52" t="n">
        <v>3.128</v>
      </c>
      <c r="M184" s="52" t="n">
        <v>748</v>
      </c>
      <c r="N184" s="52" t="n">
        <v>21.56</v>
      </c>
      <c r="O184" s="54" t="n">
        <f aca="false">ROUND(M184*N184,2)</f>
        <v>16126.88</v>
      </c>
      <c r="P184" s="52" t="n">
        <v>14</v>
      </c>
      <c r="Q184" s="52" t="s">
        <v>380</v>
      </c>
      <c r="R184" s="54" t="str">
        <f aca="false">IF(J184&lt;=I184,"Yes","No")</f>
        <v>No</v>
      </c>
      <c r="S184" s="52" t="s">
        <v>10066</v>
      </c>
      <c r="T184" s="52" t="s">
        <v>10061</v>
      </c>
      <c r="U184" s="55" t="n">
        <f aca="false">IF(M184=0,0,ROUND(O184/M184,2))</f>
        <v>21.56</v>
      </c>
      <c r="V184" s="55" t="n">
        <f aca="false">IFERROR(J184-I184,"")</f>
        <v>1</v>
      </c>
      <c r="W184" s="55" t="str">
        <f aca="false">IF(U184&lt;=13.5,"Efficient",IF(U184&lt;=16,"Above Bench","Expensive"))</f>
        <v>Expensive</v>
      </c>
      <c r="X184" s="55" t="str">
        <f aca="false">TEXT(H184,"yyyy-mm")</f>
        <v>2023-02</v>
      </c>
    </row>
    <row r="185" customFormat="false" ht="15" hidden="false" customHeight="true" outlineLevel="0" collapsed="false">
      <c r="A185" s="56" t="s">
        <v>10453</v>
      </c>
      <c r="B185" s="56" t="s">
        <v>2693</v>
      </c>
      <c r="C185" s="56" t="s">
        <v>2151</v>
      </c>
      <c r="D185" s="56" t="s">
        <v>10112</v>
      </c>
      <c r="E185" s="56" t="s">
        <v>91</v>
      </c>
      <c r="F185" s="56" t="s">
        <v>10099</v>
      </c>
      <c r="G185" s="56" t="s">
        <v>10454</v>
      </c>
      <c r="H185" s="57" t="n">
        <v>44940</v>
      </c>
      <c r="I185" s="56" t="s">
        <v>1567</v>
      </c>
      <c r="J185" s="56" t="s">
        <v>1567</v>
      </c>
      <c r="K185" s="56" t="n">
        <v>1091.75</v>
      </c>
      <c r="L185" s="56" t="n">
        <v>3.678</v>
      </c>
      <c r="M185" s="56" t="n">
        <v>1233</v>
      </c>
      <c r="N185" s="56" t="n">
        <v>10.49</v>
      </c>
      <c r="O185" s="54" t="n">
        <f aca="false">ROUND(M185*N185,2)</f>
        <v>12934.17</v>
      </c>
      <c r="P185" s="56" t="n">
        <v>151</v>
      </c>
      <c r="Q185" s="56" t="s">
        <v>371</v>
      </c>
      <c r="R185" s="54" t="str">
        <f aca="false">IF(J185&lt;=I185,"Yes","No")</f>
        <v>Yes</v>
      </c>
      <c r="S185" s="56" t="s">
        <v>10066</v>
      </c>
      <c r="T185" s="56" t="s">
        <v>10061</v>
      </c>
      <c r="U185" s="55" t="n">
        <f aca="false">IF(M185=0,0,ROUND(O185/M185,2))</f>
        <v>10.49</v>
      </c>
      <c r="V185" s="55" t="n">
        <f aca="false">IFERROR(J185-I185,"")</f>
        <v>0</v>
      </c>
      <c r="W185" s="55" t="str">
        <f aca="false">IF(U185&lt;=13.5,"Efficient",IF(U185&lt;=16,"Above Bench","Expensive"))</f>
        <v>Efficient</v>
      </c>
      <c r="X185" s="55" t="str">
        <f aca="false">TEXT(H185,"yyyy-mm")</f>
        <v>2023-01</v>
      </c>
    </row>
    <row r="186" customFormat="false" ht="15" hidden="false" customHeight="true" outlineLevel="0" collapsed="false">
      <c r="A186" s="52" t="s">
        <v>10455</v>
      </c>
      <c r="B186" s="52" t="s">
        <v>1892</v>
      </c>
      <c r="C186" s="52" t="s">
        <v>3608</v>
      </c>
      <c r="D186" s="52" t="s">
        <v>10095</v>
      </c>
      <c r="E186" s="52" t="s">
        <v>95</v>
      </c>
      <c r="F186" s="52" t="s">
        <v>10099</v>
      </c>
      <c r="G186" s="52" t="s">
        <v>10456</v>
      </c>
      <c r="H186" s="53" t="n">
        <v>45652</v>
      </c>
      <c r="I186" s="52" t="s">
        <v>973</v>
      </c>
      <c r="J186" s="52" t="s">
        <v>974</v>
      </c>
      <c r="K186" s="52" t="n">
        <v>2246.37</v>
      </c>
      <c r="L186" s="52" t="n">
        <v>6.691</v>
      </c>
      <c r="M186" s="52" t="n">
        <v>2847</v>
      </c>
      <c r="N186" s="52" t="n">
        <v>5.42</v>
      </c>
      <c r="O186" s="54" t="n">
        <f aca="false">ROUND(M186*N186,2)</f>
        <v>15430.74</v>
      </c>
      <c r="P186" s="52" t="n">
        <v>302</v>
      </c>
      <c r="Q186" s="52" t="s">
        <v>4081</v>
      </c>
      <c r="R186" s="54" t="str">
        <f aca="false">IF(J186&lt;=I186,"Yes","No")</f>
        <v>No</v>
      </c>
      <c r="S186" s="52" t="s">
        <v>10066</v>
      </c>
      <c r="T186" s="52" t="s">
        <v>10066</v>
      </c>
      <c r="U186" s="55" t="n">
        <f aca="false">IF(M186=0,0,ROUND(O186/M186,2))</f>
        <v>5.42</v>
      </c>
      <c r="V186" s="55" t="n">
        <f aca="false">IFERROR(J186-I186,"")</f>
        <v>1</v>
      </c>
      <c r="W186" s="55" t="str">
        <f aca="false">IF(U186&lt;=13.5,"Efficient",IF(U186&lt;=16,"Above Bench","Expensive"))</f>
        <v>Efficient</v>
      </c>
      <c r="X186" s="55" t="str">
        <f aca="false">TEXT(H186,"yyyy-mm")</f>
        <v>2024-12</v>
      </c>
    </row>
    <row r="187" customFormat="false" ht="15" hidden="false" customHeight="true" outlineLevel="0" collapsed="false">
      <c r="A187" s="56" t="s">
        <v>10457</v>
      </c>
      <c r="B187" s="56" t="s">
        <v>2230</v>
      </c>
      <c r="C187" s="56" t="s">
        <v>3895</v>
      </c>
      <c r="D187" s="56" t="s">
        <v>10104</v>
      </c>
      <c r="E187" s="56" t="s">
        <v>95</v>
      </c>
      <c r="F187" s="56" t="s">
        <v>10059</v>
      </c>
      <c r="G187" s="56" t="s">
        <v>10458</v>
      </c>
      <c r="H187" s="57" t="n">
        <v>45354</v>
      </c>
      <c r="I187" s="56" t="s">
        <v>1792</v>
      </c>
      <c r="J187" s="56" t="s">
        <v>4627</v>
      </c>
      <c r="K187" s="56" t="n">
        <v>3948.96</v>
      </c>
      <c r="L187" s="56" t="n">
        <v>10.047</v>
      </c>
      <c r="M187" s="56" t="n">
        <v>2082</v>
      </c>
      <c r="N187" s="56" t="n">
        <v>11.99</v>
      </c>
      <c r="O187" s="54" t="n">
        <f aca="false">ROUND(M187*N187,2)</f>
        <v>24963.18</v>
      </c>
      <c r="P187" s="56" t="n">
        <v>489</v>
      </c>
      <c r="Q187" s="56" t="s">
        <v>380</v>
      </c>
      <c r="R187" s="54" t="str">
        <f aca="false">IF(J187&lt;=I187,"Yes","No")</f>
        <v>Yes</v>
      </c>
      <c r="S187" s="56" t="s">
        <v>10061</v>
      </c>
      <c r="T187" s="56" t="s">
        <v>10061</v>
      </c>
      <c r="U187" s="55" t="n">
        <f aca="false">IF(M187=0,0,ROUND(O187/M187,2))</f>
        <v>11.99</v>
      </c>
      <c r="V187" s="55" t="n">
        <f aca="false">IFERROR(J187-I187,"")</f>
        <v>-1</v>
      </c>
      <c r="W187" s="55" t="str">
        <f aca="false">IF(U187&lt;=13.5,"Efficient",IF(U187&lt;=16,"Above Bench","Expensive"))</f>
        <v>Efficient</v>
      </c>
      <c r="X187" s="55" t="str">
        <f aca="false">TEXT(H187,"yyyy-mm")</f>
        <v>2024-03</v>
      </c>
    </row>
    <row r="188" customFormat="false" ht="15" hidden="false" customHeight="true" outlineLevel="0" collapsed="false">
      <c r="A188" s="52" t="s">
        <v>10459</v>
      </c>
      <c r="B188" s="52" t="s">
        <v>2904</v>
      </c>
      <c r="C188" s="52" t="s">
        <v>6757</v>
      </c>
      <c r="D188" s="52" t="s">
        <v>10063</v>
      </c>
      <c r="E188" s="52" t="s">
        <v>91</v>
      </c>
      <c r="F188" s="52" t="s">
        <v>10099</v>
      </c>
      <c r="G188" s="52" t="s">
        <v>10460</v>
      </c>
      <c r="H188" s="53" t="n">
        <v>44786</v>
      </c>
      <c r="I188" s="52" t="s">
        <v>1003</v>
      </c>
      <c r="J188" s="52" t="s">
        <v>2100</v>
      </c>
      <c r="K188" s="52" t="n">
        <v>274.92</v>
      </c>
      <c r="L188" s="52" t="n">
        <v>0.78</v>
      </c>
      <c r="M188" s="52" t="n">
        <v>651</v>
      </c>
      <c r="N188" s="52" t="n">
        <v>9.4</v>
      </c>
      <c r="O188" s="54" t="n">
        <f aca="false">ROUND(M188*N188,2)</f>
        <v>6119.4</v>
      </c>
      <c r="P188" s="52" t="n">
        <v>207</v>
      </c>
      <c r="Q188" s="52" t="s">
        <v>4081</v>
      </c>
      <c r="R188" s="54" t="str">
        <f aca="false">IF(J188&lt;=I188,"Yes","No")</f>
        <v>No</v>
      </c>
      <c r="S188" s="52" t="s">
        <v>10061</v>
      </c>
      <c r="T188" s="52" t="s">
        <v>10066</v>
      </c>
      <c r="U188" s="55" t="n">
        <f aca="false">IF(M188=0,0,ROUND(O188/M188,2))</f>
        <v>9.4</v>
      </c>
      <c r="V188" s="55" t="n">
        <f aca="false">IFERROR(J188-I188,"")</f>
        <v>5</v>
      </c>
      <c r="W188" s="55" t="str">
        <f aca="false">IF(U188&lt;=13.5,"Efficient",IF(U188&lt;=16,"Above Bench","Expensive"))</f>
        <v>Efficient</v>
      </c>
      <c r="X188" s="55" t="str">
        <f aca="false">TEXT(H188,"yyyy-mm")</f>
        <v>2022-08</v>
      </c>
    </row>
    <row r="189" customFormat="false" ht="15" hidden="false" customHeight="true" outlineLevel="0" collapsed="false">
      <c r="A189" s="56" t="s">
        <v>10461</v>
      </c>
      <c r="B189" s="56" t="s">
        <v>413</v>
      </c>
      <c r="C189" s="56" t="s">
        <v>5289</v>
      </c>
      <c r="D189" s="56" t="s">
        <v>10190</v>
      </c>
      <c r="E189" s="56" t="s">
        <v>93</v>
      </c>
      <c r="F189" s="56" t="s">
        <v>10059</v>
      </c>
      <c r="G189" s="56" t="s">
        <v>10462</v>
      </c>
      <c r="H189" s="57" t="n">
        <v>45385</v>
      </c>
      <c r="I189" s="56" t="s">
        <v>5374</v>
      </c>
      <c r="J189" s="56" t="s">
        <v>2277</v>
      </c>
      <c r="K189" s="56" t="n">
        <v>1923.2</v>
      </c>
      <c r="L189" s="56" t="n">
        <v>5.345</v>
      </c>
      <c r="M189" s="56" t="n">
        <v>2769</v>
      </c>
      <c r="N189" s="56" t="n">
        <v>24.3</v>
      </c>
      <c r="O189" s="54" t="n">
        <f aca="false">ROUND(M189*N189,2)</f>
        <v>67286.7</v>
      </c>
      <c r="P189" s="56" t="n">
        <v>170</v>
      </c>
      <c r="Q189" s="56" t="s">
        <v>380</v>
      </c>
      <c r="R189" s="54" t="str">
        <f aca="false">IF(J189&lt;=I189,"Yes","No")</f>
        <v>No</v>
      </c>
      <c r="S189" s="56" t="s">
        <v>10066</v>
      </c>
      <c r="T189" s="56" t="s">
        <v>10066</v>
      </c>
      <c r="U189" s="55" t="n">
        <f aca="false">IF(M189=0,0,ROUND(O189/M189,2))</f>
        <v>24.3</v>
      </c>
      <c r="V189" s="55" t="n">
        <f aca="false">IFERROR(J189-I189,"")</f>
        <v>1</v>
      </c>
      <c r="W189" s="55" t="str">
        <f aca="false">IF(U189&lt;=13.5,"Efficient",IF(U189&lt;=16,"Above Bench","Expensive"))</f>
        <v>Expensive</v>
      </c>
      <c r="X189" s="55" t="str">
        <f aca="false">TEXT(H189,"yyyy-mm")</f>
        <v>2024-04</v>
      </c>
    </row>
    <row r="190" customFormat="false" ht="15" hidden="false" customHeight="true" outlineLevel="0" collapsed="false">
      <c r="A190" s="52" t="s">
        <v>10463</v>
      </c>
      <c r="B190" s="52" t="s">
        <v>3353</v>
      </c>
      <c r="C190" s="52" t="s">
        <v>4306</v>
      </c>
      <c r="D190" s="52" t="s">
        <v>10069</v>
      </c>
      <c r="E190" s="52" t="s">
        <v>95</v>
      </c>
      <c r="F190" s="52" t="s">
        <v>10064</v>
      </c>
      <c r="G190" s="52" t="s">
        <v>10464</v>
      </c>
      <c r="H190" s="53" t="n">
        <v>45024</v>
      </c>
      <c r="I190" s="52" t="s">
        <v>2537</v>
      </c>
      <c r="J190" s="52" t="s">
        <v>3078</v>
      </c>
      <c r="K190" s="52" t="n">
        <v>2046.71</v>
      </c>
      <c r="L190" s="52" t="n">
        <v>5.787</v>
      </c>
      <c r="M190" s="52" t="n">
        <v>626</v>
      </c>
      <c r="N190" s="52" t="n">
        <v>14.21</v>
      </c>
      <c r="O190" s="54" t="n">
        <f aca="false">ROUND(M190*N190,2)</f>
        <v>8895.46</v>
      </c>
      <c r="P190" s="52" t="n">
        <v>157</v>
      </c>
      <c r="Q190" s="52" t="s">
        <v>4081</v>
      </c>
      <c r="R190" s="54" t="str">
        <f aca="false">IF(J190&lt;=I190,"Yes","No")</f>
        <v>Yes</v>
      </c>
      <c r="S190" s="52" t="s">
        <v>10061</v>
      </c>
      <c r="T190" s="52" t="s">
        <v>10061</v>
      </c>
      <c r="U190" s="55" t="n">
        <f aca="false">IF(M190=0,0,ROUND(O190/M190,2))</f>
        <v>14.21</v>
      </c>
      <c r="V190" s="55" t="n">
        <f aca="false">IFERROR(J190-I190,"")</f>
        <v>-1</v>
      </c>
      <c r="W190" s="55" t="str">
        <f aca="false">IF(U190&lt;=13.5,"Efficient",IF(U190&lt;=16,"Above Bench","Expensive"))</f>
        <v>Above Bench</v>
      </c>
      <c r="X190" s="55" t="str">
        <f aca="false">TEXT(H190,"yyyy-mm")</f>
        <v>2023-04</v>
      </c>
    </row>
    <row r="191" customFormat="false" ht="15" hidden="false" customHeight="true" outlineLevel="0" collapsed="false">
      <c r="A191" s="56" t="s">
        <v>10465</v>
      </c>
      <c r="B191" s="56" t="s">
        <v>3934</v>
      </c>
      <c r="C191" s="56" t="s">
        <v>7285</v>
      </c>
      <c r="D191" s="56" t="s">
        <v>10069</v>
      </c>
      <c r="E191" s="56" t="s">
        <v>95</v>
      </c>
      <c r="F191" s="56" t="s">
        <v>10070</v>
      </c>
      <c r="G191" s="56" t="s">
        <v>10466</v>
      </c>
      <c r="H191" s="57" t="n">
        <v>45018</v>
      </c>
      <c r="I191" s="56" t="s">
        <v>1843</v>
      </c>
      <c r="J191" s="56" t="s">
        <v>1842</v>
      </c>
      <c r="K191" s="56" t="n">
        <v>3382.28</v>
      </c>
      <c r="L191" s="56" t="n">
        <v>12.71</v>
      </c>
      <c r="M191" s="56" t="n">
        <v>2430</v>
      </c>
      <c r="N191" s="56" t="n">
        <v>17.74</v>
      </c>
      <c r="O191" s="54" t="n">
        <f aca="false">ROUND(M191*N191,2)</f>
        <v>43108.2</v>
      </c>
      <c r="P191" s="56" t="n">
        <v>246</v>
      </c>
      <c r="Q191" s="56" t="s">
        <v>4081</v>
      </c>
      <c r="R191" s="54" t="str">
        <f aca="false">IF(J191&lt;=I191,"Yes","No")</f>
        <v>Yes</v>
      </c>
      <c r="S191" s="56" t="s">
        <v>10066</v>
      </c>
      <c r="T191" s="56" t="s">
        <v>10061</v>
      </c>
      <c r="U191" s="55" t="n">
        <f aca="false">IF(M191=0,0,ROUND(O191/M191,2))</f>
        <v>17.74</v>
      </c>
      <c r="V191" s="55" t="n">
        <f aca="false">IFERROR(J191-I191,"")</f>
        <v>-1</v>
      </c>
      <c r="W191" s="55" t="str">
        <f aca="false">IF(U191&lt;=13.5,"Efficient",IF(U191&lt;=16,"Above Bench","Expensive"))</f>
        <v>Expensive</v>
      </c>
      <c r="X191" s="55" t="str">
        <f aca="false">TEXT(H191,"yyyy-mm")</f>
        <v>2023-04</v>
      </c>
    </row>
    <row r="192" customFormat="false" ht="15" hidden="false" customHeight="true" outlineLevel="0" collapsed="false">
      <c r="A192" s="52" t="s">
        <v>10467</v>
      </c>
      <c r="B192" s="52" t="s">
        <v>3447</v>
      </c>
      <c r="C192" s="52" t="s">
        <v>963</v>
      </c>
      <c r="D192" s="52" t="s">
        <v>10112</v>
      </c>
      <c r="E192" s="52" t="s">
        <v>101</v>
      </c>
      <c r="F192" s="52" t="s">
        <v>10064</v>
      </c>
      <c r="G192" s="52" t="s">
        <v>10468</v>
      </c>
      <c r="H192" s="53" t="n">
        <v>45236</v>
      </c>
      <c r="I192" s="52" t="s">
        <v>527</v>
      </c>
      <c r="J192" s="52" t="s">
        <v>1823</v>
      </c>
      <c r="K192" s="52" t="n">
        <v>3333.77</v>
      </c>
      <c r="L192" s="52" t="n">
        <v>15.358</v>
      </c>
      <c r="M192" s="52" t="n">
        <v>759</v>
      </c>
      <c r="N192" s="52" t="n">
        <v>7.81</v>
      </c>
      <c r="O192" s="54" t="n">
        <f aca="false">ROUND(M192*N192,2)</f>
        <v>5927.79</v>
      </c>
      <c r="P192" s="52" t="n">
        <v>204</v>
      </c>
      <c r="Q192" s="52" t="s">
        <v>4081</v>
      </c>
      <c r="R192" s="54" t="str">
        <f aca="false">IF(J192&lt;=I192,"Yes","No")</f>
        <v>No</v>
      </c>
      <c r="S192" s="52" t="s">
        <v>10066</v>
      </c>
      <c r="T192" s="52" t="s">
        <v>10066</v>
      </c>
      <c r="U192" s="55" t="n">
        <f aca="false">IF(M192=0,0,ROUND(O192/M192,2))</f>
        <v>7.81</v>
      </c>
      <c r="V192" s="55" t="n">
        <f aca="false">IFERROR(J192-I192,"")</f>
        <v>3</v>
      </c>
      <c r="W192" s="55" t="str">
        <f aca="false">IF(U192&lt;=13.5,"Efficient",IF(U192&lt;=16,"Above Bench","Expensive"))</f>
        <v>Efficient</v>
      </c>
      <c r="X192" s="55" t="str">
        <f aca="false">TEXT(H192,"yyyy-mm")</f>
        <v>2023-11</v>
      </c>
    </row>
    <row r="193" customFormat="false" ht="15" hidden="false" customHeight="true" outlineLevel="0" collapsed="false">
      <c r="A193" s="56" t="s">
        <v>10469</v>
      </c>
      <c r="B193" s="56" t="s">
        <v>2479</v>
      </c>
      <c r="C193" s="56" t="s">
        <v>4937</v>
      </c>
      <c r="D193" s="56" t="s">
        <v>10078</v>
      </c>
      <c r="E193" s="56" t="s">
        <v>91</v>
      </c>
      <c r="F193" s="56" t="s">
        <v>10088</v>
      </c>
      <c r="G193" s="56" t="s">
        <v>10470</v>
      </c>
      <c r="H193" s="57" t="n">
        <v>44688</v>
      </c>
      <c r="I193" s="56" t="s">
        <v>2406</v>
      </c>
      <c r="J193" s="56" t="s">
        <v>3600</v>
      </c>
      <c r="K193" s="56" t="n">
        <v>2614.75</v>
      </c>
      <c r="L193" s="56" t="n">
        <v>7.449</v>
      </c>
      <c r="M193" s="56" t="n">
        <v>512</v>
      </c>
      <c r="N193" s="56" t="n">
        <v>11.2</v>
      </c>
      <c r="O193" s="54" t="n">
        <f aca="false">ROUND(M193*N193,2)</f>
        <v>5734.4</v>
      </c>
      <c r="P193" s="56" t="n">
        <v>25</v>
      </c>
      <c r="Q193" s="56" t="s">
        <v>380</v>
      </c>
      <c r="R193" s="54" t="str">
        <f aca="false">IF(J193&lt;=I193,"Yes","No")</f>
        <v>No</v>
      </c>
      <c r="S193" s="56" t="s">
        <v>10061</v>
      </c>
      <c r="T193" s="56" t="s">
        <v>10066</v>
      </c>
      <c r="U193" s="55" t="n">
        <f aca="false">IF(M193=0,0,ROUND(O193/M193,2))</f>
        <v>11.2</v>
      </c>
      <c r="V193" s="55" t="n">
        <f aca="false">IFERROR(J193-I193,"")</f>
        <v>3</v>
      </c>
      <c r="W193" s="55" t="str">
        <f aca="false">IF(U193&lt;=13.5,"Efficient",IF(U193&lt;=16,"Above Bench","Expensive"))</f>
        <v>Efficient</v>
      </c>
      <c r="X193" s="55" t="str">
        <f aca="false">TEXT(H193,"yyyy-mm")</f>
        <v>2022-05</v>
      </c>
    </row>
    <row r="194" customFormat="false" ht="15" hidden="false" customHeight="true" outlineLevel="0" collapsed="false">
      <c r="A194" s="52" t="s">
        <v>10471</v>
      </c>
      <c r="B194" s="52" t="s">
        <v>3646</v>
      </c>
      <c r="C194" s="52" t="s">
        <v>3406</v>
      </c>
      <c r="D194" s="52" t="s">
        <v>10112</v>
      </c>
      <c r="E194" s="52" t="s">
        <v>91</v>
      </c>
      <c r="F194" s="52" t="s">
        <v>10099</v>
      </c>
      <c r="G194" s="52" t="s">
        <v>10472</v>
      </c>
      <c r="H194" s="53" t="n">
        <v>44879</v>
      </c>
      <c r="I194" s="52" t="s">
        <v>3442</v>
      </c>
      <c r="J194" s="52" t="s">
        <v>2871</v>
      </c>
      <c r="K194" s="52" t="n">
        <v>228.89</v>
      </c>
      <c r="L194" s="52" t="n">
        <v>0.637</v>
      </c>
      <c r="M194" s="52" t="n">
        <v>2769</v>
      </c>
      <c r="N194" s="52" t="n">
        <v>5.26</v>
      </c>
      <c r="O194" s="54" t="n">
        <f aca="false">ROUND(M194*N194,2)</f>
        <v>14564.94</v>
      </c>
      <c r="P194" s="52" t="n">
        <v>408</v>
      </c>
      <c r="Q194" s="52" t="s">
        <v>371</v>
      </c>
      <c r="R194" s="54" t="str">
        <f aca="false">IF(J194&lt;=I194,"Yes","No")</f>
        <v>No</v>
      </c>
      <c r="S194" s="52" t="s">
        <v>10066</v>
      </c>
      <c r="T194" s="52" t="s">
        <v>10061</v>
      </c>
      <c r="U194" s="55" t="n">
        <f aca="false">IF(M194=0,0,ROUND(O194/M194,2))</f>
        <v>5.26</v>
      </c>
      <c r="V194" s="55" t="n">
        <f aca="false">IFERROR(J194-I194,"")</f>
        <v>4</v>
      </c>
      <c r="W194" s="55" t="str">
        <f aca="false">IF(U194&lt;=13.5,"Efficient",IF(U194&lt;=16,"Above Bench","Expensive"))</f>
        <v>Efficient</v>
      </c>
      <c r="X194" s="55" t="str">
        <f aca="false">TEXT(H194,"yyyy-mm")</f>
        <v>2022-11</v>
      </c>
    </row>
    <row r="195" customFormat="false" ht="15" hidden="false" customHeight="true" outlineLevel="0" collapsed="false">
      <c r="A195" s="56" t="s">
        <v>10473</v>
      </c>
      <c r="B195" s="56" t="s">
        <v>2541</v>
      </c>
      <c r="C195" s="56" t="s">
        <v>638</v>
      </c>
      <c r="D195" s="56" t="s">
        <v>10117</v>
      </c>
      <c r="E195" s="56" t="s">
        <v>97</v>
      </c>
      <c r="F195" s="56" t="s">
        <v>10064</v>
      </c>
      <c r="G195" s="56" t="s">
        <v>10474</v>
      </c>
      <c r="H195" s="57" t="n">
        <v>45594</v>
      </c>
      <c r="I195" s="56" t="s">
        <v>4301</v>
      </c>
      <c r="J195" s="56" t="s">
        <v>4302</v>
      </c>
      <c r="K195" s="56" t="n">
        <v>1352.52</v>
      </c>
      <c r="L195" s="56" t="n">
        <v>5.138</v>
      </c>
      <c r="M195" s="56" t="n">
        <v>2516</v>
      </c>
      <c r="N195" s="56" t="n">
        <v>13.99</v>
      </c>
      <c r="O195" s="54" t="n">
        <f aca="false">ROUND(M195*N195,2)</f>
        <v>35198.84</v>
      </c>
      <c r="P195" s="56" t="n">
        <v>105</v>
      </c>
      <c r="Q195" s="56" t="s">
        <v>4081</v>
      </c>
      <c r="R195" s="54" t="str">
        <f aca="false">IF(J195&lt;=I195,"Yes","No")</f>
        <v>Yes</v>
      </c>
      <c r="S195" s="56" t="s">
        <v>10061</v>
      </c>
      <c r="T195" s="56" t="s">
        <v>10061</v>
      </c>
      <c r="U195" s="55" t="n">
        <f aca="false">IF(M195=0,0,ROUND(O195/M195,2))</f>
        <v>13.99</v>
      </c>
      <c r="V195" s="55" t="n">
        <f aca="false">IFERROR(J195-I195,"")</f>
        <v>-1</v>
      </c>
      <c r="W195" s="55" t="str">
        <f aca="false">IF(U195&lt;=13.5,"Efficient",IF(U195&lt;=16,"Above Bench","Expensive"))</f>
        <v>Above Bench</v>
      </c>
      <c r="X195" s="55" t="str">
        <f aca="false">TEXT(H195,"yyyy-mm")</f>
        <v>2024-10</v>
      </c>
    </row>
    <row r="196" customFormat="false" ht="15" hidden="false" customHeight="true" outlineLevel="0" collapsed="false">
      <c r="A196" s="52" t="s">
        <v>10475</v>
      </c>
      <c r="B196" s="52" t="s">
        <v>1831</v>
      </c>
      <c r="C196" s="52" t="s">
        <v>997</v>
      </c>
      <c r="D196" s="52" t="s">
        <v>10058</v>
      </c>
      <c r="E196" s="52" t="s">
        <v>93</v>
      </c>
      <c r="F196" s="52" t="s">
        <v>10059</v>
      </c>
      <c r="G196" s="52" t="s">
        <v>10476</v>
      </c>
      <c r="H196" s="53" t="n">
        <v>44839</v>
      </c>
      <c r="I196" s="52" t="s">
        <v>5708</v>
      </c>
      <c r="J196" s="52" t="s">
        <v>2281</v>
      </c>
      <c r="K196" s="52" t="n">
        <v>2965.24</v>
      </c>
      <c r="L196" s="52" t="n">
        <v>10.483</v>
      </c>
      <c r="M196" s="52" t="n">
        <v>1342</v>
      </c>
      <c r="N196" s="52" t="n">
        <v>21.07</v>
      </c>
      <c r="O196" s="54" t="n">
        <f aca="false">ROUND(M196*N196,2)</f>
        <v>28275.94</v>
      </c>
      <c r="P196" s="52" t="n">
        <v>127</v>
      </c>
      <c r="Q196" s="52" t="s">
        <v>340</v>
      </c>
      <c r="R196" s="54" t="str">
        <f aca="false">IF(J196&lt;=I196,"Yes","No")</f>
        <v>No</v>
      </c>
      <c r="S196" s="52" t="s">
        <v>10061</v>
      </c>
      <c r="T196" s="52" t="s">
        <v>10066</v>
      </c>
      <c r="U196" s="55" t="n">
        <f aca="false">IF(M196=0,0,ROUND(O196/M196,2))</f>
        <v>21.07</v>
      </c>
      <c r="V196" s="55" t="n">
        <f aca="false">IFERROR(J196-I196,"")</f>
        <v>5</v>
      </c>
      <c r="W196" s="55" t="str">
        <f aca="false">IF(U196&lt;=13.5,"Efficient",IF(U196&lt;=16,"Above Bench","Expensive"))</f>
        <v>Expensive</v>
      </c>
      <c r="X196" s="55" t="str">
        <f aca="false">TEXT(H196,"yyyy-mm")</f>
        <v>2022-10</v>
      </c>
    </row>
    <row r="197" customFormat="false" ht="15" hidden="false" customHeight="true" outlineLevel="0" collapsed="false">
      <c r="A197" s="56" t="s">
        <v>10477</v>
      </c>
      <c r="B197" s="56" t="s">
        <v>3123</v>
      </c>
      <c r="C197" s="56" t="s">
        <v>2093</v>
      </c>
      <c r="D197" s="56" t="s">
        <v>10069</v>
      </c>
      <c r="E197" s="56" t="s">
        <v>91</v>
      </c>
      <c r="F197" s="56" t="s">
        <v>10070</v>
      </c>
      <c r="G197" s="56" t="s">
        <v>10478</v>
      </c>
      <c r="H197" s="57" t="n">
        <v>45188</v>
      </c>
      <c r="I197" s="56" t="s">
        <v>3046</v>
      </c>
      <c r="J197" s="56" t="s">
        <v>942</v>
      </c>
      <c r="K197" s="56" t="n">
        <v>3694.85</v>
      </c>
      <c r="L197" s="56" t="n">
        <v>18.159</v>
      </c>
      <c r="M197" s="56" t="n">
        <v>2391</v>
      </c>
      <c r="N197" s="56" t="n">
        <v>23.8</v>
      </c>
      <c r="O197" s="54" t="n">
        <f aca="false">ROUND(M197*N197,2)</f>
        <v>56905.8</v>
      </c>
      <c r="P197" s="56" t="n">
        <v>447</v>
      </c>
      <c r="Q197" s="56" t="s">
        <v>4081</v>
      </c>
      <c r="R197" s="54" t="str">
        <f aca="false">IF(J197&lt;=I197,"Yes","No")</f>
        <v>No</v>
      </c>
      <c r="S197" s="56" t="s">
        <v>10066</v>
      </c>
      <c r="T197" s="56" t="s">
        <v>10066</v>
      </c>
      <c r="U197" s="55" t="n">
        <f aca="false">IF(M197=0,0,ROUND(O197/M197,2))</f>
        <v>23.8</v>
      </c>
      <c r="V197" s="55" t="n">
        <f aca="false">IFERROR(J197-I197,"")</f>
        <v>1</v>
      </c>
      <c r="W197" s="55" t="str">
        <f aca="false">IF(U197&lt;=13.5,"Efficient",IF(U197&lt;=16,"Above Bench","Expensive"))</f>
        <v>Expensive</v>
      </c>
      <c r="X197" s="55" t="str">
        <f aca="false">TEXT(H197,"yyyy-mm")</f>
        <v>2023-09</v>
      </c>
    </row>
    <row r="198" customFormat="false" ht="15" hidden="false" customHeight="true" outlineLevel="0" collapsed="false">
      <c r="A198" s="52" t="s">
        <v>10479</v>
      </c>
      <c r="B198" s="52" t="s">
        <v>1317</v>
      </c>
      <c r="C198" s="52" t="s">
        <v>2674</v>
      </c>
      <c r="D198" s="52" t="s">
        <v>10078</v>
      </c>
      <c r="E198" s="52" t="s">
        <v>99</v>
      </c>
      <c r="F198" s="52" t="s">
        <v>10088</v>
      </c>
      <c r="G198" s="52" t="s">
        <v>10480</v>
      </c>
      <c r="H198" s="53" t="n">
        <v>44965</v>
      </c>
      <c r="I198" s="52" t="s">
        <v>764</v>
      </c>
      <c r="J198" s="52" t="s">
        <v>578</v>
      </c>
      <c r="K198" s="52" t="n">
        <v>3812.73</v>
      </c>
      <c r="L198" s="52" t="n">
        <v>15.202</v>
      </c>
      <c r="M198" s="52" t="n">
        <v>2407</v>
      </c>
      <c r="N198" s="52" t="n">
        <v>14.43</v>
      </c>
      <c r="O198" s="54" t="n">
        <f aca="false">ROUND(M198*N198,2)</f>
        <v>34733.01</v>
      </c>
      <c r="P198" s="52" t="n">
        <v>186</v>
      </c>
      <c r="Q198" s="52" t="s">
        <v>4081</v>
      </c>
      <c r="R198" s="54" t="str">
        <f aca="false">IF(J198&lt;=I198,"Yes","No")</f>
        <v>No</v>
      </c>
      <c r="S198" s="52" t="s">
        <v>10061</v>
      </c>
      <c r="T198" s="52" t="s">
        <v>10066</v>
      </c>
      <c r="U198" s="55" t="n">
        <f aca="false">IF(M198=0,0,ROUND(O198/M198,2))</f>
        <v>14.43</v>
      </c>
      <c r="V198" s="55" t="n">
        <f aca="false">IFERROR(J198-I198,"")</f>
        <v>3</v>
      </c>
      <c r="W198" s="55" t="str">
        <f aca="false">IF(U198&lt;=13.5,"Efficient",IF(U198&lt;=16,"Above Bench","Expensive"))</f>
        <v>Above Bench</v>
      </c>
      <c r="X198" s="55" t="str">
        <f aca="false">TEXT(H198,"yyyy-mm")</f>
        <v>2023-02</v>
      </c>
    </row>
    <row r="199" customFormat="false" ht="15" hidden="false" customHeight="true" outlineLevel="0" collapsed="false">
      <c r="A199" s="56" t="s">
        <v>10481</v>
      </c>
      <c r="B199" s="56" t="s">
        <v>2983</v>
      </c>
      <c r="C199" s="56" t="s">
        <v>8977</v>
      </c>
      <c r="D199" s="56" t="s">
        <v>10069</v>
      </c>
      <c r="E199" s="56" t="s">
        <v>91</v>
      </c>
      <c r="F199" s="56" t="s">
        <v>10088</v>
      </c>
      <c r="G199" s="56" t="s">
        <v>10482</v>
      </c>
      <c r="H199" s="57" t="n">
        <v>44728</v>
      </c>
      <c r="I199" s="56" t="s">
        <v>2819</v>
      </c>
      <c r="J199" s="56" t="s">
        <v>1176</v>
      </c>
      <c r="K199" s="56" t="n">
        <v>1796.15</v>
      </c>
      <c r="L199" s="56" t="n">
        <v>6.22</v>
      </c>
      <c r="M199" s="56" t="n">
        <v>756</v>
      </c>
      <c r="N199" s="56" t="n">
        <v>16.61</v>
      </c>
      <c r="O199" s="54" t="n">
        <f aca="false">ROUND(M199*N199,2)</f>
        <v>12557.16</v>
      </c>
      <c r="P199" s="56" t="n">
        <v>426</v>
      </c>
      <c r="Q199" s="56" t="s">
        <v>371</v>
      </c>
      <c r="R199" s="54" t="str">
        <f aca="false">IF(J199&lt;=I199,"Yes","No")</f>
        <v>Yes</v>
      </c>
      <c r="S199" s="56" t="s">
        <v>10066</v>
      </c>
      <c r="T199" s="56" t="s">
        <v>10061</v>
      </c>
      <c r="U199" s="55" t="n">
        <f aca="false">IF(M199=0,0,ROUND(O199/M199,2))</f>
        <v>16.61</v>
      </c>
      <c r="V199" s="55" t="n">
        <f aca="false">IFERROR(J199-I199,"")</f>
        <v>-1</v>
      </c>
      <c r="W199" s="55" t="str">
        <f aca="false">IF(U199&lt;=13.5,"Efficient",IF(U199&lt;=16,"Above Bench","Expensive"))</f>
        <v>Expensive</v>
      </c>
      <c r="X199" s="55" t="str">
        <f aca="false">TEXT(H199,"yyyy-mm")</f>
        <v>2022-06</v>
      </c>
    </row>
    <row r="200" customFormat="false" ht="15" hidden="false" customHeight="true" outlineLevel="0" collapsed="false">
      <c r="A200" s="52" t="s">
        <v>10483</v>
      </c>
      <c r="B200" s="52" t="s">
        <v>1132</v>
      </c>
      <c r="C200" s="52" t="s">
        <v>9114</v>
      </c>
      <c r="D200" s="52" t="s">
        <v>10063</v>
      </c>
      <c r="E200" s="52" t="s">
        <v>93</v>
      </c>
      <c r="F200" s="52" t="s">
        <v>10059</v>
      </c>
      <c r="G200" s="52" t="s">
        <v>10484</v>
      </c>
      <c r="H200" s="53" t="n">
        <v>45132</v>
      </c>
      <c r="I200" s="52" t="s">
        <v>2450</v>
      </c>
      <c r="J200" s="52" t="s">
        <v>6801</v>
      </c>
      <c r="K200" s="52" t="n">
        <v>4312.92</v>
      </c>
      <c r="L200" s="52" t="n">
        <v>15.568</v>
      </c>
      <c r="M200" s="52" t="n">
        <v>1682</v>
      </c>
      <c r="N200" s="52" t="n">
        <v>5.47</v>
      </c>
      <c r="O200" s="54" t="n">
        <f aca="false">ROUND(M200*N200,2)</f>
        <v>9200.54</v>
      </c>
      <c r="P200" s="52" t="n">
        <v>385</v>
      </c>
      <c r="Q200" s="52" t="s">
        <v>340</v>
      </c>
      <c r="R200" s="54" t="str">
        <f aca="false">IF(J200&lt;=I200,"Yes","No")</f>
        <v>No</v>
      </c>
      <c r="S200" s="52" t="s">
        <v>10066</v>
      </c>
      <c r="T200" s="52" t="s">
        <v>10066</v>
      </c>
      <c r="U200" s="55" t="n">
        <f aca="false">IF(M200=0,0,ROUND(O200/M200,2))</f>
        <v>5.47</v>
      </c>
      <c r="V200" s="55" t="n">
        <f aca="false">IFERROR(J200-I200,"")</f>
        <v>3</v>
      </c>
      <c r="W200" s="55" t="str">
        <f aca="false">IF(U200&lt;=13.5,"Efficient",IF(U200&lt;=16,"Above Bench","Expensive"))</f>
        <v>Efficient</v>
      </c>
      <c r="X200" s="55" t="str">
        <f aca="false">TEXT(H200,"yyyy-mm")</f>
        <v>2023-07</v>
      </c>
    </row>
    <row r="201" customFormat="false" ht="15" hidden="false" customHeight="true" outlineLevel="0" collapsed="false">
      <c r="A201" s="56" t="s">
        <v>10485</v>
      </c>
      <c r="B201" s="56" t="s">
        <v>2210</v>
      </c>
      <c r="C201" s="56" t="s">
        <v>2113</v>
      </c>
      <c r="D201" s="56" t="s">
        <v>10095</v>
      </c>
      <c r="E201" s="56" t="s">
        <v>93</v>
      </c>
      <c r="F201" s="56" t="s">
        <v>10088</v>
      </c>
      <c r="G201" s="56" t="s">
        <v>10486</v>
      </c>
      <c r="H201" s="57" t="n">
        <v>45193</v>
      </c>
      <c r="I201" s="56" t="s">
        <v>737</v>
      </c>
      <c r="J201" s="56" t="s">
        <v>737</v>
      </c>
      <c r="K201" s="56" t="n">
        <v>4005.23</v>
      </c>
      <c r="L201" s="56" t="n">
        <v>11.138</v>
      </c>
      <c r="M201" s="56" t="n">
        <v>1734</v>
      </c>
      <c r="N201" s="56" t="n">
        <v>16.19</v>
      </c>
      <c r="O201" s="54" t="n">
        <f aca="false">ROUND(M201*N201,2)</f>
        <v>28073.46</v>
      </c>
      <c r="P201" s="56" t="n">
        <v>126</v>
      </c>
      <c r="Q201" s="56" t="s">
        <v>4081</v>
      </c>
      <c r="R201" s="54" t="str">
        <f aca="false">IF(J201&lt;=I201,"Yes","No")</f>
        <v>Yes</v>
      </c>
      <c r="S201" s="56" t="s">
        <v>10066</v>
      </c>
      <c r="T201" s="56" t="s">
        <v>10061</v>
      </c>
      <c r="U201" s="55" t="n">
        <f aca="false">IF(M201=0,0,ROUND(O201/M201,2))</f>
        <v>16.19</v>
      </c>
      <c r="V201" s="55" t="n">
        <f aca="false">IFERROR(J201-I201,"")</f>
        <v>0</v>
      </c>
      <c r="W201" s="55" t="str">
        <f aca="false">IF(U201&lt;=13.5,"Efficient",IF(U201&lt;=16,"Above Bench","Expensive"))</f>
        <v>Expensive</v>
      </c>
      <c r="X201" s="55" t="str">
        <f aca="false">TEXT(H201,"yyyy-mm")</f>
        <v>2023-09</v>
      </c>
    </row>
    <row r="202" customFormat="false" ht="15" hidden="false" customHeight="true" outlineLevel="0" collapsed="false">
      <c r="A202" s="52" t="s">
        <v>10487</v>
      </c>
      <c r="B202" s="52" t="s">
        <v>3393</v>
      </c>
      <c r="C202" s="52" t="s">
        <v>3838</v>
      </c>
      <c r="D202" s="52" t="s">
        <v>10063</v>
      </c>
      <c r="E202" s="52" t="s">
        <v>93</v>
      </c>
      <c r="F202" s="52" t="s">
        <v>10059</v>
      </c>
      <c r="G202" s="52" t="s">
        <v>10488</v>
      </c>
      <c r="H202" s="53" t="n">
        <v>45322</v>
      </c>
      <c r="I202" s="52" t="s">
        <v>394</v>
      </c>
      <c r="J202" s="52" t="s">
        <v>3852</v>
      </c>
      <c r="K202" s="52" t="n">
        <v>1539.29</v>
      </c>
      <c r="L202" s="52" t="n">
        <v>7.451</v>
      </c>
      <c r="M202" s="52" t="n">
        <v>2902</v>
      </c>
      <c r="N202" s="52" t="n">
        <v>19.83</v>
      </c>
      <c r="O202" s="54" t="n">
        <f aca="false">ROUND(M202*N202,2)</f>
        <v>57546.66</v>
      </c>
      <c r="P202" s="52" t="n">
        <v>11</v>
      </c>
      <c r="Q202" s="52" t="s">
        <v>380</v>
      </c>
      <c r="R202" s="54" t="str">
        <f aca="false">IF(J202&lt;=I202,"Yes","No")</f>
        <v>No</v>
      </c>
      <c r="S202" s="52" t="s">
        <v>10066</v>
      </c>
      <c r="T202" s="52" t="s">
        <v>10061</v>
      </c>
      <c r="U202" s="55" t="n">
        <f aca="false">IF(M202=0,0,ROUND(O202/M202,2))</f>
        <v>19.83</v>
      </c>
      <c r="V202" s="55" t="n">
        <f aca="false">IFERROR(J202-I202,"")</f>
        <v>4</v>
      </c>
      <c r="W202" s="55" t="str">
        <f aca="false">IF(U202&lt;=13.5,"Efficient",IF(U202&lt;=16,"Above Bench","Expensive"))</f>
        <v>Expensive</v>
      </c>
      <c r="X202" s="55" t="str">
        <f aca="false">TEXT(H202,"yyyy-mm")</f>
        <v>2024-01</v>
      </c>
    </row>
    <row r="203" customFormat="false" ht="15" hidden="false" customHeight="true" outlineLevel="0" collapsed="false">
      <c r="A203" s="56" t="s">
        <v>10489</v>
      </c>
      <c r="B203" s="56" t="s">
        <v>3294</v>
      </c>
      <c r="C203" s="56" t="s">
        <v>1092</v>
      </c>
      <c r="D203" s="56" t="s">
        <v>10073</v>
      </c>
      <c r="E203" s="56" t="s">
        <v>91</v>
      </c>
      <c r="F203" s="56" t="s">
        <v>10059</v>
      </c>
      <c r="G203" s="56" t="s">
        <v>10490</v>
      </c>
      <c r="H203" s="57" t="n">
        <v>45598</v>
      </c>
      <c r="I203" s="56" t="s">
        <v>3074</v>
      </c>
      <c r="J203" s="56" t="s">
        <v>4406</v>
      </c>
      <c r="K203" s="56" t="n">
        <v>450.15</v>
      </c>
      <c r="L203" s="56" t="n">
        <v>2.155</v>
      </c>
      <c r="M203" s="56" t="n">
        <v>1531</v>
      </c>
      <c r="N203" s="56" t="n">
        <v>15.2</v>
      </c>
      <c r="O203" s="54" t="n">
        <f aca="false">ROUND(M203*N203,2)</f>
        <v>23271.2</v>
      </c>
      <c r="P203" s="56" t="n">
        <v>95</v>
      </c>
      <c r="Q203" s="56" t="s">
        <v>380</v>
      </c>
      <c r="R203" s="54" t="str">
        <f aca="false">IF(J203&lt;=I203,"Yes","No")</f>
        <v>No</v>
      </c>
      <c r="S203" s="56" t="s">
        <v>10066</v>
      </c>
      <c r="T203" s="56" t="s">
        <v>10066</v>
      </c>
      <c r="U203" s="55" t="n">
        <f aca="false">IF(M203=0,0,ROUND(O203/M203,2))</f>
        <v>15.2</v>
      </c>
      <c r="V203" s="55" t="n">
        <f aca="false">IFERROR(J203-I203,"")</f>
        <v>1</v>
      </c>
      <c r="W203" s="55" t="str">
        <f aca="false">IF(U203&lt;=13.5,"Efficient",IF(U203&lt;=16,"Above Bench","Expensive"))</f>
        <v>Above Bench</v>
      </c>
      <c r="X203" s="55" t="str">
        <f aca="false">TEXT(H203,"yyyy-mm")</f>
        <v>2024-11</v>
      </c>
    </row>
    <row r="204" customFormat="false" ht="15" hidden="false" customHeight="true" outlineLevel="0" collapsed="false">
      <c r="A204" s="52" t="s">
        <v>10491</v>
      </c>
      <c r="B204" s="52" t="s">
        <v>2659</v>
      </c>
      <c r="C204" s="52" t="s">
        <v>10068</v>
      </c>
      <c r="D204" s="52" t="s">
        <v>10104</v>
      </c>
      <c r="E204" s="52" t="s">
        <v>99</v>
      </c>
      <c r="F204" s="52" t="s">
        <v>10099</v>
      </c>
      <c r="G204" s="52" t="s">
        <v>10492</v>
      </c>
      <c r="H204" s="53" t="n">
        <v>45370</v>
      </c>
      <c r="I204" s="52" t="s">
        <v>7727</v>
      </c>
      <c r="J204" s="52" t="s">
        <v>919</v>
      </c>
      <c r="K204" s="52" t="n">
        <v>2714.02</v>
      </c>
      <c r="L204" s="52" t="n">
        <v>9.857</v>
      </c>
      <c r="M204" s="52" t="n">
        <v>1381</v>
      </c>
      <c r="N204" s="52" t="n">
        <v>11.72</v>
      </c>
      <c r="O204" s="54" t="n">
        <f aca="false">ROUND(M204*N204,2)</f>
        <v>16185.32</v>
      </c>
      <c r="P204" s="52" t="n">
        <v>71</v>
      </c>
      <c r="Q204" s="52" t="s">
        <v>371</v>
      </c>
      <c r="R204" s="54" t="str">
        <f aca="false">IF(J204&lt;=I204,"Yes","No")</f>
        <v>No</v>
      </c>
      <c r="S204" s="52" t="s">
        <v>10066</v>
      </c>
      <c r="T204" s="52" t="s">
        <v>10061</v>
      </c>
      <c r="U204" s="55" t="n">
        <f aca="false">IF(M204=0,0,ROUND(O204/M204,2))</f>
        <v>11.72</v>
      </c>
      <c r="V204" s="55" t="n">
        <f aca="false">IFERROR(J204-I204,"")</f>
        <v>4</v>
      </c>
      <c r="W204" s="55" t="str">
        <f aca="false">IF(U204&lt;=13.5,"Efficient",IF(U204&lt;=16,"Above Bench","Expensive"))</f>
        <v>Efficient</v>
      </c>
      <c r="X204" s="55" t="str">
        <f aca="false">TEXT(H204,"yyyy-mm")</f>
        <v>2024-03</v>
      </c>
    </row>
    <row r="205" customFormat="false" ht="15" hidden="false" customHeight="true" outlineLevel="0" collapsed="false">
      <c r="A205" s="56" t="s">
        <v>10493</v>
      </c>
      <c r="B205" s="56" t="s">
        <v>1406</v>
      </c>
      <c r="C205" s="56" t="s">
        <v>2085</v>
      </c>
      <c r="D205" s="56" t="s">
        <v>10063</v>
      </c>
      <c r="E205" s="56" t="s">
        <v>91</v>
      </c>
      <c r="F205" s="56" t="s">
        <v>10099</v>
      </c>
      <c r="G205" s="56" t="s">
        <v>10494</v>
      </c>
      <c r="H205" s="57" t="n">
        <v>45076</v>
      </c>
      <c r="I205" s="56" t="s">
        <v>1949</v>
      </c>
      <c r="J205" s="56" t="s">
        <v>1948</v>
      </c>
      <c r="K205" s="56" t="n">
        <v>2906.87</v>
      </c>
      <c r="L205" s="56" t="n">
        <v>9.59</v>
      </c>
      <c r="M205" s="56" t="n">
        <v>1712</v>
      </c>
      <c r="N205" s="56" t="n">
        <v>23.58</v>
      </c>
      <c r="O205" s="54" t="n">
        <f aca="false">ROUND(M205*N205,2)</f>
        <v>40368.96</v>
      </c>
      <c r="P205" s="56" t="n">
        <v>496</v>
      </c>
      <c r="Q205" s="56" t="s">
        <v>4081</v>
      </c>
      <c r="R205" s="54" t="str">
        <f aca="false">IF(J205&lt;=I205,"Yes","No")</f>
        <v>Yes</v>
      </c>
      <c r="S205" s="56" t="s">
        <v>10066</v>
      </c>
      <c r="T205" s="56" t="s">
        <v>10061</v>
      </c>
      <c r="U205" s="55" t="n">
        <f aca="false">IF(M205=0,0,ROUND(O205/M205,2))</f>
        <v>23.58</v>
      </c>
      <c r="V205" s="55" t="n">
        <f aca="false">IFERROR(J205-I205,"")</f>
        <v>-1</v>
      </c>
      <c r="W205" s="55" t="str">
        <f aca="false">IF(U205&lt;=13.5,"Efficient",IF(U205&lt;=16,"Above Bench","Expensive"))</f>
        <v>Expensive</v>
      </c>
      <c r="X205" s="55" t="str">
        <f aca="false">TEXT(H205,"yyyy-mm")</f>
        <v>2023-05</v>
      </c>
    </row>
    <row r="206" customFormat="false" ht="15" hidden="false" customHeight="true" outlineLevel="0" collapsed="false">
      <c r="A206" s="52" t="s">
        <v>10495</v>
      </c>
      <c r="B206" s="52" t="s">
        <v>3240</v>
      </c>
      <c r="C206" s="52" t="s">
        <v>3851</v>
      </c>
      <c r="D206" s="52" t="s">
        <v>10063</v>
      </c>
      <c r="E206" s="52" t="s">
        <v>99</v>
      </c>
      <c r="F206" s="52" t="s">
        <v>10064</v>
      </c>
      <c r="G206" s="52" t="s">
        <v>10496</v>
      </c>
      <c r="H206" s="53" t="n">
        <v>44994</v>
      </c>
      <c r="I206" s="52" t="s">
        <v>3150</v>
      </c>
      <c r="J206" s="52" t="s">
        <v>6343</v>
      </c>
      <c r="K206" s="52" t="n">
        <v>4604.99</v>
      </c>
      <c r="L206" s="52" t="n">
        <v>13.178</v>
      </c>
      <c r="M206" s="52" t="n">
        <v>209</v>
      </c>
      <c r="N206" s="52" t="n">
        <v>22.26</v>
      </c>
      <c r="O206" s="54" t="n">
        <f aca="false">ROUND(M206*N206,2)</f>
        <v>4652.34</v>
      </c>
      <c r="P206" s="52" t="n">
        <v>262</v>
      </c>
      <c r="Q206" s="52" t="s">
        <v>340</v>
      </c>
      <c r="R206" s="54" t="str">
        <f aca="false">IF(J206&lt;=I206,"Yes","No")</f>
        <v>No</v>
      </c>
      <c r="S206" s="52" t="s">
        <v>10066</v>
      </c>
      <c r="T206" s="52" t="s">
        <v>10061</v>
      </c>
      <c r="U206" s="55" t="n">
        <f aca="false">IF(M206=0,0,ROUND(O206/M206,2))</f>
        <v>22.26</v>
      </c>
      <c r="V206" s="55" t="n">
        <f aca="false">IFERROR(J206-I206,"")</f>
        <v>1</v>
      </c>
      <c r="W206" s="55" t="str">
        <f aca="false">IF(U206&lt;=13.5,"Efficient",IF(U206&lt;=16,"Above Bench","Expensive"))</f>
        <v>Expensive</v>
      </c>
      <c r="X206" s="55" t="str">
        <f aca="false">TEXT(H206,"yyyy-mm")</f>
        <v>2023-03</v>
      </c>
    </row>
    <row r="207" customFormat="false" ht="15" hidden="false" customHeight="true" outlineLevel="0" collapsed="false">
      <c r="A207" s="56" t="s">
        <v>10497</v>
      </c>
      <c r="B207" s="56" t="s">
        <v>3333</v>
      </c>
      <c r="C207" s="56" t="s">
        <v>1257</v>
      </c>
      <c r="D207" s="56" t="s">
        <v>10190</v>
      </c>
      <c r="E207" s="56" t="s">
        <v>99</v>
      </c>
      <c r="F207" s="56" t="s">
        <v>10064</v>
      </c>
      <c r="G207" s="56" t="s">
        <v>10498</v>
      </c>
      <c r="H207" s="57" t="n">
        <v>44879</v>
      </c>
      <c r="I207" s="56" t="s">
        <v>3442</v>
      </c>
      <c r="J207" s="56" t="s">
        <v>7179</v>
      </c>
      <c r="K207" s="56" t="n">
        <v>2533.18</v>
      </c>
      <c r="L207" s="56" t="n">
        <v>7.667</v>
      </c>
      <c r="M207" s="56" t="n">
        <v>2470</v>
      </c>
      <c r="N207" s="56" t="n">
        <v>23.37</v>
      </c>
      <c r="O207" s="54" t="n">
        <f aca="false">ROUND(M207*N207,2)</f>
        <v>57723.9</v>
      </c>
      <c r="P207" s="56" t="n">
        <v>363</v>
      </c>
      <c r="Q207" s="56" t="s">
        <v>380</v>
      </c>
      <c r="R207" s="54" t="str">
        <f aca="false">IF(J207&lt;=I207,"Yes","No")</f>
        <v>No</v>
      </c>
      <c r="S207" s="56" t="s">
        <v>10066</v>
      </c>
      <c r="T207" s="56" t="s">
        <v>10061</v>
      </c>
      <c r="U207" s="55" t="n">
        <f aca="false">IF(M207=0,0,ROUND(O207/M207,2))</f>
        <v>23.37</v>
      </c>
      <c r="V207" s="55" t="n">
        <f aca="false">IFERROR(J207-I207,"")</f>
        <v>2</v>
      </c>
      <c r="W207" s="55" t="str">
        <f aca="false">IF(U207&lt;=13.5,"Efficient",IF(U207&lt;=16,"Above Bench","Expensive"))</f>
        <v>Expensive</v>
      </c>
      <c r="X207" s="55" t="str">
        <f aca="false">TEXT(H207,"yyyy-mm")</f>
        <v>2022-11</v>
      </c>
    </row>
    <row r="208" customFormat="false" ht="15" hidden="false" customHeight="true" outlineLevel="0" collapsed="false">
      <c r="A208" s="52" t="s">
        <v>10499</v>
      </c>
      <c r="B208" s="52" t="s">
        <v>2444</v>
      </c>
      <c r="C208" s="52" t="s">
        <v>5657</v>
      </c>
      <c r="D208" s="52" t="s">
        <v>10190</v>
      </c>
      <c r="E208" s="52" t="s">
        <v>99</v>
      </c>
      <c r="F208" s="52" t="s">
        <v>10088</v>
      </c>
      <c r="G208" s="52" t="s">
        <v>10500</v>
      </c>
      <c r="H208" s="53" t="n">
        <v>44939</v>
      </c>
      <c r="I208" s="52" t="s">
        <v>5129</v>
      </c>
      <c r="J208" s="52" t="s">
        <v>1896</v>
      </c>
      <c r="K208" s="52" t="n">
        <v>1915.99</v>
      </c>
      <c r="L208" s="52" t="n">
        <v>4.875</v>
      </c>
      <c r="M208" s="52" t="n">
        <v>2796</v>
      </c>
      <c r="N208" s="52" t="n">
        <v>17.55</v>
      </c>
      <c r="O208" s="54" t="n">
        <f aca="false">ROUND(M208*N208,2)</f>
        <v>49069.8</v>
      </c>
      <c r="P208" s="52" t="n">
        <v>267</v>
      </c>
      <c r="Q208" s="52" t="s">
        <v>340</v>
      </c>
      <c r="R208" s="54" t="str">
        <f aca="false">IF(J208&lt;=I208,"Yes","No")</f>
        <v>No</v>
      </c>
      <c r="S208" s="52" t="s">
        <v>10066</v>
      </c>
      <c r="T208" s="52" t="s">
        <v>10061</v>
      </c>
      <c r="U208" s="55" t="n">
        <f aca="false">IF(M208=0,0,ROUND(O208/M208,2))</f>
        <v>17.55</v>
      </c>
      <c r="V208" s="55" t="n">
        <f aca="false">IFERROR(J208-I208,"")</f>
        <v>3</v>
      </c>
      <c r="W208" s="55" t="str">
        <f aca="false">IF(U208&lt;=13.5,"Efficient",IF(U208&lt;=16,"Above Bench","Expensive"))</f>
        <v>Expensive</v>
      </c>
      <c r="X208" s="55" t="str">
        <f aca="false">TEXT(H208,"yyyy-mm")</f>
        <v>2023-01</v>
      </c>
    </row>
    <row r="209" customFormat="false" ht="15" hidden="false" customHeight="true" outlineLevel="0" collapsed="false">
      <c r="A209" s="56" t="s">
        <v>10501</v>
      </c>
      <c r="B209" s="56" t="s">
        <v>2321</v>
      </c>
      <c r="C209" s="56" t="s">
        <v>4001</v>
      </c>
      <c r="D209" s="56" t="s">
        <v>10117</v>
      </c>
      <c r="E209" s="56" t="s">
        <v>95</v>
      </c>
      <c r="F209" s="56" t="s">
        <v>10099</v>
      </c>
      <c r="G209" s="56" t="s">
        <v>10502</v>
      </c>
      <c r="H209" s="57" t="n">
        <v>45214</v>
      </c>
      <c r="I209" s="56" t="s">
        <v>4515</v>
      </c>
      <c r="J209" s="56" t="s">
        <v>386</v>
      </c>
      <c r="K209" s="56" t="n">
        <v>1858.66</v>
      </c>
      <c r="L209" s="56" t="n">
        <v>5.492</v>
      </c>
      <c r="M209" s="56" t="n">
        <v>2664</v>
      </c>
      <c r="N209" s="56" t="n">
        <v>11.06</v>
      </c>
      <c r="O209" s="54" t="n">
        <f aca="false">ROUND(M209*N209,2)</f>
        <v>29463.84</v>
      </c>
      <c r="P209" s="56" t="n">
        <v>398</v>
      </c>
      <c r="Q209" s="56" t="s">
        <v>4081</v>
      </c>
      <c r="R209" s="54" t="str">
        <f aca="false">IF(J209&lt;=I209,"Yes","No")</f>
        <v>No</v>
      </c>
      <c r="S209" s="56" t="s">
        <v>10066</v>
      </c>
      <c r="T209" s="56" t="s">
        <v>10061</v>
      </c>
      <c r="U209" s="55" t="n">
        <f aca="false">IF(M209=0,0,ROUND(O209/M209,2))</f>
        <v>11.06</v>
      </c>
      <c r="V209" s="55" t="n">
        <f aca="false">IFERROR(J209-I209,"")</f>
        <v>1</v>
      </c>
      <c r="W209" s="55" t="str">
        <f aca="false">IF(U209&lt;=13.5,"Efficient",IF(U209&lt;=16,"Above Bench","Expensive"))</f>
        <v>Efficient</v>
      </c>
      <c r="X209" s="55" t="str">
        <f aca="false">TEXT(H209,"yyyy-mm")</f>
        <v>2023-10</v>
      </c>
    </row>
    <row r="210" customFormat="false" ht="15" hidden="false" customHeight="true" outlineLevel="0" collapsed="false">
      <c r="A210" s="52" t="s">
        <v>10503</v>
      </c>
      <c r="B210" s="52" t="s">
        <v>2817</v>
      </c>
      <c r="C210" s="52" t="s">
        <v>1013</v>
      </c>
      <c r="D210" s="52" t="s">
        <v>10132</v>
      </c>
      <c r="E210" s="52" t="s">
        <v>93</v>
      </c>
      <c r="F210" s="52" t="s">
        <v>10070</v>
      </c>
      <c r="G210" s="52" t="s">
        <v>10504</v>
      </c>
      <c r="H210" s="53" t="n">
        <v>44792</v>
      </c>
      <c r="I210" s="52" t="s">
        <v>810</v>
      </c>
      <c r="J210" s="52" t="s">
        <v>811</v>
      </c>
      <c r="K210" s="52" t="n">
        <v>161.74</v>
      </c>
      <c r="L210" s="52" t="n">
        <v>0.686</v>
      </c>
      <c r="M210" s="52" t="n">
        <v>1467</v>
      </c>
      <c r="N210" s="52" t="n">
        <v>24.75</v>
      </c>
      <c r="O210" s="54" t="n">
        <f aca="false">ROUND(M210*N210,2)</f>
        <v>36308.25</v>
      </c>
      <c r="P210" s="52" t="n">
        <v>131</v>
      </c>
      <c r="Q210" s="52" t="s">
        <v>380</v>
      </c>
      <c r="R210" s="54" t="str">
        <f aca="false">IF(J210&lt;=I210,"Yes","No")</f>
        <v>No</v>
      </c>
      <c r="S210" s="52" t="s">
        <v>10066</v>
      </c>
      <c r="T210" s="52" t="s">
        <v>10061</v>
      </c>
      <c r="U210" s="55" t="n">
        <f aca="false">IF(M210=0,0,ROUND(O210/M210,2))</f>
        <v>24.75</v>
      </c>
      <c r="V210" s="55" t="n">
        <f aca="false">IFERROR(J210-I210,"")</f>
        <v>2</v>
      </c>
      <c r="W210" s="55" t="str">
        <f aca="false">IF(U210&lt;=13.5,"Efficient",IF(U210&lt;=16,"Above Bench","Expensive"))</f>
        <v>Expensive</v>
      </c>
      <c r="X210" s="55" t="str">
        <f aca="false">TEXT(H210,"yyyy-mm")</f>
        <v>2022-08</v>
      </c>
    </row>
    <row r="211" customFormat="false" ht="15" hidden="false" customHeight="true" outlineLevel="0" collapsed="false">
      <c r="A211" s="56" t="s">
        <v>10505</v>
      </c>
      <c r="B211" s="56" t="s">
        <v>1344</v>
      </c>
      <c r="C211" s="56" t="s">
        <v>2678</v>
      </c>
      <c r="D211" s="56" t="s">
        <v>10073</v>
      </c>
      <c r="E211" s="56" t="s">
        <v>93</v>
      </c>
      <c r="F211" s="56" t="s">
        <v>10099</v>
      </c>
      <c r="G211" s="56" t="s">
        <v>10506</v>
      </c>
      <c r="H211" s="57" t="n">
        <v>45132</v>
      </c>
      <c r="I211" s="56" t="s">
        <v>3807</v>
      </c>
      <c r="J211" s="56" t="s">
        <v>3536</v>
      </c>
      <c r="K211" s="56" t="n">
        <v>256.97</v>
      </c>
      <c r="L211" s="56" t="n">
        <v>0.656</v>
      </c>
      <c r="M211" s="56" t="n">
        <v>1385</v>
      </c>
      <c r="N211" s="56" t="n">
        <v>11.64</v>
      </c>
      <c r="O211" s="54" t="n">
        <f aca="false">ROUND(M211*N211,2)</f>
        <v>16121.4</v>
      </c>
      <c r="P211" s="56" t="n">
        <v>388</v>
      </c>
      <c r="Q211" s="56" t="s">
        <v>4081</v>
      </c>
      <c r="R211" s="54" t="str">
        <f aca="false">IF(J211&lt;=I211,"Yes","No")</f>
        <v>Yes</v>
      </c>
      <c r="S211" s="56" t="s">
        <v>10066</v>
      </c>
      <c r="T211" s="56" t="s">
        <v>10066</v>
      </c>
      <c r="U211" s="55" t="n">
        <f aca="false">IF(M211=0,0,ROUND(O211/M211,2))</f>
        <v>11.64</v>
      </c>
      <c r="V211" s="55" t="n">
        <f aca="false">IFERROR(J211-I211,"")</f>
        <v>-1</v>
      </c>
      <c r="W211" s="55" t="str">
        <f aca="false">IF(U211&lt;=13.5,"Efficient",IF(U211&lt;=16,"Above Bench","Expensive"))</f>
        <v>Efficient</v>
      </c>
      <c r="X211" s="55" t="str">
        <f aca="false">TEXT(H211,"yyyy-mm")</f>
        <v>2023-07</v>
      </c>
    </row>
    <row r="212" customFormat="false" ht="15" hidden="false" customHeight="true" outlineLevel="0" collapsed="false">
      <c r="A212" s="52" t="s">
        <v>10507</v>
      </c>
      <c r="B212" s="52" t="s">
        <v>2289</v>
      </c>
      <c r="C212" s="52" t="s">
        <v>5086</v>
      </c>
      <c r="D212" s="52" t="s">
        <v>10190</v>
      </c>
      <c r="E212" s="52" t="s">
        <v>95</v>
      </c>
      <c r="F212" s="52" t="s">
        <v>10088</v>
      </c>
      <c r="G212" s="52" t="s">
        <v>10508</v>
      </c>
      <c r="H212" s="53" t="n">
        <v>45096</v>
      </c>
      <c r="I212" s="52" t="s">
        <v>5455</v>
      </c>
      <c r="J212" s="52" t="s">
        <v>3514</v>
      </c>
      <c r="K212" s="52" t="n">
        <v>3736.9</v>
      </c>
      <c r="L212" s="52" t="n">
        <v>11.328</v>
      </c>
      <c r="M212" s="52" t="n">
        <v>2546</v>
      </c>
      <c r="N212" s="52" t="n">
        <v>21.8</v>
      </c>
      <c r="O212" s="54" t="n">
        <f aca="false">ROUND(M212*N212,2)</f>
        <v>55502.8</v>
      </c>
      <c r="P212" s="52" t="n">
        <v>222</v>
      </c>
      <c r="Q212" s="52" t="s">
        <v>371</v>
      </c>
      <c r="R212" s="54" t="str">
        <f aca="false">IF(J212&lt;=I212,"Yes","No")</f>
        <v>No</v>
      </c>
      <c r="S212" s="52" t="s">
        <v>10066</v>
      </c>
      <c r="T212" s="52" t="s">
        <v>10061</v>
      </c>
      <c r="U212" s="55" t="n">
        <f aca="false">IF(M212=0,0,ROUND(O212/M212,2))</f>
        <v>21.8</v>
      </c>
      <c r="V212" s="55" t="n">
        <f aca="false">IFERROR(J212-I212,"")</f>
        <v>2</v>
      </c>
      <c r="W212" s="55" t="str">
        <f aca="false">IF(U212&lt;=13.5,"Efficient",IF(U212&lt;=16,"Above Bench","Expensive"))</f>
        <v>Expensive</v>
      </c>
      <c r="X212" s="55" t="str">
        <f aca="false">TEXT(H212,"yyyy-mm")</f>
        <v>2023-06</v>
      </c>
    </row>
    <row r="213" customFormat="false" ht="15" hidden="false" customHeight="true" outlineLevel="0" collapsed="false">
      <c r="A213" s="56" t="s">
        <v>10509</v>
      </c>
      <c r="B213" s="56" t="s">
        <v>2003</v>
      </c>
      <c r="C213" s="56" t="s">
        <v>3592</v>
      </c>
      <c r="D213" s="56" t="s">
        <v>10104</v>
      </c>
      <c r="E213" s="56" t="s">
        <v>93</v>
      </c>
      <c r="F213" s="56" t="s">
        <v>10099</v>
      </c>
      <c r="G213" s="56" t="s">
        <v>10510</v>
      </c>
      <c r="H213" s="57" t="n">
        <v>44861</v>
      </c>
      <c r="I213" s="56" t="s">
        <v>3327</v>
      </c>
      <c r="J213" s="56" t="s">
        <v>3327</v>
      </c>
      <c r="K213" s="56" t="n">
        <v>4427.64</v>
      </c>
      <c r="L213" s="56" t="n">
        <v>21.584</v>
      </c>
      <c r="M213" s="56" t="n">
        <v>1382</v>
      </c>
      <c r="N213" s="56" t="n">
        <v>18.68</v>
      </c>
      <c r="O213" s="54" t="n">
        <f aca="false">ROUND(M213*N213,2)</f>
        <v>25815.76</v>
      </c>
      <c r="P213" s="56" t="n">
        <v>126</v>
      </c>
      <c r="Q213" s="56" t="s">
        <v>371</v>
      </c>
      <c r="R213" s="54" t="str">
        <f aca="false">IF(J213&lt;=I213,"Yes","No")</f>
        <v>Yes</v>
      </c>
      <c r="S213" s="56" t="s">
        <v>10061</v>
      </c>
      <c r="T213" s="56" t="s">
        <v>10066</v>
      </c>
      <c r="U213" s="55" t="n">
        <f aca="false">IF(M213=0,0,ROUND(O213/M213,2))</f>
        <v>18.68</v>
      </c>
      <c r="V213" s="55" t="n">
        <f aca="false">IFERROR(J213-I213,"")</f>
        <v>0</v>
      </c>
      <c r="W213" s="55" t="str">
        <f aca="false">IF(U213&lt;=13.5,"Efficient",IF(U213&lt;=16,"Above Bench","Expensive"))</f>
        <v>Expensive</v>
      </c>
      <c r="X213" s="55" t="str">
        <f aca="false">TEXT(H213,"yyyy-mm")</f>
        <v>2022-10</v>
      </c>
    </row>
    <row r="214" customFormat="false" ht="15" hidden="false" customHeight="true" outlineLevel="0" collapsed="false">
      <c r="A214" s="52" t="s">
        <v>10511</v>
      </c>
      <c r="B214" s="52" t="s">
        <v>862</v>
      </c>
      <c r="C214" s="52" t="s">
        <v>7680</v>
      </c>
      <c r="D214" s="52" t="s">
        <v>10063</v>
      </c>
      <c r="E214" s="52" t="s">
        <v>95</v>
      </c>
      <c r="F214" s="52" t="s">
        <v>10059</v>
      </c>
      <c r="G214" s="52" t="s">
        <v>10512</v>
      </c>
      <c r="H214" s="53" t="n">
        <v>45221</v>
      </c>
      <c r="I214" s="52" t="s">
        <v>1421</v>
      </c>
      <c r="J214" s="52" t="s">
        <v>1421</v>
      </c>
      <c r="K214" s="52" t="n">
        <v>1698.07</v>
      </c>
      <c r="L214" s="52" t="n">
        <v>5.658</v>
      </c>
      <c r="M214" s="52" t="n">
        <v>2383</v>
      </c>
      <c r="N214" s="52" t="n">
        <v>21.24</v>
      </c>
      <c r="O214" s="54" t="n">
        <f aca="false">ROUND(M214*N214,2)</f>
        <v>50614.92</v>
      </c>
      <c r="P214" s="52" t="n">
        <v>453</v>
      </c>
      <c r="Q214" s="52" t="s">
        <v>380</v>
      </c>
      <c r="R214" s="54" t="str">
        <f aca="false">IF(J214&lt;=I214,"Yes","No")</f>
        <v>Yes</v>
      </c>
      <c r="S214" s="52" t="s">
        <v>10066</v>
      </c>
      <c r="T214" s="52" t="s">
        <v>10066</v>
      </c>
      <c r="U214" s="55" t="n">
        <f aca="false">IF(M214=0,0,ROUND(O214/M214,2))</f>
        <v>21.24</v>
      </c>
      <c r="V214" s="55" t="n">
        <f aca="false">IFERROR(J214-I214,"")</f>
        <v>0</v>
      </c>
      <c r="W214" s="55" t="str">
        <f aca="false">IF(U214&lt;=13.5,"Efficient",IF(U214&lt;=16,"Above Bench","Expensive"))</f>
        <v>Expensive</v>
      </c>
      <c r="X214" s="55" t="str">
        <f aca="false">TEXT(H214,"yyyy-mm")</f>
        <v>2023-10</v>
      </c>
    </row>
    <row r="215" customFormat="false" ht="15" hidden="false" customHeight="true" outlineLevel="0" collapsed="false">
      <c r="A215" s="56" t="s">
        <v>10513</v>
      </c>
      <c r="B215" s="56" t="s">
        <v>2258</v>
      </c>
      <c r="C215" s="56" t="s">
        <v>3270</v>
      </c>
      <c r="D215" s="56" t="s">
        <v>10190</v>
      </c>
      <c r="E215" s="56" t="s">
        <v>93</v>
      </c>
      <c r="F215" s="56" t="s">
        <v>10099</v>
      </c>
      <c r="G215" s="56" t="s">
        <v>10514</v>
      </c>
      <c r="H215" s="57" t="n">
        <v>45200</v>
      </c>
      <c r="I215" s="56" t="s">
        <v>737</v>
      </c>
      <c r="J215" s="56" t="s">
        <v>1111</v>
      </c>
      <c r="K215" s="56" t="n">
        <v>116.1</v>
      </c>
      <c r="L215" s="56" t="n">
        <v>0.3</v>
      </c>
      <c r="M215" s="56" t="n">
        <v>1057</v>
      </c>
      <c r="N215" s="56" t="n">
        <v>6.09</v>
      </c>
      <c r="O215" s="54" t="n">
        <f aca="false">ROUND(M215*N215,2)</f>
        <v>6437.13</v>
      </c>
      <c r="P215" s="56" t="n">
        <v>398</v>
      </c>
      <c r="Q215" s="56" t="s">
        <v>380</v>
      </c>
      <c r="R215" s="54" t="str">
        <f aca="false">IF(J215&lt;=I215,"Yes","No")</f>
        <v>No</v>
      </c>
      <c r="S215" s="56" t="s">
        <v>10066</v>
      </c>
      <c r="T215" s="56" t="s">
        <v>10061</v>
      </c>
      <c r="U215" s="55" t="n">
        <f aca="false">IF(M215=0,0,ROUND(O215/M215,2))</f>
        <v>6.09</v>
      </c>
      <c r="V215" s="55" t="n">
        <f aca="false">IFERROR(J215-I215,"")</f>
        <v>5</v>
      </c>
      <c r="W215" s="55" t="str">
        <f aca="false">IF(U215&lt;=13.5,"Efficient",IF(U215&lt;=16,"Above Bench","Expensive"))</f>
        <v>Efficient</v>
      </c>
      <c r="X215" s="55" t="str">
        <f aca="false">TEXT(H215,"yyyy-mm")</f>
        <v>2023-10</v>
      </c>
    </row>
    <row r="216" customFormat="false" ht="15" hidden="false" customHeight="true" outlineLevel="0" collapsed="false">
      <c r="A216" s="52" t="s">
        <v>10515</v>
      </c>
      <c r="B216" s="52" t="s">
        <v>3258</v>
      </c>
      <c r="C216" s="52" t="s">
        <v>2633</v>
      </c>
      <c r="D216" s="52" t="s">
        <v>10117</v>
      </c>
      <c r="E216" s="52" t="s">
        <v>93</v>
      </c>
      <c r="F216" s="52" t="s">
        <v>10088</v>
      </c>
      <c r="G216" s="52" t="s">
        <v>10516</v>
      </c>
      <c r="H216" s="53" t="n">
        <v>44834</v>
      </c>
      <c r="I216" s="52" t="s">
        <v>5708</v>
      </c>
      <c r="J216" s="52" t="s">
        <v>2439</v>
      </c>
      <c r="K216" s="52" t="n">
        <v>15.32</v>
      </c>
      <c r="L216" s="52" t="n">
        <v>0.063</v>
      </c>
      <c r="M216" s="52" t="n">
        <v>130</v>
      </c>
      <c r="N216" s="52" t="n">
        <v>14.24</v>
      </c>
      <c r="O216" s="54" t="n">
        <f aca="false">ROUND(M216*N216,2)</f>
        <v>1851.2</v>
      </c>
      <c r="P216" s="52" t="n">
        <v>334</v>
      </c>
      <c r="Q216" s="52" t="s">
        <v>340</v>
      </c>
      <c r="R216" s="54" t="str">
        <f aca="false">IF(J216&lt;=I216,"Yes","No")</f>
        <v>No</v>
      </c>
      <c r="S216" s="52" t="s">
        <v>10066</v>
      </c>
      <c r="T216" s="52" t="s">
        <v>10061</v>
      </c>
      <c r="U216" s="55" t="n">
        <f aca="false">IF(M216=0,0,ROUND(O216/M216,2))</f>
        <v>14.24</v>
      </c>
      <c r="V216" s="55" t="n">
        <f aca="false">IFERROR(J216-I216,"")</f>
        <v>3</v>
      </c>
      <c r="W216" s="55" t="str">
        <f aca="false">IF(U216&lt;=13.5,"Efficient",IF(U216&lt;=16,"Above Bench","Expensive"))</f>
        <v>Above Bench</v>
      </c>
      <c r="X216" s="55" t="str">
        <f aca="false">TEXT(H216,"yyyy-mm")</f>
        <v>2022-09</v>
      </c>
    </row>
    <row r="217" customFormat="false" ht="15" hidden="false" customHeight="true" outlineLevel="0" collapsed="false">
      <c r="A217" s="56" t="s">
        <v>10517</v>
      </c>
      <c r="B217" s="56" t="s">
        <v>2247</v>
      </c>
      <c r="C217" s="56" t="s">
        <v>562</v>
      </c>
      <c r="D217" s="56" t="s">
        <v>10132</v>
      </c>
      <c r="E217" s="56" t="s">
        <v>91</v>
      </c>
      <c r="F217" s="56" t="s">
        <v>10070</v>
      </c>
      <c r="G217" s="56" t="s">
        <v>10518</v>
      </c>
      <c r="H217" s="57" t="n">
        <v>44747</v>
      </c>
      <c r="I217" s="56" t="s">
        <v>4778</v>
      </c>
      <c r="J217" s="56" t="s">
        <v>5440</v>
      </c>
      <c r="K217" s="56" t="n">
        <v>2544.3</v>
      </c>
      <c r="L217" s="56" t="n">
        <v>6.926</v>
      </c>
      <c r="M217" s="56" t="n">
        <v>655</v>
      </c>
      <c r="N217" s="56" t="n">
        <v>21.59</v>
      </c>
      <c r="O217" s="54" t="n">
        <f aca="false">ROUND(M217*N217,2)</f>
        <v>14141.45</v>
      </c>
      <c r="P217" s="56" t="n">
        <v>402</v>
      </c>
      <c r="Q217" s="56" t="s">
        <v>340</v>
      </c>
      <c r="R217" s="54" t="str">
        <f aca="false">IF(J217&lt;=I217,"Yes","No")</f>
        <v>No</v>
      </c>
      <c r="S217" s="56" t="s">
        <v>10061</v>
      </c>
      <c r="T217" s="56" t="s">
        <v>10061</v>
      </c>
      <c r="U217" s="55" t="n">
        <f aca="false">IF(M217=0,0,ROUND(O217/M217,2))</f>
        <v>21.59</v>
      </c>
      <c r="V217" s="55" t="n">
        <f aca="false">IFERROR(J217-I217,"")</f>
        <v>3</v>
      </c>
      <c r="W217" s="55" t="str">
        <f aca="false">IF(U217&lt;=13.5,"Efficient",IF(U217&lt;=16,"Above Bench","Expensive"))</f>
        <v>Expensive</v>
      </c>
      <c r="X217" s="55" t="str">
        <f aca="false">TEXT(H217,"yyyy-mm")</f>
        <v>2022-07</v>
      </c>
    </row>
    <row r="218" customFormat="false" ht="15" hidden="false" customHeight="true" outlineLevel="0" collapsed="false">
      <c r="A218" s="52" t="s">
        <v>10519</v>
      </c>
      <c r="B218" s="52" t="s">
        <v>2139</v>
      </c>
      <c r="C218" s="52" t="s">
        <v>9445</v>
      </c>
      <c r="D218" s="52" t="s">
        <v>10063</v>
      </c>
      <c r="E218" s="52" t="s">
        <v>97</v>
      </c>
      <c r="F218" s="52" t="s">
        <v>10059</v>
      </c>
      <c r="G218" s="52" t="s">
        <v>10520</v>
      </c>
      <c r="H218" s="53" t="n">
        <v>44731</v>
      </c>
      <c r="I218" s="52" t="s">
        <v>1218</v>
      </c>
      <c r="J218" s="52" t="s">
        <v>3253</v>
      </c>
      <c r="K218" s="52" t="n">
        <v>878.13</v>
      </c>
      <c r="L218" s="52" t="n">
        <v>2.758</v>
      </c>
      <c r="M218" s="52" t="n">
        <v>2531</v>
      </c>
      <c r="N218" s="52" t="n">
        <v>8.88</v>
      </c>
      <c r="O218" s="54" t="n">
        <f aca="false">ROUND(M218*N218,2)</f>
        <v>22475.28</v>
      </c>
      <c r="P218" s="52" t="n">
        <v>204</v>
      </c>
      <c r="Q218" s="52" t="s">
        <v>4081</v>
      </c>
      <c r="R218" s="54" t="str">
        <f aca="false">IF(J218&lt;=I218,"Yes","No")</f>
        <v>No</v>
      </c>
      <c r="S218" s="52" t="s">
        <v>10066</v>
      </c>
      <c r="T218" s="52" t="s">
        <v>10066</v>
      </c>
      <c r="U218" s="55" t="n">
        <f aca="false">IF(M218=0,0,ROUND(O218/M218,2))</f>
        <v>8.88</v>
      </c>
      <c r="V218" s="55" t="n">
        <f aca="false">IFERROR(J218-I218,"")</f>
        <v>1</v>
      </c>
      <c r="W218" s="55" t="str">
        <f aca="false">IF(U218&lt;=13.5,"Efficient",IF(U218&lt;=16,"Above Bench","Expensive"))</f>
        <v>Efficient</v>
      </c>
      <c r="X218" s="55" t="str">
        <f aca="false">TEXT(H218,"yyyy-mm")</f>
        <v>2022-06</v>
      </c>
    </row>
    <row r="219" customFormat="false" ht="15" hidden="false" customHeight="true" outlineLevel="0" collapsed="false">
      <c r="A219" s="56" t="s">
        <v>10521</v>
      </c>
      <c r="B219" s="56" t="s">
        <v>2669</v>
      </c>
      <c r="C219" s="56" t="s">
        <v>1490</v>
      </c>
      <c r="D219" s="56" t="s">
        <v>10132</v>
      </c>
      <c r="E219" s="56" t="s">
        <v>101</v>
      </c>
      <c r="F219" s="56" t="s">
        <v>10088</v>
      </c>
      <c r="G219" s="56" t="s">
        <v>10522</v>
      </c>
      <c r="H219" s="57" t="n">
        <v>45263</v>
      </c>
      <c r="I219" s="56" t="s">
        <v>1295</v>
      </c>
      <c r="J219" s="56" t="s">
        <v>1295</v>
      </c>
      <c r="K219" s="56" t="n">
        <v>3419.69</v>
      </c>
      <c r="L219" s="56" t="n">
        <v>15.387</v>
      </c>
      <c r="M219" s="56" t="n">
        <v>1927</v>
      </c>
      <c r="N219" s="56" t="n">
        <v>16</v>
      </c>
      <c r="O219" s="54" t="n">
        <f aca="false">ROUND(M219*N219,2)</f>
        <v>30832</v>
      </c>
      <c r="P219" s="56" t="n">
        <v>228</v>
      </c>
      <c r="Q219" s="56" t="s">
        <v>4081</v>
      </c>
      <c r="R219" s="54" t="str">
        <f aca="false">IF(J219&lt;=I219,"Yes","No")</f>
        <v>Yes</v>
      </c>
      <c r="S219" s="56" t="s">
        <v>10066</v>
      </c>
      <c r="T219" s="56" t="s">
        <v>10066</v>
      </c>
      <c r="U219" s="55" t="n">
        <f aca="false">IF(M219=0,0,ROUND(O219/M219,2))</f>
        <v>16</v>
      </c>
      <c r="V219" s="55" t="n">
        <f aca="false">IFERROR(J219-I219,"")</f>
        <v>0</v>
      </c>
      <c r="W219" s="55" t="str">
        <f aca="false">IF(U219&lt;=13.5,"Efficient",IF(U219&lt;=16,"Above Bench","Expensive"))</f>
        <v>Above Bench</v>
      </c>
      <c r="X219" s="55" t="str">
        <f aca="false">TEXT(H219,"yyyy-mm")</f>
        <v>2023-12</v>
      </c>
    </row>
    <row r="220" customFormat="false" ht="15" hidden="false" customHeight="true" outlineLevel="0" collapsed="false">
      <c r="A220" s="52" t="s">
        <v>10523</v>
      </c>
      <c r="B220" s="52" t="s">
        <v>2227</v>
      </c>
      <c r="C220" s="52" t="s">
        <v>491</v>
      </c>
      <c r="D220" s="52" t="s">
        <v>10112</v>
      </c>
      <c r="E220" s="52" t="s">
        <v>95</v>
      </c>
      <c r="F220" s="52" t="s">
        <v>10070</v>
      </c>
      <c r="G220" s="52" t="s">
        <v>10524</v>
      </c>
      <c r="H220" s="53" t="n">
        <v>44672</v>
      </c>
      <c r="I220" s="52" t="s">
        <v>1270</v>
      </c>
      <c r="J220" s="52" t="s">
        <v>2375</v>
      </c>
      <c r="K220" s="52" t="n">
        <v>1057.59</v>
      </c>
      <c r="L220" s="52" t="n">
        <v>2.728</v>
      </c>
      <c r="M220" s="52" t="n">
        <v>1001</v>
      </c>
      <c r="N220" s="52" t="n">
        <v>16.48</v>
      </c>
      <c r="O220" s="54" t="n">
        <f aca="false">ROUND(M220*N220,2)</f>
        <v>16496.48</v>
      </c>
      <c r="P220" s="52" t="n">
        <v>294</v>
      </c>
      <c r="Q220" s="52" t="s">
        <v>340</v>
      </c>
      <c r="R220" s="54" t="str">
        <f aca="false">IF(J220&lt;=I220,"Yes","No")</f>
        <v>No</v>
      </c>
      <c r="S220" s="52" t="s">
        <v>10066</v>
      </c>
      <c r="T220" s="52" t="s">
        <v>10061</v>
      </c>
      <c r="U220" s="55" t="n">
        <f aca="false">IF(M220=0,0,ROUND(O220/M220,2))</f>
        <v>16.48</v>
      </c>
      <c r="V220" s="55" t="n">
        <f aca="false">IFERROR(J220-I220,"")</f>
        <v>3</v>
      </c>
      <c r="W220" s="55" t="str">
        <f aca="false">IF(U220&lt;=13.5,"Efficient",IF(U220&lt;=16,"Above Bench","Expensive"))</f>
        <v>Expensive</v>
      </c>
      <c r="X220" s="55" t="str">
        <f aca="false">TEXT(H220,"yyyy-mm")</f>
        <v>2022-04</v>
      </c>
    </row>
    <row r="221" customFormat="false" ht="15" hidden="false" customHeight="true" outlineLevel="0" collapsed="false">
      <c r="A221" s="56" t="s">
        <v>10525</v>
      </c>
      <c r="B221" s="56" t="s">
        <v>1277</v>
      </c>
      <c r="C221" s="56" t="s">
        <v>3962</v>
      </c>
      <c r="D221" s="56" t="s">
        <v>10132</v>
      </c>
      <c r="E221" s="56" t="s">
        <v>93</v>
      </c>
      <c r="F221" s="56" t="s">
        <v>10059</v>
      </c>
      <c r="G221" s="56" t="s">
        <v>10526</v>
      </c>
      <c r="H221" s="57" t="n">
        <v>45248</v>
      </c>
      <c r="I221" s="56" t="s">
        <v>1680</v>
      </c>
      <c r="J221" s="56" t="s">
        <v>1548</v>
      </c>
      <c r="K221" s="56" t="n">
        <v>2406.22</v>
      </c>
      <c r="L221" s="56" t="n">
        <v>8.223</v>
      </c>
      <c r="M221" s="56" t="n">
        <v>2366</v>
      </c>
      <c r="N221" s="56" t="n">
        <v>20.12</v>
      </c>
      <c r="O221" s="54" t="n">
        <f aca="false">ROUND(M221*N221,2)</f>
        <v>47603.92</v>
      </c>
      <c r="P221" s="56" t="n">
        <v>258</v>
      </c>
      <c r="Q221" s="56" t="s">
        <v>371</v>
      </c>
      <c r="R221" s="54" t="str">
        <f aca="false">IF(J221&lt;=I221,"Yes","No")</f>
        <v>No</v>
      </c>
      <c r="S221" s="56" t="s">
        <v>10061</v>
      </c>
      <c r="T221" s="56" t="s">
        <v>10066</v>
      </c>
      <c r="U221" s="55" t="n">
        <f aca="false">IF(M221=0,0,ROUND(O221/M221,2))</f>
        <v>20.12</v>
      </c>
      <c r="V221" s="55" t="n">
        <f aca="false">IFERROR(J221-I221,"")</f>
        <v>2</v>
      </c>
      <c r="W221" s="55" t="str">
        <f aca="false">IF(U221&lt;=13.5,"Efficient",IF(U221&lt;=16,"Above Bench","Expensive"))</f>
        <v>Expensive</v>
      </c>
      <c r="X221" s="55" t="str">
        <f aca="false">TEXT(H221,"yyyy-mm")</f>
        <v>2023-11</v>
      </c>
    </row>
    <row r="222" customFormat="false" ht="15" hidden="false" customHeight="true" outlineLevel="0" collapsed="false">
      <c r="A222" s="52" t="s">
        <v>10527</v>
      </c>
      <c r="B222" s="52" t="s">
        <v>2829</v>
      </c>
      <c r="C222" s="52" t="s">
        <v>1929</v>
      </c>
      <c r="D222" s="52" t="s">
        <v>10095</v>
      </c>
      <c r="E222" s="52" t="s">
        <v>91</v>
      </c>
      <c r="F222" s="52" t="s">
        <v>10099</v>
      </c>
      <c r="G222" s="52" t="s">
        <v>10528</v>
      </c>
      <c r="H222" s="53" t="n">
        <v>45569</v>
      </c>
      <c r="I222" s="52" t="s">
        <v>4590</v>
      </c>
      <c r="J222" s="52" t="s">
        <v>4300</v>
      </c>
      <c r="K222" s="52" t="n">
        <v>2577.08</v>
      </c>
      <c r="L222" s="52" t="n">
        <v>6.933</v>
      </c>
      <c r="M222" s="52" t="n">
        <v>2733</v>
      </c>
      <c r="N222" s="52" t="n">
        <v>23.02</v>
      </c>
      <c r="O222" s="54" t="n">
        <f aca="false">ROUND(M222*N222,2)</f>
        <v>62913.66</v>
      </c>
      <c r="P222" s="52" t="n">
        <v>114</v>
      </c>
      <c r="Q222" s="52" t="s">
        <v>380</v>
      </c>
      <c r="R222" s="54" t="str">
        <f aca="false">IF(J222&lt;=I222,"Yes","No")</f>
        <v>Yes</v>
      </c>
      <c r="S222" s="52" t="s">
        <v>10066</v>
      </c>
      <c r="T222" s="52" t="s">
        <v>10061</v>
      </c>
      <c r="U222" s="55" t="n">
        <f aca="false">IF(M222=0,0,ROUND(O222/M222,2))</f>
        <v>23.02</v>
      </c>
      <c r="V222" s="55" t="n">
        <f aca="false">IFERROR(J222-I222,"")</f>
        <v>-1</v>
      </c>
      <c r="W222" s="55" t="str">
        <f aca="false">IF(U222&lt;=13.5,"Efficient",IF(U222&lt;=16,"Above Bench","Expensive"))</f>
        <v>Expensive</v>
      </c>
      <c r="X222" s="55" t="str">
        <f aca="false">TEXT(H222,"yyyy-mm")</f>
        <v>2024-10</v>
      </c>
    </row>
    <row r="223" customFormat="false" ht="15" hidden="false" customHeight="true" outlineLevel="0" collapsed="false">
      <c r="A223" s="56" t="s">
        <v>10529</v>
      </c>
      <c r="B223" s="56" t="s">
        <v>2416</v>
      </c>
      <c r="C223" s="56" t="s">
        <v>6230</v>
      </c>
      <c r="D223" s="56" t="s">
        <v>10069</v>
      </c>
      <c r="E223" s="56" t="s">
        <v>97</v>
      </c>
      <c r="F223" s="56" t="s">
        <v>10064</v>
      </c>
      <c r="G223" s="56" t="s">
        <v>10530</v>
      </c>
      <c r="H223" s="57" t="n">
        <v>45034</v>
      </c>
      <c r="I223" s="56" t="s">
        <v>3051</v>
      </c>
      <c r="J223" s="56" t="s">
        <v>8685</v>
      </c>
      <c r="K223" s="56" t="n">
        <v>4353.62</v>
      </c>
      <c r="L223" s="56" t="n">
        <v>11.017</v>
      </c>
      <c r="M223" s="56" t="n">
        <v>2151</v>
      </c>
      <c r="N223" s="56" t="n">
        <v>24.72</v>
      </c>
      <c r="O223" s="54" t="n">
        <f aca="false">ROUND(M223*N223,2)</f>
        <v>53172.72</v>
      </c>
      <c r="P223" s="56" t="n">
        <v>85</v>
      </c>
      <c r="Q223" s="56" t="s">
        <v>371</v>
      </c>
      <c r="R223" s="54" t="str">
        <f aca="false">IF(J223&lt;=I223,"Yes","No")</f>
        <v>No</v>
      </c>
      <c r="S223" s="56" t="s">
        <v>10066</v>
      </c>
      <c r="T223" s="56" t="s">
        <v>10061</v>
      </c>
      <c r="U223" s="55" t="n">
        <f aca="false">IF(M223=0,0,ROUND(O223/M223,2))</f>
        <v>24.72</v>
      </c>
      <c r="V223" s="55" t="n">
        <f aca="false">IFERROR(J223-I223,"")</f>
        <v>3</v>
      </c>
      <c r="W223" s="55" t="str">
        <f aca="false">IF(U223&lt;=13.5,"Efficient",IF(U223&lt;=16,"Above Bench","Expensive"))</f>
        <v>Expensive</v>
      </c>
      <c r="X223" s="55" t="str">
        <f aca="false">TEXT(H223,"yyyy-mm")</f>
        <v>2023-04</v>
      </c>
    </row>
    <row r="224" customFormat="false" ht="15" hidden="false" customHeight="true" outlineLevel="0" collapsed="false">
      <c r="A224" s="52" t="s">
        <v>10531</v>
      </c>
      <c r="B224" s="52" t="s">
        <v>1277</v>
      </c>
      <c r="C224" s="52" t="s">
        <v>6757</v>
      </c>
      <c r="D224" s="52" t="s">
        <v>10078</v>
      </c>
      <c r="E224" s="52" t="s">
        <v>99</v>
      </c>
      <c r="F224" s="52" t="s">
        <v>10099</v>
      </c>
      <c r="G224" s="52" t="s">
        <v>10532</v>
      </c>
      <c r="H224" s="53" t="n">
        <v>45275</v>
      </c>
      <c r="I224" s="52" t="s">
        <v>1643</v>
      </c>
      <c r="J224" s="52" t="s">
        <v>1248</v>
      </c>
      <c r="K224" s="52" t="n">
        <v>746.76</v>
      </c>
      <c r="L224" s="52" t="n">
        <v>2.751</v>
      </c>
      <c r="M224" s="52" t="n">
        <v>1449</v>
      </c>
      <c r="N224" s="52" t="n">
        <v>11.73</v>
      </c>
      <c r="O224" s="54" t="n">
        <f aca="false">ROUND(M224*N224,2)</f>
        <v>16996.77</v>
      </c>
      <c r="P224" s="52" t="n">
        <v>57</v>
      </c>
      <c r="Q224" s="52" t="s">
        <v>4081</v>
      </c>
      <c r="R224" s="54" t="str">
        <f aca="false">IF(J224&lt;=I224,"Yes","No")</f>
        <v>Yes</v>
      </c>
      <c r="S224" s="52" t="s">
        <v>10061</v>
      </c>
      <c r="T224" s="52" t="s">
        <v>10066</v>
      </c>
      <c r="U224" s="55" t="n">
        <f aca="false">IF(M224=0,0,ROUND(O224/M224,2))</f>
        <v>11.73</v>
      </c>
      <c r="V224" s="55" t="n">
        <f aca="false">IFERROR(J224-I224,"")</f>
        <v>-1</v>
      </c>
      <c r="W224" s="55" t="str">
        <f aca="false">IF(U224&lt;=13.5,"Efficient",IF(U224&lt;=16,"Above Bench","Expensive"))</f>
        <v>Efficient</v>
      </c>
      <c r="X224" s="55" t="str">
        <f aca="false">TEXT(H224,"yyyy-mm")</f>
        <v>2023-12</v>
      </c>
    </row>
    <row r="225" customFormat="false" ht="15" hidden="false" customHeight="true" outlineLevel="0" collapsed="false">
      <c r="A225" s="56" t="s">
        <v>10533</v>
      </c>
      <c r="B225" s="56" t="s">
        <v>3426</v>
      </c>
      <c r="C225" s="56" t="s">
        <v>645</v>
      </c>
      <c r="D225" s="56" t="s">
        <v>10078</v>
      </c>
      <c r="E225" s="56" t="s">
        <v>93</v>
      </c>
      <c r="F225" s="56" t="s">
        <v>10064</v>
      </c>
      <c r="G225" s="56" t="s">
        <v>10534</v>
      </c>
      <c r="H225" s="57" t="n">
        <v>44769</v>
      </c>
      <c r="I225" s="56" t="s">
        <v>506</v>
      </c>
      <c r="J225" s="56" t="s">
        <v>1339</v>
      </c>
      <c r="K225" s="56" t="n">
        <v>2417.25</v>
      </c>
      <c r="L225" s="56" t="n">
        <v>6.4</v>
      </c>
      <c r="M225" s="56" t="n">
        <v>562</v>
      </c>
      <c r="N225" s="56" t="n">
        <v>8.28</v>
      </c>
      <c r="O225" s="54" t="n">
        <f aca="false">ROUND(M225*N225,2)</f>
        <v>4653.36</v>
      </c>
      <c r="P225" s="56" t="n">
        <v>317</v>
      </c>
      <c r="Q225" s="56" t="s">
        <v>4081</v>
      </c>
      <c r="R225" s="54" t="str">
        <f aca="false">IF(J225&lt;=I225,"Yes","No")</f>
        <v>Yes</v>
      </c>
      <c r="S225" s="56" t="s">
        <v>10066</v>
      </c>
      <c r="T225" s="56" t="s">
        <v>10061</v>
      </c>
      <c r="U225" s="55" t="n">
        <f aca="false">IF(M225=0,0,ROUND(O225/M225,2))</f>
        <v>8.28</v>
      </c>
      <c r="V225" s="55" t="n">
        <f aca="false">IFERROR(J225-I225,"")</f>
        <v>-1</v>
      </c>
      <c r="W225" s="55" t="str">
        <f aca="false">IF(U225&lt;=13.5,"Efficient",IF(U225&lt;=16,"Above Bench","Expensive"))</f>
        <v>Efficient</v>
      </c>
      <c r="X225" s="55" t="str">
        <f aca="false">TEXT(H225,"yyyy-mm")</f>
        <v>2022-07</v>
      </c>
    </row>
    <row r="226" customFormat="false" ht="15" hidden="false" customHeight="true" outlineLevel="0" collapsed="false">
      <c r="A226" s="52" t="s">
        <v>10535</v>
      </c>
      <c r="B226" s="52" t="s">
        <v>3455</v>
      </c>
      <c r="C226" s="52" t="s">
        <v>7351</v>
      </c>
      <c r="D226" s="52" t="s">
        <v>10117</v>
      </c>
      <c r="E226" s="52" t="s">
        <v>93</v>
      </c>
      <c r="F226" s="52" t="s">
        <v>10099</v>
      </c>
      <c r="G226" s="52" t="s">
        <v>10536</v>
      </c>
      <c r="H226" s="53" t="n">
        <v>44767</v>
      </c>
      <c r="I226" s="52" t="s">
        <v>1339</v>
      </c>
      <c r="J226" s="52" t="s">
        <v>3392</v>
      </c>
      <c r="K226" s="52" t="n">
        <v>1111.26</v>
      </c>
      <c r="L226" s="52" t="n">
        <v>4.665</v>
      </c>
      <c r="M226" s="52" t="n">
        <v>2291</v>
      </c>
      <c r="N226" s="52" t="n">
        <v>21.71</v>
      </c>
      <c r="O226" s="54" t="n">
        <f aca="false">ROUND(M226*N226,2)</f>
        <v>49737.61</v>
      </c>
      <c r="P226" s="52" t="n">
        <v>262</v>
      </c>
      <c r="Q226" s="52" t="s">
        <v>4081</v>
      </c>
      <c r="R226" s="54" t="str">
        <f aca="false">IF(J226&lt;=I226,"Yes","No")</f>
        <v>Yes</v>
      </c>
      <c r="S226" s="52" t="s">
        <v>10066</v>
      </c>
      <c r="T226" s="52" t="s">
        <v>10061</v>
      </c>
      <c r="U226" s="55" t="n">
        <f aca="false">IF(M226=0,0,ROUND(O226/M226,2))</f>
        <v>21.71</v>
      </c>
      <c r="V226" s="55" t="n">
        <f aca="false">IFERROR(J226-I226,"")</f>
        <v>-1</v>
      </c>
      <c r="W226" s="55" t="str">
        <f aca="false">IF(U226&lt;=13.5,"Efficient",IF(U226&lt;=16,"Above Bench","Expensive"))</f>
        <v>Expensive</v>
      </c>
      <c r="X226" s="55" t="str">
        <f aca="false">TEXT(H226,"yyyy-mm")</f>
        <v>2022-07</v>
      </c>
    </row>
    <row r="227" customFormat="false" ht="15" hidden="false" customHeight="true" outlineLevel="0" collapsed="false">
      <c r="A227" s="56" t="s">
        <v>10537</v>
      </c>
      <c r="B227" s="56" t="s">
        <v>3917</v>
      </c>
      <c r="C227" s="56" t="s">
        <v>4564</v>
      </c>
      <c r="D227" s="56" t="s">
        <v>10078</v>
      </c>
      <c r="E227" s="56" t="s">
        <v>97</v>
      </c>
      <c r="F227" s="56" t="s">
        <v>10070</v>
      </c>
      <c r="G227" s="56" t="s">
        <v>10538</v>
      </c>
      <c r="H227" s="57" t="n">
        <v>45590</v>
      </c>
      <c r="I227" s="56" t="s">
        <v>749</v>
      </c>
      <c r="J227" s="56" t="s">
        <v>584</v>
      </c>
      <c r="K227" s="56" t="n">
        <v>2015.75</v>
      </c>
      <c r="L227" s="56" t="n">
        <v>10.057</v>
      </c>
      <c r="M227" s="56" t="n">
        <v>57</v>
      </c>
      <c r="N227" s="56" t="n">
        <v>14.01</v>
      </c>
      <c r="O227" s="54" t="n">
        <f aca="false">ROUND(M227*N227,2)</f>
        <v>798.57</v>
      </c>
      <c r="P227" s="56" t="n">
        <v>306</v>
      </c>
      <c r="Q227" s="56" t="s">
        <v>380</v>
      </c>
      <c r="R227" s="54" t="str">
        <f aca="false">IF(J227&lt;=I227,"Yes","No")</f>
        <v>No</v>
      </c>
      <c r="S227" s="56" t="s">
        <v>10066</v>
      </c>
      <c r="T227" s="56" t="s">
        <v>10061</v>
      </c>
      <c r="U227" s="55" t="n">
        <f aca="false">IF(M227=0,0,ROUND(O227/M227,2))</f>
        <v>14.01</v>
      </c>
      <c r="V227" s="55" t="n">
        <f aca="false">IFERROR(J227-I227,"")</f>
        <v>3</v>
      </c>
      <c r="W227" s="55" t="str">
        <f aca="false">IF(U227&lt;=13.5,"Efficient",IF(U227&lt;=16,"Above Bench","Expensive"))</f>
        <v>Above Bench</v>
      </c>
      <c r="X227" s="55" t="str">
        <f aca="false">TEXT(H227,"yyyy-mm")</f>
        <v>2024-10</v>
      </c>
    </row>
    <row r="228" customFormat="false" ht="15" hidden="false" customHeight="true" outlineLevel="0" collapsed="false">
      <c r="A228" s="52" t="s">
        <v>10539</v>
      </c>
      <c r="B228" s="52" t="s">
        <v>1820</v>
      </c>
      <c r="C228" s="52" t="s">
        <v>828</v>
      </c>
      <c r="D228" s="52" t="s">
        <v>10087</v>
      </c>
      <c r="E228" s="52" t="s">
        <v>93</v>
      </c>
      <c r="F228" s="52" t="s">
        <v>10088</v>
      </c>
      <c r="G228" s="52" t="s">
        <v>10540</v>
      </c>
      <c r="H228" s="53" t="n">
        <v>45595</v>
      </c>
      <c r="I228" s="52" t="s">
        <v>2493</v>
      </c>
      <c r="J228" s="52" t="s">
        <v>4301</v>
      </c>
      <c r="K228" s="52" t="n">
        <v>405.76</v>
      </c>
      <c r="L228" s="52" t="n">
        <v>1.061</v>
      </c>
      <c r="M228" s="52" t="n">
        <v>1037</v>
      </c>
      <c r="N228" s="52" t="n">
        <v>13.85</v>
      </c>
      <c r="O228" s="54" t="n">
        <f aca="false">ROUND(M228*N228,2)</f>
        <v>14362.45</v>
      </c>
      <c r="P228" s="52" t="n">
        <v>310</v>
      </c>
      <c r="Q228" s="52" t="s">
        <v>371</v>
      </c>
      <c r="R228" s="54" t="str">
        <f aca="false">IF(J228&lt;=I228,"Yes","No")</f>
        <v>No</v>
      </c>
      <c r="S228" s="52" t="s">
        <v>10066</v>
      </c>
      <c r="T228" s="52" t="s">
        <v>10066</v>
      </c>
      <c r="U228" s="55" t="n">
        <f aca="false">IF(M228=0,0,ROUND(O228/M228,2))</f>
        <v>13.85</v>
      </c>
      <c r="V228" s="55" t="n">
        <f aca="false">IFERROR(J228-I228,"")</f>
        <v>3</v>
      </c>
      <c r="W228" s="55" t="str">
        <f aca="false">IF(U228&lt;=13.5,"Efficient",IF(U228&lt;=16,"Above Bench","Expensive"))</f>
        <v>Above Bench</v>
      </c>
      <c r="X228" s="55" t="str">
        <f aca="false">TEXT(H228,"yyyy-mm")</f>
        <v>2024-10</v>
      </c>
    </row>
    <row r="229" customFormat="false" ht="15" hidden="false" customHeight="true" outlineLevel="0" collapsed="false">
      <c r="A229" s="56" t="s">
        <v>10541</v>
      </c>
      <c r="B229" s="56" t="s">
        <v>3785</v>
      </c>
      <c r="C229" s="56" t="s">
        <v>416</v>
      </c>
      <c r="D229" s="56" t="s">
        <v>10190</v>
      </c>
      <c r="E229" s="56" t="s">
        <v>93</v>
      </c>
      <c r="F229" s="56" t="s">
        <v>10070</v>
      </c>
      <c r="G229" s="56" t="s">
        <v>10542</v>
      </c>
      <c r="H229" s="57" t="n">
        <v>44924</v>
      </c>
      <c r="I229" s="56" t="s">
        <v>1977</v>
      </c>
      <c r="J229" s="56" t="s">
        <v>3860</v>
      </c>
      <c r="K229" s="56" t="n">
        <v>3464.83</v>
      </c>
      <c r="L229" s="56" t="n">
        <v>9.336</v>
      </c>
      <c r="M229" s="56" t="n">
        <v>2754</v>
      </c>
      <c r="N229" s="56" t="n">
        <v>8.19</v>
      </c>
      <c r="O229" s="54" t="n">
        <f aca="false">ROUND(M229*N229,2)</f>
        <v>22555.26</v>
      </c>
      <c r="P229" s="56" t="n">
        <v>178</v>
      </c>
      <c r="Q229" s="56" t="s">
        <v>4081</v>
      </c>
      <c r="R229" s="54" t="str">
        <f aca="false">IF(J229&lt;=I229,"Yes","No")</f>
        <v>No</v>
      </c>
      <c r="S229" s="56" t="s">
        <v>10066</v>
      </c>
      <c r="T229" s="56" t="s">
        <v>10061</v>
      </c>
      <c r="U229" s="55" t="n">
        <f aca="false">IF(M229=0,0,ROUND(O229/M229,2))</f>
        <v>8.19</v>
      </c>
      <c r="V229" s="55" t="n">
        <f aca="false">IFERROR(J229-I229,"")</f>
        <v>3</v>
      </c>
      <c r="W229" s="55" t="str">
        <f aca="false">IF(U229&lt;=13.5,"Efficient",IF(U229&lt;=16,"Above Bench","Expensive"))</f>
        <v>Efficient</v>
      </c>
      <c r="X229" s="55" t="str">
        <f aca="false">TEXT(H229,"yyyy-mm")</f>
        <v>2022-12</v>
      </c>
    </row>
    <row r="230" customFormat="false" ht="15" hidden="false" customHeight="true" outlineLevel="0" collapsed="false">
      <c r="A230" s="52" t="s">
        <v>10543</v>
      </c>
      <c r="B230" s="52" t="s">
        <v>3857</v>
      </c>
      <c r="C230" s="52" t="s">
        <v>456</v>
      </c>
      <c r="D230" s="52" t="s">
        <v>10190</v>
      </c>
      <c r="E230" s="52" t="s">
        <v>95</v>
      </c>
      <c r="F230" s="52" t="s">
        <v>10059</v>
      </c>
      <c r="G230" s="52" t="s">
        <v>10544</v>
      </c>
      <c r="H230" s="53" t="n">
        <v>44763</v>
      </c>
      <c r="I230" s="52" t="s">
        <v>4507</v>
      </c>
      <c r="J230" s="52" t="s">
        <v>4507</v>
      </c>
      <c r="K230" s="52" t="n">
        <v>4619.09</v>
      </c>
      <c r="L230" s="52" t="n">
        <v>13.698</v>
      </c>
      <c r="M230" s="52" t="n">
        <v>1188</v>
      </c>
      <c r="N230" s="52" t="n">
        <v>9.38</v>
      </c>
      <c r="O230" s="54" t="n">
        <f aca="false">ROUND(M230*N230,2)</f>
        <v>11143.44</v>
      </c>
      <c r="P230" s="52" t="n">
        <v>39</v>
      </c>
      <c r="Q230" s="52" t="s">
        <v>340</v>
      </c>
      <c r="R230" s="54" t="str">
        <f aca="false">IF(J230&lt;=I230,"Yes","No")</f>
        <v>Yes</v>
      </c>
      <c r="S230" s="52" t="s">
        <v>10066</v>
      </c>
      <c r="T230" s="52" t="s">
        <v>10061</v>
      </c>
      <c r="U230" s="55" t="n">
        <f aca="false">IF(M230=0,0,ROUND(O230/M230,2))</f>
        <v>9.38</v>
      </c>
      <c r="V230" s="55" t="n">
        <f aca="false">IFERROR(J230-I230,"")</f>
        <v>0</v>
      </c>
      <c r="W230" s="55" t="str">
        <f aca="false">IF(U230&lt;=13.5,"Efficient",IF(U230&lt;=16,"Above Bench","Expensive"))</f>
        <v>Efficient</v>
      </c>
      <c r="X230" s="55" t="str">
        <f aca="false">TEXT(H230,"yyyy-mm")</f>
        <v>2022-07</v>
      </c>
    </row>
    <row r="231" customFormat="false" ht="15" hidden="false" customHeight="true" outlineLevel="0" collapsed="false">
      <c r="A231" s="56" t="s">
        <v>10545</v>
      </c>
      <c r="B231" s="56" t="s">
        <v>2434</v>
      </c>
      <c r="C231" s="56" t="s">
        <v>7281</v>
      </c>
      <c r="D231" s="56" t="s">
        <v>10190</v>
      </c>
      <c r="E231" s="56" t="s">
        <v>97</v>
      </c>
      <c r="F231" s="56" t="s">
        <v>10059</v>
      </c>
      <c r="G231" s="56" t="s">
        <v>10546</v>
      </c>
      <c r="H231" s="57" t="n">
        <v>44905</v>
      </c>
      <c r="I231" s="56" t="s">
        <v>1122</v>
      </c>
      <c r="J231" s="56" t="s">
        <v>1586</v>
      </c>
      <c r="K231" s="56" t="n">
        <v>995.59</v>
      </c>
      <c r="L231" s="56" t="n">
        <v>3.097</v>
      </c>
      <c r="M231" s="56" t="n">
        <v>2830</v>
      </c>
      <c r="N231" s="56" t="n">
        <v>24.2</v>
      </c>
      <c r="O231" s="54" t="n">
        <f aca="false">ROUND(M231*N231,2)</f>
        <v>68486</v>
      </c>
      <c r="P231" s="56" t="n">
        <v>74</v>
      </c>
      <c r="Q231" s="56" t="s">
        <v>371</v>
      </c>
      <c r="R231" s="54" t="str">
        <f aca="false">IF(J231&lt;=I231,"Yes","No")</f>
        <v>No</v>
      </c>
      <c r="S231" s="56" t="s">
        <v>10066</v>
      </c>
      <c r="T231" s="56" t="s">
        <v>10061</v>
      </c>
      <c r="U231" s="55" t="n">
        <f aca="false">IF(M231=0,0,ROUND(O231/M231,2))</f>
        <v>24.2</v>
      </c>
      <c r="V231" s="55" t="n">
        <f aca="false">IFERROR(J231-I231,"")</f>
        <v>1</v>
      </c>
      <c r="W231" s="55" t="str">
        <f aca="false">IF(U231&lt;=13.5,"Efficient",IF(U231&lt;=16,"Above Bench","Expensive"))</f>
        <v>Expensive</v>
      </c>
      <c r="X231" s="55" t="str">
        <f aca="false">TEXT(H231,"yyyy-mm")</f>
        <v>2022-12</v>
      </c>
    </row>
    <row r="232" customFormat="false" ht="15" hidden="false" customHeight="true" outlineLevel="0" collapsed="false">
      <c r="A232" s="52" t="s">
        <v>10547</v>
      </c>
      <c r="B232" s="52" t="s">
        <v>3742</v>
      </c>
      <c r="C232" s="52" t="s">
        <v>3178</v>
      </c>
      <c r="D232" s="52" t="s">
        <v>10087</v>
      </c>
      <c r="E232" s="52" t="s">
        <v>93</v>
      </c>
      <c r="F232" s="52" t="s">
        <v>10064</v>
      </c>
      <c r="G232" s="52" t="s">
        <v>10548</v>
      </c>
      <c r="H232" s="53" t="n">
        <v>45618</v>
      </c>
      <c r="I232" s="52" t="s">
        <v>2068</v>
      </c>
      <c r="J232" s="52" t="s">
        <v>1072</v>
      </c>
      <c r="K232" s="52" t="n">
        <v>1533.54</v>
      </c>
      <c r="L232" s="52" t="n">
        <v>4.635</v>
      </c>
      <c r="M232" s="52" t="n">
        <v>384</v>
      </c>
      <c r="N232" s="52" t="n">
        <v>10.38</v>
      </c>
      <c r="O232" s="54" t="n">
        <f aca="false">ROUND(M232*N232,2)</f>
        <v>3985.92</v>
      </c>
      <c r="P232" s="52" t="n">
        <v>282</v>
      </c>
      <c r="Q232" s="52" t="s">
        <v>4081</v>
      </c>
      <c r="R232" s="54" t="str">
        <f aca="false">IF(J232&lt;=I232,"Yes","No")</f>
        <v>No</v>
      </c>
      <c r="S232" s="52" t="s">
        <v>10061</v>
      </c>
      <c r="T232" s="52" t="s">
        <v>10061</v>
      </c>
      <c r="U232" s="55" t="n">
        <f aca="false">IF(M232=0,0,ROUND(O232/M232,2))</f>
        <v>10.38</v>
      </c>
      <c r="V232" s="55" t="n">
        <f aca="false">IFERROR(J232-I232,"")</f>
        <v>1</v>
      </c>
      <c r="W232" s="55" t="str">
        <f aca="false">IF(U232&lt;=13.5,"Efficient",IF(U232&lt;=16,"Above Bench","Expensive"))</f>
        <v>Efficient</v>
      </c>
      <c r="X232" s="55" t="str">
        <f aca="false">TEXT(H232,"yyyy-mm")</f>
        <v>2024-11</v>
      </c>
    </row>
    <row r="233" customFormat="false" ht="15" hidden="false" customHeight="true" outlineLevel="0" collapsed="false">
      <c r="A233" s="56" t="s">
        <v>10549</v>
      </c>
      <c r="B233" s="56" t="s">
        <v>895</v>
      </c>
      <c r="C233" s="56" t="s">
        <v>5577</v>
      </c>
      <c r="D233" s="56" t="s">
        <v>10087</v>
      </c>
      <c r="E233" s="56" t="s">
        <v>93</v>
      </c>
      <c r="F233" s="56" t="s">
        <v>10099</v>
      </c>
      <c r="G233" s="56" t="s">
        <v>10550</v>
      </c>
      <c r="H233" s="57" t="n">
        <v>45057</v>
      </c>
      <c r="I233" s="56" t="s">
        <v>1782</v>
      </c>
      <c r="J233" s="56" t="s">
        <v>6052</v>
      </c>
      <c r="K233" s="56" t="n">
        <v>4108.58</v>
      </c>
      <c r="L233" s="56" t="n">
        <v>17.4</v>
      </c>
      <c r="M233" s="56" t="n">
        <v>2308</v>
      </c>
      <c r="N233" s="56" t="n">
        <v>23.75</v>
      </c>
      <c r="O233" s="54" t="n">
        <f aca="false">ROUND(M233*N233,2)</f>
        <v>54815</v>
      </c>
      <c r="P233" s="56" t="n">
        <v>76</v>
      </c>
      <c r="Q233" s="56" t="s">
        <v>380</v>
      </c>
      <c r="R233" s="54" t="str">
        <f aca="false">IF(J233&lt;=I233,"Yes","No")</f>
        <v>No</v>
      </c>
      <c r="S233" s="56" t="s">
        <v>10066</v>
      </c>
      <c r="T233" s="56" t="s">
        <v>10061</v>
      </c>
      <c r="U233" s="55" t="n">
        <f aca="false">IF(M233=0,0,ROUND(O233/M233,2))</f>
        <v>23.75</v>
      </c>
      <c r="V233" s="55" t="n">
        <f aca="false">IFERROR(J233-I233,"")</f>
        <v>1</v>
      </c>
      <c r="W233" s="55" t="str">
        <f aca="false">IF(U233&lt;=13.5,"Efficient",IF(U233&lt;=16,"Above Bench","Expensive"))</f>
        <v>Expensive</v>
      </c>
      <c r="X233" s="55" t="str">
        <f aca="false">TEXT(H233,"yyyy-mm")</f>
        <v>2023-05</v>
      </c>
    </row>
    <row r="234" customFormat="false" ht="15" hidden="false" customHeight="true" outlineLevel="0" collapsed="false">
      <c r="A234" s="52" t="s">
        <v>10551</v>
      </c>
      <c r="B234" s="52" t="s">
        <v>1225</v>
      </c>
      <c r="C234" s="52" t="s">
        <v>988</v>
      </c>
      <c r="D234" s="52" t="s">
        <v>10063</v>
      </c>
      <c r="E234" s="52" t="s">
        <v>95</v>
      </c>
      <c r="F234" s="52" t="s">
        <v>10088</v>
      </c>
      <c r="G234" s="52" t="s">
        <v>10552</v>
      </c>
      <c r="H234" s="53" t="n">
        <v>44821</v>
      </c>
      <c r="I234" s="52" t="s">
        <v>1031</v>
      </c>
      <c r="J234" s="52" t="s">
        <v>3616</v>
      </c>
      <c r="K234" s="52" t="n">
        <v>2251.52</v>
      </c>
      <c r="L234" s="52" t="n">
        <v>5.693</v>
      </c>
      <c r="M234" s="52" t="n">
        <v>1770</v>
      </c>
      <c r="N234" s="52" t="n">
        <v>15.63</v>
      </c>
      <c r="O234" s="54" t="n">
        <f aca="false">ROUND(M234*N234,2)</f>
        <v>27665.1</v>
      </c>
      <c r="P234" s="52" t="n">
        <v>117</v>
      </c>
      <c r="Q234" s="52" t="s">
        <v>380</v>
      </c>
      <c r="R234" s="54" t="str">
        <f aca="false">IF(J234&lt;=I234,"Yes","No")</f>
        <v>No</v>
      </c>
      <c r="S234" s="52" t="s">
        <v>10066</v>
      </c>
      <c r="T234" s="52" t="s">
        <v>10061</v>
      </c>
      <c r="U234" s="55" t="n">
        <f aca="false">IF(M234=0,0,ROUND(O234/M234,2))</f>
        <v>15.63</v>
      </c>
      <c r="V234" s="55" t="n">
        <f aca="false">IFERROR(J234-I234,"")</f>
        <v>2</v>
      </c>
      <c r="W234" s="55" t="str">
        <f aca="false">IF(U234&lt;=13.5,"Efficient",IF(U234&lt;=16,"Above Bench","Expensive"))</f>
        <v>Above Bench</v>
      </c>
      <c r="X234" s="55" t="str">
        <f aca="false">TEXT(H234,"yyyy-mm")</f>
        <v>2022-09</v>
      </c>
    </row>
    <row r="235" customFormat="false" ht="15" hidden="false" customHeight="true" outlineLevel="0" collapsed="false">
      <c r="A235" s="56" t="s">
        <v>10553</v>
      </c>
      <c r="B235" s="56" t="s">
        <v>1839</v>
      </c>
      <c r="C235" s="56" t="s">
        <v>7580</v>
      </c>
      <c r="D235" s="56" t="s">
        <v>10190</v>
      </c>
      <c r="E235" s="56" t="s">
        <v>93</v>
      </c>
      <c r="F235" s="56" t="s">
        <v>10099</v>
      </c>
      <c r="G235" s="56" t="s">
        <v>10554</v>
      </c>
      <c r="H235" s="57" t="n">
        <v>44636</v>
      </c>
      <c r="I235" s="56" t="s">
        <v>2077</v>
      </c>
      <c r="J235" s="56" t="s">
        <v>4797</v>
      </c>
      <c r="K235" s="56" t="n">
        <v>292.84</v>
      </c>
      <c r="L235" s="56" t="n">
        <v>0.885</v>
      </c>
      <c r="M235" s="56" t="n">
        <v>1504</v>
      </c>
      <c r="N235" s="56" t="n">
        <v>13.96</v>
      </c>
      <c r="O235" s="54" t="n">
        <f aca="false">ROUND(M235*N235,2)</f>
        <v>20995.84</v>
      </c>
      <c r="P235" s="56" t="n">
        <v>346</v>
      </c>
      <c r="Q235" s="56" t="s">
        <v>380</v>
      </c>
      <c r="R235" s="54" t="str">
        <f aca="false">IF(J235&lt;=I235,"Yes","No")</f>
        <v>No</v>
      </c>
      <c r="S235" s="56" t="s">
        <v>10066</v>
      </c>
      <c r="T235" s="56" t="s">
        <v>10061</v>
      </c>
      <c r="U235" s="55" t="n">
        <f aca="false">IF(M235=0,0,ROUND(O235/M235,2))</f>
        <v>13.96</v>
      </c>
      <c r="V235" s="55" t="n">
        <f aca="false">IFERROR(J235-I235,"")</f>
        <v>2</v>
      </c>
      <c r="W235" s="55" t="str">
        <f aca="false">IF(U235&lt;=13.5,"Efficient",IF(U235&lt;=16,"Above Bench","Expensive"))</f>
        <v>Above Bench</v>
      </c>
      <c r="X235" s="55" t="str">
        <f aca="false">TEXT(H235,"yyyy-mm")</f>
        <v>2022-03</v>
      </c>
    </row>
    <row r="236" customFormat="false" ht="15" hidden="false" customHeight="true" outlineLevel="0" collapsed="false">
      <c r="A236" s="52" t="s">
        <v>10555</v>
      </c>
      <c r="B236" s="52" t="s">
        <v>1743</v>
      </c>
      <c r="C236" s="52" t="s">
        <v>7087</v>
      </c>
      <c r="D236" s="52" t="s">
        <v>10058</v>
      </c>
      <c r="E236" s="52" t="s">
        <v>93</v>
      </c>
      <c r="F236" s="52" t="s">
        <v>10064</v>
      </c>
      <c r="G236" s="52" t="s">
        <v>10556</v>
      </c>
      <c r="H236" s="53" t="n">
        <v>45023</v>
      </c>
      <c r="I236" s="52" t="s">
        <v>1843</v>
      </c>
      <c r="J236" s="52" t="s">
        <v>1842</v>
      </c>
      <c r="K236" s="52" t="n">
        <v>50.04</v>
      </c>
      <c r="L236" s="52" t="n">
        <v>0.13</v>
      </c>
      <c r="M236" s="52" t="n">
        <v>629</v>
      </c>
      <c r="N236" s="52" t="n">
        <v>19.41</v>
      </c>
      <c r="O236" s="54" t="n">
        <f aca="false">ROUND(M236*N236,2)</f>
        <v>12208.89</v>
      </c>
      <c r="P236" s="52" t="n">
        <v>420</v>
      </c>
      <c r="Q236" s="52" t="s">
        <v>4081</v>
      </c>
      <c r="R236" s="54" t="str">
        <f aca="false">IF(J236&lt;=I236,"Yes","No")</f>
        <v>Yes</v>
      </c>
      <c r="S236" s="52" t="s">
        <v>10061</v>
      </c>
      <c r="T236" s="52" t="s">
        <v>10066</v>
      </c>
      <c r="U236" s="55" t="n">
        <f aca="false">IF(M236=0,0,ROUND(O236/M236,2))</f>
        <v>19.41</v>
      </c>
      <c r="V236" s="55" t="n">
        <f aca="false">IFERROR(J236-I236,"")</f>
        <v>-1</v>
      </c>
      <c r="W236" s="55" t="str">
        <f aca="false">IF(U236&lt;=13.5,"Efficient",IF(U236&lt;=16,"Above Bench","Expensive"))</f>
        <v>Expensive</v>
      </c>
      <c r="X236" s="55" t="str">
        <f aca="false">TEXT(H236,"yyyy-mm")</f>
        <v>2023-04</v>
      </c>
    </row>
    <row r="237" customFormat="false" ht="15" hidden="false" customHeight="true" outlineLevel="0" collapsed="false">
      <c r="A237" s="56" t="s">
        <v>10557</v>
      </c>
      <c r="B237" s="56" t="s">
        <v>1721</v>
      </c>
      <c r="C237" s="56" t="s">
        <v>3096</v>
      </c>
      <c r="D237" s="56" t="s">
        <v>10132</v>
      </c>
      <c r="E237" s="56" t="s">
        <v>99</v>
      </c>
      <c r="F237" s="56" t="s">
        <v>10099</v>
      </c>
      <c r="G237" s="56" t="s">
        <v>10558</v>
      </c>
      <c r="H237" s="57" t="n">
        <v>44847</v>
      </c>
      <c r="I237" s="56" t="s">
        <v>2109</v>
      </c>
      <c r="J237" s="56" t="s">
        <v>3786</v>
      </c>
      <c r="K237" s="56" t="n">
        <v>3459.89</v>
      </c>
      <c r="L237" s="56" t="n">
        <v>12.221</v>
      </c>
      <c r="M237" s="56" t="n">
        <v>1990</v>
      </c>
      <c r="N237" s="56" t="n">
        <v>12.84</v>
      </c>
      <c r="O237" s="54" t="n">
        <f aca="false">ROUND(M237*N237,2)</f>
        <v>25551.6</v>
      </c>
      <c r="P237" s="56" t="n">
        <v>102</v>
      </c>
      <c r="Q237" s="56" t="s">
        <v>380</v>
      </c>
      <c r="R237" s="54" t="str">
        <f aca="false">IF(J237&lt;=I237,"Yes","No")</f>
        <v>No</v>
      </c>
      <c r="S237" s="56" t="s">
        <v>10061</v>
      </c>
      <c r="T237" s="56" t="s">
        <v>10061</v>
      </c>
      <c r="U237" s="55" t="n">
        <f aca="false">IF(M237=0,0,ROUND(O237/M237,2))</f>
        <v>12.84</v>
      </c>
      <c r="V237" s="55" t="n">
        <f aca="false">IFERROR(J237-I237,"")</f>
        <v>1</v>
      </c>
      <c r="W237" s="55" t="str">
        <f aca="false">IF(U237&lt;=13.5,"Efficient",IF(U237&lt;=16,"Above Bench","Expensive"))</f>
        <v>Efficient</v>
      </c>
      <c r="X237" s="55" t="str">
        <f aca="false">TEXT(H237,"yyyy-mm")</f>
        <v>2022-10</v>
      </c>
    </row>
    <row r="238" customFormat="false" ht="15" hidden="false" customHeight="true" outlineLevel="0" collapsed="false">
      <c r="A238" s="52" t="s">
        <v>10559</v>
      </c>
      <c r="B238" s="52" t="s">
        <v>990</v>
      </c>
      <c r="C238" s="52" t="s">
        <v>785</v>
      </c>
      <c r="D238" s="52" t="s">
        <v>10190</v>
      </c>
      <c r="E238" s="52" t="s">
        <v>97</v>
      </c>
      <c r="F238" s="52" t="s">
        <v>10064</v>
      </c>
      <c r="G238" s="52" t="s">
        <v>10560</v>
      </c>
      <c r="H238" s="53" t="n">
        <v>45242</v>
      </c>
      <c r="I238" s="52" t="s">
        <v>1229</v>
      </c>
      <c r="J238" s="52" t="s">
        <v>651</v>
      </c>
      <c r="K238" s="52" t="n">
        <v>423.21</v>
      </c>
      <c r="L238" s="52" t="n">
        <v>1.98</v>
      </c>
      <c r="M238" s="52" t="n">
        <v>2869</v>
      </c>
      <c r="N238" s="52" t="n">
        <v>11.21</v>
      </c>
      <c r="O238" s="54" t="n">
        <f aca="false">ROUND(M238*N238,2)</f>
        <v>32161.49</v>
      </c>
      <c r="P238" s="52" t="n">
        <v>73</v>
      </c>
      <c r="Q238" s="52" t="s">
        <v>340</v>
      </c>
      <c r="R238" s="54" t="str">
        <f aca="false">IF(J238&lt;=I238,"Yes","No")</f>
        <v>No</v>
      </c>
      <c r="S238" s="52" t="s">
        <v>10066</v>
      </c>
      <c r="T238" s="52" t="s">
        <v>10066</v>
      </c>
      <c r="U238" s="55" t="n">
        <f aca="false">IF(M238=0,0,ROUND(O238/M238,2))</f>
        <v>11.21</v>
      </c>
      <c r="V238" s="55" t="n">
        <f aca="false">IFERROR(J238-I238,"")</f>
        <v>3</v>
      </c>
      <c r="W238" s="55" t="str">
        <f aca="false">IF(U238&lt;=13.5,"Efficient",IF(U238&lt;=16,"Above Bench","Expensive"))</f>
        <v>Efficient</v>
      </c>
      <c r="X238" s="55" t="str">
        <f aca="false">TEXT(H238,"yyyy-mm")</f>
        <v>2023-11</v>
      </c>
    </row>
    <row r="239" customFormat="false" ht="15" hidden="false" customHeight="true" outlineLevel="0" collapsed="false">
      <c r="A239" s="56" t="s">
        <v>10561</v>
      </c>
      <c r="B239" s="56" t="s">
        <v>1737</v>
      </c>
      <c r="C239" s="56" t="s">
        <v>2058</v>
      </c>
      <c r="D239" s="56" t="s">
        <v>10095</v>
      </c>
      <c r="E239" s="56" t="s">
        <v>99</v>
      </c>
      <c r="F239" s="56" t="s">
        <v>10064</v>
      </c>
      <c r="G239" s="56" t="s">
        <v>10562</v>
      </c>
      <c r="H239" s="57" t="n">
        <v>45194</v>
      </c>
      <c r="I239" s="56" t="s">
        <v>736</v>
      </c>
      <c r="J239" s="56" t="s">
        <v>713</v>
      </c>
      <c r="K239" s="56" t="n">
        <v>4142.9</v>
      </c>
      <c r="L239" s="56" t="n">
        <v>12.483</v>
      </c>
      <c r="M239" s="56" t="n">
        <v>407</v>
      </c>
      <c r="N239" s="56" t="n">
        <v>14.22</v>
      </c>
      <c r="O239" s="54" t="n">
        <f aca="false">ROUND(M239*N239,2)</f>
        <v>5787.54</v>
      </c>
      <c r="P239" s="56" t="n">
        <v>448</v>
      </c>
      <c r="Q239" s="56" t="s">
        <v>4081</v>
      </c>
      <c r="R239" s="54" t="str">
        <f aca="false">IF(J239&lt;=I239,"Yes","No")</f>
        <v>No</v>
      </c>
      <c r="S239" s="56" t="s">
        <v>10066</v>
      </c>
      <c r="T239" s="56" t="s">
        <v>10061</v>
      </c>
      <c r="U239" s="55" t="n">
        <f aca="false">IF(M239=0,0,ROUND(O239/M239,2))</f>
        <v>14.22</v>
      </c>
      <c r="V239" s="55" t="n">
        <f aca="false">IFERROR(J239-I239,"")</f>
        <v>5</v>
      </c>
      <c r="W239" s="55" t="str">
        <f aca="false">IF(U239&lt;=13.5,"Efficient",IF(U239&lt;=16,"Above Bench","Expensive"))</f>
        <v>Above Bench</v>
      </c>
      <c r="X239" s="55" t="str">
        <f aca="false">TEXT(H239,"yyyy-mm")</f>
        <v>2023-09</v>
      </c>
    </row>
    <row r="240" customFormat="false" ht="15" hidden="false" customHeight="true" outlineLevel="0" collapsed="false">
      <c r="A240" s="52" t="s">
        <v>10563</v>
      </c>
      <c r="B240" s="52" t="s">
        <v>2809</v>
      </c>
      <c r="C240" s="52" t="s">
        <v>4708</v>
      </c>
      <c r="D240" s="52" t="s">
        <v>10132</v>
      </c>
      <c r="E240" s="52" t="s">
        <v>99</v>
      </c>
      <c r="F240" s="52" t="s">
        <v>10059</v>
      </c>
      <c r="G240" s="52" t="s">
        <v>10564</v>
      </c>
      <c r="H240" s="53" t="n">
        <v>45349</v>
      </c>
      <c r="I240" s="52" t="s">
        <v>4215</v>
      </c>
      <c r="J240" s="52" t="s">
        <v>4627</v>
      </c>
      <c r="K240" s="52" t="n">
        <v>1698.55</v>
      </c>
      <c r="L240" s="52" t="n">
        <v>8.008</v>
      </c>
      <c r="M240" s="52" t="n">
        <v>126</v>
      </c>
      <c r="N240" s="52" t="n">
        <v>10.32</v>
      </c>
      <c r="O240" s="54" t="n">
        <f aca="false">ROUND(M240*N240,2)</f>
        <v>1300.32</v>
      </c>
      <c r="P240" s="52" t="n">
        <v>259</v>
      </c>
      <c r="Q240" s="52" t="s">
        <v>340</v>
      </c>
      <c r="R240" s="54" t="str">
        <f aca="false">IF(J240&lt;=I240,"Yes","No")</f>
        <v>No</v>
      </c>
      <c r="S240" s="52" t="s">
        <v>10066</v>
      </c>
      <c r="T240" s="52" t="s">
        <v>10061</v>
      </c>
      <c r="U240" s="55" t="n">
        <f aca="false">IF(M240=0,0,ROUND(O240/M240,2))</f>
        <v>10.32</v>
      </c>
      <c r="V240" s="55" t="n">
        <f aca="false">IFERROR(J240-I240,"")</f>
        <v>5</v>
      </c>
      <c r="W240" s="55" t="str">
        <f aca="false">IF(U240&lt;=13.5,"Efficient",IF(U240&lt;=16,"Above Bench","Expensive"))</f>
        <v>Efficient</v>
      </c>
      <c r="X240" s="55" t="str">
        <f aca="false">TEXT(H240,"yyyy-mm")</f>
        <v>2024-02</v>
      </c>
    </row>
    <row r="241" customFormat="false" ht="15" hidden="false" customHeight="true" outlineLevel="0" collapsed="false">
      <c r="A241" s="56" t="s">
        <v>10565</v>
      </c>
      <c r="B241" s="56" t="s">
        <v>2544</v>
      </c>
      <c r="C241" s="56" t="s">
        <v>8416</v>
      </c>
      <c r="D241" s="56" t="s">
        <v>10132</v>
      </c>
      <c r="E241" s="56" t="s">
        <v>93</v>
      </c>
      <c r="F241" s="56" t="s">
        <v>10099</v>
      </c>
      <c r="G241" s="56" t="s">
        <v>10566</v>
      </c>
      <c r="H241" s="57" t="n">
        <v>44776</v>
      </c>
      <c r="I241" s="56" t="s">
        <v>1440</v>
      </c>
      <c r="J241" s="56" t="s">
        <v>1440</v>
      </c>
      <c r="K241" s="56" t="n">
        <v>4865.51</v>
      </c>
      <c r="L241" s="56" t="n">
        <v>16.667</v>
      </c>
      <c r="M241" s="56" t="n">
        <v>1188</v>
      </c>
      <c r="N241" s="56" t="n">
        <v>21.18</v>
      </c>
      <c r="O241" s="54" t="n">
        <f aca="false">ROUND(M241*N241,2)</f>
        <v>25161.84</v>
      </c>
      <c r="P241" s="56" t="n">
        <v>188</v>
      </c>
      <c r="Q241" s="56" t="s">
        <v>340</v>
      </c>
      <c r="R241" s="54" t="str">
        <f aca="false">IF(J241&lt;=I241,"Yes","No")</f>
        <v>Yes</v>
      </c>
      <c r="S241" s="56" t="s">
        <v>10066</v>
      </c>
      <c r="T241" s="56" t="s">
        <v>10061</v>
      </c>
      <c r="U241" s="55" t="n">
        <f aca="false">IF(M241=0,0,ROUND(O241/M241,2))</f>
        <v>21.18</v>
      </c>
      <c r="V241" s="55" t="n">
        <f aca="false">IFERROR(J241-I241,"")</f>
        <v>0</v>
      </c>
      <c r="W241" s="55" t="str">
        <f aca="false">IF(U241&lt;=13.5,"Efficient",IF(U241&lt;=16,"Above Bench","Expensive"))</f>
        <v>Expensive</v>
      </c>
      <c r="X241" s="55" t="str">
        <f aca="false">TEXT(H241,"yyyy-mm")</f>
        <v>2022-08</v>
      </c>
    </row>
    <row r="242" customFormat="false" ht="15" hidden="false" customHeight="true" outlineLevel="0" collapsed="false">
      <c r="A242" s="52" t="s">
        <v>10567</v>
      </c>
      <c r="B242" s="52" t="s">
        <v>3593</v>
      </c>
      <c r="C242" s="52" t="s">
        <v>5808</v>
      </c>
      <c r="D242" s="52" t="s">
        <v>10073</v>
      </c>
      <c r="E242" s="52" t="s">
        <v>99</v>
      </c>
      <c r="F242" s="52" t="s">
        <v>10088</v>
      </c>
      <c r="G242" s="52" t="s">
        <v>10568</v>
      </c>
      <c r="H242" s="53" t="n">
        <v>44776</v>
      </c>
      <c r="I242" s="52" t="s">
        <v>3262</v>
      </c>
      <c r="J242" s="52" t="s">
        <v>3732</v>
      </c>
      <c r="K242" s="52" t="n">
        <v>3327.45</v>
      </c>
      <c r="L242" s="52" t="n">
        <v>8.807</v>
      </c>
      <c r="M242" s="52" t="n">
        <v>1349</v>
      </c>
      <c r="N242" s="52" t="n">
        <v>22.36</v>
      </c>
      <c r="O242" s="54" t="n">
        <f aca="false">ROUND(M242*N242,2)</f>
        <v>30163.64</v>
      </c>
      <c r="P242" s="52" t="n">
        <v>183</v>
      </c>
      <c r="Q242" s="52" t="s">
        <v>340</v>
      </c>
      <c r="R242" s="54" t="str">
        <f aca="false">IF(J242&lt;=I242,"Yes","No")</f>
        <v>No</v>
      </c>
      <c r="S242" s="52" t="s">
        <v>10066</v>
      </c>
      <c r="T242" s="52" t="s">
        <v>10061</v>
      </c>
      <c r="U242" s="55" t="n">
        <f aca="false">IF(M242=0,0,ROUND(O242/M242,2))</f>
        <v>22.36</v>
      </c>
      <c r="V242" s="55" t="n">
        <f aca="false">IFERROR(J242-I242,"")</f>
        <v>2</v>
      </c>
      <c r="W242" s="55" t="str">
        <f aca="false">IF(U242&lt;=13.5,"Efficient",IF(U242&lt;=16,"Above Bench","Expensive"))</f>
        <v>Expensive</v>
      </c>
      <c r="X242" s="55" t="str">
        <f aca="false">TEXT(H242,"yyyy-mm")</f>
        <v>2022-08</v>
      </c>
    </row>
    <row r="243" customFormat="false" ht="15" hidden="false" customHeight="true" outlineLevel="0" collapsed="false">
      <c r="A243" s="56" t="s">
        <v>10569</v>
      </c>
      <c r="B243" s="56" t="s">
        <v>2532</v>
      </c>
      <c r="C243" s="56" t="s">
        <v>4120</v>
      </c>
      <c r="D243" s="56" t="s">
        <v>10087</v>
      </c>
      <c r="E243" s="56" t="s">
        <v>93</v>
      </c>
      <c r="F243" s="56" t="s">
        <v>10070</v>
      </c>
      <c r="G243" s="56" t="s">
        <v>10570</v>
      </c>
      <c r="H243" s="57" t="n">
        <v>44776</v>
      </c>
      <c r="I243" s="56" t="s">
        <v>3360</v>
      </c>
      <c r="J243" s="56" t="s">
        <v>3360</v>
      </c>
      <c r="K243" s="56" t="n">
        <v>2346.63</v>
      </c>
      <c r="L243" s="56" t="n">
        <v>9.203</v>
      </c>
      <c r="M243" s="56" t="n">
        <v>2872</v>
      </c>
      <c r="N243" s="56" t="n">
        <v>12.35</v>
      </c>
      <c r="O243" s="54" t="n">
        <f aca="false">ROUND(M243*N243,2)</f>
        <v>35469.2</v>
      </c>
      <c r="P243" s="56" t="n">
        <v>368</v>
      </c>
      <c r="Q243" s="56" t="s">
        <v>371</v>
      </c>
      <c r="R243" s="54" t="str">
        <f aca="false">IF(J243&lt;=I243,"Yes","No")</f>
        <v>Yes</v>
      </c>
      <c r="S243" s="56" t="s">
        <v>10061</v>
      </c>
      <c r="T243" s="56" t="s">
        <v>10066</v>
      </c>
      <c r="U243" s="55" t="n">
        <f aca="false">IF(M243=0,0,ROUND(O243/M243,2))</f>
        <v>12.35</v>
      </c>
      <c r="V243" s="55" t="n">
        <f aca="false">IFERROR(J243-I243,"")</f>
        <v>0</v>
      </c>
      <c r="W243" s="55" t="str">
        <f aca="false">IF(U243&lt;=13.5,"Efficient",IF(U243&lt;=16,"Above Bench","Expensive"))</f>
        <v>Efficient</v>
      </c>
      <c r="X243" s="55" t="str">
        <f aca="false">TEXT(H243,"yyyy-mm")</f>
        <v>2022-08</v>
      </c>
    </row>
    <row r="244" customFormat="false" ht="15" hidden="false" customHeight="true" outlineLevel="0" collapsed="false">
      <c r="A244" s="52" t="s">
        <v>10571</v>
      </c>
      <c r="B244" s="52" t="s">
        <v>3730</v>
      </c>
      <c r="C244" s="52" t="s">
        <v>10572</v>
      </c>
      <c r="D244" s="52" t="s">
        <v>10073</v>
      </c>
      <c r="E244" s="52" t="s">
        <v>99</v>
      </c>
      <c r="F244" s="52" t="s">
        <v>10099</v>
      </c>
      <c r="G244" s="52" t="s">
        <v>10573</v>
      </c>
      <c r="H244" s="53" t="n">
        <v>45071</v>
      </c>
      <c r="I244" s="52" t="s">
        <v>1949</v>
      </c>
      <c r="J244" s="52" t="s">
        <v>2763</v>
      </c>
      <c r="K244" s="52" t="n">
        <v>2518.79</v>
      </c>
      <c r="L244" s="52" t="n">
        <v>10.895</v>
      </c>
      <c r="M244" s="52" t="n">
        <v>562</v>
      </c>
      <c r="N244" s="52" t="n">
        <v>24.88</v>
      </c>
      <c r="O244" s="54" t="n">
        <f aca="false">ROUND(M244*N244,2)</f>
        <v>13982.56</v>
      </c>
      <c r="P244" s="52" t="n">
        <v>295</v>
      </c>
      <c r="Q244" s="52" t="s">
        <v>340</v>
      </c>
      <c r="R244" s="54" t="str">
        <f aca="false">IF(J244&lt;=I244,"Yes","No")</f>
        <v>No</v>
      </c>
      <c r="S244" s="52" t="s">
        <v>10061</v>
      </c>
      <c r="T244" s="52" t="s">
        <v>10061</v>
      </c>
      <c r="U244" s="55" t="n">
        <f aca="false">IF(M244=0,0,ROUND(O244/M244,2))</f>
        <v>24.88</v>
      </c>
      <c r="V244" s="55" t="n">
        <f aca="false">IFERROR(J244-I244,"")</f>
        <v>4</v>
      </c>
      <c r="W244" s="55" t="str">
        <f aca="false">IF(U244&lt;=13.5,"Efficient",IF(U244&lt;=16,"Above Bench","Expensive"))</f>
        <v>Expensive</v>
      </c>
      <c r="X244" s="55" t="str">
        <f aca="false">TEXT(H244,"yyyy-mm")</f>
        <v>2023-05</v>
      </c>
    </row>
    <row r="245" customFormat="false" ht="15" hidden="false" customHeight="true" outlineLevel="0" collapsed="false">
      <c r="A245" s="56" t="s">
        <v>10574</v>
      </c>
      <c r="B245" s="56" t="s">
        <v>3068</v>
      </c>
      <c r="C245" s="56" t="s">
        <v>2080</v>
      </c>
      <c r="D245" s="56" t="s">
        <v>10112</v>
      </c>
      <c r="E245" s="56" t="s">
        <v>97</v>
      </c>
      <c r="F245" s="56" t="s">
        <v>10064</v>
      </c>
      <c r="G245" s="56" t="s">
        <v>10575</v>
      </c>
      <c r="H245" s="57" t="n">
        <v>45356</v>
      </c>
      <c r="I245" s="56" t="s">
        <v>4107</v>
      </c>
      <c r="J245" s="56" t="s">
        <v>1792</v>
      </c>
      <c r="K245" s="56" t="n">
        <v>828.84</v>
      </c>
      <c r="L245" s="56" t="n">
        <v>3.018</v>
      </c>
      <c r="M245" s="56" t="n">
        <v>2376</v>
      </c>
      <c r="N245" s="56" t="n">
        <v>23.4</v>
      </c>
      <c r="O245" s="54" t="n">
        <f aca="false">ROUND(M245*N245,2)</f>
        <v>55598.4</v>
      </c>
      <c r="P245" s="56" t="n">
        <v>269</v>
      </c>
      <c r="Q245" s="56" t="s">
        <v>371</v>
      </c>
      <c r="R245" s="54" t="str">
        <f aca="false">IF(J245&lt;=I245,"Yes","No")</f>
        <v>No</v>
      </c>
      <c r="S245" s="56" t="s">
        <v>10066</v>
      </c>
      <c r="T245" s="56" t="s">
        <v>10061</v>
      </c>
      <c r="U245" s="55" t="n">
        <f aca="false">IF(M245=0,0,ROUND(O245/M245,2))</f>
        <v>23.4</v>
      </c>
      <c r="V245" s="55" t="n">
        <f aca="false">IFERROR(J245-I245,"")</f>
        <v>3</v>
      </c>
      <c r="W245" s="55" t="str">
        <f aca="false">IF(U245&lt;=13.5,"Efficient",IF(U245&lt;=16,"Above Bench","Expensive"))</f>
        <v>Expensive</v>
      </c>
      <c r="X245" s="55" t="str">
        <f aca="false">TEXT(H245,"yyyy-mm")</f>
        <v>2024-03</v>
      </c>
    </row>
    <row r="246" customFormat="false" ht="15" hidden="false" customHeight="true" outlineLevel="0" collapsed="false">
      <c r="A246" s="52" t="s">
        <v>10576</v>
      </c>
      <c r="B246" s="52" t="s">
        <v>1756</v>
      </c>
      <c r="C246" s="52" t="s">
        <v>3988</v>
      </c>
      <c r="D246" s="52" t="s">
        <v>10058</v>
      </c>
      <c r="E246" s="52" t="s">
        <v>91</v>
      </c>
      <c r="F246" s="52" t="s">
        <v>10070</v>
      </c>
      <c r="G246" s="52" t="s">
        <v>10577</v>
      </c>
      <c r="H246" s="53" t="n">
        <v>44765</v>
      </c>
      <c r="I246" s="52" t="s">
        <v>1236</v>
      </c>
      <c r="J246" s="52" t="s">
        <v>1130</v>
      </c>
      <c r="K246" s="52" t="n">
        <v>769.45</v>
      </c>
      <c r="L246" s="52" t="n">
        <v>2.417</v>
      </c>
      <c r="M246" s="52" t="n">
        <v>2161</v>
      </c>
      <c r="N246" s="52" t="n">
        <v>5.87</v>
      </c>
      <c r="O246" s="54" t="n">
        <f aca="false">ROUND(M246*N246,2)</f>
        <v>12685.07</v>
      </c>
      <c r="P246" s="52" t="n">
        <v>368</v>
      </c>
      <c r="Q246" s="52" t="s">
        <v>380</v>
      </c>
      <c r="R246" s="54" t="str">
        <f aca="false">IF(J246&lt;=I246,"Yes","No")</f>
        <v>No</v>
      </c>
      <c r="S246" s="52" t="s">
        <v>10066</v>
      </c>
      <c r="T246" s="52" t="s">
        <v>10061</v>
      </c>
      <c r="U246" s="55" t="n">
        <f aca="false">IF(M246=0,0,ROUND(O246/M246,2))</f>
        <v>5.87</v>
      </c>
      <c r="V246" s="55" t="n">
        <f aca="false">IFERROR(J246-I246,"")</f>
        <v>2</v>
      </c>
      <c r="W246" s="55" t="str">
        <f aca="false">IF(U246&lt;=13.5,"Efficient",IF(U246&lt;=16,"Above Bench","Expensive"))</f>
        <v>Efficient</v>
      </c>
      <c r="X246" s="55" t="str">
        <f aca="false">TEXT(H246,"yyyy-mm")</f>
        <v>2022-07</v>
      </c>
    </row>
    <row r="247" customFormat="false" ht="15" hidden="false" customHeight="true" outlineLevel="0" collapsed="false">
      <c r="A247" s="56" t="s">
        <v>10578</v>
      </c>
      <c r="B247" s="56" t="s">
        <v>2242</v>
      </c>
      <c r="C247" s="56" t="s">
        <v>8766</v>
      </c>
      <c r="D247" s="56" t="s">
        <v>10190</v>
      </c>
      <c r="E247" s="56" t="s">
        <v>95</v>
      </c>
      <c r="F247" s="56" t="s">
        <v>10099</v>
      </c>
      <c r="G247" s="56" t="s">
        <v>10579</v>
      </c>
      <c r="H247" s="57" t="n">
        <v>45216</v>
      </c>
      <c r="I247" s="56" t="s">
        <v>386</v>
      </c>
      <c r="J247" s="56" t="s">
        <v>387</v>
      </c>
      <c r="K247" s="56" t="n">
        <v>3798.45</v>
      </c>
      <c r="L247" s="56" t="n">
        <v>10.458</v>
      </c>
      <c r="M247" s="56" t="n">
        <v>2108</v>
      </c>
      <c r="N247" s="56" t="n">
        <v>16.7</v>
      </c>
      <c r="O247" s="54" t="n">
        <f aca="false">ROUND(M247*N247,2)</f>
        <v>35203.6</v>
      </c>
      <c r="P247" s="56" t="n">
        <v>294</v>
      </c>
      <c r="Q247" s="56" t="s">
        <v>371</v>
      </c>
      <c r="R247" s="54" t="str">
        <f aca="false">IF(J247&lt;=I247,"Yes","No")</f>
        <v>No</v>
      </c>
      <c r="S247" s="56" t="s">
        <v>10066</v>
      </c>
      <c r="T247" s="56" t="s">
        <v>10061</v>
      </c>
      <c r="U247" s="55" t="n">
        <f aca="false">IF(M247=0,0,ROUND(O247/M247,2))</f>
        <v>16.7</v>
      </c>
      <c r="V247" s="55" t="n">
        <f aca="false">IFERROR(J247-I247,"")</f>
        <v>2</v>
      </c>
      <c r="W247" s="55" t="str">
        <f aca="false">IF(U247&lt;=13.5,"Efficient",IF(U247&lt;=16,"Above Bench","Expensive"))</f>
        <v>Expensive</v>
      </c>
      <c r="X247" s="55" t="str">
        <f aca="false">TEXT(H247,"yyyy-mm")</f>
        <v>2023-10</v>
      </c>
    </row>
    <row r="248" customFormat="false" ht="15" hidden="false" customHeight="true" outlineLevel="0" collapsed="false">
      <c r="A248" s="52" t="s">
        <v>10580</v>
      </c>
      <c r="B248" s="52" t="s">
        <v>2921</v>
      </c>
      <c r="C248" s="52" t="s">
        <v>7327</v>
      </c>
      <c r="D248" s="52" t="s">
        <v>10073</v>
      </c>
      <c r="E248" s="52" t="s">
        <v>95</v>
      </c>
      <c r="F248" s="52" t="s">
        <v>10070</v>
      </c>
      <c r="G248" s="52" t="s">
        <v>10581</v>
      </c>
      <c r="H248" s="53" t="n">
        <v>45590</v>
      </c>
      <c r="I248" s="52" t="s">
        <v>2493</v>
      </c>
      <c r="J248" s="52" t="s">
        <v>798</v>
      </c>
      <c r="K248" s="52" t="n">
        <v>1424.94</v>
      </c>
      <c r="L248" s="52" t="n">
        <v>4.801</v>
      </c>
      <c r="M248" s="52" t="n">
        <v>2927</v>
      </c>
      <c r="N248" s="52" t="n">
        <v>5.37</v>
      </c>
      <c r="O248" s="54" t="n">
        <f aca="false">ROUND(M248*N248,2)</f>
        <v>15717.99</v>
      </c>
      <c r="P248" s="52" t="n">
        <v>84</v>
      </c>
      <c r="Q248" s="52" t="s">
        <v>4081</v>
      </c>
      <c r="R248" s="54" t="str">
        <f aca="false">IF(J248&lt;=I248,"Yes","No")</f>
        <v>No</v>
      </c>
      <c r="S248" s="52" t="s">
        <v>10061</v>
      </c>
      <c r="T248" s="52" t="s">
        <v>10066</v>
      </c>
      <c r="U248" s="55" t="n">
        <f aca="false">IF(M248=0,0,ROUND(O248/M248,2))</f>
        <v>5.37</v>
      </c>
      <c r="V248" s="55" t="n">
        <f aca="false">IFERROR(J248-I248,"")</f>
        <v>5</v>
      </c>
      <c r="W248" s="55" t="str">
        <f aca="false">IF(U248&lt;=13.5,"Efficient",IF(U248&lt;=16,"Above Bench","Expensive"))</f>
        <v>Efficient</v>
      </c>
      <c r="X248" s="55" t="str">
        <f aca="false">TEXT(H248,"yyyy-mm")</f>
        <v>2024-10</v>
      </c>
    </row>
    <row r="249" customFormat="false" ht="15" hidden="false" customHeight="true" outlineLevel="0" collapsed="false">
      <c r="A249" s="56" t="s">
        <v>10582</v>
      </c>
      <c r="B249" s="56" t="s">
        <v>3879</v>
      </c>
      <c r="C249" s="56" t="s">
        <v>1818</v>
      </c>
      <c r="D249" s="56" t="s">
        <v>10078</v>
      </c>
      <c r="E249" s="56" t="s">
        <v>91</v>
      </c>
      <c r="F249" s="56" t="s">
        <v>10059</v>
      </c>
      <c r="G249" s="56" t="s">
        <v>10583</v>
      </c>
      <c r="H249" s="57" t="n">
        <v>45001</v>
      </c>
      <c r="I249" s="56" t="s">
        <v>931</v>
      </c>
      <c r="J249" s="56" t="s">
        <v>1958</v>
      </c>
      <c r="K249" s="56" t="n">
        <v>1972.95</v>
      </c>
      <c r="L249" s="56" t="n">
        <v>5.686</v>
      </c>
      <c r="M249" s="56" t="n">
        <v>1200</v>
      </c>
      <c r="N249" s="56" t="n">
        <v>13.44</v>
      </c>
      <c r="O249" s="54" t="n">
        <f aca="false">ROUND(M249*N249,2)</f>
        <v>16128</v>
      </c>
      <c r="P249" s="56" t="n">
        <v>483</v>
      </c>
      <c r="Q249" s="56" t="s">
        <v>380</v>
      </c>
      <c r="R249" s="54" t="str">
        <f aca="false">IF(J249&lt;=I249,"Yes","No")</f>
        <v>Yes</v>
      </c>
      <c r="S249" s="56" t="s">
        <v>10066</v>
      </c>
      <c r="T249" s="56" t="s">
        <v>10061</v>
      </c>
      <c r="U249" s="55" t="n">
        <f aca="false">IF(M249=0,0,ROUND(O249/M249,2))</f>
        <v>13.44</v>
      </c>
      <c r="V249" s="55" t="n">
        <f aca="false">IFERROR(J249-I249,"")</f>
        <v>-1</v>
      </c>
      <c r="W249" s="55" t="str">
        <f aca="false">IF(U249&lt;=13.5,"Efficient",IF(U249&lt;=16,"Above Bench","Expensive"))</f>
        <v>Efficient</v>
      </c>
      <c r="X249" s="55" t="str">
        <f aca="false">TEXT(H249,"yyyy-mm")</f>
        <v>2023-03</v>
      </c>
    </row>
    <row r="250" customFormat="false" ht="15" hidden="false" customHeight="true" outlineLevel="0" collapsed="false">
      <c r="A250" s="52" t="s">
        <v>10584</v>
      </c>
      <c r="B250" s="52" t="s">
        <v>1170</v>
      </c>
      <c r="C250" s="52" t="s">
        <v>4861</v>
      </c>
      <c r="D250" s="52" t="s">
        <v>10087</v>
      </c>
      <c r="E250" s="52" t="s">
        <v>99</v>
      </c>
      <c r="F250" s="52" t="s">
        <v>10088</v>
      </c>
      <c r="G250" s="52" t="s">
        <v>10585</v>
      </c>
      <c r="H250" s="53" t="n">
        <v>45302</v>
      </c>
      <c r="I250" s="52" t="s">
        <v>1141</v>
      </c>
      <c r="J250" s="52" t="s">
        <v>1140</v>
      </c>
      <c r="K250" s="52" t="n">
        <v>2053.4</v>
      </c>
      <c r="L250" s="52" t="n">
        <v>8.588</v>
      </c>
      <c r="M250" s="52" t="n">
        <v>292</v>
      </c>
      <c r="N250" s="52" t="n">
        <v>19.38</v>
      </c>
      <c r="O250" s="54" t="n">
        <f aca="false">ROUND(M250*N250,2)</f>
        <v>5658.96</v>
      </c>
      <c r="P250" s="52" t="n">
        <v>461</v>
      </c>
      <c r="Q250" s="52" t="s">
        <v>380</v>
      </c>
      <c r="R250" s="54" t="str">
        <f aca="false">IF(J250&lt;=I250,"Yes","No")</f>
        <v>Yes</v>
      </c>
      <c r="S250" s="52" t="s">
        <v>10066</v>
      </c>
      <c r="T250" s="52" t="s">
        <v>10061</v>
      </c>
      <c r="U250" s="55" t="n">
        <f aca="false">IF(M250=0,0,ROUND(O250/M250,2))</f>
        <v>19.38</v>
      </c>
      <c r="V250" s="55" t="n">
        <f aca="false">IFERROR(J250-I250,"")</f>
        <v>-1</v>
      </c>
      <c r="W250" s="55" t="str">
        <f aca="false">IF(U250&lt;=13.5,"Efficient",IF(U250&lt;=16,"Above Bench","Expensive"))</f>
        <v>Expensive</v>
      </c>
      <c r="X250" s="55" t="str">
        <f aca="false">TEXT(H250,"yyyy-mm")</f>
        <v>2024-01</v>
      </c>
    </row>
    <row r="251" customFormat="false" ht="15" hidden="false" customHeight="true" outlineLevel="0" collapsed="false">
      <c r="A251" s="56" t="s">
        <v>10586</v>
      </c>
      <c r="B251" s="56" t="s">
        <v>3176</v>
      </c>
      <c r="C251" s="56" t="s">
        <v>6562</v>
      </c>
      <c r="D251" s="56" t="s">
        <v>10112</v>
      </c>
      <c r="E251" s="56" t="s">
        <v>95</v>
      </c>
      <c r="F251" s="56" t="s">
        <v>10088</v>
      </c>
      <c r="G251" s="56" t="s">
        <v>10587</v>
      </c>
      <c r="H251" s="57" t="n">
        <v>44692</v>
      </c>
      <c r="I251" s="56" t="s">
        <v>1389</v>
      </c>
      <c r="J251" s="56" t="s">
        <v>2429</v>
      </c>
      <c r="K251" s="56" t="n">
        <v>1980.53</v>
      </c>
      <c r="L251" s="56" t="n">
        <v>7.636</v>
      </c>
      <c r="M251" s="56" t="n">
        <v>2957</v>
      </c>
      <c r="N251" s="56" t="n">
        <v>5.52</v>
      </c>
      <c r="O251" s="54" t="n">
        <f aca="false">ROUND(M251*N251,2)</f>
        <v>16322.64</v>
      </c>
      <c r="P251" s="56" t="n">
        <v>271</v>
      </c>
      <c r="Q251" s="56" t="s">
        <v>380</v>
      </c>
      <c r="R251" s="54" t="str">
        <f aca="false">IF(J251&lt;=I251,"Yes","No")</f>
        <v>No</v>
      </c>
      <c r="S251" s="56" t="s">
        <v>10066</v>
      </c>
      <c r="T251" s="56" t="s">
        <v>10066</v>
      </c>
      <c r="U251" s="55" t="n">
        <f aca="false">IF(M251=0,0,ROUND(O251/M251,2))</f>
        <v>5.52</v>
      </c>
      <c r="V251" s="55" t="n">
        <f aca="false">IFERROR(J251-I251,"")</f>
        <v>1</v>
      </c>
      <c r="W251" s="55" t="str">
        <f aca="false">IF(U251&lt;=13.5,"Efficient",IF(U251&lt;=16,"Above Bench","Expensive"))</f>
        <v>Efficient</v>
      </c>
      <c r="X251" s="55" t="str">
        <f aca="false">TEXT(H251,"yyyy-mm")</f>
        <v>2022-05</v>
      </c>
    </row>
    <row r="252" customFormat="false" ht="15" hidden="false" customHeight="true" outlineLevel="0" collapsed="false">
      <c r="A252" s="52" t="s">
        <v>10588</v>
      </c>
      <c r="B252" s="52" t="s">
        <v>912</v>
      </c>
      <c r="C252" s="52" t="s">
        <v>2382</v>
      </c>
      <c r="D252" s="52" t="s">
        <v>10069</v>
      </c>
      <c r="E252" s="52" t="s">
        <v>91</v>
      </c>
      <c r="F252" s="52" t="s">
        <v>10088</v>
      </c>
      <c r="G252" s="52" t="s">
        <v>10589</v>
      </c>
      <c r="H252" s="53" t="n">
        <v>44620</v>
      </c>
      <c r="I252" s="52" t="s">
        <v>4422</v>
      </c>
      <c r="J252" s="52" t="s">
        <v>7481</v>
      </c>
      <c r="K252" s="52" t="n">
        <v>445.59</v>
      </c>
      <c r="L252" s="52" t="n">
        <v>1.832</v>
      </c>
      <c r="M252" s="52" t="n">
        <v>551</v>
      </c>
      <c r="N252" s="52" t="n">
        <v>10.3</v>
      </c>
      <c r="O252" s="54" t="n">
        <f aca="false">ROUND(M252*N252,2)</f>
        <v>5675.3</v>
      </c>
      <c r="P252" s="52" t="n">
        <v>317</v>
      </c>
      <c r="Q252" s="52" t="s">
        <v>340</v>
      </c>
      <c r="R252" s="54" t="str">
        <f aca="false">IF(J252&lt;=I252,"Yes","No")</f>
        <v>No</v>
      </c>
      <c r="S252" s="52" t="s">
        <v>10066</v>
      </c>
      <c r="T252" s="52" t="s">
        <v>10066</v>
      </c>
      <c r="U252" s="55" t="n">
        <f aca="false">IF(M252=0,0,ROUND(O252/M252,2))</f>
        <v>10.3</v>
      </c>
      <c r="V252" s="55" t="n">
        <f aca="false">IFERROR(J252-I252,"")</f>
        <v>3</v>
      </c>
      <c r="W252" s="55" t="str">
        <f aca="false">IF(U252&lt;=13.5,"Efficient",IF(U252&lt;=16,"Above Bench","Expensive"))</f>
        <v>Efficient</v>
      </c>
      <c r="X252" s="55" t="str">
        <f aca="false">TEXT(H252,"yyyy-mm")</f>
        <v>2022-02</v>
      </c>
    </row>
    <row r="253" customFormat="false" ht="15" hidden="false" customHeight="true" outlineLevel="0" collapsed="false">
      <c r="A253" s="56" t="s">
        <v>10590</v>
      </c>
      <c r="B253" s="56" t="s">
        <v>2604</v>
      </c>
      <c r="C253" s="56" t="s">
        <v>4564</v>
      </c>
      <c r="D253" s="56" t="s">
        <v>10058</v>
      </c>
      <c r="E253" s="56" t="s">
        <v>97</v>
      </c>
      <c r="F253" s="56" t="s">
        <v>10059</v>
      </c>
      <c r="G253" s="56" t="s">
        <v>10591</v>
      </c>
      <c r="H253" s="57" t="n">
        <v>45047</v>
      </c>
      <c r="I253" s="56" t="s">
        <v>947</v>
      </c>
      <c r="J253" s="56" t="s">
        <v>947</v>
      </c>
      <c r="K253" s="56" t="n">
        <v>4113.02</v>
      </c>
      <c r="L253" s="56" t="n">
        <v>13.67</v>
      </c>
      <c r="M253" s="56" t="n">
        <v>848</v>
      </c>
      <c r="N253" s="56" t="n">
        <v>11.39</v>
      </c>
      <c r="O253" s="54" t="n">
        <f aca="false">ROUND(M253*N253,2)</f>
        <v>9658.72</v>
      </c>
      <c r="P253" s="56" t="n">
        <v>422</v>
      </c>
      <c r="Q253" s="56" t="s">
        <v>340</v>
      </c>
      <c r="R253" s="54" t="str">
        <f aca="false">IF(J253&lt;=I253,"Yes","No")</f>
        <v>Yes</v>
      </c>
      <c r="S253" s="56" t="s">
        <v>10066</v>
      </c>
      <c r="T253" s="56" t="s">
        <v>10061</v>
      </c>
      <c r="U253" s="55" t="n">
        <f aca="false">IF(M253=0,0,ROUND(O253/M253,2))</f>
        <v>11.39</v>
      </c>
      <c r="V253" s="55" t="n">
        <f aca="false">IFERROR(J253-I253,"")</f>
        <v>0</v>
      </c>
      <c r="W253" s="55" t="str">
        <f aca="false">IF(U253&lt;=13.5,"Efficient",IF(U253&lt;=16,"Above Bench","Expensive"))</f>
        <v>Efficient</v>
      </c>
      <c r="X253" s="55" t="str">
        <f aca="false">TEXT(H253,"yyyy-mm")</f>
        <v>2023-05</v>
      </c>
    </row>
    <row r="254" customFormat="false" ht="15" hidden="false" customHeight="true" outlineLevel="0" collapsed="false">
      <c r="A254" s="52" t="s">
        <v>10592</v>
      </c>
      <c r="B254" s="52" t="s">
        <v>2361</v>
      </c>
      <c r="C254" s="52" t="s">
        <v>2053</v>
      </c>
      <c r="D254" s="52" t="s">
        <v>10132</v>
      </c>
      <c r="E254" s="52" t="s">
        <v>95</v>
      </c>
      <c r="F254" s="52" t="s">
        <v>10064</v>
      </c>
      <c r="G254" s="52" t="s">
        <v>10593</v>
      </c>
      <c r="H254" s="53" t="n">
        <v>45274</v>
      </c>
      <c r="I254" s="52" t="s">
        <v>1248</v>
      </c>
      <c r="J254" s="52" t="s">
        <v>866</v>
      </c>
      <c r="K254" s="52" t="n">
        <v>2346.7</v>
      </c>
      <c r="L254" s="52" t="n">
        <v>8.776</v>
      </c>
      <c r="M254" s="52" t="n">
        <v>2279</v>
      </c>
      <c r="N254" s="52" t="n">
        <v>21.31</v>
      </c>
      <c r="O254" s="54" t="n">
        <f aca="false">ROUND(M254*N254,2)</f>
        <v>48565.49</v>
      </c>
      <c r="P254" s="52" t="n">
        <v>182</v>
      </c>
      <c r="Q254" s="52" t="s">
        <v>4081</v>
      </c>
      <c r="R254" s="54" t="str">
        <f aca="false">IF(J254&lt;=I254,"Yes","No")</f>
        <v>No</v>
      </c>
      <c r="S254" s="52" t="s">
        <v>10066</v>
      </c>
      <c r="T254" s="52" t="s">
        <v>10061</v>
      </c>
      <c r="U254" s="55" t="n">
        <f aca="false">IF(M254=0,0,ROUND(O254/M254,2))</f>
        <v>21.31</v>
      </c>
      <c r="V254" s="55" t="n">
        <f aca="false">IFERROR(J254-I254,"")</f>
        <v>4</v>
      </c>
      <c r="W254" s="55" t="str">
        <f aca="false">IF(U254&lt;=13.5,"Efficient",IF(U254&lt;=16,"Above Bench","Expensive"))</f>
        <v>Expensive</v>
      </c>
      <c r="X254" s="55" t="str">
        <f aca="false">TEXT(H254,"yyyy-mm")</f>
        <v>2023-12</v>
      </c>
    </row>
    <row r="255" customFormat="false" ht="15" hidden="false" customHeight="true" outlineLevel="0" collapsed="false">
      <c r="A255" s="56" t="s">
        <v>10594</v>
      </c>
      <c r="B255" s="56" t="s">
        <v>2788</v>
      </c>
      <c r="C255" s="56" t="s">
        <v>7874</v>
      </c>
      <c r="D255" s="56" t="s">
        <v>10112</v>
      </c>
      <c r="E255" s="56" t="s">
        <v>91</v>
      </c>
      <c r="F255" s="56" t="s">
        <v>10070</v>
      </c>
      <c r="G255" s="56" t="s">
        <v>10595</v>
      </c>
      <c r="H255" s="57" t="n">
        <v>44805</v>
      </c>
      <c r="I255" s="56" t="s">
        <v>1397</v>
      </c>
      <c r="J255" s="56" t="s">
        <v>4387</v>
      </c>
      <c r="K255" s="56" t="n">
        <v>460.84</v>
      </c>
      <c r="L255" s="56" t="n">
        <v>1.319</v>
      </c>
      <c r="M255" s="56" t="n">
        <v>2522</v>
      </c>
      <c r="N255" s="56" t="n">
        <v>21.69</v>
      </c>
      <c r="O255" s="54" t="n">
        <f aca="false">ROUND(M255*N255,2)</f>
        <v>54702.18</v>
      </c>
      <c r="P255" s="56" t="n">
        <v>121</v>
      </c>
      <c r="Q255" s="56" t="s">
        <v>4081</v>
      </c>
      <c r="R255" s="54" t="str">
        <f aca="false">IF(J255&lt;=I255,"Yes","No")</f>
        <v>No</v>
      </c>
      <c r="S255" s="56" t="s">
        <v>10066</v>
      </c>
      <c r="T255" s="56" t="s">
        <v>10066</v>
      </c>
      <c r="U255" s="55" t="n">
        <f aca="false">IF(M255=0,0,ROUND(O255/M255,2))</f>
        <v>21.69</v>
      </c>
      <c r="V255" s="55" t="n">
        <f aca="false">IFERROR(J255-I255,"")</f>
        <v>5</v>
      </c>
      <c r="W255" s="55" t="str">
        <f aca="false">IF(U255&lt;=13.5,"Efficient",IF(U255&lt;=16,"Above Bench","Expensive"))</f>
        <v>Expensive</v>
      </c>
      <c r="X255" s="55" t="str">
        <f aca="false">TEXT(H255,"yyyy-mm")</f>
        <v>2022-09</v>
      </c>
    </row>
    <row r="256" customFormat="false" ht="15" hidden="false" customHeight="true" outlineLevel="0" collapsed="false">
      <c r="A256" s="52" t="s">
        <v>10596</v>
      </c>
      <c r="B256" s="52" t="s">
        <v>2215</v>
      </c>
      <c r="C256" s="52" t="s">
        <v>7320</v>
      </c>
      <c r="D256" s="52" t="s">
        <v>10190</v>
      </c>
      <c r="E256" s="52" t="s">
        <v>99</v>
      </c>
      <c r="F256" s="52" t="s">
        <v>10070</v>
      </c>
      <c r="G256" s="52" t="s">
        <v>10597</v>
      </c>
      <c r="H256" s="53" t="n">
        <v>44994</v>
      </c>
      <c r="I256" s="52" t="s">
        <v>4473</v>
      </c>
      <c r="J256" s="52" t="s">
        <v>4606</v>
      </c>
      <c r="K256" s="52" t="n">
        <v>4750.25</v>
      </c>
      <c r="L256" s="52" t="n">
        <v>14.797</v>
      </c>
      <c r="M256" s="52" t="n">
        <v>223</v>
      </c>
      <c r="N256" s="52" t="n">
        <v>11.52</v>
      </c>
      <c r="O256" s="54" t="n">
        <f aca="false">ROUND(M256*N256,2)</f>
        <v>2568.96</v>
      </c>
      <c r="P256" s="52" t="n">
        <v>182</v>
      </c>
      <c r="Q256" s="52" t="s">
        <v>380</v>
      </c>
      <c r="R256" s="54" t="str">
        <f aca="false">IF(J256&lt;=I256,"Yes","No")</f>
        <v>No</v>
      </c>
      <c r="S256" s="52" t="s">
        <v>10066</v>
      </c>
      <c r="T256" s="52" t="s">
        <v>10061</v>
      </c>
      <c r="U256" s="55" t="n">
        <f aca="false">IF(M256=0,0,ROUND(O256/M256,2))</f>
        <v>11.52</v>
      </c>
      <c r="V256" s="55" t="n">
        <f aca="false">IFERROR(J256-I256,"")</f>
        <v>1</v>
      </c>
      <c r="W256" s="55" t="str">
        <f aca="false">IF(U256&lt;=13.5,"Efficient",IF(U256&lt;=16,"Above Bench","Expensive"))</f>
        <v>Efficient</v>
      </c>
      <c r="X256" s="55" t="str">
        <f aca="false">TEXT(H256,"yyyy-mm")</f>
        <v>2023-03</v>
      </c>
    </row>
    <row r="257" customFormat="false" ht="15" hidden="false" customHeight="true" outlineLevel="0" collapsed="false">
      <c r="A257" s="56" t="s">
        <v>10598</v>
      </c>
      <c r="B257" s="56" t="s">
        <v>3637</v>
      </c>
      <c r="C257" s="56" t="s">
        <v>3513</v>
      </c>
      <c r="D257" s="56" t="s">
        <v>10117</v>
      </c>
      <c r="E257" s="56" t="s">
        <v>95</v>
      </c>
      <c r="F257" s="56" t="s">
        <v>10064</v>
      </c>
      <c r="G257" s="56" t="s">
        <v>10599</v>
      </c>
      <c r="H257" s="57" t="n">
        <v>45656</v>
      </c>
      <c r="I257" s="56" t="s">
        <v>3724</v>
      </c>
      <c r="J257" s="56" t="s">
        <v>1378</v>
      </c>
      <c r="K257" s="56" t="n">
        <v>4475.24</v>
      </c>
      <c r="L257" s="56" t="n">
        <v>12.532</v>
      </c>
      <c r="M257" s="56" t="n">
        <v>372</v>
      </c>
      <c r="N257" s="56" t="n">
        <v>5.14</v>
      </c>
      <c r="O257" s="54" t="n">
        <f aca="false">ROUND(M257*N257,2)</f>
        <v>1912.08</v>
      </c>
      <c r="P257" s="56" t="n">
        <v>240</v>
      </c>
      <c r="Q257" s="56" t="s">
        <v>380</v>
      </c>
      <c r="R257" s="54" t="str">
        <f aca="false">IF(J257&lt;=I257,"Yes","No")</f>
        <v>No</v>
      </c>
      <c r="S257" s="56" t="s">
        <v>10061</v>
      </c>
      <c r="T257" s="56" t="s">
        <v>10061</v>
      </c>
      <c r="U257" s="55" t="n">
        <f aca="false">IF(M257=0,0,ROUND(O257/M257,2))</f>
        <v>5.14</v>
      </c>
      <c r="V257" s="55" t="n">
        <f aca="false">IFERROR(J257-I257,"")</f>
        <v>3</v>
      </c>
      <c r="W257" s="55" t="str">
        <f aca="false">IF(U257&lt;=13.5,"Efficient",IF(U257&lt;=16,"Above Bench","Expensive"))</f>
        <v>Efficient</v>
      </c>
      <c r="X257" s="55" t="str">
        <f aca="false">TEXT(H257,"yyyy-mm")</f>
        <v>2024-12</v>
      </c>
    </row>
    <row r="258" customFormat="false" ht="15" hidden="false" customHeight="true" outlineLevel="0" collapsed="false">
      <c r="A258" s="52" t="s">
        <v>10600</v>
      </c>
      <c r="B258" s="52" t="s">
        <v>4012</v>
      </c>
      <c r="C258" s="52" t="s">
        <v>3762</v>
      </c>
      <c r="D258" s="52" t="s">
        <v>10069</v>
      </c>
      <c r="E258" s="52" t="s">
        <v>99</v>
      </c>
      <c r="F258" s="52" t="s">
        <v>10064</v>
      </c>
      <c r="G258" s="52" t="s">
        <v>10601</v>
      </c>
      <c r="H258" s="53" t="n">
        <v>45345</v>
      </c>
      <c r="I258" s="52" t="s">
        <v>1026</v>
      </c>
      <c r="J258" s="52" t="s">
        <v>1026</v>
      </c>
      <c r="K258" s="52" t="n">
        <v>2963.67</v>
      </c>
      <c r="L258" s="52" t="n">
        <v>8.389</v>
      </c>
      <c r="M258" s="52" t="n">
        <v>1590</v>
      </c>
      <c r="N258" s="52" t="n">
        <v>21.5</v>
      </c>
      <c r="O258" s="54" t="n">
        <f aca="false">ROUND(M258*N258,2)</f>
        <v>34185</v>
      </c>
      <c r="P258" s="52" t="n">
        <v>377</v>
      </c>
      <c r="Q258" s="52" t="s">
        <v>380</v>
      </c>
      <c r="R258" s="54" t="str">
        <f aca="false">IF(J258&lt;=I258,"Yes","No")</f>
        <v>Yes</v>
      </c>
      <c r="S258" s="52" t="s">
        <v>10066</v>
      </c>
      <c r="T258" s="52" t="s">
        <v>10061</v>
      </c>
      <c r="U258" s="55" t="n">
        <f aca="false">IF(M258=0,0,ROUND(O258/M258,2))</f>
        <v>21.5</v>
      </c>
      <c r="V258" s="55" t="n">
        <f aca="false">IFERROR(J258-I258,"")</f>
        <v>0</v>
      </c>
      <c r="W258" s="55" t="str">
        <f aca="false">IF(U258&lt;=13.5,"Efficient",IF(U258&lt;=16,"Above Bench","Expensive"))</f>
        <v>Expensive</v>
      </c>
      <c r="X258" s="55" t="str">
        <f aca="false">TEXT(H258,"yyyy-mm")</f>
        <v>2024-02</v>
      </c>
    </row>
    <row r="259" customFormat="false" ht="15" hidden="false" customHeight="true" outlineLevel="0" collapsed="false">
      <c r="A259" s="56" t="s">
        <v>10602</v>
      </c>
      <c r="B259" s="56" t="s">
        <v>3662</v>
      </c>
      <c r="C259" s="56" t="s">
        <v>3769</v>
      </c>
      <c r="D259" s="56" t="s">
        <v>10078</v>
      </c>
      <c r="E259" s="56" t="s">
        <v>95</v>
      </c>
      <c r="F259" s="56" t="s">
        <v>10088</v>
      </c>
      <c r="G259" s="56" t="s">
        <v>10603</v>
      </c>
      <c r="H259" s="57" t="n">
        <v>44941</v>
      </c>
      <c r="I259" s="56" t="s">
        <v>3477</v>
      </c>
      <c r="J259" s="56" t="s">
        <v>1603</v>
      </c>
      <c r="K259" s="56" t="n">
        <v>3694.2</v>
      </c>
      <c r="L259" s="56" t="n">
        <v>11.8</v>
      </c>
      <c r="M259" s="56" t="n">
        <v>2941</v>
      </c>
      <c r="N259" s="56" t="n">
        <v>7.18</v>
      </c>
      <c r="O259" s="54" t="n">
        <f aca="false">ROUND(M259*N259,2)</f>
        <v>21116.38</v>
      </c>
      <c r="P259" s="56" t="n">
        <v>418</v>
      </c>
      <c r="Q259" s="56" t="s">
        <v>340</v>
      </c>
      <c r="R259" s="54" t="str">
        <f aca="false">IF(J259&lt;=I259,"Yes","No")</f>
        <v>No</v>
      </c>
      <c r="S259" s="56" t="s">
        <v>10061</v>
      </c>
      <c r="T259" s="56" t="s">
        <v>10061</v>
      </c>
      <c r="U259" s="55" t="n">
        <f aca="false">IF(M259=0,0,ROUND(O259/M259,2))</f>
        <v>7.18</v>
      </c>
      <c r="V259" s="55" t="n">
        <f aca="false">IFERROR(J259-I259,"")</f>
        <v>1</v>
      </c>
      <c r="W259" s="55" t="str">
        <f aca="false">IF(U259&lt;=13.5,"Efficient",IF(U259&lt;=16,"Above Bench","Expensive"))</f>
        <v>Efficient</v>
      </c>
      <c r="X259" s="55" t="str">
        <f aca="false">TEXT(H259,"yyyy-mm")</f>
        <v>2023-01</v>
      </c>
    </row>
    <row r="260" customFormat="false" ht="15" hidden="false" customHeight="true" outlineLevel="0" collapsed="false">
      <c r="A260" s="52" t="s">
        <v>10604</v>
      </c>
      <c r="B260" s="52" t="s">
        <v>3420</v>
      </c>
      <c r="C260" s="52" t="s">
        <v>463</v>
      </c>
      <c r="D260" s="52" t="s">
        <v>10087</v>
      </c>
      <c r="E260" s="52" t="s">
        <v>93</v>
      </c>
      <c r="F260" s="52" t="s">
        <v>10059</v>
      </c>
      <c r="G260" s="52" t="s">
        <v>10605</v>
      </c>
      <c r="H260" s="53" t="n">
        <v>45556</v>
      </c>
      <c r="I260" s="52" t="s">
        <v>3357</v>
      </c>
      <c r="J260" s="52" t="s">
        <v>663</v>
      </c>
      <c r="K260" s="52" t="n">
        <v>309.61</v>
      </c>
      <c r="L260" s="52" t="n">
        <v>1.481</v>
      </c>
      <c r="M260" s="52" t="n">
        <v>677</v>
      </c>
      <c r="N260" s="52" t="n">
        <v>15.66</v>
      </c>
      <c r="O260" s="54" t="n">
        <f aca="false">ROUND(M260*N260,2)</f>
        <v>10601.82</v>
      </c>
      <c r="P260" s="52" t="n">
        <v>148</v>
      </c>
      <c r="Q260" s="52" t="s">
        <v>340</v>
      </c>
      <c r="R260" s="54" t="str">
        <f aca="false">IF(J260&lt;=I260,"Yes","No")</f>
        <v>No</v>
      </c>
      <c r="S260" s="52" t="s">
        <v>10066</v>
      </c>
      <c r="T260" s="52" t="s">
        <v>10061</v>
      </c>
      <c r="U260" s="55" t="n">
        <f aca="false">IF(M260=0,0,ROUND(O260/M260,2))</f>
        <v>15.66</v>
      </c>
      <c r="V260" s="55" t="n">
        <f aca="false">IFERROR(J260-I260,"")</f>
        <v>1</v>
      </c>
      <c r="W260" s="55" t="str">
        <f aca="false">IF(U260&lt;=13.5,"Efficient",IF(U260&lt;=16,"Above Bench","Expensive"))</f>
        <v>Above Bench</v>
      </c>
      <c r="X260" s="55" t="str">
        <f aca="false">TEXT(H260,"yyyy-mm")</f>
        <v>2024-09</v>
      </c>
    </row>
    <row r="261" customFormat="false" ht="15" hidden="false" customHeight="true" outlineLevel="0" collapsed="false">
      <c r="A261" s="56" t="s">
        <v>10606</v>
      </c>
      <c r="B261" s="56" t="s">
        <v>684</v>
      </c>
      <c r="C261" s="56" t="s">
        <v>3946</v>
      </c>
      <c r="D261" s="56" t="s">
        <v>10104</v>
      </c>
      <c r="E261" s="56" t="s">
        <v>97</v>
      </c>
      <c r="F261" s="56" t="s">
        <v>10064</v>
      </c>
      <c r="G261" s="56" t="s">
        <v>10607</v>
      </c>
      <c r="H261" s="57" t="n">
        <v>44902</v>
      </c>
      <c r="I261" s="56" t="s">
        <v>1126</v>
      </c>
      <c r="J261" s="56" t="s">
        <v>1122</v>
      </c>
      <c r="K261" s="56" t="n">
        <v>1933.38</v>
      </c>
      <c r="L261" s="56" t="n">
        <v>5.899</v>
      </c>
      <c r="M261" s="56" t="n">
        <v>1772</v>
      </c>
      <c r="N261" s="56" t="n">
        <v>7.1</v>
      </c>
      <c r="O261" s="54" t="n">
        <f aca="false">ROUND(M261*N261,2)</f>
        <v>12581.2</v>
      </c>
      <c r="P261" s="56" t="n">
        <v>158</v>
      </c>
      <c r="Q261" s="56" t="s">
        <v>380</v>
      </c>
      <c r="R261" s="54" t="str">
        <f aca="false">IF(J261&lt;=I261,"Yes","No")</f>
        <v>No</v>
      </c>
      <c r="S261" s="56" t="s">
        <v>10066</v>
      </c>
      <c r="T261" s="56" t="s">
        <v>10061</v>
      </c>
      <c r="U261" s="55" t="n">
        <f aca="false">IF(M261=0,0,ROUND(O261/M261,2))</f>
        <v>7.1</v>
      </c>
      <c r="V261" s="55" t="n">
        <f aca="false">IFERROR(J261-I261,"")</f>
        <v>2</v>
      </c>
      <c r="W261" s="55" t="str">
        <f aca="false">IF(U261&lt;=13.5,"Efficient",IF(U261&lt;=16,"Above Bench","Expensive"))</f>
        <v>Efficient</v>
      </c>
      <c r="X261" s="55" t="str">
        <f aca="false">TEXT(H261,"yyyy-mm")</f>
        <v>2022-12</v>
      </c>
    </row>
    <row r="262" customFormat="false" ht="15" hidden="false" customHeight="true" outlineLevel="0" collapsed="false">
      <c r="A262" s="52" t="s">
        <v>10608</v>
      </c>
      <c r="B262" s="52" t="s">
        <v>1751</v>
      </c>
      <c r="C262" s="52" t="s">
        <v>1724</v>
      </c>
      <c r="D262" s="52" t="s">
        <v>10078</v>
      </c>
      <c r="E262" s="52" t="s">
        <v>93</v>
      </c>
      <c r="F262" s="52" t="s">
        <v>10059</v>
      </c>
      <c r="G262" s="52" t="s">
        <v>10609</v>
      </c>
      <c r="H262" s="53" t="n">
        <v>45474</v>
      </c>
      <c r="I262" s="52" t="s">
        <v>1819</v>
      </c>
      <c r="J262" s="52" t="s">
        <v>4866</v>
      </c>
      <c r="K262" s="52" t="n">
        <v>4053.14</v>
      </c>
      <c r="L262" s="52" t="n">
        <v>17.018</v>
      </c>
      <c r="M262" s="52" t="n">
        <v>239</v>
      </c>
      <c r="N262" s="52" t="n">
        <v>15.65</v>
      </c>
      <c r="O262" s="54" t="n">
        <f aca="false">ROUND(M262*N262,2)</f>
        <v>3740.35</v>
      </c>
      <c r="P262" s="52" t="n">
        <v>18</v>
      </c>
      <c r="Q262" s="52" t="s">
        <v>371</v>
      </c>
      <c r="R262" s="54" t="str">
        <f aca="false">IF(J262&lt;=I262,"Yes","No")</f>
        <v>No</v>
      </c>
      <c r="S262" s="52" t="s">
        <v>10066</v>
      </c>
      <c r="T262" s="52" t="s">
        <v>10066</v>
      </c>
      <c r="U262" s="55" t="n">
        <f aca="false">IF(M262=0,0,ROUND(O262/M262,2))</f>
        <v>15.65</v>
      </c>
      <c r="V262" s="55" t="n">
        <f aca="false">IFERROR(J262-I262,"")</f>
        <v>4</v>
      </c>
      <c r="W262" s="55" t="str">
        <f aca="false">IF(U262&lt;=13.5,"Efficient",IF(U262&lt;=16,"Above Bench","Expensive"))</f>
        <v>Above Bench</v>
      </c>
      <c r="X262" s="55" t="str">
        <f aca="false">TEXT(H262,"yyyy-mm")</f>
        <v>2024-07</v>
      </c>
    </row>
    <row r="263" customFormat="false" ht="15" hidden="false" customHeight="true" outlineLevel="0" collapsed="false">
      <c r="A263" s="56" t="s">
        <v>10610</v>
      </c>
      <c r="B263" s="56" t="s">
        <v>3450</v>
      </c>
      <c r="C263" s="56" t="s">
        <v>706</v>
      </c>
      <c r="D263" s="56" t="s">
        <v>10069</v>
      </c>
      <c r="E263" s="56" t="s">
        <v>93</v>
      </c>
      <c r="F263" s="56" t="s">
        <v>10088</v>
      </c>
      <c r="G263" s="56" t="s">
        <v>10611</v>
      </c>
      <c r="H263" s="57" t="n">
        <v>44953</v>
      </c>
      <c r="I263" s="56" t="s">
        <v>1767</v>
      </c>
      <c r="J263" s="56" t="s">
        <v>3066</v>
      </c>
      <c r="K263" s="56" t="n">
        <v>2668.97</v>
      </c>
      <c r="L263" s="56" t="n">
        <v>10.959</v>
      </c>
      <c r="M263" s="56" t="n">
        <v>2455</v>
      </c>
      <c r="N263" s="56" t="n">
        <v>10.13</v>
      </c>
      <c r="O263" s="54" t="n">
        <f aca="false">ROUND(M263*N263,2)</f>
        <v>24869.15</v>
      </c>
      <c r="P263" s="56" t="n">
        <v>182</v>
      </c>
      <c r="Q263" s="56" t="s">
        <v>340</v>
      </c>
      <c r="R263" s="54" t="str">
        <f aca="false">IF(J263&lt;=I263,"Yes","No")</f>
        <v>No</v>
      </c>
      <c r="S263" s="56" t="s">
        <v>10061</v>
      </c>
      <c r="T263" s="56" t="s">
        <v>10061</v>
      </c>
      <c r="U263" s="55" t="n">
        <f aca="false">IF(M263=0,0,ROUND(O263/M263,2))</f>
        <v>10.13</v>
      </c>
      <c r="V263" s="55" t="n">
        <f aca="false">IFERROR(J263-I263,"")</f>
        <v>4</v>
      </c>
      <c r="W263" s="55" t="str">
        <f aca="false">IF(U263&lt;=13.5,"Efficient",IF(U263&lt;=16,"Above Bench","Expensive"))</f>
        <v>Efficient</v>
      </c>
      <c r="X263" s="55" t="str">
        <f aca="false">TEXT(H263,"yyyy-mm")</f>
        <v>2023-01</v>
      </c>
    </row>
    <row r="264" customFormat="false" ht="15" hidden="false" customHeight="true" outlineLevel="0" collapsed="false">
      <c r="A264" s="52" t="s">
        <v>10612</v>
      </c>
      <c r="B264" s="52" t="s">
        <v>1555</v>
      </c>
      <c r="C264" s="52" t="s">
        <v>1625</v>
      </c>
      <c r="D264" s="52" t="s">
        <v>10087</v>
      </c>
      <c r="E264" s="52" t="s">
        <v>93</v>
      </c>
      <c r="F264" s="52" t="s">
        <v>10059</v>
      </c>
      <c r="G264" s="52" t="s">
        <v>10613</v>
      </c>
      <c r="H264" s="53" t="n">
        <v>44944</v>
      </c>
      <c r="I264" s="52" t="s">
        <v>3477</v>
      </c>
      <c r="J264" s="52" t="s">
        <v>3477</v>
      </c>
      <c r="K264" s="52" t="n">
        <v>1401.72</v>
      </c>
      <c r="L264" s="52" t="n">
        <v>3.945</v>
      </c>
      <c r="M264" s="52" t="n">
        <v>1463</v>
      </c>
      <c r="N264" s="52" t="n">
        <v>10.27</v>
      </c>
      <c r="O264" s="54" t="n">
        <f aca="false">ROUND(M264*N264,2)</f>
        <v>15025.01</v>
      </c>
      <c r="P264" s="52" t="n">
        <v>237</v>
      </c>
      <c r="Q264" s="52" t="s">
        <v>371</v>
      </c>
      <c r="R264" s="54" t="str">
        <f aca="false">IF(J264&lt;=I264,"Yes","No")</f>
        <v>Yes</v>
      </c>
      <c r="S264" s="52" t="s">
        <v>10066</v>
      </c>
      <c r="T264" s="52" t="s">
        <v>10061</v>
      </c>
      <c r="U264" s="55" t="n">
        <f aca="false">IF(M264=0,0,ROUND(O264/M264,2))</f>
        <v>10.27</v>
      </c>
      <c r="V264" s="55" t="n">
        <f aca="false">IFERROR(J264-I264,"")</f>
        <v>0</v>
      </c>
      <c r="W264" s="55" t="str">
        <f aca="false">IF(U264&lt;=13.5,"Efficient",IF(U264&lt;=16,"Above Bench","Expensive"))</f>
        <v>Efficient</v>
      </c>
      <c r="X264" s="55" t="str">
        <f aca="false">TEXT(H264,"yyyy-mm")</f>
        <v>2023-01</v>
      </c>
    </row>
    <row r="265" customFormat="false" ht="15" hidden="false" customHeight="true" outlineLevel="0" collapsed="false">
      <c r="A265" s="56" t="s">
        <v>10614</v>
      </c>
      <c r="B265" s="56" t="s">
        <v>3781</v>
      </c>
      <c r="C265" s="56" t="s">
        <v>7288</v>
      </c>
      <c r="D265" s="56" t="s">
        <v>10063</v>
      </c>
      <c r="E265" s="56" t="s">
        <v>99</v>
      </c>
      <c r="F265" s="56" t="s">
        <v>10059</v>
      </c>
      <c r="G265" s="56" t="s">
        <v>10615</v>
      </c>
      <c r="H265" s="57" t="n">
        <v>45300</v>
      </c>
      <c r="I265" s="56" t="s">
        <v>2642</v>
      </c>
      <c r="J265" s="56" t="s">
        <v>1684</v>
      </c>
      <c r="K265" s="56" t="n">
        <v>4650.7</v>
      </c>
      <c r="L265" s="56" t="n">
        <v>17.118</v>
      </c>
      <c r="M265" s="56" t="n">
        <v>1401</v>
      </c>
      <c r="N265" s="56" t="n">
        <v>7.6</v>
      </c>
      <c r="O265" s="54" t="n">
        <f aca="false">ROUND(M265*N265,2)</f>
        <v>10647.6</v>
      </c>
      <c r="P265" s="56" t="n">
        <v>147</v>
      </c>
      <c r="Q265" s="56" t="s">
        <v>380</v>
      </c>
      <c r="R265" s="54" t="str">
        <f aca="false">IF(J265&lt;=I265,"Yes","No")</f>
        <v>No</v>
      </c>
      <c r="S265" s="56" t="s">
        <v>10061</v>
      </c>
      <c r="T265" s="56" t="s">
        <v>10061</v>
      </c>
      <c r="U265" s="55" t="n">
        <f aca="false">IF(M265=0,0,ROUND(O265/M265,2))</f>
        <v>7.6</v>
      </c>
      <c r="V265" s="55" t="n">
        <f aca="false">IFERROR(J265-I265,"")</f>
        <v>3</v>
      </c>
      <c r="W265" s="55" t="str">
        <f aca="false">IF(U265&lt;=13.5,"Efficient",IF(U265&lt;=16,"Above Bench","Expensive"))</f>
        <v>Efficient</v>
      </c>
      <c r="X265" s="55" t="str">
        <f aca="false">TEXT(H265,"yyyy-mm")</f>
        <v>2024-01</v>
      </c>
    </row>
    <row r="266" customFormat="false" ht="15" hidden="false" customHeight="true" outlineLevel="0" collapsed="false">
      <c r="A266" s="52" t="s">
        <v>10616</v>
      </c>
      <c r="B266" s="52" t="s">
        <v>1727</v>
      </c>
      <c r="C266" s="52" t="s">
        <v>4162</v>
      </c>
      <c r="D266" s="52" t="s">
        <v>10112</v>
      </c>
      <c r="E266" s="52" t="s">
        <v>97</v>
      </c>
      <c r="F266" s="52" t="s">
        <v>10070</v>
      </c>
      <c r="G266" s="52" t="s">
        <v>10617</v>
      </c>
      <c r="H266" s="53" t="n">
        <v>44591</v>
      </c>
      <c r="I266" s="52" t="s">
        <v>1589</v>
      </c>
      <c r="J266" s="52" t="s">
        <v>2026</v>
      </c>
      <c r="K266" s="52" t="n">
        <v>3022.57</v>
      </c>
      <c r="L266" s="52" t="n">
        <v>10.604</v>
      </c>
      <c r="M266" s="52" t="n">
        <v>2757</v>
      </c>
      <c r="N266" s="52" t="n">
        <v>19.64</v>
      </c>
      <c r="O266" s="54" t="n">
        <f aca="false">ROUND(M266*N266,2)</f>
        <v>54147.48</v>
      </c>
      <c r="P266" s="52" t="n">
        <v>119</v>
      </c>
      <c r="Q266" s="52" t="s">
        <v>380</v>
      </c>
      <c r="R266" s="54" t="str">
        <f aca="false">IF(J266&lt;=I266,"Yes","No")</f>
        <v>No</v>
      </c>
      <c r="S266" s="52" t="s">
        <v>10066</v>
      </c>
      <c r="T266" s="52" t="s">
        <v>10061</v>
      </c>
      <c r="U266" s="55" t="n">
        <f aca="false">IF(M266=0,0,ROUND(O266/M266,2))</f>
        <v>19.64</v>
      </c>
      <c r="V266" s="55" t="n">
        <f aca="false">IFERROR(J266-I266,"")</f>
        <v>1</v>
      </c>
      <c r="W266" s="55" t="str">
        <f aca="false">IF(U266&lt;=13.5,"Efficient",IF(U266&lt;=16,"Above Bench","Expensive"))</f>
        <v>Expensive</v>
      </c>
      <c r="X266" s="55" t="str">
        <f aca="false">TEXT(H266,"yyyy-mm")</f>
        <v>2022-01</v>
      </c>
    </row>
    <row r="267" customFormat="false" ht="15" hidden="false" customHeight="true" outlineLevel="0" collapsed="false">
      <c r="A267" s="56" t="s">
        <v>10618</v>
      </c>
      <c r="B267" s="56" t="s">
        <v>635</v>
      </c>
      <c r="C267" s="56" t="s">
        <v>3516</v>
      </c>
      <c r="D267" s="56" t="s">
        <v>10078</v>
      </c>
      <c r="E267" s="56" t="s">
        <v>101</v>
      </c>
      <c r="F267" s="56" t="s">
        <v>10099</v>
      </c>
      <c r="G267" s="56" t="s">
        <v>10619</v>
      </c>
      <c r="H267" s="57" t="n">
        <v>45125</v>
      </c>
      <c r="I267" s="56" t="s">
        <v>1500</v>
      </c>
      <c r="J267" s="56" t="s">
        <v>2443</v>
      </c>
      <c r="K267" s="56" t="n">
        <v>2696.91</v>
      </c>
      <c r="L267" s="56" t="n">
        <v>9.557</v>
      </c>
      <c r="M267" s="56" t="n">
        <v>1218</v>
      </c>
      <c r="N267" s="56" t="n">
        <v>21.63</v>
      </c>
      <c r="O267" s="54" t="n">
        <f aca="false">ROUND(M267*N267,2)</f>
        <v>26345.34</v>
      </c>
      <c r="P267" s="56" t="n">
        <v>373</v>
      </c>
      <c r="Q267" s="56" t="s">
        <v>4081</v>
      </c>
      <c r="R267" s="54" t="str">
        <f aca="false">IF(J267&lt;=I267,"Yes","No")</f>
        <v>No</v>
      </c>
      <c r="S267" s="56" t="s">
        <v>10066</v>
      </c>
      <c r="T267" s="56" t="s">
        <v>10061</v>
      </c>
      <c r="U267" s="55" t="n">
        <f aca="false">IF(M267=0,0,ROUND(O267/M267,2))</f>
        <v>21.63</v>
      </c>
      <c r="V267" s="55" t="n">
        <f aca="false">IFERROR(J267-I267,"")</f>
        <v>5</v>
      </c>
      <c r="W267" s="55" t="str">
        <f aca="false">IF(U267&lt;=13.5,"Efficient",IF(U267&lt;=16,"Above Bench","Expensive"))</f>
        <v>Expensive</v>
      </c>
      <c r="X267" s="55" t="str">
        <f aca="false">TEXT(H267,"yyyy-mm")</f>
        <v>2023-07</v>
      </c>
    </row>
    <row r="268" customFormat="false" ht="15" hidden="false" customHeight="true" outlineLevel="0" collapsed="false">
      <c r="A268" s="52" t="s">
        <v>10620</v>
      </c>
      <c r="B268" s="52" t="s">
        <v>1617</v>
      </c>
      <c r="C268" s="52" t="s">
        <v>1510</v>
      </c>
      <c r="D268" s="52" t="s">
        <v>10112</v>
      </c>
      <c r="E268" s="52" t="s">
        <v>99</v>
      </c>
      <c r="F268" s="52" t="s">
        <v>10088</v>
      </c>
      <c r="G268" s="52" t="s">
        <v>10621</v>
      </c>
      <c r="H268" s="53" t="n">
        <v>45379</v>
      </c>
      <c r="I268" s="52" t="s">
        <v>1920</v>
      </c>
      <c r="J268" s="52" t="s">
        <v>5653</v>
      </c>
      <c r="K268" s="52" t="n">
        <v>1554.9</v>
      </c>
      <c r="L268" s="52" t="n">
        <v>4.591</v>
      </c>
      <c r="M268" s="52" t="n">
        <v>1986</v>
      </c>
      <c r="N268" s="52" t="n">
        <v>6.95</v>
      </c>
      <c r="O268" s="54" t="n">
        <f aca="false">ROUND(M268*N268,2)</f>
        <v>13802.7</v>
      </c>
      <c r="P268" s="52" t="n">
        <v>251</v>
      </c>
      <c r="Q268" s="52" t="s">
        <v>380</v>
      </c>
      <c r="R268" s="54" t="str">
        <f aca="false">IF(J268&lt;=I268,"Yes","No")</f>
        <v>No</v>
      </c>
      <c r="S268" s="52" t="s">
        <v>10066</v>
      </c>
      <c r="T268" s="52" t="s">
        <v>10066</v>
      </c>
      <c r="U268" s="55" t="n">
        <f aca="false">IF(M268=0,0,ROUND(O268/M268,2))</f>
        <v>6.95</v>
      </c>
      <c r="V268" s="55" t="n">
        <f aca="false">IFERROR(J268-I268,"")</f>
        <v>2</v>
      </c>
      <c r="W268" s="55" t="str">
        <f aca="false">IF(U268&lt;=13.5,"Efficient",IF(U268&lt;=16,"Above Bench","Expensive"))</f>
        <v>Efficient</v>
      </c>
      <c r="X268" s="55" t="str">
        <f aca="false">TEXT(H268,"yyyy-mm")</f>
        <v>2024-03</v>
      </c>
    </row>
    <row r="269" customFormat="false" ht="15" hidden="false" customHeight="true" outlineLevel="0" collapsed="false">
      <c r="A269" s="56" t="s">
        <v>10622</v>
      </c>
      <c r="B269" s="56" t="s">
        <v>2801</v>
      </c>
      <c r="C269" s="56" t="s">
        <v>3260</v>
      </c>
      <c r="D269" s="56" t="s">
        <v>10117</v>
      </c>
      <c r="E269" s="56" t="s">
        <v>95</v>
      </c>
      <c r="F269" s="56" t="s">
        <v>10099</v>
      </c>
      <c r="G269" s="56" t="s">
        <v>10623</v>
      </c>
      <c r="H269" s="57" t="n">
        <v>45603</v>
      </c>
      <c r="I269" s="56" t="s">
        <v>2007</v>
      </c>
      <c r="J269" s="56" t="s">
        <v>1330</v>
      </c>
      <c r="K269" s="56" t="n">
        <v>2519.22</v>
      </c>
      <c r="L269" s="56" t="n">
        <v>8.892</v>
      </c>
      <c r="M269" s="56" t="n">
        <v>683</v>
      </c>
      <c r="N269" s="56" t="n">
        <v>18.18</v>
      </c>
      <c r="O269" s="54" t="n">
        <f aca="false">ROUND(M269*N269,2)</f>
        <v>12416.94</v>
      </c>
      <c r="P269" s="56" t="n">
        <v>182</v>
      </c>
      <c r="Q269" s="56" t="s">
        <v>371</v>
      </c>
      <c r="R269" s="54" t="str">
        <f aca="false">IF(J269&lt;=I269,"Yes","No")</f>
        <v>No</v>
      </c>
      <c r="S269" s="56" t="s">
        <v>10066</v>
      </c>
      <c r="T269" s="56" t="s">
        <v>10061</v>
      </c>
      <c r="U269" s="55" t="n">
        <f aca="false">IF(M269=0,0,ROUND(O269/M269,2))</f>
        <v>18.18</v>
      </c>
      <c r="V269" s="55" t="n">
        <f aca="false">IFERROR(J269-I269,"")</f>
        <v>5</v>
      </c>
      <c r="W269" s="55" t="str">
        <f aca="false">IF(U269&lt;=13.5,"Efficient",IF(U269&lt;=16,"Above Bench","Expensive"))</f>
        <v>Expensive</v>
      </c>
      <c r="X269" s="55" t="str">
        <f aca="false">TEXT(H269,"yyyy-mm")</f>
        <v>2024-11</v>
      </c>
    </row>
    <row r="270" customFormat="false" ht="15" hidden="false" customHeight="true" outlineLevel="0" collapsed="false">
      <c r="A270" s="52" t="s">
        <v>10624</v>
      </c>
      <c r="B270" s="52" t="s">
        <v>1215</v>
      </c>
      <c r="C270" s="52" t="s">
        <v>657</v>
      </c>
      <c r="D270" s="52" t="s">
        <v>10132</v>
      </c>
      <c r="E270" s="52" t="s">
        <v>93</v>
      </c>
      <c r="F270" s="52" t="s">
        <v>10059</v>
      </c>
      <c r="G270" s="52" t="s">
        <v>10625</v>
      </c>
      <c r="H270" s="53" t="n">
        <v>45605</v>
      </c>
      <c r="I270" s="52" t="s">
        <v>688</v>
      </c>
      <c r="J270" s="52" t="s">
        <v>3097</v>
      </c>
      <c r="K270" s="52" t="n">
        <v>410.46</v>
      </c>
      <c r="L270" s="52" t="n">
        <v>1.918</v>
      </c>
      <c r="M270" s="52" t="n">
        <v>560</v>
      </c>
      <c r="N270" s="52" t="n">
        <v>22.32</v>
      </c>
      <c r="O270" s="54" t="n">
        <f aca="false">ROUND(M270*N270,2)</f>
        <v>12499.2</v>
      </c>
      <c r="P270" s="52" t="n">
        <v>74</v>
      </c>
      <c r="Q270" s="52" t="s">
        <v>380</v>
      </c>
      <c r="R270" s="54" t="str">
        <f aca="false">IF(J270&lt;=I270,"Yes","No")</f>
        <v>No</v>
      </c>
      <c r="S270" s="52" t="s">
        <v>10066</v>
      </c>
      <c r="T270" s="52" t="s">
        <v>10061</v>
      </c>
      <c r="U270" s="55" t="n">
        <f aca="false">IF(M270=0,0,ROUND(O270/M270,2))</f>
        <v>22.32</v>
      </c>
      <c r="V270" s="55" t="n">
        <f aca="false">IFERROR(J270-I270,"")</f>
        <v>4</v>
      </c>
      <c r="W270" s="55" t="str">
        <f aca="false">IF(U270&lt;=13.5,"Efficient",IF(U270&lt;=16,"Above Bench","Expensive"))</f>
        <v>Expensive</v>
      </c>
      <c r="X270" s="55" t="str">
        <f aca="false">TEXT(H270,"yyyy-mm")</f>
        <v>2024-11</v>
      </c>
    </row>
    <row r="271" customFormat="false" ht="15" hidden="false" customHeight="true" outlineLevel="0" collapsed="false">
      <c r="A271" s="56" t="s">
        <v>10626</v>
      </c>
      <c r="B271" s="56" t="s">
        <v>2774</v>
      </c>
      <c r="C271" s="56" t="s">
        <v>2980</v>
      </c>
      <c r="D271" s="56" t="s">
        <v>10112</v>
      </c>
      <c r="E271" s="56" t="s">
        <v>95</v>
      </c>
      <c r="F271" s="56" t="s">
        <v>10070</v>
      </c>
      <c r="G271" s="56" t="s">
        <v>10627</v>
      </c>
      <c r="H271" s="57" t="n">
        <v>45174</v>
      </c>
      <c r="I271" s="56" t="s">
        <v>3634</v>
      </c>
      <c r="J271" s="56" t="s">
        <v>3634</v>
      </c>
      <c r="K271" s="56" t="n">
        <v>3004.2</v>
      </c>
      <c r="L271" s="56" t="n">
        <v>12.482</v>
      </c>
      <c r="M271" s="56" t="n">
        <v>2540</v>
      </c>
      <c r="N271" s="56" t="n">
        <v>22.58</v>
      </c>
      <c r="O271" s="54" t="n">
        <f aca="false">ROUND(M271*N271,2)</f>
        <v>57353.2</v>
      </c>
      <c r="P271" s="56" t="n">
        <v>221</v>
      </c>
      <c r="Q271" s="56" t="s">
        <v>340</v>
      </c>
      <c r="R271" s="54" t="str">
        <f aca="false">IF(J271&lt;=I271,"Yes","No")</f>
        <v>Yes</v>
      </c>
      <c r="S271" s="56" t="s">
        <v>10066</v>
      </c>
      <c r="T271" s="56" t="s">
        <v>10061</v>
      </c>
      <c r="U271" s="55" t="n">
        <f aca="false">IF(M271=0,0,ROUND(O271/M271,2))</f>
        <v>22.58</v>
      </c>
      <c r="V271" s="55" t="n">
        <f aca="false">IFERROR(J271-I271,"")</f>
        <v>0</v>
      </c>
      <c r="W271" s="55" t="str">
        <f aca="false">IF(U271&lt;=13.5,"Efficient",IF(U271&lt;=16,"Above Bench","Expensive"))</f>
        <v>Expensive</v>
      </c>
      <c r="X271" s="55" t="str">
        <f aca="false">TEXT(H271,"yyyy-mm")</f>
        <v>2023-09</v>
      </c>
    </row>
    <row r="272" customFormat="false" ht="15" hidden="false" customHeight="true" outlineLevel="0" collapsed="false">
      <c r="A272" s="52" t="s">
        <v>10628</v>
      </c>
      <c r="B272" s="52" t="s">
        <v>4006</v>
      </c>
      <c r="C272" s="52" t="s">
        <v>2070</v>
      </c>
      <c r="D272" s="52" t="s">
        <v>10058</v>
      </c>
      <c r="E272" s="52" t="s">
        <v>97</v>
      </c>
      <c r="F272" s="52" t="s">
        <v>10099</v>
      </c>
      <c r="G272" s="52" t="s">
        <v>10629</v>
      </c>
      <c r="H272" s="53" t="n">
        <v>45108</v>
      </c>
      <c r="I272" s="52" t="s">
        <v>1576</v>
      </c>
      <c r="J272" s="52" t="s">
        <v>5019</v>
      </c>
      <c r="K272" s="52" t="n">
        <v>4441.02</v>
      </c>
      <c r="L272" s="52" t="n">
        <v>12.296</v>
      </c>
      <c r="M272" s="52" t="n">
        <v>875</v>
      </c>
      <c r="N272" s="52" t="n">
        <v>12.86</v>
      </c>
      <c r="O272" s="54" t="n">
        <f aca="false">ROUND(M272*N272,2)</f>
        <v>11252.5</v>
      </c>
      <c r="P272" s="52" t="n">
        <v>99</v>
      </c>
      <c r="Q272" s="52" t="s">
        <v>380</v>
      </c>
      <c r="R272" s="54" t="str">
        <f aca="false">IF(J272&lt;=I272,"Yes","No")</f>
        <v>No</v>
      </c>
      <c r="S272" s="52" t="s">
        <v>10066</v>
      </c>
      <c r="T272" s="52" t="s">
        <v>10066</v>
      </c>
      <c r="U272" s="55" t="n">
        <f aca="false">IF(M272=0,0,ROUND(O272/M272,2))</f>
        <v>12.86</v>
      </c>
      <c r="V272" s="55" t="n">
        <f aca="false">IFERROR(J272-I272,"")</f>
        <v>2</v>
      </c>
      <c r="W272" s="55" t="str">
        <f aca="false">IF(U272&lt;=13.5,"Efficient",IF(U272&lt;=16,"Above Bench","Expensive"))</f>
        <v>Efficient</v>
      </c>
      <c r="X272" s="55" t="str">
        <f aca="false">TEXT(H272,"yyyy-mm")</f>
        <v>2023-07</v>
      </c>
    </row>
    <row r="273" customFormat="false" ht="15" hidden="false" customHeight="true" outlineLevel="0" collapsed="false">
      <c r="A273" s="56" t="s">
        <v>10630</v>
      </c>
      <c r="B273" s="56" t="s">
        <v>2788</v>
      </c>
      <c r="C273" s="56" t="s">
        <v>1818</v>
      </c>
      <c r="D273" s="56" t="s">
        <v>10117</v>
      </c>
      <c r="E273" s="56" t="s">
        <v>97</v>
      </c>
      <c r="F273" s="56" t="s">
        <v>10064</v>
      </c>
      <c r="G273" s="56" t="s">
        <v>10631</v>
      </c>
      <c r="H273" s="57" t="n">
        <v>44676</v>
      </c>
      <c r="I273" s="56" t="s">
        <v>3235</v>
      </c>
      <c r="J273" s="56" t="s">
        <v>3235</v>
      </c>
      <c r="K273" s="56" t="n">
        <v>3207.59</v>
      </c>
      <c r="L273" s="56" t="n">
        <v>10.871</v>
      </c>
      <c r="M273" s="56" t="n">
        <v>377</v>
      </c>
      <c r="N273" s="56" t="n">
        <v>20.38</v>
      </c>
      <c r="O273" s="54" t="n">
        <f aca="false">ROUND(M273*N273,2)</f>
        <v>7683.26</v>
      </c>
      <c r="P273" s="56" t="n">
        <v>448</v>
      </c>
      <c r="Q273" s="56" t="s">
        <v>371</v>
      </c>
      <c r="R273" s="54" t="str">
        <f aca="false">IF(J273&lt;=I273,"Yes","No")</f>
        <v>Yes</v>
      </c>
      <c r="S273" s="56" t="s">
        <v>10066</v>
      </c>
      <c r="T273" s="56" t="s">
        <v>10066</v>
      </c>
      <c r="U273" s="55" t="n">
        <f aca="false">IF(M273=0,0,ROUND(O273/M273,2))</f>
        <v>20.38</v>
      </c>
      <c r="V273" s="55" t="n">
        <f aca="false">IFERROR(J273-I273,"")</f>
        <v>0</v>
      </c>
      <c r="W273" s="55" t="str">
        <f aca="false">IF(U273&lt;=13.5,"Efficient",IF(U273&lt;=16,"Above Bench","Expensive"))</f>
        <v>Expensive</v>
      </c>
      <c r="X273" s="55" t="str">
        <f aca="false">TEXT(H273,"yyyy-mm")</f>
        <v>2022-04</v>
      </c>
    </row>
    <row r="274" customFormat="false" ht="15" hidden="false" customHeight="true" outlineLevel="0" collapsed="false">
      <c r="A274" s="52" t="s">
        <v>10632</v>
      </c>
      <c r="B274" s="52" t="s">
        <v>3342</v>
      </c>
      <c r="C274" s="52" t="s">
        <v>5604</v>
      </c>
      <c r="D274" s="52" t="s">
        <v>10069</v>
      </c>
      <c r="E274" s="52" t="s">
        <v>99</v>
      </c>
      <c r="F274" s="52" t="s">
        <v>10099</v>
      </c>
      <c r="G274" s="52" t="s">
        <v>10633</v>
      </c>
      <c r="H274" s="53" t="n">
        <v>45265</v>
      </c>
      <c r="I274" s="52" t="s">
        <v>1294</v>
      </c>
      <c r="J274" s="52" t="s">
        <v>1294</v>
      </c>
      <c r="K274" s="52" t="n">
        <v>1030.11</v>
      </c>
      <c r="L274" s="52" t="n">
        <v>2.656</v>
      </c>
      <c r="M274" s="52" t="n">
        <v>2694</v>
      </c>
      <c r="N274" s="52" t="n">
        <v>6.4</v>
      </c>
      <c r="O274" s="54" t="n">
        <f aca="false">ROUND(M274*N274,2)</f>
        <v>17241.6</v>
      </c>
      <c r="P274" s="52" t="n">
        <v>360</v>
      </c>
      <c r="Q274" s="52" t="s">
        <v>380</v>
      </c>
      <c r="R274" s="54" t="str">
        <f aca="false">IF(J274&lt;=I274,"Yes","No")</f>
        <v>Yes</v>
      </c>
      <c r="S274" s="52" t="s">
        <v>10061</v>
      </c>
      <c r="T274" s="52" t="s">
        <v>10066</v>
      </c>
      <c r="U274" s="55" t="n">
        <f aca="false">IF(M274=0,0,ROUND(O274/M274,2))</f>
        <v>6.4</v>
      </c>
      <c r="V274" s="55" t="n">
        <f aca="false">IFERROR(J274-I274,"")</f>
        <v>0</v>
      </c>
      <c r="W274" s="55" t="str">
        <f aca="false">IF(U274&lt;=13.5,"Efficient",IF(U274&lt;=16,"Above Bench","Expensive"))</f>
        <v>Efficient</v>
      </c>
      <c r="X274" s="55" t="str">
        <f aca="false">TEXT(H274,"yyyy-mm")</f>
        <v>2023-12</v>
      </c>
    </row>
    <row r="275" customFormat="false" ht="15" hidden="false" customHeight="true" outlineLevel="0" collapsed="false">
      <c r="A275" s="56" t="s">
        <v>10634</v>
      </c>
      <c r="B275" s="56" t="s">
        <v>1132</v>
      </c>
      <c r="C275" s="56" t="s">
        <v>4880</v>
      </c>
      <c r="D275" s="56" t="s">
        <v>10078</v>
      </c>
      <c r="E275" s="56" t="s">
        <v>99</v>
      </c>
      <c r="F275" s="56" t="s">
        <v>10099</v>
      </c>
      <c r="G275" s="56" t="s">
        <v>10635</v>
      </c>
      <c r="H275" s="57" t="n">
        <v>45137</v>
      </c>
      <c r="I275" s="56" t="s">
        <v>6678</v>
      </c>
      <c r="J275" s="56" t="s">
        <v>1403</v>
      </c>
      <c r="K275" s="56" t="n">
        <v>499.46</v>
      </c>
      <c r="L275" s="56" t="n">
        <v>1.321</v>
      </c>
      <c r="M275" s="56" t="n">
        <v>658</v>
      </c>
      <c r="N275" s="56" t="n">
        <v>6.07</v>
      </c>
      <c r="O275" s="54" t="n">
        <f aca="false">ROUND(M275*N275,2)</f>
        <v>3994.06</v>
      </c>
      <c r="P275" s="56" t="n">
        <v>294</v>
      </c>
      <c r="Q275" s="56" t="s">
        <v>371</v>
      </c>
      <c r="R275" s="54" t="str">
        <f aca="false">IF(J275&lt;=I275,"Yes","No")</f>
        <v>No</v>
      </c>
      <c r="S275" s="56" t="s">
        <v>10066</v>
      </c>
      <c r="T275" s="56" t="s">
        <v>10061</v>
      </c>
      <c r="U275" s="55" t="n">
        <f aca="false">IF(M275=0,0,ROUND(O275/M275,2))</f>
        <v>6.07</v>
      </c>
      <c r="V275" s="55" t="n">
        <f aca="false">IFERROR(J275-I275,"")</f>
        <v>5</v>
      </c>
      <c r="W275" s="55" t="str">
        <f aca="false">IF(U275&lt;=13.5,"Efficient",IF(U275&lt;=16,"Above Bench","Expensive"))</f>
        <v>Efficient</v>
      </c>
      <c r="X275" s="55" t="str">
        <f aca="false">TEXT(H275,"yyyy-mm")</f>
        <v>2023-07</v>
      </c>
    </row>
    <row r="276" customFormat="false" ht="15" hidden="false" customHeight="true" outlineLevel="0" collapsed="false">
      <c r="A276" s="52" t="s">
        <v>10636</v>
      </c>
      <c r="B276" s="52" t="s">
        <v>3161</v>
      </c>
      <c r="C276" s="52" t="s">
        <v>5195</v>
      </c>
      <c r="D276" s="52" t="s">
        <v>10087</v>
      </c>
      <c r="E276" s="52" t="s">
        <v>97</v>
      </c>
      <c r="F276" s="52" t="s">
        <v>10088</v>
      </c>
      <c r="G276" s="52" t="s">
        <v>10637</v>
      </c>
      <c r="H276" s="53" t="n">
        <v>45421</v>
      </c>
      <c r="I276" s="52" t="s">
        <v>6253</v>
      </c>
      <c r="J276" s="52" t="s">
        <v>4902</v>
      </c>
      <c r="K276" s="52" t="n">
        <v>3514.59</v>
      </c>
      <c r="L276" s="52" t="n">
        <v>17.466</v>
      </c>
      <c r="M276" s="52" t="n">
        <v>2901</v>
      </c>
      <c r="N276" s="52" t="n">
        <v>10.51</v>
      </c>
      <c r="O276" s="54" t="n">
        <f aca="false">ROUND(M276*N276,2)</f>
        <v>30489.51</v>
      </c>
      <c r="P276" s="52" t="n">
        <v>390</v>
      </c>
      <c r="Q276" s="52" t="s">
        <v>380</v>
      </c>
      <c r="R276" s="54" t="str">
        <f aca="false">IF(J276&lt;=I276,"Yes","No")</f>
        <v>No</v>
      </c>
      <c r="S276" s="52" t="s">
        <v>10066</v>
      </c>
      <c r="T276" s="52" t="s">
        <v>10061</v>
      </c>
      <c r="U276" s="55" t="n">
        <f aca="false">IF(M276=0,0,ROUND(O276/M276,2))</f>
        <v>10.51</v>
      </c>
      <c r="V276" s="55" t="n">
        <f aca="false">IFERROR(J276-I276,"")</f>
        <v>5</v>
      </c>
      <c r="W276" s="55" t="str">
        <f aca="false">IF(U276&lt;=13.5,"Efficient",IF(U276&lt;=16,"Above Bench","Expensive"))</f>
        <v>Efficient</v>
      </c>
      <c r="X276" s="55" t="str">
        <f aca="false">TEXT(H276,"yyyy-mm")</f>
        <v>2024-05</v>
      </c>
    </row>
    <row r="277" customFormat="false" ht="15" hidden="false" customHeight="true" outlineLevel="0" collapsed="false">
      <c r="A277" s="56" t="s">
        <v>10638</v>
      </c>
      <c r="B277" s="56" t="s">
        <v>3062</v>
      </c>
      <c r="C277" s="56" t="s">
        <v>668</v>
      </c>
      <c r="D277" s="56" t="s">
        <v>10063</v>
      </c>
      <c r="E277" s="56" t="s">
        <v>91</v>
      </c>
      <c r="F277" s="56" t="s">
        <v>10088</v>
      </c>
      <c r="G277" s="56" t="s">
        <v>10639</v>
      </c>
      <c r="H277" s="57" t="n">
        <v>45204</v>
      </c>
      <c r="I277" s="56" t="s">
        <v>994</v>
      </c>
      <c r="J277" s="56" t="s">
        <v>6625</v>
      </c>
      <c r="K277" s="56" t="n">
        <v>2101.54</v>
      </c>
      <c r="L277" s="56" t="n">
        <v>5.736</v>
      </c>
      <c r="M277" s="56" t="n">
        <v>1765</v>
      </c>
      <c r="N277" s="56" t="n">
        <v>16.68</v>
      </c>
      <c r="O277" s="54" t="n">
        <f aca="false">ROUND(M277*N277,2)</f>
        <v>29440.2</v>
      </c>
      <c r="P277" s="56" t="n">
        <v>138</v>
      </c>
      <c r="Q277" s="56" t="s">
        <v>380</v>
      </c>
      <c r="R277" s="54" t="str">
        <f aca="false">IF(J277&lt;=I277,"Yes","No")</f>
        <v>No</v>
      </c>
      <c r="S277" s="56" t="s">
        <v>10066</v>
      </c>
      <c r="T277" s="56" t="s">
        <v>10061</v>
      </c>
      <c r="U277" s="55" t="n">
        <f aca="false">IF(M277=0,0,ROUND(O277/M277,2))</f>
        <v>16.68</v>
      </c>
      <c r="V277" s="55" t="n">
        <f aca="false">IFERROR(J277-I277,"")</f>
        <v>1</v>
      </c>
      <c r="W277" s="55" t="str">
        <f aca="false">IF(U277&lt;=13.5,"Efficient",IF(U277&lt;=16,"Above Bench","Expensive"))</f>
        <v>Expensive</v>
      </c>
      <c r="X277" s="55" t="str">
        <f aca="false">TEXT(H277,"yyyy-mm")</f>
        <v>2023-10</v>
      </c>
    </row>
    <row r="278" customFormat="false" ht="15" hidden="false" customHeight="true" outlineLevel="0" collapsed="false">
      <c r="A278" s="52" t="s">
        <v>10640</v>
      </c>
      <c r="B278" s="52" t="s">
        <v>2898</v>
      </c>
      <c r="C278" s="52" t="s">
        <v>898</v>
      </c>
      <c r="D278" s="52" t="s">
        <v>10132</v>
      </c>
      <c r="E278" s="52" t="s">
        <v>91</v>
      </c>
      <c r="F278" s="52" t="s">
        <v>10099</v>
      </c>
      <c r="G278" s="52" t="s">
        <v>10641</v>
      </c>
      <c r="H278" s="53" t="n">
        <v>44606</v>
      </c>
      <c r="I278" s="52" t="s">
        <v>5315</v>
      </c>
      <c r="J278" s="52" t="s">
        <v>5315</v>
      </c>
      <c r="K278" s="52" t="n">
        <v>276.84</v>
      </c>
      <c r="L278" s="52" t="n">
        <v>1.235</v>
      </c>
      <c r="M278" s="52" t="n">
        <v>1952</v>
      </c>
      <c r="N278" s="52" t="n">
        <v>14.85</v>
      </c>
      <c r="O278" s="54" t="n">
        <f aca="false">ROUND(M278*N278,2)</f>
        <v>28987.2</v>
      </c>
      <c r="P278" s="52" t="n">
        <v>499</v>
      </c>
      <c r="Q278" s="52" t="s">
        <v>380</v>
      </c>
      <c r="R278" s="54" t="str">
        <f aca="false">IF(J278&lt;=I278,"Yes","No")</f>
        <v>Yes</v>
      </c>
      <c r="S278" s="52" t="s">
        <v>10066</v>
      </c>
      <c r="T278" s="52" t="s">
        <v>10061</v>
      </c>
      <c r="U278" s="55" t="n">
        <f aca="false">IF(M278=0,0,ROUND(O278/M278,2))</f>
        <v>14.85</v>
      </c>
      <c r="V278" s="55" t="n">
        <f aca="false">IFERROR(J278-I278,"")</f>
        <v>0</v>
      </c>
      <c r="W278" s="55" t="str">
        <f aca="false">IF(U278&lt;=13.5,"Efficient",IF(U278&lt;=16,"Above Bench","Expensive"))</f>
        <v>Above Bench</v>
      </c>
      <c r="X278" s="55" t="str">
        <f aca="false">TEXT(H278,"yyyy-mm")</f>
        <v>2022-02</v>
      </c>
    </row>
    <row r="279" customFormat="false" ht="15" hidden="false" customHeight="true" outlineLevel="0" collapsed="false">
      <c r="A279" s="56" t="s">
        <v>10642</v>
      </c>
      <c r="B279" s="56" t="s">
        <v>3798</v>
      </c>
      <c r="C279" s="56" t="s">
        <v>8235</v>
      </c>
      <c r="D279" s="56" t="s">
        <v>10095</v>
      </c>
      <c r="E279" s="56" t="s">
        <v>99</v>
      </c>
      <c r="F279" s="56" t="s">
        <v>10088</v>
      </c>
      <c r="G279" s="56" t="s">
        <v>10643</v>
      </c>
      <c r="H279" s="57" t="n">
        <v>45639</v>
      </c>
      <c r="I279" s="56" t="s">
        <v>2736</v>
      </c>
      <c r="J279" s="56" t="s">
        <v>7965</v>
      </c>
      <c r="K279" s="56" t="n">
        <v>4648.49</v>
      </c>
      <c r="L279" s="56" t="n">
        <v>19.986</v>
      </c>
      <c r="M279" s="56" t="n">
        <v>852</v>
      </c>
      <c r="N279" s="56" t="n">
        <v>10.38</v>
      </c>
      <c r="O279" s="54" t="n">
        <f aca="false">ROUND(M279*N279,2)</f>
        <v>8843.76</v>
      </c>
      <c r="P279" s="56" t="n">
        <v>239</v>
      </c>
      <c r="Q279" s="56" t="s">
        <v>380</v>
      </c>
      <c r="R279" s="54" t="str">
        <f aca="false">IF(J279&lt;=I279,"Yes","No")</f>
        <v>No</v>
      </c>
      <c r="S279" s="56" t="s">
        <v>10061</v>
      </c>
      <c r="T279" s="56" t="s">
        <v>10066</v>
      </c>
      <c r="U279" s="55" t="n">
        <f aca="false">IF(M279=0,0,ROUND(O279/M279,2))</f>
        <v>10.38</v>
      </c>
      <c r="V279" s="55" t="n">
        <f aca="false">IFERROR(J279-I279,"")</f>
        <v>5</v>
      </c>
      <c r="W279" s="55" t="str">
        <f aca="false">IF(U279&lt;=13.5,"Efficient",IF(U279&lt;=16,"Above Bench","Expensive"))</f>
        <v>Efficient</v>
      </c>
      <c r="X279" s="55" t="str">
        <f aca="false">TEXT(H279,"yyyy-mm")</f>
        <v>2024-12</v>
      </c>
    </row>
    <row r="280" customFormat="false" ht="15" hidden="false" customHeight="true" outlineLevel="0" collapsed="false">
      <c r="A280" s="52" t="s">
        <v>10644</v>
      </c>
      <c r="B280" s="52" t="s">
        <v>3010</v>
      </c>
      <c r="C280" s="52" t="s">
        <v>2822</v>
      </c>
      <c r="D280" s="52" t="s">
        <v>10112</v>
      </c>
      <c r="E280" s="52" t="s">
        <v>95</v>
      </c>
      <c r="F280" s="52" t="s">
        <v>10099</v>
      </c>
      <c r="G280" s="52" t="s">
        <v>10645</v>
      </c>
      <c r="H280" s="53" t="n">
        <v>45189</v>
      </c>
      <c r="I280" s="52" t="s">
        <v>5772</v>
      </c>
      <c r="J280" s="52" t="s">
        <v>2214</v>
      </c>
      <c r="K280" s="52" t="n">
        <v>473.17</v>
      </c>
      <c r="L280" s="52" t="n">
        <v>2.336</v>
      </c>
      <c r="M280" s="52" t="n">
        <v>1503</v>
      </c>
      <c r="N280" s="52" t="n">
        <v>5.85</v>
      </c>
      <c r="O280" s="54" t="n">
        <f aca="false">ROUND(M280*N280,2)</f>
        <v>8792.55</v>
      </c>
      <c r="P280" s="52" t="n">
        <v>255</v>
      </c>
      <c r="Q280" s="52" t="s">
        <v>380</v>
      </c>
      <c r="R280" s="54" t="str">
        <f aca="false">IF(J280&lt;=I280,"Yes","No")</f>
        <v>No</v>
      </c>
      <c r="S280" s="52" t="s">
        <v>10061</v>
      </c>
      <c r="T280" s="52" t="s">
        <v>10061</v>
      </c>
      <c r="U280" s="55" t="n">
        <f aca="false">IF(M280=0,0,ROUND(O280/M280,2))</f>
        <v>5.85</v>
      </c>
      <c r="V280" s="55" t="n">
        <f aca="false">IFERROR(J280-I280,"")</f>
        <v>2</v>
      </c>
      <c r="W280" s="55" t="str">
        <f aca="false">IF(U280&lt;=13.5,"Efficient",IF(U280&lt;=16,"Above Bench","Expensive"))</f>
        <v>Efficient</v>
      </c>
      <c r="X280" s="55" t="str">
        <f aca="false">TEXT(H280,"yyyy-mm")</f>
        <v>2023-09</v>
      </c>
    </row>
    <row r="281" customFormat="false" ht="15" hidden="false" customHeight="true" outlineLevel="0" collapsed="false">
      <c r="A281" s="56" t="s">
        <v>10646</v>
      </c>
      <c r="B281" s="56" t="s">
        <v>3540</v>
      </c>
      <c r="C281" s="56" t="s">
        <v>1432</v>
      </c>
      <c r="D281" s="56" t="s">
        <v>10069</v>
      </c>
      <c r="E281" s="56" t="s">
        <v>95</v>
      </c>
      <c r="F281" s="56" t="s">
        <v>10059</v>
      </c>
      <c r="G281" s="56" t="s">
        <v>10647</v>
      </c>
      <c r="H281" s="57" t="n">
        <v>45646</v>
      </c>
      <c r="I281" s="56" t="s">
        <v>5325</v>
      </c>
      <c r="J281" s="56" t="s">
        <v>3061</v>
      </c>
      <c r="K281" s="56" t="n">
        <v>4164.67</v>
      </c>
      <c r="L281" s="56" t="n">
        <v>17.142</v>
      </c>
      <c r="M281" s="56" t="n">
        <v>1903</v>
      </c>
      <c r="N281" s="56" t="n">
        <v>24.83</v>
      </c>
      <c r="O281" s="54" t="n">
        <f aca="false">ROUND(M281*N281,2)</f>
        <v>47251.49</v>
      </c>
      <c r="P281" s="56" t="n">
        <v>393</v>
      </c>
      <c r="Q281" s="56" t="s">
        <v>4081</v>
      </c>
      <c r="R281" s="54" t="str">
        <f aca="false">IF(J281&lt;=I281,"Yes","No")</f>
        <v>No</v>
      </c>
      <c r="S281" s="56" t="s">
        <v>10066</v>
      </c>
      <c r="T281" s="56" t="s">
        <v>10066</v>
      </c>
      <c r="U281" s="55" t="n">
        <f aca="false">IF(M281=0,0,ROUND(O281/M281,2))</f>
        <v>24.83</v>
      </c>
      <c r="V281" s="55" t="n">
        <f aca="false">IFERROR(J281-I281,"")</f>
        <v>4</v>
      </c>
      <c r="W281" s="55" t="str">
        <f aca="false">IF(U281&lt;=13.5,"Efficient",IF(U281&lt;=16,"Above Bench","Expensive"))</f>
        <v>Expensive</v>
      </c>
      <c r="X281" s="55" t="str">
        <f aca="false">TEXT(H281,"yyyy-mm")</f>
        <v>2024-12</v>
      </c>
    </row>
    <row r="282" customFormat="false" ht="15" hidden="false" customHeight="true" outlineLevel="0" collapsed="false">
      <c r="A282" s="52" t="s">
        <v>10648</v>
      </c>
      <c r="B282" s="52" t="s">
        <v>1380</v>
      </c>
      <c r="C282" s="52" t="s">
        <v>4660</v>
      </c>
      <c r="D282" s="52" t="s">
        <v>10132</v>
      </c>
      <c r="E282" s="52" t="s">
        <v>91</v>
      </c>
      <c r="F282" s="52" t="s">
        <v>10070</v>
      </c>
      <c r="G282" s="52" t="s">
        <v>10649</v>
      </c>
      <c r="H282" s="53" t="n">
        <v>44991</v>
      </c>
      <c r="I282" s="52" t="s">
        <v>633</v>
      </c>
      <c r="J282" s="52" t="s">
        <v>1650</v>
      </c>
      <c r="K282" s="52" t="n">
        <v>511.12</v>
      </c>
      <c r="L282" s="52" t="n">
        <v>1.401</v>
      </c>
      <c r="M282" s="52" t="n">
        <v>2547</v>
      </c>
      <c r="N282" s="52" t="n">
        <v>23.85</v>
      </c>
      <c r="O282" s="54" t="n">
        <f aca="false">ROUND(M282*N282,2)</f>
        <v>60745.95</v>
      </c>
      <c r="P282" s="52" t="n">
        <v>31</v>
      </c>
      <c r="Q282" s="52" t="s">
        <v>380</v>
      </c>
      <c r="R282" s="54" t="str">
        <f aca="false">IF(J282&lt;=I282,"Yes","No")</f>
        <v>Yes</v>
      </c>
      <c r="S282" s="52" t="s">
        <v>10066</v>
      </c>
      <c r="T282" s="52" t="s">
        <v>10061</v>
      </c>
      <c r="U282" s="55" t="n">
        <f aca="false">IF(M282=0,0,ROUND(O282/M282,2))</f>
        <v>23.85</v>
      </c>
      <c r="V282" s="55" t="n">
        <f aca="false">IFERROR(J282-I282,"")</f>
        <v>-1</v>
      </c>
      <c r="W282" s="55" t="str">
        <f aca="false">IF(U282&lt;=13.5,"Efficient",IF(U282&lt;=16,"Above Bench","Expensive"))</f>
        <v>Expensive</v>
      </c>
      <c r="X282" s="55" t="str">
        <f aca="false">TEXT(H282,"yyyy-mm")</f>
        <v>2023-03</v>
      </c>
    </row>
    <row r="283" customFormat="false" ht="15" hidden="false" customHeight="true" outlineLevel="0" collapsed="false">
      <c r="A283" s="56" t="s">
        <v>10650</v>
      </c>
      <c r="B283" s="56" t="s">
        <v>2286</v>
      </c>
      <c r="C283" s="56" t="s">
        <v>1472</v>
      </c>
      <c r="D283" s="56" t="s">
        <v>10112</v>
      </c>
      <c r="E283" s="56" t="s">
        <v>101</v>
      </c>
      <c r="F283" s="56" t="s">
        <v>10059</v>
      </c>
      <c r="G283" s="56" t="s">
        <v>10651</v>
      </c>
      <c r="H283" s="57" t="n">
        <v>45390</v>
      </c>
      <c r="I283" s="56" t="s">
        <v>4179</v>
      </c>
      <c r="J283" s="56" t="s">
        <v>1856</v>
      </c>
      <c r="K283" s="56" t="n">
        <v>2193.51</v>
      </c>
      <c r="L283" s="56" t="n">
        <v>10.316</v>
      </c>
      <c r="M283" s="56" t="n">
        <v>1528</v>
      </c>
      <c r="N283" s="56" t="n">
        <v>21.62</v>
      </c>
      <c r="O283" s="54" t="n">
        <f aca="false">ROUND(M283*N283,2)</f>
        <v>33035.36</v>
      </c>
      <c r="P283" s="56" t="n">
        <v>306</v>
      </c>
      <c r="Q283" s="56" t="s">
        <v>340</v>
      </c>
      <c r="R283" s="54" t="str">
        <f aca="false">IF(J283&lt;=I283,"Yes","No")</f>
        <v>No</v>
      </c>
      <c r="S283" s="56" t="s">
        <v>10066</v>
      </c>
      <c r="T283" s="56" t="s">
        <v>10066</v>
      </c>
      <c r="U283" s="55" t="n">
        <f aca="false">IF(M283=0,0,ROUND(O283/M283,2))</f>
        <v>21.62</v>
      </c>
      <c r="V283" s="55" t="n">
        <f aca="false">IFERROR(J283-I283,"")</f>
        <v>5</v>
      </c>
      <c r="W283" s="55" t="str">
        <f aca="false">IF(U283&lt;=13.5,"Efficient",IF(U283&lt;=16,"Above Bench","Expensive"))</f>
        <v>Expensive</v>
      </c>
      <c r="X283" s="55" t="str">
        <f aca="false">TEXT(H283,"yyyy-mm")</f>
        <v>2024-04</v>
      </c>
    </row>
    <row r="284" customFormat="false" ht="15" hidden="false" customHeight="true" outlineLevel="0" collapsed="false">
      <c r="A284" s="52" t="s">
        <v>10652</v>
      </c>
      <c r="B284" s="52" t="s">
        <v>405</v>
      </c>
      <c r="C284" s="52" t="s">
        <v>2721</v>
      </c>
      <c r="D284" s="52" t="s">
        <v>10069</v>
      </c>
      <c r="E284" s="52" t="s">
        <v>95</v>
      </c>
      <c r="F284" s="52" t="s">
        <v>10099</v>
      </c>
      <c r="G284" s="52" t="s">
        <v>10653</v>
      </c>
      <c r="H284" s="53" t="n">
        <v>45129</v>
      </c>
      <c r="I284" s="52" t="s">
        <v>1415</v>
      </c>
      <c r="J284" s="52" t="s">
        <v>6678</v>
      </c>
      <c r="K284" s="52" t="n">
        <v>3379.38</v>
      </c>
      <c r="L284" s="52" t="n">
        <v>12.1</v>
      </c>
      <c r="M284" s="52" t="n">
        <v>2586</v>
      </c>
      <c r="N284" s="52" t="n">
        <v>5.95</v>
      </c>
      <c r="O284" s="54" t="n">
        <f aca="false">ROUND(M284*N284,2)</f>
        <v>15386.7</v>
      </c>
      <c r="P284" s="52" t="n">
        <v>40</v>
      </c>
      <c r="Q284" s="52" t="s">
        <v>4081</v>
      </c>
      <c r="R284" s="54" t="str">
        <f aca="false">IF(J284&lt;=I284,"Yes","No")</f>
        <v>No</v>
      </c>
      <c r="S284" s="52" t="s">
        <v>10066</v>
      </c>
      <c r="T284" s="52" t="s">
        <v>10066</v>
      </c>
      <c r="U284" s="55" t="n">
        <f aca="false">IF(M284=0,0,ROUND(O284/M284,2))</f>
        <v>5.95</v>
      </c>
      <c r="V284" s="55" t="n">
        <f aca="false">IFERROR(J284-I284,"")</f>
        <v>4</v>
      </c>
      <c r="W284" s="55" t="str">
        <f aca="false">IF(U284&lt;=13.5,"Efficient",IF(U284&lt;=16,"Above Bench","Expensive"))</f>
        <v>Efficient</v>
      </c>
      <c r="X284" s="55" t="str">
        <f aca="false">TEXT(H284,"yyyy-mm")</f>
        <v>2023-07</v>
      </c>
    </row>
    <row r="285" customFormat="false" ht="15" hidden="false" customHeight="true" outlineLevel="0" collapsed="false">
      <c r="A285" s="56" t="s">
        <v>10654</v>
      </c>
      <c r="B285" s="56" t="s">
        <v>2613</v>
      </c>
      <c r="C285" s="56" t="s">
        <v>4895</v>
      </c>
      <c r="D285" s="56" t="s">
        <v>10078</v>
      </c>
      <c r="E285" s="56" t="s">
        <v>93</v>
      </c>
      <c r="F285" s="56" t="s">
        <v>10070</v>
      </c>
      <c r="G285" s="56" t="s">
        <v>10655</v>
      </c>
      <c r="H285" s="57" t="n">
        <v>44827</v>
      </c>
      <c r="I285" s="56" t="s">
        <v>3821</v>
      </c>
      <c r="J285" s="56" t="s">
        <v>6083</v>
      </c>
      <c r="K285" s="56" t="n">
        <v>1789.59</v>
      </c>
      <c r="L285" s="56" t="n">
        <v>7.154</v>
      </c>
      <c r="M285" s="56" t="n">
        <v>2480</v>
      </c>
      <c r="N285" s="56" t="n">
        <v>13.85</v>
      </c>
      <c r="O285" s="54" t="n">
        <f aca="false">ROUND(M285*N285,2)</f>
        <v>34348</v>
      </c>
      <c r="P285" s="56" t="n">
        <v>182</v>
      </c>
      <c r="Q285" s="56" t="s">
        <v>371</v>
      </c>
      <c r="R285" s="54" t="str">
        <f aca="false">IF(J285&lt;=I285,"Yes","No")</f>
        <v>No</v>
      </c>
      <c r="S285" s="56" t="s">
        <v>10061</v>
      </c>
      <c r="T285" s="56" t="s">
        <v>10061</v>
      </c>
      <c r="U285" s="55" t="n">
        <f aca="false">IF(M285=0,0,ROUND(O285/M285,2))</f>
        <v>13.85</v>
      </c>
      <c r="V285" s="55" t="n">
        <f aca="false">IFERROR(J285-I285,"")</f>
        <v>3</v>
      </c>
      <c r="W285" s="55" t="str">
        <f aca="false">IF(U285&lt;=13.5,"Efficient",IF(U285&lt;=16,"Above Bench","Expensive"))</f>
        <v>Above Bench</v>
      </c>
      <c r="X285" s="55" t="str">
        <f aca="false">TEXT(H285,"yyyy-mm")</f>
        <v>2022-09</v>
      </c>
    </row>
    <row r="286" customFormat="false" ht="15" hidden="false" customHeight="true" outlineLevel="0" collapsed="false">
      <c r="A286" s="52" t="s">
        <v>10656</v>
      </c>
      <c r="B286" s="52" t="s">
        <v>1033</v>
      </c>
      <c r="C286" s="52" t="s">
        <v>3266</v>
      </c>
      <c r="D286" s="52" t="s">
        <v>10132</v>
      </c>
      <c r="E286" s="52" t="s">
        <v>93</v>
      </c>
      <c r="F286" s="52" t="s">
        <v>10059</v>
      </c>
      <c r="G286" s="52" t="s">
        <v>10657</v>
      </c>
      <c r="H286" s="53" t="n">
        <v>44643</v>
      </c>
      <c r="I286" s="52" t="s">
        <v>1788</v>
      </c>
      <c r="J286" s="52" t="s">
        <v>1483</v>
      </c>
      <c r="K286" s="52" t="n">
        <v>1450.99</v>
      </c>
      <c r="L286" s="52" t="n">
        <v>6.377</v>
      </c>
      <c r="M286" s="52" t="n">
        <v>1638</v>
      </c>
      <c r="N286" s="52" t="n">
        <v>20.2</v>
      </c>
      <c r="O286" s="54" t="n">
        <f aca="false">ROUND(M286*N286,2)</f>
        <v>33087.6</v>
      </c>
      <c r="P286" s="52" t="n">
        <v>85</v>
      </c>
      <c r="Q286" s="52" t="s">
        <v>340</v>
      </c>
      <c r="R286" s="54" t="str">
        <f aca="false">IF(J286&lt;=I286,"Yes","No")</f>
        <v>No</v>
      </c>
      <c r="S286" s="52" t="s">
        <v>10066</v>
      </c>
      <c r="T286" s="52" t="s">
        <v>10061</v>
      </c>
      <c r="U286" s="55" t="n">
        <f aca="false">IF(M286=0,0,ROUND(O286/M286,2))</f>
        <v>20.2</v>
      </c>
      <c r="V286" s="55" t="n">
        <f aca="false">IFERROR(J286-I286,"")</f>
        <v>4</v>
      </c>
      <c r="W286" s="55" t="str">
        <f aca="false">IF(U286&lt;=13.5,"Efficient",IF(U286&lt;=16,"Above Bench","Expensive"))</f>
        <v>Expensive</v>
      </c>
      <c r="X286" s="55" t="str">
        <f aca="false">TEXT(H286,"yyyy-mm")</f>
        <v>2022-03</v>
      </c>
    </row>
    <row r="287" customFormat="false" ht="15" hidden="false" customHeight="true" outlineLevel="0" collapsed="false">
      <c r="A287" s="56" t="s">
        <v>10658</v>
      </c>
      <c r="B287" s="56" t="s">
        <v>1202</v>
      </c>
      <c r="C287" s="56" t="s">
        <v>5966</v>
      </c>
      <c r="D287" s="56" t="s">
        <v>10073</v>
      </c>
      <c r="E287" s="56" t="s">
        <v>91</v>
      </c>
      <c r="F287" s="56" t="s">
        <v>10070</v>
      </c>
      <c r="G287" s="56" t="s">
        <v>10659</v>
      </c>
      <c r="H287" s="57" t="n">
        <v>44862</v>
      </c>
      <c r="I287" s="56" t="s">
        <v>3327</v>
      </c>
      <c r="J287" s="56" t="s">
        <v>465</v>
      </c>
      <c r="K287" s="56" t="n">
        <v>1796.33</v>
      </c>
      <c r="L287" s="56" t="n">
        <v>7.882</v>
      </c>
      <c r="M287" s="56" t="n">
        <v>2936</v>
      </c>
      <c r="N287" s="56" t="n">
        <v>21.12</v>
      </c>
      <c r="O287" s="54" t="n">
        <f aca="false">ROUND(M287*N287,2)</f>
        <v>62008.32</v>
      </c>
      <c r="P287" s="56" t="n">
        <v>177</v>
      </c>
      <c r="Q287" s="56" t="s">
        <v>340</v>
      </c>
      <c r="R287" s="54" t="str">
        <f aca="false">IF(J287&lt;=I287,"Yes","No")</f>
        <v>Yes</v>
      </c>
      <c r="S287" s="56" t="s">
        <v>10066</v>
      </c>
      <c r="T287" s="56" t="s">
        <v>10066</v>
      </c>
      <c r="U287" s="55" t="n">
        <f aca="false">IF(M287=0,0,ROUND(O287/M287,2))</f>
        <v>21.12</v>
      </c>
      <c r="V287" s="55" t="n">
        <f aca="false">IFERROR(J287-I287,"")</f>
        <v>-1</v>
      </c>
      <c r="W287" s="55" t="str">
        <f aca="false">IF(U287&lt;=13.5,"Efficient",IF(U287&lt;=16,"Above Bench","Expensive"))</f>
        <v>Expensive</v>
      </c>
      <c r="X287" s="55" t="str">
        <f aca="false">TEXT(H287,"yyyy-mm")</f>
        <v>2022-10</v>
      </c>
    </row>
    <row r="288" customFormat="false" ht="15" hidden="false" customHeight="true" outlineLevel="0" collapsed="false">
      <c r="A288" s="52" t="s">
        <v>10660</v>
      </c>
      <c r="B288" s="52" t="s">
        <v>995</v>
      </c>
      <c r="C288" s="52" t="s">
        <v>10661</v>
      </c>
      <c r="D288" s="52" t="s">
        <v>10058</v>
      </c>
      <c r="E288" s="52" t="s">
        <v>91</v>
      </c>
      <c r="F288" s="52" t="s">
        <v>10064</v>
      </c>
      <c r="G288" s="52" t="s">
        <v>10662</v>
      </c>
      <c r="H288" s="53" t="n">
        <v>44879</v>
      </c>
      <c r="I288" s="52" t="s">
        <v>3443</v>
      </c>
      <c r="J288" s="52" t="s">
        <v>786</v>
      </c>
      <c r="K288" s="52" t="n">
        <v>2929.91</v>
      </c>
      <c r="L288" s="52" t="n">
        <v>10.005</v>
      </c>
      <c r="M288" s="52" t="n">
        <v>2518</v>
      </c>
      <c r="N288" s="52" t="n">
        <v>24.33</v>
      </c>
      <c r="O288" s="54" t="n">
        <f aca="false">ROUND(M288*N288,2)</f>
        <v>61262.94</v>
      </c>
      <c r="P288" s="52" t="n">
        <v>289</v>
      </c>
      <c r="Q288" s="52" t="s">
        <v>4081</v>
      </c>
      <c r="R288" s="54" t="str">
        <f aca="false">IF(J288&lt;=I288,"Yes","No")</f>
        <v>Yes</v>
      </c>
      <c r="S288" s="52" t="s">
        <v>10066</v>
      </c>
      <c r="T288" s="52" t="s">
        <v>10066</v>
      </c>
      <c r="U288" s="55" t="n">
        <f aca="false">IF(M288=0,0,ROUND(O288/M288,2))</f>
        <v>24.33</v>
      </c>
      <c r="V288" s="55" t="n">
        <f aca="false">IFERROR(J288-I288,"")</f>
        <v>-1</v>
      </c>
      <c r="W288" s="55" t="str">
        <f aca="false">IF(U288&lt;=13.5,"Efficient",IF(U288&lt;=16,"Above Bench","Expensive"))</f>
        <v>Expensive</v>
      </c>
      <c r="X288" s="55" t="str">
        <f aca="false">TEXT(H288,"yyyy-mm")</f>
        <v>2022-11</v>
      </c>
    </row>
    <row r="289" customFormat="false" ht="15" hidden="false" customHeight="true" outlineLevel="0" collapsed="false">
      <c r="A289" s="56" t="s">
        <v>10663</v>
      </c>
      <c r="B289" s="56" t="s">
        <v>3654</v>
      </c>
      <c r="C289" s="56" t="s">
        <v>2683</v>
      </c>
      <c r="D289" s="56" t="s">
        <v>10073</v>
      </c>
      <c r="E289" s="56" t="s">
        <v>101</v>
      </c>
      <c r="F289" s="56" t="s">
        <v>10099</v>
      </c>
      <c r="G289" s="56" t="s">
        <v>10664</v>
      </c>
      <c r="H289" s="57" t="n">
        <v>45033</v>
      </c>
      <c r="I289" s="56" t="s">
        <v>3871</v>
      </c>
      <c r="J289" s="56" t="s">
        <v>3871</v>
      </c>
      <c r="K289" s="56" t="n">
        <v>4753.15</v>
      </c>
      <c r="L289" s="56" t="n">
        <v>13.014</v>
      </c>
      <c r="M289" s="56" t="n">
        <v>1554</v>
      </c>
      <c r="N289" s="56" t="n">
        <v>18.07</v>
      </c>
      <c r="O289" s="54" t="n">
        <f aca="false">ROUND(M289*N289,2)</f>
        <v>28080.78</v>
      </c>
      <c r="P289" s="56" t="n">
        <v>278</v>
      </c>
      <c r="Q289" s="56" t="s">
        <v>4081</v>
      </c>
      <c r="R289" s="54" t="str">
        <f aca="false">IF(J289&lt;=I289,"Yes","No")</f>
        <v>Yes</v>
      </c>
      <c r="S289" s="56" t="s">
        <v>10066</v>
      </c>
      <c r="T289" s="56" t="s">
        <v>10061</v>
      </c>
      <c r="U289" s="55" t="n">
        <f aca="false">IF(M289=0,0,ROUND(O289/M289,2))</f>
        <v>18.07</v>
      </c>
      <c r="V289" s="55" t="n">
        <f aca="false">IFERROR(J289-I289,"")</f>
        <v>0</v>
      </c>
      <c r="W289" s="55" t="str">
        <f aca="false">IF(U289&lt;=13.5,"Efficient",IF(U289&lt;=16,"Above Bench","Expensive"))</f>
        <v>Expensive</v>
      </c>
      <c r="X289" s="55" t="str">
        <f aca="false">TEXT(H289,"yyyy-mm")</f>
        <v>2023-04</v>
      </c>
    </row>
    <row r="290" customFormat="false" ht="15" hidden="false" customHeight="true" outlineLevel="0" collapsed="false">
      <c r="A290" s="52" t="s">
        <v>10665</v>
      </c>
      <c r="B290" s="52" t="s">
        <v>4022</v>
      </c>
      <c r="C290" s="52" t="s">
        <v>1667</v>
      </c>
      <c r="D290" s="52" t="s">
        <v>10069</v>
      </c>
      <c r="E290" s="52" t="s">
        <v>101</v>
      </c>
      <c r="F290" s="52" t="s">
        <v>10064</v>
      </c>
      <c r="G290" s="52" t="s">
        <v>10666</v>
      </c>
      <c r="H290" s="53" t="n">
        <v>44725</v>
      </c>
      <c r="I290" s="52" t="s">
        <v>2305</v>
      </c>
      <c r="J290" s="52" t="s">
        <v>2305</v>
      </c>
      <c r="K290" s="52" t="n">
        <v>2059.32</v>
      </c>
      <c r="L290" s="52" t="n">
        <v>8.793</v>
      </c>
      <c r="M290" s="52" t="n">
        <v>559</v>
      </c>
      <c r="N290" s="52" t="n">
        <v>6.54</v>
      </c>
      <c r="O290" s="54" t="n">
        <f aca="false">ROUND(M290*N290,2)</f>
        <v>3655.86</v>
      </c>
      <c r="P290" s="52" t="n">
        <v>496</v>
      </c>
      <c r="Q290" s="52" t="s">
        <v>371</v>
      </c>
      <c r="R290" s="54" t="str">
        <f aca="false">IF(J290&lt;=I290,"Yes","No")</f>
        <v>Yes</v>
      </c>
      <c r="S290" s="52" t="s">
        <v>10066</v>
      </c>
      <c r="T290" s="52" t="s">
        <v>10061</v>
      </c>
      <c r="U290" s="55" t="n">
        <f aca="false">IF(M290=0,0,ROUND(O290/M290,2))</f>
        <v>6.54</v>
      </c>
      <c r="V290" s="55" t="n">
        <f aca="false">IFERROR(J290-I290,"")</f>
        <v>0</v>
      </c>
      <c r="W290" s="55" t="str">
        <f aca="false">IF(U290&lt;=13.5,"Efficient",IF(U290&lt;=16,"Above Bench","Expensive"))</f>
        <v>Efficient</v>
      </c>
      <c r="X290" s="55" t="str">
        <f aca="false">TEXT(H290,"yyyy-mm")</f>
        <v>2022-06</v>
      </c>
    </row>
    <row r="291" customFormat="false" ht="15" hidden="false" customHeight="true" outlineLevel="0" collapsed="false">
      <c r="A291" s="56" t="s">
        <v>10667</v>
      </c>
      <c r="B291" s="56" t="s">
        <v>3083</v>
      </c>
      <c r="C291" s="56" t="s">
        <v>4584</v>
      </c>
      <c r="D291" s="56" t="s">
        <v>10104</v>
      </c>
      <c r="E291" s="56" t="s">
        <v>91</v>
      </c>
      <c r="F291" s="56" t="s">
        <v>10099</v>
      </c>
      <c r="G291" s="56" t="s">
        <v>10668</v>
      </c>
      <c r="H291" s="57" t="n">
        <v>44898</v>
      </c>
      <c r="I291" s="56" t="s">
        <v>1126</v>
      </c>
      <c r="J291" s="56" t="s">
        <v>1586</v>
      </c>
      <c r="K291" s="56" t="n">
        <v>738.49</v>
      </c>
      <c r="L291" s="56" t="n">
        <v>2.737</v>
      </c>
      <c r="M291" s="56" t="n">
        <v>711</v>
      </c>
      <c r="N291" s="56" t="n">
        <v>13.28</v>
      </c>
      <c r="O291" s="54" t="n">
        <f aca="false">ROUND(M291*N291,2)</f>
        <v>9442.08</v>
      </c>
      <c r="P291" s="56" t="n">
        <v>175</v>
      </c>
      <c r="Q291" s="56" t="s">
        <v>4081</v>
      </c>
      <c r="R291" s="54" t="str">
        <f aca="false">IF(J291&lt;=I291,"Yes","No")</f>
        <v>No</v>
      </c>
      <c r="S291" s="56" t="s">
        <v>10061</v>
      </c>
      <c r="T291" s="56" t="s">
        <v>10061</v>
      </c>
      <c r="U291" s="55" t="n">
        <f aca="false">IF(M291=0,0,ROUND(O291/M291,2))</f>
        <v>13.28</v>
      </c>
      <c r="V291" s="55" t="n">
        <f aca="false">IFERROR(J291-I291,"")</f>
        <v>3</v>
      </c>
      <c r="W291" s="55" t="str">
        <f aca="false">IF(U291&lt;=13.5,"Efficient",IF(U291&lt;=16,"Above Bench","Expensive"))</f>
        <v>Efficient</v>
      </c>
      <c r="X291" s="55" t="str">
        <f aca="false">TEXT(H291,"yyyy-mm")</f>
        <v>2022-12</v>
      </c>
    </row>
    <row r="292" customFormat="false" ht="15" hidden="false" customHeight="true" outlineLevel="0" collapsed="false">
      <c r="A292" s="52" t="s">
        <v>10669</v>
      </c>
      <c r="B292" s="52" t="s">
        <v>2946</v>
      </c>
      <c r="C292" s="52" t="s">
        <v>2771</v>
      </c>
      <c r="D292" s="52" t="s">
        <v>10078</v>
      </c>
      <c r="E292" s="52" t="s">
        <v>95</v>
      </c>
      <c r="F292" s="52" t="s">
        <v>10070</v>
      </c>
      <c r="G292" s="52" t="s">
        <v>10670</v>
      </c>
      <c r="H292" s="53" t="n">
        <v>45571</v>
      </c>
      <c r="I292" s="52" t="s">
        <v>6633</v>
      </c>
      <c r="J292" s="52" t="s">
        <v>658</v>
      </c>
      <c r="K292" s="52" t="n">
        <v>1137.75</v>
      </c>
      <c r="L292" s="52" t="n">
        <v>3.499</v>
      </c>
      <c r="M292" s="52" t="n">
        <v>1704</v>
      </c>
      <c r="N292" s="52" t="n">
        <v>12.64</v>
      </c>
      <c r="O292" s="54" t="n">
        <f aca="false">ROUND(M292*N292,2)</f>
        <v>21538.56</v>
      </c>
      <c r="P292" s="52" t="n">
        <v>350</v>
      </c>
      <c r="Q292" s="52" t="s">
        <v>4081</v>
      </c>
      <c r="R292" s="54" t="str">
        <f aca="false">IF(J292&lt;=I292,"Yes","No")</f>
        <v>No</v>
      </c>
      <c r="S292" s="52" t="s">
        <v>10066</v>
      </c>
      <c r="T292" s="52" t="s">
        <v>10061</v>
      </c>
      <c r="U292" s="55" t="n">
        <f aca="false">IF(M292=0,0,ROUND(O292/M292,2))</f>
        <v>12.64</v>
      </c>
      <c r="V292" s="55" t="n">
        <f aca="false">IFERROR(J292-I292,"")</f>
        <v>4</v>
      </c>
      <c r="W292" s="55" t="str">
        <f aca="false">IF(U292&lt;=13.5,"Efficient",IF(U292&lt;=16,"Above Bench","Expensive"))</f>
        <v>Efficient</v>
      </c>
      <c r="X292" s="55" t="str">
        <f aca="false">TEXT(H292,"yyyy-mm")</f>
        <v>2024-10</v>
      </c>
    </row>
    <row r="293" customFormat="false" ht="15" hidden="false" customHeight="true" outlineLevel="0" collapsed="false">
      <c r="A293" s="56" t="s">
        <v>10671</v>
      </c>
      <c r="B293" s="56" t="s">
        <v>342</v>
      </c>
      <c r="C293" s="56" t="s">
        <v>5219</v>
      </c>
      <c r="D293" s="56" t="s">
        <v>10132</v>
      </c>
      <c r="E293" s="56" t="s">
        <v>97</v>
      </c>
      <c r="F293" s="56" t="s">
        <v>10070</v>
      </c>
      <c r="G293" s="56" t="s">
        <v>10672</v>
      </c>
      <c r="H293" s="57" t="n">
        <v>44759</v>
      </c>
      <c r="I293" s="56" t="s">
        <v>1478</v>
      </c>
      <c r="J293" s="56" t="s">
        <v>5676</v>
      </c>
      <c r="K293" s="56" t="n">
        <v>2251.01</v>
      </c>
      <c r="L293" s="56" t="n">
        <v>9.423</v>
      </c>
      <c r="M293" s="56" t="n">
        <v>2484</v>
      </c>
      <c r="N293" s="56" t="n">
        <v>10.31</v>
      </c>
      <c r="O293" s="54" t="n">
        <f aca="false">ROUND(M293*N293,2)</f>
        <v>25610.04</v>
      </c>
      <c r="P293" s="56" t="n">
        <v>25</v>
      </c>
      <c r="Q293" s="56" t="s">
        <v>371</v>
      </c>
      <c r="R293" s="54" t="str">
        <f aca="false">IF(J293&lt;=I293,"Yes","No")</f>
        <v>No</v>
      </c>
      <c r="S293" s="56" t="s">
        <v>10061</v>
      </c>
      <c r="T293" s="56" t="s">
        <v>10066</v>
      </c>
      <c r="U293" s="55" t="n">
        <f aca="false">IF(M293=0,0,ROUND(O293/M293,2))</f>
        <v>10.31</v>
      </c>
      <c r="V293" s="55" t="n">
        <f aca="false">IFERROR(J293-I293,"")</f>
        <v>2</v>
      </c>
      <c r="W293" s="55" t="str">
        <f aca="false">IF(U293&lt;=13.5,"Efficient",IF(U293&lt;=16,"Above Bench","Expensive"))</f>
        <v>Efficient</v>
      </c>
      <c r="X293" s="55" t="str">
        <f aca="false">TEXT(H293,"yyyy-mm")</f>
        <v>2022-07</v>
      </c>
    </row>
    <row r="294" customFormat="false" ht="15" hidden="false" customHeight="true" outlineLevel="0" collapsed="false">
      <c r="A294" s="52" t="s">
        <v>10673</v>
      </c>
      <c r="B294" s="52" t="s">
        <v>3868</v>
      </c>
      <c r="C294" s="52" t="s">
        <v>10674</v>
      </c>
      <c r="D294" s="52" t="s">
        <v>10087</v>
      </c>
      <c r="E294" s="52" t="s">
        <v>95</v>
      </c>
      <c r="F294" s="52" t="s">
        <v>10059</v>
      </c>
      <c r="G294" s="52" t="s">
        <v>10675</v>
      </c>
      <c r="H294" s="53" t="n">
        <v>44695</v>
      </c>
      <c r="I294" s="52" t="s">
        <v>2405</v>
      </c>
      <c r="J294" s="52" t="s">
        <v>3057</v>
      </c>
      <c r="K294" s="52" t="n">
        <v>3596.34</v>
      </c>
      <c r="L294" s="52" t="n">
        <v>15.827</v>
      </c>
      <c r="M294" s="52" t="n">
        <v>2001</v>
      </c>
      <c r="N294" s="52" t="n">
        <v>5.55</v>
      </c>
      <c r="O294" s="54" t="n">
        <f aca="false">ROUND(M294*N294,2)</f>
        <v>11105.55</v>
      </c>
      <c r="P294" s="52" t="n">
        <v>115</v>
      </c>
      <c r="Q294" s="52" t="s">
        <v>340</v>
      </c>
      <c r="R294" s="54" t="str">
        <f aca="false">IF(J294&lt;=I294,"Yes","No")</f>
        <v>No</v>
      </c>
      <c r="S294" s="52" t="s">
        <v>10066</v>
      </c>
      <c r="T294" s="52" t="s">
        <v>10061</v>
      </c>
      <c r="U294" s="55" t="n">
        <f aca="false">IF(M294=0,0,ROUND(O294/M294,2))</f>
        <v>5.55</v>
      </c>
      <c r="V294" s="55" t="n">
        <f aca="false">IFERROR(J294-I294,"")</f>
        <v>3</v>
      </c>
      <c r="W294" s="55" t="str">
        <f aca="false">IF(U294&lt;=13.5,"Efficient",IF(U294&lt;=16,"Above Bench","Expensive"))</f>
        <v>Efficient</v>
      </c>
      <c r="X294" s="55" t="str">
        <f aca="false">TEXT(H294,"yyyy-mm")</f>
        <v>2022-05</v>
      </c>
    </row>
    <row r="295" customFormat="false" ht="15" hidden="false" customHeight="true" outlineLevel="0" collapsed="false">
      <c r="A295" s="56" t="s">
        <v>10676</v>
      </c>
      <c r="B295" s="56" t="s">
        <v>819</v>
      </c>
      <c r="C295" s="56" t="s">
        <v>2641</v>
      </c>
      <c r="D295" s="56" t="s">
        <v>10069</v>
      </c>
      <c r="E295" s="56" t="s">
        <v>93</v>
      </c>
      <c r="F295" s="56" t="s">
        <v>10099</v>
      </c>
      <c r="G295" s="56" t="s">
        <v>10677</v>
      </c>
      <c r="H295" s="57" t="n">
        <v>44888</v>
      </c>
      <c r="I295" s="56" t="s">
        <v>3832</v>
      </c>
      <c r="J295" s="56" t="s">
        <v>1934</v>
      </c>
      <c r="K295" s="56" t="n">
        <v>4362.85</v>
      </c>
      <c r="L295" s="56" t="n">
        <v>20.975</v>
      </c>
      <c r="M295" s="56" t="n">
        <v>148</v>
      </c>
      <c r="N295" s="56" t="n">
        <v>20.65</v>
      </c>
      <c r="O295" s="54" t="n">
        <f aca="false">ROUND(M295*N295,2)</f>
        <v>3056.2</v>
      </c>
      <c r="P295" s="56" t="n">
        <v>288</v>
      </c>
      <c r="Q295" s="56" t="s">
        <v>340</v>
      </c>
      <c r="R295" s="54" t="str">
        <f aca="false">IF(J295&lt;=I295,"Yes","No")</f>
        <v>No</v>
      </c>
      <c r="S295" s="56" t="s">
        <v>10061</v>
      </c>
      <c r="T295" s="56" t="s">
        <v>10061</v>
      </c>
      <c r="U295" s="55" t="n">
        <f aca="false">IF(M295=0,0,ROUND(O295/M295,2))</f>
        <v>20.65</v>
      </c>
      <c r="V295" s="55" t="n">
        <f aca="false">IFERROR(J295-I295,"")</f>
        <v>3</v>
      </c>
      <c r="W295" s="55" t="str">
        <f aca="false">IF(U295&lt;=13.5,"Efficient",IF(U295&lt;=16,"Above Bench","Expensive"))</f>
        <v>Expensive</v>
      </c>
      <c r="X295" s="55" t="str">
        <f aca="false">TEXT(H295,"yyyy-mm")</f>
        <v>2022-11</v>
      </c>
    </row>
    <row r="296" customFormat="false" ht="15" hidden="false" customHeight="true" outlineLevel="0" collapsed="false">
      <c r="A296" s="52" t="s">
        <v>10678</v>
      </c>
      <c r="B296" s="52" t="s">
        <v>672</v>
      </c>
      <c r="C296" s="52" t="s">
        <v>5800</v>
      </c>
      <c r="D296" s="52" t="s">
        <v>10112</v>
      </c>
      <c r="E296" s="52" t="s">
        <v>95</v>
      </c>
      <c r="F296" s="52" t="s">
        <v>10088</v>
      </c>
      <c r="G296" s="52" t="s">
        <v>10679</v>
      </c>
      <c r="H296" s="53" t="n">
        <v>45173</v>
      </c>
      <c r="I296" s="52" t="s">
        <v>2389</v>
      </c>
      <c r="J296" s="52" t="s">
        <v>3275</v>
      </c>
      <c r="K296" s="52" t="n">
        <v>2494.35</v>
      </c>
      <c r="L296" s="52" t="n">
        <v>11.227</v>
      </c>
      <c r="M296" s="52" t="n">
        <v>782</v>
      </c>
      <c r="N296" s="52" t="n">
        <v>14.64</v>
      </c>
      <c r="O296" s="54" t="n">
        <f aca="false">ROUND(M296*N296,2)</f>
        <v>11448.48</v>
      </c>
      <c r="P296" s="52" t="n">
        <v>87</v>
      </c>
      <c r="Q296" s="52" t="s">
        <v>4081</v>
      </c>
      <c r="R296" s="54" t="str">
        <f aca="false">IF(J296&lt;=I296,"Yes","No")</f>
        <v>No</v>
      </c>
      <c r="S296" s="52" t="s">
        <v>10061</v>
      </c>
      <c r="T296" s="52" t="s">
        <v>10066</v>
      </c>
      <c r="U296" s="55" t="n">
        <f aca="false">IF(M296=0,0,ROUND(O296/M296,2))</f>
        <v>14.64</v>
      </c>
      <c r="V296" s="55" t="n">
        <f aca="false">IFERROR(J296-I296,"")</f>
        <v>3</v>
      </c>
      <c r="W296" s="55" t="str">
        <f aca="false">IF(U296&lt;=13.5,"Efficient",IF(U296&lt;=16,"Above Bench","Expensive"))</f>
        <v>Above Bench</v>
      </c>
      <c r="X296" s="55" t="str">
        <f aca="false">TEXT(H296,"yyyy-mm")</f>
        <v>2023-09</v>
      </c>
    </row>
    <row r="297" customFormat="false" ht="15" hidden="false" customHeight="true" outlineLevel="0" collapsed="false">
      <c r="A297" s="56" t="s">
        <v>10680</v>
      </c>
      <c r="B297" s="56" t="s">
        <v>3949</v>
      </c>
      <c r="C297" s="56" t="s">
        <v>809</v>
      </c>
      <c r="D297" s="56" t="s">
        <v>10104</v>
      </c>
      <c r="E297" s="56" t="s">
        <v>91</v>
      </c>
      <c r="F297" s="56" t="s">
        <v>10099</v>
      </c>
      <c r="G297" s="56" t="s">
        <v>10681</v>
      </c>
      <c r="H297" s="57" t="n">
        <v>45495</v>
      </c>
      <c r="I297" s="56" t="s">
        <v>1616</v>
      </c>
      <c r="J297" s="56" t="s">
        <v>1616</v>
      </c>
      <c r="K297" s="56" t="n">
        <v>1429.62</v>
      </c>
      <c r="L297" s="56" t="n">
        <v>5.972</v>
      </c>
      <c r="M297" s="56" t="n">
        <v>1160</v>
      </c>
      <c r="N297" s="56" t="n">
        <v>24.57</v>
      </c>
      <c r="O297" s="54" t="n">
        <f aca="false">ROUND(M297*N297,2)</f>
        <v>28501.2</v>
      </c>
      <c r="P297" s="56" t="n">
        <v>51</v>
      </c>
      <c r="Q297" s="56" t="s">
        <v>340</v>
      </c>
      <c r="R297" s="54" t="str">
        <f aca="false">IF(J297&lt;=I297,"Yes","No")</f>
        <v>Yes</v>
      </c>
      <c r="S297" s="56" t="s">
        <v>10066</v>
      </c>
      <c r="T297" s="56" t="s">
        <v>10066</v>
      </c>
      <c r="U297" s="55" t="n">
        <f aca="false">IF(M297=0,0,ROUND(O297/M297,2))</f>
        <v>24.57</v>
      </c>
      <c r="V297" s="55" t="n">
        <f aca="false">IFERROR(J297-I297,"")</f>
        <v>0</v>
      </c>
      <c r="W297" s="55" t="str">
        <f aca="false">IF(U297&lt;=13.5,"Efficient",IF(U297&lt;=16,"Above Bench","Expensive"))</f>
        <v>Expensive</v>
      </c>
      <c r="X297" s="55" t="str">
        <f aca="false">TEXT(H297,"yyyy-mm")</f>
        <v>2024-07</v>
      </c>
    </row>
    <row r="298" customFormat="false" ht="15" hidden="false" customHeight="true" outlineLevel="0" collapsed="false">
      <c r="A298" s="52" t="s">
        <v>10682</v>
      </c>
      <c r="B298" s="52" t="s">
        <v>3545</v>
      </c>
      <c r="C298" s="52" t="s">
        <v>8583</v>
      </c>
      <c r="D298" s="52" t="s">
        <v>10063</v>
      </c>
      <c r="E298" s="52" t="s">
        <v>101</v>
      </c>
      <c r="F298" s="52" t="s">
        <v>10059</v>
      </c>
      <c r="G298" s="52" t="s">
        <v>10683</v>
      </c>
      <c r="H298" s="53" t="n">
        <v>44855</v>
      </c>
      <c r="I298" s="52" t="s">
        <v>5766</v>
      </c>
      <c r="J298" s="52" t="s">
        <v>3795</v>
      </c>
      <c r="K298" s="52" t="n">
        <v>2528.49</v>
      </c>
      <c r="L298" s="52" t="n">
        <v>8.302</v>
      </c>
      <c r="M298" s="52" t="n">
        <v>1128</v>
      </c>
      <c r="N298" s="52" t="n">
        <v>7.26</v>
      </c>
      <c r="O298" s="54" t="n">
        <f aca="false">ROUND(M298*N298,2)</f>
        <v>8189.28</v>
      </c>
      <c r="P298" s="52" t="n">
        <v>416</v>
      </c>
      <c r="Q298" s="52" t="s">
        <v>340</v>
      </c>
      <c r="R298" s="54" t="str">
        <f aca="false">IF(J298&lt;=I298,"Yes","No")</f>
        <v>No</v>
      </c>
      <c r="S298" s="52" t="s">
        <v>10061</v>
      </c>
      <c r="T298" s="52" t="s">
        <v>10061</v>
      </c>
      <c r="U298" s="55" t="n">
        <f aca="false">IF(M298=0,0,ROUND(O298/M298,2))</f>
        <v>7.26</v>
      </c>
      <c r="V298" s="55" t="n">
        <f aca="false">IFERROR(J298-I298,"")</f>
        <v>4</v>
      </c>
      <c r="W298" s="55" t="str">
        <f aca="false">IF(U298&lt;=13.5,"Efficient",IF(U298&lt;=16,"Above Bench","Expensive"))</f>
        <v>Efficient</v>
      </c>
      <c r="X298" s="55" t="str">
        <f aca="false">TEXT(H298,"yyyy-mm")</f>
        <v>2022-10</v>
      </c>
    </row>
    <row r="299" customFormat="false" ht="15" hidden="false" customHeight="true" outlineLevel="0" collapsed="false">
      <c r="A299" s="56" t="s">
        <v>10684</v>
      </c>
      <c r="B299" s="56" t="s">
        <v>3115</v>
      </c>
      <c r="C299" s="56" t="s">
        <v>5023</v>
      </c>
      <c r="D299" s="56" t="s">
        <v>10095</v>
      </c>
      <c r="E299" s="56" t="s">
        <v>93</v>
      </c>
      <c r="F299" s="56" t="s">
        <v>10064</v>
      </c>
      <c r="G299" s="56" t="s">
        <v>10685</v>
      </c>
      <c r="H299" s="57" t="n">
        <v>45370</v>
      </c>
      <c r="I299" s="56" t="s">
        <v>894</v>
      </c>
      <c r="J299" s="56" t="s">
        <v>3070</v>
      </c>
      <c r="K299" s="56" t="n">
        <v>2451.41</v>
      </c>
      <c r="L299" s="56" t="n">
        <v>7.604</v>
      </c>
      <c r="M299" s="56" t="n">
        <v>2157</v>
      </c>
      <c r="N299" s="56" t="n">
        <v>9.78</v>
      </c>
      <c r="O299" s="54" t="n">
        <f aca="false">ROUND(M299*N299,2)</f>
        <v>21095.46</v>
      </c>
      <c r="P299" s="56" t="n">
        <v>190</v>
      </c>
      <c r="Q299" s="56" t="s">
        <v>340</v>
      </c>
      <c r="R299" s="54" t="str">
        <f aca="false">IF(J299&lt;=I299,"Yes","No")</f>
        <v>No</v>
      </c>
      <c r="S299" s="56" t="s">
        <v>10061</v>
      </c>
      <c r="T299" s="56" t="s">
        <v>10061</v>
      </c>
      <c r="U299" s="55" t="n">
        <f aca="false">IF(M299=0,0,ROUND(O299/M299,2))</f>
        <v>9.78</v>
      </c>
      <c r="V299" s="55" t="n">
        <f aca="false">IFERROR(J299-I299,"")</f>
        <v>3</v>
      </c>
      <c r="W299" s="55" t="str">
        <f aca="false">IF(U299&lt;=13.5,"Efficient",IF(U299&lt;=16,"Above Bench","Expensive"))</f>
        <v>Efficient</v>
      </c>
      <c r="X299" s="55" t="str">
        <f aca="false">TEXT(H299,"yyyy-mm")</f>
        <v>2024-03</v>
      </c>
    </row>
    <row r="300" customFormat="false" ht="15" hidden="false" customHeight="true" outlineLevel="0" collapsed="false">
      <c r="A300" s="52" t="s">
        <v>10686</v>
      </c>
      <c r="B300" s="52" t="s">
        <v>3284</v>
      </c>
      <c r="C300" s="52" t="s">
        <v>5101</v>
      </c>
      <c r="D300" s="52" t="s">
        <v>10190</v>
      </c>
      <c r="E300" s="52" t="s">
        <v>101</v>
      </c>
      <c r="F300" s="52" t="s">
        <v>10070</v>
      </c>
      <c r="G300" s="52" t="s">
        <v>10687</v>
      </c>
      <c r="H300" s="53" t="n">
        <v>45430</v>
      </c>
      <c r="I300" s="52" t="s">
        <v>2949</v>
      </c>
      <c r="J300" s="52" t="s">
        <v>2883</v>
      </c>
      <c r="K300" s="52" t="n">
        <v>1779.49</v>
      </c>
      <c r="L300" s="52" t="n">
        <v>5.072</v>
      </c>
      <c r="M300" s="52" t="n">
        <v>1058</v>
      </c>
      <c r="N300" s="52" t="n">
        <v>24.92</v>
      </c>
      <c r="O300" s="54" t="n">
        <f aca="false">ROUND(M300*N300,2)</f>
        <v>26365.36</v>
      </c>
      <c r="P300" s="52" t="n">
        <v>107</v>
      </c>
      <c r="Q300" s="52" t="s">
        <v>371</v>
      </c>
      <c r="R300" s="54" t="str">
        <f aca="false">IF(J300&lt;=I300,"Yes","No")</f>
        <v>No</v>
      </c>
      <c r="S300" s="52" t="s">
        <v>10066</v>
      </c>
      <c r="T300" s="52" t="s">
        <v>10061</v>
      </c>
      <c r="U300" s="55" t="n">
        <f aca="false">IF(M300=0,0,ROUND(O300/M300,2))</f>
        <v>24.92</v>
      </c>
      <c r="V300" s="55" t="n">
        <f aca="false">IFERROR(J300-I300,"")</f>
        <v>3</v>
      </c>
      <c r="W300" s="55" t="str">
        <f aca="false">IF(U300&lt;=13.5,"Efficient",IF(U300&lt;=16,"Above Bench","Expensive"))</f>
        <v>Expensive</v>
      </c>
      <c r="X300" s="55" t="str">
        <f aca="false">TEXT(H300,"yyyy-mm")</f>
        <v>2024-05</v>
      </c>
    </row>
    <row r="301" customFormat="false" ht="15" hidden="false" customHeight="true" outlineLevel="0" collapsed="false">
      <c r="A301" s="56" t="s">
        <v>10688</v>
      </c>
      <c r="B301" s="56" t="s">
        <v>2398</v>
      </c>
      <c r="C301" s="56" t="s">
        <v>631</v>
      </c>
      <c r="D301" s="56" t="s">
        <v>10132</v>
      </c>
      <c r="E301" s="56" t="s">
        <v>93</v>
      </c>
      <c r="F301" s="56" t="s">
        <v>10099</v>
      </c>
      <c r="G301" s="56" t="s">
        <v>10689</v>
      </c>
      <c r="H301" s="57" t="n">
        <v>45028</v>
      </c>
      <c r="I301" s="56" t="s">
        <v>2537</v>
      </c>
      <c r="J301" s="56" t="s">
        <v>1943</v>
      </c>
      <c r="K301" s="56" t="n">
        <v>2103.61</v>
      </c>
      <c r="L301" s="56" t="n">
        <v>10.166</v>
      </c>
      <c r="M301" s="56" t="n">
        <v>2443</v>
      </c>
      <c r="N301" s="56" t="n">
        <v>7.45</v>
      </c>
      <c r="O301" s="54" t="n">
        <f aca="false">ROUND(M301*N301,2)</f>
        <v>18200.35</v>
      </c>
      <c r="P301" s="56" t="n">
        <v>140</v>
      </c>
      <c r="Q301" s="56" t="s">
        <v>380</v>
      </c>
      <c r="R301" s="54" t="str">
        <f aca="false">IF(J301&lt;=I301,"Yes","No")</f>
        <v>No</v>
      </c>
      <c r="S301" s="56" t="s">
        <v>10066</v>
      </c>
      <c r="T301" s="56" t="s">
        <v>10066</v>
      </c>
      <c r="U301" s="55" t="n">
        <f aca="false">IF(M301=0,0,ROUND(O301/M301,2))</f>
        <v>7.45</v>
      </c>
      <c r="V301" s="55" t="n">
        <f aca="false">IFERROR(J301-I301,"")</f>
        <v>1</v>
      </c>
      <c r="W301" s="55" t="str">
        <f aca="false">IF(U301&lt;=13.5,"Efficient",IF(U301&lt;=16,"Above Bench","Expensive"))</f>
        <v>Efficient</v>
      </c>
      <c r="X301" s="55" t="str">
        <f aca="false">TEXT(H301,"yyyy-mm")</f>
        <v>2023-04</v>
      </c>
    </row>
    <row r="302" customFormat="false" ht="15" hidden="false" customHeight="true" outlineLevel="0" collapsed="false">
      <c r="A302" s="52" t="s">
        <v>10690</v>
      </c>
      <c r="B302" s="52" t="s">
        <v>2186</v>
      </c>
      <c r="C302" s="52" t="s">
        <v>4851</v>
      </c>
      <c r="D302" s="52" t="s">
        <v>10069</v>
      </c>
      <c r="E302" s="52" t="s">
        <v>97</v>
      </c>
      <c r="F302" s="52" t="s">
        <v>10070</v>
      </c>
      <c r="G302" s="52" t="s">
        <v>10691</v>
      </c>
      <c r="H302" s="53" t="n">
        <v>45514</v>
      </c>
      <c r="I302" s="52" t="s">
        <v>5272</v>
      </c>
      <c r="J302" s="52" t="s">
        <v>5272</v>
      </c>
      <c r="K302" s="52" t="n">
        <v>192.84</v>
      </c>
      <c r="L302" s="52" t="n">
        <v>0.866</v>
      </c>
      <c r="M302" s="52" t="n">
        <v>235</v>
      </c>
      <c r="N302" s="52" t="n">
        <v>22.22</v>
      </c>
      <c r="O302" s="54" t="n">
        <f aca="false">ROUND(M302*N302,2)</f>
        <v>5221.7</v>
      </c>
      <c r="P302" s="52" t="n">
        <v>260</v>
      </c>
      <c r="Q302" s="52" t="s">
        <v>380</v>
      </c>
      <c r="R302" s="54" t="str">
        <f aca="false">IF(J302&lt;=I302,"Yes","No")</f>
        <v>Yes</v>
      </c>
      <c r="S302" s="52" t="s">
        <v>10061</v>
      </c>
      <c r="T302" s="52" t="s">
        <v>10066</v>
      </c>
      <c r="U302" s="55" t="n">
        <f aca="false">IF(M302=0,0,ROUND(O302/M302,2))</f>
        <v>22.22</v>
      </c>
      <c r="V302" s="55" t="n">
        <f aca="false">IFERROR(J302-I302,"")</f>
        <v>0</v>
      </c>
      <c r="W302" s="55" t="str">
        <f aca="false">IF(U302&lt;=13.5,"Efficient",IF(U302&lt;=16,"Above Bench","Expensive"))</f>
        <v>Expensive</v>
      </c>
      <c r="X302" s="55" t="str">
        <f aca="false">TEXT(H302,"yyyy-mm")</f>
        <v>2024-08</v>
      </c>
    </row>
    <row r="303" customFormat="false" ht="15" hidden="false" customHeight="true" outlineLevel="0" collapsed="false">
      <c r="A303" s="56" t="s">
        <v>10692</v>
      </c>
      <c r="B303" s="56" t="s">
        <v>3710</v>
      </c>
      <c r="C303" s="56" t="s">
        <v>7508</v>
      </c>
      <c r="D303" s="56" t="s">
        <v>10063</v>
      </c>
      <c r="E303" s="56" t="s">
        <v>91</v>
      </c>
      <c r="F303" s="56" t="s">
        <v>10099</v>
      </c>
      <c r="G303" s="56" t="s">
        <v>10693</v>
      </c>
      <c r="H303" s="57" t="n">
        <v>44724</v>
      </c>
      <c r="I303" s="56" t="s">
        <v>2305</v>
      </c>
      <c r="J303" s="56" t="s">
        <v>877</v>
      </c>
      <c r="K303" s="56" t="n">
        <v>347.55</v>
      </c>
      <c r="L303" s="56" t="n">
        <v>1.333</v>
      </c>
      <c r="M303" s="56" t="n">
        <v>765</v>
      </c>
      <c r="N303" s="56" t="n">
        <v>17.24</v>
      </c>
      <c r="O303" s="54" t="n">
        <f aca="false">ROUND(M303*N303,2)</f>
        <v>13188.6</v>
      </c>
      <c r="P303" s="56" t="n">
        <v>198</v>
      </c>
      <c r="Q303" s="56" t="s">
        <v>371</v>
      </c>
      <c r="R303" s="54" t="str">
        <f aca="false">IF(J303&lt;=I303,"Yes","No")</f>
        <v>No</v>
      </c>
      <c r="S303" s="56" t="s">
        <v>10066</v>
      </c>
      <c r="T303" s="56" t="s">
        <v>10061</v>
      </c>
      <c r="U303" s="55" t="n">
        <f aca="false">IF(M303=0,0,ROUND(O303/M303,2))</f>
        <v>17.24</v>
      </c>
      <c r="V303" s="55" t="n">
        <f aca="false">IFERROR(J303-I303,"")</f>
        <v>4</v>
      </c>
      <c r="W303" s="55" t="str">
        <f aca="false">IF(U303&lt;=13.5,"Efficient",IF(U303&lt;=16,"Above Bench","Expensive"))</f>
        <v>Expensive</v>
      </c>
      <c r="X303" s="55" t="str">
        <f aca="false">TEXT(H303,"yyyy-mm")</f>
        <v>2022-06</v>
      </c>
    </row>
    <row r="304" customFormat="false" ht="15" hidden="false" customHeight="true" outlineLevel="0" collapsed="false">
      <c r="A304" s="52" t="s">
        <v>10694</v>
      </c>
      <c r="B304" s="52" t="s">
        <v>2181</v>
      </c>
      <c r="C304" s="52" t="s">
        <v>3838</v>
      </c>
      <c r="D304" s="52" t="s">
        <v>10078</v>
      </c>
      <c r="E304" s="52" t="s">
        <v>91</v>
      </c>
      <c r="F304" s="52" t="s">
        <v>10064</v>
      </c>
      <c r="G304" s="52" t="s">
        <v>10695</v>
      </c>
      <c r="H304" s="53" t="n">
        <v>45633</v>
      </c>
      <c r="I304" s="52" t="s">
        <v>1698</v>
      </c>
      <c r="J304" s="52" t="s">
        <v>2736</v>
      </c>
      <c r="K304" s="52" t="n">
        <v>3807.47</v>
      </c>
      <c r="L304" s="52" t="n">
        <v>17.995</v>
      </c>
      <c r="M304" s="52" t="n">
        <v>2516</v>
      </c>
      <c r="N304" s="52" t="n">
        <v>17.2</v>
      </c>
      <c r="O304" s="54" t="n">
        <f aca="false">ROUND(M304*N304,2)</f>
        <v>43275.2</v>
      </c>
      <c r="P304" s="52" t="n">
        <v>192</v>
      </c>
      <c r="Q304" s="52" t="s">
        <v>371</v>
      </c>
      <c r="R304" s="54" t="str">
        <f aca="false">IF(J304&lt;=I304,"Yes","No")</f>
        <v>No</v>
      </c>
      <c r="S304" s="52" t="s">
        <v>10066</v>
      </c>
      <c r="T304" s="52" t="s">
        <v>10061</v>
      </c>
      <c r="U304" s="55" t="n">
        <f aca="false">IF(M304=0,0,ROUND(O304/M304,2))</f>
        <v>17.2</v>
      </c>
      <c r="V304" s="55" t="n">
        <f aca="false">IFERROR(J304-I304,"")</f>
        <v>4</v>
      </c>
      <c r="W304" s="55" t="str">
        <f aca="false">IF(U304&lt;=13.5,"Efficient",IF(U304&lt;=16,"Above Bench","Expensive"))</f>
        <v>Expensive</v>
      </c>
      <c r="X304" s="55" t="str">
        <f aca="false">TEXT(H304,"yyyy-mm")</f>
        <v>2024-12</v>
      </c>
    </row>
    <row r="305" customFormat="false" ht="15" hidden="false" customHeight="true" outlineLevel="0" collapsed="false">
      <c r="A305" s="56" t="s">
        <v>10696</v>
      </c>
      <c r="B305" s="56" t="s">
        <v>3579</v>
      </c>
      <c r="C305" s="56" t="s">
        <v>9044</v>
      </c>
      <c r="D305" s="56" t="s">
        <v>10058</v>
      </c>
      <c r="E305" s="56" t="s">
        <v>95</v>
      </c>
      <c r="F305" s="56" t="s">
        <v>10099</v>
      </c>
      <c r="G305" s="56" t="s">
        <v>10697</v>
      </c>
      <c r="H305" s="57" t="n">
        <v>44755</v>
      </c>
      <c r="I305" s="56" t="s">
        <v>1478</v>
      </c>
      <c r="J305" s="56" t="s">
        <v>3668</v>
      </c>
      <c r="K305" s="56" t="n">
        <v>4540.85</v>
      </c>
      <c r="L305" s="56" t="n">
        <v>15.613</v>
      </c>
      <c r="M305" s="56" t="n">
        <v>109</v>
      </c>
      <c r="N305" s="56" t="n">
        <v>23.28</v>
      </c>
      <c r="O305" s="54" t="n">
        <f aca="false">ROUND(M305*N305,2)</f>
        <v>2537.52</v>
      </c>
      <c r="P305" s="56" t="n">
        <v>330</v>
      </c>
      <c r="Q305" s="56" t="s">
        <v>4081</v>
      </c>
      <c r="R305" s="54" t="str">
        <f aca="false">IF(J305&lt;=I305,"Yes","No")</f>
        <v>No</v>
      </c>
      <c r="S305" s="56" t="s">
        <v>10066</v>
      </c>
      <c r="T305" s="56" t="s">
        <v>10066</v>
      </c>
      <c r="U305" s="55" t="n">
        <f aca="false">IF(M305=0,0,ROUND(O305/M305,2))</f>
        <v>23.28</v>
      </c>
      <c r="V305" s="55" t="n">
        <f aca="false">IFERROR(J305-I305,"")</f>
        <v>1</v>
      </c>
      <c r="W305" s="55" t="str">
        <f aca="false">IF(U305&lt;=13.5,"Efficient",IF(U305&lt;=16,"Above Bench","Expensive"))</f>
        <v>Expensive</v>
      </c>
      <c r="X305" s="55" t="str">
        <f aca="false">TEXT(H305,"yyyy-mm")</f>
        <v>2022-07</v>
      </c>
    </row>
    <row r="306" customFormat="false" ht="15" hidden="false" customHeight="true" outlineLevel="0" collapsed="false">
      <c r="A306" s="52" t="s">
        <v>10698</v>
      </c>
      <c r="B306" s="52" t="s">
        <v>2410</v>
      </c>
      <c r="C306" s="52" t="s">
        <v>6660</v>
      </c>
      <c r="D306" s="52" t="s">
        <v>10078</v>
      </c>
      <c r="E306" s="52" t="s">
        <v>91</v>
      </c>
      <c r="F306" s="52" t="s">
        <v>10070</v>
      </c>
      <c r="G306" s="52" t="s">
        <v>10699</v>
      </c>
      <c r="H306" s="53" t="n">
        <v>44976</v>
      </c>
      <c r="I306" s="52" t="s">
        <v>1281</v>
      </c>
      <c r="J306" s="52" t="s">
        <v>2680</v>
      </c>
      <c r="K306" s="52" t="n">
        <v>3678.24</v>
      </c>
      <c r="L306" s="52" t="n">
        <v>14.588</v>
      </c>
      <c r="M306" s="52" t="n">
        <v>2999</v>
      </c>
      <c r="N306" s="52" t="n">
        <v>24.44</v>
      </c>
      <c r="O306" s="54" t="n">
        <f aca="false">ROUND(M306*N306,2)</f>
        <v>73295.56</v>
      </c>
      <c r="P306" s="52" t="n">
        <v>56</v>
      </c>
      <c r="Q306" s="52" t="s">
        <v>380</v>
      </c>
      <c r="R306" s="54" t="str">
        <f aca="false">IF(J306&lt;=I306,"Yes","No")</f>
        <v>No</v>
      </c>
      <c r="S306" s="52" t="s">
        <v>10066</v>
      </c>
      <c r="T306" s="52" t="s">
        <v>10061</v>
      </c>
      <c r="U306" s="55" t="n">
        <f aca="false">IF(M306=0,0,ROUND(O306/M306,2))</f>
        <v>24.44</v>
      </c>
      <c r="V306" s="55" t="n">
        <f aca="false">IFERROR(J306-I306,"")</f>
        <v>4</v>
      </c>
      <c r="W306" s="55" t="str">
        <f aca="false">IF(U306&lt;=13.5,"Efficient",IF(U306&lt;=16,"Above Bench","Expensive"))</f>
        <v>Expensive</v>
      </c>
      <c r="X306" s="55" t="str">
        <f aca="false">TEXT(H306,"yyyy-mm")</f>
        <v>2023-02</v>
      </c>
    </row>
    <row r="307" customFormat="false" ht="15" hidden="false" customHeight="true" outlineLevel="0" collapsed="false">
      <c r="A307" s="56" t="s">
        <v>10700</v>
      </c>
      <c r="B307" s="56" t="s">
        <v>3460</v>
      </c>
      <c r="C307" s="56" t="s">
        <v>6267</v>
      </c>
      <c r="D307" s="56" t="s">
        <v>10069</v>
      </c>
      <c r="E307" s="56" t="s">
        <v>95</v>
      </c>
      <c r="F307" s="56" t="s">
        <v>10099</v>
      </c>
      <c r="G307" s="56" t="s">
        <v>10701</v>
      </c>
      <c r="H307" s="57" t="n">
        <v>44642</v>
      </c>
      <c r="I307" s="56" t="s">
        <v>2877</v>
      </c>
      <c r="J307" s="56" t="s">
        <v>669</v>
      </c>
      <c r="K307" s="56" t="n">
        <v>3299.65</v>
      </c>
      <c r="L307" s="56" t="n">
        <v>9.479</v>
      </c>
      <c r="M307" s="56" t="n">
        <v>426</v>
      </c>
      <c r="N307" s="56" t="n">
        <v>21.65</v>
      </c>
      <c r="O307" s="54" t="n">
        <f aca="false">ROUND(M307*N307,2)</f>
        <v>9222.9</v>
      </c>
      <c r="P307" s="56" t="n">
        <v>333</v>
      </c>
      <c r="Q307" s="56" t="s">
        <v>340</v>
      </c>
      <c r="R307" s="54" t="str">
        <f aca="false">IF(J307&lt;=I307,"Yes","No")</f>
        <v>No</v>
      </c>
      <c r="S307" s="56" t="s">
        <v>10061</v>
      </c>
      <c r="T307" s="56" t="s">
        <v>10061</v>
      </c>
      <c r="U307" s="55" t="n">
        <f aca="false">IF(M307=0,0,ROUND(O307/M307,2))</f>
        <v>21.65</v>
      </c>
      <c r="V307" s="55" t="n">
        <f aca="false">IFERROR(J307-I307,"")</f>
        <v>3</v>
      </c>
      <c r="W307" s="55" t="str">
        <f aca="false">IF(U307&lt;=13.5,"Efficient",IF(U307&lt;=16,"Above Bench","Expensive"))</f>
        <v>Expensive</v>
      </c>
      <c r="X307" s="55" t="str">
        <f aca="false">TEXT(H307,"yyyy-mm")</f>
        <v>2022-03</v>
      </c>
    </row>
    <row r="308" customFormat="false" ht="15" hidden="false" customHeight="true" outlineLevel="0" collapsed="false">
      <c r="A308" s="52" t="s">
        <v>10702</v>
      </c>
      <c r="B308" s="52" t="s">
        <v>3751</v>
      </c>
      <c r="C308" s="52" t="s">
        <v>2080</v>
      </c>
      <c r="D308" s="52" t="s">
        <v>10132</v>
      </c>
      <c r="E308" s="52" t="s">
        <v>97</v>
      </c>
      <c r="F308" s="52" t="s">
        <v>10088</v>
      </c>
      <c r="G308" s="52" t="s">
        <v>10703</v>
      </c>
      <c r="H308" s="53" t="n">
        <v>44915</v>
      </c>
      <c r="I308" s="52" t="s">
        <v>2781</v>
      </c>
      <c r="J308" s="52" t="s">
        <v>2781</v>
      </c>
      <c r="K308" s="52" t="n">
        <v>3221.81</v>
      </c>
      <c r="L308" s="52" t="n">
        <v>8.515</v>
      </c>
      <c r="M308" s="52" t="n">
        <v>1228</v>
      </c>
      <c r="N308" s="52" t="n">
        <v>17.41</v>
      </c>
      <c r="O308" s="54" t="n">
        <f aca="false">ROUND(M308*N308,2)</f>
        <v>21379.48</v>
      </c>
      <c r="P308" s="52" t="n">
        <v>86</v>
      </c>
      <c r="Q308" s="52" t="s">
        <v>371</v>
      </c>
      <c r="R308" s="54" t="str">
        <f aca="false">IF(J308&lt;=I308,"Yes","No")</f>
        <v>Yes</v>
      </c>
      <c r="S308" s="52" t="s">
        <v>10066</v>
      </c>
      <c r="T308" s="52" t="s">
        <v>10061</v>
      </c>
      <c r="U308" s="55" t="n">
        <f aca="false">IF(M308=0,0,ROUND(O308/M308,2))</f>
        <v>17.41</v>
      </c>
      <c r="V308" s="55" t="n">
        <f aca="false">IFERROR(J308-I308,"")</f>
        <v>0</v>
      </c>
      <c r="W308" s="55" t="str">
        <f aca="false">IF(U308&lt;=13.5,"Efficient",IF(U308&lt;=16,"Above Bench","Expensive"))</f>
        <v>Expensive</v>
      </c>
      <c r="X308" s="55" t="str">
        <f aca="false">TEXT(H308,"yyyy-mm")</f>
        <v>2022-12</v>
      </c>
    </row>
    <row r="309" customFormat="false" ht="15" hidden="false" customHeight="true" outlineLevel="0" collapsed="false">
      <c r="A309" s="56" t="s">
        <v>10704</v>
      </c>
      <c r="B309" s="56" t="s">
        <v>1939</v>
      </c>
      <c r="C309" s="56" t="s">
        <v>3595</v>
      </c>
      <c r="D309" s="56" t="s">
        <v>10058</v>
      </c>
      <c r="E309" s="56" t="s">
        <v>95</v>
      </c>
      <c r="F309" s="56" t="s">
        <v>10099</v>
      </c>
      <c r="G309" s="56" t="s">
        <v>10705</v>
      </c>
      <c r="H309" s="57" t="n">
        <v>45420</v>
      </c>
      <c r="I309" s="56" t="s">
        <v>6253</v>
      </c>
      <c r="J309" s="56" t="s">
        <v>626</v>
      </c>
      <c r="K309" s="56" t="n">
        <v>2874.54</v>
      </c>
      <c r="L309" s="56" t="n">
        <v>11.866</v>
      </c>
      <c r="M309" s="56" t="n">
        <v>2348</v>
      </c>
      <c r="N309" s="56" t="n">
        <v>15.83</v>
      </c>
      <c r="O309" s="54" t="n">
        <f aca="false">ROUND(M309*N309,2)</f>
        <v>37168.84</v>
      </c>
      <c r="P309" s="56" t="n">
        <v>230</v>
      </c>
      <c r="Q309" s="56" t="s">
        <v>380</v>
      </c>
      <c r="R309" s="54" t="str">
        <f aca="false">IF(J309&lt;=I309,"Yes","No")</f>
        <v>No</v>
      </c>
      <c r="S309" s="56" t="s">
        <v>10066</v>
      </c>
      <c r="T309" s="56" t="s">
        <v>10066</v>
      </c>
      <c r="U309" s="55" t="n">
        <f aca="false">IF(M309=0,0,ROUND(O309/M309,2))</f>
        <v>15.83</v>
      </c>
      <c r="V309" s="55" t="n">
        <f aca="false">IFERROR(J309-I309,"")</f>
        <v>4</v>
      </c>
      <c r="W309" s="55" t="str">
        <f aca="false">IF(U309&lt;=13.5,"Efficient",IF(U309&lt;=16,"Above Bench","Expensive"))</f>
        <v>Above Bench</v>
      </c>
      <c r="X309" s="55" t="str">
        <f aca="false">TEXT(H309,"yyyy-mm")</f>
        <v>2024-05</v>
      </c>
    </row>
    <row r="310" customFormat="false" ht="15" hidden="false" customHeight="true" outlineLevel="0" collapsed="false">
      <c r="A310" s="52" t="s">
        <v>10706</v>
      </c>
      <c r="B310" s="52" t="s">
        <v>2774</v>
      </c>
      <c r="C310" s="52" t="s">
        <v>2362</v>
      </c>
      <c r="D310" s="52" t="s">
        <v>10069</v>
      </c>
      <c r="E310" s="52" t="s">
        <v>95</v>
      </c>
      <c r="F310" s="52" t="s">
        <v>10064</v>
      </c>
      <c r="G310" s="52" t="s">
        <v>10707</v>
      </c>
      <c r="H310" s="53" t="n">
        <v>45449</v>
      </c>
      <c r="I310" s="52" t="s">
        <v>2892</v>
      </c>
      <c r="J310" s="52" t="s">
        <v>1104</v>
      </c>
      <c r="K310" s="52" t="n">
        <v>2816.06</v>
      </c>
      <c r="L310" s="52" t="n">
        <v>8.77</v>
      </c>
      <c r="M310" s="52" t="n">
        <v>791</v>
      </c>
      <c r="N310" s="52" t="n">
        <v>10.42</v>
      </c>
      <c r="O310" s="54" t="n">
        <f aca="false">ROUND(M310*N310,2)</f>
        <v>8242.22</v>
      </c>
      <c r="P310" s="52" t="n">
        <v>242</v>
      </c>
      <c r="Q310" s="52" t="s">
        <v>4081</v>
      </c>
      <c r="R310" s="54" t="str">
        <f aca="false">IF(J310&lt;=I310,"Yes","No")</f>
        <v>No</v>
      </c>
      <c r="S310" s="52" t="s">
        <v>10066</v>
      </c>
      <c r="T310" s="52" t="s">
        <v>10061</v>
      </c>
      <c r="U310" s="55" t="n">
        <f aca="false">IF(M310=0,0,ROUND(O310/M310,2))</f>
        <v>10.42</v>
      </c>
      <c r="V310" s="55" t="n">
        <f aca="false">IFERROR(J310-I310,"")</f>
        <v>3</v>
      </c>
      <c r="W310" s="55" t="str">
        <f aca="false">IF(U310&lt;=13.5,"Efficient",IF(U310&lt;=16,"Above Bench","Expensive"))</f>
        <v>Efficient</v>
      </c>
      <c r="X310" s="55" t="str">
        <f aca="false">TEXT(H310,"yyyy-mm")</f>
        <v>2024-06</v>
      </c>
    </row>
    <row r="311" customFormat="false" ht="15" hidden="false" customHeight="true" outlineLevel="0" collapsed="false">
      <c r="A311" s="56" t="s">
        <v>10708</v>
      </c>
      <c r="B311" s="56" t="s">
        <v>806</v>
      </c>
      <c r="C311" s="56" t="s">
        <v>4136</v>
      </c>
      <c r="D311" s="56" t="s">
        <v>10132</v>
      </c>
      <c r="E311" s="56" t="s">
        <v>93</v>
      </c>
      <c r="F311" s="56" t="s">
        <v>10088</v>
      </c>
      <c r="G311" s="56" t="s">
        <v>10709</v>
      </c>
      <c r="H311" s="57" t="n">
        <v>45317</v>
      </c>
      <c r="I311" s="56" t="s">
        <v>2481</v>
      </c>
      <c r="J311" s="56" t="s">
        <v>3140</v>
      </c>
      <c r="K311" s="56" t="n">
        <v>1219.67</v>
      </c>
      <c r="L311" s="56" t="n">
        <v>3.743</v>
      </c>
      <c r="M311" s="56" t="n">
        <v>180</v>
      </c>
      <c r="N311" s="56" t="n">
        <v>15.29</v>
      </c>
      <c r="O311" s="54" t="n">
        <f aca="false">ROUND(M311*N311,2)</f>
        <v>2752.2</v>
      </c>
      <c r="P311" s="56" t="n">
        <v>383</v>
      </c>
      <c r="Q311" s="56" t="s">
        <v>380</v>
      </c>
      <c r="R311" s="54" t="str">
        <f aca="false">IF(J311&lt;=I311,"Yes","No")</f>
        <v>No</v>
      </c>
      <c r="S311" s="56" t="s">
        <v>10066</v>
      </c>
      <c r="T311" s="56" t="s">
        <v>10061</v>
      </c>
      <c r="U311" s="55" t="n">
        <f aca="false">IF(M311=0,0,ROUND(O311/M311,2))</f>
        <v>15.29</v>
      </c>
      <c r="V311" s="55" t="n">
        <f aca="false">IFERROR(J311-I311,"")</f>
        <v>3</v>
      </c>
      <c r="W311" s="55" t="str">
        <f aca="false">IF(U311&lt;=13.5,"Efficient",IF(U311&lt;=16,"Above Bench","Expensive"))</f>
        <v>Above Bench</v>
      </c>
      <c r="X311" s="55" t="str">
        <f aca="false">TEXT(H311,"yyyy-mm")</f>
        <v>2024-01</v>
      </c>
    </row>
    <row r="312" customFormat="false" ht="15" hidden="false" customHeight="true" outlineLevel="0" collapsed="false">
      <c r="A312" s="52" t="s">
        <v>10710</v>
      </c>
      <c r="B312" s="52" t="s">
        <v>2946</v>
      </c>
      <c r="C312" s="52" t="s">
        <v>1222</v>
      </c>
      <c r="D312" s="52" t="s">
        <v>10073</v>
      </c>
      <c r="E312" s="52" t="s">
        <v>93</v>
      </c>
      <c r="F312" s="52" t="s">
        <v>10070</v>
      </c>
      <c r="G312" s="52" t="s">
        <v>10711</v>
      </c>
      <c r="H312" s="53" t="n">
        <v>44843</v>
      </c>
      <c r="I312" s="52" t="s">
        <v>3092</v>
      </c>
      <c r="J312" s="52" t="s">
        <v>2265</v>
      </c>
      <c r="K312" s="52" t="n">
        <v>3950.64</v>
      </c>
      <c r="L312" s="52" t="n">
        <v>10.606</v>
      </c>
      <c r="M312" s="52" t="n">
        <v>1275</v>
      </c>
      <c r="N312" s="52" t="n">
        <v>20.13</v>
      </c>
      <c r="O312" s="54" t="n">
        <f aca="false">ROUND(M312*N312,2)</f>
        <v>25665.75</v>
      </c>
      <c r="P312" s="52" t="n">
        <v>432</v>
      </c>
      <c r="Q312" s="52" t="s">
        <v>340</v>
      </c>
      <c r="R312" s="54" t="str">
        <f aca="false">IF(J312&lt;=I312,"Yes","No")</f>
        <v>No</v>
      </c>
      <c r="S312" s="52" t="s">
        <v>10066</v>
      </c>
      <c r="T312" s="52" t="s">
        <v>10066</v>
      </c>
      <c r="U312" s="55" t="n">
        <f aca="false">IF(M312=0,0,ROUND(O312/M312,2))</f>
        <v>20.13</v>
      </c>
      <c r="V312" s="55" t="n">
        <f aca="false">IFERROR(J312-I312,"")</f>
        <v>1</v>
      </c>
      <c r="W312" s="55" t="str">
        <f aca="false">IF(U312&lt;=13.5,"Efficient",IF(U312&lt;=16,"Above Bench","Expensive"))</f>
        <v>Expensive</v>
      </c>
      <c r="X312" s="55" t="str">
        <f aca="false">TEXT(H312,"yyyy-mm")</f>
        <v>2022-10</v>
      </c>
    </row>
    <row r="313" customFormat="false" ht="15" hidden="false" customHeight="true" outlineLevel="0" collapsed="false">
      <c r="A313" s="56" t="s">
        <v>10712</v>
      </c>
      <c r="B313" s="56" t="s">
        <v>2458</v>
      </c>
      <c r="C313" s="56" t="s">
        <v>2382</v>
      </c>
      <c r="D313" s="56" t="s">
        <v>10190</v>
      </c>
      <c r="E313" s="56" t="s">
        <v>95</v>
      </c>
      <c r="F313" s="56" t="s">
        <v>10088</v>
      </c>
      <c r="G313" s="56" t="s">
        <v>10713</v>
      </c>
      <c r="H313" s="57" t="n">
        <v>45504</v>
      </c>
      <c r="I313" s="56" t="s">
        <v>4020</v>
      </c>
      <c r="J313" s="56" t="s">
        <v>6652</v>
      </c>
      <c r="K313" s="56" t="n">
        <v>90.92</v>
      </c>
      <c r="L313" s="56" t="n">
        <v>0.388</v>
      </c>
      <c r="M313" s="56" t="n">
        <v>849</v>
      </c>
      <c r="N313" s="56" t="n">
        <v>21.29</v>
      </c>
      <c r="O313" s="54" t="n">
        <f aca="false">ROUND(M313*N313,2)</f>
        <v>18075.21</v>
      </c>
      <c r="P313" s="56" t="n">
        <v>320</v>
      </c>
      <c r="Q313" s="56" t="s">
        <v>4081</v>
      </c>
      <c r="R313" s="54" t="str">
        <f aca="false">IF(J313&lt;=I313,"Yes","No")</f>
        <v>No</v>
      </c>
      <c r="S313" s="56" t="s">
        <v>10066</v>
      </c>
      <c r="T313" s="56" t="s">
        <v>10066</v>
      </c>
      <c r="U313" s="55" t="n">
        <f aca="false">IF(M313=0,0,ROUND(O313/M313,2))</f>
        <v>21.29</v>
      </c>
      <c r="V313" s="55" t="n">
        <f aca="false">IFERROR(J313-I313,"")</f>
        <v>5</v>
      </c>
      <c r="W313" s="55" t="str">
        <f aca="false">IF(U313&lt;=13.5,"Efficient",IF(U313&lt;=16,"Above Bench","Expensive"))</f>
        <v>Expensive</v>
      </c>
      <c r="X313" s="55" t="str">
        <f aca="false">TEXT(H313,"yyyy-mm")</f>
        <v>2024-07</v>
      </c>
    </row>
    <row r="314" customFormat="false" ht="15" hidden="false" customHeight="true" outlineLevel="0" collapsed="false">
      <c r="A314" s="52" t="s">
        <v>10714</v>
      </c>
      <c r="B314" s="52" t="s">
        <v>3079</v>
      </c>
      <c r="C314" s="52" t="s">
        <v>1746</v>
      </c>
      <c r="D314" s="52" t="s">
        <v>10095</v>
      </c>
      <c r="E314" s="52" t="s">
        <v>101</v>
      </c>
      <c r="F314" s="52" t="s">
        <v>10088</v>
      </c>
      <c r="G314" s="52" t="s">
        <v>10715</v>
      </c>
      <c r="H314" s="53" t="n">
        <v>45188</v>
      </c>
      <c r="I314" s="52" t="s">
        <v>5522</v>
      </c>
      <c r="J314" s="52" t="s">
        <v>5522</v>
      </c>
      <c r="K314" s="52" t="n">
        <v>219.91</v>
      </c>
      <c r="L314" s="52" t="n">
        <v>0.884</v>
      </c>
      <c r="M314" s="52" t="n">
        <v>639</v>
      </c>
      <c r="N314" s="52" t="n">
        <v>14.58</v>
      </c>
      <c r="O314" s="54" t="n">
        <f aca="false">ROUND(M314*N314,2)</f>
        <v>9316.62</v>
      </c>
      <c r="P314" s="52" t="n">
        <v>43</v>
      </c>
      <c r="Q314" s="52" t="s">
        <v>340</v>
      </c>
      <c r="R314" s="54" t="str">
        <f aca="false">IF(J314&lt;=I314,"Yes","No")</f>
        <v>Yes</v>
      </c>
      <c r="S314" s="52" t="s">
        <v>10066</v>
      </c>
      <c r="T314" s="52" t="s">
        <v>10061</v>
      </c>
      <c r="U314" s="55" t="n">
        <f aca="false">IF(M314=0,0,ROUND(O314/M314,2))</f>
        <v>14.58</v>
      </c>
      <c r="V314" s="55" t="n">
        <f aca="false">IFERROR(J314-I314,"")</f>
        <v>0</v>
      </c>
      <c r="W314" s="55" t="str">
        <f aca="false">IF(U314&lt;=13.5,"Efficient",IF(U314&lt;=16,"Above Bench","Expensive"))</f>
        <v>Above Bench</v>
      </c>
      <c r="X314" s="55" t="str">
        <f aca="false">TEXT(H314,"yyyy-mm")</f>
        <v>2023-09</v>
      </c>
    </row>
    <row r="315" customFormat="false" ht="15" hidden="false" customHeight="true" outlineLevel="0" collapsed="false">
      <c r="A315" s="56" t="s">
        <v>10716</v>
      </c>
      <c r="B315" s="56" t="s">
        <v>2190</v>
      </c>
      <c r="C315" s="56" t="s">
        <v>4251</v>
      </c>
      <c r="D315" s="56" t="s">
        <v>10095</v>
      </c>
      <c r="E315" s="56" t="s">
        <v>95</v>
      </c>
      <c r="F315" s="56" t="s">
        <v>10059</v>
      </c>
      <c r="G315" s="56" t="s">
        <v>10717</v>
      </c>
      <c r="H315" s="57" t="n">
        <v>44931</v>
      </c>
      <c r="I315" s="56" t="s">
        <v>1797</v>
      </c>
      <c r="J315" s="56" t="s">
        <v>1658</v>
      </c>
      <c r="K315" s="56" t="n">
        <v>3087.04</v>
      </c>
      <c r="L315" s="56" t="n">
        <v>9.421</v>
      </c>
      <c r="M315" s="56" t="n">
        <v>2919</v>
      </c>
      <c r="N315" s="56" t="n">
        <v>12.08</v>
      </c>
      <c r="O315" s="54" t="n">
        <f aca="false">ROUND(M315*N315,2)</f>
        <v>35261.52</v>
      </c>
      <c r="P315" s="56" t="n">
        <v>454</v>
      </c>
      <c r="Q315" s="56" t="s">
        <v>340</v>
      </c>
      <c r="R315" s="54" t="str">
        <f aca="false">IF(J315&lt;=I315,"Yes","No")</f>
        <v>Yes</v>
      </c>
      <c r="S315" s="56" t="s">
        <v>10066</v>
      </c>
      <c r="T315" s="56" t="s">
        <v>10061</v>
      </c>
      <c r="U315" s="55" t="n">
        <f aca="false">IF(M315=0,0,ROUND(O315/M315,2))</f>
        <v>12.08</v>
      </c>
      <c r="V315" s="55" t="n">
        <f aca="false">IFERROR(J315-I315,"")</f>
        <v>-1</v>
      </c>
      <c r="W315" s="55" t="str">
        <f aca="false">IF(U315&lt;=13.5,"Efficient",IF(U315&lt;=16,"Above Bench","Expensive"))</f>
        <v>Efficient</v>
      </c>
      <c r="X315" s="55" t="str">
        <f aca="false">TEXT(H315,"yyyy-mm")</f>
        <v>2023-01</v>
      </c>
    </row>
    <row r="316" customFormat="false" ht="15" hidden="false" customHeight="true" outlineLevel="0" collapsed="false">
      <c r="A316" s="52" t="s">
        <v>10718</v>
      </c>
      <c r="B316" s="52" t="s">
        <v>1501</v>
      </c>
      <c r="C316" s="52" t="s">
        <v>1228</v>
      </c>
      <c r="D316" s="52" t="s">
        <v>10117</v>
      </c>
      <c r="E316" s="52" t="s">
        <v>93</v>
      </c>
      <c r="F316" s="52" t="s">
        <v>10088</v>
      </c>
      <c r="G316" s="52" t="s">
        <v>10719</v>
      </c>
      <c r="H316" s="53" t="n">
        <v>45446</v>
      </c>
      <c r="I316" s="52" t="s">
        <v>3997</v>
      </c>
      <c r="J316" s="52" t="s">
        <v>2295</v>
      </c>
      <c r="K316" s="52" t="n">
        <v>3534.31</v>
      </c>
      <c r="L316" s="52" t="n">
        <v>12.679</v>
      </c>
      <c r="M316" s="52" t="n">
        <v>657</v>
      </c>
      <c r="N316" s="52" t="n">
        <v>12.6</v>
      </c>
      <c r="O316" s="54" t="n">
        <f aca="false">ROUND(M316*N316,2)</f>
        <v>8278.2</v>
      </c>
      <c r="P316" s="52" t="n">
        <v>199</v>
      </c>
      <c r="Q316" s="52" t="s">
        <v>4081</v>
      </c>
      <c r="R316" s="54" t="str">
        <f aca="false">IF(J316&lt;=I316,"Yes","No")</f>
        <v>No</v>
      </c>
      <c r="S316" s="52" t="s">
        <v>10066</v>
      </c>
      <c r="T316" s="52" t="s">
        <v>10061</v>
      </c>
      <c r="U316" s="55" t="n">
        <f aca="false">IF(M316=0,0,ROUND(O316/M316,2))</f>
        <v>12.6</v>
      </c>
      <c r="V316" s="55" t="n">
        <f aca="false">IFERROR(J316-I316,"")</f>
        <v>5</v>
      </c>
      <c r="W316" s="55" t="str">
        <f aca="false">IF(U316&lt;=13.5,"Efficient",IF(U316&lt;=16,"Above Bench","Expensive"))</f>
        <v>Efficient</v>
      </c>
      <c r="X316" s="55" t="str">
        <f aca="false">TEXT(H316,"yyyy-mm")</f>
        <v>2024-06</v>
      </c>
    </row>
    <row r="317" customFormat="false" ht="15" hidden="false" customHeight="true" outlineLevel="0" collapsed="false">
      <c r="A317" s="56" t="s">
        <v>10720</v>
      </c>
      <c r="B317" s="56" t="s">
        <v>1647</v>
      </c>
      <c r="C317" s="56" t="s">
        <v>2147</v>
      </c>
      <c r="D317" s="56" t="s">
        <v>10112</v>
      </c>
      <c r="E317" s="56" t="s">
        <v>101</v>
      </c>
      <c r="F317" s="56" t="s">
        <v>10088</v>
      </c>
      <c r="G317" s="56" t="s">
        <v>10721</v>
      </c>
      <c r="H317" s="57" t="n">
        <v>44860</v>
      </c>
      <c r="I317" s="56" t="s">
        <v>2551</v>
      </c>
      <c r="J317" s="56" t="s">
        <v>2551</v>
      </c>
      <c r="K317" s="56" t="n">
        <v>2349.33</v>
      </c>
      <c r="L317" s="56" t="n">
        <v>10.681</v>
      </c>
      <c r="M317" s="56" t="n">
        <v>2830</v>
      </c>
      <c r="N317" s="56" t="n">
        <v>15.83</v>
      </c>
      <c r="O317" s="54" t="n">
        <f aca="false">ROUND(M317*N317,2)</f>
        <v>44798.9</v>
      </c>
      <c r="P317" s="56" t="n">
        <v>78</v>
      </c>
      <c r="Q317" s="56" t="s">
        <v>380</v>
      </c>
      <c r="R317" s="54" t="str">
        <f aca="false">IF(J317&lt;=I317,"Yes","No")</f>
        <v>Yes</v>
      </c>
      <c r="S317" s="56" t="s">
        <v>10066</v>
      </c>
      <c r="T317" s="56" t="s">
        <v>10066</v>
      </c>
      <c r="U317" s="55" t="n">
        <f aca="false">IF(M317=0,0,ROUND(O317/M317,2))</f>
        <v>15.83</v>
      </c>
      <c r="V317" s="55" t="n">
        <f aca="false">IFERROR(J317-I317,"")</f>
        <v>0</v>
      </c>
      <c r="W317" s="55" t="str">
        <f aca="false">IF(U317&lt;=13.5,"Efficient",IF(U317&lt;=16,"Above Bench","Expensive"))</f>
        <v>Above Bench</v>
      </c>
      <c r="X317" s="55" t="str">
        <f aca="false">TEXT(H317,"yyyy-mm")</f>
        <v>2022-10</v>
      </c>
    </row>
    <row r="318" customFormat="false" ht="15" hidden="false" customHeight="true" outlineLevel="0" collapsed="false">
      <c r="A318" s="52" t="s">
        <v>10722</v>
      </c>
      <c r="B318" s="52" t="s">
        <v>1209</v>
      </c>
      <c r="C318" s="52" t="s">
        <v>1013</v>
      </c>
      <c r="D318" s="52" t="s">
        <v>10073</v>
      </c>
      <c r="E318" s="52" t="s">
        <v>101</v>
      </c>
      <c r="F318" s="52" t="s">
        <v>10099</v>
      </c>
      <c r="G318" s="52" t="s">
        <v>10723</v>
      </c>
      <c r="H318" s="53" t="n">
        <v>44832</v>
      </c>
      <c r="I318" s="52" t="s">
        <v>1953</v>
      </c>
      <c r="J318" s="52" t="s">
        <v>2439</v>
      </c>
      <c r="K318" s="52" t="n">
        <v>4181.68</v>
      </c>
      <c r="L318" s="52" t="n">
        <v>18.656</v>
      </c>
      <c r="M318" s="52" t="n">
        <v>610</v>
      </c>
      <c r="N318" s="52" t="n">
        <v>8.04</v>
      </c>
      <c r="O318" s="54" t="n">
        <f aca="false">ROUND(M318*N318,2)</f>
        <v>4904.4</v>
      </c>
      <c r="P318" s="52" t="n">
        <v>84</v>
      </c>
      <c r="Q318" s="52" t="s">
        <v>371</v>
      </c>
      <c r="R318" s="54" t="str">
        <f aca="false">IF(J318&lt;=I318,"Yes","No")</f>
        <v>No</v>
      </c>
      <c r="S318" s="52" t="s">
        <v>10066</v>
      </c>
      <c r="T318" s="52" t="s">
        <v>10061</v>
      </c>
      <c r="U318" s="55" t="n">
        <f aca="false">IF(M318=0,0,ROUND(O318/M318,2))</f>
        <v>8.04</v>
      </c>
      <c r="V318" s="55" t="n">
        <f aca="false">IFERROR(J318-I318,"")</f>
        <v>2</v>
      </c>
      <c r="W318" s="55" t="str">
        <f aca="false">IF(U318&lt;=13.5,"Efficient",IF(U318&lt;=16,"Above Bench","Expensive"))</f>
        <v>Efficient</v>
      </c>
      <c r="X318" s="55" t="str">
        <f aca="false">TEXT(H318,"yyyy-mm")</f>
        <v>2022-09</v>
      </c>
    </row>
    <row r="319" customFormat="false" ht="15" hidden="false" customHeight="true" outlineLevel="0" collapsed="false">
      <c r="A319" s="56" t="s">
        <v>10724</v>
      </c>
      <c r="B319" s="56" t="s">
        <v>1617</v>
      </c>
      <c r="C319" s="56" t="s">
        <v>5096</v>
      </c>
      <c r="D319" s="56" t="s">
        <v>10117</v>
      </c>
      <c r="E319" s="56" t="s">
        <v>101</v>
      </c>
      <c r="F319" s="56" t="s">
        <v>10064</v>
      </c>
      <c r="G319" s="56" t="s">
        <v>10725</v>
      </c>
      <c r="H319" s="57" t="n">
        <v>45523</v>
      </c>
      <c r="I319" s="56" t="s">
        <v>2703</v>
      </c>
      <c r="J319" s="56" t="s">
        <v>5049</v>
      </c>
      <c r="K319" s="56" t="n">
        <v>1078.17</v>
      </c>
      <c r="L319" s="56" t="n">
        <v>4.218</v>
      </c>
      <c r="M319" s="56" t="n">
        <v>98</v>
      </c>
      <c r="N319" s="56" t="n">
        <v>23.68</v>
      </c>
      <c r="O319" s="54" t="n">
        <f aca="false">ROUND(M319*N319,2)</f>
        <v>2320.64</v>
      </c>
      <c r="P319" s="56" t="n">
        <v>475</v>
      </c>
      <c r="Q319" s="56" t="s">
        <v>4081</v>
      </c>
      <c r="R319" s="54" t="str">
        <f aca="false">IF(J319&lt;=I319,"Yes","No")</f>
        <v>No</v>
      </c>
      <c r="S319" s="56" t="s">
        <v>10066</v>
      </c>
      <c r="T319" s="56" t="s">
        <v>10066</v>
      </c>
      <c r="U319" s="55" t="n">
        <f aca="false">IF(M319=0,0,ROUND(O319/M319,2))</f>
        <v>23.68</v>
      </c>
      <c r="V319" s="55" t="n">
        <f aca="false">IFERROR(J319-I319,"")</f>
        <v>1</v>
      </c>
      <c r="W319" s="55" t="str">
        <f aca="false">IF(U319&lt;=13.5,"Efficient",IF(U319&lt;=16,"Above Bench","Expensive"))</f>
        <v>Expensive</v>
      </c>
      <c r="X319" s="55" t="str">
        <f aca="false">TEXT(H319,"yyyy-mm")</f>
        <v>2024-08</v>
      </c>
    </row>
    <row r="320" customFormat="false" ht="15" hidden="false" customHeight="true" outlineLevel="0" collapsed="false">
      <c r="A320" s="52" t="s">
        <v>10726</v>
      </c>
      <c r="B320" s="52" t="s">
        <v>2193</v>
      </c>
      <c r="C320" s="52" t="s">
        <v>6028</v>
      </c>
      <c r="D320" s="52" t="s">
        <v>10073</v>
      </c>
      <c r="E320" s="52" t="s">
        <v>91</v>
      </c>
      <c r="F320" s="52" t="s">
        <v>10088</v>
      </c>
      <c r="G320" s="52" t="s">
        <v>10727</v>
      </c>
      <c r="H320" s="53" t="n">
        <v>45479</v>
      </c>
      <c r="I320" s="52" t="s">
        <v>842</v>
      </c>
      <c r="J320" s="52" t="s">
        <v>772</v>
      </c>
      <c r="K320" s="52" t="n">
        <v>4157.76</v>
      </c>
      <c r="L320" s="52" t="n">
        <v>17.621</v>
      </c>
      <c r="M320" s="52" t="n">
        <v>1202</v>
      </c>
      <c r="N320" s="52" t="n">
        <v>17.65</v>
      </c>
      <c r="O320" s="54" t="n">
        <f aca="false">ROUND(M320*N320,2)</f>
        <v>21215.3</v>
      </c>
      <c r="P320" s="52" t="n">
        <v>178</v>
      </c>
      <c r="Q320" s="52" t="s">
        <v>371</v>
      </c>
      <c r="R320" s="54" t="str">
        <f aca="false">IF(J320&lt;=I320,"Yes","No")</f>
        <v>No</v>
      </c>
      <c r="S320" s="52" t="s">
        <v>10066</v>
      </c>
      <c r="T320" s="52" t="s">
        <v>10066</v>
      </c>
      <c r="U320" s="55" t="n">
        <f aca="false">IF(M320=0,0,ROUND(O320/M320,2))</f>
        <v>17.65</v>
      </c>
      <c r="V320" s="55" t="n">
        <f aca="false">IFERROR(J320-I320,"")</f>
        <v>4</v>
      </c>
      <c r="W320" s="55" t="str">
        <f aca="false">IF(U320&lt;=13.5,"Efficient",IF(U320&lt;=16,"Above Bench","Expensive"))</f>
        <v>Expensive</v>
      </c>
      <c r="X320" s="55" t="str">
        <f aca="false">TEXT(H320,"yyyy-mm")</f>
        <v>2024-07</v>
      </c>
    </row>
    <row r="321" customFormat="false" ht="15" hidden="false" customHeight="true" outlineLevel="0" collapsed="false">
      <c r="A321" s="56" t="s">
        <v>10728</v>
      </c>
      <c r="B321" s="56" t="s">
        <v>3585</v>
      </c>
      <c r="C321" s="56" t="s">
        <v>3335</v>
      </c>
      <c r="D321" s="56" t="s">
        <v>10132</v>
      </c>
      <c r="E321" s="56" t="s">
        <v>99</v>
      </c>
      <c r="F321" s="56" t="s">
        <v>10099</v>
      </c>
      <c r="G321" s="56" t="s">
        <v>10729</v>
      </c>
      <c r="H321" s="57" t="n">
        <v>45624</v>
      </c>
      <c r="I321" s="56" t="s">
        <v>2528</v>
      </c>
      <c r="J321" s="56" t="s">
        <v>1535</v>
      </c>
      <c r="K321" s="56" t="n">
        <v>1156.71</v>
      </c>
      <c r="L321" s="56" t="n">
        <v>4.954</v>
      </c>
      <c r="M321" s="56" t="n">
        <v>2391</v>
      </c>
      <c r="N321" s="56" t="n">
        <v>19.04</v>
      </c>
      <c r="O321" s="54" t="n">
        <f aca="false">ROUND(M321*N321,2)</f>
        <v>45524.64</v>
      </c>
      <c r="P321" s="56" t="n">
        <v>455</v>
      </c>
      <c r="Q321" s="56" t="s">
        <v>371</v>
      </c>
      <c r="R321" s="54" t="str">
        <f aca="false">IF(J321&lt;=I321,"Yes","No")</f>
        <v>No</v>
      </c>
      <c r="S321" s="56" t="s">
        <v>10066</v>
      </c>
      <c r="T321" s="56" t="s">
        <v>10061</v>
      </c>
      <c r="U321" s="55" t="n">
        <f aca="false">IF(M321=0,0,ROUND(O321/M321,2))</f>
        <v>19.04</v>
      </c>
      <c r="V321" s="55" t="n">
        <f aca="false">IFERROR(J321-I321,"")</f>
        <v>4</v>
      </c>
      <c r="W321" s="55" t="str">
        <f aca="false">IF(U321&lt;=13.5,"Efficient",IF(U321&lt;=16,"Above Bench","Expensive"))</f>
        <v>Expensive</v>
      </c>
      <c r="X321" s="55" t="str">
        <f aca="false">TEXT(H321,"yyyy-mm")</f>
        <v>2024-11</v>
      </c>
    </row>
    <row r="322" customFormat="false" ht="15" hidden="false" customHeight="true" outlineLevel="0" collapsed="false">
      <c r="A322" s="52" t="s">
        <v>10730</v>
      </c>
      <c r="B322" s="52" t="s">
        <v>1351</v>
      </c>
      <c r="C322" s="52" t="s">
        <v>7288</v>
      </c>
      <c r="D322" s="52" t="s">
        <v>10190</v>
      </c>
      <c r="E322" s="52" t="s">
        <v>101</v>
      </c>
      <c r="F322" s="52" t="s">
        <v>10070</v>
      </c>
      <c r="G322" s="52" t="s">
        <v>10731</v>
      </c>
      <c r="H322" s="53" t="n">
        <v>44782</v>
      </c>
      <c r="I322" s="52" t="s">
        <v>2022</v>
      </c>
      <c r="J322" s="52" t="s">
        <v>2021</v>
      </c>
      <c r="K322" s="52" t="n">
        <v>3911.66</v>
      </c>
      <c r="L322" s="52" t="n">
        <v>13.417</v>
      </c>
      <c r="M322" s="52" t="n">
        <v>395</v>
      </c>
      <c r="N322" s="52" t="n">
        <v>15.11</v>
      </c>
      <c r="O322" s="54" t="n">
        <f aca="false">ROUND(M322*N322,2)</f>
        <v>5968.45</v>
      </c>
      <c r="P322" s="52" t="n">
        <v>235</v>
      </c>
      <c r="Q322" s="52" t="s">
        <v>371</v>
      </c>
      <c r="R322" s="54" t="str">
        <f aca="false">IF(J322&lt;=I322,"Yes","No")</f>
        <v>Yes</v>
      </c>
      <c r="S322" s="52" t="s">
        <v>10066</v>
      </c>
      <c r="T322" s="52" t="s">
        <v>10061</v>
      </c>
      <c r="U322" s="55" t="n">
        <f aca="false">IF(M322=0,0,ROUND(O322/M322,2))</f>
        <v>15.11</v>
      </c>
      <c r="V322" s="55" t="n">
        <f aca="false">IFERROR(J322-I322,"")</f>
        <v>-1</v>
      </c>
      <c r="W322" s="55" t="str">
        <f aca="false">IF(U322&lt;=13.5,"Efficient",IF(U322&lt;=16,"Above Bench","Expensive"))</f>
        <v>Above Bench</v>
      </c>
      <c r="X322" s="55" t="str">
        <f aca="false">TEXT(H322,"yyyy-mm")</f>
        <v>2022-08</v>
      </c>
    </row>
    <row r="323" customFormat="false" ht="15" hidden="false" customHeight="true" outlineLevel="0" collapsed="false">
      <c r="A323" s="56" t="s">
        <v>10732</v>
      </c>
      <c r="B323" s="56" t="s">
        <v>1974</v>
      </c>
      <c r="C323" s="56" t="s">
        <v>599</v>
      </c>
      <c r="D323" s="56" t="s">
        <v>10117</v>
      </c>
      <c r="E323" s="56" t="s">
        <v>97</v>
      </c>
      <c r="F323" s="56" t="s">
        <v>10059</v>
      </c>
      <c r="G323" s="56" t="s">
        <v>10733</v>
      </c>
      <c r="H323" s="57" t="n">
        <v>45557</v>
      </c>
      <c r="I323" s="56" t="s">
        <v>4602</v>
      </c>
      <c r="J323" s="56" t="s">
        <v>1635</v>
      </c>
      <c r="K323" s="56" t="n">
        <v>3282.68</v>
      </c>
      <c r="L323" s="56" t="n">
        <v>9.747</v>
      </c>
      <c r="M323" s="56" t="n">
        <v>2319</v>
      </c>
      <c r="N323" s="56" t="n">
        <v>24.4</v>
      </c>
      <c r="O323" s="54" t="n">
        <f aca="false">ROUND(M323*N323,2)</f>
        <v>56583.6</v>
      </c>
      <c r="P323" s="56" t="n">
        <v>37</v>
      </c>
      <c r="Q323" s="56" t="s">
        <v>371</v>
      </c>
      <c r="R323" s="54" t="str">
        <f aca="false">IF(J323&lt;=I323,"Yes","No")</f>
        <v>Yes</v>
      </c>
      <c r="S323" s="56" t="s">
        <v>10066</v>
      </c>
      <c r="T323" s="56" t="s">
        <v>10061</v>
      </c>
      <c r="U323" s="55" t="n">
        <f aca="false">IF(M323=0,0,ROUND(O323/M323,2))</f>
        <v>24.4</v>
      </c>
      <c r="V323" s="55" t="n">
        <f aca="false">IFERROR(J323-I323,"")</f>
        <v>-1</v>
      </c>
      <c r="W323" s="55" t="str">
        <f aca="false">IF(U323&lt;=13.5,"Efficient",IF(U323&lt;=16,"Above Bench","Expensive"))</f>
        <v>Expensive</v>
      </c>
      <c r="X323" s="55" t="str">
        <f aca="false">TEXT(H323,"yyyy-mm")</f>
        <v>2024-09</v>
      </c>
    </row>
    <row r="324" customFormat="false" ht="15" hidden="false" customHeight="true" outlineLevel="0" collapsed="false">
      <c r="A324" s="52" t="s">
        <v>10734</v>
      </c>
      <c r="B324" s="52" t="s">
        <v>3164</v>
      </c>
      <c r="C324" s="52" t="s">
        <v>1947</v>
      </c>
      <c r="D324" s="52" t="s">
        <v>10132</v>
      </c>
      <c r="E324" s="52" t="s">
        <v>95</v>
      </c>
      <c r="F324" s="52" t="s">
        <v>10088</v>
      </c>
      <c r="G324" s="52" t="s">
        <v>10735</v>
      </c>
      <c r="H324" s="53" t="n">
        <v>45273</v>
      </c>
      <c r="I324" s="52" t="s">
        <v>866</v>
      </c>
      <c r="J324" s="52" t="s">
        <v>3054</v>
      </c>
      <c r="K324" s="52" t="n">
        <v>1139.84</v>
      </c>
      <c r="L324" s="52" t="n">
        <v>3.928</v>
      </c>
      <c r="M324" s="52" t="n">
        <v>2715</v>
      </c>
      <c r="N324" s="52" t="n">
        <v>9.51</v>
      </c>
      <c r="O324" s="54" t="n">
        <f aca="false">ROUND(M324*N324,2)</f>
        <v>25819.65</v>
      </c>
      <c r="P324" s="52" t="n">
        <v>75</v>
      </c>
      <c r="Q324" s="52" t="s">
        <v>340</v>
      </c>
      <c r="R324" s="54" t="str">
        <f aca="false">IF(J324&lt;=I324,"Yes","No")</f>
        <v>No</v>
      </c>
      <c r="S324" s="52" t="s">
        <v>10066</v>
      </c>
      <c r="T324" s="52" t="s">
        <v>10061</v>
      </c>
      <c r="U324" s="55" t="n">
        <f aca="false">IF(M324=0,0,ROUND(O324/M324,2))</f>
        <v>9.51</v>
      </c>
      <c r="V324" s="55" t="n">
        <f aca="false">IFERROR(J324-I324,"")</f>
        <v>1</v>
      </c>
      <c r="W324" s="55" t="str">
        <f aca="false">IF(U324&lt;=13.5,"Efficient",IF(U324&lt;=16,"Above Bench","Expensive"))</f>
        <v>Efficient</v>
      </c>
      <c r="X324" s="55" t="str">
        <f aca="false">TEXT(H324,"yyyy-mm")</f>
        <v>2023-12</v>
      </c>
    </row>
    <row r="325" customFormat="false" ht="15" hidden="false" customHeight="true" outlineLevel="0" collapsed="false">
      <c r="A325" s="56" t="s">
        <v>10736</v>
      </c>
      <c r="B325" s="56" t="s">
        <v>1471</v>
      </c>
      <c r="C325" s="56" t="s">
        <v>3767</v>
      </c>
      <c r="D325" s="56" t="s">
        <v>10078</v>
      </c>
      <c r="E325" s="56" t="s">
        <v>91</v>
      </c>
      <c r="F325" s="56" t="s">
        <v>10064</v>
      </c>
      <c r="G325" s="56" t="s">
        <v>10737</v>
      </c>
      <c r="H325" s="57" t="n">
        <v>44617</v>
      </c>
      <c r="I325" s="56" t="s">
        <v>410</v>
      </c>
      <c r="J325" s="56" t="s">
        <v>4884</v>
      </c>
      <c r="K325" s="56" t="n">
        <v>951.47</v>
      </c>
      <c r="L325" s="56" t="n">
        <v>2.902</v>
      </c>
      <c r="M325" s="56" t="n">
        <v>1592</v>
      </c>
      <c r="N325" s="56" t="n">
        <v>22.19</v>
      </c>
      <c r="O325" s="54" t="n">
        <f aca="false">ROUND(M325*N325,2)</f>
        <v>35326.48</v>
      </c>
      <c r="P325" s="56" t="n">
        <v>17</v>
      </c>
      <c r="Q325" s="56" t="s">
        <v>371</v>
      </c>
      <c r="R325" s="54" t="str">
        <f aca="false">IF(J325&lt;=I325,"Yes","No")</f>
        <v>No</v>
      </c>
      <c r="S325" s="56" t="s">
        <v>10066</v>
      </c>
      <c r="T325" s="56" t="s">
        <v>10061</v>
      </c>
      <c r="U325" s="55" t="n">
        <f aca="false">IF(M325=0,0,ROUND(O325/M325,2))</f>
        <v>22.19</v>
      </c>
      <c r="V325" s="55" t="n">
        <f aca="false">IFERROR(J325-I325,"")</f>
        <v>2</v>
      </c>
      <c r="W325" s="55" t="str">
        <f aca="false">IF(U325&lt;=13.5,"Efficient",IF(U325&lt;=16,"Above Bench","Expensive"))</f>
        <v>Expensive</v>
      </c>
      <c r="X325" s="55" t="str">
        <f aca="false">TEXT(H325,"yyyy-mm")</f>
        <v>2022-02</v>
      </c>
    </row>
    <row r="326" customFormat="false" ht="15" hidden="false" customHeight="true" outlineLevel="0" collapsed="false">
      <c r="A326" s="52" t="s">
        <v>10738</v>
      </c>
      <c r="B326" s="52" t="s">
        <v>2032</v>
      </c>
      <c r="C326" s="52" t="s">
        <v>7580</v>
      </c>
      <c r="D326" s="52" t="s">
        <v>10069</v>
      </c>
      <c r="E326" s="52" t="s">
        <v>97</v>
      </c>
      <c r="F326" s="52" t="s">
        <v>10088</v>
      </c>
      <c r="G326" s="52" t="s">
        <v>10739</v>
      </c>
      <c r="H326" s="53" t="n">
        <v>44764</v>
      </c>
      <c r="I326" s="52" t="s">
        <v>4507</v>
      </c>
      <c r="J326" s="52" t="s">
        <v>3392</v>
      </c>
      <c r="K326" s="52" t="n">
        <v>3843.34</v>
      </c>
      <c r="L326" s="52" t="n">
        <v>13.649</v>
      </c>
      <c r="M326" s="52" t="n">
        <v>234</v>
      </c>
      <c r="N326" s="52" t="n">
        <v>22.59</v>
      </c>
      <c r="O326" s="54" t="n">
        <f aca="false">ROUND(M326*N326,2)</f>
        <v>5286.06</v>
      </c>
      <c r="P326" s="52" t="n">
        <v>77</v>
      </c>
      <c r="Q326" s="52" t="s">
        <v>371</v>
      </c>
      <c r="R326" s="54" t="str">
        <f aca="false">IF(J326&lt;=I326,"Yes","No")</f>
        <v>No</v>
      </c>
      <c r="S326" s="52" t="s">
        <v>10066</v>
      </c>
      <c r="T326" s="52" t="s">
        <v>10066</v>
      </c>
      <c r="U326" s="55" t="n">
        <f aca="false">IF(M326=0,0,ROUND(O326/M326,2))</f>
        <v>22.59</v>
      </c>
      <c r="V326" s="55" t="n">
        <f aca="false">IFERROR(J326-I326,"")</f>
        <v>3</v>
      </c>
      <c r="W326" s="55" t="str">
        <f aca="false">IF(U326&lt;=13.5,"Efficient",IF(U326&lt;=16,"Above Bench","Expensive"))</f>
        <v>Expensive</v>
      </c>
      <c r="X326" s="55" t="str">
        <f aca="false">TEXT(H326,"yyyy-mm")</f>
        <v>2022-07</v>
      </c>
    </row>
    <row r="327" customFormat="false" ht="15" hidden="false" customHeight="true" outlineLevel="0" collapsed="false">
      <c r="A327" s="56" t="s">
        <v>10740</v>
      </c>
      <c r="B327" s="56" t="s">
        <v>895</v>
      </c>
      <c r="C327" s="56" t="s">
        <v>6494</v>
      </c>
      <c r="D327" s="56" t="s">
        <v>10132</v>
      </c>
      <c r="E327" s="56" t="s">
        <v>101</v>
      </c>
      <c r="F327" s="56" t="s">
        <v>10088</v>
      </c>
      <c r="G327" s="56" t="s">
        <v>10741</v>
      </c>
      <c r="H327" s="57" t="n">
        <v>45117</v>
      </c>
      <c r="I327" s="56" t="s">
        <v>3541</v>
      </c>
      <c r="J327" s="56" t="s">
        <v>2309</v>
      </c>
      <c r="K327" s="56" t="n">
        <v>2643.65</v>
      </c>
      <c r="L327" s="56" t="n">
        <v>12.028</v>
      </c>
      <c r="M327" s="56" t="n">
        <v>1762</v>
      </c>
      <c r="N327" s="56" t="n">
        <v>11.25</v>
      </c>
      <c r="O327" s="54" t="n">
        <f aca="false">ROUND(M327*N327,2)</f>
        <v>19822.5</v>
      </c>
      <c r="P327" s="56" t="n">
        <v>412</v>
      </c>
      <c r="Q327" s="56" t="s">
        <v>340</v>
      </c>
      <c r="R327" s="54" t="str">
        <f aca="false">IF(J327&lt;=I327,"Yes","No")</f>
        <v>No</v>
      </c>
      <c r="S327" s="56" t="s">
        <v>10066</v>
      </c>
      <c r="T327" s="56" t="s">
        <v>10061</v>
      </c>
      <c r="U327" s="55" t="n">
        <f aca="false">IF(M327=0,0,ROUND(O327/M327,2))</f>
        <v>11.25</v>
      </c>
      <c r="V327" s="55" t="n">
        <f aca="false">IFERROR(J327-I327,"")</f>
        <v>3</v>
      </c>
      <c r="W327" s="55" t="str">
        <f aca="false">IF(U327&lt;=13.5,"Efficient",IF(U327&lt;=16,"Above Bench","Expensive"))</f>
        <v>Efficient</v>
      </c>
      <c r="X327" s="55" t="str">
        <f aca="false">TEXT(H327,"yyyy-mm")</f>
        <v>2023-07</v>
      </c>
    </row>
    <row r="328" customFormat="false" ht="15" hidden="false" customHeight="true" outlineLevel="0" collapsed="false">
      <c r="A328" s="52" t="s">
        <v>10742</v>
      </c>
      <c r="B328" s="52" t="s">
        <v>3225</v>
      </c>
      <c r="C328" s="52" t="s">
        <v>2093</v>
      </c>
      <c r="D328" s="52" t="s">
        <v>10063</v>
      </c>
      <c r="E328" s="52" t="s">
        <v>91</v>
      </c>
      <c r="F328" s="52" t="s">
        <v>10070</v>
      </c>
      <c r="G328" s="52" t="s">
        <v>10743</v>
      </c>
      <c r="H328" s="53" t="n">
        <v>44708</v>
      </c>
      <c r="I328" s="52" t="s">
        <v>601</v>
      </c>
      <c r="J328" s="52" t="s">
        <v>3789</v>
      </c>
      <c r="K328" s="52" t="n">
        <v>913.03</v>
      </c>
      <c r="L328" s="52" t="n">
        <v>2.497</v>
      </c>
      <c r="M328" s="52" t="n">
        <v>926</v>
      </c>
      <c r="N328" s="52" t="n">
        <v>24.89</v>
      </c>
      <c r="O328" s="54" t="n">
        <f aca="false">ROUND(M328*N328,2)</f>
        <v>23048.14</v>
      </c>
      <c r="P328" s="52" t="n">
        <v>265</v>
      </c>
      <c r="Q328" s="52" t="s">
        <v>340</v>
      </c>
      <c r="R328" s="54" t="str">
        <f aca="false">IF(J328&lt;=I328,"Yes","No")</f>
        <v>No</v>
      </c>
      <c r="S328" s="52" t="s">
        <v>10066</v>
      </c>
      <c r="T328" s="52" t="s">
        <v>10061</v>
      </c>
      <c r="U328" s="55" t="n">
        <f aca="false">IF(M328=0,0,ROUND(O328/M328,2))</f>
        <v>24.89</v>
      </c>
      <c r="V328" s="55" t="n">
        <f aca="false">IFERROR(J328-I328,"")</f>
        <v>5</v>
      </c>
      <c r="W328" s="55" t="str">
        <f aca="false">IF(U328&lt;=13.5,"Efficient",IF(U328&lt;=16,"Above Bench","Expensive"))</f>
        <v>Expensive</v>
      </c>
      <c r="X328" s="55" t="str">
        <f aca="false">TEXT(H328,"yyyy-mm")</f>
        <v>2022-05</v>
      </c>
    </row>
    <row r="329" customFormat="false" ht="15" hidden="false" customHeight="true" outlineLevel="0" collapsed="false">
      <c r="A329" s="56" t="s">
        <v>10744</v>
      </c>
      <c r="B329" s="56" t="s">
        <v>3195</v>
      </c>
      <c r="C329" s="56" t="s">
        <v>1597</v>
      </c>
      <c r="D329" s="56" t="s">
        <v>10117</v>
      </c>
      <c r="E329" s="56" t="s">
        <v>93</v>
      </c>
      <c r="F329" s="56" t="s">
        <v>10059</v>
      </c>
      <c r="G329" s="56" t="s">
        <v>10745</v>
      </c>
      <c r="H329" s="57" t="n">
        <v>45058</v>
      </c>
      <c r="I329" s="56" t="s">
        <v>756</v>
      </c>
      <c r="J329" s="56" t="s">
        <v>2985</v>
      </c>
      <c r="K329" s="56" t="n">
        <v>160.75</v>
      </c>
      <c r="L329" s="56" t="n">
        <v>0.434</v>
      </c>
      <c r="M329" s="56" t="n">
        <v>2431</v>
      </c>
      <c r="N329" s="56" t="n">
        <v>22.2</v>
      </c>
      <c r="O329" s="54" t="n">
        <f aca="false">ROUND(M329*N329,2)</f>
        <v>53968.2</v>
      </c>
      <c r="P329" s="56" t="n">
        <v>119</v>
      </c>
      <c r="Q329" s="56" t="s">
        <v>380</v>
      </c>
      <c r="R329" s="54" t="str">
        <f aca="false">IF(J329&lt;=I329,"Yes","No")</f>
        <v>No</v>
      </c>
      <c r="S329" s="56" t="s">
        <v>10066</v>
      </c>
      <c r="T329" s="56" t="s">
        <v>10061</v>
      </c>
      <c r="U329" s="55" t="n">
        <f aca="false">IF(M329=0,0,ROUND(O329/M329,2))</f>
        <v>22.2</v>
      </c>
      <c r="V329" s="55" t="n">
        <f aca="false">IFERROR(J329-I329,"")</f>
        <v>1</v>
      </c>
      <c r="W329" s="55" t="str">
        <f aca="false">IF(U329&lt;=13.5,"Efficient",IF(U329&lt;=16,"Above Bench","Expensive"))</f>
        <v>Expensive</v>
      </c>
      <c r="X329" s="55" t="str">
        <f aca="false">TEXT(H329,"yyyy-mm")</f>
        <v>2023-05</v>
      </c>
    </row>
    <row r="330" customFormat="false" ht="15" hidden="false" customHeight="true" outlineLevel="0" collapsed="false">
      <c r="A330" s="52" t="s">
        <v>10746</v>
      </c>
      <c r="B330" s="52" t="s">
        <v>3075</v>
      </c>
      <c r="C330" s="52" t="s">
        <v>337</v>
      </c>
      <c r="D330" s="52" t="s">
        <v>10069</v>
      </c>
      <c r="E330" s="52" t="s">
        <v>91</v>
      </c>
      <c r="F330" s="52" t="s">
        <v>10099</v>
      </c>
      <c r="G330" s="52" t="s">
        <v>10747</v>
      </c>
      <c r="H330" s="53" t="n">
        <v>44733</v>
      </c>
      <c r="I330" s="52" t="s">
        <v>3253</v>
      </c>
      <c r="J330" s="52" t="s">
        <v>1218</v>
      </c>
      <c r="K330" s="52" t="n">
        <v>4671.21</v>
      </c>
      <c r="L330" s="52" t="n">
        <v>12.272</v>
      </c>
      <c r="M330" s="52" t="n">
        <v>666</v>
      </c>
      <c r="N330" s="52" t="n">
        <v>16.08</v>
      </c>
      <c r="O330" s="54" t="n">
        <f aca="false">ROUND(M330*N330,2)</f>
        <v>10709.28</v>
      </c>
      <c r="P330" s="52" t="n">
        <v>130</v>
      </c>
      <c r="Q330" s="52" t="s">
        <v>340</v>
      </c>
      <c r="R330" s="54" t="str">
        <f aca="false">IF(J330&lt;=I330,"Yes","No")</f>
        <v>Yes</v>
      </c>
      <c r="S330" s="52" t="s">
        <v>10061</v>
      </c>
      <c r="T330" s="52" t="s">
        <v>10061</v>
      </c>
      <c r="U330" s="55" t="n">
        <f aca="false">IF(M330=0,0,ROUND(O330/M330,2))</f>
        <v>16.08</v>
      </c>
      <c r="V330" s="55" t="n">
        <f aca="false">IFERROR(J330-I330,"")</f>
        <v>-1</v>
      </c>
      <c r="W330" s="55" t="str">
        <f aca="false">IF(U330&lt;=13.5,"Efficient",IF(U330&lt;=16,"Above Bench","Expensive"))</f>
        <v>Expensive</v>
      </c>
      <c r="X330" s="55" t="str">
        <f aca="false">TEXT(H330,"yyyy-mm")</f>
        <v>2022-06</v>
      </c>
    </row>
    <row r="331" customFormat="false" ht="15" hidden="false" customHeight="true" outlineLevel="0" collapsed="false">
      <c r="A331" s="56" t="s">
        <v>10748</v>
      </c>
      <c r="B331" s="56" t="s">
        <v>1639</v>
      </c>
      <c r="C331" s="56" t="s">
        <v>8799</v>
      </c>
      <c r="D331" s="56" t="s">
        <v>10095</v>
      </c>
      <c r="E331" s="56" t="s">
        <v>95</v>
      </c>
      <c r="F331" s="56" t="s">
        <v>10064</v>
      </c>
      <c r="G331" s="56" t="s">
        <v>10749</v>
      </c>
      <c r="H331" s="57" t="n">
        <v>44932</v>
      </c>
      <c r="I331" s="56" t="s">
        <v>1599</v>
      </c>
      <c r="J331" s="56" t="s">
        <v>1797</v>
      </c>
      <c r="K331" s="56" t="n">
        <v>4746.59</v>
      </c>
      <c r="L331" s="56" t="n">
        <v>13.932</v>
      </c>
      <c r="M331" s="56" t="n">
        <v>216</v>
      </c>
      <c r="N331" s="56" t="n">
        <v>17.68</v>
      </c>
      <c r="O331" s="54" t="n">
        <f aca="false">ROUND(M331*N331,2)</f>
        <v>3818.88</v>
      </c>
      <c r="P331" s="56" t="n">
        <v>464</v>
      </c>
      <c r="Q331" s="56" t="s">
        <v>371</v>
      </c>
      <c r="R331" s="54" t="str">
        <f aca="false">IF(J331&lt;=I331,"Yes","No")</f>
        <v>Yes</v>
      </c>
      <c r="S331" s="56" t="s">
        <v>10066</v>
      </c>
      <c r="T331" s="56" t="s">
        <v>10061</v>
      </c>
      <c r="U331" s="55" t="n">
        <f aca="false">IF(M331=0,0,ROUND(O331/M331,2))</f>
        <v>17.68</v>
      </c>
      <c r="V331" s="55" t="n">
        <f aca="false">IFERROR(J331-I331,"")</f>
        <v>-1</v>
      </c>
      <c r="W331" s="55" t="str">
        <f aca="false">IF(U331&lt;=13.5,"Efficient",IF(U331&lt;=16,"Above Bench","Expensive"))</f>
        <v>Expensive</v>
      </c>
      <c r="X331" s="55" t="str">
        <f aca="false">TEXT(H331,"yyyy-mm")</f>
        <v>2023-01</v>
      </c>
    </row>
    <row r="332" customFormat="false" ht="15" hidden="false" customHeight="true" outlineLevel="0" collapsed="false">
      <c r="A332" s="52" t="s">
        <v>10750</v>
      </c>
      <c r="B332" s="52" t="s">
        <v>2115</v>
      </c>
      <c r="C332" s="52" t="s">
        <v>3556</v>
      </c>
      <c r="D332" s="52" t="s">
        <v>10095</v>
      </c>
      <c r="E332" s="52" t="s">
        <v>99</v>
      </c>
      <c r="F332" s="52" t="s">
        <v>10099</v>
      </c>
      <c r="G332" s="52" t="s">
        <v>10751</v>
      </c>
      <c r="H332" s="53" t="n">
        <v>45390</v>
      </c>
      <c r="I332" s="52" t="s">
        <v>1856</v>
      </c>
      <c r="J332" s="52" t="s">
        <v>487</v>
      </c>
      <c r="K332" s="52" t="n">
        <v>1431.02</v>
      </c>
      <c r="L332" s="52" t="n">
        <v>5.524</v>
      </c>
      <c r="M332" s="52" t="n">
        <v>2167</v>
      </c>
      <c r="N332" s="52" t="n">
        <v>11.73</v>
      </c>
      <c r="O332" s="54" t="n">
        <f aca="false">ROUND(M332*N332,2)</f>
        <v>25418.91</v>
      </c>
      <c r="P332" s="52" t="n">
        <v>168</v>
      </c>
      <c r="Q332" s="52" t="s">
        <v>371</v>
      </c>
      <c r="R332" s="54" t="str">
        <f aca="false">IF(J332&lt;=I332,"Yes","No")</f>
        <v>No</v>
      </c>
      <c r="S332" s="52" t="s">
        <v>10061</v>
      </c>
      <c r="T332" s="52" t="s">
        <v>10066</v>
      </c>
      <c r="U332" s="55" t="n">
        <f aca="false">IF(M332=0,0,ROUND(O332/M332,2))</f>
        <v>11.73</v>
      </c>
      <c r="V332" s="55" t="n">
        <f aca="false">IFERROR(J332-I332,"")</f>
        <v>2</v>
      </c>
      <c r="W332" s="55" t="str">
        <f aca="false">IF(U332&lt;=13.5,"Efficient",IF(U332&lt;=16,"Above Bench","Expensive"))</f>
        <v>Efficient</v>
      </c>
      <c r="X332" s="55" t="str">
        <f aca="false">TEXT(H332,"yyyy-mm")</f>
        <v>2024-04</v>
      </c>
    </row>
    <row r="333" customFormat="false" ht="15" hidden="false" customHeight="true" outlineLevel="0" collapsed="false">
      <c r="A333" s="56" t="s">
        <v>10752</v>
      </c>
      <c r="B333" s="56" t="s">
        <v>1238</v>
      </c>
      <c r="C333" s="56" t="s">
        <v>3602</v>
      </c>
      <c r="D333" s="56" t="s">
        <v>10132</v>
      </c>
      <c r="E333" s="56" t="s">
        <v>91</v>
      </c>
      <c r="F333" s="56" t="s">
        <v>10064</v>
      </c>
      <c r="G333" s="56" t="s">
        <v>10753</v>
      </c>
      <c r="H333" s="57" t="n">
        <v>44772</v>
      </c>
      <c r="I333" s="56" t="s">
        <v>1130</v>
      </c>
      <c r="J333" s="56" t="s">
        <v>1439</v>
      </c>
      <c r="K333" s="56" t="n">
        <v>4344.11</v>
      </c>
      <c r="L333" s="56" t="n">
        <v>12.67</v>
      </c>
      <c r="M333" s="56" t="n">
        <v>827</v>
      </c>
      <c r="N333" s="56" t="n">
        <v>10.04</v>
      </c>
      <c r="O333" s="54" t="n">
        <f aca="false">ROUND(M333*N333,2)</f>
        <v>8303.08</v>
      </c>
      <c r="P333" s="56" t="n">
        <v>383</v>
      </c>
      <c r="Q333" s="56" t="s">
        <v>340</v>
      </c>
      <c r="R333" s="54" t="str">
        <f aca="false">IF(J333&lt;=I333,"Yes","No")</f>
        <v>No</v>
      </c>
      <c r="S333" s="56" t="s">
        <v>10066</v>
      </c>
      <c r="T333" s="56" t="s">
        <v>10061</v>
      </c>
      <c r="U333" s="55" t="n">
        <f aca="false">IF(M333=0,0,ROUND(O333/M333,2))</f>
        <v>10.04</v>
      </c>
      <c r="V333" s="55" t="n">
        <f aca="false">IFERROR(J333-I333,"")</f>
        <v>3</v>
      </c>
      <c r="W333" s="55" t="str">
        <f aca="false">IF(U333&lt;=13.5,"Efficient",IF(U333&lt;=16,"Above Bench","Expensive"))</f>
        <v>Efficient</v>
      </c>
      <c r="X333" s="55" t="str">
        <f aca="false">TEXT(H333,"yyyy-mm")</f>
        <v>2022-07</v>
      </c>
    </row>
    <row r="334" customFormat="false" ht="15" hidden="false" customHeight="true" outlineLevel="0" collapsed="false">
      <c r="A334" s="52" t="s">
        <v>10754</v>
      </c>
      <c r="B334" s="52" t="s">
        <v>2696</v>
      </c>
      <c r="C334" s="52" t="s">
        <v>5800</v>
      </c>
      <c r="D334" s="52" t="s">
        <v>10095</v>
      </c>
      <c r="E334" s="52" t="s">
        <v>99</v>
      </c>
      <c r="F334" s="52" t="s">
        <v>10099</v>
      </c>
      <c r="G334" s="52" t="s">
        <v>10755</v>
      </c>
      <c r="H334" s="53" t="n">
        <v>45439</v>
      </c>
      <c r="I334" s="52" t="s">
        <v>910</v>
      </c>
      <c r="J334" s="52" t="s">
        <v>911</v>
      </c>
      <c r="K334" s="52" t="n">
        <v>4308.86</v>
      </c>
      <c r="L334" s="52" t="n">
        <v>11.47</v>
      </c>
      <c r="M334" s="52" t="n">
        <v>1025</v>
      </c>
      <c r="N334" s="52" t="n">
        <v>14.79</v>
      </c>
      <c r="O334" s="54" t="n">
        <f aca="false">ROUND(M334*N334,2)</f>
        <v>15159.75</v>
      </c>
      <c r="P334" s="52" t="n">
        <v>347</v>
      </c>
      <c r="Q334" s="52" t="s">
        <v>371</v>
      </c>
      <c r="R334" s="54" t="str">
        <f aca="false">IF(J334&lt;=I334,"Yes","No")</f>
        <v>No</v>
      </c>
      <c r="S334" s="52" t="s">
        <v>10066</v>
      </c>
      <c r="T334" s="52" t="s">
        <v>10061</v>
      </c>
      <c r="U334" s="55" t="n">
        <f aca="false">IF(M334=0,0,ROUND(O334/M334,2))</f>
        <v>14.79</v>
      </c>
      <c r="V334" s="55" t="n">
        <f aca="false">IFERROR(J334-I334,"")</f>
        <v>3</v>
      </c>
      <c r="W334" s="55" t="str">
        <f aca="false">IF(U334&lt;=13.5,"Efficient",IF(U334&lt;=16,"Above Bench","Expensive"))</f>
        <v>Above Bench</v>
      </c>
      <c r="X334" s="55" t="str">
        <f aca="false">TEXT(H334,"yyyy-mm")</f>
        <v>2024-05</v>
      </c>
    </row>
    <row r="335" customFormat="false" ht="15" hidden="false" customHeight="true" outlineLevel="0" collapsed="false">
      <c r="A335" s="56" t="s">
        <v>10756</v>
      </c>
      <c r="B335" s="56" t="s">
        <v>3176</v>
      </c>
      <c r="C335" s="56" t="s">
        <v>7897</v>
      </c>
      <c r="D335" s="56" t="s">
        <v>10190</v>
      </c>
      <c r="E335" s="56" t="s">
        <v>101</v>
      </c>
      <c r="F335" s="56" t="s">
        <v>10064</v>
      </c>
      <c r="G335" s="56" t="s">
        <v>10757</v>
      </c>
      <c r="H335" s="57" t="n">
        <v>45375</v>
      </c>
      <c r="I335" s="56" t="s">
        <v>2501</v>
      </c>
      <c r="J335" s="56" t="s">
        <v>3721</v>
      </c>
      <c r="K335" s="56" t="n">
        <v>2566.69</v>
      </c>
      <c r="L335" s="56" t="n">
        <v>12.477</v>
      </c>
      <c r="M335" s="56" t="n">
        <v>382</v>
      </c>
      <c r="N335" s="56" t="n">
        <v>15.27</v>
      </c>
      <c r="O335" s="54" t="n">
        <f aca="false">ROUND(M335*N335,2)</f>
        <v>5833.14</v>
      </c>
      <c r="P335" s="56" t="n">
        <v>462</v>
      </c>
      <c r="Q335" s="56" t="s">
        <v>371</v>
      </c>
      <c r="R335" s="54" t="str">
        <f aca="false">IF(J335&lt;=I335,"Yes","No")</f>
        <v>No</v>
      </c>
      <c r="S335" s="56" t="s">
        <v>10066</v>
      </c>
      <c r="T335" s="56" t="s">
        <v>10061</v>
      </c>
      <c r="U335" s="55" t="n">
        <f aca="false">IF(M335=0,0,ROUND(O335/M335,2))</f>
        <v>15.27</v>
      </c>
      <c r="V335" s="55" t="n">
        <f aca="false">IFERROR(J335-I335,"")</f>
        <v>4</v>
      </c>
      <c r="W335" s="55" t="str">
        <f aca="false">IF(U335&lt;=13.5,"Efficient",IF(U335&lt;=16,"Above Bench","Expensive"))</f>
        <v>Above Bench</v>
      </c>
      <c r="X335" s="55" t="str">
        <f aca="false">TEXT(H335,"yyyy-mm")</f>
        <v>2024-03</v>
      </c>
    </row>
    <row r="336" customFormat="false" ht="15" hidden="false" customHeight="true" outlineLevel="0" collapsed="false">
      <c r="A336" s="52" t="s">
        <v>10758</v>
      </c>
      <c r="B336" s="52" t="s">
        <v>2354</v>
      </c>
      <c r="C336" s="52" t="s">
        <v>6776</v>
      </c>
      <c r="D336" s="52" t="s">
        <v>10132</v>
      </c>
      <c r="E336" s="52" t="s">
        <v>97</v>
      </c>
      <c r="F336" s="52" t="s">
        <v>10088</v>
      </c>
      <c r="G336" s="52" t="s">
        <v>10759</v>
      </c>
      <c r="H336" s="53" t="n">
        <v>45088</v>
      </c>
      <c r="I336" s="52" t="s">
        <v>1160</v>
      </c>
      <c r="J336" s="52" t="s">
        <v>1160</v>
      </c>
      <c r="K336" s="52" t="n">
        <v>485.62</v>
      </c>
      <c r="L336" s="52" t="n">
        <v>1.327</v>
      </c>
      <c r="M336" s="52" t="n">
        <v>2357</v>
      </c>
      <c r="N336" s="52" t="n">
        <v>7.7</v>
      </c>
      <c r="O336" s="54" t="n">
        <f aca="false">ROUND(M336*N336,2)</f>
        <v>18148.9</v>
      </c>
      <c r="P336" s="52" t="n">
        <v>416</v>
      </c>
      <c r="Q336" s="52" t="s">
        <v>4081</v>
      </c>
      <c r="R336" s="54" t="str">
        <f aca="false">IF(J336&lt;=I336,"Yes","No")</f>
        <v>Yes</v>
      </c>
      <c r="S336" s="52" t="s">
        <v>10061</v>
      </c>
      <c r="T336" s="52" t="s">
        <v>10066</v>
      </c>
      <c r="U336" s="55" t="n">
        <f aca="false">IF(M336=0,0,ROUND(O336/M336,2))</f>
        <v>7.7</v>
      </c>
      <c r="V336" s="55" t="n">
        <f aca="false">IFERROR(J336-I336,"")</f>
        <v>0</v>
      </c>
      <c r="W336" s="55" t="str">
        <f aca="false">IF(U336&lt;=13.5,"Efficient",IF(U336&lt;=16,"Above Bench","Expensive"))</f>
        <v>Efficient</v>
      </c>
      <c r="X336" s="55" t="str">
        <f aca="false">TEXT(H336,"yyyy-mm")</f>
        <v>2023-06</v>
      </c>
    </row>
    <row r="337" customFormat="false" ht="15" hidden="false" customHeight="true" outlineLevel="0" collapsed="false">
      <c r="A337" s="56" t="s">
        <v>10760</v>
      </c>
      <c r="B337" s="56" t="s">
        <v>1651</v>
      </c>
      <c r="C337" s="56" t="s">
        <v>1019</v>
      </c>
      <c r="D337" s="56" t="s">
        <v>10104</v>
      </c>
      <c r="E337" s="56" t="s">
        <v>97</v>
      </c>
      <c r="F337" s="56" t="s">
        <v>10064</v>
      </c>
      <c r="G337" s="56" t="s">
        <v>10761</v>
      </c>
      <c r="H337" s="57" t="n">
        <v>44887</v>
      </c>
      <c r="I337" s="56" t="s">
        <v>4784</v>
      </c>
      <c r="J337" s="56" t="s">
        <v>2872</v>
      </c>
      <c r="K337" s="56" t="n">
        <v>1531.23</v>
      </c>
      <c r="L337" s="56" t="n">
        <v>4.391</v>
      </c>
      <c r="M337" s="56" t="n">
        <v>873</v>
      </c>
      <c r="N337" s="56" t="n">
        <v>9.55</v>
      </c>
      <c r="O337" s="54" t="n">
        <f aca="false">ROUND(M337*N337,2)</f>
        <v>8337.15</v>
      </c>
      <c r="P337" s="56" t="n">
        <v>445</v>
      </c>
      <c r="Q337" s="56" t="s">
        <v>4081</v>
      </c>
      <c r="R337" s="54" t="str">
        <f aca="false">IF(J337&lt;=I337,"Yes","No")</f>
        <v>No</v>
      </c>
      <c r="S337" s="56" t="s">
        <v>10066</v>
      </c>
      <c r="T337" s="56" t="s">
        <v>10061</v>
      </c>
      <c r="U337" s="55" t="n">
        <f aca="false">IF(M337=0,0,ROUND(O337/M337,2))</f>
        <v>9.55</v>
      </c>
      <c r="V337" s="55" t="n">
        <f aca="false">IFERROR(J337-I337,"")</f>
        <v>4</v>
      </c>
      <c r="W337" s="55" t="str">
        <f aca="false">IF(U337&lt;=13.5,"Efficient",IF(U337&lt;=16,"Above Bench","Expensive"))</f>
        <v>Efficient</v>
      </c>
      <c r="X337" s="55" t="str">
        <f aca="false">TEXT(H337,"yyyy-mm")</f>
        <v>2022-11</v>
      </c>
    </row>
    <row r="338" customFormat="false" ht="15" hidden="false" customHeight="true" outlineLevel="0" collapsed="false">
      <c r="A338" s="52" t="s">
        <v>10762</v>
      </c>
      <c r="B338" s="52" t="s">
        <v>1127</v>
      </c>
      <c r="C338" s="52" t="s">
        <v>6093</v>
      </c>
      <c r="D338" s="52" t="s">
        <v>10132</v>
      </c>
      <c r="E338" s="52" t="s">
        <v>93</v>
      </c>
      <c r="F338" s="52" t="s">
        <v>10099</v>
      </c>
      <c r="G338" s="52" t="s">
        <v>10763</v>
      </c>
      <c r="H338" s="53" t="n">
        <v>45011</v>
      </c>
      <c r="I338" s="52" t="s">
        <v>2249</v>
      </c>
      <c r="J338" s="52" t="s">
        <v>2546</v>
      </c>
      <c r="K338" s="52" t="n">
        <v>466.28</v>
      </c>
      <c r="L338" s="52" t="n">
        <v>1.485</v>
      </c>
      <c r="M338" s="52" t="n">
        <v>1627</v>
      </c>
      <c r="N338" s="52" t="n">
        <v>9.09</v>
      </c>
      <c r="O338" s="54" t="n">
        <f aca="false">ROUND(M338*N338,2)</f>
        <v>14789.43</v>
      </c>
      <c r="P338" s="52" t="n">
        <v>385</v>
      </c>
      <c r="Q338" s="52" t="s">
        <v>380</v>
      </c>
      <c r="R338" s="54" t="str">
        <f aca="false">IF(J338&lt;=I338,"Yes","No")</f>
        <v>No</v>
      </c>
      <c r="S338" s="52" t="s">
        <v>10066</v>
      </c>
      <c r="T338" s="52" t="s">
        <v>10061</v>
      </c>
      <c r="U338" s="55" t="n">
        <f aca="false">IF(M338=0,0,ROUND(O338/M338,2))</f>
        <v>9.09</v>
      </c>
      <c r="V338" s="55" t="n">
        <f aca="false">IFERROR(J338-I338,"")</f>
        <v>5</v>
      </c>
      <c r="W338" s="55" t="str">
        <f aca="false">IF(U338&lt;=13.5,"Efficient",IF(U338&lt;=16,"Above Bench","Expensive"))</f>
        <v>Efficient</v>
      </c>
      <c r="X338" s="55" t="str">
        <f aca="false">TEXT(H338,"yyyy-mm")</f>
        <v>2023-03</v>
      </c>
    </row>
    <row r="339" customFormat="false" ht="15" hidden="false" customHeight="true" outlineLevel="0" collapsed="false">
      <c r="A339" s="56" t="s">
        <v>10764</v>
      </c>
      <c r="B339" s="56" t="s">
        <v>1344</v>
      </c>
      <c r="C339" s="56" t="s">
        <v>631</v>
      </c>
      <c r="D339" s="56" t="s">
        <v>10078</v>
      </c>
      <c r="E339" s="56" t="s">
        <v>91</v>
      </c>
      <c r="F339" s="56" t="s">
        <v>10070</v>
      </c>
      <c r="G339" s="56" t="s">
        <v>10765</v>
      </c>
      <c r="H339" s="57" t="n">
        <v>45196</v>
      </c>
      <c r="I339" s="56" t="s">
        <v>6079</v>
      </c>
      <c r="J339" s="56" t="s">
        <v>2409</v>
      </c>
      <c r="K339" s="56" t="n">
        <v>3272.32</v>
      </c>
      <c r="L339" s="56" t="n">
        <v>12.688</v>
      </c>
      <c r="M339" s="56" t="n">
        <v>888</v>
      </c>
      <c r="N339" s="56" t="n">
        <v>20.92</v>
      </c>
      <c r="O339" s="54" t="n">
        <f aca="false">ROUND(M339*N339,2)</f>
        <v>18576.96</v>
      </c>
      <c r="P339" s="56" t="n">
        <v>74</v>
      </c>
      <c r="Q339" s="56" t="s">
        <v>4081</v>
      </c>
      <c r="R339" s="54" t="str">
        <f aca="false">IF(J339&lt;=I339,"Yes","No")</f>
        <v>No</v>
      </c>
      <c r="S339" s="56" t="s">
        <v>10066</v>
      </c>
      <c r="T339" s="56" t="s">
        <v>10061</v>
      </c>
      <c r="U339" s="55" t="n">
        <f aca="false">IF(M339=0,0,ROUND(O339/M339,2))</f>
        <v>20.92</v>
      </c>
      <c r="V339" s="55" t="n">
        <f aca="false">IFERROR(J339-I339,"")</f>
        <v>5</v>
      </c>
      <c r="W339" s="55" t="str">
        <f aca="false">IF(U339&lt;=13.5,"Efficient",IF(U339&lt;=16,"Above Bench","Expensive"))</f>
        <v>Expensive</v>
      </c>
      <c r="X339" s="55" t="str">
        <f aca="false">TEXT(H339,"yyyy-mm")</f>
        <v>2023-09</v>
      </c>
    </row>
    <row r="340" customFormat="false" ht="15" hidden="false" customHeight="true" outlineLevel="0" collapsed="false">
      <c r="A340" s="52" t="s">
        <v>10766</v>
      </c>
      <c r="B340" s="52" t="s">
        <v>3333</v>
      </c>
      <c r="C340" s="52" t="s">
        <v>10227</v>
      </c>
      <c r="D340" s="52" t="s">
        <v>10073</v>
      </c>
      <c r="E340" s="52" t="s">
        <v>101</v>
      </c>
      <c r="F340" s="52" t="s">
        <v>10070</v>
      </c>
      <c r="G340" s="52" t="s">
        <v>10767</v>
      </c>
      <c r="H340" s="53" t="n">
        <v>45164</v>
      </c>
      <c r="I340" s="52" t="s">
        <v>3782</v>
      </c>
      <c r="J340" s="52" t="s">
        <v>3782</v>
      </c>
      <c r="K340" s="52" t="n">
        <v>3553.11</v>
      </c>
      <c r="L340" s="52" t="n">
        <v>9.34</v>
      </c>
      <c r="M340" s="52" t="n">
        <v>1218</v>
      </c>
      <c r="N340" s="52" t="n">
        <v>19.05</v>
      </c>
      <c r="O340" s="54" t="n">
        <f aca="false">ROUND(M340*N340,2)</f>
        <v>23202.9</v>
      </c>
      <c r="P340" s="52" t="n">
        <v>214</v>
      </c>
      <c r="Q340" s="52" t="s">
        <v>4081</v>
      </c>
      <c r="R340" s="54" t="str">
        <f aca="false">IF(J340&lt;=I340,"Yes","No")</f>
        <v>Yes</v>
      </c>
      <c r="S340" s="52" t="s">
        <v>10066</v>
      </c>
      <c r="T340" s="52" t="s">
        <v>10061</v>
      </c>
      <c r="U340" s="55" t="n">
        <f aca="false">IF(M340=0,0,ROUND(O340/M340,2))</f>
        <v>19.05</v>
      </c>
      <c r="V340" s="55" t="n">
        <f aca="false">IFERROR(J340-I340,"")</f>
        <v>0</v>
      </c>
      <c r="W340" s="55" t="str">
        <f aca="false">IF(U340&lt;=13.5,"Efficient",IF(U340&lt;=16,"Above Bench","Expensive"))</f>
        <v>Expensive</v>
      </c>
      <c r="X340" s="55" t="str">
        <f aca="false">TEXT(H340,"yyyy-mm")</f>
        <v>2023-08</v>
      </c>
    </row>
    <row r="341" customFormat="false" ht="15" hidden="false" customHeight="true" outlineLevel="0" collapsed="false">
      <c r="A341" s="56" t="s">
        <v>10768</v>
      </c>
      <c r="B341" s="56" t="s">
        <v>2583</v>
      </c>
      <c r="C341" s="56" t="s">
        <v>3712</v>
      </c>
      <c r="D341" s="56" t="s">
        <v>10095</v>
      </c>
      <c r="E341" s="56" t="s">
        <v>101</v>
      </c>
      <c r="F341" s="56" t="s">
        <v>10059</v>
      </c>
      <c r="G341" s="56" t="s">
        <v>10769</v>
      </c>
      <c r="H341" s="57" t="n">
        <v>45065</v>
      </c>
      <c r="I341" s="56" t="s">
        <v>1187</v>
      </c>
      <c r="J341" s="56" t="s">
        <v>1187</v>
      </c>
      <c r="K341" s="56" t="n">
        <v>631.51</v>
      </c>
      <c r="L341" s="56" t="n">
        <v>2.141</v>
      </c>
      <c r="M341" s="56" t="n">
        <v>1449</v>
      </c>
      <c r="N341" s="56" t="n">
        <v>14.56</v>
      </c>
      <c r="O341" s="54" t="n">
        <f aca="false">ROUND(M341*N341,2)</f>
        <v>21097.44</v>
      </c>
      <c r="P341" s="56" t="n">
        <v>110</v>
      </c>
      <c r="Q341" s="56" t="s">
        <v>371</v>
      </c>
      <c r="R341" s="54" t="str">
        <f aca="false">IF(J341&lt;=I341,"Yes","No")</f>
        <v>Yes</v>
      </c>
      <c r="S341" s="56" t="s">
        <v>10066</v>
      </c>
      <c r="T341" s="56" t="s">
        <v>10061</v>
      </c>
      <c r="U341" s="55" t="n">
        <f aca="false">IF(M341=0,0,ROUND(O341/M341,2))</f>
        <v>14.56</v>
      </c>
      <c r="V341" s="55" t="n">
        <f aca="false">IFERROR(J341-I341,"")</f>
        <v>0</v>
      </c>
      <c r="W341" s="55" t="str">
        <f aca="false">IF(U341&lt;=13.5,"Efficient",IF(U341&lt;=16,"Above Bench","Expensive"))</f>
        <v>Above Bench</v>
      </c>
      <c r="X341" s="55" t="str">
        <f aca="false">TEXT(H341,"yyyy-mm")</f>
        <v>2023-05</v>
      </c>
    </row>
    <row r="342" customFormat="false" ht="15" hidden="false" customHeight="true" outlineLevel="0" collapsed="false">
      <c r="A342" s="52" t="s">
        <v>10770</v>
      </c>
      <c r="B342" s="52" t="s">
        <v>3582</v>
      </c>
      <c r="C342" s="52" t="s">
        <v>9225</v>
      </c>
      <c r="D342" s="52" t="s">
        <v>10117</v>
      </c>
      <c r="E342" s="52" t="s">
        <v>93</v>
      </c>
      <c r="F342" s="52" t="s">
        <v>10059</v>
      </c>
      <c r="G342" s="52" t="s">
        <v>10771</v>
      </c>
      <c r="H342" s="53" t="n">
        <v>45429</v>
      </c>
      <c r="I342" s="52" t="s">
        <v>625</v>
      </c>
      <c r="J342" s="52" t="s">
        <v>5947</v>
      </c>
      <c r="K342" s="52" t="n">
        <v>4292.17</v>
      </c>
      <c r="L342" s="52" t="n">
        <v>13.635</v>
      </c>
      <c r="M342" s="52" t="n">
        <v>757</v>
      </c>
      <c r="N342" s="52" t="n">
        <v>6.21</v>
      </c>
      <c r="O342" s="54" t="n">
        <f aca="false">ROUND(M342*N342,2)</f>
        <v>4700.97</v>
      </c>
      <c r="P342" s="52" t="n">
        <v>400</v>
      </c>
      <c r="Q342" s="52" t="s">
        <v>4081</v>
      </c>
      <c r="R342" s="54" t="str">
        <f aca="false">IF(J342&lt;=I342,"Yes","No")</f>
        <v>No</v>
      </c>
      <c r="S342" s="52" t="s">
        <v>10066</v>
      </c>
      <c r="T342" s="52" t="s">
        <v>10061</v>
      </c>
      <c r="U342" s="55" t="n">
        <f aca="false">IF(M342=0,0,ROUND(O342/M342,2))</f>
        <v>6.21</v>
      </c>
      <c r="V342" s="55" t="n">
        <f aca="false">IFERROR(J342-I342,"")</f>
        <v>2</v>
      </c>
      <c r="W342" s="55" t="str">
        <f aca="false">IF(U342&lt;=13.5,"Efficient",IF(U342&lt;=16,"Above Bench","Expensive"))</f>
        <v>Efficient</v>
      </c>
      <c r="X342" s="55" t="str">
        <f aca="false">TEXT(H342,"yyyy-mm")</f>
        <v>2024-05</v>
      </c>
    </row>
    <row r="343" customFormat="false" ht="15" hidden="false" customHeight="true" outlineLevel="0" collapsed="false">
      <c r="A343" s="56" t="s">
        <v>10772</v>
      </c>
      <c r="B343" s="56" t="s">
        <v>3185</v>
      </c>
      <c r="C343" s="56" t="s">
        <v>6864</v>
      </c>
      <c r="D343" s="56" t="s">
        <v>10095</v>
      </c>
      <c r="E343" s="56" t="s">
        <v>101</v>
      </c>
      <c r="F343" s="56" t="s">
        <v>10064</v>
      </c>
      <c r="G343" s="56" t="s">
        <v>10773</v>
      </c>
      <c r="H343" s="57" t="n">
        <v>45074</v>
      </c>
      <c r="I343" s="56" t="s">
        <v>1948</v>
      </c>
      <c r="J343" s="56" t="s">
        <v>4246</v>
      </c>
      <c r="K343" s="56" t="n">
        <v>953.58</v>
      </c>
      <c r="L343" s="56" t="n">
        <v>4.101</v>
      </c>
      <c r="M343" s="56" t="n">
        <v>1942</v>
      </c>
      <c r="N343" s="56" t="n">
        <v>23.73</v>
      </c>
      <c r="O343" s="54" t="n">
        <f aca="false">ROUND(M343*N343,2)</f>
        <v>46083.66</v>
      </c>
      <c r="P343" s="56" t="n">
        <v>220</v>
      </c>
      <c r="Q343" s="56" t="s">
        <v>380</v>
      </c>
      <c r="R343" s="54" t="str">
        <f aca="false">IF(J343&lt;=I343,"Yes","No")</f>
        <v>No</v>
      </c>
      <c r="S343" s="56" t="s">
        <v>10066</v>
      </c>
      <c r="T343" s="56" t="s">
        <v>10066</v>
      </c>
      <c r="U343" s="55" t="n">
        <f aca="false">IF(M343=0,0,ROUND(O343/M343,2))</f>
        <v>23.73</v>
      </c>
      <c r="V343" s="55" t="n">
        <f aca="false">IFERROR(J343-I343,"")</f>
        <v>3</v>
      </c>
      <c r="W343" s="55" t="str">
        <f aca="false">IF(U343&lt;=13.5,"Efficient",IF(U343&lt;=16,"Above Bench","Expensive"))</f>
        <v>Expensive</v>
      </c>
      <c r="X343" s="55" t="str">
        <f aca="false">TEXT(H343,"yyyy-mm")</f>
        <v>2023-05</v>
      </c>
    </row>
    <row r="344" customFormat="false" ht="15" hidden="false" customHeight="true" outlineLevel="0" collapsed="false">
      <c r="A344" s="52" t="s">
        <v>10774</v>
      </c>
      <c r="B344" s="52" t="s">
        <v>1622</v>
      </c>
      <c r="C344" s="52" t="s">
        <v>5237</v>
      </c>
      <c r="D344" s="52" t="s">
        <v>10069</v>
      </c>
      <c r="E344" s="52" t="s">
        <v>99</v>
      </c>
      <c r="F344" s="52" t="s">
        <v>10088</v>
      </c>
      <c r="G344" s="52" t="s">
        <v>10775</v>
      </c>
      <c r="H344" s="53" t="n">
        <v>45556</v>
      </c>
      <c r="I344" s="52" t="s">
        <v>3357</v>
      </c>
      <c r="J344" s="52" t="s">
        <v>662</v>
      </c>
      <c r="K344" s="52" t="n">
        <v>2097.39</v>
      </c>
      <c r="L344" s="52" t="n">
        <v>6.948</v>
      </c>
      <c r="M344" s="52" t="n">
        <v>644</v>
      </c>
      <c r="N344" s="52" t="n">
        <v>6.08</v>
      </c>
      <c r="O344" s="54" t="n">
        <f aca="false">ROUND(M344*N344,2)</f>
        <v>3915.52</v>
      </c>
      <c r="P344" s="52" t="n">
        <v>166</v>
      </c>
      <c r="Q344" s="52" t="s">
        <v>371</v>
      </c>
      <c r="R344" s="54" t="str">
        <f aca="false">IF(J344&lt;=I344,"Yes","No")</f>
        <v>No</v>
      </c>
      <c r="S344" s="52" t="s">
        <v>10066</v>
      </c>
      <c r="T344" s="52" t="s">
        <v>10061</v>
      </c>
      <c r="U344" s="55" t="n">
        <f aca="false">IF(M344=0,0,ROUND(O344/M344,2))</f>
        <v>6.08</v>
      </c>
      <c r="V344" s="55" t="n">
        <f aca="false">IFERROR(J344-I344,"")</f>
        <v>2</v>
      </c>
      <c r="W344" s="55" t="str">
        <f aca="false">IF(U344&lt;=13.5,"Efficient",IF(U344&lt;=16,"Above Bench","Expensive"))</f>
        <v>Efficient</v>
      </c>
      <c r="X344" s="55" t="str">
        <f aca="false">TEXT(H344,"yyyy-mm")</f>
        <v>2024-09</v>
      </c>
    </row>
    <row r="345" customFormat="false" ht="15" hidden="false" customHeight="true" outlineLevel="0" collapsed="false">
      <c r="A345" s="56" t="s">
        <v>10776</v>
      </c>
      <c r="B345" s="56" t="s">
        <v>2636</v>
      </c>
      <c r="C345" s="56" t="s">
        <v>5341</v>
      </c>
      <c r="D345" s="56" t="s">
        <v>10095</v>
      </c>
      <c r="E345" s="56" t="s">
        <v>93</v>
      </c>
      <c r="F345" s="56" t="s">
        <v>10088</v>
      </c>
      <c r="G345" s="56" t="s">
        <v>10777</v>
      </c>
      <c r="H345" s="57" t="n">
        <v>45592</v>
      </c>
      <c r="I345" s="56" t="s">
        <v>798</v>
      </c>
      <c r="J345" s="56" t="s">
        <v>1608</v>
      </c>
      <c r="K345" s="56" t="n">
        <v>3502.02</v>
      </c>
      <c r="L345" s="56" t="n">
        <v>10.516</v>
      </c>
      <c r="M345" s="56" t="n">
        <v>413</v>
      </c>
      <c r="N345" s="56" t="n">
        <v>13.66</v>
      </c>
      <c r="O345" s="54" t="n">
        <f aca="false">ROUND(M345*N345,2)</f>
        <v>5641.58</v>
      </c>
      <c r="P345" s="56" t="n">
        <v>449</v>
      </c>
      <c r="Q345" s="56" t="s">
        <v>340</v>
      </c>
      <c r="R345" s="54" t="str">
        <f aca="false">IF(J345&lt;=I345,"Yes","No")</f>
        <v>No</v>
      </c>
      <c r="S345" s="56" t="s">
        <v>10066</v>
      </c>
      <c r="T345" s="56" t="s">
        <v>10061</v>
      </c>
      <c r="U345" s="55" t="n">
        <f aca="false">IF(M345=0,0,ROUND(O345/M345,2))</f>
        <v>13.66</v>
      </c>
      <c r="V345" s="55" t="n">
        <f aca="false">IFERROR(J345-I345,"")</f>
        <v>1</v>
      </c>
      <c r="W345" s="55" t="str">
        <f aca="false">IF(U345&lt;=13.5,"Efficient",IF(U345&lt;=16,"Above Bench","Expensive"))</f>
        <v>Above Bench</v>
      </c>
      <c r="X345" s="55" t="str">
        <f aca="false">TEXT(H345,"yyyy-mm")</f>
        <v>2024-10</v>
      </c>
    </row>
    <row r="346" customFormat="false" ht="15" hidden="false" customHeight="true" outlineLevel="0" collapsed="false">
      <c r="A346" s="52" t="s">
        <v>10778</v>
      </c>
      <c r="B346" s="52" t="s">
        <v>2625</v>
      </c>
      <c r="C346" s="52" t="s">
        <v>2232</v>
      </c>
      <c r="D346" s="52" t="s">
        <v>10087</v>
      </c>
      <c r="E346" s="52" t="s">
        <v>99</v>
      </c>
      <c r="F346" s="52" t="s">
        <v>10059</v>
      </c>
      <c r="G346" s="52" t="s">
        <v>10779</v>
      </c>
      <c r="H346" s="53" t="n">
        <v>45519</v>
      </c>
      <c r="I346" s="52" t="s">
        <v>916</v>
      </c>
      <c r="J346" s="52" t="s">
        <v>1458</v>
      </c>
      <c r="K346" s="52" t="n">
        <v>1920.59</v>
      </c>
      <c r="L346" s="52" t="n">
        <v>8.859</v>
      </c>
      <c r="M346" s="52" t="n">
        <v>2769</v>
      </c>
      <c r="N346" s="52" t="n">
        <v>23.71</v>
      </c>
      <c r="O346" s="54" t="n">
        <f aca="false">ROUND(M346*N346,2)</f>
        <v>65652.99</v>
      </c>
      <c r="P346" s="52" t="n">
        <v>411</v>
      </c>
      <c r="Q346" s="52" t="s">
        <v>4081</v>
      </c>
      <c r="R346" s="54" t="str">
        <f aca="false">IF(J346&lt;=I346,"Yes","No")</f>
        <v>No</v>
      </c>
      <c r="S346" s="52" t="s">
        <v>10066</v>
      </c>
      <c r="T346" s="52" t="s">
        <v>10061</v>
      </c>
      <c r="U346" s="55" t="n">
        <f aca="false">IF(M346=0,0,ROUND(O346/M346,2))</f>
        <v>23.71</v>
      </c>
      <c r="V346" s="55" t="n">
        <f aca="false">IFERROR(J346-I346,"")</f>
        <v>1</v>
      </c>
      <c r="W346" s="55" t="str">
        <f aca="false">IF(U346&lt;=13.5,"Efficient",IF(U346&lt;=16,"Above Bench","Expensive"))</f>
        <v>Expensive</v>
      </c>
      <c r="X346" s="55" t="str">
        <f aca="false">TEXT(H346,"yyyy-mm")</f>
        <v>2024-08</v>
      </c>
    </row>
    <row r="347" customFormat="false" ht="15" hidden="false" customHeight="true" outlineLevel="0" collapsed="false">
      <c r="A347" s="56" t="s">
        <v>10780</v>
      </c>
      <c r="B347" s="56" t="s">
        <v>2529</v>
      </c>
      <c r="C347" s="56" t="s">
        <v>2851</v>
      </c>
      <c r="D347" s="56" t="s">
        <v>10132</v>
      </c>
      <c r="E347" s="56" t="s">
        <v>95</v>
      </c>
      <c r="F347" s="56" t="s">
        <v>10059</v>
      </c>
      <c r="G347" s="56" t="s">
        <v>10781</v>
      </c>
      <c r="H347" s="57" t="n">
        <v>44868</v>
      </c>
      <c r="I347" s="56" t="s">
        <v>848</v>
      </c>
      <c r="J347" s="56" t="s">
        <v>848</v>
      </c>
      <c r="K347" s="56" t="n">
        <v>2759.44</v>
      </c>
      <c r="L347" s="56" t="n">
        <v>8.863</v>
      </c>
      <c r="M347" s="56" t="n">
        <v>660</v>
      </c>
      <c r="N347" s="56" t="n">
        <v>22.65</v>
      </c>
      <c r="O347" s="54" t="n">
        <f aca="false">ROUND(M347*N347,2)</f>
        <v>14949</v>
      </c>
      <c r="P347" s="56" t="n">
        <v>328</v>
      </c>
      <c r="Q347" s="56" t="s">
        <v>4081</v>
      </c>
      <c r="R347" s="54" t="str">
        <f aca="false">IF(J347&lt;=I347,"Yes","No")</f>
        <v>Yes</v>
      </c>
      <c r="S347" s="56" t="s">
        <v>10066</v>
      </c>
      <c r="T347" s="56" t="s">
        <v>10066</v>
      </c>
      <c r="U347" s="55" t="n">
        <f aca="false">IF(M347=0,0,ROUND(O347/M347,2))</f>
        <v>22.65</v>
      </c>
      <c r="V347" s="55" t="n">
        <f aca="false">IFERROR(J347-I347,"")</f>
        <v>0</v>
      </c>
      <c r="W347" s="55" t="str">
        <f aca="false">IF(U347&lt;=13.5,"Efficient",IF(U347&lt;=16,"Above Bench","Expensive"))</f>
        <v>Expensive</v>
      </c>
      <c r="X347" s="55" t="str">
        <f aca="false">TEXT(H347,"yyyy-mm")</f>
        <v>2022-11</v>
      </c>
    </row>
    <row r="348" customFormat="false" ht="15" hidden="false" customHeight="true" outlineLevel="0" collapsed="false">
      <c r="A348" s="52" t="s">
        <v>10782</v>
      </c>
      <c r="B348" s="52" t="s">
        <v>3766</v>
      </c>
      <c r="C348" s="52" t="s">
        <v>4205</v>
      </c>
      <c r="D348" s="52" t="s">
        <v>10112</v>
      </c>
      <c r="E348" s="52" t="s">
        <v>95</v>
      </c>
      <c r="F348" s="52" t="s">
        <v>10070</v>
      </c>
      <c r="G348" s="52" t="s">
        <v>10783</v>
      </c>
      <c r="H348" s="53" t="n">
        <v>45322</v>
      </c>
      <c r="I348" s="52" t="s">
        <v>1526</v>
      </c>
      <c r="J348" s="52" t="s">
        <v>1527</v>
      </c>
      <c r="K348" s="52" t="n">
        <v>1446.65</v>
      </c>
      <c r="L348" s="52" t="n">
        <v>5.945</v>
      </c>
      <c r="M348" s="52" t="n">
        <v>1551</v>
      </c>
      <c r="N348" s="52" t="n">
        <v>11.34</v>
      </c>
      <c r="O348" s="54" t="n">
        <f aca="false">ROUND(M348*N348,2)</f>
        <v>17588.34</v>
      </c>
      <c r="P348" s="52" t="n">
        <v>303</v>
      </c>
      <c r="Q348" s="52" t="s">
        <v>371</v>
      </c>
      <c r="R348" s="54" t="str">
        <f aca="false">IF(J348&lt;=I348,"Yes","No")</f>
        <v>No</v>
      </c>
      <c r="S348" s="52" t="s">
        <v>10066</v>
      </c>
      <c r="T348" s="52" t="s">
        <v>10061</v>
      </c>
      <c r="U348" s="55" t="n">
        <f aca="false">IF(M348=0,0,ROUND(O348/M348,2))</f>
        <v>11.34</v>
      </c>
      <c r="V348" s="55" t="n">
        <f aca="false">IFERROR(J348-I348,"")</f>
        <v>3</v>
      </c>
      <c r="W348" s="55" t="str">
        <f aca="false">IF(U348&lt;=13.5,"Efficient",IF(U348&lt;=16,"Above Bench","Expensive"))</f>
        <v>Efficient</v>
      </c>
      <c r="X348" s="55" t="str">
        <f aca="false">TEXT(H348,"yyyy-mm")</f>
        <v>2024-01</v>
      </c>
    </row>
    <row r="349" customFormat="false" ht="15" hidden="false" customHeight="true" outlineLevel="0" collapsed="false">
      <c r="A349" s="56" t="s">
        <v>10784</v>
      </c>
      <c r="B349" s="56" t="s">
        <v>3861</v>
      </c>
      <c r="C349" s="56" t="s">
        <v>10785</v>
      </c>
      <c r="D349" s="56" t="s">
        <v>10112</v>
      </c>
      <c r="E349" s="56" t="s">
        <v>91</v>
      </c>
      <c r="F349" s="56" t="s">
        <v>10070</v>
      </c>
      <c r="G349" s="56" t="s">
        <v>10786</v>
      </c>
      <c r="H349" s="57" t="n">
        <v>45189</v>
      </c>
      <c r="I349" s="56" t="s">
        <v>942</v>
      </c>
      <c r="J349" s="56" t="s">
        <v>942</v>
      </c>
      <c r="K349" s="56" t="n">
        <v>89.54</v>
      </c>
      <c r="L349" s="56" t="n">
        <v>0.224</v>
      </c>
      <c r="M349" s="56" t="n">
        <v>1528</v>
      </c>
      <c r="N349" s="56" t="n">
        <v>17.77</v>
      </c>
      <c r="O349" s="54" t="n">
        <f aca="false">ROUND(M349*N349,2)</f>
        <v>27152.56</v>
      </c>
      <c r="P349" s="56" t="n">
        <v>269</v>
      </c>
      <c r="Q349" s="56" t="s">
        <v>4081</v>
      </c>
      <c r="R349" s="54" t="str">
        <f aca="false">IF(J349&lt;=I349,"Yes","No")</f>
        <v>Yes</v>
      </c>
      <c r="S349" s="56" t="s">
        <v>10066</v>
      </c>
      <c r="T349" s="56" t="s">
        <v>10066</v>
      </c>
      <c r="U349" s="55" t="n">
        <f aca="false">IF(M349=0,0,ROUND(O349/M349,2))</f>
        <v>17.77</v>
      </c>
      <c r="V349" s="55" t="n">
        <f aca="false">IFERROR(J349-I349,"")</f>
        <v>0</v>
      </c>
      <c r="W349" s="55" t="str">
        <f aca="false">IF(U349&lt;=13.5,"Efficient",IF(U349&lt;=16,"Above Bench","Expensive"))</f>
        <v>Expensive</v>
      </c>
      <c r="X349" s="55" t="str">
        <f aca="false">TEXT(H349,"yyyy-mm")</f>
        <v>2023-09</v>
      </c>
    </row>
    <row r="350" customFormat="false" ht="15" hidden="false" customHeight="true" outlineLevel="0" collapsed="false">
      <c r="A350" s="52" t="s">
        <v>10787</v>
      </c>
      <c r="B350" s="52" t="s">
        <v>2974</v>
      </c>
      <c r="C350" s="52" t="s">
        <v>1580</v>
      </c>
      <c r="D350" s="52" t="s">
        <v>10095</v>
      </c>
      <c r="E350" s="52" t="s">
        <v>101</v>
      </c>
      <c r="F350" s="52" t="s">
        <v>10059</v>
      </c>
      <c r="G350" s="52" t="s">
        <v>10788</v>
      </c>
      <c r="H350" s="53" t="n">
        <v>45175</v>
      </c>
      <c r="I350" s="52" t="s">
        <v>4539</v>
      </c>
      <c r="J350" s="52" t="s">
        <v>3374</v>
      </c>
      <c r="K350" s="52" t="n">
        <v>4832.26</v>
      </c>
      <c r="L350" s="52" t="n">
        <v>13.86</v>
      </c>
      <c r="M350" s="52" t="n">
        <v>952</v>
      </c>
      <c r="N350" s="52" t="n">
        <v>19.68</v>
      </c>
      <c r="O350" s="54" t="n">
        <f aca="false">ROUND(M350*N350,2)</f>
        <v>18735.36</v>
      </c>
      <c r="P350" s="52" t="n">
        <v>486</v>
      </c>
      <c r="Q350" s="52" t="s">
        <v>340</v>
      </c>
      <c r="R350" s="54" t="str">
        <f aca="false">IF(J350&lt;=I350,"Yes","No")</f>
        <v>No</v>
      </c>
      <c r="S350" s="52" t="s">
        <v>10066</v>
      </c>
      <c r="T350" s="52" t="s">
        <v>10066</v>
      </c>
      <c r="U350" s="55" t="n">
        <f aca="false">IF(M350=0,0,ROUND(O350/M350,2))</f>
        <v>19.68</v>
      </c>
      <c r="V350" s="55" t="n">
        <f aca="false">IFERROR(J350-I350,"")</f>
        <v>2</v>
      </c>
      <c r="W350" s="55" t="str">
        <f aca="false">IF(U350&lt;=13.5,"Efficient",IF(U350&lt;=16,"Above Bench","Expensive"))</f>
        <v>Expensive</v>
      </c>
      <c r="X350" s="55" t="str">
        <f aca="false">TEXT(H350,"yyyy-mm")</f>
        <v>2023-09</v>
      </c>
    </row>
    <row r="351" customFormat="false" ht="15" hidden="false" customHeight="true" outlineLevel="0" collapsed="false">
      <c r="A351" s="56" t="s">
        <v>10789</v>
      </c>
      <c r="B351" s="56" t="s">
        <v>3342</v>
      </c>
      <c r="C351" s="56" t="s">
        <v>1866</v>
      </c>
      <c r="D351" s="56" t="s">
        <v>10087</v>
      </c>
      <c r="E351" s="56" t="s">
        <v>99</v>
      </c>
      <c r="F351" s="56" t="s">
        <v>10099</v>
      </c>
      <c r="G351" s="56" t="s">
        <v>10790</v>
      </c>
      <c r="H351" s="57" t="n">
        <v>45311</v>
      </c>
      <c r="I351" s="56" t="s">
        <v>2481</v>
      </c>
      <c r="J351" s="56" t="s">
        <v>3140</v>
      </c>
      <c r="K351" s="56" t="n">
        <v>500.27</v>
      </c>
      <c r="L351" s="56" t="n">
        <v>2.43</v>
      </c>
      <c r="M351" s="56" t="n">
        <v>2429</v>
      </c>
      <c r="N351" s="56" t="n">
        <v>14.71</v>
      </c>
      <c r="O351" s="54" t="n">
        <f aca="false">ROUND(M351*N351,2)</f>
        <v>35730.59</v>
      </c>
      <c r="P351" s="56" t="n">
        <v>397</v>
      </c>
      <c r="Q351" s="56" t="s">
        <v>371</v>
      </c>
      <c r="R351" s="54" t="str">
        <f aca="false">IF(J351&lt;=I351,"Yes","No")</f>
        <v>No</v>
      </c>
      <c r="S351" s="56" t="s">
        <v>10066</v>
      </c>
      <c r="T351" s="56" t="s">
        <v>10066</v>
      </c>
      <c r="U351" s="55" t="n">
        <f aca="false">IF(M351=0,0,ROUND(O351/M351,2))</f>
        <v>14.71</v>
      </c>
      <c r="V351" s="55" t="n">
        <f aca="false">IFERROR(J351-I351,"")</f>
        <v>3</v>
      </c>
      <c r="W351" s="55" t="str">
        <f aca="false">IF(U351&lt;=13.5,"Efficient",IF(U351&lt;=16,"Above Bench","Expensive"))</f>
        <v>Above Bench</v>
      </c>
      <c r="X351" s="55" t="str">
        <f aca="false">TEXT(H351,"yyyy-mm")</f>
        <v>2024-01</v>
      </c>
    </row>
    <row r="352" customFormat="false" ht="15" hidden="false" customHeight="true" outlineLevel="0" collapsed="false">
      <c r="A352" s="52" t="s">
        <v>10791</v>
      </c>
      <c r="B352" s="52" t="s">
        <v>1206</v>
      </c>
      <c r="C352" s="52" t="s">
        <v>4824</v>
      </c>
      <c r="D352" s="52" t="s">
        <v>10087</v>
      </c>
      <c r="E352" s="52" t="s">
        <v>101</v>
      </c>
      <c r="F352" s="52" t="s">
        <v>10059</v>
      </c>
      <c r="G352" s="52" t="s">
        <v>10792</v>
      </c>
      <c r="H352" s="53" t="n">
        <v>45637</v>
      </c>
      <c r="I352" s="52" t="s">
        <v>2736</v>
      </c>
      <c r="J352" s="52" t="s">
        <v>7246</v>
      </c>
      <c r="K352" s="52" t="n">
        <v>4942.06</v>
      </c>
      <c r="L352" s="52" t="n">
        <v>15.695</v>
      </c>
      <c r="M352" s="52" t="n">
        <v>2861</v>
      </c>
      <c r="N352" s="52" t="n">
        <v>6.77</v>
      </c>
      <c r="O352" s="54" t="n">
        <f aca="false">ROUND(M352*N352,2)</f>
        <v>19368.97</v>
      </c>
      <c r="P352" s="52" t="n">
        <v>115</v>
      </c>
      <c r="Q352" s="52" t="s">
        <v>340</v>
      </c>
      <c r="R352" s="54" t="str">
        <f aca="false">IF(J352&lt;=I352,"Yes","No")</f>
        <v>Yes</v>
      </c>
      <c r="S352" s="52" t="s">
        <v>10061</v>
      </c>
      <c r="T352" s="52" t="s">
        <v>10061</v>
      </c>
      <c r="U352" s="55" t="n">
        <f aca="false">IF(M352=0,0,ROUND(O352/M352,2))</f>
        <v>6.77</v>
      </c>
      <c r="V352" s="55" t="n">
        <f aca="false">IFERROR(J352-I352,"")</f>
        <v>-1</v>
      </c>
      <c r="W352" s="55" t="str">
        <f aca="false">IF(U352&lt;=13.5,"Efficient",IF(U352&lt;=16,"Above Bench","Expensive"))</f>
        <v>Efficient</v>
      </c>
      <c r="X352" s="55" t="str">
        <f aca="false">TEXT(H352,"yyyy-mm")</f>
        <v>2024-12</v>
      </c>
    </row>
    <row r="353" customFormat="false" ht="15" hidden="false" customHeight="true" outlineLevel="0" collapsed="false">
      <c r="A353" s="56" t="s">
        <v>10793</v>
      </c>
      <c r="B353" s="56" t="s">
        <v>1627</v>
      </c>
      <c r="C353" s="56" t="s">
        <v>2360</v>
      </c>
      <c r="D353" s="56" t="s">
        <v>10063</v>
      </c>
      <c r="E353" s="56" t="s">
        <v>91</v>
      </c>
      <c r="F353" s="56" t="s">
        <v>10099</v>
      </c>
      <c r="G353" s="56" t="s">
        <v>10794</v>
      </c>
      <c r="H353" s="57" t="n">
        <v>44610</v>
      </c>
      <c r="I353" s="56" t="s">
        <v>2976</v>
      </c>
      <c r="J353" s="56" t="s">
        <v>2977</v>
      </c>
      <c r="K353" s="56" t="n">
        <v>529.49</v>
      </c>
      <c r="L353" s="56" t="n">
        <v>2.591</v>
      </c>
      <c r="M353" s="56" t="n">
        <v>1921</v>
      </c>
      <c r="N353" s="56" t="n">
        <v>8.48</v>
      </c>
      <c r="O353" s="54" t="n">
        <f aca="false">ROUND(M353*N353,2)</f>
        <v>16290.08</v>
      </c>
      <c r="P353" s="56" t="n">
        <v>56</v>
      </c>
      <c r="Q353" s="56" t="s">
        <v>4081</v>
      </c>
      <c r="R353" s="54" t="str">
        <f aca="false">IF(J353&lt;=I353,"Yes","No")</f>
        <v>Yes</v>
      </c>
      <c r="S353" s="56" t="s">
        <v>10066</v>
      </c>
      <c r="T353" s="56" t="s">
        <v>10061</v>
      </c>
      <c r="U353" s="55" t="n">
        <f aca="false">IF(M353=0,0,ROUND(O353/M353,2))</f>
        <v>8.48</v>
      </c>
      <c r="V353" s="55" t="n">
        <f aca="false">IFERROR(J353-I353,"")</f>
        <v>-1</v>
      </c>
      <c r="W353" s="55" t="str">
        <f aca="false">IF(U353&lt;=13.5,"Efficient",IF(U353&lt;=16,"Above Bench","Expensive"))</f>
        <v>Efficient</v>
      </c>
      <c r="X353" s="55" t="str">
        <f aca="false">TEXT(H353,"yyyy-mm")</f>
        <v>2022-02</v>
      </c>
    </row>
    <row r="354" customFormat="false" ht="15" hidden="false" customHeight="true" outlineLevel="0" collapsed="false">
      <c r="A354" s="52" t="s">
        <v>10795</v>
      </c>
      <c r="B354" s="52" t="s">
        <v>325</v>
      </c>
      <c r="C354" s="52" t="s">
        <v>6431</v>
      </c>
      <c r="D354" s="52" t="s">
        <v>10058</v>
      </c>
      <c r="E354" s="52" t="s">
        <v>91</v>
      </c>
      <c r="F354" s="52" t="s">
        <v>10088</v>
      </c>
      <c r="G354" s="52" t="s">
        <v>10796</v>
      </c>
      <c r="H354" s="53" t="n">
        <v>45170</v>
      </c>
      <c r="I354" s="52" t="s">
        <v>3634</v>
      </c>
      <c r="J354" s="52" t="s">
        <v>3634</v>
      </c>
      <c r="K354" s="52" t="n">
        <v>4119.98</v>
      </c>
      <c r="L354" s="52" t="n">
        <v>15.807</v>
      </c>
      <c r="M354" s="52" t="n">
        <v>1822</v>
      </c>
      <c r="N354" s="52" t="n">
        <v>7.71</v>
      </c>
      <c r="O354" s="54" t="n">
        <f aca="false">ROUND(M354*N354,2)</f>
        <v>14047.62</v>
      </c>
      <c r="P354" s="52" t="n">
        <v>92</v>
      </c>
      <c r="Q354" s="52" t="s">
        <v>4081</v>
      </c>
      <c r="R354" s="54" t="str">
        <f aca="false">IF(J354&lt;=I354,"Yes","No")</f>
        <v>Yes</v>
      </c>
      <c r="S354" s="52" t="s">
        <v>10066</v>
      </c>
      <c r="T354" s="52" t="s">
        <v>10061</v>
      </c>
      <c r="U354" s="55" t="n">
        <f aca="false">IF(M354=0,0,ROUND(O354/M354,2))</f>
        <v>7.71</v>
      </c>
      <c r="V354" s="55" t="n">
        <f aca="false">IFERROR(J354-I354,"")</f>
        <v>0</v>
      </c>
      <c r="W354" s="55" t="str">
        <f aca="false">IF(U354&lt;=13.5,"Efficient",IF(U354&lt;=16,"Above Bench","Expensive"))</f>
        <v>Efficient</v>
      </c>
      <c r="X354" s="55" t="str">
        <f aca="false">TEXT(H354,"yyyy-mm")</f>
        <v>2023-09</v>
      </c>
    </row>
    <row r="355" customFormat="false" ht="15" hidden="false" customHeight="true" outlineLevel="0" collapsed="false">
      <c r="A355" s="56" t="s">
        <v>10797</v>
      </c>
      <c r="B355" s="56" t="s">
        <v>2023</v>
      </c>
      <c r="C355" s="56" t="s">
        <v>3190</v>
      </c>
      <c r="D355" s="56" t="s">
        <v>10104</v>
      </c>
      <c r="E355" s="56" t="s">
        <v>93</v>
      </c>
      <c r="F355" s="56" t="s">
        <v>10064</v>
      </c>
      <c r="G355" s="56" t="s">
        <v>10798</v>
      </c>
      <c r="H355" s="57" t="n">
        <v>45416</v>
      </c>
      <c r="I355" s="56" t="s">
        <v>3160</v>
      </c>
      <c r="J355" s="56" t="s">
        <v>792</v>
      </c>
      <c r="K355" s="56" t="n">
        <v>276.16</v>
      </c>
      <c r="L355" s="56" t="n">
        <v>0.987</v>
      </c>
      <c r="M355" s="56" t="n">
        <v>1688</v>
      </c>
      <c r="N355" s="56" t="n">
        <v>22.84</v>
      </c>
      <c r="O355" s="54" t="n">
        <f aca="false">ROUND(M355*N355,2)</f>
        <v>38553.92</v>
      </c>
      <c r="P355" s="56" t="n">
        <v>300</v>
      </c>
      <c r="Q355" s="56" t="s">
        <v>371</v>
      </c>
      <c r="R355" s="54" t="str">
        <f aca="false">IF(J355&lt;=I355,"Yes","No")</f>
        <v>Yes</v>
      </c>
      <c r="S355" s="56" t="s">
        <v>10061</v>
      </c>
      <c r="T355" s="56" t="s">
        <v>10061</v>
      </c>
      <c r="U355" s="55" t="n">
        <f aca="false">IF(M355=0,0,ROUND(O355/M355,2))</f>
        <v>22.84</v>
      </c>
      <c r="V355" s="55" t="n">
        <f aca="false">IFERROR(J355-I355,"")</f>
        <v>-1</v>
      </c>
      <c r="W355" s="55" t="str">
        <f aca="false">IF(U355&lt;=13.5,"Efficient",IF(U355&lt;=16,"Above Bench","Expensive"))</f>
        <v>Expensive</v>
      </c>
      <c r="X355" s="55" t="str">
        <f aca="false">TEXT(H355,"yyyy-mm")</f>
        <v>2024-05</v>
      </c>
    </row>
    <row r="356" customFormat="false" ht="15" hidden="false" customHeight="true" outlineLevel="0" collapsed="false">
      <c r="A356" s="52" t="s">
        <v>10799</v>
      </c>
      <c r="B356" s="52" t="s">
        <v>1743</v>
      </c>
      <c r="C356" s="52" t="s">
        <v>5966</v>
      </c>
      <c r="D356" s="52" t="s">
        <v>10117</v>
      </c>
      <c r="E356" s="52" t="s">
        <v>97</v>
      </c>
      <c r="F356" s="52" t="s">
        <v>10059</v>
      </c>
      <c r="G356" s="52" t="s">
        <v>10800</v>
      </c>
      <c r="H356" s="53" t="n">
        <v>45261</v>
      </c>
      <c r="I356" s="52" t="s">
        <v>2755</v>
      </c>
      <c r="J356" s="52" t="s">
        <v>1294</v>
      </c>
      <c r="K356" s="52" t="n">
        <v>2901.08</v>
      </c>
      <c r="L356" s="52" t="n">
        <v>7.507</v>
      </c>
      <c r="M356" s="52" t="n">
        <v>1403</v>
      </c>
      <c r="N356" s="52" t="n">
        <v>23.58</v>
      </c>
      <c r="O356" s="54" t="n">
        <f aca="false">ROUND(M356*N356,2)</f>
        <v>33082.74</v>
      </c>
      <c r="P356" s="52" t="n">
        <v>239</v>
      </c>
      <c r="Q356" s="52" t="s">
        <v>4081</v>
      </c>
      <c r="R356" s="54" t="str">
        <f aca="false">IF(J356&lt;=I356,"Yes","No")</f>
        <v>Yes</v>
      </c>
      <c r="S356" s="52" t="s">
        <v>10066</v>
      </c>
      <c r="T356" s="52" t="s">
        <v>10061</v>
      </c>
      <c r="U356" s="55" t="n">
        <f aca="false">IF(M356=0,0,ROUND(O356/M356,2))</f>
        <v>23.58</v>
      </c>
      <c r="V356" s="55" t="n">
        <f aca="false">IFERROR(J356-I356,"")</f>
        <v>-1</v>
      </c>
      <c r="W356" s="55" t="str">
        <f aca="false">IF(U356&lt;=13.5,"Efficient",IF(U356&lt;=16,"Above Bench","Expensive"))</f>
        <v>Expensive</v>
      </c>
      <c r="X356" s="55" t="str">
        <f aca="false">TEXT(H356,"yyyy-mm")</f>
        <v>2023-12</v>
      </c>
    </row>
    <row r="357" customFormat="false" ht="15" hidden="false" customHeight="true" outlineLevel="0" collapsed="false">
      <c r="A357" s="56" t="s">
        <v>10801</v>
      </c>
      <c r="B357" s="56" t="s">
        <v>642</v>
      </c>
      <c r="C357" s="56" t="s">
        <v>3946</v>
      </c>
      <c r="D357" s="56" t="s">
        <v>10073</v>
      </c>
      <c r="E357" s="56" t="s">
        <v>95</v>
      </c>
      <c r="F357" s="56" t="s">
        <v>10064</v>
      </c>
      <c r="G357" s="56" t="s">
        <v>10802</v>
      </c>
      <c r="H357" s="57" t="n">
        <v>44570</v>
      </c>
      <c r="I357" s="56" t="s">
        <v>3507</v>
      </c>
      <c r="J357" s="56" t="s">
        <v>1205</v>
      </c>
      <c r="K357" s="56" t="n">
        <v>4116.69</v>
      </c>
      <c r="L357" s="56" t="n">
        <v>18.933</v>
      </c>
      <c r="M357" s="56" t="n">
        <v>427</v>
      </c>
      <c r="N357" s="56" t="n">
        <v>24</v>
      </c>
      <c r="O357" s="54" t="n">
        <f aca="false">ROUND(M357*N357,2)</f>
        <v>10248</v>
      </c>
      <c r="P357" s="56" t="n">
        <v>200</v>
      </c>
      <c r="Q357" s="56" t="s">
        <v>4081</v>
      </c>
      <c r="R357" s="54" t="str">
        <f aca="false">IF(J357&lt;=I357,"Yes","No")</f>
        <v>No</v>
      </c>
      <c r="S357" s="56" t="s">
        <v>10066</v>
      </c>
      <c r="T357" s="56" t="s">
        <v>10066</v>
      </c>
      <c r="U357" s="55" t="n">
        <f aca="false">IF(M357=0,0,ROUND(O357/M357,2))</f>
        <v>24</v>
      </c>
      <c r="V357" s="55" t="n">
        <f aca="false">IFERROR(J357-I357,"")</f>
        <v>1</v>
      </c>
      <c r="W357" s="55" t="str">
        <f aca="false">IF(U357&lt;=13.5,"Efficient",IF(U357&lt;=16,"Above Bench","Expensive"))</f>
        <v>Expensive</v>
      </c>
      <c r="X357" s="55" t="str">
        <f aca="false">TEXT(H357,"yyyy-mm")</f>
        <v>2022-01</v>
      </c>
    </row>
    <row r="358" customFormat="false" ht="15" hidden="false" customHeight="true" outlineLevel="0" collapsed="false">
      <c r="A358" s="52" t="s">
        <v>10803</v>
      </c>
      <c r="B358" s="52" t="s">
        <v>3480</v>
      </c>
      <c r="C358" s="52" t="s">
        <v>882</v>
      </c>
      <c r="D358" s="52" t="s">
        <v>10190</v>
      </c>
      <c r="E358" s="52" t="s">
        <v>99</v>
      </c>
      <c r="F358" s="52" t="s">
        <v>10099</v>
      </c>
      <c r="G358" s="52" t="s">
        <v>10804</v>
      </c>
      <c r="H358" s="53" t="n">
        <v>44940</v>
      </c>
      <c r="I358" s="52" t="s">
        <v>1598</v>
      </c>
      <c r="J358" s="52" t="s">
        <v>5129</v>
      </c>
      <c r="K358" s="52" t="n">
        <v>4227.44</v>
      </c>
      <c r="L358" s="52" t="n">
        <v>12.077</v>
      </c>
      <c r="M358" s="52" t="n">
        <v>2924</v>
      </c>
      <c r="N358" s="52" t="n">
        <v>6.38</v>
      </c>
      <c r="O358" s="54" t="n">
        <f aca="false">ROUND(M358*N358,2)</f>
        <v>18655.12</v>
      </c>
      <c r="P358" s="52" t="n">
        <v>473</v>
      </c>
      <c r="Q358" s="52" t="s">
        <v>380</v>
      </c>
      <c r="R358" s="54" t="str">
        <f aca="false">IF(J358&lt;=I358,"Yes","No")</f>
        <v>No</v>
      </c>
      <c r="S358" s="52" t="s">
        <v>10066</v>
      </c>
      <c r="T358" s="52" t="s">
        <v>10061</v>
      </c>
      <c r="U358" s="55" t="n">
        <f aca="false">IF(M358=0,0,ROUND(O358/M358,2))</f>
        <v>6.38</v>
      </c>
      <c r="V358" s="55" t="n">
        <f aca="false">IFERROR(J358-I358,"")</f>
        <v>5</v>
      </c>
      <c r="W358" s="55" t="str">
        <f aca="false">IF(U358&lt;=13.5,"Efficient",IF(U358&lt;=16,"Above Bench","Expensive"))</f>
        <v>Efficient</v>
      </c>
      <c r="X358" s="55" t="str">
        <f aca="false">TEXT(H358,"yyyy-mm")</f>
        <v>2023-01</v>
      </c>
    </row>
    <row r="359" customFormat="false" ht="15" hidden="false" customHeight="true" outlineLevel="0" collapsed="false">
      <c r="A359" s="56" t="s">
        <v>10805</v>
      </c>
      <c r="B359" s="56" t="s">
        <v>3847</v>
      </c>
      <c r="C359" s="56" t="s">
        <v>1919</v>
      </c>
      <c r="D359" s="56" t="s">
        <v>10132</v>
      </c>
      <c r="E359" s="56" t="s">
        <v>93</v>
      </c>
      <c r="F359" s="56" t="s">
        <v>10099</v>
      </c>
      <c r="G359" s="56" t="s">
        <v>10806</v>
      </c>
      <c r="H359" s="57" t="n">
        <v>45387</v>
      </c>
      <c r="I359" s="56" t="s">
        <v>2277</v>
      </c>
      <c r="J359" s="56" t="s">
        <v>5374</v>
      </c>
      <c r="K359" s="56" t="n">
        <v>2154.71</v>
      </c>
      <c r="L359" s="56" t="n">
        <v>8.107</v>
      </c>
      <c r="M359" s="56" t="n">
        <v>2369</v>
      </c>
      <c r="N359" s="56" t="n">
        <v>11.8</v>
      </c>
      <c r="O359" s="54" t="n">
        <f aca="false">ROUND(M359*N359,2)</f>
        <v>27954.2</v>
      </c>
      <c r="P359" s="56" t="n">
        <v>80</v>
      </c>
      <c r="Q359" s="56" t="s">
        <v>340</v>
      </c>
      <c r="R359" s="54" t="str">
        <f aca="false">IF(J359&lt;=I359,"Yes","No")</f>
        <v>Yes</v>
      </c>
      <c r="S359" s="56" t="s">
        <v>10066</v>
      </c>
      <c r="T359" s="56" t="s">
        <v>10066</v>
      </c>
      <c r="U359" s="55" t="n">
        <f aca="false">IF(M359=0,0,ROUND(O359/M359,2))</f>
        <v>11.8</v>
      </c>
      <c r="V359" s="55" t="n">
        <f aca="false">IFERROR(J359-I359,"")</f>
        <v>-1</v>
      </c>
      <c r="W359" s="55" t="str">
        <f aca="false">IF(U359&lt;=13.5,"Efficient",IF(U359&lt;=16,"Above Bench","Expensive"))</f>
        <v>Efficient</v>
      </c>
      <c r="X359" s="55" t="str">
        <f aca="false">TEXT(H359,"yyyy-mm")</f>
        <v>2024-04</v>
      </c>
    </row>
    <row r="360" customFormat="false" ht="15" hidden="false" customHeight="true" outlineLevel="0" collapsed="false">
      <c r="A360" s="52" t="s">
        <v>10807</v>
      </c>
      <c r="B360" s="52" t="s">
        <v>1471</v>
      </c>
      <c r="C360" s="52" t="s">
        <v>4426</v>
      </c>
      <c r="D360" s="52" t="s">
        <v>10132</v>
      </c>
      <c r="E360" s="52" t="s">
        <v>99</v>
      </c>
      <c r="F360" s="52" t="s">
        <v>10059</v>
      </c>
      <c r="G360" s="52" t="s">
        <v>10808</v>
      </c>
      <c r="H360" s="53" t="n">
        <v>44653</v>
      </c>
      <c r="I360" s="52" t="s">
        <v>557</v>
      </c>
      <c r="J360" s="52" t="s">
        <v>4763</v>
      </c>
      <c r="K360" s="52" t="n">
        <v>1962.67</v>
      </c>
      <c r="L360" s="52" t="n">
        <v>5.665</v>
      </c>
      <c r="M360" s="52" t="n">
        <v>1996</v>
      </c>
      <c r="N360" s="52" t="n">
        <v>14.36</v>
      </c>
      <c r="O360" s="54" t="n">
        <f aca="false">ROUND(M360*N360,2)</f>
        <v>28662.56</v>
      </c>
      <c r="P360" s="52" t="n">
        <v>41</v>
      </c>
      <c r="Q360" s="52" t="s">
        <v>340</v>
      </c>
      <c r="R360" s="54" t="str">
        <f aca="false">IF(J360&lt;=I360,"Yes","No")</f>
        <v>No</v>
      </c>
      <c r="S360" s="52" t="s">
        <v>10061</v>
      </c>
      <c r="T360" s="52" t="s">
        <v>10066</v>
      </c>
      <c r="U360" s="55" t="n">
        <f aca="false">IF(M360=0,0,ROUND(O360/M360,2))</f>
        <v>14.36</v>
      </c>
      <c r="V360" s="55" t="n">
        <f aca="false">IFERROR(J360-I360,"")</f>
        <v>3</v>
      </c>
      <c r="W360" s="55" t="str">
        <f aca="false">IF(U360&lt;=13.5,"Efficient",IF(U360&lt;=16,"Above Bench","Expensive"))</f>
        <v>Above Bench</v>
      </c>
      <c r="X360" s="55" t="str">
        <f aca="false">TEXT(H360,"yyyy-mm")</f>
        <v>2022-04</v>
      </c>
    </row>
    <row r="361" customFormat="false" ht="15" hidden="false" customHeight="true" outlineLevel="0" collapsed="false">
      <c r="A361" s="56" t="s">
        <v>10809</v>
      </c>
      <c r="B361" s="56" t="s">
        <v>3868</v>
      </c>
      <c r="C361" s="56" t="s">
        <v>2897</v>
      </c>
      <c r="D361" s="56" t="s">
        <v>10117</v>
      </c>
      <c r="E361" s="56" t="s">
        <v>91</v>
      </c>
      <c r="F361" s="56" t="s">
        <v>10088</v>
      </c>
      <c r="G361" s="56" t="s">
        <v>10810</v>
      </c>
      <c r="H361" s="57" t="n">
        <v>44672</v>
      </c>
      <c r="I361" s="56" t="s">
        <v>2920</v>
      </c>
      <c r="J361" s="56" t="s">
        <v>3236</v>
      </c>
      <c r="K361" s="56" t="n">
        <v>2917.5</v>
      </c>
      <c r="L361" s="56" t="n">
        <v>14.11</v>
      </c>
      <c r="M361" s="56" t="n">
        <v>2062</v>
      </c>
      <c r="N361" s="56" t="n">
        <v>8.14</v>
      </c>
      <c r="O361" s="54" t="n">
        <f aca="false">ROUND(M361*N361,2)</f>
        <v>16784.68</v>
      </c>
      <c r="P361" s="56" t="n">
        <v>207</v>
      </c>
      <c r="Q361" s="56" t="s">
        <v>371</v>
      </c>
      <c r="R361" s="54" t="str">
        <f aca="false">IF(J361&lt;=I361,"Yes","No")</f>
        <v>No</v>
      </c>
      <c r="S361" s="56" t="s">
        <v>10061</v>
      </c>
      <c r="T361" s="56" t="s">
        <v>10061</v>
      </c>
      <c r="U361" s="55" t="n">
        <f aca="false">IF(M361=0,0,ROUND(O361/M361,2))</f>
        <v>8.14</v>
      </c>
      <c r="V361" s="55" t="n">
        <f aca="false">IFERROR(J361-I361,"")</f>
        <v>4</v>
      </c>
      <c r="W361" s="55" t="str">
        <f aca="false">IF(U361&lt;=13.5,"Efficient",IF(U361&lt;=16,"Above Bench","Expensive"))</f>
        <v>Efficient</v>
      </c>
      <c r="X361" s="55" t="str">
        <f aca="false">TEXT(H361,"yyyy-mm")</f>
        <v>2022-04</v>
      </c>
    </row>
    <row r="362" customFormat="false" ht="15" hidden="false" customHeight="true" outlineLevel="0" collapsed="false">
      <c r="A362" s="52" t="s">
        <v>10811</v>
      </c>
      <c r="B362" s="52" t="s">
        <v>1127</v>
      </c>
      <c r="C362" s="52" t="s">
        <v>2449</v>
      </c>
      <c r="D362" s="52" t="s">
        <v>10117</v>
      </c>
      <c r="E362" s="52" t="s">
        <v>101</v>
      </c>
      <c r="F362" s="52" t="s">
        <v>10088</v>
      </c>
      <c r="G362" s="52" t="s">
        <v>10812</v>
      </c>
      <c r="H362" s="53" t="n">
        <v>45077</v>
      </c>
      <c r="I362" s="52" t="s">
        <v>2763</v>
      </c>
      <c r="J362" s="52" t="s">
        <v>1512</v>
      </c>
      <c r="K362" s="52" t="n">
        <v>3578.22</v>
      </c>
      <c r="L362" s="52" t="n">
        <v>9.631</v>
      </c>
      <c r="M362" s="52" t="n">
        <v>2467</v>
      </c>
      <c r="N362" s="52" t="n">
        <v>20.83</v>
      </c>
      <c r="O362" s="54" t="n">
        <f aca="false">ROUND(M362*N362,2)</f>
        <v>51387.61</v>
      </c>
      <c r="P362" s="52" t="n">
        <v>424</v>
      </c>
      <c r="Q362" s="52" t="s">
        <v>380</v>
      </c>
      <c r="R362" s="54" t="str">
        <f aca="false">IF(J362&lt;=I362,"Yes","No")</f>
        <v>No</v>
      </c>
      <c r="S362" s="52" t="s">
        <v>10066</v>
      </c>
      <c r="T362" s="52" t="s">
        <v>10061</v>
      </c>
      <c r="U362" s="55" t="n">
        <f aca="false">IF(M362=0,0,ROUND(O362/M362,2))</f>
        <v>20.83</v>
      </c>
      <c r="V362" s="55" t="n">
        <f aca="false">IFERROR(J362-I362,"")</f>
        <v>4</v>
      </c>
      <c r="W362" s="55" t="str">
        <f aca="false">IF(U362&lt;=13.5,"Efficient",IF(U362&lt;=16,"Above Bench","Expensive"))</f>
        <v>Expensive</v>
      </c>
      <c r="X362" s="55" t="str">
        <f aca="false">TEXT(H362,"yyyy-mm")</f>
        <v>2023-05</v>
      </c>
    </row>
    <row r="363" customFormat="false" ht="15" hidden="false" customHeight="true" outlineLevel="0" collapsed="false">
      <c r="A363" s="56" t="s">
        <v>10813</v>
      </c>
      <c r="B363" s="56" t="s">
        <v>1879</v>
      </c>
      <c r="C363" s="56" t="s">
        <v>6197</v>
      </c>
      <c r="D363" s="56" t="s">
        <v>10063</v>
      </c>
      <c r="E363" s="56" t="s">
        <v>91</v>
      </c>
      <c r="F363" s="56" t="s">
        <v>10070</v>
      </c>
      <c r="G363" s="56" t="s">
        <v>10814</v>
      </c>
      <c r="H363" s="57" t="n">
        <v>45572</v>
      </c>
      <c r="I363" s="56" t="s">
        <v>1777</v>
      </c>
      <c r="J363" s="56" t="s">
        <v>1778</v>
      </c>
      <c r="K363" s="56" t="n">
        <v>2085.78</v>
      </c>
      <c r="L363" s="56" t="n">
        <v>9.265</v>
      </c>
      <c r="M363" s="56" t="n">
        <v>2494</v>
      </c>
      <c r="N363" s="56" t="n">
        <v>16.27</v>
      </c>
      <c r="O363" s="54" t="n">
        <f aca="false">ROUND(M363*N363,2)</f>
        <v>40577.38</v>
      </c>
      <c r="P363" s="56" t="n">
        <v>47</v>
      </c>
      <c r="Q363" s="56" t="s">
        <v>340</v>
      </c>
      <c r="R363" s="54" t="str">
        <f aca="false">IF(J363&lt;=I363,"Yes","No")</f>
        <v>No</v>
      </c>
      <c r="S363" s="56" t="s">
        <v>10066</v>
      </c>
      <c r="T363" s="56" t="s">
        <v>10066</v>
      </c>
      <c r="U363" s="55" t="n">
        <f aca="false">IF(M363=0,0,ROUND(O363/M363,2))</f>
        <v>16.27</v>
      </c>
      <c r="V363" s="55" t="n">
        <f aca="false">IFERROR(J363-I363,"")</f>
        <v>1</v>
      </c>
      <c r="W363" s="55" t="str">
        <f aca="false">IF(U363&lt;=13.5,"Efficient",IF(U363&lt;=16,"Above Bench","Expensive"))</f>
        <v>Expensive</v>
      </c>
      <c r="X363" s="55" t="str">
        <f aca="false">TEXT(H363,"yyyy-mm")</f>
        <v>2024-10</v>
      </c>
    </row>
    <row r="364" customFormat="false" ht="15" hidden="false" customHeight="true" outlineLevel="0" collapsed="false">
      <c r="A364" s="52" t="s">
        <v>10815</v>
      </c>
      <c r="B364" s="52" t="s">
        <v>2336</v>
      </c>
      <c r="C364" s="52" t="s">
        <v>3128</v>
      </c>
      <c r="D364" s="52" t="s">
        <v>10112</v>
      </c>
      <c r="E364" s="52" t="s">
        <v>93</v>
      </c>
      <c r="F364" s="52" t="s">
        <v>10088</v>
      </c>
      <c r="G364" s="52" t="s">
        <v>10816</v>
      </c>
      <c r="H364" s="53" t="n">
        <v>45058</v>
      </c>
      <c r="I364" s="52" t="s">
        <v>2985</v>
      </c>
      <c r="J364" s="52" t="s">
        <v>5454</v>
      </c>
      <c r="K364" s="52" t="n">
        <v>3859.71</v>
      </c>
      <c r="L364" s="52" t="n">
        <v>13.339</v>
      </c>
      <c r="M364" s="52" t="n">
        <v>2574</v>
      </c>
      <c r="N364" s="52" t="n">
        <v>21.66</v>
      </c>
      <c r="O364" s="54" t="n">
        <f aca="false">ROUND(M364*N364,2)</f>
        <v>55752.84</v>
      </c>
      <c r="P364" s="52" t="n">
        <v>361</v>
      </c>
      <c r="Q364" s="52" t="s">
        <v>340</v>
      </c>
      <c r="R364" s="54" t="str">
        <f aca="false">IF(J364&lt;=I364,"Yes","No")</f>
        <v>No</v>
      </c>
      <c r="S364" s="52" t="s">
        <v>10061</v>
      </c>
      <c r="T364" s="52" t="s">
        <v>10066</v>
      </c>
      <c r="U364" s="55" t="n">
        <f aca="false">IF(M364=0,0,ROUND(O364/M364,2))</f>
        <v>21.66</v>
      </c>
      <c r="V364" s="55" t="n">
        <f aca="false">IFERROR(J364-I364,"")</f>
        <v>5</v>
      </c>
      <c r="W364" s="55" t="str">
        <f aca="false">IF(U364&lt;=13.5,"Efficient",IF(U364&lt;=16,"Above Bench","Expensive"))</f>
        <v>Expensive</v>
      </c>
      <c r="X364" s="55" t="str">
        <f aca="false">TEXT(H364,"yyyy-mm")</f>
        <v>2023-05</v>
      </c>
    </row>
    <row r="365" customFormat="false" ht="15" hidden="false" customHeight="true" outlineLevel="0" collapsed="false">
      <c r="A365" s="56" t="s">
        <v>10817</v>
      </c>
      <c r="B365" s="56" t="s">
        <v>1879</v>
      </c>
      <c r="C365" s="56" t="s">
        <v>2500</v>
      </c>
      <c r="D365" s="56" t="s">
        <v>10069</v>
      </c>
      <c r="E365" s="56" t="s">
        <v>95</v>
      </c>
      <c r="F365" s="56" t="s">
        <v>10064</v>
      </c>
      <c r="G365" s="56" t="s">
        <v>10818</v>
      </c>
      <c r="H365" s="57" t="n">
        <v>44736</v>
      </c>
      <c r="I365" s="56" t="s">
        <v>1218</v>
      </c>
      <c r="J365" s="56" t="s">
        <v>550</v>
      </c>
      <c r="K365" s="56" t="n">
        <v>3916.75</v>
      </c>
      <c r="L365" s="56" t="n">
        <v>10.231</v>
      </c>
      <c r="M365" s="56" t="n">
        <v>1756</v>
      </c>
      <c r="N365" s="56" t="n">
        <v>23.7</v>
      </c>
      <c r="O365" s="54" t="n">
        <f aca="false">ROUND(M365*N365,2)</f>
        <v>41617.2</v>
      </c>
      <c r="P365" s="56" t="n">
        <v>352</v>
      </c>
      <c r="Q365" s="56" t="s">
        <v>4081</v>
      </c>
      <c r="R365" s="54" t="str">
        <f aca="false">IF(J365&lt;=I365,"Yes","No")</f>
        <v>No</v>
      </c>
      <c r="S365" s="56" t="s">
        <v>10061</v>
      </c>
      <c r="T365" s="56" t="s">
        <v>10061</v>
      </c>
      <c r="U365" s="55" t="n">
        <f aca="false">IF(M365=0,0,ROUND(O365/M365,2))</f>
        <v>23.7</v>
      </c>
      <c r="V365" s="55" t="n">
        <f aca="false">IFERROR(J365-I365,"")</f>
        <v>4</v>
      </c>
      <c r="W365" s="55" t="str">
        <f aca="false">IF(U365&lt;=13.5,"Efficient",IF(U365&lt;=16,"Above Bench","Expensive"))</f>
        <v>Expensive</v>
      </c>
      <c r="X365" s="55" t="str">
        <f aca="false">TEXT(H365,"yyyy-mm")</f>
        <v>2022-06</v>
      </c>
    </row>
    <row r="366" customFormat="false" ht="15" hidden="false" customHeight="true" outlineLevel="0" collapsed="false">
      <c r="A366" s="52" t="s">
        <v>10819</v>
      </c>
      <c r="B366" s="52" t="s">
        <v>665</v>
      </c>
      <c r="C366" s="52" t="s">
        <v>1234</v>
      </c>
      <c r="D366" s="52" t="s">
        <v>10190</v>
      </c>
      <c r="E366" s="52" t="s">
        <v>97</v>
      </c>
      <c r="F366" s="52" t="s">
        <v>10070</v>
      </c>
      <c r="G366" s="52" t="s">
        <v>10820</v>
      </c>
      <c r="H366" s="53" t="n">
        <v>44696</v>
      </c>
      <c r="I366" s="52" t="s">
        <v>3057</v>
      </c>
      <c r="J366" s="52" t="s">
        <v>2429</v>
      </c>
      <c r="K366" s="52" t="n">
        <v>446.11</v>
      </c>
      <c r="L366" s="52" t="n">
        <v>1.826</v>
      </c>
      <c r="M366" s="52" t="n">
        <v>263</v>
      </c>
      <c r="N366" s="52" t="n">
        <v>12.89</v>
      </c>
      <c r="O366" s="54" t="n">
        <f aca="false">ROUND(M366*N366,2)</f>
        <v>3390.07</v>
      </c>
      <c r="P366" s="52" t="n">
        <v>10</v>
      </c>
      <c r="Q366" s="52" t="s">
        <v>340</v>
      </c>
      <c r="R366" s="54" t="str">
        <f aca="false">IF(J366&lt;=I366,"Yes","No")</f>
        <v>No</v>
      </c>
      <c r="S366" s="52" t="s">
        <v>10061</v>
      </c>
      <c r="T366" s="52" t="s">
        <v>10061</v>
      </c>
      <c r="U366" s="55" t="n">
        <f aca="false">IF(M366=0,0,ROUND(O366/M366,2))</f>
        <v>12.89</v>
      </c>
      <c r="V366" s="55" t="n">
        <f aca="false">IFERROR(J366-I366,"")</f>
        <v>2</v>
      </c>
      <c r="W366" s="55" t="str">
        <f aca="false">IF(U366&lt;=13.5,"Efficient",IF(U366&lt;=16,"Above Bench","Expensive"))</f>
        <v>Efficient</v>
      </c>
      <c r="X366" s="55" t="str">
        <f aca="false">TEXT(H366,"yyyy-mm")</f>
        <v>2022-05</v>
      </c>
    </row>
    <row r="367" customFormat="false" ht="15" hidden="false" customHeight="true" outlineLevel="0" collapsed="false">
      <c r="A367" s="56" t="s">
        <v>10821</v>
      </c>
      <c r="B367" s="56" t="s">
        <v>879</v>
      </c>
      <c r="C367" s="56" t="s">
        <v>3432</v>
      </c>
      <c r="D367" s="56" t="s">
        <v>10073</v>
      </c>
      <c r="E367" s="56" t="s">
        <v>101</v>
      </c>
      <c r="F367" s="56" t="s">
        <v>10088</v>
      </c>
      <c r="G367" s="56" t="s">
        <v>10822</v>
      </c>
      <c r="H367" s="57" t="n">
        <v>44955</v>
      </c>
      <c r="I367" s="56" t="s">
        <v>1766</v>
      </c>
      <c r="J367" s="56" t="s">
        <v>1766</v>
      </c>
      <c r="K367" s="56" t="n">
        <v>672.32</v>
      </c>
      <c r="L367" s="56" t="n">
        <v>2.771</v>
      </c>
      <c r="M367" s="56" t="n">
        <v>2181</v>
      </c>
      <c r="N367" s="56" t="n">
        <v>9.64</v>
      </c>
      <c r="O367" s="54" t="n">
        <f aca="false">ROUND(M367*N367,2)</f>
        <v>21024.84</v>
      </c>
      <c r="P367" s="56" t="n">
        <v>370</v>
      </c>
      <c r="Q367" s="56" t="s">
        <v>4081</v>
      </c>
      <c r="R367" s="54" t="str">
        <f aca="false">IF(J367&lt;=I367,"Yes","No")</f>
        <v>Yes</v>
      </c>
      <c r="S367" s="56" t="s">
        <v>10066</v>
      </c>
      <c r="T367" s="56" t="s">
        <v>10061</v>
      </c>
      <c r="U367" s="55" t="n">
        <f aca="false">IF(M367=0,0,ROUND(O367/M367,2))</f>
        <v>9.64</v>
      </c>
      <c r="V367" s="55" t="n">
        <f aca="false">IFERROR(J367-I367,"")</f>
        <v>0</v>
      </c>
      <c r="W367" s="55" t="str">
        <f aca="false">IF(U367&lt;=13.5,"Efficient",IF(U367&lt;=16,"Above Bench","Expensive"))</f>
        <v>Efficient</v>
      </c>
      <c r="X367" s="55" t="str">
        <f aca="false">TEXT(H367,"yyyy-mm")</f>
        <v>2023-01</v>
      </c>
    </row>
    <row r="368" customFormat="false" ht="15" hidden="false" customHeight="true" outlineLevel="0" collapsed="false">
      <c r="A368" s="52" t="s">
        <v>10823</v>
      </c>
      <c r="B368" s="52" t="s">
        <v>3679</v>
      </c>
      <c r="C368" s="52" t="s">
        <v>1323</v>
      </c>
      <c r="D368" s="52" t="s">
        <v>10104</v>
      </c>
      <c r="E368" s="52" t="s">
        <v>95</v>
      </c>
      <c r="F368" s="52" t="s">
        <v>10070</v>
      </c>
      <c r="G368" s="52" t="s">
        <v>10824</v>
      </c>
      <c r="H368" s="53" t="n">
        <v>45257</v>
      </c>
      <c r="I368" s="52" t="s">
        <v>1294</v>
      </c>
      <c r="J368" s="52" t="s">
        <v>4929</v>
      </c>
      <c r="K368" s="52" t="n">
        <v>73.97</v>
      </c>
      <c r="L368" s="52" t="n">
        <v>0.197</v>
      </c>
      <c r="M368" s="52" t="n">
        <v>973</v>
      </c>
      <c r="N368" s="52" t="n">
        <v>15.34</v>
      </c>
      <c r="O368" s="54" t="n">
        <f aca="false">ROUND(M368*N368,2)</f>
        <v>14925.82</v>
      </c>
      <c r="P368" s="52" t="n">
        <v>16</v>
      </c>
      <c r="Q368" s="52" t="s">
        <v>4081</v>
      </c>
      <c r="R368" s="54" t="str">
        <f aca="false">IF(J368&lt;=I368,"Yes","No")</f>
        <v>No</v>
      </c>
      <c r="S368" s="52" t="s">
        <v>10066</v>
      </c>
      <c r="T368" s="52" t="s">
        <v>10066</v>
      </c>
      <c r="U368" s="55" t="n">
        <f aca="false">IF(M368=0,0,ROUND(O368/M368,2))</f>
        <v>15.34</v>
      </c>
      <c r="V368" s="55" t="n">
        <f aca="false">IFERROR(J368-I368,"")</f>
        <v>3</v>
      </c>
      <c r="W368" s="55" t="str">
        <f aca="false">IF(U368&lt;=13.5,"Efficient",IF(U368&lt;=16,"Above Bench","Expensive"))</f>
        <v>Above Bench</v>
      </c>
      <c r="X368" s="55" t="str">
        <f aca="false">TEXT(H368,"yyyy-mm")</f>
        <v>2023-11</v>
      </c>
    </row>
    <row r="369" customFormat="false" ht="15" hidden="false" customHeight="true" outlineLevel="0" collapsed="false">
      <c r="A369" s="56" t="s">
        <v>10825</v>
      </c>
      <c r="B369" s="56" t="s">
        <v>1209</v>
      </c>
      <c r="C369" s="56" t="s">
        <v>3486</v>
      </c>
      <c r="D369" s="56" t="s">
        <v>10087</v>
      </c>
      <c r="E369" s="56" t="s">
        <v>97</v>
      </c>
      <c r="F369" s="56" t="s">
        <v>10064</v>
      </c>
      <c r="G369" s="56" t="s">
        <v>10826</v>
      </c>
      <c r="H369" s="57" t="n">
        <v>45162</v>
      </c>
      <c r="I369" s="56" t="s">
        <v>5821</v>
      </c>
      <c r="J369" s="56" t="s">
        <v>361</v>
      </c>
      <c r="K369" s="56" t="n">
        <v>4611.58</v>
      </c>
      <c r="L369" s="56" t="n">
        <v>14.446</v>
      </c>
      <c r="M369" s="56" t="n">
        <v>1284</v>
      </c>
      <c r="N369" s="56" t="n">
        <v>15.28</v>
      </c>
      <c r="O369" s="54" t="n">
        <f aca="false">ROUND(M369*N369,2)</f>
        <v>19619.52</v>
      </c>
      <c r="P369" s="56" t="n">
        <v>179</v>
      </c>
      <c r="Q369" s="56" t="s">
        <v>4081</v>
      </c>
      <c r="R369" s="54" t="str">
        <f aca="false">IF(J369&lt;=I369,"Yes","No")</f>
        <v>No</v>
      </c>
      <c r="S369" s="56" t="s">
        <v>10066</v>
      </c>
      <c r="T369" s="56" t="s">
        <v>10061</v>
      </c>
      <c r="U369" s="55" t="n">
        <f aca="false">IF(M369=0,0,ROUND(O369/M369,2))</f>
        <v>15.28</v>
      </c>
      <c r="V369" s="55" t="n">
        <f aca="false">IFERROR(J369-I369,"")</f>
        <v>1</v>
      </c>
      <c r="W369" s="55" t="str">
        <f aca="false">IF(U369&lt;=13.5,"Efficient",IF(U369&lt;=16,"Above Bench","Expensive"))</f>
        <v>Above Bench</v>
      </c>
      <c r="X369" s="55" t="str">
        <f aca="false">TEXT(H369,"yyyy-mm")</f>
        <v>2023-08</v>
      </c>
    </row>
    <row r="370" customFormat="false" ht="15" hidden="false" customHeight="true" outlineLevel="0" collapsed="false">
      <c r="A370" s="52" t="s">
        <v>10827</v>
      </c>
      <c r="B370" s="52" t="s">
        <v>437</v>
      </c>
      <c r="C370" s="52" t="s">
        <v>3546</v>
      </c>
      <c r="D370" s="52" t="s">
        <v>10190</v>
      </c>
      <c r="E370" s="52" t="s">
        <v>93</v>
      </c>
      <c r="F370" s="52" t="s">
        <v>10059</v>
      </c>
      <c r="G370" s="52" t="s">
        <v>10828</v>
      </c>
      <c r="H370" s="53" t="n">
        <v>45120</v>
      </c>
      <c r="I370" s="52" t="s">
        <v>1242</v>
      </c>
      <c r="J370" s="52" t="s">
        <v>3255</v>
      </c>
      <c r="K370" s="52" t="n">
        <v>3539.42</v>
      </c>
      <c r="L370" s="52" t="n">
        <v>10.426</v>
      </c>
      <c r="M370" s="52" t="n">
        <v>181</v>
      </c>
      <c r="N370" s="52" t="n">
        <v>12.52</v>
      </c>
      <c r="O370" s="54" t="n">
        <f aca="false">ROUND(M370*N370,2)</f>
        <v>2266.12</v>
      </c>
      <c r="P370" s="52" t="n">
        <v>435</v>
      </c>
      <c r="Q370" s="52" t="s">
        <v>380</v>
      </c>
      <c r="R370" s="54" t="str">
        <f aca="false">IF(J370&lt;=I370,"Yes","No")</f>
        <v>No</v>
      </c>
      <c r="S370" s="52" t="s">
        <v>10066</v>
      </c>
      <c r="T370" s="52" t="s">
        <v>10061</v>
      </c>
      <c r="U370" s="55" t="n">
        <f aca="false">IF(M370=0,0,ROUND(O370/M370,2))</f>
        <v>12.52</v>
      </c>
      <c r="V370" s="55" t="n">
        <f aca="false">IFERROR(J370-I370,"")</f>
        <v>2</v>
      </c>
      <c r="W370" s="55" t="str">
        <f aca="false">IF(U370&lt;=13.5,"Efficient",IF(U370&lt;=16,"Above Bench","Expensive"))</f>
        <v>Efficient</v>
      </c>
      <c r="X370" s="55" t="str">
        <f aca="false">TEXT(H370,"yyyy-mm")</f>
        <v>2023-07</v>
      </c>
    </row>
    <row r="371" customFormat="false" ht="15" hidden="false" customHeight="true" outlineLevel="0" collapsed="false">
      <c r="A371" s="56" t="s">
        <v>10829</v>
      </c>
      <c r="B371" s="56" t="s">
        <v>3290</v>
      </c>
      <c r="C371" s="56" t="s">
        <v>8286</v>
      </c>
      <c r="D371" s="56" t="s">
        <v>10112</v>
      </c>
      <c r="E371" s="56" t="s">
        <v>97</v>
      </c>
      <c r="F371" s="56" t="s">
        <v>10064</v>
      </c>
      <c r="G371" s="56" t="s">
        <v>10830</v>
      </c>
      <c r="H371" s="57" t="n">
        <v>44782</v>
      </c>
      <c r="I371" s="56" t="s">
        <v>2022</v>
      </c>
      <c r="J371" s="56" t="s">
        <v>1003</v>
      </c>
      <c r="K371" s="56" t="n">
        <v>4133.91</v>
      </c>
      <c r="L371" s="56" t="n">
        <v>15.331</v>
      </c>
      <c r="M371" s="56" t="n">
        <v>492</v>
      </c>
      <c r="N371" s="56" t="n">
        <v>6.34</v>
      </c>
      <c r="O371" s="54" t="n">
        <f aca="false">ROUND(M371*N371,2)</f>
        <v>3119.28</v>
      </c>
      <c r="P371" s="56" t="n">
        <v>388</v>
      </c>
      <c r="Q371" s="56" t="s">
        <v>340</v>
      </c>
      <c r="R371" s="54" t="str">
        <f aca="false">IF(J371&lt;=I371,"Yes","No")</f>
        <v>No</v>
      </c>
      <c r="S371" s="56" t="s">
        <v>10066</v>
      </c>
      <c r="T371" s="56" t="s">
        <v>10066</v>
      </c>
      <c r="U371" s="55" t="n">
        <f aca="false">IF(M371=0,0,ROUND(O371/M371,2))</f>
        <v>6.34</v>
      </c>
      <c r="V371" s="55" t="n">
        <f aca="false">IFERROR(J371-I371,"")</f>
        <v>4</v>
      </c>
      <c r="W371" s="55" t="str">
        <f aca="false">IF(U371&lt;=13.5,"Efficient",IF(U371&lt;=16,"Above Bench","Expensive"))</f>
        <v>Efficient</v>
      </c>
      <c r="X371" s="55" t="str">
        <f aca="false">TEXT(H371,"yyyy-mm")</f>
        <v>2022-08</v>
      </c>
    </row>
    <row r="372" customFormat="false" ht="15" hidden="false" customHeight="true" outlineLevel="0" collapsed="false">
      <c r="A372" s="52" t="s">
        <v>10831</v>
      </c>
      <c r="B372" s="52" t="s">
        <v>3204</v>
      </c>
      <c r="C372" s="52" t="s">
        <v>1707</v>
      </c>
      <c r="D372" s="52" t="s">
        <v>10190</v>
      </c>
      <c r="E372" s="52" t="s">
        <v>99</v>
      </c>
      <c r="F372" s="52" t="s">
        <v>10059</v>
      </c>
      <c r="G372" s="52" t="s">
        <v>10832</v>
      </c>
      <c r="H372" s="53" t="n">
        <v>45036</v>
      </c>
      <c r="I372" s="52" t="s">
        <v>3872</v>
      </c>
      <c r="J372" s="52" t="s">
        <v>947</v>
      </c>
      <c r="K372" s="52" t="n">
        <v>3541.44</v>
      </c>
      <c r="L372" s="52" t="n">
        <v>9.587</v>
      </c>
      <c r="M372" s="52" t="n">
        <v>2737</v>
      </c>
      <c r="N372" s="52" t="n">
        <v>5.1</v>
      </c>
      <c r="O372" s="54" t="n">
        <f aca="false">ROUND(M372*N372,2)</f>
        <v>13958.7</v>
      </c>
      <c r="P372" s="52" t="n">
        <v>402</v>
      </c>
      <c r="Q372" s="52" t="s">
        <v>380</v>
      </c>
      <c r="R372" s="54" t="str">
        <f aca="false">IF(J372&lt;=I372,"Yes","No")</f>
        <v>No</v>
      </c>
      <c r="S372" s="52" t="s">
        <v>10066</v>
      </c>
      <c r="T372" s="52" t="s">
        <v>10061</v>
      </c>
      <c r="U372" s="55" t="n">
        <f aca="false">IF(M372=0,0,ROUND(O372/M372,2))</f>
        <v>5.1</v>
      </c>
      <c r="V372" s="55" t="n">
        <f aca="false">IFERROR(J372-I372,"")</f>
        <v>4</v>
      </c>
      <c r="W372" s="55" t="str">
        <f aca="false">IF(U372&lt;=13.5,"Efficient",IF(U372&lt;=16,"Above Bench","Expensive"))</f>
        <v>Efficient</v>
      </c>
      <c r="X372" s="55" t="str">
        <f aca="false">TEXT(H372,"yyyy-mm")</f>
        <v>2023-04</v>
      </c>
    </row>
    <row r="373" customFormat="false" ht="15" hidden="false" customHeight="true" outlineLevel="0" collapsed="false">
      <c r="A373" s="56" t="s">
        <v>10833</v>
      </c>
      <c r="B373" s="56" t="s">
        <v>3017</v>
      </c>
      <c r="C373" s="56" t="s">
        <v>607</v>
      </c>
      <c r="D373" s="56" t="s">
        <v>10190</v>
      </c>
      <c r="E373" s="56" t="s">
        <v>91</v>
      </c>
      <c r="F373" s="56" t="s">
        <v>10064</v>
      </c>
      <c r="G373" s="56" t="s">
        <v>10834</v>
      </c>
      <c r="H373" s="57" t="n">
        <v>44891</v>
      </c>
      <c r="I373" s="56" t="s">
        <v>2872</v>
      </c>
      <c r="J373" s="56" t="s">
        <v>2872</v>
      </c>
      <c r="K373" s="56" t="n">
        <v>480.54</v>
      </c>
      <c r="L373" s="56" t="n">
        <v>1.763</v>
      </c>
      <c r="M373" s="56" t="n">
        <v>1396</v>
      </c>
      <c r="N373" s="56" t="n">
        <v>13.25</v>
      </c>
      <c r="O373" s="54" t="n">
        <f aca="false">ROUND(M373*N373,2)</f>
        <v>18497</v>
      </c>
      <c r="P373" s="56" t="n">
        <v>138</v>
      </c>
      <c r="Q373" s="56" t="s">
        <v>340</v>
      </c>
      <c r="R373" s="54" t="str">
        <f aca="false">IF(J373&lt;=I373,"Yes","No")</f>
        <v>Yes</v>
      </c>
      <c r="S373" s="56" t="s">
        <v>10061</v>
      </c>
      <c r="T373" s="56" t="s">
        <v>10066</v>
      </c>
      <c r="U373" s="55" t="n">
        <f aca="false">IF(M373=0,0,ROUND(O373/M373,2))</f>
        <v>13.25</v>
      </c>
      <c r="V373" s="55" t="n">
        <f aca="false">IFERROR(J373-I373,"")</f>
        <v>0</v>
      </c>
      <c r="W373" s="55" t="str">
        <f aca="false">IF(U373&lt;=13.5,"Efficient",IF(U373&lt;=16,"Above Bench","Expensive"))</f>
        <v>Efficient</v>
      </c>
      <c r="X373" s="55" t="str">
        <f aca="false">TEXT(H373,"yyyy-mm")</f>
        <v>2022-11</v>
      </c>
    </row>
    <row r="374" customFormat="false" ht="15" hidden="false" customHeight="true" outlineLevel="0" collapsed="false">
      <c r="A374" s="52" t="s">
        <v>10835</v>
      </c>
      <c r="B374" s="52" t="s">
        <v>2532</v>
      </c>
      <c r="C374" s="52" t="s">
        <v>9542</v>
      </c>
      <c r="D374" s="52" t="s">
        <v>10190</v>
      </c>
      <c r="E374" s="52" t="s">
        <v>101</v>
      </c>
      <c r="F374" s="52" t="s">
        <v>10088</v>
      </c>
      <c r="G374" s="52" t="s">
        <v>10836</v>
      </c>
      <c r="H374" s="53" t="n">
        <v>45155</v>
      </c>
      <c r="I374" s="52" t="s">
        <v>1916</v>
      </c>
      <c r="J374" s="52" t="s">
        <v>360</v>
      </c>
      <c r="K374" s="52" t="n">
        <v>2707.99</v>
      </c>
      <c r="L374" s="52" t="n">
        <v>11.953</v>
      </c>
      <c r="M374" s="52" t="n">
        <v>1541</v>
      </c>
      <c r="N374" s="52" t="n">
        <v>17.43</v>
      </c>
      <c r="O374" s="54" t="n">
        <f aca="false">ROUND(M374*N374,2)</f>
        <v>26859.63</v>
      </c>
      <c r="P374" s="52" t="n">
        <v>291</v>
      </c>
      <c r="Q374" s="52" t="s">
        <v>340</v>
      </c>
      <c r="R374" s="54" t="str">
        <f aca="false">IF(J374&lt;=I374,"Yes","No")</f>
        <v>No</v>
      </c>
      <c r="S374" s="52" t="s">
        <v>10066</v>
      </c>
      <c r="T374" s="52" t="s">
        <v>10061</v>
      </c>
      <c r="U374" s="55" t="n">
        <f aca="false">IF(M374=0,0,ROUND(O374/M374,2))</f>
        <v>17.43</v>
      </c>
      <c r="V374" s="55" t="n">
        <f aca="false">IFERROR(J374-I374,"")</f>
        <v>5</v>
      </c>
      <c r="W374" s="55" t="str">
        <f aca="false">IF(U374&lt;=13.5,"Efficient",IF(U374&lt;=16,"Above Bench","Expensive"))</f>
        <v>Expensive</v>
      </c>
      <c r="X374" s="55" t="str">
        <f aca="false">TEXT(H374,"yyyy-mm")</f>
        <v>2023-08</v>
      </c>
    </row>
    <row r="375" customFormat="false" ht="15" hidden="false" customHeight="true" outlineLevel="0" collapsed="false">
      <c r="A375" s="56" t="s">
        <v>10837</v>
      </c>
      <c r="B375" s="56" t="s">
        <v>1955</v>
      </c>
      <c r="C375" s="56" t="s">
        <v>1304</v>
      </c>
      <c r="D375" s="56" t="s">
        <v>10058</v>
      </c>
      <c r="E375" s="56" t="s">
        <v>101</v>
      </c>
      <c r="F375" s="56" t="s">
        <v>10064</v>
      </c>
      <c r="G375" s="56" t="s">
        <v>10838</v>
      </c>
      <c r="H375" s="57" t="n">
        <v>44775</v>
      </c>
      <c r="I375" s="56" t="s">
        <v>3261</v>
      </c>
      <c r="J375" s="56" t="s">
        <v>1491</v>
      </c>
      <c r="K375" s="56" t="n">
        <v>2914.34</v>
      </c>
      <c r="L375" s="56" t="n">
        <v>12.008</v>
      </c>
      <c r="M375" s="56" t="n">
        <v>106</v>
      </c>
      <c r="N375" s="56" t="n">
        <v>14.57</v>
      </c>
      <c r="O375" s="54" t="n">
        <f aca="false">ROUND(M375*N375,2)</f>
        <v>1544.42</v>
      </c>
      <c r="P375" s="56" t="n">
        <v>152</v>
      </c>
      <c r="Q375" s="56" t="s">
        <v>4081</v>
      </c>
      <c r="R375" s="54" t="str">
        <f aca="false">IF(J375&lt;=I375,"Yes","No")</f>
        <v>No</v>
      </c>
      <c r="S375" s="56" t="s">
        <v>10066</v>
      </c>
      <c r="T375" s="56" t="s">
        <v>10061</v>
      </c>
      <c r="U375" s="55" t="n">
        <f aca="false">IF(M375=0,0,ROUND(O375/M375,2))</f>
        <v>14.57</v>
      </c>
      <c r="V375" s="55" t="n">
        <f aca="false">IFERROR(J375-I375,"")</f>
        <v>2</v>
      </c>
      <c r="W375" s="55" t="str">
        <f aca="false">IF(U375&lt;=13.5,"Efficient",IF(U375&lt;=16,"Above Bench","Expensive"))</f>
        <v>Above Bench</v>
      </c>
      <c r="X375" s="55" t="str">
        <f aca="false">TEXT(H375,"yyyy-mm")</f>
        <v>2022-08</v>
      </c>
    </row>
    <row r="376" customFormat="false" ht="15" hidden="false" customHeight="true" outlineLevel="0" collapsed="false">
      <c r="A376" s="52" t="s">
        <v>10839</v>
      </c>
      <c r="B376" s="52" t="s">
        <v>3649</v>
      </c>
      <c r="C376" s="52" t="s">
        <v>3084</v>
      </c>
      <c r="D376" s="52" t="s">
        <v>10132</v>
      </c>
      <c r="E376" s="52" t="s">
        <v>95</v>
      </c>
      <c r="F376" s="52" t="s">
        <v>10088</v>
      </c>
      <c r="G376" s="52" t="s">
        <v>10840</v>
      </c>
      <c r="H376" s="53" t="n">
        <v>44878</v>
      </c>
      <c r="I376" s="52" t="s">
        <v>2353</v>
      </c>
      <c r="J376" s="52" t="s">
        <v>2997</v>
      </c>
      <c r="K376" s="52" t="n">
        <v>4225.54</v>
      </c>
      <c r="L376" s="52" t="n">
        <v>11.459</v>
      </c>
      <c r="M376" s="52" t="n">
        <v>1640</v>
      </c>
      <c r="N376" s="52" t="n">
        <v>21</v>
      </c>
      <c r="O376" s="54" t="n">
        <f aca="false">ROUND(M376*N376,2)</f>
        <v>34440</v>
      </c>
      <c r="P376" s="52" t="n">
        <v>102</v>
      </c>
      <c r="Q376" s="52" t="s">
        <v>340</v>
      </c>
      <c r="R376" s="54" t="str">
        <f aca="false">IF(J376&lt;=I376,"Yes","No")</f>
        <v>No</v>
      </c>
      <c r="S376" s="52" t="s">
        <v>10066</v>
      </c>
      <c r="T376" s="52" t="s">
        <v>10061</v>
      </c>
      <c r="U376" s="55" t="n">
        <f aca="false">IF(M376=0,0,ROUND(O376/M376,2))</f>
        <v>21</v>
      </c>
      <c r="V376" s="55" t="n">
        <f aca="false">IFERROR(J376-I376,"")</f>
        <v>4</v>
      </c>
      <c r="W376" s="55" t="str">
        <f aca="false">IF(U376&lt;=13.5,"Efficient",IF(U376&lt;=16,"Above Bench","Expensive"))</f>
        <v>Expensive</v>
      </c>
      <c r="X376" s="55" t="str">
        <f aca="false">TEXT(H376,"yyyy-mm")</f>
        <v>2022-11</v>
      </c>
    </row>
    <row r="377" customFormat="false" ht="15" hidden="false" customHeight="true" outlineLevel="0" collapsed="false">
      <c r="A377" s="56" t="s">
        <v>10841</v>
      </c>
      <c r="B377" s="56" t="s">
        <v>1162</v>
      </c>
      <c r="C377" s="56" t="s">
        <v>3021</v>
      </c>
      <c r="D377" s="56" t="s">
        <v>10087</v>
      </c>
      <c r="E377" s="56" t="s">
        <v>97</v>
      </c>
      <c r="F377" s="56" t="s">
        <v>10070</v>
      </c>
      <c r="G377" s="56" t="s">
        <v>10842</v>
      </c>
      <c r="H377" s="57" t="n">
        <v>45075</v>
      </c>
      <c r="I377" s="56" t="s">
        <v>1948</v>
      </c>
      <c r="J377" s="56" t="s">
        <v>5514</v>
      </c>
      <c r="K377" s="56" t="n">
        <v>2135.71</v>
      </c>
      <c r="L377" s="56" t="n">
        <v>6.713</v>
      </c>
      <c r="M377" s="56" t="n">
        <v>723</v>
      </c>
      <c r="N377" s="56" t="n">
        <v>23.35</v>
      </c>
      <c r="O377" s="54" t="n">
        <f aca="false">ROUND(M377*N377,2)</f>
        <v>16882.05</v>
      </c>
      <c r="P377" s="56" t="n">
        <v>414</v>
      </c>
      <c r="Q377" s="56" t="s">
        <v>4081</v>
      </c>
      <c r="R377" s="54" t="str">
        <f aca="false">IF(J377&lt;=I377,"Yes","No")</f>
        <v>No</v>
      </c>
      <c r="S377" s="56" t="s">
        <v>10066</v>
      </c>
      <c r="T377" s="56" t="s">
        <v>10066</v>
      </c>
      <c r="U377" s="55" t="n">
        <f aca="false">IF(M377=0,0,ROUND(O377/M377,2))</f>
        <v>23.35</v>
      </c>
      <c r="V377" s="55" t="n">
        <f aca="false">IFERROR(J377-I377,"")</f>
        <v>2</v>
      </c>
      <c r="W377" s="55" t="str">
        <f aca="false">IF(U377&lt;=13.5,"Efficient",IF(U377&lt;=16,"Above Bench","Expensive"))</f>
        <v>Expensive</v>
      </c>
      <c r="X377" s="55" t="str">
        <f aca="false">TEXT(H377,"yyyy-mm")</f>
        <v>2023-05</v>
      </c>
    </row>
    <row r="378" customFormat="false" ht="15" hidden="false" customHeight="true" outlineLevel="0" collapsed="false">
      <c r="A378" s="52" t="s">
        <v>10843</v>
      </c>
      <c r="B378" s="52" t="s">
        <v>3579</v>
      </c>
      <c r="C378" s="52" t="s">
        <v>2602</v>
      </c>
      <c r="D378" s="52" t="s">
        <v>10063</v>
      </c>
      <c r="E378" s="52" t="s">
        <v>95</v>
      </c>
      <c r="F378" s="52" t="s">
        <v>10064</v>
      </c>
      <c r="G378" s="52" t="s">
        <v>10844</v>
      </c>
      <c r="H378" s="53" t="n">
        <v>45384</v>
      </c>
      <c r="I378" s="52" t="s">
        <v>1814</v>
      </c>
      <c r="J378" s="52" t="s">
        <v>782</v>
      </c>
      <c r="K378" s="52" t="n">
        <v>2936.32</v>
      </c>
      <c r="L378" s="52" t="n">
        <v>12.295</v>
      </c>
      <c r="M378" s="52" t="n">
        <v>185</v>
      </c>
      <c r="N378" s="52" t="n">
        <v>6.14</v>
      </c>
      <c r="O378" s="54" t="n">
        <f aca="false">ROUND(M378*N378,2)</f>
        <v>1135.9</v>
      </c>
      <c r="P378" s="52" t="n">
        <v>127</v>
      </c>
      <c r="Q378" s="52" t="s">
        <v>340</v>
      </c>
      <c r="R378" s="54" t="str">
        <f aca="false">IF(J378&lt;=I378,"Yes","No")</f>
        <v>No</v>
      </c>
      <c r="S378" s="52" t="s">
        <v>10066</v>
      </c>
      <c r="T378" s="52" t="s">
        <v>10061</v>
      </c>
      <c r="U378" s="55" t="n">
        <f aca="false">IF(M378=0,0,ROUND(O378/M378,2))</f>
        <v>6.14</v>
      </c>
      <c r="V378" s="55" t="n">
        <f aca="false">IFERROR(J378-I378,"")</f>
        <v>3</v>
      </c>
      <c r="W378" s="55" t="str">
        <f aca="false">IF(U378&lt;=13.5,"Efficient",IF(U378&lt;=16,"Above Bench","Expensive"))</f>
        <v>Efficient</v>
      </c>
      <c r="X378" s="55" t="str">
        <f aca="false">TEXT(H378,"yyyy-mm")</f>
        <v>2024-04</v>
      </c>
    </row>
    <row r="379" customFormat="false" ht="15" hidden="false" customHeight="true" outlineLevel="0" collapsed="false">
      <c r="A379" s="56" t="s">
        <v>10845</v>
      </c>
      <c r="B379" s="56" t="s">
        <v>3722</v>
      </c>
      <c r="C379" s="56" t="s">
        <v>10846</v>
      </c>
      <c r="D379" s="56" t="s">
        <v>10058</v>
      </c>
      <c r="E379" s="56" t="s">
        <v>101</v>
      </c>
      <c r="F379" s="56" t="s">
        <v>10059</v>
      </c>
      <c r="G379" s="56" t="s">
        <v>10847</v>
      </c>
      <c r="H379" s="57" t="n">
        <v>44658</v>
      </c>
      <c r="I379" s="56" t="s">
        <v>2514</v>
      </c>
      <c r="J379" s="56" t="s">
        <v>4763</v>
      </c>
      <c r="K379" s="56" t="n">
        <v>2742.85</v>
      </c>
      <c r="L379" s="56" t="n">
        <v>10.979</v>
      </c>
      <c r="M379" s="56" t="n">
        <v>2830</v>
      </c>
      <c r="N379" s="56" t="n">
        <v>10.92</v>
      </c>
      <c r="O379" s="54" t="n">
        <f aca="false">ROUND(M379*N379,2)</f>
        <v>30903.6</v>
      </c>
      <c r="P379" s="56" t="n">
        <v>343</v>
      </c>
      <c r="Q379" s="56" t="s">
        <v>380</v>
      </c>
      <c r="R379" s="54" t="str">
        <f aca="false">IF(J379&lt;=I379,"Yes","No")</f>
        <v>Yes</v>
      </c>
      <c r="S379" s="56" t="s">
        <v>10066</v>
      </c>
      <c r="T379" s="56" t="s">
        <v>10061</v>
      </c>
      <c r="U379" s="55" t="n">
        <f aca="false">IF(M379=0,0,ROUND(O379/M379,2))</f>
        <v>10.92</v>
      </c>
      <c r="V379" s="55" t="n">
        <f aca="false">IFERROR(J379-I379,"")</f>
        <v>-1</v>
      </c>
      <c r="W379" s="55" t="str">
        <f aca="false">IF(U379&lt;=13.5,"Efficient",IF(U379&lt;=16,"Above Bench","Expensive"))</f>
        <v>Efficient</v>
      </c>
      <c r="X379" s="55" t="str">
        <f aca="false">TEXT(H379,"yyyy-mm")</f>
        <v>2022-04</v>
      </c>
    </row>
    <row r="380" customFormat="false" ht="15" hidden="false" customHeight="true" outlineLevel="0" collapsed="false">
      <c r="A380" s="52" t="s">
        <v>10848</v>
      </c>
      <c r="B380" s="52" t="s">
        <v>1773</v>
      </c>
      <c r="C380" s="52" t="s">
        <v>8977</v>
      </c>
      <c r="D380" s="52" t="s">
        <v>10132</v>
      </c>
      <c r="E380" s="52" t="s">
        <v>95</v>
      </c>
      <c r="F380" s="52" t="s">
        <v>10070</v>
      </c>
      <c r="G380" s="52" t="s">
        <v>10849</v>
      </c>
      <c r="H380" s="53" t="n">
        <v>44945</v>
      </c>
      <c r="I380" s="52" t="s">
        <v>3735</v>
      </c>
      <c r="J380" s="52" t="s">
        <v>1925</v>
      </c>
      <c r="K380" s="52" t="n">
        <v>140.49</v>
      </c>
      <c r="L380" s="52" t="n">
        <v>0.464</v>
      </c>
      <c r="M380" s="52" t="n">
        <v>629</v>
      </c>
      <c r="N380" s="52" t="n">
        <v>13.19</v>
      </c>
      <c r="O380" s="54" t="n">
        <f aca="false">ROUND(M380*N380,2)</f>
        <v>8296.51</v>
      </c>
      <c r="P380" s="52" t="n">
        <v>301</v>
      </c>
      <c r="Q380" s="52" t="s">
        <v>340</v>
      </c>
      <c r="R380" s="54" t="str">
        <f aca="false">IF(J380&lt;=I380,"Yes","No")</f>
        <v>No</v>
      </c>
      <c r="S380" s="52" t="s">
        <v>10061</v>
      </c>
      <c r="T380" s="52" t="s">
        <v>10061</v>
      </c>
      <c r="U380" s="55" t="n">
        <f aca="false">IF(M380=0,0,ROUND(O380/M380,2))</f>
        <v>13.19</v>
      </c>
      <c r="V380" s="55" t="n">
        <f aca="false">IFERROR(J380-I380,"")</f>
        <v>3</v>
      </c>
      <c r="W380" s="55" t="str">
        <f aca="false">IF(U380&lt;=13.5,"Efficient",IF(U380&lt;=16,"Above Bench","Expensive"))</f>
        <v>Efficient</v>
      </c>
      <c r="X380" s="55" t="str">
        <f aca="false">TEXT(H380,"yyyy-mm")</f>
        <v>2023-01</v>
      </c>
    </row>
    <row r="381" customFormat="false" ht="15" hidden="false" customHeight="true" outlineLevel="0" collapsed="false">
      <c r="A381" s="56" t="s">
        <v>10850</v>
      </c>
      <c r="B381" s="56" t="s">
        <v>3744</v>
      </c>
      <c r="C381" s="56" t="s">
        <v>2404</v>
      </c>
      <c r="D381" s="56" t="s">
        <v>10087</v>
      </c>
      <c r="E381" s="56" t="s">
        <v>97</v>
      </c>
      <c r="F381" s="56" t="s">
        <v>10070</v>
      </c>
      <c r="G381" s="56" t="s">
        <v>10851</v>
      </c>
      <c r="H381" s="57" t="n">
        <v>45470</v>
      </c>
      <c r="I381" s="56" t="s">
        <v>5444</v>
      </c>
      <c r="J381" s="56" t="s">
        <v>619</v>
      </c>
      <c r="K381" s="56" t="n">
        <v>4782.41</v>
      </c>
      <c r="L381" s="56" t="n">
        <v>15.758</v>
      </c>
      <c r="M381" s="56" t="n">
        <v>1091</v>
      </c>
      <c r="N381" s="56" t="n">
        <v>14.65</v>
      </c>
      <c r="O381" s="54" t="n">
        <f aca="false">ROUND(M381*N381,2)</f>
        <v>15983.15</v>
      </c>
      <c r="P381" s="56" t="n">
        <v>228</v>
      </c>
      <c r="Q381" s="56" t="s">
        <v>340</v>
      </c>
      <c r="R381" s="54" t="str">
        <f aca="false">IF(J381&lt;=I381,"Yes","No")</f>
        <v>No</v>
      </c>
      <c r="S381" s="56" t="s">
        <v>10066</v>
      </c>
      <c r="T381" s="56" t="s">
        <v>10061</v>
      </c>
      <c r="U381" s="55" t="n">
        <f aca="false">IF(M381=0,0,ROUND(O381/M381,2))</f>
        <v>14.65</v>
      </c>
      <c r="V381" s="55" t="n">
        <f aca="false">IFERROR(J381-I381,"")</f>
        <v>3</v>
      </c>
      <c r="W381" s="55" t="str">
        <f aca="false">IF(U381&lt;=13.5,"Efficient",IF(U381&lt;=16,"Above Bench","Expensive"))</f>
        <v>Above Bench</v>
      </c>
      <c r="X381" s="55" t="str">
        <f aca="false">TEXT(H381,"yyyy-mm")</f>
        <v>2024-06</v>
      </c>
    </row>
    <row r="382" customFormat="false" ht="15" hidden="false" customHeight="true" outlineLevel="0" collapsed="false">
      <c r="A382" s="52" t="s">
        <v>10852</v>
      </c>
      <c r="B382" s="52" t="s">
        <v>2731</v>
      </c>
      <c r="C382" s="52" t="s">
        <v>6191</v>
      </c>
      <c r="D382" s="52" t="s">
        <v>10132</v>
      </c>
      <c r="E382" s="52" t="s">
        <v>95</v>
      </c>
      <c r="F382" s="52" t="s">
        <v>10088</v>
      </c>
      <c r="G382" s="52" t="s">
        <v>10853</v>
      </c>
      <c r="H382" s="53" t="n">
        <v>45552</v>
      </c>
      <c r="I382" s="52" t="s">
        <v>1595</v>
      </c>
      <c r="J382" s="52" t="s">
        <v>1595</v>
      </c>
      <c r="K382" s="52" t="n">
        <v>4192.3</v>
      </c>
      <c r="L382" s="52" t="n">
        <v>17.612</v>
      </c>
      <c r="M382" s="52" t="n">
        <v>1418</v>
      </c>
      <c r="N382" s="52" t="n">
        <v>5.62</v>
      </c>
      <c r="O382" s="54" t="n">
        <f aca="false">ROUND(M382*N382,2)</f>
        <v>7969.16</v>
      </c>
      <c r="P382" s="52" t="n">
        <v>118</v>
      </c>
      <c r="Q382" s="52" t="s">
        <v>380</v>
      </c>
      <c r="R382" s="54" t="str">
        <f aca="false">IF(J382&lt;=I382,"Yes","No")</f>
        <v>Yes</v>
      </c>
      <c r="S382" s="52" t="s">
        <v>10066</v>
      </c>
      <c r="T382" s="52" t="s">
        <v>10066</v>
      </c>
      <c r="U382" s="55" t="n">
        <f aca="false">IF(M382=0,0,ROUND(O382/M382,2))</f>
        <v>5.62</v>
      </c>
      <c r="V382" s="55" t="n">
        <f aca="false">IFERROR(J382-I382,"")</f>
        <v>0</v>
      </c>
      <c r="W382" s="55" t="str">
        <f aca="false">IF(U382&lt;=13.5,"Efficient",IF(U382&lt;=16,"Above Bench","Expensive"))</f>
        <v>Efficient</v>
      </c>
      <c r="X382" s="55" t="str">
        <f aca="false">TEXT(H382,"yyyy-mm")</f>
        <v>2024-09</v>
      </c>
    </row>
    <row r="383" customFormat="false" ht="15" hidden="false" customHeight="true" outlineLevel="0" collapsed="false">
      <c r="A383" s="56" t="s">
        <v>10854</v>
      </c>
      <c r="B383" s="56" t="s">
        <v>2881</v>
      </c>
      <c r="C383" s="56" t="s">
        <v>3805</v>
      </c>
      <c r="D383" s="56" t="s">
        <v>10073</v>
      </c>
      <c r="E383" s="56" t="s">
        <v>91</v>
      </c>
      <c r="F383" s="56" t="s">
        <v>10064</v>
      </c>
      <c r="G383" s="56" t="s">
        <v>10855</v>
      </c>
      <c r="H383" s="57" t="n">
        <v>44625</v>
      </c>
      <c r="I383" s="56" t="s">
        <v>2188</v>
      </c>
      <c r="J383" s="56" t="s">
        <v>1630</v>
      </c>
      <c r="K383" s="56" t="n">
        <v>3419.99</v>
      </c>
      <c r="L383" s="56" t="n">
        <v>14.414</v>
      </c>
      <c r="M383" s="56" t="n">
        <v>2016</v>
      </c>
      <c r="N383" s="56" t="n">
        <v>19.15</v>
      </c>
      <c r="O383" s="54" t="n">
        <f aca="false">ROUND(M383*N383,2)</f>
        <v>38606.4</v>
      </c>
      <c r="P383" s="56" t="n">
        <v>404</v>
      </c>
      <c r="Q383" s="56" t="s">
        <v>380</v>
      </c>
      <c r="R383" s="54" t="str">
        <f aca="false">IF(J383&lt;=I383,"Yes","No")</f>
        <v>No</v>
      </c>
      <c r="S383" s="56" t="s">
        <v>10066</v>
      </c>
      <c r="T383" s="56" t="s">
        <v>10066</v>
      </c>
      <c r="U383" s="55" t="n">
        <f aca="false">IF(M383=0,0,ROUND(O383/M383,2))</f>
        <v>19.15</v>
      </c>
      <c r="V383" s="55" t="n">
        <f aca="false">IFERROR(J383-I383,"")</f>
        <v>4</v>
      </c>
      <c r="W383" s="55" t="str">
        <f aca="false">IF(U383&lt;=13.5,"Efficient",IF(U383&lt;=16,"Above Bench","Expensive"))</f>
        <v>Expensive</v>
      </c>
      <c r="X383" s="55" t="str">
        <f aca="false">TEXT(H383,"yyyy-mm")</f>
        <v>2022-03</v>
      </c>
    </row>
    <row r="384" customFormat="false" ht="15" hidden="false" customHeight="true" outlineLevel="0" collapsed="false">
      <c r="A384" s="52" t="s">
        <v>10856</v>
      </c>
      <c r="B384" s="52" t="s">
        <v>1685</v>
      </c>
      <c r="C384" s="52" t="s">
        <v>2789</v>
      </c>
      <c r="D384" s="52" t="s">
        <v>10087</v>
      </c>
      <c r="E384" s="52" t="s">
        <v>99</v>
      </c>
      <c r="F384" s="52" t="s">
        <v>10070</v>
      </c>
      <c r="G384" s="52" t="s">
        <v>10857</v>
      </c>
      <c r="H384" s="53" t="n">
        <v>44756</v>
      </c>
      <c r="I384" s="52" t="s">
        <v>1477</v>
      </c>
      <c r="J384" s="52" t="s">
        <v>564</v>
      </c>
      <c r="K384" s="52" t="n">
        <v>4013.11</v>
      </c>
      <c r="L384" s="52" t="n">
        <v>18.155</v>
      </c>
      <c r="M384" s="52" t="n">
        <v>1929</v>
      </c>
      <c r="N384" s="52" t="n">
        <v>22.52</v>
      </c>
      <c r="O384" s="54" t="n">
        <f aca="false">ROUND(M384*N384,2)</f>
        <v>43441.08</v>
      </c>
      <c r="P384" s="52" t="n">
        <v>463</v>
      </c>
      <c r="Q384" s="52" t="s">
        <v>4081</v>
      </c>
      <c r="R384" s="54" t="str">
        <f aca="false">IF(J384&lt;=I384,"Yes","No")</f>
        <v>No</v>
      </c>
      <c r="S384" s="52" t="s">
        <v>10066</v>
      </c>
      <c r="T384" s="52" t="s">
        <v>10061</v>
      </c>
      <c r="U384" s="55" t="n">
        <f aca="false">IF(M384=0,0,ROUND(O384/M384,2))</f>
        <v>22.52</v>
      </c>
      <c r="V384" s="55" t="n">
        <f aca="false">IFERROR(J384-I384,"")</f>
        <v>1</v>
      </c>
      <c r="W384" s="55" t="str">
        <f aca="false">IF(U384&lt;=13.5,"Efficient",IF(U384&lt;=16,"Above Bench","Expensive"))</f>
        <v>Expensive</v>
      </c>
      <c r="X384" s="55" t="str">
        <f aca="false">TEXT(H384,"yyyy-mm")</f>
        <v>2022-07</v>
      </c>
    </row>
    <row r="385" customFormat="false" ht="15" hidden="false" customHeight="true" outlineLevel="0" collapsed="false">
      <c r="A385" s="56" t="s">
        <v>10858</v>
      </c>
      <c r="B385" s="56" t="s">
        <v>1882</v>
      </c>
      <c r="C385" s="56" t="s">
        <v>2758</v>
      </c>
      <c r="D385" s="56" t="s">
        <v>10063</v>
      </c>
      <c r="E385" s="56" t="s">
        <v>101</v>
      </c>
      <c r="F385" s="56" t="s">
        <v>10099</v>
      </c>
      <c r="G385" s="56" t="s">
        <v>10859</v>
      </c>
      <c r="H385" s="57" t="n">
        <v>44776</v>
      </c>
      <c r="I385" s="56" t="s">
        <v>3732</v>
      </c>
      <c r="J385" s="56" t="s">
        <v>3261</v>
      </c>
      <c r="K385" s="56" t="n">
        <v>2714.43</v>
      </c>
      <c r="L385" s="56" t="n">
        <v>8.178</v>
      </c>
      <c r="M385" s="56" t="n">
        <v>2626</v>
      </c>
      <c r="N385" s="56" t="n">
        <v>13.6</v>
      </c>
      <c r="O385" s="54" t="n">
        <f aca="false">ROUND(M385*N385,2)</f>
        <v>35713.6</v>
      </c>
      <c r="P385" s="56" t="n">
        <v>465</v>
      </c>
      <c r="Q385" s="56" t="s">
        <v>340</v>
      </c>
      <c r="R385" s="54" t="str">
        <f aca="false">IF(J385&lt;=I385,"Yes","No")</f>
        <v>Yes</v>
      </c>
      <c r="S385" s="56" t="s">
        <v>10061</v>
      </c>
      <c r="T385" s="56" t="s">
        <v>10061</v>
      </c>
      <c r="U385" s="55" t="n">
        <f aca="false">IF(M385=0,0,ROUND(O385/M385,2))</f>
        <v>13.6</v>
      </c>
      <c r="V385" s="55" t="n">
        <f aca="false">IFERROR(J385-I385,"")</f>
        <v>-1</v>
      </c>
      <c r="W385" s="55" t="str">
        <f aca="false">IF(U385&lt;=13.5,"Efficient",IF(U385&lt;=16,"Above Bench","Expensive"))</f>
        <v>Above Bench</v>
      </c>
      <c r="X385" s="55" t="str">
        <f aca="false">TEXT(H385,"yyyy-mm")</f>
        <v>2022-08</v>
      </c>
    </row>
    <row r="386" customFormat="false" ht="15" hidden="false" customHeight="true" outlineLevel="0" collapsed="false">
      <c r="A386" s="52" t="s">
        <v>10860</v>
      </c>
      <c r="B386" s="52" t="s">
        <v>2518</v>
      </c>
      <c r="C386" s="52" t="s">
        <v>7337</v>
      </c>
      <c r="D386" s="52" t="s">
        <v>10190</v>
      </c>
      <c r="E386" s="52" t="s">
        <v>97</v>
      </c>
      <c r="F386" s="52" t="s">
        <v>10088</v>
      </c>
      <c r="G386" s="52" t="s">
        <v>10861</v>
      </c>
      <c r="H386" s="53" t="n">
        <v>45077</v>
      </c>
      <c r="I386" s="52" t="s">
        <v>1512</v>
      </c>
      <c r="J386" s="52" t="s">
        <v>1676</v>
      </c>
      <c r="K386" s="52" t="n">
        <v>1339.32</v>
      </c>
      <c r="L386" s="52" t="n">
        <v>6.094</v>
      </c>
      <c r="M386" s="52" t="n">
        <v>68</v>
      </c>
      <c r="N386" s="52" t="n">
        <v>11.32</v>
      </c>
      <c r="O386" s="54" t="n">
        <f aca="false">ROUND(M386*N386,2)</f>
        <v>769.76</v>
      </c>
      <c r="P386" s="52" t="n">
        <v>497</v>
      </c>
      <c r="Q386" s="52" t="s">
        <v>371</v>
      </c>
      <c r="R386" s="54" t="str">
        <f aca="false">IF(J386&lt;=I386,"Yes","No")</f>
        <v>No</v>
      </c>
      <c r="S386" s="52" t="s">
        <v>10066</v>
      </c>
      <c r="T386" s="52" t="s">
        <v>10061</v>
      </c>
      <c r="U386" s="55" t="n">
        <f aca="false">IF(M386=0,0,ROUND(O386/M386,2))</f>
        <v>11.32</v>
      </c>
      <c r="V386" s="55" t="n">
        <f aca="false">IFERROR(J386-I386,"")</f>
        <v>2</v>
      </c>
      <c r="W386" s="55" t="str">
        <f aca="false">IF(U386&lt;=13.5,"Efficient",IF(U386&lt;=16,"Above Bench","Expensive"))</f>
        <v>Efficient</v>
      </c>
      <c r="X386" s="55" t="str">
        <f aca="false">TEXT(H386,"yyyy-mm")</f>
        <v>2023-05</v>
      </c>
    </row>
    <row r="387" customFormat="false" ht="15" hidden="false" customHeight="true" outlineLevel="0" collapsed="false">
      <c r="A387" s="56" t="s">
        <v>10862</v>
      </c>
      <c r="B387" s="56" t="s">
        <v>855</v>
      </c>
      <c r="C387" s="56" t="s">
        <v>5707</v>
      </c>
      <c r="D387" s="56" t="s">
        <v>10063</v>
      </c>
      <c r="E387" s="56" t="s">
        <v>101</v>
      </c>
      <c r="F387" s="56" t="s">
        <v>10099</v>
      </c>
      <c r="G387" s="56" t="s">
        <v>10863</v>
      </c>
      <c r="H387" s="57" t="n">
        <v>45346</v>
      </c>
      <c r="I387" s="56" t="s">
        <v>4215</v>
      </c>
      <c r="J387" s="56" t="s">
        <v>4215</v>
      </c>
      <c r="K387" s="56" t="n">
        <v>4524.92</v>
      </c>
      <c r="L387" s="56" t="n">
        <v>13.3</v>
      </c>
      <c r="M387" s="56" t="n">
        <v>2230</v>
      </c>
      <c r="N387" s="56" t="n">
        <v>19.74</v>
      </c>
      <c r="O387" s="54" t="n">
        <f aca="false">ROUND(M387*N387,2)</f>
        <v>44020.2</v>
      </c>
      <c r="P387" s="56" t="n">
        <v>114</v>
      </c>
      <c r="Q387" s="56" t="s">
        <v>371</v>
      </c>
      <c r="R387" s="54" t="str">
        <f aca="false">IF(J387&lt;=I387,"Yes","No")</f>
        <v>Yes</v>
      </c>
      <c r="S387" s="56" t="s">
        <v>10066</v>
      </c>
      <c r="T387" s="56" t="s">
        <v>10061</v>
      </c>
      <c r="U387" s="55" t="n">
        <f aca="false">IF(M387=0,0,ROUND(O387/M387,2))</f>
        <v>19.74</v>
      </c>
      <c r="V387" s="55" t="n">
        <f aca="false">IFERROR(J387-I387,"")</f>
        <v>0</v>
      </c>
      <c r="W387" s="55" t="str">
        <f aca="false">IF(U387&lt;=13.5,"Efficient",IF(U387&lt;=16,"Above Bench","Expensive"))</f>
        <v>Expensive</v>
      </c>
      <c r="X387" s="55" t="str">
        <f aca="false">TEXT(H387,"yyyy-mm")</f>
        <v>2024-02</v>
      </c>
    </row>
    <row r="388" customFormat="false" ht="15" hidden="false" customHeight="true" outlineLevel="0" collapsed="false">
      <c r="A388" s="52" t="s">
        <v>10864</v>
      </c>
      <c r="B388" s="52" t="s">
        <v>580</v>
      </c>
      <c r="C388" s="52" t="s">
        <v>4245</v>
      </c>
      <c r="D388" s="52" t="s">
        <v>10069</v>
      </c>
      <c r="E388" s="52" t="s">
        <v>93</v>
      </c>
      <c r="F388" s="52" t="s">
        <v>10088</v>
      </c>
      <c r="G388" s="52" t="s">
        <v>10865</v>
      </c>
      <c r="H388" s="53" t="n">
        <v>44665</v>
      </c>
      <c r="I388" s="52" t="s">
        <v>4635</v>
      </c>
      <c r="J388" s="52" t="s">
        <v>3746</v>
      </c>
      <c r="K388" s="52" t="n">
        <v>66.84</v>
      </c>
      <c r="L388" s="52" t="n">
        <v>0.245</v>
      </c>
      <c r="M388" s="52" t="n">
        <v>1633</v>
      </c>
      <c r="N388" s="52" t="n">
        <v>8.34</v>
      </c>
      <c r="O388" s="54" t="n">
        <f aca="false">ROUND(M388*N388,2)</f>
        <v>13619.22</v>
      </c>
      <c r="P388" s="52" t="n">
        <v>383</v>
      </c>
      <c r="Q388" s="52" t="s">
        <v>371</v>
      </c>
      <c r="R388" s="54" t="str">
        <f aca="false">IF(J388&lt;=I388,"Yes","No")</f>
        <v>No</v>
      </c>
      <c r="S388" s="52" t="s">
        <v>10066</v>
      </c>
      <c r="T388" s="52" t="s">
        <v>10061</v>
      </c>
      <c r="U388" s="55" t="n">
        <f aca="false">IF(M388=0,0,ROUND(O388/M388,2))</f>
        <v>8.34</v>
      </c>
      <c r="V388" s="55" t="n">
        <f aca="false">IFERROR(J388-I388,"")</f>
        <v>1</v>
      </c>
      <c r="W388" s="55" t="str">
        <f aca="false">IF(U388&lt;=13.5,"Efficient",IF(U388&lt;=16,"Above Bench","Expensive"))</f>
        <v>Efficient</v>
      </c>
      <c r="X388" s="55" t="str">
        <f aca="false">TEXT(H388,"yyyy-mm")</f>
        <v>2022-04</v>
      </c>
    </row>
    <row r="389" customFormat="false" ht="15" hidden="false" customHeight="true" outlineLevel="0" collapsed="false">
      <c r="A389" s="56" t="s">
        <v>10866</v>
      </c>
      <c r="B389" s="56" t="s">
        <v>3407</v>
      </c>
      <c r="C389" s="56" t="s">
        <v>4339</v>
      </c>
      <c r="D389" s="56" t="s">
        <v>10132</v>
      </c>
      <c r="E389" s="56" t="s">
        <v>95</v>
      </c>
      <c r="F389" s="56" t="s">
        <v>10099</v>
      </c>
      <c r="G389" s="56" t="s">
        <v>10867</v>
      </c>
      <c r="H389" s="57" t="n">
        <v>44621</v>
      </c>
      <c r="I389" s="56" t="s">
        <v>409</v>
      </c>
      <c r="J389" s="56" t="s">
        <v>4884</v>
      </c>
      <c r="K389" s="56" t="n">
        <v>1312.04</v>
      </c>
      <c r="L389" s="56" t="n">
        <v>4.03</v>
      </c>
      <c r="M389" s="56" t="n">
        <v>1411</v>
      </c>
      <c r="N389" s="56" t="n">
        <v>14.96</v>
      </c>
      <c r="O389" s="54" t="n">
        <f aca="false">ROUND(M389*N389,2)</f>
        <v>21108.56</v>
      </c>
      <c r="P389" s="56" t="n">
        <v>389</v>
      </c>
      <c r="Q389" s="56" t="s">
        <v>4081</v>
      </c>
      <c r="R389" s="54" t="str">
        <f aca="false">IF(J389&lt;=I389,"Yes","No")</f>
        <v>No</v>
      </c>
      <c r="S389" s="56" t="s">
        <v>10061</v>
      </c>
      <c r="T389" s="56" t="s">
        <v>10061</v>
      </c>
      <c r="U389" s="55" t="n">
        <f aca="false">IF(M389=0,0,ROUND(O389/M389,2))</f>
        <v>14.96</v>
      </c>
      <c r="V389" s="55" t="n">
        <f aca="false">IFERROR(J389-I389,"")</f>
        <v>3</v>
      </c>
      <c r="W389" s="55" t="str">
        <f aca="false">IF(U389&lt;=13.5,"Efficient",IF(U389&lt;=16,"Above Bench","Expensive"))</f>
        <v>Above Bench</v>
      </c>
      <c r="X389" s="55" t="str">
        <f aca="false">TEXT(H389,"yyyy-mm")</f>
        <v>2022-03</v>
      </c>
    </row>
    <row r="390" customFormat="false" ht="15" hidden="false" customHeight="true" outlineLevel="0" collapsed="false">
      <c r="A390" s="52" t="s">
        <v>10868</v>
      </c>
      <c r="B390" s="52" t="s">
        <v>2986</v>
      </c>
      <c r="C390" s="52" t="s">
        <v>3933</v>
      </c>
      <c r="D390" s="52" t="s">
        <v>10117</v>
      </c>
      <c r="E390" s="52" t="s">
        <v>101</v>
      </c>
      <c r="F390" s="52" t="s">
        <v>10088</v>
      </c>
      <c r="G390" s="52" t="s">
        <v>10869</v>
      </c>
      <c r="H390" s="53" t="n">
        <v>44725</v>
      </c>
      <c r="I390" s="52" t="s">
        <v>877</v>
      </c>
      <c r="J390" s="52" t="s">
        <v>2912</v>
      </c>
      <c r="K390" s="52" t="n">
        <v>1865.2</v>
      </c>
      <c r="L390" s="52" t="n">
        <v>8.432</v>
      </c>
      <c r="M390" s="52" t="n">
        <v>1788</v>
      </c>
      <c r="N390" s="52" t="n">
        <v>20.15</v>
      </c>
      <c r="O390" s="54" t="n">
        <f aca="false">ROUND(M390*N390,2)</f>
        <v>36028.2</v>
      </c>
      <c r="P390" s="52" t="n">
        <v>49</v>
      </c>
      <c r="Q390" s="52" t="s">
        <v>371</v>
      </c>
      <c r="R390" s="54" t="str">
        <f aca="false">IF(J390&lt;=I390,"Yes","No")</f>
        <v>No</v>
      </c>
      <c r="S390" s="52" t="s">
        <v>10061</v>
      </c>
      <c r="T390" s="52" t="s">
        <v>10061</v>
      </c>
      <c r="U390" s="55" t="n">
        <f aca="false">IF(M390=0,0,ROUND(O390/M390,2))</f>
        <v>20.15</v>
      </c>
      <c r="V390" s="55" t="n">
        <f aca="false">IFERROR(J390-I390,"")</f>
        <v>2</v>
      </c>
      <c r="W390" s="55" t="str">
        <f aca="false">IF(U390&lt;=13.5,"Efficient",IF(U390&lt;=16,"Above Bench","Expensive"))</f>
        <v>Expensive</v>
      </c>
      <c r="X390" s="55" t="str">
        <f aca="false">TEXT(H390,"yyyy-mm")</f>
        <v>2022-06</v>
      </c>
    </row>
    <row r="391" customFormat="false" ht="15" hidden="false" customHeight="true" outlineLevel="0" collapsed="false">
      <c r="A391" s="56" t="s">
        <v>10870</v>
      </c>
      <c r="B391" s="56" t="s">
        <v>1685</v>
      </c>
      <c r="C391" s="56" t="s">
        <v>1757</v>
      </c>
      <c r="D391" s="56" t="s">
        <v>10112</v>
      </c>
      <c r="E391" s="56" t="s">
        <v>93</v>
      </c>
      <c r="F391" s="56" t="s">
        <v>10059</v>
      </c>
      <c r="G391" s="56" t="s">
        <v>10871</v>
      </c>
      <c r="H391" s="57" t="n">
        <v>45217</v>
      </c>
      <c r="I391" s="56" t="s">
        <v>1421</v>
      </c>
      <c r="J391" s="56" t="s">
        <v>480</v>
      </c>
      <c r="K391" s="56" t="n">
        <v>4565.81</v>
      </c>
      <c r="L391" s="56" t="n">
        <v>12.43</v>
      </c>
      <c r="M391" s="56" t="n">
        <v>2063</v>
      </c>
      <c r="N391" s="56" t="n">
        <v>7.16</v>
      </c>
      <c r="O391" s="54" t="n">
        <f aca="false">ROUND(M391*N391,2)</f>
        <v>14771.08</v>
      </c>
      <c r="P391" s="56" t="n">
        <v>366</v>
      </c>
      <c r="Q391" s="56" t="s">
        <v>340</v>
      </c>
      <c r="R391" s="54" t="str">
        <f aca="false">IF(J391&lt;=I391,"Yes","No")</f>
        <v>No</v>
      </c>
      <c r="S391" s="56" t="s">
        <v>10066</v>
      </c>
      <c r="T391" s="56" t="s">
        <v>10061</v>
      </c>
      <c r="U391" s="55" t="n">
        <f aca="false">IF(M391=0,0,ROUND(O391/M391,2))</f>
        <v>7.16</v>
      </c>
      <c r="V391" s="55" t="n">
        <f aca="false">IFERROR(J391-I391,"")</f>
        <v>4</v>
      </c>
      <c r="W391" s="55" t="str">
        <f aca="false">IF(U391&lt;=13.5,"Efficient",IF(U391&lt;=16,"Above Bench","Expensive"))</f>
        <v>Efficient</v>
      </c>
      <c r="X391" s="55" t="str">
        <f aca="false">TEXT(H391,"yyyy-mm")</f>
        <v>2023-10</v>
      </c>
    </row>
    <row r="392" customFormat="false" ht="15" hidden="false" customHeight="true" outlineLevel="0" collapsed="false">
      <c r="A392" s="52" t="s">
        <v>10872</v>
      </c>
      <c r="B392" s="52" t="s">
        <v>3957</v>
      </c>
      <c r="C392" s="52" t="s">
        <v>2477</v>
      </c>
      <c r="D392" s="52" t="s">
        <v>10087</v>
      </c>
      <c r="E392" s="52" t="s">
        <v>99</v>
      </c>
      <c r="F392" s="52" t="s">
        <v>10059</v>
      </c>
      <c r="G392" s="52" t="s">
        <v>10873</v>
      </c>
      <c r="H392" s="53" t="n">
        <v>45622</v>
      </c>
      <c r="I392" s="52" t="s">
        <v>1536</v>
      </c>
      <c r="J392" s="52" t="s">
        <v>5027</v>
      </c>
      <c r="K392" s="52" t="n">
        <v>912.42</v>
      </c>
      <c r="L392" s="52" t="n">
        <v>2.619</v>
      </c>
      <c r="M392" s="52" t="n">
        <v>577</v>
      </c>
      <c r="N392" s="52" t="n">
        <v>22.29</v>
      </c>
      <c r="O392" s="54" t="n">
        <f aca="false">ROUND(M392*N392,2)</f>
        <v>12861.33</v>
      </c>
      <c r="P392" s="52" t="n">
        <v>50</v>
      </c>
      <c r="Q392" s="52" t="s">
        <v>371</v>
      </c>
      <c r="R392" s="54" t="str">
        <f aca="false">IF(J392&lt;=I392,"Yes","No")</f>
        <v>Yes</v>
      </c>
      <c r="S392" s="52" t="s">
        <v>10066</v>
      </c>
      <c r="T392" s="52" t="s">
        <v>10061</v>
      </c>
      <c r="U392" s="55" t="n">
        <f aca="false">IF(M392=0,0,ROUND(O392/M392,2))</f>
        <v>22.29</v>
      </c>
      <c r="V392" s="55" t="n">
        <f aca="false">IFERROR(J392-I392,"")</f>
        <v>-1</v>
      </c>
      <c r="W392" s="55" t="str">
        <f aca="false">IF(U392&lt;=13.5,"Efficient",IF(U392&lt;=16,"Above Bench","Expensive"))</f>
        <v>Expensive</v>
      </c>
      <c r="X392" s="55" t="str">
        <f aca="false">TEXT(H392,"yyyy-mm")</f>
        <v>2024-11</v>
      </c>
    </row>
    <row r="393" customFormat="false" ht="15" hidden="false" customHeight="true" outlineLevel="0" collapsed="false">
      <c r="A393" s="56" t="s">
        <v>10874</v>
      </c>
      <c r="B393" s="56" t="s">
        <v>1528</v>
      </c>
      <c r="C393" s="56" t="s">
        <v>2456</v>
      </c>
      <c r="D393" s="56" t="s">
        <v>10132</v>
      </c>
      <c r="E393" s="56" t="s">
        <v>93</v>
      </c>
      <c r="F393" s="56" t="s">
        <v>10064</v>
      </c>
      <c r="G393" s="56" t="s">
        <v>10875</v>
      </c>
      <c r="H393" s="57" t="n">
        <v>45366</v>
      </c>
      <c r="I393" s="56" t="s">
        <v>1506</v>
      </c>
      <c r="J393" s="56" t="s">
        <v>4288</v>
      </c>
      <c r="K393" s="56" t="n">
        <v>3568.54</v>
      </c>
      <c r="L393" s="56" t="n">
        <v>10.836</v>
      </c>
      <c r="M393" s="56" t="n">
        <v>369</v>
      </c>
      <c r="N393" s="56" t="n">
        <v>16.5</v>
      </c>
      <c r="O393" s="54" t="n">
        <f aca="false">ROUND(M393*N393,2)</f>
        <v>6088.5</v>
      </c>
      <c r="P393" s="56" t="n">
        <v>87</v>
      </c>
      <c r="Q393" s="56" t="s">
        <v>371</v>
      </c>
      <c r="R393" s="54" t="str">
        <f aca="false">IF(J393&lt;=I393,"Yes","No")</f>
        <v>No</v>
      </c>
      <c r="S393" s="56" t="s">
        <v>10066</v>
      </c>
      <c r="T393" s="56" t="s">
        <v>10066</v>
      </c>
      <c r="U393" s="55" t="n">
        <f aca="false">IF(M393=0,0,ROUND(O393/M393,2))</f>
        <v>16.5</v>
      </c>
      <c r="V393" s="55" t="n">
        <f aca="false">IFERROR(J393-I393,"")</f>
        <v>3</v>
      </c>
      <c r="W393" s="55" t="str">
        <f aca="false">IF(U393&lt;=13.5,"Efficient",IF(U393&lt;=16,"Above Bench","Expensive"))</f>
        <v>Expensive</v>
      </c>
      <c r="X393" s="55" t="str">
        <f aca="false">TEXT(H393,"yyyy-mm")</f>
        <v>2024-03</v>
      </c>
    </row>
    <row r="394" customFormat="false" ht="15" hidden="false" customHeight="true" outlineLevel="0" collapsed="false">
      <c r="A394" s="52" t="s">
        <v>10876</v>
      </c>
      <c r="B394" s="52" t="s">
        <v>2870</v>
      </c>
      <c r="C394" s="52" t="s">
        <v>3028</v>
      </c>
      <c r="D394" s="52" t="s">
        <v>10078</v>
      </c>
      <c r="E394" s="52" t="s">
        <v>101</v>
      </c>
      <c r="F394" s="52" t="s">
        <v>10070</v>
      </c>
      <c r="G394" s="52" t="s">
        <v>10877</v>
      </c>
      <c r="H394" s="53" t="n">
        <v>45649</v>
      </c>
      <c r="I394" s="52" t="s">
        <v>5325</v>
      </c>
      <c r="J394" s="52" t="s">
        <v>906</v>
      </c>
      <c r="K394" s="52" t="n">
        <v>4005.86</v>
      </c>
      <c r="L394" s="52" t="n">
        <v>18.422</v>
      </c>
      <c r="M394" s="52" t="n">
        <v>1631</v>
      </c>
      <c r="N394" s="52" t="n">
        <v>9.45</v>
      </c>
      <c r="O394" s="54" t="n">
        <f aca="false">ROUND(M394*N394,2)</f>
        <v>15412.95</v>
      </c>
      <c r="P394" s="52" t="n">
        <v>233</v>
      </c>
      <c r="Q394" s="52" t="s">
        <v>380</v>
      </c>
      <c r="R394" s="54" t="str">
        <f aca="false">IF(J394&lt;=I394,"Yes","No")</f>
        <v>No</v>
      </c>
      <c r="S394" s="52" t="s">
        <v>10066</v>
      </c>
      <c r="T394" s="52" t="s">
        <v>10066</v>
      </c>
      <c r="U394" s="55" t="n">
        <f aca="false">IF(M394=0,0,ROUND(O394/M394,2))</f>
        <v>9.45</v>
      </c>
      <c r="V394" s="55" t="n">
        <f aca="false">IFERROR(J394-I394,"")</f>
        <v>5</v>
      </c>
      <c r="W394" s="55" t="str">
        <f aca="false">IF(U394&lt;=13.5,"Efficient",IF(U394&lt;=16,"Above Bench","Expensive"))</f>
        <v>Efficient</v>
      </c>
      <c r="X394" s="55" t="str">
        <f aca="false">TEXT(H394,"yyyy-mm")</f>
        <v>2024-12</v>
      </c>
    </row>
    <row r="395" customFormat="false" ht="15" hidden="false" customHeight="true" outlineLevel="0" collapsed="false">
      <c r="A395" s="56" t="s">
        <v>10878</v>
      </c>
      <c r="B395" s="56" t="s">
        <v>1351</v>
      </c>
      <c r="C395" s="56" t="s">
        <v>4843</v>
      </c>
      <c r="D395" s="56" t="s">
        <v>10058</v>
      </c>
      <c r="E395" s="56" t="s">
        <v>97</v>
      </c>
      <c r="F395" s="56" t="s">
        <v>10088</v>
      </c>
      <c r="G395" s="56" t="s">
        <v>10879</v>
      </c>
      <c r="H395" s="57" t="n">
        <v>44821</v>
      </c>
      <c r="I395" s="56" t="s">
        <v>1444</v>
      </c>
      <c r="J395" s="56" t="s">
        <v>3616</v>
      </c>
      <c r="K395" s="56" t="n">
        <v>2750.11</v>
      </c>
      <c r="L395" s="56" t="n">
        <v>9.421</v>
      </c>
      <c r="M395" s="56" t="n">
        <v>2499</v>
      </c>
      <c r="N395" s="56" t="n">
        <v>17.46</v>
      </c>
      <c r="O395" s="54" t="n">
        <f aca="false">ROUND(M395*N395,2)</f>
        <v>43632.54</v>
      </c>
      <c r="P395" s="56" t="n">
        <v>382</v>
      </c>
      <c r="Q395" s="56" t="s">
        <v>340</v>
      </c>
      <c r="R395" s="54" t="str">
        <f aca="false">IF(J395&lt;=I395,"Yes","No")</f>
        <v>No</v>
      </c>
      <c r="S395" s="56" t="s">
        <v>10061</v>
      </c>
      <c r="T395" s="56" t="s">
        <v>10061</v>
      </c>
      <c r="U395" s="55" t="n">
        <f aca="false">IF(M395=0,0,ROUND(O395/M395,2))</f>
        <v>17.46</v>
      </c>
      <c r="V395" s="55" t="n">
        <f aca="false">IFERROR(J395-I395,"")</f>
        <v>4</v>
      </c>
      <c r="W395" s="55" t="str">
        <f aca="false">IF(U395&lt;=13.5,"Efficient",IF(U395&lt;=16,"Above Bench","Expensive"))</f>
        <v>Expensive</v>
      </c>
      <c r="X395" s="55" t="str">
        <f aca="false">TEXT(H395,"yyyy-mm")</f>
        <v>2022-09</v>
      </c>
    </row>
    <row r="396" customFormat="false" ht="15" hidden="false" customHeight="true" outlineLevel="0" collapsed="false">
      <c r="A396" s="52" t="s">
        <v>10880</v>
      </c>
      <c r="B396" s="52" t="s">
        <v>3527</v>
      </c>
      <c r="C396" s="52" t="s">
        <v>3844</v>
      </c>
      <c r="D396" s="52" t="s">
        <v>10117</v>
      </c>
      <c r="E396" s="52" t="s">
        <v>93</v>
      </c>
      <c r="F396" s="52" t="s">
        <v>10064</v>
      </c>
      <c r="G396" s="52" t="s">
        <v>10881</v>
      </c>
      <c r="H396" s="53" t="n">
        <v>45346</v>
      </c>
      <c r="I396" s="52" t="s">
        <v>1026</v>
      </c>
      <c r="J396" s="52" t="s">
        <v>1026</v>
      </c>
      <c r="K396" s="52" t="n">
        <v>2072.74</v>
      </c>
      <c r="L396" s="52" t="n">
        <v>7.148</v>
      </c>
      <c r="M396" s="52" t="n">
        <v>2656</v>
      </c>
      <c r="N396" s="52" t="n">
        <v>12.48</v>
      </c>
      <c r="O396" s="54" t="n">
        <f aca="false">ROUND(M396*N396,2)</f>
        <v>33146.88</v>
      </c>
      <c r="P396" s="52" t="n">
        <v>464</v>
      </c>
      <c r="Q396" s="52" t="s">
        <v>4081</v>
      </c>
      <c r="R396" s="54" t="str">
        <f aca="false">IF(J396&lt;=I396,"Yes","No")</f>
        <v>Yes</v>
      </c>
      <c r="S396" s="52" t="s">
        <v>10066</v>
      </c>
      <c r="T396" s="52" t="s">
        <v>10061</v>
      </c>
      <c r="U396" s="55" t="n">
        <f aca="false">IF(M396=0,0,ROUND(O396/M396,2))</f>
        <v>12.48</v>
      </c>
      <c r="V396" s="55" t="n">
        <f aca="false">IFERROR(J396-I396,"")</f>
        <v>0</v>
      </c>
      <c r="W396" s="55" t="str">
        <f aca="false">IF(U396&lt;=13.5,"Efficient",IF(U396&lt;=16,"Above Bench","Expensive"))</f>
        <v>Efficient</v>
      </c>
      <c r="X396" s="55" t="str">
        <f aca="false">TEXT(H396,"yyyy-mm")</f>
        <v>2024-02</v>
      </c>
    </row>
    <row r="397" customFormat="false" ht="15" hidden="false" customHeight="true" outlineLevel="0" collapsed="false">
      <c r="A397" s="56" t="s">
        <v>10882</v>
      </c>
      <c r="B397" s="56" t="s">
        <v>580</v>
      </c>
      <c r="C397" s="56" t="s">
        <v>4205</v>
      </c>
      <c r="D397" s="56" t="s">
        <v>10112</v>
      </c>
      <c r="E397" s="56" t="s">
        <v>95</v>
      </c>
      <c r="F397" s="56" t="s">
        <v>10099</v>
      </c>
      <c r="G397" s="56" t="s">
        <v>10883</v>
      </c>
      <c r="H397" s="57" t="n">
        <v>45342</v>
      </c>
      <c r="I397" s="56" t="s">
        <v>2128</v>
      </c>
      <c r="J397" s="56" t="s">
        <v>4215</v>
      </c>
      <c r="K397" s="56" t="n">
        <v>2113.99</v>
      </c>
      <c r="L397" s="56" t="n">
        <v>5.871</v>
      </c>
      <c r="M397" s="56" t="n">
        <v>1365</v>
      </c>
      <c r="N397" s="56" t="n">
        <v>20.92</v>
      </c>
      <c r="O397" s="54" t="n">
        <f aca="false">ROUND(M397*N397,2)</f>
        <v>28555.8</v>
      </c>
      <c r="P397" s="56" t="n">
        <v>405</v>
      </c>
      <c r="Q397" s="56" t="s">
        <v>4081</v>
      </c>
      <c r="R397" s="54" t="str">
        <f aca="false">IF(J397&lt;=I397,"Yes","No")</f>
        <v>No</v>
      </c>
      <c r="S397" s="56" t="s">
        <v>10066</v>
      </c>
      <c r="T397" s="56" t="s">
        <v>10061</v>
      </c>
      <c r="U397" s="55" t="n">
        <f aca="false">IF(M397=0,0,ROUND(O397/M397,2))</f>
        <v>20.92</v>
      </c>
      <c r="V397" s="55" t="n">
        <f aca="false">IFERROR(J397-I397,"")</f>
        <v>4</v>
      </c>
      <c r="W397" s="55" t="str">
        <f aca="false">IF(U397&lt;=13.5,"Efficient",IF(U397&lt;=16,"Above Bench","Expensive"))</f>
        <v>Expensive</v>
      </c>
      <c r="X397" s="55" t="str">
        <f aca="false">TEXT(H397,"yyyy-mm")</f>
        <v>2024-02</v>
      </c>
    </row>
    <row r="398" customFormat="false" ht="15" hidden="false" customHeight="true" outlineLevel="0" collapsed="false">
      <c r="A398" s="52" t="s">
        <v>10884</v>
      </c>
      <c r="B398" s="52" t="s">
        <v>774</v>
      </c>
      <c r="C398" s="52" t="s">
        <v>3432</v>
      </c>
      <c r="D398" s="52" t="s">
        <v>10073</v>
      </c>
      <c r="E398" s="52" t="s">
        <v>101</v>
      </c>
      <c r="F398" s="52" t="s">
        <v>10088</v>
      </c>
      <c r="G398" s="52" t="s">
        <v>10885</v>
      </c>
      <c r="H398" s="53" t="n">
        <v>45171</v>
      </c>
      <c r="I398" s="52" t="s">
        <v>1938</v>
      </c>
      <c r="J398" s="52" t="s">
        <v>4539</v>
      </c>
      <c r="K398" s="52" t="n">
        <v>4964.58</v>
      </c>
      <c r="L398" s="52" t="n">
        <v>18.435</v>
      </c>
      <c r="M398" s="52" t="n">
        <v>1514</v>
      </c>
      <c r="N398" s="52" t="n">
        <v>15.47</v>
      </c>
      <c r="O398" s="54" t="n">
        <f aca="false">ROUND(M398*N398,2)</f>
        <v>23421.58</v>
      </c>
      <c r="P398" s="52" t="n">
        <v>191</v>
      </c>
      <c r="Q398" s="52" t="s">
        <v>340</v>
      </c>
      <c r="R398" s="54" t="str">
        <f aca="false">IF(J398&lt;=I398,"Yes","No")</f>
        <v>Yes</v>
      </c>
      <c r="S398" s="52" t="s">
        <v>10066</v>
      </c>
      <c r="T398" s="52" t="s">
        <v>10066</v>
      </c>
      <c r="U398" s="55" t="n">
        <f aca="false">IF(M398=0,0,ROUND(O398/M398,2))</f>
        <v>15.47</v>
      </c>
      <c r="V398" s="55" t="n">
        <f aca="false">IFERROR(J398-I398,"")</f>
        <v>-1</v>
      </c>
      <c r="W398" s="55" t="str">
        <f aca="false">IF(U398&lt;=13.5,"Efficient",IF(U398&lt;=16,"Above Bench","Expensive"))</f>
        <v>Above Bench</v>
      </c>
      <c r="X398" s="55" t="str">
        <f aca="false">TEXT(H398,"yyyy-mm")</f>
        <v>2023-09</v>
      </c>
    </row>
    <row r="399" customFormat="false" ht="15" hidden="false" customHeight="true" outlineLevel="0" collapsed="false">
      <c r="A399" s="56" t="s">
        <v>10886</v>
      </c>
      <c r="B399" s="56" t="s">
        <v>1573</v>
      </c>
      <c r="C399" s="56" t="s">
        <v>7285</v>
      </c>
      <c r="D399" s="56" t="s">
        <v>10104</v>
      </c>
      <c r="E399" s="56" t="s">
        <v>97</v>
      </c>
      <c r="F399" s="56" t="s">
        <v>10064</v>
      </c>
      <c r="G399" s="56" t="s">
        <v>10887</v>
      </c>
      <c r="H399" s="57" t="n">
        <v>45254</v>
      </c>
      <c r="I399" s="56" t="s">
        <v>1548</v>
      </c>
      <c r="J399" s="56" t="s">
        <v>1549</v>
      </c>
      <c r="K399" s="56" t="n">
        <v>2829.99</v>
      </c>
      <c r="L399" s="56" t="n">
        <v>7.795</v>
      </c>
      <c r="M399" s="56" t="n">
        <v>2139</v>
      </c>
      <c r="N399" s="56" t="n">
        <v>23.98</v>
      </c>
      <c r="O399" s="54" t="n">
        <f aca="false">ROUND(M399*N399,2)</f>
        <v>51293.22</v>
      </c>
      <c r="P399" s="56" t="n">
        <v>307</v>
      </c>
      <c r="Q399" s="56" t="s">
        <v>380</v>
      </c>
      <c r="R399" s="54" t="str">
        <f aca="false">IF(J399&lt;=I399,"Yes","No")</f>
        <v>No</v>
      </c>
      <c r="S399" s="56" t="s">
        <v>10066</v>
      </c>
      <c r="T399" s="56" t="s">
        <v>10061</v>
      </c>
      <c r="U399" s="55" t="n">
        <f aca="false">IF(M399=0,0,ROUND(O399/M399,2))</f>
        <v>23.98</v>
      </c>
      <c r="V399" s="55" t="n">
        <f aca="false">IFERROR(J399-I399,"")</f>
        <v>1</v>
      </c>
      <c r="W399" s="55" t="str">
        <f aca="false">IF(U399&lt;=13.5,"Efficient",IF(U399&lt;=16,"Above Bench","Expensive"))</f>
        <v>Expensive</v>
      </c>
      <c r="X399" s="55" t="str">
        <f aca="false">TEXT(H399,"yyyy-mm")</f>
        <v>2023-11</v>
      </c>
    </row>
    <row r="400" customFormat="false" ht="15" hidden="false" customHeight="true" outlineLevel="0" collapsed="false">
      <c r="A400" s="52" t="s">
        <v>10888</v>
      </c>
      <c r="B400" s="52" t="s">
        <v>3611</v>
      </c>
      <c r="C400" s="52" t="s">
        <v>2474</v>
      </c>
      <c r="D400" s="52" t="s">
        <v>10132</v>
      </c>
      <c r="E400" s="52" t="s">
        <v>99</v>
      </c>
      <c r="F400" s="52" t="s">
        <v>10099</v>
      </c>
      <c r="G400" s="52" t="s">
        <v>10889</v>
      </c>
      <c r="H400" s="53" t="n">
        <v>44729</v>
      </c>
      <c r="I400" s="52" t="s">
        <v>1963</v>
      </c>
      <c r="J400" s="52" t="s">
        <v>3253</v>
      </c>
      <c r="K400" s="52" t="n">
        <v>4336.57</v>
      </c>
      <c r="L400" s="52" t="n">
        <v>17.003</v>
      </c>
      <c r="M400" s="52" t="n">
        <v>1099</v>
      </c>
      <c r="N400" s="52" t="n">
        <v>8.13</v>
      </c>
      <c r="O400" s="54" t="n">
        <f aca="false">ROUND(M400*N400,2)</f>
        <v>8934.87</v>
      </c>
      <c r="P400" s="52" t="n">
        <v>266</v>
      </c>
      <c r="Q400" s="52" t="s">
        <v>340</v>
      </c>
      <c r="R400" s="54" t="str">
        <f aca="false">IF(J400&lt;=I400,"Yes","No")</f>
        <v>No</v>
      </c>
      <c r="S400" s="52" t="s">
        <v>10066</v>
      </c>
      <c r="T400" s="52" t="s">
        <v>10061</v>
      </c>
      <c r="U400" s="55" t="n">
        <f aca="false">IF(M400=0,0,ROUND(O400/M400,2))</f>
        <v>8.13</v>
      </c>
      <c r="V400" s="55" t="n">
        <f aca="false">IFERROR(J400-I400,"")</f>
        <v>2</v>
      </c>
      <c r="W400" s="55" t="str">
        <f aca="false">IF(U400&lt;=13.5,"Efficient",IF(U400&lt;=16,"Above Bench","Expensive"))</f>
        <v>Efficient</v>
      </c>
      <c r="X400" s="55" t="str">
        <f aca="false">TEXT(H400,"yyyy-mm")</f>
        <v>2022-06</v>
      </c>
    </row>
    <row r="401" customFormat="false" ht="15" hidden="false" customHeight="true" outlineLevel="0" collapsed="false">
      <c r="A401" s="56" t="s">
        <v>10890</v>
      </c>
      <c r="B401" s="56" t="s">
        <v>719</v>
      </c>
      <c r="C401" s="56" t="s">
        <v>923</v>
      </c>
      <c r="D401" s="56" t="s">
        <v>10190</v>
      </c>
      <c r="E401" s="56" t="s">
        <v>95</v>
      </c>
      <c r="F401" s="56" t="s">
        <v>10070</v>
      </c>
      <c r="G401" s="56" t="s">
        <v>10891</v>
      </c>
      <c r="H401" s="57" t="n">
        <v>44576</v>
      </c>
      <c r="I401" s="56" t="s">
        <v>1543</v>
      </c>
      <c r="J401" s="56" t="s">
        <v>1543</v>
      </c>
      <c r="K401" s="56" t="n">
        <v>1342.64</v>
      </c>
      <c r="L401" s="56" t="n">
        <v>3.869</v>
      </c>
      <c r="M401" s="56" t="n">
        <v>2765</v>
      </c>
      <c r="N401" s="56" t="n">
        <v>22.13</v>
      </c>
      <c r="O401" s="54" t="n">
        <f aca="false">ROUND(M401*N401,2)</f>
        <v>61189.45</v>
      </c>
      <c r="P401" s="56" t="n">
        <v>200</v>
      </c>
      <c r="Q401" s="56" t="s">
        <v>340</v>
      </c>
      <c r="R401" s="54" t="str">
        <f aca="false">IF(J401&lt;=I401,"Yes","No")</f>
        <v>Yes</v>
      </c>
      <c r="S401" s="56" t="s">
        <v>10066</v>
      </c>
      <c r="T401" s="56" t="s">
        <v>10066</v>
      </c>
      <c r="U401" s="55" t="n">
        <f aca="false">IF(M401=0,0,ROUND(O401/M401,2))</f>
        <v>22.13</v>
      </c>
      <c r="V401" s="55" t="n">
        <f aca="false">IFERROR(J401-I401,"")</f>
        <v>0</v>
      </c>
      <c r="W401" s="55" t="str">
        <f aca="false">IF(U401&lt;=13.5,"Efficient",IF(U401&lt;=16,"Above Bench","Expensive"))</f>
        <v>Expensive</v>
      </c>
      <c r="X401" s="55" t="str">
        <f aca="false">TEXT(H401,"yyyy-mm")</f>
        <v>2022-01</v>
      </c>
    </row>
    <row r="402" customFormat="false" ht="15" hidden="false" customHeight="true" outlineLevel="0" collapsed="false">
      <c r="A402" s="52" t="s">
        <v>10892</v>
      </c>
      <c r="B402" s="52" t="s">
        <v>3837</v>
      </c>
      <c r="C402" s="52" t="s">
        <v>2702</v>
      </c>
      <c r="D402" s="52" t="s">
        <v>10087</v>
      </c>
      <c r="E402" s="52" t="s">
        <v>95</v>
      </c>
      <c r="F402" s="52" t="s">
        <v>10070</v>
      </c>
      <c r="G402" s="52" t="s">
        <v>10893</v>
      </c>
      <c r="H402" s="53" t="n">
        <v>44683</v>
      </c>
      <c r="I402" s="52" t="s">
        <v>2465</v>
      </c>
      <c r="J402" s="52" t="s">
        <v>2465</v>
      </c>
      <c r="K402" s="52" t="n">
        <v>2292.55</v>
      </c>
      <c r="L402" s="52" t="n">
        <v>8.449</v>
      </c>
      <c r="M402" s="52" t="n">
        <v>717</v>
      </c>
      <c r="N402" s="52" t="n">
        <v>15.82</v>
      </c>
      <c r="O402" s="54" t="n">
        <f aca="false">ROUND(M402*N402,2)</f>
        <v>11342.94</v>
      </c>
      <c r="P402" s="52" t="n">
        <v>202</v>
      </c>
      <c r="Q402" s="52" t="s">
        <v>4081</v>
      </c>
      <c r="R402" s="54" t="str">
        <f aca="false">IF(J402&lt;=I402,"Yes","No")</f>
        <v>Yes</v>
      </c>
      <c r="S402" s="52" t="s">
        <v>10066</v>
      </c>
      <c r="T402" s="52" t="s">
        <v>10061</v>
      </c>
      <c r="U402" s="55" t="n">
        <f aca="false">IF(M402=0,0,ROUND(O402/M402,2))</f>
        <v>15.82</v>
      </c>
      <c r="V402" s="55" t="n">
        <f aca="false">IFERROR(J402-I402,"")</f>
        <v>0</v>
      </c>
      <c r="W402" s="55" t="str">
        <f aca="false">IF(U402&lt;=13.5,"Efficient",IF(U402&lt;=16,"Above Bench","Expensive"))</f>
        <v>Above Bench</v>
      </c>
      <c r="X402" s="55" t="str">
        <f aca="false">TEXT(H402,"yyyy-mm")</f>
        <v>2022-05</v>
      </c>
    </row>
    <row r="403" customFormat="false" ht="15" hidden="false" customHeight="true" outlineLevel="0" collapsed="false">
      <c r="A403" s="56" t="s">
        <v>10894</v>
      </c>
      <c r="B403" s="56" t="s">
        <v>2573</v>
      </c>
      <c r="C403" s="56" t="s">
        <v>7680</v>
      </c>
      <c r="D403" s="56" t="s">
        <v>10117</v>
      </c>
      <c r="E403" s="56" t="s">
        <v>97</v>
      </c>
      <c r="F403" s="56" t="s">
        <v>10064</v>
      </c>
      <c r="G403" s="56" t="s">
        <v>10895</v>
      </c>
      <c r="H403" s="57" t="n">
        <v>45611</v>
      </c>
      <c r="I403" s="56" t="s">
        <v>2035</v>
      </c>
      <c r="J403" s="56" t="s">
        <v>2068</v>
      </c>
      <c r="K403" s="56" t="n">
        <v>2474.09</v>
      </c>
      <c r="L403" s="56" t="n">
        <v>8.496</v>
      </c>
      <c r="M403" s="56" t="n">
        <v>164</v>
      </c>
      <c r="N403" s="56" t="n">
        <v>22.84</v>
      </c>
      <c r="O403" s="54" t="n">
        <f aca="false">ROUND(M403*N403,2)</f>
        <v>3745.76</v>
      </c>
      <c r="P403" s="56" t="n">
        <v>467</v>
      </c>
      <c r="Q403" s="56" t="s">
        <v>380</v>
      </c>
      <c r="R403" s="54" t="str">
        <f aca="false">IF(J403&lt;=I403,"Yes","No")</f>
        <v>No</v>
      </c>
      <c r="S403" s="56" t="s">
        <v>10061</v>
      </c>
      <c r="T403" s="56" t="s">
        <v>10061</v>
      </c>
      <c r="U403" s="55" t="n">
        <f aca="false">IF(M403=0,0,ROUND(O403/M403,2))</f>
        <v>22.84</v>
      </c>
      <c r="V403" s="55" t="n">
        <f aca="false">IFERROR(J403-I403,"")</f>
        <v>3</v>
      </c>
      <c r="W403" s="55" t="str">
        <f aca="false">IF(U403&lt;=13.5,"Efficient",IF(U403&lt;=16,"Above Bench","Expensive"))</f>
        <v>Expensive</v>
      </c>
      <c r="X403" s="55" t="str">
        <f aca="false">TEXT(H403,"yyyy-mm")</f>
        <v>2024-11</v>
      </c>
    </row>
    <row r="404" customFormat="false" ht="15" hidden="false" customHeight="true" outlineLevel="0" collapsed="false">
      <c r="A404" s="52" t="s">
        <v>10896</v>
      </c>
      <c r="B404" s="52" t="s">
        <v>567</v>
      </c>
      <c r="C404" s="52" t="s">
        <v>1264</v>
      </c>
      <c r="D404" s="52" t="s">
        <v>10073</v>
      </c>
      <c r="E404" s="52" t="s">
        <v>95</v>
      </c>
      <c r="F404" s="52" t="s">
        <v>10064</v>
      </c>
      <c r="G404" s="52" t="s">
        <v>10897</v>
      </c>
      <c r="H404" s="53" t="n">
        <v>45300</v>
      </c>
      <c r="I404" s="52" t="s">
        <v>1140</v>
      </c>
      <c r="J404" s="52" t="s">
        <v>1140</v>
      </c>
      <c r="K404" s="52" t="n">
        <v>1792.35</v>
      </c>
      <c r="L404" s="52" t="n">
        <v>8.746</v>
      </c>
      <c r="M404" s="52" t="n">
        <v>652</v>
      </c>
      <c r="N404" s="52" t="n">
        <v>10.31</v>
      </c>
      <c r="O404" s="54" t="n">
        <f aca="false">ROUND(M404*N404,2)</f>
        <v>6722.12</v>
      </c>
      <c r="P404" s="52" t="n">
        <v>439</v>
      </c>
      <c r="Q404" s="52" t="s">
        <v>380</v>
      </c>
      <c r="R404" s="54" t="str">
        <f aca="false">IF(J404&lt;=I404,"Yes","No")</f>
        <v>Yes</v>
      </c>
      <c r="S404" s="52" t="s">
        <v>10066</v>
      </c>
      <c r="T404" s="52" t="s">
        <v>10066</v>
      </c>
      <c r="U404" s="55" t="n">
        <f aca="false">IF(M404=0,0,ROUND(O404/M404,2))</f>
        <v>10.31</v>
      </c>
      <c r="V404" s="55" t="n">
        <f aca="false">IFERROR(J404-I404,"")</f>
        <v>0</v>
      </c>
      <c r="W404" s="55" t="str">
        <f aca="false">IF(U404&lt;=13.5,"Efficient",IF(U404&lt;=16,"Above Bench","Expensive"))</f>
        <v>Efficient</v>
      </c>
      <c r="X404" s="55" t="str">
        <f aca="false">TEXT(H404,"yyyy-mm")</f>
        <v>2024-01</v>
      </c>
    </row>
    <row r="405" customFormat="false" ht="15" hidden="false" customHeight="true" outlineLevel="0" collapsed="false">
      <c r="A405" s="56" t="s">
        <v>10898</v>
      </c>
      <c r="B405" s="56" t="s">
        <v>1498</v>
      </c>
      <c r="C405" s="56" t="s">
        <v>2285</v>
      </c>
      <c r="D405" s="56" t="s">
        <v>10117</v>
      </c>
      <c r="E405" s="56" t="s">
        <v>91</v>
      </c>
      <c r="F405" s="56" t="s">
        <v>10099</v>
      </c>
      <c r="G405" s="56" t="s">
        <v>10899</v>
      </c>
      <c r="H405" s="57" t="n">
        <v>45455</v>
      </c>
      <c r="I405" s="56" t="s">
        <v>925</v>
      </c>
      <c r="J405" s="56" t="s">
        <v>2063</v>
      </c>
      <c r="K405" s="56" t="n">
        <v>1861.71</v>
      </c>
      <c r="L405" s="56" t="n">
        <v>8.685</v>
      </c>
      <c r="M405" s="56" t="n">
        <v>1586</v>
      </c>
      <c r="N405" s="56" t="n">
        <v>11.96</v>
      </c>
      <c r="O405" s="54" t="n">
        <f aca="false">ROUND(M405*N405,2)</f>
        <v>18968.56</v>
      </c>
      <c r="P405" s="56" t="n">
        <v>377</v>
      </c>
      <c r="Q405" s="56" t="s">
        <v>371</v>
      </c>
      <c r="R405" s="54" t="str">
        <f aca="false">IF(J405&lt;=I405,"Yes","No")</f>
        <v>No</v>
      </c>
      <c r="S405" s="56" t="s">
        <v>10066</v>
      </c>
      <c r="T405" s="56" t="s">
        <v>10061</v>
      </c>
      <c r="U405" s="55" t="n">
        <f aca="false">IF(M405=0,0,ROUND(O405/M405,2))</f>
        <v>11.96</v>
      </c>
      <c r="V405" s="55" t="n">
        <f aca="false">IFERROR(J405-I405,"")</f>
        <v>2</v>
      </c>
      <c r="W405" s="55" t="str">
        <f aca="false">IF(U405&lt;=13.5,"Efficient",IF(U405&lt;=16,"Above Bench","Expensive"))</f>
        <v>Efficient</v>
      </c>
      <c r="X405" s="55" t="str">
        <f aca="false">TEXT(H405,"yyyy-mm")</f>
        <v>2024-06</v>
      </c>
    </row>
    <row r="406" customFormat="false" ht="15" hidden="false" customHeight="true" outlineLevel="0" collapsed="false">
      <c r="A406" s="52" t="s">
        <v>10900</v>
      </c>
      <c r="B406" s="52" t="s">
        <v>468</v>
      </c>
      <c r="C406" s="52" t="s">
        <v>5125</v>
      </c>
      <c r="D406" s="52" t="s">
        <v>10117</v>
      </c>
      <c r="E406" s="52" t="s">
        <v>91</v>
      </c>
      <c r="F406" s="52" t="s">
        <v>10059</v>
      </c>
      <c r="G406" s="52" t="s">
        <v>10901</v>
      </c>
      <c r="H406" s="53" t="n">
        <v>45035</v>
      </c>
      <c r="I406" s="52" t="s">
        <v>3050</v>
      </c>
      <c r="J406" s="52" t="s">
        <v>8685</v>
      </c>
      <c r="K406" s="52" t="n">
        <v>1564.39</v>
      </c>
      <c r="L406" s="52" t="n">
        <v>5.285</v>
      </c>
      <c r="M406" s="52" t="n">
        <v>1556</v>
      </c>
      <c r="N406" s="52" t="n">
        <v>9.61</v>
      </c>
      <c r="O406" s="54" t="n">
        <f aca="false">ROUND(M406*N406,2)</f>
        <v>14953.16</v>
      </c>
      <c r="P406" s="52" t="n">
        <v>433</v>
      </c>
      <c r="Q406" s="52" t="s">
        <v>340</v>
      </c>
      <c r="R406" s="54" t="str">
        <f aca="false">IF(J406&lt;=I406,"Yes","No")</f>
        <v>No</v>
      </c>
      <c r="S406" s="52" t="s">
        <v>10066</v>
      </c>
      <c r="T406" s="52" t="s">
        <v>10061</v>
      </c>
      <c r="U406" s="55" t="n">
        <f aca="false">IF(M406=0,0,ROUND(O406/M406,2))</f>
        <v>9.61</v>
      </c>
      <c r="V406" s="55" t="n">
        <f aca="false">IFERROR(J406-I406,"")</f>
        <v>2</v>
      </c>
      <c r="W406" s="55" t="str">
        <f aca="false">IF(U406&lt;=13.5,"Efficient",IF(U406&lt;=16,"Above Bench","Expensive"))</f>
        <v>Efficient</v>
      </c>
      <c r="X406" s="55" t="str">
        <f aca="false">TEXT(H406,"yyyy-mm")</f>
        <v>2023-04</v>
      </c>
    </row>
    <row r="407" customFormat="false" ht="15" hidden="false" customHeight="true" outlineLevel="0" collapsed="false">
      <c r="A407" s="56" t="s">
        <v>10902</v>
      </c>
      <c r="B407" s="56" t="s">
        <v>3636</v>
      </c>
      <c r="C407" s="56" t="s">
        <v>1070</v>
      </c>
      <c r="D407" s="56" t="s">
        <v>10073</v>
      </c>
      <c r="E407" s="56" t="s">
        <v>97</v>
      </c>
      <c r="F407" s="56" t="s">
        <v>10064</v>
      </c>
      <c r="G407" s="56" t="s">
        <v>10903</v>
      </c>
      <c r="H407" s="57" t="n">
        <v>45158</v>
      </c>
      <c r="I407" s="56" t="s">
        <v>360</v>
      </c>
      <c r="J407" s="56" t="s">
        <v>5821</v>
      </c>
      <c r="K407" s="56" t="n">
        <v>2972.5</v>
      </c>
      <c r="L407" s="56" t="n">
        <v>10.102</v>
      </c>
      <c r="M407" s="56" t="n">
        <v>1157</v>
      </c>
      <c r="N407" s="56" t="n">
        <v>20.68</v>
      </c>
      <c r="O407" s="54" t="n">
        <f aca="false">ROUND(M407*N407,2)</f>
        <v>23926.76</v>
      </c>
      <c r="P407" s="56" t="n">
        <v>410</v>
      </c>
      <c r="Q407" s="56" t="s">
        <v>340</v>
      </c>
      <c r="R407" s="54" t="str">
        <f aca="false">IF(J407&lt;=I407,"Yes","No")</f>
        <v>No</v>
      </c>
      <c r="S407" s="56" t="s">
        <v>10066</v>
      </c>
      <c r="T407" s="56" t="s">
        <v>10061</v>
      </c>
      <c r="U407" s="55" t="n">
        <f aca="false">IF(M407=0,0,ROUND(O407/M407,2))</f>
        <v>20.68</v>
      </c>
      <c r="V407" s="55" t="n">
        <f aca="false">IFERROR(J407-I407,"")</f>
        <v>1</v>
      </c>
      <c r="W407" s="55" t="str">
        <f aca="false">IF(U407&lt;=13.5,"Efficient",IF(U407&lt;=16,"Above Bench","Expensive"))</f>
        <v>Expensive</v>
      </c>
      <c r="X407" s="55" t="str">
        <f aca="false">TEXT(H407,"yyyy-mm")</f>
        <v>2023-08</v>
      </c>
    </row>
    <row r="408" customFormat="false" ht="15" hidden="false" customHeight="true" outlineLevel="0" collapsed="false">
      <c r="A408" s="52" t="s">
        <v>10904</v>
      </c>
      <c r="B408" s="52" t="s">
        <v>3375</v>
      </c>
      <c r="C408" s="52" t="s">
        <v>2602</v>
      </c>
      <c r="D408" s="52" t="s">
        <v>10190</v>
      </c>
      <c r="E408" s="52" t="s">
        <v>95</v>
      </c>
      <c r="F408" s="52" t="s">
        <v>10070</v>
      </c>
      <c r="G408" s="52" t="s">
        <v>10905</v>
      </c>
      <c r="H408" s="53" t="n">
        <v>45025</v>
      </c>
      <c r="I408" s="52" t="s">
        <v>1944</v>
      </c>
      <c r="J408" s="52" t="s">
        <v>615</v>
      </c>
      <c r="K408" s="52" t="n">
        <v>4467</v>
      </c>
      <c r="L408" s="52" t="n">
        <v>14.796</v>
      </c>
      <c r="M408" s="52" t="n">
        <v>1447</v>
      </c>
      <c r="N408" s="52" t="n">
        <v>8.08</v>
      </c>
      <c r="O408" s="54" t="n">
        <f aca="false">ROUND(M408*N408,2)</f>
        <v>11691.76</v>
      </c>
      <c r="P408" s="52" t="n">
        <v>401</v>
      </c>
      <c r="Q408" s="52" t="s">
        <v>380</v>
      </c>
      <c r="R408" s="54" t="str">
        <f aca="false">IF(J408&lt;=I408,"Yes","No")</f>
        <v>No</v>
      </c>
      <c r="S408" s="52" t="s">
        <v>10061</v>
      </c>
      <c r="T408" s="52" t="s">
        <v>10066</v>
      </c>
      <c r="U408" s="55" t="n">
        <f aca="false">IF(M408=0,0,ROUND(O408/M408,2))</f>
        <v>8.08</v>
      </c>
      <c r="V408" s="55" t="n">
        <f aca="false">IFERROR(J408-I408,"")</f>
        <v>3</v>
      </c>
      <c r="W408" s="55" t="str">
        <f aca="false">IF(U408&lt;=13.5,"Efficient",IF(U408&lt;=16,"Above Bench","Expensive"))</f>
        <v>Efficient</v>
      </c>
      <c r="X408" s="55" t="str">
        <f aca="false">TEXT(H408,"yyyy-mm")</f>
        <v>2023-04</v>
      </c>
    </row>
    <row r="409" customFormat="false" ht="15" hidden="false" customHeight="true" outlineLevel="0" collapsed="false">
      <c r="A409" s="56" t="s">
        <v>10906</v>
      </c>
      <c r="B409" s="56" t="s">
        <v>3129</v>
      </c>
      <c r="C409" s="56" t="s">
        <v>3270</v>
      </c>
      <c r="D409" s="56" t="s">
        <v>10112</v>
      </c>
      <c r="E409" s="56" t="s">
        <v>93</v>
      </c>
      <c r="F409" s="56" t="s">
        <v>10070</v>
      </c>
      <c r="G409" s="56" t="s">
        <v>10907</v>
      </c>
      <c r="H409" s="57" t="n">
        <v>45368</v>
      </c>
      <c r="I409" s="56" t="s">
        <v>3699</v>
      </c>
      <c r="J409" s="56" t="s">
        <v>3700</v>
      </c>
      <c r="K409" s="56" t="n">
        <v>2010.04</v>
      </c>
      <c r="L409" s="56" t="n">
        <v>6.151</v>
      </c>
      <c r="M409" s="56" t="n">
        <v>1648</v>
      </c>
      <c r="N409" s="56" t="n">
        <v>23.93</v>
      </c>
      <c r="O409" s="54" t="n">
        <f aca="false">ROUND(M409*N409,2)</f>
        <v>39436.64</v>
      </c>
      <c r="P409" s="56" t="n">
        <v>234</v>
      </c>
      <c r="Q409" s="56" t="s">
        <v>4081</v>
      </c>
      <c r="R409" s="54" t="str">
        <f aca="false">IF(J409&lt;=I409,"Yes","No")</f>
        <v>Yes</v>
      </c>
      <c r="S409" s="56" t="s">
        <v>10066</v>
      </c>
      <c r="T409" s="56" t="s">
        <v>10061</v>
      </c>
      <c r="U409" s="55" t="n">
        <f aca="false">IF(M409=0,0,ROUND(O409/M409,2))</f>
        <v>23.93</v>
      </c>
      <c r="V409" s="55" t="n">
        <f aca="false">IFERROR(J409-I409,"")</f>
        <v>-1</v>
      </c>
      <c r="W409" s="55" t="str">
        <f aca="false">IF(U409&lt;=13.5,"Efficient",IF(U409&lt;=16,"Above Bench","Expensive"))</f>
        <v>Expensive</v>
      </c>
      <c r="X409" s="55" t="str">
        <f aca="false">TEXT(H409,"yyyy-mm")</f>
        <v>2024-03</v>
      </c>
    </row>
    <row r="410" customFormat="false" ht="15" hidden="false" customHeight="true" outlineLevel="0" collapsed="false">
      <c r="A410" s="52" t="s">
        <v>10908</v>
      </c>
      <c r="B410" s="52" t="s">
        <v>3719</v>
      </c>
      <c r="C410" s="52" t="s">
        <v>9986</v>
      </c>
      <c r="D410" s="52" t="s">
        <v>10058</v>
      </c>
      <c r="E410" s="52" t="s">
        <v>93</v>
      </c>
      <c r="F410" s="52" t="s">
        <v>10088</v>
      </c>
      <c r="G410" s="52" t="s">
        <v>10909</v>
      </c>
      <c r="H410" s="53" t="n">
        <v>45346</v>
      </c>
      <c r="I410" s="52" t="s">
        <v>1027</v>
      </c>
      <c r="J410" s="52" t="s">
        <v>803</v>
      </c>
      <c r="K410" s="52" t="n">
        <v>4613.37</v>
      </c>
      <c r="L410" s="52" t="n">
        <v>13.18</v>
      </c>
      <c r="M410" s="52" t="n">
        <v>1929</v>
      </c>
      <c r="N410" s="52" t="n">
        <v>14.36</v>
      </c>
      <c r="O410" s="54" t="n">
        <f aca="false">ROUND(M410*N410,2)</f>
        <v>27700.44</v>
      </c>
      <c r="P410" s="52" t="n">
        <v>58</v>
      </c>
      <c r="Q410" s="52" t="s">
        <v>371</v>
      </c>
      <c r="R410" s="54" t="str">
        <f aca="false">IF(J410&lt;=I410,"Yes","No")</f>
        <v>No</v>
      </c>
      <c r="S410" s="52" t="s">
        <v>10066</v>
      </c>
      <c r="T410" s="52" t="s">
        <v>10061</v>
      </c>
      <c r="U410" s="55" t="n">
        <f aca="false">IF(M410=0,0,ROUND(O410/M410,2))</f>
        <v>14.36</v>
      </c>
      <c r="V410" s="55" t="n">
        <f aca="false">IFERROR(J410-I410,"")</f>
        <v>5</v>
      </c>
      <c r="W410" s="55" t="str">
        <f aca="false">IF(U410&lt;=13.5,"Efficient",IF(U410&lt;=16,"Above Bench","Expensive"))</f>
        <v>Above Bench</v>
      </c>
      <c r="X410" s="55" t="str">
        <f aca="false">TEXT(H410,"yyyy-mm")</f>
        <v>2024-02</v>
      </c>
    </row>
    <row r="411" customFormat="false" ht="15" hidden="false" customHeight="true" outlineLevel="0" collapsed="false">
      <c r="A411" s="56" t="s">
        <v>10910</v>
      </c>
      <c r="B411" s="56" t="s">
        <v>2896</v>
      </c>
      <c r="C411" s="56" t="s">
        <v>2066</v>
      </c>
      <c r="D411" s="56" t="s">
        <v>10095</v>
      </c>
      <c r="E411" s="56" t="s">
        <v>91</v>
      </c>
      <c r="F411" s="56" t="s">
        <v>10064</v>
      </c>
      <c r="G411" s="56" t="s">
        <v>10911</v>
      </c>
      <c r="H411" s="57" t="n">
        <v>45225</v>
      </c>
      <c r="I411" s="56" t="s">
        <v>3657</v>
      </c>
      <c r="J411" s="56" t="s">
        <v>3657</v>
      </c>
      <c r="K411" s="56" t="n">
        <v>3771.77</v>
      </c>
      <c r="L411" s="56" t="n">
        <v>14.921</v>
      </c>
      <c r="M411" s="56" t="n">
        <v>338</v>
      </c>
      <c r="N411" s="56" t="n">
        <v>24.54</v>
      </c>
      <c r="O411" s="54" t="n">
        <f aca="false">ROUND(M411*N411,2)</f>
        <v>8294.52</v>
      </c>
      <c r="P411" s="56" t="n">
        <v>332</v>
      </c>
      <c r="Q411" s="56" t="s">
        <v>380</v>
      </c>
      <c r="R411" s="54" t="str">
        <f aca="false">IF(J411&lt;=I411,"Yes","No")</f>
        <v>Yes</v>
      </c>
      <c r="S411" s="56" t="s">
        <v>10066</v>
      </c>
      <c r="T411" s="56" t="s">
        <v>10061</v>
      </c>
      <c r="U411" s="55" t="n">
        <f aca="false">IF(M411=0,0,ROUND(O411/M411,2))</f>
        <v>24.54</v>
      </c>
      <c r="V411" s="55" t="n">
        <f aca="false">IFERROR(J411-I411,"")</f>
        <v>0</v>
      </c>
      <c r="W411" s="55" t="str">
        <f aca="false">IF(U411&lt;=13.5,"Efficient",IF(U411&lt;=16,"Above Bench","Expensive"))</f>
        <v>Expensive</v>
      </c>
      <c r="X411" s="55" t="str">
        <f aca="false">TEXT(H411,"yyyy-mm")</f>
        <v>2023-10</v>
      </c>
    </row>
    <row r="412" customFormat="false" ht="15" hidden="false" customHeight="true" outlineLevel="0" collapsed="false">
      <c r="A412" s="52" t="s">
        <v>10912</v>
      </c>
      <c r="B412" s="52" t="s">
        <v>3115</v>
      </c>
      <c r="C412" s="52" t="s">
        <v>3156</v>
      </c>
      <c r="D412" s="52" t="s">
        <v>10095</v>
      </c>
      <c r="E412" s="52" t="s">
        <v>95</v>
      </c>
      <c r="F412" s="52" t="s">
        <v>10064</v>
      </c>
      <c r="G412" s="52" t="s">
        <v>10913</v>
      </c>
      <c r="H412" s="53" t="n">
        <v>44992</v>
      </c>
      <c r="I412" s="52" t="s">
        <v>2966</v>
      </c>
      <c r="J412" s="52" t="s">
        <v>4606</v>
      </c>
      <c r="K412" s="52" t="n">
        <v>3013.74</v>
      </c>
      <c r="L412" s="52" t="n">
        <v>7.547</v>
      </c>
      <c r="M412" s="52" t="n">
        <v>297</v>
      </c>
      <c r="N412" s="52" t="n">
        <v>13.01</v>
      </c>
      <c r="O412" s="54" t="n">
        <f aca="false">ROUND(M412*N412,2)</f>
        <v>3863.97</v>
      </c>
      <c r="P412" s="52" t="n">
        <v>156</v>
      </c>
      <c r="Q412" s="52" t="s">
        <v>371</v>
      </c>
      <c r="R412" s="54" t="str">
        <f aca="false">IF(J412&lt;=I412,"Yes","No")</f>
        <v>No</v>
      </c>
      <c r="S412" s="52" t="s">
        <v>10066</v>
      </c>
      <c r="T412" s="52" t="s">
        <v>10061</v>
      </c>
      <c r="U412" s="55" t="n">
        <f aca="false">IF(M412=0,0,ROUND(O412/M412,2))</f>
        <v>13.01</v>
      </c>
      <c r="V412" s="55" t="n">
        <f aca="false">IFERROR(J412-I412,"")</f>
        <v>4</v>
      </c>
      <c r="W412" s="55" t="str">
        <f aca="false">IF(U412&lt;=13.5,"Efficient",IF(U412&lt;=16,"Above Bench","Expensive"))</f>
        <v>Efficient</v>
      </c>
      <c r="X412" s="55" t="str">
        <f aca="false">TEXT(H412,"yyyy-mm")</f>
        <v>2023-03</v>
      </c>
    </row>
    <row r="413" customFormat="false" ht="15" hidden="false" customHeight="true" outlineLevel="0" collapsed="false">
      <c r="A413" s="56" t="s">
        <v>10914</v>
      </c>
      <c r="B413" s="56" t="s">
        <v>2262</v>
      </c>
      <c r="C413" s="56" t="s">
        <v>9077</v>
      </c>
      <c r="D413" s="56" t="s">
        <v>10190</v>
      </c>
      <c r="E413" s="56" t="s">
        <v>99</v>
      </c>
      <c r="F413" s="56" t="s">
        <v>10099</v>
      </c>
      <c r="G413" s="56" t="s">
        <v>10915</v>
      </c>
      <c r="H413" s="57" t="n">
        <v>45550</v>
      </c>
      <c r="I413" s="56" t="s">
        <v>1634</v>
      </c>
      <c r="J413" s="56" t="s">
        <v>4602</v>
      </c>
      <c r="K413" s="56" t="n">
        <v>1078.03</v>
      </c>
      <c r="L413" s="56" t="n">
        <v>3.771</v>
      </c>
      <c r="M413" s="56" t="n">
        <v>2343</v>
      </c>
      <c r="N413" s="56" t="n">
        <v>20.18</v>
      </c>
      <c r="O413" s="54" t="n">
        <f aca="false">ROUND(M413*N413,2)</f>
        <v>47281.74</v>
      </c>
      <c r="P413" s="56" t="n">
        <v>398</v>
      </c>
      <c r="Q413" s="56" t="s">
        <v>340</v>
      </c>
      <c r="R413" s="54" t="str">
        <f aca="false">IF(J413&lt;=I413,"Yes","No")</f>
        <v>No</v>
      </c>
      <c r="S413" s="56" t="s">
        <v>10066</v>
      </c>
      <c r="T413" s="56" t="s">
        <v>10061</v>
      </c>
      <c r="U413" s="55" t="n">
        <f aca="false">IF(M413=0,0,ROUND(O413/M413,2))</f>
        <v>20.18</v>
      </c>
      <c r="V413" s="55" t="n">
        <f aca="false">IFERROR(J413-I413,"")</f>
        <v>4</v>
      </c>
      <c r="W413" s="55" t="str">
        <f aca="false">IF(U413&lt;=13.5,"Efficient",IF(U413&lt;=16,"Above Bench","Expensive"))</f>
        <v>Expensive</v>
      </c>
      <c r="X413" s="55" t="str">
        <f aca="false">TEXT(H413,"yyyy-mm")</f>
        <v>2024-09</v>
      </c>
    </row>
    <row r="414" customFormat="false" ht="15" hidden="false" customHeight="true" outlineLevel="0" collapsed="false">
      <c r="A414" s="52" t="s">
        <v>10916</v>
      </c>
      <c r="B414" s="52" t="s">
        <v>3039</v>
      </c>
      <c r="C414" s="52" t="s">
        <v>2627</v>
      </c>
      <c r="D414" s="52" t="s">
        <v>10104</v>
      </c>
      <c r="E414" s="52" t="s">
        <v>99</v>
      </c>
      <c r="F414" s="52" t="s">
        <v>10088</v>
      </c>
      <c r="G414" s="52" t="s">
        <v>10917</v>
      </c>
      <c r="H414" s="53" t="n">
        <v>45129</v>
      </c>
      <c r="I414" s="52" t="s">
        <v>2450</v>
      </c>
      <c r="J414" s="52" t="s">
        <v>6801</v>
      </c>
      <c r="K414" s="52" t="n">
        <v>2626.48</v>
      </c>
      <c r="L414" s="52" t="n">
        <v>11.516</v>
      </c>
      <c r="M414" s="52" t="n">
        <v>1665</v>
      </c>
      <c r="N414" s="52" t="n">
        <v>21.85</v>
      </c>
      <c r="O414" s="54" t="n">
        <f aca="false">ROUND(M414*N414,2)</f>
        <v>36380.25</v>
      </c>
      <c r="P414" s="52" t="n">
        <v>247</v>
      </c>
      <c r="Q414" s="52" t="s">
        <v>380</v>
      </c>
      <c r="R414" s="54" t="str">
        <f aca="false">IF(J414&lt;=I414,"Yes","No")</f>
        <v>No</v>
      </c>
      <c r="S414" s="52" t="s">
        <v>10066</v>
      </c>
      <c r="T414" s="52" t="s">
        <v>10066</v>
      </c>
      <c r="U414" s="55" t="n">
        <f aca="false">IF(M414=0,0,ROUND(O414/M414,2))</f>
        <v>21.85</v>
      </c>
      <c r="V414" s="55" t="n">
        <f aca="false">IFERROR(J414-I414,"")</f>
        <v>3</v>
      </c>
      <c r="W414" s="55" t="str">
        <f aca="false">IF(U414&lt;=13.5,"Efficient",IF(U414&lt;=16,"Above Bench","Expensive"))</f>
        <v>Expensive</v>
      </c>
      <c r="X414" s="55" t="str">
        <f aca="false">TEXT(H414,"yyyy-mm")</f>
        <v>2023-07</v>
      </c>
    </row>
    <row r="415" customFormat="false" ht="15" hidden="false" customHeight="true" outlineLevel="0" collapsed="false">
      <c r="A415" s="56" t="s">
        <v>10918</v>
      </c>
      <c r="B415" s="56" t="s">
        <v>560</v>
      </c>
      <c r="C415" s="56" t="s">
        <v>983</v>
      </c>
      <c r="D415" s="56" t="s">
        <v>10058</v>
      </c>
      <c r="E415" s="56" t="s">
        <v>101</v>
      </c>
      <c r="F415" s="56" t="s">
        <v>10070</v>
      </c>
      <c r="G415" s="56" t="s">
        <v>10919</v>
      </c>
      <c r="H415" s="57" t="n">
        <v>44562</v>
      </c>
      <c r="I415" s="56" t="s">
        <v>5875</v>
      </c>
      <c r="J415" s="56" t="s">
        <v>4137</v>
      </c>
      <c r="K415" s="56" t="n">
        <v>885.46</v>
      </c>
      <c r="L415" s="56" t="n">
        <v>2.74</v>
      </c>
      <c r="M415" s="56" t="n">
        <v>2155</v>
      </c>
      <c r="N415" s="56" t="n">
        <v>13.67</v>
      </c>
      <c r="O415" s="54" t="n">
        <f aca="false">ROUND(M415*N415,2)</f>
        <v>29458.85</v>
      </c>
      <c r="P415" s="56" t="n">
        <v>314</v>
      </c>
      <c r="Q415" s="56" t="s">
        <v>380</v>
      </c>
      <c r="R415" s="54" t="str">
        <f aca="false">IF(J415&lt;=I415,"Yes","No")</f>
        <v>No</v>
      </c>
      <c r="S415" s="56" t="s">
        <v>10061</v>
      </c>
      <c r="T415" s="56" t="s">
        <v>10061</v>
      </c>
      <c r="U415" s="55" t="n">
        <f aca="false">IF(M415=0,0,ROUND(O415/M415,2))</f>
        <v>13.67</v>
      </c>
      <c r="V415" s="55" t="n">
        <f aca="false">IFERROR(J415-I415,"")</f>
        <v>5</v>
      </c>
      <c r="W415" s="55" t="str">
        <f aca="false">IF(U415&lt;=13.5,"Efficient",IF(U415&lt;=16,"Above Bench","Expensive"))</f>
        <v>Above Bench</v>
      </c>
      <c r="X415" s="55" t="str">
        <f aca="false">TEXT(H415,"yyyy-mm")</f>
        <v>2022-01</v>
      </c>
    </row>
    <row r="416" customFormat="false" ht="15" hidden="false" customHeight="true" outlineLevel="0" collapsed="false">
      <c r="A416" s="52" t="s">
        <v>10920</v>
      </c>
      <c r="B416" s="52" t="s">
        <v>2708</v>
      </c>
      <c r="C416" s="52" t="s">
        <v>4788</v>
      </c>
      <c r="D416" s="52" t="s">
        <v>10063</v>
      </c>
      <c r="E416" s="52" t="s">
        <v>93</v>
      </c>
      <c r="F416" s="52" t="s">
        <v>10088</v>
      </c>
      <c r="G416" s="52" t="s">
        <v>10921</v>
      </c>
      <c r="H416" s="53" t="n">
        <v>44640</v>
      </c>
      <c r="I416" s="52" t="s">
        <v>8156</v>
      </c>
      <c r="J416" s="52" t="s">
        <v>2876</v>
      </c>
      <c r="K416" s="52" t="n">
        <v>1947.75</v>
      </c>
      <c r="L416" s="52" t="n">
        <v>5.228</v>
      </c>
      <c r="M416" s="52" t="n">
        <v>1059</v>
      </c>
      <c r="N416" s="52" t="n">
        <v>14.62</v>
      </c>
      <c r="O416" s="54" t="n">
        <f aca="false">ROUND(M416*N416,2)</f>
        <v>15482.58</v>
      </c>
      <c r="P416" s="52" t="n">
        <v>441</v>
      </c>
      <c r="Q416" s="52" t="s">
        <v>340</v>
      </c>
      <c r="R416" s="54" t="str">
        <f aca="false">IF(J416&lt;=I416,"Yes","No")</f>
        <v>No</v>
      </c>
      <c r="S416" s="52" t="s">
        <v>10066</v>
      </c>
      <c r="T416" s="52" t="s">
        <v>10066</v>
      </c>
      <c r="U416" s="55" t="n">
        <f aca="false">IF(M416=0,0,ROUND(O416/M416,2))</f>
        <v>14.62</v>
      </c>
      <c r="V416" s="55" t="n">
        <f aca="false">IFERROR(J416-I416,"")</f>
        <v>1</v>
      </c>
      <c r="W416" s="55" t="str">
        <f aca="false">IF(U416&lt;=13.5,"Efficient",IF(U416&lt;=16,"Above Bench","Expensive"))</f>
        <v>Above Bench</v>
      </c>
      <c r="X416" s="55" t="str">
        <f aca="false">TEXT(H416,"yyyy-mm")</f>
        <v>2022-03</v>
      </c>
    </row>
    <row r="417" customFormat="false" ht="15" hidden="false" customHeight="true" outlineLevel="0" collapsed="false">
      <c r="A417" s="56" t="s">
        <v>10922</v>
      </c>
      <c r="B417" s="56" t="s">
        <v>2237</v>
      </c>
      <c r="C417" s="56" t="s">
        <v>4485</v>
      </c>
      <c r="D417" s="56" t="s">
        <v>10190</v>
      </c>
      <c r="E417" s="56" t="s">
        <v>99</v>
      </c>
      <c r="F417" s="56" t="s">
        <v>10099</v>
      </c>
      <c r="G417" s="56" t="s">
        <v>10923</v>
      </c>
      <c r="H417" s="57" t="n">
        <v>44691</v>
      </c>
      <c r="I417" s="56" t="s">
        <v>500</v>
      </c>
      <c r="J417" s="56" t="s">
        <v>500</v>
      </c>
      <c r="K417" s="56" t="n">
        <v>609.11</v>
      </c>
      <c r="L417" s="56" t="n">
        <v>2.328</v>
      </c>
      <c r="M417" s="56" t="n">
        <v>1864</v>
      </c>
      <c r="N417" s="56" t="n">
        <v>19.63</v>
      </c>
      <c r="O417" s="54" t="n">
        <f aca="false">ROUND(M417*N417,2)</f>
        <v>36590.32</v>
      </c>
      <c r="P417" s="56" t="n">
        <v>324</v>
      </c>
      <c r="Q417" s="56" t="s">
        <v>340</v>
      </c>
      <c r="R417" s="54" t="str">
        <f aca="false">IF(J417&lt;=I417,"Yes","No")</f>
        <v>Yes</v>
      </c>
      <c r="S417" s="56" t="s">
        <v>10066</v>
      </c>
      <c r="T417" s="56" t="s">
        <v>10061</v>
      </c>
      <c r="U417" s="55" t="n">
        <f aca="false">IF(M417=0,0,ROUND(O417/M417,2))</f>
        <v>19.63</v>
      </c>
      <c r="V417" s="55" t="n">
        <f aca="false">IFERROR(J417-I417,"")</f>
        <v>0</v>
      </c>
      <c r="W417" s="55" t="str">
        <f aca="false">IF(U417&lt;=13.5,"Efficient",IF(U417&lt;=16,"Above Bench","Expensive"))</f>
        <v>Expensive</v>
      </c>
      <c r="X417" s="55" t="str">
        <f aca="false">TEXT(H417,"yyyy-mm")</f>
        <v>2022-05</v>
      </c>
    </row>
    <row r="418" customFormat="false" ht="15" hidden="false" customHeight="true" outlineLevel="0" collapsed="false">
      <c r="A418" s="52" t="s">
        <v>10924</v>
      </c>
      <c r="B418" s="52" t="s">
        <v>496</v>
      </c>
      <c r="C418" s="52" t="s">
        <v>3516</v>
      </c>
      <c r="D418" s="52" t="s">
        <v>10087</v>
      </c>
      <c r="E418" s="52" t="s">
        <v>91</v>
      </c>
      <c r="F418" s="52" t="s">
        <v>10070</v>
      </c>
      <c r="G418" s="52" t="s">
        <v>10925</v>
      </c>
      <c r="H418" s="53" t="n">
        <v>45470</v>
      </c>
      <c r="I418" s="52" t="s">
        <v>4866</v>
      </c>
      <c r="J418" s="52" t="s">
        <v>842</v>
      </c>
      <c r="K418" s="52" t="n">
        <v>1741.61</v>
      </c>
      <c r="L418" s="52" t="n">
        <v>5.134</v>
      </c>
      <c r="M418" s="52" t="n">
        <v>1634</v>
      </c>
      <c r="N418" s="52" t="n">
        <v>14.52</v>
      </c>
      <c r="O418" s="54" t="n">
        <f aca="false">ROUND(M418*N418,2)</f>
        <v>23725.68</v>
      </c>
      <c r="P418" s="52" t="n">
        <v>305</v>
      </c>
      <c r="Q418" s="52" t="s">
        <v>340</v>
      </c>
      <c r="R418" s="54" t="str">
        <f aca="false">IF(J418&lt;=I418,"Yes","No")</f>
        <v>No</v>
      </c>
      <c r="S418" s="52" t="s">
        <v>10066</v>
      </c>
      <c r="T418" s="52" t="s">
        <v>10061</v>
      </c>
      <c r="U418" s="55" t="n">
        <f aca="false">IF(M418=0,0,ROUND(O418/M418,2))</f>
        <v>14.52</v>
      </c>
      <c r="V418" s="55" t="n">
        <f aca="false">IFERROR(J418-I418,"")</f>
        <v>1</v>
      </c>
      <c r="W418" s="55" t="str">
        <f aca="false">IF(U418&lt;=13.5,"Efficient",IF(U418&lt;=16,"Above Bench","Expensive"))</f>
        <v>Above Bench</v>
      </c>
      <c r="X418" s="55" t="str">
        <f aca="false">TEXT(H418,"yyyy-mm")</f>
        <v>2024-06</v>
      </c>
    </row>
    <row r="419" customFormat="false" ht="15" hidden="false" customHeight="true" outlineLevel="0" collapsed="false">
      <c r="A419" s="56" t="s">
        <v>10926</v>
      </c>
      <c r="B419" s="56" t="s">
        <v>2734</v>
      </c>
      <c r="C419" s="56" t="s">
        <v>6574</v>
      </c>
      <c r="D419" s="56" t="s">
        <v>10063</v>
      </c>
      <c r="E419" s="56" t="s">
        <v>95</v>
      </c>
      <c r="F419" s="56" t="s">
        <v>10059</v>
      </c>
      <c r="G419" s="56" t="s">
        <v>10927</v>
      </c>
      <c r="H419" s="57" t="n">
        <v>44711</v>
      </c>
      <c r="I419" s="56" t="s">
        <v>3958</v>
      </c>
      <c r="J419" s="56" t="s">
        <v>3788</v>
      </c>
      <c r="K419" s="56" t="n">
        <v>993.41</v>
      </c>
      <c r="L419" s="56" t="n">
        <v>4.118</v>
      </c>
      <c r="M419" s="56" t="n">
        <v>1632</v>
      </c>
      <c r="N419" s="56" t="n">
        <v>22.22</v>
      </c>
      <c r="O419" s="54" t="n">
        <f aca="false">ROUND(M419*N419,2)</f>
        <v>36263.04</v>
      </c>
      <c r="P419" s="56" t="n">
        <v>283</v>
      </c>
      <c r="Q419" s="56" t="s">
        <v>340</v>
      </c>
      <c r="R419" s="54" t="str">
        <f aca="false">IF(J419&lt;=I419,"Yes","No")</f>
        <v>Yes</v>
      </c>
      <c r="S419" s="56" t="s">
        <v>10066</v>
      </c>
      <c r="T419" s="56" t="s">
        <v>10061</v>
      </c>
      <c r="U419" s="55" t="n">
        <f aca="false">IF(M419=0,0,ROUND(O419/M419,2))</f>
        <v>22.22</v>
      </c>
      <c r="V419" s="55" t="n">
        <f aca="false">IFERROR(J419-I419,"")</f>
        <v>-1</v>
      </c>
      <c r="W419" s="55" t="str">
        <f aca="false">IF(U419&lt;=13.5,"Efficient",IF(U419&lt;=16,"Above Bench","Expensive"))</f>
        <v>Expensive</v>
      </c>
      <c r="X419" s="55" t="str">
        <f aca="false">TEXT(H419,"yyyy-mm")</f>
        <v>2022-05</v>
      </c>
    </row>
    <row r="420" customFormat="false" ht="15" hidden="false" customHeight="true" outlineLevel="0" collapsed="false">
      <c r="A420" s="52" t="s">
        <v>10928</v>
      </c>
      <c r="B420" s="52" t="s">
        <v>862</v>
      </c>
      <c r="C420" s="52" t="s">
        <v>3816</v>
      </c>
      <c r="D420" s="52" t="s">
        <v>10078</v>
      </c>
      <c r="E420" s="52" t="s">
        <v>91</v>
      </c>
      <c r="F420" s="52" t="s">
        <v>10099</v>
      </c>
      <c r="G420" s="52" t="s">
        <v>10929</v>
      </c>
      <c r="H420" s="53" t="n">
        <v>45115</v>
      </c>
      <c r="I420" s="52" t="s">
        <v>3255</v>
      </c>
      <c r="J420" s="52" t="s">
        <v>3542</v>
      </c>
      <c r="K420" s="52" t="n">
        <v>2717.63</v>
      </c>
      <c r="L420" s="52" t="n">
        <v>10.859</v>
      </c>
      <c r="M420" s="52" t="n">
        <v>2854</v>
      </c>
      <c r="N420" s="52" t="n">
        <v>10.9</v>
      </c>
      <c r="O420" s="54" t="n">
        <f aca="false">ROUND(M420*N420,2)</f>
        <v>31108.6</v>
      </c>
      <c r="P420" s="52" t="n">
        <v>259</v>
      </c>
      <c r="Q420" s="52" t="s">
        <v>340</v>
      </c>
      <c r="R420" s="54" t="str">
        <f aca="false">IF(J420&lt;=I420,"Yes","No")</f>
        <v>No</v>
      </c>
      <c r="S420" s="52" t="s">
        <v>10066</v>
      </c>
      <c r="T420" s="52" t="s">
        <v>10061</v>
      </c>
      <c r="U420" s="55" t="n">
        <f aca="false">IF(M420=0,0,ROUND(O420/M420,2))</f>
        <v>10.9</v>
      </c>
      <c r="V420" s="55" t="n">
        <f aca="false">IFERROR(J420-I420,"")</f>
        <v>3</v>
      </c>
      <c r="W420" s="55" t="str">
        <f aca="false">IF(U420&lt;=13.5,"Efficient",IF(U420&lt;=16,"Above Bench","Expensive"))</f>
        <v>Efficient</v>
      </c>
      <c r="X420" s="55" t="str">
        <f aca="false">TEXT(H420,"yyyy-mm")</f>
        <v>2023-07</v>
      </c>
    </row>
    <row r="421" customFormat="false" ht="15" hidden="false" customHeight="true" outlineLevel="0" collapsed="false">
      <c r="A421" s="56" t="s">
        <v>10930</v>
      </c>
      <c r="B421" s="56" t="s">
        <v>2162</v>
      </c>
      <c r="C421" s="56" t="s">
        <v>5195</v>
      </c>
      <c r="D421" s="56" t="s">
        <v>10069</v>
      </c>
      <c r="E421" s="56" t="s">
        <v>93</v>
      </c>
      <c r="F421" s="56" t="s">
        <v>10099</v>
      </c>
      <c r="G421" s="56" t="s">
        <v>10931</v>
      </c>
      <c r="H421" s="57" t="n">
        <v>45403</v>
      </c>
      <c r="I421" s="56" t="s">
        <v>2719</v>
      </c>
      <c r="J421" s="56" t="s">
        <v>792</v>
      </c>
      <c r="K421" s="56" t="n">
        <v>1957.73</v>
      </c>
      <c r="L421" s="56" t="n">
        <v>5.826</v>
      </c>
      <c r="M421" s="56" t="n">
        <v>2289</v>
      </c>
      <c r="N421" s="56" t="n">
        <v>13.9</v>
      </c>
      <c r="O421" s="54" t="n">
        <f aca="false">ROUND(M421*N421,2)</f>
        <v>31817.1</v>
      </c>
      <c r="P421" s="56" t="n">
        <v>119</v>
      </c>
      <c r="Q421" s="56" t="s">
        <v>380</v>
      </c>
      <c r="R421" s="54" t="str">
        <f aca="false">IF(J421&lt;=I421,"Yes","No")</f>
        <v>No</v>
      </c>
      <c r="S421" s="56" t="s">
        <v>10066</v>
      </c>
      <c r="T421" s="56" t="s">
        <v>10066</v>
      </c>
      <c r="U421" s="55" t="n">
        <f aca="false">IF(M421=0,0,ROUND(O421/M421,2))</f>
        <v>13.9</v>
      </c>
      <c r="V421" s="55" t="n">
        <f aca="false">IFERROR(J421-I421,"")</f>
        <v>4</v>
      </c>
      <c r="W421" s="55" t="str">
        <f aca="false">IF(U421&lt;=13.5,"Efficient",IF(U421&lt;=16,"Above Bench","Expensive"))</f>
        <v>Above Bench</v>
      </c>
      <c r="X421" s="55" t="str">
        <f aca="false">TEXT(H421,"yyyy-mm")</f>
        <v>2024-04</v>
      </c>
    </row>
    <row r="422" customFormat="false" ht="15" hidden="false" customHeight="true" outlineLevel="0" collapsed="false">
      <c r="A422" s="52" t="s">
        <v>10932</v>
      </c>
      <c r="B422" s="52" t="s">
        <v>2361</v>
      </c>
      <c r="C422" s="52" t="s">
        <v>5906</v>
      </c>
      <c r="D422" s="52" t="s">
        <v>10063</v>
      </c>
      <c r="E422" s="52" t="s">
        <v>99</v>
      </c>
      <c r="F422" s="52" t="s">
        <v>10099</v>
      </c>
      <c r="G422" s="52" t="s">
        <v>10933</v>
      </c>
      <c r="H422" s="53" t="n">
        <v>45132</v>
      </c>
      <c r="I422" s="52" t="s">
        <v>5416</v>
      </c>
      <c r="J422" s="52" t="s">
        <v>6801</v>
      </c>
      <c r="K422" s="52" t="n">
        <v>440.23</v>
      </c>
      <c r="L422" s="52" t="n">
        <v>1.969</v>
      </c>
      <c r="M422" s="52" t="n">
        <v>2538</v>
      </c>
      <c r="N422" s="52" t="n">
        <v>23.49</v>
      </c>
      <c r="O422" s="54" t="n">
        <f aca="false">ROUND(M422*N422,2)</f>
        <v>59617.62</v>
      </c>
      <c r="P422" s="52" t="n">
        <v>208</v>
      </c>
      <c r="Q422" s="52" t="s">
        <v>371</v>
      </c>
      <c r="R422" s="54" t="str">
        <f aca="false">IF(J422&lt;=I422,"Yes","No")</f>
        <v>No</v>
      </c>
      <c r="S422" s="52" t="s">
        <v>10066</v>
      </c>
      <c r="T422" s="52" t="s">
        <v>10061</v>
      </c>
      <c r="U422" s="55" t="n">
        <f aca="false">IF(M422=0,0,ROUND(O422/M422,2))</f>
        <v>23.49</v>
      </c>
      <c r="V422" s="55" t="n">
        <f aca="false">IFERROR(J422-I422,"")</f>
        <v>4</v>
      </c>
      <c r="W422" s="55" t="str">
        <f aca="false">IF(U422&lt;=13.5,"Efficient",IF(U422&lt;=16,"Above Bench","Expensive"))</f>
        <v>Expensive</v>
      </c>
      <c r="X422" s="55" t="str">
        <f aca="false">TEXT(H422,"yyyy-mm")</f>
        <v>2023-07</v>
      </c>
    </row>
    <row r="423" customFormat="false" ht="15" hidden="false" customHeight="true" outlineLevel="0" collapsed="false">
      <c r="A423" s="56" t="s">
        <v>10934</v>
      </c>
      <c r="B423" s="56" t="s">
        <v>843</v>
      </c>
      <c r="C423" s="56" t="s">
        <v>6494</v>
      </c>
      <c r="D423" s="56" t="s">
        <v>10058</v>
      </c>
      <c r="E423" s="56" t="s">
        <v>91</v>
      </c>
      <c r="F423" s="56" t="s">
        <v>10064</v>
      </c>
      <c r="G423" s="56" t="s">
        <v>10935</v>
      </c>
      <c r="H423" s="57" t="n">
        <v>45622</v>
      </c>
      <c r="I423" s="56" t="s">
        <v>1409</v>
      </c>
      <c r="J423" s="56" t="s">
        <v>4221</v>
      </c>
      <c r="K423" s="56" t="n">
        <v>3398.67</v>
      </c>
      <c r="L423" s="56" t="n">
        <v>8.567</v>
      </c>
      <c r="M423" s="56" t="n">
        <v>2285</v>
      </c>
      <c r="N423" s="56" t="n">
        <v>11.77</v>
      </c>
      <c r="O423" s="54" t="n">
        <f aca="false">ROUND(M423*N423,2)</f>
        <v>26894.45</v>
      </c>
      <c r="P423" s="56" t="n">
        <v>421</v>
      </c>
      <c r="Q423" s="56" t="s">
        <v>380</v>
      </c>
      <c r="R423" s="54" t="str">
        <f aca="false">IF(J423&lt;=I423,"Yes","No")</f>
        <v>No</v>
      </c>
      <c r="S423" s="56" t="s">
        <v>10066</v>
      </c>
      <c r="T423" s="56" t="s">
        <v>10066</v>
      </c>
      <c r="U423" s="55" t="n">
        <f aca="false">IF(M423=0,0,ROUND(O423/M423,2))</f>
        <v>11.77</v>
      </c>
      <c r="V423" s="55" t="n">
        <f aca="false">IFERROR(J423-I423,"")</f>
        <v>3</v>
      </c>
      <c r="W423" s="55" t="str">
        <f aca="false">IF(U423&lt;=13.5,"Efficient",IF(U423&lt;=16,"Above Bench","Expensive"))</f>
        <v>Efficient</v>
      </c>
      <c r="X423" s="55" t="str">
        <f aca="false">TEXT(H423,"yyyy-mm")</f>
        <v>2024-11</v>
      </c>
    </row>
    <row r="424" customFormat="false" ht="15" hidden="false" customHeight="true" outlineLevel="0" collapsed="false">
      <c r="A424" s="52" t="s">
        <v>10936</v>
      </c>
      <c r="B424" s="52" t="s">
        <v>3450</v>
      </c>
      <c r="C424" s="52" t="s">
        <v>416</v>
      </c>
      <c r="D424" s="52" t="s">
        <v>10073</v>
      </c>
      <c r="E424" s="52" t="s">
        <v>97</v>
      </c>
      <c r="F424" s="52" t="s">
        <v>10088</v>
      </c>
      <c r="G424" s="52" t="s">
        <v>10937</v>
      </c>
      <c r="H424" s="53" t="n">
        <v>45101</v>
      </c>
      <c r="I424" s="52" t="s">
        <v>1576</v>
      </c>
      <c r="J424" s="52" t="s">
        <v>4091</v>
      </c>
      <c r="K424" s="52" t="n">
        <v>3328.72</v>
      </c>
      <c r="L424" s="52" t="n">
        <v>12.835</v>
      </c>
      <c r="M424" s="52" t="n">
        <v>1880</v>
      </c>
      <c r="N424" s="52" t="n">
        <v>7.87</v>
      </c>
      <c r="O424" s="54" t="n">
        <f aca="false">ROUND(M424*N424,2)</f>
        <v>14795.6</v>
      </c>
      <c r="P424" s="52" t="n">
        <v>212</v>
      </c>
      <c r="Q424" s="52" t="s">
        <v>340</v>
      </c>
      <c r="R424" s="54" t="str">
        <f aca="false">IF(J424&lt;=I424,"Yes","No")</f>
        <v>No</v>
      </c>
      <c r="S424" s="52" t="s">
        <v>10066</v>
      </c>
      <c r="T424" s="52" t="s">
        <v>10061</v>
      </c>
      <c r="U424" s="55" t="n">
        <f aca="false">IF(M424=0,0,ROUND(O424/M424,2))</f>
        <v>7.87</v>
      </c>
      <c r="V424" s="55" t="n">
        <f aca="false">IFERROR(J424-I424,"")</f>
        <v>5</v>
      </c>
      <c r="W424" s="55" t="str">
        <f aca="false">IF(U424&lt;=13.5,"Efficient",IF(U424&lt;=16,"Above Bench","Expensive"))</f>
        <v>Efficient</v>
      </c>
      <c r="X424" s="55" t="str">
        <f aca="false">TEXT(H424,"yyyy-mm")</f>
        <v>2023-06</v>
      </c>
    </row>
    <row r="425" customFormat="false" ht="15" hidden="false" customHeight="true" outlineLevel="0" collapsed="false">
      <c r="A425" s="56" t="s">
        <v>10938</v>
      </c>
      <c r="B425" s="56" t="s">
        <v>3120</v>
      </c>
      <c r="C425" s="56" t="s">
        <v>957</v>
      </c>
      <c r="D425" s="56" t="s">
        <v>10078</v>
      </c>
      <c r="E425" s="56" t="s">
        <v>95</v>
      </c>
      <c r="F425" s="56" t="s">
        <v>10064</v>
      </c>
      <c r="G425" s="56" t="s">
        <v>10939</v>
      </c>
      <c r="H425" s="57" t="n">
        <v>45000</v>
      </c>
      <c r="I425" s="56" t="s">
        <v>1958</v>
      </c>
      <c r="J425" s="56" t="s">
        <v>1959</v>
      </c>
      <c r="K425" s="56" t="n">
        <v>2970.7</v>
      </c>
      <c r="L425" s="56" t="n">
        <v>9.825</v>
      </c>
      <c r="M425" s="56" t="n">
        <v>2297</v>
      </c>
      <c r="N425" s="56" t="n">
        <v>17.23</v>
      </c>
      <c r="O425" s="54" t="n">
        <f aca="false">ROUND(M425*N425,2)</f>
        <v>39577.31</v>
      </c>
      <c r="P425" s="56" t="n">
        <v>320</v>
      </c>
      <c r="Q425" s="56" t="s">
        <v>340</v>
      </c>
      <c r="R425" s="54" t="str">
        <f aca="false">IF(J425&lt;=I425,"Yes","No")</f>
        <v>No</v>
      </c>
      <c r="S425" s="56" t="s">
        <v>10066</v>
      </c>
      <c r="T425" s="56" t="s">
        <v>10061</v>
      </c>
      <c r="U425" s="55" t="n">
        <f aca="false">IF(M425=0,0,ROUND(O425/M425,2))</f>
        <v>17.23</v>
      </c>
      <c r="V425" s="55" t="n">
        <f aca="false">IFERROR(J425-I425,"")</f>
        <v>2</v>
      </c>
      <c r="W425" s="55" t="str">
        <f aca="false">IF(U425&lt;=13.5,"Efficient",IF(U425&lt;=16,"Above Bench","Expensive"))</f>
        <v>Expensive</v>
      </c>
      <c r="X425" s="55" t="str">
        <f aca="false">TEXT(H425,"yyyy-mm")</f>
        <v>2023-03</v>
      </c>
    </row>
    <row r="426" customFormat="false" ht="15" hidden="false" customHeight="true" outlineLevel="0" collapsed="false">
      <c r="A426" s="52" t="s">
        <v>10940</v>
      </c>
      <c r="B426" s="52" t="s">
        <v>3450</v>
      </c>
      <c r="C426" s="52" t="s">
        <v>2554</v>
      </c>
      <c r="D426" s="52" t="s">
        <v>10069</v>
      </c>
      <c r="E426" s="52" t="s">
        <v>97</v>
      </c>
      <c r="F426" s="52" t="s">
        <v>10099</v>
      </c>
      <c r="G426" s="52" t="s">
        <v>10941</v>
      </c>
      <c r="H426" s="53" t="n">
        <v>44995</v>
      </c>
      <c r="I426" s="52" t="s">
        <v>4473</v>
      </c>
      <c r="J426" s="52" t="s">
        <v>2787</v>
      </c>
      <c r="K426" s="52" t="n">
        <v>4133.44</v>
      </c>
      <c r="L426" s="52" t="n">
        <v>18.779</v>
      </c>
      <c r="M426" s="52" t="n">
        <v>562</v>
      </c>
      <c r="N426" s="52" t="n">
        <v>11.2</v>
      </c>
      <c r="O426" s="54" t="n">
        <f aca="false">ROUND(M426*N426,2)</f>
        <v>6294.4</v>
      </c>
      <c r="P426" s="52" t="n">
        <v>349</v>
      </c>
      <c r="Q426" s="52" t="s">
        <v>340</v>
      </c>
      <c r="R426" s="54" t="str">
        <f aca="false">IF(J426&lt;=I426,"Yes","No")</f>
        <v>No</v>
      </c>
      <c r="S426" s="52" t="s">
        <v>10066</v>
      </c>
      <c r="T426" s="52" t="s">
        <v>10061</v>
      </c>
      <c r="U426" s="55" t="n">
        <f aca="false">IF(M426=0,0,ROUND(O426/M426,2))</f>
        <v>11.2</v>
      </c>
      <c r="V426" s="55" t="n">
        <f aca="false">IFERROR(J426-I426,"")</f>
        <v>2</v>
      </c>
      <c r="W426" s="55" t="str">
        <f aca="false">IF(U426&lt;=13.5,"Efficient",IF(U426&lt;=16,"Above Bench","Expensive"))</f>
        <v>Efficient</v>
      </c>
      <c r="X426" s="55" t="str">
        <f aca="false">TEXT(H426,"yyyy-mm")</f>
        <v>2023-03</v>
      </c>
    </row>
    <row r="427" customFormat="false" ht="15" hidden="false" customHeight="true" outlineLevel="0" collapsed="false">
      <c r="A427" s="56" t="s">
        <v>10942</v>
      </c>
      <c r="B427" s="56" t="s">
        <v>2091</v>
      </c>
      <c r="C427" s="56" t="s">
        <v>6012</v>
      </c>
      <c r="D427" s="56" t="s">
        <v>10073</v>
      </c>
      <c r="E427" s="56" t="s">
        <v>95</v>
      </c>
      <c r="F427" s="56" t="s">
        <v>10088</v>
      </c>
      <c r="G427" s="56" t="s">
        <v>10943</v>
      </c>
      <c r="H427" s="57" t="n">
        <v>44580</v>
      </c>
      <c r="I427" s="56" t="s">
        <v>10944</v>
      </c>
      <c r="J427" s="56" t="s">
        <v>4918</v>
      </c>
      <c r="K427" s="56" t="n">
        <v>3695.3</v>
      </c>
      <c r="L427" s="56" t="n">
        <v>9.387</v>
      </c>
      <c r="M427" s="56" t="n">
        <v>357</v>
      </c>
      <c r="N427" s="56" t="n">
        <v>20.63</v>
      </c>
      <c r="O427" s="54" t="n">
        <f aca="false">ROUND(M427*N427,2)</f>
        <v>7364.91</v>
      </c>
      <c r="P427" s="56" t="n">
        <v>32</v>
      </c>
      <c r="Q427" s="56" t="s">
        <v>340</v>
      </c>
      <c r="R427" s="54" t="str">
        <f aca="false">IF(J427&lt;=I427,"Yes","No")</f>
        <v>No</v>
      </c>
      <c r="S427" s="56" t="s">
        <v>10066</v>
      </c>
      <c r="T427" s="56" t="s">
        <v>10061</v>
      </c>
      <c r="U427" s="55" t="n">
        <f aca="false">IF(M427=0,0,ROUND(O427/M427,2))</f>
        <v>20.63</v>
      </c>
      <c r="V427" s="55" t="n">
        <f aca="false">IFERROR(J427-I427,"")</f>
        <v>1</v>
      </c>
      <c r="W427" s="55" t="str">
        <f aca="false">IF(U427&lt;=13.5,"Efficient",IF(U427&lt;=16,"Above Bench","Expensive"))</f>
        <v>Expensive</v>
      </c>
      <c r="X427" s="55" t="str">
        <f aca="false">TEXT(H427,"yyyy-mm")</f>
        <v>2022-01</v>
      </c>
    </row>
    <row r="428" customFormat="false" ht="15" hidden="false" customHeight="true" outlineLevel="0" collapsed="false">
      <c r="A428" s="52" t="s">
        <v>10945</v>
      </c>
      <c r="B428" s="52" t="s">
        <v>1997</v>
      </c>
      <c r="C428" s="52" t="s">
        <v>4027</v>
      </c>
      <c r="D428" s="52" t="s">
        <v>10190</v>
      </c>
      <c r="E428" s="52" t="s">
        <v>95</v>
      </c>
      <c r="F428" s="52" t="s">
        <v>10064</v>
      </c>
      <c r="G428" s="52" t="s">
        <v>10946</v>
      </c>
      <c r="H428" s="53" t="n">
        <v>44963</v>
      </c>
      <c r="I428" s="52" t="s">
        <v>1562</v>
      </c>
      <c r="J428" s="52" t="s">
        <v>640</v>
      </c>
      <c r="K428" s="52" t="n">
        <v>2573.67</v>
      </c>
      <c r="L428" s="52" t="n">
        <v>8.211</v>
      </c>
      <c r="M428" s="52" t="n">
        <v>485</v>
      </c>
      <c r="N428" s="52" t="n">
        <v>12.56</v>
      </c>
      <c r="O428" s="54" t="n">
        <f aca="false">ROUND(M428*N428,2)</f>
        <v>6091.6</v>
      </c>
      <c r="P428" s="52" t="n">
        <v>370</v>
      </c>
      <c r="Q428" s="52" t="s">
        <v>340</v>
      </c>
      <c r="R428" s="54" t="str">
        <f aca="false">IF(J428&lt;=I428,"Yes","No")</f>
        <v>No</v>
      </c>
      <c r="S428" s="52" t="s">
        <v>10066</v>
      </c>
      <c r="T428" s="52" t="s">
        <v>10061</v>
      </c>
      <c r="U428" s="55" t="n">
        <f aca="false">IF(M428=0,0,ROUND(O428/M428,2))</f>
        <v>12.56</v>
      </c>
      <c r="V428" s="55" t="n">
        <f aca="false">IFERROR(J428-I428,"")</f>
        <v>3</v>
      </c>
      <c r="W428" s="55" t="str">
        <f aca="false">IF(U428&lt;=13.5,"Efficient",IF(U428&lt;=16,"Above Bench","Expensive"))</f>
        <v>Efficient</v>
      </c>
      <c r="X428" s="55" t="str">
        <f aca="false">TEXT(H428,"yyyy-mm")</f>
        <v>2023-02</v>
      </c>
    </row>
    <row r="429" customFormat="false" ht="15" hidden="false" customHeight="true" outlineLevel="0" collapsed="false">
      <c r="A429" s="56" t="s">
        <v>10947</v>
      </c>
      <c r="B429" s="56" t="s">
        <v>3276</v>
      </c>
      <c r="C429" s="56" t="s">
        <v>5125</v>
      </c>
      <c r="D429" s="56" t="s">
        <v>10073</v>
      </c>
      <c r="E429" s="56" t="s">
        <v>95</v>
      </c>
      <c r="F429" s="56" t="s">
        <v>10064</v>
      </c>
      <c r="G429" s="56" t="s">
        <v>10948</v>
      </c>
      <c r="H429" s="57" t="n">
        <v>44828</v>
      </c>
      <c r="I429" s="56" t="s">
        <v>3822</v>
      </c>
      <c r="J429" s="56" t="s">
        <v>2320</v>
      </c>
      <c r="K429" s="56" t="n">
        <v>1824.9</v>
      </c>
      <c r="L429" s="56" t="n">
        <v>6.036</v>
      </c>
      <c r="M429" s="56" t="n">
        <v>550</v>
      </c>
      <c r="N429" s="56" t="n">
        <v>21.2</v>
      </c>
      <c r="O429" s="54" t="n">
        <f aca="false">ROUND(M429*N429,2)</f>
        <v>11660</v>
      </c>
      <c r="P429" s="56" t="n">
        <v>467</v>
      </c>
      <c r="Q429" s="56" t="s">
        <v>371</v>
      </c>
      <c r="R429" s="54" t="str">
        <f aca="false">IF(J429&lt;=I429,"Yes","No")</f>
        <v>No</v>
      </c>
      <c r="S429" s="56" t="s">
        <v>10066</v>
      </c>
      <c r="T429" s="56" t="s">
        <v>10061</v>
      </c>
      <c r="U429" s="55" t="n">
        <f aca="false">IF(M429=0,0,ROUND(O429/M429,2))</f>
        <v>21.2</v>
      </c>
      <c r="V429" s="55" t="n">
        <f aca="false">IFERROR(J429-I429,"")</f>
        <v>5</v>
      </c>
      <c r="W429" s="55" t="str">
        <f aca="false">IF(U429&lt;=13.5,"Efficient",IF(U429&lt;=16,"Above Bench","Expensive"))</f>
        <v>Expensive</v>
      </c>
      <c r="X429" s="55" t="str">
        <f aca="false">TEXT(H429,"yyyy-mm")</f>
        <v>2022-09</v>
      </c>
    </row>
    <row r="430" customFormat="false" ht="15" hidden="false" customHeight="true" outlineLevel="0" collapsed="false">
      <c r="A430" s="52" t="s">
        <v>10949</v>
      </c>
      <c r="B430" s="52" t="s">
        <v>672</v>
      </c>
      <c r="C430" s="52" t="s">
        <v>893</v>
      </c>
      <c r="D430" s="52" t="s">
        <v>10132</v>
      </c>
      <c r="E430" s="52" t="s">
        <v>91</v>
      </c>
      <c r="F430" s="52" t="s">
        <v>10099</v>
      </c>
      <c r="G430" s="52" t="s">
        <v>10950</v>
      </c>
      <c r="H430" s="53" t="n">
        <v>44684</v>
      </c>
      <c r="I430" s="52" t="s">
        <v>2316</v>
      </c>
      <c r="J430" s="52" t="s">
        <v>6177</v>
      </c>
      <c r="K430" s="52" t="n">
        <v>666.71</v>
      </c>
      <c r="L430" s="52" t="n">
        <v>3.084</v>
      </c>
      <c r="M430" s="52" t="n">
        <v>2057</v>
      </c>
      <c r="N430" s="52" t="n">
        <v>24.98</v>
      </c>
      <c r="O430" s="54" t="n">
        <f aca="false">ROUND(M430*N430,2)</f>
        <v>51383.86</v>
      </c>
      <c r="P430" s="52" t="n">
        <v>311</v>
      </c>
      <c r="Q430" s="52" t="s">
        <v>340</v>
      </c>
      <c r="R430" s="54" t="str">
        <f aca="false">IF(J430&lt;=I430,"Yes","No")</f>
        <v>Yes</v>
      </c>
      <c r="S430" s="52" t="s">
        <v>10066</v>
      </c>
      <c r="T430" s="52" t="s">
        <v>10061</v>
      </c>
      <c r="U430" s="55" t="n">
        <f aca="false">IF(M430=0,0,ROUND(O430/M430,2))</f>
        <v>24.98</v>
      </c>
      <c r="V430" s="55" t="n">
        <f aca="false">IFERROR(J430-I430,"")</f>
        <v>-1</v>
      </c>
      <c r="W430" s="55" t="str">
        <f aca="false">IF(U430&lt;=13.5,"Efficient",IF(U430&lt;=16,"Above Bench","Expensive"))</f>
        <v>Expensive</v>
      </c>
      <c r="X430" s="55" t="str">
        <f aca="false">TEXT(H430,"yyyy-mm")</f>
        <v>2022-05</v>
      </c>
    </row>
    <row r="431" customFormat="false" ht="15" hidden="false" customHeight="true" outlineLevel="0" collapsed="false">
      <c r="A431" s="56" t="s">
        <v>10951</v>
      </c>
      <c r="B431" s="56" t="s">
        <v>2383</v>
      </c>
      <c r="C431" s="56" t="s">
        <v>3315</v>
      </c>
      <c r="D431" s="56" t="s">
        <v>10087</v>
      </c>
      <c r="E431" s="56" t="s">
        <v>99</v>
      </c>
      <c r="F431" s="56" t="s">
        <v>10099</v>
      </c>
      <c r="G431" s="56" t="s">
        <v>10952</v>
      </c>
      <c r="H431" s="57" t="n">
        <v>45438</v>
      </c>
      <c r="I431" s="56" t="s">
        <v>2689</v>
      </c>
      <c r="J431" s="56" t="s">
        <v>2940</v>
      </c>
      <c r="K431" s="56" t="n">
        <v>1704.36</v>
      </c>
      <c r="L431" s="56" t="n">
        <v>7.246</v>
      </c>
      <c r="M431" s="56" t="n">
        <v>2038</v>
      </c>
      <c r="N431" s="56" t="n">
        <v>21.41</v>
      </c>
      <c r="O431" s="54" t="n">
        <f aca="false">ROUND(M431*N431,2)</f>
        <v>43633.58</v>
      </c>
      <c r="P431" s="56" t="n">
        <v>260</v>
      </c>
      <c r="Q431" s="56" t="s">
        <v>340</v>
      </c>
      <c r="R431" s="54" t="str">
        <f aca="false">IF(J431&lt;=I431,"Yes","No")</f>
        <v>No</v>
      </c>
      <c r="S431" s="56" t="s">
        <v>10066</v>
      </c>
      <c r="T431" s="56" t="s">
        <v>10061</v>
      </c>
      <c r="U431" s="55" t="n">
        <f aca="false">IF(M431=0,0,ROUND(O431/M431,2))</f>
        <v>21.41</v>
      </c>
      <c r="V431" s="55" t="n">
        <f aca="false">IFERROR(J431-I431,"")</f>
        <v>3</v>
      </c>
      <c r="W431" s="55" t="str">
        <f aca="false">IF(U431&lt;=13.5,"Efficient",IF(U431&lt;=16,"Above Bench","Expensive"))</f>
        <v>Expensive</v>
      </c>
      <c r="X431" s="55" t="str">
        <f aca="false">TEXT(H431,"yyyy-mm")</f>
        <v>2024-05</v>
      </c>
    </row>
    <row r="432" customFormat="false" ht="15" hidden="false" customHeight="true" outlineLevel="0" collapsed="false">
      <c r="A432" s="52" t="s">
        <v>10953</v>
      </c>
      <c r="B432" s="52" t="s">
        <v>2416</v>
      </c>
      <c r="C432" s="52" t="s">
        <v>3505</v>
      </c>
      <c r="D432" s="52" t="s">
        <v>10063</v>
      </c>
      <c r="E432" s="52" t="s">
        <v>97</v>
      </c>
      <c r="F432" s="52" t="s">
        <v>10099</v>
      </c>
      <c r="G432" s="52" t="s">
        <v>10954</v>
      </c>
      <c r="H432" s="53" t="n">
        <v>44637</v>
      </c>
      <c r="I432" s="52" t="s">
        <v>2877</v>
      </c>
      <c r="J432" s="52" t="s">
        <v>859</v>
      </c>
      <c r="K432" s="52" t="n">
        <v>2561.26</v>
      </c>
      <c r="L432" s="52" t="n">
        <v>8.24</v>
      </c>
      <c r="M432" s="52" t="n">
        <v>1070</v>
      </c>
      <c r="N432" s="52" t="n">
        <v>6.77</v>
      </c>
      <c r="O432" s="54" t="n">
        <f aca="false">ROUND(M432*N432,2)</f>
        <v>7243.9</v>
      </c>
      <c r="P432" s="52" t="n">
        <v>138</v>
      </c>
      <c r="Q432" s="52" t="s">
        <v>371</v>
      </c>
      <c r="R432" s="54" t="str">
        <f aca="false">IF(J432&lt;=I432,"Yes","No")</f>
        <v>No</v>
      </c>
      <c r="S432" s="52" t="s">
        <v>10066</v>
      </c>
      <c r="T432" s="52" t="s">
        <v>10066</v>
      </c>
      <c r="U432" s="55" t="n">
        <f aca="false">IF(M432=0,0,ROUND(O432/M432,2))</f>
        <v>6.77</v>
      </c>
      <c r="V432" s="55" t="n">
        <f aca="false">IFERROR(J432-I432,"")</f>
        <v>2</v>
      </c>
      <c r="W432" s="55" t="str">
        <f aca="false">IF(U432&lt;=13.5,"Efficient",IF(U432&lt;=16,"Above Bench","Expensive"))</f>
        <v>Efficient</v>
      </c>
      <c r="X432" s="55" t="str">
        <f aca="false">TEXT(H432,"yyyy-mm")</f>
        <v>2022-03</v>
      </c>
    </row>
    <row r="433" customFormat="false" ht="15" hidden="false" customHeight="true" outlineLevel="0" collapsed="false">
      <c r="A433" s="56" t="s">
        <v>10955</v>
      </c>
      <c r="B433" s="56" t="s">
        <v>3221</v>
      </c>
      <c r="C433" s="56" t="s">
        <v>6484</v>
      </c>
      <c r="D433" s="56" t="s">
        <v>10112</v>
      </c>
      <c r="E433" s="56" t="s">
        <v>91</v>
      </c>
      <c r="F433" s="56" t="s">
        <v>10099</v>
      </c>
      <c r="G433" s="56" t="s">
        <v>10956</v>
      </c>
      <c r="H433" s="57" t="n">
        <v>45098</v>
      </c>
      <c r="I433" s="56" t="s">
        <v>2217</v>
      </c>
      <c r="J433" s="56" t="s">
        <v>4646</v>
      </c>
      <c r="K433" s="56" t="n">
        <v>2147.56</v>
      </c>
      <c r="L433" s="56" t="n">
        <v>6.93</v>
      </c>
      <c r="M433" s="56" t="n">
        <v>2949</v>
      </c>
      <c r="N433" s="56" t="n">
        <v>20.59</v>
      </c>
      <c r="O433" s="54" t="n">
        <f aca="false">ROUND(M433*N433,2)</f>
        <v>60719.91</v>
      </c>
      <c r="P433" s="56" t="n">
        <v>352</v>
      </c>
      <c r="Q433" s="56" t="s">
        <v>380</v>
      </c>
      <c r="R433" s="54" t="str">
        <f aca="false">IF(J433&lt;=I433,"Yes","No")</f>
        <v>No</v>
      </c>
      <c r="S433" s="56" t="s">
        <v>10061</v>
      </c>
      <c r="T433" s="56" t="s">
        <v>10061</v>
      </c>
      <c r="U433" s="55" t="n">
        <f aca="false">IF(M433=0,0,ROUND(O433/M433,2))</f>
        <v>20.59</v>
      </c>
      <c r="V433" s="55" t="n">
        <f aca="false">IFERROR(J433-I433,"")</f>
        <v>1</v>
      </c>
      <c r="W433" s="55" t="str">
        <f aca="false">IF(U433&lt;=13.5,"Efficient",IF(U433&lt;=16,"Above Bench","Expensive"))</f>
        <v>Expensive</v>
      </c>
      <c r="X433" s="55" t="str">
        <f aca="false">TEXT(H433,"yyyy-mm")</f>
        <v>2023-06</v>
      </c>
    </row>
    <row r="434" customFormat="false" ht="15" hidden="false" customHeight="true" outlineLevel="0" collapsed="false">
      <c r="A434" s="52" t="s">
        <v>10957</v>
      </c>
      <c r="B434" s="52" t="s">
        <v>2748</v>
      </c>
      <c r="C434" s="52" t="s">
        <v>7680</v>
      </c>
      <c r="D434" s="52" t="s">
        <v>10117</v>
      </c>
      <c r="E434" s="52" t="s">
        <v>99</v>
      </c>
      <c r="F434" s="52" t="s">
        <v>10064</v>
      </c>
      <c r="G434" s="52" t="s">
        <v>10958</v>
      </c>
      <c r="H434" s="53" t="n">
        <v>44760</v>
      </c>
      <c r="I434" s="52" t="s">
        <v>3667</v>
      </c>
      <c r="J434" s="52" t="s">
        <v>5676</v>
      </c>
      <c r="K434" s="52" t="n">
        <v>1395.46</v>
      </c>
      <c r="L434" s="52" t="n">
        <v>6.189</v>
      </c>
      <c r="M434" s="52" t="n">
        <v>2174</v>
      </c>
      <c r="N434" s="52" t="n">
        <v>23.06</v>
      </c>
      <c r="O434" s="54" t="n">
        <f aca="false">ROUND(M434*N434,2)</f>
        <v>50132.44</v>
      </c>
      <c r="P434" s="52" t="n">
        <v>342</v>
      </c>
      <c r="Q434" s="52" t="s">
        <v>4081</v>
      </c>
      <c r="R434" s="54" t="str">
        <f aca="false">IF(J434&lt;=I434,"Yes","No")</f>
        <v>No</v>
      </c>
      <c r="S434" s="52" t="s">
        <v>10066</v>
      </c>
      <c r="T434" s="52" t="s">
        <v>10061</v>
      </c>
      <c r="U434" s="55" t="n">
        <f aca="false">IF(M434=0,0,ROUND(O434/M434,2))</f>
        <v>23.06</v>
      </c>
      <c r="V434" s="55" t="n">
        <f aca="false">IFERROR(J434-I434,"")</f>
        <v>3</v>
      </c>
      <c r="W434" s="55" t="str">
        <f aca="false">IF(U434&lt;=13.5,"Efficient",IF(U434&lt;=16,"Above Bench","Expensive"))</f>
        <v>Expensive</v>
      </c>
      <c r="X434" s="55" t="str">
        <f aca="false">TEXT(H434,"yyyy-mm")</f>
        <v>2022-07</v>
      </c>
    </row>
    <row r="435" customFormat="false" ht="15" hidden="false" customHeight="true" outlineLevel="0" collapsed="false">
      <c r="A435" s="56" t="s">
        <v>10959</v>
      </c>
      <c r="B435" s="56" t="s">
        <v>1669</v>
      </c>
      <c r="C435" s="56" t="s">
        <v>6012</v>
      </c>
      <c r="D435" s="56" t="s">
        <v>10112</v>
      </c>
      <c r="E435" s="56" t="s">
        <v>101</v>
      </c>
      <c r="F435" s="56" t="s">
        <v>10099</v>
      </c>
      <c r="G435" s="56" t="s">
        <v>10960</v>
      </c>
      <c r="H435" s="57" t="n">
        <v>45266</v>
      </c>
      <c r="I435" s="56" t="s">
        <v>3125</v>
      </c>
      <c r="J435" s="56" t="s">
        <v>1642</v>
      </c>
      <c r="K435" s="56" t="n">
        <v>751.21</v>
      </c>
      <c r="L435" s="56" t="n">
        <v>2.75</v>
      </c>
      <c r="M435" s="56" t="n">
        <v>1453</v>
      </c>
      <c r="N435" s="56" t="n">
        <v>22.04</v>
      </c>
      <c r="O435" s="54" t="n">
        <f aca="false">ROUND(M435*N435,2)</f>
        <v>32024.12</v>
      </c>
      <c r="P435" s="56" t="n">
        <v>498</v>
      </c>
      <c r="Q435" s="56" t="s">
        <v>371</v>
      </c>
      <c r="R435" s="54" t="str">
        <f aca="false">IF(J435&lt;=I435,"Yes","No")</f>
        <v>No</v>
      </c>
      <c r="S435" s="56" t="s">
        <v>10066</v>
      </c>
      <c r="T435" s="56" t="s">
        <v>10066</v>
      </c>
      <c r="U435" s="55" t="n">
        <f aca="false">IF(M435=0,0,ROUND(O435/M435,2))</f>
        <v>22.04</v>
      </c>
      <c r="V435" s="55" t="n">
        <f aca="false">IFERROR(J435-I435,"")</f>
        <v>3</v>
      </c>
      <c r="W435" s="55" t="str">
        <f aca="false">IF(U435&lt;=13.5,"Efficient",IF(U435&lt;=16,"Above Bench","Expensive"))</f>
        <v>Expensive</v>
      </c>
      <c r="X435" s="55" t="str">
        <f aca="false">TEXT(H435,"yyyy-mm")</f>
        <v>2023-12</v>
      </c>
    </row>
    <row r="436" customFormat="false" ht="15" hidden="false" customHeight="true" outlineLevel="0" collapsed="false">
      <c r="A436" s="52" t="s">
        <v>10961</v>
      </c>
      <c r="B436" s="52" t="s">
        <v>1727</v>
      </c>
      <c r="C436" s="52" t="s">
        <v>4626</v>
      </c>
      <c r="D436" s="52" t="s">
        <v>10190</v>
      </c>
      <c r="E436" s="52" t="s">
        <v>101</v>
      </c>
      <c r="F436" s="52" t="s">
        <v>10064</v>
      </c>
      <c r="G436" s="52" t="s">
        <v>10962</v>
      </c>
      <c r="H436" s="53" t="n">
        <v>45588</v>
      </c>
      <c r="I436" s="52" t="s">
        <v>750</v>
      </c>
      <c r="J436" s="52" t="s">
        <v>4257</v>
      </c>
      <c r="K436" s="52" t="n">
        <v>1450.72</v>
      </c>
      <c r="L436" s="52" t="n">
        <v>5.874</v>
      </c>
      <c r="M436" s="52" t="n">
        <v>636</v>
      </c>
      <c r="N436" s="52" t="n">
        <v>21.69</v>
      </c>
      <c r="O436" s="54" t="n">
        <f aca="false">ROUND(M436*N436,2)</f>
        <v>13794.84</v>
      </c>
      <c r="P436" s="52" t="n">
        <v>126</v>
      </c>
      <c r="Q436" s="52" t="s">
        <v>371</v>
      </c>
      <c r="R436" s="54" t="str">
        <f aca="false">IF(J436&lt;=I436,"Yes","No")</f>
        <v>No</v>
      </c>
      <c r="S436" s="52" t="s">
        <v>10066</v>
      </c>
      <c r="T436" s="52" t="s">
        <v>10066</v>
      </c>
      <c r="U436" s="55" t="n">
        <f aca="false">IF(M436=0,0,ROUND(O436/M436,2))</f>
        <v>21.69</v>
      </c>
      <c r="V436" s="55" t="n">
        <f aca="false">IFERROR(J436-I436,"")</f>
        <v>2</v>
      </c>
      <c r="W436" s="55" t="str">
        <f aca="false">IF(U436&lt;=13.5,"Efficient",IF(U436&lt;=16,"Above Bench","Expensive"))</f>
        <v>Expensive</v>
      </c>
      <c r="X436" s="55" t="str">
        <f aca="false">TEXT(H436,"yyyy-mm")</f>
        <v>2024-10</v>
      </c>
    </row>
    <row r="437" customFormat="false" ht="15" hidden="false" customHeight="true" outlineLevel="0" collapsed="false">
      <c r="A437" s="56" t="s">
        <v>10963</v>
      </c>
      <c r="B437" s="56" t="s">
        <v>2286</v>
      </c>
      <c r="C437" s="56" t="s">
        <v>8653</v>
      </c>
      <c r="D437" s="56" t="s">
        <v>10190</v>
      </c>
      <c r="E437" s="56" t="s">
        <v>101</v>
      </c>
      <c r="F437" s="56" t="s">
        <v>10064</v>
      </c>
      <c r="G437" s="56" t="s">
        <v>10964</v>
      </c>
      <c r="H437" s="57" t="n">
        <v>44569</v>
      </c>
      <c r="I437" s="56" t="s">
        <v>3507</v>
      </c>
      <c r="J437" s="56" t="s">
        <v>1205</v>
      </c>
      <c r="K437" s="56" t="n">
        <v>4964.56</v>
      </c>
      <c r="L437" s="56" t="n">
        <v>15.75</v>
      </c>
      <c r="M437" s="56" t="n">
        <v>1746</v>
      </c>
      <c r="N437" s="56" t="n">
        <v>20.53</v>
      </c>
      <c r="O437" s="54" t="n">
        <f aca="false">ROUND(M437*N437,2)</f>
        <v>35845.38</v>
      </c>
      <c r="P437" s="56" t="n">
        <v>159</v>
      </c>
      <c r="Q437" s="56" t="s">
        <v>4081</v>
      </c>
      <c r="R437" s="54" t="str">
        <f aca="false">IF(J437&lt;=I437,"Yes","No")</f>
        <v>No</v>
      </c>
      <c r="S437" s="56" t="s">
        <v>10061</v>
      </c>
      <c r="T437" s="56" t="s">
        <v>10061</v>
      </c>
      <c r="U437" s="55" t="n">
        <f aca="false">IF(M437=0,0,ROUND(O437/M437,2))</f>
        <v>20.53</v>
      </c>
      <c r="V437" s="55" t="n">
        <f aca="false">IFERROR(J437-I437,"")</f>
        <v>1</v>
      </c>
      <c r="W437" s="55" t="str">
        <f aca="false">IF(U437&lt;=13.5,"Efficient",IF(U437&lt;=16,"Above Bench","Expensive"))</f>
        <v>Expensive</v>
      </c>
      <c r="X437" s="55" t="str">
        <f aca="false">TEXT(H437,"yyyy-mm")</f>
        <v>2022-01</v>
      </c>
    </row>
    <row r="438" customFormat="false" ht="15" hidden="false" customHeight="true" outlineLevel="0" collapsed="false">
      <c r="A438" s="52" t="s">
        <v>10965</v>
      </c>
      <c r="B438" s="52" t="s">
        <v>2593</v>
      </c>
      <c r="C438" s="52" t="s">
        <v>1848</v>
      </c>
      <c r="D438" s="52" t="s">
        <v>10069</v>
      </c>
      <c r="E438" s="52" t="s">
        <v>97</v>
      </c>
      <c r="F438" s="52" t="s">
        <v>10064</v>
      </c>
      <c r="G438" s="52" t="s">
        <v>10966</v>
      </c>
      <c r="H438" s="53" t="n">
        <v>45507</v>
      </c>
      <c r="I438" s="52" t="s">
        <v>4020</v>
      </c>
      <c r="J438" s="52" t="s">
        <v>2253</v>
      </c>
      <c r="K438" s="52" t="n">
        <v>409.74</v>
      </c>
      <c r="L438" s="52" t="n">
        <v>1.189</v>
      </c>
      <c r="M438" s="52" t="n">
        <v>2991</v>
      </c>
      <c r="N438" s="52" t="n">
        <v>20.61</v>
      </c>
      <c r="O438" s="54" t="n">
        <f aca="false">ROUND(M438*N438,2)</f>
        <v>61644.51</v>
      </c>
      <c r="P438" s="52" t="n">
        <v>182</v>
      </c>
      <c r="Q438" s="52" t="s">
        <v>340</v>
      </c>
      <c r="R438" s="54" t="str">
        <f aca="false">IF(J438&lt;=I438,"Yes","No")</f>
        <v>No</v>
      </c>
      <c r="S438" s="52" t="s">
        <v>10061</v>
      </c>
      <c r="T438" s="52" t="s">
        <v>10061</v>
      </c>
      <c r="U438" s="55" t="n">
        <f aca="false">IF(M438=0,0,ROUND(O438/M438,2))</f>
        <v>20.61</v>
      </c>
      <c r="V438" s="55" t="n">
        <f aca="false">IFERROR(J438-I438,"")</f>
        <v>1</v>
      </c>
      <c r="W438" s="55" t="str">
        <f aca="false">IF(U438&lt;=13.5,"Efficient",IF(U438&lt;=16,"Above Bench","Expensive"))</f>
        <v>Expensive</v>
      </c>
      <c r="X438" s="55" t="str">
        <f aca="false">TEXT(H438,"yyyy-mm")</f>
        <v>2024-08</v>
      </c>
    </row>
    <row r="439" customFormat="false" ht="15" hidden="false" customHeight="true" outlineLevel="0" collapsed="false">
      <c r="A439" s="56" t="s">
        <v>10967</v>
      </c>
      <c r="B439" s="56" t="s">
        <v>3218</v>
      </c>
      <c r="C439" s="56" t="s">
        <v>1629</v>
      </c>
      <c r="D439" s="56" t="s">
        <v>10063</v>
      </c>
      <c r="E439" s="56" t="s">
        <v>91</v>
      </c>
      <c r="F439" s="56" t="s">
        <v>10088</v>
      </c>
      <c r="G439" s="56" t="s">
        <v>10968</v>
      </c>
      <c r="H439" s="57" t="n">
        <v>45388</v>
      </c>
      <c r="I439" s="56" t="s">
        <v>2277</v>
      </c>
      <c r="J439" s="56" t="s">
        <v>2226</v>
      </c>
      <c r="K439" s="56" t="n">
        <v>612.09</v>
      </c>
      <c r="L439" s="56" t="n">
        <v>2.979</v>
      </c>
      <c r="M439" s="56" t="n">
        <v>2511</v>
      </c>
      <c r="N439" s="56" t="n">
        <v>7.78</v>
      </c>
      <c r="O439" s="54" t="n">
        <f aca="false">ROUND(M439*N439,2)</f>
        <v>19535.58</v>
      </c>
      <c r="P439" s="56" t="n">
        <v>34</v>
      </c>
      <c r="Q439" s="56" t="s">
        <v>371</v>
      </c>
      <c r="R439" s="54" t="str">
        <f aca="false">IF(J439&lt;=I439,"Yes","No")</f>
        <v>No</v>
      </c>
      <c r="S439" s="56" t="s">
        <v>10066</v>
      </c>
      <c r="T439" s="56" t="s">
        <v>10061</v>
      </c>
      <c r="U439" s="55" t="n">
        <f aca="false">IF(M439=0,0,ROUND(O439/M439,2))</f>
        <v>7.78</v>
      </c>
      <c r="V439" s="55" t="n">
        <f aca="false">IFERROR(J439-I439,"")</f>
        <v>3</v>
      </c>
      <c r="W439" s="55" t="str">
        <f aca="false">IF(U439&lt;=13.5,"Efficient",IF(U439&lt;=16,"Above Bench","Expensive"))</f>
        <v>Efficient</v>
      </c>
      <c r="X439" s="55" t="str">
        <f aca="false">TEXT(H439,"yyyy-mm")</f>
        <v>2024-04</v>
      </c>
    </row>
    <row r="440" customFormat="false" ht="15" hidden="false" customHeight="true" outlineLevel="0" collapsed="false">
      <c r="A440" s="52" t="s">
        <v>10969</v>
      </c>
      <c r="B440" s="52" t="s">
        <v>3052</v>
      </c>
      <c r="C440" s="52" t="s">
        <v>3291</v>
      </c>
      <c r="D440" s="52" t="s">
        <v>10117</v>
      </c>
      <c r="E440" s="52" t="s">
        <v>93</v>
      </c>
      <c r="F440" s="52" t="s">
        <v>10070</v>
      </c>
      <c r="G440" s="52" t="s">
        <v>10970</v>
      </c>
      <c r="H440" s="53" t="n">
        <v>45333</v>
      </c>
      <c r="I440" s="52" t="s">
        <v>4167</v>
      </c>
      <c r="J440" s="52" t="s">
        <v>4167</v>
      </c>
      <c r="K440" s="52" t="n">
        <v>2844.26</v>
      </c>
      <c r="L440" s="52" t="n">
        <v>8.202</v>
      </c>
      <c r="M440" s="52" t="n">
        <v>2724</v>
      </c>
      <c r="N440" s="52" t="n">
        <v>23.29</v>
      </c>
      <c r="O440" s="54" t="n">
        <f aca="false">ROUND(M440*N440,2)</f>
        <v>63441.96</v>
      </c>
      <c r="P440" s="52" t="n">
        <v>419</v>
      </c>
      <c r="Q440" s="52" t="s">
        <v>371</v>
      </c>
      <c r="R440" s="54" t="str">
        <f aca="false">IF(J440&lt;=I440,"Yes","No")</f>
        <v>Yes</v>
      </c>
      <c r="S440" s="52" t="s">
        <v>10066</v>
      </c>
      <c r="T440" s="52" t="s">
        <v>10066</v>
      </c>
      <c r="U440" s="55" t="n">
        <f aca="false">IF(M440=0,0,ROUND(O440/M440,2))</f>
        <v>23.29</v>
      </c>
      <c r="V440" s="55" t="n">
        <f aca="false">IFERROR(J440-I440,"")</f>
        <v>0</v>
      </c>
      <c r="W440" s="55" t="str">
        <f aca="false">IF(U440&lt;=13.5,"Efficient",IF(U440&lt;=16,"Above Bench","Expensive"))</f>
        <v>Expensive</v>
      </c>
      <c r="X440" s="55" t="str">
        <f aca="false">TEXT(H440,"yyyy-mm")</f>
        <v>2024-02</v>
      </c>
    </row>
    <row r="441" customFormat="false" ht="15" hidden="false" customHeight="true" outlineLevel="0" collapsed="false">
      <c r="A441" s="56" t="s">
        <v>10971</v>
      </c>
      <c r="B441" s="56" t="s">
        <v>3901</v>
      </c>
      <c r="C441" s="56" t="s">
        <v>5195</v>
      </c>
      <c r="D441" s="56" t="s">
        <v>10117</v>
      </c>
      <c r="E441" s="56" t="s">
        <v>91</v>
      </c>
      <c r="F441" s="56" t="s">
        <v>10064</v>
      </c>
      <c r="G441" s="56" t="s">
        <v>10972</v>
      </c>
      <c r="H441" s="57" t="n">
        <v>44932</v>
      </c>
      <c r="I441" s="56" t="s">
        <v>5006</v>
      </c>
      <c r="J441" s="56" t="s">
        <v>5006</v>
      </c>
      <c r="K441" s="56" t="n">
        <v>1782.08</v>
      </c>
      <c r="L441" s="56" t="n">
        <v>5.738</v>
      </c>
      <c r="M441" s="56" t="n">
        <v>2345</v>
      </c>
      <c r="N441" s="56" t="n">
        <v>11.96</v>
      </c>
      <c r="O441" s="54" t="n">
        <f aca="false">ROUND(M441*N441,2)</f>
        <v>28046.2</v>
      </c>
      <c r="P441" s="56" t="n">
        <v>137</v>
      </c>
      <c r="Q441" s="56" t="s">
        <v>371</v>
      </c>
      <c r="R441" s="54" t="str">
        <f aca="false">IF(J441&lt;=I441,"Yes","No")</f>
        <v>Yes</v>
      </c>
      <c r="S441" s="56" t="s">
        <v>10066</v>
      </c>
      <c r="T441" s="56" t="s">
        <v>10061</v>
      </c>
      <c r="U441" s="55" t="n">
        <f aca="false">IF(M441=0,0,ROUND(O441/M441,2))</f>
        <v>11.96</v>
      </c>
      <c r="V441" s="55" t="n">
        <f aca="false">IFERROR(J441-I441,"")</f>
        <v>0</v>
      </c>
      <c r="W441" s="55" t="str">
        <f aca="false">IF(U441&lt;=13.5,"Efficient",IF(U441&lt;=16,"Above Bench","Expensive"))</f>
        <v>Efficient</v>
      </c>
      <c r="X441" s="55" t="str">
        <f aca="false">TEXT(H441,"yyyy-mm")</f>
        <v>2023-01</v>
      </c>
    </row>
    <row r="442" customFormat="false" ht="15" hidden="false" customHeight="true" outlineLevel="0" collapsed="false">
      <c r="A442" s="52" t="s">
        <v>10973</v>
      </c>
      <c r="B442" s="52" t="s">
        <v>3090</v>
      </c>
      <c r="C442" s="52" t="s">
        <v>2536</v>
      </c>
      <c r="D442" s="52" t="s">
        <v>10112</v>
      </c>
      <c r="E442" s="52" t="s">
        <v>97</v>
      </c>
      <c r="F442" s="52" t="s">
        <v>10088</v>
      </c>
      <c r="G442" s="52" t="s">
        <v>10974</v>
      </c>
      <c r="H442" s="53" t="n">
        <v>45422</v>
      </c>
      <c r="I442" s="52" t="s">
        <v>6253</v>
      </c>
      <c r="J442" s="52" t="s">
        <v>5947</v>
      </c>
      <c r="K442" s="52" t="n">
        <v>3378.77</v>
      </c>
      <c r="L442" s="52" t="n">
        <v>11.119</v>
      </c>
      <c r="M442" s="52" t="n">
        <v>2708</v>
      </c>
      <c r="N442" s="52" t="n">
        <v>24.76</v>
      </c>
      <c r="O442" s="54" t="n">
        <f aca="false">ROUND(M442*N442,2)</f>
        <v>67050.08</v>
      </c>
      <c r="P442" s="52" t="n">
        <v>277</v>
      </c>
      <c r="Q442" s="52" t="s">
        <v>340</v>
      </c>
      <c r="R442" s="54" t="str">
        <f aca="false">IF(J442&lt;=I442,"Yes","No")</f>
        <v>No</v>
      </c>
      <c r="S442" s="52" t="s">
        <v>10066</v>
      </c>
      <c r="T442" s="52" t="s">
        <v>10061</v>
      </c>
      <c r="U442" s="55" t="n">
        <f aca="false">IF(M442=0,0,ROUND(O442/M442,2))</f>
        <v>24.76</v>
      </c>
      <c r="V442" s="55" t="n">
        <f aca="false">IFERROR(J442-I442,"")</f>
        <v>3</v>
      </c>
      <c r="W442" s="55" t="str">
        <f aca="false">IF(U442&lt;=13.5,"Efficient",IF(U442&lt;=16,"Above Bench","Expensive"))</f>
        <v>Expensive</v>
      </c>
      <c r="X442" s="55" t="str">
        <f aca="false">TEXT(H442,"yyyy-mm")</f>
        <v>2024-05</v>
      </c>
    </row>
    <row r="443" customFormat="false" ht="15" hidden="false" customHeight="true" outlineLevel="0" collapsed="false">
      <c r="A443" s="56" t="s">
        <v>10975</v>
      </c>
      <c r="B443" s="56" t="s">
        <v>2195</v>
      </c>
      <c r="C443" s="56" t="s">
        <v>4019</v>
      </c>
      <c r="D443" s="56" t="s">
        <v>10117</v>
      </c>
      <c r="E443" s="56" t="s">
        <v>99</v>
      </c>
      <c r="F443" s="56" t="s">
        <v>10070</v>
      </c>
      <c r="G443" s="56" t="s">
        <v>10976</v>
      </c>
      <c r="H443" s="57" t="n">
        <v>45618</v>
      </c>
      <c r="I443" s="56" t="s">
        <v>1071</v>
      </c>
      <c r="J443" s="56" t="s">
        <v>2035</v>
      </c>
      <c r="K443" s="56" t="n">
        <v>36.16</v>
      </c>
      <c r="L443" s="56" t="n">
        <v>0.124</v>
      </c>
      <c r="M443" s="56" t="n">
        <v>1197</v>
      </c>
      <c r="N443" s="56" t="n">
        <v>18.29</v>
      </c>
      <c r="O443" s="54" t="n">
        <f aca="false">ROUND(M443*N443,2)</f>
        <v>21893.13</v>
      </c>
      <c r="P443" s="56" t="n">
        <v>193</v>
      </c>
      <c r="Q443" s="56" t="s">
        <v>371</v>
      </c>
      <c r="R443" s="54" t="str">
        <f aca="false">IF(J443&lt;=I443,"Yes","No")</f>
        <v>Yes</v>
      </c>
      <c r="S443" s="56" t="s">
        <v>10066</v>
      </c>
      <c r="T443" s="56" t="s">
        <v>10061</v>
      </c>
      <c r="U443" s="55" t="n">
        <f aca="false">IF(M443=0,0,ROUND(O443/M443,2))</f>
        <v>18.29</v>
      </c>
      <c r="V443" s="55" t="n">
        <f aca="false">IFERROR(J443-I443,"")</f>
        <v>-1</v>
      </c>
      <c r="W443" s="55" t="str">
        <f aca="false">IF(U443&lt;=13.5,"Efficient",IF(U443&lt;=16,"Above Bench","Expensive"))</f>
        <v>Expensive</v>
      </c>
      <c r="X443" s="55" t="str">
        <f aca="false">TEXT(H443,"yyyy-mm")</f>
        <v>2024-11</v>
      </c>
    </row>
    <row r="444" customFormat="false" ht="15" hidden="false" customHeight="true" outlineLevel="0" collapsed="false">
      <c r="A444" s="52" t="s">
        <v>10977</v>
      </c>
      <c r="B444" s="52" t="s">
        <v>2027</v>
      </c>
      <c r="C444" s="52" t="s">
        <v>8639</v>
      </c>
      <c r="D444" s="52" t="s">
        <v>10078</v>
      </c>
      <c r="E444" s="52" t="s">
        <v>97</v>
      </c>
      <c r="F444" s="52" t="s">
        <v>10064</v>
      </c>
      <c r="G444" s="52" t="s">
        <v>10978</v>
      </c>
      <c r="H444" s="53" t="n">
        <v>44771</v>
      </c>
      <c r="I444" s="52" t="s">
        <v>2796</v>
      </c>
      <c r="J444" s="52" t="s">
        <v>1439</v>
      </c>
      <c r="K444" s="52" t="n">
        <v>2420.84</v>
      </c>
      <c r="L444" s="52" t="n">
        <v>6.6</v>
      </c>
      <c r="M444" s="52" t="n">
        <v>2997</v>
      </c>
      <c r="N444" s="52" t="n">
        <v>7.24</v>
      </c>
      <c r="O444" s="54" t="n">
        <f aca="false">ROUND(M444*N444,2)</f>
        <v>21698.28</v>
      </c>
      <c r="P444" s="52" t="n">
        <v>188</v>
      </c>
      <c r="Q444" s="52" t="s">
        <v>380</v>
      </c>
      <c r="R444" s="54" t="str">
        <f aca="false">IF(J444&lt;=I444,"Yes","No")</f>
        <v>No</v>
      </c>
      <c r="S444" s="52" t="s">
        <v>10066</v>
      </c>
      <c r="T444" s="52" t="s">
        <v>10061</v>
      </c>
      <c r="U444" s="55" t="n">
        <f aca="false">IF(M444=0,0,ROUND(O444/M444,2))</f>
        <v>7.24</v>
      </c>
      <c r="V444" s="55" t="n">
        <f aca="false">IFERROR(J444-I444,"")</f>
        <v>2</v>
      </c>
      <c r="W444" s="55" t="str">
        <f aca="false">IF(U444&lt;=13.5,"Efficient",IF(U444&lt;=16,"Above Bench","Expensive"))</f>
        <v>Efficient</v>
      </c>
      <c r="X444" s="55" t="str">
        <f aca="false">TEXT(H444,"yyyy-mm")</f>
        <v>2022-07</v>
      </c>
    </row>
    <row r="445" customFormat="false" ht="15" hidden="false" customHeight="true" outlineLevel="0" collapsed="false">
      <c r="A445" s="56" t="s">
        <v>10979</v>
      </c>
      <c r="B445" s="56" t="s">
        <v>1845</v>
      </c>
      <c r="C445" s="56" t="s">
        <v>3291</v>
      </c>
      <c r="D445" s="56" t="s">
        <v>10112</v>
      </c>
      <c r="E445" s="56" t="s">
        <v>93</v>
      </c>
      <c r="F445" s="56" t="s">
        <v>10099</v>
      </c>
      <c r="G445" s="56" t="s">
        <v>10980</v>
      </c>
      <c r="H445" s="57" t="n">
        <v>44873</v>
      </c>
      <c r="I445" s="56" t="s">
        <v>1886</v>
      </c>
      <c r="J445" s="56" t="s">
        <v>2353</v>
      </c>
      <c r="K445" s="56" t="n">
        <v>4979.01</v>
      </c>
      <c r="L445" s="56" t="n">
        <v>19.664</v>
      </c>
      <c r="M445" s="56" t="n">
        <v>182</v>
      </c>
      <c r="N445" s="56" t="n">
        <v>6.88</v>
      </c>
      <c r="O445" s="54" t="n">
        <f aca="false">ROUND(M445*N445,2)</f>
        <v>1252.16</v>
      </c>
      <c r="P445" s="56" t="n">
        <v>146</v>
      </c>
      <c r="Q445" s="56" t="s">
        <v>4081</v>
      </c>
      <c r="R445" s="54" t="str">
        <f aca="false">IF(J445&lt;=I445,"Yes","No")</f>
        <v>No</v>
      </c>
      <c r="S445" s="56" t="s">
        <v>10061</v>
      </c>
      <c r="T445" s="56" t="s">
        <v>10061</v>
      </c>
      <c r="U445" s="55" t="n">
        <f aca="false">IF(M445=0,0,ROUND(O445/M445,2))</f>
        <v>6.88</v>
      </c>
      <c r="V445" s="55" t="n">
        <f aca="false">IFERROR(J445-I445,"")</f>
        <v>2</v>
      </c>
      <c r="W445" s="55" t="str">
        <f aca="false">IF(U445&lt;=13.5,"Efficient",IF(U445&lt;=16,"Above Bench","Expensive"))</f>
        <v>Efficient</v>
      </c>
      <c r="X445" s="55" t="str">
        <f aca="false">TEXT(H445,"yyyy-mm")</f>
        <v>2022-11</v>
      </c>
    </row>
    <row r="446" customFormat="false" ht="15" hidden="false" customHeight="true" outlineLevel="0" collapsed="false">
      <c r="A446" s="52" t="s">
        <v>10981</v>
      </c>
      <c r="B446" s="52" t="s">
        <v>2529</v>
      </c>
      <c r="C446" s="52" t="s">
        <v>3556</v>
      </c>
      <c r="D446" s="52" t="s">
        <v>10117</v>
      </c>
      <c r="E446" s="52" t="s">
        <v>97</v>
      </c>
      <c r="F446" s="52" t="s">
        <v>10088</v>
      </c>
      <c r="G446" s="52" t="s">
        <v>10982</v>
      </c>
      <c r="H446" s="53" t="n">
        <v>44843</v>
      </c>
      <c r="I446" s="52" t="s">
        <v>3092</v>
      </c>
      <c r="J446" s="52" t="s">
        <v>2265</v>
      </c>
      <c r="K446" s="52" t="n">
        <v>2469.9</v>
      </c>
      <c r="L446" s="52" t="n">
        <v>7.993</v>
      </c>
      <c r="M446" s="52" t="n">
        <v>2444</v>
      </c>
      <c r="N446" s="52" t="n">
        <v>8.02</v>
      </c>
      <c r="O446" s="54" t="n">
        <f aca="false">ROUND(M446*N446,2)</f>
        <v>19600.88</v>
      </c>
      <c r="P446" s="52" t="n">
        <v>407</v>
      </c>
      <c r="Q446" s="52" t="s">
        <v>380</v>
      </c>
      <c r="R446" s="54" t="str">
        <f aca="false">IF(J446&lt;=I446,"Yes","No")</f>
        <v>No</v>
      </c>
      <c r="S446" s="52" t="s">
        <v>10061</v>
      </c>
      <c r="T446" s="52" t="s">
        <v>10061</v>
      </c>
      <c r="U446" s="55" t="n">
        <f aca="false">IF(M446=0,0,ROUND(O446/M446,2))</f>
        <v>8.02</v>
      </c>
      <c r="V446" s="55" t="n">
        <f aca="false">IFERROR(J446-I446,"")</f>
        <v>1</v>
      </c>
      <c r="W446" s="55" t="str">
        <f aca="false">IF(U446&lt;=13.5,"Efficient",IF(U446&lt;=16,"Above Bench","Expensive"))</f>
        <v>Efficient</v>
      </c>
      <c r="X446" s="55" t="str">
        <f aca="false">TEXT(H446,"yyyy-mm")</f>
        <v>2022-10</v>
      </c>
    </row>
    <row r="447" customFormat="false" ht="15" hidden="false" customHeight="true" outlineLevel="0" collapsed="false">
      <c r="A447" s="56" t="s">
        <v>10983</v>
      </c>
      <c r="B447" s="56" t="s">
        <v>2440</v>
      </c>
      <c r="C447" s="56" t="s">
        <v>2212</v>
      </c>
      <c r="D447" s="56" t="s">
        <v>10069</v>
      </c>
      <c r="E447" s="56" t="s">
        <v>97</v>
      </c>
      <c r="F447" s="56" t="s">
        <v>10059</v>
      </c>
      <c r="G447" s="56" t="s">
        <v>10984</v>
      </c>
      <c r="H447" s="57" t="n">
        <v>45540</v>
      </c>
      <c r="I447" s="56" t="s">
        <v>2981</v>
      </c>
      <c r="J447" s="56" t="s">
        <v>6938</v>
      </c>
      <c r="K447" s="56" t="n">
        <v>3406.7</v>
      </c>
      <c r="L447" s="56" t="n">
        <v>10.022</v>
      </c>
      <c r="M447" s="56" t="n">
        <v>2452</v>
      </c>
      <c r="N447" s="56" t="n">
        <v>19.72</v>
      </c>
      <c r="O447" s="54" t="n">
        <f aca="false">ROUND(M447*N447,2)</f>
        <v>48353.44</v>
      </c>
      <c r="P447" s="56" t="n">
        <v>68</v>
      </c>
      <c r="Q447" s="56" t="s">
        <v>371</v>
      </c>
      <c r="R447" s="54" t="str">
        <f aca="false">IF(J447&lt;=I447,"Yes","No")</f>
        <v>No</v>
      </c>
      <c r="S447" s="56" t="s">
        <v>10061</v>
      </c>
      <c r="T447" s="56" t="s">
        <v>10066</v>
      </c>
      <c r="U447" s="55" t="n">
        <f aca="false">IF(M447=0,0,ROUND(O447/M447,2))</f>
        <v>19.72</v>
      </c>
      <c r="V447" s="55" t="n">
        <f aca="false">IFERROR(J447-I447,"")</f>
        <v>5</v>
      </c>
      <c r="W447" s="55" t="str">
        <f aca="false">IF(U447&lt;=13.5,"Efficient",IF(U447&lt;=16,"Above Bench","Expensive"))</f>
        <v>Expensive</v>
      </c>
      <c r="X447" s="55" t="str">
        <f aca="false">TEXT(H447,"yyyy-mm")</f>
        <v>2024-09</v>
      </c>
    </row>
    <row r="448" customFormat="false" ht="15" hidden="false" customHeight="true" outlineLevel="0" collapsed="false">
      <c r="A448" s="52" t="s">
        <v>10985</v>
      </c>
      <c r="B448" s="52" t="s">
        <v>1271</v>
      </c>
      <c r="C448" s="52" t="s">
        <v>1679</v>
      </c>
      <c r="D448" s="52" t="s">
        <v>10078</v>
      </c>
      <c r="E448" s="52" t="s">
        <v>91</v>
      </c>
      <c r="F448" s="52" t="s">
        <v>10099</v>
      </c>
      <c r="G448" s="52" t="s">
        <v>10986</v>
      </c>
      <c r="H448" s="53" t="n">
        <v>45632</v>
      </c>
      <c r="I448" s="52" t="s">
        <v>1410</v>
      </c>
      <c r="J448" s="52" t="s">
        <v>4221</v>
      </c>
      <c r="K448" s="52" t="n">
        <v>771.44</v>
      </c>
      <c r="L448" s="52" t="n">
        <v>3.052</v>
      </c>
      <c r="M448" s="52" t="n">
        <v>418</v>
      </c>
      <c r="N448" s="52" t="n">
        <v>10.31</v>
      </c>
      <c r="O448" s="54" t="n">
        <f aca="false">ROUND(M448*N448,2)</f>
        <v>4309.58</v>
      </c>
      <c r="P448" s="52" t="n">
        <v>162</v>
      </c>
      <c r="Q448" s="52" t="s">
        <v>4081</v>
      </c>
      <c r="R448" s="54" t="str">
        <f aca="false">IF(J448&lt;=I448,"Yes","No")</f>
        <v>No</v>
      </c>
      <c r="S448" s="52" t="s">
        <v>10066</v>
      </c>
      <c r="T448" s="52" t="s">
        <v>10061</v>
      </c>
      <c r="U448" s="55" t="n">
        <f aca="false">IF(M448=0,0,ROUND(O448/M448,2))</f>
        <v>10.31</v>
      </c>
      <c r="V448" s="55" t="n">
        <f aca="false">IFERROR(J448-I448,"")</f>
        <v>2</v>
      </c>
      <c r="W448" s="55" t="str">
        <f aca="false">IF(U448&lt;=13.5,"Efficient",IF(U448&lt;=16,"Above Bench","Expensive"))</f>
        <v>Efficient</v>
      </c>
      <c r="X448" s="55" t="str">
        <f aca="false">TEXT(H448,"yyyy-mm")</f>
        <v>2024-12</v>
      </c>
    </row>
    <row r="449" customFormat="false" ht="15" hidden="false" customHeight="true" outlineLevel="0" collapsed="false">
      <c r="A449" s="56" t="s">
        <v>10987</v>
      </c>
      <c r="B449" s="56" t="s">
        <v>3978</v>
      </c>
      <c r="C449" s="56" t="s">
        <v>3441</v>
      </c>
      <c r="D449" s="56" t="s">
        <v>10104</v>
      </c>
      <c r="E449" s="56" t="s">
        <v>97</v>
      </c>
      <c r="F449" s="56" t="s">
        <v>10099</v>
      </c>
      <c r="G449" s="56" t="s">
        <v>10988</v>
      </c>
      <c r="H449" s="57" t="n">
        <v>44944</v>
      </c>
      <c r="I449" s="56" t="s">
        <v>1925</v>
      </c>
      <c r="J449" s="56" t="s">
        <v>1926</v>
      </c>
      <c r="K449" s="56" t="n">
        <v>88.88</v>
      </c>
      <c r="L449" s="56" t="n">
        <v>0.329</v>
      </c>
      <c r="M449" s="56" t="n">
        <v>1059</v>
      </c>
      <c r="N449" s="56" t="n">
        <v>15.63</v>
      </c>
      <c r="O449" s="54" t="n">
        <f aca="false">ROUND(M449*N449,2)</f>
        <v>16552.17</v>
      </c>
      <c r="P449" s="56" t="n">
        <v>345</v>
      </c>
      <c r="Q449" s="56" t="s">
        <v>371</v>
      </c>
      <c r="R449" s="54" t="str">
        <f aca="false">IF(J449&lt;=I449,"Yes","No")</f>
        <v>Yes</v>
      </c>
      <c r="S449" s="56" t="s">
        <v>10066</v>
      </c>
      <c r="T449" s="56" t="s">
        <v>10061</v>
      </c>
      <c r="U449" s="55" t="n">
        <f aca="false">IF(M449=0,0,ROUND(O449/M449,2))</f>
        <v>15.63</v>
      </c>
      <c r="V449" s="55" t="n">
        <f aca="false">IFERROR(J449-I449,"")</f>
        <v>-1</v>
      </c>
      <c r="W449" s="55" t="str">
        <f aca="false">IF(U449&lt;=13.5,"Efficient",IF(U449&lt;=16,"Above Bench","Expensive"))</f>
        <v>Above Bench</v>
      </c>
      <c r="X449" s="55" t="str">
        <f aca="false">TEXT(H449,"yyyy-mm")</f>
        <v>2023-01</v>
      </c>
    </row>
    <row r="450" customFormat="false" ht="15" hidden="false" customHeight="true" outlineLevel="0" collapsed="false">
      <c r="A450" s="52" t="s">
        <v>10989</v>
      </c>
      <c r="B450" s="52" t="s">
        <v>2774</v>
      </c>
      <c r="C450" s="52" t="s">
        <v>10990</v>
      </c>
      <c r="D450" s="52" t="s">
        <v>10078</v>
      </c>
      <c r="E450" s="52" t="s">
        <v>97</v>
      </c>
      <c r="F450" s="52" t="s">
        <v>10099</v>
      </c>
      <c r="G450" s="52" t="s">
        <v>10991</v>
      </c>
      <c r="H450" s="53" t="n">
        <v>45303</v>
      </c>
      <c r="I450" s="52" t="s">
        <v>1065</v>
      </c>
      <c r="J450" s="52" t="s">
        <v>2643</v>
      </c>
      <c r="K450" s="52" t="n">
        <v>1283.13</v>
      </c>
      <c r="L450" s="52" t="n">
        <v>5.222</v>
      </c>
      <c r="M450" s="52" t="n">
        <v>2929</v>
      </c>
      <c r="N450" s="52" t="n">
        <v>19.84</v>
      </c>
      <c r="O450" s="54" t="n">
        <f aca="false">ROUND(M450*N450,2)</f>
        <v>58111.36</v>
      </c>
      <c r="P450" s="52" t="n">
        <v>480</v>
      </c>
      <c r="Q450" s="52" t="s">
        <v>371</v>
      </c>
      <c r="R450" s="54" t="str">
        <f aca="false">IF(J450&lt;=I450,"Yes","No")</f>
        <v>No</v>
      </c>
      <c r="S450" s="52" t="s">
        <v>10066</v>
      </c>
      <c r="T450" s="52" t="s">
        <v>10061</v>
      </c>
      <c r="U450" s="55" t="n">
        <f aca="false">IF(M450=0,0,ROUND(O450/M450,2))</f>
        <v>19.84</v>
      </c>
      <c r="V450" s="55" t="n">
        <f aca="false">IFERROR(J450-I450,"")</f>
        <v>5</v>
      </c>
      <c r="W450" s="55" t="str">
        <f aca="false">IF(U450&lt;=13.5,"Efficient",IF(U450&lt;=16,"Above Bench","Expensive"))</f>
        <v>Expensive</v>
      </c>
      <c r="X450" s="55" t="str">
        <f aca="false">TEXT(H450,"yyyy-mm")</f>
        <v>2024-01</v>
      </c>
    </row>
    <row r="451" customFormat="false" ht="15" hidden="false" customHeight="true" outlineLevel="0" collapsed="false">
      <c r="A451" s="56" t="s">
        <v>10992</v>
      </c>
      <c r="B451" s="56" t="s">
        <v>2672</v>
      </c>
      <c r="C451" s="56" t="s">
        <v>1234</v>
      </c>
      <c r="D451" s="56" t="s">
        <v>10117</v>
      </c>
      <c r="E451" s="56" t="s">
        <v>99</v>
      </c>
      <c r="F451" s="56" t="s">
        <v>10099</v>
      </c>
      <c r="G451" s="56" t="s">
        <v>10993</v>
      </c>
      <c r="H451" s="57" t="n">
        <v>44700</v>
      </c>
      <c r="I451" s="56" t="s">
        <v>1389</v>
      </c>
      <c r="J451" s="56" t="s">
        <v>3912</v>
      </c>
      <c r="K451" s="56" t="n">
        <v>383.81</v>
      </c>
      <c r="L451" s="56" t="n">
        <v>1.172</v>
      </c>
      <c r="M451" s="56" t="n">
        <v>1088</v>
      </c>
      <c r="N451" s="56" t="n">
        <v>14.63</v>
      </c>
      <c r="O451" s="54" t="n">
        <f aca="false">ROUND(M451*N451,2)</f>
        <v>15917.44</v>
      </c>
      <c r="P451" s="56" t="n">
        <v>53</v>
      </c>
      <c r="Q451" s="56" t="s">
        <v>380</v>
      </c>
      <c r="R451" s="54" t="str">
        <f aca="false">IF(J451&lt;=I451,"Yes","No")</f>
        <v>No</v>
      </c>
      <c r="S451" s="56" t="s">
        <v>10066</v>
      </c>
      <c r="T451" s="56" t="s">
        <v>10061</v>
      </c>
      <c r="U451" s="55" t="n">
        <f aca="false">IF(M451=0,0,ROUND(O451/M451,2))</f>
        <v>14.63</v>
      </c>
      <c r="V451" s="55" t="n">
        <f aca="false">IFERROR(J451-I451,"")</f>
        <v>5</v>
      </c>
      <c r="W451" s="55" t="str">
        <f aca="false">IF(U451&lt;=13.5,"Efficient",IF(U451&lt;=16,"Above Bench","Expensive"))</f>
        <v>Above Bench</v>
      </c>
      <c r="X451" s="55" t="str">
        <f aca="false">TEXT(H451,"yyyy-mm")</f>
        <v>2022-05</v>
      </c>
    </row>
    <row r="452" customFormat="false" ht="15" hidden="false" customHeight="true" outlineLevel="0" collapsed="false">
      <c r="A452" s="52" t="s">
        <v>10994</v>
      </c>
      <c r="B452" s="52" t="s">
        <v>2144</v>
      </c>
      <c r="C452" s="52" t="s">
        <v>2140</v>
      </c>
      <c r="D452" s="52" t="s">
        <v>10095</v>
      </c>
      <c r="E452" s="52" t="s">
        <v>93</v>
      </c>
      <c r="F452" s="52" t="s">
        <v>10099</v>
      </c>
      <c r="G452" s="52" t="s">
        <v>10995</v>
      </c>
      <c r="H452" s="53" t="n">
        <v>45597</v>
      </c>
      <c r="I452" s="52" t="s">
        <v>1355</v>
      </c>
      <c r="J452" s="52" t="s">
        <v>1608</v>
      </c>
      <c r="K452" s="52" t="n">
        <v>3167.38</v>
      </c>
      <c r="L452" s="52" t="n">
        <v>11.031</v>
      </c>
      <c r="M452" s="52" t="n">
        <v>675</v>
      </c>
      <c r="N452" s="52" t="n">
        <v>9.69</v>
      </c>
      <c r="O452" s="54" t="n">
        <f aca="false">ROUND(M452*N452,2)</f>
        <v>6540.75</v>
      </c>
      <c r="P452" s="52" t="n">
        <v>167</v>
      </c>
      <c r="Q452" s="52" t="s">
        <v>371</v>
      </c>
      <c r="R452" s="54" t="str">
        <f aca="false">IF(J452&lt;=I452,"Yes","No")</f>
        <v>Yes</v>
      </c>
      <c r="S452" s="52" t="s">
        <v>10066</v>
      </c>
      <c r="T452" s="52" t="s">
        <v>10061</v>
      </c>
      <c r="U452" s="55" t="n">
        <f aca="false">IF(M452=0,0,ROUND(O452/M452,2))</f>
        <v>9.69</v>
      </c>
      <c r="V452" s="55" t="n">
        <f aca="false">IFERROR(J452-I452,"")</f>
        <v>-1</v>
      </c>
      <c r="W452" s="55" t="str">
        <f aca="false">IF(U452&lt;=13.5,"Efficient",IF(U452&lt;=16,"Above Bench","Expensive"))</f>
        <v>Efficient</v>
      </c>
      <c r="X452" s="55" t="str">
        <f aca="false">TEXT(H452,"yyyy-mm")</f>
        <v>2024-11</v>
      </c>
    </row>
    <row r="453" customFormat="false" ht="15" hidden="false" customHeight="true" outlineLevel="0" collapsed="false">
      <c r="A453" s="56" t="s">
        <v>10996</v>
      </c>
      <c r="B453" s="56" t="s">
        <v>1347</v>
      </c>
      <c r="C453" s="56" t="s">
        <v>1414</v>
      </c>
      <c r="D453" s="56" t="s">
        <v>10087</v>
      </c>
      <c r="E453" s="56" t="s">
        <v>95</v>
      </c>
      <c r="F453" s="56" t="s">
        <v>10099</v>
      </c>
      <c r="G453" s="56" t="s">
        <v>10997</v>
      </c>
      <c r="H453" s="57" t="n">
        <v>45388</v>
      </c>
      <c r="I453" s="56" t="s">
        <v>5374</v>
      </c>
      <c r="J453" s="56" t="s">
        <v>2225</v>
      </c>
      <c r="K453" s="56" t="n">
        <v>3775.26</v>
      </c>
      <c r="L453" s="56" t="n">
        <v>14.66</v>
      </c>
      <c r="M453" s="56" t="n">
        <v>167</v>
      </c>
      <c r="N453" s="56" t="n">
        <v>21.65</v>
      </c>
      <c r="O453" s="54" t="n">
        <f aca="false">ROUND(M453*N453,2)</f>
        <v>3615.55</v>
      </c>
      <c r="P453" s="56" t="n">
        <v>135</v>
      </c>
      <c r="Q453" s="56" t="s">
        <v>371</v>
      </c>
      <c r="R453" s="54" t="str">
        <f aca="false">IF(J453&lt;=I453,"Yes","No")</f>
        <v>No</v>
      </c>
      <c r="S453" s="56" t="s">
        <v>10066</v>
      </c>
      <c r="T453" s="56" t="s">
        <v>10066</v>
      </c>
      <c r="U453" s="55" t="n">
        <f aca="false">IF(M453=0,0,ROUND(O453/M453,2))</f>
        <v>21.65</v>
      </c>
      <c r="V453" s="55" t="n">
        <f aca="false">IFERROR(J453-I453,"")</f>
        <v>3</v>
      </c>
      <c r="W453" s="55" t="str">
        <f aca="false">IF(U453&lt;=13.5,"Efficient",IF(U453&lt;=16,"Above Bench","Expensive"))</f>
        <v>Expensive</v>
      </c>
      <c r="X453" s="55" t="str">
        <f aca="false">TEXT(H453,"yyyy-mm")</f>
        <v>2024-04</v>
      </c>
    </row>
    <row r="454" customFormat="false" ht="15" hidden="false" customHeight="true" outlineLevel="0" collapsed="false">
      <c r="A454" s="52" t="s">
        <v>10998</v>
      </c>
      <c r="B454" s="52" t="s">
        <v>1717</v>
      </c>
      <c r="C454" s="52" t="s">
        <v>3013</v>
      </c>
      <c r="D454" s="52" t="s">
        <v>10069</v>
      </c>
      <c r="E454" s="52" t="s">
        <v>91</v>
      </c>
      <c r="F454" s="52" t="s">
        <v>10059</v>
      </c>
      <c r="G454" s="52" t="s">
        <v>10999</v>
      </c>
      <c r="H454" s="53" t="n">
        <v>45358</v>
      </c>
      <c r="I454" s="52" t="s">
        <v>2823</v>
      </c>
      <c r="J454" s="52" t="s">
        <v>1506</v>
      </c>
      <c r="K454" s="52" t="n">
        <v>4834.38</v>
      </c>
      <c r="L454" s="52" t="n">
        <v>13.162</v>
      </c>
      <c r="M454" s="52" t="n">
        <v>1158</v>
      </c>
      <c r="N454" s="52" t="n">
        <v>7.5</v>
      </c>
      <c r="O454" s="54" t="n">
        <f aca="false">ROUND(M454*N454,2)</f>
        <v>8685</v>
      </c>
      <c r="P454" s="52" t="n">
        <v>94</v>
      </c>
      <c r="Q454" s="52" t="s">
        <v>371</v>
      </c>
      <c r="R454" s="54" t="str">
        <f aca="false">IF(J454&lt;=I454,"Yes","No")</f>
        <v>No</v>
      </c>
      <c r="S454" s="52" t="s">
        <v>10066</v>
      </c>
      <c r="T454" s="52" t="s">
        <v>10061</v>
      </c>
      <c r="U454" s="55" t="n">
        <f aca="false">IF(M454=0,0,ROUND(O454/M454,2))</f>
        <v>7.5</v>
      </c>
      <c r="V454" s="55" t="n">
        <f aca="false">IFERROR(J454-I454,"")</f>
        <v>5</v>
      </c>
      <c r="W454" s="55" t="str">
        <f aca="false">IF(U454&lt;=13.5,"Efficient",IF(U454&lt;=16,"Above Bench","Expensive"))</f>
        <v>Efficient</v>
      </c>
      <c r="X454" s="55" t="str">
        <f aca="false">TEXT(H454,"yyyy-mm")</f>
        <v>2024-03</v>
      </c>
    </row>
    <row r="455" customFormat="false" ht="15" hidden="false" customHeight="true" outlineLevel="0" collapsed="false">
      <c r="A455" s="56" t="s">
        <v>11000</v>
      </c>
      <c r="B455" s="56" t="s">
        <v>3467</v>
      </c>
      <c r="C455" s="56" t="s">
        <v>1614</v>
      </c>
      <c r="D455" s="56" t="s">
        <v>10190</v>
      </c>
      <c r="E455" s="56" t="s">
        <v>97</v>
      </c>
      <c r="F455" s="56" t="s">
        <v>10099</v>
      </c>
      <c r="G455" s="56" t="s">
        <v>11001</v>
      </c>
      <c r="H455" s="57" t="n">
        <v>45446</v>
      </c>
      <c r="I455" s="56" t="s">
        <v>2940</v>
      </c>
      <c r="J455" s="56" t="s">
        <v>2892</v>
      </c>
      <c r="K455" s="56" t="n">
        <v>2405.56</v>
      </c>
      <c r="L455" s="56" t="n">
        <v>7.757</v>
      </c>
      <c r="M455" s="56" t="n">
        <v>2080</v>
      </c>
      <c r="N455" s="56" t="n">
        <v>22.3</v>
      </c>
      <c r="O455" s="54" t="n">
        <f aca="false">ROUND(M455*N455,2)</f>
        <v>46384</v>
      </c>
      <c r="P455" s="56" t="n">
        <v>252</v>
      </c>
      <c r="Q455" s="56" t="s">
        <v>4081</v>
      </c>
      <c r="R455" s="54" t="str">
        <f aca="false">IF(J455&lt;=I455,"Yes","No")</f>
        <v>No</v>
      </c>
      <c r="S455" s="56" t="s">
        <v>10061</v>
      </c>
      <c r="T455" s="56" t="s">
        <v>10066</v>
      </c>
      <c r="U455" s="55" t="n">
        <f aca="false">IF(M455=0,0,ROUND(O455/M455,2))</f>
        <v>22.3</v>
      </c>
      <c r="V455" s="55" t="n">
        <f aca="false">IFERROR(J455-I455,"")</f>
        <v>2</v>
      </c>
      <c r="W455" s="55" t="str">
        <f aca="false">IF(U455&lt;=13.5,"Efficient",IF(U455&lt;=16,"Above Bench","Expensive"))</f>
        <v>Expensive</v>
      </c>
      <c r="X455" s="55" t="str">
        <f aca="false">TEXT(H455,"yyyy-mm")</f>
        <v>2024-06</v>
      </c>
    </row>
    <row r="456" customFormat="false" ht="15" hidden="false" customHeight="true" outlineLevel="0" collapsed="false">
      <c r="A456" s="52" t="s">
        <v>11002</v>
      </c>
      <c r="B456" s="52" t="s">
        <v>2262</v>
      </c>
      <c r="C456" s="52" t="s">
        <v>3516</v>
      </c>
      <c r="D456" s="52" t="s">
        <v>10190</v>
      </c>
      <c r="E456" s="52" t="s">
        <v>95</v>
      </c>
      <c r="F456" s="52" t="s">
        <v>10059</v>
      </c>
      <c r="G456" s="52" t="s">
        <v>11003</v>
      </c>
      <c r="H456" s="53" t="n">
        <v>44658</v>
      </c>
      <c r="I456" s="52" t="s">
        <v>441</v>
      </c>
      <c r="J456" s="52" t="s">
        <v>1833</v>
      </c>
      <c r="K456" s="52" t="n">
        <v>1604.5</v>
      </c>
      <c r="L456" s="52" t="n">
        <v>4.118</v>
      </c>
      <c r="M456" s="52" t="n">
        <v>2092</v>
      </c>
      <c r="N456" s="52" t="n">
        <v>17.99</v>
      </c>
      <c r="O456" s="54" t="n">
        <f aca="false">ROUND(M456*N456,2)</f>
        <v>37635.08</v>
      </c>
      <c r="P456" s="52" t="n">
        <v>382</v>
      </c>
      <c r="Q456" s="52" t="s">
        <v>4081</v>
      </c>
      <c r="R456" s="54" t="str">
        <f aca="false">IF(J456&lt;=I456,"Yes","No")</f>
        <v>No</v>
      </c>
      <c r="S456" s="52" t="s">
        <v>10061</v>
      </c>
      <c r="T456" s="52" t="s">
        <v>10061</v>
      </c>
      <c r="U456" s="55" t="n">
        <f aca="false">IF(M456=0,0,ROUND(O456/M456,2))</f>
        <v>17.99</v>
      </c>
      <c r="V456" s="55" t="n">
        <f aca="false">IFERROR(J456-I456,"")</f>
        <v>4</v>
      </c>
      <c r="W456" s="55" t="str">
        <f aca="false">IF(U456&lt;=13.5,"Efficient",IF(U456&lt;=16,"Above Bench","Expensive"))</f>
        <v>Expensive</v>
      </c>
      <c r="X456" s="55" t="str">
        <f aca="false">TEXT(H456,"yyyy-mm")</f>
        <v>2022-04</v>
      </c>
    </row>
    <row r="457" customFormat="false" ht="15" hidden="false" customHeight="true" outlineLevel="0" collapsed="false">
      <c r="A457" s="56" t="s">
        <v>11004</v>
      </c>
      <c r="B457" s="56" t="s">
        <v>1622</v>
      </c>
      <c r="C457" s="56" t="s">
        <v>8977</v>
      </c>
      <c r="D457" s="56" t="s">
        <v>10104</v>
      </c>
      <c r="E457" s="56" t="s">
        <v>91</v>
      </c>
      <c r="F457" s="56" t="s">
        <v>10070</v>
      </c>
      <c r="G457" s="56" t="s">
        <v>11005</v>
      </c>
      <c r="H457" s="57" t="n">
        <v>45364</v>
      </c>
      <c r="I457" s="56" t="s">
        <v>3107</v>
      </c>
      <c r="J457" s="56" t="s">
        <v>7199</v>
      </c>
      <c r="K457" s="56" t="n">
        <v>1950.3</v>
      </c>
      <c r="L457" s="56" t="n">
        <v>6.207</v>
      </c>
      <c r="M457" s="56" t="n">
        <v>1767</v>
      </c>
      <c r="N457" s="56" t="n">
        <v>9.2</v>
      </c>
      <c r="O457" s="54" t="n">
        <f aca="false">ROUND(M457*N457,2)</f>
        <v>16256.4</v>
      </c>
      <c r="P457" s="56" t="n">
        <v>188</v>
      </c>
      <c r="Q457" s="56" t="s">
        <v>380</v>
      </c>
      <c r="R457" s="54" t="str">
        <f aca="false">IF(J457&lt;=I457,"Yes","No")</f>
        <v>No</v>
      </c>
      <c r="S457" s="56" t="s">
        <v>10066</v>
      </c>
      <c r="T457" s="56" t="s">
        <v>10061</v>
      </c>
      <c r="U457" s="55" t="n">
        <f aca="false">IF(M457=0,0,ROUND(O457/M457,2))</f>
        <v>9.2</v>
      </c>
      <c r="V457" s="55" t="n">
        <f aca="false">IFERROR(J457-I457,"")</f>
        <v>2</v>
      </c>
      <c r="W457" s="55" t="str">
        <f aca="false">IF(U457&lt;=13.5,"Efficient",IF(U457&lt;=16,"Above Bench","Expensive"))</f>
        <v>Efficient</v>
      </c>
      <c r="X457" s="55" t="str">
        <f aca="false">TEXT(H457,"yyyy-mm")</f>
        <v>2024-03</v>
      </c>
    </row>
    <row r="458" customFormat="false" ht="15" hidden="false" customHeight="true" outlineLevel="0" collapsed="false">
      <c r="A458" s="52" t="s">
        <v>11006</v>
      </c>
      <c r="B458" s="52" t="s">
        <v>3833</v>
      </c>
      <c r="C458" s="52" t="s">
        <v>6523</v>
      </c>
      <c r="D458" s="52" t="s">
        <v>10190</v>
      </c>
      <c r="E458" s="52" t="s">
        <v>91</v>
      </c>
      <c r="F458" s="52" t="s">
        <v>10088</v>
      </c>
      <c r="G458" s="52" t="s">
        <v>11007</v>
      </c>
      <c r="H458" s="53" t="n">
        <v>45435</v>
      </c>
      <c r="I458" s="52" t="s">
        <v>2882</v>
      </c>
      <c r="J458" s="52" t="s">
        <v>2883</v>
      </c>
      <c r="K458" s="52" t="n">
        <v>3335.84</v>
      </c>
      <c r="L458" s="52" t="n">
        <v>11.264</v>
      </c>
      <c r="M458" s="52" t="n">
        <v>267</v>
      </c>
      <c r="N458" s="52" t="n">
        <v>9.36</v>
      </c>
      <c r="O458" s="54" t="n">
        <f aca="false">ROUND(M458*N458,2)</f>
        <v>2499.12</v>
      </c>
      <c r="P458" s="52" t="n">
        <v>292</v>
      </c>
      <c r="Q458" s="52" t="s">
        <v>380</v>
      </c>
      <c r="R458" s="54" t="str">
        <f aca="false">IF(J458&lt;=I458,"Yes","No")</f>
        <v>No</v>
      </c>
      <c r="S458" s="52" t="s">
        <v>10066</v>
      </c>
      <c r="T458" s="52" t="s">
        <v>10061</v>
      </c>
      <c r="U458" s="55" t="n">
        <f aca="false">IF(M458=0,0,ROUND(O458/M458,2))</f>
        <v>9.36</v>
      </c>
      <c r="V458" s="55" t="n">
        <f aca="false">IFERROR(J458-I458,"")</f>
        <v>1</v>
      </c>
      <c r="W458" s="55" t="str">
        <f aca="false">IF(U458&lt;=13.5,"Efficient",IF(U458&lt;=16,"Above Bench","Expensive"))</f>
        <v>Efficient</v>
      </c>
      <c r="X458" s="55" t="str">
        <f aca="false">TEXT(H458,"yyyy-mm")</f>
        <v>2024-05</v>
      </c>
    </row>
    <row r="459" customFormat="false" ht="15" hidden="false" customHeight="true" outlineLevel="0" collapsed="false">
      <c r="A459" s="56" t="s">
        <v>11008</v>
      </c>
      <c r="B459" s="56" t="s">
        <v>3218</v>
      </c>
      <c r="C459" s="56" t="s">
        <v>440</v>
      </c>
      <c r="D459" s="56" t="s">
        <v>10095</v>
      </c>
      <c r="E459" s="56" t="s">
        <v>101</v>
      </c>
      <c r="F459" s="56" t="s">
        <v>10059</v>
      </c>
      <c r="G459" s="56" t="s">
        <v>11009</v>
      </c>
      <c r="H459" s="57" t="n">
        <v>44801</v>
      </c>
      <c r="I459" s="56" t="s">
        <v>1469</v>
      </c>
      <c r="J459" s="56" t="s">
        <v>1469</v>
      </c>
      <c r="K459" s="56" t="n">
        <v>973.67</v>
      </c>
      <c r="L459" s="56" t="n">
        <v>3.32</v>
      </c>
      <c r="M459" s="56" t="n">
        <v>2778</v>
      </c>
      <c r="N459" s="56" t="n">
        <v>17.21</v>
      </c>
      <c r="O459" s="54" t="n">
        <f aca="false">ROUND(M459*N459,2)</f>
        <v>47809.38</v>
      </c>
      <c r="P459" s="56" t="n">
        <v>496</v>
      </c>
      <c r="Q459" s="56" t="s">
        <v>340</v>
      </c>
      <c r="R459" s="54" t="str">
        <f aca="false">IF(J459&lt;=I459,"Yes","No")</f>
        <v>Yes</v>
      </c>
      <c r="S459" s="56" t="s">
        <v>10066</v>
      </c>
      <c r="T459" s="56" t="s">
        <v>10061</v>
      </c>
      <c r="U459" s="55" t="n">
        <f aca="false">IF(M459=0,0,ROUND(O459/M459,2))</f>
        <v>17.21</v>
      </c>
      <c r="V459" s="55" t="n">
        <f aca="false">IFERROR(J459-I459,"")</f>
        <v>0</v>
      </c>
      <c r="W459" s="55" t="str">
        <f aca="false">IF(U459&lt;=13.5,"Efficient",IF(U459&lt;=16,"Above Bench","Expensive"))</f>
        <v>Expensive</v>
      </c>
      <c r="X459" s="55" t="str">
        <f aca="false">TEXT(H459,"yyyy-mm")</f>
        <v>2022-08</v>
      </c>
    </row>
    <row r="460" customFormat="false" ht="15" hidden="false" customHeight="true" outlineLevel="0" collapsed="false">
      <c r="A460" s="52" t="s">
        <v>11010</v>
      </c>
      <c r="B460" s="52" t="s">
        <v>3444</v>
      </c>
      <c r="C460" s="52" t="s">
        <v>10661</v>
      </c>
      <c r="D460" s="52" t="s">
        <v>10073</v>
      </c>
      <c r="E460" s="52" t="s">
        <v>99</v>
      </c>
      <c r="F460" s="52" t="s">
        <v>10088</v>
      </c>
      <c r="G460" s="52" t="s">
        <v>11011</v>
      </c>
      <c r="H460" s="53" t="n">
        <v>45391</v>
      </c>
      <c r="I460" s="52" t="s">
        <v>4179</v>
      </c>
      <c r="J460" s="52" t="s">
        <v>2225</v>
      </c>
      <c r="K460" s="52" t="n">
        <v>926.98</v>
      </c>
      <c r="L460" s="52" t="n">
        <v>2.94</v>
      </c>
      <c r="M460" s="52" t="n">
        <v>1119</v>
      </c>
      <c r="N460" s="52" t="n">
        <v>17.75</v>
      </c>
      <c r="O460" s="54" t="n">
        <f aca="false">ROUND(M460*N460,2)</f>
        <v>19862.25</v>
      </c>
      <c r="P460" s="52" t="n">
        <v>151</v>
      </c>
      <c r="Q460" s="52" t="s">
        <v>4081</v>
      </c>
      <c r="R460" s="54" t="str">
        <f aca="false">IF(J460&lt;=I460,"Yes","No")</f>
        <v>No</v>
      </c>
      <c r="S460" s="52" t="s">
        <v>10061</v>
      </c>
      <c r="T460" s="52" t="s">
        <v>10061</v>
      </c>
      <c r="U460" s="55" t="n">
        <f aca="false">IF(M460=0,0,ROUND(O460/M460,2))</f>
        <v>17.75</v>
      </c>
      <c r="V460" s="55" t="n">
        <f aca="false">IFERROR(J460-I460,"")</f>
        <v>1</v>
      </c>
      <c r="W460" s="55" t="str">
        <f aca="false">IF(U460&lt;=13.5,"Efficient",IF(U460&lt;=16,"Above Bench","Expensive"))</f>
        <v>Expensive</v>
      </c>
      <c r="X460" s="55" t="str">
        <f aca="false">TEXT(H460,"yyyy-mm")</f>
        <v>2024-04</v>
      </c>
    </row>
    <row r="461" customFormat="false" ht="15" hidden="false" customHeight="true" outlineLevel="0" collapsed="false">
      <c r="A461" s="56" t="s">
        <v>11012</v>
      </c>
      <c r="B461" s="56" t="s">
        <v>1188</v>
      </c>
      <c r="C461" s="56" t="s">
        <v>8286</v>
      </c>
      <c r="D461" s="56" t="s">
        <v>10063</v>
      </c>
      <c r="E461" s="56" t="s">
        <v>93</v>
      </c>
      <c r="F461" s="56" t="s">
        <v>10064</v>
      </c>
      <c r="G461" s="56" t="s">
        <v>11013</v>
      </c>
      <c r="H461" s="57" t="n">
        <v>44791</v>
      </c>
      <c r="I461" s="56" t="s">
        <v>3922</v>
      </c>
      <c r="J461" s="56" t="s">
        <v>811</v>
      </c>
      <c r="K461" s="56" t="n">
        <v>3941.19</v>
      </c>
      <c r="L461" s="56" t="n">
        <v>19.099</v>
      </c>
      <c r="M461" s="56" t="n">
        <v>2126</v>
      </c>
      <c r="N461" s="56" t="n">
        <v>9.04</v>
      </c>
      <c r="O461" s="54" t="n">
        <f aca="false">ROUND(M461*N461,2)</f>
        <v>19219.04</v>
      </c>
      <c r="P461" s="56" t="n">
        <v>226</v>
      </c>
      <c r="Q461" s="56" t="s">
        <v>380</v>
      </c>
      <c r="R461" s="54" t="str">
        <f aca="false">IF(J461&lt;=I461,"Yes","No")</f>
        <v>No</v>
      </c>
      <c r="S461" s="56" t="s">
        <v>10061</v>
      </c>
      <c r="T461" s="56" t="s">
        <v>10061</v>
      </c>
      <c r="U461" s="55" t="n">
        <f aca="false">IF(M461=0,0,ROUND(O461/M461,2))</f>
        <v>9.04</v>
      </c>
      <c r="V461" s="55" t="n">
        <f aca="false">IFERROR(J461-I461,"")</f>
        <v>1</v>
      </c>
      <c r="W461" s="55" t="str">
        <f aca="false">IF(U461&lt;=13.5,"Efficient",IF(U461&lt;=16,"Above Bench","Expensive"))</f>
        <v>Efficient</v>
      </c>
      <c r="X461" s="55" t="str">
        <f aca="false">TEXT(H461,"yyyy-mm")</f>
        <v>2022-08</v>
      </c>
    </row>
    <row r="462" customFormat="false" ht="15" hidden="false" customHeight="true" outlineLevel="0" collapsed="false">
      <c r="A462" s="52" t="s">
        <v>11014</v>
      </c>
      <c r="B462" s="52" t="s">
        <v>2896</v>
      </c>
      <c r="C462" s="52" t="s">
        <v>1438</v>
      </c>
      <c r="D462" s="52" t="s">
        <v>10073</v>
      </c>
      <c r="E462" s="52" t="s">
        <v>95</v>
      </c>
      <c r="F462" s="52" t="s">
        <v>10064</v>
      </c>
      <c r="G462" s="52" t="s">
        <v>11015</v>
      </c>
      <c r="H462" s="53" t="n">
        <v>44638</v>
      </c>
      <c r="I462" s="52" t="s">
        <v>669</v>
      </c>
      <c r="J462" s="52" t="s">
        <v>669</v>
      </c>
      <c r="K462" s="52" t="n">
        <v>1274.53</v>
      </c>
      <c r="L462" s="52" t="n">
        <v>3.95</v>
      </c>
      <c r="M462" s="52" t="n">
        <v>1200</v>
      </c>
      <c r="N462" s="52" t="n">
        <v>5.46</v>
      </c>
      <c r="O462" s="54" t="n">
        <f aca="false">ROUND(M462*N462,2)</f>
        <v>6552</v>
      </c>
      <c r="P462" s="52" t="n">
        <v>263</v>
      </c>
      <c r="Q462" s="52" t="s">
        <v>371</v>
      </c>
      <c r="R462" s="54" t="str">
        <f aca="false">IF(J462&lt;=I462,"Yes","No")</f>
        <v>Yes</v>
      </c>
      <c r="S462" s="52" t="s">
        <v>10066</v>
      </c>
      <c r="T462" s="52" t="s">
        <v>10061</v>
      </c>
      <c r="U462" s="55" t="n">
        <f aca="false">IF(M462=0,0,ROUND(O462/M462,2))</f>
        <v>5.46</v>
      </c>
      <c r="V462" s="55" t="n">
        <f aca="false">IFERROR(J462-I462,"")</f>
        <v>0</v>
      </c>
      <c r="W462" s="55" t="str">
        <f aca="false">IF(U462&lt;=13.5,"Efficient",IF(U462&lt;=16,"Above Bench","Expensive"))</f>
        <v>Efficient</v>
      </c>
      <c r="X462" s="55" t="str">
        <f aca="false">TEXT(H462,"yyyy-mm")</f>
        <v>2022-03</v>
      </c>
    </row>
    <row r="463" customFormat="false" ht="15" hidden="false" customHeight="true" outlineLevel="0" collapsed="false">
      <c r="A463" s="56" t="s">
        <v>11016</v>
      </c>
      <c r="B463" s="56" t="s">
        <v>2833</v>
      </c>
      <c r="C463" s="56" t="s">
        <v>2408</v>
      </c>
      <c r="D463" s="56" t="s">
        <v>10112</v>
      </c>
      <c r="E463" s="56" t="s">
        <v>93</v>
      </c>
      <c r="F463" s="56" t="s">
        <v>10064</v>
      </c>
      <c r="G463" s="56" t="s">
        <v>11017</v>
      </c>
      <c r="H463" s="57" t="n">
        <v>44975</v>
      </c>
      <c r="I463" s="56" t="s">
        <v>4934</v>
      </c>
      <c r="J463" s="56" t="s">
        <v>4934</v>
      </c>
      <c r="K463" s="56" t="n">
        <v>4705.76</v>
      </c>
      <c r="L463" s="56" t="n">
        <v>15.906</v>
      </c>
      <c r="M463" s="56" t="n">
        <v>767</v>
      </c>
      <c r="N463" s="56" t="n">
        <v>18.6</v>
      </c>
      <c r="O463" s="54" t="n">
        <f aca="false">ROUND(M463*N463,2)</f>
        <v>14266.2</v>
      </c>
      <c r="P463" s="56" t="n">
        <v>358</v>
      </c>
      <c r="Q463" s="56" t="s">
        <v>340</v>
      </c>
      <c r="R463" s="54" t="str">
        <f aca="false">IF(J463&lt;=I463,"Yes","No")</f>
        <v>Yes</v>
      </c>
      <c r="S463" s="56" t="s">
        <v>10066</v>
      </c>
      <c r="T463" s="56" t="s">
        <v>10061</v>
      </c>
      <c r="U463" s="55" t="n">
        <f aca="false">IF(M463=0,0,ROUND(O463/M463,2))</f>
        <v>18.6</v>
      </c>
      <c r="V463" s="55" t="n">
        <f aca="false">IFERROR(J463-I463,"")</f>
        <v>0</v>
      </c>
      <c r="W463" s="55" t="str">
        <f aca="false">IF(U463&lt;=13.5,"Efficient",IF(U463&lt;=16,"Above Bench","Expensive"))</f>
        <v>Expensive</v>
      </c>
      <c r="X463" s="55" t="str">
        <f aca="false">TEXT(H463,"yyyy-mm")</f>
        <v>2023-02</v>
      </c>
    </row>
    <row r="464" customFormat="false" ht="15" hidden="false" customHeight="true" outlineLevel="0" collapsed="false">
      <c r="A464" s="52" t="s">
        <v>11018</v>
      </c>
      <c r="B464" s="52" t="s">
        <v>938</v>
      </c>
      <c r="C464" s="52" t="s">
        <v>2527</v>
      </c>
      <c r="D464" s="52" t="s">
        <v>10104</v>
      </c>
      <c r="E464" s="52" t="s">
        <v>93</v>
      </c>
      <c r="F464" s="52" t="s">
        <v>10064</v>
      </c>
      <c r="G464" s="52" t="s">
        <v>11019</v>
      </c>
      <c r="H464" s="53" t="n">
        <v>44992</v>
      </c>
      <c r="I464" s="52" t="s">
        <v>3150</v>
      </c>
      <c r="J464" s="52" t="s">
        <v>2787</v>
      </c>
      <c r="K464" s="52" t="n">
        <v>1868.13</v>
      </c>
      <c r="L464" s="52" t="n">
        <v>6.342</v>
      </c>
      <c r="M464" s="52" t="n">
        <v>255</v>
      </c>
      <c r="N464" s="52" t="n">
        <v>23.3</v>
      </c>
      <c r="O464" s="54" t="n">
        <f aca="false">ROUND(M464*N464,2)</f>
        <v>5941.5</v>
      </c>
      <c r="P464" s="52" t="n">
        <v>218</v>
      </c>
      <c r="Q464" s="52" t="s">
        <v>4081</v>
      </c>
      <c r="R464" s="54" t="str">
        <f aca="false">IF(J464&lt;=I464,"Yes","No")</f>
        <v>No</v>
      </c>
      <c r="S464" s="52" t="s">
        <v>10066</v>
      </c>
      <c r="T464" s="52" t="s">
        <v>10061</v>
      </c>
      <c r="U464" s="55" t="n">
        <f aca="false">IF(M464=0,0,ROUND(O464/M464,2))</f>
        <v>23.3</v>
      </c>
      <c r="V464" s="55" t="n">
        <f aca="false">IFERROR(J464-I464,"")</f>
        <v>4</v>
      </c>
      <c r="W464" s="55" t="str">
        <f aca="false">IF(U464&lt;=13.5,"Efficient",IF(U464&lt;=16,"Above Bench","Expensive"))</f>
        <v>Expensive</v>
      </c>
      <c r="X464" s="55" t="str">
        <f aca="false">TEXT(H464,"yyyy-mm")</f>
        <v>2023-03</v>
      </c>
    </row>
    <row r="465" customFormat="false" ht="15" hidden="false" customHeight="true" outlineLevel="0" collapsed="false">
      <c r="A465" s="56" t="s">
        <v>11020</v>
      </c>
      <c r="B465" s="56" t="s">
        <v>1732</v>
      </c>
      <c r="C465" s="56" t="s">
        <v>1724</v>
      </c>
      <c r="D465" s="56" t="s">
        <v>10069</v>
      </c>
      <c r="E465" s="56" t="s">
        <v>93</v>
      </c>
      <c r="F465" s="56" t="s">
        <v>10088</v>
      </c>
      <c r="G465" s="56" t="s">
        <v>11021</v>
      </c>
      <c r="H465" s="57" t="n">
        <v>45290</v>
      </c>
      <c r="I465" s="56" t="s">
        <v>4810</v>
      </c>
      <c r="J465" s="56" t="s">
        <v>1742</v>
      </c>
      <c r="K465" s="56" t="n">
        <v>1344.88</v>
      </c>
      <c r="L465" s="56" t="n">
        <v>4.316</v>
      </c>
      <c r="M465" s="56" t="n">
        <v>2488</v>
      </c>
      <c r="N465" s="56" t="n">
        <v>18.02</v>
      </c>
      <c r="O465" s="54" t="n">
        <f aca="false">ROUND(M465*N465,2)</f>
        <v>44833.76</v>
      </c>
      <c r="P465" s="56" t="n">
        <v>184</v>
      </c>
      <c r="Q465" s="56" t="s">
        <v>4081</v>
      </c>
      <c r="R465" s="54" t="str">
        <f aca="false">IF(J465&lt;=I465,"Yes","No")</f>
        <v>No</v>
      </c>
      <c r="S465" s="56" t="s">
        <v>10066</v>
      </c>
      <c r="T465" s="56" t="s">
        <v>10061</v>
      </c>
      <c r="U465" s="55" t="n">
        <f aca="false">IF(M465=0,0,ROUND(O465/M465,2))</f>
        <v>18.02</v>
      </c>
      <c r="V465" s="55" t="n">
        <f aca="false">IFERROR(J465-I465,"")</f>
        <v>3</v>
      </c>
      <c r="W465" s="55" t="str">
        <f aca="false">IF(U465&lt;=13.5,"Efficient",IF(U465&lt;=16,"Above Bench","Expensive"))</f>
        <v>Expensive</v>
      </c>
      <c r="X465" s="55" t="str">
        <f aca="false">TEXT(H465,"yyyy-mm")</f>
        <v>2023-12</v>
      </c>
    </row>
    <row r="466" customFormat="false" ht="15" hidden="false" customHeight="true" outlineLevel="0" collapsed="false">
      <c r="A466" s="52" t="s">
        <v>11022</v>
      </c>
      <c r="B466" s="52" t="s">
        <v>2534</v>
      </c>
      <c r="C466" s="52" t="s">
        <v>6574</v>
      </c>
      <c r="D466" s="52" t="s">
        <v>10063</v>
      </c>
      <c r="E466" s="52" t="s">
        <v>101</v>
      </c>
      <c r="F466" s="52" t="s">
        <v>10088</v>
      </c>
      <c r="G466" s="52" t="s">
        <v>11023</v>
      </c>
      <c r="H466" s="53" t="n">
        <v>44920</v>
      </c>
      <c r="I466" s="52" t="s">
        <v>1905</v>
      </c>
      <c r="J466" s="52" t="s">
        <v>2932</v>
      </c>
      <c r="K466" s="52" t="n">
        <v>4658.57</v>
      </c>
      <c r="L466" s="52" t="n">
        <v>19.576</v>
      </c>
      <c r="M466" s="52" t="n">
        <v>1749</v>
      </c>
      <c r="N466" s="52" t="n">
        <v>7.72</v>
      </c>
      <c r="O466" s="54" t="n">
        <f aca="false">ROUND(M466*N466,2)</f>
        <v>13502.28</v>
      </c>
      <c r="P466" s="52" t="n">
        <v>186</v>
      </c>
      <c r="Q466" s="52" t="s">
        <v>340</v>
      </c>
      <c r="R466" s="54" t="str">
        <f aca="false">IF(J466&lt;=I466,"Yes","No")</f>
        <v>No</v>
      </c>
      <c r="S466" s="52" t="s">
        <v>10061</v>
      </c>
      <c r="T466" s="52" t="s">
        <v>10061</v>
      </c>
      <c r="U466" s="55" t="n">
        <f aca="false">IF(M466=0,0,ROUND(O466/M466,2))</f>
        <v>7.72</v>
      </c>
      <c r="V466" s="55" t="n">
        <f aca="false">IFERROR(J466-I466,"")</f>
        <v>1</v>
      </c>
      <c r="W466" s="55" t="str">
        <f aca="false">IF(U466&lt;=13.5,"Efficient",IF(U466&lt;=16,"Above Bench","Expensive"))</f>
        <v>Efficient</v>
      </c>
      <c r="X466" s="55" t="str">
        <f aca="false">TEXT(H466,"yyyy-mm")</f>
        <v>2022-12</v>
      </c>
    </row>
    <row r="467" customFormat="false" ht="15" hidden="false" customHeight="true" outlineLevel="0" collapsed="false">
      <c r="A467" s="56" t="s">
        <v>11024</v>
      </c>
      <c r="B467" s="56" t="s">
        <v>2693</v>
      </c>
      <c r="C467" s="56" t="s">
        <v>3315</v>
      </c>
      <c r="D467" s="56" t="s">
        <v>10117</v>
      </c>
      <c r="E467" s="56" t="s">
        <v>93</v>
      </c>
      <c r="F467" s="56" t="s">
        <v>10099</v>
      </c>
      <c r="G467" s="56" t="s">
        <v>11025</v>
      </c>
      <c r="H467" s="57" t="n">
        <v>45528</v>
      </c>
      <c r="I467" s="56" t="s">
        <v>2790</v>
      </c>
      <c r="J467" s="56" t="s">
        <v>1459</v>
      </c>
      <c r="K467" s="56" t="n">
        <v>2496.3</v>
      </c>
      <c r="L467" s="56" t="n">
        <v>7.422</v>
      </c>
      <c r="M467" s="56" t="n">
        <v>642</v>
      </c>
      <c r="N467" s="56" t="n">
        <v>17</v>
      </c>
      <c r="O467" s="54" t="n">
        <f aca="false">ROUND(M467*N467,2)</f>
        <v>10914</v>
      </c>
      <c r="P467" s="56" t="n">
        <v>232</v>
      </c>
      <c r="Q467" s="56" t="s">
        <v>340</v>
      </c>
      <c r="R467" s="54" t="str">
        <f aca="false">IF(J467&lt;=I467,"Yes","No")</f>
        <v>No</v>
      </c>
      <c r="S467" s="56" t="s">
        <v>10061</v>
      </c>
      <c r="T467" s="56" t="s">
        <v>10061</v>
      </c>
      <c r="U467" s="55" t="n">
        <f aca="false">IF(M467=0,0,ROUND(O467/M467,2))</f>
        <v>17</v>
      </c>
      <c r="V467" s="55" t="n">
        <f aca="false">IFERROR(J467-I467,"")</f>
        <v>1</v>
      </c>
      <c r="W467" s="55" t="str">
        <f aca="false">IF(U467&lt;=13.5,"Efficient",IF(U467&lt;=16,"Above Bench","Expensive"))</f>
        <v>Expensive</v>
      </c>
      <c r="X467" s="55" t="str">
        <f aca="false">TEXT(H467,"yyyy-mm")</f>
        <v>2024-08</v>
      </c>
    </row>
    <row r="468" customFormat="false" ht="15" hidden="false" customHeight="true" outlineLevel="0" collapsed="false">
      <c r="A468" s="52" t="s">
        <v>11026</v>
      </c>
      <c r="B468" s="52" t="s">
        <v>1751</v>
      </c>
      <c r="C468" s="52" t="s">
        <v>2264</v>
      </c>
      <c r="D468" s="52" t="s">
        <v>10112</v>
      </c>
      <c r="E468" s="52" t="s">
        <v>95</v>
      </c>
      <c r="F468" s="52" t="s">
        <v>10070</v>
      </c>
      <c r="G468" s="52" t="s">
        <v>11027</v>
      </c>
      <c r="H468" s="53" t="n">
        <v>44994</v>
      </c>
      <c r="I468" s="52" t="s">
        <v>2787</v>
      </c>
      <c r="J468" s="52" t="s">
        <v>4606</v>
      </c>
      <c r="K468" s="52" t="n">
        <v>1328.95</v>
      </c>
      <c r="L468" s="52" t="n">
        <v>4.271</v>
      </c>
      <c r="M468" s="52" t="n">
        <v>1150</v>
      </c>
      <c r="N468" s="52" t="n">
        <v>11.17</v>
      </c>
      <c r="O468" s="54" t="n">
        <f aca="false">ROUND(M468*N468,2)</f>
        <v>12845.5</v>
      </c>
      <c r="P468" s="52" t="n">
        <v>211</v>
      </c>
      <c r="Q468" s="52" t="s">
        <v>380</v>
      </c>
      <c r="R468" s="54" t="str">
        <f aca="false">IF(J468&lt;=I468,"Yes","No")</f>
        <v>Yes</v>
      </c>
      <c r="S468" s="52" t="s">
        <v>10061</v>
      </c>
      <c r="T468" s="52" t="s">
        <v>10066</v>
      </c>
      <c r="U468" s="55" t="n">
        <f aca="false">IF(M468=0,0,ROUND(O468/M468,2))</f>
        <v>11.17</v>
      </c>
      <c r="V468" s="55" t="n">
        <f aca="false">IFERROR(J468-I468,"")</f>
        <v>-1</v>
      </c>
      <c r="W468" s="55" t="str">
        <f aca="false">IF(U468&lt;=13.5,"Efficient",IF(U468&lt;=16,"Above Bench","Expensive"))</f>
        <v>Efficient</v>
      </c>
      <c r="X468" s="55" t="str">
        <f aca="false">TEXT(H468,"yyyy-mm")</f>
        <v>2023-03</v>
      </c>
    </row>
    <row r="469" customFormat="false" ht="15" hidden="false" customHeight="true" outlineLevel="0" collapsed="false">
      <c r="A469" s="56" t="s">
        <v>11028</v>
      </c>
      <c r="B469" s="56" t="s">
        <v>2573</v>
      </c>
      <c r="C469" s="56" t="s">
        <v>6078</v>
      </c>
      <c r="D469" s="56" t="s">
        <v>10132</v>
      </c>
      <c r="E469" s="56" t="s">
        <v>95</v>
      </c>
      <c r="F469" s="56" t="s">
        <v>10099</v>
      </c>
      <c r="G469" s="56" t="s">
        <v>11029</v>
      </c>
      <c r="H469" s="57" t="n">
        <v>45303</v>
      </c>
      <c r="I469" s="56" t="s">
        <v>1141</v>
      </c>
      <c r="J469" s="56" t="s">
        <v>3382</v>
      </c>
      <c r="K469" s="56" t="n">
        <v>1418.5</v>
      </c>
      <c r="L469" s="56" t="n">
        <v>5.754</v>
      </c>
      <c r="M469" s="56" t="n">
        <v>1619</v>
      </c>
      <c r="N469" s="56" t="n">
        <v>11.97</v>
      </c>
      <c r="O469" s="54" t="n">
        <f aca="false">ROUND(M469*N469,2)</f>
        <v>19379.43</v>
      </c>
      <c r="P469" s="56" t="n">
        <v>269</v>
      </c>
      <c r="Q469" s="56" t="s">
        <v>371</v>
      </c>
      <c r="R469" s="54" t="str">
        <f aca="false">IF(J469&lt;=I469,"Yes","No")</f>
        <v>No</v>
      </c>
      <c r="S469" s="56" t="s">
        <v>10066</v>
      </c>
      <c r="T469" s="56" t="s">
        <v>10061</v>
      </c>
      <c r="U469" s="55" t="n">
        <f aca="false">IF(M469=0,0,ROUND(O469/M469,2))</f>
        <v>11.97</v>
      </c>
      <c r="V469" s="55" t="n">
        <f aca="false">IFERROR(J469-I469,"")</f>
        <v>4</v>
      </c>
      <c r="W469" s="55" t="str">
        <f aca="false">IF(U469&lt;=13.5,"Efficient",IF(U469&lt;=16,"Above Bench","Expensive"))</f>
        <v>Efficient</v>
      </c>
      <c r="X469" s="55" t="str">
        <f aca="false">TEXT(H469,"yyyy-mm")</f>
        <v>2024-01</v>
      </c>
    </row>
    <row r="470" customFormat="false" ht="15" hidden="false" customHeight="true" outlineLevel="0" collapsed="false">
      <c r="A470" s="52" t="s">
        <v>11030</v>
      </c>
      <c r="B470" s="52" t="s">
        <v>2631</v>
      </c>
      <c r="C470" s="52" t="s">
        <v>9114</v>
      </c>
      <c r="D470" s="52" t="s">
        <v>10087</v>
      </c>
      <c r="E470" s="52" t="s">
        <v>99</v>
      </c>
      <c r="F470" s="52" t="s">
        <v>10064</v>
      </c>
      <c r="G470" s="52" t="s">
        <v>11031</v>
      </c>
      <c r="H470" s="53" t="n">
        <v>45341</v>
      </c>
      <c r="I470" s="52" t="s">
        <v>1081</v>
      </c>
      <c r="J470" s="52" t="s">
        <v>535</v>
      </c>
      <c r="K470" s="52" t="n">
        <v>2049.47</v>
      </c>
      <c r="L470" s="52" t="n">
        <v>5.412</v>
      </c>
      <c r="M470" s="52" t="n">
        <v>2315</v>
      </c>
      <c r="N470" s="52" t="n">
        <v>10.05</v>
      </c>
      <c r="O470" s="54" t="n">
        <f aca="false">ROUND(M470*N470,2)</f>
        <v>23265.75</v>
      </c>
      <c r="P470" s="52" t="n">
        <v>340</v>
      </c>
      <c r="Q470" s="52" t="s">
        <v>371</v>
      </c>
      <c r="R470" s="54" t="str">
        <f aca="false">IF(J470&lt;=I470,"Yes","No")</f>
        <v>No</v>
      </c>
      <c r="S470" s="52" t="s">
        <v>10066</v>
      </c>
      <c r="T470" s="52" t="s">
        <v>10061</v>
      </c>
      <c r="U470" s="55" t="n">
        <f aca="false">IF(M470=0,0,ROUND(O470/M470,2))</f>
        <v>10.05</v>
      </c>
      <c r="V470" s="55" t="n">
        <f aca="false">IFERROR(J470-I470,"")</f>
        <v>1</v>
      </c>
      <c r="W470" s="55" t="str">
        <f aca="false">IF(U470&lt;=13.5,"Efficient",IF(U470&lt;=16,"Above Bench","Expensive"))</f>
        <v>Efficient</v>
      </c>
      <c r="X470" s="55" t="str">
        <f aca="false">TEXT(H470,"yyyy-mm")</f>
        <v>2024-02</v>
      </c>
    </row>
    <row r="471" customFormat="false" ht="15" hidden="false" customHeight="true" outlineLevel="0" collapsed="false">
      <c r="A471" s="56" t="s">
        <v>11032</v>
      </c>
      <c r="B471" s="56" t="s">
        <v>779</v>
      </c>
      <c r="C471" s="56" t="s">
        <v>1269</v>
      </c>
      <c r="D471" s="56" t="s">
        <v>10104</v>
      </c>
      <c r="E471" s="56" t="s">
        <v>93</v>
      </c>
      <c r="F471" s="56" t="s">
        <v>10064</v>
      </c>
      <c r="G471" s="56" t="s">
        <v>11033</v>
      </c>
      <c r="H471" s="57" t="n">
        <v>44801</v>
      </c>
      <c r="I471" s="56" t="s">
        <v>2903</v>
      </c>
      <c r="J471" s="56" t="s">
        <v>1397</v>
      </c>
      <c r="K471" s="56" t="n">
        <v>2405.35</v>
      </c>
      <c r="L471" s="56" t="n">
        <v>8.434</v>
      </c>
      <c r="M471" s="56" t="n">
        <v>1055</v>
      </c>
      <c r="N471" s="56" t="n">
        <v>19.9</v>
      </c>
      <c r="O471" s="54" t="n">
        <f aca="false">ROUND(M471*N471,2)</f>
        <v>20994.5</v>
      </c>
      <c r="P471" s="56" t="n">
        <v>206</v>
      </c>
      <c r="Q471" s="56" t="s">
        <v>371</v>
      </c>
      <c r="R471" s="54" t="str">
        <f aca="false">IF(J471&lt;=I471,"Yes","No")</f>
        <v>No</v>
      </c>
      <c r="S471" s="56" t="s">
        <v>10066</v>
      </c>
      <c r="T471" s="56" t="s">
        <v>10066</v>
      </c>
      <c r="U471" s="55" t="n">
        <f aca="false">IF(M471=0,0,ROUND(O471/M471,2))</f>
        <v>19.9</v>
      </c>
      <c r="V471" s="55" t="n">
        <f aca="false">IFERROR(J471-I471,"")</f>
        <v>2</v>
      </c>
      <c r="W471" s="55" t="str">
        <f aca="false">IF(U471&lt;=13.5,"Efficient",IF(U471&lt;=16,"Above Bench","Expensive"))</f>
        <v>Expensive</v>
      </c>
      <c r="X471" s="55" t="str">
        <f aca="false">TEXT(H471,"yyyy-mm")</f>
        <v>2022-08</v>
      </c>
    </row>
    <row r="472" customFormat="false" ht="15" hidden="false" customHeight="true" outlineLevel="0" collapsed="false">
      <c r="A472" s="52" t="s">
        <v>11034</v>
      </c>
      <c r="B472" s="52" t="s">
        <v>2027</v>
      </c>
      <c r="C472" s="52" t="s">
        <v>10141</v>
      </c>
      <c r="D472" s="52" t="s">
        <v>10078</v>
      </c>
      <c r="E472" s="52" t="s">
        <v>97</v>
      </c>
      <c r="F472" s="52" t="s">
        <v>10099</v>
      </c>
      <c r="G472" s="52" t="s">
        <v>11035</v>
      </c>
      <c r="H472" s="53" t="n">
        <v>45394</v>
      </c>
      <c r="I472" s="52" t="s">
        <v>1857</v>
      </c>
      <c r="J472" s="52" t="s">
        <v>1857</v>
      </c>
      <c r="K472" s="52" t="n">
        <v>2333.29</v>
      </c>
      <c r="L472" s="52" t="n">
        <v>7.812</v>
      </c>
      <c r="M472" s="52" t="n">
        <v>1123</v>
      </c>
      <c r="N472" s="52" t="n">
        <v>16.01</v>
      </c>
      <c r="O472" s="54" t="n">
        <f aca="false">ROUND(M472*N472,2)</f>
        <v>17979.23</v>
      </c>
      <c r="P472" s="52" t="n">
        <v>350</v>
      </c>
      <c r="Q472" s="52" t="s">
        <v>371</v>
      </c>
      <c r="R472" s="54" t="str">
        <f aca="false">IF(J472&lt;=I472,"Yes","No")</f>
        <v>Yes</v>
      </c>
      <c r="S472" s="52" t="s">
        <v>10066</v>
      </c>
      <c r="T472" s="52" t="s">
        <v>10061</v>
      </c>
      <c r="U472" s="55" t="n">
        <f aca="false">IF(M472=0,0,ROUND(O472/M472,2))</f>
        <v>16.01</v>
      </c>
      <c r="V472" s="55" t="n">
        <f aca="false">IFERROR(J472-I472,"")</f>
        <v>0</v>
      </c>
      <c r="W472" s="55" t="str">
        <f aca="false">IF(U472&lt;=13.5,"Efficient",IF(U472&lt;=16,"Above Bench","Expensive"))</f>
        <v>Expensive</v>
      </c>
      <c r="X472" s="55" t="str">
        <f aca="false">TEXT(H472,"yyyy-mm")</f>
        <v>2024-04</v>
      </c>
    </row>
    <row r="473" customFormat="false" ht="15" hidden="false" customHeight="true" outlineLevel="0" collapsed="false">
      <c r="A473" s="56" t="s">
        <v>11036</v>
      </c>
      <c r="B473" s="56" t="s">
        <v>2585</v>
      </c>
      <c r="C473" s="56" t="s">
        <v>3060</v>
      </c>
      <c r="D473" s="56" t="s">
        <v>10087</v>
      </c>
      <c r="E473" s="56" t="s">
        <v>91</v>
      </c>
      <c r="F473" s="56" t="s">
        <v>10064</v>
      </c>
      <c r="G473" s="56" t="s">
        <v>11037</v>
      </c>
      <c r="H473" s="57" t="n">
        <v>45321</v>
      </c>
      <c r="I473" s="56" t="s">
        <v>4158</v>
      </c>
      <c r="J473" s="56" t="s">
        <v>1526</v>
      </c>
      <c r="K473" s="56" t="n">
        <v>1025.67</v>
      </c>
      <c r="L473" s="56" t="n">
        <v>3.184</v>
      </c>
      <c r="M473" s="56" t="n">
        <v>1655</v>
      </c>
      <c r="N473" s="56" t="n">
        <v>24.16</v>
      </c>
      <c r="O473" s="54" t="n">
        <f aca="false">ROUND(M473*N473,2)</f>
        <v>39984.8</v>
      </c>
      <c r="P473" s="56" t="n">
        <v>360</v>
      </c>
      <c r="Q473" s="56" t="s">
        <v>380</v>
      </c>
      <c r="R473" s="54" t="str">
        <f aca="false">IF(J473&lt;=I473,"Yes","No")</f>
        <v>Yes</v>
      </c>
      <c r="S473" s="56" t="s">
        <v>10066</v>
      </c>
      <c r="T473" s="56" t="s">
        <v>10061</v>
      </c>
      <c r="U473" s="55" t="n">
        <f aca="false">IF(M473=0,0,ROUND(O473/M473,2))</f>
        <v>24.16</v>
      </c>
      <c r="V473" s="55" t="n">
        <f aca="false">IFERROR(J473-I473,"")</f>
        <v>-1</v>
      </c>
      <c r="W473" s="55" t="str">
        <f aca="false">IF(U473&lt;=13.5,"Efficient",IF(U473&lt;=16,"Above Bench","Expensive"))</f>
        <v>Expensive</v>
      </c>
      <c r="X473" s="55" t="str">
        <f aca="false">TEXT(H473,"yyyy-mm")</f>
        <v>2024-01</v>
      </c>
    </row>
    <row r="474" customFormat="false" ht="15" hidden="false" customHeight="true" outlineLevel="0" collapsed="false">
      <c r="A474" s="52" t="s">
        <v>11038</v>
      </c>
      <c r="B474" s="52" t="s">
        <v>488</v>
      </c>
      <c r="C474" s="52" t="s">
        <v>1025</v>
      </c>
      <c r="D474" s="52" t="s">
        <v>10073</v>
      </c>
      <c r="E474" s="52" t="s">
        <v>99</v>
      </c>
      <c r="F474" s="52" t="s">
        <v>10064</v>
      </c>
      <c r="G474" s="52" t="s">
        <v>11039</v>
      </c>
      <c r="H474" s="53" t="n">
        <v>45149</v>
      </c>
      <c r="I474" s="52" t="s">
        <v>3609</v>
      </c>
      <c r="J474" s="52" t="s">
        <v>3286</v>
      </c>
      <c r="K474" s="52" t="n">
        <v>4300.09</v>
      </c>
      <c r="L474" s="52" t="n">
        <v>11.536</v>
      </c>
      <c r="M474" s="52" t="n">
        <v>2434</v>
      </c>
      <c r="N474" s="52" t="n">
        <v>11.45</v>
      </c>
      <c r="O474" s="54" t="n">
        <f aca="false">ROUND(M474*N474,2)</f>
        <v>27869.3</v>
      </c>
      <c r="P474" s="52" t="n">
        <v>310</v>
      </c>
      <c r="Q474" s="52" t="s">
        <v>371</v>
      </c>
      <c r="R474" s="54" t="str">
        <f aca="false">IF(J474&lt;=I474,"Yes","No")</f>
        <v>No</v>
      </c>
      <c r="S474" s="52" t="s">
        <v>10066</v>
      </c>
      <c r="T474" s="52" t="s">
        <v>10066</v>
      </c>
      <c r="U474" s="55" t="n">
        <f aca="false">IF(M474=0,0,ROUND(O474/M474,2))</f>
        <v>11.45</v>
      </c>
      <c r="V474" s="55" t="n">
        <f aca="false">IFERROR(J474-I474,"")</f>
        <v>5</v>
      </c>
      <c r="W474" s="55" t="str">
        <f aca="false">IF(U474&lt;=13.5,"Efficient",IF(U474&lt;=16,"Above Bench","Expensive"))</f>
        <v>Efficient</v>
      </c>
      <c r="X474" s="55" t="str">
        <f aca="false">TEXT(H474,"yyyy-mm")</f>
        <v>2023-08</v>
      </c>
    </row>
    <row r="475" customFormat="false" ht="15" hidden="false" customHeight="true" outlineLevel="0" collapsed="false">
      <c r="A475" s="56" t="s">
        <v>11040</v>
      </c>
      <c r="B475" s="56" t="s">
        <v>3806</v>
      </c>
      <c r="C475" s="56" t="s">
        <v>1334</v>
      </c>
      <c r="D475" s="56" t="s">
        <v>10095</v>
      </c>
      <c r="E475" s="56" t="s">
        <v>101</v>
      </c>
      <c r="F475" s="56" t="s">
        <v>10070</v>
      </c>
      <c r="G475" s="56" t="s">
        <v>11041</v>
      </c>
      <c r="H475" s="57" t="n">
        <v>45594</v>
      </c>
      <c r="I475" s="56" t="s">
        <v>585</v>
      </c>
      <c r="J475" s="56" t="s">
        <v>4671</v>
      </c>
      <c r="K475" s="56" t="n">
        <v>4169.39</v>
      </c>
      <c r="L475" s="56" t="n">
        <v>12.684</v>
      </c>
      <c r="M475" s="56" t="n">
        <v>2988</v>
      </c>
      <c r="N475" s="56" t="n">
        <v>8.3</v>
      </c>
      <c r="O475" s="54" t="n">
        <f aca="false">ROUND(M475*N475,2)</f>
        <v>24800.4</v>
      </c>
      <c r="P475" s="56" t="n">
        <v>428</v>
      </c>
      <c r="Q475" s="56" t="s">
        <v>340</v>
      </c>
      <c r="R475" s="54" t="str">
        <f aca="false">IF(J475&lt;=I475,"Yes","No")</f>
        <v>No</v>
      </c>
      <c r="S475" s="56" t="s">
        <v>10066</v>
      </c>
      <c r="T475" s="56" t="s">
        <v>10066</v>
      </c>
      <c r="U475" s="55" t="n">
        <f aca="false">IF(M475=0,0,ROUND(O475/M475,2))</f>
        <v>8.3</v>
      </c>
      <c r="V475" s="55" t="n">
        <f aca="false">IFERROR(J475-I475,"")</f>
        <v>3</v>
      </c>
      <c r="W475" s="55" t="str">
        <f aca="false">IF(U475&lt;=13.5,"Efficient",IF(U475&lt;=16,"Above Bench","Expensive"))</f>
        <v>Efficient</v>
      </c>
      <c r="X475" s="55" t="str">
        <f aca="false">TEXT(H475,"yyyy-mm")</f>
        <v>2024-10</v>
      </c>
    </row>
    <row r="476" customFormat="false" ht="15" hidden="false" customHeight="true" outlineLevel="0" collapsed="false">
      <c r="A476" s="52" t="s">
        <v>11042</v>
      </c>
      <c r="B476" s="52" t="s">
        <v>2310</v>
      </c>
      <c r="C476" s="52" t="s">
        <v>456</v>
      </c>
      <c r="D476" s="52" t="s">
        <v>10104</v>
      </c>
      <c r="E476" s="52" t="s">
        <v>95</v>
      </c>
      <c r="F476" s="52" t="s">
        <v>10099</v>
      </c>
      <c r="G476" s="52" t="s">
        <v>11043</v>
      </c>
      <c r="H476" s="53" t="n">
        <v>44786</v>
      </c>
      <c r="I476" s="52" t="s">
        <v>2222</v>
      </c>
      <c r="J476" s="52" t="s">
        <v>1004</v>
      </c>
      <c r="K476" s="52" t="n">
        <v>634.1</v>
      </c>
      <c r="L476" s="52" t="n">
        <v>2.787</v>
      </c>
      <c r="M476" s="52" t="n">
        <v>447</v>
      </c>
      <c r="N476" s="52" t="n">
        <v>7.14</v>
      </c>
      <c r="O476" s="54" t="n">
        <f aca="false">ROUND(M476*N476,2)</f>
        <v>3191.58</v>
      </c>
      <c r="P476" s="52" t="n">
        <v>104</v>
      </c>
      <c r="Q476" s="52" t="s">
        <v>340</v>
      </c>
      <c r="R476" s="54" t="str">
        <f aca="false">IF(J476&lt;=I476,"Yes","No")</f>
        <v>Yes</v>
      </c>
      <c r="S476" s="52" t="s">
        <v>10066</v>
      </c>
      <c r="T476" s="52" t="s">
        <v>10061</v>
      </c>
      <c r="U476" s="55" t="n">
        <f aca="false">IF(M476=0,0,ROUND(O476/M476,2))</f>
        <v>7.14</v>
      </c>
      <c r="V476" s="55" t="n">
        <f aca="false">IFERROR(J476-I476,"")</f>
        <v>-1</v>
      </c>
      <c r="W476" s="55" t="str">
        <f aca="false">IF(U476&lt;=13.5,"Efficient",IF(U476&lt;=16,"Above Bench","Expensive"))</f>
        <v>Efficient</v>
      </c>
      <c r="X476" s="55" t="str">
        <f aca="false">TEXT(H476,"yyyy-mm")</f>
        <v>2022-08</v>
      </c>
    </row>
    <row r="477" customFormat="false" ht="15" hidden="false" customHeight="true" outlineLevel="0" collapsed="false">
      <c r="A477" s="56" t="s">
        <v>11044</v>
      </c>
      <c r="B477" s="56" t="s">
        <v>2274</v>
      </c>
      <c r="C477" s="56" t="s">
        <v>6776</v>
      </c>
      <c r="D477" s="56" t="s">
        <v>10095</v>
      </c>
      <c r="E477" s="56" t="s">
        <v>101</v>
      </c>
      <c r="F477" s="56" t="s">
        <v>10088</v>
      </c>
      <c r="G477" s="56" t="s">
        <v>11045</v>
      </c>
      <c r="H477" s="57" t="n">
        <v>45185</v>
      </c>
      <c r="I477" s="56" t="s">
        <v>5522</v>
      </c>
      <c r="J477" s="56" t="s">
        <v>3046</v>
      </c>
      <c r="K477" s="56" t="n">
        <v>4808.92</v>
      </c>
      <c r="L477" s="56" t="n">
        <v>13.687</v>
      </c>
      <c r="M477" s="56" t="n">
        <v>2583</v>
      </c>
      <c r="N477" s="56" t="n">
        <v>24.21</v>
      </c>
      <c r="O477" s="54" t="n">
        <f aca="false">ROUND(M477*N477,2)</f>
        <v>62534.43</v>
      </c>
      <c r="P477" s="56" t="n">
        <v>147</v>
      </c>
      <c r="Q477" s="56" t="s">
        <v>340</v>
      </c>
      <c r="R477" s="54" t="str">
        <f aca="false">IF(J477&lt;=I477,"Yes","No")</f>
        <v>No</v>
      </c>
      <c r="S477" s="56" t="s">
        <v>10066</v>
      </c>
      <c r="T477" s="56" t="s">
        <v>10066</v>
      </c>
      <c r="U477" s="55" t="n">
        <f aca="false">IF(M477=0,0,ROUND(O477/M477,2))</f>
        <v>24.21</v>
      </c>
      <c r="V477" s="55" t="n">
        <f aca="false">IFERROR(J477-I477,"")</f>
        <v>5</v>
      </c>
      <c r="W477" s="55" t="str">
        <f aca="false">IF(U477&lt;=13.5,"Efficient",IF(U477&lt;=16,"Above Bench","Expensive"))</f>
        <v>Expensive</v>
      </c>
      <c r="X477" s="55" t="str">
        <f aca="false">TEXT(H477,"yyyy-mm")</f>
        <v>2023-09</v>
      </c>
    </row>
    <row r="478" customFormat="false" ht="15" hidden="false" customHeight="true" outlineLevel="0" collapsed="false">
      <c r="A478" s="52" t="s">
        <v>11046</v>
      </c>
      <c r="B478" s="52" t="s">
        <v>2345</v>
      </c>
      <c r="C478" s="52" t="s">
        <v>3791</v>
      </c>
      <c r="D478" s="52" t="s">
        <v>10132</v>
      </c>
      <c r="E478" s="52" t="s">
        <v>91</v>
      </c>
      <c r="F478" s="52" t="s">
        <v>10059</v>
      </c>
      <c r="G478" s="52" t="s">
        <v>11047</v>
      </c>
      <c r="H478" s="53" t="n">
        <v>44728</v>
      </c>
      <c r="I478" s="52" t="s">
        <v>877</v>
      </c>
      <c r="J478" s="52" t="s">
        <v>2912</v>
      </c>
      <c r="K478" s="52" t="n">
        <v>635.91</v>
      </c>
      <c r="L478" s="52" t="n">
        <v>2.121</v>
      </c>
      <c r="M478" s="52" t="n">
        <v>2067</v>
      </c>
      <c r="N478" s="52" t="n">
        <v>7.17</v>
      </c>
      <c r="O478" s="54" t="n">
        <f aca="false">ROUND(M478*N478,2)</f>
        <v>14820.39</v>
      </c>
      <c r="P478" s="52" t="n">
        <v>231</v>
      </c>
      <c r="Q478" s="52" t="s">
        <v>380</v>
      </c>
      <c r="R478" s="54" t="str">
        <f aca="false">IF(J478&lt;=I478,"Yes","No")</f>
        <v>No</v>
      </c>
      <c r="S478" s="52" t="s">
        <v>10061</v>
      </c>
      <c r="T478" s="52" t="s">
        <v>10066</v>
      </c>
      <c r="U478" s="55" t="n">
        <f aca="false">IF(M478=0,0,ROUND(O478/M478,2))</f>
        <v>7.17</v>
      </c>
      <c r="V478" s="55" t="n">
        <f aca="false">IFERROR(J478-I478,"")</f>
        <v>2</v>
      </c>
      <c r="W478" s="55" t="str">
        <f aca="false">IF(U478&lt;=13.5,"Efficient",IF(U478&lt;=16,"Above Bench","Expensive"))</f>
        <v>Efficient</v>
      </c>
      <c r="X478" s="55" t="str">
        <f aca="false">TEXT(H478,"yyyy-mm")</f>
        <v>2022-06</v>
      </c>
    </row>
    <row r="479" customFormat="false" ht="15" hidden="false" customHeight="true" outlineLevel="0" collapsed="false">
      <c r="A479" s="56" t="s">
        <v>11048</v>
      </c>
      <c r="B479" s="56" t="s">
        <v>3903</v>
      </c>
      <c r="C479" s="56" t="s">
        <v>2863</v>
      </c>
      <c r="D479" s="56" t="s">
        <v>10078</v>
      </c>
      <c r="E479" s="56" t="s">
        <v>95</v>
      </c>
      <c r="F479" s="56" t="s">
        <v>10064</v>
      </c>
      <c r="G479" s="56" t="s">
        <v>11049</v>
      </c>
      <c r="H479" s="57" t="n">
        <v>45508</v>
      </c>
      <c r="I479" s="56" t="s">
        <v>6652</v>
      </c>
      <c r="J479" s="56" t="s">
        <v>2254</v>
      </c>
      <c r="K479" s="56" t="n">
        <v>558.26</v>
      </c>
      <c r="L479" s="56" t="n">
        <v>2.711</v>
      </c>
      <c r="M479" s="56" t="n">
        <v>451</v>
      </c>
      <c r="N479" s="56" t="n">
        <v>14.09</v>
      </c>
      <c r="O479" s="54" t="n">
        <f aca="false">ROUND(M479*N479,2)</f>
        <v>6354.59</v>
      </c>
      <c r="P479" s="56" t="n">
        <v>294</v>
      </c>
      <c r="Q479" s="56" t="s">
        <v>371</v>
      </c>
      <c r="R479" s="54" t="str">
        <f aca="false">IF(J479&lt;=I479,"Yes","No")</f>
        <v>Yes</v>
      </c>
      <c r="S479" s="56" t="s">
        <v>10066</v>
      </c>
      <c r="T479" s="56" t="s">
        <v>10066</v>
      </c>
      <c r="U479" s="55" t="n">
        <f aca="false">IF(M479=0,0,ROUND(O479/M479,2))</f>
        <v>14.09</v>
      </c>
      <c r="V479" s="55" t="n">
        <f aca="false">IFERROR(J479-I479,"")</f>
        <v>-1</v>
      </c>
      <c r="W479" s="55" t="str">
        <f aca="false">IF(U479&lt;=13.5,"Efficient",IF(U479&lt;=16,"Above Bench","Expensive"))</f>
        <v>Above Bench</v>
      </c>
      <c r="X479" s="55" t="str">
        <f aca="false">TEXT(H479,"yyyy-mm")</f>
        <v>2024-08</v>
      </c>
    </row>
    <row r="480" customFormat="false" ht="15" hidden="false" customHeight="true" outlineLevel="0" collapsed="false">
      <c r="A480" s="52" t="s">
        <v>11050</v>
      </c>
      <c r="B480" s="52" t="s">
        <v>1945</v>
      </c>
      <c r="C480" s="52" t="s">
        <v>5556</v>
      </c>
      <c r="D480" s="52" t="s">
        <v>10132</v>
      </c>
      <c r="E480" s="52" t="s">
        <v>93</v>
      </c>
      <c r="F480" s="52" t="s">
        <v>10070</v>
      </c>
      <c r="G480" s="52" t="s">
        <v>11051</v>
      </c>
      <c r="H480" s="53" t="n">
        <v>45401</v>
      </c>
      <c r="I480" s="52" t="s">
        <v>1433</v>
      </c>
      <c r="J480" s="52" t="s">
        <v>1434</v>
      </c>
      <c r="K480" s="52" t="n">
        <v>1692.49</v>
      </c>
      <c r="L480" s="52" t="n">
        <v>6.753</v>
      </c>
      <c r="M480" s="52" t="n">
        <v>1925</v>
      </c>
      <c r="N480" s="52" t="n">
        <v>9.35</v>
      </c>
      <c r="O480" s="54" t="n">
        <f aca="false">ROUND(M480*N480,2)</f>
        <v>17998.75</v>
      </c>
      <c r="P480" s="52" t="n">
        <v>150</v>
      </c>
      <c r="Q480" s="52" t="s">
        <v>371</v>
      </c>
      <c r="R480" s="54" t="str">
        <f aca="false">IF(J480&lt;=I480,"Yes","No")</f>
        <v>No</v>
      </c>
      <c r="S480" s="52" t="s">
        <v>10066</v>
      </c>
      <c r="T480" s="52" t="s">
        <v>10066</v>
      </c>
      <c r="U480" s="55" t="n">
        <f aca="false">IF(M480=0,0,ROUND(O480/M480,2))</f>
        <v>9.35</v>
      </c>
      <c r="V480" s="55" t="n">
        <f aca="false">IFERROR(J480-I480,"")</f>
        <v>2</v>
      </c>
      <c r="W480" s="55" t="str">
        <f aca="false">IF(U480&lt;=13.5,"Efficient",IF(U480&lt;=16,"Above Bench","Expensive"))</f>
        <v>Efficient</v>
      </c>
      <c r="X480" s="55" t="str">
        <f aca="false">TEXT(H480,"yyyy-mm")</f>
        <v>2024-04</v>
      </c>
    </row>
    <row r="481" customFormat="false" ht="15" hidden="false" customHeight="true" outlineLevel="0" collapsed="false">
      <c r="A481" s="56" t="s">
        <v>11052</v>
      </c>
      <c r="B481" s="56" t="s">
        <v>342</v>
      </c>
      <c r="C481" s="56" t="s">
        <v>2428</v>
      </c>
      <c r="D481" s="56" t="s">
        <v>10112</v>
      </c>
      <c r="E481" s="56" t="s">
        <v>99</v>
      </c>
      <c r="F481" s="56" t="s">
        <v>10088</v>
      </c>
      <c r="G481" s="56" t="s">
        <v>11053</v>
      </c>
      <c r="H481" s="57" t="n">
        <v>45050</v>
      </c>
      <c r="I481" s="56" t="s">
        <v>2747</v>
      </c>
      <c r="J481" s="56" t="s">
        <v>756</v>
      </c>
      <c r="K481" s="56" t="n">
        <v>1146.61</v>
      </c>
      <c r="L481" s="56" t="n">
        <v>3.384</v>
      </c>
      <c r="M481" s="56" t="n">
        <v>1861</v>
      </c>
      <c r="N481" s="56" t="n">
        <v>20.85</v>
      </c>
      <c r="O481" s="54" t="n">
        <f aca="false">ROUND(M481*N481,2)</f>
        <v>38801.85</v>
      </c>
      <c r="P481" s="56" t="n">
        <v>406</v>
      </c>
      <c r="Q481" s="56" t="s">
        <v>380</v>
      </c>
      <c r="R481" s="54" t="str">
        <f aca="false">IF(J481&lt;=I481,"Yes","No")</f>
        <v>No</v>
      </c>
      <c r="S481" s="56" t="s">
        <v>10061</v>
      </c>
      <c r="T481" s="56" t="s">
        <v>10061</v>
      </c>
      <c r="U481" s="55" t="n">
        <f aca="false">IF(M481=0,0,ROUND(O481/M481,2))</f>
        <v>20.85</v>
      </c>
      <c r="V481" s="55" t="n">
        <f aca="false">IFERROR(J481-I481,"")</f>
        <v>2</v>
      </c>
      <c r="W481" s="55" t="str">
        <f aca="false">IF(U481&lt;=13.5,"Efficient",IF(U481&lt;=16,"Above Bench","Expensive"))</f>
        <v>Expensive</v>
      </c>
      <c r="X481" s="55" t="str">
        <f aca="false">TEXT(H481,"yyyy-mm")</f>
        <v>2023-05</v>
      </c>
    </row>
    <row r="482" customFormat="false" ht="15" hidden="false" customHeight="true" outlineLevel="0" collapsed="false">
      <c r="A482" s="52" t="s">
        <v>11054</v>
      </c>
      <c r="B482" s="52" t="s">
        <v>2462</v>
      </c>
      <c r="C482" s="52" t="s">
        <v>1234</v>
      </c>
      <c r="D482" s="52" t="s">
        <v>10078</v>
      </c>
      <c r="E482" s="52" t="s">
        <v>99</v>
      </c>
      <c r="F482" s="52" t="s">
        <v>10070</v>
      </c>
      <c r="G482" s="52" t="s">
        <v>11055</v>
      </c>
      <c r="H482" s="53" t="n">
        <v>45093</v>
      </c>
      <c r="I482" s="52" t="s">
        <v>2218</v>
      </c>
      <c r="J482" s="52" t="s">
        <v>2348</v>
      </c>
      <c r="K482" s="52" t="n">
        <v>2632.2</v>
      </c>
      <c r="L482" s="52" t="n">
        <v>8.938</v>
      </c>
      <c r="M482" s="52" t="n">
        <v>1410</v>
      </c>
      <c r="N482" s="52" t="n">
        <v>20.66</v>
      </c>
      <c r="O482" s="54" t="n">
        <f aca="false">ROUND(M482*N482,2)</f>
        <v>29130.6</v>
      </c>
      <c r="P482" s="52" t="n">
        <v>342</v>
      </c>
      <c r="Q482" s="52" t="s">
        <v>371</v>
      </c>
      <c r="R482" s="54" t="str">
        <f aca="false">IF(J482&lt;=I482,"Yes","No")</f>
        <v>Yes</v>
      </c>
      <c r="S482" s="52" t="s">
        <v>10066</v>
      </c>
      <c r="T482" s="52" t="s">
        <v>10066</v>
      </c>
      <c r="U482" s="55" t="n">
        <f aca="false">IF(M482=0,0,ROUND(O482/M482,2))</f>
        <v>20.66</v>
      </c>
      <c r="V482" s="55" t="n">
        <f aca="false">IFERROR(J482-I482,"")</f>
        <v>-1</v>
      </c>
      <c r="W482" s="55" t="str">
        <f aca="false">IF(U482&lt;=13.5,"Efficient",IF(U482&lt;=16,"Above Bench","Expensive"))</f>
        <v>Expensive</v>
      </c>
      <c r="X482" s="55" t="str">
        <f aca="false">TEXT(H482,"yyyy-mm")</f>
        <v>2023-06</v>
      </c>
    </row>
    <row r="483" customFormat="false" ht="15" hidden="false" customHeight="true" outlineLevel="0" collapsed="false">
      <c r="A483" s="56" t="s">
        <v>11056</v>
      </c>
      <c r="B483" s="56" t="s">
        <v>3363</v>
      </c>
      <c r="C483" s="56" t="s">
        <v>2477</v>
      </c>
      <c r="D483" s="56" t="s">
        <v>10190</v>
      </c>
      <c r="E483" s="56" t="s">
        <v>99</v>
      </c>
      <c r="F483" s="56" t="s">
        <v>10070</v>
      </c>
      <c r="G483" s="56" t="s">
        <v>11057</v>
      </c>
      <c r="H483" s="57" t="n">
        <v>44900</v>
      </c>
      <c r="I483" s="56" t="s">
        <v>4201</v>
      </c>
      <c r="J483" s="56" t="s">
        <v>1121</v>
      </c>
      <c r="K483" s="56" t="n">
        <v>1681.98</v>
      </c>
      <c r="L483" s="56" t="n">
        <v>5.011</v>
      </c>
      <c r="M483" s="56" t="n">
        <v>537</v>
      </c>
      <c r="N483" s="56" t="n">
        <v>6.03</v>
      </c>
      <c r="O483" s="54" t="n">
        <f aca="false">ROUND(M483*N483,2)</f>
        <v>3238.11</v>
      </c>
      <c r="P483" s="56" t="n">
        <v>318</v>
      </c>
      <c r="Q483" s="56" t="s">
        <v>371</v>
      </c>
      <c r="R483" s="54" t="str">
        <f aca="false">IF(J483&lt;=I483,"Yes","No")</f>
        <v>No</v>
      </c>
      <c r="S483" s="56" t="s">
        <v>10066</v>
      </c>
      <c r="T483" s="56" t="s">
        <v>10061</v>
      </c>
      <c r="U483" s="55" t="n">
        <f aca="false">IF(M483=0,0,ROUND(O483/M483,2))</f>
        <v>6.03</v>
      </c>
      <c r="V483" s="55" t="n">
        <f aca="false">IFERROR(J483-I483,"")</f>
        <v>2</v>
      </c>
      <c r="W483" s="55" t="str">
        <f aca="false">IF(U483&lt;=13.5,"Efficient",IF(U483&lt;=16,"Above Bench","Expensive"))</f>
        <v>Efficient</v>
      </c>
      <c r="X483" s="55" t="str">
        <f aca="false">TEXT(H483,"yyyy-mm")</f>
        <v>2022-12</v>
      </c>
    </row>
    <row r="484" customFormat="false" ht="15" hidden="false" customHeight="true" outlineLevel="0" collapsed="false">
      <c r="A484" s="52" t="s">
        <v>11058</v>
      </c>
      <c r="B484" s="52" t="s">
        <v>2990</v>
      </c>
      <c r="C484" s="52" t="s">
        <v>4984</v>
      </c>
      <c r="D484" s="52" t="s">
        <v>10112</v>
      </c>
      <c r="E484" s="52" t="s">
        <v>101</v>
      </c>
      <c r="F484" s="52" t="s">
        <v>10099</v>
      </c>
      <c r="G484" s="52" t="s">
        <v>11059</v>
      </c>
      <c r="H484" s="53" t="n">
        <v>45628</v>
      </c>
      <c r="I484" s="52" t="s">
        <v>1200</v>
      </c>
      <c r="J484" s="52" t="s">
        <v>2178</v>
      </c>
      <c r="K484" s="52" t="n">
        <v>2284.05</v>
      </c>
      <c r="L484" s="52" t="n">
        <v>6.94</v>
      </c>
      <c r="M484" s="52" t="n">
        <v>581</v>
      </c>
      <c r="N484" s="52" t="n">
        <v>8.17</v>
      </c>
      <c r="O484" s="54" t="n">
        <f aca="false">ROUND(M484*N484,2)</f>
        <v>4746.77</v>
      </c>
      <c r="P484" s="52" t="n">
        <v>32</v>
      </c>
      <c r="Q484" s="52" t="s">
        <v>4081</v>
      </c>
      <c r="R484" s="54" t="str">
        <f aca="false">IF(J484&lt;=I484,"Yes","No")</f>
        <v>Yes</v>
      </c>
      <c r="S484" s="52" t="s">
        <v>10066</v>
      </c>
      <c r="T484" s="52" t="s">
        <v>10061</v>
      </c>
      <c r="U484" s="55" t="n">
        <f aca="false">IF(M484=0,0,ROUND(O484/M484,2))</f>
        <v>8.17</v>
      </c>
      <c r="V484" s="55" t="n">
        <f aca="false">IFERROR(J484-I484,"")</f>
        <v>-1</v>
      </c>
      <c r="W484" s="55" t="str">
        <f aca="false">IF(U484&lt;=13.5,"Efficient",IF(U484&lt;=16,"Above Bench","Expensive"))</f>
        <v>Efficient</v>
      </c>
      <c r="X484" s="55" t="str">
        <f aca="false">TEXT(H484,"yyyy-mm")</f>
        <v>2024-12</v>
      </c>
    </row>
    <row r="485" customFormat="false" ht="15" hidden="false" customHeight="true" outlineLevel="0" collapsed="false">
      <c r="A485" s="56" t="s">
        <v>11060</v>
      </c>
      <c r="B485" s="56" t="s">
        <v>2990</v>
      </c>
      <c r="C485" s="56" t="s">
        <v>2276</v>
      </c>
      <c r="D485" s="56" t="s">
        <v>10104</v>
      </c>
      <c r="E485" s="56" t="s">
        <v>99</v>
      </c>
      <c r="F485" s="56" t="s">
        <v>10059</v>
      </c>
      <c r="G485" s="56" t="s">
        <v>11061</v>
      </c>
      <c r="H485" s="57" t="n">
        <v>45205</v>
      </c>
      <c r="I485" s="56" t="s">
        <v>2521</v>
      </c>
      <c r="J485" s="56" t="s">
        <v>1517</v>
      </c>
      <c r="K485" s="56" t="n">
        <v>1748.74</v>
      </c>
      <c r="L485" s="56" t="n">
        <v>4.964</v>
      </c>
      <c r="M485" s="56" t="n">
        <v>778</v>
      </c>
      <c r="N485" s="56" t="n">
        <v>13.36</v>
      </c>
      <c r="O485" s="54" t="n">
        <f aca="false">ROUND(M485*N485,2)</f>
        <v>10394.08</v>
      </c>
      <c r="P485" s="56" t="n">
        <v>471</v>
      </c>
      <c r="Q485" s="56" t="s">
        <v>4081</v>
      </c>
      <c r="R485" s="54" t="str">
        <f aca="false">IF(J485&lt;=I485,"Yes","No")</f>
        <v>No</v>
      </c>
      <c r="S485" s="56" t="s">
        <v>10066</v>
      </c>
      <c r="T485" s="56" t="s">
        <v>10066</v>
      </c>
      <c r="U485" s="55" t="n">
        <f aca="false">IF(M485=0,0,ROUND(O485/M485,2))</f>
        <v>13.36</v>
      </c>
      <c r="V485" s="55" t="n">
        <f aca="false">IFERROR(J485-I485,"")</f>
        <v>5</v>
      </c>
      <c r="W485" s="55" t="str">
        <f aca="false">IF(U485&lt;=13.5,"Efficient",IF(U485&lt;=16,"Above Bench","Expensive"))</f>
        <v>Efficient</v>
      </c>
      <c r="X485" s="55" t="str">
        <f aca="false">TEXT(H485,"yyyy-mm")</f>
        <v>2023-10</v>
      </c>
    </row>
    <row r="486" customFormat="false" ht="15" hidden="false" customHeight="true" outlineLevel="0" collapsed="false">
      <c r="A486" s="52" t="s">
        <v>11062</v>
      </c>
      <c r="B486" s="52" t="s">
        <v>1053</v>
      </c>
      <c r="C486" s="52" t="s">
        <v>1697</v>
      </c>
      <c r="D486" s="52" t="s">
        <v>10069</v>
      </c>
      <c r="E486" s="52" t="s">
        <v>93</v>
      </c>
      <c r="F486" s="52" t="s">
        <v>10064</v>
      </c>
      <c r="G486" s="52" t="s">
        <v>11063</v>
      </c>
      <c r="H486" s="53" t="n">
        <v>44869</v>
      </c>
      <c r="I486" s="52" t="s">
        <v>3947</v>
      </c>
      <c r="J486" s="52" t="s">
        <v>3947</v>
      </c>
      <c r="K486" s="52" t="n">
        <v>2786.78</v>
      </c>
      <c r="L486" s="52" t="n">
        <v>7.247</v>
      </c>
      <c r="M486" s="52" t="n">
        <v>1662</v>
      </c>
      <c r="N486" s="52" t="n">
        <v>12.67</v>
      </c>
      <c r="O486" s="54" t="n">
        <f aca="false">ROUND(M486*N486,2)</f>
        <v>21057.54</v>
      </c>
      <c r="P486" s="52" t="n">
        <v>396</v>
      </c>
      <c r="Q486" s="52" t="s">
        <v>380</v>
      </c>
      <c r="R486" s="54" t="str">
        <f aca="false">IF(J486&lt;=I486,"Yes","No")</f>
        <v>Yes</v>
      </c>
      <c r="S486" s="52" t="s">
        <v>10066</v>
      </c>
      <c r="T486" s="52" t="s">
        <v>10066</v>
      </c>
      <c r="U486" s="55" t="n">
        <f aca="false">IF(M486=0,0,ROUND(O486/M486,2))</f>
        <v>12.67</v>
      </c>
      <c r="V486" s="55" t="n">
        <f aca="false">IFERROR(J486-I486,"")</f>
        <v>0</v>
      </c>
      <c r="W486" s="55" t="str">
        <f aca="false">IF(U486&lt;=13.5,"Efficient",IF(U486&lt;=16,"Above Bench","Expensive"))</f>
        <v>Efficient</v>
      </c>
      <c r="X486" s="55" t="str">
        <f aca="false">TEXT(H486,"yyyy-mm")</f>
        <v>2022-11</v>
      </c>
    </row>
    <row r="487" customFormat="false" ht="15" hidden="false" customHeight="true" outlineLevel="0" collapsed="false">
      <c r="A487" s="56" t="s">
        <v>11064</v>
      </c>
      <c r="B487" s="56" t="s">
        <v>3959</v>
      </c>
      <c r="C487" s="56" t="s">
        <v>1274</v>
      </c>
      <c r="D487" s="56" t="s">
        <v>10190</v>
      </c>
      <c r="E487" s="56" t="s">
        <v>99</v>
      </c>
      <c r="F487" s="56" t="s">
        <v>10064</v>
      </c>
      <c r="G487" s="56" t="s">
        <v>11065</v>
      </c>
      <c r="H487" s="57" t="n">
        <v>45049</v>
      </c>
      <c r="I487" s="56" t="s">
        <v>6052</v>
      </c>
      <c r="J487" s="56" t="s">
        <v>1782</v>
      </c>
      <c r="K487" s="56" t="n">
        <v>2393.35</v>
      </c>
      <c r="L487" s="56" t="n">
        <v>11.141</v>
      </c>
      <c r="M487" s="56" t="n">
        <v>362</v>
      </c>
      <c r="N487" s="56" t="n">
        <v>13.71</v>
      </c>
      <c r="O487" s="54" t="n">
        <f aca="false">ROUND(M487*N487,2)</f>
        <v>4963.02</v>
      </c>
      <c r="P487" s="56" t="n">
        <v>208</v>
      </c>
      <c r="Q487" s="56" t="s">
        <v>371</v>
      </c>
      <c r="R487" s="54" t="str">
        <f aca="false">IF(J487&lt;=I487,"Yes","No")</f>
        <v>Yes</v>
      </c>
      <c r="S487" s="56" t="s">
        <v>10066</v>
      </c>
      <c r="T487" s="56" t="s">
        <v>10066</v>
      </c>
      <c r="U487" s="55" t="n">
        <f aca="false">IF(M487=0,0,ROUND(O487/M487,2))</f>
        <v>13.71</v>
      </c>
      <c r="V487" s="55" t="n">
        <f aca="false">IFERROR(J487-I487,"")</f>
        <v>-1</v>
      </c>
      <c r="W487" s="55" t="str">
        <f aca="false">IF(U487&lt;=13.5,"Efficient",IF(U487&lt;=16,"Above Bench","Expensive"))</f>
        <v>Above Bench</v>
      </c>
      <c r="X487" s="55" t="str">
        <f aca="false">TEXT(H487,"yyyy-mm")</f>
        <v>2023-05</v>
      </c>
    </row>
    <row r="488" customFormat="false" ht="15" hidden="false" customHeight="true" outlineLevel="0" collapsed="false">
      <c r="A488" s="52" t="s">
        <v>11066</v>
      </c>
      <c r="B488" s="52" t="s">
        <v>3367</v>
      </c>
      <c r="C488" s="52" t="s">
        <v>3280</v>
      </c>
      <c r="D488" s="52" t="s">
        <v>10112</v>
      </c>
      <c r="E488" s="52" t="s">
        <v>97</v>
      </c>
      <c r="F488" s="52" t="s">
        <v>10064</v>
      </c>
      <c r="G488" s="52" t="s">
        <v>11067</v>
      </c>
      <c r="H488" s="53" t="n">
        <v>45597</v>
      </c>
      <c r="I488" s="52" t="s">
        <v>4302</v>
      </c>
      <c r="J488" s="52" t="s">
        <v>585</v>
      </c>
      <c r="K488" s="52" t="n">
        <v>117.79</v>
      </c>
      <c r="L488" s="52" t="n">
        <v>0.489</v>
      </c>
      <c r="M488" s="52" t="n">
        <v>440</v>
      </c>
      <c r="N488" s="52" t="n">
        <v>6.86</v>
      </c>
      <c r="O488" s="54" t="n">
        <f aca="false">ROUND(M488*N488,2)</f>
        <v>3018.4</v>
      </c>
      <c r="P488" s="52" t="n">
        <v>28</v>
      </c>
      <c r="Q488" s="52" t="s">
        <v>340</v>
      </c>
      <c r="R488" s="54" t="str">
        <f aca="false">IF(J488&lt;=I488,"Yes","No")</f>
        <v>Yes</v>
      </c>
      <c r="S488" s="52" t="s">
        <v>10061</v>
      </c>
      <c r="T488" s="52" t="s">
        <v>10066</v>
      </c>
      <c r="U488" s="55" t="n">
        <f aca="false">IF(M488=0,0,ROUND(O488/M488,2))</f>
        <v>6.86</v>
      </c>
      <c r="V488" s="55" t="n">
        <f aca="false">IFERROR(J488-I488,"")</f>
        <v>-1</v>
      </c>
      <c r="W488" s="55" t="str">
        <f aca="false">IF(U488&lt;=13.5,"Efficient",IF(U488&lt;=16,"Above Bench","Expensive"))</f>
        <v>Efficient</v>
      </c>
      <c r="X488" s="55" t="str">
        <f aca="false">TEXT(H488,"yyyy-mm")</f>
        <v>2024-11</v>
      </c>
    </row>
    <row r="489" customFormat="false" ht="15" hidden="false" customHeight="true" outlineLevel="0" collapsed="false">
      <c r="A489" s="56" t="s">
        <v>11068</v>
      </c>
      <c r="B489" s="56" t="s">
        <v>2873</v>
      </c>
      <c r="C489" s="56" t="s">
        <v>6549</v>
      </c>
      <c r="D489" s="56" t="s">
        <v>10073</v>
      </c>
      <c r="E489" s="56" t="s">
        <v>99</v>
      </c>
      <c r="F489" s="56" t="s">
        <v>10099</v>
      </c>
      <c r="G489" s="56" t="s">
        <v>11069</v>
      </c>
      <c r="H489" s="57" t="n">
        <v>45257</v>
      </c>
      <c r="I489" s="56" t="s">
        <v>1180</v>
      </c>
      <c r="J489" s="56" t="s">
        <v>3474</v>
      </c>
      <c r="K489" s="56" t="n">
        <v>1688.03</v>
      </c>
      <c r="L489" s="56" t="n">
        <v>5.221</v>
      </c>
      <c r="M489" s="56" t="n">
        <v>1449</v>
      </c>
      <c r="N489" s="56" t="n">
        <v>20.99</v>
      </c>
      <c r="O489" s="54" t="n">
        <f aca="false">ROUND(M489*N489,2)</f>
        <v>30414.51</v>
      </c>
      <c r="P489" s="56" t="n">
        <v>17</v>
      </c>
      <c r="Q489" s="56" t="s">
        <v>340</v>
      </c>
      <c r="R489" s="54" t="str">
        <f aca="false">IF(J489&lt;=I489,"Yes","No")</f>
        <v>No</v>
      </c>
      <c r="S489" s="56" t="s">
        <v>10061</v>
      </c>
      <c r="T489" s="56" t="s">
        <v>10061</v>
      </c>
      <c r="U489" s="55" t="n">
        <f aca="false">IF(M489=0,0,ROUND(O489/M489,2))</f>
        <v>20.99</v>
      </c>
      <c r="V489" s="55" t="n">
        <f aca="false">IFERROR(J489-I489,"")</f>
        <v>1</v>
      </c>
      <c r="W489" s="55" t="str">
        <f aca="false">IF(U489&lt;=13.5,"Efficient",IF(U489&lt;=16,"Above Bench","Expensive"))</f>
        <v>Expensive</v>
      </c>
      <c r="X489" s="55" t="str">
        <f aca="false">TEXT(H489,"yyyy-mm")</f>
        <v>2023-11</v>
      </c>
    </row>
    <row r="490" customFormat="false" ht="15" hidden="false" customHeight="true" outlineLevel="0" collapsed="false">
      <c r="A490" s="52" t="s">
        <v>11070</v>
      </c>
      <c r="B490" s="52" t="s">
        <v>1040</v>
      </c>
      <c r="C490" s="52" t="s">
        <v>4273</v>
      </c>
      <c r="D490" s="52" t="s">
        <v>10087</v>
      </c>
      <c r="E490" s="52" t="s">
        <v>93</v>
      </c>
      <c r="F490" s="52" t="s">
        <v>10099</v>
      </c>
      <c r="G490" s="52" t="s">
        <v>11071</v>
      </c>
      <c r="H490" s="53" t="n">
        <v>45313</v>
      </c>
      <c r="I490" s="52" t="s">
        <v>3140</v>
      </c>
      <c r="J490" s="52" t="s">
        <v>3650</v>
      </c>
      <c r="K490" s="52" t="n">
        <v>4837.25</v>
      </c>
      <c r="L490" s="52" t="n">
        <v>16.206</v>
      </c>
      <c r="M490" s="52" t="n">
        <v>2963</v>
      </c>
      <c r="N490" s="52" t="n">
        <v>7.76</v>
      </c>
      <c r="O490" s="54" t="n">
        <f aca="false">ROUND(M490*N490,2)</f>
        <v>22992.88</v>
      </c>
      <c r="P490" s="52" t="n">
        <v>330</v>
      </c>
      <c r="Q490" s="52" t="s">
        <v>4081</v>
      </c>
      <c r="R490" s="54" t="str">
        <f aca="false">IF(J490&lt;=I490,"Yes","No")</f>
        <v>No</v>
      </c>
      <c r="S490" s="52" t="s">
        <v>10066</v>
      </c>
      <c r="T490" s="52" t="s">
        <v>10061</v>
      </c>
      <c r="U490" s="55" t="n">
        <f aca="false">IF(M490=0,0,ROUND(O490/M490,2))</f>
        <v>7.76</v>
      </c>
      <c r="V490" s="55" t="n">
        <f aca="false">IFERROR(J490-I490,"")</f>
        <v>4</v>
      </c>
      <c r="W490" s="55" t="str">
        <f aca="false">IF(U490&lt;=13.5,"Efficient",IF(U490&lt;=16,"Above Bench","Expensive"))</f>
        <v>Efficient</v>
      </c>
      <c r="X490" s="55" t="str">
        <f aca="false">TEXT(H490,"yyyy-mm")</f>
        <v>2024-01</v>
      </c>
    </row>
    <row r="491" customFormat="false" ht="15" hidden="false" customHeight="true" outlineLevel="0" collapsed="false">
      <c r="A491" s="56" t="s">
        <v>11072</v>
      </c>
      <c r="B491" s="56" t="s">
        <v>3351</v>
      </c>
      <c r="C491" s="56" t="s">
        <v>3408</v>
      </c>
      <c r="D491" s="56" t="s">
        <v>10117</v>
      </c>
      <c r="E491" s="56" t="s">
        <v>101</v>
      </c>
      <c r="F491" s="56" t="s">
        <v>10064</v>
      </c>
      <c r="G491" s="56" t="s">
        <v>11073</v>
      </c>
      <c r="H491" s="57" t="n">
        <v>45285</v>
      </c>
      <c r="I491" s="56" t="s">
        <v>1610</v>
      </c>
      <c r="J491" s="56" t="s">
        <v>369</v>
      </c>
      <c r="K491" s="56" t="n">
        <v>4037.87</v>
      </c>
      <c r="L491" s="56" t="n">
        <v>10.518</v>
      </c>
      <c r="M491" s="56" t="n">
        <v>2889</v>
      </c>
      <c r="N491" s="56" t="n">
        <v>21.63</v>
      </c>
      <c r="O491" s="54" t="n">
        <f aca="false">ROUND(M491*N491,2)</f>
        <v>62489.07</v>
      </c>
      <c r="P491" s="56" t="n">
        <v>342</v>
      </c>
      <c r="Q491" s="56" t="s">
        <v>4081</v>
      </c>
      <c r="R491" s="54" t="str">
        <f aca="false">IF(J491&lt;=I491,"Yes","No")</f>
        <v>No</v>
      </c>
      <c r="S491" s="56" t="s">
        <v>10066</v>
      </c>
      <c r="T491" s="56" t="s">
        <v>10061</v>
      </c>
      <c r="U491" s="55" t="n">
        <f aca="false">IF(M491=0,0,ROUND(O491/M491,2))</f>
        <v>21.63</v>
      </c>
      <c r="V491" s="55" t="n">
        <f aca="false">IFERROR(J491-I491,"")</f>
        <v>2</v>
      </c>
      <c r="W491" s="55" t="str">
        <f aca="false">IF(U491&lt;=13.5,"Efficient",IF(U491&lt;=16,"Above Bench","Expensive"))</f>
        <v>Expensive</v>
      </c>
      <c r="X491" s="55" t="str">
        <f aca="false">TEXT(H491,"yyyy-mm")</f>
        <v>2023-12</v>
      </c>
    </row>
    <row r="492" customFormat="false" ht="15" hidden="false" customHeight="true" outlineLevel="0" collapsed="false">
      <c r="A492" s="52" t="s">
        <v>11074</v>
      </c>
      <c r="B492" s="52" t="s">
        <v>2585</v>
      </c>
      <c r="C492" s="52" t="s">
        <v>548</v>
      </c>
      <c r="D492" s="52" t="s">
        <v>10069</v>
      </c>
      <c r="E492" s="52" t="s">
        <v>93</v>
      </c>
      <c r="F492" s="52" t="s">
        <v>10099</v>
      </c>
      <c r="G492" s="52" t="s">
        <v>11075</v>
      </c>
      <c r="H492" s="53" t="n">
        <v>44907</v>
      </c>
      <c r="I492" s="52" t="s">
        <v>2038</v>
      </c>
      <c r="J492" s="52" t="s">
        <v>1663</v>
      </c>
      <c r="K492" s="52" t="n">
        <v>1813.53</v>
      </c>
      <c r="L492" s="52" t="n">
        <v>6.106</v>
      </c>
      <c r="M492" s="52" t="n">
        <v>2119</v>
      </c>
      <c r="N492" s="52" t="n">
        <v>11.89</v>
      </c>
      <c r="O492" s="54" t="n">
        <f aca="false">ROUND(M492*N492,2)</f>
        <v>25194.91</v>
      </c>
      <c r="P492" s="52" t="n">
        <v>127</v>
      </c>
      <c r="Q492" s="52" t="s">
        <v>371</v>
      </c>
      <c r="R492" s="54" t="str">
        <f aca="false">IF(J492&lt;=I492,"Yes","No")</f>
        <v>No</v>
      </c>
      <c r="S492" s="52" t="s">
        <v>10066</v>
      </c>
      <c r="T492" s="52" t="s">
        <v>10066</v>
      </c>
      <c r="U492" s="55" t="n">
        <f aca="false">IF(M492=0,0,ROUND(O492/M492,2))</f>
        <v>11.89</v>
      </c>
      <c r="V492" s="55" t="n">
        <f aca="false">IFERROR(J492-I492,"")</f>
        <v>4</v>
      </c>
      <c r="W492" s="55" t="str">
        <f aca="false">IF(U492&lt;=13.5,"Efficient",IF(U492&lt;=16,"Above Bench","Expensive"))</f>
        <v>Efficient</v>
      </c>
      <c r="X492" s="55" t="str">
        <f aca="false">TEXT(H492,"yyyy-mm")</f>
        <v>2022-12</v>
      </c>
    </row>
    <row r="493" customFormat="false" ht="15" hidden="false" customHeight="true" outlineLevel="0" collapsed="false">
      <c r="A493" s="56" t="s">
        <v>11076</v>
      </c>
      <c r="B493" s="56" t="s">
        <v>3237</v>
      </c>
      <c r="C493" s="56" t="s">
        <v>3252</v>
      </c>
      <c r="D493" s="56" t="s">
        <v>10087</v>
      </c>
      <c r="E493" s="56" t="s">
        <v>91</v>
      </c>
      <c r="F493" s="56" t="s">
        <v>10088</v>
      </c>
      <c r="G493" s="56" t="s">
        <v>11077</v>
      </c>
      <c r="H493" s="57" t="n">
        <v>44689</v>
      </c>
      <c r="I493" s="56" t="s">
        <v>500</v>
      </c>
      <c r="J493" s="56" t="s">
        <v>2406</v>
      </c>
      <c r="K493" s="56" t="n">
        <v>4042.08</v>
      </c>
      <c r="L493" s="56" t="n">
        <v>14.452</v>
      </c>
      <c r="M493" s="56" t="n">
        <v>2967</v>
      </c>
      <c r="N493" s="56" t="n">
        <v>23.16</v>
      </c>
      <c r="O493" s="54" t="n">
        <f aca="false">ROUND(M493*N493,2)</f>
        <v>68715.72</v>
      </c>
      <c r="P493" s="56" t="n">
        <v>382</v>
      </c>
      <c r="Q493" s="56" t="s">
        <v>371</v>
      </c>
      <c r="R493" s="54" t="str">
        <f aca="false">IF(J493&lt;=I493,"Yes","No")</f>
        <v>No</v>
      </c>
      <c r="S493" s="56" t="s">
        <v>10066</v>
      </c>
      <c r="T493" s="56" t="s">
        <v>10061</v>
      </c>
      <c r="U493" s="55" t="n">
        <f aca="false">IF(M493=0,0,ROUND(O493/M493,2))</f>
        <v>23.16</v>
      </c>
      <c r="V493" s="55" t="n">
        <f aca="false">IFERROR(J493-I493,"")</f>
        <v>5</v>
      </c>
      <c r="W493" s="55" t="str">
        <f aca="false">IF(U493&lt;=13.5,"Efficient",IF(U493&lt;=16,"Above Bench","Expensive"))</f>
        <v>Expensive</v>
      </c>
      <c r="X493" s="55" t="str">
        <f aca="false">TEXT(H493,"yyyy-mm")</f>
        <v>2022-05</v>
      </c>
    </row>
    <row r="494" customFormat="false" ht="15" hidden="false" customHeight="true" outlineLevel="0" collapsed="false">
      <c r="A494" s="52" t="s">
        <v>11078</v>
      </c>
      <c r="B494" s="52" t="s">
        <v>1879</v>
      </c>
      <c r="C494" s="52" t="s">
        <v>2288</v>
      </c>
      <c r="D494" s="52" t="s">
        <v>10095</v>
      </c>
      <c r="E494" s="52" t="s">
        <v>91</v>
      </c>
      <c r="F494" s="52" t="s">
        <v>10088</v>
      </c>
      <c r="G494" s="52" t="s">
        <v>11079</v>
      </c>
      <c r="H494" s="53" t="n">
        <v>45432</v>
      </c>
      <c r="I494" s="52" t="s">
        <v>2882</v>
      </c>
      <c r="J494" s="52" t="s">
        <v>4967</v>
      </c>
      <c r="K494" s="52" t="n">
        <v>4417.56</v>
      </c>
      <c r="L494" s="52" t="n">
        <v>16.548</v>
      </c>
      <c r="M494" s="52" t="n">
        <v>2713</v>
      </c>
      <c r="N494" s="52" t="n">
        <v>22.57</v>
      </c>
      <c r="O494" s="54" t="n">
        <f aca="false">ROUND(M494*N494,2)</f>
        <v>61232.41</v>
      </c>
      <c r="P494" s="52" t="n">
        <v>331</v>
      </c>
      <c r="Q494" s="52" t="s">
        <v>380</v>
      </c>
      <c r="R494" s="54" t="str">
        <f aca="false">IF(J494&lt;=I494,"Yes","No")</f>
        <v>Yes</v>
      </c>
      <c r="S494" s="52" t="s">
        <v>10066</v>
      </c>
      <c r="T494" s="52" t="s">
        <v>10061</v>
      </c>
      <c r="U494" s="55" t="n">
        <f aca="false">IF(M494=0,0,ROUND(O494/M494,2))</f>
        <v>22.57</v>
      </c>
      <c r="V494" s="55" t="n">
        <f aca="false">IFERROR(J494-I494,"")</f>
        <v>-1</v>
      </c>
      <c r="W494" s="55" t="str">
        <f aca="false">IF(U494&lt;=13.5,"Efficient",IF(U494&lt;=16,"Above Bench","Expensive"))</f>
        <v>Expensive</v>
      </c>
      <c r="X494" s="55" t="str">
        <f aca="false">TEXT(H494,"yyyy-mm")</f>
        <v>2024-05</v>
      </c>
    </row>
    <row r="495" customFormat="false" ht="15" hidden="false" customHeight="true" outlineLevel="0" collapsed="false">
      <c r="A495" s="56" t="s">
        <v>11080</v>
      </c>
      <c r="B495" s="56" t="s">
        <v>2023</v>
      </c>
      <c r="C495" s="56" t="s">
        <v>3365</v>
      </c>
      <c r="D495" s="56" t="s">
        <v>10087</v>
      </c>
      <c r="E495" s="56" t="s">
        <v>95</v>
      </c>
      <c r="F495" s="56" t="s">
        <v>10099</v>
      </c>
      <c r="G495" s="56" t="s">
        <v>11081</v>
      </c>
      <c r="H495" s="57" t="n">
        <v>44903</v>
      </c>
      <c r="I495" s="56" t="s">
        <v>1126</v>
      </c>
      <c r="J495" s="56" t="s">
        <v>1586</v>
      </c>
      <c r="K495" s="56" t="n">
        <v>4315.87</v>
      </c>
      <c r="L495" s="56" t="n">
        <v>17.802</v>
      </c>
      <c r="M495" s="56" t="n">
        <v>2716</v>
      </c>
      <c r="N495" s="56" t="n">
        <v>24.84</v>
      </c>
      <c r="O495" s="54" t="n">
        <f aca="false">ROUND(M495*N495,2)</f>
        <v>67465.44</v>
      </c>
      <c r="P495" s="56" t="n">
        <v>387</v>
      </c>
      <c r="Q495" s="56" t="s">
        <v>380</v>
      </c>
      <c r="R495" s="54" t="str">
        <f aca="false">IF(J495&lt;=I495,"Yes","No")</f>
        <v>No</v>
      </c>
      <c r="S495" s="56" t="s">
        <v>10066</v>
      </c>
      <c r="T495" s="56" t="s">
        <v>10061</v>
      </c>
      <c r="U495" s="55" t="n">
        <f aca="false">IF(M495=0,0,ROUND(O495/M495,2))</f>
        <v>24.84</v>
      </c>
      <c r="V495" s="55" t="n">
        <f aca="false">IFERROR(J495-I495,"")</f>
        <v>3</v>
      </c>
      <c r="W495" s="55" t="str">
        <f aca="false">IF(U495&lt;=13.5,"Efficient",IF(U495&lt;=16,"Above Bench","Expensive"))</f>
        <v>Expensive</v>
      </c>
      <c r="X495" s="55" t="str">
        <f aca="false">TEXT(H495,"yyyy-mm")</f>
        <v>2022-12</v>
      </c>
    </row>
    <row r="496" customFormat="false" ht="15" hidden="false" customHeight="true" outlineLevel="0" collapsed="false">
      <c r="A496" s="52" t="s">
        <v>11082</v>
      </c>
      <c r="B496" s="52" t="s">
        <v>3527</v>
      </c>
      <c r="C496" s="52" t="s">
        <v>7641</v>
      </c>
      <c r="D496" s="52" t="s">
        <v>10132</v>
      </c>
      <c r="E496" s="52" t="s">
        <v>97</v>
      </c>
      <c r="F496" s="52" t="s">
        <v>10099</v>
      </c>
      <c r="G496" s="52" t="s">
        <v>11083</v>
      </c>
      <c r="H496" s="53" t="n">
        <v>44881</v>
      </c>
      <c r="I496" s="52" t="s">
        <v>5005</v>
      </c>
      <c r="J496" s="52" t="s">
        <v>2997</v>
      </c>
      <c r="K496" s="52" t="n">
        <v>1750.96</v>
      </c>
      <c r="L496" s="52" t="n">
        <v>4.857</v>
      </c>
      <c r="M496" s="52" t="n">
        <v>1657</v>
      </c>
      <c r="N496" s="52" t="n">
        <v>11.52</v>
      </c>
      <c r="O496" s="54" t="n">
        <f aca="false">ROUND(M496*N496,2)</f>
        <v>19088.64</v>
      </c>
      <c r="P496" s="52" t="n">
        <v>114</v>
      </c>
      <c r="Q496" s="52" t="s">
        <v>340</v>
      </c>
      <c r="R496" s="54" t="str">
        <f aca="false">IF(J496&lt;=I496,"Yes","No")</f>
        <v>No</v>
      </c>
      <c r="S496" s="52" t="s">
        <v>10066</v>
      </c>
      <c r="T496" s="52" t="s">
        <v>10061</v>
      </c>
      <c r="U496" s="55" t="n">
        <f aca="false">IF(M496=0,0,ROUND(O496/M496,2))</f>
        <v>11.52</v>
      </c>
      <c r="V496" s="55" t="n">
        <f aca="false">IFERROR(J496-I496,"")</f>
        <v>5</v>
      </c>
      <c r="W496" s="55" t="str">
        <f aca="false">IF(U496&lt;=13.5,"Efficient",IF(U496&lt;=16,"Above Bench","Expensive"))</f>
        <v>Efficient</v>
      </c>
      <c r="X496" s="55" t="str">
        <f aca="false">TEXT(H496,"yyyy-mm")</f>
        <v>2022-11</v>
      </c>
    </row>
    <row r="497" customFormat="false" ht="15" hidden="false" customHeight="true" outlineLevel="0" collapsed="false">
      <c r="A497" s="56" t="s">
        <v>11084</v>
      </c>
      <c r="B497" s="56" t="s">
        <v>2628</v>
      </c>
      <c r="C497" s="56" t="s">
        <v>1547</v>
      </c>
      <c r="D497" s="56" t="s">
        <v>10095</v>
      </c>
      <c r="E497" s="56" t="s">
        <v>95</v>
      </c>
      <c r="F497" s="56" t="s">
        <v>10088</v>
      </c>
      <c r="G497" s="56" t="s">
        <v>11085</v>
      </c>
      <c r="H497" s="57" t="n">
        <v>44790</v>
      </c>
      <c r="I497" s="56" t="s">
        <v>1003</v>
      </c>
      <c r="J497" s="56" t="s">
        <v>1703</v>
      </c>
      <c r="K497" s="56" t="n">
        <v>876.52</v>
      </c>
      <c r="L497" s="56" t="n">
        <v>3.069</v>
      </c>
      <c r="M497" s="56" t="n">
        <v>181</v>
      </c>
      <c r="N497" s="56" t="n">
        <v>22.5</v>
      </c>
      <c r="O497" s="54" t="n">
        <f aca="false">ROUND(M497*N497,2)</f>
        <v>4072.5</v>
      </c>
      <c r="P497" s="56" t="n">
        <v>343</v>
      </c>
      <c r="Q497" s="56" t="s">
        <v>340</v>
      </c>
      <c r="R497" s="54" t="str">
        <f aca="false">IF(J497&lt;=I497,"Yes","No")</f>
        <v>Yes</v>
      </c>
      <c r="S497" s="56" t="s">
        <v>10066</v>
      </c>
      <c r="T497" s="56" t="s">
        <v>10066</v>
      </c>
      <c r="U497" s="55" t="n">
        <f aca="false">IF(M497=0,0,ROUND(O497/M497,2))</f>
        <v>22.5</v>
      </c>
      <c r="V497" s="55" t="n">
        <f aca="false">IFERROR(J497-I497,"")</f>
        <v>-1</v>
      </c>
      <c r="W497" s="55" t="str">
        <f aca="false">IF(U497&lt;=13.5,"Efficient",IF(U497&lt;=16,"Above Bench","Expensive"))</f>
        <v>Expensive</v>
      </c>
      <c r="X497" s="55" t="str">
        <f aca="false">TEXT(H497,"yyyy-mm")</f>
        <v>2022-08</v>
      </c>
    </row>
    <row r="498" customFormat="false" ht="15" hidden="false" customHeight="true" outlineLevel="0" collapsed="false">
      <c r="A498" s="52" t="s">
        <v>11086</v>
      </c>
      <c r="B498" s="52" t="s">
        <v>1341</v>
      </c>
      <c r="C498" s="52" t="s">
        <v>3739</v>
      </c>
      <c r="D498" s="52" t="s">
        <v>10117</v>
      </c>
      <c r="E498" s="52" t="s">
        <v>95</v>
      </c>
      <c r="F498" s="52" t="s">
        <v>10070</v>
      </c>
      <c r="G498" s="52" t="s">
        <v>11087</v>
      </c>
      <c r="H498" s="53" t="n">
        <v>44790</v>
      </c>
      <c r="I498" s="52" t="s">
        <v>3922</v>
      </c>
      <c r="J498" s="52" t="s">
        <v>5961</v>
      </c>
      <c r="K498" s="52" t="n">
        <v>3293.62</v>
      </c>
      <c r="L498" s="52" t="n">
        <v>9.385</v>
      </c>
      <c r="M498" s="52" t="n">
        <v>619</v>
      </c>
      <c r="N498" s="52" t="n">
        <v>24.07</v>
      </c>
      <c r="O498" s="54" t="n">
        <f aca="false">ROUND(M498*N498,2)</f>
        <v>14899.33</v>
      </c>
      <c r="P498" s="52" t="n">
        <v>196</v>
      </c>
      <c r="Q498" s="52" t="s">
        <v>371</v>
      </c>
      <c r="R498" s="54" t="str">
        <f aca="false">IF(J498&lt;=I498,"Yes","No")</f>
        <v>No</v>
      </c>
      <c r="S498" s="52" t="s">
        <v>10066</v>
      </c>
      <c r="T498" s="52" t="s">
        <v>10061</v>
      </c>
      <c r="U498" s="55" t="n">
        <f aca="false">IF(M498=0,0,ROUND(O498/M498,2))</f>
        <v>24.07</v>
      </c>
      <c r="V498" s="55" t="n">
        <f aca="false">IFERROR(J498-I498,"")</f>
        <v>5</v>
      </c>
      <c r="W498" s="55" t="str">
        <f aca="false">IF(U498&lt;=13.5,"Efficient",IF(U498&lt;=16,"Above Bench","Expensive"))</f>
        <v>Expensive</v>
      </c>
      <c r="X498" s="55" t="str">
        <f aca="false">TEXT(H498,"yyyy-mm")</f>
        <v>2022-08</v>
      </c>
    </row>
    <row r="499" customFormat="false" ht="15" hidden="false" customHeight="true" outlineLevel="0" collapsed="false">
      <c r="A499" s="56" t="s">
        <v>11088</v>
      </c>
      <c r="B499" s="56" t="s">
        <v>3995</v>
      </c>
      <c r="C499" s="56" t="s">
        <v>3666</v>
      </c>
      <c r="D499" s="56" t="s">
        <v>10078</v>
      </c>
      <c r="E499" s="56" t="s">
        <v>97</v>
      </c>
      <c r="F499" s="56" t="s">
        <v>10088</v>
      </c>
      <c r="G499" s="56" t="s">
        <v>11089</v>
      </c>
      <c r="H499" s="57" t="n">
        <v>44643</v>
      </c>
      <c r="I499" s="56" t="s">
        <v>859</v>
      </c>
      <c r="J499" s="56" t="s">
        <v>2816</v>
      </c>
      <c r="K499" s="56" t="n">
        <v>2160.67</v>
      </c>
      <c r="L499" s="56" t="n">
        <v>8.064</v>
      </c>
      <c r="M499" s="56" t="n">
        <v>1024</v>
      </c>
      <c r="N499" s="56" t="n">
        <v>9.12</v>
      </c>
      <c r="O499" s="54" t="n">
        <f aca="false">ROUND(M499*N499,2)</f>
        <v>9338.88</v>
      </c>
      <c r="P499" s="56" t="n">
        <v>56</v>
      </c>
      <c r="Q499" s="56" t="s">
        <v>380</v>
      </c>
      <c r="R499" s="54" t="str">
        <f aca="false">IF(J499&lt;=I499,"Yes","No")</f>
        <v>No</v>
      </c>
      <c r="S499" s="56" t="s">
        <v>10061</v>
      </c>
      <c r="T499" s="56" t="s">
        <v>10061</v>
      </c>
      <c r="U499" s="55" t="n">
        <f aca="false">IF(M499=0,0,ROUND(O499/M499,2))</f>
        <v>9.12</v>
      </c>
      <c r="V499" s="55" t="n">
        <f aca="false">IFERROR(J499-I499,"")</f>
        <v>5</v>
      </c>
      <c r="W499" s="55" t="str">
        <f aca="false">IF(U499&lt;=13.5,"Efficient",IF(U499&lt;=16,"Above Bench","Expensive"))</f>
        <v>Efficient</v>
      </c>
      <c r="X499" s="55" t="str">
        <f aca="false">TEXT(H499,"yyyy-mm")</f>
        <v>2022-03</v>
      </c>
    </row>
    <row r="500" customFormat="false" ht="15" hidden="false" customHeight="true" outlineLevel="0" collapsed="false">
      <c r="A500" s="52" t="s">
        <v>11090</v>
      </c>
      <c r="B500" s="52" t="s">
        <v>2457</v>
      </c>
      <c r="C500" s="52" t="s">
        <v>1724</v>
      </c>
      <c r="D500" s="52" t="s">
        <v>10078</v>
      </c>
      <c r="E500" s="52" t="s">
        <v>101</v>
      </c>
      <c r="F500" s="52" t="s">
        <v>10099</v>
      </c>
      <c r="G500" s="52" t="s">
        <v>11091</v>
      </c>
      <c r="H500" s="53" t="n">
        <v>44826</v>
      </c>
      <c r="I500" s="52" t="s">
        <v>3232</v>
      </c>
      <c r="J500" s="52" t="s">
        <v>7129</v>
      </c>
      <c r="K500" s="52" t="n">
        <v>4845.57</v>
      </c>
      <c r="L500" s="52" t="n">
        <v>15.91</v>
      </c>
      <c r="M500" s="52" t="n">
        <v>2175</v>
      </c>
      <c r="N500" s="52" t="n">
        <v>12.54</v>
      </c>
      <c r="O500" s="54" t="n">
        <f aca="false">ROUND(M500*N500,2)</f>
        <v>27274.5</v>
      </c>
      <c r="P500" s="52" t="n">
        <v>271</v>
      </c>
      <c r="Q500" s="52" t="s">
        <v>371</v>
      </c>
      <c r="R500" s="54" t="str">
        <f aca="false">IF(J500&lt;=I500,"Yes","No")</f>
        <v>No</v>
      </c>
      <c r="S500" s="52" t="s">
        <v>10066</v>
      </c>
      <c r="T500" s="52" t="s">
        <v>10061</v>
      </c>
      <c r="U500" s="55" t="n">
        <f aca="false">IF(M500=0,0,ROUND(O500/M500,2))</f>
        <v>12.54</v>
      </c>
      <c r="V500" s="55" t="n">
        <f aca="false">IFERROR(J500-I500,"")</f>
        <v>5</v>
      </c>
      <c r="W500" s="55" t="str">
        <f aca="false">IF(U500&lt;=13.5,"Efficient",IF(U500&lt;=16,"Above Bench","Expensive"))</f>
        <v>Efficient</v>
      </c>
      <c r="X500" s="55" t="str">
        <f aca="false">TEXT(H500,"yyyy-mm")</f>
        <v>2022-09</v>
      </c>
    </row>
    <row r="501" customFormat="false" ht="15" hidden="false" customHeight="true" outlineLevel="0" collapsed="false">
      <c r="A501" s="56" t="s">
        <v>11092</v>
      </c>
      <c r="B501" s="56" t="s">
        <v>4016</v>
      </c>
      <c r="C501" s="56" t="s">
        <v>8706</v>
      </c>
      <c r="D501" s="56" t="s">
        <v>10095</v>
      </c>
      <c r="E501" s="56" t="s">
        <v>97</v>
      </c>
      <c r="F501" s="56" t="s">
        <v>10059</v>
      </c>
      <c r="G501" s="56" t="s">
        <v>11093</v>
      </c>
      <c r="H501" s="57" t="n">
        <v>45272</v>
      </c>
      <c r="I501" s="56" t="s">
        <v>1642</v>
      </c>
      <c r="J501" s="56" t="s">
        <v>1248</v>
      </c>
      <c r="K501" s="56" t="n">
        <v>1568.07</v>
      </c>
      <c r="L501" s="56" t="n">
        <v>4.766</v>
      </c>
      <c r="M501" s="56" t="n">
        <v>2246</v>
      </c>
      <c r="N501" s="56" t="n">
        <v>22.75</v>
      </c>
      <c r="O501" s="54" t="n">
        <f aca="false">ROUND(M501*N501,2)</f>
        <v>51096.5</v>
      </c>
      <c r="P501" s="56" t="n">
        <v>468</v>
      </c>
      <c r="Q501" s="56" t="s">
        <v>4081</v>
      </c>
      <c r="R501" s="54" t="str">
        <f aca="false">IF(J501&lt;=I501,"Yes","No")</f>
        <v>No</v>
      </c>
      <c r="S501" s="56" t="s">
        <v>10061</v>
      </c>
      <c r="T501" s="56" t="s">
        <v>10066</v>
      </c>
      <c r="U501" s="55" t="n">
        <f aca="false">IF(M501=0,0,ROUND(O501/M501,2))</f>
        <v>22.75</v>
      </c>
      <c r="V501" s="55" t="n">
        <f aca="false">IFERROR(J501-I501,"")</f>
        <v>1</v>
      </c>
      <c r="W501" s="55" t="str">
        <f aca="false">IF(U501&lt;=13.5,"Efficient",IF(U501&lt;=16,"Above Bench","Expensive"))</f>
        <v>Expensive</v>
      </c>
      <c r="X501" s="55" t="str">
        <f aca="false">TEXT(H501,"yyyy-mm")</f>
        <v>2023-12</v>
      </c>
    </row>
    <row r="502" customFormat="false" ht="15" hidden="false" customHeight="true" outlineLevel="0" collapsed="false">
      <c r="A502" s="52" t="s">
        <v>11094</v>
      </c>
      <c r="B502" s="52" t="s">
        <v>1768</v>
      </c>
      <c r="C502" s="52" t="s">
        <v>3991</v>
      </c>
      <c r="D502" s="52" t="s">
        <v>10073</v>
      </c>
      <c r="E502" s="52" t="s">
        <v>101</v>
      </c>
      <c r="F502" s="52" t="s">
        <v>10088</v>
      </c>
      <c r="G502" s="52" t="s">
        <v>11095</v>
      </c>
      <c r="H502" s="53" t="n">
        <v>44717</v>
      </c>
      <c r="I502" s="52" t="s">
        <v>2267</v>
      </c>
      <c r="J502" s="52" t="s">
        <v>2268</v>
      </c>
      <c r="K502" s="52" t="n">
        <v>448.27</v>
      </c>
      <c r="L502" s="52" t="n">
        <v>1.721</v>
      </c>
      <c r="M502" s="52" t="n">
        <v>595</v>
      </c>
      <c r="N502" s="52" t="n">
        <v>23.58</v>
      </c>
      <c r="O502" s="54" t="n">
        <f aca="false">ROUND(M502*N502,2)</f>
        <v>14030.1</v>
      </c>
      <c r="P502" s="52" t="n">
        <v>468</v>
      </c>
      <c r="Q502" s="52" t="s">
        <v>371</v>
      </c>
      <c r="R502" s="54" t="str">
        <f aca="false">IF(J502&lt;=I502,"Yes","No")</f>
        <v>No</v>
      </c>
      <c r="S502" s="52" t="s">
        <v>10066</v>
      </c>
      <c r="T502" s="52" t="s">
        <v>10066</v>
      </c>
      <c r="U502" s="55" t="n">
        <f aca="false">IF(M502=0,0,ROUND(O502/M502,2))</f>
        <v>23.58</v>
      </c>
      <c r="V502" s="55" t="n">
        <f aca="false">IFERROR(J502-I502,"")</f>
        <v>1</v>
      </c>
      <c r="W502" s="55" t="str">
        <f aca="false">IF(U502&lt;=13.5,"Efficient",IF(U502&lt;=16,"Above Bench","Expensive"))</f>
        <v>Expensive</v>
      </c>
      <c r="X502" s="55" t="str">
        <f aca="false">TEXT(H502,"yyyy-mm")</f>
        <v>2022-06</v>
      </c>
    </row>
    <row r="503" customFormat="false" ht="15" hidden="false" customHeight="true" outlineLevel="0" collapsed="false">
      <c r="A503" s="56" t="s">
        <v>11096</v>
      </c>
      <c r="B503" s="56" t="s">
        <v>2000</v>
      </c>
      <c r="C503" s="56" t="s">
        <v>5298</v>
      </c>
      <c r="D503" s="56" t="s">
        <v>10132</v>
      </c>
      <c r="E503" s="56" t="s">
        <v>101</v>
      </c>
      <c r="F503" s="56" t="s">
        <v>10064</v>
      </c>
      <c r="G503" s="56" t="s">
        <v>11097</v>
      </c>
      <c r="H503" s="57" t="n">
        <v>44951</v>
      </c>
      <c r="I503" s="56" t="s">
        <v>1925</v>
      </c>
      <c r="J503" s="56" t="s">
        <v>1766</v>
      </c>
      <c r="K503" s="56" t="n">
        <v>2964.97</v>
      </c>
      <c r="L503" s="56" t="n">
        <v>13.01</v>
      </c>
      <c r="M503" s="56" t="n">
        <v>2053</v>
      </c>
      <c r="N503" s="56" t="n">
        <v>19.04</v>
      </c>
      <c r="O503" s="54" t="n">
        <f aca="false">ROUND(M503*N503,2)</f>
        <v>39089.12</v>
      </c>
      <c r="P503" s="56" t="n">
        <v>311</v>
      </c>
      <c r="Q503" s="56" t="s">
        <v>4081</v>
      </c>
      <c r="R503" s="54" t="str">
        <f aca="false">IF(J503&lt;=I503,"Yes","No")</f>
        <v>No</v>
      </c>
      <c r="S503" s="56" t="s">
        <v>10066</v>
      </c>
      <c r="T503" s="56" t="s">
        <v>10061</v>
      </c>
      <c r="U503" s="55" t="n">
        <f aca="false">IF(M503=0,0,ROUND(O503/M503,2))</f>
        <v>19.04</v>
      </c>
      <c r="V503" s="55" t="n">
        <f aca="false">IFERROR(J503-I503,"")</f>
        <v>4</v>
      </c>
      <c r="W503" s="55" t="str">
        <f aca="false">IF(U503&lt;=13.5,"Efficient",IF(U503&lt;=16,"Above Bench","Expensive"))</f>
        <v>Expensive</v>
      </c>
      <c r="X503" s="55" t="str">
        <f aca="false">TEXT(H503,"yyyy-mm")</f>
        <v>2023-01</v>
      </c>
    </row>
    <row r="504" customFormat="false" ht="15" hidden="false" customHeight="true" outlineLevel="0" collapsed="false">
      <c r="A504" s="52" t="s">
        <v>11098</v>
      </c>
      <c r="B504" s="52" t="s">
        <v>3500</v>
      </c>
      <c r="C504" s="52" t="s">
        <v>2683</v>
      </c>
      <c r="D504" s="52" t="s">
        <v>10095</v>
      </c>
      <c r="E504" s="52" t="s">
        <v>101</v>
      </c>
      <c r="F504" s="52" t="s">
        <v>10064</v>
      </c>
      <c r="G504" s="52" t="s">
        <v>11099</v>
      </c>
      <c r="H504" s="53" t="n">
        <v>45225</v>
      </c>
      <c r="I504" s="52" t="s">
        <v>7052</v>
      </c>
      <c r="J504" s="52" t="s">
        <v>3627</v>
      </c>
      <c r="K504" s="52" t="n">
        <v>941.47</v>
      </c>
      <c r="L504" s="52" t="n">
        <v>3.089</v>
      </c>
      <c r="M504" s="52" t="n">
        <v>109</v>
      </c>
      <c r="N504" s="52" t="n">
        <v>11.66</v>
      </c>
      <c r="O504" s="54" t="n">
        <f aca="false">ROUND(M504*N504,2)</f>
        <v>1270.94</v>
      </c>
      <c r="P504" s="52" t="n">
        <v>397</v>
      </c>
      <c r="Q504" s="52" t="s">
        <v>340</v>
      </c>
      <c r="R504" s="54" t="str">
        <f aca="false">IF(J504&lt;=I504,"Yes","No")</f>
        <v>No</v>
      </c>
      <c r="S504" s="52" t="s">
        <v>10066</v>
      </c>
      <c r="T504" s="52" t="s">
        <v>10061</v>
      </c>
      <c r="U504" s="55" t="n">
        <f aca="false">IF(M504=0,0,ROUND(O504/M504,2))</f>
        <v>11.66</v>
      </c>
      <c r="V504" s="55" t="n">
        <f aca="false">IFERROR(J504-I504,"")</f>
        <v>1</v>
      </c>
      <c r="W504" s="55" t="str">
        <f aca="false">IF(U504&lt;=13.5,"Efficient",IF(U504&lt;=16,"Above Bench","Expensive"))</f>
        <v>Efficient</v>
      </c>
      <c r="X504" s="55" t="str">
        <f aca="false">TEXT(H504,"yyyy-mm")</f>
        <v>2023-10</v>
      </c>
    </row>
    <row r="505" customFormat="false" ht="15" hidden="false" customHeight="true" outlineLevel="0" collapsed="false">
      <c r="A505" s="56" t="s">
        <v>11100</v>
      </c>
      <c r="B505" s="56" t="s">
        <v>356</v>
      </c>
      <c r="C505" s="56" t="s">
        <v>5245</v>
      </c>
      <c r="D505" s="56" t="s">
        <v>10078</v>
      </c>
      <c r="E505" s="56" t="s">
        <v>93</v>
      </c>
      <c r="F505" s="56" t="s">
        <v>10070</v>
      </c>
      <c r="G505" s="56" t="s">
        <v>11101</v>
      </c>
      <c r="H505" s="57" t="n">
        <v>44982</v>
      </c>
      <c r="I505" s="56" t="s">
        <v>632</v>
      </c>
      <c r="J505" s="56" t="s">
        <v>7067</v>
      </c>
      <c r="K505" s="56" t="n">
        <v>4703.75</v>
      </c>
      <c r="L505" s="56" t="n">
        <v>15.079</v>
      </c>
      <c r="M505" s="56" t="n">
        <v>2738</v>
      </c>
      <c r="N505" s="56" t="n">
        <v>8.82</v>
      </c>
      <c r="O505" s="54" t="n">
        <f aca="false">ROUND(M505*N505,2)</f>
        <v>24149.16</v>
      </c>
      <c r="P505" s="56" t="n">
        <v>32</v>
      </c>
      <c r="Q505" s="56" t="s">
        <v>380</v>
      </c>
      <c r="R505" s="54" t="str">
        <f aca="false">IF(J505&lt;=I505,"Yes","No")</f>
        <v>Yes</v>
      </c>
      <c r="S505" s="56" t="s">
        <v>10066</v>
      </c>
      <c r="T505" s="56" t="s">
        <v>10061</v>
      </c>
      <c r="U505" s="55" t="n">
        <f aca="false">IF(M505=0,0,ROUND(O505/M505,2))</f>
        <v>8.82</v>
      </c>
      <c r="V505" s="55" t="n">
        <f aca="false">IFERROR(J505-I505,"")</f>
        <v>-1</v>
      </c>
      <c r="W505" s="55" t="str">
        <f aca="false">IF(U505&lt;=13.5,"Efficient",IF(U505&lt;=16,"Above Bench","Expensive"))</f>
        <v>Efficient</v>
      </c>
      <c r="X505" s="55" t="str">
        <f aca="false">TEXT(H505,"yyyy-mm")</f>
        <v>2023-02</v>
      </c>
    </row>
    <row r="506" customFormat="false" ht="15" hidden="false" customHeight="true" outlineLevel="0" collapsed="false">
      <c r="A506" s="52" t="s">
        <v>11102</v>
      </c>
      <c r="B506" s="52" t="s">
        <v>2072</v>
      </c>
      <c r="C506" s="52" t="s">
        <v>4806</v>
      </c>
      <c r="D506" s="52" t="s">
        <v>10095</v>
      </c>
      <c r="E506" s="52" t="s">
        <v>99</v>
      </c>
      <c r="F506" s="52" t="s">
        <v>10099</v>
      </c>
      <c r="G506" s="52" t="s">
        <v>11103</v>
      </c>
      <c r="H506" s="53" t="n">
        <v>44806</v>
      </c>
      <c r="I506" s="52" t="s">
        <v>2094</v>
      </c>
      <c r="J506" s="52" t="s">
        <v>1470</v>
      </c>
      <c r="K506" s="52" t="n">
        <v>1147.15</v>
      </c>
      <c r="L506" s="52" t="n">
        <v>4.143</v>
      </c>
      <c r="M506" s="52" t="n">
        <v>2652</v>
      </c>
      <c r="N506" s="52" t="n">
        <v>15.7</v>
      </c>
      <c r="O506" s="54" t="n">
        <f aca="false">ROUND(M506*N506,2)</f>
        <v>41636.4</v>
      </c>
      <c r="P506" s="52" t="n">
        <v>74</v>
      </c>
      <c r="Q506" s="52" t="s">
        <v>4081</v>
      </c>
      <c r="R506" s="54" t="str">
        <f aca="false">IF(J506&lt;=I506,"Yes","No")</f>
        <v>No</v>
      </c>
      <c r="S506" s="52" t="s">
        <v>10061</v>
      </c>
      <c r="T506" s="52" t="s">
        <v>10061</v>
      </c>
      <c r="U506" s="55" t="n">
        <f aca="false">IF(M506=0,0,ROUND(O506/M506,2))</f>
        <v>15.7</v>
      </c>
      <c r="V506" s="55" t="n">
        <f aca="false">IFERROR(J506-I506,"")</f>
        <v>2</v>
      </c>
      <c r="W506" s="55" t="str">
        <f aca="false">IF(U506&lt;=13.5,"Efficient",IF(U506&lt;=16,"Above Bench","Expensive"))</f>
        <v>Above Bench</v>
      </c>
      <c r="X506" s="55" t="str">
        <f aca="false">TEXT(H506,"yyyy-mm")</f>
        <v>2022-09</v>
      </c>
    </row>
    <row r="507" customFormat="false" ht="15" hidden="false" customHeight="true" outlineLevel="0" collapsed="false">
      <c r="A507" s="56" t="s">
        <v>11104</v>
      </c>
      <c r="B507" s="56" t="s">
        <v>2000</v>
      </c>
      <c r="C507" s="56" t="s">
        <v>3376</v>
      </c>
      <c r="D507" s="56" t="s">
        <v>10069</v>
      </c>
      <c r="E507" s="56" t="s">
        <v>95</v>
      </c>
      <c r="F507" s="56" t="s">
        <v>10070</v>
      </c>
      <c r="G507" s="56" t="s">
        <v>11105</v>
      </c>
      <c r="H507" s="57" t="n">
        <v>45165</v>
      </c>
      <c r="I507" s="56" t="s">
        <v>2563</v>
      </c>
      <c r="J507" s="56" t="s">
        <v>3782</v>
      </c>
      <c r="K507" s="56" t="n">
        <v>1720.91</v>
      </c>
      <c r="L507" s="56" t="n">
        <v>7.955</v>
      </c>
      <c r="M507" s="56" t="n">
        <v>1575</v>
      </c>
      <c r="N507" s="56" t="n">
        <v>24.03</v>
      </c>
      <c r="O507" s="54" t="n">
        <f aca="false">ROUND(M507*N507,2)</f>
        <v>37847.25</v>
      </c>
      <c r="P507" s="56" t="n">
        <v>134</v>
      </c>
      <c r="Q507" s="56" t="s">
        <v>4081</v>
      </c>
      <c r="R507" s="54" t="str">
        <f aca="false">IF(J507&lt;=I507,"Yes","No")</f>
        <v>No</v>
      </c>
      <c r="S507" s="56" t="s">
        <v>10066</v>
      </c>
      <c r="T507" s="56" t="s">
        <v>10061</v>
      </c>
      <c r="U507" s="55" t="n">
        <f aca="false">IF(M507=0,0,ROUND(O507/M507,2))</f>
        <v>24.03</v>
      </c>
      <c r="V507" s="55" t="n">
        <f aca="false">IFERROR(J507-I507,"")</f>
        <v>2</v>
      </c>
      <c r="W507" s="55" t="str">
        <f aca="false">IF(U507&lt;=13.5,"Efficient",IF(U507&lt;=16,"Above Bench","Expensive"))</f>
        <v>Expensive</v>
      </c>
      <c r="X507" s="55" t="str">
        <f aca="false">TEXT(H507,"yyyy-mm")</f>
        <v>2023-08</v>
      </c>
    </row>
    <row r="508" customFormat="false" ht="15" hidden="false" customHeight="true" outlineLevel="0" collapsed="false">
      <c r="A508" s="52" t="s">
        <v>11106</v>
      </c>
      <c r="B508" s="52" t="s">
        <v>3098</v>
      </c>
      <c r="C508" s="52" t="s">
        <v>11107</v>
      </c>
      <c r="D508" s="52" t="s">
        <v>10095</v>
      </c>
      <c r="E508" s="52" t="s">
        <v>93</v>
      </c>
      <c r="F508" s="52" t="s">
        <v>10088</v>
      </c>
      <c r="G508" s="52" t="s">
        <v>11108</v>
      </c>
      <c r="H508" s="53" t="n">
        <v>45083</v>
      </c>
      <c r="I508" s="52" t="s">
        <v>1160</v>
      </c>
      <c r="J508" s="52" t="s">
        <v>3551</v>
      </c>
      <c r="K508" s="52" t="n">
        <v>3930.42</v>
      </c>
      <c r="L508" s="52" t="n">
        <v>16.429</v>
      </c>
      <c r="M508" s="52" t="n">
        <v>1161</v>
      </c>
      <c r="N508" s="52" t="n">
        <v>5.14</v>
      </c>
      <c r="O508" s="54" t="n">
        <f aca="false">ROUND(M508*N508,2)</f>
        <v>5967.54</v>
      </c>
      <c r="P508" s="52" t="n">
        <v>299</v>
      </c>
      <c r="Q508" s="52" t="s">
        <v>380</v>
      </c>
      <c r="R508" s="54" t="str">
        <f aca="false">IF(J508&lt;=I508,"Yes","No")</f>
        <v>No</v>
      </c>
      <c r="S508" s="52" t="s">
        <v>10066</v>
      </c>
      <c r="T508" s="52" t="s">
        <v>10061</v>
      </c>
      <c r="U508" s="55" t="n">
        <f aca="false">IF(M508=0,0,ROUND(O508/M508,2))</f>
        <v>5.14</v>
      </c>
      <c r="V508" s="55" t="n">
        <f aca="false">IFERROR(J508-I508,"")</f>
        <v>5</v>
      </c>
      <c r="W508" s="55" t="str">
        <f aca="false">IF(U508&lt;=13.5,"Efficient",IF(U508&lt;=16,"Above Bench","Expensive"))</f>
        <v>Efficient</v>
      </c>
      <c r="X508" s="55" t="str">
        <f aca="false">TEXT(H508,"yyyy-mm")</f>
        <v>2023-06</v>
      </c>
    </row>
    <row r="509" customFormat="false" ht="15" hidden="false" customHeight="true" outlineLevel="0" collapsed="false">
      <c r="A509" s="56" t="s">
        <v>11109</v>
      </c>
      <c r="B509" s="56" t="s">
        <v>2437</v>
      </c>
      <c r="C509" s="56" t="s">
        <v>7373</v>
      </c>
      <c r="D509" s="56" t="s">
        <v>10132</v>
      </c>
      <c r="E509" s="56" t="s">
        <v>91</v>
      </c>
      <c r="F509" s="56" t="s">
        <v>10070</v>
      </c>
      <c r="G509" s="56" t="s">
        <v>11110</v>
      </c>
      <c r="H509" s="57" t="n">
        <v>45401</v>
      </c>
      <c r="I509" s="56" t="s">
        <v>2945</v>
      </c>
      <c r="J509" s="56" t="s">
        <v>1434</v>
      </c>
      <c r="K509" s="56" t="n">
        <v>4927.35</v>
      </c>
      <c r="L509" s="56" t="n">
        <v>12.556</v>
      </c>
      <c r="M509" s="56" t="n">
        <v>2763</v>
      </c>
      <c r="N509" s="56" t="n">
        <v>20.2</v>
      </c>
      <c r="O509" s="54" t="n">
        <f aca="false">ROUND(M509*N509,2)</f>
        <v>55812.6</v>
      </c>
      <c r="P509" s="56" t="n">
        <v>290</v>
      </c>
      <c r="Q509" s="56" t="s">
        <v>380</v>
      </c>
      <c r="R509" s="54" t="str">
        <f aca="false">IF(J509&lt;=I509,"Yes","No")</f>
        <v>No</v>
      </c>
      <c r="S509" s="56" t="s">
        <v>10066</v>
      </c>
      <c r="T509" s="56" t="s">
        <v>10066</v>
      </c>
      <c r="U509" s="55" t="n">
        <f aca="false">IF(M509=0,0,ROUND(O509/M509,2))</f>
        <v>20.2</v>
      </c>
      <c r="V509" s="55" t="n">
        <f aca="false">IFERROR(J509-I509,"")</f>
        <v>4</v>
      </c>
      <c r="W509" s="55" t="str">
        <f aca="false">IF(U509&lt;=13.5,"Efficient",IF(U509&lt;=16,"Above Bench","Expensive"))</f>
        <v>Expensive</v>
      </c>
      <c r="X509" s="55" t="str">
        <f aca="false">TEXT(H509,"yyyy-mm")</f>
        <v>2024-04</v>
      </c>
    </row>
    <row r="510" customFormat="false" ht="15" hidden="false" customHeight="true" outlineLevel="0" collapsed="false">
      <c r="A510" s="52" t="s">
        <v>11111</v>
      </c>
      <c r="B510" s="52" t="s">
        <v>3800</v>
      </c>
      <c r="C510" s="52" t="s">
        <v>1396</v>
      </c>
      <c r="D510" s="52" t="s">
        <v>10132</v>
      </c>
      <c r="E510" s="52" t="s">
        <v>97</v>
      </c>
      <c r="F510" s="52" t="s">
        <v>10088</v>
      </c>
      <c r="G510" s="52" t="s">
        <v>11112</v>
      </c>
      <c r="H510" s="53" t="n">
        <v>44633</v>
      </c>
      <c r="I510" s="52" t="s">
        <v>6347</v>
      </c>
      <c r="J510" s="52" t="s">
        <v>6347</v>
      </c>
      <c r="K510" s="52" t="n">
        <v>708.75</v>
      </c>
      <c r="L510" s="52" t="n">
        <v>1.941</v>
      </c>
      <c r="M510" s="52" t="n">
        <v>1041</v>
      </c>
      <c r="N510" s="52" t="n">
        <v>17.24</v>
      </c>
      <c r="O510" s="54" t="n">
        <f aca="false">ROUND(M510*N510,2)</f>
        <v>17946.84</v>
      </c>
      <c r="P510" s="52" t="n">
        <v>24</v>
      </c>
      <c r="Q510" s="52" t="s">
        <v>4081</v>
      </c>
      <c r="R510" s="54" t="str">
        <f aca="false">IF(J510&lt;=I510,"Yes","No")</f>
        <v>Yes</v>
      </c>
      <c r="S510" s="52" t="s">
        <v>10066</v>
      </c>
      <c r="T510" s="52" t="s">
        <v>10061</v>
      </c>
      <c r="U510" s="55" t="n">
        <f aca="false">IF(M510=0,0,ROUND(O510/M510,2))</f>
        <v>17.24</v>
      </c>
      <c r="V510" s="55" t="n">
        <f aca="false">IFERROR(J510-I510,"")</f>
        <v>0</v>
      </c>
      <c r="W510" s="55" t="str">
        <f aca="false">IF(U510&lt;=13.5,"Efficient",IF(U510&lt;=16,"Above Bench","Expensive"))</f>
        <v>Expensive</v>
      </c>
      <c r="X510" s="55" t="str">
        <f aca="false">TEXT(H510,"yyyy-mm")</f>
        <v>2022-03</v>
      </c>
    </row>
    <row r="511" customFormat="false" ht="15" hidden="false" customHeight="true" outlineLevel="0" collapsed="false">
      <c r="A511" s="56" t="s">
        <v>11113</v>
      </c>
      <c r="B511" s="56" t="s">
        <v>3003</v>
      </c>
      <c r="C511" s="56" t="s">
        <v>4325</v>
      </c>
      <c r="D511" s="56" t="s">
        <v>10073</v>
      </c>
      <c r="E511" s="56" t="s">
        <v>91</v>
      </c>
      <c r="F511" s="56" t="s">
        <v>10070</v>
      </c>
      <c r="G511" s="56" t="s">
        <v>11114</v>
      </c>
      <c r="H511" s="57" t="n">
        <v>45549</v>
      </c>
      <c r="I511" s="56" t="s">
        <v>542</v>
      </c>
      <c r="J511" s="56" t="s">
        <v>542</v>
      </c>
      <c r="K511" s="56" t="n">
        <v>4760</v>
      </c>
      <c r="L511" s="56" t="n">
        <v>13.611</v>
      </c>
      <c r="M511" s="56" t="n">
        <v>2960</v>
      </c>
      <c r="N511" s="56" t="n">
        <v>21.46</v>
      </c>
      <c r="O511" s="54" t="n">
        <f aca="false">ROUND(M511*N511,2)</f>
        <v>63521.6</v>
      </c>
      <c r="P511" s="56" t="n">
        <v>49</v>
      </c>
      <c r="Q511" s="56" t="s">
        <v>4081</v>
      </c>
      <c r="R511" s="54" t="str">
        <f aca="false">IF(J511&lt;=I511,"Yes","No")</f>
        <v>Yes</v>
      </c>
      <c r="S511" s="56" t="s">
        <v>10066</v>
      </c>
      <c r="T511" s="56" t="s">
        <v>10066</v>
      </c>
      <c r="U511" s="55" t="n">
        <f aca="false">IF(M511=0,0,ROUND(O511/M511,2))</f>
        <v>21.46</v>
      </c>
      <c r="V511" s="55" t="n">
        <f aca="false">IFERROR(J511-I511,"")</f>
        <v>0</v>
      </c>
      <c r="W511" s="55" t="str">
        <f aca="false">IF(U511&lt;=13.5,"Efficient",IF(U511&lt;=16,"Above Bench","Expensive"))</f>
        <v>Expensive</v>
      </c>
      <c r="X511" s="55" t="str">
        <f aca="false">TEXT(H511,"yyyy-mm")</f>
        <v>2024-09</v>
      </c>
    </row>
    <row r="512" customFormat="false" ht="15" hidden="false" customHeight="true" outlineLevel="0" collapsed="false">
      <c r="A512" s="52" t="s">
        <v>11115</v>
      </c>
      <c r="B512" s="52" t="s">
        <v>1361</v>
      </c>
      <c r="C512" s="52" t="s">
        <v>3933</v>
      </c>
      <c r="D512" s="52" t="s">
        <v>10117</v>
      </c>
      <c r="E512" s="52" t="s">
        <v>97</v>
      </c>
      <c r="F512" s="52" t="s">
        <v>10059</v>
      </c>
      <c r="G512" s="52" t="s">
        <v>11116</v>
      </c>
      <c r="H512" s="53" t="n">
        <v>44628</v>
      </c>
      <c r="I512" s="52" t="s">
        <v>3377</v>
      </c>
      <c r="J512" s="52" t="s">
        <v>978</v>
      </c>
      <c r="K512" s="52" t="n">
        <v>2976.59</v>
      </c>
      <c r="L512" s="52" t="n">
        <v>8.257</v>
      </c>
      <c r="M512" s="52" t="n">
        <v>95</v>
      </c>
      <c r="N512" s="52" t="n">
        <v>7.09</v>
      </c>
      <c r="O512" s="54" t="n">
        <f aca="false">ROUND(M512*N512,2)</f>
        <v>673.55</v>
      </c>
      <c r="P512" s="52" t="n">
        <v>363</v>
      </c>
      <c r="Q512" s="52" t="s">
        <v>4081</v>
      </c>
      <c r="R512" s="54" t="str">
        <f aca="false">IF(J512&lt;=I512,"Yes","No")</f>
        <v>No</v>
      </c>
      <c r="S512" s="52" t="s">
        <v>10066</v>
      </c>
      <c r="T512" s="52" t="s">
        <v>10061</v>
      </c>
      <c r="U512" s="55" t="n">
        <f aca="false">IF(M512=0,0,ROUND(O512/M512,2))</f>
        <v>7.09</v>
      </c>
      <c r="V512" s="55" t="n">
        <f aca="false">IFERROR(J512-I512,"")</f>
        <v>1</v>
      </c>
      <c r="W512" s="55" t="str">
        <f aca="false">IF(U512&lt;=13.5,"Efficient",IF(U512&lt;=16,"Above Bench","Expensive"))</f>
        <v>Efficient</v>
      </c>
      <c r="X512" s="55" t="str">
        <f aca="false">TEXT(H512,"yyyy-mm")</f>
        <v>2022-03</v>
      </c>
    </row>
    <row r="513" customFormat="false" ht="15" hidden="false" customHeight="true" outlineLevel="0" collapsed="false">
      <c r="A513" s="56" t="s">
        <v>11117</v>
      </c>
      <c r="B513" s="56" t="s">
        <v>2352</v>
      </c>
      <c r="C513" s="56" t="s">
        <v>1757</v>
      </c>
      <c r="D513" s="56" t="s">
        <v>10132</v>
      </c>
      <c r="E513" s="56" t="s">
        <v>97</v>
      </c>
      <c r="F513" s="56" t="s">
        <v>10099</v>
      </c>
      <c r="G513" s="56" t="s">
        <v>11118</v>
      </c>
      <c r="H513" s="57" t="n">
        <v>45193</v>
      </c>
      <c r="I513" s="56" t="s">
        <v>5238</v>
      </c>
      <c r="J513" s="56" t="s">
        <v>5238</v>
      </c>
      <c r="K513" s="56" t="n">
        <v>2336.65</v>
      </c>
      <c r="L513" s="56" t="n">
        <v>10.209</v>
      </c>
      <c r="M513" s="56" t="n">
        <v>1315</v>
      </c>
      <c r="N513" s="56" t="n">
        <v>19.3</v>
      </c>
      <c r="O513" s="54" t="n">
        <f aca="false">ROUND(M513*N513,2)</f>
        <v>25379.5</v>
      </c>
      <c r="P513" s="56" t="n">
        <v>448</v>
      </c>
      <c r="Q513" s="56" t="s">
        <v>4081</v>
      </c>
      <c r="R513" s="54" t="str">
        <f aca="false">IF(J513&lt;=I513,"Yes","No")</f>
        <v>Yes</v>
      </c>
      <c r="S513" s="56" t="s">
        <v>10061</v>
      </c>
      <c r="T513" s="56" t="s">
        <v>10061</v>
      </c>
      <c r="U513" s="55" t="n">
        <f aca="false">IF(M513=0,0,ROUND(O513/M513,2))</f>
        <v>19.3</v>
      </c>
      <c r="V513" s="55" t="n">
        <f aca="false">IFERROR(J513-I513,"")</f>
        <v>0</v>
      </c>
      <c r="W513" s="55" t="str">
        <f aca="false">IF(U513&lt;=13.5,"Efficient",IF(U513&lt;=16,"Above Bench","Expensive"))</f>
        <v>Expensive</v>
      </c>
      <c r="X513" s="55" t="str">
        <f aca="false">TEXT(H513,"yyyy-mm")</f>
        <v>2023-09</v>
      </c>
    </row>
    <row r="514" customFormat="false" ht="15" hidden="false" customHeight="true" outlineLevel="0" collapsed="false">
      <c r="A514" s="52" t="s">
        <v>11119</v>
      </c>
      <c r="B514" s="52" t="s">
        <v>1132</v>
      </c>
      <c r="C514" s="52" t="s">
        <v>1707</v>
      </c>
      <c r="D514" s="52" t="s">
        <v>10087</v>
      </c>
      <c r="E514" s="52" t="s">
        <v>101</v>
      </c>
      <c r="F514" s="52" t="s">
        <v>10059</v>
      </c>
      <c r="G514" s="52" t="s">
        <v>11120</v>
      </c>
      <c r="H514" s="53" t="n">
        <v>45022</v>
      </c>
      <c r="I514" s="52" t="s">
        <v>1842</v>
      </c>
      <c r="J514" s="52" t="s">
        <v>2547</v>
      </c>
      <c r="K514" s="52" t="n">
        <v>2567.07</v>
      </c>
      <c r="L514" s="52" t="n">
        <v>8.469</v>
      </c>
      <c r="M514" s="52" t="n">
        <v>2965</v>
      </c>
      <c r="N514" s="52" t="n">
        <v>7.48</v>
      </c>
      <c r="O514" s="54" t="n">
        <f aca="false">ROUND(M514*N514,2)</f>
        <v>22178.2</v>
      </c>
      <c r="P514" s="52" t="n">
        <v>116</v>
      </c>
      <c r="Q514" s="52" t="s">
        <v>4081</v>
      </c>
      <c r="R514" s="54" t="str">
        <f aca="false">IF(J514&lt;=I514,"Yes","No")</f>
        <v>Yes</v>
      </c>
      <c r="S514" s="52" t="s">
        <v>10061</v>
      </c>
      <c r="T514" s="52" t="s">
        <v>10061</v>
      </c>
      <c r="U514" s="55" t="n">
        <f aca="false">IF(M514=0,0,ROUND(O514/M514,2))</f>
        <v>7.48</v>
      </c>
      <c r="V514" s="55" t="n">
        <f aca="false">IFERROR(J514-I514,"")</f>
        <v>-1</v>
      </c>
      <c r="W514" s="55" t="str">
        <f aca="false">IF(U514&lt;=13.5,"Efficient",IF(U514&lt;=16,"Above Bench","Expensive"))</f>
        <v>Efficient</v>
      </c>
      <c r="X514" s="55" t="str">
        <f aca="false">TEXT(H514,"yyyy-mm")</f>
        <v>2023-04</v>
      </c>
    </row>
    <row r="515" customFormat="false" ht="15" hidden="false" customHeight="true" outlineLevel="0" collapsed="false">
      <c r="A515" s="56" t="s">
        <v>11121</v>
      </c>
      <c r="B515" s="56" t="s">
        <v>2764</v>
      </c>
      <c r="C515" s="56" t="s">
        <v>5421</v>
      </c>
      <c r="D515" s="56" t="s">
        <v>10073</v>
      </c>
      <c r="E515" s="56" t="s">
        <v>97</v>
      </c>
      <c r="F515" s="56" t="s">
        <v>10059</v>
      </c>
      <c r="G515" s="56" t="s">
        <v>11122</v>
      </c>
      <c r="H515" s="57" t="n">
        <v>45507</v>
      </c>
      <c r="I515" s="56" t="s">
        <v>6268</v>
      </c>
      <c r="J515" s="56" t="s">
        <v>1554</v>
      </c>
      <c r="K515" s="56" t="n">
        <v>2581.67</v>
      </c>
      <c r="L515" s="56" t="n">
        <v>6.819</v>
      </c>
      <c r="M515" s="56" t="n">
        <v>670</v>
      </c>
      <c r="N515" s="56" t="n">
        <v>12.6</v>
      </c>
      <c r="O515" s="54" t="n">
        <f aca="false">ROUND(M515*N515,2)</f>
        <v>8442</v>
      </c>
      <c r="P515" s="56" t="n">
        <v>60</v>
      </c>
      <c r="Q515" s="56" t="s">
        <v>380</v>
      </c>
      <c r="R515" s="54" t="str">
        <f aca="false">IF(J515&lt;=I515,"Yes","No")</f>
        <v>No</v>
      </c>
      <c r="S515" s="56" t="s">
        <v>10066</v>
      </c>
      <c r="T515" s="56" t="s">
        <v>10061</v>
      </c>
      <c r="U515" s="55" t="n">
        <f aca="false">IF(M515=0,0,ROUND(O515/M515,2))</f>
        <v>12.6</v>
      </c>
      <c r="V515" s="55" t="n">
        <f aca="false">IFERROR(J515-I515,"")</f>
        <v>2</v>
      </c>
      <c r="W515" s="55" t="str">
        <f aca="false">IF(U515&lt;=13.5,"Efficient",IF(U515&lt;=16,"Above Bench","Expensive"))</f>
        <v>Efficient</v>
      </c>
      <c r="X515" s="55" t="str">
        <f aca="false">TEXT(H515,"yyyy-mm")</f>
        <v>2024-08</v>
      </c>
    </row>
    <row r="516" customFormat="false" ht="15" hidden="false" customHeight="true" outlineLevel="0" collapsed="false">
      <c r="A516" s="52" t="s">
        <v>11123</v>
      </c>
      <c r="B516" s="52" t="s">
        <v>1225</v>
      </c>
      <c r="C516" s="52" t="s">
        <v>4330</v>
      </c>
      <c r="D516" s="52" t="s">
        <v>10087</v>
      </c>
      <c r="E516" s="52" t="s">
        <v>93</v>
      </c>
      <c r="F516" s="52" t="s">
        <v>10099</v>
      </c>
      <c r="G516" s="52" t="s">
        <v>11124</v>
      </c>
      <c r="H516" s="53" t="n">
        <v>45030</v>
      </c>
      <c r="I516" s="52" t="s">
        <v>3494</v>
      </c>
      <c r="J516" s="52" t="s">
        <v>3871</v>
      </c>
      <c r="K516" s="52" t="n">
        <v>1242.91</v>
      </c>
      <c r="L516" s="52" t="n">
        <v>3.217</v>
      </c>
      <c r="M516" s="52" t="n">
        <v>2339</v>
      </c>
      <c r="N516" s="52" t="n">
        <v>6.39</v>
      </c>
      <c r="O516" s="54" t="n">
        <f aca="false">ROUND(M516*N516,2)</f>
        <v>14946.21</v>
      </c>
      <c r="P516" s="52" t="n">
        <v>416</v>
      </c>
      <c r="Q516" s="52" t="s">
        <v>380</v>
      </c>
      <c r="R516" s="54" t="str">
        <f aca="false">IF(J516&lt;=I516,"Yes","No")</f>
        <v>No</v>
      </c>
      <c r="S516" s="52" t="s">
        <v>10066</v>
      </c>
      <c r="T516" s="52" t="s">
        <v>10061</v>
      </c>
      <c r="U516" s="55" t="n">
        <f aca="false">IF(M516=0,0,ROUND(O516/M516,2))</f>
        <v>6.39</v>
      </c>
      <c r="V516" s="55" t="n">
        <f aca="false">IFERROR(J516-I516,"")</f>
        <v>5</v>
      </c>
      <c r="W516" s="55" t="str">
        <f aca="false">IF(U516&lt;=13.5,"Efficient",IF(U516&lt;=16,"Above Bench","Expensive"))</f>
        <v>Efficient</v>
      </c>
      <c r="X516" s="55" t="str">
        <f aca="false">TEXT(H516,"yyyy-mm")</f>
        <v>2023-04</v>
      </c>
    </row>
    <row r="517" customFormat="false" ht="15" hidden="false" customHeight="true" outlineLevel="0" collapsed="false">
      <c r="A517" s="56" t="s">
        <v>11125</v>
      </c>
      <c r="B517" s="56" t="s">
        <v>2458</v>
      </c>
      <c r="C517" s="56" t="s">
        <v>7073</v>
      </c>
      <c r="D517" s="56" t="s">
        <v>10078</v>
      </c>
      <c r="E517" s="56" t="s">
        <v>95</v>
      </c>
      <c r="F517" s="56" t="s">
        <v>10064</v>
      </c>
      <c r="G517" s="56" t="s">
        <v>11126</v>
      </c>
      <c r="H517" s="57" t="n">
        <v>45431</v>
      </c>
      <c r="I517" s="56" t="s">
        <v>4902</v>
      </c>
      <c r="J517" s="56" t="s">
        <v>2882</v>
      </c>
      <c r="K517" s="56" t="n">
        <v>1246.52</v>
      </c>
      <c r="L517" s="56" t="n">
        <v>4.299</v>
      </c>
      <c r="M517" s="56" t="n">
        <v>2059</v>
      </c>
      <c r="N517" s="56" t="n">
        <v>9.85</v>
      </c>
      <c r="O517" s="54" t="n">
        <f aca="false">ROUND(M517*N517,2)</f>
        <v>20281.15</v>
      </c>
      <c r="P517" s="56" t="n">
        <v>28</v>
      </c>
      <c r="Q517" s="56" t="s">
        <v>380</v>
      </c>
      <c r="R517" s="54" t="str">
        <f aca="false">IF(J517&lt;=I517,"Yes","No")</f>
        <v>No</v>
      </c>
      <c r="S517" s="56" t="s">
        <v>10061</v>
      </c>
      <c r="T517" s="56" t="s">
        <v>10066</v>
      </c>
      <c r="U517" s="55" t="n">
        <f aca="false">IF(M517=0,0,ROUND(O517/M517,2))</f>
        <v>9.85</v>
      </c>
      <c r="V517" s="55" t="n">
        <f aca="false">IFERROR(J517-I517,"")</f>
        <v>3</v>
      </c>
      <c r="W517" s="55" t="str">
        <f aca="false">IF(U517&lt;=13.5,"Efficient",IF(U517&lt;=16,"Above Bench","Expensive"))</f>
        <v>Efficient</v>
      </c>
      <c r="X517" s="55" t="str">
        <f aca="false">TEXT(H517,"yyyy-mm")</f>
        <v>2024-05</v>
      </c>
    </row>
    <row r="518" customFormat="false" ht="15" hidden="false" customHeight="true" outlineLevel="0" collapsed="false">
      <c r="A518" s="52" t="s">
        <v>11127</v>
      </c>
      <c r="B518" s="52" t="s">
        <v>1167</v>
      </c>
      <c r="C518" s="52" t="s">
        <v>1019</v>
      </c>
      <c r="D518" s="52" t="s">
        <v>10063</v>
      </c>
      <c r="E518" s="52" t="s">
        <v>91</v>
      </c>
      <c r="F518" s="52" t="s">
        <v>10059</v>
      </c>
      <c r="G518" s="52" t="s">
        <v>11128</v>
      </c>
      <c r="H518" s="53" t="n">
        <v>45649</v>
      </c>
      <c r="I518" s="52" t="s">
        <v>905</v>
      </c>
      <c r="J518" s="52" t="s">
        <v>906</v>
      </c>
      <c r="K518" s="52" t="n">
        <v>1340.05</v>
      </c>
      <c r="L518" s="52" t="n">
        <v>3.37</v>
      </c>
      <c r="M518" s="52" t="n">
        <v>879</v>
      </c>
      <c r="N518" s="52" t="n">
        <v>15.76</v>
      </c>
      <c r="O518" s="54" t="n">
        <f aca="false">ROUND(M518*N518,2)</f>
        <v>13853.04</v>
      </c>
      <c r="P518" s="52" t="n">
        <v>134</v>
      </c>
      <c r="Q518" s="52" t="s">
        <v>380</v>
      </c>
      <c r="R518" s="54" t="str">
        <f aca="false">IF(J518&lt;=I518,"Yes","No")</f>
        <v>No</v>
      </c>
      <c r="S518" s="52" t="s">
        <v>10066</v>
      </c>
      <c r="T518" s="52" t="s">
        <v>10061</v>
      </c>
      <c r="U518" s="55" t="n">
        <f aca="false">IF(M518=0,0,ROUND(O518/M518,2))</f>
        <v>15.76</v>
      </c>
      <c r="V518" s="55" t="n">
        <f aca="false">IFERROR(J518-I518,"")</f>
        <v>3</v>
      </c>
      <c r="W518" s="55" t="str">
        <f aca="false">IF(U518&lt;=13.5,"Efficient",IF(U518&lt;=16,"Above Bench","Expensive"))</f>
        <v>Above Bench</v>
      </c>
      <c r="X518" s="55" t="str">
        <f aca="false">TEXT(H518,"yyyy-mm")</f>
        <v>2024-12</v>
      </c>
    </row>
    <row r="519" customFormat="false" ht="15" hidden="false" customHeight="true" outlineLevel="0" collapsed="false">
      <c r="A519" s="56" t="s">
        <v>11129</v>
      </c>
      <c r="B519" s="56" t="s">
        <v>2861</v>
      </c>
      <c r="C519" s="56" t="s">
        <v>11130</v>
      </c>
      <c r="D519" s="56" t="s">
        <v>10104</v>
      </c>
      <c r="E519" s="56" t="s">
        <v>93</v>
      </c>
      <c r="F519" s="56" t="s">
        <v>10088</v>
      </c>
      <c r="G519" s="56" t="s">
        <v>11131</v>
      </c>
      <c r="H519" s="57" t="n">
        <v>44683</v>
      </c>
      <c r="I519" s="56" t="s">
        <v>6177</v>
      </c>
      <c r="J519" s="56" t="s">
        <v>2316</v>
      </c>
      <c r="K519" s="56" t="n">
        <v>149.61</v>
      </c>
      <c r="L519" s="56" t="n">
        <v>0.705</v>
      </c>
      <c r="M519" s="56" t="n">
        <v>1490</v>
      </c>
      <c r="N519" s="56" t="n">
        <v>24.02</v>
      </c>
      <c r="O519" s="54" t="n">
        <f aca="false">ROUND(M519*N519,2)</f>
        <v>35789.8</v>
      </c>
      <c r="P519" s="56" t="n">
        <v>103</v>
      </c>
      <c r="Q519" s="56" t="s">
        <v>4081</v>
      </c>
      <c r="R519" s="54" t="str">
        <f aca="false">IF(J519&lt;=I519,"Yes","No")</f>
        <v>No</v>
      </c>
      <c r="S519" s="56" t="s">
        <v>10066</v>
      </c>
      <c r="T519" s="56" t="s">
        <v>10061</v>
      </c>
      <c r="U519" s="55" t="n">
        <f aca="false">IF(M519=0,0,ROUND(O519/M519,2))</f>
        <v>24.02</v>
      </c>
      <c r="V519" s="55" t="n">
        <f aca="false">IFERROR(J519-I519,"")</f>
        <v>1</v>
      </c>
      <c r="W519" s="55" t="str">
        <f aca="false">IF(U519&lt;=13.5,"Efficient",IF(U519&lt;=16,"Above Bench","Expensive"))</f>
        <v>Expensive</v>
      </c>
      <c r="X519" s="55" t="str">
        <f aca="false">TEXT(H519,"yyyy-mm")</f>
        <v>2022-05</v>
      </c>
    </row>
    <row r="520" customFormat="false" ht="15" hidden="false" customHeight="true" outlineLevel="0" collapsed="false">
      <c r="A520" s="52" t="s">
        <v>11132</v>
      </c>
      <c r="B520" s="52" t="s">
        <v>3117</v>
      </c>
      <c r="C520" s="52" t="s">
        <v>6574</v>
      </c>
      <c r="D520" s="52" t="s">
        <v>10095</v>
      </c>
      <c r="E520" s="52" t="s">
        <v>91</v>
      </c>
      <c r="F520" s="52" t="s">
        <v>10070</v>
      </c>
      <c r="G520" s="52" t="s">
        <v>11133</v>
      </c>
      <c r="H520" s="53" t="n">
        <v>45147</v>
      </c>
      <c r="I520" s="52" t="s">
        <v>729</v>
      </c>
      <c r="J520" s="52" t="s">
        <v>3362</v>
      </c>
      <c r="K520" s="52" t="n">
        <v>3421.09</v>
      </c>
      <c r="L520" s="52" t="n">
        <v>12.241</v>
      </c>
      <c r="M520" s="52" t="n">
        <v>86</v>
      </c>
      <c r="N520" s="52" t="n">
        <v>21.88</v>
      </c>
      <c r="O520" s="54" t="n">
        <f aca="false">ROUND(M520*N520,2)</f>
        <v>1881.68</v>
      </c>
      <c r="P520" s="52" t="n">
        <v>347</v>
      </c>
      <c r="Q520" s="52" t="s">
        <v>340</v>
      </c>
      <c r="R520" s="54" t="str">
        <f aca="false">IF(J520&lt;=I520,"Yes","No")</f>
        <v>No</v>
      </c>
      <c r="S520" s="52" t="s">
        <v>10066</v>
      </c>
      <c r="T520" s="52" t="s">
        <v>10061</v>
      </c>
      <c r="U520" s="55" t="n">
        <f aca="false">IF(M520=0,0,ROUND(O520/M520,2))</f>
        <v>21.88</v>
      </c>
      <c r="V520" s="55" t="n">
        <f aca="false">IFERROR(J520-I520,"")</f>
        <v>4</v>
      </c>
      <c r="W520" s="55" t="str">
        <f aca="false">IF(U520&lt;=13.5,"Efficient",IF(U520&lt;=16,"Above Bench","Expensive"))</f>
        <v>Expensive</v>
      </c>
      <c r="X520" s="55" t="str">
        <f aca="false">TEXT(H520,"yyyy-mm")</f>
        <v>2023-08</v>
      </c>
    </row>
    <row r="521" customFormat="false" ht="15" hidden="false" customHeight="true" outlineLevel="0" collapsed="false">
      <c r="A521" s="56" t="s">
        <v>11134</v>
      </c>
      <c r="B521" s="56" t="s">
        <v>2852</v>
      </c>
      <c r="C521" s="56" t="s">
        <v>491</v>
      </c>
      <c r="D521" s="56" t="s">
        <v>10069</v>
      </c>
      <c r="E521" s="56" t="s">
        <v>91</v>
      </c>
      <c r="F521" s="56" t="s">
        <v>10070</v>
      </c>
      <c r="G521" s="56" t="s">
        <v>11135</v>
      </c>
      <c r="H521" s="57" t="n">
        <v>45647</v>
      </c>
      <c r="I521" s="56" t="s">
        <v>5326</v>
      </c>
      <c r="J521" s="56" t="s">
        <v>5478</v>
      </c>
      <c r="K521" s="56" t="n">
        <v>1620.81</v>
      </c>
      <c r="L521" s="56" t="n">
        <v>6.557</v>
      </c>
      <c r="M521" s="56" t="n">
        <v>734</v>
      </c>
      <c r="N521" s="56" t="n">
        <v>20.56</v>
      </c>
      <c r="O521" s="54" t="n">
        <f aca="false">ROUND(M521*N521,2)</f>
        <v>15091.04</v>
      </c>
      <c r="P521" s="56" t="n">
        <v>287</v>
      </c>
      <c r="Q521" s="56" t="s">
        <v>340</v>
      </c>
      <c r="R521" s="54" t="str">
        <f aca="false">IF(J521&lt;=I521,"Yes","No")</f>
        <v>No</v>
      </c>
      <c r="S521" s="56" t="s">
        <v>10066</v>
      </c>
      <c r="T521" s="56" t="s">
        <v>10061</v>
      </c>
      <c r="U521" s="55" t="n">
        <f aca="false">IF(M521=0,0,ROUND(O521/M521,2))</f>
        <v>20.56</v>
      </c>
      <c r="V521" s="55" t="n">
        <f aca="false">IFERROR(J521-I521,"")</f>
        <v>2</v>
      </c>
      <c r="W521" s="55" t="str">
        <f aca="false">IF(U521&lt;=13.5,"Efficient",IF(U521&lt;=16,"Above Bench","Expensive"))</f>
        <v>Expensive</v>
      </c>
      <c r="X521" s="55" t="str">
        <f aca="false">TEXT(H521,"yyyy-mm")</f>
        <v>2024-12</v>
      </c>
    </row>
    <row r="522" customFormat="false" ht="15" hidden="false" customHeight="true" outlineLevel="0" collapsed="false">
      <c r="A522" s="52" t="s">
        <v>11136</v>
      </c>
      <c r="B522" s="52" t="s">
        <v>3342</v>
      </c>
      <c r="C522" s="52" t="s">
        <v>2252</v>
      </c>
      <c r="D522" s="52" t="s">
        <v>10058</v>
      </c>
      <c r="E522" s="52" t="s">
        <v>91</v>
      </c>
      <c r="F522" s="52" t="s">
        <v>10064</v>
      </c>
      <c r="G522" s="52" t="s">
        <v>11137</v>
      </c>
      <c r="H522" s="53" t="n">
        <v>44614</v>
      </c>
      <c r="I522" s="52" t="s">
        <v>409</v>
      </c>
      <c r="J522" s="52" t="s">
        <v>409</v>
      </c>
      <c r="K522" s="52" t="n">
        <v>2970.88</v>
      </c>
      <c r="L522" s="52" t="n">
        <v>7.842</v>
      </c>
      <c r="M522" s="52" t="n">
        <v>192</v>
      </c>
      <c r="N522" s="52" t="n">
        <v>12.87</v>
      </c>
      <c r="O522" s="54" t="n">
        <f aca="false">ROUND(M522*N522,2)</f>
        <v>2471.04</v>
      </c>
      <c r="P522" s="52" t="n">
        <v>449</v>
      </c>
      <c r="Q522" s="52" t="s">
        <v>340</v>
      </c>
      <c r="R522" s="54" t="str">
        <f aca="false">IF(J522&lt;=I522,"Yes","No")</f>
        <v>Yes</v>
      </c>
      <c r="S522" s="52" t="s">
        <v>10066</v>
      </c>
      <c r="T522" s="52" t="s">
        <v>10066</v>
      </c>
      <c r="U522" s="55" t="n">
        <f aca="false">IF(M522=0,0,ROUND(O522/M522,2))</f>
        <v>12.87</v>
      </c>
      <c r="V522" s="55" t="n">
        <f aca="false">IFERROR(J522-I522,"")</f>
        <v>0</v>
      </c>
      <c r="W522" s="55" t="str">
        <f aca="false">IF(U522&lt;=13.5,"Efficient",IF(U522&lt;=16,"Above Bench","Expensive"))</f>
        <v>Efficient</v>
      </c>
      <c r="X522" s="55" t="str">
        <f aca="false">TEXT(H522,"yyyy-mm")</f>
        <v>2022-02</v>
      </c>
    </row>
    <row r="523" customFormat="false" ht="15" hidden="false" customHeight="true" outlineLevel="0" collapsed="false">
      <c r="A523" s="56" t="s">
        <v>11138</v>
      </c>
      <c r="B523" s="56" t="s">
        <v>1779</v>
      </c>
      <c r="C523" s="56" t="s">
        <v>3592</v>
      </c>
      <c r="D523" s="56" t="s">
        <v>10117</v>
      </c>
      <c r="E523" s="56" t="s">
        <v>95</v>
      </c>
      <c r="F523" s="56" t="s">
        <v>10070</v>
      </c>
      <c r="G523" s="56" t="s">
        <v>11139</v>
      </c>
      <c r="H523" s="57" t="n">
        <v>44581</v>
      </c>
      <c r="I523" s="56" t="s">
        <v>3002</v>
      </c>
      <c r="J523" s="56" t="s">
        <v>5844</v>
      </c>
      <c r="K523" s="56" t="n">
        <v>3705.22</v>
      </c>
      <c r="L523" s="56" t="n">
        <v>12.143</v>
      </c>
      <c r="M523" s="56" t="n">
        <v>2267</v>
      </c>
      <c r="N523" s="56" t="n">
        <v>19.16</v>
      </c>
      <c r="O523" s="54" t="n">
        <f aca="false">ROUND(M523*N523,2)</f>
        <v>43435.72</v>
      </c>
      <c r="P523" s="56" t="n">
        <v>145</v>
      </c>
      <c r="Q523" s="56" t="s">
        <v>371</v>
      </c>
      <c r="R523" s="54" t="str">
        <f aca="false">IF(J523&lt;=I523,"Yes","No")</f>
        <v>No</v>
      </c>
      <c r="S523" s="56" t="s">
        <v>10066</v>
      </c>
      <c r="T523" s="56" t="s">
        <v>10061</v>
      </c>
      <c r="U523" s="55" t="n">
        <f aca="false">IF(M523=0,0,ROUND(O523/M523,2))</f>
        <v>19.16</v>
      </c>
      <c r="V523" s="55" t="n">
        <f aca="false">IFERROR(J523-I523,"")</f>
        <v>4</v>
      </c>
      <c r="W523" s="55" t="str">
        <f aca="false">IF(U523&lt;=13.5,"Efficient",IF(U523&lt;=16,"Above Bench","Expensive"))</f>
        <v>Expensive</v>
      </c>
      <c r="X523" s="55" t="str">
        <f aca="false">TEXT(H523,"yyyy-mm")</f>
        <v>2022-01</v>
      </c>
    </row>
    <row r="524" customFormat="false" ht="15" hidden="false" customHeight="true" outlineLevel="0" collapsed="false">
      <c r="A524" s="52" t="s">
        <v>11140</v>
      </c>
      <c r="B524" s="52" t="s">
        <v>2159</v>
      </c>
      <c r="C524" s="52" t="s">
        <v>5691</v>
      </c>
      <c r="D524" s="52" t="s">
        <v>10078</v>
      </c>
      <c r="E524" s="52" t="s">
        <v>99</v>
      </c>
      <c r="F524" s="52" t="s">
        <v>10059</v>
      </c>
      <c r="G524" s="52" t="s">
        <v>11141</v>
      </c>
      <c r="H524" s="53" t="n">
        <v>45159</v>
      </c>
      <c r="I524" s="52" t="s">
        <v>4511</v>
      </c>
      <c r="J524" s="52" t="s">
        <v>3782</v>
      </c>
      <c r="K524" s="52" t="n">
        <v>3610.24</v>
      </c>
      <c r="L524" s="52" t="n">
        <v>13.219</v>
      </c>
      <c r="M524" s="52" t="n">
        <v>1107</v>
      </c>
      <c r="N524" s="52" t="n">
        <v>15.24</v>
      </c>
      <c r="O524" s="54" t="n">
        <f aca="false">ROUND(M524*N524,2)</f>
        <v>16870.68</v>
      </c>
      <c r="P524" s="52" t="n">
        <v>96</v>
      </c>
      <c r="Q524" s="52" t="s">
        <v>4081</v>
      </c>
      <c r="R524" s="54" t="str">
        <f aca="false">IF(J524&lt;=I524,"Yes","No")</f>
        <v>No</v>
      </c>
      <c r="S524" s="52" t="s">
        <v>10066</v>
      </c>
      <c r="T524" s="52" t="s">
        <v>10061</v>
      </c>
      <c r="U524" s="55" t="n">
        <f aca="false">IF(M524=0,0,ROUND(O524/M524,2))</f>
        <v>15.24</v>
      </c>
      <c r="V524" s="55" t="n">
        <f aca="false">IFERROR(J524-I524,"")</f>
        <v>3</v>
      </c>
      <c r="W524" s="55" t="str">
        <f aca="false">IF(U524&lt;=13.5,"Efficient",IF(U524&lt;=16,"Above Bench","Expensive"))</f>
        <v>Above Bench</v>
      </c>
      <c r="X524" s="55" t="str">
        <f aca="false">TEXT(H524,"yyyy-mm")</f>
        <v>2023-08</v>
      </c>
    </row>
    <row r="525" customFormat="false" ht="15" hidden="false" customHeight="true" outlineLevel="0" collapsed="false">
      <c r="A525" s="56" t="s">
        <v>11142</v>
      </c>
      <c r="B525" s="56" t="s">
        <v>1485</v>
      </c>
      <c r="C525" s="56" t="s">
        <v>2452</v>
      </c>
      <c r="D525" s="56" t="s">
        <v>10087</v>
      </c>
      <c r="E525" s="56" t="s">
        <v>97</v>
      </c>
      <c r="F525" s="56" t="s">
        <v>10064</v>
      </c>
      <c r="G525" s="56" t="s">
        <v>11143</v>
      </c>
      <c r="H525" s="57" t="n">
        <v>45482</v>
      </c>
      <c r="I525" s="56" t="s">
        <v>1020</v>
      </c>
      <c r="J525" s="56" t="s">
        <v>1038</v>
      </c>
      <c r="K525" s="56" t="n">
        <v>1121.26</v>
      </c>
      <c r="L525" s="56" t="n">
        <v>3.353</v>
      </c>
      <c r="M525" s="56" t="n">
        <v>2045</v>
      </c>
      <c r="N525" s="56" t="n">
        <v>7.62</v>
      </c>
      <c r="O525" s="54" t="n">
        <f aca="false">ROUND(M525*N525,2)</f>
        <v>15582.9</v>
      </c>
      <c r="P525" s="56" t="n">
        <v>451</v>
      </c>
      <c r="Q525" s="56" t="s">
        <v>380</v>
      </c>
      <c r="R525" s="54" t="str">
        <f aca="false">IF(J525&lt;=I525,"Yes","No")</f>
        <v>Yes</v>
      </c>
      <c r="S525" s="56" t="s">
        <v>10061</v>
      </c>
      <c r="T525" s="56" t="s">
        <v>10061</v>
      </c>
      <c r="U525" s="55" t="n">
        <f aca="false">IF(M525=0,0,ROUND(O525/M525,2))</f>
        <v>7.62</v>
      </c>
      <c r="V525" s="55" t="n">
        <f aca="false">IFERROR(J525-I525,"")</f>
        <v>-1</v>
      </c>
      <c r="W525" s="55" t="str">
        <f aca="false">IF(U525&lt;=13.5,"Efficient",IF(U525&lt;=16,"Above Bench","Expensive"))</f>
        <v>Efficient</v>
      </c>
      <c r="X525" s="55" t="str">
        <f aca="false">TEXT(H525,"yyyy-mm")</f>
        <v>2024-07</v>
      </c>
    </row>
    <row r="526" customFormat="false" ht="15" hidden="false" customHeight="true" outlineLevel="0" collapsed="false">
      <c r="A526" s="52" t="s">
        <v>11144</v>
      </c>
      <c r="B526" s="52" t="s">
        <v>2585</v>
      </c>
      <c r="C526" s="52" t="s">
        <v>700</v>
      </c>
      <c r="D526" s="52" t="s">
        <v>10117</v>
      </c>
      <c r="E526" s="52" t="s">
        <v>95</v>
      </c>
      <c r="F526" s="52" t="s">
        <v>10099</v>
      </c>
      <c r="G526" s="52" t="s">
        <v>11145</v>
      </c>
      <c r="H526" s="53" t="n">
        <v>45532</v>
      </c>
      <c r="I526" s="52" t="s">
        <v>1731</v>
      </c>
      <c r="J526" s="52" t="s">
        <v>5229</v>
      </c>
      <c r="K526" s="52" t="n">
        <v>3164.11</v>
      </c>
      <c r="L526" s="52" t="n">
        <v>13.694</v>
      </c>
      <c r="M526" s="52" t="n">
        <v>709</v>
      </c>
      <c r="N526" s="52" t="n">
        <v>19.23</v>
      </c>
      <c r="O526" s="54" t="n">
        <f aca="false">ROUND(M526*N526,2)</f>
        <v>13634.07</v>
      </c>
      <c r="P526" s="52" t="n">
        <v>300</v>
      </c>
      <c r="Q526" s="52" t="s">
        <v>340</v>
      </c>
      <c r="R526" s="54" t="str">
        <f aca="false">IF(J526&lt;=I526,"Yes","No")</f>
        <v>No</v>
      </c>
      <c r="S526" s="52" t="s">
        <v>10066</v>
      </c>
      <c r="T526" s="52" t="s">
        <v>10066</v>
      </c>
      <c r="U526" s="55" t="n">
        <f aca="false">IF(M526=0,0,ROUND(O526/M526,2))</f>
        <v>19.23</v>
      </c>
      <c r="V526" s="55" t="n">
        <f aca="false">IFERROR(J526-I526,"")</f>
        <v>2</v>
      </c>
      <c r="W526" s="55" t="str">
        <f aca="false">IF(U526&lt;=13.5,"Efficient",IF(U526&lt;=16,"Above Bench","Expensive"))</f>
        <v>Expensive</v>
      </c>
      <c r="X526" s="55" t="str">
        <f aca="false">TEXT(H526,"yyyy-mm")</f>
        <v>2024-08</v>
      </c>
    </row>
    <row r="527" customFormat="false" ht="15" hidden="false" customHeight="true" outlineLevel="0" collapsed="false">
      <c r="A527" s="56" t="s">
        <v>11146</v>
      </c>
      <c r="B527" s="56" t="s">
        <v>3953</v>
      </c>
      <c r="C527" s="56" t="s">
        <v>1280</v>
      </c>
      <c r="D527" s="56" t="s">
        <v>10069</v>
      </c>
      <c r="E527" s="56" t="s">
        <v>97</v>
      </c>
      <c r="F527" s="56" t="s">
        <v>10059</v>
      </c>
      <c r="G527" s="56" t="s">
        <v>11147</v>
      </c>
      <c r="H527" s="57" t="n">
        <v>45176</v>
      </c>
      <c r="I527" s="56" t="s">
        <v>3374</v>
      </c>
      <c r="J527" s="56" t="s">
        <v>1938</v>
      </c>
      <c r="K527" s="56" t="n">
        <v>3034.24</v>
      </c>
      <c r="L527" s="56" t="n">
        <v>7.801</v>
      </c>
      <c r="M527" s="56" t="n">
        <v>423</v>
      </c>
      <c r="N527" s="56" t="n">
        <v>16</v>
      </c>
      <c r="O527" s="54" t="n">
        <f aca="false">ROUND(M527*N527,2)</f>
        <v>6768</v>
      </c>
      <c r="P527" s="56" t="n">
        <v>321</v>
      </c>
      <c r="Q527" s="56" t="s">
        <v>371</v>
      </c>
      <c r="R527" s="54" t="str">
        <f aca="false">IF(J527&lt;=I527,"Yes","No")</f>
        <v>Yes</v>
      </c>
      <c r="S527" s="56" t="s">
        <v>10066</v>
      </c>
      <c r="T527" s="56" t="s">
        <v>10061</v>
      </c>
      <c r="U527" s="55" t="n">
        <f aca="false">IF(M527=0,0,ROUND(O527/M527,2))</f>
        <v>16</v>
      </c>
      <c r="V527" s="55" t="n">
        <f aca="false">IFERROR(J527-I527,"")</f>
        <v>-1</v>
      </c>
      <c r="W527" s="55" t="str">
        <f aca="false">IF(U527&lt;=13.5,"Efficient",IF(U527&lt;=16,"Above Bench","Expensive"))</f>
        <v>Above Bench</v>
      </c>
      <c r="X527" s="55" t="str">
        <f aca="false">TEXT(H527,"yyyy-mm")</f>
        <v>2023-09</v>
      </c>
    </row>
    <row r="528" customFormat="false" ht="15" hidden="false" customHeight="true" outlineLevel="0" collapsed="false">
      <c r="A528" s="52" t="s">
        <v>11148</v>
      </c>
      <c r="B528" s="52" t="s">
        <v>806</v>
      </c>
      <c r="C528" s="52" t="s">
        <v>2256</v>
      </c>
      <c r="D528" s="52" t="s">
        <v>10104</v>
      </c>
      <c r="E528" s="52" t="s">
        <v>93</v>
      </c>
      <c r="F528" s="52" t="s">
        <v>10070</v>
      </c>
      <c r="G528" s="52" t="s">
        <v>11149</v>
      </c>
      <c r="H528" s="53" t="n">
        <v>45550</v>
      </c>
      <c r="I528" s="52" t="s">
        <v>4602</v>
      </c>
      <c r="J528" s="52" t="s">
        <v>663</v>
      </c>
      <c r="K528" s="52" t="n">
        <v>2695.47</v>
      </c>
      <c r="L528" s="52" t="n">
        <v>7.982</v>
      </c>
      <c r="M528" s="52" t="n">
        <v>2096</v>
      </c>
      <c r="N528" s="52" t="n">
        <v>24.02</v>
      </c>
      <c r="O528" s="54" t="n">
        <f aca="false">ROUND(M528*N528,2)</f>
        <v>50345.92</v>
      </c>
      <c r="P528" s="52" t="n">
        <v>94</v>
      </c>
      <c r="Q528" s="52" t="s">
        <v>371</v>
      </c>
      <c r="R528" s="54" t="str">
        <f aca="false">IF(J528&lt;=I528,"Yes","No")</f>
        <v>No</v>
      </c>
      <c r="S528" s="52" t="s">
        <v>10066</v>
      </c>
      <c r="T528" s="52" t="s">
        <v>10061</v>
      </c>
      <c r="U528" s="55" t="n">
        <f aca="false">IF(M528=0,0,ROUND(O528/M528,2))</f>
        <v>24.02</v>
      </c>
      <c r="V528" s="55" t="n">
        <f aca="false">IFERROR(J528-I528,"")</f>
        <v>4</v>
      </c>
      <c r="W528" s="55" t="str">
        <f aca="false">IF(U528&lt;=13.5,"Efficient",IF(U528&lt;=16,"Above Bench","Expensive"))</f>
        <v>Expensive</v>
      </c>
      <c r="X528" s="55" t="str">
        <f aca="false">TEXT(H528,"yyyy-mm")</f>
        <v>2024-09</v>
      </c>
    </row>
    <row r="529" customFormat="false" ht="15" hidden="false" customHeight="true" outlineLevel="0" collapsed="false">
      <c r="A529" s="56" t="s">
        <v>11150</v>
      </c>
      <c r="B529" s="56" t="s">
        <v>2082</v>
      </c>
      <c r="C529" s="56" t="s">
        <v>4552</v>
      </c>
      <c r="D529" s="56" t="s">
        <v>10132</v>
      </c>
      <c r="E529" s="56" t="s">
        <v>101</v>
      </c>
      <c r="F529" s="56" t="s">
        <v>10064</v>
      </c>
      <c r="G529" s="56" t="s">
        <v>11151</v>
      </c>
      <c r="H529" s="57" t="n">
        <v>44753</v>
      </c>
      <c r="I529" s="56" t="s">
        <v>564</v>
      </c>
      <c r="J529" s="56" t="s">
        <v>3668</v>
      </c>
      <c r="K529" s="56" t="n">
        <v>1997.02</v>
      </c>
      <c r="L529" s="56" t="n">
        <v>5.458</v>
      </c>
      <c r="M529" s="56" t="n">
        <v>1422</v>
      </c>
      <c r="N529" s="56" t="n">
        <v>12.16</v>
      </c>
      <c r="O529" s="54" t="n">
        <f aca="false">ROUND(M529*N529,2)</f>
        <v>17291.52</v>
      </c>
      <c r="P529" s="56" t="n">
        <v>261</v>
      </c>
      <c r="Q529" s="56" t="s">
        <v>371</v>
      </c>
      <c r="R529" s="54" t="str">
        <f aca="false">IF(J529&lt;=I529,"Yes","No")</f>
        <v>No</v>
      </c>
      <c r="S529" s="56" t="s">
        <v>10066</v>
      </c>
      <c r="T529" s="56" t="s">
        <v>10066</v>
      </c>
      <c r="U529" s="55" t="n">
        <f aca="false">IF(M529=0,0,ROUND(O529/M529,2))</f>
        <v>12.16</v>
      </c>
      <c r="V529" s="55" t="n">
        <f aca="false">IFERROR(J529-I529,"")</f>
        <v>3</v>
      </c>
      <c r="W529" s="55" t="str">
        <f aca="false">IF(U529&lt;=13.5,"Efficient",IF(U529&lt;=16,"Above Bench","Expensive"))</f>
        <v>Efficient</v>
      </c>
      <c r="X529" s="55" t="str">
        <f aca="false">TEXT(H529,"yyyy-mm")</f>
        <v>2022-07</v>
      </c>
    </row>
    <row r="530" customFormat="false" ht="15" hidden="false" customHeight="true" outlineLevel="0" collapsed="false">
      <c r="A530" s="52" t="s">
        <v>11152</v>
      </c>
      <c r="B530" s="52" t="s">
        <v>476</v>
      </c>
      <c r="C530" s="52" t="s">
        <v>7508</v>
      </c>
      <c r="D530" s="52" t="s">
        <v>10104</v>
      </c>
      <c r="E530" s="52" t="s">
        <v>93</v>
      </c>
      <c r="F530" s="52" t="s">
        <v>10088</v>
      </c>
      <c r="G530" s="52" t="s">
        <v>11153</v>
      </c>
      <c r="H530" s="53" t="n">
        <v>44750</v>
      </c>
      <c r="I530" s="52" t="s">
        <v>3243</v>
      </c>
      <c r="J530" s="52" t="s">
        <v>3295</v>
      </c>
      <c r="K530" s="52" t="n">
        <v>468.03</v>
      </c>
      <c r="L530" s="52" t="n">
        <v>1.42</v>
      </c>
      <c r="M530" s="52" t="n">
        <v>666</v>
      </c>
      <c r="N530" s="52" t="n">
        <v>21.11</v>
      </c>
      <c r="O530" s="54" t="n">
        <f aca="false">ROUND(M530*N530,2)</f>
        <v>14059.26</v>
      </c>
      <c r="P530" s="52" t="n">
        <v>195</v>
      </c>
      <c r="Q530" s="52" t="s">
        <v>371</v>
      </c>
      <c r="R530" s="54" t="str">
        <f aca="false">IF(J530&lt;=I530,"Yes","No")</f>
        <v>No</v>
      </c>
      <c r="S530" s="52" t="s">
        <v>10061</v>
      </c>
      <c r="T530" s="52" t="s">
        <v>10061</v>
      </c>
      <c r="U530" s="55" t="n">
        <f aca="false">IF(M530=0,0,ROUND(O530/M530,2))</f>
        <v>21.11</v>
      </c>
      <c r="V530" s="55" t="n">
        <f aca="false">IFERROR(J530-I530,"")</f>
        <v>4</v>
      </c>
      <c r="W530" s="55" t="str">
        <f aca="false">IF(U530&lt;=13.5,"Efficient",IF(U530&lt;=16,"Above Bench","Expensive"))</f>
        <v>Expensive</v>
      </c>
      <c r="X530" s="55" t="str">
        <f aca="false">TEXT(H530,"yyyy-mm")</f>
        <v>2022-07</v>
      </c>
    </row>
    <row r="531" customFormat="false" ht="15" hidden="false" customHeight="true" outlineLevel="0" collapsed="false">
      <c r="A531" s="56" t="s">
        <v>11154</v>
      </c>
      <c r="B531" s="56" t="s">
        <v>1917</v>
      </c>
      <c r="C531" s="56" t="s">
        <v>8524</v>
      </c>
      <c r="D531" s="56" t="s">
        <v>10058</v>
      </c>
      <c r="E531" s="56" t="s">
        <v>101</v>
      </c>
      <c r="F531" s="56" t="s">
        <v>10064</v>
      </c>
      <c r="G531" s="56" t="s">
        <v>11155</v>
      </c>
      <c r="H531" s="57" t="n">
        <v>45119</v>
      </c>
      <c r="I531" s="56" t="s">
        <v>3255</v>
      </c>
      <c r="J531" s="56" t="s">
        <v>3919</v>
      </c>
      <c r="K531" s="56" t="n">
        <v>1706.54</v>
      </c>
      <c r="L531" s="56" t="n">
        <v>5.884</v>
      </c>
      <c r="M531" s="56" t="n">
        <v>615</v>
      </c>
      <c r="N531" s="56" t="n">
        <v>18.2</v>
      </c>
      <c r="O531" s="54" t="n">
        <f aca="false">ROUND(M531*N531,2)</f>
        <v>11193</v>
      </c>
      <c r="P531" s="56" t="n">
        <v>410</v>
      </c>
      <c r="Q531" s="56" t="s">
        <v>340</v>
      </c>
      <c r="R531" s="54" t="str">
        <f aca="false">IF(J531&lt;=I531,"Yes","No")</f>
        <v>Yes</v>
      </c>
      <c r="S531" s="56" t="s">
        <v>10066</v>
      </c>
      <c r="T531" s="56" t="s">
        <v>10061</v>
      </c>
      <c r="U531" s="55" t="n">
        <f aca="false">IF(M531=0,0,ROUND(O531/M531,2))</f>
        <v>18.2</v>
      </c>
      <c r="V531" s="55" t="n">
        <f aca="false">IFERROR(J531-I531,"")</f>
        <v>-1</v>
      </c>
      <c r="W531" s="55" t="str">
        <f aca="false">IF(U531&lt;=13.5,"Efficient",IF(U531&lt;=16,"Above Bench","Expensive"))</f>
        <v>Expensive</v>
      </c>
      <c r="X531" s="55" t="str">
        <f aca="false">TEXT(H531,"yyyy-mm")</f>
        <v>2023-07</v>
      </c>
    </row>
    <row r="532" customFormat="false" ht="15" hidden="false" customHeight="true" outlineLevel="0" collapsed="false">
      <c r="A532" s="52" t="s">
        <v>11156</v>
      </c>
      <c r="B532" s="52" t="s">
        <v>2458</v>
      </c>
      <c r="C532" s="52" t="s">
        <v>10187</v>
      </c>
      <c r="D532" s="52" t="s">
        <v>10073</v>
      </c>
      <c r="E532" s="52" t="s">
        <v>97</v>
      </c>
      <c r="F532" s="52" t="s">
        <v>10064</v>
      </c>
      <c r="G532" s="52" t="s">
        <v>11157</v>
      </c>
      <c r="H532" s="53" t="n">
        <v>44848</v>
      </c>
      <c r="I532" s="52" t="s">
        <v>5766</v>
      </c>
      <c r="J532" s="52" t="s">
        <v>5766</v>
      </c>
      <c r="K532" s="52" t="n">
        <v>1418.94</v>
      </c>
      <c r="L532" s="52" t="n">
        <v>6.083</v>
      </c>
      <c r="M532" s="52" t="n">
        <v>1277</v>
      </c>
      <c r="N532" s="52" t="n">
        <v>14.65</v>
      </c>
      <c r="O532" s="54" t="n">
        <f aca="false">ROUND(M532*N532,2)</f>
        <v>18708.05</v>
      </c>
      <c r="P532" s="52" t="n">
        <v>128</v>
      </c>
      <c r="Q532" s="52" t="s">
        <v>340</v>
      </c>
      <c r="R532" s="54" t="str">
        <f aca="false">IF(J532&lt;=I532,"Yes","No")</f>
        <v>Yes</v>
      </c>
      <c r="S532" s="52" t="s">
        <v>10066</v>
      </c>
      <c r="T532" s="52" t="s">
        <v>10066</v>
      </c>
      <c r="U532" s="55" t="n">
        <f aca="false">IF(M532=0,0,ROUND(O532/M532,2))</f>
        <v>14.65</v>
      </c>
      <c r="V532" s="55" t="n">
        <f aca="false">IFERROR(J532-I532,"")</f>
        <v>0</v>
      </c>
      <c r="W532" s="55" t="str">
        <f aca="false">IF(U532&lt;=13.5,"Efficient",IF(U532&lt;=16,"Above Bench","Expensive"))</f>
        <v>Above Bench</v>
      </c>
      <c r="X532" s="55" t="str">
        <f aca="false">TEXT(H532,"yyyy-mm")</f>
        <v>2022-10</v>
      </c>
    </row>
    <row r="533" customFormat="false" ht="15" hidden="false" customHeight="true" outlineLevel="0" collapsed="false">
      <c r="A533" s="56" t="s">
        <v>11158</v>
      </c>
      <c r="B533" s="56" t="s">
        <v>3498</v>
      </c>
      <c r="C533" s="56" t="s">
        <v>2085</v>
      </c>
      <c r="D533" s="56" t="s">
        <v>10058</v>
      </c>
      <c r="E533" s="56" t="s">
        <v>101</v>
      </c>
      <c r="F533" s="56" t="s">
        <v>10064</v>
      </c>
      <c r="G533" s="56" t="s">
        <v>11159</v>
      </c>
      <c r="H533" s="57" t="n">
        <v>44837</v>
      </c>
      <c r="I533" s="56" t="s">
        <v>2730</v>
      </c>
      <c r="J533" s="56" t="s">
        <v>2265</v>
      </c>
      <c r="K533" s="56" t="n">
        <v>4740.69</v>
      </c>
      <c r="L533" s="56" t="n">
        <v>19.769</v>
      </c>
      <c r="M533" s="56" t="n">
        <v>2912</v>
      </c>
      <c r="N533" s="56" t="n">
        <v>19.09</v>
      </c>
      <c r="O533" s="54" t="n">
        <f aca="false">ROUND(M533*N533,2)</f>
        <v>55590.08</v>
      </c>
      <c r="P533" s="56" t="n">
        <v>298</v>
      </c>
      <c r="Q533" s="56" t="s">
        <v>340</v>
      </c>
      <c r="R533" s="54" t="str">
        <f aca="false">IF(J533&lt;=I533,"Yes","No")</f>
        <v>No</v>
      </c>
      <c r="S533" s="56" t="s">
        <v>10066</v>
      </c>
      <c r="T533" s="56" t="s">
        <v>10061</v>
      </c>
      <c r="U533" s="55" t="n">
        <f aca="false">IF(M533=0,0,ROUND(O533/M533,2))</f>
        <v>19.09</v>
      </c>
      <c r="V533" s="55" t="n">
        <f aca="false">IFERROR(J533-I533,"")</f>
        <v>3</v>
      </c>
      <c r="W533" s="55" t="str">
        <f aca="false">IF(U533&lt;=13.5,"Efficient",IF(U533&lt;=16,"Above Bench","Expensive"))</f>
        <v>Expensive</v>
      </c>
      <c r="X533" s="55" t="str">
        <f aca="false">TEXT(H533,"yyyy-mm")</f>
        <v>2022-10</v>
      </c>
    </row>
    <row r="534" customFormat="false" ht="15" hidden="false" customHeight="true" outlineLevel="0" collapsed="false">
      <c r="A534" s="52" t="s">
        <v>11160</v>
      </c>
      <c r="B534" s="52" t="s">
        <v>3390</v>
      </c>
      <c r="C534" s="52" t="s">
        <v>6591</v>
      </c>
      <c r="D534" s="52" t="s">
        <v>10104</v>
      </c>
      <c r="E534" s="52" t="s">
        <v>95</v>
      </c>
      <c r="F534" s="52" t="s">
        <v>10059</v>
      </c>
      <c r="G534" s="52" t="s">
        <v>11161</v>
      </c>
      <c r="H534" s="53" t="n">
        <v>45553</v>
      </c>
      <c r="I534" s="52" t="s">
        <v>1595</v>
      </c>
      <c r="J534" s="52" t="s">
        <v>1634</v>
      </c>
      <c r="K534" s="52" t="n">
        <v>533.97</v>
      </c>
      <c r="L534" s="52" t="n">
        <v>1.761</v>
      </c>
      <c r="M534" s="52" t="n">
        <v>1822</v>
      </c>
      <c r="N534" s="52" t="n">
        <v>23.13</v>
      </c>
      <c r="O534" s="54" t="n">
        <f aca="false">ROUND(M534*N534,2)</f>
        <v>42142.86</v>
      </c>
      <c r="P534" s="52" t="n">
        <v>392</v>
      </c>
      <c r="Q534" s="52" t="s">
        <v>340</v>
      </c>
      <c r="R534" s="54" t="str">
        <f aca="false">IF(J534&lt;=I534,"Yes","No")</f>
        <v>Yes</v>
      </c>
      <c r="S534" s="52" t="s">
        <v>10066</v>
      </c>
      <c r="T534" s="52" t="s">
        <v>10066</v>
      </c>
      <c r="U534" s="55" t="n">
        <f aca="false">IF(M534=0,0,ROUND(O534/M534,2))</f>
        <v>23.13</v>
      </c>
      <c r="V534" s="55" t="n">
        <f aca="false">IFERROR(J534-I534,"")</f>
        <v>-1</v>
      </c>
      <c r="W534" s="55" t="str">
        <f aca="false">IF(U534&lt;=13.5,"Efficient",IF(U534&lt;=16,"Above Bench","Expensive"))</f>
        <v>Expensive</v>
      </c>
      <c r="X534" s="55" t="str">
        <f aca="false">TEXT(H534,"yyyy-mm")</f>
        <v>2024-09</v>
      </c>
    </row>
    <row r="535" customFormat="false" ht="15" hidden="false" customHeight="true" outlineLevel="0" collapsed="false">
      <c r="A535" s="56" t="s">
        <v>11162</v>
      </c>
      <c r="B535" s="56" t="s">
        <v>2507</v>
      </c>
      <c r="C535" s="56" t="s">
        <v>7962</v>
      </c>
      <c r="D535" s="56" t="s">
        <v>10078</v>
      </c>
      <c r="E535" s="56" t="s">
        <v>93</v>
      </c>
      <c r="F535" s="56" t="s">
        <v>10059</v>
      </c>
      <c r="G535" s="56" t="s">
        <v>11163</v>
      </c>
      <c r="H535" s="57" t="n">
        <v>45077</v>
      </c>
      <c r="I535" s="56" t="s">
        <v>1676</v>
      </c>
      <c r="J535" s="56" t="s">
        <v>4116</v>
      </c>
      <c r="K535" s="56" t="n">
        <v>2218.76</v>
      </c>
      <c r="L535" s="56" t="n">
        <v>6.162</v>
      </c>
      <c r="M535" s="56" t="n">
        <v>1111</v>
      </c>
      <c r="N535" s="56" t="n">
        <v>16.46</v>
      </c>
      <c r="O535" s="54" t="n">
        <f aca="false">ROUND(M535*N535,2)</f>
        <v>18287.06</v>
      </c>
      <c r="P535" s="56" t="n">
        <v>101</v>
      </c>
      <c r="Q535" s="56" t="s">
        <v>340</v>
      </c>
      <c r="R535" s="54" t="str">
        <f aca="false">IF(J535&lt;=I535,"Yes","No")</f>
        <v>No</v>
      </c>
      <c r="S535" s="56" t="s">
        <v>10066</v>
      </c>
      <c r="T535" s="56" t="s">
        <v>10061</v>
      </c>
      <c r="U535" s="55" t="n">
        <f aca="false">IF(M535=0,0,ROUND(O535/M535,2))</f>
        <v>16.46</v>
      </c>
      <c r="V535" s="55" t="n">
        <f aca="false">IFERROR(J535-I535,"")</f>
        <v>5</v>
      </c>
      <c r="W535" s="55" t="str">
        <f aca="false">IF(U535&lt;=13.5,"Efficient",IF(U535&lt;=16,"Above Bench","Expensive"))</f>
        <v>Expensive</v>
      </c>
      <c r="X535" s="55" t="str">
        <f aca="false">TEXT(H535,"yyyy-mm")</f>
        <v>2023-05</v>
      </c>
    </row>
    <row r="536" customFormat="false" ht="15" hidden="false" customHeight="true" outlineLevel="0" collapsed="false">
      <c r="A536" s="52" t="s">
        <v>11164</v>
      </c>
      <c r="B536" s="52" t="s">
        <v>1622</v>
      </c>
      <c r="C536" s="52" t="s">
        <v>2517</v>
      </c>
      <c r="D536" s="52" t="s">
        <v>10058</v>
      </c>
      <c r="E536" s="52" t="s">
        <v>101</v>
      </c>
      <c r="F536" s="52" t="s">
        <v>10070</v>
      </c>
      <c r="G536" s="52" t="s">
        <v>11165</v>
      </c>
      <c r="H536" s="53" t="n">
        <v>45296</v>
      </c>
      <c r="I536" s="52" t="s">
        <v>1140</v>
      </c>
      <c r="J536" s="52" t="s">
        <v>5403</v>
      </c>
      <c r="K536" s="52" t="n">
        <v>2954.55</v>
      </c>
      <c r="L536" s="52" t="n">
        <v>13.43</v>
      </c>
      <c r="M536" s="52" t="n">
        <v>256</v>
      </c>
      <c r="N536" s="52" t="n">
        <v>7.23</v>
      </c>
      <c r="O536" s="54" t="n">
        <f aca="false">ROUND(M536*N536,2)</f>
        <v>1850.88</v>
      </c>
      <c r="P536" s="52" t="n">
        <v>141</v>
      </c>
      <c r="Q536" s="52" t="s">
        <v>371</v>
      </c>
      <c r="R536" s="54" t="str">
        <f aca="false">IF(J536&lt;=I536,"Yes","No")</f>
        <v>No</v>
      </c>
      <c r="S536" s="52" t="s">
        <v>10066</v>
      </c>
      <c r="T536" s="52" t="s">
        <v>10061</v>
      </c>
      <c r="U536" s="55" t="n">
        <f aca="false">IF(M536=0,0,ROUND(O536/M536,2))</f>
        <v>7.23</v>
      </c>
      <c r="V536" s="55" t="n">
        <f aca="false">IFERROR(J536-I536,"")</f>
        <v>3</v>
      </c>
      <c r="W536" s="55" t="str">
        <f aca="false">IF(U536&lt;=13.5,"Efficient",IF(U536&lt;=16,"Above Bench","Expensive"))</f>
        <v>Efficient</v>
      </c>
      <c r="X536" s="55" t="str">
        <f aca="false">TEXT(H536,"yyyy-mm")</f>
        <v>2024-01</v>
      </c>
    </row>
    <row r="537" customFormat="false" ht="15" hidden="false" customHeight="true" outlineLevel="0" collapsed="false">
      <c r="A537" s="56" t="s">
        <v>11166</v>
      </c>
      <c r="B537" s="56" t="s">
        <v>3928</v>
      </c>
      <c r="C537" s="56" t="s">
        <v>2739</v>
      </c>
      <c r="D537" s="56" t="s">
        <v>10073</v>
      </c>
      <c r="E537" s="56" t="s">
        <v>97</v>
      </c>
      <c r="F537" s="56" t="s">
        <v>10088</v>
      </c>
      <c r="G537" s="56" t="s">
        <v>11167</v>
      </c>
      <c r="H537" s="57" t="n">
        <v>45339</v>
      </c>
      <c r="I537" s="56" t="s">
        <v>1081</v>
      </c>
      <c r="J537" s="56" t="s">
        <v>1349</v>
      </c>
      <c r="K537" s="56" t="n">
        <v>1456.9</v>
      </c>
      <c r="L537" s="56" t="n">
        <v>5.234</v>
      </c>
      <c r="M537" s="56" t="n">
        <v>2057</v>
      </c>
      <c r="N537" s="56" t="n">
        <v>21.6</v>
      </c>
      <c r="O537" s="54" t="n">
        <f aca="false">ROUND(M537*N537,2)</f>
        <v>44431.2</v>
      </c>
      <c r="P537" s="56" t="n">
        <v>155</v>
      </c>
      <c r="Q537" s="56" t="s">
        <v>4081</v>
      </c>
      <c r="R537" s="54" t="str">
        <f aca="false">IF(J537&lt;=I537,"Yes","No")</f>
        <v>No</v>
      </c>
      <c r="S537" s="56" t="s">
        <v>10061</v>
      </c>
      <c r="T537" s="56" t="s">
        <v>10061</v>
      </c>
      <c r="U537" s="55" t="n">
        <f aca="false">IF(M537=0,0,ROUND(O537/M537,2))</f>
        <v>21.6</v>
      </c>
      <c r="V537" s="55" t="n">
        <f aca="false">IFERROR(J537-I537,"")</f>
        <v>2</v>
      </c>
      <c r="W537" s="55" t="str">
        <f aca="false">IF(U537&lt;=13.5,"Efficient",IF(U537&lt;=16,"Above Bench","Expensive"))</f>
        <v>Expensive</v>
      </c>
      <c r="X537" s="55" t="str">
        <f aca="false">TEXT(H537,"yyyy-mm")</f>
        <v>2024-02</v>
      </c>
    </row>
    <row r="538" customFormat="false" ht="15" hidden="false" customHeight="true" outlineLevel="0" collapsed="false">
      <c r="A538" s="52" t="s">
        <v>11168</v>
      </c>
      <c r="B538" s="52" t="s">
        <v>1806</v>
      </c>
      <c r="C538" s="52" t="s">
        <v>1667</v>
      </c>
      <c r="D538" s="52" t="s">
        <v>10117</v>
      </c>
      <c r="E538" s="52" t="s">
        <v>93</v>
      </c>
      <c r="F538" s="52" t="s">
        <v>10088</v>
      </c>
      <c r="G538" s="52" t="s">
        <v>11169</v>
      </c>
      <c r="H538" s="53" t="n">
        <v>44690</v>
      </c>
      <c r="I538" s="52" t="s">
        <v>998</v>
      </c>
      <c r="J538" s="52" t="s">
        <v>2405</v>
      </c>
      <c r="K538" s="52" t="n">
        <v>2478.93</v>
      </c>
      <c r="L538" s="52" t="n">
        <v>7.146</v>
      </c>
      <c r="M538" s="52" t="n">
        <v>514</v>
      </c>
      <c r="N538" s="52" t="n">
        <v>24.59</v>
      </c>
      <c r="O538" s="54" t="n">
        <f aca="false">ROUND(M538*N538,2)</f>
        <v>12639.26</v>
      </c>
      <c r="P538" s="52" t="n">
        <v>332</v>
      </c>
      <c r="Q538" s="52" t="s">
        <v>380</v>
      </c>
      <c r="R538" s="54" t="str">
        <f aca="false">IF(J538&lt;=I538,"Yes","No")</f>
        <v>No</v>
      </c>
      <c r="S538" s="52" t="s">
        <v>10061</v>
      </c>
      <c r="T538" s="52" t="s">
        <v>10061</v>
      </c>
      <c r="U538" s="55" t="n">
        <f aca="false">IF(M538=0,0,ROUND(O538/M538,2))</f>
        <v>24.59</v>
      </c>
      <c r="V538" s="55" t="n">
        <f aca="false">IFERROR(J538-I538,"")</f>
        <v>3</v>
      </c>
      <c r="W538" s="55" t="str">
        <f aca="false">IF(U538&lt;=13.5,"Efficient",IF(U538&lt;=16,"Above Bench","Expensive"))</f>
        <v>Expensive</v>
      </c>
      <c r="X538" s="55" t="str">
        <f aca="false">TEXT(H538,"yyyy-mm")</f>
        <v>2022-05</v>
      </c>
    </row>
    <row r="539" customFormat="false" ht="15" hidden="false" customHeight="true" outlineLevel="0" collapsed="false">
      <c r="A539" s="56" t="s">
        <v>11170</v>
      </c>
      <c r="B539" s="56" t="s">
        <v>1617</v>
      </c>
      <c r="C539" s="56" t="s">
        <v>3977</v>
      </c>
      <c r="D539" s="56" t="s">
        <v>10132</v>
      </c>
      <c r="E539" s="56" t="s">
        <v>91</v>
      </c>
      <c r="F539" s="56" t="s">
        <v>10070</v>
      </c>
      <c r="G539" s="56" t="s">
        <v>11171</v>
      </c>
      <c r="H539" s="57" t="n">
        <v>44745</v>
      </c>
      <c r="I539" s="56" t="s">
        <v>5196</v>
      </c>
      <c r="J539" s="56" t="s">
        <v>5440</v>
      </c>
      <c r="K539" s="56" t="n">
        <v>4065.73</v>
      </c>
      <c r="L539" s="56" t="n">
        <v>14.207</v>
      </c>
      <c r="M539" s="56" t="n">
        <v>1304</v>
      </c>
      <c r="N539" s="56" t="n">
        <v>9.19</v>
      </c>
      <c r="O539" s="54" t="n">
        <f aca="false">ROUND(M539*N539,2)</f>
        <v>11983.76</v>
      </c>
      <c r="P539" s="56" t="n">
        <v>184</v>
      </c>
      <c r="Q539" s="56" t="s">
        <v>371</v>
      </c>
      <c r="R539" s="54" t="str">
        <f aca="false">IF(J539&lt;=I539,"Yes","No")</f>
        <v>Yes</v>
      </c>
      <c r="S539" s="56" t="s">
        <v>10066</v>
      </c>
      <c r="T539" s="56" t="s">
        <v>10061</v>
      </c>
      <c r="U539" s="55" t="n">
        <f aca="false">IF(M539=0,0,ROUND(O539/M539,2))</f>
        <v>9.19</v>
      </c>
      <c r="V539" s="55" t="n">
        <f aca="false">IFERROR(J539-I539,"")</f>
        <v>-1</v>
      </c>
      <c r="W539" s="55" t="str">
        <f aca="false">IF(U539&lt;=13.5,"Efficient",IF(U539&lt;=16,"Above Bench","Expensive"))</f>
        <v>Efficient</v>
      </c>
      <c r="X539" s="55" t="str">
        <f aca="false">TEXT(H539,"yyyy-mm")</f>
        <v>2022-07</v>
      </c>
    </row>
    <row r="540" customFormat="false" ht="15" hidden="false" customHeight="true" outlineLevel="0" collapsed="false">
      <c r="A540" s="52" t="s">
        <v>11172</v>
      </c>
      <c r="B540" s="52" t="s">
        <v>1417</v>
      </c>
      <c r="C540" s="52" t="s">
        <v>8410</v>
      </c>
      <c r="D540" s="52" t="s">
        <v>10073</v>
      </c>
      <c r="E540" s="52" t="s">
        <v>95</v>
      </c>
      <c r="F540" s="52" t="s">
        <v>10088</v>
      </c>
      <c r="G540" s="52" t="s">
        <v>11173</v>
      </c>
      <c r="H540" s="53" t="n">
        <v>45081</v>
      </c>
      <c r="I540" s="52" t="s">
        <v>1675</v>
      </c>
      <c r="J540" s="52" t="s">
        <v>1160</v>
      </c>
      <c r="K540" s="52" t="n">
        <v>4610.51</v>
      </c>
      <c r="L540" s="52" t="n">
        <v>12.907</v>
      </c>
      <c r="M540" s="52" t="n">
        <v>622</v>
      </c>
      <c r="N540" s="52" t="n">
        <v>21.19</v>
      </c>
      <c r="O540" s="54" t="n">
        <f aca="false">ROUND(M540*N540,2)</f>
        <v>13180.18</v>
      </c>
      <c r="P540" s="52" t="n">
        <v>39</v>
      </c>
      <c r="Q540" s="52" t="s">
        <v>371</v>
      </c>
      <c r="R540" s="54" t="str">
        <f aca="false">IF(J540&lt;=I540,"Yes","No")</f>
        <v>No</v>
      </c>
      <c r="S540" s="52" t="s">
        <v>10066</v>
      </c>
      <c r="T540" s="52" t="s">
        <v>10066</v>
      </c>
      <c r="U540" s="55" t="n">
        <f aca="false">IF(M540=0,0,ROUND(O540/M540,2))</f>
        <v>21.19</v>
      </c>
      <c r="V540" s="55" t="n">
        <f aca="false">IFERROR(J540-I540,"")</f>
        <v>5</v>
      </c>
      <c r="W540" s="55" t="str">
        <f aca="false">IF(U540&lt;=13.5,"Efficient",IF(U540&lt;=16,"Above Bench","Expensive"))</f>
        <v>Expensive</v>
      </c>
      <c r="X540" s="55" t="str">
        <f aca="false">TEXT(H540,"yyyy-mm")</f>
        <v>2023-06</v>
      </c>
    </row>
    <row r="541" customFormat="false" ht="15" hidden="false" customHeight="true" outlineLevel="0" collapsed="false">
      <c r="A541" s="56" t="s">
        <v>11174</v>
      </c>
      <c r="B541" s="56" t="s">
        <v>2686</v>
      </c>
      <c r="C541" s="56" t="s">
        <v>988</v>
      </c>
      <c r="D541" s="56" t="s">
        <v>10095</v>
      </c>
      <c r="E541" s="56" t="s">
        <v>91</v>
      </c>
      <c r="F541" s="56" t="s">
        <v>10088</v>
      </c>
      <c r="G541" s="56" t="s">
        <v>11175</v>
      </c>
      <c r="H541" s="57" t="n">
        <v>45436</v>
      </c>
      <c r="I541" s="56" t="s">
        <v>3906</v>
      </c>
      <c r="J541" s="56" t="s">
        <v>2690</v>
      </c>
      <c r="K541" s="56" t="n">
        <v>4985.7</v>
      </c>
      <c r="L541" s="56" t="n">
        <v>12.681</v>
      </c>
      <c r="M541" s="56" t="n">
        <v>2917</v>
      </c>
      <c r="N541" s="56" t="n">
        <v>9.79</v>
      </c>
      <c r="O541" s="54" t="n">
        <f aca="false">ROUND(M541*N541,2)</f>
        <v>28557.43</v>
      </c>
      <c r="P541" s="56" t="n">
        <v>493</v>
      </c>
      <c r="Q541" s="56" t="s">
        <v>371</v>
      </c>
      <c r="R541" s="54" t="str">
        <f aca="false">IF(J541&lt;=I541,"Yes","No")</f>
        <v>No</v>
      </c>
      <c r="S541" s="56" t="s">
        <v>10061</v>
      </c>
      <c r="T541" s="56" t="s">
        <v>10066</v>
      </c>
      <c r="U541" s="55" t="n">
        <f aca="false">IF(M541=0,0,ROUND(O541/M541,2))</f>
        <v>9.79</v>
      </c>
      <c r="V541" s="55" t="n">
        <f aca="false">IFERROR(J541-I541,"")</f>
        <v>4</v>
      </c>
      <c r="W541" s="55" t="str">
        <f aca="false">IF(U541&lt;=13.5,"Efficient",IF(U541&lt;=16,"Above Bench","Expensive"))</f>
        <v>Efficient</v>
      </c>
      <c r="X541" s="55" t="str">
        <f aca="false">TEXT(H541,"yyyy-mm")</f>
        <v>2024-05</v>
      </c>
    </row>
    <row r="542" customFormat="false" ht="15" hidden="false" customHeight="true" outlineLevel="0" collapsed="false">
      <c r="A542" s="52" t="s">
        <v>11176</v>
      </c>
      <c r="B542" s="52" t="s">
        <v>2593</v>
      </c>
      <c r="C542" s="52" t="s">
        <v>1247</v>
      </c>
      <c r="D542" s="52" t="s">
        <v>10073</v>
      </c>
      <c r="E542" s="52" t="s">
        <v>91</v>
      </c>
      <c r="F542" s="52" t="s">
        <v>10088</v>
      </c>
      <c r="G542" s="52" t="s">
        <v>11177</v>
      </c>
      <c r="H542" s="53" t="n">
        <v>45306</v>
      </c>
      <c r="I542" s="52" t="s">
        <v>4287</v>
      </c>
      <c r="J542" s="52" t="s">
        <v>2643</v>
      </c>
      <c r="K542" s="52" t="n">
        <v>1828.38</v>
      </c>
      <c r="L542" s="52" t="n">
        <v>5.112</v>
      </c>
      <c r="M542" s="52" t="n">
        <v>712</v>
      </c>
      <c r="N542" s="52" t="n">
        <v>22.34</v>
      </c>
      <c r="O542" s="54" t="n">
        <f aca="false">ROUND(M542*N542,2)</f>
        <v>15906.08</v>
      </c>
      <c r="P542" s="52" t="n">
        <v>96</v>
      </c>
      <c r="Q542" s="52" t="s">
        <v>4081</v>
      </c>
      <c r="R542" s="54" t="str">
        <f aca="false">IF(J542&lt;=I542,"Yes","No")</f>
        <v>No</v>
      </c>
      <c r="S542" s="52" t="s">
        <v>10066</v>
      </c>
      <c r="T542" s="52" t="s">
        <v>10061</v>
      </c>
      <c r="U542" s="55" t="n">
        <f aca="false">IF(M542=0,0,ROUND(O542/M542,2))</f>
        <v>22.34</v>
      </c>
      <c r="V542" s="55" t="n">
        <f aca="false">IFERROR(J542-I542,"")</f>
        <v>3</v>
      </c>
      <c r="W542" s="55" t="str">
        <f aca="false">IF(U542&lt;=13.5,"Efficient",IF(U542&lt;=16,"Above Bench","Expensive"))</f>
        <v>Expensive</v>
      </c>
      <c r="X542" s="55" t="str">
        <f aca="false">TEXT(H542,"yyyy-mm")</f>
        <v>2024-01</v>
      </c>
    </row>
    <row r="543" customFormat="false" ht="15" hidden="false" customHeight="true" outlineLevel="0" collapsed="false">
      <c r="A543" s="56" t="s">
        <v>11178</v>
      </c>
      <c r="B543" s="56" t="s">
        <v>3808</v>
      </c>
      <c r="C543" s="56" t="s">
        <v>3712</v>
      </c>
      <c r="D543" s="56" t="s">
        <v>10069</v>
      </c>
      <c r="E543" s="56" t="s">
        <v>97</v>
      </c>
      <c r="F543" s="56" t="s">
        <v>10099</v>
      </c>
      <c r="G543" s="56" t="s">
        <v>11179</v>
      </c>
      <c r="H543" s="57" t="n">
        <v>44764</v>
      </c>
      <c r="I543" s="56" t="s">
        <v>4688</v>
      </c>
      <c r="J543" s="56" t="s">
        <v>3392</v>
      </c>
      <c r="K543" s="56" t="n">
        <v>57.3</v>
      </c>
      <c r="L543" s="56" t="n">
        <v>0.163</v>
      </c>
      <c r="M543" s="56" t="n">
        <v>2266</v>
      </c>
      <c r="N543" s="56" t="n">
        <v>19.5</v>
      </c>
      <c r="O543" s="54" t="n">
        <f aca="false">ROUND(M543*N543,2)</f>
        <v>44187</v>
      </c>
      <c r="P543" s="56" t="n">
        <v>171</v>
      </c>
      <c r="Q543" s="56" t="s">
        <v>371</v>
      </c>
      <c r="R543" s="54" t="str">
        <f aca="false">IF(J543&lt;=I543,"Yes","No")</f>
        <v>No</v>
      </c>
      <c r="S543" s="56" t="s">
        <v>10066</v>
      </c>
      <c r="T543" s="56" t="s">
        <v>10061</v>
      </c>
      <c r="U543" s="55" t="n">
        <f aca="false">IF(M543=0,0,ROUND(O543/M543,2))</f>
        <v>19.5</v>
      </c>
      <c r="V543" s="55" t="n">
        <f aca="false">IFERROR(J543-I543,"")</f>
        <v>2</v>
      </c>
      <c r="W543" s="55" t="str">
        <f aca="false">IF(U543&lt;=13.5,"Efficient",IF(U543&lt;=16,"Above Bench","Expensive"))</f>
        <v>Expensive</v>
      </c>
      <c r="X543" s="55" t="str">
        <f aca="false">TEXT(H543,"yyyy-mm")</f>
        <v>2022-07</v>
      </c>
    </row>
    <row r="544" customFormat="false" ht="15" hidden="false" customHeight="true" outlineLevel="0" collapsed="false">
      <c r="A544" s="52" t="s">
        <v>11180</v>
      </c>
      <c r="B544" s="52" t="s">
        <v>3579</v>
      </c>
      <c r="C544" s="52" t="s">
        <v>3315</v>
      </c>
      <c r="D544" s="52" t="s">
        <v>10132</v>
      </c>
      <c r="E544" s="52" t="s">
        <v>99</v>
      </c>
      <c r="F544" s="52" t="s">
        <v>10059</v>
      </c>
      <c r="G544" s="52" t="s">
        <v>11181</v>
      </c>
      <c r="H544" s="53" t="n">
        <v>44865</v>
      </c>
      <c r="I544" s="52" t="s">
        <v>3327</v>
      </c>
      <c r="J544" s="52" t="s">
        <v>848</v>
      </c>
      <c r="K544" s="52" t="n">
        <v>1765.18</v>
      </c>
      <c r="L544" s="52" t="n">
        <v>5.238</v>
      </c>
      <c r="M544" s="52" t="n">
        <v>2562</v>
      </c>
      <c r="N544" s="52" t="n">
        <v>20.35</v>
      </c>
      <c r="O544" s="54" t="n">
        <f aca="false">ROUND(M544*N544,2)</f>
        <v>52136.7</v>
      </c>
      <c r="P544" s="52" t="n">
        <v>424</v>
      </c>
      <c r="Q544" s="52" t="s">
        <v>371</v>
      </c>
      <c r="R544" s="54" t="str">
        <f aca="false">IF(J544&lt;=I544,"Yes","No")</f>
        <v>No</v>
      </c>
      <c r="S544" s="52" t="s">
        <v>10066</v>
      </c>
      <c r="T544" s="52" t="s">
        <v>10061</v>
      </c>
      <c r="U544" s="55" t="n">
        <f aca="false">IF(M544=0,0,ROUND(O544/M544,2))</f>
        <v>20.35</v>
      </c>
      <c r="V544" s="55" t="n">
        <f aca="false">IFERROR(J544-I544,"")</f>
        <v>2</v>
      </c>
      <c r="W544" s="55" t="str">
        <f aca="false">IF(U544&lt;=13.5,"Efficient",IF(U544&lt;=16,"Above Bench","Expensive"))</f>
        <v>Expensive</v>
      </c>
      <c r="X544" s="55" t="str">
        <f aca="false">TEXT(H544,"yyyy-mm")</f>
        <v>2022-10</v>
      </c>
    </row>
    <row r="545" customFormat="false" ht="15" hidden="false" customHeight="true" outlineLevel="0" collapsed="false">
      <c r="A545" s="56" t="s">
        <v>11182</v>
      </c>
      <c r="B545" s="56" t="s">
        <v>3312</v>
      </c>
      <c r="C545" s="56" t="s">
        <v>3848</v>
      </c>
      <c r="D545" s="56" t="s">
        <v>10112</v>
      </c>
      <c r="E545" s="56" t="s">
        <v>99</v>
      </c>
      <c r="F545" s="56" t="s">
        <v>10088</v>
      </c>
      <c r="G545" s="56" t="s">
        <v>11183</v>
      </c>
      <c r="H545" s="57" t="n">
        <v>45009</v>
      </c>
      <c r="I545" s="56" t="s">
        <v>2245</v>
      </c>
      <c r="J545" s="56" t="s">
        <v>3396</v>
      </c>
      <c r="K545" s="56" t="n">
        <v>1345.85</v>
      </c>
      <c r="L545" s="56" t="n">
        <v>4.406</v>
      </c>
      <c r="M545" s="56" t="n">
        <v>1579</v>
      </c>
      <c r="N545" s="56" t="n">
        <v>20.83</v>
      </c>
      <c r="O545" s="54" t="n">
        <f aca="false">ROUND(M545*N545,2)</f>
        <v>32890.57</v>
      </c>
      <c r="P545" s="56" t="n">
        <v>110</v>
      </c>
      <c r="Q545" s="56" t="s">
        <v>4081</v>
      </c>
      <c r="R545" s="54" t="str">
        <f aca="false">IF(J545&lt;=I545,"Yes","No")</f>
        <v>Yes</v>
      </c>
      <c r="S545" s="56" t="s">
        <v>10066</v>
      </c>
      <c r="T545" s="56" t="s">
        <v>10061</v>
      </c>
      <c r="U545" s="55" t="n">
        <f aca="false">IF(M545=0,0,ROUND(O545/M545,2))</f>
        <v>20.83</v>
      </c>
      <c r="V545" s="55" t="n">
        <f aca="false">IFERROR(J545-I545,"")</f>
        <v>-1</v>
      </c>
      <c r="W545" s="55" t="str">
        <f aca="false">IF(U545&lt;=13.5,"Efficient",IF(U545&lt;=16,"Above Bench","Expensive"))</f>
        <v>Expensive</v>
      </c>
      <c r="X545" s="55" t="str">
        <f aca="false">TEXT(H545,"yyyy-mm")</f>
        <v>2023-03</v>
      </c>
    </row>
    <row r="546" customFormat="false" ht="15" hidden="false" customHeight="true" outlineLevel="0" collapsed="false">
      <c r="A546" s="52" t="s">
        <v>11184</v>
      </c>
      <c r="B546" s="52" t="s">
        <v>3458</v>
      </c>
      <c r="C546" s="52" t="s">
        <v>1204</v>
      </c>
      <c r="D546" s="52" t="s">
        <v>10190</v>
      </c>
      <c r="E546" s="52" t="s">
        <v>101</v>
      </c>
      <c r="F546" s="52" t="s">
        <v>10070</v>
      </c>
      <c r="G546" s="52" t="s">
        <v>11185</v>
      </c>
      <c r="H546" s="53" t="n">
        <v>45602</v>
      </c>
      <c r="I546" s="52" t="s">
        <v>1450</v>
      </c>
      <c r="J546" s="52" t="s">
        <v>4406</v>
      </c>
      <c r="K546" s="52" t="n">
        <v>1242.53</v>
      </c>
      <c r="L546" s="52" t="n">
        <v>3.571</v>
      </c>
      <c r="M546" s="52" t="n">
        <v>449</v>
      </c>
      <c r="N546" s="52" t="n">
        <v>12.5</v>
      </c>
      <c r="O546" s="54" t="n">
        <f aca="false">ROUND(M546*N546,2)</f>
        <v>5612.5</v>
      </c>
      <c r="P546" s="52" t="n">
        <v>286</v>
      </c>
      <c r="Q546" s="52" t="s">
        <v>340</v>
      </c>
      <c r="R546" s="54" t="str">
        <f aca="false">IF(J546&lt;=I546,"Yes","No")</f>
        <v>Yes</v>
      </c>
      <c r="S546" s="52" t="s">
        <v>10061</v>
      </c>
      <c r="T546" s="52" t="s">
        <v>10061</v>
      </c>
      <c r="U546" s="55" t="n">
        <f aca="false">IF(M546=0,0,ROUND(O546/M546,2))</f>
        <v>12.5</v>
      </c>
      <c r="V546" s="55" t="n">
        <f aca="false">IFERROR(J546-I546,"")</f>
        <v>-1</v>
      </c>
      <c r="W546" s="55" t="str">
        <f aca="false">IF(U546&lt;=13.5,"Efficient",IF(U546&lt;=16,"Above Bench","Expensive"))</f>
        <v>Efficient</v>
      </c>
      <c r="X546" s="55" t="str">
        <f aca="false">TEXT(H546,"yyyy-mm")</f>
        <v>2024-11</v>
      </c>
    </row>
    <row r="547" customFormat="false" ht="15" hidden="false" customHeight="true" outlineLevel="0" collapsed="false">
      <c r="A547" s="56" t="s">
        <v>11186</v>
      </c>
      <c r="B547" s="56" t="s">
        <v>806</v>
      </c>
      <c r="C547" s="56" t="s">
        <v>401</v>
      </c>
      <c r="D547" s="56" t="s">
        <v>10104</v>
      </c>
      <c r="E547" s="56" t="s">
        <v>101</v>
      </c>
      <c r="F547" s="56" t="s">
        <v>10088</v>
      </c>
      <c r="G547" s="56" t="s">
        <v>11187</v>
      </c>
      <c r="H547" s="57" t="n">
        <v>44802</v>
      </c>
      <c r="I547" s="56" t="s">
        <v>5961</v>
      </c>
      <c r="J547" s="56" t="s">
        <v>2094</v>
      </c>
      <c r="K547" s="56" t="n">
        <v>3514.19</v>
      </c>
      <c r="L547" s="56" t="n">
        <v>14.061</v>
      </c>
      <c r="M547" s="56" t="n">
        <v>408</v>
      </c>
      <c r="N547" s="56" t="n">
        <v>7.84</v>
      </c>
      <c r="O547" s="54" t="n">
        <f aca="false">ROUND(M547*N547,2)</f>
        <v>3198.72</v>
      </c>
      <c r="P547" s="56" t="n">
        <v>479</v>
      </c>
      <c r="Q547" s="56" t="s">
        <v>380</v>
      </c>
      <c r="R547" s="54" t="str">
        <f aca="false">IF(J547&lt;=I547,"Yes","No")</f>
        <v>No</v>
      </c>
      <c r="S547" s="56" t="s">
        <v>10066</v>
      </c>
      <c r="T547" s="56" t="s">
        <v>10061</v>
      </c>
      <c r="U547" s="55" t="n">
        <f aca="false">IF(M547=0,0,ROUND(O547/M547,2))</f>
        <v>7.84</v>
      </c>
      <c r="V547" s="55" t="n">
        <f aca="false">IFERROR(J547-I547,"")</f>
        <v>2</v>
      </c>
      <c r="W547" s="55" t="str">
        <f aca="false">IF(U547&lt;=13.5,"Efficient",IF(U547&lt;=16,"Above Bench","Expensive"))</f>
        <v>Efficient</v>
      </c>
      <c r="X547" s="55" t="str">
        <f aca="false">TEXT(H547,"yyyy-mm")</f>
        <v>2022-08</v>
      </c>
    </row>
    <row r="548" customFormat="false" ht="15" hidden="false" customHeight="true" outlineLevel="0" collapsed="false">
      <c r="A548" s="52" t="s">
        <v>11188</v>
      </c>
      <c r="B548" s="52" t="s">
        <v>4008</v>
      </c>
      <c r="C548" s="52" t="s">
        <v>11189</v>
      </c>
      <c r="D548" s="52" t="s">
        <v>10063</v>
      </c>
      <c r="E548" s="52" t="s">
        <v>95</v>
      </c>
      <c r="F548" s="52" t="s">
        <v>10088</v>
      </c>
      <c r="G548" s="52" t="s">
        <v>11190</v>
      </c>
      <c r="H548" s="53" t="n">
        <v>44959</v>
      </c>
      <c r="I548" s="52" t="s">
        <v>425</v>
      </c>
      <c r="J548" s="52" t="s">
        <v>3825</v>
      </c>
      <c r="K548" s="52" t="n">
        <v>2740.95</v>
      </c>
      <c r="L548" s="52" t="n">
        <v>6.895</v>
      </c>
      <c r="M548" s="52" t="n">
        <v>774</v>
      </c>
      <c r="N548" s="52" t="n">
        <v>11.11</v>
      </c>
      <c r="O548" s="54" t="n">
        <f aca="false">ROUND(M548*N548,2)</f>
        <v>8599.14</v>
      </c>
      <c r="P548" s="52" t="n">
        <v>99</v>
      </c>
      <c r="Q548" s="52" t="s">
        <v>4081</v>
      </c>
      <c r="R548" s="54" t="str">
        <f aca="false">IF(J548&lt;=I548,"Yes","No")</f>
        <v>Yes</v>
      </c>
      <c r="S548" s="52" t="s">
        <v>10061</v>
      </c>
      <c r="T548" s="52" t="s">
        <v>10066</v>
      </c>
      <c r="U548" s="55" t="n">
        <f aca="false">IF(M548=0,0,ROUND(O548/M548,2))</f>
        <v>11.11</v>
      </c>
      <c r="V548" s="55" t="n">
        <f aca="false">IFERROR(J548-I548,"")</f>
        <v>-1</v>
      </c>
      <c r="W548" s="55" t="str">
        <f aca="false">IF(U548&lt;=13.5,"Efficient",IF(U548&lt;=16,"Above Bench","Expensive"))</f>
        <v>Efficient</v>
      </c>
      <c r="X548" s="55" t="str">
        <f aca="false">TEXT(H548,"yyyy-mm")</f>
        <v>2023-02</v>
      </c>
    </row>
    <row r="549" customFormat="false" ht="15" hidden="false" customHeight="true" outlineLevel="0" collapsed="false">
      <c r="A549" s="56" t="s">
        <v>11191</v>
      </c>
      <c r="B549" s="56" t="s">
        <v>724</v>
      </c>
      <c r="C549" s="56" t="s">
        <v>3037</v>
      </c>
      <c r="D549" s="56" t="s">
        <v>10132</v>
      </c>
      <c r="E549" s="56" t="s">
        <v>99</v>
      </c>
      <c r="F549" s="56" t="s">
        <v>10064</v>
      </c>
      <c r="G549" s="56" t="s">
        <v>11192</v>
      </c>
      <c r="H549" s="57" t="n">
        <v>44868</v>
      </c>
      <c r="I549" s="56" t="s">
        <v>848</v>
      </c>
      <c r="J549" s="56" t="s">
        <v>3947</v>
      </c>
      <c r="K549" s="56" t="n">
        <v>3593.12</v>
      </c>
      <c r="L549" s="56" t="n">
        <v>12.526</v>
      </c>
      <c r="M549" s="56" t="n">
        <v>1616</v>
      </c>
      <c r="N549" s="56" t="n">
        <v>20.81</v>
      </c>
      <c r="O549" s="54" t="n">
        <f aca="false">ROUND(M549*N549,2)</f>
        <v>33628.96</v>
      </c>
      <c r="P549" s="56" t="n">
        <v>227</v>
      </c>
      <c r="Q549" s="56" t="s">
        <v>380</v>
      </c>
      <c r="R549" s="54" t="str">
        <f aca="false">IF(J549&lt;=I549,"Yes","No")</f>
        <v>No</v>
      </c>
      <c r="S549" s="56" t="s">
        <v>10061</v>
      </c>
      <c r="T549" s="56" t="s">
        <v>10061</v>
      </c>
      <c r="U549" s="55" t="n">
        <f aca="false">IF(M549=0,0,ROUND(O549/M549,2))</f>
        <v>20.81</v>
      </c>
      <c r="V549" s="55" t="n">
        <f aca="false">IFERROR(J549-I549,"")</f>
        <v>4</v>
      </c>
      <c r="W549" s="55" t="str">
        <f aca="false">IF(U549&lt;=13.5,"Efficient",IF(U549&lt;=16,"Above Bench","Expensive"))</f>
        <v>Expensive</v>
      </c>
      <c r="X549" s="55" t="str">
        <f aca="false">TEXT(H549,"yyyy-mm")</f>
        <v>2022-11</v>
      </c>
    </row>
    <row r="550" customFormat="false" ht="15" hidden="false" customHeight="true" outlineLevel="0" collapsed="false">
      <c r="A550" s="52" t="s">
        <v>11193</v>
      </c>
      <c r="B550" s="52" t="s">
        <v>2556</v>
      </c>
      <c r="C550" s="52" t="s">
        <v>797</v>
      </c>
      <c r="D550" s="52" t="s">
        <v>10104</v>
      </c>
      <c r="E550" s="52" t="s">
        <v>91</v>
      </c>
      <c r="F550" s="52" t="s">
        <v>10059</v>
      </c>
      <c r="G550" s="52" t="s">
        <v>11194</v>
      </c>
      <c r="H550" s="53" t="n">
        <v>45466</v>
      </c>
      <c r="I550" s="52" t="s">
        <v>5444</v>
      </c>
      <c r="J550" s="52" t="s">
        <v>1771</v>
      </c>
      <c r="K550" s="52" t="n">
        <v>4617.12</v>
      </c>
      <c r="L550" s="52" t="n">
        <v>19.126</v>
      </c>
      <c r="M550" s="52" t="n">
        <v>1529</v>
      </c>
      <c r="N550" s="52" t="n">
        <v>9.55</v>
      </c>
      <c r="O550" s="54" t="n">
        <f aca="false">ROUND(M550*N550,2)</f>
        <v>14601.95</v>
      </c>
      <c r="P550" s="52" t="n">
        <v>55</v>
      </c>
      <c r="Q550" s="52" t="s">
        <v>371</v>
      </c>
      <c r="R550" s="54" t="str">
        <f aca="false">IF(J550&lt;=I550,"Yes","No")</f>
        <v>No</v>
      </c>
      <c r="S550" s="52" t="s">
        <v>10066</v>
      </c>
      <c r="T550" s="52" t="s">
        <v>10061</v>
      </c>
      <c r="U550" s="55" t="n">
        <f aca="false">IF(M550=0,0,ROUND(O550/M550,2))</f>
        <v>9.55</v>
      </c>
      <c r="V550" s="55" t="n">
        <f aca="false">IFERROR(J550-I550,"")</f>
        <v>1</v>
      </c>
      <c r="W550" s="55" t="str">
        <f aca="false">IF(U550&lt;=13.5,"Efficient",IF(U550&lt;=16,"Above Bench","Expensive"))</f>
        <v>Efficient</v>
      </c>
      <c r="X550" s="55" t="str">
        <f aca="false">TEXT(H550,"yyyy-mm")</f>
        <v>2024-06</v>
      </c>
    </row>
    <row r="551" customFormat="false" ht="15" hidden="false" customHeight="true" outlineLevel="0" collapsed="false">
      <c r="A551" s="56" t="s">
        <v>11195</v>
      </c>
      <c r="B551" s="56" t="s">
        <v>2529</v>
      </c>
      <c r="C551" s="56" t="s">
        <v>11196</v>
      </c>
      <c r="D551" s="56" t="s">
        <v>10132</v>
      </c>
      <c r="E551" s="56" t="s">
        <v>99</v>
      </c>
      <c r="F551" s="56" t="s">
        <v>10059</v>
      </c>
      <c r="G551" s="56" t="s">
        <v>11197</v>
      </c>
      <c r="H551" s="57" t="n">
        <v>44609</v>
      </c>
      <c r="I551" s="56" t="s">
        <v>4977</v>
      </c>
      <c r="J551" s="56" t="s">
        <v>2192</v>
      </c>
      <c r="K551" s="56" t="n">
        <v>3376.07</v>
      </c>
      <c r="L551" s="56" t="n">
        <v>15.033</v>
      </c>
      <c r="M551" s="56" t="n">
        <v>1608</v>
      </c>
      <c r="N551" s="56" t="n">
        <v>5.36</v>
      </c>
      <c r="O551" s="54" t="n">
        <f aca="false">ROUND(M551*N551,2)</f>
        <v>8618.88</v>
      </c>
      <c r="P551" s="56" t="n">
        <v>477</v>
      </c>
      <c r="Q551" s="56" t="s">
        <v>380</v>
      </c>
      <c r="R551" s="54" t="str">
        <f aca="false">IF(J551&lt;=I551,"Yes","No")</f>
        <v>No</v>
      </c>
      <c r="S551" s="56" t="s">
        <v>10066</v>
      </c>
      <c r="T551" s="56" t="s">
        <v>10061</v>
      </c>
      <c r="U551" s="55" t="n">
        <f aca="false">IF(M551=0,0,ROUND(O551/M551,2))</f>
        <v>5.36</v>
      </c>
      <c r="V551" s="55" t="n">
        <f aca="false">IFERROR(J551-I551,"")</f>
        <v>1</v>
      </c>
      <c r="W551" s="55" t="str">
        <f aca="false">IF(U551&lt;=13.5,"Efficient",IF(U551&lt;=16,"Above Bench","Expensive"))</f>
        <v>Efficient</v>
      </c>
      <c r="X551" s="55" t="str">
        <f aca="false">TEXT(H551,"yyyy-mm")</f>
        <v>2022-02</v>
      </c>
    </row>
    <row r="552" customFormat="false" ht="15" hidden="false" customHeight="true" outlineLevel="0" collapsed="false">
      <c r="A552" s="52" t="s">
        <v>11198</v>
      </c>
      <c r="B552" s="52" t="s">
        <v>2471</v>
      </c>
      <c r="C552" s="52" t="s">
        <v>6062</v>
      </c>
      <c r="D552" s="52" t="s">
        <v>10112</v>
      </c>
      <c r="E552" s="52" t="s">
        <v>99</v>
      </c>
      <c r="F552" s="52" t="s">
        <v>10099</v>
      </c>
      <c r="G552" s="52" t="s">
        <v>11199</v>
      </c>
      <c r="H552" s="53" t="n">
        <v>45218</v>
      </c>
      <c r="I552" s="52" t="s">
        <v>2335</v>
      </c>
      <c r="J552" s="52" t="s">
        <v>6374</v>
      </c>
      <c r="K552" s="52" t="n">
        <v>1579</v>
      </c>
      <c r="L552" s="52" t="n">
        <v>7.796</v>
      </c>
      <c r="M552" s="52" t="n">
        <v>2070</v>
      </c>
      <c r="N552" s="52" t="n">
        <v>20.65</v>
      </c>
      <c r="O552" s="54" t="n">
        <f aca="false">ROUND(M552*N552,2)</f>
        <v>42745.5</v>
      </c>
      <c r="P552" s="52" t="n">
        <v>254</v>
      </c>
      <c r="Q552" s="52" t="s">
        <v>371</v>
      </c>
      <c r="R552" s="54" t="str">
        <f aca="false">IF(J552&lt;=I552,"Yes","No")</f>
        <v>No</v>
      </c>
      <c r="S552" s="52" t="s">
        <v>10066</v>
      </c>
      <c r="T552" s="52" t="s">
        <v>10061</v>
      </c>
      <c r="U552" s="55" t="n">
        <f aca="false">IF(M552=0,0,ROUND(O552/M552,2))</f>
        <v>20.65</v>
      </c>
      <c r="V552" s="55" t="n">
        <f aca="false">IFERROR(J552-I552,"")</f>
        <v>5</v>
      </c>
      <c r="W552" s="55" t="str">
        <f aca="false">IF(U552&lt;=13.5,"Efficient",IF(U552&lt;=16,"Above Bench","Expensive"))</f>
        <v>Expensive</v>
      </c>
      <c r="X552" s="55" t="str">
        <f aca="false">TEXT(H552,"yyyy-mm")</f>
        <v>2023-10</v>
      </c>
    </row>
    <row r="553" customFormat="false" ht="15" hidden="false" customHeight="true" outlineLevel="0" collapsed="false">
      <c r="A553" s="56" t="s">
        <v>11200</v>
      </c>
      <c r="B553" s="56" t="s">
        <v>2262</v>
      </c>
      <c r="C553" s="56" t="s">
        <v>10846</v>
      </c>
      <c r="D553" s="56" t="s">
        <v>10063</v>
      </c>
      <c r="E553" s="56" t="s">
        <v>101</v>
      </c>
      <c r="F553" s="56" t="s">
        <v>10064</v>
      </c>
      <c r="G553" s="56" t="s">
        <v>11201</v>
      </c>
      <c r="H553" s="57" t="n">
        <v>45356</v>
      </c>
      <c r="I553" s="56" t="s">
        <v>5399</v>
      </c>
      <c r="J553" s="56" t="s">
        <v>2823</v>
      </c>
      <c r="K553" s="56" t="n">
        <v>2649.2</v>
      </c>
      <c r="L553" s="56" t="n">
        <v>6.7</v>
      </c>
      <c r="M553" s="56" t="n">
        <v>1093</v>
      </c>
      <c r="N553" s="56" t="n">
        <v>13.32</v>
      </c>
      <c r="O553" s="54" t="n">
        <f aca="false">ROUND(M553*N553,2)</f>
        <v>14558.76</v>
      </c>
      <c r="P553" s="56" t="n">
        <v>289</v>
      </c>
      <c r="Q553" s="56" t="s">
        <v>340</v>
      </c>
      <c r="R553" s="54" t="str">
        <f aca="false">IF(J553&lt;=I553,"Yes","No")</f>
        <v>No</v>
      </c>
      <c r="S553" s="56" t="s">
        <v>10066</v>
      </c>
      <c r="T553" s="56" t="s">
        <v>10066</v>
      </c>
      <c r="U553" s="55" t="n">
        <f aca="false">IF(M553=0,0,ROUND(O553/M553,2))</f>
        <v>13.32</v>
      </c>
      <c r="V553" s="55" t="n">
        <f aca="false">IFERROR(J553-I553,"")</f>
        <v>1</v>
      </c>
      <c r="W553" s="55" t="str">
        <f aca="false">IF(U553&lt;=13.5,"Efficient",IF(U553&lt;=16,"Above Bench","Expensive"))</f>
        <v>Efficient</v>
      </c>
      <c r="X553" s="55" t="str">
        <f aca="false">TEXT(H553,"yyyy-mm")</f>
        <v>2024-03</v>
      </c>
    </row>
    <row r="554" customFormat="false" ht="15" hidden="false" customHeight="true" outlineLevel="0" collapsed="false">
      <c r="A554" s="52" t="s">
        <v>11202</v>
      </c>
      <c r="B554" s="52" t="s">
        <v>3856</v>
      </c>
      <c r="C554" s="52" t="s">
        <v>776</v>
      </c>
      <c r="D554" s="52" t="s">
        <v>10087</v>
      </c>
      <c r="E554" s="52" t="s">
        <v>99</v>
      </c>
      <c r="F554" s="52" t="s">
        <v>10088</v>
      </c>
      <c r="G554" s="52" t="s">
        <v>11203</v>
      </c>
      <c r="H554" s="53" t="n">
        <v>45331</v>
      </c>
      <c r="I554" s="52" t="s">
        <v>3409</v>
      </c>
      <c r="J554" s="52" t="s">
        <v>4167</v>
      </c>
      <c r="K554" s="52" t="n">
        <v>332.59</v>
      </c>
      <c r="L554" s="52" t="n">
        <v>1.519</v>
      </c>
      <c r="M554" s="52" t="n">
        <v>688</v>
      </c>
      <c r="N554" s="52" t="n">
        <v>16.34</v>
      </c>
      <c r="O554" s="54" t="n">
        <f aca="false">ROUND(M554*N554,2)</f>
        <v>11241.92</v>
      </c>
      <c r="P554" s="52" t="n">
        <v>75</v>
      </c>
      <c r="Q554" s="52" t="s">
        <v>4081</v>
      </c>
      <c r="R554" s="54" t="str">
        <f aca="false">IF(J554&lt;=I554,"Yes","No")</f>
        <v>No</v>
      </c>
      <c r="S554" s="52" t="s">
        <v>10066</v>
      </c>
      <c r="T554" s="52" t="s">
        <v>10061</v>
      </c>
      <c r="U554" s="55" t="n">
        <f aca="false">IF(M554=0,0,ROUND(O554/M554,2))</f>
        <v>16.34</v>
      </c>
      <c r="V554" s="55" t="n">
        <f aca="false">IFERROR(J554-I554,"")</f>
        <v>3</v>
      </c>
      <c r="W554" s="55" t="str">
        <f aca="false">IF(U554&lt;=13.5,"Efficient",IF(U554&lt;=16,"Above Bench","Expensive"))</f>
        <v>Expensive</v>
      </c>
      <c r="X554" s="55" t="str">
        <f aca="false">TEXT(H554,"yyyy-mm")</f>
        <v>2024-02</v>
      </c>
    </row>
    <row r="555" customFormat="false" ht="15" hidden="false" customHeight="true" outlineLevel="0" collapsed="false">
      <c r="A555" s="56" t="s">
        <v>11204</v>
      </c>
      <c r="B555" s="56" t="s">
        <v>2457</v>
      </c>
      <c r="C555" s="56" t="s">
        <v>1050</v>
      </c>
      <c r="D555" s="56" t="s">
        <v>10073</v>
      </c>
      <c r="E555" s="56" t="s">
        <v>93</v>
      </c>
      <c r="F555" s="56" t="s">
        <v>10088</v>
      </c>
      <c r="G555" s="56" t="s">
        <v>11205</v>
      </c>
      <c r="H555" s="57" t="n">
        <v>45657</v>
      </c>
      <c r="I555" s="56" t="s">
        <v>1213</v>
      </c>
      <c r="J555" s="56" t="s">
        <v>2928</v>
      </c>
      <c r="K555" s="56" t="n">
        <v>1838.63</v>
      </c>
      <c r="L555" s="56" t="n">
        <v>8.694</v>
      </c>
      <c r="M555" s="56" t="n">
        <v>2759</v>
      </c>
      <c r="N555" s="56" t="n">
        <v>12.63</v>
      </c>
      <c r="O555" s="54" t="n">
        <f aca="false">ROUND(M555*N555,2)</f>
        <v>34846.17</v>
      </c>
      <c r="P555" s="56" t="n">
        <v>313</v>
      </c>
      <c r="Q555" s="56" t="s">
        <v>380</v>
      </c>
      <c r="R555" s="54" t="str">
        <f aca="false">IF(J555&lt;=I555,"Yes","No")</f>
        <v>No</v>
      </c>
      <c r="S555" s="56" t="s">
        <v>10066</v>
      </c>
      <c r="T555" s="56" t="s">
        <v>10061</v>
      </c>
      <c r="U555" s="55" t="n">
        <f aca="false">IF(M555=0,0,ROUND(O555/M555,2))</f>
        <v>12.63</v>
      </c>
      <c r="V555" s="55" t="n">
        <f aca="false">IFERROR(J555-I555,"")</f>
        <v>3</v>
      </c>
      <c r="W555" s="55" t="str">
        <f aca="false">IF(U555&lt;=13.5,"Efficient",IF(U555&lt;=16,"Above Bench","Expensive"))</f>
        <v>Efficient</v>
      </c>
      <c r="X555" s="55" t="str">
        <f aca="false">TEXT(H555,"yyyy-mm")</f>
        <v>2024-12</v>
      </c>
    </row>
    <row r="556" customFormat="false" ht="15" hidden="false" customHeight="true" outlineLevel="0" collapsed="false">
      <c r="A556" s="52" t="s">
        <v>11206</v>
      </c>
      <c r="B556" s="52" t="s">
        <v>3909</v>
      </c>
      <c r="C556" s="52" t="s">
        <v>1013</v>
      </c>
      <c r="D556" s="52" t="s">
        <v>10117</v>
      </c>
      <c r="E556" s="52" t="s">
        <v>99</v>
      </c>
      <c r="F556" s="52" t="s">
        <v>10088</v>
      </c>
      <c r="G556" s="52" t="s">
        <v>11207</v>
      </c>
      <c r="H556" s="53" t="n">
        <v>45604</v>
      </c>
      <c r="I556" s="52" t="s">
        <v>688</v>
      </c>
      <c r="J556" s="52" t="s">
        <v>3097</v>
      </c>
      <c r="K556" s="52" t="n">
        <v>3416.58</v>
      </c>
      <c r="L556" s="52" t="n">
        <v>8.918</v>
      </c>
      <c r="M556" s="52" t="n">
        <v>2341</v>
      </c>
      <c r="N556" s="52" t="n">
        <v>14.68</v>
      </c>
      <c r="O556" s="54" t="n">
        <f aca="false">ROUND(M556*N556,2)</f>
        <v>34365.88</v>
      </c>
      <c r="P556" s="52" t="n">
        <v>167</v>
      </c>
      <c r="Q556" s="52" t="s">
        <v>340</v>
      </c>
      <c r="R556" s="54" t="str">
        <f aca="false">IF(J556&lt;=I556,"Yes","No")</f>
        <v>No</v>
      </c>
      <c r="S556" s="52" t="s">
        <v>10066</v>
      </c>
      <c r="T556" s="52" t="s">
        <v>10061</v>
      </c>
      <c r="U556" s="55" t="n">
        <f aca="false">IF(M556=0,0,ROUND(O556/M556,2))</f>
        <v>14.68</v>
      </c>
      <c r="V556" s="55" t="n">
        <f aca="false">IFERROR(J556-I556,"")</f>
        <v>4</v>
      </c>
      <c r="W556" s="55" t="str">
        <f aca="false">IF(U556&lt;=13.5,"Efficient",IF(U556&lt;=16,"Above Bench","Expensive"))</f>
        <v>Above Bench</v>
      </c>
      <c r="X556" s="55" t="str">
        <f aca="false">TEXT(H556,"yyyy-mm")</f>
        <v>2024-11</v>
      </c>
    </row>
    <row r="557" customFormat="false" ht="15" hidden="false" customHeight="true" outlineLevel="0" collapsed="false">
      <c r="A557" s="56" t="s">
        <v>11208</v>
      </c>
      <c r="B557" s="56" t="s">
        <v>3458</v>
      </c>
      <c r="C557" s="56" t="s">
        <v>3848</v>
      </c>
      <c r="D557" s="56" t="s">
        <v>10063</v>
      </c>
      <c r="E557" s="56" t="s">
        <v>101</v>
      </c>
      <c r="F557" s="56" t="s">
        <v>10059</v>
      </c>
      <c r="G557" s="56" t="s">
        <v>11209</v>
      </c>
      <c r="H557" s="57" t="n">
        <v>44735</v>
      </c>
      <c r="I557" s="56" t="s">
        <v>1218</v>
      </c>
      <c r="J557" s="56" t="s">
        <v>1218</v>
      </c>
      <c r="K557" s="56" t="n">
        <v>3823.51</v>
      </c>
      <c r="L557" s="56" t="n">
        <v>11.285</v>
      </c>
      <c r="M557" s="56" t="n">
        <v>593</v>
      </c>
      <c r="N557" s="56" t="n">
        <v>15.22</v>
      </c>
      <c r="O557" s="54" t="n">
        <f aca="false">ROUND(M557*N557,2)</f>
        <v>9025.46</v>
      </c>
      <c r="P557" s="56" t="n">
        <v>164</v>
      </c>
      <c r="Q557" s="56" t="s">
        <v>371</v>
      </c>
      <c r="R557" s="54" t="str">
        <f aca="false">IF(J557&lt;=I557,"Yes","No")</f>
        <v>Yes</v>
      </c>
      <c r="S557" s="56" t="s">
        <v>10066</v>
      </c>
      <c r="T557" s="56" t="s">
        <v>10061</v>
      </c>
      <c r="U557" s="55" t="n">
        <f aca="false">IF(M557=0,0,ROUND(O557/M557,2))</f>
        <v>15.22</v>
      </c>
      <c r="V557" s="55" t="n">
        <f aca="false">IFERROR(J557-I557,"")</f>
        <v>0</v>
      </c>
      <c r="W557" s="55" t="str">
        <f aca="false">IF(U557&lt;=13.5,"Efficient",IF(U557&lt;=16,"Above Bench","Expensive"))</f>
        <v>Above Bench</v>
      </c>
      <c r="X557" s="55" t="str">
        <f aca="false">TEXT(H557,"yyyy-mm")</f>
        <v>2022-06</v>
      </c>
    </row>
    <row r="558" customFormat="false" ht="15" hidden="false" customHeight="true" outlineLevel="0" collapsed="false">
      <c r="A558" s="52" t="s">
        <v>11210</v>
      </c>
      <c r="B558" s="52" t="s">
        <v>738</v>
      </c>
      <c r="C558" s="52" t="s">
        <v>2993</v>
      </c>
      <c r="D558" s="52" t="s">
        <v>10069</v>
      </c>
      <c r="E558" s="52" t="s">
        <v>93</v>
      </c>
      <c r="F558" s="52" t="s">
        <v>10059</v>
      </c>
      <c r="G558" s="52" t="s">
        <v>11211</v>
      </c>
      <c r="H558" s="53" t="n">
        <v>44707</v>
      </c>
      <c r="I558" s="52" t="s">
        <v>2301</v>
      </c>
      <c r="J558" s="52" t="s">
        <v>4296</v>
      </c>
      <c r="K558" s="52" t="n">
        <v>4297.4</v>
      </c>
      <c r="L558" s="52" t="n">
        <v>14.49</v>
      </c>
      <c r="M558" s="52" t="n">
        <v>634</v>
      </c>
      <c r="N558" s="52" t="n">
        <v>23.16</v>
      </c>
      <c r="O558" s="54" t="n">
        <f aca="false">ROUND(M558*N558,2)</f>
        <v>14683.44</v>
      </c>
      <c r="P558" s="52" t="n">
        <v>298</v>
      </c>
      <c r="Q558" s="52" t="s">
        <v>4081</v>
      </c>
      <c r="R558" s="54" t="str">
        <f aca="false">IF(J558&lt;=I558,"Yes","No")</f>
        <v>No</v>
      </c>
      <c r="S558" s="52" t="s">
        <v>10066</v>
      </c>
      <c r="T558" s="52" t="s">
        <v>10061</v>
      </c>
      <c r="U558" s="55" t="n">
        <f aca="false">IF(M558=0,0,ROUND(O558/M558,2))</f>
        <v>23.16</v>
      </c>
      <c r="V558" s="55" t="n">
        <f aca="false">IFERROR(J558-I558,"")</f>
        <v>1</v>
      </c>
      <c r="W558" s="55" t="str">
        <f aca="false">IF(U558&lt;=13.5,"Efficient",IF(U558&lt;=16,"Above Bench","Expensive"))</f>
        <v>Expensive</v>
      </c>
      <c r="X558" s="55" t="str">
        <f aca="false">TEXT(H558,"yyyy-mm")</f>
        <v>2022-05</v>
      </c>
    </row>
    <row r="559" customFormat="false" ht="15" hidden="false" customHeight="true" outlineLevel="0" collapsed="false">
      <c r="A559" s="56" t="s">
        <v>11212</v>
      </c>
      <c r="B559" s="56" t="s">
        <v>2522</v>
      </c>
      <c r="C559" s="56" t="s">
        <v>7975</v>
      </c>
      <c r="D559" s="56" t="s">
        <v>10069</v>
      </c>
      <c r="E559" s="56" t="s">
        <v>99</v>
      </c>
      <c r="F559" s="56" t="s">
        <v>10099</v>
      </c>
      <c r="G559" s="56" t="s">
        <v>11213</v>
      </c>
      <c r="H559" s="57" t="n">
        <v>45460</v>
      </c>
      <c r="I559" s="56" t="s">
        <v>8356</v>
      </c>
      <c r="J559" s="56" t="s">
        <v>1819</v>
      </c>
      <c r="K559" s="56" t="n">
        <v>1342.71</v>
      </c>
      <c r="L559" s="56" t="n">
        <v>3.599</v>
      </c>
      <c r="M559" s="56" t="n">
        <v>2331</v>
      </c>
      <c r="N559" s="56" t="n">
        <v>22.31</v>
      </c>
      <c r="O559" s="54" t="n">
        <f aca="false">ROUND(M559*N559,2)</f>
        <v>52004.61</v>
      </c>
      <c r="P559" s="56" t="n">
        <v>222</v>
      </c>
      <c r="Q559" s="56" t="s">
        <v>340</v>
      </c>
      <c r="R559" s="54" t="str">
        <f aca="false">IF(J559&lt;=I559,"Yes","No")</f>
        <v>No</v>
      </c>
      <c r="S559" s="56" t="s">
        <v>10066</v>
      </c>
      <c r="T559" s="56" t="s">
        <v>10061</v>
      </c>
      <c r="U559" s="55" t="n">
        <f aca="false">IF(M559=0,0,ROUND(O559/M559,2))</f>
        <v>22.31</v>
      </c>
      <c r="V559" s="55" t="n">
        <f aca="false">IFERROR(J559-I559,"")</f>
        <v>5</v>
      </c>
      <c r="W559" s="55" t="str">
        <f aca="false">IF(U559&lt;=13.5,"Efficient",IF(U559&lt;=16,"Above Bench","Expensive"))</f>
        <v>Expensive</v>
      </c>
      <c r="X559" s="55" t="str">
        <f aca="false">TEXT(H559,"yyyy-mm")</f>
        <v>2024-06</v>
      </c>
    </row>
    <row r="560" customFormat="false" ht="15" hidden="false" customHeight="true" outlineLevel="0" collapsed="false">
      <c r="A560" s="52" t="s">
        <v>11214</v>
      </c>
      <c r="B560" s="52" t="s">
        <v>985</v>
      </c>
      <c r="C560" s="52" t="s">
        <v>10674</v>
      </c>
      <c r="D560" s="52" t="s">
        <v>10073</v>
      </c>
      <c r="E560" s="52" t="s">
        <v>95</v>
      </c>
      <c r="F560" s="52" t="s">
        <v>10059</v>
      </c>
      <c r="G560" s="52" t="s">
        <v>11215</v>
      </c>
      <c r="H560" s="53" t="n">
        <v>44778</v>
      </c>
      <c r="I560" s="52" t="s">
        <v>1491</v>
      </c>
      <c r="J560" s="52" t="s">
        <v>3732</v>
      </c>
      <c r="K560" s="52" t="n">
        <v>2585.84</v>
      </c>
      <c r="L560" s="52" t="n">
        <v>10.26</v>
      </c>
      <c r="M560" s="52" t="n">
        <v>2903</v>
      </c>
      <c r="N560" s="52" t="n">
        <v>12.72</v>
      </c>
      <c r="O560" s="54" t="n">
        <f aca="false">ROUND(M560*N560,2)</f>
        <v>36926.16</v>
      </c>
      <c r="P560" s="52" t="n">
        <v>463</v>
      </c>
      <c r="Q560" s="52" t="s">
        <v>340</v>
      </c>
      <c r="R560" s="54" t="str">
        <f aca="false">IF(J560&lt;=I560,"Yes","No")</f>
        <v>Yes</v>
      </c>
      <c r="S560" s="52" t="s">
        <v>10066</v>
      </c>
      <c r="T560" s="52" t="s">
        <v>10066</v>
      </c>
      <c r="U560" s="55" t="n">
        <f aca="false">IF(M560=0,0,ROUND(O560/M560,2))</f>
        <v>12.72</v>
      </c>
      <c r="V560" s="55" t="n">
        <f aca="false">IFERROR(J560-I560,"")</f>
        <v>-1</v>
      </c>
      <c r="W560" s="55" t="str">
        <f aca="false">IF(U560&lt;=13.5,"Efficient",IF(U560&lt;=16,"Above Bench","Expensive"))</f>
        <v>Efficient</v>
      </c>
      <c r="X560" s="55" t="str">
        <f aca="false">TEXT(H560,"yyyy-mm")</f>
        <v>2022-08</v>
      </c>
    </row>
    <row r="561" customFormat="false" ht="15" hidden="false" customHeight="true" outlineLevel="0" collapsed="false">
      <c r="A561" s="56" t="s">
        <v>11216</v>
      </c>
      <c r="B561" s="56" t="s">
        <v>1441</v>
      </c>
      <c r="C561" s="56" t="s">
        <v>3439</v>
      </c>
      <c r="D561" s="56" t="s">
        <v>10058</v>
      </c>
      <c r="E561" s="56" t="s">
        <v>95</v>
      </c>
      <c r="F561" s="56" t="s">
        <v>10059</v>
      </c>
      <c r="G561" s="56" t="s">
        <v>11217</v>
      </c>
      <c r="H561" s="57" t="n">
        <v>45374</v>
      </c>
      <c r="I561" s="56" t="s">
        <v>3070</v>
      </c>
      <c r="J561" s="56" t="s">
        <v>1920</v>
      </c>
      <c r="K561" s="56" t="n">
        <v>4474.1</v>
      </c>
      <c r="L561" s="56" t="n">
        <v>17.799</v>
      </c>
      <c r="M561" s="56" t="n">
        <v>1516</v>
      </c>
      <c r="N561" s="56" t="n">
        <v>7.58</v>
      </c>
      <c r="O561" s="54" t="n">
        <f aca="false">ROUND(M561*N561,2)</f>
        <v>11491.28</v>
      </c>
      <c r="P561" s="56" t="n">
        <v>391</v>
      </c>
      <c r="Q561" s="56" t="s">
        <v>4081</v>
      </c>
      <c r="R561" s="54" t="str">
        <f aca="false">IF(J561&lt;=I561,"Yes","No")</f>
        <v>No</v>
      </c>
      <c r="S561" s="56" t="s">
        <v>10061</v>
      </c>
      <c r="T561" s="56" t="s">
        <v>10066</v>
      </c>
      <c r="U561" s="55" t="n">
        <f aca="false">IF(M561=0,0,ROUND(O561/M561,2))</f>
        <v>7.58</v>
      </c>
      <c r="V561" s="55" t="n">
        <f aca="false">IFERROR(J561-I561,"")</f>
        <v>1</v>
      </c>
      <c r="W561" s="55" t="str">
        <f aca="false">IF(U561&lt;=13.5,"Efficient",IF(U561&lt;=16,"Above Bench","Expensive"))</f>
        <v>Efficient</v>
      </c>
      <c r="X561" s="55" t="str">
        <f aca="false">TEXT(H561,"yyyy-mm")</f>
        <v>2024-03</v>
      </c>
    </row>
    <row r="562" customFormat="false" ht="15" hidden="false" customHeight="true" outlineLevel="0" collapsed="false">
      <c r="A562" s="52" t="s">
        <v>11218</v>
      </c>
      <c r="B562" s="52" t="s">
        <v>2583</v>
      </c>
      <c r="C562" s="52" t="s">
        <v>607</v>
      </c>
      <c r="D562" s="52" t="s">
        <v>10095</v>
      </c>
      <c r="E562" s="52" t="s">
        <v>93</v>
      </c>
      <c r="F562" s="52" t="s">
        <v>10064</v>
      </c>
      <c r="G562" s="52" t="s">
        <v>11219</v>
      </c>
      <c r="H562" s="53" t="n">
        <v>45093</v>
      </c>
      <c r="I562" s="52" t="s">
        <v>3941</v>
      </c>
      <c r="J562" s="52" t="s">
        <v>449</v>
      </c>
      <c r="K562" s="52" t="n">
        <v>3360.93</v>
      </c>
      <c r="L562" s="52" t="n">
        <v>11.744</v>
      </c>
      <c r="M562" s="52" t="n">
        <v>1393</v>
      </c>
      <c r="N562" s="52" t="n">
        <v>22.03</v>
      </c>
      <c r="O562" s="54" t="n">
        <f aca="false">ROUND(M562*N562,2)</f>
        <v>30687.79</v>
      </c>
      <c r="P562" s="52" t="n">
        <v>353</v>
      </c>
      <c r="Q562" s="52" t="s">
        <v>340</v>
      </c>
      <c r="R562" s="54" t="str">
        <f aca="false">IF(J562&lt;=I562,"Yes","No")</f>
        <v>Yes</v>
      </c>
      <c r="S562" s="52" t="s">
        <v>10066</v>
      </c>
      <c r="T562" s="52" t="s">
        <v>10061</v>
      </c>
      <c r="U562" s="55" t="n">
        <f aca="false">IF(M562=0,0,ROUND(O562/M562,2))</f>
        <v>22.03</v>
      </c>
      <c r="V562" s="55" t="n">
        <f aca="false">IFERROR(J562-I562,"")</f>
        <v>-1</v>
      </c>
      <c r="W562" s="55" t="str">
        <f aca="false">IF(U562&lt;=13.5,"Efficient",IF(U562&lt;=16,"Above Bench","Expensive"))</f>
        <v>Expensive</v>
      </c>
      <c r="X562" s="55" t="str">
        <f aca="false">TEXT(H562,"yyyy-mm")</f>
        <v>2023-06</v>
      </c>
    </row>
    <row r="563" customFormat="false" ht="15" hidden="false" customHeight="true" outlineLevel="0" collapsed="false">
      <c r="A563" s="56" t="s">
        <v>11220</v>
      </c>
      <c r="B563" s="56" t="s">
        <v>2444</v>
      </c>
      <c r="C563" s="56" t="s">
        <v>3015</v>
      </c>
      <c r="D563" s="56" t="s">
        <v>10190</v>
      </c>
      <c r="E563" s="56" t="s">
        <v>91</v>
      </c>
      <c r="F563" s="56" t="s">
        <v>10088</v>
      </c>
      <c r="G563" s="56" t="s">
        <v>11221</v>
      </c>
      <c r="H563" s="57" t="n">
        <v>45136</v>
      </c>
      <c r="I563" s="56" t="s">
        <v>2081</v>
      </c>
      <c r="J563" s="56" t="s">
        <v>1403</v>
      </c>
      <c r="K563" s="56" t="n">
        <v>327.51</v>
      </c>
      <c r="L563" s="56" t="n">
        <v>0.942</v>
      </c>
      <c r="M563" s="56" t="n">
        <v>2329</v>
      </c>
      <c r="N563" s="56" t="n">
        <v>10.46</v>
      </c>
      <c r="O563" s="54" t="n">
        <f aca="false">ROUND(M563*N563,2)</f>
        <v>24361.34</v>
      </c>
      <c r="P563" s="56" t="n">
        <v>69</v>
      </c>
      <c r="Q563" s="56" t="s">
        <v>380</v>
      </c>
      <c r="R563" s="54" t="str">
        <f aca="false">IF(J563&lt;=I563,"Yes","No")</f>
        <v>No</v>
      </c>
      <c r="S563" s="56" t="s">
        <v>10061</v>
      </c>
      <c r="T563" s="56" t="s">
        <v>10061</v>
      </c>
      <c r="U563" s="55" t="n">
        <f aca="false">IF(M563=0,0,ROUND(O563/M563,2))</f>
        <v>10.46</v>
      </c>
      <c r="V563" s="55" t="n">
        <f aca="false">IFERROR(J563-I563,"")</f>
        <v>2</v>
      </c>
      <c r="W563" s="55" t="str">
        <f aca="false">IF(U563&lt;=13.5,"Efficient",IF(U563&lt;=16,"Above Bench","Expensive"))</f>
        <v>Efficient</v>
      </c>
      <c r="X563" s="55" t="str">
        <f aca="false">TEXT(H563,"yyyy-mm")</f>
        <v>2023-07</v>
      </c>
    </row>
    <row r="564" customFormat="false" ht="15" hidden="false" customHeight="true" outlineLevel="0" collapsed="false">
      <c r="A564" s="52" t="s">
        <v>11222</v>
      </c>
      <c r="B564" s="52" t="s">
        <v>1390</v>
      </c>
      <c r="C564" s="52" t="s">
        <v>661</v>
      </c>
      <c r="D564" s="52" t="s">
        <v>10112</v>
      </c>
      <c r="E564" s="52" t="s">
        <v>97</v>
      </c>
      <c r="F564" s="52" t="s">
        <v>10070</v>
      </c>
      <c r="G564" s="52" t="s">
        <v>11223</v>
      </c>
      <c r="H564" s="53" t="n">
        <v>44995</v>
      </c>
      <c r="I564" s="52" t="s">
        <v>3150</v>
      </c>
      <c r="J564" s="52" t="s">
        <v>2966</v>
      </c>
      <c r="K564" s="52" t="n">
        <v>4394.26</v>
      </c>
      <c r="L564" s="52" t="n">
        <v>11.112</v>
      </c>
      <c r="M564" s="52" t="n">
        <v>1347</v>
      </c>
      <c r="N564" s="52" t="n">
        <v>15.76</v>
      </c>
      <c r="O564" s="54" t="n">
        <f aca="false">ROUND(M564*N564,2)</f>
        <v>21228.72</v>
      </c>
      <c r="P564" s="52" t="n">
        <v>281</v>
      </c>
      <c r="Q564" s="52" t="s">
        <v>380</v>
      </c>
      <c r="R564" s="54" t="str">
        <f aca="false">IF(J564&lt;=I564,"Yes","No")</f>
        <v>Yes</v>
      </c>
      <c r="S564" s="52" t="s">
        <v>10066</v>
      </c>
      <c r="T564" s="52" t="s">
        <v>10061</v>
      </c>
      <c r="U564" s="55" t="n">
        <f aca="false">IF(M564=0,0,ROUND(O564/M564,2))</f>
        <v>15.76</v>
      </c>
      <c r="V564" s="55" t="n">
        <f aca="false">IFERROR(J564-I564,"")</f>
        <v>-1</v>
      </c>
      <c r="W564" s="55" t="str">
        <f aca="false">IF(U564&lt;=13.5,"Efficient",IF(U564&lt;=16,"Above Bench","Expensive"))</f>
        <v>Above Bench</v>
      </c>
      <c r="X564" s="55" t="str">
        <f aca="false">TEXT(H564,"yyyy-mm")</f>
        <v>2023-03</v>
      </c>
    </row>
    <row r="565" customFormat="false" ht="15" hidden="false" customHeight="true" outlineLevel="0" collapsed="false">
      <c r="A565" s="56" t="s">
        <v>11224</v>
      </c>
      <c r="B565" s="56" t="s">
        <v>691</v>
      </c>
      <c r="C565" s="56" t="s">
        <v>4426</v>
      </c>
      <c r="D565" s="56" t="s">
        <v>10087</v>
      </c>
      <c r="E565" s="56" t="s">
        <v>91</v>
      </c>
      <c r="F565" s="56" t="s">
        <v>10088</v>
      </c>
      <c r="G565" s="56" t="s">
        <v>11225</v>
      </c>
      <c r="H565" s="57" t="n">
        <v>44633</v>
      </c>
      <c r="I565" s="56" t="s">
        <v>979</v>
      </c>
      <c r="J565" s="56" t="s">
        <v>6347</v>
      </c>
      <c r="K565" s="56" t="n">
        <v>1265.48</v>
      </c>
      <c r="L565" s="56" t="n">
        <v>5.652</v>
      </c>
      <c r="M565" s="56" t="n">
        <v>980</v>
      </c>
      <c r="N565" s="56" t="n">
        <v>6.03</v>
      </c>
      <c r="O565" s="54" t="n">
        <f aca="false">ROUND(M565*N565,2)</f>
        <v>5909.4</v>
      </c>
      <c r="P565" s="56" t="n">
        <v>138</v>
      </c>
      <c r="Q565" s="56" t="s">
        <v>340</v>
      </c>
      <c r="R565" s="54" t="str">
        <f aca="false">IF(J565&lt;=I565,"Yes","No")</f>
        <v>No</v>
      </c>
      <c r="S565" s="56" t="s">
        <v>10066</v>
      </c>
      <c r="T565" s="56" t="s">
        <v>10061</v>
      </c>
      <c r="U565" s="55" t="n">
        <f aca="false">IF(M565=0,0,ROUND(O565/M565,2))</f>
        <v>6.03</v>
      </c>
      <c r="V565" s="55" t="n">
        <f aca="false">IFERROR(J565-I565,"")</f>
        <v>3</v>
      </c>
      <c r="W565" s="55" t="str">
        <f aca="false">IF(U565&lt;=13.5,"Efficient",IF(U565&lt;=16,"Above Bench","Expensive"))</f>
        <v>Efficient</v>
      </c>
      <c r="X565" s="55" t="str">
        <f aca="false">TEXT(H565,"yyyy-mm")</f>
        <v>2022-03</v>
      </c>
    </row>
    <row r="566" customFormat="false" ht="15" hidden="false" customHeight="true" outlineLevel="0" collapsed="false">
      <c r="A566" s="52" t="s">
        <v>11226</v>
      </c>
      <c r="B566" s="52" t="s">
        <v>3120</v>
      </c>
      <c r="C566" s="52" t="s">
        <v>6750</v>
      </c>
      <c r="D566" s="52" t="s">
        <v>10112</v>
      </c>
      <c r="E566" s="52" t="s">
        <v>93</v>
      </c>
      <c r="F566" s="52" t="s">
        <v>10099</v>
      </c>
      <c r="G566" s="52" t="s">
        <v>11227</v>
      </c>
      <c r="H566" s="53" t="n">
        <v>44876</v>
      </c>
      <c r="I566" s="52" t="s">
        <v>1886</v>
      </c>
      <c r="J566" s="52" t="s">
        <v>5005</v>
      </c>
      <c r="K566" s="52" t="n">
        <v>1081.79</v>
      </c>
      <c r="L566" s="52" t="n">
        <v>5.377</v>
      </c>
      <c r="M566" s="52" t="n">
        <v>2275</v>
      </c>
      <c r="N566" s="52" t="n">
        <v>19.91</v>
      </c>
      <c r="O566" s="54" t="n">
        <f aca="false">ROUND(M566*N566,2)</f>
        <v>45295.25</v>
      </c>
      <c r="P566" s="52" t="n">
        <v>185</v>
      </c>
      <c r="Q566" s="52" t="s">
        <v>380</v>
      </c>
      <c r="R566" s="54" t="str">
        <f aca="false">IF(J566&lt;=I566,"Yes","No")</f>
        <v>No</v>
      </c>
      <c r="S566" s="52" t="s">
        <v>10066</v>
      </c>
      <c r="T566" s="52" t="s">
        <v>10061</v>
      </c>
      <c r="U566" s="55" t="n">
        <f aca="false">IF(M566=0,0,ROUND(O566/M566,2))</f>
        <v>19.91</v>
      </c>
      <c r="V566" s="55" t="n">
        <f aca="false">IFERROR(J566-I566,"")</f>
        <v>1</v>
      </c>
      <c r="W566" s="55" t="str">
        <f aca="false">IF(U566&lt;=13.5,"Efficient",IF(U566&lt;=16,"Above Bench","Expensive"))</f>
        <v>Expensive</v>
      </c>
      <c r="X566" s="55" t="str">
        <f aca="false">TEXT(H566,"yyyy-mm")</f>
        <v>2022-11</v>
      </c>
    </row>
    <row r="567" customFormat="false" ht="15" hidden="false" customHeight="true" outlineLevel="0" collapsed="false">
      <c r="A567" s="56" t="s">
        <v>11228</v>
      </c>
      <c r="B567" s="56" t="s">
        <v>873</v>
      </c>
      <c r="C567" s="56" t="s">
        <v>5691</v>
      </c>
      <c r="D567" s="56" t="s">
        <v>10095</v>
      </c>
      <c r="E567" s="56" t="s">
        <v>91</v>
      </c>
      <c r="F567" s="56" t="s">
        <v>10059</v>
      </c>
      <c r="G567" s="56" t="s">
        <v>11229</v>
      </c>
      <c r="H567" s="57" t="n">
        <v>44708</v>
      </c>
      <c r="I567" s="56" t="s">
        <v>3789</v>
      </c>
      <c r="J567" s="56" t="s">
        <v>3788</v>
      </c>
      <c r="K567" s="56" t="n">
        <v>1254.49</v>
      </c>
      <c r="L567" s="56" t="n">
        <v>3.196</v>
      </c>
      <c r="M567" s="56" t="n">
        <v>2230</v>
      </c>
      <c r="N567" s="56" t="n">
        <v>5.95</v>
      </c>
      <c r="O567" s="54" t="n">
        <f aca="false">ROUND(M567*N567,2)</f>
        <v>13268.5</v>
      </c>
      <c r="P567" s="56" t="n">
        <v>331</v>
      </c>
      <c r="Q567" s="56" t="s">
        <v>380</v>
      </c>
      <c r="R567" s="54" t="str">
        <f aca="false">IF(J567&lt;=I567,"Yes","No")</f>
        <v>No</v>
      </c>
      <c r="S567" s="56" t="s">
        <v>10066</v>
      </c>
      <c r="T567" s="56" t="s">
        <v>10061</v>
      </c>
      <c r="U567" s="55" t="n">
        <f aca="false">IF(M567=0,0,ROUND(O567/M567,2))</f>
        <v>5.95</v>
      </c>
      <c r="V567" s="55" t="n">
        <f aca="false">IFERROR(J567-I567,"")</f>
        <v>1</v>
      </c>
      <c r="W567" s="55" t="str">
        <f aca="false">IF(U567&lt;=13.5,"Efficient",IF(U567&lt;=16,"Above Bench","Expensive"))</f>
        <v>Efficient</v>
      </c>
      <c r="X567" s="55" t="str">
        <f aca="false">TEXT(H567,"yyyy-mm")</f>
        <v>2022-05</v>
      </c>
    </row>
    <row r="568" customFormat="false" ht="15" hidden="false" customHeight="true" outlineLevel="0" collapsed="false">
      <c r="A568" s="52" t="s">
        <v>11230</v>
      </c>
      <c r="B568" s="52" t="s">
        <v>2893</v>
      </c>
      <c r="C568" s="52" t="s">
        <v>505</v>
      </c>
      <c r="D568" s="52" t="s">
        <v>10069</v>
      </c>
      <c r="E568" s="52" t="s">
        <v>93</v>
      </c>
      <c r="F568" s="52" t="s">
        <v>10088</v>
      </c>
      <c r="G568" s="52" t="s">
        <v>11231</v>
      </c>
      <c r="H568" s="53" t="n">
        <v>45211</v>
      </c>
      <c r="I568" s="52" t="s">
        <v>4515</v>
      </c>
      <c r="J568" s="52" t="s">
        <v>2521</v>
      </c>
      <c r="K568" s="52" t="n">
        <v>4700.2</v>
      </c>
      <c r="L568" s="52" t="n">
        <v>13.415</v>
      </c>
      <c r="M568" s="52" t="n">
        <v>2770</v>
      </c>
      <c r="N568" s="52" t="n">
        <v>22.28</v>
      </c>
      <c r="O568" s="54" t="n">
        <f aca="false">ROUND(M568*N568,2)</f>
        <v>61715.6</v>
      </c>
      <c r="P568" s="52" t="n">
        <v>394</v>
      </c>
      <c r="Q568" s="52" t="s">
        <v>380</v>
      </c>
      <c r="R568" s="54" t="str">
        <f aca="false">IF(J568&lt;=I568,"Yes","No")</f>
        <v>Yes</v>
      </c>
      <c r="S568" s="52" t="s">
        <v>10066</v>
      </c>
      <c r="T568" s="52" t="s">
        <v>10061</v>
      </c>
      <c r="U568" s="55" t="n">
        <f aca="false">IF(M568=0,0,ROUND(O568/M568,2))</f>
        <v>22.28</v>
      </c>
      <c r="V568" s="55" t="n">
        <f aca="false">IFERROR(J568-I568,"")</f>
        <v>-1</v>
      </c>
      <c r="W568" s="55" t="str">
        <f aca="false">IF(U568&lt;=13.5,"Efficient",IF(U568&lt;=16,"Above Bench","Expensive"))</f>
        <v>Expensive</v>
      </c>
      <c r="X568" s="55" t="str">
        <f aca="false">TEXT(H568,"yyyy-mm")</f>
        <v>2023-10</v>
      </c>
    </row>
    <row r="569" customFormat="false" ht="15" hidden="false" customHeight="true" outlineLevel="0" collapsed="false">
      <c r="A569" s="56" t="s">
        <v>11232</v>
      </c>
      <c r="B569" s="56" t="s">
        <v>2440</v>
      </c>
      <c r="C569" s="56" t="s">
        <v>4347</v>
      </c>
      <c r="D569" s="56" t="s">
        <v>10087</v>
      </c>
      <c r="E569" s="56" t="s">
        <v>97</v>
      </c>
      <c r="F569" s="56" t="s">
        <v>10099</v>
      </c>
      <c r="G569" s="56" t="s">
        <v>11233</v>
      </c>
      <c r="H569" s="57" t="n">
        <v>45103</v>
      </c>
      <c r="I569" s="56" t="s">
        <v>951</v>
      </c>
      <c r="J569" s="56" t="s">
        <v>4922</v>
      </c>
      <c r="K569" s="56" t="n">
        <v>4779.27</v>
      </c>
      <c r="L569" s="56" t="n">
        <v>15.794</v>
      </c>
      <c r="M569" s="56" t="n">
        <v>1894</v>
      </c>
      <c r="N569" s="56" t="n">
        <v>15.11</v>
      </c>
      <c r="O569" s="54" t="n">
        <f aca="false">ROUND(M569*N569,2)</f>
        <v>28618.34</v>
      </c>
      <c r="P569" s="56" t="n">
        <v>174</v>
      </c>
      <c r="Q569" s="56" t="s">
        <v>4081</v>
      </c>
      <c r="R569" s="54" t="str">
        <f aca="false">IF(J569&lt;=I569,"Yes","No")</f>
        <v>No</v>
      </c>
      <c r="S569" s="56" t="s">
        <v>10066</v>
      </c>
      <c r="T569" s="56" t="s">
        <v>10066</v>
      </c>
      <c r="U569" s="55" t="n">
        <f aca="false">IF(M569=0,0,ROUND(O569/M569,2))</f>
        <v>15.11</v>
      </c>
      <c r="V569" s="55" t="n">
        <f aca="false">IFERROR(J569-I569,"")</f>
        <v>1</v>
      </c>
      <c r="W569" s="55" t="str">
        <f aca="false">IF(U569&lt;=13.5,"Efficient",IF(U569&lt;=16,"Above Bench","Expensive"))</f>
        <v>Above Bench</v>
      </c>
      <c r="X569" s="55" t="str">
        <f aca="false">TEXT(H569,"yyyy-mm")</f>
        <v>2023-06</v>
      </c>
    </row>
    <row r="570" customFormat="false" ht="15" hidden="false" customHeight="true" outlineLevel="0" collapsed="false">
      <c r="A570" s="52" t="s">
        <v>11234</v>
      </c>
      <c r="B570" s="52" t="s">
        <v>2978</v>
      </c>
      <c r="C570" s="52" t="s">
        <v>8197</v>
      </c>
      <c r="D570" s="52" t="s">
        <v>10132</v>
      </c>
      <c r="E570" s="52" t="s">
        <v>97</v>
      </c>
      <c r="F570" s="52" t="s">
        <v>10099</v>
      </c>
      <c r="G570" s="52" t="s">
        <v>11235</v>
      </c>
      <c r="H570" s="53" t="n">
        <v>45478</v>
      </c>
      <c r="I570" s="52" t="s">
        <v>3994</v>
      </c>
      <c r="J570" s="52" t="s">
        <v>1021</v>
      </c>
      <c r="K570" s="52" t="n">
        <v>1721.87</v>
      </c>
      <c r="L570" s="52" t="n">
        <v>6.619</v>
      </c>
      <c r="M570" s="52" t="n">
        <v>2581</v>
      </c>
      <c r="N570" s="52" t="n">
        <v>22.87</v>
      </c>
      <c r="O570" s="54" t="n">
        <f aca="false">ROUND(M570*N570,2)</f>
        <v>59027.47</v>
      </c>
      <c r="P570" s="52" t="n">
        <v>302</v>
      </c>
      <c r="Q570" s="52" t="s">
        <v>340</v>
      </c>
      <c r="R570" s="54" t="str">
        <f aca="false">IF(J570&lt;=I570,"Yes","No")</f>
        <v>No</v>
      </c>
      <c r="S570" s="52" t="s">
        <v>10066</v>
      </c>
      <c r="T570" s="52" t="s">
        <v>10061</v>
      </c>
      <c r="U570" s="55" t="n">
        <f aca="false">IF(M570=0,0,ROUND(O570/M570,2))</f>
        <v>22.87</v>
      </c>
      <c r="V570" s="55" t="n">
        <f aca="false">IFERROR(J570-I570,"")</f>
        <v>5</v>
      </c>
      <c r="W570" s="55" t="str">
        <f aca="false">IF(U570&lt;=13.5,"Efficient",IF(U570&lt;=16,"Above Bench","Expensive"))</f>
        <v>Expensive</v>
      </c>
      <c r="X570" s="55" t="str">
        <f aca="false">TEXT(H570,"yyyy-mm")</f>
        <v>2024-07</v>
      </c>
    </row>
    <row r="571" customFormat="false" ht="15" hidden="false" customHeight="true" outlineLevel="0" collapsed="false">
      <c r="A571" s="56" t="s">
        <v>11236</v>
      </c>
      <c r="B571" s="56" t="s">
        <v>1537</v>
      </c>
      <c r="C571" s="56" t="s">
        <v>570</v>
      </c>
      <c r="D571" s="56" t="s">
        <v>10112</v>
      </c>
      <c r="E571" s="56" t="s">
        <v>99</v>
      </c>
      <c r="F571" s="56" t="s">
        <v>10064</v>
      </c>
      <c r="G571" s="56" t="s">
        <v>11237</v>
      </c>
      <c r="H571" s="57" t="n">
        <v>45470</v>
      </c>
      <c r="I571" s="56" t="s">
        <v>619</v>
      </c>
      <c r="J571" s="56" t="s">
        <v>3425</v>
      </c>
      <c r="K571" s="56" t="n">
        <v>1410.45</v>
      </c>
      <c r="L571" s="56" t="n">
        <v>5.178</v>
      </c>
      <c r="M571" s="56" t="n">
        <v>417</v>
      </c>
      <c r="N571" s="56" t="n">
        <v>22.29</v>
      </c>
      <c r="O571" s="54" t="n">
        <f aca="false">ROUND(M571*N571,2)</f>
        <v>9294.93</v>
      </c>
      <c r="P571" s="56" t="n">
        <v>221</v>
      </c>
      <c r="Q571" s="56" t="s">
        <v>371</v>
      </c>
      <c r="R571" s="54" t="str">
        <f aca="false">IF(J571&lt;=I571,"Yes","No")</f>
        <v>No</v>
      </c>
      <c r="S571" s="56" t="s">
        <v>10066</v>
      </c>
      <c r="T571" s="56" t="s">
        <v>10061</v>
      </c>
      <c r="U571" s="55" t="n">
        <f aca="false">IF(M571=0,0,ROUND(O571/M571,2))</f>
        <v>22.29</v>
      </c>
      <c r="V571" s="55" t="n">
        <f aca="false">IFERROR(J571-I571,"")</f>
        <v>2</v>
      </c>
      <c r="W571" s="55" t="str">
        <f aca="false">IF(U571&lt;=13.5,"Efficient",IF(U571&lt;=16,"Above Bench","Expensive"))</f>
        <v>Expensive</v>
      </c>
      <c r="X571" s="55" t="str">
        <f aca="false">TEXT(H571,"yyyy-mm")</f>
        <v>2024-06</v>
      </c>
    </row>
    <row r="572" customFormat="false" ht="15" hidden="false" customHeight="true" outlineLevel="0" collapsed="false">
      <c r="A572" s="52" t="s">
        <v>11238</v>
      </c>
      <c r="B572" s="52" t="s">
        <v>3434</v>
      </c>
      <c r="C572" s="52" t="s">
        <v>1981</v>
      </c>
      <c r="D572" s="52" t="s">
        <v>10058</v>
      </c>
      <c r="E572" s="52" t="s">
        <v>95</v>
      </c>
      <c r="F572" s="52" t="s">
        <v>10064</v>
      </c>
      <c r="G572" s="52" t="s">
        <v>11239</v>
      </c>
      <c r="H572" s="53" t="n">
        <v>45248</v>
      </c>
      <c r="I572" s="52" t="s">
        <v>1146</v>
      </c>
      <c r="J572" s="52" t="s">
        <v>1180</v>
      </c>
      <c r="K572" s="52" t="n">
        <v>4950.89</v>
      </c>
      <c r="L572" s="52" t="n">
        <v>13.3</v>
      </c>
      <c r="M572" s="52" t="n">
        <v>2036</v>
      </c>
      <c r="N572" s="52" t="n">
        <v>9.56</v>
      </c>
      <c r="O572" s="54" t="n">
        <f aca="false">ROUND(M572*N572,2)</f>
        <v>19464.16</v>
      </c>
      <c r="P572" s="52" t="n">
        <v>219</v>
      </c>
      <c r="Q572" s="52" t="s">
        <v>340</v>
      </c>
      <c r="R572" s="54" t="str">
        <f aca="false">IF(J572&lt;=I572,"Yes","No")</f>
        <v>No</v>
      </c>
      <c r="S572" s="52" t="s">
        <v>10061</v>
      </c>
      <c r="T572" s="52" t="s">
        <v>10066</v>
      </c>
      <c r="U572" s="55" t="n">
        <f aca="false">IF(M572=0,0,ROUND(O572/M572,2))</f>
        <v>9.56</v>
      </c>
      <c r="V572" s="55" t="n">
        <f aca="false">IFERROR(J572-I572,"")</f>
        <v>2</v>
      </c>
      <c r="W572" s="55" t="str">
        <f aca="false">IF(U572&lt;=13.5,"Efficient",IF(U572&lt;=16,"Above Bench","Expensive"))</f>
        <v>Efficient</v>
      </c>
      <c r="X572" s="55" t="str">
        <f aca="false">TEXT(H572,"yyyy-mm")</f>
        <v>2023-11</v>
      </c>
    </row>
    <row r="573" customFormat="false" ht="15" hidden="false" customHeight="true" outlineLevel="0" collapsed="false">
      <c r="A573" s="56" t="s">
        <v>11240</v>
      </c>
      <c r="B573" s="56" t="s">
        <v>3879</v>
      </c>
      <c r="C573" s="56" t="s">
        <v>2656</v>
      </c>
      <c r="D573" s="56" t="s">
        <v>10073</v>
      </c>
      <c r="E573" s="56" t="s">
        <v>101</v>
      </c>
      <c r="F573" s="56" t="s">
        <v>10070</v>
      </c>
      <c r="G573" s="56" t="s">
        <v>11241</v>
      </c>
      <c r="H573" s="57" t="n">
        <v>45100</v>
      </c>
      <c r="I573" s="56" t="s">
        <v>1877</v>
      </c>
      <c r="J573" s="56" t="s">
        <v>5019</v>
      </c>
      <c r="K573" s="56" t="n">
        <v>2423.6</v>
      </c>
      <c r="L573" s="56" t="n">
        <v>7.803</v>
      </c>
      <c r="M573" s="56" t="n">
        <v>807</v>
      </c>
      <c r="N573" s="56" t="n">
        <v>20.55</v>
      </c>
      <c r="O573" s="54" t="n">
        <f aca="false">ROUND(M573*N573,2)</f>
        <v>16583.85</v>
      </c>
      <c r="P573" s="56" t="n">
        <v>409</v>
      </c>
      <c r="Q573" s="56" t="s">
        <v>371</v>
      </c>
      <c r="R573" s="54" t="str">
        <f aca="false">IF(J573&lt;=I573,"Yes","No")</f>
        <v>No</v>
      </c>
      <c r="S573" s="56" t="s">
        <v>10066</v>
      </c>
      <c r="T573" s="56" t="s">
        <v>10066</v>
      </c>
      <c r="U573" s="55" t="n">
        <f aca="false">IF(M573=0,0,ROUND(O573/M573,2))</f>
        <v>20.55</v>
      </c>
      <c r="V573" s="55" t="n">
        <f aca="false">IFERROR(J573-I573,"")</f>
        <v>4</v>
      </c>
      <c r="W573" s="55" t="str">
        <f aca="false">IF(U573&lt;=13.5,"Efficient",IF(U573&lt;=16,"Above Bench","Expensive"))</f>
        <v>Expensive</v>
      </c>
      <c r="X573" s="55" t="str">
        <f aca="false">TEXT(H573,"yyyy-mm")</f>
        <v>2023-06</v>
      </c>
    </row>
    <row r="574" customFormat="false" ht="15" hidden="false" customHeight="true" outlineLevel="0" collapsed="false">
      <c r="A574" s="52" t="s">
        <v>11242</v>
      </c>
      <c r="B574" s="52" t="s">
        <v>1812</v>
      </c>
      <c r="C574" s="52" t="s">
        <v>1841</v>
      </c>
      <c r="D574" s="52" t="s">
        <v>10069</v>
      </c>
      <c r="E574" s="52" t="s">
        <v>99</v>
      </c>
      <c r="F574" s="52" t="s">
        <v>10059</v>
      </c>
      <c r="G574" s="52" t="s">
        <v>11243</v>
      </c>
      <c r="H574" s="53" t="n">
        <v>44813</v>
      </c>
      <c r="I574" s="52" t="s">
        <v>2768</v>
      </c>
      <c r="J574" s="52" t="s">
        <v>1690</v>
      </c>
      <c r="K574" s="52" t="n">
        <v>2237.07</v>
      </c>
      <c r="L574" s="52" t="n">
        <v>7.724</v>
      </c>
      <c r="M574" s="52" t="n">
        <v>2534</v>
      </c>
      <c r="N574" s="52" t="n">
        <v>16.28</v>
      </c>
      <c r="O574" s="54" t="n">
        <f aca="false">ROUND(M574*N574,2)</f>
        <v>41253.52</v>
      </c>
      <c r="P574" s="52" t="n">
        <v>494</v>
      </c>
      <c r="Q574" s="52" t="s">
        <v>340</v>
      </c>
      <c r="R574" s="54" t="str">
        <f aca="false">IF(J574&lt;=I574,"Yes","No")</f>
        <v>Yes</v>
      </c>
      <c r="S574" s="52" t="s">
        <v>10066</v>
      </c>
      <c r="T574" s="52" t="s">
        <v>10061</v>
      </c>
      <c r="U574" s="55" t="n">
        <f aca="false">IF(M574=0,0,ROUND(O574/M574,2))</f>
        <v>16.28</v>
      </c>
      <c r="V574" s="55" t="n">
        <f aca="false">IFERROR(J574-I574,"")</f>
        <v>-1</v>
      </c>
      <c r="W574" s="55" t="str">
        <f aca="false">IF(U574&lt;=13.5,"Efficient",IF(U574&lt;=16,"Above Bench","Expensive"))</f>
        <v>Expensive</v>
      </c>
      <c r="X574" s="55" t="str">
        <f aca="false">TEXT(H574,"yyyy-mm")</f>
        <v>2022-09</v>
      </c>
    </row>
    <row r="575" customFormat="false" ht="15" hidden="false" customHeight="true" outlineLevel="0" collapsed="false">
      <c r="A575" s="56" t="s">
        <v>11244</v>
      </c>
      <c r="B575" s="56" t="s">
        <v>2440</v>
      </c>
      <c r="C575" s="56" t="s">
        <v>2630</v>
      </c>
      <c r="D575" s="56" t="s">
        <v>10112</v>
      </c>
      <c r="E575" s="56" t="s">
        <v>99</v>
      </c>
      <c r="F575" s="56" t="s">
        <v>10059</v>
      </c>
      <c r="G575" s="56" t="s">
        <v>11245</v>
      </c>
      <c r="H575" s="57" t="n">
        <v>45364</v>
      </c>
      <c r="I575" s="56" t="s">
        <v>3700</v>
      </c>
      <c r="J575" s="56" t="s">
        <v>2954</v>
      </c>
      <c r="K575" s="56" t="n">
        <v>2430.76</v>
      </c>
      <c r="L575" s="56" t="n">
        <v>8.013</v>
      </c>
      <c r="M575" s="56" t="n">
        <v>1792</v>
      </c>
      <c r="N575" s="56" t="n">
        <v>22.62</v>
      </c>
      <c r="O575" s="54" t="n">
        <f aca="false">ROUND(M575*N575,2)</f>
        <v>40535.04</v>
      </c>
      <c r="P575" s="56" t="n">
        <v>133</v>
      </c>
      <c r="Q575" s="56" t="s">
        <v>380</v>
      </c>
      <c r="R575" s="54" t="str">
        <f aca="false">IF(J575&lt;=I575,"Yes","No")</f>
        <v>No</v>
      </c>
      <c r="S575" s="56" t="s">
        <v>10066</v>
      </c>
      <c r="T575" s="56" t="s">
        <v>10061</v>
      </c>
      <c r="U575" s="55" t="n">
        <f aca="false">IF(M575=0,0,ROUND(O575/M575,2))</f>
        <v>22.62</v>
      </c>
      <c r="V575" s="55" t="n">
        <f aca="false">IFERROR(J575-I575,"")</f>
        <v>5</v>
      </c>
      <c r="W575" s="55" t="str">
        <f aca="false">IF(U575&lt;=13.5,"Efficient",IF(U575&lt;=16,"Above Bench","Expensive"))</f>
        <v>Expensive</v>
      </c>
      <c r="X575" s="55" t="str">
        <f aca="false">TEXT(H575,"yyyy-mm")</f>
        <v>2024-03</v>
      </c>
    </row>
    <row r="576" customFormat="false" ht="15" hidden="false" customHeight="true" outlineLevel="0" collapsed="false">
      <c r="A576" s="52" t="s">
        <v>11246</v>
      </c>
      <c r="B576" s="52" t="s">
        <v>774</v>
      </c>
      <c r="C576" s="52" t="s">
        <v>2961</v>
      </c>
      <c r="D576" s="52" t="s">
        <v>10190</v>
      </c>
      <c r="E576" s="52" t="s">
        <v>95</v>
      </c>
      <c r="F576" s="52" t="s">
        <v>10088</v>
      </c>
      <c r="G576" s="52" t="s">
        <v>11247</v>
      </c>
      <c r="H576" s="53" t="n">
        <v>45106</v>
      </c>
      <c r="I576" s="52" t="s">
        <v>1576</v>
      </c>
      <c r="J576" s="52" t="s">
        <v>4091</v>
      </c>
      <c r="K576" s="52" t="n">
        <v>3237.09</v>
      </c>
      <c r="L576" s="52" t="n">
        <v>10.357</v>
      </c>
      <c r="M576" s="52" t="n">
        <v>194</v>
      </c>
      <c r="N576" s="52" t="n">
        <v>5.37</v>
      </c>
      <c r="O576" s="54" t="n">
        <f aca="false">ROUND(M576*N576,2)</f>
        <v>1041.78</v>
      </c>
      <c r="P576" s="52" t="n">
        <v>95</v>
      </c>
      <c r="Q576" s="52" t="s">
        <v>371</v>
      </c>
      <c r="R576" s="54" t="str">
        <f aca="false">IF(J576&lt;=I576,"Yes","No")</f>
        <v>No</v>
      </c>
      <c r="S576" s="52" t="s">
        <v>10066</v>
      </c>
      <c r="T576" s="52" t="s">
        <v>10066</v>
      </c>
      <c r="U576" s="55" t="n">
        <f aca="false">IF(M576=0,0,ROUND(O576/M576,2))</f>
        <v>5.37</v>
      </c>
      <c r="V576" s="55" t="n">
        <f aca="false">IFERROR(J576-I576,"")</f>
        <v>5</v>
      </c>
      <c r="W576" s="55" t="str">
        <f aca="false">IF(U576&lt;=13.5,"Efficient",IF(U576&lt;=16,"Above Bench","Expensive"))</f>
        <v>Efficient</v>
      </c>
      <c r="X576" s="55" t="str">
        <f aca="false">TEXT(H576,"yyyy-mm")</f>
        <v>2023-06</v>
      </c>
    </row>
    <row r="577" customFormat="false" ht="15" hidden="false" customHeight="true" outlineLevel="0" collapsed="false">
      <c r="A577" s="56" t="s">
        <v>11248</v>
      </c>
      <c r="B577" s="56" t="s">
        <v>482</v>
      </c>
      <c r="C577" s="56" t="s">
        <v>1929</v>
      </c>
      <c r="D577" s="56" t="s">
        <v>10087</v>
      </c>
      <c r="E577" s="56" t="s">
        <v>101</v>
      </c>
      <c r="F577" s="56" t="s">
        <v>10088</v>
      </c>
      <c r="G577" s="56" t="s">
        <v>11249</v>
      </c>
      <c r="H577" s="57" t="n">
        <v>45452</v>
      </c>
      <c r="I577" s="56" t="s">
        <v>3112</v>
      </c>
      <c r="J577" s="56" t="s">
        <v>3112</v>
      </c>
      <c r="K577" s="56" t="n">
        <v>3980.91</v>
      </c>
      <c r="L577" s="56" t="n">
        <v>13.579</v>
      </c>
      <c r="M577" s="56" t="n">
        <v>1835</v>
      </c>
      <c r="N577" s="56" t="n">
        <v>21.9</v>
      </c>
      <c r="O577" s="54" t="n">
        <f aca="false">ROUND(M577*N577,2)</f>
        <v>40186.5</v>
      </c>
      <c r="P577" s="56" t="n">
        <v>293</v>
      </c>
      <c r="Q577" s="56" t="s">
        <v>340</v>
      </c>
      <c r="R577" s="54" t="str">
        <f aca="false">IF(J577&lt;=I577,"Yes","No")</f>
        <v>Yes</v>
      </c>
      <c r="S577" s="56" t="s">
        <v>10066</v>
      </c>
      <c r="T577" s="56" t="s">
        <v>10066</v>
      </c>
      <c r="U577" s="55" t="n">
        <f aca="false">IF(M577=0,0,ROUND(O577/M577,2))</f>
        <v>21.9</v>
      </c>
      <c r="V577" s="55" t="n">
        <f aca="false">IFERROR(J577-I577,"")</f>
        <v>0</v>
      </c>
      <c r="W577" s="55" t="str">
        <f aca="false">IF(U577&lt;=13.5,"Efficient",IF(U577&lt;=16,"Above Bench","Expensive"))</f>
        <v>Expensive</v>
      </c>
      <c r="X577" s="55" t="str">
        <f aca="false">TEXT(H577,"yyyy-mm")</f>
        <v>2024-06</v>
      </c>
    </row>
    <row r="578" customFormat="false" ht="15" hidden="false" customHeight="true" outlineLevel="0" collapsed="false">
      <c r="A578" s="52" t="s">
        <v>11250</v>
      </c>
      <c r="B578" s="52" t="s">
        <v>2227</v>
      </c>
      <c r="C578" s="52" t="s">
        <v>1800</v>
      </c>
      <c r="D578" s="52" t="s">
        <v>10112</v>
      </c>
      <c r="E578" s="52" t="s">
        <v>95</v>
      </c>
      <c r="F578" s="52" t="s">
        <v>10064</v>
      </c>
      <c r="G578" s="52" t="s">
        <v>11251</v>
      </c>
      <c r="H578" s="53" t="n">
        <v>44957</v>
      </c>
      <c r="I578" s="52" t="s">
        <v>3825</v>
      </c>
      <c r="J578" s="52" t="s">
        <v>426</v>
      </c>
      <c r="K578" s="52" t="n">
        <v>64.68</v>
      </c>
      <c r="L578" s="52" t="n">
        <v>0.224</v>
      </c>
      <c r="M578" s="52" t="n">
        <v>885</v>
      </c>
      <c r="N578" s="52" t="n">
        <v>8.91</v>
      </c>
      <c r="O578" s="54" t="n">
        <f aca="false">ROUND(M578*N578,2)</f>
        <v>7885.35</v>
      </c>
      <c r="P578" s="52" t="n">
        <v>350</v>
      </c>
      <c r="Q578" s="52" t="s">
        <v>4081</v>
      </c>
      <c r="R578" s="54" t="str">
        <f aca="false">IF(J578&lt;=I578,"Yes","No")</f>
        <v>No</v>
      </c>
      <c r="S578" s="52" t="s">
        <v>10066</v>
      </c>
      <c r="T578" s="52" t="s">
        <v>10061</v>
      </c>
      <c r="U578" s="55" t="n">
        <f aca="false">IF(M578=0,0,ROUND(O578/M578,2))</f>
        <v>8.91</v>
      </c>
      <c r="V578" s="55" t="n">
        <f aca="false">IFERROR(J578-I578,"")</f>
        <v>2</v>
      </c>
      <c r="W578" s="55" t="str">
        <f aca="false">IF(U578&lt;=13.5,"Efficient",IF(U578&lt;=16,"Above Bench","Expensive"))</f>
        <v>Efficient</v>
      </c>
      <c r="X578" s="55" t="str">
        <f aca="false">TEXT(H578,"yyyy-mm")</f>
        <v>2023-01</v>
      </c>
    </row>
    <row r="579" customFormat="false" ht="15" hidden="false" customHeight="true" outlineLevel="0" collapsed="false">
      <c r="A579" s="56" t="s">
        <v>11252</v>
      </c>
      <c r="B579" s="56" t="s">
        <v>2204</v>
      </c>
      <c r="C579" s="56" t="s">
        <v>3088</v>
      </c>
      <c r="D579" s="56" t="s">
        <v>10069</v>
      </c>
      <c r="E579" s="56" t="s">
        <v>97</v>
      </c>
      <c r="F579" s="56" t="s">
        <v>10064</v>
      </c>
      <c r="G579" s="56" t="s">
        <v>11253</v>
      </c>
      <c r="H579" s="57" t="n">
        <v>45563</v>
      </c>
      <c r="I579" s="56" t="s">
        <v>4590</v>
      </c>
      <c r="J579" s="56" t="s">
        <v>677</v>
      </c>
      <c r="K579" s="56" t="n">
        <v>3370.15</v>
      </c>
      <c r="L579" s="56" t="n">
        <v>10.425</v>
      </c>
      <c r="M579" s="56" t="n">
        <v>2653</v>
      </c>
      <c r="N579" s="56" t="n">
        <v>6.85</v>
      </c>
      <c r="O579" s="54" t="n">
        <f aca="false">ROUND(M579*N579,2)</f>
        <v>18173.05</v>
      </c>
      <c r="P579" s="56" t="n">
        <v>121</v>
      </c>
      <c r="Q579" s="56" t="s">
        <v>340</v>
      </c>
      <c r="R579" s="54" t="str">
        <f aca="false">IF(J579&lt;=I579,"Yes","No")</f>
        <v>No</v>
      </c>
      <c r="S579" s="56" t="s">
        <v>10066</v>
      </c>
      <c r="T579" s="56" t="s">
        <v>10061</v>
      </c>
      <c r="U579" s="55" t="n">
        <f aca="false">IF(M579=0,0,ROUND(O579/M579,2))</f>
        <v>6.85</v>
      </c>
      <c r="V579" s="55" t="n">
        <f aca="false">IFERROR(J579-I579,"")</f>
        <v>4</v>
      </c>
      <c r="W579" s="55" t="str">
        <f aca="false">IF(U579&lt;=13.5,"Efficient",IF(U579&lt;=16,"Above Bench","Expensive"))</f>
        <v>Efficient</v>
      </c>
      <c r="X579" s="55" t="str">
        <f aca="false">TEXT(H579,"yyyy-mm")</f>
        <v>2024-09</v>
      </c>
    </row>
    <row r="580" customFormat="false" ht="15" hidden="false" customHeight="true" outlineLevel="0" collapsed="false">
      <c r="A580" s="52" t="s">
        <v>11254</v>
      </c>
      <c r="B580" s="52" t="s">
        <v>2050</v>
      </c>
      <c r="C580" s="52" t="s">
        <v>828</v>
      </c>
      <c r="D580" s="52" t="s">
        <v>10190</v>
      </c>
      <c r="E580" s="52" t="s">
        <v>99</v>
      </c>
      <c r="F580" s="52" t="s">
        <v>10088</v>
      </c>
      <c r="G580" s="52" t="s">
        <v>11255</v>
      </c>
      <c r="H580" s="53" t="n">
        <v>45149</v>
      </c>
      <c r="I580" s="52" t="s">
        <v>514</v>
      </c>
      <c r="J580" s="52" t="s">
        <v>2396</v>
      </c>
      <c r="K580" s="52" t="n">
        <v>2949.2</v>
      </c>
      <c r="L580" s="52" t="n">
        <v>7.583</v>
      </c>
      <c r="M580" s="52" t="n">
        <v>1371</v>
      </c>
      <c r="N580" s="52" t="n">
        <v>10.44</v>
      </c>
      <c r="O580" s="54" t="n">
        <f aca="false">ROUND(M580*N580,2)</f>
        <v>14313.24</v>
      </c>
      <c r="P580" s="52" t="n">
        <v>194</v>
      </c>
      <c r="Q580" s="52" t="s">
        <v>380</v>
      </c>
      <c r="R580" s="54" t="str">
        <f aca="false">IF(J580&lt;=I580,"Yes","No")</f>
        <v>No</v>
      </c>
      <c r="S580" s="52" t="s">
        <v>10061</v>
      </c>
      <c r="T580" s="52" t="s">
        <v>10066</v>
      </c>
      <c r="U580" s="55" t="n">
        <f aca="false">IF(M580=0,0,ROUND(O580/M580,2))</f>
        <v>10.44</v>
      </c>
      <c r="V580" s="55" t="n">
        <f aca="false">IFERROR(J580-I580,"")</f>
        <v>1</v>
      </c>
      <c r="W580" s="55" t="str">
        <f aca="false">IF(U580&lt;=13.5,"Efficient",IF(U580&lt;=16,"Above Bench","Expensive"))</f>
        <v>Efficient</v>
      </c>
      <c r="X580" s="55" t="str">
        <f aca="false">TEXT(H580,"yyyy-mm")</f>
        <v>2023-08</v>
      </c>
    </row>
    <row r="581" customFormat="false" ht="15" hidden="false" customHeight="true" outlineLevel="0" collapsed="false">
      <c r="A581" s="56" t="s">
        <v>11256</v>
      </c>
      <c r="B581" s="56" t="s">
        <v>2811</v>
      </c>
      <c r="C581" s="56" t="s">
        <v>5490</v>
      </c>
      <c r="D581" s="56" t="s">
        <v>10095</v>
      </c>
      <c r="E581" s="56" t="s">
        <v>97</v>
      </c>
      <c r="F581" s="56" t="s">
        <v>10059</v>
      </c>
      <c r="G581" s="56" t="s">
        <v>11257</v>
      </c>
      <c r="H581" s="57" t="n">
        <v>44867</v>
      </c>
      <c r="I581" s="56" t="s">
        <v>3528</v>
      </c>
      <c r="J581" s="56" t="s">
        <v>1886</v>
      </c>
      <c r="K581" s="56" t="n">
        <v>2530.05</v>
      </c>
      <c r="L581" s="56" t="n">
        <v>11.748</v>
      </c>
      <c r="M581" s="56" t="n">
        <v>2496</v>
      </c>
      <c r="N581" s="56" t="n">
        <v>14.71</v>
      </c>
      <c r="O581" s="54" t="n">
        <f aca="false">ROUND(M581*N581,2)</f>
        <v>36716.16</v>
      </c>
      <c r="P581" s="56" t="n">
        <v>355</v>
      </c>
      <c r="Q581" s="56" t="s">
        <v>371</v>
      </c>
      <c r="R581" s="54" t="str">
        <f aca="false">IF(J581&lt;=I581,"Yes","No")</f>
        <v>No</v>
      </c>
      <c r="S581" s="56" t="s">
        <v>10066</v>
      </c>
      <c r="T581" s="56" t="s">
        <v>10061</v>
      </c>
      <c r="U581" s="55" t="n">
        <f aca="false">IF(M581=0,0,ROUND(O581/M581,2))</f>
        <v>14.71</v>
      </c>
      <c r="V581" s="55" t="n">
        <f aca="false">IFERROR(J581-I581,"")</f>
        <v>5</v>
      </c>
      <c r="W581" s="55" t="str">
        <f aca="false">IF(U581&lt;=13.5,"Efficient",IF(U581&lt;=16,"Above Bench","Expensive"))</f>
        <v>Above Bench</v>
      </c>
      <c r="X581" s="55" t="str">
        <f aca="false">TEXT(H581,"yyyy-mm")</f>
        <v>2022-11</v>
      </c>
    </row>
    <row r="582" customFormat="false" ht="15" hidden="false" customHeight="true" outlineLevel="0" collapsed="false">
      <c r="A582" s="52" t="s">
        <v>11258</v>
      </c>
      <c r="B582" s="52" t="s">
        <v>2044</v>
      </c>
      <c r="C582" s="52" t="s">
        <v>1593</v>
      </c>
      <c r="D582" s="52" t="s">
        <v>10058</v>
      </c>
      <c r="E582" s="52" t="s">
        <v>93</v>
      </c>
      <c r="F582" s="52" t="s">
        <v>10088</v>
      </c>
      <c r="G582" s="52" t="s">
        <v>11259</v>
      </c>
      <c r="H582" s="53" t="n">
        <v>45232</v>
      </c>
      <c r="I582" s="52" t="s">
        <v>2612</v>
      </c>
      <c r="J582" s="52" t="s">
        <v>2675</v>
      </c>
      <c r="K582" s="52" t="n">
        <v>2815.27</v>
      </c>
      <c r="L582" s="52" t="n">
        <v>9.223</v>
      </c>
      <c r="M582" s="52" t="n">
        <v>1014</v>
      </c>
      <c r="N582" s="52" t="n">
        <v>23.92</v>
      </c>
      <c r="O582" s="54" t="n">
        <f aca="false">ROUND(M582*N582,2)</f>
        <v>24254.88</v>
      </c>
      <c r="P582" s="52" t="n">
        <v>409</v>
      </c>
      <c r="Q582" s="52" t="s">
        <v>380</v>
      </c>
      <c r="R582" s="54" t="str">
        <f aca="false">IF(J582&lt;=I582,"Yes","No")</f>
        <v>Yes</v>
      </c>
      <c r="S582" s="52" t="s">
        <v>10066</v>
      </c>
      <c r="T582" s="52" t="s">
        <v>10061</v>
      </c>
      <c r="U582" s="55" t="n">
        <f aca="false">IF(M582=0,0,ROUND(O582/M582,2))</f>
        <v>23.92</v>
      </c>
      <c r="V582" s="55" t="n">
        <f aca="false">IFERROR(J582-I582,"")</f>
        <v>-1</v>
      </c>
      <c r="W582" s="55" t="str">
        <f aca="false">IF(U582&lt;=13.5,"Efficient",IF(U582&lt;=16,"Above Bench","Expensive"))</f>
        <v>Expensive</v>
      </c>
      <c r="X582" s="55" t="str">
        <f aca="false">TEXT(H582,"yyyy-mm")</f>
        <v>2023-11</v>
      </c>
    </row>
    <row r="583" customFormat="false" ht="15" hidden="false" customHeight="true" outlineLevel="0" collapsed="false">
      <c r="A583" s="56" t="s">
        <v>11260</v>
      </c>
      <c r="B583" s="56" t="s">
        <v>1617</v>
      </c>
      <c r="C583" s="56" t="s">
        <v>4426</v>
      </c>
      <c r="D583" s="56" t="s">
        <v>10095</v>
      </c>
      <c r="E583" s="56" t="s">
        <v>97</v>
      </c>
      <c r="F583" s="56" t="s">
        <v>10070</v>
      </c>
      <c r="G583" s="56" t="s">
        <v>11261</v>
      </c>
      <c r="H583" s="57" t="n">
        <v>45272</v>
      </c>
      <c r="I583" s="56" t="s">
        <v>3054</v>
      </c>
      <c r="J583" s="56" t="s">
        <v>3054</v>
      </c>
      <c r="K583" s="56" t="n">
        <v>3648.18</v>
      </c>
      <c r="L583" s="56" t="n">
        <v>12.006</v>
      </c>
      <c r="M583" s="56" t="n">
        <v>1708</v>
      </c>
      <c r="N583" s="56" t="n">
        <v>12.8</v>
      </c>
      <c r="O583" s="54" t="n">
        <f aca="false">ROUND(M583*N583,2)</f>
        <v>21862.4</v>
      </c>
      <c r="P583" s="56" t="n">
        <v>15</v>
      </c>
      <c r="Q583" s="56" t="s">
        <v>340</v>
      </c>
      <c r="R583" s="54" t="str">
        <f aca="false">IF(J583&lt;=I583,"Yes","No")</f>
        <v>Yes</v>
      </c>
      <c r="S583" s="56" t="s">
        <v>10066</v>
      </c>
      <c r="T583" s="56" t="s">
        <v>10066</v>
      </c>
      <c r="U583" s="55" t="n">
        <f aca="false">IF(M583=0,0,ROUND(O583/M583,2))</f>
        <v>12.8</v>
      </c>
      <c r="V583" s="55" t="n">
        <f aca="false">IFERROR(J583-I583,"")</f>
        <v>0</v>
      </c>
      <c r="W583" s="55" t="str">
        <f aca="false">IF(U583&lt;=13.5,"Efficient",IF(U583&lt;=16,"Above Bench","Expensive"))</f>
        <v>Efficient</v>
      </c>
      <c r="X583" s="55" t="str">
        <f aca="false">TEXT(H583,"yyyy-mm")</f>
        <v>2023-12</v>
      </c>
    </row>
    <row r="584" customFormat="false" ht="15" hidden="false" customHeight="true" outlineLevel="0" collapsed="false">
      <c r="A584" s="52" t="s">
        <v>11262</v>
      </c>
      <c r="B584" s="52" t="s">
        <v>1393</v>
      </c>
      <c r="C584" s="52" t="s">
        <v>5966</v>
      </c>
      <c r="D584" s="52" t="s">
        <v>10073</v>
      </c>
      <c r="E584" s="52" t="s">
        <v>99</v>
      </c>
      <c r="F584" s="52" t="s">
        <v>10070</v>
      </c>
      <c r="G584" s="52" t="s">
        <v>11263</v>
      </c>
      <c r="H584" s="53" t="n">
        <v>44817</v>
      </c>
      <c r="I584" s="52" t="s">
        <v>3616</v>
      </c>
      <c r="J584" s="52" t="s">
        <v>3616</v>
      </c>
      <c r="K584" s="52" t="n">
        <v>3807.23</v>
      </c>
      <c r="L584" s="52" t="n">
        <v>14.881</v>
      </c>
      <c r="M584" s="52" t="n">
        <v>1992</v>
      </c>
      <c r="N584" s="52" t="n">
        <v>8.98</v>
      </c>
      <c r="O584" s="54" t="n">
        <f aca="false">ROUND(M584*N584,2)</f>
        <v>17888.16</v>
      </c>
      <c r="P584" s="52" t="n">
        <v>98</v>
      </c>
      <c r="Q584" s="52" t="s">
        <v>371</v>
      </c>
      <c r="R584" s="54" t="str">
        <f aca="false">IF(J584&lt;=I584,"Yes","No")</f>
        <v>Yes</v>
      </c>
      <c r="S584" s="52" t="s">
        <v>10066</v>
      </c>
      <c r="T584" s="52" t="s">
        <v>10061</v>
      </c>
      <c r="U584" s="55" t="n">
        <f aca="false">IF(M584=0,0,ROUND(O584/M584,2))</f>
        <v>8.98</v>
      </c>
      <c r="V584" s="55" t="n">
        <f aca="false">IFERROR(J584-I584,"")</f>
        <v>0</v>
      </c>
      <c r="W584" s="55" t="str">
        <f aca="false">IF(U584&lt;=13.5,"Efficient",IF(U584&lt;=16,"Above Bench","Expensive"))</f>
        <v>Efficient</v>
      </c>
      <c r="X584" s="55" t="str">
        <f aca="false">TEXT(H584,"yyyy-mm")</f>
        <v>2022-09</v>
      </c>
    </row>
    <row r="585" customFormat="false" ht="15" hidden="false" customHeight="true" outlineLevel="0" collapsed="false">
      <c r="A585" s="56" t="s">
        <v>11264</v>
      </c>
      <c r="B585" s="56" t="s">
        <v>949</v>
      </c>
      <c r="C585" s="56" t="s">
        <v>6028</v>
      </c>
      <c r="D585" s="56" t="s">
        <v>10190</v>
      </c>
      <c r="E585" s="56" t="s">
        <v>97</v>
      </c>
      <c r="F585" s="56" t="s">
        <v>10064</v>
      </c>
      <c r="G585" s="56" t="s">
        <v>11265</v>
      </c>
      <c r="H585" s="57" t="n">
        <v>44806</v>
      </c>
      <c r="I585" s="56" t="s">
        <v>1397</v>
      </c>
      <c r="J585" s="56" t="s">
        <v>4847</v>
      </c>
      <c r="K585" s="56" t="n">
        <v>428.38</v>
      </c>
      <c r="L585" s="56" t="n">
        <v>1.407</v>
      </c>
      <c r="M585" s="56" t="n">
        <v>2730</v>
      </c>
      <c r="N585" s="56" t="n">
        <v>24.93</v>
      </c>
      <c r="O585" s="54" t="n">
        <f aca="false">ROUND(M585*N585,2)</f>
        <v>68058.9</v>
      </c>
      <c r="P585" s="56" t="n">
        <v>382</v>
      </c>
      <c r="Q585" s="56" t="s">
        <v>380</v>
      </c>
      <c r="R585" s="54" t="str">
        <f aca="false">IF(J585&lt;=I585,"Yes","No")</f>
        <v>No</v>
      </c>
      <c r="S585" s="56" t="s">
        <v>10061</v>
      </c>
      <c r="T585" s="56" t="s">
        <v>10066</v>
      </c>
      <c r="U585" s="55" t="n">
        <f aca="false">IF(M585=0,0,ROUND(O585/M585,2))</f>
        <v>24.93</v>
      </c>
      <c r="V585" s="55" t="n">
        <f aca="false">IFERROR(J585-I585,"")</f>
        <v>3</v>
      </c>
      <c r="W585" s="55" t="str">
        <f aca="false">IF(U585&lt;=13.5,"Efficient",IF(U585&lt;=16,"Above Bench","Expensive"))</f>
        <v>Expensive</v>
      </c>
      <c r="X585" s="55" t="str">
        <f aca="false">TEXT(H585,"yyyy-mm")</f>
        <v>2022-09</v>
      </c>
    </row>
    <row r="586" customFormat="false" ht="15" hidden="false" customHeight="true" outlineLevel="0" collapsed="false">
      <c r="A586" s="52" t="s">
        <v>11266</v>
      </c>
      <c r="B586" s="52" t="s">
        <v>2422</v>
      </c>
      <c r="C586" s="52" t="s">
        <v>631</v>
      </c>
      <c r="D586" s="52" t="s">
        <v>10087</v>
      </c>
      <c r="E586" s="52" t="s">
        <v>93</v>
      </c>
      <c r="F586" s="52" t="s">
        <v>10088</v>
      </c>
      <c r="G586" s="52" t="s">
        <v>11267</v>
      </c>
      <c r="H586" s="53" t="n">
        <v>45010</v>
      </c>
      <c r="I586" s="52" t="s">
        <v>2245</v>
      </c>
      <c r="J586" s="52" t="s">
        <v>2546</v>
      </c>
      <c r="K586" s="52" t="n">
        <v>4735.85</v>
      </c>
      <c r="L586" s="52" t="n">
        <v>18.129</v>
      </c>
      <c r="M586" s="52" t="n">
        <v>176</v>
      </c>
      <c r="N586" s="52" t="n">
        <v>7.52</v>
      </c>
      <c r="O586" s="54" t="n">
        <f aca="false">ROUND(M586*N586,2)</f>
        <v>1323.52</v>
      </c>
      <c r="P586" s="52" t="n">
        <v>329</v>
      </c>
      <c r="Q586" s="52" t="s">
        <v>340</v>
      </c>
      <c r="R586" s="54" t="str">
        <f aca="false">IF(J586&lt;=I586,"Yes","No")</f>
        <v>No</v>
      </c>
      <c r="S586" s="52" t="s">
        <v>10066</v>
      </c>
      <c r="T586" s="52" t="s">
        <v>10066</v>
      </c>
      <c r="U586" s="55" t="n">
        <f aca="false">IF(M586=0,0,ROUND(O586/M586,2))</f>
        <v>7.52</v>
      </c>
      <c r="V586" s="55" t="n">
        <f aca="false">IFERROR(J586-I586,"")</f>
        <v>3</v>
      </c>
      <c r="W586" s="55" t="str">
        <f aca="false">IF(U586&lt;=13.5,"Efficient",IF(U586&lt;=16,"Above Bench","Expensive"))</f>
        <v>Efficient</v>
      </c>
      <c r="X586" s="55" t="str">
        <f aca="false">TEXT(H586,"yyyy-mm")</f>
        <v>2023-03</v>
      </c>
    </row>
    <row r="587" customFormat="false" ht="15" hidden="false" customHeight="true" outlineLevel="0" collapsed="false">
      <c r="A587" s="56" t="s">
        <v>11268</v>
      </c>
      <c r="B587" s="56" t="s">
        <v>1286</v>
      </c>
      <c r="C587" s="56" t="s">
        <v>1151</v>
      </c>
      <c r="D587" s="56" t="s">
        <v>10058</v>
      </c>
      <c r="E587" s="56" t="s">
        <v>91</v>
      </c>
      <c r="F587" s="56" t="s">
        <v>10099</v>
      </c>
      <c r="G587" s="56" t="s">
        <v>11269</v>
      </c>
      <c r="H587" s="57" t="n">
        <v>44578</v>
      </c>
      <c r="I587" s="56" t="s">
        <v>1058</v>
      </c>
      <c r="J587" s="56" t="s">
        <v>2071</v>
      </c>
      <c r="K587" s="56" t="n">
        <v>2456.62</v>
      </c>
      <c r="L587" s="56" t="n">
        <v>7.624</v>
      </c>
      <c r="M587" s="56" t="n">
        <v>2819</v>
      </c>
      <c r="N587" s="56" t="n">
        <v>7</v>
      </c>
      <c r="O587" s="54" t="n">
        <f aca="false">ROUND(M587*N587,2)</f>
        <v>19733</v>
      </c>
      <c r="P587" s="56" t="n">
        <v>72</v>
      </c>
      <c r="Q587" s="56" t="s">
        <v>340</v>
      </c>
      <c r="R587" s="54" t="str">
        <f aca="false">IF(J587&lt;=I587,"Yes","No")</f>
        <v>Yes</v>
      </c>
      <c r="S587" s="56" t="s">
        <v>10066</v>
      </c>
      <c r="T587" s="56" t="s">
        <v>10061</v>
      </c>
      <c r="U587" s="55" t="n">
        <f aca="false">IF(M587=0,0,ROUND(O587/M587,2))</f>
        <v>7</v>
      </c>
      <c r="V587" s="55" t="n">
        <f aca="false">IFERROR(J587-I587,"")</f>
        <v>-1</v>
      </c>
      <c r="W587" s="55" t="str">
        <f aca="false">IF(U587&lt;=13.5,"Efficient",IF(U587&lt;=16,"Above Bench","Expensive"))</f>
        <v>Efficient</v>
      </c>
      <c r="X587" s="55" t="str">
        <f aca="false">TEXT(H587,"yyyy-mm")</f>
        <v>2022-01</v>
      </c>
    </row>
    <row r="588" customFormat="false" ht="15" hidden="false" customHeight="true" outlineLevel="0" collapsed="false">
      <c r="A588" s="52" t="s">
        <v>11270</v>
      </c>
      <c r="B588" s="52" t="s">
        <v>3000</v>
      </c>
      <c r="C588" s="52" t="s">
        <v>1076</v>
      </c>
      <c r="D588" s="52" t="s">
        <v>10087</v>
      </c>
      <c r="E588" s="52" t="s">
        <v>97</v>
      </c>
      <c r="F588" s="52" t="s">
        <v>10064</v>
      </c>
      <c r="G588" s="52" t="s">
        <v>11271</v>
      </c>
      <c r="H588" s="53" t="n">
        <v>44664</v>
      </c>
      <c r="I588" s="52" t="s">
        <v>441</v>
      </c>
      <c r="J588" s="52" t="s">
        <v>5801</v>
      </c>
      <c r="K588" s="52" t="n">
        <v>1039.88</v>
      </c>
      <c r="L588" s="52" t="n">
        <v>3.002</v>
      </c>
      <c r="M588" s="52" t="n">
        <v>1990</v>
      </c>
      <c r="N588" s="52" t="n">
        <v>9.04</v>
      </c>
      <c r="O588" s="54" t="n">
        <f aca="false">ROUND(M588*N588,2)</f>
        <v>17989.6</v>
      </c>
      <c r="P588" s="52" t="n">
        <v>321</v>
      </c>
      <c r="Q588" s="52" t="s">
        <v>380</v>
      </c>
      <c r="R588" s="54" t="str">
        <f aca="false">IF(J588&lt;=I588,"Yes","No")</f>
        <v>No</v>
      </c>
      <c r="S588" s="52" t="s">
        <v>10066</v>
      </c>
      <c r="T588" s="52" t="s">
        <v>10061</v>
      </c>
      <c r="U588" s="55" t="n">
        <f aca="false">IF(M588=0,0,ROUND(O588/M588,2))</f>
        <v>9.04</v>
      </c>
      <c r="V588" s="55" t="n">
        <f aca="false">IFERROR(J588-I588,"")</f>
        <v>5</v>
      </c>
      <c r="W588" s="55" t="str">
        <f aca="false">IF(U588&lt;=13.5,"Efficient",IF(U588&lt;=16,"Above Bench","Expensive"))</f>
        <v>Efficient</v>
      </c>
      <c r="X588" s="55" t="str">
        <f aca="false">TEXT(H588,"yyyy-mm")</f>
        <v>2022-04</v>
      </c>
    </row>
    <row r="589" customFormat="false" ht="15" hidden="false" customHeight="true" outlineLevel="0" collapsed="false">
      <c r="A589" s="56" t="s">
        <v>11272</v>
      </c>
      <c r="B589" s="56" t="s">
        <v>1647</v>
      </c>
      <c r="C589" s="56" t="s">
        <v>2276</v>
      </c>
      <c r="D589" s="56" t="s">
        <v>10063</v>
      </c>
      <c r="E589" s="56" t="s">
        <v>101</v>
      </c>
      <c r="F589" s="56" t="s">
        <v>10059</v>
      </c>
      <c r="G589" s="56" t="s">
        <v>11273</v>
      </c>
      <c r="H589" s="57" t="n">
        <v>44670</v>
      </c>
      <c r="I589" s="56" t="s">
        <v>1270</v>
      </c>
      <c r="J589" s="56" t="s">
        <v>572</v>
      </c>
      <c r="K589" s="56" t="n">
        <v>3229.35</v>
      </c>
      <c r="L589" s="56" t="n">
        <v>15.387</v>
      </c>
      <c r="M589" s="56" t="n">
        <v>1201</v>
      </c>
      <c r="N589" s="56" t="n">
        <v>23.07</v>
      </c>
      <c r="O589" s="54" t="n">
        <f aca="false">ROUND(M589*N589,2)</f>
        <v>27707.07</v>
      </c>
      <c r="P589" s="56" t="n">
        <v>323</v>
      </c>
      <c r="Q589" s="56" t="s">
        <v>380</v>
      </c>
      <c r="R589" s="54" t="str">
        <f aca="false">IF(J589&lt;=I589,"Yes","No")</f>
        <v>Yes</v>
      </c>
      <c r="S589" s="56" t="s">
        <v>10066</v>
      </c>
      <c r="T589" s="56" t="s">
        <v>10061</v>
      </c>
      <c r="U589" s="55" t="n">
        <f aca="false">IF(M589=0,0,ROUND(O589/M589,2))</f>
        <v>23.07</v>
      </c>
      <c r="V589" s="55" t="n">
        <f aca="false">IFERROR(J589-I589,"")</f>
        <v>-1</v>
      </c>
      <c r="W589" s="55" t="str">
        <f aca="false">IF(U589&lt;=13.5,"Efficient",IF(U589&lt;=16,"Above Bench","Expensive"))</f>
        <v>Expensive</v>
      </c>
      <c r="X589" s="55" t="str">
        <f aca="false">TEXT(H589,"yyyy-mm")</f>
        <v>2022-04</v>
      </c>
    </row>
    <row r="590" customFormat="false" ht="15" hidden="false" customHeight="true" outlineLevel="0" collapsed="false">
      <c r="A590" s="52" t="s">
        <v>11274</v>
      </c>
      <c r="B590" s="52" t="s">
        <v>2898</v>
      </c>
      <c r="C590" s="52" t="s">
        <v>3829</v>
      </c>
      <c r="D590" s="52" t="s">
        <v>10069</v>
      </c>
      <c r="E590" s="52" t="s">
        <v>97</v>
      </c>
      <c r="F590" s="52" t="s">
        <v>10088</v>
      </c>
      <c r="G590" s="52" t="s">
        <v>11275</v>
      </c>
      <c r="H590" s="53" t="n">
        <v>44714</v>
      </c>
      <c r="I590" s="52" t="s">
        <v>2267</v>
      </c>
      <c r="J590" s="52" t="s">
        <v>1316</v>
      </c>
      <c r="K590" s="52" t="n">
        <v>382.12</v>
      </c>
      <c r="L590" s="52" t="n">
        <v>0.958</v>
      </c>
      <c r="M590" s="52" t="n">
        <v>2576</v>
      </c>
      <c r="N590" s="52" t="n">
        <v>19.38</v>
      </c>
      <c r="O590" s="54" t="n">
        <f aca="false">ROUND(M590*N590,2)</f>
        <v>49922.88</v>
      </c>
      <c r="P590" s="52" t="n">
        <v>248</v>
      </c>
      <c r="Q590" s="52" t="s">
        <v>4081</v>
      </c>
      <c r="R590" s="54" t="str">
        <f aca="false">IF(J590&lt;=I590,"Yes","No")</f>
        <v>No</v>
      </c>
      <c r="S590" s="52" t="s">
        <v>10066</v>
      </c>
      <c r="T590" s="52" t="s">
        <v>10061</v>
      </c>
      <c r="U590" s="55" t="n">
        <f aca="false">IF(M590=0,0,ROUND(O590/M590,2))</f>
        <v>19.38</v>
      </c>
      <c r="V590" s="55" t="n">
        <f aca="false">IFERROR(J590-I590,"")</f>
        <v>5</v>
      </c>
      <c r="W590" s="55" t="str">
        <f aca="false">IF(U590&lt;=13.5,"Efficient",IF(U590&lt;=16,"Above Bench","Expensive"))</f>
        <v>Expensive</v>
      </c>
      <c r="X590" s="55" t="str">
        <f aca="false">TEXT(H590,"yyyy-mm")</f>
        <v>2022-06</v>
      </c>
    </row>
    <row r="591" customFormat="false" ht="15" hidden="false" customHeight="true" outlineLevel="0" collapsed="false">
      <c r="A591" s="56" t="s">
        <v>11276</v>
      </c>
      <c r="B591" s="56" t="s">
        <v>3407</v>
      </c>
      <c r="C591" s="56" t="s">
        <v>2029</v>
      </c>
      <c r="D591" s="56" t="s">
        <v>10117</v>
      </c>
      <c r="E591" s="56" t="s">
        <v>93</v>
      </c>
      <c r="F591" s="56" t="s">
        <v>10064</v>
      </c>
      <c r="G591" s="56" t="s">
        <v>11277</v>
      </c>
      <c r="H591" s="57" t="n">
        <v>44880</v>
      </c>
      <c r="I591" s="56" t="s">
        <v>786</v>
      </c>
      <c r="J591" s="56" t="s">
        <v>2353</v>
      </c>
      <c r="K591" s="56" t="n">
        <v>4020.87</v>
      </c>
      <c r="L591" s="56" t="n">
        <v>11.712</v>
      </c>
      <c r="M591" s="56" t="n">
        <v>2406</v>
      </c>
      <c r="N591" s="56" t="n">
        <v>10.83</v>
      </c>
      <c r="O591" s="54" t="n">
        <f aca="false">ROUND(M591*N591,2)</f>
        <v>26056.98</v>
      </c>
      <c r="P591" s="56" t="n">
        <v>488</v>
      </c>
      <c r="Q591" s="56" t="s">
        <v>4081</v>
      </c>
      <c r="R591" s="54" t="str">
        <f aca="false">IF(J591&lt;=I591,"Yes","No")</f>
        <v>Yes</v>
      </c>
      <c r="S591" s="56" t="s">
        <v>10066</v>
      </c>
      <c r="T591" s="56" t="s">
        <v>10066</v>
      </c>
      <c r="U591" s="55" t="n">
        <f aca="false">IF(M591=0,0,ROUND(O591/M591,2))</f>
        <v>10.83</v>
      </c>
      <c r="V591" s="55" t="n">
        <f aca="false">IFERROR(J591-I591,"")</f>
        <v>-1</v>
      </c>
      <c r="W591" s="55" t="str">
        <f aca="false">IF(U591&lt;=13.5,"Efficient",IF(U591&lt;=16,"Above Bench","Expensive"))</f>
        <v>Efficient</v>
      </c>
      <c r="X591" s="55" t="str">
        <f aca="false">TEXT(H591,"yyyy-mm")</f>
        <v>2022-11</v>
      </c>
    </row>
    <row r="592" customFormat="false" ht="15" hidden="false" customHeight="true" outlineLevel="0" collapsed="false">
      <c r="A592" s="52" t="s">
        <v>11278</v>
      </c>
      <c r="B592" s="52" t="s">
        <v>1617</v>
      </c>
      <c r="C592" s="52" t="s">
        <v>661</v>
      </c>
      <c r="D592" s="52" t="s">
        <v>10190</v>
      </c>
      <c r="E592" s="52" t="s">
        <v>99</v>
      </c>
      <c r="F592" s="52" t="s">
        <v>10059</v>
      </c>
      <c r="G592" s="52" t="s">
        <v>11279</v>
      </c>
      <c r="H592" s="53" t="n">
        <v>44826</v>
      </c>
      <c r="I592" s="52" t="s">
        <v>7129</v>
      </c>
      <c r="J592" s="52" t="s">
        <v>2320</v>
      </c>
      <c r="K592" s="52" t="n">
        <v>1487.21</v>
      </c>
      <c r="L592" s="52" t="n">
        <v>3.775</v>
      </c>
      <c r="M592" s="52" t="n">
        <v>542</v>
      </c>
      <c r="N592" s="52" t="n">
        <v>24.17</v>
      </c>
      <c r="O592" s="54" t="n">
        <f aca="false">ROUND(M592*N592,2)</f>
        <v>13100.14</v>
      </c>
      <c r="P592" s="52" t="n">
        <v>391</v>
      </c>
      <c r="Q592" s="52" t="s">
        <v>340</v>
      </c>
      <c r="R592" s="54" t="str">
        <f aca="false">IF(J592&lt;=I592,"Yes","No")</f>
        <v>No</v>
      </c>
      <c r="S592" s="52" t="s">
        <v>10066</v>
      </c>
      <c r="T592" s="52" t="s">
        <v>10061</v>
      </c>
      <c r="U592" s="55" t="n">
        <f aca="false">IF(M592=0,0,ROUND(O592/M592,2))</f>
        <v>24.17</v>
      </c>
      <c r="V592" s="55" t="n">
        <f aca="false">IFERROR(J592-I592,"")</f>
        <v>4</v>
      </c>
      <c r="W592" s="55" t="str">
        <f aca="false">IF(U592&lt;=13.5,"Efficient",IF(U592&lt;=16,"Above Bench","Expensive"))</f>
        <v>Expensive</v>
      </c>
      <c r="X592" s="55" t="str">
        <f aca="false">TEXT(H592,"yyyy-mm")</f>
        <v>2022-09</v>
      </c>
    </row>
    <row r="593" customFormat="false" ht="15" hidden="false" customHeight="true" outlineLevel="0" collapsed="false">
      <c r="A593" s="56" t="s">
        <v>11280</v>
      </c>
      <c r="B593" s="56" t="s">
        <v>3845</v>
      </c>
      <c r="C593" s="56" t="s">
        <v>7281</v>
      </c>
      <c r="D593" s="56" t="s">
        <v>10190</v>
      </c>
      <c r="E593" s="56" t="s">
        <v>99</v>
      </c>
      <c r="F593" s="56" t="s">
        <v>10099</v>
      </c>
      <c r="G593" s="56" t="s">
        <v>11281</v>
      </c>
      <c r="H593" s="57" t="n">
        <v>45449</v>
      </c>
      <c r="I593" s="56" t="s">
        <v>2892</v>
      </c>
      <c r="J593" s="56" t="s">
        <v>3997</v>
      </c>
      <c r="K593" s="56" t="n">
        <v>4860.37</v>
      </c>
      <c r="L593" s="56" t="n">
        <v>14.27</v>
      </c>
      <c r="M593" s="56" t="n">
        <v>1645</v>
      </c>
      <c r="N593" s="56" t="n">
        <v>21.41</v>
      </c>
      <c r="O593" s="54" t="n">
        <f aca="false">ROUND(M593*N593,2)</f>
        <v>35219.45</v>
      </c>
      <c r="P593" s="56" t="n">
        <v>144</v>
      </c>
      <c r="Q593" s="56" t="s">
        <v>380</v>
      </c>
      <c r="R593" s="54" t="str">
        <f aca="false">IF(J593&lt;=I593,"Yes","No")</f>
        <v>No</v>
      </c>
      <c r="S593" s="56" t="s">
        <v>10061</v>
      </c>
      <c r="T593" s="56" t="s">
        <v>10061</v>
      </c>
      <c r="U593" s="55" t="n">
        <f aca="false">IF(M593=0,0,ROUND(O593/M593,2))</f>
        <v>21.41</v>
      </c>
      <c r="V593" s="55" t="n">
        <f aca="false">IFERROR(J593-I593,"")</f>
        <v>2</v>
      </c>
      <c r="W593" s="55" t="str">
        <f aca="false">IF(U593&lt;=13.5,"Efficient",IF(U593&lt;=16,"Above Bench","Expensive"))</f>
        <v>Expensive</v>
      </c>
      <c r="X593" s="55" t="str">
        <f aca="false">TEXT(H593,"yyyy-mm")</f>
        <v>2024-06</v>
      </c>
    </row>
    <row r="594" customFormat="false" ht="15" hidden="false" customHeight="true" outlineLevel="0" collapsed="false">
      <c r="A594" s="52" t="s">
        <v>11282</v>
      </c>
      <c r="B594" s="52" t="s">
        <v>3798</v>
      </c>
      <c r="C594" s="52" t="s">
        <v>2750</v>
      </c>
      <c r="D594" s="52" t="s">
        <v>10069</v>
      </c>
      <c r="E594" s="52" t="s">
        <v>99</v>
      </c>
      <c r="F594" s="52" t="s">
        <v>10064</v>
      </c>
      <c r="G594" s="52" t="s">
        <v>11283</v>
      </c>
      <c r="H594" s="53" t="n">
        <v>45396</v>
      </c>
      <c r="I594" s="52" t="s">
        <v>486</v>
      </c>
      <c r="J594" s="52" t="s">
        <v>1668</v>
      </c>
      <c r="K594" s="52" t="n">
        <v>2070.14</v>
      </c>
      <c r="L594" s="52" t="n">
        <v>8.06</v>
      </c>
      <c r="M594" s="52" t="n">
        <v>240</v>
      </c>
      <c r="N594" s="52" t="n">
        <v>23.54</v>
      </c>
      <c r="O594" s="54" t="n">
        <f aca="false">ROUND(M594*N594,2)</f>
        <v>5649.6</v>
      </c>
      <c r="P594" s="52" t="n">
        <v>182</v>
      </c>
      <c r="Q594" s="52" t="s">
        <v>380</v>
      </c>
      <c r="R594" s="54" t="str">
        <f aca="false">IF(J594&lt;=I594,"Yes","No")</f>
        <v>No</v>
      </c>
      <c r="S594" s="52" t="s">
        <v>10061</v>
      </c>
      <c r="T594" s="52" t="s">
        <v>10061</v>
      </c>
      <c r="U594" s="55" t="n">
        <f aca="false">IF(M594=0,0,ROUND(O594/M594,2))</f>
        <v>23.54</v>
      </c>
      <c r="V594" s="55" t="n">
        <f aca="false">IFERROR(J594-I594,"")</f>
        <v>1</v>
      </c>
      <c r="W594" s="55" t="str">
        <f aca="false">IF(U594&lt;=13.5,"Efficient",IF(U594&lt;=16,"Above Bench","Expensive"))</f>
        <v>Expensive</v>
      </c>
      <c r="X594" s="55" t="str">
        <f aca="false">TEXT(H594,"yyyy-mm")</f>
        <v>2024-04</v>
      </c>
    </row>
    <row r="595" customFormat="false" ht="15" hidden="false" customHeight="true" outlineLevel="0" collapsed="false">
      <c r="A595" s="56" t="s">
        <v>11284</v>
      </c>
      <c r="B595" s="56" t="s">
        <v>2625</v>
      </c>
      <c r="C595" s="56" t="s">
        <v>3608</v>
      </c>
      <c r="D595" s="56" t="s">
        <v>10104</v>
      </c>
      <c r="E595" s="56" t="s">
        <v>101</v>
      </c>
      <c r="F595" s="56" t="s">
        <v>10064</v>
      </c>
      <c r="G595" s="56" t="s">
        <v>11285</v>
      </c>
      <c r="H595" s="57" t="n">
        <v>45054</v>
      </c>
      <c r="I595" s="56" t="s">
        <v>1972</v>
      </c>
      <c r="J595" s="56" t="s">
        <v>1973</v>
      </c>
      <c r="K595" s="56" t="n">
        <v>840.28</v>
      </c>
      <c r="L595" s="56" t="n">
        <v>4.175</v>
      </c>
      <c r="M595" s="56" t="n">
        <v>1268</v>
      </c>
      <c r="N595" s="56" t="n">
        <v>20.03</v>
      </c>
      <c r="O595" s="54" t="n">
        <f aca="false">ROUND(M595*N595,2)</f>
        <v>25398.04</v>
      </c>
      <c r="P595" s="56" t="n">
        <v>38</v>
      </c>
      <c r="Q595" s="56" t="s">
        <v>4081</v>
      </c>
      <c r="R595" s="54" t="str">
        <f aca="false">IF(J595&lt;=I595,"Yes","No")</f>
        <v>Yes</v>
      </c>
      <c r="S595" s="56" t="s">
        <v>10066</v>
      </c>
      <c r="T595" s="56" t="s">
        <v>10061</v>
      </c>
      <c r="U595" s="55" t="n">
        <f aca="false">IF(M595=0,0,ROUND(O595/M595,2))</f>
        <v>20.03</v>
      </c>
      <c r="V595" s="55" t="n">
        <f aca="false">IFERROR(J595-I595,"")</f>
        <v>-1</v>
      </c>
      <c r="W595" s="55" t="str">
        <f aca="false">IF(U595&lt;=13.5,"Efficient",IF(U595&lt;=16,"Above Bench","Expensive"))</f>
        <v>Expensive</v>
      </c>
      <c r="X595" s="55" t="str">
        <f aca="false">TEXT(H595,"yyyy-mm")</f>
        <v>2023-05</v>
      </c>
    </row>
    <row r="596" customFormat="false" ht="15" hidden="false" customHeight="true" outlineLevel="0" collapsed="false">
      <c r="A596" s="52" t="s">
        <v>11286</v>
      </c>
      <c r="B596" s="52" t="s">
        <v>2544</v>
      </c>
      <c r="C596" s="52" t="s">
        <v>7717</v>
      </c>
      <c r="D596" s="52" t="s">
        <v>10063</v>
      </c>
      <c r="E596" s="52" t="s">
        <v>97</v>
      </c>
      <c r="F596" s="52" t="s">
        <v>10088</v>
      </c>
      <c r="G596" s="52" t="s">
        <v>11287</v>
      </c>
      <c r="H596" s="53" t="n">
        <v>44641</v>
      </c>
      <c r="I596" s="52" t="s">
        <v>5909</v>
      </c>
      <c r="J596" s="52" t="s">
        <v>1788</v>
      </c>
      <c r="K596" s="52" t="n">
        <v>4653.28</v>
      </c>
      <c r="L596" s="52" t="n">
        <v>17.297</v>
      </c>
      <c r="M596" s="52" t="n">
        <v>1762</v>
      </c>
      <c r="N596" s="52" t="n">
        <v>16.94</v>
      </c>
      <c r="O596" s="54" t="n">
        <f aca="false">ROUND(M596*N596,2)</f>
        <v>29848.28</v>
      </c>
      <c r="P596" s="52" t="n">
        <v>484</v>
      </c>
      <c r="Q596" s="52" t="s">
        <v>380</v>
      </c>
      <c r="R596" s="54" t="str">
        <f aca="false">IF(J596&lt;=I596,"Yes","No")</f>
        <v>No</v>
      </c>
      <c r="S596" s="52" t="s">
        <v>10066</v>
      </c>
      <c r="T596" s="52" t="s">
        <v>10066</v>
      </c>
      <c r="U596" s="55" t="n">
        <f aca="false">IF(M596=0,0,ROUND(O596/M596,2))</f>
        <v>16.94</v>
      </c>
      <c r="V596" s="55" t="n">
        <f aca="false">IFERROR(J596-I596,"")</f>
        <v>3</v>
      </c>
      <c r="W596" s="55" t="str">
        <f aca="false">IF(U596&lt;=13.5,"Efficient",IF(U596&lt;=16,"Above Bench","Expensive"))</f>
        <v>Expensive</v>
      </c>
      <c r="X596" s="55" t="str">
        <f aca="false">TEXT(H596,"yyyy-mm")</f>
        <v>2022-03</v>
      </c>
    </row>
    <row r="597" customFormat="false" ht="15" hidden="false" customHeight="true" outlineLevel="0" collapsed="false">
      <c r="A597" s="56" t="s">
        <v>11288</v>
      </c>
      <c r="B597" s="56" t="s">
        <v>2293</v>
      </c>
      <c r="C597" s="56" t="s">
        <v>1607</v>
      </c>
      <c r="D597" s="56" t="s">
        <v>10058</v>
      </c>
      <c r="E597" s="56" t="s">
        <v>97</v>
      </c>
      <c r="F597" s="56" t="s">
        <v>10064</v>
      </c>
      <c r="G597" s="56" t="s">
        <v>11289</v>
      </c>
      <c r="H597" s="57" t="n">
        <v>45386</v>
      </c>
      <c r="I597" s="56" t="s">
        <v>3453</v>
      </c>
      <c r="J597" s="56" t="s">
        <v>2277</v>
      </c>
      <c r="K597" s="56" t="n">
        <v>800.88</v>
      </c>
      <c r="L597" s="56" t="n">
        <v>2.639</v>
      </c>
      <c r="M597" s="56" t="n">
        <v>2886</v>
      </c>
      <c r="N597" s="56" t="n">
        <v>18.19</v>
      </c>
      <c r="O597" s="54" t="n">
        <f aca="false">ROUND(M597*N597,2)</f>
        <v>52496.34</v>
      </c>
      <c r="P597" s="56" t="n">
        <v>258</v>
      </c>
      <c r="Q597" s="56" t="s">
        <v>340</v>
      </c>
      <c r="R597" s="54" t="str">
        <f aca="false">IF(J597&lt;=I597,"Yes","No")</f>
        <v>No</v>
      </c>
      <c r="S597" s="56" t="s">
        <v>10066</v>
      </c>
      <c r="T597" s="56" t="s">
        <v>10061</v>
      </c>
      <c r="U597" s="55" t="n">
        <f aca="false">IF(M597=0,0,ROUND(O597/M597,2))</f>
        <v>18.19</v>
      </c>
      <c r="V597" s="55" t="n">
        <f aca="false">IFERROR(J597-I597,"")</f>
        <v>2</v>
      </c>
      <c r="W597" s="55" t="str">
        <f aca="false">IF(U597&lt;=13.5,"Efficient",IF(U597&lt;=16,"Above Bench","Expensive"))</f>
        <v>Expensive</v>
      </c>
      <c r="X597" s="55" t="str">
        <f aca="false">TEXT(H597,"yyyy-mm")</f>
        <v>2024-04</v>
      </c>
    </row>
    <row r="598" customFormat="false" ht="15" hidden="false" customHeight="true" outlineLevel="0" collapsed="false">
      <c r="A598" s="52" t="s">
        <v>11290</v>
      </c>
      <c r="B598" s="52" t="s">
        <v>1573</v>
      </c>
      <c r="C598" s="52" t="s">
        <v>1510</v>
      </c>
      <c r="D598" s="52" t="s">
        <v>10078</v>
      </c>
      <c r="E598" s="52" t="s">
        <v>91</v>
      </c>
      <c r="F598" s="52" t="s">
        <v>10064</v>
      </c>
      <c r="G598" s="52" t="s">
        <v>11291</v>
      </c>
      <c r="H598" s="53" t="n">
        <v>45062</v>
      </c>
      <c r="I598" s="52" t="s">
        <v>2506</v>
      </c>
      <c r="J598" s="52" t="s">
        <v>2048</v>
      </c>
      <c r="K598" s="52" t="n">
        <v>4095.18</v>
      </c>
      <c r="L598" s="52" t="n">
        <v>10.628</v>
      </c>
      <c r="M598" s="52" t="n">
        <v>2192</v>
      </c>
      <c r="N598" s="52" t="n">
        <v>5.16</v>
      </c>
      <c r="O598" s="54" t="n">
        <f aca="false">ROUND(M598*N598,2)</f>
        <v>11310.72</v>
      </c>
      <c r="P598" s="52" t="n">
        <v>223</v>
      </c>
      <c r="Q598" s="52" t="s">
        <v>340</v>
      </c>
      <c r="R598" s="54" t="str">
        <f aca="false">IF(J598&lt;=I598,"Yes","No")</f>
        <v>No</v>
      </c>
      <c r="S598" s="52" t="s">
        <v>10066</v>
      </c>
      <c r="T598" s="52" t="s">
        <v>10061</v>
      </c>
      <c r="U598" s="55" t="n">
        <f aca="false">IF(M598=0,0,ROUND(O598/M598,2))</f>
        <v>5.16</v>
      </c>
      <c r="V598" s="55" t="n">
        <f aca="false">IFERROR(J598-I598,"")</f>
        <v>2</v>
      </c>
      <c r="W598" s="55" t="str">
        <f aca="false">IF(U598&lt;=13.5,"Efficient",IF(U598&lt;=16,"Above Bench","Expensive"))</f>
        <v>Efficient</v>
      </c>
      <c r="X598" s="55" t="str">
        <f aca="false">TEXT(H598,"yyyy-mm")</f>
        <v>2023-05</v>
      </c>
    </row>
    <row r="599" customFormat="false" ht="15" hidden="false" customHeight="true" outlineLevel="0" collapsed="false">
      <c r="A599" s="56" t="s">
        <v>11292</v>
      </c>
      <c r="B599" s="56" t="s">
        <v>2669</v>
      </c>
      <c r="C599" s="56" t="s">
        <v>3406</v>
      </c>
      <c r="D599" s="56" t="s">
        <v>10117</v>
      </c>
      <c r="E599" s="56" t="s">
        <v>93</v>
      </c>
      <c r="F599" s="56" t="s">
        <v>10059</v>
      </c>
      <c r="G599" s="56" t="s">
        <v>11293</v>
      </c>
      <c r="H599" s="57" t="n">
        <v>44990</v>
      </c>
      <c r="I599" s="56" t="s">
        <v>7067</v>
      </c>
      <c r="J599" s="56" t="s">
        <v>883</v>
      </c>
      <c r="K599" s="56" t="n">
        <v>1505.67</v>
      </c>
      <c r="L599" s="56" t="n">
        <v>6.34</v>
      </c>
      <c r="M599" s="56" t="n">
        <v>1155</v>
      </c>
      <c r="N599" s="56" t="n">
        <v>17.65</v>
      </c>
      <c r="O599" s="54" t="n">
        <f aca="false">ROUND(M599*N599,2)</f>
        <v>20385.75</v>
      </c>
      <c r="P599" s="56" t="n">
        <v>497</v>
      </c>
      <c r="Q599" s="56" t="s">
        <v>371</v>
      </c>
      <c r="R599" s="54" t="str">
        <f aca="false">IF(J599&lt;=I599,"Yes","No")</f>
        <v>No</v>
      </c>
      <c r="S599" s="56" t="s">
        <v>10066</v>
      </c>
      <c r="T599" s="56" t="s">
        <v>10066</v>
      </c>
      <c r="U599" s="55" t="n">
        <f aca="false">IF(M599=0,0,ROUND(O599/M599,2))</f>
        <v>17.65</v>
      </c>
      <c r="V599" s="55" t="n">
        <f aca="false">IFERROR(J599-I599,"")</f>
        <v>5</v>
      </c>
      <c r="W599" s="55" t="str">
        <f aca="false">IF(U599&lt;=13.5,"Efficient",IF(U599&lt;=16,"Above Bench","Expensive"))</f>
        <v>Expensive</v>
      </c>
      <c r="X599" s="55" t="str">
        <f aca="false">TEXT(H599,"yyyy-mm")</f>
        <v>2023-03</v>
      </c>
    </row>
    <row r="600" customFormat="false" ht="15" hidden="false" customHeight="true" outlineLevel="0" collapsed="false">
      <c r="A600" s="52" t="s">
        <v>11294</v>
      </c>
      <c r="B600" s="52" t="s">
        <v>3504</v>
      </c>
      <c r="C600" s="52" t="s">
        <v>2993</v>
      </c>
      <c r="D600" s="52" t="s">
        <v>10078</v>
      </c>
      <c r="E600" s="52" t="s">
        <v>101</v>
      </c>
      <c r="F600" s="52" t="s">
        <v>10099</v>
      </c>
      <c r="G600" s="52" t="s">
        <v>11295</v>
      </c>
      <c r="H600" s="53" t="n">
        <v>45657</v>
      </c>
      <c r="I600" s="52" t="s">
        <v>7247</v>
      </c>
      <c r="J600" s="52" t="s">
        <v>1377</v>
      </c>
      <c r="K600" s="52" t="n">
        <v>2667.43</v>
      </c>
      <c r="L600" s="52" t="n">
        <v>7.787</v>
      </c>
      <c r="M600" s="52" t="n">
        <v>2419</v>
      </c>
      <c r="N600" s="52" t="n">
        <v>20.56</v>
      </c>
      <c r="O600" s="54" t="n">
        <f aca="false">ROUND(M600*N600,2)</f>
        <v>49734.64</v>
      </c>
      <c r="P600" s="52" t="n">
        <v>209</v>
      </c>
      <c r="Q600" s="52" t="s">
        <v>371</v>
      </c>
      <c r="R600" s="54" t="str">
        <f aca="false">IF(J600&lt;=I600,"Yes","No")</f>
        <v>No</v>
      </c>
      <c r="S600" s="52" t="s">
        <v>10066</v>
      </c>
      <c r="T600" s="52" t="s">
        <v>10066</v>
      </c>
      <c r="U600" s="55" t="n">
        <f aca="false">IF(M600=0,0,ROUND(O600/M600,2))</f>
        <v>20.56</v>
      </c>
      <c r="V600" s="55" t="n">
        <f aca="false">IFERROR(J600-I600,"")</f>
        <v>2</v>
      </c>
      <c r="W600" s="55" t="str">
        <f aca="false">IF(U600&lt;=13.5,"Efficient",IF(U600&lt;=16,"Above Bench","Expensive"))</f>
        <v>Expensive</v>
      </c>
      <c r="X600" s="55" t="str">
        <f aca="false">TEXT(H600,"yyyy-mm")</f>
        <v>2024-12</v>
      </c>
    </row>
    <row r="601" customFormat="false" ht="15" hidden="false" customHeight="true" outlineLevel="0" collapsed="false">
      <c r="A601" s="56" t="s">
        <v>11296</v>
      </c>
      <c r="B601" s="56" t="s">
        <v>3813</v>
      </c>
      <c r="C601" s="56" t="s">
        <v>491</v>
      </c>
      <c r="D601" s="56" t="s">
        <v>10132</v>
      </c>
      <c r="E601" s="56" t="s">
        <v>95</v>
      </c>
      <c r="F601" s="56" t="s">
        <v>10064</v>
      </c>
      <c r="G601" s="56" t="s">
        <v>11297</v>
      </c>
      <c r="H601" s="57" t="n">
        <v>45304</v>
      </c>
      <c r="I601" s="56" t="s">
        <v>1684</v>
      </c>
      <c r="J601" s="56" t="s">
        <v>958</v>
      </c>
      <c r="K601" s="56" t="n">
        <v>1703.88</v>
      </c>
      <c r="L601" s="56" t="n">
        <v>8.186</v>
      </c>
      <c r="M601" s="56" t="n">
        <v>344</v>
      </c>
      <c r="N601" s="56" t="n">
        <v>5.74</v>
      </c>
      <c r="O601" s="54" t="n">
        <f aca="false">ROUND(M601*N601,2)</f>
        <v>1974.56</v>
      </c>
      <c r="P601" s="56" t="n">
        <v>495</v>
      </c>
      <c r="Q601" s="56" t="s">
        <v>4081</v>
      </c>
      <c r="R601" s="54" t="str">
        <f aca="false">IF(J601&lt;=I601,"Yes","No")</f>
        <v>No</v>
      </c>
      <c r="S601" s="56" t="s">
        <v>10066</v>
      </c>
      <c r="T601" s="56" t="s">
        <v>10061</v>
      </c>
      <c r="U601" s="55" t="n">
        <f aca="false">IF(M601=0,0,ROUND(O601/M601,2))</f>
        <v>5.74</v>
      </c>
      <c r="V601" s="55" t="n">
        <f aca="false">IFERROR(J601-I601,"")</f>
        <v>2</v>
      </c>
      <c r="W601" s="55" t="str">
        <f aca="false">IF(U601&lt;=13.5,"Efficient",IF(U601&lt;=16,"Above Bench","Expensive"))</f>
        <v>Efficient</v>
      </c>
      <c r="X601" s="55" t="str">
        <f aca="false">TEXT(H601,"yyyy-mm")</f>
        <v>2024-01</v>
      </c>
    </row>
    <row r="602" customFormat="false" ht="15" hidden="false" customHeight="true" outlineLevel="0" collapsed="false">
      <c r="A602" s="52" t="s">
        <v>11298</v>
      </c>
      <c r="B602" s="52" t="s">
        <v>691</v>
      </c>
      <c r="C602" s="52" t="s">
        <v>6864</v>
      </c>
      <c r="D602" s="52" t="s">
        <v>10190</v>
      </c>
      <c r="E602" s="52" t="s">
        <v>101</v>
      </c>
      <c r="F602" s="52" t="s">
        <v>10070</v>
      </c>
      <c r="G602" s="52" t="s">
        <v>11299</v>
      </c>
      <c r="H602" s="53" t="n">
        <v>45624</v>
      </c>
      <c r="I602" s="52" t="s">
        <v>1671</v>
      </c>
      <c r="J602" s="52" t="s">
        <v>2178</v>
      </c>
      <c r="K602" s="52" t="n">
        <v>365.68</v>
      </c>
      <c r="L602" s="52" t="n">
        <v>1.188</v>
      </c>
      <c r="M602" s="52" t="n">
        <v>2151</v>
      </c>
      <c r="N602" s="52" t="n">
        <v>13.7</v>
      </c>
      <c r="O602" s="54" t="n">
        <f aca="false">ROUND(M602*N602,2)</f>
        <v>29468.7</v>
      </c>
      <c r="P602" s="52" t="n">
        <v>126</v>
      </c>
      <c r="Q602" s="52" t="s">
        <v>4081</v>
      </c>
      <c r="R602" s="54" t="str">
        <f aca="false">IF(J602&lt;=I602,"Yes","No")</f>
        <v>No</v>
      </c>
      <c r="S602" s="52" t="s">
        <v>10066</v>
      </c>
      <c r="T602" s="52" t="s">
        <v>10066</v>
      </c>
      <c r="U602" s="55" t="n">
        <f aca="false">IF(M602=0,0,ROUND(O602/M602,2))</f>
        <v>13.7</v>
      </c>
      <c r="V602" s="55" t="n">
        <f aca="false">IFERROR(J602-I602,"")</f>
        <v>3</v>
      </c>
      <c r="W602" s="55" t="str">
        <f aca="false">IF(U602&lt;=13.5,"Efficient",IF(U602&lt;=16,"Above Bench","Expensive"))</f>
        <v>Above Bench</v>
      </c>
      <c r="X602" s="55" t="str">
        <f aca="false">TEXT(H602,"yyyy-mm")</f>
        <v>2024-11</v>
      </c>
    </row>
    <row r="603" customFormat="false" ht="15" hidden="false" customHeight="true" outlineLevel="0" collapsed="false">
      <c r="A603" s="56" t="s">
        <v>11300</v>
      </c>
      <c r="B603" s="56" t="s">
        <v>2072</v>
      </c>
      <c r="C603" s="56" t="s">
        <v>1841</v>
      </c>
      <c r="D603" s="56" t="s">
        <v>10058</v>
      </c>
      <c r="E603" s="56" t="s">
        <v>97</v>
      </c>
      <c r="F603" s="56" t="s">
        <v>10059</v>
      </c>
      <c r="G603" s="56" t="s">
        <v>11301</v>
      </c>
      <c r="H603" s="57" t="n">
        <v>45644</v>
      </c>
      <c r="I603" s="56" t="s">
        <v>5326</v>
      </c>
      <c r="J603" s="56" t="s">
        <v>905</v>
      </c>
      <c r="K603" s="56" t="n">
        <v>407.73</v>
      </c>
      <c r="L603" s="56" t="n">
        <v>1.379</v>
      </c>
      <c r="M603" s="56" t="n">
        <v>2560</v>
      </c>
      <c r="N603" s="56" t="n">
        <v>19.63</v>
      </c>
      <c r="O603" s="54" t="n">
        <f aca="false">ROUND(M603*N603,2)</f>
        <v>50252.8</v>
      </c>
      <c r="P603" s="56" t="n">
        <v>475</v>
      </c>
      <c r="Q603" s="56" t="s">
        <v>380</v>
      </c>
      <c r="R603" s="54" t="str">
        <f aca="false">IF(J603&lt;=I603,"Yes","No")</f>
        <v>No</v>
      </c>
      <c r="S603" s="56" t="s">
        <v>10061</v>
      </c>
      <c r="T603" s="56" t="s">
        <v>10061</v>
      </c>
      <c r="U603" s="55" t="n">
        <f aca="false">IF(M603=0,0,ROUND(O603/M603,2))</f>
        <v>19.63</v>
      </c>
      <c r="V603" s="55" t="n">
        <f aca="false">IFERROR(J603-I603,"")</f>
        <v>5</v>
      </c>
      <c r="W603" s="55" t="str">
        <f aca="false">IF(U603&lt;=13.5,"Efficient",IF(U603&lt;=16,"Above Bench","Expensive"))</f>
        <v>Expensive</v>
      </c>
      <c r="X603" s="55" t="str">
        <f aca="false">TEXT(H603,"yyyy-mm")</f>
        <v>2024-12</v>
      </c>
    </row>
    <row r="604" customFormat="false" ht="15" hidden="false" customHeight="true" outlineLevel="0" collapsed="false">
      <c r="A604" s="52" t="s">
        <v>11302</v>
      </c>
      <c r="B604" s="52" t="s">
        <v>2652</v>
      </c>
      <c r="C604" s="52" t="s">
        <v>5577</v>
      </c>
      <c r="D604" s="52" t="s">
        <v>10104</v>
      </c>
      <c r="E604" s="52" t="s">
        <v>93</v>
      </c>
      <c r="F604" s="52" t="s">
        <v>10088</v>
      </c>
      <c r="G604" s="52" t="s">
        <v>11303</v>
      </c>
      <c r="H604" s="53" t="n">
        <v>45478</v>
      </c>
      <c r="I604" s="52" t="s">
        <v>3993</v>
      </c>
      <c r="J604" s="52" t="s">
        <v>3993</v>
      </c>
      <c r="K604" s="52" t="n">
        <v>33.9</v>
      </c>
      <c r="L604" s="52" t="n">
        <v>0.163</v>
      </c>
      <c r="M604" s="52" t="n">
        <v>2790</v>
      </c>
      <c r="N604" s="52" t="n">
        <v>23.28</v>
      </c>
      <c r="O604" s="54" t="n">
        <f aca="false">ROUND(M604*N604,2)</f>
        <v>64951.2</v>
      </c>
      <c r="P604" s="52" t="n">
        <v>234</v>
      </c>
      <c r="Q604" s="52" t="s">
        <v>4081</v>
      </c>
      <c r="R604" s="54" t="str">
        <f aca="false">IF(J604&lt;=I604,"Yes","No")</f>
        <v>Yes</v>
      </c>
      <c r="S604" s="52" t="s">
        <v>10066</v>
      </c>
      <c r="T604" s="52" t="s">
        <v>10061</v>
      </c>
      <c r="U604" s="55" t="n">
        <f aca="false">IF(M604=0,0,ROUND(O604/M604,2))</f>
        <v>23.28</v>
      </c>
      <c r="V604" s="55" t="n">
        <f aca="false">IFERROR(J604-I604,"")</f>
        <v>0</v>
      </c>
      <c r="W604" s="55" t="str">
        <f aca="false">IF(U604&lt;=13.5,"Efficient",IF(U604&lt;=16,"Above Bench","Expensive"))</f>
        <v>Expensive</v>
      </c>
      <c r="X604" s="55" t="str">
        <f aca="false">TEXT(H604,"yyyy-mm")</f>
        <v>2024-07</v>
      </c>
    </row>
    <row r="605" customFormat="false" ht="15" hidden="false" customHeight="true" outlineLevel="0" collapsed="false">
      <c r="A605" s="56" t="s">
        <v>11304</v>
      </c>
      <c r="B605" s="56" t="s">
        <v>855</v>
      </c>
      <c r="C605" s="56" t="s">
        <v>3315</v>
      </c>
      <c r="D605" s="56" t="s">
        <v>10112</v>
      </c>
      <c r="E605" s="56" t="s">
        <v>99</v>
      </c>
      <c r="F605" s="56" t="s">
        <v>10099</v>
      </c>
      <c r="G605" s="56" t="s">
        <v>11305</v>
      </c>
      <c r="H605" s="57" t="n">
        <v>45360</v>
      </c>
      <c r="I605" s="56" t="s">
        <v>1793</v>
      </c>
      <c r="J605" s="56" t="s">
        <v>2638</v>
      </c>
      <c r="K605" s="56" t="n">
        <v>56.43</v>
      </c>
      <c r="L605" s="56" t="n">
        <v>0.149</v>
      </c>
      <c r="M605" s="56" t="n">
        <v>451</v>
      </c>
      <c r="N605" s="56" t="n">
        <v>13.26</v>
      </c>
      <c r="O605" s="54" t="n">
        <f aca="false">ROUND(M605*N605,2)</f>
        <v>5980.26</v>
      </c>
      <c r="P605" s="56" t="n">
        <v>215</v>
      </c>
      <c r="Q605" s="56" t="s">
        <v>4081</v>
      </c>
      <c r="R605" s="54" t="str">
        <f aca="false">IF(J605&lt;=I605,"Yes","No")</f>
        <v>No</v>
      </c>
      <c r="S605" s="56" t="s">
        <v>10066</v>
      </c>
      <c r="T605" s="56" t="s">
        <v>10061</v>
      </c>
      <c r="U605" s="55" t="n">
        <f aca="false">IF(M605=0,0,ROUND(O605/M605,2))</f>
        <v>13.26</v>
      </c>
      <c r="V605" s="55" t="n">
        <f aca="false">IFERROR(J605-I605,"")</f>
        <v>3</v>
      </c>
      <c r="W605" s="55" t="str">
        <f aca="false">IF(U605&lt;=13.5,"Efficient",IF(U605&lt;=16,"Above Bench","Expensive"))</f>
        <v>Efficient</v>
      </c>
      <c r="X605" s="55" t="str">
        <f aca="false">TEXT(H605,"yyyy-mm")</f>
        <v>2024-03</v>
      </c>
    </row>
    <row r="606" customFormat="false" ht="15" hidden="false" customHeight="true" outlineLevel="0" collapsed="false">
      <c r="A606" s="52" t="s">
        <v>11306</v>
      </c>
      <c r="B606" s="52" t="s">
        <v>3151</v>
      </c>
      <c r="C606" s="52" t="s">
        <v>6909</v>
      </c>
      <c r="D606" s="52" t="s">
        <v>10117</v>
      </c>
      <c r="E606" s="52" t="s">
        <v>91</v>
      </c>
      <c r="F606" s="52" t="s">
        <v>10070</v>
      </c>
      <c r="G606" s="52" t="s">
        <v>11307</v>
      </c>
      <c r="H606" s="53" t="n">
        <v>45125</v>
      </c>
      <c r="I606" s="52" t="s">
        <v>2309</v>
      </c>
      <c r="J606" s="52" t="s">
        <v>1500</v>
      </c>
      <c r="K606" s="52" t="n">
        <v>3160.25</v>
      </c>
      <c r="L606" s="52" t="n">
        <v>13.103</v>
      </c>
      <c r="M606" s="52" t="n">
        <v>919</v>
      </c>
      <c r="N606" s="52" t="n">
        <v>7.95</v>
      </c>
      <c r="O606" s="54" t="n">
        <f aca="false">ROUND(M606*N606,2)</f>
        <v>7306.05</v>
      </c>
      <c r="P606" s="52" t="n">
        <v>289</v>
      </c>
      <c r="Q606" s="52" t="s">
        <v>4081</v>
      </c>
      <c r="R606" s="54" t="str">
        <f aca="false">IF(J606&lt;=I606,"Yes","No")</f>
        <v>No</v>
      </c>
      <c r="S606" s="52" t="s">
        <v>10066</v>
      </c>
      <c r="T606" s="52" t="s">
        <v>10061</v>
      </c>
      <c r="U606" s="55" t="n">
        <f aca="false">IF(M606=0,0,ROUND(O606/M606,2))</f>
        <v>7.95</v>
      </c>
      <c r="V606" s="55" t="n">
        <f aca="false">IFERROR(J606-I606,"")</f>
        <v>1</v>
      </c>
      <c r="W606" s="55" t="str">
        <f aca="false">IF(U606&lt;=13.5,"Efficient",IF(U606&lt;=16,"Above Bench","Expensive"))</f>
        <v>Efficient</v>
      </c>
      <c r="X606" s="55" t="str">
        <f aca="false">TEXT(H606,"yyyy-mm")</f>
        <v>2023-07</v>
      </c>
    </row>
    <row r="607" customFormat="false" ht="15" hidden="false" customHeight="true" outlineLevel="0" collapsed="false">
      <c r="A607" s="56" t="s">
        <v>11308</v>
      </c>
      <c r="B607" s="56" t="s">
        <v>3041</v>
      </c>
      <c r="C607" s="56" t="s">
        <v>3865</v>
      </c>
      <c r="D607" s="56" t="s">
        <v>10132</v>
      </c>
      <c r="E607" s="56" t="s">
        <v>101</v>
      </c>
      <c r="F607" s="56" t="s">
        <v>10059</v>
      </c>
      <c r="G607" s="56" t="s">
        <v>11309</v>
      </c>
      <c r="H607" s="57" t="n">
        <v>45098</v>
      </c>
      <c r="I607" s="56" t="s">
        <v>3220</v>
      </c>
      <c r="J607" s="56" t="s">
        <v>4646</v>
      </c>
      <c r="K607" s="56" t="n">
        <v>2251.77</v>
      </c>
      <c r="L607" s="56" t="n">
        <v>5.892</v>
      </c>
      <c r="M607" s="56" t="n">
        <v>2537</v>
      </c>
      <c r="N607" s="56" t="n">
        <v>20.23</v>
      </c>
      <c r="O607" s="54" t="n">
        <f aca="false">ROUND(M607*N607,2)</f>
        <v>51323.51</v>
      </c>
      <c r="P607" s="56" t="n">
        <v>102</v>
      </c>
      <c r="Q607" s="56" t="s">
        <v>4081</v>
      </c>
      <c r="R607" s="54" t="str">
        <f aca="false">IF(J607&lt;=I607,"Yes","No")</f>
        <v>No</v>
      </c>
      <c r="S607" s="56" t="s">
        <v>10066</v>
      </c>
      <c r="T607" s="56" t="s">
        <v>10061</v>
      </c>
      <c r="U607" s="55" t="n">
        <f aca="false">IF(M607=0,0,ROUND(O607/M607,2))</f>
        <v>20.23</v>
      </c>
      <c r="V607" s="55" t="n">
        <f aca="false">IFERROR(J607-I607,"")</f>
        <v>5</v>
      </c>
      <c r="W607" s="55" t="str">
        <f aca="false">IF(U607&lt;=13.5,"Efficient",IF(U607&lt;=16,"Above Bench","Expensive"))</f>
        <v>Expensive</v>
      </c>
      <c r="X607" s="55" t="str">
        <f aca="false">TEXT(H607,"yyyy-mm")</f>
        <v>2023-06</v>
      </c>
    </row>
    <row r="608" customFormat="false" ht="15" hidden="false" customHeight="true" outlineLevel="0" collapsed="false">
      <c r="A608" s="52" t="s">
        <v>11310</v>
      </c>
      <c r="B608" s="52" t="s">
        <v>1286</v>
      </c>
      <c r="C608" s="52" t="s">
        <v>7641</v>
      </c>
      <c r="D608" s="52" t="s">
        <v>10112</v>
      </c>
      <c r="E608" s="52" t="s">
        <v>101</v>
      </c>
      <c r="F608" s="52" t="s">
        <v>10070</v>
      </c>
      <c r="G608" s="52" t="s">
        <v>11311</v>
      </c>
      <c r="H608" s="53" t="n">
        <v>45274</v>
      </c>
      <c r="I608" s="52" t="s">
        <v>1642</v>
      </c>
      <c r="J608" s="52" t="s">
        <v>1811</v>
      </c>
      <c r="K608" s="52" t="n">
        <v>1018.54</v>
      </c>
      <c r="L608" s="52" t="n">
        <v>3.074</v>
      </c>
      <c r="M608" s="52" t="n">
        <v>469</v>
      </c>
      <c r="N608" s="52" t="n">
        <v>24.03</v>
      </c>
      <c r="O608" s="54" t="n">
        <f aca="false">ROUND(M608*N608,2)</f>
        <v>11270.07</v>
      </c>
      <c r="P608" s="52" t="n">
        <v>258</v>
      </c>
      <c r="Q608" s="52" t="s">
        <v>380</v>
      </c>
      <c r="R608" s="54" t="str">
        <f aca="false">IF(J608&lt;=I608,"Yes","No")</f>
        <v>No</v>
      </c>
      <c r="S608" s="52" t="s">
        <v>10066</v>
      </c>
      <c r="T608" s="52" t="s">
        <v>10061</v>
      </c>
      <c r="U608" s="55" t="n">
        <f aca="false">IF(M608=0,0,ROUND(O608/M608,2))</f>
        <v>24.03</v>
      </c>
      <c r="V608" s="55" t="n">
        <f aca="false">IFERROR(J608-I608,"")</f>
        <v>3</v>
      </c>
      <c r="W608" s="55" t="str">
        <f aca="false">IF(U608&lt;=13.5,"Efficient",IF(U608&lt;=16,"Above Bench","Expensive"))</f>
        <v>Expensive</v>
      </c>
      <c r="X608" s="55" t="str">
        <f aca="false">TEXT(H608,"yyyy-mm")</f>
        <v>2023-12</v>
      </c>
    </row>
    <row r="609" customFormat="false" ht="15" hidden="false" customHeight="true" outlineLevel="0" collapsed="false">
      <c r="A609" s="56" t="s">
        <v>11312</v>
      </c>
      <c r="B609" s="56" t="s">
        <v>1033</v>
      </c>
      <c r="C609" s="56" t="s">
        <v>828</v>
      </c>
      <c r="D609" s="56" t="s">
        <v>10132</v>
      </c>
      <c r="E609" s="56" t="s">
        <v>101</v>
      </c>
      <c r="F609" s="56" t="s">
        <v>10059</v>
      </c>
      <c r="G609" s="56" t="s">
        <v>11313</v>
      </c>
      <c r="H609" s="57" t="n">
        <v>44581</v>
      </c>
      <c r="I609" s="56" t="s">
        <v>5844</v>
      </c>
      <c r="J609" s="56" t="s">
        <v>3684</v>
      </c>
      <c r="K609" s="56" t="n">
        <v>2445.03</v>
      </c>
      <c r="L609" s="56" t="n">
        <v>11.489</v>
      </c>
      <c r="M609" s="56" t="n">
        <v>1128</v>
      </c>
      <c r="N609" s="56" t="n">
        <v>6.19</v>
      </c>
      <c r="O609" s="54" t="n">
        <f aca="false">ROUND(M609*N609,2)</f>
        <v>6982.32</v>
      </c>
      <c r="P609" s="56" t="n">
        <v>492</v>
      </c>
      <c r="Q609" s="56" t="s">
        <v>380</v>
      </c>
      <c r="R609" s="54" t="str">
        <f aca="false">IF(J609&lt;=I609,"Yes","No")</f>
        <v>No</v>
      </c>
      <c r="S609" s="56" t="s">
        <v>10066</v>
      </c>
      <c r="T609" s="56" t="s">
        <v>10061</v>
      </c>
      <c r="U609" s="55" t="n">
        <f aca="false">IF(M609=0,0,ROUND(O609/M609,2))</f>
        <v>6.19</v>
      </c>
      <c r="V609" s="55" t="n">
        <f aca="false">IFERROR(J609-I609,"")</f>
        <v>5</v>
      </c>
      <c r="W609" s="55" t="str">
        <f aca="false">IF(U609&lt;=13.5,"Efficient",IF(U609&lt;=16,"Above Bench","Expensive"))</f>
        <v>Efficient</v>
      </c>
      <c r="X609" s="55" t="str">
        <f aca="false">TEXT(H609,"yyyy-mm")</f>
        <v>2022-01</v>
      </c>
    </row>
    <row r="610" customFormat="false" ht="15" hidden="false" customHeight="true" outlineLevel="0" collapsed="false">
      <c r="A610" s="52" t="s">
        <v>11314</v>
      </c>
      <c r="B610" s="52" t="s">
        <v>2764</v>
      </c>
      <c r="C610" s="52" t="s">
        <v>4984</v>
      </c>
      <c r="D610" s="52" t="s">
        <v>10073</v>
      </c>
      <c r="E610" s="52" t="s">
        <v>99</v>
      </c>
      <c r="F610" s="52" t="s">
        <v>10064</v>
      </c>
      <c r="G610" s="52" t="s">
        <v>11315</v>
      </c>
      <c r="H610" s="53" t="n">
        <v>45245</v>
      </c>
      <c r="I610" s="52" t="s">
        <v>378</v>
      </c>
      <c r="J610" s="52" t="s">
        <v>652</v>
      </c>
      <c r="K610" s="52" t="n">
        <v>3200.73</v>
      </c>
      <c r="L610" s="52" t="n">
        <v>14.57</v>
      </c>
      <c r="M610" s="52" t="n">
        <v>340</v>
      </c>
      <c r="N610" s="52" t="n">
        <v>7.19</v>
      </c>
      <c r="O610" s="54" t="n">
        <f aca="false">ROUND(M610*N610,2)</f>
        <v>2444.6</v>
      </c>
      <c r="P610" s="52" t="n">
        <v>50</v>
      </c>
      <c r="Q610" s="52" t="s">
        <v>340</v>
      </c>
      <c r="R610" s="54" t="str">
        <f aca="false">IF(J610&lt;=I610,"Yes","No")</f>
        <v>No</v>
      </c>
      <c r="S610" s="52" t="s">
        <v>10066</v>
      </c>
      <c r="T610" s="52" t="s">
        <v>10061</v>
      </c>
      <c r="U610" s="55" t="n">
        <f aca="false">IF(M610=0,0,ROUND(O610/M610,2))</f>
        <v>7.19</v>
      </c>
      <c r="V610" s="55" t="n">
        <f aca="false">IFERROR(J610-I610,"")</f>
        <v>4</v>
      </c>
      <c r="W610" s="55" t="str">
        <f aca="false">IF(U610&lt;=13.5,"Efficient",IF(U610&lt;=16,"Above Bench","Expensive"))</f>
        <v>Efficient</v>
      </c>
      <c r="X610" s="55" t="str">
        <f aca="false">TEXT(H610,"yyyy-mm")</f>
        <v>2023-11</v>
      </c>
    </row>
    <row r="611" customFormat="false" ht="15" hidden="false" customHeight="true" outlineLevel="0" collapsed="false">
      <c r="A611" s="56" t="s">
        <v>11316</v>
      </c>
      <c r="B611" s="56" t="s">
        <v>3944</v>
      </c>
      <c r="C611" s="56" t="s">
        <v>4851</v>
      </c>
      <c r="D611" s="56" t="s">
        <v>10073</v>
      </c>
      <c r="E611" s="56" t="s">
        <v>101</v>
      </c>
      <c r="F611" s="56" t="s">
        <v>10059</v>
      </c>
      <c r="G611" s="56" t="s">
        <v>11317</v>
      </c>
      <c r="H611" s="57" t="n">
        <v>45636</v>
      </c>
      <c r="I611" s="56" t="s">
        <v>1201</v>
      </c>
      <c r="J611" s="56" t="s">
        <v>1699</v>
      </c>
      <c r="K611" s="56" t="n">
        <v>4004.6</v>
      </c>
      <c r="L611" s="56" t="n">
        <v>14.893</v>
      </c>
      <c r="M611" s="56" t="n">
        <v>1460</v>
      </c>
      <c r="N611" s="56" t="n">
        <v>14.68</v>
      </c>
      <c r="O611" s="54" t="n">
        <f aca="false">ROUND(M611*N611,2)</f>
        <v>21432.8</v>
      </c>
      <c r="P611" s="56" t="n">
        <v>477</v>
      </c>
      <c r="Q611" s="56" t="s">
        <v>340</v>
      </c>
      <c r="R611" s="54" t="str">
        <f aca="false">IF(J611&lt;=I611,"Yes","No")</f>
        <v>No</v>
      </c>
      <c r="S611" s="56" t="s">
        <v>10061</v>
      </c>
      <c r="T611" s="56" t="s">
        <v>10061</v>
      </c>
      <c r="U611" s="55" t="n">
        <f aca="false">IF(M611=0,0,ROUND(O611/M611,2))</f>
        <v>14.68</v>
      </c>
      <c r="V611" s="55" t="n">
        <f aca="false">IFERROR(J611-I611,"")</f>
        <v>1</v>
      </c>
      <c r="W611" s="55" t="str">
        <f aca="false">IF(U611&lt;=13.5,"Efficient",IF(U611&lt;=16,"Above Bench","Expensive"))</f>
        <v>Above Bench</v>
      </c>
      <c r="X611" s="55" t="str">
        <f aca="false">TEXT(H611,"yyyy-mm")</f>
        <v>2024-12</v>
      </c>
    </row>
    <row r="612" customFormat="false" ht="15" hidden="false" customHeight="true" outlineLevel="0" collapsed="false">
      <c r="A612" s="52" t="s">
        <v>11318</v>
      </c>
      <c r="B612" s="52" t="s">
        <v>3823</v>
      </c>
      <c r="C612" s="52" t="s">
        <v>2240</v>
      </c>
      <c r="D612" s="52" t="s">
        <v>10073</v>
      </c>
      <c r="E612" s="52" t="s">
        <v>95</v>
      </c>
      <c r="F612" s="52" t="s">
        <v>10059</v>
      </c>
      <c r="G612" s="52" t="s">
        <v>11319</v>
      </c>
      <c r="H612" s="53" t="n">
        <v>45023</v>
      </c>
      <c r="I612" s="52" t="s">
        <v>3078</v>
      </c>
      <c r="J612" s="52" t="s">
        <v>3078</v>
      </c>
      <c r="K612" s="52" t="n">
        <v>2401.57</v>
      </c>
      <c r="L612" s="52" t="n">
        <v>10.01</v>
      </c>
      <c r="M612" s="52" t="n">
        <v>369</v>
      </c>
      <c r="N612" s="52" t="n">
        <v>12.73</v>
      </c>
      <c r="O612" s="54" t="n">
        <f aca="false">ROUND(M612*N612,2)</f>
        <v>4697.37</v>
      </c>
      <c r="P612" s="52" t="n">
        <v>403</v>
      </c>
      <c r="Q612" s="52" t="s">
        <v>380</v>
      </c>
      <c r="R612" s="54" t="str">
        <f aca="false">IF(J612&lt;=I612,"Yes","No")</f>
        <v>Yes</v>
      </c>
      <c r="S612" s="52" t="s">
        <v>10066</v>
      </c>
      <c r="T612" s="52" t="s">
        <v>10061</v>
      </c>
      <c r="U612" s="55" t="n">
        <f aca="false">IF(M612=0,0,ROUND(O612/M612,2))</f>
        <v>12.73</v>
      </c>
      <c r="V612" s="55" t="n">
        <f aca="false">IFERROR(J612-I612,"")</f>
        <v>0</v>
      </c>
      <c r="W612" s="55" t="str">
        <f aca="false">IF(U612&lt;=13.5,"Efficient",IF(U612&lt;=16,"Above Bench","Expensive"))</f>
        <v>Efficient</v>
      </c>
      <c r="X612" s="55" t="str">
        <f aca="false">TEXT(H612,"yyyy-mm")</f>
        <v>2023-04</v>
      </c>
    </row>
    <row r="613" customFormat="false" ht="15" hidden="false" customHeight="true" outlineLevel="0" collapsed="false">
      <c r="A613" s="56" t="s">
        <v>11320</v>
      </c>
      <c r="B613" s="56" t="s">
        <v>1498</v>
      </c>
      <c r="C613" s="56" t="s">
        <v>2554</v>
      </c>
      <c r="D613" s="56" t="s">
        <v>10058</v>
      </c>
      <c r="E613" s="56" t="s">
        <v>95</v>
      </c>
      <c r="F613" s="56" t="s">
        <v>10070</v>
      </c>
      <c r="G613" s="56" t="s">
        <v>11321</v>
      </c>
      <c r="H613" s="57" t="n">
        <v>45162</v>
      </c>
      <c r="I613" s="56" t="s">
        <v>4511</v>
      </c>
      <c r="J613" s="56" t="s">
        <v>4511</v>
      </c>
      <c r="K613" s="56" t="n">
        <v>4392.75</v>
      </c>
      <c r="L613" s="56" t="n">
        <v>20.415</v>
      </c>
      <c r="M613" s="56" t="n">
        <v>1560</v>
      </c>
      <c r="N613" s="56" t="n">
        <v>9.99</v>
      </c>
      <c r="O613" s="54" t="n">
        <f aca="false">ROUND(M613*N613,2)</f>
        <v>15584.4</v>
      </c>
      <c r="P613" s="56" t="n">
        <v>437</v>
      </c>
      <c r="Q613" s="56" t="s">
        <v>371</v>
      </c>
      <c r="R613" s="54" t="str">
        <f aca="false">IF(J613&lt;=I613,"Yes","No")</f>
        <v>Yes</v>
      </c>
      <c r="S613" s="56" t="s">
        <v>10066</v>
      </c>
      <c r="T613" s="56" t="s">
        <v>10061</v>
      </c>
      <c r="U613" s="55" t="n">
        <f aca="false">IF(M613=0,0,ROUND(O613/M613,2))</f>
        <v>9.99</v>
      </c>
      <c r="V613" s="55" t="n">
        <f aca="false">IFERROR(J613-I613,"")</f>
        <v>0</v>
      </c>
      <c r="W613" s="55" t="str">
        <f aca="false">IF(U613&lt;=13.5,"Efficient",IF(U613&lt;=16,"Above Bench","Expensive"))</f>
        <v>Efficient</v>
      </c>
      <c r="X613" s="55" t="str">
        <f aca="false">TEXT(H613,"yyyy-mm")</f>
        <v>2023-08</v>
      </c>
    </row>
    <row r="614" customFormat="false" ht="15" hidden="false" customHeight="true" outlineLevel="0" collapsed="false">
      <c r="A614" s="52" t="s">
        <v>11322</v>
      </c>
      <c r="B614" s="52" t="s">
        <v>3141</v>
      </c>
      <c r="C614" s="52" t="s">
        <v>10416</v>
      </c>
      <c r="D614" s="52" t="s">
        <v>10112</v>
      </c>
      <c r="E614" s="52" t="s">
        <v>97</v>
      </c>
      <c r="F614" s="52" t="s">
        <v>10088</v>
      </c>
      <c r="G614" s="52" t="s">
        <v>11323</v>
      </c>
      <c r="H614" s="53" t="n">
        <v>44908</v>
      </c>
      <c r="I614" s="52" t="s">
        <v>4518</v>
      </c>
      <c r="J614" s="52" t="s">
        <v>2038</v>
      </c>
      <c r="K614" s="52" t="n">
        <v>432.54</v>
      </c>
      <c r="L614" s="52" t="n">
        <v>1.715</v>
      </c>
      <c r="M614" s="52" t="n">
        <v>2757</v>
      </c>
      <c r="N614" s="52" t="n">
        <v>7.56</v>
      </c>
      <c r="O614" s="54" t="n">
        <f aca="false">ROUND(M614*N614,2)</f>
        <v>20842.92</v>
      </c>
      <c r="P614" s="52" t="n">
        <v>180</v>
      </c>
      <c r="Q614" s="52" t="s">
        <v>340</v>
      </c>
      <c r="R614" s="54" t="str">
        <f aca="false">IF(J614&lt;=I614,"Yes","No")</f>
        <v>Yes</v>
      </c>
      <c r="S614" s="52" t="s">
        <v>10061</v>
      </c>
      <c r="T614" s="52" t="s">
        <v>10061</v>
      </c>
      <c r="U614" s="55" t="n">
        <f aca="false">IF(M614=0,0,ROUND(O614/M614,2))</f>
        <v>7.56</v>
      </c>
      <c r="V614" s="55" t="n">
        <f aca="false">IFERROR(J614-I614,"")</f>
        <v>-1</v>
      </c>
      <c r="W614" s="55" t="str">
        <f aca="false">IF(U614&lt;=13.5,"Efficient",IF(U614&lt;=16,"Above Bench","Expensive"))</f>
        <v>Efficient</v>
      </c>
      <c r="X614" s="55" t="str">
        <f aca="false">TEXT(H614,"yyyy-mm")</f>
        <v>2022-12</v>
      </c>
    </row>
    <row r="615" customFormat="false" ht="15" hidden="false" customHeight="true" outlineLevel="0" collapsed="false">
      <c r="A615" s="56" t="s">
        <v>11324</v>
      </c>
      <c r="B615" s="56" t="s">
        <v>1978</v>
      </c>
      <c r="C615" s="56" t="s">
        <v>2624</v>
      </c>
      <c r="D615" s="56" t="s">
        <v>10069</v>
      </c>
      <c r="E615" s="56" t="s">
        <v>93</v>
      </c>
      <c r="F615" s="56" t="s">
        <v>10088</v>
      </c>
      <c r="G615" s="56" t="s">
        <v>11325</v>
      </c>
      <c r="H615" s="57" t="n">
        <v>44816</v>
      </c>
      <c r="I615" s="56" t="s">
        <v>1445</v>
      </c>
      <c r="J615" s="56" t="s">
        <v>3232</v>
      </c>
      <c r="K615" s="56" t="n">
        <v>3422.86</v>
      </c>
      <c r="L615" s="56" t="n">
        <v>8.589</v>
      </c>
      <c r="M615" s="56" t="n">
        <v>553</v>
      </c>
      <c r="N615" s="56" t="n">
        <v>10.25</v>
      </c>
      <c r="O615" s="54" t="n">
        <f aca="false">ROUND(M615*N615,2)</f>
        <v>5668.25</v>
      </c>
      <c r="P615" s="56" t="n">
        <v>317</v>
      </c>
      <c r="Q615" s="56" t="s">
        <v>4081</v>
      </c>
      <c r="R615" s="54" t="str">
        <f aca="false">IF(J615&lt;=I615,"Yes","No")</f>
        <v>No</v>
      </c>
      <c r="S615" s="56" t="s">
        <v>10066</v>
      </c>
      <c r="T615" s="56" t="s">
        <v>10066</v>
      </c>
      <c r="U615" s="55" t="n">
        <f aca="false">IF(M615=0,0,ROUND(O615/M615,2))</f>
        <v>10.25</v>
      </c>
      <c r="V615" s="55" t="n">
        <f aca="false">IFERROR(J615-I615,"")</f>
        <v>4</v>
      </c>
      <c r="W615" s="55" t="str">
        <f aca="false">IF(U615&lt;=13.5,"Efficient",IF(U615&lt;=16,"Above Bench","Expensive"))</f>
        <v>Efficient</v>
      </c>
      <c r="X615" s="55" t="str">
        <f aca="false">TEXT(H615,"yyyy-mm")</f>
        <v>2022-09</v>
      </c>
    </row>
    <row r="616" customFormat="false" ht="15" hidden="false" customHeight="true" outlineLevel="0" collapsed="false">
      <c r="A616" s="52" t="s">
        <v>11326</v>
      </c>
      <c r="B616" s="52" t="s">
        <v>3640</v>
      </c>
      <c r="C616" s="52" t="s">
        <v>2776</v>
      </c>
      <c r="D616" s="52" t="s">
        <v>10087</v>
      </c>
      <c r="E616" s="52" t="s">
        <v>101</v>
      </c>
      <c r="F616" s="52" t="s">
        <v>10070</v>
      </c>
      <c r="G616" s="52" t="s">
        <v>11327</v>
      </c>
      <c r="H616" s="53" t="n">
        <v>45470</v>
      </c>
      <c r="I616" s="52" t="s">
        <v>619</v>
      </c>
      <c r="J616" s="52" t="s">
        <v>5745</v>
      </c>
      <c r="K616" s="52" t="n">
        <v>1864.06</v>
      </c>
      <c r="L616" s="52" t="n">
        <v>4.958</v>
      </c>
      <c r="M616" s="52" t="n">
        <v>2891</v>
      </c>
      <c r="N616" s="52" t="n">
        <v>6.46</v>
      </c>
      <c r="O616" s="54" t="n">
        <f aca="false">ROUND(M616*N616,2)</f>
        <v>18675.86</v>
      </c>
      <c r="P616" s="52" t="n">
        <v>303</v>
      </c>
      <c r="Q616" s="52" t="s">
        <v>4081</v>
      </c>
      <c r="R616" s="54" t="str">
        <f aca="false">IF(J616&lt;=I616,"Yes","No")</f>
        <v>No</v>
      </c>
      <c r="S616" s="52" t="s">
        <v>10066</v>
      </c>
      <c r="T616" s="52" t="s">
        <v>10066</v>
      </c>
      <c r="U616" s="55" t="n">
        <f aca="false">IF(M616=0,0,ROUND(O616/M616,2))</f>
        <v>6.46</v>
      </c>
      <c r="V616" s="55" t="n">
        <f aca="false">IFERROR(J616-I616,"")</f>
        <v>5</v>
      </c>
      <c r="W616" s="55" t="str">
        <f aca="false">IF(U616&lt;=13.5,"Efficient",IF(U616&lt;=16,"Above Bench","Expensive"))</f>
        <v>Efficient</v>
      </c>
      <c r="X616" s="55" t="str">
        <f aca="false">TEXT(H616,"yyyy-mm")</f>
        <v>2024-06</v>
      </c>
    </row>
    <row r="617" customFormat="false" ht="15" hidden="false" customHeight="true" outlineLevel="0" collapsed="false">
      <c r="A617" s="56" t="s">
        <v>11328</v>
      </c>
      <c r="B617" s="56" t="s">
        <v>2745</v>
      </c>
      <c r="C617" s="56" t="s">
        <v>3673</v>
      </c>
      <c r="D617" s="56" t="s">
        <v>10112</v>
      </c>
      <c r="E617" s="56" t="s">
        <v>99</v>
      </c>
      <c r="F617" s="56" t="s">
        <v>10059</v>
      </c>
      <c r="G617" s="56" t="s">
        <v>11329</v>
      </c>
      <c r="H617" s="57" t="n">
        <v>44732</v>
      </c>
      <c r="I617" s="56" t="s">
        <v>878</v>
      </c>
      <c r="J617" s="56" t="s">
        <v>2819</v>
      </c>
      <c r="K617" s="56" t="n">
        <v>2316.18</v>
      </c>
      <c r="L617" s="56" t="n">
        <v>5.899</v>
      </c>
      <c r="M617" s="56" t="n">
        <v>1601</v>
      </c>
      <c r="N617" s="56" t="n">
        <v>8.13</v>
      </c>
      <c r="O617" s="54" t="n">
        <f aca="false">ROUND(M617*N617,2)</f>
        <v>13016.13</v>
      </c>
      <c r="P617" s="56" t="n">
        <v>168</v>
      </c>
      <c r="Q617" s="56" t="s">
        <v>371</v>
      </c>
      <c r="R617" s="54" t="str">
        <f aca="false">IF(J617&lt;=I617,"Yes","No")</f>
        <v>No</v>
      </c>
      <c r="S617" s="56" t="s">
        <v>10066</v>
      </c>
      <c r="T617" s="56" t="s">
        <v>10066</v>
      </c>
      <c r="U617" s="55" t="n">
        <f aca="false">IF(M617=0,0,ROUND(O617/M617,2))</f>
        <v>8.13</v>
      </c>
      <c r="V617" s="55" t="n">
        <f aca="false">IFERROR(J617-I617,"")</f>
        <v>4</v>
      </c>
      <c r="W617" s="55" t="str">
        <f aca="false">IF(U617&lt;=13.5,"Efficient",IF(U617&lt;=16,"Above Bench","Expensive"))</f>
        <v>Efficient</v>
      </c>
      <c r="X617" s="55" t="str">
        <f aca="false">TEXT(H617,"yyyy-mm")</f>
        <v>2022-06</v>
      </c>
    </row>
    <row r="618" customFormat="false" ht="15" hidden="false" customHeight="true" outlineLevel="0" collapsed="false">
      <c r="A618" s="52" t="s">
        <v>11330</v>
      </c>
      <c r="B618" s="52" t="s">
        <v>3337</v>
      </c>
      <c r="C618" s="52" t="s">
        <v>6144</v>
      </c>
      <c r="D618" s="52" t="s">
        <v>10190</v>
      </c>
      <c r="E618" s="52" t="s">
        <v>99</v>
      </c>
      <c r="F618" s="52" t="s">
        <v>10070</v>
      </c>
      <c r="G618" s="52" t="s">
        <v>11331</v>
      </c>
      <c r="H618" s="53" t="n">
        <v>45041</v>
      </c>
      <c r="I618" s="52" t="s">
        <v>4474</v>
      </c>
      <c r="J618" s="52" t="s">
        <v>777</v>
      </c>
      <c r="K618" s="52" t="n">
        <v>4074.19</v>
      </c>
      <c r="L618" s="52" t="n">
        <v>13.666</v>
      </c>
      <c r="M618" s="52" t="n">
        <v>2346</v>
      </c>
      <c r="N618" s="52" t="n">
        <v>18.67</v>
      </c>
      <c r="O618" s="54" t="n">
        <f aca="false">ROUND(M618*N618,2)</f>
        <v>43799.82</v>
      </c>
      <c r="P618" s="52" t="n">
        <v>72</v>
      </c>
      <c r="Q618" s="52" t="s">
        <v>340</v>
      </c>
      <c r="R618" s="54" t="str">
        <f aca="false">IF(J618&lt;=I618,"Yes","No")</f>
        <v>No</v>
      </c>
      <c r="S618" s="52" t="s">
        <v>10066</v>
      </c>
      <c r="T618" s="52" t="s">
        <v>10061</v>
      </c>
      <c r="U618" s="55" t="n">
        <f aca="false">IF(M618=0,0,ROUND(O618/M618,2))</f>
        <v>18.67</v>
      </c>
      <c r="V618" s="55" t="n">
        <f aca="false">IFERROR(J618-I618,"")</f>
        <v>1</v>
      </c>
      <c r="W618" s="55" t="str">
        <f aca="false">IF(U618&lt;=13.5,"Efficient",IF(U618&lt;=16,"Above Bench","Expensive"))</f>
        <v>Expensive</v>
      </c>
      <c r="X618" s="55" t="str">
        <f aca="false">TEXT(H618,"yyyy-mm")</f>
        <v>2023-04</v>
      </c>
    </row>
    <row r="619" customFormat="false" ht="15" hidden="false" customHeight="true" outlineLevel="0" collapsed="false">
      <c r="A619" s="56" t="s">
        <v>11332</v>
      </c>
      <c r="B619" s="56" t="s">
        <v>1617</v>
      </c>
      <c r="C619" s="56" t="s">
        <v>6543</v>
      </c>
      <c r="D619" s="56" t="s">
        <v>10190</v>
      </c>
      <c r="E619" s="56" t="s">
        <v>97</v>
      </c>
      <c r="F619" s="56" t="s">
        <v>10070</v>
      </c>
      <c r="G619" s="56" t="s">
        <v>11333</v>
      </c>
      <c r="H619" s="57" t="n">
        <v>45337</v>
      </c>
      <c r="I619" s="56" t="s">
        <v>4167</v>
      </c>
      <c r="J619" s="56" t="s">
        <v>4167</v>
      </c>
      <c r="K619" s="56" t="n">
        <v>2613.38</v>
      </c>
      <c r="L619" s="56" t="n">
        <v>7.223</v>
      </c>
      <c r="M619" s="56" t="n">
        <v>2620</v>
      </c>
      <c r="N619" s="56" t="n">
        <v>12.73</v>
      </c>
      <c r="O619" s="54" t="n">
        <f aca="false">ROUND(M619*N619,2)</f>
        <v>33352.6</v>
      </c>
      <c r="P619" s="56" t="n">
        <v>353</v>
      </c>
      <c r="Q619" s="56" t="s">
        <v>380</v>
      </c>
      <c r="R619" s="54" t="str">
        <f aca="false">IF(J619&lt;=I619,"Yes","No")</f>
        <v>Yes</v>
      </c>
      <c r="S619" s="56" t="s">
        <v>10061</v>
      </c>
      <c r="T619" s="56" t="s">
        <v>10061</v>
      </c>
      <c r="U619" s="55" t="n">
        <f aca="false">IF(M619=0,0,ROUND(O619/M619,2))</f>
        <v>12.73</v>
      </c>
      <c r="V619" s="55" t="n">
        <f aca="false">IFERROR(J619-I619,"")</f>
        <v>0</v>
      </c>
      <c r="W619" s="55" t="str">
        <f aca="false">IF(U619&lt;=13.5,"Efficient",IF(U619&lt;=16,"Above Bench","Expensive"))</f>
        <v>Efficient</v>
      </c>
      <c r="X619" s="55" t="str">
        <f aca="false">TEXT(H619,"yyyy-mm")</f>
        <v>2024-02</v>
      </c>
    </row>
    <row r="620" customFormat="false" ht="15" hidden="false" customHeight="true" outlineLevel="0" collapsed="false">
      <c r="A620" s="52" t="s">
        <v>11334</v>
      </c>
      <c r="B620" s="52" t="s">
        <v>1764</v>
      </c>
      <c r="C620" s="52" t="s">
        <v>657</v>
      </c>
      <c r="D620" s="52" t="s">
        <v>10117</v>
      </c>
      <c r="E620" s="52" t="s">
        <v>101</v>
      </c>
      <c r="F620" s="52" t="s">
        <v>10070</v>
      </c>
      <c r="G620" s="52" t="s">
        <v>11335</v>
      </c>
      <c r="H620" s="53" t="n">
        <v>44980</v>
      </c>
      <c r="I620" s="52" t="s">
        <v>2679</v>
      </c>
      <c r="J620" s="52" t="s">
        <v>609</v>
      </c>
      <c r="K620" s="52" t="n">
        <v>3036.13</v>
      </c>
      <c r="L620" s="52" t="n">
        <v>9.971</v>
      </c>
      <c r="M620" s="52" t="n">
        <v>2816</v>
      </c>
      <c r="N620" s="52" t="n">
        <v>14.24</v>
      </c>
      <c r="O620" s="54" t="n">
        <f aca="false">ROUND(M620*N620,2)</f>
        <v>40099.84</v>
      </c>
      <c r="P620" s="52" t="n">
        <v>67</v>
      </c>
      <c r="Q620" s="52" t="s">
        <v>340</v>
      </c>
      <c r="R620" s="54" t="str">
        <f aca="false">IF(J620&lt;=I620,"Yes","No")</f>
        <v>Yes</v>
      </c>
      <c r="S620" s="52" t="s">
        <v>10061</v>
      </c>
      <c r="T620" s="52" t="s">
        <v>10066</v>
      </c>
      <c r="U620" s="55" t="n">
        <f aca="false">IF(M620=0,0,ROUND(O620/M620,2))</f>
        <v>14.24</v>
      </c>
      <c r="V620" s="55" t="n">
        <f aca="false">IFERROR(J620-I620,"")</f>
        <v>-1</v>
      </c>
      <c r="W620" s="55" t="str">
        <f aca="false">IF(U620&lt;=13.5,"Efficient",IF(U620&lt;=16,"Above Bench","Expensive"))</f>
        <v>Above Bench</v>
      </c>
      <c r="X620" s="55" t="str">
        <f aca="false">TEXT(H620,"yyyy-mm")</f>
        <v>2023-02</v>
      </c>
    </row>
    <row r="621" customFormat="false" ht="15" hidden="false" customHeight="true" outlineLevel="0" collapsed="false">
      <c r="A621" s="56" t="s">
        <v>11336</v>
      </c>
      <c r="B621" s="56" t="s">
        <v>3558</v>
      </c>
      <c r="C621" s="56" t="s">
        <v>915</v>
      </c>
      <c r="D621" s="56" t="s">
        <v>10069</v>
      </c>
      <c r="E621" s="56" t="s">
        <v>93</v>
      </c>
      <c r="F621" s="56" t="s">
        <v>10059</v>
      </c>
      <c r="G621" s="56" t="s">
        <v>11337</v>
      </c>
      <c r="H621" s="57" t="n">
        <v>45536</v>
      </c>
      <c r="I621" s="56" t="s">
        <v>6550</v>
      </c>
      <c r="J621" s="56" t="s">
        <v>543</v>
      </c>
      <c r="K621" s="56" t="n">
        <v>3992.26</v>
      </c>
      <c r="L621" s="56" t="n">
        <v>11.243</v>
      </c>
      <c r="M621" s="56" t="n">
        <v>876</v>
      </c>
      <c r="N621" s="56" t="n">
        <v>22.64</v>
      </c>
      <c r="O621" s="54" t="n">
        <f aca="false">ROUND(M621*N621,2)</f>
        <v>19832.64</v>
      </c>
      <c r="P621" s="56" t="n">
        <v>81</v>
      </c>
      <c r="Q621" s="56" t="s">
        <v>4081</v>
      </c>
      <c r="R621" s="54" t="str">
        <f aca="false">IF(J621&lt;=I621,"Yes","No")</f>
        <v>No</v>
      </c>
      <c r="S621" s="56" t="s">
        <v>10061</v>
      </c>
      <c r="T621" s="56" t="s">
        <v>10061</v>
      </c>
      <c r="U621" s="55" t="n">
        <f aca="false">IF(M621=0,0,ROUND(O621/M621,2))</f>
        <v>22.64</v>
      </c>
      <c r="V621" s="55" t="n">
        <f aca="false">IFERROR(J621-I621,"")</f>
        <v>5</v>
      </c>
      <c r="W621" s="55" t="str">
        <f aca="false">IF(U621&lt;=13.5,"Efficient",IF(U621&lt;=16,"Above Bench","Expensive"))</f>
        <v>Expensive</v>
      </c>
      <c r="X621" s="55" t="str">
        <f aca="false">TEXT(H621,"yyyy-mm")</f>
        <v>2024-09</v>
      </c>
    </row>
    <row r="622" customFormat="false" ht="15" hidden="false" customHeight="true" outlineLevel="0" collapsed="false">
      <c r="A622" s="52" t="s">
        <v>11338</v>
      </c>
      <c r="B622" s="52" t="s">
        <v>2069</v>
      </c>
      <c r="C622" s="52" t="s">
        <v>1228</v>
      </c>
      <c r="D622" s="52" t="s">
        <v>10063</v>
      </c>
      <c r="E622" s="52" t="s">
        <v>99</v>
      </c>
      <c r="F622" s="52" t="s">
        <v>10059</v>
      </c>
      <c r="G622" s="52" t="s">
        <v>11339</v>
      </c>
      <c r="H622" s="53" t="n">
        <v>45136</v>
      </c>
      <c r="I622" s="52" t="s">
        <v>1747</v>
      </c>
      <c r="J622" s="52" t="s">
        <v>1404</v>
      </c>
      <c r="K622" s="52" t="n">
        <v>3432.4</v>
      </c>
      <c r="L622" s="52" t="n">
        <v>10.499</v>
      </c>
      <c r="M622" s="52" t="n">
        <v>93</v>
      </c>
      <c r="N622" s="52" t="n">
        <v>24.56</v>
      </c>
      <c r="O622" s="54" t="n">
        <f aca="false">ROUND(M622*N622,2)</f>
        <v>2284.08</v>
      </c>
      <c r="P622" s="52" t="n">
        <v>356</v>
      </c>
      <c r="Q622" s="52" t="s">
        <v>380</v>
      </c>
      <c r="R622" s="54" t="str">
        <f aca="false">IF(J622&lt;=I622,"Yes","No")</f>
        <v>No</v>
      </c>
      <c r="S622" s="52" t="s">
        <v>10061</v>
      </c>
      <c r="T622" s="52" t="s">
        <v>10066</v>
      </c>
      <c r="U622" s="55" t="n">
        <f aca="false">IF(M622=0,0,ROUND(O622/M622,2))</f>
        <v>24.56</v>
      </c>
      <c r="V622" s="55" t="n">
        <f aca="false">IFERROR(J622-I622,"")</f>
        <v>2</v>
      </c>
      <c r="W622" s="55" t="str">
        <f aca="false">IF(U622&lt;=13.5,"Efficient",IF(U622&lt;=16,"Above Bench","Expensive"))</f>
        <v>Expensive</v>
      </c>
      <c r="X622" s="55" t="str">
        <f aca="false">TEXT(H622,"yyyy-mm")</f>
        <v>2023-07</v>
      </c>
    </row>
    <row r="623" customFormat="false" ht="15" hidden="false" customHeight="true" outlineLevel="0" collapsed="false">
      <c r="A623" s="56" t="s">
        <v>11340</v>
      </c>
      <c r="B623" s="56" t="s">
        <v>2310</v>
      </c>
      <c r="C623" s="56" t="s">
        <v>1629</v>
      </c>
      <c r="D623" s="56" t="s">
        <v>10104</v>
      </c>
      <c r="E623" s="56" t="s">
        <v>91</v>
      </c>
      <c r="F623" s="56" t="s">
        <v>10064</v>
      </c>
      <c r="G623" s="56" t="s">
        <v>11341</v>
      </c>
      <c r="H623" s="57" t="n">
        <v>45037</v>
      </c>
      <c r="I623" s="56" t="s">
        <v>3494</v>
      </c>
      <c r="J623" s="56" t="s">
        <v>5246</v>
      </c>
      <c r="K623" s="56" t="n">
        <v>3214.92</v>
      </c>
      <c r="L623" s="56" t="n">
        <v>10.064</v>
      </c>
      <c r="M623" s="56" t="n">
        <v>780</v>
      </c>
      <c r="N623" s="56" t="n">
        <v>16.4</v>
      </c>
      <c r="O623" s="54" t="n">
        <f aca="false">ROUND(M623*N623,2)</f>
        <v>12792</v>
      </c>
      <c r="P623" s="56" t="n">
        <v>107</v>
      </c>
      <c r="Q623" s="56" t="s">
        <v>371</v>
      </c>
      <c r="R623" s="54" t="str">
        <f aca="false">IF(J623&lt;=I623,"Yes","No")</f>
        <v>Yes</v>
      </c>
      <c r="S623" s="56" t="s">
        <v>10066</v>
      </c>
      <c r="T623" s="56" t="s">
        <v>10061</v>
      </c>
      <c r="U623" s="55" t="n">
        <f aca="false">IF(M623=0,0,ROUND(O623/M623,2))</f>
        <v>16.4</v>
      </c>
      <c r="V623" s="55" t="n">
        <f aca="false">IFERROR(J623-I623,"")</f>
        <v>-1</v>
      </c>
      <c r="W623" s="55" t="str">
        <f aca="false">IF(U623&lt;=13.5,"Efficient",IF(U623&lt;=16,"Above Bench","Expensive"))</f>
        <v>Expensive</v>
      </c>
      <c r="X623" s="55" t="str">
        <f aca="false">TEXT(H623,"yyyy-mm")</f>
        <v>2023-04</v>
      </c>
    </row>
    <row r="624" customFormat="false" ht="15" hidden="false" customHeight="true" outlineLevel="0" collapsed="false">
      <c r="A624" s="52" t="s">
        <v>11342</v>
      </c>
      <c r="B624" s="52" t="s">
        <v>2704</v>
      </c>
      <c r="C624" s="52" t="s">
        <v>2678</v>
      </c>
      <c r="D624" s="52" t="s">
        <v>10104</v>
      </c>
      <c r="E624" s="52" t="s">
        <v>91</v>
      </c>
      <c r="F624" s="52" t="s">
        <v>10059</v>
      </c>
      <c r="G624" s="52" t="s">
        <v>11343</v>
      </c>
      <c r="H624" s="53" t="n">
        <v>44911</v>
      </c>
      <c r="I624" s="52" t="s">
        <v>2039</v>
      </c>
      <c r="J624" s="52" t="s">
        <v>2039</v>
      </c>
      <c r="K624" s="52" t="n">
        <v>1570.32</v>
      </c>
      <c r="L624" s="52" t="n">
        <v>7.359</v>
      </c>
      <c r="M624" s="52" t="n">
        <v>2927</v>
      </c>
      <c r="N624" s="52" t="n">
        <v>22.63</v>
      </c>
      <c r="O624" s="54" t="n">
        <f aca="false">ROUND(M624*N624,2)</f>
        <v>66238.01</v>
      </c>
      <c r="P624" s="52" t="n">
        <v>465</v>
      </c>
      <c r="Q624" s="52" t="s">
        <v>4081</v>
      </c>
      <c r="R624" s="54" t="str">
        <f aca="false">IF(J624&lt;=I624,"Yes","No")</f>
        <v>Yes</v>
      </c>
      <c r="S624" s="52" t="s">
        <v>10061</v>
      </c>
      <c r="T624" s="52" t="s">
        <v>10061</v>
      </c>
      <c r="U624" s="55" t="n">
        <f aca="false">IF(M624=0,0,ROUND(O624/M624,2))</f>
        <v>22.63</v>
      </c>
      <c r="V624" s="55" t="n">
        <f aca="false">IFERROR(J624-I624,"")</f>
        <v>0</v>
      </c>
      <c r="W624" s="55" t="str">
        <f aca="false">IF(U624&lt;=13.5,"Efficient",IF(U624&lt;=16,"Above Bench","Expensive"))</f>
        <v>Expensive</v>
      </c>
      <c r="X624" s="55" t="str">
        <f aca="false">TEXT(H624,"yyyy-mm")</f>
        <v>2022-12</v>
      </c>
    </row>
    <row r="625" customFormat="false" ht="15" hidden="false" customHeight="true" outlineLevel="0" collapsed="false">
      <c r="A625" s="56" t="s">
        <v>11344</v>
      </c>
      <c r="B625" s="56" t="s">
        <v>3101</v>
      </c>
      <c r="C625" s="56" t="s">
        <v>10187</v>
      </c>
      <c r="D625" s="56" t="s">
        <v>10190</v>
      </c>
      <c r="E625" s="56" t="s">
        <v>101</v>
      </c>
      <c r="F625" s="56" t="s">
        <v>10070</v>
      </c>
      <c r="G625" s="56" t="s">
        <v>11345</v>
      </c>
      <c r="H625" s="57" t="n">
        <v>45340</v>
      </c>
      <c r="I625" s="56" t="s">
        <v>1349</v>
      </c>
      <c r="J625" s="56" t="s">
        <v>1349</v>
      </c>
      <c r="K625" s="56" t="n">
        <v>523.55</v>
      </c>
      <c r="L625" s="56" t="n">
        <v>1.489</v>
      </c>
      <c r="M625" s="56" t="n">
        <v>1788</v>
      </c>
      <c r="N625" s="56" t="n">
        <v>20.46</v>
      </c>
      <c r="O625" s="54" t="n">
        <f aca="false">ROUND(M625*N625,2)</f>
        <v>36582.48</v>
      </c>
      <c r="P625" s="56" t="n">
        <v>25</v>
      </c>
      <c r="Q625" s="56" t="s">
        <v>340</v>
      </c>
      <c r="R625" s="54" t="str">
        <f aca="false">IF(J625&lt;=I625,"Yes","No")</f>
        <v>Yes</v>
      </c>
      <c r="S625" s="56" t="s">
        <v>10066</v>
      </c>
      <c r="T625" s="56" t="s">
        <v>10061</v>
      </c>
      <c r="U625" s="55" t="n">
        <f aca="false">IF(M625=0,0,ROUND(O625/M625,2))</f>
        <v>20.46</v>
      </c>
      <c r="V625" s="55" t="n">
        <f aca="false">IFERROR(J625-I625,"")</f>
        <v>0</v>
      </c>
      <c r="W625" s="55" t="str">
        <f aca="false">IF(U625&lt;=13.5,"Efficient",IF(U625&lt;=16,"Above Bench","Expensive"))</f>
        <v>Expensive</v>
      </c>
      <c r="X625" s="55" t="str">
        <f aca="false">TEXT(H625,"yyyy-mm")</f>
        <v>2024-02</v>
      </c>
    </row>
    <row r="626" customFormat="false" ht="15" hidden="false" customHeight="true" outlineLevel="0" collapsed="false">
      <c r="A626" s="52" t="s">
        <v>11346</v>
      </c>
      <c r="B626" s="52" t="s">
        <v>3321</v>
      </c>
      <c r="C626" s="52" t="s">
        <v>2328</v>
      </c>
      <c r="D626" s="52" t="s">
        <v>10117</v>
      </c>
      <c r="E626" s="52" t="s">
        <v>97</v>
      </c>
      <c r="F626" s="52" t="s">
        <v>10064</v>
      </c>
      <c r="G626" s="52" t="s">
        <v>11347</v>
      </c>
      <c r="H626" s="53" t="n">
        <v>45286</v>
      </c>
      <c r="I626" s="52" t="s">
        <v>2401</v>
      </c>
      <c r="J626" s="52" t="s">
        <v>2401</v>
      </c>
      <c r="K626" s="52" t="n">
        <v>2923.06</v>
      </c>
      <c r="L626" s="52" t="n">
        <v>8.399</v>
      </c>
      <c r="M626" s="52" t="n">
        <v>531</v>
      </c>
      <c r="N626" s="52" t="n">
        <v>18.81</v>
      </c>
      <c r="O626" s="54" t="n">
        <f aca="false">ROUND(M626*N626,2)</f>
        <v>9988.11</v>
      </c>
      <c r="P626" s="52" t="n">
        <v>257</v>
      </c>
      <c r="Q626" s="52" t="s">
        <v>340</v>
      </c>
      <c r="R626" s="54" t="str">
        <f aca="false">IF(J626&lt;=I626,"Yes","No")</f>
        <v>Yes</v>
      </c>
      <c r="S626" s="52" t="s">
        <v>10061</v>
      </c>
      <c r="T626" s="52" t="s">
        <v>10061</v>
      </c>
      <c r="U626" s="55" t="n">
        <f aca="false">IF(M626=0,0,ROUND(O626/M626,2))</f>
        <v>18.81</v>
      </c>
      <c r="V626" s="55" t="n">
        <f aca="false">IFERROR(J626-I626,"")</f>
        <v>0</v>
      </c>
      <c r="W626" s="55" t="str">
        <f aca="false">IF(U626&lt;=13.5,"Efficient",IF(U626&lt;=16,"Above Bench","Expensive"))</f>
        <v>Expensive</v>
      </c>
      <c r="X626" s="55" t="str">
        <f aca="false">TEXT(H626,"yyyy-mm")</f>
        <v>2023-12</v>
      </c>
    </row>
    <row r="627" customFormat="false" ht="15" hidden="false" customHeight="true" outlineLevel="0" collapsed="false">
      <c r="A627" s="56" t="s">
        <v>11348</v>
      </c>
      <c r="B627" s="56" t="s">
        <v>2310</v>
      </c>
      <c r="C627" s="56" t="s">
        <v>1354</v>
      </c>
      <c r="D627" s="56" t="s">
        <v>10104</v>
      </c>
      <c r="E627" s="56" t="s">
        <v>97</v>
      </c>
      <c r="F627" s="56" t="s">
        <v>10064</v>
      </c>
      <c r="G627" s="56" t="s">
        <v>11349</v>
      </c>
      <c r="H627" s="57" t="n">
        <v>45048</v>
      </c>
      <c r="I627" s="56" t="s">
        <v>1782</v>
      </c>
      <c r="J627" s="56" t="s">
        <v>2747</v>
      </c>
      <c r="K627" s="56" t="n">
        <v>368.31</v>
      </c>
      <c r="L627" s="56" t="n">
        <v>1.29</v>
      </c>
      <c r="M627" s="56" t="n">
        <v>2779</v>
      </c>
      <c r="N627" s="56" t="n">
        <v>13.8</v>
      </c>
      <c r="O627" s="54" t="n">
        <f aca="false">ROUND(M627*N627,2)</f>
        <v>38350.2</v>
      </c>
      <c r="P627" s="56" t="n">
        <v>89</v>
      </c>
      <c r="Q627" s="56" t="s">
        <v>371</v>
      </c>
      <c r="R627" s="54" t="str">
        <f aca="false">IF(J627&lt;=I627,"Yes","No")</f>
        <v>No</v>
      </c>
      <c r="S627" s="56" t="s">
        <v>10066</v>
      </c>
      <c r="T627" s="56" t="s">
        <v>10061</v>
      </c>
      <c r="U627" s="55" t="n">
        <f aca="false">IF(M627=0,0,ROUND(O627/M627,2))</f>
        <v>13.8</v>
      </c>
      <c r="V627" s="55" t="n">
        <f aca="false">IFERROR(J627-I627,"")</f>
        <v>2</v>
      </c>
      <c r="W627" s="55" t="str">
        <f aca="false">IF(U627&lt;=13.5,"Efficient",IF(U627&lt;=16,"Above Bench","Expensive"))</f>
        <v>Above Bench</v>
      </c>
      <c r="X627" s="55" t="str">
        <f aca="false">TEXT(H627,"yyyy-mm")</f>
        <v>2023-05</v>
      </c>
    </row>
    <row r="628" customFormat="false" ht="15" hidden="false" customHeight="true" outlineLevel="0" collapsed="false">
      <c r="A628" s="52" t="s">
        <v>11350</v>
      </c>
      <c r="B628" s="52" t="s">
        <v>2870</v>
      </c>
      <c r="C628" s="52" t="s">
        <v>4824</v>
      </c>
      <c r="D628" s="52" t="s">
        <v>10058</v>
      </c>
      <c r="E628" s="52" t="s">
        <v>101</v>
      </c>
      <c r="F628" s="52" t="s">
        <v>10059</v>
      </c>
      <c r="G628" s="52" t="s">
        <v>11351</v>
      </c>
      <c r="H628" s="53" t="n">
        <v>45602</v>
      </c>
      <c r="I628" s="52" t="s">
        <v>1726</v>
      </c>
      <c r="J628" s="52" t="s">
        <v>1726</v>
      </c>
      <c r="K628" s="52" t="n">
        <v>1862.05</v>
      </c>
      <c r="L628" s="52" t="n">
        <v>8.278</v>
      </c>
      <c r="M628" s="52" t="n">
        <v>1994</v>
      </c>
      <c r="N628" s="52" t="n">
        <v>8.96</v>
      </c>
      <c r="O628" s="54" t="n">
        <f aca="false">ROUND(M628*N628,2)</f>
        <v>17866.24</v>
      </c>
      <c r="P628" s="52" t="n">
        <v>360</v>
      </c>
      <c r="Q628" s="52" t="s">
        <v>4081</v>
      </c>
      <c r="R628" s="54" t="str">
        <f aca="false">IF(J628&lt;=I628,"Yes","No")</f>
        <v>Yes</v>
      </c>
      <c r="S628" s="52" t="s">
        <v>10066</v>
      </c>
      <c r="T628" s="52" t="s">
        <v>10061</v>
      </c>
      <c r="U628" s="55" t="n">
        <f aca="false">IF(M628=0,0,ROUND(O628/M628,2))</f>
        <v>8.96</v>
      </c>
      <c r="V628" s="55" t="n">
        <f aca="false">IFERROR(J628-I628,"")</f>
        <v>0</v>
      </c>
      <c r="W628" s="55" t="str">
        <f aca="false">IF(U628&lt;=13.5,"Efficient",IF(U628&lt;=16,"Above Bench","Expensive"))</f>
        <v>Efficient</v>
      </c>
      <c r="X628" s="55" t="str">
        <f aca="false">TEXT(H628,"yyyy-mm")</f>
        <v>2024-11</v>
      </c>
    </row>
    <row r="629" customFormat="false" ht="15" hidden="false" customHeight="true" outlineLevel="0" collapsed="false">
      <c r="A629" s="56" t="s">
        <v>11352</v>
      </c>
      <c r="B629" s="56" t="s">
        <v>788</v>
      </c>
      <c r="C629" s="56" t="s">
        <v>11353</v>
      </c>
      <c r="D629" s="56" t="s">
        <v>10073</v>
      </c>
      <c r="E629" s="56" t="s">
        <v>95</v>
      </c>
      <c r="F629" s="56" t="s">
        <v>10059</v>
      </c>
      <c r="G629" s="56" t="s">
        <v>11354</v>
      </c>
      <c r="H629" s="57" t="n">
        <v>45010</v>
      </c>
      <c r="I629" s="56" t="s">
        <v>1838</v>
      </c>
      <c r="J629" s="56" t="s">
        <v>3396</v>
      </c>
      <c r="K629" s="56" t="n">
        <v>3004.38</v>
      </c>
      <c r="L629" s="56" t="n">
        <v>8.447</v>
      </c>
      <c r="M629" s="56" t="n">
        <v>653</v>
      </c>
      <c r="N629" s="56" t="n">
        <v>9.13</v>
      </c>
      <c r="O629" s="54" t="n">
        <f aca="false">ROUND(M629*N629,2)</f>
        <v>5961.89</v>
      </c>
      <c r="P629" s="56" t="n">
        <v>426</v>
      </c>
      <c r="Q629" s="56" t="s">
        <v>340</v>
      </c>
      <c r="R629" s="54" t="str">
        <f aca="false">IF(J629&lt;=I629,"Yes","No")</f>
        <v>No</v>
      </c>
      <c r="S629" s="56" t="s">
        <v>10066</v>
      </c>
      <c r="T629" s="56" t="s">
        <v>10066</v>
      </c>
      <c r="U629" s="55" t="n">
        <f aca="false">IF(M629=0,0,ROUND(O629/M629,2))</f>
        <v>9.13</v>
      </c>
      <c r="V629" s="55" t="n">
        <f aca="false">IFERROR(J629-I629,"")</f>
        <v>4</v>
      </c>
      <c r="W629" s="55" t="str">
        <f aca="false">IF(U629&lt;=13.5,"Efficient",IF(U629&lt;=16,"Above Bench","Expensive"))</f>
        <v>Efficient</v>
      </c>
      <c r="X629" s="55" t="str">
        <f aca="false">TEXT(H629,"yyyy-mm")</f>
        <v>2023-03</v>
      </c>
    </row>
    <row r="630" customFormat="false" ht="15" hidden="false" customHeight="true" outlineLevel="0" collapsed="false">
      <c r="A630" s="52" t="s">
        <v>11355</v>
      </c>
      <c r="B630" s="52" t="s">
        <v>3881</v>
      </c>
      <c r="C630" s="52" t="s">
        <v>5039</v>
      </c>
      <c r="D630" s="52" t="s">
        <v>10104</v>
      </c>
      <c r="E630" s="52" t="s">
        <v>101</v>
      </c>
      <c r="F630" s="52" t="s">
        <v>10088</v>
      </c>
      <c r="G630" s="52" t="s">
        <v>11356</v>
      </c>
      <c r="H630" s="53" t="n">
        <v>44991</v>
      </c>
      <c r="I630" s="52" t="s">
        <v>3150</v>
      </c>
      <c r="J630" s="52" t="s">
        <v>4606</v>
      </c>
      <c r="K630" s="52" t="n">
        <v>4412.65</v>
      </c>
      <c r="L630" s="52" t="n">
        <v>12.125</v>
      </c>
      <c r="M630" s="52" t="n">
        <v>1297</v>
      </c>
      <c r="N630" s="52" t="n">
        <v>19.19</v>
      </c>
      <c r="O630" s="54" t="n">
        <f aca="false">ROUND(M630*N630,2)</f>
        <v>24889.43</v>
      </c>
      <c r="P630" s="52" t="n">
        <v>292</v>
      </c>
      <c r="Q630" s="52" t="s">
        <v>380</v>
      </c>
      <c r="R630" s="54" t="str">
        <f aca="false">IF(J630&lt;=I630,"Yes","No")</f>
        <v>No</v>
      </c>
      <c r="S630" s="52" t="s">
        <v>10066</v>
      </c>
      <c r="T630" s="52" t="s">
        <v>10061</v>
      </c>
      <c r="U630" s="55" t="n">
        <f aca="false">IF(M630=0,0,ROUND(O630/M630,2))</f>
        <v>19.19</v>
      </c>
      <c r="V630" s="55" t="n">
        <f aca="false">IFERROR(J630-I630,"")</f>
        <v>3</v>
      </c>
      <c r="W630" s="55" t="str">
        <f aca="false">IF(U630&lt;=13.5,"Efficient",IF(U630&lt;=16,"Above Bench","Expensive"))</f>
        <v>Expensive</v>
      </c>
      <c r="X630" s="55" t="str">
        <f aca="false">TEXT(H630,"yyyy-mm")</f>
        <v>2023-03</v>
      </c>
    </row>
    <row r="631" customFormat="false" ht="15" hidden="false" customHeight="true" outlineLevel="0" collapsed="false">
      <c r="A631" s="56" t="s">
        <v>11357</v>
      </c>
      <c r="B631" s="56" t="s">
        <v>1474</v>
      </c>
      <c r="C631" s="56" t="s">
        <v>3077</v>
      </c>
      <c r="D631" s="56" t="s">
        <v>10190</v>
      </c>
      <c r="E631" s="56" t="s">
        <v>97</v>
      </c>
      <c r="F631" s="56" t="s">
        <v>10064</v>
      </c>
      <c r="G631" s="56" t="s">
        <v>11358</v>
      </c>
      <c r="H631" s="57" t="n">
        <v>45301</v>
      </c>
      <c r="I631" s="56" t="s">
        <v>1065</v>
      </c>
      <c r="J631" s="56" t="s">
        <v>1065</v>
      </c>
      <c r="K631" s="56" t="n">
        <v>3343.49</v>
      </c>
      <c r="L631" s="56" t="n">
        <v>12.532</v>
      </c>
      <c r="M631" s="56" t="n">
        <v>740</v>
      </c>
      <c r="N631" s="56" t="n">
        <v>10.7</v>
      </c>
      <c r="O631" s="54" t="n">
        <f aca="false">ROUND(M631*N631,2)</f>
        <v>7918</v>
      </c>
      <c r="P631" s="56" t="n">
        <v>225</v>
      </c>
      <c r="Q631" s="56" t="s">
        <v>380</v>
      </c>
      <c r="R631" s="54" t="str">
        <f aca="false">IF(J631&lt;=I631,"Yes","No")</f>
        <v>Yes</v>
      </c>
      <c r="S631" s="56" t="s">
        <v>10066</v>
      </c>
      <c r="T631" s="56" t="s">
        <v>10061</v>
      </c>
      <c r="U631" s="55" t="n">
        <f aca="false">IF(M631=0,0,ROUND(O631/M631,2))</f>
        <v>10.7</v>
      </c>
      <c r="V631" s="55" t="n">
        <f aca="false">IFERROR(J631-I631,"")</f>
        <v>0</v>
      </c>
      <c r="W631" s="55" t="str">
        <f aca="false">IF(U631&lt;=13.5,"Efficient",IF(U631&lt;=16,"Above Bench","Expensive"))</f>
        <v>Efficient</v>
      </c>
      <c r="X631" s="55" t="str">
        <f aca="false">TEXT(H631,"yyyy-mm")</f>
        <v>2024-01</v>
      </c>
    </row>
    <row r="632" customFormat="false" ht="15" hidden="false" customHeight="true" outlineLevel="0" collapsed="false">
      <c r="A632" s="52" t="s">
        <v>11359</v>
      </c>
      <c r="B632" s="52" t="s">
        <v>3978</v>
      </c>
      <c r="C632" s="52" t="s">
        <v>3359</v>
      </c>
      <c r="D632" s="52" t="s">
        <v>10078</v>
      </c>
      <c r="E632" s="52" t="s">
        <v>101</v>
      </c>
      <c r="F632" s="52" t="s">
        <v>10099</v>
      </c>
      <c r="G632" s="52" t="s">
        <v>11360</v>
      </c>
      <c r="H632" s="53" t="n">
        <v>44707</v>
      </c>
      <c r="I632" s="52" t="s">
        <v>1251</v>
      </c>
      <c r="J632" s="52" t="s">
        <v>3788</v>
      </c>
      <c r="K632" s="52" t="n">
        <v>4209.24</v>
      </c>
      <c r="L632" s="52" t="n">
        <v>11.773</v>
      </c>
      <c r="M632" s="52" t="n">
        <v>2791</v>
      </c>
      <c r="N632" s="52" t="n">
        <v>5.18</v>
      </c>
      <c r="O632" s="54" t="n">
        <f aca="false">ROUND(M632*N632,2)</f>
        <v>14457.38</v>
      </c>
      <c r="P632" s="52" t="n">
        <v>122</v>
      </c>
      <c r="Q632" s="52" t="s">
        <v>4081</v>
      </c>
      <c r="R632" s="54" t="str">
        <f aca="false">IF(J632&lt;=I632,"Yes","No")</f>
        <v>No</v>
      </c>
      <c r="S632" s="52" t="s">
        <v>10066</v>
      </c>
      <c r="T632" s="52" t="s">
        <v>10066</v>
      </c>
      <c r="U632" s="55" t="n">
        <f aca="false">IF(M632=0,0,ROUND(O632/M632,2))</f>
        <v>5.18</v>
      </c>
      <c r="V632" s="55" t="n">
        <f aca="false">IFERROR(J632-I632,"")</f>
        <v>5</v>
      </c>
      <c r="W632" s="55" t="str">
        <f aca="false">IF(U632&lt;=13.5,"Efficient",IF(U632&lt;=16,"Above Bench","Expensive"))</f>
        <v>Efficient</v>
      </c>
      <c r="X632" s="55" t="str">
        <f aca="false">TEXT(H632,"yyyy-mm")</f>
        <v>2022-05</v>
      </c>
    </row>
    <row r="633" customFormat="false" ht="15" hidden="false" customHeight="true" outlineLevel="0" collapsed="false">
      <c r="A633" s="56" t="s">
        <v>11361</v>
      </c>
      <c r="B633" s="56" t="s">
        <v>3658</v>
      </c>
      <c r="C633" s="56" t="s">
        <v>4611</v>
      </c>
      <c r="D633" s="56" t="s">
        <v>10190</v>
      </c>
      <c r="E633" s="56" t="s">
        <v>99</v>
      </c>
      <c r="F633" s="56" t="s">
        <v>10099</v>
      </c>
      <c r="G633" s="56" t="s">
        <v>11362</v>
      </c>
      <c r="H633" s="57" t="n">
        <v>45148</v>
      </c>
      <c r="I633" s="56" t="s">
        <v>728</v>
      </c>
      <c r="J633" s="56" t="s">
        <v>728</v>
      </c>
      <c r="K633" s="56" t="n">
        <v>2051.89</v>
      </c>
      <c r="L633" s="56" t="n">
        <v>8.344</v>
      </c>
      <c r="M633" s="56" t="n">
        <v>1765</v>
      </c>
      <c r="N633" s="56" t="n">
        <v>12.03</v>
      </c>
      <c r="O633" s="54" t="n">
        <f aca="false">ROUND(M633*N633,2)</f>
        <v>21232.95</v>
      </c>
      <c r="P633" s="56" t="n">
        <v>221</v>
      </c>
      <c r="Q633" s="56" t="s">
        <v>340</v>
      </c>
      <c r="R633" s="54" t="str">
        <f aca="false">IF(J633&lt;=I633,"Yes","No")</f>
        <v>Yes</v>
      </c>
      <c r="S633" s="56" t="s">
        <v>10061</v>
      </c>
      <c r="T633" s="56" t="s">
        <v>10061</v>
      </c>
      <c r="U633" s="55" t="n">
        <f aca="false">IF(M633=0,0,ROUND(O633/M633,2))</f>
        <v>12.03</v>
      </c>
      <c r="V633" s="55" t="n">
        <f aca="false">IFERROR(J633-I633,"")</f>
        <v>0</v>
      </c>
      <c r="W633" s="55" t="str">
        <f aca="false">IF(U633&lt;=13.5,"Efficient",IF(U633&lt;=16,"Above Bench","Expensive"))</f>
        <v>Efficient</v>
      </c>
      <c r="X633" s="55" t="str">
        <f aca="false">TEXT(H633,"yyyy-mm")</f>
        <v>2023-08</v>
      </c>
    </row>
    <row r="634" customFormat="false" ht="15" hidden="false" customHeight="true" outlineLevel="0" collapsed="false">
      <c r="A634" s="52" t="s">
        <v>11363</v>
      </c>
      <c r="B634" s="52" t="s">
        <v>3654</v>
      </c>
      <c r="C634" s="52" t="s">
        <v>2090</v>
      </c>
      <c r="D634" s="52" t="s">
        <v>10095</v>
      </c>
      <c r="E634" s="52" t="s">
        <v>95</v>
      </c>
      <c r="F634" s="52" t="s">
        <v>10059</v>
      </c>
      <c r="G634" s="52" t="s">
        <v>11364</v>
      </c>
      <c r="H634" s="53" t="n">
        <v>45557</v>
      </c>
      <c r="I634" s="52" t="s">
        <v>7488</v>
      </c>
      <c r="J634" s="52" t="s">
        <v>7488</v>
      </c>
      <c r="K634" s="52" t="n">
        <v>1014.29</v>
      </c>
      <c r="L634" s="52" t="n">
        <v>2.803</v>
      </c>
      <c r="M634" s="52" t="n">
        <v>386</v>
      </c>
      <c r="N634" s="52" t="n">
        <v>12.15</v>
      </c>
      <c r="O634" s="54" t="n">
        <f aca="false">ROUND(M634*N634,2)</f>
        <v>4689.9</v>
      </c>
      <c r="P634" s="52" t="n">
        <v>396</v>
      </c>
      <c r="Q634" s="52" t="s">
        <v>380</v>
      </c>
      <c r="R634" s="54" t="str">
        <f aca="false">IF(J634&lt;=I634,"Yes","No")</f>
        <v>Yes</v>
      </c>
      <c r="S634" s="52" t="s">
        <v>10066</v>
      </c>
      <c r="T634" s="52" t="s">
        <v>10061</v>
      </c>
      <c r="U634" s="55" t="n">
        <f aca="false">IF(M634=0,0,ROUND(O634/M634,2))</f>
        <v>12.15</v>
      </c>
      <c r="V634" s="55" t="n">
        <f aca="false">IFERROR(J634-I634,"")</f>
        <v>0</v>
      </c>
      <c r="W634" s="55" t="str">
        <f aca="false">IF(U634&lt;=13.5,"Efficient",IF(U634&lt;=16,"Above Bench","Expensive"))</f>
        <v>Efficient</v>
      </c>
      <c r="X634" s="55" t="str">
        <f aca="false">TEXT(H634,"yyyy-mm")</f>
        <v>2024-09</v>
      </c>
    </row>
    <row r="635" customFormat="false" ht="15" hidden="false" customHeight="true" outlineLevel="0" collapsed="false">
      <c r="A635" s="56" t="s">
        <v>11365</v>
      </c>
      <c r="B635" s="56" t="s">
        <v>3071</v>
      </c>
      <c r="C635" s="56" t="s">
        <v>5587</v>
      </c>
      <c r="D635" s="56" t="s">
        <v>10104</v>
      </c>
      <c r="E635" s="56" t="s">
        <v>91</v>
      </c>
      <c r="F635" s="56" t="s">
        <v>10070</v>
      </c>
      <c r="G635" s="56" t="s">
        <v>11366</v>
      </c>
      <c r="H635" s="57" t="n">
        <v>45121</v>
      </c>
      <c r="I635" s="56" t="s">
        <v>2309</v>
      </c>
      <c r="J635" s="56" t="s">
        <v>1500</v>
      </c>
      <c r="K635" s="56" t="n">
        <v>3452.38</v>
      </c>
      <c r="L635" s="56" t="n">
        <v>8.914</v>
      </c>
      <c r="M635" s="56" t="n">
        <v>302</v>
      </c>
      <c r="N635" s="56" t="n">
        <v>16.29</v>
      </c>
      <c r="O635" s="54" t="n">
        <f aca="false">ROUND(M635*N635,2)</f>
        <v>4919.58</v>
      </c>
      <c r="P635" s="56" t="n">
        <v>253</v>
      </c>
      <c r="Q635" s="56" t="s">
        <v>340</v>
      </c>
      <c r="R635" s="54" t="str">
        <f aca="false">IF(J635&lt;=I635,"Yes","No")</f>
        <v>No</v>
      </c>
      <c r="S635" s="56" t="s">
        <v>10061</v>
      </c>
      <c r="T635" s="56" t="s">
        <v>10061</v>
      </c>
      <c r="U635" s="55" t="n">
        <f aca="false">IF(M635=0,0,ROUND(O635/M635,2))</f>
        <v>16.29</v>
      </c>
      <c r="V635" s="55" t="n">
        <f aca="false">IFERROR(J635-I635,"")</f>
        <v>1</v>
      </c>
      <c r="W635" s="55" t="str">
        <f aca="false">IF(U635&lt;=13.5,"Efficient",IF(U635&lt;=16,"Above Bench","Expensive"))</f>
        <v>Expensive</v>
      </c>
      <c r="X635" s="55" t="str">
        <f aca="false">TEXT(H635,"yyyy-mm")</f>
        <v>2023-07</v>
      </c>
    </row>
    <row r="636" customFormat="false" ht="15" hidden="false" customHeight="true" outlineLevel="0" collapsed="false">
      <c r="A636" s="52" t="s">
        <v>11367</v>
      </c>
      <c r="B636" s="52" t="s">
        <v>1107</v>
      </c>
      <c r="C636" s="52" t="s">
        <v>5906</v>
      </c>
      <c r="D636" s="52" t="s">
        <v>10087</v>
      </c>
      <c r="E636" s="52" t="s">
        <v>99</v>
      </c>
      <c r="F636" s="52" t="s">
        <v>10064</v>
      </c>
      <c r="G636" s="52" t="s">
        <v>11368</v>
      </c>
      <c r="H636" s="53" t="n">
        <v>45558</v>
      </c>
      <c r="I636" s="52" t="s">
        <v>2658</v>
      </c>
      <c r="J636" s="52" t="s">
        <v>4405</v>
      </c>
      <c r="K636" s="52" t="n">
        <v>1832.17</v>
      </c>
      <c r="L636" s="52" t="n">
        <v>5.681</v>
      </c>
      <c r="M636" s="52" t="n">
        <v>2213</v>
      </c>
      <c r="N636" s="52" t="n">
        <v>23.97</v>
      </c>
      <c r="O636" s="54" t="n">
        <f aca="false">ROUND(M636*N636,2)</f>
        <v>53045.61</v>
      </c>
      <c r="P636" s="52" t="n">
        <v>464</v>
      </c>
      <c r="Q636" s="52" t="s">
        <v>380</v>
      </c>
      <c r="R636" s="54" t="str">
        <f aca="false">IF(J636&lt;=I636,"Yes","No")</f>
        <v>No</v>
      </c>
      <c r="S636" s="52" t="s">
        <v>10066</v>
      </c>
      <c r="T636" s="52" t="s">
        <v>10061</v>
      </c>
      <c r="U636" s="55" t="n">
        <f aca="false">IF(M636=0,0,ROUND(O636/M636,2))</f>
        <v>23.97</v>
      </c>
      <c r="V636" s="55" t="n">
        <f aca="false">IFERROR(J636-I636,"")</f>
        <v>3</v>
      </c>
      <c r="W636" s="55" t="str">
        <f aca="false">IF(U636&lt;=13.5,"Efficient",IF(U636&lt;=16,"Above Bench","Expensive"))</f>
        <v>Expensive</v>
      </c>
      <c r="X636" s="55" t="str">
        <f aca="false">TEXT(H636,"yyyy-mm")</f>
        <v>2024-09</v>
      </c>
    </row>
    <row r="637" customFormat="false" ht="15" hidden="false" customHeight="true" outlineLevel="0" collapsed="false">
      <c r="A637" s="56" t="s">
        <v>11369</v>
      </c>
      <c r="B637" s="56" t="s">
        <v>1267</v>
      </c>
      <c r="C637" s="56" t="s">
        <v>2388</v>
      </c>
      <c r="D637" s="56" t="s">
        <v>10063</v>
      </c>
      <c r="E637" s="56" t="s">
        <v>101</v>
      </c>
      <c r="F637" s="56" t="s">
        <v>10059</v>
      </c>
      <c r="G637" s="56" t="s">
        <v>11370</v>
      </c>
      <c r="H637" s="57" t="n">
        <v>45374</v>
      </c>
      <c r="I637" s="56" t="s">
        <v>5653</v>
      </c>
      <c r="J637" s="56" t="s">
        <v>2501</v>
      </c>
      <c r="K637" s="56" t="n">
        <v>2535.75</v>
      </c>
      <c r="L637" s="56" t="n">
        <v>8.178</v>
      </c>
      <c r="M637" s="56" t="n">
        <v>489</v>
      </c>
      <c r="N637" s="56" t="n">
        <v>14.76</v>
      </c>
      <c r="O637" s="54" t="n">
        <f aca="false">ROUND(M637*N637,2)</f>
        <v>7217.64</v>
      </c>
      <c r="P637" s="56" t="n">
        <v>90</v>
      </c>
      <c r="Q637" s="56" t="s">
        <v>371</v>
      </c>
      <c r="R637" s="54" t="str">
        <f aca="false">IF(J637&lt;=I637,"Yes","No")</f>
        <v>No</v>
      </c>
      <c r="S637" s="56" t="s">
        <v>10066</v>
      </c>
      <c r="T637" s="56" t="s">
        <v>10061</v>
      </c>
      <c r="U637" s="55" t="n">
        <f aca="false">IF(M637=0,0,ROUND(O637/M637,2))</f>
        <v>14.76</v>
      </c>
      <c r="V637" s="55" t="n">
        <f aca="false">IFERROR(J637-I637,"")</f>
        <v>2</v>
      </c>
      <c r="W637" s="55" t="str">
        <f aca="false">IF(U637&lt;=13.5,"Efficient",IF(U637&lt;=16,"Above Bench","Expensive"))</f>
        <v>Above Bench</v>
      </c>
      <c r="X637" s="55" t="str">
        <f aca="false">TEXT(H637,"yyyy-mm")</f>
        <v>2024-03</v>
      </c>
    </row>
    <row r="638" customFormat="false" ht="15" hidden="false" customHeight="true" outlineLevel="0" collapsed="false">
      <c r="A638" s="52" t="s">
        <v>11371</v>
      </c>
      <c r="B638" s="52" t="s">
        <v>3397</v>
      </c>
      <c r="C638" s="52" t="s">
        <v>9265</v>
      </c>
      <c r="D638" s="52" t="s">
        <v>10190</v>
      </c>
      <c r="E638" s="52" t="s">
        <v>97</v>
      </c>
      <c r="F638" s="52" t="s">
        <v>10059</v>
      </c>
      <c r="G638" s="52" t="s">
        <v>11372</v>
      </c>
      <c r="H638" s="53" t="n">
        <v>45123</v>
      </c>
      <c r="I638" s="52" t="s">
        <v>3541</v>
      </c>
      <c r="J638" s="52" t="s">
        <v>3914</v>
      </c>
      <c r="K638" s="52" t="n">
        <v>2370.41</v>
      </c>
      <c r="L638" s="52" t="n">
        <v>8.273</v>
      </c>
      <c r="M638" s="52" t="n">
        <v>483</v>
      </c>
      <c r="N638" s="52" t="n">
        <v>23.45</v>
      </c>
      <c r="O638" s="54" t="n">
        <f aca="false">ROUND(M638*N638,2)</f>
        <v>11326.35</v>
      </c>
      <c r="P638" s="52" t="n">
        <v>475</v>
      </c>
      <c r="Q638" s="52" t="s">
        <v>340</v>
      </c>
      <c r="R638" s="54" t="str">
        <f aca="false">IF(J638&lt;=I638,"Yes","No")</f>
        <v>No</v>
      </c>
      <c r="S638" s="52" t="s">
        <v>10066</v>
      </c>
      <c r="T638" s="52" t="s">
        <v>10066</v>
      </c>
      <c r="U638" s="55" t="n">
        <f aca="false">IF(M638=0,0,ROUND(O638/M638,2))</f>
        <v>23.45</v>
      </c>
      <c r="V638" s="55" t="n">
        <f aca="false">IFERROR(J638-I638,"")</f>
        <v>2</v>
      </c>
      <c r="W638" s="55" t="str">
        <f aca="false">IF(U638&lt;=13.5,"Efficient",IF(U638&lt;=16,"Above Bench","Expensive"))</f>
        <v>Expensive</v>
      </c>
      <c r="X638" s="55" t="str">
        <f aca="false">TEXT(H638,"yyyy-mm")</f>
        <v>2023-07</v>
      </c>
    </row>
    <row r="639" customFormat="false" ht="15" hidden="false" customHeight="true" outlineLevel="0" collapsed="false">
      <c r="A639" s="56" t="s">
        <v>11373</v>
      </c>
      <c r="B639" s="56" t="s">
        <v>3527</v>
      </c>
      <c r="C639" s="56" t="s">
        <v>1770</v>
      </c>
      <c r="D639" s="56" t="s">
        <v>10095</v>
      </c>
      <c r="E639" s="56" t="s">
        <v>93</v>
      </c>
      <c r="F639" s="56" t="s">
        <v>10064</v>
      </c>
      <c r="G639" s="56" t="s">
        <v>11374</v>
      </c>
      <c r="H639" s="57" t="n">
        <v>45127</v>
      </c>
      <c r="I639" s="56" t="s">
        <v>1500</v>
      </c>
      <c r="J639" s="56" t="s">
        <v>1499</v>
      </c>
      <c r="K639" s="56" t="n">
        <v>1159.26</v>
      </c>
      <c r="L639" s="56" t="n">
        <v>4.245</v>
      </c>
      <c r="M639" s="56" t="n">
        <v>1999</v>
      </c>
      <c r="N639" s="56" t="n">
        <v>24.29</v>
      </c>
      <c r="O639" s="54" t="n">
        <f aca="false">ROUND(M639*N639,2)</f>
        <v>48555.71</v>
      </c>
      <c r="P639" s="56" t="n">
        <v>452</v>
      </c>
      <c r="Q639" s="56" t="s">
        <v>340</v>
      </c>
      <c r="R639" s="54" t="str">
        <f aca="false">IF(J639&lt;=I639,"Yes","No")</f>
        <v>No</v>
      </c>
      <c r="S639" s="56" t="s">
        <v>10066</v>
      </c>
      <c r="T639" s="56" t="s">
        <v>10061</v>
      </c>
      <c r="U639" s="55" t="n">
        <f aca="false">IF(M639=0,0,ROUND(O639/M639,2))</f>
        <v>24.29</v>
      </c>
      <c r="V639" s="55" t="n">
        <f aca="false">IFERROR(J639-I639,"")</f>
        <v>1</v>
      </c>
      <c r="W639" s="55" t="str">
        <f aca="false">IF(U639&lt;=13.5,"Efficient",IF(U639&lt;=16,"Above Bench","Expensive"))</f>
        <v>Expensive</v>
      </c>
      <c r="X639" s="55" t="str">
        <f aca="false">TEXT(H639,"yyyy-mm")</f>
        <v>2023-07</v>
      </c>
    </row>
    <row r="640" customFormat="false" ht="15" hidden="false" customHeight="true" outlineLevel="0" collapsed="false">
      <c r="A640" s="52" t="s">
        <v>11375</v>
      </c>
      <c r="B640" s="52" t="s">
        <v>2227</v>
      </c>
      <c r="C640" s="52" t="s">
        <v>4933</v>
      </c>
      <c r="D640" s="52" t="s">
        <v>10117</v>
      </c>
      <c r="E640" s="52" t="s">
        <v>95</v>
      </c>
      <c r="F640" s="52" t="s">
        <v>10059</v>
      </c>
      <c r="G640" s="52" t="s">
        <v>11376</v>
      </c>
      <c r="H640" s="53" t="n">
        <v>45531</v>
      </c>
      <c r="I640" s="52" t="s">
        <v>1172</v>
      </c>
      <c r="J640" s="52" t="s">
        <v>2981</v>
      </c>
      <c r="K640" s="52" t="n">
        <v>1980.14</v>
      </c>
      <c r="L640" s="52" t="n">
        <v>9.268</v>
      </c>
      <c r="M640" s="52" t="n">
        <v>2365</v>
      </c>
      <c r="N640" s="52" t="n">
        <v>11.39</v>
      </c>
      <c r="O640" s="54" t="n">
        <f aca="false">ROUND(M640*N640,2)</f>
        <v>26937.35</v>
      </c>
      <c r="P640" s="52" t="n">
        <v>456</v>
      </c>
      <c r="Q640" s="52" t="s">
        <v>4081</v>
      </c>
      <c r="R640" s="54" t="str">
        <f aca="false">IF(J640&lt;=I640,"Yes","No")</f>
        <v>No</v>
      </c>
      <c r="S640" s="52" t="s">
        <v>10066</v>
      </c>
      <c r="T640" s="52" t="s">
        <v>10066</v>
      </c>
      <c r="U640" s="55" t="n">
        <f aca="false">IF(M640=0,0,ROUND(O640/M640,2))</f>
        <v>11.39</v>
      </c>
      <c r="V640" s="55" t="n">
        <f aca="false">IFERROR(J640-I640,"")</f>
        <v>4</v>
      </c>
      <c r="W640" s="55" t="str">
        <f aca="false">IF(U640&lt;=13.5,"Efficient",IF(U640&lt;=16,"Above Bench","Expensive"))</f>
        <v>Efficient</v>
      </c>
      <c r="X640" s="55" t="str">
        <f aca="false">TEXT(H640,"yyyy-mm")</f>
        <v>2024-08</v>
      </c>
    </row>
    <row r="641" customFormat="false" ht="15" hidden="false" customHeight="true" outlineLevel="0" collapsed="false">
      <c r="A641" s="56" t="s">
        <v>11377</v>
      </c>
      <c r="B641" s="56" t="s">
        <v>2896</v>
      </c>
      <c r="C641" s="56" t="s">
        <v>1924</v>
      </c>
      <c r="D641" s="56" t="s">
        <v>10073</v>
      </c>
      <c r="E641" s="56" t="s">
        <v>101</v>
      </c>
      <c r="F641" s="56" t="s">
        <v>10088</v>
      </c>
      <c r="G641" s="56" t="s">
        <v>11378</v>
      </c>
      <c r="H641" s="57" t="n">
        <v>45500</v>
      </c>
      <c r="I641" s="56" t="s">
        <v>4020</v>
      </c>
      <c r="J641" s="56" t="s">
        <v>2906</v>
      </c>
      <c r="K641" s="56" t="n">
        <v>3109.44</v>
      </c>
      <c r="L641" s="56" t="n">
        <v>10.014</v>
      </c>
      <c r="M641" s="56" t="n">
        <v>2578</v>
      </c>
      <c r="N641" s="56" t="n">
        <v>6.03</v>
      </c>
      <c r="O641" s="54" t="n">
        <f aca="false">ROUND(M641*N641,2)</f>
        <v>15545.34</v>
      </c>
      <c r="P641" s="56" t="n">
        <v>48</v>
      </c>
      <c r="Q641" s="56" t="s">
        <v>380</v>
      </c>
      <c r="R641" s="54" t="str">
        <f aca="false">IF(J641&lt;=I641,"Yes","No")</f>
        <v>No</v>
      </c>
      <c r="S641" s="56" t="s">
        <v>10066</v>
      </c>
      <c r="T641" s="56" t="s">
        <v>10061</v>
      </c>
      <c r="U641" s="55" t="n">
        <f aca="false">IF(M641=0,0,ROUND(O641/M641,2))</f>
        <v>6.03</v>
      </c>
      <c r="V641" s="55" t="n">
        <f aca="false">IFERROR(J641-I641,"")</f>
        <v>3</v>
      </c>
      <c r="W641" s="55" t="str">
        <f aca="false">IF(U641&lt;=13.5,"Efficient",IF(U641&lt;=16,"Above Bench","Expensive"))</f>
        <v>Efficient</v>
      </c>
      <c r="X641" s="55" t="str">
        <f aca="false">TEXT(H641,"yyyy-mm")</f>
        <v>2024-07</v>
      </c>
    </row>
    <row r="642" customFormat="false" ht="15" hidden="false" customHeight="true" outlineLevel="0" collapsed="false">
      <c r="A642" s="52" t="s">
        <v>11379</v>
      </c>
      <c r="B642" s="52" t="s">
        <v>3367</v>
      </c>
      <c r="C642" s="52" t="s">
        <v>6066</v>
      </c>
      <c r="D642" s="52" t="s">
        <v>10132</v>
      </c>
      <c r="E642" s="52" t="s">
        <v>97</v>
      </c>
      <c r="F642" s="52" t="s">
        <v>10099</v>
      </c>
      <c r="G642" s="52" t="s">
        <v>11380</v>
      </c>
      <c r="H642" s="53" t="n">
        <v>45171</v>
      </c>
      <c r="I642" s="52" t="s">
        <v>2389</v>
      </c>
      <c r="J642" s="52" t="s">
        <v>3274</v>
      </c>
      <c r="K642" s="52" t="n">
        <v>2966.91</v>
      </c>
      <c r="L642" s="52" t="n">
        <v>8.013</v>
      </c>
      <c r="M642" s="52" t="n">
        <v>1686</v>
      </c>
      <c r="N642" s="52" t="n">
        <v>20.61</v>
      </c>
      <c r="O642" s="54" t="n">
        <f aca="false">ROUND(M642*N642,2)</f>
        <v>34748.46</v>
      </c>
      <c r="P642" s="52" t="n">
        <v>184</v>
      </c>
      <c r="Q642" s="52" t="s">
        <v>380</v>
      </c>
      <c r="R642" s="54" t="str">
        <f aca="false">IF(J642&lt;=I642,"Yes","No")</f>
        <v>No</v>
      </c>
      <c r="S642" s="52" t="s">
        <v>10061</v>
      </c>
      <c r="T642" s="52" t="s">
        <v>10061</v>
      </c>
      <c r="U642" s="55" t="n">
        <f aca="false">IF(M642=0,0,ROUND(O642/M642,2))</f>
        <v>20.61</v>
      </c>
      <c r="V642" s="55" t="n">
        <f aca="false">IFERROR(J642-I642,"")</f>
        <v>1</v>
      </c>
      <c r="W642" s="55" t="str">
        <f aca="false">IF(U642&lt;=13.5,"Efficient",IF(U642&lt;=16,"Above Bench","Expensive"))</f>
        <v>Expensive</v>
      </c>
      <c r="X642" s="55" t="str">
        <f aca="false">TEXT(H642,"yyyy-mm")</f>
        <v>2023-09</v>
      </c>
    </row>
    <row r="643" customFormat="false" ht="15" hidden="false" customHeight="true" outlineLevel="0" collapsed="false">
      <c r="A643" s="56" t="s">
        <v>11381</v>
      </c>
      <c r="B643" s="56" t="s">
        <v>2444</v>
      </c>
      <c r="C643" s="56" t="s">
        <v>1947</v>
      </c>
      <c r="D643" s="56" t="s">
        <v>10132</v>
      </c>
      <c r="E643" s="56" t="s">
        <v>93</v>
      </c>
      <c r="F643" s="56" t="s">
        <v>10099</v>
      </c>
      <c r="G643" s="56" t="s">
        <v>11382</v>
      </c>
      <c r="H643" s="57" t="n">
        <v>45305</v>
      </c>
      <c r="I643" s="56" t="s">
        <v>958</v>
      </c>
      <c r="J643" s="56" t="s">
        <v>958</v>
      </c>
      <c r="K643" s="56" t="n">
        <v>3774.81</v>
      </c>
      <c r="L643" s="56" t="n">
        <v>11.135</v>
      </c>
      <c r="M643" s="56" t="n">
        <v>2050</v>
      </c>
      <c r="N643" s="56" t="n">
        <v>21.73</v>
      </c>
      <c r="O643" s="54" t="n">
        <f aca="false">ROUND(M643*N643,2)</f>
        <v>44546.5</v>
      </c>
      <c r="P643" s="56" t="n">
        <v>306</v>
      </c>
      <c r="Q643" s="56" t="s">
        <v>340</v>
      </c>
      <c r="R643" s="54" t="str">
        <f aca="false">IF(J643&lt;=I643,"Yes","No")</f>
        <v>Yes</v>
      </c>
      <c r="S643" s="56" t="s">
        <v>10066</v>
      </c>
      <c r="T643" s="56" t="s">
        <v>10066</v>
      </c>
      <c r="U643" s="55" t="n">
        <f aca="false">IF(M643=0,0,ROUND(O643/M643,2))</f>
        <v>21.73</v>
      </c>
      <c r="V643" s="55" t="n">
        <f aca="false">IFERROR(J643-I643,"")</f>
        <v>0</v>
      </c>
      <c r="W643" s="55" t="str">
        <f aca="false">IF(U643&lt;=13.5,"Efficient",IF(U643&lt;=16,"Above Bench","Expensive"))</f>
        <v>Expensive</v>
      </c>
      <c r="X643" s="55" t="str">
        <f aca="false">TEXT(H643,"yyyy-mm")</f>
        <v>2024-01</v>
      </c>
    </row>
    <row r="644" customFormat="false" ht="15" hidden="false" customHeight="true" outlineLevel="0" collapsed="false">
      <c r="A644" s="52" t="s">
        <v>11383</v>
      </c>
      <c r="B644" s="52" t="s">
        <v>3045</v>
      </c>
      <c r="C644" s="52" t="s">
        <v>11384</v>
      </c>
      <c r="D644" s="52" t="s">
        <v>10132</v>
      </c>
      <c r="E644" s="52" t="s">
        <v>97</v>
      </c>
      <c r="F644" s="52" t="s">
        <v>10059</v>
      </c>
      <c r="G644" s="52" t="s">
        <v>11385</v>
      </c>
      <c r="H644" s="53" t="n">
        <v>44669</v>
      </c>
      <c r="I644" s="52" t="s">
        <v>4635</v>
      </c>
      <c r="J644" s="52" t="s">
        <v>1270</v>
      </c>
      <c r="K644" s="52" t="n">
        <v>3035.11</v>
      </c>
      <c r="L644" s="52" t="n">
        <v>9.28</v>
      </c>
      <c r="M644" s="52" t="n">
        <v>2067</v>
      </c>
      <c r="N644" s="52" t="n">
        <v>12.59</v>
      </c>
      <c r="O644" s="54" t="n">
        <f aca="false">ROUND(M644*N644,2)</f>
        <v>26023.53</v>
      </c>
      <c r="P644" s="52" t="n">
        <v>411</v>
      </c>
      <c r="Q644" s="52" t="s">
        <v>380</v>
      </c>
      <c r="R644" s="54" t="str">
        <f aca="false">IF(J644&lt;=I644,"Yes","No")</f>
        <v>No</v>
      </c>
      <c r="S644" s="52" t="s">
        <v>10066</v>
      </c>
      <c r="T644" s="52" t="s">
        <v>10061</v>
      </c>
      <c r="U644" s="55" t="n">
        <f aca="false">IF(M644=0,0,ROUND(O644/M644,2))</f>
        <v>12.59</v>
      </c>
      <c r="V644" s="55" t="n">
        <f aca="false">IFERROR(J644-I644,"")</f>
        <v>4</v>
      </c>
      <c r="W644" s="55" t="str">
        <f aca="false">IF(U644&lt;=13.5,"Efficient",IF(U644&lt;=16,"Above Bench","Expensive"))</f>
        <v>Efficient</v>
      </c>
      <c r="X644" s="55" t="str">
        <f aca="false">TEXT(H644,"yyyy-mm")</f>
        <v>2022-04</v>
      </c>
    </row>
    <row r="645" customFormat="false" ht="15" hidden="false" customHeight="true" outlineLevel="0" collapsed="false">
      <c r="A645" s="56" t="s">
        <v>11386</v>
      </c>
      <c r="B645" s="56" t="s">
        <v>2427</v>
      </c>
      <c r="C645" s="56" t="s">
        <v>11384</v>
      </c>
      <c r="D645" s="56" t="s">
        <v>10104</v>
      </c>
      <c r="E645" s="56" t="s">
        <v>91</v>
      </c>
      <c r="F645" s="56" t="s">
        <v>10059</v>
      </c>
      <c r="G645" s="56" t="s">
        <v>11387</v>
      </c>
      <c r="H645" s="57" t="n">
        <v>45629</v>
      </c>
      <c r="I645" s="56" t="s">
        <v>1535</v>
      </c>
      <c r="J645" s="56" t="s">
        <v>1535</v>
      </c>
      <c r="K645" s="56" t="n">
        <v>4232.15</v>
      </c>
      <c r="L645" s="56" t="n">
        <v>20.361</v>
      </c>
      <c r="M645" s="56" t="n">
        <v>1397</v>
      </c>
      <c r="N645" s="56" t="n">
        <v>10.74</v>
      </c>
      <c r="O645" s="54" t="n">
        <f aca="false">ROUND(M645*N645,2)</f>
        <v>15003.78</v>
      </c>
      <c r="P645" s="56" t="n">
        <v>211</v>
      </c>
      <c r="Q645" s="56" t="s">
        <v>371</v>
      </c>
      <c r="R645" s="54" t="str">
        <f aca="false">IF(J645&lt;=I645,"Yes","No")</f>
        <v>Yes</v>
      </c>
      <c r="S645" s="56" t="s">
        <v>10061</v>
      </c>
      <c r="T645" s="56" t="s">
        <v>10061</v>
      </c>
      <c r="U645" s="55" t="n">
        <f aca="false">IF(M645=0,0,ROUND(O645/M645,2))</f>
        <v>10.74</v>
      </c>
      <c r="V645" s="55" t="n">
        <f aca="false">IFERROR(J645-I645,"")</f>
        <v>0</v>
      </c>
      <c r="W645" s="55" t="str">
        <f aca="false">IF(U645&lt;=13.5,"Efficient",IF(U645&lt;=16,"Above Bench","Expensive"))</f>
        <v>Efficient</v>
      </c>
      <c r="X645" s="55" t="str">
        <f aca="false">TEXT(H645,"yyyy-mm")</f>
        <v>2024-12</v>
      </c>
    </row>
    <row r="646" customFormat="false" ht="15" hidden="false" customHeight="true" outlineLevel="0" collapsed="false">
      <c r="A646" s="52" t="s">
        <v>11388</v>
      </c>
      <c r="B646" s="52" t="s">
        <v>553</v>
      </c>
      <c r="C646" s="52" t="s">
        <v>3103</v>
      </c>
      <c r="D646" s="52" t="s">
        <v>10190</v>
      </c>
      <c r="E646" s="52" t="s">
        <v>93</v>
      </c>
      <c r="F646" s="52" t="s">
        <v>10088</v>
      </c>
      <c r="G646" s="52" t="s">
        <v>11389</v>
      </c>
      <c r="H646" s="53" t="n">
        <v>44710</v>
      </c>
      <c r="I646" s="52" t="s">
        <v>3788</v>
      </c>
      <c r="J646" s="52" t="s">
        <v>2267</v>
      </c>
      <c r="K646" s="52" t="n">
        <v>2173.33</v>
      </c>
      <c r="L646" s="52" t="n">
        <v>6.38</v>
      </c>
      <c r="M646" s="52" t="n">
        <v>1153</v>
      </c>
      <c r="N646" s="52" t="n">
        <v>7.69</v>
      </c>
      <c r="O646" s="54" t="n">
        <f aca="false">ROUND(M646*N646,2)</f>
        <v>8866.57</v>
      </c>
      <c r="P646" s="52" t="n">
        <v>425</v>
      </c>
      <c r="Q646" s="52" t="s">
        <v>4081</v>
      </c>
      <c r="R646" s="54" t="str">
        <f aca="false">IF(J646&lt;=I646,"Yes","No")</f>
        <v>No</v>
      </c>
      <c r="S646" s="52" t="s">
        <v>10061</v>
      </c>
      <c r="T646" s="52" t="s">
        <v>10061</v>
      </c>
      <c r="U646" s="55" t="n">
        <f aca="false">IF(M646=0,0,ROUND(O646/M646,2))</f>
        <v>7.69</v>
      </c>
      <c r="V646" s="55" t="n">
        <f aca="false">IFERROR(J646-I646,"")</f>
        <v>2</v>
      </c>
      <c r="W646" s="55" t="str">
        <f aca="false">IF(U646&lt;=13.5,"Efficient",IF(U646&lt;=16,"Above Bench","Expensive"))</f>
        <v>Efficient</v>
      </c>
      <c r="X646" s="55" t="str">
        <f aca="false">TEXT(H646,"yyyy-mm")</f>
        <v>2022-05</v>
      </c>
    </row>
    <row r="647" customFormat="false" ht="15" hidden="false" customHeight="true" outlineLevel="0" collapsed="false">
      <c r="A647" s="56" t="s">
        <v>11390</v>
      </c>
      <c r="B647" s="56" t="s">
        <v>1677</v>
      </c>
      <c r="C647" s="56" t="s">
        <v>4724</v>
      </c>
      <c r="D647" s="56" t="s">
        <v>10087</v>
      </c>
      <c r="E647" s="56" t="s">
        <v>93</v>
      </c>
      <c r="F647" s="56" t="s">
        <v>10099</v>
      </c>
      <c r="G647" s="56" t="s">
        <v>11391</v>
      </c>
      <c r="H647" s="57" t="n">
        <v>44785</v>
      </c>
      <c r="I647" s="56" t="s">
        <v>1703</v>
      </c>
      <c r="J647" s="56" t="s">
        <v>1703</v>
      </c>
      <c r="K647" s="56" t="n">
        <v>324.45</v>
      </c>
      <c r="L647" s="56" t="n">
        <v>0.855</v>
      </c>
      <c r="M647" s="56" t="n">
        <v>2736</v>
      </c>
      <c r="N647" s="56" t="n">
        <v>5.48</v>
      </c>
      <c r="O647" s="54" t="n">
        <f aca="false">ROUND(M647*N647,2)</f>
        <v>14993.28</v>
      </c>
      <c r="P647" s="56" t="n">
        <v>226</v>
      </c>
      <c r="Q647" s="56" t="s">
        <v>340</v>
      </c>
      <c r="R647" s="54" t="str">
        <f aca="false">IF(J647&lt;=I647,"Yes","No")</f>
        <v>Yes</v>
      </c>
      <c r="S647" s="56" t="s">
        <v>10066</v>
      </c>
      <c r="T647" s="56" t="s">
        <v>10061</v>
      </c>
      <c r="U647" s="55" t="n">
        <f aca="false">IF(M647=0,0,ROUND(O647/M647,2))</f>
        <v>5.48</v>
      </c>
      <c r="V647" s="55" t="n">
        <f aca="false">IFERROR(J647-I647,"")</f>
        <v>0</v>
      </c>
      <c r="W647" s="55" t="str">
        <f aca="false">IF(U647&lt;=13.5,"Efficient",IF(U647&lt;=16,"Above Bench","Expensive"))</f>
        <v>Efficient</v>
      </c>
      <c r="X647" s="55" t="str">
        <f aca="false">TEXT(H647,"yyyy-mm")</f>
        <v>2022-08</v>
      </c>
    </row>
    <row r="648" customFormat="false" ht="15" hidden="false" customHeight="true" outlineLevel="0" collapsed="false">
      <c r="A648" s="52" t="s">
        <v>11392</v>
      </c>
      <c r="B648" s="52" t="s">
        <v>3691</v>
      </c>
      <c r="C648" s="52" t="s">
        <v>3812</v>
      </c>
      <c r="D648" s="52" t="s">
        <v>10095</v>
      </c>
      <c r="E648" s="52" t="s">
        <v>93</v>
      </c>
      <c r="F648" s="52" t="s">
        <v>10059</v>
      </c>
      <c r="G648" s="52" t="s">
        <v>11393</v>
      </c>
      <c r="H648" s="53" t="n">
        <v>45579</v>
      </c>
      <c r="I648" s="52" t="s">
        <v>2778</v>
      </c>
      <c r="J648" s="52" t="s">
        <v>6758</v>
      </c>
      <c r="K648" s="52" t="n">
        <v>28.64</v>
      </c>
      <c r="L648" s="52" t="n">
        <v>0.104</v>
      </c>
      <c r="M648" s="52" t="n">
        <v>2515</v>
      </c>
      <c r="N648" s="52" t="n">
        <v>18.31</v>
      </c>
      <c r="O648" s="54" t="n">
        <f aca="false">ROUND(M648*N648,2)</f>
        <v>46049.65</v>
      </c>
      <c r="P648" s="52" t="n">
        <v>266</v>
      </c>
      <c r="Q648" s="52" t="s">
        <v>340</v>
      </c>
      <c r="R648" s="54" t="str">
        <f aca="false">IF(J648&lt;=I648,"Yes","No")</f>
        <v>Yes</v>
      </c>
      <c r="S648" s="52" t="s">
        <v>10066</v>
      </c>
      <c r="T648" s="52" t="s">
        <v>10061</v>
      </c>
      <c r="U648" s="55" t="n">
        <f aca="false">IF(M648=0,0,ROUND(O648/M648,2))</f>
        <v>18.31</v>
      </c>
      <c r="V648" s="55" t="n">
        <f aca="false">IFERROR(J648-I648,"")</f>
        <v>-1</v>
      </c>
      <c r="W648" s="55" t="str">
        <f aca="false">IF(U648&lt;=13.5,"Efficient",IF(U648&lt;=16,"Above Bench","Expensive"))</f>
        <v>Expensive</v>
      </c>
      <c r="X648" s="55" t="str">
        <f aca="false">TEXT(H648,"yyyy-mm")</f>
        <v>2024-10</v>
      </c>
    </row>
    <row r="649" customFormat="false" ht="15" hidden="false" customHeight="true" outlineLevel="0" collapsed="false">
      <c r="A649" s="56" t="s">
        <v>11394</v>
      </c>
      <c r="B649" s="56" t="s">
        <v>3596</v>
      </c>
      <c r="C649" s="56" t="s">
        <v>741</v>
      </c>
      <c r="D649" s="56" t="s">
        <v>10069</v>
      </c>
      <c r="E649" s="56" t="s">
        <v>91</v>
      </c>
      <c r="F649" s="56" t="s">
        <v>10088</v>
      </c>
      <c r="G649" s="56" t="s">
        <v>11395</v>
      </c>
      <c r="H649" s="57" t="n">
        <v>45617</v>
      </c>
      <c r="I649" s="56" t="s">
        <v>1331</v>
      </c>
      <c r="J649" s="56" t="s">
        <v>1071</v>
      </c>
      <c r="K649" s="56" t="n">
        <v>1070.31</v>
      </c>
      <c r="L649" s="56" t="n">
        <v>3.157</v>
      </c>
      <c r="M649" s="56" t="n">
        <v>2666</v>
      </c>
      <c r="N649" s="56" t="n">
        <v>14.05</v>
      </c>
      <c r="O649" s="54" t="n">
        <f aca="false">ROUND(M649*N649,2)</f>
        <v>37457.3</v>
      </c>
      <c r="P649" s="56" t="n">
        <v>105</v>
      </c>
      <c r="Q649" s="56" t="s">
        <v>340</v>
      </c>
      <c r="R649" s="54" t="str">
        <f aca="false">IF(J649&lt;=I649,"Yes","No")</f>
        <v>No</v>
      </c>
      <c r="S649" s="56" t="s">
        <v>10066</v>
      </c>
      <c r="T649" s="56" t="s">
        <v>10066</v>
      </c>
      <c r="U649" s="55" t="n">
        <f aca="false">IF(M649=0,0,ROUND(O649/M649,2))</f>
        <v>14.05</v>
      </c>
      <c r="V649" s="55" t="n">
        <f aca="false">IFERROR(J649-I649,"")</f>
        <v>3</v>
      </c>
      <c r="W649" s="55" t="str">
        <f aca="false">IF(U649&lt;=13.5,"Efficient",IF(U649&lt;=16,"Above Bench","Expensive"))</f>
        <v>Above Bench</v>
      </c>
      <c r="X649" s="55" t="str">
        <f aca="false">TEXT(H649,"yyyy-mm")</f>
        <v>2024-11</v>
      </c>
    </row>
    <row r="650" customFormat="false" ht="15" hidden="false" customHeight="true" outlineLevel="0" collapsed="false">
      <c r="A650" s="52" t="s">
        <v>11396</v>
      </c>
      <c r="B650" s="52" t="s">
        <v>596</v>
      </c>
      <c r="C650" s="52" t="s">
        <v>2090</v>
      </c>
      <c r="D650" s="52" t="s">
        <v>10104</v>
      </c>
      <c r="E650" s="52" t="s">
        <v>99</v>
      </c>
      <c r="F650" s="52" t="s">
        <v>10099</v>
      </c>
      <c r="G650" s="52" t="s">
        <v>11397</v>
      </c>
      <c r="H650" s="53" t="n">
        <v>45428</v>
      </c>
      <c r="I650" s="52" t="s">
        <v>2882</v>
      </c>
      <c r="J650" s="52" t="s">
        <v>2883</v>
      </c>
      <c r="K650" s="52" t="n">
        <v>4910.42</v>
      </c>
      <c r="L650" s="52" t="n">
        <v>14.288</v>
      </c>
      <c r="M650" s="52" t="n">
        <v>1875</v>
      </c>
      <c r="N650" s="52" t="n">
        <v>12.17</v>
      </c>
      <c r="O650" s="54" t="n">
        <f aca="false">ROUND(M650*N650,2)</f>
        <v>22818.75</v>
      </c>
      <c r="P650" s="52" t="n">
        <v>432</v>
      </c>
      <c r="Q650" s="52" t="s">
        <v>380</v>
      </c>
      <c r="R650" s="54" t="str">
        <f aca="false">IF(J650&lt;=I650,"Yes","No")</f>
        <v>No</v>
      </c>
      <c r="S650" s="52" t="s">
        <v>10061</v>
      </c>
      <c r="T650" s="52" t="s">
        <v>10061</v>
      </c>
      <c r="U650" s="55" t="n">
        <f aca="false">IF(M650=0,0,ROUND(O650/M650,2))</f>
        <v>12.17</v>
      </c>
      <c r="V650" s="55" t="n">
        <f aca="false">IFERROR(J650-I650,"")</f>
        <v>1</v>
      </c>
      <c r="W650" s="55" t="str">
        <f aca="false">IF(U650&lt;=13.5,"Efficient",IF(U650&lt;=16,"Above Bench","Expensive"))</f>
        <v>Efficient</v>
      </c>
      <c r="X650" s="55" t="str">
        <f aca="false">TEXT(H650,"yyyy-mm")</f>
        <v>2024-05</v>
      </c>
    </row>
    <row r="651" customFormat="false" ht="15" hidden="false" customHeight="true" outlineLevel="0" collapsed="false">
      <c r="A651" s="56" t="s">
        <v>11398</v>
      </c>
      <c r="B651" s="56" t="s">
        <v>2573</v>
      </c>
      <c r="C651" s="56" t="s">
        <v>6543</v>
      </c>
      <c r="D651" s="56" t="s">
        <v>10112</v>
      </c>
      <c r="E651" s="56" t="s">
        <v>91</v>
      </c>
      <c r="F651" s="56" t="s">
        <v>10070</v>
      </c>
      <c r="G651" s="56" t="s">
        <v>11399</v>
      </c>
      <c r="H651" s="57" t="n">
        <v>45495</v>
      </c>
      <c r="I651" s="56" t="s">
        <v>3526</v>
      </c>
      <c r="J651" s="56" t="s">
        <v>4807</v>
      </c>
      <c r="K651" s="56" t="n">
        <v>1370.44</v>
      </c>
      <c r="L651" s="56" t="n">
        <v>4.312</v>
      </c>
      <c r="M651" s="56" t="n">
        <v>1340</v>
      </c>
      <c r="N651" s="56" t="n">
        <v>21.83</v>
      </c>
      <c r="O651" s="54" t="n">
        <f aca="false">ROUND(M651*N651,2)</f>
        <v>29252.2</v>
      </c>
      <c r="P651" s="56" t="n">
        <v>143</v>
      </c>
      <c r="Q651" s="56" t="s">
        <v>340</v>
      </c>
      <c r="R651" s="54" t="str">
        <f aca="false">IF(J651&lt;=I651,"Yes","No")</f>
        <v>No</v>
      </c>
      <c r="S651" s="56" t="s">
        <v>10066</v>
      </c>
      <c r="T651" s="56" t="s">
        <v>10061</v>
      </c>
      <c r="U651" s="55" t="n">
        <f aca="false">IF(M651=0,0,ROUND(O651/M651,2))</f>
        <v>21.83</v>
      </c>
      <c r="V651" s="55" t="n">
        <f aca="false">IFERROR(J651-I651,"")</f>
        <v>5</v>
      </c>
      <c r="W651" s="55" t="str">
        <f aca="false">IF(U651&lt;=13.5,"Efficient",IF(U651&lt;=16,"Above Bench","Expensive"))</f>
        <v>Expensive</v>
      </c>
      <c r="X651" s="55" t="str">
        <f aca="false">TEXT(H651,"yyyy-mm")</f>
        <v>2024-07</v>
      </c>
    </row>
    <row r="652" customFormat="false" ht="15" hidden="false" customHeight="true" outlineLevel="0" collapsed="false">
      <c r="A652" s="52" t="s">
        <v>11400</v>
      </c>
      <c r="B652" s="52" t="s">
        <v>3770</v>
      </c>
      <c r="C652" s="52" t="s">
        <v>7360</v>
      </c>
      <c r="D652" s="52" t="s">
        <v>10104</v>
      </c>
      <c r="E652" s="52" t="s">
        <v>93</v>
      </c>
      <c r="F652" s="52" t="s">
        <v>10099</v>
      </c>
      <c r="G652" s="52" t="s">
        <v>11401</v>
      </c>
      <c r="H652" s="53" t="n">
        <v>44943</v>
      </c>
      <c r="I652" s="52" t="s">
        <v>1896</v>
      </c>
      <c r="J652" s="52" t="s">
        <v>3735</v>
      </c>
      <c r="K652" s="52" t="n">
        <v>326.87</v>
      </c>
      <c r="L652" s="52" t="n">
        <v>1.503</v>
      </c>
      <c r="M652" s="52" t="n">
        <v>784</v>
      </c>
      <c r="N652" s="52" t="n">
        <v>5.21</v>
      </c>
      <c r="O652" s="54" t="n">
        <f aca="false">ROUND(M652*N652,2)</f>
        <v>4084.64</v>
      </c>
      <c r="P652" s="52" t="n">
        <v>224</v>
      </c>
      <c r="Q652" s="52" t="s">
        <v>371</v>
      </c>
      <c r="R652" s="54" t="str">
        <f aca="false">IF(J652&lt;=I652,"Yes","No")</f>
        <v>No</v>
      </c>
      <c r="S652" s="52" t="s">
        <v>10061</v>
      </c>
      <c r="T652" s="52" t="s">
        <v>10061</v>
      </c>
      <c r="U652" s="55" t="n">
        <f aca="false">IF(M652=0,0,ROUND(O652/M652,2))</f>
        <v>5.21</v>
      </c>
      <c r="V652" s="55" t="n">
        <f aca="false">IFERROR(J652-I652,"")</f>
        <v>1</v>
      </c>
      <c r="W652" s="55" t="str">
        <f aca="false">IF(U652&lt;=13.5,"Efficient",IF(U652&lt;=16,"Above Bench","Expensive"))</f>
        <v>Efficient</v>
      </c>
      <c r="X652" s="55" t="str">
        <f aca="false">TEXT(H652,"yyyy-mm")</f>
        <v>2023-01</v>
      </c>
    </row>
    <row r="653" customFormat="false" ht="15" hidden="false" customHeight="true" outlineLevel="0" collapsed="false">
      <c r="A653" s="56" t="s">
        <v>11402</v>
      </c>
      <c r="B653" s="56" t="s">
        <v>3955</v>
      </c>
      <c r="C653" s="56" t="s">
        <v>3653</v>
      </c>
      <c r="D653" s="56" t="s">
        <v>10087</v>
      </c>
      <c r="E653" s="56" t="s">
        <v>101</v>
      </c>
      <c r="F653" s="56" t="s">
        <v>10088</v>
      </c>
      <c r="G653" s="56" t="s">
        <v>11403</v>
      </c>
      <c r="H653" s="57" t="n">
        <v>45473</v>
      </c>
      <c r="I653" s="56" t="s">
        <v>8113</v>
      </c>
      <c r="J653" s="56" t="s">
        <v>8113</v>
      </c>
      <c r="K653" s="56" t="n">
        <v>3658.48</v>
      </c>
      <c r="L653" s="56" t="n">
        <v>12.14</v>
      </c>
      <c r="M653" s="56" t="n">
        <v>811</v>
      </c>
      <c r="N653" s="56" t="n">
        <v>19.83</v>
      </c>
      <c r="O653" s="54" t="n">
        <f aca="false">ROUND(M653*N653,2)</f>
        <v>16082.13</v>
      </c>
      <c r="P653" s="56" t="n">
        <v>372</v>
      </c>
      <c r="Q653" s="56" t="s">
        <v>4081</v>
      </c>
      <c r="R653" s="54" t="str">
        <f aca="false">IF(J653&lt;=I653,"Yes","No")</f>
        <v>Yes</v>
      </c>
      <c r="S653" s="56" t="s">
        <v>10066</v>
      </c>
      <c r="T653" s="56" t="s">
        <v>10061</v>
      </c>
      <c r="U653" s="55" t="n">
        <f aca="false">IF(M653=0,0,ROUND(O653/M653,2))</f>
        <v>19.83</v>
      </c>
      <c r="V653" s="55" t="n">
        <f aca="false">IFERROR(J653-I653,"")</f>
        <v>0</v>
      </c>
      <c r="W653" s="55" t="str">
        <f aca="false">IF(U653&lt;=13.5,"Efficient",IF(U653&lt;=16,"Above Bench","Expensive"))</f>
        <v>Expensive</v>
      </c>
      <c r="X653" s="55" t="str">
        <f aca="false">TEXT(H653,"yyyy-mm")</f>
        <v>2024-06</v>
      </c>
    </row>
    <row r="654" customFormat="false" ht="15" hidden="false" customHeight="true" outlineLevel="0" collapsed="false">
      <c r="A654" s="52" t="s">
        <v>11404</v>
      </c>
      <c r="B654" s="52" t="s">
        <v>2726</v>
      </c>
      <c r="C654" s="52" t="s">
        <v>2276</v>
      </c>
      <c r="D654" s="52" t="s">
        <v>10112</v>
      </c>
      <c r="E654" s="52" t="s">
        <v>95</v>
      </c>
      <c r="F654" s="52" t="s">
        <v>10088</v>
      </c>
      <c r="G654" s="52" t="s">
        <v>11405</v>
      </c>
      <c r="H654" s="53" t="n">
        <v>44698</v>
      </c>
      <c r="I654" s="52" t="s">
        <v>1388</v>
      </c>
      <c r="J654" s="52" t="s">
        <v>3600</v>
      </c>
      <c r="K654" s="52" t="n">
        <v>3306.88</v>
      </c>
      <c r="L654" s="52" t="n">
        <v>8.693</v>
      </c>
      <c r="M654" s="52" t="n">
        <v>2625</v>
      </c>
      <c r="N654" s="52" t="n">
        <v>9.67</v>
      </c>
      <c r="O654" s="54" t="n">
        <f aca="false">ROUND(M654*N654,2)</f>
        <v>25383.75</v>
      </c>
      <c r="P654" s="52" t="n">
        <v>263</v>
      </c>
      <c r="Q654" s="52" t="s">
        <v>340</v>
      </c>
      <c r="R654" s="54" t="str">
        <f aca="false">IF(J654&lt;=I654,"Yes","No")</f>
        <v>No</v>
      </c>
      <c r="S654" s="52" t="s">
        <v>10066</v>
      </c>
      <c r="T654" s="52" t="s">
        <v>10066</v>
      </c>
      <c r="U654" s="55" t="n">
        <f aca="false">IF(M654=0,0,ROUND(O654/M654,2))</f>
        <v>9.67</v>
      </c>
      <c r="V654" s="55" t="n">
        <f aca="false">IFERROR(J654-I654,"")</f>
        <v>1</v>
      </c>
      <c r="W654" s="55" t="str">
        <f aca="false">IF(U654&lt;=13.5,"Efficient",IF(U654&lt;=16,"Above Bench","Expensive"))</f>
        <v>Efficient</v>
      </c>
      <c r="X654" s="55" t="str">
        <f aca="false">TEXT(H654,"yyyy-mm")</f>
        <v>2022-05</v>
      </c>
    </row>
    <row r="655" customFormat="false" ht="15" hidden="false" customHeight="true" outlineLevel="0" collapsed="false">
      <c r="A655" s="56" t="s">
        <v>11406</v>
      </c>
      <c r="B655" s="56" t="s">
        <v>2082</v>
      </c>
      <c r="C655" s="56" t="s">
        <v>1145</v>
      </c>
      <c r="D655" s="56" t="s">
        <v>10058</v>
      </c>
      <c r="E655" s="56" t="s">
        <v>95</v>
      </c>
      <c r="F655" s="56" t="s">
        <v>10070</v>
      </c>
      <c r="G655" s="56" t="s">
        <v>11407</v>
      </c>
      <c r="H655" s="57" t="n">
        <v>45165</v>
      </c>
      <c r="I655" s="56" t="s">
        <v>5074</v>
      </c>
      <c r="J655" s="56" t="s">
        <v>2564</v>
      </c>
      <c r="K655" s="56" t="n">
        <v>4350.58</v>
      </c>
      <c r="L655" s="56" t="n">
        <v>15.149</v>
      </c>
      <c r="M655" s="56" t="n">
        <v>1519</v>
      </c>
      <c r="N655" s="56" t="n">
        <v>8.05</v>
      </c>
      <c r="O655" s="54" t="n">
        <f aca="false">ROUND(M655*N655,2)</f>
        <v>12227.95</v>
      </c>
      <c r="P655" s="56" t="n">
        <v>321</v>
      </c>
      <c r="Q655" s="56" t="s">
        <v>340</v>
      </c>
      <c r="R655" s="54" t="str">
        <f aca="false">IF(J655&lt;=I655,"Yes","No")</f>
        <v>No</v>
      </c>
      <c r="S655" s="56" t="s">
        <v>10066</v>
      </c>
      <c r="T655" s="56" t="s">
        <v>10061</v>
      </c>
      <c r="U655" s="55" t="n">
        <f aca="false">IF(M655=0,0,ROUND(O655/M655,2))</f>
        <v>8.05</v>
      </c>
      <c r="V655" s="55" t="n">
        <f aca="false">IFERROR(J655-I655,"")</f>
        <v>2</v>
      </c>
      <c r="W655" s="55" t="str">
        <f aca="false">IF(U655&lt;=13.5,"Efficient",IF(U655&lt;=16,"Above Bench","Expensive"))</f>
        <v>Efficient</v>
      </c>
      <c r="X655" s="55" t="str">
        <f aca="false">TEXT(H655,"yyyy-mm")</f>
        <v>2023-08</v>
      </c>
    </row>
    <row r="656" customFormat="false" ht="15" hidden="false" customHeight="true" outlineLevel="0" collapsed="false">
      <c r="A656" s="52" t="s">
        <v>11408</v>
      </c>
      <c r="B656" s="52" t="s">
        <v>2050</v>
      </c>
      <c r="C656" s="52" t="s">
        <v>1787</v>
      </c>
      <c r="D656" s="52" t="s">
        <v>10058</v>
      </c>
      <c r="E656" s="52" t="s">
        <v>93</v>
      </c>
      <c r="F656" s="52" t="s">
        <v>10088</v>
      </c>
      <c r="G656" s="52" t="s">
        <v>11409</v>
      </c>
      <c r="H656" s="53" t="n">
        <v>44797</v>
      </c>
      <c r="I656" s="52" t="s">
        <v>2094</v>
      </c>
      <c r="J656" s="52" t="s">
        <v>2903</v>
      </c>
      <c r="K656" s="52" t="n">
        <v>3635.99</v>
      </c>
      <c r="L656" s="52" t="n">
        <v>10.062</v>
      </c>
      <c r="M656" s="52" t="n">
        <v>2925</v>
      </c>
      <c r="N656" s="52" t="n">
        <v>15.52</v>
      </c>
      <c r="O656" s="54" t="n">
        <f aca="false">ROUND(M656*N656,2)</f>
        <v>45396</v>
      </c>
      <c r="P656" s="52" t="n">
        <v>356</v>
      </c>
      <c r="Q656" s="52" t="s">
        <v>4081</v>
      </c>
      <c r="R656" s="54" t="str">
        <f aca="false">IF(J656&lt;=I656,"Yes","No")</f>
        <v>No</v>
      </c>
      <c r="S656" s="52" t="s">
        <v>10066</v>
      </c>
      <c r="T656" s="52" t="s">
        <v>10066</v>
      </c>
      <c r="U656" s="55" t="n">
        <f aca="false">IF(M656=0,0,ROUND(O656/M656,2))</f>
        <v>15.52</v>
      </c>
      <c r="V656" s="55" t="n">
        <f aca="false">IFERROR(J656-I656,"")</f>
        <v>3</v>
      </c>
      <c r="W656" s="55" t="str">
        <f aca="false">IF(U656&lt;=13.5,"Efficient",IF(U656&lt;=16,"Above Bench","Expensive"))</f>
        <v>Above Bench</v>
      </c>
      <c r="X656" s="55" t="str">
        <f aca="false">TEXT(H656,"yyyy-mm")</f>
        <v>2022-08</v>
      </c>
    </row>
    <row r="657" customFormat="false" ht="15" hidden="false" customHeight="true" outlineLevel="0" collapsed="false">
      <c r="A657" s="56" t="s">
        <v>11410</v>
      </c>
      <c r="B657" s="56" t="s">
        <v>2884</v>
      </c>
      <c r="C657" s="56" t="s">
        <v>4277</v>
      </c>
      <c r="D657" s="56" t="s">
        <v>10078</v>
      </c>
      <c r="E657" s="56" t="s">
        <v>91</v>
      </c>
      <c r="F657" s="56" t="s">
        <v>10099</v>
      </c>
      <c r="G657" s="56" t="s">
        <v>11411</v>
      </c>
      <c r="H657" s="57" t="n">
        <v>44647</v>
      </c>
      <c r="I657" s="56" t="s">
        <v>1483</v>
      </c>
      <c r="J657" s="56" t="s">
        <v>3289</v>
      </c>
      <c r="K657" s="56" t="n">
        <v>2537.75</v>
      </c>
      <c r="L657" s="56" t="n">
        <v>10.861</v>
      </c>
      <c r="M657" s="56" t="n">
        <v>909</v>
      </c>
      <c r="N657" s="56" t="n">
        <v>8.5</v>
      </c>
      <c r="O657" s="54" t="n">
        <f aca="false">ROUND(M657*N657,2)</f>
        <v>7726.5</v>
      </c>
      <c r="P657" s="56" t="n">
        <v>202</v>
      </c>
      <c r="Q657" s="56" t="s">
        <v>340</v>
      </c>
      <c r="R657" s="54" t="str">
        <f aca="false">IF(J657&lt;=I657,"Yes","No")</f>
        <v>No</v>
      </c>
      <c r="S657" s="56" t="s">
        <v>10061</v>
      </c>
      <c r="T657" s="56" t="s">
        <v>10066</v>
      </c>
      <c r="U657" s="55" t="n">
        <f aca="false">IF(M657=0,0,ROUND(O657/M657,2))</f>
        <v>8.5</v>
      </c>
      <c r="V657" s="55" t="n">
        <f aca="false">IFERROR(J657-I657,"")</f>
        <v>1</v>
      </c>
      <c r="W657" s="55" t="str">
        <f aca="false">IF(U657&lt;=13.5,"Efficient",IF(U657&lt;=16,"Above Bench","Expensive"))</f>
        <v>Efficient</v>
      </c>
      <c r="X657" s="55" t="str">
        <f aca="false">TEXT(H657,"yyyy-mm")</f>
        <v>2022-03</v>
      </c>
    </row>
    <row r="658" customFormat="false" ht="15" hidden="false" customHeight="true" outlineLevel="0" collapsed="false">
      <c r="A658" s="52" t="s">
        <v>11412</v>
      </c>
      <c r="B658" s="52" t="s">
        <v>2012</v>
      </c>
      <c r="C658" s="52" t="s">
        <v>4783</v>
      </c>
      <c r="D658" s="52" t="s">
        <v>10095</v>
      </c>
      <c r="E658" s="52" t="s">
        <v>99</v>
      </c>
      <c r="F658" s="52" t="s">
        <v>10064</v>
      </c>
      <c r="G658" s="52" t="s">
        <v>11413</v>
      </c>
      <c r="H658" s="53" t="n">
        <v>45489</v>
      </c>
      <c r="I658" s="52" t="s">
        <v>1136</v>
      </c>
      <c r="J658" s="52" t="s">
        <v>1021</v>
      </c>
      <c r="K658" s="52" t="n">
        <v>1304.44</v>
      </c>
      <c r="L658" s="52" t="n">
        <v>3.845</v>
      </c>
      <c r="M658" s="52" t="n">
        <v>866</v>
      </c>
      <c r="N658" s="52" t="n">
        <v>13.97</v>
      </c>
      <c r="O658" s="54" t="n">
        <f aca="false">ROUND(M658*N658,2)</f>
        <v>12098.02</v>
      </c>
      <c r="P658" s="52" t="n">
        <v>109</v>
      </c>
      <c r="Q658" s="52" t="s">
        <v>340</v>
      </c>
      <c r="R658" s="54" t="str">
        <f aca="false">IF(J658&lt;=I658,"Yes","No")</f>
        <v>No</v>
      </c>
      <c r="S658" s="52" t="s">
        <v>10061</v>
      </c>
      <c r="T658" s="52" t="s">
        <v>10061</v>
      </c>
      <c r="U658" s="55" t="n">
        <f aca="false">IF(M658=0,0,ROUND(O658/M658,2))</f>
        <v>13.97</v>
      </c>
      <c r="V658" s="55" t="n">
        <f aca="false">IFERROR(J658-I658,"")</f>
        <v>2</v>
      </c>
      <c r="W658" s="55" t="str">
        <f aca="false">IF(U658&lt;=13.5,"Efficient",IF(U658&lt;=16,"Above Bench","Expensive"))</f>
        <v>Above Bench</v>
      </c>
      <c r="X658" s="55" t="str">
        <f aca="false">TEXT(H658,"yyyy-mm")</f>
        <v>2024-07</v>
      </c>
    </row>
    <row r="659" customFormat="false" ht="15" hidden="false" customHeight="true" outlineLevel="0" collapsed="false">
      <c r="A659" s="56" t="s">
        <v>11414</v>
      </c>
      <c r="B659" s="56" t="s">
        <v>3949</v>
      </c>
      <c r="C659" s="56" t="s">
        <v>997</v>
      </c>
      <c r="D659" s="56" t="s">
        <v>10190</v>
      </c>
      <c r="E659" s="56" t="s">
        <v>99</v>
      </c>
      <c r="F659" s="56" t="s">
        <v>10088</v>
      </c>
      <c r="G659" s="56" t="s">
        <v>11415</v>
      </c>
      <c r="H659" s="57" t="n">
        <v>44904</v>
      </c>
      <c r="I659" s="56" t="s">
        <v>4371</v>
      </c>
      <c r="J659" s="56" t="s">
        <v>1663</v>
      </c>
      <c r="K659" s="56" t="n">
        <v>3723.57</v>
      </c>
      <c r="L659" s="56" t="n">
        <v>10.83</v>
      </c>
      <c r="M659" s="56" t="n">
        <v>1958</v>
      </c>
      <c r="N659" s="56" t="n">
        <v>15.08</v>
      </c>
      <c r="O659" s="54" t="n">
        <f aca="false">ROUND(M659*N659,2)</f>
        <v>29526.64</v>
      </c>
      <c r="P659" s="56" t="n">
        <v>390</v>
      </c>
      <c r="Q659" s="56" t="s">
        <v>4081</v>
      </c>
      <c r="R659" s="54" t="str">
        <f aca="false">IF(J659&lt;=I659,"Yes","No")</f>
        <v>No</v>
      </c>
      <c r="S659" s="56" t="s">
        <v>10061</v>
      </c>
      <c r="T659" s="56" t="s">
        <v>10066</v>
      </c>
      <c r="U659" s="55" t="n">
        <f aca="false">IF(M659=0,0,ROUND(O659/M659,2))</f>
        <v>15.08</v>
      </c>
      <c r="V659" s="55" t="n">
        <f aca="false">IFERROR(J659-I659,"")</f>
        <v>5</v>
      </c>
      <c r="W659" s="55" t="str">
        <f aca="false">IF(U659&lt;=13.5,"Efficient",IF(U659&lt;=16,"Above Bench","Expensive"))</f>
        <v>Above Bench</v>
      </c>
      <c r="X659" s="55" t="str">
        <f aca="false">TEXT(H659,"yyyy-mm")</f>
        <v>2022-12</v>
      </c>
    </row>
    <row r="660" customFormat="false" ht="15" hidden="false" customHeight="true" outlineLevel="0" collapsed="false">
      <c r="A660" s="52" t="s">
        <v>11416</v>
      </c>
      <c r="B660" s="52" t="s">
        <v>1406</v>
      </c>
      <c r="C660" s="52" t="s">
        <v>3369</v>
      </c>
      <c r="D660" s="52" t="s">
        <v>10058</v>
      </c>
      <c r="E660" s="52" t="s">
        <v>101</v>
      </c>
      <c r="F660" s="52" t="s">
        <v>10070</v>
      </c>
      <c r="G660" s="52" t="s">
        <v>11417</v>
      </c>
      <c r="H660" s="53" t="n">
        <v>45237</v>
      </c>
      <c r="I660" s="52" t="s">
        <v>1755</v>
      </c>
      <c r="J660" s="52" t="s">
        <v>378</v>
      </c>
      <c r="K660" s="52" t="n">
        <v>3298.61</v>
      </c>
      <c r="L660" s="52" t="n">
        <v>9.852</v>
      </c>
      <c r="M660" s="52" t="n">
        <v>1032</v>
      </c>
      <c r="N660" s="52" t="n">
        <v>21.88</v>
      </c>
      <c r="O660" s="54" t="n">
        <f aca="false">ROUND(M660*N660,2)</f>
        <v>22580.16</v>
      </c>
      <c r="P660" s="52" t="n">
        <v>409</v>
      </c>
      <c r="Q660" s="52" t="s">
        <v>371</v>
      </c>
      <c r="R660" s="54" t="str">
        <f aca="false">IF(J660&lt;=I660,"Yes","No")</f>
        <v>No</v>
      </c>
      <c r="S660" s="52" t="s">
        <v>10066</v>
      </c>
      <c r="T660" s="52" t="s">
        <v>10066</v>
      </c>
      <c r="U660" s="55" t="n">
        <f aca="false">IF(M660=0,0,ROUND(O660/M660,2))</f>
        <v>21.88</v>
      </c>
      <c r="V660" s="55" t="n">
        <f aca="false">IFERROR(J660-I660,"")</f>
        <v>1</v>
      </c>
      <c r="W660" s="55" t="str">
        <f aca="false">IF(U660&lt;=13.5,"Efficient",IF(U660&lt;=16,"Above Bench","Expensive"))</f>
        <v>Expensive</v>
      </c>
      <c r="X660" s="55" t="str">
        <f aca="false">TEXT(H660,"yyyy-mm")</f>
        <v>2023-11</v>
      </c>
    </row>
    <row r="661" customFormat="false" ht="15" hidden="false" customHeight="true" outlineLevel="0" collapsed="false">
      <c r="A661" s="56" t="s">
        <v>11418</v>
      </c>
      <c r="B661" s="56" t="s">
        <v>2129</v>
      </c>
      <c r="C661" s="56" t="s">
        <v>2654</v>
      </c>
      <c r="D661" s="56" t="s">
        <v>10132</v>
      </c>
      <c r="E661" s="56" t="s">
        <v>101</v>
      </c>
      <c r="F661" s="56" t="s">
        <v>10099</v>
      </c>
      <c r="G661" s="56" t="s">
        <v>11419</v>
      </c>
      <c r="H661" s="57" t="n">
        <v>44564</v>
      </c>
      <c r="I661" s="56" t="s">
        <v>701</v>
      </c>
      <c r="J661" s="56" t="s">
        <v>9981</v>
      </c>
      <c r="K661" s="56" t="n">
        <v>3711.17</v>
      </c>
      <c r="L661" s="56" t="n">
        <v>9.606</v>
      </c>
      <c r="M661" s="56" t="n">
        <v>192</v>
      </c>
      <c r="N661" s="56" t="n">
        <v>16.35</v>
      </c>
      <c r="O661" s="54" t="n">
        <f aca="false">ROUND(M661*N661,2)</f>
        <v>3139.2</v>
      </c>
      <c r="P661" s="56" t="n">
        <v>353</v>
      </c>
      <c r="Q661" s="56" t="s">
        <v>380</v>
      </c>
      <c r="R661" s="54" t="str">
        <f aca="false">IF(J661&lt;=I661,"Yes","No")</f>
        <v>No</v>
      </c>
      <c r="S661" s="56" t="s">
        <v>10066</v>
      </c>
      <c r="T661" s="56" t="s">
        <v>10061</v>
      </c>
      <c r="U661" s="55" t="n">
        <f aca="false">IF(M661=0,0,ROUND(O661/M661,2))</f>
        <v>16.35</v>
      </c>
      <c r="V661" s="55" t="n">
        <f aca="false">IFERROR(J661-I661,"")</f>
        <v>2</v>
      </c>
      <c r="W661" s="55" t="str">
        <f aca="false">IF(U661&lt;=13.5,"Efficient",IF(U661&lt;=16,"Above Bench","Expensive"))</f>
        <v>Expensive</v>
      </c>
      <c r="X661" s="55" t="str">
        <f aca="false">TEXT(H661,"yyyy-mm")</f>
        <v>2022-01</v>
      </c>
    </row>
    <row r="662" customFormat="false" ht="15" hidden="false" customHeight="true" outlineLevel="0" collapsed="false">
      <c r="A662" s="52" t="s">
        <v>11420</v>
      </c>
      <c r="B662" s="52" t="s">
        <v>2454</v>
      </c>
      <c r="C662" s="52" t="s">
        <v>5179</v>
      </c>
      <c r="D662" s="52" t="s">
        <v>10069</v>
      </c>
      <c r="E662" s="52" t="s">
        <v>95</v>
      </c>
      <c r="F662" s="52" t="s">
        <v>10070</v>
      </c>
      <c r="G662" s="52" t="s">
        <v>11421</v>
      </c>
      <c r="H662" s="53" t="n">
        <v>45580</v>
      </c>
      <c r="I662" s="52" t="s">
        <v>2478</v>
      </c>
      <c r="J662" s="52" t="s">
        <v>6758</v>
      </c>
      <c r="K662" s="52" t="n">
        <v>2909.62</v>
      </c>
      <c r="L662" s="52" t="n">
        <v>8.616</v>
      </c>
      <c r="M662" s="52" t="n">
        <v>2029</v>
      </c>
      <c r="N662" s="52" t="n">
        <v>14.66</v>
      </c>
      <c r="O662" s="54" t="n">
        <f aca="false">ROUND(M662*N662,2)</f>
        <v>29745.14</v>
      </c>
      <c r="P662" s="52" t="n">
        <v>275</v>
      </c>
      <c r="Q662" s="52" t="s">
        <v>4081</v>
      </c>
      <c r="R662" s="54" t="str">
        <f aca="false">IF(J662&lt;=I662,"Yes","No")</f>
        <v>No</v>
      </c>
      <c r="S662" s="52" t="s">
        <v>10066</v>
      </c>
      <c r="T662" s="52" t="s">
        <v>10061</v>
      </c>
      <c r="U662" s="55" t="n">
        <f aca="false">IF(M662=0,0,ROUND(O662/M662,2))</f>
        <v>14.66</v>
      </c>
      <c r="V662" s="55" t="n">
        <f aca="false">IFERROR(J662-I662,"")</f>
        <v>1</v>
      </c>
      <c r="W662" s="55" t="str">
        <f aca="false">IF(U662&lt;=13.5,"Efficient",IF(U662&lt;=16,"Above Bench","Expensive"))</f>
        <v>Above Bench</v>
      </c>
      <c r="X662" s="55" t="str">
        <f aca="false">TEXT(H662,"yyyy-mm")</f>
        <v>2024-10</v>
      </c>
    </row>
    <row r="663" customFormat="false" ht="15" hidden="false" customHeight="true" outlineLevel="0" collapsed="false">
      <c r="A663" s="56" t="s">
        <v>11422</v>
      </c>
      <c r="B663" s="56" t="s">
        <v>1839</v>
      </c>
      <c r="C663" s="56" t="s">
        <v>3831</v>
      </c>
      <c r="D663" s="56" t="s">
        <v>10073</v>
      </c>
      <c r="E663" s="56" t="s">
        <v>101</v>
      </c>
      <c r="F663" s="56" t="s">
        <v>10099</v>
      </c>
      <c r="G663" s="56" t="s">
        <v>11423</v>
      </c>
      <c r="H663" s="57" t="n">
        <v>45180</v>
      </c>
      <c r="I663" s="56" t="s">
        <v>3373</v>
      </c>
      <c r="J663" s="56" t="s">
        <v>3539</v>
      </c>
      <c r="K663" s="56" t="n">
        <v>4473.22</v>
      </c>
      <c r="L663" s="56" t="n">
        <v>17.361</v>
      </c>
      <c r="M663" s="56" t="n">
        <v>1049</v>
      </c>
      <c r="N663" s="56" t="n">
        <v>18.05</v>
      </c>
      <c r="O663" s="54" t="n">
        <f aca="false">ROUND(M663*N663,2)</f>
        <v>18934.45</v>
      </c>
      <c r="P663" s="56" t="n">
        <v>31</v>
      </c>
      <c r="Q663" s="56" t="s">
        <v>4081</v>
      </c>
      <c r="R663" s="54" t="str">
        <f aca="false">IF(J663&lt;=I663,"Yes","No")</f>
        <v>No</v>
      </c>
      <c r="S663" s="56" t="s">
        <v>10066</v>
      </c>
      <c r="T663" s="56" t="s">
        <v>10061</v>
      </c>
      <c r="U663" s="55" t="n">
        <f aca="false">IF(M663=0,0,ROUND(O663/M663,2))</f>
        <v>18.05</v>
      </c>
      <c r="V663" s="55" t="n">
        <f aca="false">IFERROR(J663-I663,"")</f>
        <v>3</v>
      </c>
      <c r="W663" s="55" t="str">
        <f aca="false">IF(U663&lt;=13.5,"Efficient",IF(U663&lt;=16,"Above Bench","Expensive"))</f>
        <v>Expensive</v>
      </c>
      <c r="X663" s="55" t="str">
        <f aca="false">TEXT(H663,"yyyy-mm")</f>
        <v>2023-09</v>
      </c>
    </row>
    <row r="664" customFormat="false" ht="15" hidden="false" customHeight="true" outlineLevel="0" collapsed="false">
      <c r="A664" s="52" t="s">
        <v>11424</v>
      </c>
      <c r="B664" s="52" t="s">
        <v>2817</v>
      </c>
      <c r="C664" s="52" t="s">
        <v>835</v>
      </c>
      <c r="D664" s="52" t="s">
        <v>10117</v>
      </c>
      <c r="E664" s="52" t="s">
        <v>99</v>
      </c>
      <c r="F664" s="52" t="s">
        <v>10059</v>
      </c>
      <c r="G664" s="52" t="s">
        <v>11425</v>
      </c>
      <c r="H664" s="53" t="n">
        <v>45059</v>
      </c>
      <c r="I664" s="52" t="s">
        <v>402</v>
      </c>
      <c r="J664" s="52" t="s">
        <v>2506</v>
      </c>
      <c r="K664" s="52" t="n">
        <v>3259.32</v>
      </c>
      <c r="L664" s="52" t="n">
        <v>9.882</v>
      </c>
      <c r="M664" s="52" t="n">
        <v>2242</v>
      </c>
      <c r="N664" s="52" t="n">
        <v>12.49</v>
      </c>
      <c r="O664" s="54" t="n">
        <f aca="false">ROUND(M664*N664,2)</f>
        <v>28002.58</v>
      </c>
      <c r="P664" s="52" t="n">
        <v>163</v>
      </c>
      <c r="Q664" s="52" t="s">
        <v>4081</v>
      </c>
      <c r="R664" s="54" t="str">
        <f aca="false">IF(J664&lt;=I664,"Yes","No")</f>
        <v>No</v>
      </c>
      <c r="S664" s="52" t="s">
        <v>10066</v>
      </c>
      <c r="T664" s="52" t="s">
        <v>10061</v>
      </c>
      <c r="U664" s="55" t="n">
        <f aca="false">IF(M664=0,0,ROUND(O664/M664,2))</f>
        <v>12.49</v>
      </c>
      <c r="V664" s="55" t="n">
        <f aca="false">IFERROR(J664-I664,"")</f>
        <v>5</v>
      </c>
      <c r="W664" s="55" t="str">
        <f aca="false">IF(U664&lt;=13.5,"Efficient",IF(U664&lt;=16,"Above Bench","Expensive"))</f>
        <v>Efficient</v>
      </c>
      <c r="X664" s="55" t="str">
        <f aca="false">TEXT(H664,"yyyy-mm")</f>
        <v>2023-05</v>
      </c>
    </row>
    <row r="665" customFormat="false" ht="15" hidden="false" customHeight="true" outlineLevel="0" collapsed="false">
      <c r="A665" s="56" t="s">
        <v>11426</v>
      </c>
      <c r="B665" s="56" t="s">
        <v>3740</v>
      </c>
      <c r="C665" s="56" t="s">
        <v>1490</v>
      </c>
      <c r="D665" s="56" t="s">
        <v>10095</v>
      </c>
      <c r="E665" s="56" t="s">
        <v>95</v>
      </c>
      <c r="F665" s="56" t="s">
        <v>10088</v>
      </c>
      <c r="G665" s="56" t="s">
        <v>11427</v>
      </c>
      <c r="H665" s="57" t="n">
        <v>45245</v>
      </c>
      <c r="I665" s="56" t="s">
        <v>1680</v>
      </c>
      <c r="J665" s="56" t="s">
        <v>433</v>
      </c>
      <c r="K665" s="56" t="n">
        <v>453.06</v>
      </c>
      <c r="L665" s="56" t="n">
        <v>1.224</v>
      </c>
      <c r="M665" s="56" t="n">
        <v>2523</v>
      </c>
      <c r="N665" s="56" t="n">
        <v>12</v>
      </c>
      <c r="O665" s="54" t="n">
        <f aca="false">ROUND(M665*N665,2)</f>
        <v>30276</v>
      </c>
      <c r="P665" s="56" t="n">
        <v>49</v>
      </c>
      <c r="Q665" s="56" t="s">
        <v>380</v>
      </c>
      <c r="R665" s="54" t="str">
        <f aca="false">IF(J665&lt;=I665,"Yes","No")</f>
        <v>Yes</v>
      </c>
      <c r="S665" s="56" t="s">
        <v>10066</v>
      </c>
      <c r="T665" s="56" t="s">
        <v>10061</v>
      </c>
      <c r="U665" s="55" t="n">
        <f aca="false">IF(M665=0,0,ROUND(O665/M665,2))</f>
        <v>12</v>
      </c>
      <c r="V665" s="55" t="n">
        <f aca="false">IFERROR(J665-I665,"")</f>
        <v>-1</v>
      </c>
      <c r="W665" s="55" t="str">
        <f aca="false">IF(U665&lt;=13.5,"Efficient",IF(U665&lt;=16,"Above Bench","Expensive"))</f>
        <v>Efficient</v>
      </c>
      <c r="X665" s="55" t="str">
        <f aca="false">TEXT(H665,"yyyy-mm")</f>
        <v>2023-11</v>
      </c>
    </row>
    <row r="666" customFormat="false" ht="15" hidden="false" customHeight="true" outlineLevel="0" collapsed="false">
      <c r="A666" s="52" t="s">
        <v>11428</v>
      </c>
      <c r="B666" s="52" t="s">
        <v>2745</v>
      </c>
      <c r="C666" s="52" t="s">
        <v>1629</v>
      </c>
      <c r="D666" s="52" t="s">
        <v>10132</v>
      </c>
      <c r="E666" s="52" t="s">
        <v>95</v>
      </c>
      <c r="F666" s="52" t="s">
        <v>10099</v>
      </c>
      <c r="G666" s="52" t="s">
        <v>11429</v>
      </c>
      <c r="H666" s="53" t="n">
        <v>45117</v>
      </c>
      <c r="I666" s="52" t="s">
        <v>3542</v>
      </c>
      <c r="J666" s="52" t="s">
        <v>3535</v>
      </c>
      <c r="K666" s="52" t="n">
        <v>3797.51</v>
      </c>
      <c r="L666" s="52" t="n">
        <v>13.201</v>
      </c>
      <c r="M666" s="52" t="n">
        <v>1350</v>
      </c>
      <c r="N666" s="52" t="n">
        <v>19.67</v>
      </c>
      <c r="O666" s="54" t="n">
        <f aca="false">ROUND(M666*N666,2)</f>
        <v>26554.5</v>
      </c>
      <c r="P666" s="52" t="n">
        <v>169</v>
      </c>
      <c r="Q666" s="52" t="s">
        <v>4081</v>
      </c>
      <c r="R666" s="54" t="str">
        <f aca="false">IF(J666&lt;=I666,"Yes","No")</f>
        <v>No</v>
      </c>
      <c r="S666" s="52" t="s">
        <v>10066</v>
      </c>
      <c r="T666" s="52" t="s">
        <v>10066</v>
      </c>
      <c r="U666" s="55" t="n">
        <f aca="false">IF(M666=0,0,ROUND(O666/M666,2))</f>
        <v>19.67</v>
      </c>
      <c r="V666" s="55" t="n">
        <f aca="false">IFERROR(J666-I666,"")</f>
        <v>5</v>
      </c>
      <c r="W666" s="55" t="str">
        <f aca="false">IF(U666&lt;=13.5,"Efficient",IF(U666&lt;=16,"Above Bench","Expensive"))</f>
        <v>Expensive</v>
      </c>
      <c r="X666" s="55" t="str">
        <f aca="false">TEXT(H666,"yyyy-mm")</f>
        <v>2023-07</v>
      </c>
    </row>
    <row r="667" customFormat="false" ht="15" hidden="false" customHeight="true" outlineLevel="0" collapsed="false">
      <c r="A667" s="56" t="s">
        <v>11430</v>
      </c>
      <c r="B667" s="56" t="s">
        <v>3998</v>
      </c>
      <c r="C667" s="56" t="s">
        <v>1371</v>
      </c>
      <c r="D667" s="56" t="s">
        <v>10087</v>
      </c>
      <c r="E667" s="56" t="s">
        <v>99</v>
      </c>
      <c r="F667" s="56" t="s">
        <v>10088</v>
      </c>
      <c r="G667" s="56" t="s">
        <v>11431</v>
      </c>
      <c r="H667" s="57" t="n">
        <v>44844</v>
      </c>
      <c r="I667" s="56" t="s">
        <v>6004</v>
      </c>
      <c r="J667" s="56" t="s">
        <v>2109</v>
      </c>
      <c r="K667" s="56" t="n">
        <v>248.29</v>
      </c>
      <c r="L667" s="56" t="n">
        <v>0.687</v>
      </c>
      <c r="M667" s="56" t="n">
        <v>1694</v>
      </c>
      <c r="N667" s="56" t="n">
        <v>16.16</v>
      </c>
      <c r="O667" s="54" t="n">
        <f aca="false">ROUND(M667*N667,2)</f>
        <v>27375.04</v>
      </c>
      <c r="P667" s="56" t="n">
        <v>300</v>
      </c>
      <c r="Q667" s="56" t="s">
        <v>340</v>
      </c>
      <c r="R667" s="54" t="str">
        <f aca="false">IF(J667&lt;=I667,"Yes","No")</f>
        <v>No</v>
      </c>
      <c r="S667" s="56" t="s">
        <v>10066</v>
      </c>
      <c r="T667" s="56" t="s">
        <v>10061</v>
      </c>
      <c r="U667" s="55" t="n">
        <f aca="false">IF(M667=0,0,ROUND(O667/M667,2))</f>
        <v>16.16</v>
      </c>
      <c r="V667" s="55" t="n">
        <f aca="false">IFERROR(J667-I667,"")</f>
        <v>1</v>
      </c>
      <c r="W667" s="55" t="str">
        <f aca="false">IF(U667&lt;=13.5,"Efficient",IF(U667&lt;=16,"Above Bench","Expensive"))</f>
        <v>Expensive</v>
      </c>
      <c r="X667" s="55" t="str">
        <f aca="false">TEXT(H667,"yyyy-mm")</f>
        <v>2022-10</v>
      </c>
    </row>
    <row r="668" customFormat="false" ht="15" hidden="false" customHeight="true" outlineLevel="0" collapsed="false">
      <c r="A668" s="52" t="s">
        <v>11432</v>
      </c>
      <c r="B668" s="52" t="s">
        <v>1347</v>
      </c>
      <c r="C668" s="52" t="s">
        <v>4552</v>
      </c>
      <c r="D668" s="52" t="s">
        <v>10095</v>
      </c>
      <c r="E668" s="52" t="s">
        <v>99</v>
      </c>
      <c r="F668" s="52" t="s">
        <v>10099</v>
      </c>
      <c r="G668" s="52" t="s">
        <v>11433</v>
      </c>
      <c r="H668" s="53" t="n">
        <v>45054</v>
      </c>
      <c r="I668" s="52" t="s">
        <v>1805</v>
      </c>
      <c r="J668" s="52" t="s">
        <v>5454</v>
      </c>
      <c r="K668" s="52" t="n">
        <v>1434.19</v>
      </c>
      <c r="L668" s="52" t="n">
        <v>4.679</v>
      </c>
      <c r="M668" s="52" t="n">
        <v>701</v>
      </c>
      <c r="N668" s="52" t="n">
        <v>18.8</v>
      </c>
      <c r="O668" s="54" t="n">
        <f aca="false">ROUND(M668*N668,2)</f>
        <v>13178.8</v>
      </c>
      <c r="P668" s="52" t="n">
        <v>249</v>
      </c>
      <c r="Q668" s="52" t="s">
        <v>371</v>
      </c>
      <c r="R668" s="54" t="str">
        <f aca="false">IF(J668&lt;=I668,"Yes","No")</f>
        <v>No</v>
      </c>
      <c r="S668" s="52" t="s">
        <v>10066</v>
      </c>
      <c r="T668" s="52" t="s">
        <v>10066</v>
      </c>
      <c r="U668" s="55" t="n">
        <f aca="false">IF(M668=0,0,ROUND(O668/M668,2))</f>
        <v>18.8</v>
      </c>
      <c r="V668" s="55" t="n">
        <f aca="false">IFERROR(J668-I668,"")</f>
        <v>4</v>
      </c>
      <c r="W668" s="55" t="str">
        <f aca="false">IF(U668&lt;=13.5,"Efficient",IF(U668&lt;=16,"Above Bench","Expensive"))</f>
        <v>Expensive</v>
      </c>
      <c r="X668" s="55" t="str">
        <f aca="false">TEXT(H668,"yyyy-mm")</f>
        <v>2023-05</v>
      </c>
    </row>
    <row r="669" customFormat="false" ht="15" hidden="false" customHeight="true" outlineLevel="0" collapsed="false">
      <c r="A669" s="56" t="s">
        <v>11434</v>
      </c>
      <c r="B669" s="56" t="s">
        <v>4014</v>
      </c>
      <c r="C669" s="56" t="s">
        <v>6930</v>
      </c>
      <c r="D669" s="56" t="s">
        <v>10117</v>
      </c>
      <c r="E669" s="56" t="s">
        <v>101</v>
      </c>
      <c r="F669" s="56" t="s">
        <v>10064</v>
      </c>
      <c r="G669" s="56" t="s">
        <v>11435</v>
      </c>
      <c r="H669" s="57" t="n">
        <v>45018</v>
      </c>
      <c r="I669" s="56" t="s">
        <v>3078</v>
      </c>
      <c r="J669" s="56" t="s">
        <v>1943</v>
      </c>
      <c r="K669" s="56" t="n">
        <v>1753.63</v>
      </c>
      <c r="L669" s="56" t="n">
        <v>6.781</v>
      </c>
      <c r="M669" s="56" t="n">
        <v>605</v>
      </c>
      <c r="N669" s="56" t="n">
        <v>12.5</v>
      </c>
      <c r="O669" s="54" t="n">
        <f aca="false">ROUND(M669*N669,2)</f>
        <v>7562.5</v>
      </c>
      <c r="P669" s="56" t="n">
        <v>470</v>
      </c>
      <c r="Q669" s="56" t="s">
        <v>380</v>
      </c>
      <c r="R669" s="54" t="str">
        <f aca="false">IF(J669&lt;=I669,"Yes","No")</f>
        <v>No</v>
      </c>
      <c r="S669" s="56" t="s">
        <v>10066</v>
      </c>
      <c r="T669" s="56" t="s">
        <v>10061</v>
      </c>
      <c r="U669" s="55" t="n">
        <f aca="false">IF(M669=0,0,ROUND(O669/M669,2))</f>
        <v>12.5</v>
      </c>
      <c r="V669" s="55" t="n">
        <f aca="false">IFERROR(J669-I669,"")</f>
        <v>2</v>
      </c>
      <c r="W669" s="55" t="str">
        <f aca="false">IF(U669&lt;=13.5,"Efficient",IF(U669&lt;=16,"Above Bench","Expensive"))</f>
        <v>Efficient</v>
      </c>
      <c r="X669" s="55" t="str">
        <f aca="false">TEXT(H669,"yyyy-mm")</f>
        <v>2023-04</v>
      </c>
    </row>
    <row r="670" customFormat="false" ht="15" hidden="false" customHeight="true" outlineLevel="0" collapsed="false">
      <c r="A670" s="52" t="s">
        <v>11436</v>
      </c>
      <c r="B670" s="52" t="s">
        <v>2345</v>
      </c>
      <c r="C670" s="52" t="s">
        <v>4846</v>
      </c>
      <c r="D670" s="52" t="s">
        <v>10132</v>
      </c>
      <c r="E670" s="52" t="s">
        <v>95</v>
      </c>
      <c r="F670" s="52" t="s">
        <v>10070</v>
      </c>
      <c r="G670" s="52" t="s">
        <v>11437</v>
      </c>
      <c r="H670" s="53" t="n">
        <v>44801</v>
      </c>
      <c r="I670" s="52" t="s">
        <v>3446</v>
      </c>
      <c r="J670" s="52" t="s">
        <v>5961</v>
      </c>
      <c r="K670" s="52" t="n">
        <v>1244.18</v>
      </c>
      <c r="L670" s="52" t="n">
        <v>3.321</v>
      </c>
      <c r="M670" s="52" t="n">
        <v>1353</v>
      </c>
      <c r="N670" s="52" t="n">
        <v>22.09</v>
      </c>
      <c r="O670" s="54" t="n">
        <f aca="false">ROUND(M670*N670,2)</f>
        <v>29887.77</v>
      </c>
      <c r="P670" s="52" t="n">
        <v>100</v>
      </c>
      <c r="Q670" s="52" t="s">
        <v>371</v>
      </c>
      <c r="R670" s="54" t="str">
        <f aca="false">IF(J670&lt;=I670,"Yes","No")</f>
        <v>No</v>
      </c>
      <c r="S670" s="52" t="s">
        <v>10066</v>
      </c>
      <c r="T670" s="52" t="s">
        <v>10061</v>
      </c>
      <c r="U670" s="55" t="n">
        <f aca="false">IF(M670=0,0,ROUND(O670/M670,2))</f>
        <v>22.09</v>
      </c>
      <c r="V670" s="55" t="n">
        <f aca="false">IFERROR(J670-I670,"")</f>
        <v>2</v>
      </c>
      <c r="W670" s="55" t="str">
        <f aca="false">IF(U670&lt;=13.5,"Efficient",IF(U670&lt;=16,"Above Bench","Expensive"))</f>
        <v>Expensive</v>
      </c>
      <c r="X670" s="55" t="str">
        <f aca="false">TEXT(H670,"yyyy-mm")</f>
        <v>2022-08</v>
      </c>
    </row>
    <row r="671" customFormat="false" ht="15" hidden="false" customHeight="true" outlineLevel="0" collapsed="false">
      <c r="A671" s="56" t="s">
        <v>11438</v>
      </c>
      <c r="B671" s="56" t="s">
        <v>3055</v>
      </c>
      <c r="C671" s="56" t="s">
        <v>6324</v>
      </c>
      <c r="D671" s="56" t="s">
        <v>10190</v>
      </c>
      <c r="E671" s="56" t="s">
        <v>101</v>
      </c>
      <c r="F671" s="56" t="s">
        <v>10059</v>
      </c>
      <c r="G671" s="56" t="s">
        <v>11439</v>
      </c>
      <c r="H671" s="57" t="n">
        <v>45650</v>
      </c>
      <c r="I671" s="56" t="s">
        <v>1214</v>
      </c>
      <c r="J671" s="56" t="s">
        <v>2929</v>
      </c>
      <c r="K671" s="56" t="n">
        <v>1666.97</v>
      </c>
      <c r="L671" s="56" t="n">
        <v>6.911</v>
      </c>
      <c r="M671" s="56" t="n">
        <v>1301</v>
      </c>
      <c r="N671" s="56" t="n">
        <v>7.58</v>
      </c>
      <c r="O671" s="54" t="n">
        <f aca="false">ROUND(M671*N671,2)</f>
        <v>9861.58</v>
      </c>
      <c r="P671" s="56" t="n">
        <v>153</v>
      </c>
      <c r="Q671" s="56" t="s">
        <v>380</v>
      </c>
      <c r="R671" s="54" t="str">
        <f aca="false">IF(J671&lt;=I671,"Yes","No")</f>
        <v>No</v>
      </c>
      <c r="S671" s="56" t="s">
        <v>10061</v>
      </c>
      <c r="T671" s="56" t="s">
        <v>10066</v>
      </c>
      <c r="U671" s="55" t="n">
        <f aca="false">IF(M671=0,0,ROUND(O671/M671,2))</f>
        <v>7.58</v>
      </c>
      <c r="V671" s="55" t="n">
        <f aca="false">IFERROR(J671-I671,"")</f>
        <v>5</v>
      </c>
      <c r="W671" s="55" t="str">
        <f aca="false">IF(U671&lt;=13.5,"Efficient",IF(U671&lt;=16,"Above Bench","Expensive"))</f>
        <v>Efficient</v>
      </c>
      <c r="X671" s="55" t="str">
        <f aca="false">TEXT(H671,"yyyy-mm")</f>
        <v>2024-12</v>
      </c>
    </row>
    <row r="672" customFormat="false" ht="15" hidden="false" customHeight="true" outlineLevel="0" collapsed="false">
      <c r="A672" s="52" t="s">
        <v>11440</v>
      </c>
      <c r="B672" s="52" t="s">
        <v>3030</v>
      </c>
      <c r="C672" s="52" t="s">
        <v>2294</v>
      </c>
      <c r="D672" s="52" t="s">
        <v>10117</v>
      </c>
      <c r="E672" s="52" t="s">
        <v>97</v>
      </c>
      <c r="F672" s="52" t="s">
        <v>10059</v>
      </c>
      <c r="G672" s="52" t="s">
        <v>11441</v>
      </c>
      <c r="H672" s="53" t="n">
        <v>44821</v>
      </c>
      <c r="I672" s="52" t="s">
        <v>2768</v>
      </c>
      <c r="J672" s="52" t="s">
        <v>1031</v>
      </c>
      <c r="K672" s="52" t="n">
        <v>3894.29</v>
      </c>
      <c r="L672" s="52" t="n">
        <v>11.995</v>
      </c>
      <c r="M672" s="52" t="n">
        <v>117</v>
      </c>
      <c r="N672" s="52" t="n">
        <v>12.59</v>
      </c>
      <c r="O672" s="54" t="n">
        <f aca="false">ROUND(M672*N672,2)</f>
        <v>1473.03</v>
      </c>
      <c r="P672" s="52" t="n">
        <v>383</v>
      </c>
      <c r="Q672" s="52" t="s">
        <v>4081</v>
      </c>
      <c r="R672" s="54" t="str">
        <f aca="false">IF(J672&lt;=I672,"Yes","No")</f>
        <v>No</v>
      </c>
      <c r="S672" s="52" t="s">
        <v>10066</v>
      </c>
      <c r="T672" s="52" t="s">
        <v>10061</v>
      </c>
      <c r="U672" s="55" t="n">
        <f aca="false">IF(M672=0,0,ROUND(O672/M672,2))</f>
        <v>12.59</v>
      </c>
      <c r="V672" s="55" t="n">
        <f aca="false">IFERROR(J672-I672,"")</f>
        <v>3</v>
      </c>
      <c r="W672" s="55" t="str">
        <f aca="false">IF(U672&lt;=13.5,"Efficient",IF(U672&lt;=16,"Above Bench","Expensive"))</f>
        <v>Efficient</v>
      </c>
      <c r="X672" s="55" t="str">
        <f aca="false">TEXT(H672,"yyyy-mm")</f>
        <v>2022-09</v>
      </c>
    </row>
    <row r="673" customFormat="false" ht="15" hidden="false" customHeight="true" outlineLevel="0" collapsed="false">
      <c r="A673" s="56" t="s">
        <v>11442</v>
      </c>
      <c r="B673" s="56" t="s">
        <v>1306</v>
      </c>
      <c r="C673" s="56" t="s">
        <v>2814</v>
      </c>
      <c r="D673" s="56" t="s">
        <v>10087</v>
      </c>
      <c r="E673" s="56" t="s">
        <v>91</v>
      </c>
      <c r="F673" s="56" t="s">
        <v>10059</v>
      </c>
      <c r="G673" s="56" t="s">
        <v>11443</v>
      </c>
      <c r="H673" s="57" t="n">
        <v>44785</v>
      </c>
      <c r="I673" s="56" t="s">
        <v>1492</v>
      </c>
      <c r="J673" s="56" t="s">
        <v>2022</v>
      </c>
      <c r="K673" s="56" t="n">
        <v>1301.3</v>
      </c>
      <c r="L673" s="56" t="n">
        <v>4.119</v>
      </c>
      <c r="M673" s="56" t="n">
        <v>2817</v>
      </c>
      <c r="N673" s="56" t="n">
        <v>18.11</v>
      </c>
      <c r="O673" s="54" t="n">
        <f aca="false">ROUND(M673*N673,2)</f>
        <v>51015.87</v>
      </c>
      <c r="P673" s="56" t="n">
        <v>309</v>
      </c>
      <c r="Q673" s="56" t="s">
        <v>340</v>
      </c>
      <c r="R673" s="54" t="str">
        <f aca="false">IF(J673&lt;=I673,"Yes","No")</f>
        <v>Yes</v>
      </c>
      <c r="S673" s="56" t="s">
        <v>10066</v>
      </c>
      <c r="T673" s="56" t="s">
        <v>10061</v>
      </c>
      <c r="U673" s="55" t="n">
        <f aca="false">IF(M673=0,0,ROUND(O673/M673,2))</f>
        <v>18.11</v>
      </c>
      <c r="V673" s="55" t="n">
        <f aca="false">IFERROR(J673-I673,"")</f>
        <v>-1</v>
      </c>
      <c r="W673" s="55" t="str">
        <f aca="false">IF(U673&lt;=13.5,"Efficient",IF(U673&lt;=16,"Above Bench","Expensive"))</f>
        <v>Expensive</v>
      </c>
      <c r="X673" s="55" t="str">
        <f aca="false">TEXT(H673,"yyyy-mm")</f>
        <v>2022-08</v>
      </c>
    </row>
    <row r="674" customFormat="false" ht="15" hidden="false" customHeight="true" outlineLevel="0" collapsed="false">
      <c r="A674" s="52" t="s">
        <v>11444</v>
      </c>
      <c r="B674" s="52" t="s">
        <v>3835</v>
      </c>
      <c r="C674" s="52" t="s">
        <v>11445</v>
      </c>
      <c r="D674" s="52" t="s">
        <v>10063</v>
      </c>
      <c r="E674" s="52" t="s">
        <v>93</v>
      </c>
      <c r="F674" s="52" t="s">
        <v>10099</v>
      </c>
      <c r="G674" s="52" t="s">
        <v>11446</v>
      </c>
      <c r="H674" s="53" t="n">
        <v>44713</v>
      </c>
      <c r="I674" s="52" t="s">
        <v>3661</v>
      </c>
      <c r="J674" s="52" t="s">
        <v>3401</v>
      </c>
      <c r="K674" s="52" t="n">
        <v>1290.9</v>
      </c>
      <c r="L674" s="52" t="n">
        <v>3.565</v>
      </c>
      <c r="M674" s="52" t="n">
        <v>1545</v>
      </c>
      <c r="N674" s="52" t="n">
        <v>12.77</v>
      </c>
      <c r="O674" s="54" t="n">
        <f aca="false">ROUND(M674*N674,2)</f>
        <v>19729.65</v>
      </c>
      <c r="P674" s="52" t="n">
        <v>456</v>
      </c>
      <c r="Q674" s="52" t="s">
        <v>371</v>
      </c>
      <c r="R674" s="54" t="str">
        <f aca="false">IF(J674&lt;=I674,"Yes","No")</f>
        <v>No</v>
      </c>
      <c r="S674" s="52" t="s">
        <v>10066</v>
      </c>
      <c r="T674" s="52" t="s">
        <v>10061</v>
      </c>
      <c r="U674" s="55" t="n">
        <f aca="false">IF(M674=0,0,ROUND(O674/M674,2))</f>
        <v>12.77</v>
      </c>
      <c r="V674" s="55" t="n">
        <f aca="false">IFERROR(J674-I674,"")</f>
        <v>5</v>
      </c>
      <c r="W674" s="55" t="str">
        <f aca="false">IF(U674&lt;=13.5,"Efficient",IF(U674&lt;=16,"Above Bench","Expensive"))</f>
        <v>Efficient</v>
      </c>
      <c r="X674" s="55" t="str">
        <f aca="false">TEXT(H674,"yyyy-mm")</f>
        <v>2022-06</v>
      </c>
    </row>
    <row r="675" customFormat="false" ht="15" hidden="false" customHeight="true" outlineLevel="0" collapsed="false">
      <c r="A675" s="56" t="s">
        <v>11447</v>
      </c>
      <c r="B675" s="56" t="s">
        <v>3635</v>
      </c>
      <c r="C675" s="56" t="s">
        <v>1217</v>
      </c>
      <c r="D675" s="56" t="s">
        <v>10190</v>
      </c>
      <c r="E675" s="56" t="s">
        <v>95</v>
      </c>
      <c r="F675" s="56" t="s">
        <v>10059</v>
      </c>
      <c r="G675" s="56" t="s">
        <v>11448</v>
      </c>
      <c r="H675" s="57" t="n">
        <v>44841</v>
      </c>
      <c r="I675" s="56" t="s">
        <v>2281</v>
      </c>
      <c r="J675" s="56" t="s">
        <v>2282</v>
      </c>
      <c r="K675" s="56" t="n">
        <v>4402.23</v>
      </c>
      <c r="L675" s="56" t="n">
        <v>14.037</v>
      </c>
      <c r="M675" s="56" t="n">
        <v>413</v>
      </c>
      <c r="N675" s="56" t="n">
        <v>14.04</v>
      </c>
      <c r="O675" s="54" t="n">
        <f aca="false">ROUND(M675*N675,2)</f>
        <v>5798.52</v>
      </c>
      <c r="P675" s="56" t="n">
        <v>72</v>
      </c>
      <c r="Q675" s="56" t="s">
        <v>371</v>
      </c>
      <c r="R675" s="54" t="str">
        <f aca="false">IF(J675&lt;=I675,"Yes","No")</f>
        <v>Yes</v>
      </c>
      <c r="S675" s="56" t="s">
        <v>10061</v>
      </c>
      <c r="T675" s="56" t="s">
        <v>10061</v>
      </c>
      <c r="U675" s="55" t="n">
        <f aca="false">IF(M675=0,0,ROUND(O675/M675,2))</f>
        <v>14.04</v>
      </c>
      <c r="V675" s="55" t="n">
        <f aca="false">IFERROR(J675-I675,"")</f>
        <v>-1</v>
      </c>
      <c r="W675" s="55" t="str">
        <f aca="false">IF(U675&lt;=13.5,"Efficient",IF(U675&lt;=16,"Above Bench","Expensive"))</f>
        <v>Above Bench</v>
      </c>
      <c r="X675" s="55" t="str">
        <f aca="false">TEXT(H675,"yyyy-mm")</f>
        <v>2022-10</v>
      </c>
    </row>
    <row r="676" customFormat="false" ht="15" hidden="false" customHeight="true" outlineLevel="0" collapsed="false">
      <c r="A676" s="52" t="s">
        <v>11449</v>
      </c>
      <c r="B676" s="52" t="s">
        <v>2393</v>
      </c>
      <c r="C676" s="52" t="s">
        <v>2520</v>
      </c>
      <c r="D676" s="52" t="s">
        <v>10132</v>
      </c>
      <c r="E676" s="52" t="s">
        <v>93</v>
      </c>
      <c r="F676" s="52" t="s">
        <v>10099</v>
      </c>
      <c r="G676" s="52" t="s">
        <v>11450</v>
      </c>
      <c r="H676" s="53" t="n">
        <v>44676</v>
      </c>
      <c r="I676" s="52" t="s">
        <v>2375</v>
      </c>
      <c r="J676" s="52" t="s">
        <v>3235</v>
      </c>
      <c r="K676" s="52" t="n">
        <v>2616</v>
      </c>
      <c r="L676" s="52" t="n">
        <v>7.39</v>
      </c>
      <c r="M676" s="52" t="n">
        <v>2009</v>
      </c>
      <c r="N676" s="52" t="n">
        <v>6.8</v>
      </c>
      <c r="O676" s="54" t="n">
        <f aca="false">ROUND(M676*N676,2)</f>
        <v>13661.2</v>
      </c>
      <c r="P676" s="52" t="n">
        <v>302</v>
      </c>
      <c r="Q676" s="52" t="s">
        <v>380</v>
      </c>
      <c r="R676" s="54" t="str">
        <f aca="false">IF(J676&lt;=I676,"Yes","No")</f>
        <v>Yes</v>
      </c>
      <c r="S676" s="52" t="s">
        <v>10066</v>
      </c>
      <c r="T676" s="52" t="s">
        <v>10066</v>
      </c>
      <c r="U676" s="55" t="n">
        <f aca="false">IF(M676=0,0,ROUND(O676/M676,2))</f>
        <v>6.8</v>
      </c>
      <c r="V676" s="55" t="n">
        <f aca="false">IFERROR(J676-I676,"")</f>
        <v>-1</v>
      </c>
      <c r="W676" s="55" t="str">
        <f aca="false">IF(U676&lt;=13.5,"Efficient",IF(U676&lt;=16,"Above Bench","Expensive"))</f>
        <v>Efficient</v>
      </c>
      <c r="X676" s="55" t="str">
        <f aca="false">TEXT(H676,"yyyy-mm")</f>
        <v>2022-04</v>
      </c>
    </row>
    <row r="677" customFormat="false" ht="15" hidden="false" customHeight="true" outlineLevel="0" collapsed="false">
      <c r="A677" s="56" t="s">
        <v>11451</v>
      </c>
      <c r="B677" s="56" t="s">
        <v>3725</v>
      </c>
      <c r="C677" s="56" t="s">
        <v>1688</v>
      </c>
      <c r="D677" s="56" t="s">
        <v>10104</v>
      </c>
      <c r="E677" s="56" t="s">
        <v>101</v>
      </c>
      <c r="F677" s="56" t="s">
        <v>10059</v>
      </c>
      <c r="G677" s="56" t="s">
        <v>11452</v>
      </c>
      <c r="H677" s="57" t="n">
        <v>44793</v>
      </c>
      <c r="I677" s="56" t="s">
        <v>811</v>
      </c>
      <c r="J677" s="56" t="s">
        <v>3922</v>
      </c>
      <c r="K677" s="56" t="n">
        <v>2588.35</v>
      </c>
      <c r="L677" s="56" t="n">
        <v>10.154</v>
      </c>
      <c r="M677" s="56" t="n">
        <v>2068</v>
      </c>
      <c r="N677" s="56" t="n">
        <v>20.59</v>
      </c>
      <c r="O677" s="54" t="n">
        <f aca="false">ROUND(M677*N677,2)</f>
        <v>42580.12</v>
      </c>
      <c r="P677" s="56" t="n">
        <v>457</v>
      </c>
      <c r="Q677" s="56" t="s">
        <v>380</v>
      </c>
      <c r="R677" s="54" t="str">
        <f aca="false">IF(J677&lt;=I677,"Yes","No")</f>
        <v>Yes</v>
      </c>
      <c r="S677" s="56" t="s">
        <v>10066</v>
      </c>
      <c r="T677" s="56" t="s">
        <v>10061</v>
      </c>
      <c r="U677" s="55" t="n">
        <f aca="false">IF(M677=0,0,ROUND(O677/M677,2))</f>
        <v>20.59</v>
      </c>
      <c r="V677" s="55" t="n">
        <f aca="false">IFERROR(J677-I677,"")</f>
        <v>-1</v>
      </c>
      <c r="W677" s="55" t="str">
        <f aca="false">IF(U677&lt;=13.5,"Efficient",IF(U677&lt;=16,"Above Bench","Expensive"))</f>
        <v>Expensive</v>
      </c>
      <c r="X677" s="55" t="str">
        <f aca="false">TEXT(H677,"yyyy-mm")</f>
        <v>2022-08</v>
      </c>
    </row>
    <row r="678" customFormat="false" ht="15" hidden="false" customHeight="true" outlineLevel="0" collapsed="false">
      <c r="A678" s="52" t="s">
        <v>11453</v>
      </c>
      <c r="B678" s="52" t="s">
        <v>3533</v>
      </c>
      <c r="C678" s="52" t="s">
        <v>5469</v>
      </c>
      <c r="D678" s="52" t="s">
        <v>10190</v>
      </c>
      <c r="E678" s="52" t="s">
        <v>101</v>
      </c>
      <c r="F678" s="52" t="s">
        <v>10070</v>
      </c>
      <c r="G678" s="52" t="s">
        <v>11454</v>
      </c>
      <c r="H678" s="53" t="n">
        <v>45522</v>
      </c>
      <c r="I678" s="52" t="s">
        <v>2703</v>
      </c>
      <c r="J678" s="52" t="s">
        <v>2790</v>
      </c>
      <c r="K678" s="52" t="n">
        <v>168.77</v>
      </c>
      <c r="L678" s="52" t="n">
        <v>0.824</v>
      </c>
      <c r="M678" s="52" t="n">
        <v>467</v>
      </c>
      <c r="N678" s="52" t="n">
        <v>5.59</v>
      </c>
      <c r="O678" s="54" t="n">
        <f aca="false">ROUND(M678*N678,2)</f>
        <v>2610.53</v>
      </c>
      <c r="P678" s="52" t="n">
        <v>86</v>
      </c>
      <c r="Q678" s="52" t="s">
        <v>380</v>
      </c>
      <c r="R678" s="54" t="str">
        <f aca="false">IF(J678&lt;=I678,"Yes","No")</f>
        <v>No</v>
      </c>
      <c r="S678" s="52" t="s">
        <v>10066</v>
      </c>
      <c r="T678" s="52" t="s">
        <v>10061</v>
      </c>
      <c r="U678" s="55" t="n">
        <f aca="false">IF(M678=0,0,ROUND(O678/M678,2))</f>
        <v>5.59</v>
      </c>
      <c r="V678" s="55" t="n">
        <f aca="false">IFERROR(J678-I678,"")</f>
        <v>5</v>
      </c>
      <c r="W678" s="55" t="str">
        <f aca="false">IF(U678&lt;=13.5,"Efficient",IF(U678&lt;=16,"Above Bench","Expensive"))</f>
        <v>Efficient</v>
      </c>
      <c r="X678" s="55" t="str">
        <f aca="false">TEXT(H678,"yyyy-mm")</f>
        <v>2024-08</v>
      </c>
    </row>
    <row r="679" customFormat="false" ht="15" hidden="false" customHeight="true" outlineLevel="0" collapsed="false">
      <c r="A679" s="56" t="s">
        <v>11455</v>
      </c>
      <c r="B679" s="56" t="s">
        <v>3454</v>
      </c>
      <c r="C679" s="56" t="s">
        <v>3025</v>
      </c>
      <c r="D679" s="56" t="s">
        <v>10069</v>
      </c>
      <c r="E679" s="56" t="s">
        <v>99</v>
      </c>
      <c r="F679" s="56" t="s">
        <v>10088</v>
      </c>
      <c r="G679" s="56" t="s">
        <v>11456</v>
      </c>
      <c r="H679" s="57" t="n">
        <v>45331</v>
      </c>
      <c r="I679" s="56" t="s">
        <v>1367</v>
      </c>
      <c r="J679" s="56" t="s">
        <v>4167</v>
      </c>
      <c r="K679" s="56" t="n">
        <v>3780.03</v>
      </c>
      <c r="L679" s="56" t="n">
        <v>16.329</v>
      </c>
      <c r="M679" s="56" t="n">
        <v>1275</v>
      </c>
      <c r="N679" s="56" t="n">
        <v>5.72</v>
      </c>
      <c r="O679" s="54" t="n">
        <f aca="false">ROUND(M679*N679,2)</f>
        <v>7293</v>
      </c>
      <c r="P679" s="56" t="n">
        <v>13</v>
      </c>
      <c r="Q679" s="56" t="s">
        <v>371</v>
      </c>
      <c r="R679" s="54" t="str">
        <f aca="false">IF(J679&lt;=I679,"Yes","No")</f>
        <v>No</v>
      </c>
      <c r="S679" s="56" t="s">
        <v>10066</v>
      </c>
      <c r="T679" s="56" t="s">
        <v>10066</v>
      </c>
      <c r="U679" s="55" t="n">
        <f aca="false">IF(M679=0,0,ROUND(O679/M679,2))</f>
        <v>5.72</v>
      </c>
      <c r="V679" s="55" t="n">
        <f aca="false">IFERROR(J679-I679,"")</f>
        <v>5</v>
      </c>
      <c r="W679" s="55" t="str">
        <f aca="false">IF(U679&lt;=13.5,"Efficient",IF(U679&lt;=16,"Above Bench","Expensive"))</f>
        <v>Efficient</v>
      </c>
      <c r="X679" s="55" t="str">
        <f aca="false">TEXT(H679,"yyyy-mm")</f>
        <v>2024-02</v>
      </c>
    </row>
    <row r="680" customFormat="false" ht="15" hidden="false" customHeight="true" outlineLevel="0" collapsed="false">
      <c r="A680" s="52" t="s">
        <v>11457</v>
      </c>
      <c r="B680" s="52" t="s">
        <v>2306</v>
      </c>
      <c r="C680" s="52" t="s">
        <v>2865</v>
      </c>
      <c r="D680" s="52" t="s">
        <v>10087</v>
      </c>
      <c r="E680" s="52" t="s">
        <v>95</v>
      </c>
      <c r="F680" s="52" t="s">
        <v>10070</v>
      </c>
      <c r="G680" s="52" t="s">
        <v>11458</v>
      </c>
      <c r="H680" s="53" t="n">
        <v>44792</v>
      </c>
      <c r="I680" s="52" t="s">
        <v>810</v>
      </c>
      <c r="J680" s="52" t="s">
        <v>811</v>
      </c>
      <c r="K680" s="52" t="n">
        <v>2114.35</v>
      </c>
      <c r="L680" s="52" t="n">
        <v>5.622</v>
      </c>
      <c r="M680" s="52" t="n">
        <v>2523</v>
      </c>
      <c r="N680" s="52" t="n">
        <v>6.24</v>
      </c>
      <c r="O680" s="54" t="n">
        <f aca="false">ROUND(M680*N680,2)</f>
        <v>15743.52</v>
      </c>
      <c r="P680" s="52" t="n">
        <v>139</v>
      </c>
      <c r="Q680" s="52" t="s">
        <v>4081</v>
      </c>
      <c r="R680" s="54" t="str">
        <f aca="false">IF(J680&lt;=I680,"Yes","No")</f>
        <v>No</v>
      </c>
      <c r="S680" s="52" t="s">
        <v>10066</v>
      </c>
      <c r="T680" s="52" t="s">
        <v>10061</v>
      </c>
      <c r="U680" s="55" t="n">
        <f aca="false">IF(M680=0,0,ROUND(O680/M680,2))</f>
        <v>6.24</v>
      </c>
      <c r="V680" s="55" t="n">
        <f aca="false">IFERROR(J680-I680,"")</f>
        <v>2</v>
      </c>
      <c r="W680" s="55" t="str">
        <f aca="false">IF(U680&lt;=13.5,"Efficient",IF(U680&lt;=16,"Above Bench","Expensive"))</f>
        <v>Efficient</v>
      </c>
      <c r="X680" s="55" t="str">
        <f aca="false">TEXT(H680,"yyyy-mm")</f>
        <v>2022-08</v>
      </c>
    </row>
    <row r="681" customFormat="false" ht="15" hidden="false" customHeight="true" outlineLevel="0" collapsed="false">
      <c r="A681" s="56" t="s">
        <v>11459</v>
      </c>
      <c r="B681" s="56" t="s">
        <v>1267</v>
      </c>
      <c r="C681" s="56" t="s">
        <v>797</v>
      </c>
      <c r="D681" s="56" t="s">
        <v>10104</v>
      </c>
      <c r="E681" s="56" t="s">
        <v>101</v>
      </c>
      <c r="F681" s="56" t="s">
        <v>10059</v>
      </c>
      <c r="G681" s="56" t="s">
        <v>11460</v>
      </c>
      <c r="H681" s="57" t="n">
        <v>44636</v>
      </c>
      <c r="I681" s="56" t="s">
        <v>5481</v>
      </c>
      <c r="J681" s="56" t="s">
        <v>4797</v>
      </c>
      <c r="K681" s="56" t="n">
        <v>2592.67</v>
      </c>
      <c r="L681" s="56" t="n">
        <v>6.848</v>
      </c>
      <c r="M681" s="56" t="n">
        <v>408</v>
      </c>
      <c r="N681" s="56" t="n">
        <v>18.64</v>
      </c>
      <c r="O681" s="54" t="n">
        <f aca="false">ROUND(M681*N681,2)</f>
        <v>7605.12</v>
      </c>
      <c r="P681" s="56" t="n">
        <v>462</v>
      </c>
      <c r="Q681" s="56" t="s">
        <v>340</v>
      </c>
      <c r="R681" s="54" t="str">
        <f aca="false">IF(J681&lt;=I681,"Yes","No")</f>
        <v>Yes</v>
      </c>
      <c r="S681" s="56" t="s">
        <v>10066</v>
      </c>
      <c r="T681" s="56" t="s">
        <v>10061</v>
      </c>
      <c r="U681" s="55" t="n">
        <f aca="false">IF(M681=0,0,ROUND(O681/M681,2))</f>
        <v>18.64</v>
      </c>
      <c r="V681" s="55" t="n">
        <f aca="false">IFERROR(J681-I681,"")</f>
        <v>-1</v>
      </c>
      <c r="W681" s="55" t="str">
        <f aca="false">IF(U681&lt;=13.5,"Efficient",IF(U681&lt;=16,"Above Bench","Expensive"))</f>
        <v>Expensive</v>
      </c>
      <c r="X681" s="55" t="str">
        <f aca="false">TEXT(H681,"yyyy-mm")</f>
        <v>2022-03</v>
      </c>
    </row>
    <row r="682" customFormat="false" ht="15" hidden="false" customHeight="true" outlineLevel="0" collapsed="false">
      <c r="A682" s="52" t="s">
        <v>11461</v>
      </c>
      <c r="B682" s="52" t="s">
        <v>1873</v>
      </c>
      <c r="C682" s="52" t="s">
        <v>10572</v>
      </c>
      <c r="D682" s="52" t="s">
        <v>10058</v>
      </c>
      <c r="E682" s="52" t="s">
        <v>97</v>
      </c>
      <c r="F682" s="52" t="s">
        <v>10099</v>
      </c>
      <c r="G682" s="52" t="s">
        <v>11462</v>
      </c>
      <c r="H682" s="53" t="n">
        <v>45636</v>
      </c>
      <c r="I682" s="52" t="s">
        <v>1200</v>
      </c>
      <c r="J682" s="52" t="s">
        <v>1698</v>
      </c>
      <c r="K682" s="52" t="n">
        <v>1627.25</v>
      </c>
      <c r="L682" s="52" t="n">
        <v>6.394</v>
      </c>
      <c r="M682" s="52" t="n">
        <v>1086</v>
      </c>
      <c r="N682" s="52" t="n">
        <v>21.05</v>
      </c>
      <c r="O682" s="54" t="n">
        <f aca="false">ROUND(M682*N682,2)</f>
        <v>22860.3</v>
      </c>
      <c r="P682" s="52" t="n">
        <v>419</v>
      </c>
      <c r="Q682" s="52" t="s">
        <v>340</v>
      </c>
      <c r="R682" s="54" t="str">
        <f aca="false">IF(J682&lt;=I682,"Yes","No")</f>
        <v>No</v>
      </c>
      <c r="S682" s="52" t="s">
        <v>10066</v>
      </c>
      <c r="T682" s="52" t="s">
        <v>10066</v>
      </c>
      <c r="U682" s="55" t="n">
        <f aca="false">IF(M682=0,0,ROUND(O682/M682,2))</f>
        <v>21.05</v>
      </c>
      <c r="V682" s="55" t="n">
        <f aca="false">IFERROR(J682-I682,"")</f>
        <v>2</v>
      </c>
      <c r="W682" s="55" t="str">
        <f aca="false">IF(U682&lt;=13.5,"Efficient",IF(U682&lt;=16,"Above Bench","Expensive"))</f>
        <v>Expensive</v>
      </c>
      <c r="X682" s="55" t="str">
        <f aca="false">TEXT(H682,"yyyy-mm")</f>
        <v>2024-12</v>
      </c>
    </row>
    <row r="683" customFormat="false" ht="15" hidden="false" customHeight="true" outlineLevel="0" collapsed="false">
      <c r="A683" s="56" t="s">
        <v>11463</v>
      </c>
      <c r="B683" s="56" t="s">
        <v>2072</v>
      </c>
      <c r="C683" s="56" t="s">
        <v>10661</v>
      </c>
      <c r="D683" s="56" t="s">
        <v>10095</v>
      </c>
      <c r="E683" s="56" t="s">
        <v>95</v>
      </c>
      <c r="F683" s="56" t="s">
        <v>10088</v>
      </c>
      <c r="G683" s="56" t="s">
        <v>11464</v>
      </c>
      <c r="H683" s="57" t="n">
        <v>45211</v>
      </c>
      <c r="I683" s="56" t="s">
        <v>386</v>
      </c>
      <c r="J683" s="56" t="s">
        <v>1517</v>
      </c>
      <c r="K683" s="56" t="n">
        <v>530.15</v>
      </c>
      <c r="L683" s="56" t="n">
        <v>1.398</v>
      </c>
      <c r="M683" s="56" t="n">
        <v>2898</v>
      </c>
      <c r="N683" s="56" t="n">
        <v>14.51</v>
      </c>
      <c r="O683" s="54" t="n">
        <f aca="false">ROUND(M683*N683,2)</f>
        <v>42049.98</v>
      </c>
      <c r="P683" s="56" t="n">
        <v>69</v>
      </c>
      <c r="Q683" s="56" t="s">
        <v>340</v>
      </c>
      <c r="R683" s="54" t="str">
        <f aca="false">IF(J683&lt;=I683,"Yes","No")</f>
        <v>No</v>
      </c>
      <c r="S683" s="56" t="s">
        <v>10066</v>
      </c>
      <c r="T683" s="56" t="s">
        <v>10066</v>
      </c>
      <c r="U683" s="55" t="n">
        <f aca="false">IF(M683=0,0,ROUND(O683/M683,2))</f>
        <v>14.51</v>
      </c>
      <c r="V683" s="55" t="n">
        <f aca="false">IFERROR(J683-I683,"")</f>
        <v>3</v>
      </c>
      <c r="W683" s="55" t="str">
        <f aca="false">IF(U683&lt;=13.5,"Efficient",IF(U683&lt;=16,"Above Bench","Expensive"))</f>
        <v>Above Bench</v>
      </c>
      <c r="X683" s="55" t="str">
        <f aca="false">TEXT(H683,"yyyy-mm")</f>
        <v>2023-10</v>
      </c>
    </row>
    <row r="684" customFormat="false" ht="15" hidden="false" customHeight="true" outlineLevel="0" collapsed="false">
      <c r="A684" s="52" t="s">
        <v>11465</v>
      </c>
      <c r="B684" s="52" t="s">
        <v>1138</v>
      </c>
      <c r="C684" s="52" t="s">
        <v>1443</v>
      </c>
      <c r="D684" s="52" t="s">
        <v>10104</v>
      </c>
      <c r="E684" s="52" t="s">
        <v>101</v>
      </c>
      <c r="F684" s="52" t="s">
        <v>10064</v>
      </c>
      <c r="G684" s="52" t="s">
        <v>11466</v>
      </c>
      <c r="H684" s="53" t="n">
        <v>44630</v>
      </c>
      <c r="I684" s="52" t="s">
        <v>6347</v>
      </c>
      <c r="J684" s="52" t="s">
        <v>2877</v>
      </c>
      <c r="K684" s="52" t="n">
        <v>51.69</v>
      </c>
      <c r="L684" s="52" t="n">
        <v>0.144</v>
      </c>
      <c r="M684" s="52" t="n">
        <v>2524</v>
      </c>
      <c r="N684" s="52" t="n">
        <v>12.81</v>
      </c>
      <c r="O684" s="54" t="n">
        <f aca="false">ROUND(M684*N684,2)</f>
        <v>32332.44</v>
      </c>
      <c r="P684" s="52" t="n">
        <v>29</v>
      </c>
      <c r="Q684" s="52" t="s">
        <v>340</v>
      </c>
      <c r="R684" s="54" t="str">
        <f aca="false">IF(J684&lt;=I684,"Yes","No")</f>
        <v>No</v>
      </c>
      <c r="S684" s="52" t="s">
        <v>10066</v>
      </c>
      <c r="T684" s="52" t="s">
        <v>10066</v>
      </c>
      <c r="U684" s="55" t="n">
        <f aca="false">IF(M684=0,0,ROUND(O684/M684,2))</f>
        <v>12.81</v>
      </c>
      <c r="V684" s="55" t="n">
        <f aca="false">IFERROR(J684-I684,"")</f>
        <v>5</v>
      </c>
      <c r="W684" s="55" t="str">
        <f aca="false">IF(U684&lt;=13.5,"Efficient",IF(U684&lt;=16,"Above Bench","Expensive"))</f>
        <v>Efficient</v>
      </c>
      <c r="X684" s="55" t="str">
        <f aca="false">TEXT(H684,"yyyy-mm")</f>
        <v>2022-03</v>
      </c>
    </row>
    <row r="685" customFormat="false" ht="15" hidden="false" customHeight="true" outlineLevel="0" collapsed="false">
      <c r="A685" s="56" t="s">
        <v>11467</v>
      </c>
      <c r="B685" s="56" t="s">
        <v>4022</v>
      </c>
      <c r="C685" s="56" t="s">
        <v>471</v>
      </c>
      <c r="D685" s="56" t="s">
        <v>10095</v>
      </c>
      <c r="E685" s="56" t="s">
        <v>99</v>
      </c>
      <c r="F685" s="56" t="s">
        <v>10088</v>
      </c>
      <c r="G685" s="56" t="s">
        <v>11468</v>
      </c>
      <c r="H685" s="57" t="n">
        <v>44752</v>
      </c>
      <c r="I685" s="56" t="s">
        <v>3667</v>
      </c>
      <c r="J685" s="56" t="s">
        <v>5676</v>
      </c>
      <c r="K685" s="56" t="n">
        <v>4118.77</v>
      </c>
      <c r="L685" s="56" t="n">
        <v>10.501</v>
      </c>
      <c r="M685" s="56" t="n">
        <v>2445</v>
      </c>
      <c r="N685" s="56" t="n">
        <v>13.56</v>
      </c>
      <c r="O685" s="54" t="n">
        <f aca="false">ROUND(M685*N685,2)</f>
        <v>33154.2</v>
      </c>
      <c r="P685" s="56" t="n">
        <v>271</v>
      </c>
      <c r="Q685" s="56" t="s">
        <v>371</v>
      </c>
      <c r="R685" s="54" t="str">
        <f aca="false">IF(J685&lt;=I685,"Yes","No")</f>
        <v>No</v>
      </c>
      <c r="S685" s="56" t="s">
        <v>10066</v>
      </c>
      <c r="T685" s="56" t="s">
        <v>10061</v>
      </c>
      <c r="U685" s="55" t="n">
        <f aca="false">IF(M685=0,0,ROUND(O685/M685,2))</f>
        <v>13.56</v>
      </c>
      <c r="V685" s="55" t="n">
        <f aca="false">IFERROR(J685-I685,"")</f>
        <v>3</v>
      </c>
      <c r="W685" s="55" t="str">
        <f aca="false">IF(U685&lt;=13.5,"Efficient",IF(U685&lt;=16,"Above Bench","Expensive"))</f>
        <v>Above Bench</v>
      </c>
      <c r="X685" s="55" t="str">
        <f aca="false">TEXT(H685,"yyyy-mm")</f>
        <v>2022-07</v>
      </c>
    </row>
    <row r="686" customFormat="false" ht="15" hidden="false" customHeight="true" outlineLevel="0" collapsed="false">
      <c r="A686" s="52" t="s">
        <v>11469</v>
      </c>
      <c r="B686" s="52" t="s">
        <v>2296</v>
      </c>
      <c r="C686" s="52" t="s">
        <v>5940</v>
      </c>
      <c r="D686" s="52" t="s">
        <v>10058</v>
      </c>
      <c r="E686" s="52" t="s">
        <v>101</v>
      </c>
      <c r="F686" s="52" t="s">
        <v>10088</v>
      </c>
      <c r="G686" s="52" t="s">
        <v>11470</v>
      </c>
      <c r="H686" s="53" t="n">
        <v>45321</v>
      </c>
      <c r="I686" s="52" t="s">
        <v>394</v>
      </c>
      <c r="J686" s="52" t="s">
        <v>1581</v>
      </c>
      <c r="K686" s="52" t="n">
        <v>2946.74</v>
      </c>
      <c r="L686" s="52" t="n">
        <v>11.34</v>
      </c>
      <c r="M686" s="52" t="n">
        <v>3000</v>
      </c>
      <c r="N686" s="52" t="n">
        <v>5.39</v>
      </c>
      <c r="O686" s="54" t="n">
        <f aca="false">ROUND(M686*N686,2)</f>
        <v>16170</v>
      </c>
      <c r="P686" s="52" t="n">
        <v>243</v>
      </c>
      <c r="Q686" s="52" t="s">
        <v>380</v>
      </c>
      <c r="R686" s="54" t="str">
        <f aca="false">IF(J686&lt;=I686,"Yes","No")</f>
        <v>Yes</v>
      </c>
      <c r="S686" s="52" t="s">
        <v>10066</v>
      </c>
      <c r="T686" s="52" t="s">
        <v>10061</v>
      </c>
      <c r="U686" s="55" t="n">
        <f aca="false">IF(M686=0,0,ROUND(O686/M686,2))</f>
        <v>5.39</v>
      </c>
      <c r="V686" s="55" t="n">
        <f aca="false">IFERROR(J686-I686,"")</f>
        <v>-1</v>
      </c>
      <c r="W686" s="55" t="str">
        <f aca="false">IF(U686&lt;=13.5,"Efficient",IF(U686&lt;=16,"Above Bench","Expensive"))</f>
        <v>Efficient</v>
      </c>
      <c r="X686" s="55" t="str">
        <f aca="false">TEXT(H686,"yyyy-mm")</f>
        <v>2024-01</v>
      </c>
    </row>
    <row r="687" customFormat="false" ht="15" hidden="false" customHeight="true" outlineLevel="0" collapsed="false">
      <c r="A687" s="56" t="s">
        <v>11471</v>
      </c>
      <c r="B687" s="56" t="s">
        <v>3866</v>
      </c>
      <c r="C687" s="56" t="s">
        <v>3777</v>
      </c>
      <c r="D687" s="56" t="s">
        <v>10063</v>
      </c>
      <c r="E687" s="56" t="s">
        <v>101</v>
      </c>
      <c r="F687" s="56" t="s">
        <v>10064</v>
      </c>
      <c r="G687" s="56" t="s">
        <v>11472</v>
      </c>
      <c r="H687" s="57" t="n">
        <v>45610</v>
      </c>
      <c r="I687" s="56" t="s">
        <v>2007</v>
      </c>
      <c r="J687" s="56" t="s">
        <v>1195</v>
      </c>
      <c r="K687" s="56" t="n">
        <v>582.67</v>
      </c>
      <c r="L687" s="56" t="n">
        <v>2.743</v>
      </c>
      <c r="M687" s="56" t="n">
        <v>2004</v>
      </c>
      <c r="N687" s="56" t="n">
        <v>11.81</v>
      </c>
      <c r="O687" s="54" t="n">
        <f aca="false">ROUND(M687*N687,2)</f>
        <v>23667.24</v>
      </c>
      <c r="P687" s="56" t="n">
        <v>77</v>
      </c>
      <c r="Q687" s="56" t="s">
        <v>380</v>
      </c>
      <c r="R687" s="54" t="str">
        <f aca="false">IF(J687&lt;=I687,"Yes","No")</f>
        <v>No</v>
      </c>
      <c r="S687" s="56" t="s">
        <v>10066</v>
      </c>
      <c r="T687" s="56" t="s">
        <v>10061</v>
      </c>
      <c r="U687" s="55" t="n">
        <f aca="false">IF(M687=0,0,ROUND(O687/M687,2))</f>
        <v>11.81</v>
      </c>
      <c r="V687" s="55" t="n">
        <f aca="false">IFERROR(J687-I687,"")</f>
        <v>3</v>
      </c>
      <c r="W687" s="55" t="str">
        <f aca="false">IF(U687&lt;=13.5,"Efficient",IF(U687&lt;=16,"Above Bench","Expensive"))</f>
        <v>Efficient</v>
      </c>
      <c r="X687" s="55" t="str">
        <f aca="false">TEXT(H687,"yyyy-mm")</f>
        <v>2024-11</v>
      </c>
    </row>
    <row r="688" customFormat="false" ht="15" hidden="false" customHeight="true" outlineLevel="0" collapsed="false">
      <c r="A688" s="52" t="s">
        <v>11473</v>
      </c>
      <c r="B688" s="52" t="s">
        <v>2573</v>
      </c>
      <c r="C688" s="52" t="s">
        <v>2584</v>
      </c>
      <c r="D688" s="52" t="s">
        <v>10190</v>
      </c>
      <c r="E688" s="52" t="s">
        <v>99</v>
      </c>
      <c r="F688" s="52" t="s">
        <v>10099</v>
      </c>
      <c r="G688" s="52" t="s">
        <v>11474</v>
      </c>
      <c r="H688" s="53" t="n">
        <v>44656</v>
      </c>
      <c r="I688" s="52" t="s">
        <v>442</v>
      </c>
      <c r="J688" s="52" t="s">
        <v>442</v>
      </c>
      <c r="K688" s="52" t="n">
        <v>3631.49</v>
      </c>
      <c r="L688" s="52" t="n">
        <v>13.759</v>
      </c>
      <c r="M688" s="52" t="n">
        <v>497</v>
      </c>
      <c r="N688" s="52" t="n">
        <v>24.3</v>
      </c>
      <c r="O688" s="54" t="n">
        <f aca="false">ROUND(M688*N688,2)</f>
        <v>12077.1</v>
      </c>
      <c r="P688" s="52" t="n">
        <v>163</v>
      </c>
      <c r="Q688" s="52" t="s">
        <v>380</v>
      </c>
      <c r="R688" s="54" t="str">
        <f aca="false">IF(J688&lt;=I688,"Yes","No")</f>
        <v>Yes</v>
      </c>
      <c r="S688" s="52" t="s">
        <v>10066</v>
      </c>
      <c r="T688" s="52" t="s">
        <v>10066</v>
      </c>
      <c r="U688" s="55" t="n">
        <f aca="false">IF(M688=0,0,ROUND(O688/M688,2))</f>
        <v>24.3</v>
      </c>
      <c r="V688" s="55" t="n">
        <f aca="false">IFERROR(J688-I688,"")</f>
        <v>0</v>
      </c>
      <c r="W688" s="55" t="str">
        <f aca="false">IF(U688&lt;=13.5,"Efficient",IF(U688&lt;=16,"Above Bench","Expensive"))</f>
        <v>Expensive</v>
      </c>
      <c r="X688" s="55" t="str">
        <f aca="false">TEXT(H688,"yyyy-mm")</f>
        <v>2022-04</v>
      </c>
    </row>
    <row r="689" customFormat="false" ht="15" hidden="false" customHeight="true" outlineLevel="0" collapsed="false">
      <c r="A689" s="56" t="s">
        <v>11475</v>
      </c>
      <c r="B689" s="56" t="s">
        <v>4025</v>
      </c>
      <c r="C689" s="56" t="s">
        <v>3938</v>
      </c>
      <c r="D689" s="56" t="s">
        <v>10117</v>
      </c>
      <c r="E689" s="56" t="s">
        <v>95</v>
      </c>
      <c r="F689" s="56" t="s">
        <v>10088</v>
      </c>
      <c r="G689" s="56" t="s">
        <v>11476</v>
      </c>
      <c r="H689" s="57" t="n">
        <v>45462</v>
      </c>
      <c r="I689" s="56" t="s">
        <v>6516</v>
      </c>
      <c r="J689" s="56" t="s">
        <v>5187</v>
      </c>
      <c r="K689" s="56" t="n">
        <v>3863.66</v>
      </c>
      <c r="L689" s="56" t="n">
        <v>16.42</v>
      </c>
      <c r="M689" s="56" t="n">
        <v>880</v>
      </c>
      <c r="N689" s="56" t="n">
        <v>21.63</v>
      </c>
      <c r="O689" s="54" t="n">
        <f aca="false">ROUND(M689*N689,2)</f>
        <v>19034.4</v>
      </c>
      <c r="P689" s="56" t="n">
        <v>236</v>
      </c>
      <c r="Q689" s="56" t="s">
        <v>371</v>
      </c>
      <c r="R689" s="54" t="str">
        <f aca="false">IF(J689&lt;=I689,"Yes","No")</f>
        <v>No</v>
      </c>
      <c r="S689" s="56" t="s">
        <v>10066</v>
      </c>
      <c r="T689" s="56" t="s">
        <v>10061</v>
      </c>
      <c r="U689" s="55" t="n">
        <f aca="false">IF(M689=0,0,ROUND(O689/M689,2))</f>
        <v>21.63</v>
      </c>
      <c r="V689" s="55" t="n">
        <f aca="false">IFERROR(J689-I689,"")</f>
        <v>3</v>
      </c>
      <c r="W689" s="55" t="str">
        <f aca="false">IF(U689&lt;=13.5,"Efficient",IF(U689&lt;=16,"Above Bench","Expensive"))</f>
        <v>Expensive</v>
      </c>
      <c r="X689" s="55" t="str">
        <f aca="false">TEXT(H689,"yyyy-mm")</f>
        <v>2024-06</v>
      </c>
    </row>
    <row r="690" customFormat="false" ht="15" hidden="false" customHeight="true" outlineLevel="0" collapsed="false">
      <c r="A690" s="52" t="s">
        <v>11477</v>
      </c>
      <c r="B690" s="52" t="s">
        <v>2227</v>
      </c>
      <c r="C690" s="52" t="s">
        <v>7645</v>
      </c>
      <c r="D690" s="52" t="s">
        <v>10190</v>
      </c>
      <c r="E690" s="52" t="s">
        <v>91</v>
      </c>
      <c r="F690" s="52" t="s">
        <v>10059</v>
      </c>
      <c r="G690" s="52" t="s">
        <v>11478</v>
      </c>
      <c r="H690" s="53" t="n">
        <v>45388</v>
      </c>
      <c r="I690" s="52" t="s">
        <v>2225</v>
      </c>
      <c r="J690" s="52" t="s">
        <v>1856</v>
      </c>
      <c r="K690" s="52" t="n">
        <v>3868.11</v>
      </c>
      <c r="L690" s="52" t="n">
        <v>9.737</v>
      </c>
      <c r="M690" s="52" t="n">
        <v>2872</v>
      </c>
      <c r="N690" s="52" t="n">
        <v>23.52</v>
      </c>
      <c r="O690" s="54" t="n">
        <f aca="false">ROUND(M690*N690,2)</f>
        <v>67549.44</v>
      </c>
      <c r="P690" s="52" t="n">
        <v>204</v>
      </c>
      <c r="Q690" s="52" t="s">
        <v>371</v>
      </c>
      <c r="R690" s="54" t="str">
        <f aca="false">IF(J690&lt;=I690,"Yes","No")</f>
        <v>No</v>
      </c>
      <c r="S690" s="52" t="s">
        <v>10066</v>
      </c>
      <c r="T690" s="52" t="s">
        <v>10066</v>
      </c>
      <c r="U690" s="55" t="n">
        <f aca="false">IF(M690=0,0,ROUND(O690/M690,2))</f>
        <v>23.52</v>
      </c>
      <c r="V690" s="55" t="n">
        <f aca="false">IFERROR(J690-I690,"")</f>
        <v>4</v>
      </c>
      <c r="W690" s="55" t="str">
        <f aca="false">IF(U690&lt;=13.5,"Efficient",IF(U690&lt;=16,"Above Bench","Expensive"))</f>
        <v>Expensive</v>
      </c>
      <c r="X690" s="55" t="str">
        <f aca="false">TEXT(H690,"yyyy-mm")</f>
        <v>2024-04</v>
      </c>
    </row>
    <row r="691" customFormat="false" ht="15" hidden="false" customHeight="true" outlineLevel="0" collapsed="false">
      <c r="A691" s="56" t="s">
        <v>11479</v>
      </c>
      <c r="B691" s="56" t="s">
        <v>3221</v>
      </c>
      <c r="C691" s="56" t="s">
        <v>815</v>
      </c>
      <c r="D691" s="56" t="s">
        <v>10063</v>
      </c>
      <c r="E691" s="56" t="s">
        <v>95</v>
      </c>
      <c r="F691" s="56" t="s">
        <v>10064</v>
      </c>
      <c r="G691" s="56" t="s">
        <v>11480</v>
      </c>
      <c r="H691" s="57" t="n">
        <v>45079</v>
      </c>
      <c r="I691" s="56" t="s">
        <v>1675</v>
      </c>
      <c r="J691" s="56" t="s">
        <v>1676</v>
      </c>
      <c r="K691" s="56" t="n">
        <v>205.69</v>
      </c>
      <c r="L691" s="56" t="n">
        <v>0.53</v>
      </c>
      <c r="M691" s="56" t="n">
        <v>99</v>
      </c>
      <c r="N691" s="56" t="n">
        <v>17.84</v>
      </c>
      <c r="O691" s="54" t="n">
        <f aca="false">ROUND(M691*N691,2)</f>
        <v>1766.16</v>
      </c>
      <c r="P691" s="56" t="n">
        <v>187</v>
      </c>
      <c r="Q691" s="56" t="s">
        <v>380</v>
      </c>
      <c r="R691" s="54" t="str">
        <f aca="false">IF(J691&lt;=I691,"Yes","No")</f>
        <v>Yes</v>
      </c>
      <c r="S691" s="56" t="s">
        <v>10061</v>
      </c>
      <c r="T691" s="56" t="s">
        <v>10066</v>
      </c>
      <c r="U691" s="55" t="n">
        <f aca="false">IF(M691=0,0,ROUND(O691/M691,2))</f>
        <v>17.84</v>
      </c>
      <c r="V691" s="55" t="n">
        <f aca="false">IFERROR(J691-I691,"")</f>
        <v>-1</v>
      </c>
      <c r="W691" s="55" t="str">
        <f aca="false">IF(U691&lt;=13.5,"Efficient",IF(U691&lt;=16,"Above Bench","Expensive"))</f>
        <v>Expensive</v>
      </c>
      <c r="X691" s="55" t="str">
        <f aca="false">TEXT(H691,"yyyy-mm")</f>
        <v>2023-06</v>
      </c>
    </row>
    <row r="692" customFormat="false" ht="15" hidden="false" customHeight="true" outlineLevel="0" collapsed="false">
      <c r="A692" s="52" t="s">
        <v>11481</v>
      </c>
      <c r="B692" s="52" t="s">
        <v>3931</v>
      </c>
      <c r="C692" s="52" t="s">
        <v>6773</v>
      </c>
      <c r="D692" s="52" t="s">
        <v>10132</v>
      </c>
      <c r="E692" s="52" t="s">
        <v>93</v>
      </c>
      <c r="F692" s="52" t="s">
        <v>10064</v>
      </c>
      <c r="G692" s="52" t="s">
        <v>11482</v>
      </c>
      <c r="H692" s="53" t="n">
        <v>45512</v>
      </c>
      <c r="I692" s="52" t="s">
        <v>5272</v>
      </c>
      <c r="J692" s="52" t="s">
        <v>1554</v>
      </c>
      <c r="K692" s="52" t="n">
        <v>988.82</v>
      </c>
      <c r="L692" s="52" t="n">
        <v>3.334</v>
      </c>
      <c r="M692" s="52" t="n">
        <v>2592</v>
      </c>
      <c r="N692" s="52" t="n">
        <v>9.03</v>
      </c>
      <c r="O692" s="54" t="n">
        <f aca="false">ROUND(M692*N692,2)</f>
        <v>23405.76</v>
      </c>
      <c r="P692" s="52" t="n">
        <v>236</v>
      </c>
      <c r="Q692" s="52" t="s">
        <v>380</v>
      </c>
      <c r="R692" s="54" t="str">
        <f aca="false">IF(J692&lt;=I692,"Yes","No")</f>
        <v>No</v>
      </c>
      <c r="S692" s="52" t="s">
        <v>10066</v>
      </c>
      <c r="T692" s="52" t="s">
        <v>10061</v>
      </c>
      <c r="U692" s="55" t="n">
        <f aca="false">IF(M692=0,0,ROUND(O692/M692,2))</f>
        <v>9.03</v>
      </c>
      <c r="V692" s="55" t="n">
        <f aca="false">IFERROR(J692-I692,"")</f>
        <v>3</v>
      </c>
      <c r="W692" s="55" t="str">
        <f aca="false">IF(U692&lt;=13.5,"Efficient",IF(U692&lt;=16,"Above Bench","Expensive"))</f>
        <v>Efficient</v>
      </c>
      <c r="X692" s="55" t="str">
        <f aca="false">TEXT(H692,"yyyy-mm")</f>
        <v>2024-08</v>
      </c>
    </row>
    <row r="693" customFormat="false" ht="15" hidden="false" customHeight="true" outlineLevel="0" collapsed="false">
      <c r="A693" s="56" t="s">
        <v>11483</v>
      </c>
      <c r="B693" s="56" t="s">
        <v>2978</v>
      </c>
      <c r="C693" s="56" t="s">
        <v>1402</v>
      </c>
      <c r="D693" s="56" t="s">
        <v>10132</v>
      </c>
      <c r="E693" s="56" t="s">
        <v>93</v>
      </c>
      <c r="F693" s="56" t="s">
        <v>10059</v>
      </c>
      <c r="G693" s="56" t="s">
        <v>11484</v>
      </c>
      <c r="H693" s="57" t="n">
        <v>45262</v>
      </c>
      <c r="I693" s="56" t="s">
        <v>6807</v>
      </c>
      <c r="J693" s="56" t="s">
        <v>2755</v>
      </c>
      <c r="K693" s="56" t="n">
        <v>3575.51</v>
      </c>
      <c r="L693" s="56" t="n">
        <v>13.785</v>
      </c>
      <c r="M693" s="56" t="n">
        <v>2728</v>
      </c>
      <c r="N693" s="56" t="n">
        <v>7.43</v>
      </c>
      <c r="O693" s="54" t="n">
        <f aca="false">ROUND(M693*N693,2)</f>
        <v>20269.04</v>
      </c>
      <c r="P693" s="56" t="n">
        <v>198</v>
      </c>
      <c r="Q693" s="56" t="s">
        <v>340</v>
      </c>
      <c r="R693" s="54" t="str">
        <f aca="false">IF(J693&lt;=I693,"Yes","No")</f>
        <v>No</v>
      </c>
      <c r="S693" s="56" t="s">
        <v>10066</v>
      </c>
      <c r="T693" s="56" t="s">
        <v>10061</v>
      </c>
      <c r="U693" s="55" t="n">
        <f aca="false">IF(M693=0,0,ROUND(O693/M693,2))</f>
        <v>7.43</v>
      </c>
      <c r="V693" s="55" t="n">
        <f aca="false">IFERROR(J693-I693,"")</f>
        <v>3</v>
      </c>
      <c r="W693" s="55" t="str">
        <f aca="false">IF(U693&lt;=13.5,"Efficient",IF(U693&lt;=16,"Above Bench","Expensive"))</f>
        <v>Efficient</v>
      </c>
      <c r="X693" s="55" t="str">
        <f aca="false">TEXT(H693,"yyyy-mm")</f>
        <v>2023-12</v>
      </c>
    </row>
    <row r="694" customFormat="false" ht="15" hidden="false" customHeight="true" outlineLevel="0" collapsed="false">
      <c r="A694" s="52" t="s">
        <v>11485</v>
      </c>
      <c r="B694" s="52" t="s">
        <v>2210</v>
      </c>
      <c r="C694" s="52" t="s">
        <v>2252</v>
      </c>
      <c r="D694" s="52" t="s">
        <v>10069</v>
      </c>
      <c r="E694" s="52" t="s">
        <v>91</v>
      </c>
      <c r="F694" s="52" t="s">
        <v>10070</v>
      </c>
      <c r="G694" s="52" t="s">
        <v>11486</v>
      </c>
      <c r="H694" s="53" t="n">
        <v>45009</v>
      </c>
      <c r="I694" s="52" t="s">
        <v>2031</v>
      </c>
      <c r="J694" s="52" t="s">
        <v>2249</v>
      </c>
      <c r="K694" s="52" t="n">
        <v>1625.01</v>
      </c>
      <c r="L694" s="52" t="n">
        <v>5.13</v>
      </c>
      <c r="M694" s="52" t="n">
        <v>483</v>
      </c>
      <c r="N694" s="52" t="n">
        <v>15.59</v>
      </c>
      <c r="O694" s="54" t="n">
        <f aca="false">ROUND(M694*N694,2)</f>
        <v>7529.97</v>
      </c>
      <c r="P694" s="52" t="n">
        <v>16</v>
      </c>
      <c r="Q694" s="52" t="s">
        <v>371</v>
      </c>
      <c r="R694" s="54" t="str">
        <f aca="false">IF(J694&lt;=I694,"Yes","No")</f>
        <v>No</v>
      </c>
      <c r="S694" s="52" t="s">
        <v>10066</v>
      </c>
      <c r="T694" s="52" t="s">
        <v>10061</v>
      </c>
      <c r="U694" s="55" t="n">
        <f aca="false">IF(M694=0,0,ROUND(O694/M694,2))</f>
        <v>15.59</v>
      </c>
      <c r="V694" s="55" t="n">
        <f aca="false">IFERROR(J694-I694,"")</f>
        <v>1</v>
      </c>
      <c r="W694" s="55" t="str">
        <f aca="false">IF(U694&lt;=13.5,"Efficient",IF(U694&lt;=16,"Above Bench","Expensive"))</f>
        <v>Above Bench</v>
      </c>
      <c r="X694" s="55" t="str">
        <f aca="false">TEXT(H694,"yyyy-mm")</f>
        <v>2023-03</v>
      </c>
    </row>
    <row r="695" customFormat="false" ht="15" hidden="false" customHeight="true" outlineLevel="0" collapsed="false">
      <c r="A695" s="56" t="s">
        <v>11487</v>
      </c>
      <c r="B695" s="56" t="s">
        <v>1587</v>
      </c>
      <c r="C695" s="56" t="s">
        <v>5744</v>
      </c>
      <c r="D695" s="56" t="s">
        <v>10104</v>
      </c>
      <c r="E695" s="56" t="s">
        <v>97</v>
      </c>
      <c r="F695" s="56" t="s">
        <v>10099</v>
      </c>
      <c r="G695" s="56" t="s">
        <v>11488</v>
      </c>
      <c r="H695" s="57" t="n">
        <v>45136</v>
      </c>
      <c r="I695" s="56" t="s">
        <v>1747</v>
      </c>
      <c r="J695" s="56" t="s">
        <v>1748</v>
      </c>
      <c r="K695" s="56" t="n">
        <v>4385.98</v>
      </c>
      <c r="L695" s="56" t="n">
        <v>13.459</v>
      </c>
      <c r="M695" s="56" t="n">
        <v>672</v>
      </c>
      <c r="N695" s="56" t="n">
        <v>6.1</v>
      </c>
      <c r="O695" s="54" t="n">
        <f aca="false">ROUND(M695*N695,2)</f>
        <v>4099.2</v>
      </c>
      <c r="P695" s="56" t="n">
        <v>359</v>
      </c>
      <c r="Q695" s="56" t="s">
        <v>371</v>
      </c>
      <c r="R695" s="54" t="str">
        <f aca="false">IF(J695&lt;=I695,"Yes","No")</f>
        <v>No</v>
      </c>
      <c r="S695" s="56" t="s">
        <v>10066</v>
      </c>
      <c r="T695" s="56" t="s">
        <v>10066</v>
      </c>
      <c r="U695" s="55" t="n">
        <f aca="false">IF(M695=0,0,ROUND(O695/M695,2))</f>
        <v>6.1</v>
      </c>
      <c r="V695" s="55" t="n">
        <f aca="false">IFERROR(J695-I695,"")</f>
        <v>3</v>
      </c>
      <c r="W695" s="55" t="str">
        <f aca="false">IF(U695&lt;=13.5,"Efficient",IF(U695&lt;=16,"Above Bench","Expensive"))</f>
        <v>Efficient</v>
      </c>
      <c r="X695" s="55" t="str">
        <f aca="false">TEXT(H695,"yyyy-mm")</f>
        <v>2023-07</v>
      </c>
    </row>
    <row r="696" customFormat="false" ht="15" hidden="false" customHeight="true" outlineLevel="0" collapsed="false">
      <c r="A696" s="52" t="s">
        <v>11489</v>
      </c>
      <c r="B696" s="52" t="s">
        <v>3688</v>
      </c>
      <c r="C696" s="52" t="s">
        <v>5608</v>
      </c>
      <c r="D696" s="52" t="s">
        <v>10095</v>
      </c>
      <c r="E696" s="52" t="s">
        <v>91</v>
      </c>
      <c r="F696" s="52" t="s">
        <v>10070</v>
      </c>
      <c r="G696" s="52" t="s">
        <v>11490</v>
      </c>
      <c r="H696" s="53" t="n">
        <v>45043</v>
      </c>
      <c r="I696" s="52" t="s">
        <v>4474</v>
      </c>
      <c r="J696" s="52" t="s">
        <v>1973</v>
      </c>
      <c r="K696" s="52" t="n">
        <v>3008.36</v>
      </c>
      <c r="L696" s="52" t="n">
        <v>11.198</v>
      </c>
      <c r="M696" s="52" t="n">
        <v>553</v>
      </c>
      <c r="N696" s="52" t="n">
        <v>7.11</v>
      </c>
      <c r="O696" s="54" t="n">
        <f aca="false">ROUND(M696*N696,2)</f>
        <v>3931.83</v>
      </c>
      <c r="P696" s="52" t="n">
        <v>206</v>
      </c>
      <c r="Q696" s="52" t="s">
        <v>371</v>
      </c>
      <c r="R696" s="54" t="str">
        <f aca="false">IF(J696&lt;=I696,"Yes","No")</f>
        <v>No</v>
      </c>
      <c r="S696" s="52" t="s">
        <v>10061</v>
      </c>
      <c r="T696" s="52" t="s">
        <v>10061</v>
      </c>
      <c r="U696" s="55" t="n">
        <f aca="false">IF(M696=0,0,ROUND(O696/M696,2))</f>
        <v>7.11</v>
      </c>
      <c r="V696" s="55" t="n">
        <f aca="false">IFERROR(J696-I696,"")</f>
        <v>5</v>
      </c>
      <c r="W696" s="55" t="str">
        <f aca="false">IF(U696&lt;=13.5,"Efficient",IF(U696&lt;=16,"Above Bench","Expensive"))</f>
        <v>Efficient</v>
      </c>
      <c r="X696" s="55" t="str">
        <f aca="false">TEXT(H696,"yyyy-mm")</f>
        <v>2023-04</v>
      </c>
    </row>
    <row r="697" customFormat="false" ht="15" hidden="false" customHeight="true" outlineLevel="0" collapsed="false">
      <c r="A697" s="56" t="s">
        <v>11491</v>
      </c>
      <c r="B697" s="56" t="s">
        <v>2511</v>
      </c>
      <c r="C697" s="56" t="s">
        <v>3519</v>
      </c>
      <c r="D697" s="56" t="s">
        <v>10078</v>
      </c>
      <c r="E697" s="56" t="s">
        <v>95</v>
      </c>
      <c r="F697" s="56" t="s">
        <v>10088</v>
      </c>
      <c r="G697" s="56" t="s">
        <v>11492</v>
      </c>
      <c r="H697" s="57" t="n">
        <v>45411</v>
      </c>
      <c r="I697" s="56" t="s">
        <v>792</v>
      </c>
      <c r="J697" s="56" t="s">
        <v>5670</v>
      </c>
      <c r="K697" s="56" t="n">
        <v>982.75</v>
      </c>
      <c r="L697" s="56" t="n">
        <v>3.446</v>
      </c>
      <c r="M697" s="56" t="n">
        <v>440</v>
      </c>
      <c r="N697" s="56" t="n">
        <v>20.71</v>
      </c>
      <c r="O697" s="54" t="n">
        <f aca="false">ROUND(M697*N697,2)</f>
        <v>9112.4</v>
      </c>
      <c r="P697" s="56" t="n">
        <v>20</v>
      </c>
      <c r="Q697" s="56" t="s">
        <v>340</v>
      </c>
      <c r="R697" s="54" t="str">
        <f aca="false">IF(J697&lt;=I697,"Yes","No")</f>
        <v>No</v>
      </c>
      <c r="S697" s="56" t="s">
        <v>10066</v>
      </c>
      <c r="T697" s="56" t="s">
        <v>10061</v>
      </c>
      <c r="U697" s="55" t="n">
        <f aca="false">IF(M697=0,0,ROUND(O697/M697,2))</f>
        <v>20.71</v>
      </c>
      <c r="V697" s="55" t="n">
        <f aca="false">IFERROR(J697-I697,"")</f>
        <v>4</v>
      </c>
      <c r="W697" s="55" t="str">
        <f aca="false">IF(U697&lt;=13.5,"Efficient",IF(U697&lt;=16,"Above Bench","Expensive"))</f>
        <v>Expensive</v>
      </c>
      <c r="X697" s="55" t="str">
        <f aca="false">TEXT(H697,"yyyy-mm")</f>
        <v>2024-04</v>
      </c>
    </row>
    <row r="698" customFormat="false" ht="15" hidden="false" customHeight="true" outlineLevel="0" collapsed="false">
      <c r="A698" s="52" t="s">
        <v>11493</v>
      </c>
      <c r="B698" s="52" t="s">
        <v>3093</v>
      </c>
      <c r="C698" s="52" t="s">
        <v>3073</v>
      </c>
      <c r="D698" s="52" t="s">
        <v>10095</v>
      </c>
      <c r="E698" s="52" t="s">
        <v>101</v>
      </c>
      <c r="F698" s="52" t="s">
        <v>10088</v>
      </c>
      <c r="G698" s="52" t="s">
        <v>11494</v>
      </c>
      <c r="H698" s="53" t="n">
        <v>45655</v>
      </c>
      <c r="I698" s="52" t="s">
        <v>906</v>
      </c>
      <c r="J698" s="52" t="s">
        <v>3061</v>
      </c>
      <c r="K698" s="52" t="n">
        <v>2892.15</v>
      </c>
      <c r="L698" s="52" t="n">
        <v>10.586</v>
      </c>
      <c r="M698" s="52" t="n">
        <v>2442</v>
      </c>
      <c r="N698" s="52" t="n">
        <v>19.76</v>
      </c>
      <c r="O698" s="54" t="n">
        <f aca="false">ROUND(M698*N698,2)</f>
        <v>48253.92</v>
      </c>
      <c r="P698" s="52" t="n">
        <v>300</v>
      </c>
      <c r="Q698" s="52" t="s">
        <v>340</v>
      </c>
      <c r="R698" s="54" t="str">
        <f aca="false">IF(J698&lt;=I698,"Yes","No")</f>
        <v>Yes</v>
      </c>
      <c r="S698" s="52" t="s">
        <v>10066</v>
      </c>
      <c r="T698" s="52" t="s">
        <v>10061</v>
      </c>
      <c r="U698" s="55" t="n">
        <f aca="false">IF(M698=0,0,ROUND(O698/M698,2))</f>
        <v>19.76</v>
      </c>
      <c r="V698" s="55" t="n">
        <f aca="false">IFERROR(J698-I698,"")</f>
        <v>-1</v>
      </c>
      <c r="W698" s="55" t="str">
        <f aca="false">IF(U698&lt;=13.5,"Efficient",IF(U698&lt;=16,"Above Bench","Expensive"))</f>
        <v>Expensive</v>
      </c>
      <c r="X698" s="55" t="str">
        <f aca="false">TEXT(H698,"yyyy-mm")</f>
        <v>2024-12</v>
      </c>
    </row>
    <row r="699" customFormat="false" ht="15" hidden="false" customHeight="true" outlineLevel="0" collapsed="false">
      <c r="A699" s="56" t="s">
        <v>11495</v>
      </c>
      <c r="B699" s="56" t="s">
        <v>3512</v>
      </c>
      <c r="C699" s="56" t="s">
        <v>3592</v>
      </c>
      <c r="D699" s="56" t="s">
        <v>10087</v>
      </c>
      <c r="E699" s="56" t="s">
        <v>91</v>
      </c>
      <c r="F699" s="56" t="s">
        <v>10064</v>
      </c>
      <c r="G699" s="56" t="s">
        <v>11496</v>
      </c>
      <c r="H699" s="57" t="n">
        <v>45073</v>
      </c>
      <c r="I699" s="56" t="s">
        <v>1949</v>
      </c>
      <c r="J699" s="56" t="s">
        <v>1948</v>
      </c>
      <c r="K699" s="56" t="n">
        <v>646.57</v>
      </c>
      <c r="L699" s="56" t="n">
        <v>1.935</v>
      </c>
      <c r="M699" s="56" t="n">
        <v>2237</v>
      </c>
      <c r="N699" s="56" t="n">
        <v>6.34</v>
      </c>
      <c r="O699" s="54" t="n">
        <f aca="false">ROUND(M699*N699,2)</f>
        <v>14182.58</v>
      </c>
      <c r="P699" s="56" t="n">
        <v>65</v>
      </c>
      <c r="Q699" s="56" t="s">
        <v>340</v>
      </c>
      <c r="R699" s="54" t="str">
        <f aca="false">IF(J699&lt;=I699,"Yes","No")</f>
        <v>Yes</v>
      </c>
      <c r="S699" s="56" t="s">
        <v>10061</v>
      </c>
      <c r="T699" s="56" t="s">
        <v>10061</v>
      </c>
      <c r="U699" s="55" t="n">
        <f aca="false">IF(M699=0,0,ROUND(O699/M699,2))</f>
        <v>6.34</v>
      </c>
      <c r="V699" s="55" t="n">
        <f aca="false">IFERROR(J699-I699,"")</f>
        <v>-1</v>
      </c>
      <c r="W699" s="55" t="str">
        <f aca="false">IF(U699&lt;=13.5,"Efficient",IF(U699&lt;=16,"Above Bench","Expensive"))</f>
        <v>Efficient</v>
      </c>
      <c r="X699" s="55" t="str">
        <f aca="false">TEXT(H699,"yyyy-mm")</f>
        <v>2023-05</v>
      </c>
    </row>
    <row r="700" customFormat="false" ht="15" hidden="false" customHeight="true" outlineLevel="0" collapsed="false">
      <c r="A700" s="52" t="s">
        <v>11497</v>
      </c>
      <c r="B700" s="52" t="s">
        <v>2133</v>
      </c>
      <c r="C700" s="52" t="s">
        <v>11498</v>
      </c>
      <c r="D700" s="52" t="s">
        <v>10112</v>
      </c>
      <c r="E700" s="52" t="s">
        <v>95</v>
      </c>
      <c r="F700" s="52" t="s">
        <v>10059</v>
      </c>
      <c r="G700" s="52" t="s">
        <v>11499</v>
      </c>
      <c r="H700" s="53" t="n">
        <v>44728</v>
      </c>
      <c r="I700" s="52" t="s">
        <v>2912</v>
      </c>
      <c r="J700" s="52" t="s">
        <v>6557</v>
      </c>
      <c r="K700" s="52" t="n">
        <v>426.25</v>
      </c>
      <c r="L700" s="52" t="n">
        <v>1.201</v>
      </c>
      <c r="M700" s="52" t="n">
        <v>1634</v>
      </c>
      <c r="N700" s="52" t="n">
        <v>15.2</v>
      </c>
      <c r="O700" s="54" t="n">
        <f aca="false">ROUND(M700*N700,2)</f>
        <v>24836.8</v>
      </c>
      <c r="P700" s="52" t="n">
        <v>412</v>
      </c>
      <c r="Q700" s="52" t="s">
        <v>371</v>
      </c>
      <c r="R700" s="54" t="str">
        <f aca="false">IF(J700&lt;=I700,"Yes","No")</f>
        <v>No</v>
      </c>
      <c r="S700" s="52" t="s">
        <v>10066</v>
      </c>
      <c r="T700" s="52" t="s">
        <v>10061</v>
      </c>
      <c r="U700" s="55" t="n">
        <f aca="false">IF(M700=0,0,ROUND(O700/M700,2))</f>
        <v>15.2</v>
      </c>
      <c r="V700" s="55" t="n">
        <f aca="false">IFERROR(J700-I700,"")</f>
        <v>3</v>
      </c>
      <c r="W700" s="55" t="str">
        <f aca="false">IF(U700&lt;=13.5,"Efficient",IF(U700&lt;=16,"Above Bench","Expensive"))</f>
        <v>Above Bench</v>
      </c>
      <c r="X700" s="55" t="str">
        <f aca="false">TEXT(H700,"yyyy-mm")</f>
        <v>2022-06</v>
      </c>
    </row>
    <row r="701" customFormat="false" ht="15" hidden="false" customHeight="true" outlineLevel="0" collapsed="false">
      <c r="A701" s="56" t="s">
        <v>11500</v>
      </c>
      <c r="B701" s="56" t="s">
        <v>2198</v>
      </c>
      <c r="C701" s="56" t="s">
        <v>2520</v>
      </c>
      <c r="D701" s="56" t="s">
        <v>10132</v>
      </c>
      <c r="E701" s="56" t="s">
        <v>101</v>
      </c>
      <c r="F701" s="56" t="s">
        <v>10088</v>
      </c>
      <c r="G701" s="56" t="s">
        <v>11501</v>
      </c>
      <c r="H701" s="57" t="n">
        <v>45516</v>
      </c>
      <c r="I701" s="56" t="s">
        <v>2751</v>
      </c>
      <c r="J701" s="56" t="s">
        <v>2426</v>
      </c>
      <c r="K701" s="56" t="n">
        <v>3485.7</v>
      </c>
      <c r="L701" s="56" t="n">
        <v>8.909</v>
      </c>
      <c r="M701" s="56" t="n">
        <v>203</v>
      </c>
      <c r="N701" s="56" t="n">
        <v>15.16</v>
      </c>
      <c r="O701" s="54" t="n">
        <f aca="false">ROUND(M701*N701,2)</f>
        <v>3077.48</v>
      </c>
      <c r="P701" s="56" t="n">
        <v>119</v>
      </c>
      <c r="Q701" s="56" t="s">
        <v>4081</v>
      </c>
      <c r="R701" s="54" t="str">
        <f aca="false">IF(J701&lt;=I701,"Yes","No")</f>
        <v>No</v>
      </c>
      <c r="S701" s="56" t="s">
        <v>10061</v>
      </c>
      <c r="T701" s="56" t="s">
        <v>10061</v>
      </c>
      <c r="U701" s="55" t="n">
        <f aca="false">IF(M701=0,0,ROUND(O701/M701,2))</f>
        <v>15.16</v>
      </c>
      <c r="V701" s="55" t="n">
        <f aca="false">IFERROR(J701-I701,"")</f>
        <v>3</v>
      </c>
      <c r="W701" s="55" t="str">
        <f aca="false">IF(U701&lt;=13.5,"Efficient",IF(U701&lt;=16,"Above Bench","Expensive"))</f>
        <v>Above Bench</v>
      </c>
      <c r="X701" s="55" t="str">
        <f aca="false">TEXT(H701,"yyyy-mm")</f>
        <v>2024-08</v>
      </c>
    </row>
    <row r="702" customFormat="false" ht="15" hidden="false" customHeight="true" outlineLevel="0" collapsed="false">
      <c r="A702" s="52" t="s">
        <v>11502</v>
      </c>
      <c r="B702" s="52" t="s">
        <v>1583</v>
      </c>
      <c r="C702" s="52" t="s">
        <v>638</v>
      </c>
      <c r="D702" s="52" t="s">
        <v>10069</v>
      </c>
      <c r="E702" s="52" t="s">
        <v>91</v>
      </c>
      <c r="F702" s="52" t="s">
        <v>10064</v>
      </c>
      <c r="G702" s="52" t="s">
        <v>11503</v>
      </c>
      <c r="H702" s="53" t="n">
        <v>45268</v>
      </c>
      <c r="I702" s="52" t="s">
        <v>1295</v>
      </c>
      <c r="J702" s="52" t="s">
        <v>1295</v>
      </c>
      <c r="K702" s="52" t="n">
        <v>3548.27</v>
      </c>
      <c r="L702" s="52" t="n">
        <v>14.846</v>
      </c>
      <c r="M702" s="52" t="n">
        <v>2831</v>
      </c>
      <c r="N702" s="52" t="n">
        <v>13.04</v>
      </c>
      <c r="O702" s="54" t="n">
        <f aca="false">ROUND(M702*N702,2)</f>
        <v>36916.24</v>
      </c>
      <c r="P702" s="52" t="n">
        <v>173</v>
      </c>
      <c r="Q702" s="52" t="s">
        <v>4081</v>
      </c>
      <c r="R702" s="54" t="str">
        <f aca="false">IF(J702&lt;=I702,"Yes","No")</f>
        <v>Yes</v>
      </c>
      <c r="S702" s="52" t="s">
        <v>10066</v>
      </c>
      <c r="T702" s="52" t="s">
        <v>10066</v>
      </c>
      <c r="U702" s="55" t="n">
        <f aca="false">IF(M702=0,0,ROUND(O702/M702,2))</f>
        <v>13.04</v>
      </c>
      <c r="V702" s="55" t="n">
        <f aca="false">IFERROR(J702-I702,"")</f>
        <v>0</v>
      </c>
      <c r="W702" s="55" t="str">
        <f aca="false">IF(U702&lt;=13.5,"Efficient",IF(U702&lt;=16,"Above Bench","Expensive"))</f>
        <v>Efficient</v>
      </c>
      <c r="X702" s="55" t="str">
        <f aca="false">TEXT(H702,"yyyy-mm")</f>
        <v>2023-12</v>
      </c>
    </row>
    <row r="703" customFormat="false" ht="15" hidden="false" customHeight="true" outlineLevel="0" collapsed="false">
      <c r="A703" s="56" t="s">
        <v>11504</v>
      </c>
      <c r="B703" s="56" t="s">
        <v>3035</v>
      </c>
      <c r="C703" s="56" t="s">
        <v>2090</v>
      </c>
      <c r="D703" s="56" t="s">
        <v>10058</v>
      </c>
      <c r="E703" s="56" t="s">
        <v>101</v>
      </c>
      <c r="F703" s="56" t="s">
        <v>10099</v>
      </c>
      <c r="G703" s="56" t="s">
        <v>11505</v>
      </c>
      <c r="H703" s="57" t="n">
        <v>45556</v>
      </c>
      <c r="I703" s="56" t="s">
        <v>662</v>
      </c>
      <c r="J703" s="56" t="s">
        <v>2657</v>
      </c>
      <c r="K703" s="56" t="n">
        <v>4809.61</v>
      </c>
      <c r="L703" s="56" t="n">
        <v>18.779</v>
      </c>
      <c r="M703" s="56" t="n">
        <v>2771</v>
      </c>
      <c r="N703" s="56" t="n">
        <v>11.23</v>
      </c>
      <c r="O703" s="54" t="n">
        <f aca="false">ROUND(M703*N703,2)</f>
        <v>31118.33</v>
      </c>
      <c r="P703" s="56" t="n">
        <v>181</v>
      </c>
      <c r="Q703" s="56" t="s">
        <v>380</v>
      </c>
      <c r="R703" s="54" t="str">
        <f aca="false">IF(J703&lt;=I703,"Yes","No")</f>
        <v>No</v>
      </c>
      <c r="S703" s="56" t="s">
        <v>10066</v>
      </c>
      <c r="T703" s="56" t="s">
        <v>10066</v>
      </c>
      <c r="U703" s="55" t="n">
        <f aca="false">IF(M703=0,0,ROUND(O703/M703,2))</f>
        <v>11.23</v>
      </c>
      <c r="V703" s="55" t="n">
        <f aca="false">IFERROR(J703-I703,"")</f>
        <v>1</v>
      </c>
      <c r="W703" s="55" t="str">
        <f aca="false">IF(U703&lt;=13.5,"Efficient",IF(U703&lt;=16,"Above Bench","Expensive"))</f>
        <v>Efficient</v>
      </c>
      <c r="X703" s="55" t="str">
        <f aca="false">TEXT(H703,"yyyy-mm")</f>
        <v>2024-09</v>
      </c>
    </row>
    <row r="704" customFormat="false" ht="15" hidden="false" customHeight="true" outlineLevel="0" collapsed="false">
      <c r="A704" s="52" t="s">
        <v>11506</v>
      </c>
      <c r="B704" s="52" t="s">
        <v>560</v>
      </c>
      <c r="C704" s="52" t="s">
        <v>5739</v>
      </c>
      <c r="D704" s="52" t="s">
        <v>10073</v>
      </c>
      <c r="E704" s="52" t="s">
        <v>99</v>
      </c>
      <c r="F704" s="52" t="s">
        <v>10088</v>
      </c>
      <c r="G704" s="52" t="s">
        <v>11507</v>
      </c>
      <c r="H704" s="53" t="n">
        <v>44828</v>
      </c>
      <c r="I704" s="52" t="s">
        <v>7129</v>
      </c>
      <c r="J704" s="52" t="s">
        <v>3293</v>
      </c>
      <c r="K704" s="52" t="n">
        <v>4717.34</v>
      </c>
      <c r="L704" s="52" t="n">
        <v>15.672</v>
      </c>
      <c r="M704" s="52" t="n">
        <v>188</v>
      </c>
      <c r="N704" s="52" t="n">
        <v>19.15</v>
      </c>
      <c r="O704" s="54" t="n">
        <f aca="false">ROUND(M704*N704,2)</f>
        <v>3600.2</v>
      </c>
      <c r="P704" s="52" t="n">
        <v>311</v>
      </c>
      <c r="Q704" s="52" t="s">
        <v>371</v>
      </c>
      <c r="R704" s="54" t="str">
        <f aca="false">IF(J704&lt;=I704,"Yes","No")</f>
        <v>No</v>
      </c>
      <c r="S704" s="52" t="s">
        <v>10061</v>
      </c>
      <c r="T704" s="52" t="s">
        <v>10061</v>
      </c>
      <c r="U704" s="55" t="n">
        <f aca="false">IF(M704=0,0,ROUND(O704/M704,2))</f>
        <v>19.15</v>
      </c>
      <c r="V704" s="55" t="n">
        <f aca="false">IFERROR(J704-I704,"")</f>
        <v>2</v>
      </c>
      <c r="W704" s="55" t="str">
        <f aca="false">IF(U704&lt;=13.5,"Efficient",IF(U704&lt;=16,"Above Bench","Expensive"))</f>
        <v>Expensive</v>
      </c>
      <c r="X704" s="55" t="str">
        <f aca="false">TEXT(H704,"yyyy-mm")</f>
        <v>2022-09</v>
      </c>
    </row>
    <row r="705" customFormat="false" ht="15" hidden="false" customHeight="true" outlineLevel="0" collapsed="false">
      <c r="A705" s="56" t="s">
        <v>11508</v>
      </c>
      <c r="B705" s="56" t="s">
        <v>2983</v>
      </c>
      <c r="C705" s="56" t="s">
        <v>2702</v>
      </c>
      <c r="D705" s="56" t="s">
        <v>10104</v>
      </c>
      <c r="E705" s="56" t="s">
        <v>99</v>
      </c>
      <c r="F705" s="56" t="s">
        <v>10088</v>
      </c>
      <c r="G705" s="56" t="s">
        <v>11509</v>
      </c>
      <c r="H705" s="57" t="n">
        <v>44722</v>
      </c>
      <c r="I705" s="56" t="s">
        <v>6283</v>
      </c>
      <c r="J705" s="56" t="s">
        <v>3401</v>
      </c>
      <c r="K705" s="56" t="n">
        <v>3858.16</v>
      </c>
      <c r="L705" s="56" t="n">
        <v>19.231</v>
      </c>
      <c r="M705" s="56" t="n">
        <v>520</v>
      </c>
      <c r="N705" s="56" t="n">
        <v>10.09</v>
      </c>
      <c r="O705" s="54" t="n">
        <f aca="false">ROUND(M705*N705,2)</f>
        <v>5246.8</v>
      </c>
      <c r="P705" s="56" t="n">
        <v>46</v>
      </c>
      <c r="Q705" s="56" t="s">
        <v>380</v>
      </c>
      <c r="R705" s="54" t="str">
        <f aca="false">IF(J705&lt;=I705,"Yes","No")</f>
        <v>Yes</v>
      </c>
      <c r="S705" s="56" t="s">
        <v>10066</v>
      </c>
      <c r="T705" s="56" t="s">
        <v>10061</v>
      </c>
      <c r="U705" s="55" t="n">
        <f aca="false">IF(M705=0,0,ROUND(O705/M705,2))</f>
        <v>10.09</v>
      </c>
      <c r="V705" s="55" t="n">
        <f aca="false">IFERROR(J705-I705,"")</f>
        <v>-1</v>
      </c>
      <c r="W705" s="55" t="str">
        <f aca="false">IF(U705&lt;=13.5,"Efficient",IF(U705&lt;=16,"Above Bench","Expensive"))</f>
        <v>Efficient</v>
      </c>
      <c r="X705" s="55" t="str">
        <f aca="false">TEXT(H705,"yyyy-mm")</f>
        <v>2022-06</v>
      </c>
    </row>
    <row r="706" customFormat="false" ht="15" hidden="false" customHeight="true" outlineLevel="0" collapsed="false">
      <c r="A706" s="52" t="s">
        <v>11510</v>
      </c>
      <c r="B706" s="52" t="s">
        <v>2644</v>
      </c>
      <c r="C706" s="52" t="s">
        <v>4120</v>
      </c>
      <c r="D706" s="52" t="s">
        <v>10069</v>
      </c>
      <c r="E706" s="52" t="s">
        <v>91</v>
      </c>
      <c r="F706" s="52" t="s">
        <v>10064</v>
      </c>
      <c r="G706" s="52" t="s">
        <v>11511</v>
      </c>
      <c r="H706" s="53" t="n">
        <v>45206</v>
      </c>
      <c r="I706" s="52" t="s">
        <v>994</v>
      </c>
      <c r="J706" s="52" t="s">
        <v>521</v>
      </c>
      <c r="K706" s="52" t="n">
        <v>3149.07</v>
      </c>
      <c r="L706" s="52" t="n">
        <v>10.678</v>
      </c>
      <c r="M706" s="52" t="n">
        <v>1786</v>
      </c>
      <c r="N706" s="52" t="n">
        <v>10.56</v>
      </c>
      <c r="O706" s="54" t="n">
        <f aca="false">ROUND(M706*N706,2)</f>
        <v>18860.16</v>
      </c>
      <c r="P706" s="52" t="n">
        <v>306</v>
      </c>
      <c r="Q706" s="52" t="s">
        <v>4081</v>
      </c>
      <c r="R706" s="54" t="str">
        <f aca="false">IF(J706&lt;=I706,"Yes","No")</f>
        <v>No</v>
      </c>
      <c r="S706" s="52" t="s">
        <v>10066</v>
      </c>
      <c r="T706" s="52" t="s">
        <v>10061</v>
      </c>
      <c r="U706" s="55" t="n">
        <f aca="false">IF(M706=0,0,ROUND(O706/M706,2))</f>
        <v>10.56</v>
      </c>
      <c r="V706" s="55" t="n">
        <f aca="false">IFERROR(J706-I706,"")</f>
        <v>4</v>
      </c>
      <c r="W706" s="55" t="str">
        <f aca="false">IF(U706&lt;=13.5,"Efficient",IF(U706&lt;=16,"Above Bench","Expensive"))</f>
        <v>Efficient</v>
      </c>
      <c r="X706" s="55" t="str">
        <f aca="false">TEXT(H706,"yyyy-mm")</f>
        <v>2023-10</v>
      </c>
    </row>
    <row r="707" customFormat="false" ht="15" hidden="false" customHeight="true" outlineLevel="0" collapsed="false">
      <c r="A707" s="56" t="s">
        <v>11512</v>
      </c>
      <c r="B707" s="56" t="s">
        <v>4007</v>
      </c>
      <c r="C707" s="56" t="s">
        <v>556</v>
      </c>
      <c r="D707" s="56" t="s">
        <v>10078</v>
      </c>
      <c r="E707" s="56" t="s">
        <v>93</v>
      </c>
      <c r="F707" s="56" t="s">
        <v>10059</v>
      </c>
      <c r="G707" s="56" t="s">
        <v>11513</v>
      </c>
      <c r="H707" s="57" t="n">
        <v>45581</v>
      </c>
      <c r="I707" s="56" t="s">
        <v>3433</v>
      </c>
      <c r="J707" s="56" t="s">
        <v>3006</v>
      </c>
      <c r="K707" s="56" t="n">
        <v>4564.41</v>
      </c>
      <c r="L707" s="56" t="n">
        <v>11.934</v>
      </c>
      <c r="M707" s="56" t="n">
        <v>668</v>
      </c>
      <c r="N707" s="56" t="n">
        <v>21.31</v>
      </c>
      <c r="O707" s="54" t="n">
        <f aca="false">ROUND(M707*N707,2)</f>
        <v>14235.08</v>
      </c>
      <c r="P707" s="56" t="n">
        <v>29</v>
      </c>
      <c r="Q707" s="56" t="s">
        <v>380</v>
      </c>
      <c r="R707" s="54" t="str">
        <f aca="false">IF(J707&lt;=I707,"Yes","No")</f>
        <v>No</v>
      </c>
      <c r="S707" s="56" t="s">
        <v>10066</v>
      </c>
      <c r="T707" s="56" t="s">
        <v>10061</v>
      </c>
      <c r="U707" s="55" t="n">
        <f aca="false">IF(M707=0,0,ROUND(O707/M707,2))</f>
        <v>21.31</v>
      </c>
      <c r="V707" s="55" t="n">
        <f aca="false">IFERROR(J707-I707,"")</f>
        <v>1</v>
      </c>
      <c r="W707" s="55" t="str">
        <f aca="false">IF(U707&lt;=13.5,"Efficient",IF(U707&lt;=16,"Above Bench","Expensive"))</f>
        <v>Expensive</v>
      </c>
      <c r="X707" s="55" t="str">
        <f aca="false">TEXT(H707,"yyyy-mm")</f>
        <v>2024-10</v>
      </c>
    </row>
    <row r="708" customFormat="false" ht="15" hidden="false" customHeight="true" outlineLevel="0" collapsed="false">
      <c r="A708" s="52" t="s">
        <v>11514</v>
      </c>
      <c r="B708" s="52" t="s">
        <v>3560</v>
      </c>
      <c r="C708" s="52" t="s">
        <v>1654</v>
      </c>
      <c r="D708" s="52" t="s">
        <v>10104</v>
      </c>
      <c r="E708" s="52" t="s">
        <v>99</v>
      </c>
      <c r="F708" s="52" t="s">
        <v>10070</v>
      </c>
      <c r="G708" s="52" t="s">
        <v>11515</v>
      </c>
      <c r="H708" s="53" t="n">
        <v>44874</v>
      </c>
      <c r="I708" s="52" t="s">
        <v>4852</v>
      </c>
      <c r="J708" s="52" t="s">
        <v>4852</v>
      </c>
      <c r="K708" s="52" t="n">
        <v>1053.65</v>
      </c>
      <c r="L708" s="52" t="n">
        <v>3.479</v>
      </c>
      <c r="M708" s="52" t="n">
        <v>734</v>
      </c>
      <c r="N708" s="52" t="n">
        <v>19.09</v>
      </c>
      <c r="O708" s="54" t="n">
        <f aca="false">ROUND(M708*N708,2)</f>
        <v>14012.06</v>
      </c>
      <c r="P708" s="52" t="n">
        <v>344</v>
      </c>
      <c r="Q708" s="52" t="s">
        <v>340</v>
      </c>
      <c r="R708" s="54" t="str">
        <f aca="false">IF(J708&lt;=I708,"Yes","No")</f>
        <v>Yes</v>
      </c>
      <c r="S708" s="52" t="s">
        <v>10066</v>
      </c>
      <c r="T708" s="52" t="s">
        <v>10061</v>
      </c>
      <c r="U708" s="55" t="n">
        <f aca="false">IF(M708=0,0,ROUND(O708/M708,2))</f>
        <v>19.09</v>
      </c>
      <c r="V708" s="55" t="n">
        <f aca="false">IFERROR(J708-I708,"")</f>
        <v>0</v>
      </c>
      <c r="W708" s="55" t="str">
        <f aca="false">IF(U708&lt;=13.5,"Efficient",IF(U708&lt;=16,"Above Bench","Expensive"))</f>
        <v>Expensive</v>
      </c>
      <c r="X708" s="55" t="str">
        <f aca="false">TEXT(H708,"yyyy-mm")</f>
        <v>2022-11</v>
      </c>
    </row>
    <row r="709" customFormat="false" ht="15" hidden="false" customHeight="true" outlineLevel="0" collapsed="false">
      <c r="A709" s="56" t="s">
        <v>11516</v>
      </c>
      <c r="B709" s="56" t="s">
        <v>2794</v>
      </c>
      <c r="C709" s="56" t="s">
        <v>2702</v>
      </c>
      <c r="D709" s="56" t="s">
        <v>10104</v>
      </c>
      <c r="E709" s="56" t="s">
        <v>93</v>
      </c>
      <c r="F709" s="56" t="s">
        <v>10070</v>
      </c>
      <c r="G709" s="56" t="s">
        <v>11517</v>
      </c>
      <c r="H709" s="57" t="n">
        <v>44666</v>
      </c>
      <c r="I709" s="56" t="s">
        <v>4295</v>
      </c>
      <c r="J709" s="56" t="s">
        <v>572</v>
      </c>
      <c r="K709" s="56" t="n">
        <v>1693.41</v>
      </c>
      <c r="L709" s="56" t="n">
        <v>4.836</v>
      </c>
      <c r="M709" s="56" t="n">
        <v>2225</v>
      </c>
      <c r="N709" s="56" t="n">
        <v>12.05</v>
      </c>
      <c r="O709" s="54" t="n">
        <f aca="false">ROUND(M709*N709,2)</f>
        <v>26811.25</v>
      </c>
      <c r="P709" s="56" t="n">
        <v>184</v>
      </c>
      <c r="Q709" s="56" t="s">
        <v>380</v>
      </c>
      <c r="R709" s="54" t="str">
        <f aca="false">IF(J709&lt;=I709,"Yes","No")</f>
        <v>No</v>
      </c>
      <c r="S709" s="56" t="s">
        <v>10066</v>
      </c>
      <c r="T709" s="56" t="s">
        <v>10066</v>
      </c>
      <c r="U709" s="55" t="n">
        <f aca="false">IF(M709=0,0,ROUND(O709/M709,2))</f>
        <v>12.05</v>
      </c>
      <c r="V709" s="55" t="n">
        <f aca="false">IFERROR(J709-I709,"")</f>
        <v>5</v>
      </c>
      <c r="W709" s="55" t="str">
        <f aca="false">IF(U709&lt;=13.5,"Efficient",IF(U709&lt;=16,"Above Bench","Expensive"))</f>
        <v>Efficient</v>
      </c>
      <c r="X709" s="55" t="str">
        <f aca="false">TEXT(H709,"yyyy-mm")</f>
        <v>2022-04</v>
      </c>
    </row>
    <row r="710" customFormat="false" ht="15" hidden="false" customHeight="true" outlineLevel="0" collapsed="false">
      <c r="A710" s="52" t="s">
        <v>11518</v>
      </c>
      <c r="B710" s="52" t="s">
        <v>2534</v>
      </c>
      <c r="C710" s="52" t="s">
        <v>359</v>
      </c>
      <c r="D710" s="52" t="s">
        <v>10087</v>
      </c>
      <c r="E710" s="52" t="s">
        <v>95</v>
      </c>
      <c r="F710" s="52" t="s">
        <v>10064</v>
      </c>
      <c r="G710" s="52" t="s">
        <v>11519</v>
      </c>
      <c r="H710" s="53" t="n">
        <v>44916</v>
      </c>
      <c r="I710" s="52" t="s">
        <v>2781</v>
      </c>
      <c r="J710" s="52" t="s">
        <v>1662</v>
      </c>
      <c r="K710" s="52" t="n">
        <v>550.33</v>
      </c>
      <c r="L710" s="52" t="n">
        <v>2.071</v>
      </c>
      <c r="M710" s="52" t="n">
        <v>2885</v>
      </c>
      <c r="N710" s="52" t="n">
        <v>16.58</v>
      </c>
      <c r="O710" s="54" t="n">
        <f aca="false">ROUND(M710*N710,2)</f>
        <v>47833.3</v>
      </c>
      <c r="P710" s="52" t="n">
        <v>490</v>
      </c>
      <c r="Q710" s="52" t="s">
        <v>371</v>
      </c>
      <c r="R710" s="54" t="str">
        <f aca="false">IF(J710&lt;=I710,"Yes","No")</f>
        <v>No</v>
      </c>
      <c r="S710" s="52" t="s">
        <v>10066</v>
      </c>
      <c r="T710" s="52" t="s">
        <v>10061</v>
      </c>
      <c r="U710" s="55" t="n">
        <f aca="false">IF(M710=0,0,ROUND(O710/M710,2))</f>
        <v>16.58</v>
      </c>
      <c r="V710" s="55" t="n">
        <f aca="false">IFERROR(J710-I710,"")</f>
        <v>2</v>
      </c>
      <c r="W710" s="55" t="str">
        <f aca="false">IF(U710&lt;=13.5,"Efficient",IF(U710&lt;=16,"Above Bench","Expensive"))</f>
        <v>Expensive</v>
      </c>
      <c r="X710" s="55" t="str">
        <f aca="false">TEXT(H710,"yyyy-mm")</f>
        <v>2022-12</v>
      </c>
    </row>
    <row r="711" customFormat="false" ht="15" hidden="false" customHeight="true" outlineLevel="0" collapsed="false">
      <c r="A711" s="56" t="s">
        <v>11520</v>
      </c>
      <c r="B711" s="56" t="s">
        <v>1751</v>
      </c>
      <c r="C711" s="56" t="s">
        <v>10990</v>
      </c>
      <c r="D711" s="56" t="s">
        <v>10063</v>
      </c>
      <c r="E711" s="56" t="s">
        <v>99</v>
      </c>
      <c r="F711" s="56" t="s">
        <v>10059</v>
      </c>
      <c r="G711" s="56" t="s">
        <v>11521</v>
      </c>
      <c r="H711" s="57" t="n">
        <v>45137</v>
      </c>
      <c r="I711" s="56" t="s">
        <v>2081</v>
      </c>
      <c r="J711" s="56" t="s">
        <v>2081</v>
      </c>
      <c r="K711" s="56" t="n">
        <v>609.4</v>
      </c>
      <c r="L711" s="56" t="n">
        <v>2.191</v>
      </c>
      <c r="M711" s="56" t="n">
        <v>1916</v>
      </c>
      <c r="N711" s="56" t="n">
        <v>14.95</v>
      </c>
      <c r="O711" s="54" t="n">
        <f aca="false">ROUND(M711*N711,2)</f>
        <v>28644.2</v>
      </c>
      <c r="P711" s="56" t="n">
        <v>377</v>
      </c>
      <c r="Q711" s="56" t="s">
        <v>340</v>
      </c>
      <c r="R711" s="54" t="str">
        <f aca="false">IF(J711&lt;=I711,"Yes","No")</f>
        <v>Yes</v>
      </c>
      <c r="S711" s="56" t="s">
        <v>10066</v>
      </c>
      <c r="T711" s="56" t="s">
        <v>10066</v>
      </c>
      <c r="U711" s="55" t="n">
        <f aca="false">IF(M711=0,0,ROUND(O711/M711,2))</f>
        <v>14.95</v>
      </c>
      <c r="V711" s="55" t="n">
        <f aca="false">IFERROR(J711-I711,"")</f>
        <v>0</v>
      </c>
      <c r="W711" s="55" t="str">
        <f aca="false">IF(U711&lt;=13.5,"Efficient",IF(U711&lt;=16,"Above Bench","Expensive"))</f>
        <v>Above Bench</v>
      </c>
      <c r="X711" s="55" t="str">
        <f aca="false">TEXT(H711,"yyyy-mm")</f>
        <v>2023-07</v>
      </c>
    </row>
    <row r="712" customFormat="false" ht="15" hidden="false" customHeight="true" outlineLevel="0" collapsed="false">
      <c r="A712" s="52" t="s">
        <v>11522</v>
      </c>
      <c r="B712" s="52" t="s">
        <v>3763</v>
      </c>
      <c r="C712" s="52" t="s">
        <v>1293</v>
      </c>
      <c r="D712" s="52" t="s">
        <v>10058</v>
      </c>
      <c r="E712" s="52" t="s">
        <v>93</v>
      </c>
      <c r="F712" s="52" t="s">
        <v>10099</v>
      </c>
      <c r="G712" s="52" t="s">
        <v>11523</v>
      </c>
      <c r="H712" s="53" t="n">
        <v>45079</v>
      </c>
      <c r="I712" s="52" t="s">
        <v>2685</v>
      </c>
      <c r="J712" s="52" t="s">
        <v>1511</v>
      </c>
      <c r="K712" s="52" t="n">
        <v>389.19</v>
      </c>
      <c r="L712" s="52" t="n">
        <v>1.317</v>
      </c>
      <c r="M712" s="52" t="n">
        <v>1411</v>
      </c>
      <c r="N712" s="52" t="n">
        <v>16.1</v>
      </c>
      <c r="O712" s="54" t="n">
        <f aca="false">ROUND(M712*N712,2)</f>
        <v>22717.1</v>
      </c>
      <c r="P712" s="52" t="n">
        <v>156</v>
      </c>
      <c r="Q712" s="52" t="s">
        <v>371</v>
      </c>
      <c r="R712" s="54" t="str">
        <f aca="false">IF(J712&lt;=I712,"Yes","No")</f>
        <v>No</v>
      </c>
      <c r="S712" s="52" t="s">
        <v>10061</v>
      </c>
      <c r="T712" s="52" t="s">
        <v>10061</v>
      </c>
      <c r="U712" s="55" t="n">
        <f aca="false">IF(M712=0,0,ROUND(O712/M712,2))</f>
        <v>16.1</v>
      </c>
      <c r="V712" s="55" t="n">
        <f aca="false">IFERROR(J712-I712,"")</f>
        <v>3</v>
      </c>
      <c r="W712" s="55" t="str">
        <f aca="false">IF(U712&lt;=13.5,"Efficient",IF(U712&lt;=16,"Above Bench","Expensive"))</f>
        <v>Expensive</v>
      </c>
      <c r="X712" s="55" t="str">
        <f aca="false">TEXT(H712,"yyyy-mm")</f>
        <v>2023-06</v>
      </c>
    </row>
    <row r="713" customFormat="false" ht="15" hidden="false" customHeight="true" outlineLevel="0" collapsed="false">
      <c r="A713" s="56" t="s">
        <v>11524</v>
      </c>
      <c r="B713" s="56" t="s">
        <v>1950</v>
      </c>
      <c r="C713" s="56" t="s">
        <v>1247</v>
      </c>
      <c r="D713" s="56" t="s">
        <v>10063</v>
      </c>
      <c r="E713" s="56" t="s">
        <v>101</v>
      </c>
      <c r="F713" s="56" t="s">
        <v>10099</v>
      </c>
      <c r="G713" s="56" t="s">
        <v>11525</v>
      </c>
      <c r="H713" s="57" t="n">
        <v>45232</v>
      </c>
      <c r="I713" s="56" t="s">
        <v>2612</v>
      </c>
      <c r="J713" s="56" t="s">
        <v>2675</v>
      </c>
      <c r="K713" s="56" t="n">
        <v>3832.53</v>
      </c>
      <c r="L713" s="56" t="n">
        <v>17.164</v>
      </c>
      <c r="M713" s="56" t="n">
        <v>2540</v>
      </c>
      <c r="N713" s="56" t="n">
        <v>21.49</v>
      </c>
      <c r="O713" s="54" t="n">
        <f aca="false">ROUND(M713*N713,2)</f>
        <v>54584.6</v>
      </c>
      <c r="P713" s="56" t="n">
        <v>166</v>
      </c>
      <c r="Q713" s="56" t="s">
        <v>380</v>
      </c>
      <c r="R713" s="54" t="str">
        <f aca="false">IF(J713&lt;=I713,"Yes","No")</f>
        <v>Yes</v>
      </c>
      <c r="S713" s="56" t="s">
        <v>10066</v>
      </c>
      <c r="T713" s="56" t="s">
        <v>10061</v>
      </c>
      <c r="U713" s="55" t="n">
        <f aca="false">IF(M713=0,0,ROUND(O713/M713,2))</f>
        <v>21.49</v>
      </c>
      <c r="V713" s="55" t="n">
        <f aca="false">IFERROR(J713-I713,"")</f>
        <v>-1</v>
      </c>
      <c r="W713" s="55" t="str">
        <f aca="false">IF(U713&lt;=13.5,"Efficient",IF(U713&lt;=16,"Above Bench","Expensive"))</f>
        <v>Expensive</v>
      </c>
      <c r="X713" s="55" t="str">
        <f aca="false">TEXT(H713,"yyyy-mm")</f>
        <v>2023-11</v>
      </c>
    </row>
    <row r="714" customFormat="false" ht="15" hidden="false" customHeight="true" outlineLevel="0" collapsed="false">
      <c r="A714" s="52" t="s">
        <v>11526</v>
      </c>
      <c r="B714" s="52" t="s">
        <v>2419</v>
      </c>
      <c r="C714" s="52" t="s">
        <v>5691</v>
      </c>
      <c r="D714" s="52" t="s">
        <v>10095</v>
      </c>
      <c r="E714" s="52" t="s">
        <v>99</v>
      </c>
      <c r="F714" s="52" t="s">
        <v>10064</v>
      </c>
      <c r="G714" s="52" t="s">
        <v>11527</v>
      </c>
      <c r="H714" s="53" t="n">
        <v>44929</v>
      </c>
      <c r="I714" s="52" t="s">
        <v>2665</v>
      </c>
      <c r="J714" s="52" t="s">
        <v>1566</v>
      </c>
      <c r="K714" s="52" t="n">
        <v>2655.27</v>
      </c>
      <c r="L714" s="52" t="n">
        <v>10.079</v>
      </c>
      <c r="M714" s="52" t="n">
        <v>275</v>
      </c>
      <c r="N714" s="52" t="n">
        <v>7.24</v>
      </c>
      <c r="O714" s="54" t="n">
        <f aca="false">ROUND(M714*N714,2)</f>
        <v>1991</v>
      </c>
      <c r="P714" s="52" t="n">
        <v>335</v>
      </c>
      <c r="Q714" s="52" t="s">
        <v>4081</v>
      </c>
      <c r="R714" s="54" t="str">
        <f aca="false">IF(J714&lt;=I714,"Yes","No")</f>
        <v>No</v>
      </c>
      <c r="S714" s="52" t="s">
        <v>10066</v>
      </c>
      <c r="T714" s="52" t="s">
        <v>10066</v>
      </c>
      <c r="U714" s="55" t="n">
        <f aca="false">IF(M714=0,0,ROUND(O714/M714,2))</f>
        <v>7.24</v>
      </c>
      <c r="V714" s="55" t="n">
        <f aca="false">IFERROR(J714-I714,"")</f>
        <v>5</v>
      </c>
      <c r="W714" s="55" t="str">
        <f aca="false">IF(U714&lt;=13.5,"Efficient",IF(U714&lt;=16,"Above Bench","Expensive"))</f>
        <v>Efficient</v>
      </c>
      <c r="X714" s="55" t="str">
        <f aca="false">TEXT(H714,"yyyy-mm")</f>
        <v>2023-01</v>
      </c>
    </row>
    <row r="715" customFormat="false" ht="15" hidden="false" customHeight="true" outlineLevel="0" collapsed="false">
      <c r="A715" s="56" t="s">
        <v>11528</v>
      </c>
      <c r="B715" s="56" t="s">
        <v>3820</v>
      </c>
      <c r="C715" s="56" t="s">
        <v>1234</v>
      </c>
      <c r="D715" s="56" t="s">
        <v>10078</v>
      </c>
      <c r="E715" s="56" t="s">
        <v>91</v>
      </c>
      <c r="F715" s="56" t="s">
        <v>10064</v>
      </c>
      <c r="G715" s="56" t="s">
        <v>11529</v>
      </c>
      <c r="H715" s="57" t="n">
        <v>44934</v>
      </c>
      <c r="I715" s="56" t="s">
        <v>3089</v>
      </c>
      <c r="J715" s="56" t="s">
        <v>1567</v>
      </c>
      <c r="K715" s="56" t="n">
        <v>3407.42</v>
      </c>
      <c r="L715" s="56" t="n">
        <v>9.576</v>
      </c>
      <c r="M715" s="56" t="n">
        <v>334</v>
      </c>
      <c r="N715" s="56" t="n">
        <v>11.11</v>
      </c>
      <c r="O715" s="54" t="n">
        <f aca="false">ROUND(M715*N715,2)</f>
        <v>3710.74</v>
      </c>
      <c r="P715" s="56" t="n">
        <v>147</v>
      </c>
      <c r="Q715" s="56" t="s">
        <v>380</v>
      </c>
      <c r="R715" s="54" t="str">
        <f aca="false">IF(J715&lt;=I715,"Yes","No")</f>
        <v>Yes</v>
      </c>
      <c r="S715" s="56" t="s">
        <v>10066</v>
      </c>
      <c r="T715" s="56" t="s">
        <v>10066</v>
      </c>
      <c r="U715" s="55" t="n">
        <f aca="false">IF(M715=0,0,ROUND(O715/M715,2))</f>
        <v>11.11</v>
      </c>
      <c r="V715" s="55" t="n">
        <f aca="false">IFERROR(J715-I715,"")</f>
        <v>-1</v>
      </c>
      <c r="W715" s="55" t="str">
        <f aca="false">IF(U715&lt;=13.5,"Efficient",IF(U715&lt;=16,"Above Bench","Expensive"))</f>
        <v>Efficient</v>
      </c>
      <c r="X715" s="55" t="str">
        <f aca="false">TEXT(H715,"yyyy-mm")</f>
        <v>2023-01</v>
      </c>
    </row>
    <row r="716" customFormat="false" ht="15" hidden="false" customHeight="true" outlineLevel="0" collapsed="false">
      <c r="A716" s="52" t="s">
        <v>11530</v>
      </c>
      <c r="B716" s="52" t="s">
        <v>2479</v>
      </c>
      <c r="C716" s="52" t="s">
        <v>638</v>
      </c>
      <c r="D716" s="52" t="s">
        <v>10078</v>
      </c>
      <c r="E716" s="52" t="s">
        <v>101</v>
      </c>
      <c r="F716" s="52" t="s">
        <v>10088</v>
      </c>
      <c r="G716" s="52" t="s">
        <v>11531</v>
      </c>
      <c r="H716" s="53" t="n">
        <v>45597</v>
      </c>
      <c r="I716" s="52" t="s">
        <v>1608</v>
      </c>
      <c r="J716" s="52" t="s">
        <v>1450</v>
      </c>
      <c r="K716" s="52" t="n">
        <v>3596.05</v>
      </c>
      <c r="L716" s="52" t="n">
        <v>9.283</v>
      </c>
      <c r="M716" s="52" t="n">
        <v>1755</v>
      </c>
      <c r="N716" s="52" t="n">
        <v>23.33</v>
      </c>
      <c r="O716" s="54" t="n">
        <f aca="false">ROUND(M716*N716,2)</f>
        <v>40944.15</v>
      </c>
      <c r="P716" s="52" t="n">
        <v>66</v>
      </c>
      <c r="Q716" s="52" t="s">
        <v>4081</v>
      </c>
      <c r="R716" s="54" t="str">
        <f aca="false">IF(J716&lt;=I716,"Yes","No")</f>
        <v>No</v>
      </c>
      <c r="S716" s="52" t="s">
        <v>10066</v>
      </c>
      <c r="T716" s="52" t="s">
        <v>10061</v>
      </c>
      <c r="U716" s="55" t="n">
        <f aca="false">IF(M716=0,0,ROUND(O716/M716,2))</f>
        <v>23.33</v>
      </c>
      <c r="V716" s="55" t="n">
        <f aca="false">IFERROR(J716-I716,"")</f>
        <v>5</v>
      </c>
      <c r="W716" s="55" t="str">
        <f aca="false">IF(U716&lt;=13.5,"Efficient",IF(U716&lt;=16,"Above Bench","Expensive"))</f>
        <v>Expensive</v>
      </c>
      <c r="X716" s="55" t="str">
        <f aca="false">TEXT(H716,"yyyy-mm")</f>
        <v>2024-11</v>
      </c>
    </row>
    <row r="717" customFormat="false" ht="15" hidden="false" customHeight="true" outlineLevel="0" collapsed="false">
      <c r="A717" s="56" t="s">
        <v>11532</v>
      </c>
      <c r="B717" s="56" t="s">
        <v>488</v>
      </c>
      <c r="C717" s="56" t="s">
        <v>3239</v>
      </c>
      <c r="D717" s="56" t="s">
        <v>10132</v>
      </c>
      <c r="E717" s="56" t="s">
        <v>97</v>
      </c>
      <c r="F717" s="56" t="s">
        <v>10070</v>
      </c>
      <c r="G717" s="56" t="s">
        <v>11533</v>
      </c>
      <c r="H717" s="57" t="n">
        <v>45390</v>
      </c>
      <c r="I717" s="56" t="s">
        <v>3453</v>
      </c>
      <c r="J717" s="56" t="s">
        <v>2226</v>
      </c>
      <c r="K717" s="56" t="n">
        <v>1368.34</v>
      </c>
      <c r="L717" s="56" t="n">
        <v>5.277</v>
      </c>
      <c r="M717" s="56" t="n">
        <v>1127</v>
      </c>
      <c r="N717" s="56" t="n">
        <v>5.5</v>
      </c>
      <c r="O717" s="54" t="n">
        <f aca="false">ROUND(M717*N717,2)</f>
        <v>6198.5</v>
      </c>
      <c r="P717" s="56" t="n">
        <v>284</v>
      </c>
      <c r="Q717" s="56" t="s">
        <v>340</v>
      </c>
      <c r="R717" s="54" t="str">
        <f aca="false">IF(J717&lt;=I717,"Yes","No")</f>
        <v>No</v>
      </c>
      <c r="S717" s="56" t="s">
        <v>10066</v>
      </c>
      <c r="T717" s="56" t="s">
        <v>10061</v>
      </c>
      <c r="U717" s="55" t="n">
        <f aca="false">IF(M717=0,0,ROUND(O717/M717,2))</f>
        <v>5.5</v>
      </c>
      <c r="V717" s="55" t="n">
        <f aca="false">IFERROR(J717-I717,"")</f>
        <v>5</v>
      </c>
      <c r="W717" s="55" t="str">
        <f aca="false">IF(U717&lt;=13.5,"Efficient",IF(U717&lt;=16,"Above Bench","Expensive"))</f>
        <v>Efficient</v>
      </c>
      <c r="X717" s="55" t="str">
        <f aca="false">TEXT(H717,"yyyy-mm")</f>
        <v>2024-04</v>
      </c>
    </row>
    <row r="718" customFormat="false" ht="15" hidden="false" customHeight="true" outlineLevel="0" collapsed="false">
      <c r="A718" s="52" t="s">
        <v>11534</v>
      </c>
      <c r="B718" s="52" t="s">
        <v>2230</v>
      </c>
      <c r="C718" s="52" t="s">
        <v>7100</v>
      </c>
      <c r="D718" s="52" t="s">
        <v>10095</v>
      </c>
      <c r="E718" s="52" t="s">
        <v>97</v>
      </c>
      <c r="F718" s="52" t="s">
        <v>10064</v>
      </c>
      <c r="G718" s="52" t="s">
        <v>11535</v>
      </c>
      <c r="H718" s="53" t="n">
        <v>45645</v>
      </c>
      <c r="I718" s="52" t="s">
        <v>7965</v>
      </c>
      <c r="J718" s="52" t="s">
        <v>905</v>
      </c>
      <c r="K718" s="52" t="n">
        <v>373.69</v>
      </c>
      <c r="L718" s="52" t="n">
        <v>1.484</v>
      </c>
      <c r="M718" s="52" t="n">
        <v>1761</v>
      </c>
      <c r="N718" s="52" t="n">
        <v>17.47</v>
      </c>
      <c r="O718" s="54" t="n">
        <f aca="false">ROUND(M718*N718,2)</f>
        <v>30764.67</v>
      </c>
      <c r="P718" s="52" t="n">
        <v>105</v>
      </c>
      <c r="Q718" s="52" t="s">
        <v>340</v>
      </c>
      <c r="R718" s="54" t="str">
        <f aca="false">IF(J718&lt;=I718,"Yes","No")</f>
        <v>No</v>
      </c>
      <c r="S718" s="52" t="s">
        <v>10066</v>
      </c>
      <c r="T718" s="52" t="s">
        <v>10061</v>
      </c>
      <c r="U718" s="55" t="n">
        <f aca="false">IF(M718=0,0,ROUND(O718/M718,2))</f>
        <v>17.47</v>
      </c>
      <c r="V718" s="55" t="n">
        <f aca="false">IFERROR(J718-I718,"")</f>
        <v>4</v>
      </c>
      <c r="W718" s="55" t="str">
        <f aca="false">IF(U718&lt;=13.5,"Efficient",IF(U718&lt;=16,"Above Bench","Expensive"))</f>
        <v>Expensive</v>
      </c>
      <c r="X718" s="55" t="str">
        <f aca="false">TEXT(H718,"yyyy-mm")</f>
        <v>2024-12</v>
      </c>
    </row>
    <row r="719" customFormat="false" ht="15" hidden="false" customHeight="true" outlineLevel="0" collapsed="false">
      <c r="A719" s="56" t="s">
        <v>11536</v>
      </c>
      <c r="B719" s="56" t="s">
        <v>738</v>
      </c>
      <c r="C719" s="56" t="s">
        <v>2124</v>
      </c>
      <c r="D719" s="56" t="s">
        <v>10117</v>
      </c>
      <c r="E719" s="56" t="s">
        <v>101</v>
      </c>
      <c r="F719" s="56" t="s">
        <v>10099</v>
      </c>
      <c r="G719" s="56" t="s">
        <v>11537</v>
      </c>
      <c r="H719" s="57" t="n">
        <v>44773</v>
      </c>
      <c r="I719" s="56" t="s">
        <v>1236</v>
      </c>
      <c r="J719" s="56" t="s">
        <v>4096</v>
      </c>
      <c r="K719" s="56" t="n">
        <v>1775.37</v>
      </c>
      <c r="L719" s="56" t="n">
        <v>6.123</v>
      </c>
      <c r="M719" s="56" t="n">
        <v>918</v>
      </c>
      <c r="N719" s="56" t="n">
        <v>5.14</v>
      </c>
      <c r="O719" s="54" t="n">
        <f aca="false">ROUND(M719*N719,2)</f>
        <v>4718.52</v>
      </c>
      <c r="P719" s="56" t="n">
        <v>122</v>
      </c>
      <c r="Q719" s="56" t="s">
        <v>340</v>
      </c>
      <c r="R719" s="54" t="str">
        <f aca="false">IF(J719&lt;=I719,"Yes","No")</f>
        <v>No</v>
      </c>
      <c r="S719" s="56" t="s">
        <v>10066</v>
      </c>
      <c r="T719" s="56" t="s">
        <v>10061</v>
      </c>
      <c r="U719" s="55" t="n">
        <f aca="false">IF(M719=0,0,ROUND(O719/M719,2))</f>
        <v>5.14</v>
      </c>
      <c r="V719" s="55" t="n">
        <f aca="false">IFERROR(J719-I719,"")</f>
        <v>1</v>
      </c>
      <c r="W719" s="55" t="str">
        <f aca="false">IF(U719&lt;=13.5,"Efficient",IF(U719&lt;=16,"Above Bench","Expensive"))</f>
        <v>Efficient</v>
      </c>
      <c r="X719" s="55" t="str">
        <f aca="false">TEXT(H719,"yyyy-mm")</f>
        <v>2022-07</v>
      </c>
    </row>
    <row r="720" customFormat="false" ht="15" hidden="false" customHeight="true" outlineLevel="0" collapsed="false">
      <c r="A720" s="52" t="s">
        <v>11538</v>
      </c>
      <c r="B720" s="52" t="s">
        <v>2172</v>
      </c>
      <c r="C720" s="52" t="s">
        <v>10327</v>
      </c>
      <c r="D720" s="52" t="s">
        <v>10073</v>
      </c>
      <c r="E720" s="52" t="s">
        <v>99</v>
      </c>
      <c r="F720" s="52" t="s">
        <v>10059</v>
      </c>
      <c r="G720" s="52" t="s">
        <v>11539</v>
      </c>
      <c r="H720" s="53" t="n">
        <v>44880</v>
      </c>
      <c r="I720" s="52" t="s">
        <v>1886</v>
      </c>
      <c r="J720" s="52" t="s">
        <v>5005</v>
      </c>
      <c r="K720" s="52" t="n">
        <v>371.11</v>
      </c>
      <c r="L720" s="52" t="n">
        <v>1.338</v>
      </c>
      <c r="M720" s="52" t="n">
        <v>1889</v>
      </c>
      <c r="N720" s="52" t="n">
        <v>19.91</v>
      </c>
      <c r="O720" s="54" t="n">
        <f aca="false">ROUND(M720*N720,2)</f>
        <v>37609.99</v>
      </c>
      <c r="P720" s="52" t="n">
        <v>429</v>
      </c>
      <c r="Q720" s="52" t="s">
        <v>340</v>
      </c>
      <c r="R720" s="54" t="str">
        <f aca="false">IF(J720&lt;=I720,"Yes","No")</f>
        <v>No</v>
      </c>
      <c r="S720" s="52" t="s">
        <v>10061</v>
      </c>
      <c r="T720" s="52" t="s">
        <v>10061</v>
      </c>
      <c r="U720" s="55" t="n">
        <f aca="false">IF(M720=0,0,ROUND(O720/M720,2))</f>
        <v>19.91</v>
      </c>
      <c r="V720" s="55" t="n">
        <f aca="false">IFERROR(J720-I720,"")</f>
        <v>1</v>
      </c>
      <c r="W720" s="55" t="str">
        <f aca="false">IF(U720&lt;=13.5,"Efficient",IF(U720&lt;=16,"Above Bench","Expensive"))</f>
        <v>Expensive</v>
      </c>
      <c r="X720" s="55" t="str">
        <f aca="false">TEXT(H720,"yyyy-mm")</f>
        <v>2022-11</v>
      </c>
    </row>
    <row r="721" customFormat="false" ht="15" hidden="false" customHeight="true" outlineLevel="0" collapsed="false">
      <c r="A721" s="56" t="s">
        <v>11540</v>
      </c>
      <c r="B721" s="56" t="s">
        <v>1636</v>
      </c>
      <c r="C721" s="56" t="s">
        <v>3273</v>
      </c>
      <c r="D721" s="56" t="s">
        <v>10112</v>
      </c>
      <c r="E721" s="56" t="s">
        <v>97</v>
      </c>
      <c r="F721" s="56" t="s">
        <v>10059</v>
      </c>
      <c r="G721" s="56" t="s">
        <v>11541</v>
      </c>
      <c r="H721" s="57" t="n">
        <v>44659</v>
      </c>
      <c r="I721" s="56" t="s">
        <v>1464</v>
      </c>
      <c r="J721" s="56" t="s">
        <v>1464</v>
      </c>
      <c r="K721" s="56" t="n">
        <v>1030.96</v>
      </c>
      <c r="L721" s="56" t="n">
        <v>2.59</v>
      </c>
      <c r="M721" s="56" t="n">
        <v>605</v>
      </c>
      <c r="N721" s="56" t="n">
        <v>19.03</v>
      </c>
      <c r="O721" s="54" t="n">
        <f aca="false">ROUND(M721*N721,2)</f>
        <v>11513.15</v>
      </c>
      <c r="P721" s="56" t="n">
        <v>125</v>
      </c>
      <c r="Q721" s="56" t="s">
        <v>340</v>
      </c>
      <c r="R721" s="54" t="str">
        <f aca="false">IF(J721&lt;=I721,"Yes","No")</f>
        <v>Yes</v>
      </c>
      <c r="S721" s="56" t="s">
        <v>10066</v>
      </c>
      <c r="T721" s="56" t="s">
        <v>10061</v>
      </c>
      <c r="U721" s="55" t="n">
        <f aca="false">IF(M721=0,0,ROUND(O721/M721,2))</f>
        <v>19.03</v>
      </c>
      <c r="V721" s="55" t="n">
        <f aca="false">IFERROR(J721-I721,"")</f>
        <v>0</v>
      </c>
      <c r="W721" s="55" t="str">
        <f aca="false">IF(U721&lt;=13.5,"Efficient",IF(U721&lt;=16,"Above Bench","Expensive"))</f>
        <v>Expensive</v>
      </c>
      <c r="X721" s="55" t="str">
        <f aca="false">TEXT(H721,"yyyy-mm")</f>
        <v>2022-04</v>
      </c>
    </row>
    <row r="722" customFormat="false" ht="15" hidden="false" customHeight="true" outlineLevel="0" collapsed="false">
      <c r="A722" s="52" t="s">
        <v>11542</v>
      </c>
      <c r="B722" s="52" t="s">
        <v>2239</v>
      </c>
      <c r="C722" s="52" t="s">
        <v>2428</v>
      </c>
      <c r="D722" s="52" t="s">
        <v>10190</v>
      </c>
      <c r="E722" s="52" t="s">
        <v>101</v>
      </c>
      <c r="F722" s="52" t="s">
        <v>10064</v>
      </c>
      <c r="G722" s="52" t="s">
        <v>11543</v>
      </c>
      <c r="H722" s="53" t="n">
        <v>45061</v>
      </c>
      <c r="I722" s="52" t="s">
        <v>402</v>
      </c>
      <c r="J722" s="52" t="s">
        <v>4437</v>
      </c>
      <c r="K722" s="52" t="n">
        <v>4720.81</v>
      </c>
      <c r="L722" s="52" t="n">
        <v>15.599</v>
      </c>
      <c r="M722" s="52" t="n">
        <v>1533</v>
      </c>
      <c r="N722" s="52" t="n">
        <v>8.61</v>
      </c>
      <c r="O722" s="54" t="n">
        <f aca="false">ROUND(M722*N722,2)</f>
        <v>13199.13</v>
      </c>
      <c r="P722" s="52" t="n">
        <v>247</v>
      </c>
      <c r="Q722" s="52" t="s">
        <v>4081</v>
      </c>
      <c r="R722" s="54" t="str">
        <f aca="false">IF(J722&lt;=I722,"Yes","No")</f>
        <v>Yes</v>
      </c>
      <c r="S722" s="52" t="s">
        <v>10066</v>
      </c>
      <c r="T722" s="52" t="s">
        <v>10066</v>
      </c>
      <c r="U722" s="55" t="n">
        <f aca="false">IF(M722=0,0,ROUND(O722/M722,2))</f>
        <v>8.61</v>
      </c>
      <c r="V722" s="55" t="n">
        <f aca="false">IFERROR(J722-I722,"")</f>
        <v>-1</v>
      </c>
      <c r="W722" s="55" t="str">
        <f aca="false">IF(U722&lt;=13.5,"Efficient",IF(U722&lt;=16,"Above Bench","Expensive"))</f>
        <v>Efficient</v>
      </c>
      <c r="X722" s="55" t="str">
        <f aca="false">TEXT(H722,"yyyy-mm")</f>
        <v>2023-05</v>
      </c>
    </row>
    <row r="723" customFormat="false" ht="15" hidden="false" customHeight="true" outlineLevel="0" collapsed="false">
      <c r="A723" s="56" t="s">
        <v>11544</v>
      </c>
      <c r="B723" s="56" t="s">
        <v>1573</v>
      </c>
      <c r="C723" s="56" t="s">
        <v>3974</v>
      </c>
      <c r="D723" s="56" t="s">
        <v>10087</v>
      </c>
      <c r="E723" s="56" t="s">
        <v>101</v>
      </c>
      <c r="F723" s="56" t="s">
        <v>10064</v>
      </c>
      <c r="G723" s="56" t="s">
        <v>11545</v>
      </c>
      <c r="H723" s="57" t="n">
        <v>45183</v>
      </c>
      <c r="I723" s="56" t="s">
        <v>822</v>
      </c>
      <c r="J723" s="56" t="s">
        <v>822</v>
      </c>
      <c r="K723" s="56" t="n">
        <v>1200.85</v>
      </c>
      <c r="L723" s="56" t="n">
        <v>4.011</v>
      </c>
      <c r="M723" s="56" t="n">
        <v>2664</v>
      </c>
      <c r="N723" s="56" t="n">
        <v>20.4</v>
      </c>
      <c r="O723" s="54" t="n">
        <f aca="false">ROUND(M723*N723,2)</f>
        <v>54345.6</v>
      </c>
      <c r="P723" s="56" t="n">
        <v>469</v>
      </c>
      <c r="Q723" s="56" t="s">
        <v>371</v>
      </c>
      <c r="R723" s="54" t="str">
        <f aca="false">IF(J723&lt;=I723,"Yes","No")</f>
        <v>Yes</v>
      </c>
      <c r="S723" s="56" t="s">
        <v>10061</v>
      </c>
      <c r="T723" s="56" t="s">
        <v>10066</v>
      </c>
      <c r="U723" s="55" t="n">
        <f aca="false">IF(M723=0,0,ROUND(O723/M723,2))</f>
        <v>20.4</v>
      </c>
      <c r="V723" s="55" t="n">
        <f aca="false">IFERROR(J723-I723,"")</f>
        <v>0</v>
      </c>
      <c r="W723" s="55" t="str">
        <f aca="false">IF(U723&lt;=13.5,"Efficient",IF(U723&lt;=16,"Above Bench","Expensive"))</f>
        <v>Expensive</v>
      </c>
      <c r="X723" s="55" t="str">
        <f aca="false">TEXT(H723,"yyyy-mm")</f>
        <v>2023-09</v>
      </c>
    </row>
    <row r="724" customFormat="false" ht="15" hidden="false" customHeight="true" outlineLevel="0" collapsed="false">
      <c r="A724" s="52" t="s">
        <v>11546</v>
      </c>
      <c r="B724" s="52" t="s">
        <v>2636</v>
      </c>
      <c r="C724" s="52" t="s">
        <v>5331</v>
      </c>
      <c r="D724" s="52" t="s">
        <v>10058</v>
      </c>
      <c r="E724" s="52" t="s">
        <v>101</v>
      </c>
      <c r="F724" s="52" t="s">
        <v>10064</v>
      </c>
      <c r="G724" s="52" t="s">
        <v>11547</v>
      </c>
      <c r="H724" s="53" t="n">
        <v>44837</v>
      </c>
      <c r="I724" s="52" t="s">
        <v>1953</v>
      </c>
      <c r="J724" s="52" t="s">
        <v>1953</v>
      </c>
      <c r="K724" s="52" t="n">
        <v>2585.14</v>
      </c>
      <c r="L724" s="52" t="n">
        <v>11.714</v>
      </c>
      <c r="M724" s="52" t="n">
        <v>367</v>
      </c>
      <c r="N724" s="52" t="n">
        <v>10.45</v>
      </c>
      <c r="O724" s="54" t="n">
        <f aca="false">ROUND(M724*N724,2)</f>
        <v>3835.15</v>
      </c>
      <c r="P724" s="52" t="n">
        <v>388</v>
      </c>
      <c r="Q724" s="52" t="s">
        <v>371</v>
      </c>
      <c r="R724" s="54" t="str">
        <f aca="false">IF(J724&lt;=I724,"Yes","No")</f>
        <v>Yes</v>
      </c>
      <c r="S724" s="52" t="s">
        <v>10066</v>
      </c>
      <c r="T724" s="52" t="s">
        <v>10066</v>
      </c>
      <c r="U724" s="55" t="n">
        <f aca="false">IF(M724=0,0,ROUND(O724/M724,2))</f>
        <v>10.45</v>
      </c>
      <c r="V724" s="55" t="n">
        <f aca="false">IFERROR(J724-I724,"")</f>
        <v>0</v>
      </c>
      <c r="W724" s="55" t="str">
        <f aca="false">IF(U724&lt;=13.5,"Efficient",IF(U724&lt;=16,"Above Bench","Expensive"))</f>
        <v>Efficient</v>
      </c>
      <c r="X724" s="55" t="str">
        <f aca="false">TEXT(H724,"yyyy-mm")</f>
        <v>2022-10</v>
      </c>
    </row>
    <row r="725" customFormat="false" ht="15" hidden="false" customHeight="true" outlineLevel="0" collapsed="false">
      <c r="A725" s="56" t="s">
        <v>11548</v>
      </c>
      <c r="B725" s="56" t="s">
        <v>2198</v>
      </c>
      <c r="C725" s="56" t="s">
        <v>2360</v>
      </c>
      <c r="D725" s="56" t="s">
        <v>10104</v>
      </c>
      <c r="E725" s="56" t="s">
        <v>99</v>
      </c>
      <c r="F725" s="56" t="s">
        <v>10064</v>
      </c>
      <c r="G725" s="56" t="s">
        <v>11549</v>
      </c>
      <c r="H725" s="57" t="n">
        <v>44716</v>
      </c>
      <c r="I725" s="56" t="s">
        <v>2267</v>
      </c>
      <c r="J725" s="56" t="s">
        <v>1996</v>
      </c>
      <c r="K725" s="56" t="n">
        <v>4614.78</v>
      </c>
      <c r="L725" s="56" t="n">
        <v>12.029</v>
      </c>
      <c r="M725" s="56" t="n">
        <v>1609</v>
      </c>
      <c r="N725" s="56" t="n">
        <v>6.47</v>
      </c>
      <c r="O725" s="54" t="n">
        <f aca="false">ROUND(M725*N725,2)</f>
        <v>10410.23</v>
      </c>
      <c r="P725" s="56" t="n">
        <v>347</v>
      </c>
      <c r="Q725" s="56" t="s">
        <v>4081</v>
      </c>
      <c r="R725" s="54" t="str">
        <f aca="false">IF(J725&lt;=I725,"Yes","No")</f>
        <v>No</v>
      </c>
      <c r="S725" s="56" t="s">
        <v>10066</v>
      </c>
      <c r="T725" s="56" t="s">
        <v>10066</v>
      </c>
      <c r="U725" s="55" t="n">
        <f aca="false">IF(M725=0,0,ROUND(O725/M725,2))</f>
        <v>6.47</v>
      </c>
      <c r="V725" s="55" t="n">
        <f aca="false">IFERROR(J725-I725,"")</f>
        <v>2</v>
      </c>
      <c r="W725" s="55" t="str">
        <f aca="false">IF(U725&lt;=13.5,"Efficient",IF(U725&lt;=16,"Above Bench","Expensive"))</f>
        <v>Efficient</v>
      </c>
      <c r="X725" s="55" t="str">
        <f aca="false">TEXT(H725,"yyyy-mm")</f>
        <v>2022-06</v>
      </c>
    </row>
    <row r="726" customFormat="false" ht="15" hidden="false" customHeight="true" outlineLevel="0" collapsed="false">
      <c r="A726" s="52" t="s">
        <v>11550</v>
      </c>
      <c r="B726" s="52" t="s">
        <v>855</v>
      </c>
      <c r="C726" s="52" t="s">
        <v>6789</v>
      </c>
      <c r="D726" s="52" t="s">
        <v>10063</v>
      </c>
      <c r="E726" s="52" t="s">
        <v>91</v>
      </c>
      <c r="F726" s="52" t="s">
        <v>10088</v>
      </c>
      <c r="G726" s="52" t="s">
        <v>11551</v>
      </c>
      <c r="H726" s="53" t="n">
        <v>44577</v>
      </c>
      <c r="I726" s="52" t="s">
        <v>1543</v>
      </c>
      <c r="J726" s="52" t="s">
        <v>3507</v>
      </c>
      <c r="K726" s="52" t="n">
        <v>2974.42</v>
      </c>
      <c r="L726" s="52" t="n">
        <v>12.7</v>
      </c>
      <c r="M726" s="52" t="n">
        <v>1489</v>
      </c>
      <c r="N726" s="52" t="n">
        <v>18.37</v>
      </c>
      <c r="O726" s="54" t="n">
        <f aca="false">ROUND(M726*N726,2)</f>
        <v>27352.93</v>
      </c>
      <c r="P726" s="52" t="n">
        <v>181</v>
      </c>
      <c r="Q726" s="52" t="s">
        <v>371</v>
      </c>
      <c r="R726" s="54" t="str">
        <f aca="false">IF(J726&lt;=I726,"Yes","No")</f>
        <v>No</v>
      </c>
      <c r="S726" s="52" t="s">
        <v>10066</v>
      </c>
      <c r="T726" s="52" t="s">
        <v>10061</v>
      </c>
      <c r="U726" s="55" t="n">
        <f aca="false">IF(M726=0,0,ROUND(O726/M726,2))</f>
        <v>18.37</v>
      </c>
      <c r="V726" s="55" t="n">
        <f aca="false">IFERROR(J726-I726,"")</f>
        <v>1</v>
      </c>
      <c r="W726" s="55" t="str">
        <f aca="false">IF(U726&lt;=13.5,"Efficient",IF(U726&lt;=16,"Above Bench","Expensive"))</f>
        <v>Expensive</v>
      </c>
      <c r="X726" s="55" t="str">
        <f aca="false">TEXT(H726,"yyyy-mm")</f>
        <v>2022-01</v>
      </c>
    </row>
    <row r="727" customFormat="false" ht="15" hidden="false" customHeight="true" outlineLevel="0" collapsed="false">
      <c r="A727" s="56" t="s">
        <v>11552</v>
      </c>
      <c r="B727" s="56" t="s">
        <v>3920</v>
      </c>
      <c r="C727" s="56" t="s">
        <v>10098</v>
      </c>
      <c r="D727" s="56" t="s">
        <v>10095</v>
      </c>
      <c r="E727" s="56" t="s">
        <v>91</v>
      </c>
      <c r="F727" s="56" t="s">
        <v>10064</v>
      </c>
      <c r="G727" s="56" t="s">
        <v>11553</v>
      </c>
      <c r="H727" s="57" t="n">
        <v>44644</v>
      </c>
      <c r="I727" s="56" t="s">
        <v>1788</v>
      </c>
      <c r="J727" s="56" t="s">
        <v>1900</v>
      </c>
      <c r="K727" s="56" t="n">
        <v>68.18</v>
      </c>
      <c r="L727" s="56" t="n">
        <v>0.255</v>
      </c>
      <c r="M727" s="56" t="n">
        <v>2409</v>
      </c>
      <c r="N727" s="56" t="n">
        <v>6.4</v>
      </c>
      <c r="O727" s="54" t="n">
        <f aca="false">ROUND(M727*N727,2)</f>
        <v>15417.6</v>
      </c>
      <c r="P727" s="56" t="n">
        <v>134</v>
      </c>
      <c r="Q727" s="56" t="s">
        <v>4081</v>
      </c>
      <c r="R727" s="54" t="str">
        <f aca="false">IF(J727&lt;=I727,"Yes","No")</f>
        <v>No</v>
      </c>
      <c r="S727" s="56" t="s">
        <v>10066</v>
      </c>
      <c r="T727" s="56" t="s">
        <v>10061</v>
      </c>
      <c r="U727" s="55" t="n">
        <f aca="false">IF(M727=0,0,ROUND(O727/M727,2))</f>
        <v>6.4</v>
      </c>
      <c r="V727" s="55" t="n">
        <f aca="false">IFERROR(J727-I727,"")</f>
        <v>1</v>
      </c>
      <c r="W727" s="55" t="str">
        <f aca="false">IF(U727&lt;=13.5,"Efficient",IF(U727&lt;=16,"Above Bench","Expensive"))</f>
        <v>Efficient</v>
      </c>
      <c r="X727" s="55" t="str">
        <f aca="false">TEXT(H727,"yyyy-mm")</f>
        <v>2022-03</v>
      </c>
    </row>
    <row r="728" customFormat="false" ht="15" hidden="false" customHeight="true" outlineLevel="0" collapsed="false">
      <c r="A728" s="52" t="s">
        <v>11554</v>
      </c>
      <c r="B728" s="52" t="s">
        <v>1550</v>
      </c>
      <c r="C728" s="52" t="s">
        <v>2707</v>
      </c>
      <c r="D728" s="52" t="s">
        <v>10058</v>
      </c>
      <c r="E728" s="52" t="s">
        <v>95</v>
      </c>
      <c r="F728" s="52" t="s">
        <v>10099</v>
      </c>
      <c r="G728" s="52" t="s">
        <v>11555</v>
      </c>
      <c r="H728" s="53" t="n">
        <v>44637</v>
      </c>
      <c r="I728" s="52" t="s">
        <v>669</v>
      </c>
      <c r="J728" s="52" t="s">
        <v>2816</v>
      </c>
      <c r="K728" s="52" t="n">
        <v>844.94</v>
      </c>
      <c r="L728" s="52" t="n">
        <v>3.826</v>
      </c>
      <c r="M728" s="52" t="n">
        <v>2306</v>
      </c>
      <c r="N728" s="52" t="n">
        <v>9.79</v>
      </c>
      <c r="O728" s="54" t="n">
        <f aca="false">ROUND(M728*N728,2)</f>
        <v>22575.74</v>
      </c>
      <c r="P728" s="52" t="n">
        <v>36</v>
      </c>
      <c r="Q728" s="52" t="s">
        <v>371</v>
      </c>
      <c r="R728" s="54" t="str">
        <f aca="false">IF(J728&lt;=I728,"Yes","No")</f>
        <v>No</v>
      </c>
      <c r="S728" s="52" t="s">
        <v>10066</v>
      </c>
      <c r="T728" s="52" t="s">
        <v>10061</v>
      </c>
      <c r="U728" s="55" t="n">
        <f aca="false">IF(M728=0,0,ROUND(O728/M728,2))</f>
        <v>9.79</v>
      </c>
      <c r="V728" s="55" t="n">
        <f aca="false">IFERROR(J728-I728,"")</f>
        <v>4</v>
      </c>
      <c r="W728" s="55" t="str">
        <f aca="false">IF(U728&lt;=13.5,"Efficient",IF(U728&lt;=16,"Above Bench","Expensive"))</f>
        <v>Efficient</v>
      </c>
      <c r="X728" s="55" t="str">
        <f aca="false">TEXT(H728,"yyyy-mm")</f>
        <v>2022-03</v>
      </c>
    </row>
    <row r="729" customFormat="false" ht="15" hidden="false" customHeight="true" outlineLevel="0" collapsed="false">
      <c r="A729" s="56" t="s">
        <v>11556</v>
      </c>
      <c r="B729" s="56" t="s">
        <v>2870</v>
      </c>
      <c r="C729" s="56" t="s">
        <v>2595</v>
      </c>
      <c r="D729" s="56" t="s">
        <v>10190</v>
      </c>
      <c r="E729" s="56" t="s">
        <v>97</v>
      </c>
      <c r="F729" s="56" t="s">
        <v>10059</v>
      </c>
      <c r="G729" s="56" t="s">
        <v>11557</v>
      </c>
      <c r="H729" s="57" t="n">
        <v>44742</v>
      </c>
      <c r="I729" s="56" t="s">
        <v>3643</v>
      </c>
      <c r="J729" s="56" t="s">
        <v>5196</v>
      </c>
      <c r="K729" s="56" t="n">
        <v>3903.74</v>
      </c>
      <c r="L729" s="56" t="n">
        <v>14.397</v>
      </c>
      <c r="M729" s="56" t="n">
        <v>2778</v>
      </c>
      <c r="N729" s="56" t="n">
        <v>8.08</v>
      </c>
      <c r="O729" s="54" t="n">
        <f aca="false">ROUND(M729*N729,2)</f>
        <v>22446.24</v>
      </c>
      <c r="P729" s="56" t="n">
        <v>23</v>
      </c>
      <c r="Q729" s="56" t="s">
        <v>380</v>
      </c>
      <c r="R729" s="54" t="str">
        <f aca="false">IF(J729&lt;=I729,"Yes","No")</f>
        <v>No</v>
      </c>
      <c r="S729" s="56" t="s">
        <v>10066</v>
      </c>
      <c r="T729" s="56" t="s">
        <v>10061</v>
      </c>
      <c r="U729" s="55" t="n">
        <f aca="false">IF(M729=0,0,ROUND(O729/M729,2))</f>
        <v>8.08</v>
      </c>
      <c r="V729" s="55" t="n">
        <f aca="false">IFERROR(J729-I729,"")</f>
        <v>5</v>
      </c>
      <c r="W729" s="55" t="str">
        <f aca="false">IF(U729&lt;=13.5,"Efficient",IF(U729&lt;=16,"Above Bench","Expensive"))</f>
        <v>Efficient</v>
      </c>
      <c r="X729" s="55" t="str">
        <f aca="false">TEXT(H729,"yyyy-mm")</f>
        <v>2022-06</v>
      </c>
    </row>
    <row r="730" customFormat="false" ht="15" hidden="false" customHeight="true" outlineLevel="0" collapsed="false">
      <c r="A730" s="52" t="s">
        <v>11558</v>
      </c>
      <c r="B730" s="52" t="s">
        <v>1573</v>
      </c>
      <c r="C730" s="52" t="s">
        <v>1841</v>
      </c>
      <c r="D730" s="52" t="s">
        <v>10058</v>
      </c>
      <c r="E730" s="52" t="s">
        <v>91</v>
      </c>
      <c r="F730" s="52" t="s">
        <v>10099</v>
      </c>
      <c r="G730" s="52" t="s">
        <v>11559</v>
      </c>
      <c r="H730" s="53" t="n">
        <v>44981</v>
      </c>
      <c r="I730" s="52" t="s">
        <v>2895</v>
      </c>
      <c r="J730" s="52" t="s">
        <v>2895</v>
      </c>
      <c r="K730" s="52" t="n">
        <v>3536.19</v>
      </c>
      <c r="L730" s="52" t="n">
        <v>9.152</v>
      </c>
      <c r="M730" s="52" t="n">
        <v>421</v>
      </c>
      <c r="N730" s="52" t="n">
        <v>8.05</v>
      </c>
      <c r="O730" s="54" t="n">
        <f aca="false">ROUND(M730*N730,2)</f>
        <v>3389.05</v>
      </c>
      <c r="P730" s="52" t="n">
        <v>231</v>
      </c>
      <c r="Q730" s="52" t="s">
        <v>371</v>
      </c>
      <c r="R730" s="54" t="str">
        <f aca="false">IF(J730&lt;=I730,"Yes","No")</f>
        <v>Yes</v>
      </c>
      <c r="S730" s="52" t="s">
        <v>10061</v>
      </c>
      <c r="T730" s="52" t="s">
        <v>10061</v>
      </c>
      <c r="U730" s="55" t="n">
        <f aca="false">IF(M730=0,0,ROUND(O730/M730,2))</f>
        <v>8.05</v>
      </c>
      <c r="V730" s="55" t="n">
        <f aca="false">IFERROR(J730-I730,"")</f>
        <v>0</v>
      </c>
      <c r="W730" s="55" t="str">
        <f aca="false">IF(U730&lt;=13.5,"Efficient",IF(U730&lt;=16,"Above Bench","Expensive"))</f>
        <v>Efficient</v>
      </c>
      <c r="X730" s="55" t="str">
        <f aca="false">TEXT(H730,"yyyy-mm")</f>
        <v>2023-02</v>
      </c>
    </row>
    <row r="731" customFormat="false" ht="15" hidden="false" customHeight="true" outlineLevel="0" collapsed="false">
      <c r="A731" s="56" t="s">
        <v>11560</v>
      </c>
      <c r="B731" s="56" t="s">
        <v>1859</v>
      </c>
      <c r="C731" s="56" t="s">
        <v>3775</v>
      </c>
      <c r="D731" s="56" t="s">
        <v>10117</v>
      </c>
      <c r="E731" s="56" t="s">
        <v>101</v>
      </c>
      <c r="F731" s="56" t="s">
        <v>10064</v>
      </c>
      <c r="G731" s="56" t="s">
        <v>11561</v>
      </c>
      <c r="H731" s="57" t="n">
        <v>44777</v>
      </c>
      <c r="I731" s="56" t="s">
        <v>3261</v>
      </c>
      <c r="J731" s="56" t="s">
        <v>1491</v>
      </c>
      <c r="K731" s="56" t="n">
        <v>717.56</v>
      </c>
      <c r="L731" s="56" t="n">
        <v>2.896</v>
      </c>
      <c r="M731" s="56" t="n">
        <v>93</v>
      </c>
      <c r="N731" s="56" t="n">
        <v>21.26</v>
      </c>
      <c r="O731" s="54" t="n">
        <f aca="false">ROUND(M731*N731,2)</f>
        <v>1977.18</v>
      </c>
      <c r="P731" s="56" t="n">
        <v>112</v>
      </c>
      <c r="Q731" s="56" t="s">
        <v>371</v>
      </c>
      <c r="R731" s="54" t="str">
        <f aca="false">IF(J731&lt;=I731,"Yes","No")</f>
        <v>No</v>
      </c>
      <c r="S731" s="56" t="s">
        <v>10061</v>
      </c>
      <c r="T731" s="56" t="s">
        <v>10061</v>
      </c>
      <c r="U731" s="55" t="n">
        <f aca="false">IF(M731=0,0,ROUND(O731/M731,2))</f>
        <v>21.26</v>
      </c>
      <c r="V731" s="55" t="n">
        <f aca="false">IFERROR(J731-I731,"")</f>
        <v>2</v>
      </c>
      <c r="W731" s="55" t="str">
        <f aca="false">IF(U731&lt;=13.5,"Efficient",IF(U731&lt;=16,"Above Bench","Expensive"))</f>
        <v>Expensive</v>
      </c>
      <c r="X731" s="55" t="str">
        <f aca="false">TEXT(H731,"yyyy-mm")</f>
        <v>2022-08</v>
      </c>
    </row>
    <row r="732" customFormat="false" ht="15" hidden="false" customHeight="true" outlineLevel="0" collapsed="false">
      <c r="A732" s="52" t="s">
        <v>11562</v>
      </c>
      <c r="B732" s="52" t="s">
        <v>3278</v>
      </c>
      <c r="C732" s="52" t="s">
        <v>9809</v>
      </c>
      <c r="D732" s="52" t="s">
        <v>10078</v>
      </c>
      <c r="E732" s="52" t="s">
        <v>99</v>
      </c>
      <c r="F732" s="52" t="s">
        <v>10064</v>
      </c>
      <c r="G732" s="52" t="s">
        <v>11563</v>
      </c>
      <c r="H732" s="53" t="n">
        <v>45621</v>
      </c>
      <c r="I732" s="52" t="s">
        <v>1071</v>
      </c>
      <c r="J732" s="52" t="s">
        <v>2067</v>
      </c>
      <c r="K732" s="52" t="n">
        <v>4461.06</v>
      </c>
      <c r="L732" s="52" t="n">
        <v>19.622</v>
      </c>
      <c r="M732" s="52" t="n">
        <v>1875</v>
      </c>
      <c r="N732" s="52" t="n">
        <v>13.53</v>
      </c>
      <c r="O732" s="54" t="n">
        <f aca="false">ROUND(M732*N732,2)</f>
        <v>25368.75</v>
      </c>
      <c r="P732" s="52" t="n">
        <v>429</v>
      </c>
      <c r="Q732" s="52" t="s">
        <v>4081</v>
      </c>
      <c r="R732" s="54" t="str">
        <f aca="false">IF(J732&lt;=I732,"Yes","No")</f>
        <v>No</v>
      </c>
      <c r="S732" s="52" t="s">
        <v>10066</v>
      </c>
      <c r="T732" s="52" t="s">
        <v>10066</v>
      </c>
      <c r="U732" s="55" t="n">
        <f aca="false">IF(M732=0,0,ROUND(O732/M732,2))</f>
        <v>13.53</v>
      </c>
      <c r="V732" s="55" t="n">
        <f aca="false">IFERROR(J732-I732,"")</f>
        <v>1</v>
      </c>
      <c r="W732" s="55" t="str">
        <f aca="false">IF(U732&lt;=13.5,"Efficient",IF(U732&lt;=16,"Above Bench","Expensive"))</f>
        <v>Above Bench</v>
      </c>
      <c r="X732" s="55" t="str">
        <f aca="false">TEXT(H732,"yyyy-mm")</f>
        <v>2024-11</v>
      </c>
    </row>
    <row r="733" customFormat="false" ht="15" hidden="false" customHeight="true" outlineLevel="0" collapsed="false">
      <c r="A733" s="56" t="s">
        <v>11564</v>
      </c>
      <c r="B733" s="56" t="s">
        <v>468</v>
      </c>
      <c r="C733" s="56" t="s">
        <v>1171</v>
      </c>
      <c r="D733" s="56" t="s">
        <v>10117</v>
      </c>
      <c r="E733" s="56" t="s">
        <v>95</v>
      </c>
      <c r="F733" s="56" t="s">
        <v>10070</v>
      </c>
      <c r="G733" s="56" t="s">
        <v>11565</v>
      </c>
      <c r="H733" s="57" t="n">
        <v>45469</v>
      </c>
      <c r="I733" s="56" t="s">
        <v>3038</v>
      </c>
      <c r="J733" s="56" t="s">
        <v>5444</v>
      </c>
      <c r="K733" s="56" t="n">
        <v>3163.72</v>
      </c>
      <c r="L733" s="56" t="n">
        <v>8.229</v>
      </c>
      <c r="M733" s="56" t="n">
        <v>2089</v>
      </c>
      <c r="N733" s="56" t="n">
        <v>21.57</v>
      </c>
      <c r="O733" s="54" t="n">
        <f aca="false">ROUND(M733*N733,2)</f>
        <v>45059.73</v>
      </c>
      <c r="P733" s="56" t="n">
        <v>256</v>
      </c>
      <c r="Q733" s="56" t="s">
        <v>340</v>
      </c>
      <c r="R733" s="54" t="str">
        <f aca="false">IF(J733&lt;=I733,"Yes","No")</f>
        <v>No</v>
      </c>
      <c r="S733" s="56" t="s">
        <v>10066</v>
      </c>
      <c r="T733" s="56" t="s">
        <v>10061</v>
      </c>
      <c r="U733" s="55" t="n">
        <f aca="false">IF(M733=0,0,ROUND(O733/M733,2))</f>
        <v>21.57</v>
      </c>
      <c r="V733" s="55" t="n">
        <f aca="false">IFERROR(J733-I733,"")</f>
        <v>2</v>
      </c>
      <c r="W733" s="55" t="str">
        <f aca="false">IF(U733&lt;=13.5,"Efficient",IF(U733&lt;=16,"Above Bench","Expensive"))</f>
        <v>Expensive</v>
      </c>
      <c r="X733" s="55" t="str">
        <f aca="false">TEXT(H733,"yyyy-mm")</f>
        <v>2024-06</v>
      </c>
    </row>
    <row r="734" customFormat="false" ht="15" hidden="false" customHeight="true" outlineLevel="0" collapsed="false">
      <c r="A734" s="52" t="s">
        <v>11566</v>
      </c>
      <c r="B734" s="52" t="s">
        <v>1466</v>
      </c>
      <c r="C734" s="52" t="s">
        <v>4339</v>
      </c>
      <c r="D734" s="52" t="s">
        <v>10104</v>
      </c>
      <c r="E734" s="52" t="s">
        <v>91</v>
      </c>
      <c r="F734" s="52" t="s">
        <v>10059</v>
      </c>
      <c r="G734" s="52" t="s">
        <v>11567</v>
      </c>
      <c r="H734" s="53" t="n">
        <v>45187</v>
      </c>
      <c r="I734" s="52" t="s">
        <v>942</v>
      </c>
      <c r="J734" s="52" t="s">
        <v>872</v>
      </c>
      <c r="K734" s="52" t="n">
        <v>1412.68</v>
      </c>
      <c r="L734" s="52" t="n">
        <v>5.065</v>
      </c>
      <c r="M734" s="52" t="n">
        <v>253</v>
      </c>
      <c r="N734" s="52" t="n">
        <v>7.51</v>
      </c>
      <c r="O734" s="54" t="n">
        <f aca="false">ROUND(M734*N734,2)</f>
        <v>1900.03</v>
      </c>
      <c r="P734" s="52" t="n">
        <v>344</v>
      </c>
      <c r="Q734" s="52" t="s">
        <v>340</v>
      </c>
      <c r="R734" s="54" t="str">
        <f aca="false">IF(J734&lt;=I734,"Yes","No")</f>
        <v>No</v>
      </c>
      <c r="S734" s="52" t="s">
        <v>10066</v>
      </c>
      <c r="T734" s="52" t="s">
        <v>10061</v>
      </c>
      <c r="U734" s="55" t="n">
        <f aca="false">IF(M734=0,0,ROUND(O734/M734,2))</f>
        <v>7.51</v>
      </c>
      <c r="V734" s="55" t="n">
        <f aca="false">IFERROR(J734-I734,"")</f>
        <v>4</v>
      </c>
      <c r="W734" s="55" t="str">
        <f aca="false">IF(U734&lt;=13.5,"Efficient",IF(U734&lt;=16,"Above Bench","Expensive"))</f>
        <v>Efficient</v>
      </c>
      <c r="X734" s="55" t="str">
        <f aca="false">TEXT(H734,"yyyy-mm")</f>
        <v>2023-09</v>
      </c>
    </row>
    <row r="735" customFormat="false" ht="15" hidden="false" customHeight="true" outlineLevel="0" collapsed="false">
      <c r="A735" s="56" t="s">
        <v>11568</v>
      </c>
      <c r="B735" s="56" t="s">
        <v>3484</v>
      </c>
      <c r="C735" s="56" t="s">
        <v>5331</v>
      </c>
      <c r="D735" s="56" t="s">
        <v>10069</v>
      </c>
      <c r="E735" s="56" t="s">
        <v>95</v>
      </c>
      <c r="F735" s="56" t="s">
        <v>10099</v>
      </c>
      <c r="G735" s="56" t="s">
        <v>11569</v>
      </c>
      <c r="H735" s="57" t="n">
        <v>44826</v>
      </c>
      <c r="I735" s="56" t="s">
        <v>6083</v>
      </c>
      <c r="J735" s="56" t="s">
        <v>3246</v>
      </c>
      <c r="K735" s="56" t="n">
        <v>2237.6</v>
      </c>
      <c r="L735" s="56" t="n">
        <v>6.425</v>
      </c>
      <c r="M735" s="56" t="n">
        <v>2974</v>
      </c>
      <c r="N735" s="56" t="n">
        <v>15.84</v>
      </c>
      <c r="O735" s="54" t="n">
        <f aca="false">ROUND(M735*N735,2)</f>
        <v>47108.16</v>
      </c>
      <c r="P735" s="56" t="n">
        <v>64</v>
      </c>
      <c r="Q735" s="56" t="s">
        <v>371</v>
      </c>
      <c r="R735" s="54" t="str">
        <f aca="false">IF(J735&lt;=I735,"Yes","No")</f>
        <v>No</v>
      </c>
      <c r="S735" s="56" t="s">
        <v>10066</v>
      </c>
      <c r="T735" s="56" t="s">
        <v>10061</v>
      </c>
      <c r="U735" s="55" t="n">
        <f aca="false">IF(M735=0,0,ROUND(O735/M735,2))</f>
        <v>15.84</v>
      </c>
      <c r="V735" s="55" t="n">
        <f aca="false">IFERROR(J735-I735,"")</f>
        <v>4</v>
      </c>
      <c r="W735" s="55" t="str">
        <f aca="false">IF(U735&lt;=13.5,"Efficient",IF(U735&lt;=16,"Above Bench","Expensive"))</f>
        <v>Above Bench</v>
      </c>
      <c r="X735" s="55" t="str">
        <f aca="false">TEXT(H735,"yyyy-mm")</f>
        <v>2022-09</v>
      </c>
    </row>
    <row r="736" customFormat="false" ht="15" hidden="false" customHeight="true" outlineLevel="0" collapsed="false">
      <c r="A736" s="52" t="s">
        <v>11570</v>
      </c>
      <c r="B736" s="52" t="s">
        <v>1879</v>
      </c>
      <c r="C736" s="52" t="s">
        <v>893</v>
      </c>
      <c r="D736" s="52" t="s">
        <v>10087</v>
      </c>
      <c r="E736" s="52" t="s">
        <v>99</v>
      </c>
      <c r="F736" s="52" t="s">
        <v>10099</v>
      </c>
      <c r="G736" s="52" t="s">
        <v>11571</v>
      </c>
      <c r="H736" s="53" t="n">
        <v>44884</v>
      </c>
      <c r="I736" s="52" t="s">
        <v>3016</v>
      </c>
      <c r="J736" s="52" t="s">
        <v>2872</v>
      </c>
      <c r="K736" s="52" t="n">
        <v>2797.14</v>
      </c>
      <c r="L736" s="52" t="n">
        <v>11.014</v>
      </c>
      <c r="M736" s="52" t="n">
        <v>294</v>
      </c>
      <c r="N736" s="52" t="n">
        <v>13.98</v>
      </c>
      <c r="O736" s="54" t="n">
        <f aca="false">ROUND(M736*N736,2)</f>
        <v>4110.12</v>
      </c>
      <c r="P736" s="52" t="n">
        <v>202</v>
      </c>
      <c r="Q736" s="52" t="s">
        <v>371</v>
      </c>
      <c r="R736" s="54" t="str">
        <f aca="false">IF(J736&lt;=I736,"Yes","No")</f>
        <v>No</v>
      </c>
      <c r="S736" s="52" t="s">
        <v>10066</v>
      </c>
      <c r="T736" s="52" t="s">
        <v>10066</v>
      </c>
      <c r="U736" s="55" t="n">
        <f aca="false">IF(M736=0,0,ROUND(O736/M736,2))</f>
        <v>13.98</v>
      </c>
      <c r="V736" s="55" t="n">
        <f aca="false">IFERROR(J736-I736,"")</f>
        <v>1</v>
      </c>
      <c r="W736" s="55" t="str">
        <f aca="false">IF(U736&lt;=13.5,"Efficient",IF(U736&lt;=16,"Above Bench","Expensive"))</f>
        <v>Above Bench</v>
      </c>
      <c r="X736" s="55" t="str">
        <f aca="false">TEXT(H736,"yyyy-mm")</f>
        <v>2022-11</v>
      </c>
    </row>
    <row r="737" customFormat="false" ht="15" hidden="false" customHeight="true" outlineLevel="0" collapsed="false">
      <c r="A737" s="56" t="s">
        <v>11572</v>
      </c>
      <c r="B737" s="56" t="s">
        <v>1000</v>
      </c>
      <c r="C737" s="56" t="s">
        <v>2015</v>
      </c>
      <c r="D737" s="56" t="s">
        <v>10095</v>
      </c>
      <c r="E737" s="56" t="s">
        <v>95</v>
      </c>
      <c r="F737" s="56" t="s">
        <v>10064</v>
      </c>
      <c r="G737" s="56" t="s">
        <v>11573</v>
      </c>
      <c r="H737" s="57" t="n">
        <v>45404</v>
      </c>
      <c r="I737" s="56" t="s">
        <v>1487</v>
      </c>
      <c r="J737" s="56" t="s">
        <v>1324</v>
      </c>
      <c r="K737" s="56" t="n">
        <v>4600.05</v>
      </c>
      <c r="L737" s="56" t="n">
        <v>19.459</v>
      </c>
      <c r="M737" s="56" t="n">
        <v>2900</v>
      </c>
      <c r="N737" s="56" t="n">
        <v>7.72</v>
      </c>
      <c r="O737" s="54" t="n">
        <f aca="false">ROUND(M737*N737,2)</f>
        <v>22388</v>
      </c>
      <c r="P737" s="56" t="n">
        <v>157</v>
      </c>
      <c r="Q737" s="56" t="s">
        <v>380</v>
      </c>
      <c r="R737" s="54" t="str">
        <f aca="false">IF(J737&lt;=I737,"Yes","No")</f>
        <v>Yes</v>
      </c>
      <c r="S737" s="56" t="s">
        <v>10066</v>
      </c>
      <c r="T737" s="56" t="s">
        <v>10061</v>
      </c>
      <c r="U737" s="55" t="n">
        <f aca="false">IF(M737=0,0,ROUND(O737/M737,2))</f>
        <v>7.72</v>
      </c>
      <c r="V737" s="55" t="n">
        <f aca="false">IFERROR(J737-I737,"")</f>
        <v>-1</v>
      </c>
      <c r="W737" s="55" t="str">
        <f aca="false">IF(U737&lt;=13.5,"Efficient",IF(U737&lt;=16,"Above Bench","Expensive"))</f>
        <v>Efficient</v>
      </c>
      <c r="X737" s="55" t="str">
        <f aca="false">TEXT(H737,"yyyy-mm")</f>
        <v>2024-04</v>
      </c>
    </row>
    <row r="738" customFormat="false" ht="15" hidden="false" customHeight="true" outlineLevel="0" collapsed="false">
      <c r="A738" s="52" t="s">
        <v>11574</v>
      </c>
      <c r="B738" s="52" t="s">
        <v>3221</v>
      </c>
      <c r="C738" s="52" t="s">
        <v>3273</v>
      </c>
      <c r="D738" s="52" t="s">
        <v>10073</v>
      </c>
      <c r="E738" s="52" t="s">
        <v>95</v>
      </c>
      <c r="F738" s="52" t="s">
        <v>10088</v>
      </c>
      <c r="G738" s="52" t="s">
        <v>11575</v>
      </c>
      <c r="H738" s="53" t="n">
        <v>45089</v>
      </c>
      <c r="I738" s="52" t="s">
        <v>3551</v>
      </c>
      <c r="J738" s="52" t="s">
        <v>2348</v>
      </c>
      <c r="K738" s="52" t="n">
        <v>2950.23</v>
      </c>
      <c r="L738" s="52" t="n">
        <v>10.633</v>
      </c>
      <c r="M738" s="52" t="n">
        <v>1927</v>
      </c>
      <c r="N738" s="52" t="n">
        <v>18.79</v>
      </c>
      <c r="O738" s="54" t="n">
        <f aca="false">ROUND(M738*N738,2)</f>
        <v>36208.33</v>
      </c>
      <c r="P738" s="52" t="n">
        <v>350</v>
      </c>
      <c r="Q738" s="52" t="s">
        <v>4081</v>
      </c>
      <c r="R738" s="54" t="str">
        <f aca="false">IF(J738&lt;=I738,"Yes","No")</f>
        <v>No</v>
      </c>
      <c r="S738" s="52" t="s">
        <v>10061</v>
      </c>
      <c r="T738" s="52" t="s">
        <v>10061</v>
      </c>
      <c r="U738" s="55" t="n">
        <f aca="false">IF(M738=0,0,ROUND(O738/M738,2))</f>
        <v>18.79</v>
      </c>
      <c r="V738" s="55" t="n">
        <f aca="false">IFERROR(J738-I738,"")</f>
        <v>4</v>
      </c>
      <c r="W738" s="55" t="str">
        <f aca="false">IF(U738&lt;=13.5,"Efficient",IF(U738&lt;=16,"Above Bench","Expensive"))</f>
        <v>Expensive</v>
      </c>
      <c r="X738" s="55" t="str">
        <f aca="false">TEXT(H738,"yyyy-mm")</f>
        <v>2023-06</v>
      </c>
    </row>
    <row r="739" customFormat="false" ht="15" hidden="false" customHeight="true" outlineLevel="0" collapsed="false">
      <c r="A739" s="56" t="s">
        <v>11576</v>
      </c>
      <c r="B739" s="56" t="s">
        <v>3574</v>
      </c>
      <c r="C739" s="56" t="s">
        <v>3516</v>
      </c>
      <c r="D739" s="56" t="s">
        <v>10104</v>
      </c>
      <c r="E739" s="56" t="s">
        <v>91</v>
      </c>
      <c r="F739" s="56" t="s">
        <v>10088</v>
      </c>
      <c r="G739" s="56" t="s">
        <v>11577</v>
      </c>
      <c r="H739" s="57" t="n">
        <v>44601</v>
      </c>
      <c r="I739" s="56" t="s">
        <v>2192</v>
      </c>
      <c r="J739" s="56" t="s">
        <v>2977</v>
      </c>
      <c r="K739" s="56" t="n">
        <v>3251.97</v>
      </c>
      <c r="L739" s="56" t="n">
        <v>15.454</v>
      </c>
      <c r="M739" s="56" t="n">
        <v>2347</v>
      </c>
      <c r="N739" s="56" t="n">
        <v>10</v>
      </c>
      <c r="O739" s="54" t="n">
        <f aca="false">ROUND(M739*N739,2)</f>
        <v>23470</v>
      </c>
      <c r="P739" s="56" t="n">
        <v>204</v>
      </c>
      <c r="Q739" s="56" t="s">
        <v>4081</v>
      </c>
      <c r="R739" s="54" t="str">
        <f aca="false">IF(J739&lt;=I739,"Yes","No")</f>
        <v>No</v>
      </c>
      <c r="S739" s="56" t="s">
        <v>10066</v>
      </c>
      <c r="T739" s="56" t="s">
        <v>10061</v>
      </c>
      <c r="U739" s="55" t="n">
        <f aca="false">IF(M739=0,0,ROUND(O739/M739,2))</f>
        <v>10</v>
      </c>
      <c r="V739" s="55" t="n">
        <f aca="false">IFERROR(J739-I739,"")</f>
        <v>1</v>
      </c>
      <c r="W739" s="55" t="str">
        <f aca="false">IF(U739&lt;=13.5,"Efficient",IF(U739&lt;=16,"Above Bench","Expensive"))</f>
        <v>Efficient</v>
      </c>
      <c r="X739" s="55" t="str">
        <f aca="false">TEXT(H739,"yyyy-mm")</f>
        <v>2022-02</v>
      </c>
    </row>
    <row r="740" customFormat="false" ht="15" hidden="false" customHeight="true" outlineLevel="0" collapsed="false">
      <c r="A740" s="52" t="s">
        <v>11578</v>
      </c>
      <c r="B740" s="52" t="s">
        <v>3985</v>
      </c>
      <c r="C740" s="52" t="s">
        <v>898</v>
      </c>
      <c r="D740" s="52" t="s">
        <v>10073</v>
      </c>
      <c r="E740" s="52" t="s">
        <v>99</v>
      </c>
      <c r="F740" s="52" t="s">
        <v>10088</v>
      </c>
      <c r="G740" s="52" t="s">
        <v>11579</v>
      </c>
      <c r="H740" s="53" t="n">
        <v>44897</v>
      </c>
      <c r="I740" s="52" t="s">
        <v>829</v>
      </c>
      <c r="J740" s="52" t="s">
        <v>830</v>
      </c>
      <c r="K740" s="52" t="n">
        <v>3305.95</v>
      </c>
      <c r="L740" s="52" t="n">
        <v>15.158</v>
      </c>
      <c r="M740" s="52" t="n">
        <v>1502</v>
      </c>
      <c r="N740" s="52" t="n">
        <v>18.01</v>
      </c>
      <c r="O740" s="54" t="n">
        <f aca="false">ROUND(M740*N740,2)</f>
        <v>27051.02</v>
      </c>
      <c r="P740" s="52" t="n">
        <v>395</v>
      </c>
      <c r="Q740" s="52" t="s">
        <v>4081</v>
      </c>
      <c r="R740" s="54" t="str">
        <f aca="false">IF(J740&lt;=I740,"Yes","No")</f>
        <v>No</v>
      </c>
      <c r="S740" s="52" t="s">
        <v>10066</v>
      </c>
      <c r="T740" s="52" t="s">
        <v>10066</v>
      </c>
      <c r="U740" s="55" t="n">
        <f aca="false">IF(M740=0,0,ROUND(O740/M740,2))</f>
        <v>18.01</v>
      </c>
      <c r="V740" s="55" t="n">
        <f aca="false">IFERROR(J740-I740,"")</f>
        <v>1</v>
      </c>
      <c r="W740" s="55" t="str">
        <f aca="false">IF(U740&lt;=13.5,"Efficient",IF(U740&lt;=16,"Above Bench","Expensive"))</f>
        <v>Expensive</v>
      </c>
      <c r="X740" s="55" t="str">
        <f aca="false">TEXT(H740,"yyyy-mm")</f>
        <v>2022-12</v>
      </c>
    </row>
    <row r="741" customFormat="false" ht="15" hidden="false" customHeight="true" outlineLevel="0" collapsed="false">
      <c r="A741" s="56" t="s">
        <v>11580</v>
      </c>
      <c r="B741" s="56" t="s">
        <v>3104</v>
      </c>
      <c r="C741" s="56" t="s">
        <v>6490</v>
      </c>
      <c r="D741" s="56" t="s">
        <v>10087</v>
      </c>
      <c r="E741" s="56" t="s">
        <v>93</v>
      </c>
      <c r="F741" s="56" t="s">
        <v>10070</v>
      </c>
      <c r="G741" s="56" t="s">
        <v>11581</v>
      </c>
      <c r="H741" s="57" t="n">
        <v>44632</v>
      </c>
      <c r="I741" s="56" t="s">
        <v>2077</v>
      </c>
      <c r="J741" s="56" t="s">
        <v>2076</v>
      </c>
      <c r="K741" s="56" t="n">
        <v>3431.27</v>
      </c>
      <c r="L741" s="56" t="n">
        <v>9.106</v>
      </c>
      <c r="M741" s="56" t="n">
        <v>2349</v>
      </c>
      <c r="N741" s="56" t="n">
        <v>7</v>
      </c>
      <c r="O741" s="54" t="n">
        <f aca="false">ROUND(M741*N741,2)</f>
        <v>16443</v>
      </c>
      <c r="P741" s="56" t="n">
        <v>312</v>
      </c>
      <c r="Q741" s="56" t="s">
        <v>340</v>
      </c>
      <c r="R741" s="54" t="str">
        <f aca="false">IF(J741&lt;=I741,"Yes","No")</f>
        <v>Yes</v>
      </c>
      <c r="S741" s="56" t="s">
        <v>10066</v>
      </c>
      <c r="T741" s="56" t="s">
        <v>10066</v>
      </c>
      <c r="U741" s="55" t="n">
        <f aca="false">IF(M741=0,0,ROUND(O741/M741,2))</f>
        <v>7</v>
      </c>
      <c r="V741" s="55" t="n">
        <f aca="false">IFERROR(J741-I741,"")</f>
        <v>-1</v>
      </c>
      <c r="W741" s="55" t="str">
        <f aca="false">IF(U741&lt;=13.5,"Efficient",IF(U741&lt;=16,"Above Bench","Expensive"))</f>
        <v>Efficient</v>
      </c>
      <c r="X741" s="55" t="str">
        <f aca="false">TEXT(H741,"yyyy-mm")</f>
        <v>2022-03</v>
      </c>
    </row>
    <row r="742" customFormat="false" ht="15" hidden="false" customHeight="true" outlineLevel="0" collapsed="false">
      <c r="A742" s="52" t="s">
        <v>11582</v>
      </c>
      <c r="B742" s="52" t="s">
        <v>1960</v>
      </c>
      <c r="C742" s="52" t="s">
        <v>1185</v>
      </c>
      <c r="D742" s="52" t="s">
        <v>10063</v>
      </c>
      <c r="E742" s="52" t="s">
        <v>97</v>
      </c>
      <c r="F742" s="52" t="s">
        <v>10070</v>
      </c>
      <c r="G742" s="52" t="s">
        <v>11583</v>
      </c>
      <c r="H742" s="53" t="n">
        <v>45012</v>
      </c>
      <c r="I742" s="52" t="s">
        <v>1838</v>
      </c>
      <c r="J742" s="52" t="s">
        <v>2245</v>
      </c>
      <c r="K742" s="52" t="n">
        <v>2490.09</v>
      </c>
      <c r="L742" s="52" t="n">
        <v>8.731</v>
      </c>
      <c r="M742" s="52" t="n">
        <v>1915</v>
      </c>
      <c r="N742" s="52" t="n">
        <v>19.56</v>
      </c>
      <c r="O742" s="54" t="n">
        <f aca="false">ROUND(M742*N742,2)</f>
        <v>37457.4</v>
      </c>
      <c r="P742" s="52" t="n">
        <v>176</v>
      </c>
      <c r="Q742" s="52" t="s">
        <v>380</v>
      </c>
      <c r="R742" s="54" t="str">
        <f aca="false">IF(J742&lt;=I742,"Yes","No")</f>
        <v>No</v>
      </c>
      <c r="S742" s="52" t="s">
        <v>10066</v>
      </c>
      <c r="T742" s="52" t="s">
        <v>10061</v>
      </c>
      <c r="U742" s="55" t="n">
        <f aca="false">IF(M742=0,0,ROUND(O742/M742,2))</f>
        <v>19.56</v>
      </c>
      <c r="V742" s="55" t="n">
        <f aca="false">IFERROR(J742-I742,"")</f>
        <v>5</v>
      </c>
      <c r="W742" s="55" t="str">
        <f aca="false">IF(U742&lt;=13.5,"Efficient",IF(U742&lt;=16,"Above Bench","Expensive"))</f>
        <v>Expensive</v>
      </c>
      <c r="X742" s="55" t="str">
        <f aca="false">TEXT(H742,"yyyy-mm")</f>
        <v>2023-03</v>
      </c>
    </row>
    <row r="743" customFormat="false" ht="15" hidden="false" customHeight="true" outlineLevel="0" collapsed="false">
      <c r="A743" s="56" t="s">
        <v>11584</v>
      </c>
      <c r="B743" s="56" t="s">
        <v>1393</v>
      </c>
      <c r="C743" s="56" t="s">
        <v>3981</v>
      </c>
      <c r="D743" s="56" t="s">
        <v>10190</v>
      </c>
      <c r="E743" s="56" t="s">
        <v>99</v>
      </c>
      <c r="F743" s="56" t="s">
        <v>10088</v>
      </c>
      <c r="G743" s="56" t="s">
        <v>11585</v>
      </c>
      <c r="H743" s="57" t="n">
        <v>44847</v>
      </c>
      <c r="I743" s="56" t="s">
        <v>3092</v>
      </c>
      <c r="J743" s="56" t="s">
        <v>3092</v>
      </c>
      <c r="K743" s="56" t="n">
        <v>4635.23</v>
      </c>
      <c r="L743" s="56" t="n">
        <v>16.823</v>
      </c>
      <c r="M743" s="56" t="n">
        <v>308</v>
      </c>
      <c r="N743" s="56" t="n">
        <v>11.3</v>
      </c>
      <c r="O743" s="54" t="n">
        <f aca="false">ROUND(M743*N743,2)</f>
        <v>3480.4</v>
      </c>
      <c r="P743" s="56" t="n">
        <v>231</v>
      </c>
      <c r="Q743" s="56" t="s">
        <v>371</v>
      </c>
      <c r="R743" s="54" t="str">
        <f aca="false">IF(J743&lt;=I743,"Yes","No")</f>
        <v>Yes</v>
      </c>
      <c r="S743" s="56" t="s">
        <v>10066</v>
      </c>
      <c r="T743" s="56" t="s">
        <v>10066</v>
      </c>
      <c r="U743" s="55" t="n">
        <f aca="false">IF(M743=0,0,ROUND(O743/M743,2))</f>
        <v>11.3</v>
      </c>
      <c r="V743" s="55" t="n">
        <f aca="false">IFERROR(J743-I743,"")</f>
        <v>0</v>
      </c>
      <c r="W743" s="55" t="str">
        <f aca="false">IF(U743&lt;=13.5,"Efficient",IF(U743&lt;=16,"Above Bench","Expensive"))</f>
        <v>Efficient</v>
      </c>
      <c r="X743" s="55" t="str">
        <f aca="false">TEXT(H743,"yyyy-mm")</f>
        <v>2022-10</v>
      </c>
    </row>
    <row r="744" customFormat="false" ht="15" hidden="false" customHeight="true" outlineLevel="0" collapsed="false">
      <c r="A744" s="52" t="s">
        <v>11586</v>
      </c>
      <c r="B744" s="52" t="s">
        <v>2262</v>
      </c>
      <c r="C744" s="52" t="s">
        <v>1804</v>
      </c>
      <c r="D744" s="52" t="s">
        <v>10069</v>
      </c>
      <c r="E744" s="52" t="s">
        <v>95</v>
      </c>
      <c r="F744" s="52" t="s">
        <v>10059</v>
      </c>
      <c r="G744" s="52" t="s">
        <v>11587</v>
      </c>
      <c r="H744" s="53" t="n">
        <v>45304</v>
      </c>
      <c r="I744" s="52" t="s">
        <v>4287</v>
      </c>
      <c r="J744" s="52" t="s">
        <v>5403</v>
      </c>
      <c r="K744" s="52" t="n">
        <v>1634.58</v>
      </c>
      <c r="L744" s="52" t="n">
        <v>5.15</v>
      </c>
      <c r="M744" s="52" t="n">
        <v>1812</v>
      </c>
      <c r="N744" s="52" t="n">
        <v>17.02</v>
      </c>
      <c r="O744" s="54" t="n">
        <f aca="false">ROUND(M744*N744,2)</f>
        <v>30840.24</v>
      </c>
      <c r="P744" s="52" t="n">
        <v>482</v>
      </c>
      <c r="Q744" s="52" t="s">
        <v>380</v>
      </c>
      <c r="R744" s="54" t="str">
        <f aca="false">IF(J744&lt;=I744,"Yes","No")</f>
        <v>Yes</v>
      </c>
      <c r="S744" s="52" t="s">
        <v>10066</v>
      </c>
      <c r="T744" s="52" t="s">
        <v>10061</v>
      </c>
      <c r="U744" s="55" t="n">
        <f aca="false">IF(M744=0,0,ROUND(O744/M744,2))</f>
        <v>17.02</v>
      </c>
      <c r="V744" s="55" t="n">
        <f aca="false">IFERROR(J744-I744,"")</f>
        <v>-1</v>
      </c>
      <c r="W744" s="55" t="str">
        <f aca="false">IF(U744&lt;=13.5,"Efficient",IF(U744&lt;=16,"Above Bench","Expensive"))</f>
        <v>Expensive</v>
      </c>
      <c r="X744" s="55" t="str">
        <f aca="false">TEXT(H744,"yyyy-mm")</f>
        <v>2024-01</v>
      </c>
    </row>
    <row r="745" customFormat="false" ht="15" hidden="false" customHeight="true" outlineLevel="0" collapsed="false">
      <c r="A745" s="56" t="s">
        <v>11588</v>
      </c>
      <c r="B745" s="56" t="s">
        <v>3948</v>
      </c>
      <c r="C745" s="56" t="s">
        <v>2252</v>
      </c>
      <c r="D745" s="56" t="s">
        <v>10095</v>
      </c>
      <c r="E745" s="56" t="s">
        <v>95</v>
      </c>
      <c r="F745" s="56" t="s">
        <v>10070</v>
      </c>
      <c r="G745" s="56" t="s">
        <v>11589</v>
      </c>
      <c r="H745" s="57" t="n">
        <v>44819</v>
      </c>
      <c r="I745" s="56" t="s">
        <v>1690</v>
      </c>
      <c r="J745" s="56" t="s">
        <v>2086</v>
      </c>
      <c r="K745" s="56" t="n">
        <v>255.38</v>
      </c>
      <c r="L745" s="56" t="n">
        <v>0.915</v>
      </c>
      <c r="M745" s="56" t="n">
        <v>1988</v>
      </c>
      <c r="N745" s="56" t="n">
        <v>15.64</v>
      </c>
      <c r="O745" s="54" t="n">
        <f aca="false">ROUND(M745*N745,2)</f>
        <v>31092.32</v>
      </c>
      <c r="P745" s="56" t="n">
        <v>192</v>
      </c>
      <c r="Q745" s="56" t="s">
        <v>371</v>
      </c>
      <c r="R745" s="54" t="str">
        <f aca="false">IF(J745&lt;=I745,"Yes","No")</f>
        <v>Yes</v>
      </c>
      <c r="S745" s="56" t="s">
        <v>10061</v>
      </c>
      <c r="T745" s="56" t="s">
        <v>10066</v>
      </c>
      <c r="U745" s="55" t="n">
        <f aca="false">IF(M745=0,0,ROUND(O745/M745,2))</f>
        <v>15.64</v>
      </c>
      <c r="V745" s="55" t="n">
        <f aca="false">IFERROR(J745-I745,"")</f>
        <v>-1</v>
      </c>
      <c r="W745" s="55" t="str">
        <f aca="false">IF(U745&lt;=13.5,"Efficient",IF(U745&lt;=16,"Above Bench","Expensive"))</f>
        <v>Above Bench</v>
      </c>
      <c r="X745" s="55" t="str">
        <f aca="false">TEXT(H745,"yyyy-mm")</f>
        <v>2022-09</v>
      </c>
    </row>
    <row r="746" customFormat="false" ht="15" hidden="false" customHeight="true" outlineLevel="0" collapsed="false">
      <c r="A746" s="52" t="s">
        <v>11590</v>
      </c>
      <c r="B746" s="52" t="s">
        <v>3090</v>
      </c>
      <c r="C746" s="52" t="s">
        <v>7300</v>
      </c>
      <c r="D746" s="52" t="s">
        <v>10190</v>
      </c>
      <c r="E746" s="52" t="s">
        <v>97</v>
      </c>
      <c r="F746" s="52" t="s">
        <v>10070</v>
      </c>
      <c r="G746" s="52" t="s">
        <v>11591</v>
      </c>
      <c r="H746" s="53" t="n">
        <v>44705</v>
      </c>
      <c r="I746" s="52" t="s">
        <v>3348</v>
      </c>
      <c r="J746" s="52" t="s">
        <v>600</v>
      </c>
      <c r="K746" s="52" t="n">
        <v>3480.3</v>
      </c>
      <c r="L746" s="52" t="n">
        <v>15.717</v>
      </c>
      <c r="M746" s="52" t="n">
        <v>134</v>
      </c>
      <c r="N746" s="52" t="n">
        <v>14.61</v>
      </c>
      <c r="O746" s="54" t="n">
        <f aca="false">ROUND(M746*N746,2)</f>
        <v>1957.74</v>
      </c>
      <c r="P746" s="52" t="n">
        <v>79</v>
      </c>
      <c r="Q746" s="52" t="s">
        <v>371</v>
      </c>
      <c r="R746" s="54" t="str">
        <f aca="false">IF(J746&lt;=I746,"Yes","No")</f>
        <v>No</v>
      </c>
      <c r="S746" s="52" t="s">
        <v>10066</v>
      </c>
      <c r="T746" s="52" t="s">
        <v>10061</v>
      </c>
      <c r="U746" s="55" t="n">
        <f aca="false">IF(M746=0,0,ROUND(O746/M746,2))</f>
        <v>14.61</v>
      </c>
      <c r="V746" s="55" t="n">
        <f aca="false">IFERROR(J746-I746,"")</f>
        <v>2</v>
      </c>
      <c r="W746" s="55" t="str">
        <f aca="false">IF(U746&lt;=13.5,"Efficient",IF(U746&lt;=16,"Above Bench","Expensive"))</f>
        <v>Above Bench</v>
      </c>
      <c r="X746" s="55" t="str">
        <f aca="false">TEXT(H746,"yyyy-mm")</f>
        <v>2022-05</v>
      </c>
    </row>
    <row r="747" customFormat="false" ht="15" hidden="false" customHeight="true" outlineLevel="0" collapsed="false">
      <c r="A747" s="56" t="s">
        <v>11592</v>
      </c>
      <c r="B747" s="56" t="s">
        <v>2237</v>
      </c>
      <c r="C747" s="56" t="s">
        <v>6941</v>
      </c>
      <c r="D747" s="56" t="s">
        <v>10095</v>
      </c>
      <c r="E747" s="56" t="s">
        <v>101</v>
      </c>
      <c r="F747" s="56" t="s">
        <v>10088</v>
      </c>
      <c r="G747" s="56" t="s">
        <v>11593</v>
      </c>
      <c r="H747" s="57" t="n">
        <v>44616</v>
      </c>
      <c r="I747" s="56" t="s">
        <v>4138</v>
      </c>
      <c r="J747" s="56" t="s">
        <v>2138</v>
      </c>
      <c r="K747" s="56" t="n">
        <v>4963.13</v>
      </c>
      <c r="L747" s="56" t="n">
        <v>20.561</v>
      </c>
      <c r="M747" s="56" t="n">
        <v>2719</v>
      </c>
      <c r="N747" s="56" t="n">
        <v>15.32</v>
      </c>
      <c r="O747" s="54" t="n">
        <f aca="false">ROUND(M747*N747,2)</f>
        <v>41655.08</v>
      </c>
      <c r="P747" s="56" t="n">
        <v>177</v>
      </c>
      <c r="Q747" s="56" t="s">
        <v>380</v>
      </c>
      <c r="R747" s="54" t="str">
        <f aca="false">IF(J747&lt;=I747,"Yes","No")</f>
        <v>No</v>
      </c>
      <c r="S747" s="56" t="s">
        <v>10066</v>
      </c>
      <c r="T747" s="56" t="s">
        <v>10066</v>
      </c>
      <c r="U747" s="55" t="n">
        <f aca="false">IF(M747=0,0,ROUND(O747/M747,2))</f>
        <v>15.32</v>
      </c>
      <c r="V747" s="55" t="n">
        <f aca="false">IFERROR(J747-I747,"")</f>
        <v>4</v>
      </c>
      <c r="W747" s="55" t="str">
        <f aca="false">IF(U747&lt;=13.5,"Efficient",IF(U747&lt;=16,"Above Bench","Expensive"))</f>
        <v>Above Bench</v>
      </c>
      <c r="X747" s="55" t="str">
        <f aca="false">TEXT(H747,"yyyy-mm")</f>
        <v>2022-02</v>
      </c>
    </row>
    <row r="748" customFormat="false" ht="15" hidden="false" customHeight="true" outlineLevel="0" collapsed="false">
      <c r="A748" s="52" t="s">
        <v>11594</v>
      </c>
      <c r="B748" s="52" t="s">
        <v>496</v>
      </c>
      <c r="C748" s="52" t="s">
        <v>968</v>
      </c>
      <c r="D748" s="52" t="s">
        <v>10087</v>
      </c>
      <c r="E748" s="52" t="s">
        <v>99</v>
      </c>
      <c r="F748" s="52" t="s">
        <v>10070</v>
      </c>
      <c r="G748" s="52" t="s">
        <v>11595</v>
      </c>
      <c r="H748" s="53" t="n">
        <v>44951</v>
      </c>
      <c r="I748" s="52" t="s">
        <v>1926</v>
      </c>
      <c r="J748" s="52" t="s">
        <v>2185</v>
      </c>
      <c r="K748" s="52" t="n">
        <v>1026.64</v>
      </c>
      <c r="L748" s="52" t="n">
        <v>3.254</v>
      </c>
      <c r="M748" s="52" t="n">
        <v>317</v>
      </c>
      <c r="N748" s="52" t="n">
        <v>14.42</v>
      </c>
      <c r="O748" s="54" t="n">
        <f aca="false">ROUND(M748*N748,2)</f>
        <v>4571.14</v>
      </c>
      <c r="P748" s="52" t="n">
        <v>411</v>
      </c>
      <c r="Q748" s="52" t="s">
        <v>380</v>
      </c>
      <c r="R748" s="54" t="str">
        <f aca="false">IF(J748&lt;=I748,"Yes","No")</f>
        <v>No</v>
      </c>
      <c r="S748" s="52" t="s">
        <v>10066</v>
      </c>
      <c r="T748" s="52" t="s">
        <v>10061</v>
      </c>
      <c r="U748" s="55" t="n">
        <f aca="false">IF(M748=0,0,ROUND(O748/M748,2))</f>
        <v>14.42</v>
      </c>
      <c r="V748" s="55" t="n">
        <f aca="false">IFERROR(J748-I748,"")</f>
        <v>2</v>
      </c>
      <c r="W748" s="55" t="str">
        <f aca="false">IF(U748&lt;=13.5,"Efficient",IF(U748&lt;=16,"Above Bench","Expensive"))</f>
        <v>Above Bench</v>
      </c>
      <c r="X748" s="55" t="str">
        <f aca="false">TEXT(H748,"yyyy-mm")</f>
        <v>2023-01</v>
      </c>
    </row>
    <row r="749" customFormat="false" ht="15" hidden="false" customHeight="true" outlineLevel="0" collapsed="false">
      <c r="A749" s="56" t="s">
        <v>11596</v>
      </c>
      <c r="B749" s="56" t="s">
        <v>1244</v>
      </c>
      <c r="C749" s="56" t="s">
        <v>11597</v>
      </c>
      <c r="D749" s="56" t="s">
        <v>10069</v>
      </c>
      <c r="E749" s="56" t="s">
        <v>99</v>
      </c>
      <c r="F749" s="56" t="s">
        <v>10064</v>
      </c>
      <c r="G749" s="56" t="s">
        <v>11598</v>
      </c>
      <c r="H749" s="57" t="n">
        <v>45104</v>
      </c>
      <c r="I749" s="56" t="s">
        <v>1877</v>
      </c>
      <c r="J749" s="56" t="s">
        <v>1877</v>
      </c>
      <c r="K749" s="56" t="n">
        <v>2373.41</v>
      </c>
      <c r="L749" s="56" t="n">
        <v>7.573</v>
      </c>
      <c r="M749" s="56" t="n">
        <v>593</v>
      </c>
      <c r="N749" s="56" t="n">
        <v>17.48</v>
      </c>
      <c r="O749" s="54" t="n">
        <f aca="false">ROUND(M749*N749,2)</f>
        <v>10365.64</v>
      </c>
      <c r="P749" s="56" t="n">
        <v>394</v>
      </c>
      <c r="Q749" s="56" t="s">
        <v>340</v>
      </c>
      <c r="R749" s="54" t="str">
        <f aca="false">IF(J749&lt;=I749,"Yes","No")</f>
        <v>Yes</v>
      </c>
      <c r="S749" s="56" t="s">
        <v>10066</v>
      </c>
      <c r="T749" s="56" t="s">
        <v>10066</v>
      </c>
      <c r="U749" s="55" t="n">
        <f aca="false">IF(M749=0,0,ROUND(O749/M749,2))</f>
        <v>17.48</v>
      </c>
      <c r="V749" s="55" t="n">
        <f aca="false">IFERROR(J749-I749,"")</f>
        <v>0</v>
      </c>
      <c r="W749" s="55" t="str">
        <f aca="false">IF(U749&lt;=13.5,"Efficient",IF(U749&lt;=16,"Above Bench","Expensive"))</f>
        <v>Expensive</v>
      </c>
      <c r="X749" s="55" t="str">
        <f aca="false">TEXT(H749,"yyyy-mm")</f>
        <v>2023-06</v>
      </c>
    </row>
    <row r="750" customFormat="false" ht="15" hidden="false" customHeight="true" outlineLevel="0" collapsed="false">
      <c r="A750" s="52" t="s">
        <v>11599</v>
      </c>
      <c r="B750" s="52" t="s">
        <v>3944</v>
      </c>
      <c r="C750" s="52" t="s">
        <v>1076</v>
      </c>
      <c r="D750" s="52" t="s">
        <v>10095</v>
      </c>
      <c r="E750" s="52" t="s">
        <v>97</v>
      </c>
      <c r="F750" s="52" t="s">
        <v>10070</v>
      </c>
      <c r="G750" s="52" t="s">
        <v>11600</v>
      </c>
      <c r="H750" s="53" t="n">
        <v>45052</v>
      </c>
      <c r="I750" s="52" t="s">
        <v>2747</v>
      </c>
      <c r="J750" s="52" t="s">
        <v>756</v>
      </c>
      <c r="K750" s="52" t="n">
        <v>4378.26</v>
      </c>
      <c r="L750" s="52" t="n">
        <v>16.437</v>
      </c>
      <c r="M750" s="52" t="n">
        <v>2028</v>
      </c>
      <c r="N750" s="52" t="n">
        <v>9.98</v>
      </c>
      <c r="O750" s="54" t="n">
        <f aca="false">ROUND(M750*N750,2)</f>
        <v>20239.44</v>
      </c>
      <c r="P750" s="52" t="n">
        <v>167</v>
      </c>
      <c r="Q750" s="52" t="s">
        <v>380</v>
      </c>
      <c r="R750" s="54" t="str">
        <f aca="false">IF(J750&lt;=I750,"Yes","No")</f>
        <v>No</v>
      </c>
      <c r="S750" s="52" t="s">
        <v>10061</v>
      </c>
      <c r="T750" s="52" t="s">
        <v>10061</v>
      </c>
      <c r="U750" s="55" t="n">
        <f aca="false">IF(M750=0,0,ROUND(O750/M750,2))</f>
        <v>9.98</v>
      </c>
      <c r="V750" s="55" t="n">
        <f aca="false">IFERROR(J750-I750,"")</f>
        <v>2</v>
      </c>
      <c r="W750" s="55" t="str">
        <f aca="false">IF(U750&lt;=13.5,"Efficient",IF(U750&lt;=16,"Above Bench","Expensive"))</f>
        <v>Efficient</v>
      </c>
      <c r="X750" s="55" t="str">
        <f aca="false">TEXT(H750,"yyyy-mm")</f>
        <v>2023-05</v>
      </c>
    </row>
    <row r="751" customFormat="false" ht="15" hidden="false" customHeight="true" outlineLevel="0" collapsed="false">
      <c r="A751" s="56" t="s">
        <v>11601</v>
      </c>
      <c r="B751" s="56" t="s">
        <v>1277</v>
      </c>
      <c r="C751" s="56" t="s">
        <v>5587</v>
      </c>
      <c r="D751" s="56" t="s">
        <v>10058</v>
      </c>
      <c r="E751" s="56" t="s">
        <v>99</v>
      </c>
      <c r="F751" s="56" t="s">
        <v>10064</v>
      </c>
      <c r="G751" s="56" t="s">
        <v>11602</v>
      </c>
      <c r="H751" s="57" t="n">
        <v>45478</v>
      </c>
      <c r="I751" s="56" t="s">
        <v>3994</v>
      </c>
      <c r="J751" s="56" t="s">
        <v>1135</v>
      </c>
      <c r="K751" s="56" t="n">
        <v>2959.18</v>
      </c>
      <c r="L751" s="56" t="n">
        <v>13.754</v>
      </c>
      <c r="M751" s="56" t="n">
        <v>949</v>
      </c>
      <c r="N751" s="56" t="n">
        <v>13.82</v>
      </c>
      <c r="O751" s="54" t="n">
        <f aca="false">ROUND(M751*N751,2)</f>
        <v>13115.18</v>
      </c>
      <c r="P751" s="56" t="n">
        <v>211</v>
      </c>
      <c r="Q751" s="56" t="s">
        <v>4081</v>
      </c>
      <c r="R751" s="54" t="str">
        <f aca="false">IF(J751&lt;=I751,"Yes","No")</f>
        <v>No</v>
      </c>
      <c r="S751" s="56" t="s">
        <v>10066</v>
      </c>
      <c r="T751" s="56" t="s">
        <v>10061</v>
      </c>
      <c r="U751" s="55" t="n">
        <f aca="false">IF(M751=0,0,ROUND(O751/M751,2))</f>
        <v>13.82</v>
      </c>
      <c r="V751" s="55" t="n">
        <f aca="false">IFERROR(J751-I751,"")</f>
        <v>4</v>
      </c>
      <c r="W751" s="55" t="str">
        <f aca="false">IF(U751&lt;=13.5,"Efficient",IF(U751&lt;=16,"Above Bench","Expensive"))</f>
        <v>Above Bench</v>
      </c>
      <c r="X751" s="55" t="str">
        <f aca="false">TEXT(H751,"yyyy-mm")</f>
        <v>2024-07</v>
      </c>
    </row>
    <row r="752" customFormat="false" ht="15" hidden="false" customHeight="true" outlineLevel="0" collapsed="false">
      <c r="A752" s="52" t="s">
        <v>11603</v>
      </c>
      <c r="B752" s="52" t="s">
        <v>3410</v>
      </c>
      <c r="C752" s="52" t="s">
        <v>8504</v>
      </c>
      <c r="D752" s="52" t="s">
        <v>10063</v>
      </c>
      <c r="E752" s="52" t="s">
        <v>99</v>
      </c>
      <c r="F752" s="52" t="s">
        <v>10088</v>
      </c>
      <c r="G752" s="52" t="s">
        <v>11604</v>
      </c>
      <c r="H752" s="53" t="n">
        <v>45382</v>
      </c>
      <c r="I752" s="52" t="s">
        <v>3721</v>
      </c>
      <c r="J752" s="52" t="s">
        <v>3453</v>
      </c>
      <c r="K752" s="52" t="n">
        <v>4885.83</v>
      </c>
      <c r="L752" s="52" t="n">
        <v>21.217</v>
      </c>
      <c r="M752" s="52" t="n">
        <v>1157</v>
      </c>
      <c r="N752" s="52" t="n">
        <v>15.79</v>
      </c>
      <c r="O752" s="54" t="n">
        <f aca="false">ROUND(M752*N752,2)</f>
        <v>18269.03</v>
      </c>
      <c r="P752" s="52" t="n">
        <v>38</v>
      </c>
      <c r="Q752" s="52" t="s">
        <v>371</v>
      </c>
      <c r="R752" s="54" t="str">
        <f aca="false">IF(J752&lt;=I752,"Yes","No")</f>
        <v>No</v>
      </c>
      <c r="S752" s="52" t="s">
        <v>10066</v>
      </c>
      <c r="T752" s="52" t="s">
        <v>10066</v>
      </c>
      <c r="U752" s="55" t="n">
        <f aca="false">IF(M752=0,0,ROUND(O752/M752,2))</f>
        <v>15.79</v>
      </c>
      <c r="V752" s="55" t="n">
        <f aca="false">IFERROR(J752-I752,"")</f>
        <v>2</v>
      </c>
      <c r="W752" s="55" t="str">
        <f aca="false">IF(U752&lt;=13.5,"Efficient",IF(U752&lt;=16,"Above Bench","Expensive"))</f>
        <v>Above Bench</v>
      </c>
      <c r="X752" s="55" t="str">
        <f aca="false">TEXT(H752,"yyyy-mm")</f>
        <v>2024-03</v>
      </c>
    </row>
    <row r="753" customFormat="false" ht="15" hidden="false" customHeight="true" outlineLevel="0" collapsed="false">
      <c r="A753" s="56" t="s">
        <v>11605</v>
      </c>
      <c r="B753" s="56" t="s">
        <v>1148</v>
      </c>
      <c r="C753" s="56" t="s">
        <v>2062</v>
      </c>
      <c r="D753" s="56" t="s">
        <v>10095</v>
      </c>
      <c r="E753" s="56" t="s">
        <v>97</v>
      </c>
      <c r="F753" s="56" t="s">
        <v>10070</v>
      </c>
      <c r="G753" s="56" t="s">
        <v>11606</v>
      </c>
      <c r="H753" s="57" t="n">
        <v>44936</v>
      </c>
      <c r="I753" s="56" t="s">
        <v>2665</v>
      </c>
      <c r="J753" s="56" t="s">
        <v>2665</v>
      </c>
      <c r="K753" s="56" t="n">
        <v>4227.22</v>
      </c>
      <c r="L753" s="56" t="n">
        <v>15.009</v>
      </c>
      <c r="M753" s="56" t="n">
        <v>430</v>
      </c>
      <c r="N753" s="56" t="n">
        <v>9.24</v>
      </c>
      <c r="O753" s="54" t="n">
        <f aca="false">ROUND(M753*N753,2)</f>
        <v>3973.2</v>
      </c>
      <c r="P753" s="56" t="n">
        <v>100</v>
      </c>
      <c r="Q753" s="56" t="s">
        <v>4081</v>
      </c>
      <c r="R753" s="54" t="str">
        <f aca="false">IF(J753&lt;=I753,"Yes","No")</f>
        <v>Yes</v>
      </c>
      <c r="S753" s="56" t="s">
        <v>10066</v>
      </c>
      <c r="T753" s="56" t="s">
        <v>10066</v>
      </c>
      <c r="U753" s="55" t="n">
        <f aca="false">IF(M753=0,0,ROUND(O753/M753,2))</f>
        <v>9.24</v>
      </c>
      <c r="V753" s="55" t="n">
        <f aca="false">IFERROR(J753-I753,"")</f>
        <v>0</v>
      </c>
      <c r="W753" s="55" t="str">
        <f aca="false">IF(U753&lt;=13.5,"Efficient",IF(U753&lt;=16,"Above Bench","Expensive"))</f>
        <v>Efficient</v>
      </c>
      <c r="X753" s="55" t="str">
        <f aca="false">TEXT(H753,"yyyy-mm")</f>
        <v>2023-01</v>
      </c>
    </row>
    <row r="754" customFormat="false" ht="15" hidden="false" customHeight="true" outlineLevel="0" collapsed="false">
      <c r="A754" s="52" t="s">
        <v>11607</v>
      </c>
      <c r="B754" s="52" t="s">
        <v>2918</v>
      </c>
      <c r="C754" s="52" t="s">
        <v>3984</v>
      </c>
      <c r="D754" s="52" t="s">
        <v>10058</v>
      </c>
      <c r="E754" s="52" t="s">
        <v>93</v>
      </c>
      <c r="F754" s="52" t="s">
        <v>10088</v>
      </c>
      <c r="G754" s="52" t="s">
        <v>11608</v>
      </c>
      <c r="H754" s="53" t="n">
        <v>44916</v>
      </c>
      <c r="I754" s="52" t="s">
        <v>1663</v>
      </c>
      <c r="J754" s="52" t="s">
        <v>1905</v>
      </c>
      <c r="K754" s="52" t="n">
        <v>1123.11</v>
      </c>
      <c r="L754" s="52" t="n">
        <v>3.173</v>
      </c>
      <c r="M754" s="52" t="n">
        <v>1346</v>
      </c>
      <c r="N754" s="52" t="n">
        <v>22.71</v>
      </c>
      <c r="O754" s="54" t="n">
        <f aca="false">ROUND(M754*N754,2)</f>
        <v>30567.66</v>
      </c>
      <c r="P754" s="52" t="n">
        <v>59</v>
      </c>
      <c r="Q754" s="52" t="s">
        <v>4081</v>
      </c>
      <c r="R754" s="54" t="str">
        <f aca="false">IF(J754&lt;=I754,"Yes","No")</f>
        <v>No</v>
      </c>
      <c r="S754" s="52" t="s">
        <v>10066</v>
      </c>
      <c r="T754" s="52" t="s">
        <v>10066</v>
      </c>
      <c r="U754" s="55" t="n">
        <f aca="false">IF(M754=0,0,ROUND(O754/M754,2))</f>
        <v>22.71</v>
      </c>
      <c r="V754" s="55" t="n">
        <f aca="false">IFERROR(J754-I754,"")</f>
        <v>3</v>
      </c>
      <c r="W754" s="55" t="str">
        <f aca="false">IF(U754&lt;=13.5,"Efficient",IF(U754&lt;=16,"Above Bench","Expensive"))</f>
        <v>Expensive</v>
      </c>
      <c r="X754" s="55" t="str">
        <f aca="false">TEXT(H754,"yyyy-mm")</f>
        <v>2022-12</v>
      </c>
    </row>
    <row r="755" customFormat="false" ht="15" hidden="false" customHeight="true" outlineLevel="0" collapsed="false">
      <c r="A755" s="56" t="s">
        <v>11609</v>
      </c>
      <c r="B755" s="56" t="s">
        <v>3925</v>
      </c>
      <c r="C755" s="56" t="s">
        <v>3648</v>
      </c>
      <c r="D755" s="56" t="s">
        <v>10073</v>
      </c>
      <c r="E755" s="56" t="s">
        <v>99</v>
      </c>
      <c r="F755" s="56" t="s">
        <v>10064</v>
      </c>
      <c r="G755" s="56" t="s">
        <v>11610</v>
      </c>
      <c r="H755" s="57" t="n">
        <v>44721</v>
      </c>
      <c r="I755" s="56" t="s">
        <v>1315</v>
      </c>
      <c r="J755" s="56" t="s">
        <v>3401</v>
      </c>
      <c r="K755" s="56" t="n">
        <v>4331.82</v>
      </c>
      <c r="L755" s="56" t="n">
        <v>20.467</v>
      </c>
      <c r="M755" s="56" t="n">
        <v>1513</v>
      </c>
      <c r="N755" s="56" t="n">
        <v>10.29</v>
      </c>
      <c r="O755" s="54" t="n">
        <f aca="false">ROUND(M755*N755,2)</f>
        <v>15568.77</v>
      </c>
      <c r="P755" s="56" t="n">
        <v>183</v>
      </c>
      <c r="Q755" s="56" t="s">
        <v>340</v>
      </c>
      <c r="R755" s="54" t="str">
        <f aca="false">IF(J755&lt;=I755,"Yes","No")</f>
        <v>No</v>
      </c>
      <c r="S755" s="56" t="s">
        <v>10066</v>
      </c>
      <c r="T755" s="56" t="s">
        <v>10061</v>
      </c>
      <c r="U755" s="55" t="n">
        <f aca="false">IF(M755=0,0,ROUND(O755/M755,2))</f>
        <v>10.29</v>
      </c>
      <c r="V755" s="55" t="n">
        <f aca="false">IFERROR(J755-I755,"")</f>
        <v>4</v>
      </c>
      <c r="W755" s="55" t="str">
        <f aca="false">IF(U755&lt;=13.5,"Efficient",IF(U755&lt;=16,"Above Bench","Expensive"))</f>
        <v>Efficient</v>
      </c>
      <c r="X755" s="55" t="str">
        <f aca="false">TEXT(H755,"yyyy-mm")</f>
        <v>2022-06</v>
      </c>
    </row>
    <row r="756" customFormat="false" ht="15" hidden="false" customHeight="true" outlineLevel="0" collapsed="false">
      <c r="A756" s="52" t="s">
        <v>11611</v>
      </c>
      <c r="B756" s="52" t="s">
        <v>1577</v>
      </c>
      <c r="C756" s="52" t="s">
        <v>5179</v>
      </c>
      <c r="D756" s="52" t="s">
        <v>10078</v>
      </c>
      <c r="E756" s="52" t="s">
        <v>97</v>
      </c>
      <c r="F756" s="52" t="s">
        <v>10088</v>
      </c>
      <c r="G756" s="52" t="s">
        <v>11612</v>
      </c>
      <c r="H756" s="53" t="n">
        <v>44772</v>
      </c>
      <c r="I756" s="52" t="s">
        <v>1130</v>
      </c>
      <c r="J756" s="52" t="s">
        <v>1130</v>
      </c>
      <c r="K756" s="52" t="n">
        <v>1067.16</v>
      </c>
      <c r="L756" s="52" t="n">
        <v>4.046</v>
      </c>
      <c r="M756" s="52" t="n">
        <v>1941</v>
      </c>
      <c r="N756" s="52" t="n">
        <v>5.37</v>
      </c>
      <c r="O756" s="54" t="n">
        <f aca="false">ROUND(M756*N756,2)</f>
        <v>10423.17</v>
      </c>
      <c r="P756" s="52" t="n">
        <v>180</v>
      </c>
      <c r="Q756" s="52" t="s">
        <v>371</v>
      </c>
      <c r="R756" s="54" t="str">
        <f aca="false">IF(J756&lt;=I756,"Yes","No")</f>
        <v>Yes</v>
      </c>
      <c r="S756" s="52" t="s">
        <v>10066</v>
      </c>
      <c r="T756" s="52" t="s">
        <v>10061</v>
      </c>
      <c r="U756" s="55" t="n">
        <f aca="false">IF(M756=0,0,ROUND(O756/M756,2))</f>
        <v>5.37</v>
      </c>
      <c r="V756" s="55" t="n">
        <f aca="false">IFERROR(J756-I756,"")</f>
        <v>0</v>
      </c>
      <c r="W756" s="55" t="str">
        <f aca="false">IF(U756&lt;=13.5,"Efficient",IF(U756&lt;=16,"Above Bench","Expensive"))</f>
        <v>Efficient</v>
      </c>
      <c r="X756" s="55" t="str">
        <f aca="false">TEXT(H756,"yyyy-mm")</f>
        <v>2022-07</v>
      </c>
    </row>
    <row r="757" customFormat="false" ht="15" hidden="false" customHeight="true" outlineLevel="0" collapsed="false">
      <c r="A757" s="56" t="s">
        <v>11613</v>
      </c>
      <c r="B757" s="56" t="s">
        <v>2548</v>
      </c>
      <c r="C757" s="56" t="s">
        <v>3166</v>
      </c>
      <c r="D757" s="56" t="s">
        <v>10058</v>
      </c>
      <c r="E757" s="56" t="s">
        <v>101</v>
      </c>
      <c r="F757" s="56" t="s">
        <v>10059</v>
      </c>
      <c r="G757" s="56" t="s">
        <v>11614</v>
      </c>
      <c r="H757" s="57" t="n">
        <v>44906</v>
      </c>
      <c r="I757" s="56" t="s">
        <v>1126</v>
      </c>
      <c r="J757" s="56" t="s">
        <v>1586</v>
      </c>
      <c r="K757" s="56" t="n">
        <v>621.69</v>
      </c>
      <c r="L757" s="56" t="n">
        <v>2.116</v>
      </c>
      <c r="M757" s="56" t="n">
        <v>2513</v>
      </c>
      <c r="N757" s="56" t="n">
        <v>19.14</v>
      </c>
      <c r="O757" s="54" t="n">
        <f aca="false">ROUND(M757*N757,2)</f>
        <v>48098.82</v>
      </c>
      <c r="P757" s="56" t="n">
        <v>108</v>
      </c>
      <c r="Q757" s="56" t="s">
        <v>371</v>
      </c>
      <c r="R757" s="54" t="str">
        <f aca="false">IF(J757&lt;=I757,"Yes","No")</f>
        <v>No</v>
      </c>
      <c r="S757" s="56" t="s">
        <v>10066</v>
      </c>
      <c r="T757" s="56" t="s">
        <v>10061</v>
      </c>
      <c r="U757" s="55" t="n">
        <f aca="false">IF(M757=0,0,ROUND(O757/M757,2))</f>
        <v>19.14</v>
      </c>
      <c r="V757" s="55" t="n">
        <f aca="false">IFERROR(J757-I757,"")</f>
        <v>3</v>
      </c>
      <c r="W757" s="55" t="str">
        <f aca="false">IF(U757&lt;=13.5,"Efficient",IF(U757&lt;=16,"Above Bench","Expensive"))</f>
        <v>Expensive</v>
      </c>
      <c r="X757" s="55" t="str">
        <f aca="false">TEXT(H757,"yyyy-mm")</f>
        <v>2022-12</v>
      </c>
    </row>
    <row r="758" customFormat="false" ht="15" hidden="false" customHeight="true" outlineLevel="0" collapsed="false">
      <c r="A758" s="52" t="s">
        <v>11615</v>
      </c>
      <c r="B758" s="52" t="s">
        <v>545</v>
      </c>
      <c r="C758" s="52" t="s">
        <v>3874</v>
      </c>
      <c r="D758" s="52" t="s">
        <v>10117</v>
      </c>
      <c r="E758" s="52" t="s">
        <v>99</v>
      </c>
      <c r="F758" s="52" t="s">
        <v>10064</v>
      </c>
      <c r="G758" s="52" t="s">
        <v>11616</v>
      </c>
      <c r="H758" s="53" t="n">
        <v>45187</v>
      </c>
      <c r="I758" s="52" t="s">
        <v>5658</v>
      </c>
      <c r="J758" s="52" t="s">
        <v>3046</v>
      </c>
      <c r="K758" s="52" t="n">
        <v>1830.76</v>
      </c>
      <c r="L758" s="52" t="n">
        <v>7.727</v>
      </c>
      <c r="M758" s="52" t="n">
        <v>849</v>
      </c>
      <c r="N758" s="52" t="n">
        <v>21.78</v>
      </c>
      <c r="O758" s="54" t="n">
        <f aca="false">ROUND(M758*N758,2)</f>
        <v>18491.22</v>
      </c>
      <c r="P758" s="52" t="n">
        <v>394</v>
      </c>
      <c r="Q758" s="52" t="s">
        <v>340</v>
      </c>
      <c r="R758" s="54" t="str">
        <f aca="false">IF(J758&lt;=I758,"Yes","No")</f>
        <v>No</v>
      </c>
      <c r="S758" s="52" t="s">
        <v>10066</v>
      </c>
      <c r="T758" s="52" t="s">
        <v>10066</v>
      </c>
      <c r="U758" s="55" t="n">
        <f aca="false">IF(M758=0,0,ROUND(O758/M758,2))</f>
        <v>21.78</v>
      </c>
      <c r="V758" s="55" t="n">
        <f aca="false">IFERROR(J758-I758,"")</f>
        <v>1</v>
      </c>
      <c r="W758" s="55" t="str">
        <f aca="false">IF(U758&lt;=13.5,"Efficient",IF(U758&lt;=16,"Above Bench","Expensive"))</f>
        <v>Expensive</v>
      </c>
      <c r="X758" s="55" t="str">
        <f aca="false">TEXT(H758,"yyyy-mm")</f>
        <v>2023-09</v>
      </c>
    </row>
    <row r="759" customFormat="false" ht="15" hidden="false" customHeight="true" outlineLevel="0" collapsed="false">
      <c r="A759" s="56" t="s">
        <v>11617</v>
      </c>
      <c r="B759" s="56" t="s">
        <v>3725</v>
      </c>
      <c r="C759" s="56" t="s">
        <v>6078</v>
      </c>
      <c r="D759" s="56" t="s">
        <v>10095</v>
      </c>
      <c r="E759" s="56" t="s">
        <v>93</v>
      </c>
      <c r="F759" s="56" t="s">
        <v>10059</v>
      </c>
      <c r="G759" s="56" t="s">
        <v>11618</v>
      </c>
      <c r="H759" s="57" t="n">
        <v>45435</v>
      </c>
      <c r="I759" s="56" t="s">
        <v>4616</v>
      </c>
      <c r="J759" s="56" t="s">
        <v>2689</v>
      </c>
      <c r="K759" s="56" t="n">
        <v>3071.75</v>
      </c>
      <c r="L759" s="56" t="n">
        <v>10.341</v>
      </c>
      <c r="M759" s="56" t="n">
        <v>2092</v>
      </c>
      <c r="N759" s="56" t="n">
        <v>19.61</v>
      </c>
      <c r="O759" s="54" t="n">
        <f aca="false">ROUND(M759*N759,2)</f>
        <v>41024.12</v>
      </c>
      <c r="P759" s="56" t="n">
        <v>115</v>
      </c>
      <c r="Q759" s="56" t="s">
        <v>371</v>
      </c>
      <c r="R759" s="54" t="str">
        <f aca="false">IF(J759&lt;=I759,"Yes","No")</f>
        <v>No</v>
      </c>
      <c r="S759" s="56" t="s">
        <v>10061</v>
      </c>
      <c r="T759" s="56" t="s">
        <v>10066</v>
      </c>
      <c r="U759" s="55" t="n">
        <f aca="false">IF(M759=0,0,ROUND(O759/M759,2))</f>
        <v>19.61</v>
      </c>
      <c r="V759" s="55" t="n">
        <f aca="false">IFERROR(J759-I759,"")</f>
        <v>3</v>
      </c>
      <c r="W759" s="55" t="str">
        <f aca="false">IF(U759&lt;=13.5,"Efficient",IF(U759&lt;=16,"Above Bench","Expensive"))</f>
        <v>Expensive</v>
      </c>
      <c r="X759" s="55" t="str">
        <f aca="false">TEXT(H759,"yyyy-mm")</f>
        <v>2024-05</v>
      </c>
    </row>
    <row r="760" customFormat="false" ht="15" hidden="false" customHeight="true" outlineLevel="0" collapsed="false">
      <c r="A760" s="52" t="s">
        <v>11619</v>
      </c>
      <c r="B760" s="52" t="s">
        <v>2792</v>
      </c>
      <c r="C760" s="52" t="s">
        <v>3831</v>
      </c>
      <c r="D760" s="52" t="s">
        <v>10112</v>
      </c>
      <c r="E760" s="52" t="s">
        <v>101</v>
      </c>
      <c r="F760" s="52" t="s">
        <v>10070</v>
      </c>
      <c r="G760" s="52" t="s">
        <v>11620</v>
      </c>
      <c r="H760" s="53" t="n">
        <v>45030</v>
      </c>
      <c r="I760" s="52" t="s">
        <v>5065</v>
      </c>
      <c r="J760" s="52" t="s">
        <v>3871</v>
      </c>
      <c r="K760" s="52" t="n">
        <v>2389.81</v>
      </c>
      <c r="L760" s="52" t="n">
        <v>9.915</v>
      </c>
      <c r="M760" s="52" t="n">
        <v>1513</v>
      </c>
      <c r="N760" s="52" t="n">
        <v>6.19</v>
      </c>
      <c r="O760" s="54" t="n">
        <f aca="false">ROUND(M760*N760,2)</f>
        <v>9365.47</v>
      </c>
      <c r="P760" s="52" t="n">
        <v>177</v>
      </c>
      <c r="Q760" s="52" t="s">
        <v>4081</v>
      </c>
      <c r="R760" s="54" t="str">
        <f aca="false">IF(J760&lt;=I760,"Yes","No")</f>
        <v>No</v>
      </c>
      <c r="S760" s="52" t="s">
        <v>10061</v>
      </c>
      <c r="T760" s="52" t="s">
        <v>10066</v>
      </c>
      <c r="U760" s="55" t="n">
        <f aca="false">IF(M760=0,0,ROUND(O760/M760,2))</f>
        <v>6.19</v>
      </c>
      <c r="V760" s="55" t="n">
        <f aca="false">IFERROR(J760-I760,"")</f>
        <v>4</v>
      </c>
      <c r="W760" s="55" t="str">
        <f aca="false">IF(U760&lt;=13.5,"Efficient",IF(U760&lt;=16,"Above Bench","Expensive"))</f>
        <v>Efficient</v>
      </c>
      <c r="X760" s="55" t="str">
        <f aca="false">TEXT(H760,"yyyy-mm")</f>
        <v>2023-04</v>
      </c>
    </row>
    <row r="761" customFormat="false" ht="15" hidden="false" customHeight="true" outlineLevel="0" collapsed="false">
      <c r="A761" s="56" t="s">
        <v>11621</v>
      </c>
      <c r="B761" s="56" t="s">
        <v>3879</v>
      </c>
      <c r="C761" s="56" t="s">
        <v>3486</v>
      </c>
      <c r="D761" s="56" t="s">
        <v>10112</v>
      </c>
      <c r="E761" s="56" t="s">
        <v>97</v>
      </c>
      <c r="F761" s="56" t="s">
        <v>10064</v>
      </c>
      <c r="G761" s="56" t="s">
        <v>11622</v>
      </c>
      <c r="H761" s="57" t="n">
        <v>45503</v>
      </c>
      <c r="I761" s="56" t="s">
        <v>4867</v>
      </c>
      <c r="J761" s="56" t="s">
        <v>5097</v>
      </c>
      <c r="K761" s="56" t="n">
        <v>1725.66</v>
      </c>
      <c r="L761" s="56" t="n">
        <v>8.089</v>
      </c>
      <c r="M761" s="56" t="n">
        <v>654</v>
      </c>
      <c r="N761" s="56" t="n">
        <v>7.78</v>
      </c>
      <c r="O761" s="54" t="n">
        <f aca="false">ROUND(M761*N761,2)</f>
        <v>5088.12</v>
      </c>
      <c r="P761" s="56" t="n">
        <v>93</v>
      </c>
      <c r="Q761" s="56" t="s">
        <v>4081</v>
      </c>
      <c r="R761" s="54" t="str">
        <f aca="false">IF(J761&lt;=I761,"Yes","No")</f>
        <v>Yes</v>
      </c>
      <c r="S761" s="56" t="s">
        <v>10066</v>
      </c>
      <c r="T761" s="56" t="s">
        <v>10066</v>
      </c>
      <c r="U761" s="55" t="n">
        <f aca="false">IF(M761=0,0,ROUND(O761/M761,2))</f>
        <v>7.78</v>
      </c>
      <c r="V761" s="55" t="n">
        <f aca="false">IFERROR(J761-I761,"")</f>
        <v>-1</v>
      </c>
      <c r="W761" s="55" t="str">
        <f aca="false">IF(U761&lt;=13.5,"Efficient",IF(U761&lt;=16,"Above Bench","Expensive"))</f>
        <v>Efficient</v>
      </c>
      <c r="X761" s="55" t="str">
        <f aca="false">TEXT(H761,"yyyy-mm")</f>
        <v>2024-07</v>
      </c>
    </row>
    <row r="762" customFormat="false" ht="15" hidden="false" customHeight="true" outlineLevel="0" collapsed="false">
      <c r="A762" s="52" t="s">
        <v>11623</v>
      </c>
      <c r="B762" s="52" t="s">
        <v>1879</v>
      </c>
      <c r="C762" s="52" t="s">
        <v>785</v>
      </c>
      <c r="D762" s="52" t="s">
        <v>10104</v>
      </c>
      <c r="E762" s="52" t="s">
        <v>91</v>
      </c>
      <c r="F762" s="52" t="s">
        <v>10064</v>
      </c>
      <c r="G762" s="52" t="s">
        <v>11624</v>
      </c>
      <c r="H762" s="53" t="n">
        <v>45470</v>
      </c>
      <c r="I762" s="52" t="s">
        <v>4122</v>
      </c>
      <c r="J762" s="52" t="s">
        <v>4122</v>
      </c>
      <c r="K762" s="52" t="n">
        <v>2944.94</v>
      </c>
      <c r="L762" s="52" t="n">
        <v>7.425</v>
      </c>
      <c r="M762" s="52" t="n">
        <v>1846</v>
      </c>
      <c r="N762" s="52" t="n">
        <v>18.83</v>
      </c>
      <c r="O762" s="54" t="n">
        <f aca="false">ROUND(M762*N762,2)</f>
        <v>34760.18</v>
      </c>
      <c r="P762" s="52" t="n">
        <v>246</v>
      </c>
      <c r="Q762" s="52" t="s">
        <v>4081</v>
      </c>
      <c r="R762" s="54" t="str">
        <f aca="false">IF(J762&lt;=I762,"Yes","No")</f>
        <v>Yes</v>
      </c>
      <c r="S762" s="52" t="s">
        <v>10066</v>
      </c>
      <c r="T762" s="52" t="s">
        <v>10061</v>
      </c>
      <c r="U762" s="55" t="n">
        <f aca="false">IF(M762=0,0,ROUND(O762/M762,2))</f>
        <v>18.83</v>
      </c>
      <c r="V762" s="55" t="n">
        <f aca="false">IFERROR(J762-I762,"")</f>
        <v>0</v>
      </c>
      <c r="W762" s="55" t="str">
        <f aca="false">IF(U762&lt;=13.5,"Efficient",IF(U762&lt;=16,"Above Bench","Expensive"))</f>
        <v>Expensive</v>
      </c>
      <c r="X762" s="55" t="str">
        <f aca="false">TEXT(H762,"yyyy-mm")</f>
        <v>2024-06</v>
      </c>
    </row>
    <row r="763" customFormat="false" ht="15" hidden="false" customHeight="true" outlineLevel="0" collapsed="false">
      <c r="A763" s="56" t="s">
        <v>11625</v>
      </c>
      <c r="B763" s="56" t="s">
        <v>3917</v>
      </c>
      <c r="C763" s="56" t="s">
        <v>3933</v>
      </c>
      <c r="D763" s="56" t="s">
        <v>10073</v>
      </c>
      <c r="E763" s="56" t="s">
        <v>93</v>
      </c>
      <c r="F763" s="56" t="s">
        <v>10099</v>
      </c>
      <c r="G763" s="56" t="s">
        <v>11626</v>
      </c>
      <c r="H763" s="57" t="n">
        <v>44958</v>
      </c>
      <c r="I763" s="56" t="s">
        <v>4972</v>
      </c>
      <c r="J763" s="56" t="s">
        <v>646</v>
      </c>
      <c r="K763" s="56" t="n">
        <v>1849.81</v>
      </c>
      <c r="L763" s="56" t="n">
        <v>7.213</v>
      </c>
      <c r="M763" s="56" t="n">
        <v>213</v>
      </c>
      <c r="N763" s="56" t="n">
        <v>24.84</v>
      </c>
      <c r="O763" s="54" t="n">
        <f aca="false">ROUND(M763*N763,2)</f>
        <v>5290.92</v>
      </c>
      <c r="P763" s="56" t="n">
        <v>464</v>
      </c>
      <c r="Q763" s="56" t="s">
        <v>4081</v>
      </c>
      <c r="R763" s="54" t="str">
        <f aca="false">IF(J763&lt;=I763,"Yes","No")</f>
        <v>No</v>
      </c>
      <c r="S763" s="56" t="s">
        <v>10066</v>
      </c>
      <c r="T763" s="56" t="s">
        <v>10066</v>
      </c>
      <c r="U763" s="55" t="n">
        <f aca="false">IF(M763=0,0,ROUND(O763/M763,2))</f>
        <v>24.84</v>
      </c>
      <c r="V763" s="55" t="n">
        <f aca="false">IFERROR(J763-I763,"")</f>
        <v>1</v>
      </c>
      <c r="W763" s="55" t="str">
        <f aca="false">IF(U763&lt;=13.5,"Efficient",IF(U763&lt;=16,"Above Bench","Expensive"))</f>
        <v>Expensive</v>
      </c>
      <c r="X763" s="55" t="str">
        <f aca="false">TEXT(H763,"yyyy-mm")</f>
        <v>2023-02</v>
      </c>
    </row>
    <row r="764" customFormat="false" ht="15" hidden="false" customHeight="true" outlineLevel="0" collapsed="false">
      <c r="A764" s="52" t="s">
        <v>11627</v>
      </c>
      <c r="B764" s="52" t="s">
        <v>2774</v>
      </c>
      <c r="C764" s="52" t="s">
        <v>3673</v>
      </c>
      <c r="D764" s="52" t="s">
        <v>10104</v>
      </c>
      <c r="E764" s="52" t="s">
        <v>93</v>
      </c>
      <c r="F764" s="52" t="s">
        <v>10099</v>
      </c>
      <c r="G764" s="52" t="s">
        <v>11628</v>
      </c>
      <c r="H764" s="53" t="n">
        <v>44905</v>
      </c>
      <c r="I764" s="52" t="s">
        <v>2453</v>
      </c>
      <c r="J764" s="52" t="s">
        <v>4518</v>
      </c>
      <c r="K764" s="52" t="n">
        <v>3625.65</v>
      </c>
      <c r="L764" s="52" t="n">
        <v>11.774</v>
      </c>
      <c r="M764" s="52" t="n">
        <v>2022</v>
      </c>
      <c r="N764" s="52" t="n">
        <v>5.13</v>
      </c>
      <c r="O764" s="54" t="n">
        <f aca="false">ROUND(M764*N764,2)</f>
        <v>10372.86</v>
      </c>
      <c r="P764" s="52" t="n">
        <v>296</v>
      </c>
      <c r="Q764" s="52" t="s">
        <v>4081</v>
      </c>
      <c r="R764" s="54" t="str">
        <f aca="false">IF(J764&lt;=I764,"Yes","No")</f>
        <v>No</v>
      </c>
      <c r="S764" s="52" t="s">
        <v>10066</v>
      </c>
      <c r="T764" s="52" t="s">
        <v>10066</v>
      </c>
      <c r="U764" s="55" t="n">
        <f aca="false">IF(M764=0,0,ROUND(O764/M764,2))</f>
        <v>5.13</v>
      </c>
      <c r="V764" s="55" t="n">
        <f aca="false">IFERROR(J764-I764,"")</f>
        <v>4</v>
      </c>
      <c r="W764" s="55" t="str">
        <f aca="false">IF(U764&lt;=13.5,"Efficient",IF(U764&lt;=16,"Above Bench","Expensive"))</f>
        <v>Efficient</v>
      </c>
      <c r="X764" s="55" t="str">
        <f aca="false">TEXT(H764,"yyyy-mm")</f>
        <v>2022-12</v>
      </c>
    </row>
    <row r="765" customFormat="false" ht="15" hidden="false" customHeight="true" outlineLevel="0" collapsed="false">
      <c r="A765" s="56" t="s">
        <v>11629</v>
      </c>
      <c r="B765" s="56" t="s">
        <v>2233</v>
      </c>
      <c r="C765" s="56" t="s">
        <v>3018</v>
      </c>
      <c r="D765" s="56" t="s">
        <v>10190</v>
      </c>
      <c r="E765" s="56" t="s">
        <v>91</v>
      </c>
      <c r="F765" s="56" t="s">
        <v>10059</v>
      </c>
      <c r="G765" s="56" t="s">
        <v>11630</v>
      </c>
      <c r="H765" s="57" t="n">
        <v>44896</v>
      </c>
      <c r="I765" s="56" t="s">
        <v>4201</v>
      </c>
      <c r="J765" s="56" t="s">
        <v>1586</v>
      </c>
      <c r="K765" s="56" t="n">
        <v>3175.97</v>
      </c>
      <c r="L765" s="56" t="n">
        <v>9.647</v>
      </c>
      <c r="M765" s="56" t="n">
        <v>2882</v>
      </c>
      <c r="N765" s="56" t="n">
        <v>23.4</v>
      </c>
      <c r="O765" s="54" t="n">
        <f aca="false">ROUND(M765*N765,2)</f>
        <v>67438.8</v>
      </c>
      <c r="P765" s="56" t="n">
        <v>173</v>
      </c>
      <c r="Q765" s="56" t="s">
        <v>340</v>
      </c>
      <c r="R765" s="54" t="str">
        <f aca="false">IF(J765&lt;=I765,"Yes","No")</f>
        <v>No</v>
      </c>
      <c r="S765" s="56" t="s">
        <v>10066</v>
      </c>
      <c r="T765" s="56" t="s">
        <v>10066</v>
      </c>
      <c r="U765" s="55" t="n">
        <f aca="false">IF(M765=0,0,ROUND(O765/M765,2))</f>
        <v>23.4</v>
      </c>
      <c r="V765" s="55" t="n">
        <f aca="false">IFERROR(J765-I765,"")</f>
        <v>4</v>
      </c>
      <c r="W765" s="55" t="str">
        <f aca="false">IF(U765&lt;=13.5,"Efficient",IF(U765&lt;=16,"Above Bench","Expensive"))</f>
        <v>Expensive</v>
      </c>
      <c r="X765" s="55" t="str">
        <f aca="false">TEXT(H765,"yyyy-mm")</f>
        <v>2022-12</v>
      </c>
    </row>
    <row r="766" customFormat="false" ht="15" hidden="false" customHeight="true" outlineLevel="0" collapsed="false">
      <c r="A766" s="52" t="s">
        <v>11631</v>
      </c>
      <c r="B766" s="52" t="s">
        <v>3523</v>
      </c>
      <c r="C766" s="52" t="s">
        <v>4485</v>
      </c>
      <c r="D766" s="52" t="s">
        <v>10095</v>
      </c>
      <c r="E766" s="52" t="s">
        <v>101</v>
      </c>
      <c r="F766" s="52" t="s">
        <v>10088</v>
      </c>
      <c r="G766" s="52" t="s">
        <v>11632</v>
      </c>
      <c r="H766" s="53" t="n">
        <v>44786</v>
      </c>
      <c r="I766" s="52" t="s">
        <v>1491</v>
      </c>
      <c r="J766" s="52" t="s">
        <v>3732</v>
      </c>
      <c r="K766" s="52" t="n">
        <v>36.84</v>
      </c>
      <c r="L766" s="52" t="n">
        <v>0.101</v>
      </c>
      <c r="M766" s="52" t="n">
        <v>195</v>
      </c>
      <c r="N766" s="52" t="n">
        <v>5.74</v>
      </c>
      <c r="O766" s="54" t="n">
        <f aca="false">ROUND(M766*N766,2)</f>
        <v>1119.3</v>
      </c>
      <c r="P766" s="52" t="n">
        <v>55</v>
      </c>
      <c r="Q766" s="52" t="s">
        <v>380</v>
      </c>
      <c r="R766" s="54" t="str">
        <f aca="false">IF(J766&lt;=I766,"Yes","No")</f>
        <v>Yes</v>
      </c>
      <c r="S766" s="52" t="s">
        <v>10066</v>
      </c>
      <c r="T766" s="52" t="s">
        <v>10061</v>
      </c>
      <c r="U766" s="55" t="n">
        <f aca="false">IF(M766=0,0,ROUND(O766/M766,2))</f>
        <v>5.74</v>
      </c>
      <c r="V766" s="55" t="n">
        <f aca="false">IFERROR(J766-I766,"")</f>
        <v>-1</v>
      </c>
      <c r="W766" s="55" t="str">
        <f aca="false">IF(U766&lt;=13.5,"Efficient",IF(U766&lt;=16,"Above Bench","Expensive"))</f>
        <v>Efficient</v>
      </c>
      <c r="X766" s="55" t="str">
        <f aca="false">TEXT(H766,"yyyy-mm")</f>
        <v>2022-08</v>
      </c>
    </row>
    <row r="767" customFormat="false" ht="15" hidden="false" customHeight="true" outlineLevel="0" collapsed="false">
      <c r="A767" s="56" t="s">
        <v>11633</v>
      </c>
      <c r="B767" s="56" t="s">
        <v>3354</v>
      </c>
      <c r="C767" s="56" t="s">
        <v>3918</v>
      </c>
      <c r="D767" s="56" t="s">
        <v>10078</v>
      </c>
      <c r="E767" s="56" t="s">
        <v>99</v>
      </c>
      <c r="F767" s="56" t="s">
        <v>10070</v>
      </c>
      <c r="G767" s="56" t="s">
        <v>11634</v>
      </c>
      <c r="H767" s="57" t="n">
        <v>44853</v>
      </c>
      <c r="I767" s="56" t="s">
        <v>4906</v>
      </c>
      <c r="J767" s="56" t="s">
        <v>2551</v>
      </c>
      <c r="K767" s="56" t="n">
        <v>2636.81</v>
      </c>
      <c r="L767" s="56" t="n">
        <v>9.083</v>
      </c>
      <c r="M767" s="56" t="n">
        <v>1877</v>
      </c>
      <c r="N767" s="56" t="n">
        <v>18.35</v>
      </c>
      <c r="O767" s="54" t="n">
        <f aca="false">ROUND(M767*N767,2)</f>
        <v>34442.95</v>
      </c>
      <c r="P767" s="56" t="n">
        <v>205</v>
      </c>
      <c r="Q767" s="56" t="s">
        <v>371</v>
      </c>
      <c r="R767" s="54" t="str">
        <f aca="false">IF(J767&lt;=I767,"Yes","No")</f>
        <v>No</v>
      </c>
      <c r="S767" s="56" t="s">
        <v>10061</v>
      </c>
      <c r="T767" s="56" t="s">
        <v>10066</v>
      </c>
      <c r="U767" s="55" t="n">
        <f aca="false">IF(M767=0,0,ROUND(O767/M767,2))</f>
        <v>18.35</v>
      </c>
      <c r="V767" s="55" t="n">
        <f aca="false">IFERROR(J767-I767,"")</f>
        <v>5</v>
      </c>
      <c r="W767" s="55" t="str">
        <f aca="false">IF(U767&lt;=13.5,"Efficient",IF(U767&lt;=16,"Above Bench","Expensive"))</f>
        <v>Expensive</v>
      </c>
      <c r="X767" s="55" t="str">
        <f aca="false">TEXT(H767,"yyyy-mm")</f>
        <v>2022-10</v>
      </c>
    </row>
    <row r="768" customFormat="false" ht="15" hidden="false" customHeight="true" outlineLevel="0" collapsed="false">
      <c r="A768" s="52" t="s">
        <v>11635</v>
      </c>
      <c r="B768" s="52" t="s">
        <v>2302</v>
      </c>
      <c r="C768" s="52" t="s">
        <v>5657</v>
      </c>
      <c r="D768" s="52" t="s">
        <v>10190</v>
      </c>
      <c r="E768" s="52" t="s">
        <v>93</v>
      </c>
      <c r="F768" s="52" t="s">
        <v>10064</v>
      </c>
      <c r="G768" s="52" t="s">
        <v>11636</v>
      </c>
      <c r="H768" s="53" t="n">
        <v>45058</v>
      </c>
      <c r="I768" s="52" t="s">
        <v>402</v>
      </c>
      <c r="J768" s="52" t="s">
        <v>5454</v>
      </c>
      <c r="K768" s="52" t="n">
        <v>1939.76</v>
      </c>
      <c r="L768" s="52" t="n">
        <v>5.643</v>
      </c>
      <c r="M768" s="52" t="n">
        <v>194</v>
      </c>
      <c r="N768" s="52" t="n">
        <v>14.97</v>
      </c>
      <c r="O768" s="54" t="n">
        <f aca="false">ROUND(M768*N768,2)</f>
        <v>2904.18</v>
      </c>
      <c r="P768" s="52" t="n">
        <v>170</v>
      </c>
      <c r="Q768" s="52" t="s">
        <v>4081</v>
      </c>
      <c r="R768" s="54" t="str">
        <f aca="false">IF(J768&lt;=I768,"Yes","No")</f>
        <v>No</v>
      </c>
      <c r="S768" s="52" t="s">
        <v>10066</v>
      </c>
      <c r="T768" s="52" t="s">
        <v>10061</v>
      </c>
      <c r="U768" s="55" t="n">
        <f aca="false">IF(M768=0,0,ROUND(O768/M768,2))</f>
        <v>14.97</v>
      </c>
      <c r="V768" s="55" t="n">
        <f aca="false">IFERROR(J768-I768,"")</f>
        <v>1</v>
      </c>
      <c r="W768" s="55" t="str">
        <f aca="false">IF(U768&lt;=13.5,"Efficient",IF(U768&lt;=16,"Above Bench","Expensive"))</f>
        <v>Above Bench</v>
      </c>
      <c r="X768" s="55" t="str">
        <f aca="false">TEXT(H768,"yyyy-mm")</f>
        <v>2023-05</v>
      </c>
    </row>
    <row r="769" customFormat="false" ht="15" hidden="false" customHeight="true" outlineLevel="0" collapsed="false">
      <c r="A769" s="56" t="s">
        <v>11637</v>
      </c>
      <c r="B769" s="56" t="s">
        <v>1989</v>
      </c>
      <c r="C769" s="56" t="s">
        <v>1629</v>
      </c>
      <c r="D769" s="56" t="s">
        <v>10095</v>
      </c>
      <c r="E769" s="56" t="s">
        <v>93</v>
      </c>
      <c r="F769" s="56" t="s">
        <v>10099</v>
      </c>
      <c r="G769" s="56" t="s">
        <v>11638</v>
      </c>
      <c r="H769" s="57" t="n">
        <v>44672</v>
      </c>
      <c r="I769" s="56" t="s">
        <v>2920</v>
      </c>
      <c r="J769" s="56" t="s">
        <v>6599</v>
      </c>
      <c r="K769" s="56" t="n">
        <v>4489.31</v>
      </c>
      <c r="L769" s="56" t="n">
        <v>22.251</v>
      </c>
      <c r="M769" s="56" t="n">
        <v>2638</v>
      </c>
      <c r="N769" s="56" t="n">
        <v>14.88</v>
      </c>
      <c r="O769" s="54" t="n">
        <f aca="false">ROUND(M769*N769,2)</f>
        <v>39253.44</v>
      </c>
      <c r="P769" s="56" t="n">
        <v>51</v>
      </c>
      <c r="Q769" s="56" t="s">
        <v>340</v>
      </c>
      <c r="R769" s="54" t="str">
        <f aca="false">IF(J769&lt;=I769,"Yes","No")</f>
        <v>No</v>
      </c>
      <c r="S769" s="56" t="s">
        <v>10066</v>
      </c>
      <c r="T769" s="56" t="s">
        <v>10061</v>
      </c>
      <c r="U769" s="55" t="n">
        <f aca="false">IF(M769=0,0,ROUND(O769/M769,2))</f>
        <v>14.88</v>
      </c>
      <c r="V769" s="55" t="n">
        <f aca="false">IFERROR(J769-I769,"")</f>
        <v>3</v>
      </c>
      <c r="W769" s="55" t="str">
        <f aca="false">IF(U769&lt;=13.5,"Efficient",IF(U769&lt;=16,"Above Bench","Expensive"))</f>
        <v>Above Bench</v>
      </c>
      <c r="X769" s="55" t="str">
        <f aca="false">TEXT(H769,"yyyy-mm")</f>
        <v>2022-04</v>
      </c>
    </row>
    <row r="770" customFormat="false" ht="15" hidden="false" customHeight="true" outlineLevel="0" collapsed="false">
      <c r="A770" s="52" t="s">
        <v>11639</v>
      </c>
      <c r="B770" s="52" t="s">
        <v>1845</v>
      </c>
      <c r="C770" s="52" t="s">
        <v>638</v>
      </c>
      <c r="D770" s="52" t="s">
        <v>10190</v>
      </c>
      <c r="E770" s="52" t="s">
        <v>93</v>
      </c>
      <c r="F770" s="52" t="s">
        <v>10099</v>
      </c>
      <c r="G770" s="52" t="s">
        <v>11640</v>
      </c>
      <c r="H770" s="53" t="n">
        <v>45039</v>
      </c>
      <c r="I770" s="52" t="s">
        <v>3051</v>
      </c>
      <c r="J770" s="52" t="s">
        <v>3051</v>
      </c>
      <c r="K770" s="52" t="n">
        <v>4501.21</v>
      </c>
      <c r="L770" s="52" t="n">
        <v>18.588</v>
      </c>
      <c r="M770" s="52" t="n">
        <v>2105</v>
      </c>
      <c r="N770" s="52" t="n">
        <v>15.28</v>
      </c>
      <c r="O770" s="54" t="n">
        <f aca="false">ROUND(M770*N770,2)</f>
        <v>32164.4</v>
      </c>
      <c r="P770" s="52" t="n">
        <v>196</v>
      </c>
      <c r="Q770" s="52" t="s">
        <v>371</v>
      </c>
      <c r="R770" s="54" t="str">
        <f aca="false">IF(J770&lt;=I770,"Yes","No")</f>
        <v>Yes</v>
      </c>
      <c r="S770" s="52" t="s">
        <v>10066</v>
      </c>
      <c r="T770" s="52" t="s">
        <v>10061</v>
      </c>
      <c r="U770" s="55" t="n">
        <f aca="false">IF(M770=0,0,ROUND(O770/M770,2))</f>
        <v>15.28</v>
      </c>
      <c r="V770" s="55" t="n">
        <f aca="false">IFERROR(J770-I770,"")</f>
        <v>0</v>
      </c>
      <c r="W770" s="55" t="str">
        <f aca="false">IF(U770&lt;=13.5,"Efficient",IF(U770&lt;=16,"Above Bench","Expensive"))</f>
        <v>Above Bench</v>
      </c>
      <c r="X770" s="55" t="str">
        <f aca="false">TEXT(H770,"yyyy-mm")</f>
        <v>2023-04</v>
      </c>
    </row>
    <row r="771" customFormat="false" ht="15" hidden="false" customHeight="true" outlineLevel="0" collapsed="false">
      <c r="A771" s="56" t="s">
        <v>11641</v>
      </c>
      <c r="B771" s="56" t="s">
        <v>3281</v>
      </c>
      <c r="C771" s="56" t="s">
        <v>3406</v>
      </c>
      <c r="D771" s="56" t="s">
        <v>10112</v>
      </c>
      <c r="E771" s="56" t="s">
        <v>101</v>
      </c>
      <c r="F771" s="56" t="s">
        <v>10064</v>
      </c>
      <c r="G771" s="56" t="s">
        <v>11642</v>
      </c>
      <c r="H771" s="57" t="n">
        <v>44749</v>
      </c>
      <c r="I771" s="56" t="s">
        <v>3243</v>
      </c>
      <c r="J771" s="56" t="s">
        <v>563</v>
      </c>
      <c r="K771" s="56" t="n">
        <v>748.4</v>
      </c>
      <c r="L771" s="56" t="n">
        <v>2.338</v>
      </c>
      <c r="M771" s="56" t="n">
        <v>2319</v>
      </c>
      <c r="N771" s="56" t="n">
        <v>17.6</v>
      </c>
      <c r="O771" s="54" t="n">
        <f aca="false">ROUND(M771*N771,2)</f>
        <v>40814.4</v>
      </c>
      <c r="P771" s="56" t="n">
        <v>495</v>
      </c>
      <c r="Q771" s="56" t="s">
        <v>380</v>
      </c>
      <c r="R771" s="54" t="str">
        <f aca="false">IF(J771&lt;=I771,"Yes","No")</f>
        <v>No</v>
      </c>
      <c r="S771" s="56" t="s">
        <v>10066</v>
      </c>
      <c r="T771" s="56" t="s">
        <v>10061</v>
      </c>
      <c r="U771" s="55" t="n">
        <f aca="false">IF(M771=0,0,ROUND(O771/M771,2))</f>
        <v>17.6</v>
      </c>
      <c r="V771" s="55" t="n">
        <f aca="false">IFERROR(J771-I771,"")</f>
        <v>5</v>
      </c>
      <c r="W771" s="55" t="str">
        <f aca="false">IF(U771&lt;=13.5,"Efficient",IF(U771&lt;=16,"Above Bench","Expensive"))</f>
        <v>Expensive</v>
      </c>
      <c r="X771" s="55" t="str">
        <f aca="false">TEXT(H771,"yyyy-mm")</f>
        <v>2022-07</v>
      </c>
    </row>
    <row r="772" customFormat="false" ht="15" hidden="false" customHeight="true" outlineLevel="0" collapsed="false">
      <c r="A772" s="52" t="s">
        <v>11643</v>
      </c>
      <c r="B772" s="52" t="s">
        <v>3744</v>
      </c>
      <c r="C772" s="52" t="s">
        <v>1366</v>
      </c>
      <c r="D772" s="52" t="s">
        <v>10073</v>
      </c>
      <c r="E772" s="52" t="s">
        <v>99</v>
      </c>
      <c r="F772" s="52" t="s">
        <v>10070</v>
      </c>
      <c r="G772" s="52" t="s">
        <v>11644</v>
      </c>
      <c r="H772" s="53" t="n">
        <v>45576</v>
      </c>
      <c r="I772" s="52" t="s">
        <v>658</v>
      </c>
      <c r="J772" s="52" t="s">
        <v>6140</v>
      </c>
      <c r="K772" s="52" t="n">
        <v>2567.56</v>
      </c>
      <c r="L772" s="52" t="n">
        <v>7.871</v>
      </c>
      <c r="M772" s="52" t="n">
        <v>271</v>
      </c>
      <c r="N772" s="52" t="n">
        <v>20.58</v>
      </c>
      <c r="O772" s="54" t="n">
        <f aca="false">ROUND(M772*N772,2)</f>
        <v>5577.18</v>
      </c>
      <c r="P772" s="52" t="n">
        <v>368</v>
      </c>
      <c r="Q772" s="52" t="s">
        <v>4081</v>
      </c>
      <c r="R772" s="54" t="str">
        <f aca="false">IF(J772&lt;=I772,"Yes","No")</f>
        <v>No</v>
      </c>
      <c r="S772" s="52" t="s">
        <v>10061</v>
      </c>
      <c r="T772" s="52" t="s">
        <v>10066</v>
      </c>
      <c r="U772" s="55" t="n">
        <f aca="false">IF(M772=0,0,ROUND(O772/M772,2))</f>
        <v>20.58</v>
      </c>
      <c r="V772" s="55" t="n">
        <f aca="false">IFERROR(J772-I772,"")</f>
        <v>2</v>
      </c>
      <c r="W772" s="55" t="str">
        <f aca="false">IF(U772&lt;=13.5,"Efficient",IF(U772&lt;=16,"Above Bench","Expensive"))</f>
        <v>Expensive</v>
      </c>
      <c r="X772" s="55" t="str">
        <f aca="false">TEXT(H772,"yyyy-mm")</f>
        <v>2024-10</v>
      </c>
    </row>
    <row r="773" customFormat="false" ht="15" hidden="false" customHeight="true" outlineLevel="0" collapsed="false">
      <c r="A773" s="56" t="s">
        <v>11645</v>
      </c>
      <c r="B773" s="56" t="s">
        <v>3868</v>
      </c>
      <c r="C773" s="56" t="s">
        <v>5245</v>
      </c>
      <c r="D773" s="56" t="s">
        <v>10117</v>
      </c>
      <c r="E773" s="56" t="s">
        <v>95</v>
      </c>
      <c r="F773" s="56" t="s">
        <v>10064</v>
      </c>
      <c r="G773" s="56" t="s">
        <v>11646</v>
      </c>
      <c r="H773" s="57" t="n">
        <v>44650</v>
      </c>
      <c r="I773" s="56" t="s">
        <v>4763</v>
      </c>
      <c r="J773" s="56" t="s">
        <v>4763</v>
      </c>
      <c r="K773" s="56" t="n">
        <v>4157.62</v>
      </c>
      <c r="L773" s="56" t="n">
        <v>16.8</v>
      </c>
      <c r="M773" s="56" t="n">
        <v>2459</v>
      </c>
      <c r="N773" s="56" t="n">
        <v>23.82</v>
      </c>
      <c r="O773" s="54" t="n">
        <f aca="false">ROUND(M773*N773,2)</f>
        <v>58573.38</v>
      </c>
      <c r="P773" s="56" t="n">
        <v>102</v>
      </c>
      <c r="Q773" s="56" t="s">
        <v>380</v>
      </c>
      <c r="R773" s="54" t="str">
        <f aca="false">IF(J773&lt;=I773,"Yes","No")</f>
        <v>Yes</v>
      </c>
      <c r="S773" s="56" t="s">
        <v>10066</v>
      </c>
      <c r="T773" s="56" t="s">
        <v>10066</v>
      </c>
      <c r="U773" s="55" t="n">
        <f aca="false">IF(M773=0,0,ROUND(O773/M773,2))</f>
        <v>23.82</v>
      </c>
      <c r="V773" s="55" t="n">
        <f aca="false">IFERROR(J773-I773,"")</f>
        <v>0</v>
      </c>
      <c r="W773" s="55" t="str">
        <f aca="false">IF(U773&lt;=13.5,"Efficient",IF(U773&lt;=16,"Above Bench","Expensive"))</f>
        <v>Expensive</v>
      </c>
      <c r="X773" s="55" t="str">
        <f aca="false">TEXT(H773,"yyyy-mm")</f>
        <v>2022-03</v>
      </c>
    </row>
    <row r="774" customFormat="false" ht="15" hidden="false" customHeight="true" outlineLevel="0" collapsed="false">
      <c r="A774" s="52" t="s">
        <v>11647</v>
      </c>
      <c r="B774" s="52" t="s">
        <v>3658</v>
      </c>
      <c r="C774" s="52" t="s">
        <v>1952</v>
      </c>
      <c r="D774" s="52" t="s">
        <v>10190</v>
      </c>
      <c r="E774" s="52" t="s">
        <v>93</v>
      </c>
      <c r="F774" s="52" t="s">
        <v>10088</v>
      </c>
      <c r="G774" s="52" t="s">
        <v>11648</v>
      </c>
      <c r="H774" s="53" t="n">
        <v>44699</v>
      </c>
      <c r="I774" s="52" t="s">
        <v>3912</v>
      </c>
      <c r="J774" s="52" t="s">
        <v>600</v>
      </c>
      <c r="K774" s="52" t="n">
        <v>1406.35</v>
      </c>
      <c r="L774" s="52" t="n">
        <v>4.083</v>
      </c>
      <c r="M774" s="52" t="n">
        <v>2885</v>
      </c>
      <c r="N774" s="52" t="n">
        <v>24.18</v>
      </c>
      <c r="O774" s="54" t="n">
        <f aca="false">ROUND(M774*N774,2)</f>
        <v>69759.3</v>
      </c>
      <c r="P774" s="52" t="n">
        <v>239</v>
      </c>
      <c r="Q774" s="52" t="s">
        <v>380</v>
      </c>
      <c r="R774" s="54" t="str">
        <f aca="false">IF(J774&lt;=I774,"Yes","No")</f>
        <v>No</v>
      </c>
      <c r="S774" s="52" t="s">
        <v>10066</v>
      </c>
      <c r="T774" s="52" t="s">
        <v>10066</v>
      </c>
      <c r="U774" s="55" t="n">
        <f aca="false">IF(M774=0,0,ROUND(O774/M774,2))</f>
        <v>24.18</v>
      </c>
      <c r="V774" s="55" t="n">
        <f aca="false">IFERROR(J774-I774,"")</f>
        <v>3</v>
      </c>
      <c r="W774" s="55" t="str">
        <f aca="false">IF(U774&lt;=13.5,"Efficient",IF(U774&lt;=16,"Above Bench","Expensive"))</f>
        <v>Expensive</v>
      </c>
      <c r="X774" s="55" t="str">
        <f aca="false">TEXT(H774,"yyyy-mm")</f>
        <v>2022-05</v>
      </c>
    </row>
    <row r="775" customFormat="false" ht="15" hidden="false" customHeight="true" outlineLevel="0" collapsed="false">
      <c r="A775" s="56" t="s">
        <v>11649</v>
      </c>
      <c r="B775" s="56" t="s">
        <v>3123</v>
      </c>
      <c r="C775" s="56" t="s">
        <v>424</v>
      </c>
      <c r="D775" s="56" t="s">
        <v>10104</v>
      </c>
      <c r="E775" s="56" t="s">
        <v>97</v>
      </c>
      <c r="F775" s="56" t="s">
        <v>10088</v>
      </c>
      <c r="G775" s="56" t="s">
        <v>11650</v>
      </c>
      <c r="H775" s="57" t="n">
        <v>45093</v>
      </c>
      <c r="I775" s="56" t="s">
        <v>3514</v>
      </c>
      <c r="J775" s="56" t="s">
        <v>2217</v>
      </c>
      <c r="K775" s="56" t="n">
        <v>1362.78</v>
      </c>
      <c r="L775" s="56" t="n">
        <v>3.803</v>
      </c>
      <c r="M775" s="56" t="n">
        <v>2628</v>
      </c>
      <c r="N775" s="56" t="n">
        <v>18.36</v>
      </c>
      <c r="O775" s="54" t="n">
        <f aca="false">ROUND(M775*N775,2)</f>
        <v>48250.08</v>
      </c>
      <c r="P775" s="56" t="n">
        <v>69</v>
      </c>
      <c r="Q775" s="56" t="s">
        <v>4081</v>
      </c>
      <c r="R775" s="54" t="str">
        <f aca="false">IF(J775&lt;=I775,"Yes","No")</f>
        <v>No</v>
      </c>
      <c r="S775" s="56" t="s">
        <v>10066</v>
      </c>
      <c r="T775" s="56" t="s">
        <v>10061</v>
      </c>
      <c r="U775" s="55" t="n">
        <f aca="false">IF(M775=0,0,ROUND(O775/M775,2))</f>
        <v>18.36</v>
      </c>
      <c r="V775" s="55" t="n">
        <f aca="false">IFERROR(J775-I775,"")</f>
        <v>3</v>
      </c>
      <c r="W775" s="55" t="str">
        <f aca="false">IF(U775&lt;=13.5,"Efficient",IF(U775&lt;=16,"Above Bench","Expensive"))</f>
        <v>Expensive</v>
      </c>
      <c r="X775" s="55" t="str">
        <f aca="false">TEXT(H775,"yyyy-mm")</f>
        <v>2023-06</v>
      </c>
    </row>
    <row r="776" customFormat="false" ht="15" hidden="false" customHeight="true" outlineLevel="0" collapsed="false">
      <c r="A776" s="52" t="s">
        <v>11651</v>
      </c>
      <c r="B776" s="52" t="s">
        <v>1170</v>
      </c>
      <c r="C776" s="52" t="s">
        <v>3769</v>
      </c>
      <c r="D776" s="52" t="s">
        <v>10073</v>
      </c>
      <c r="E776" s="52" t="s">
        <v>95</v>
      </c>
      <c r="F776" s="52" t="s">
        <v>10070</v>
      </c>
      <c r="G776" s="52" t="s">
        <v>11652</v>
      </c>
      <c r="H776" s="53" t="n">
        <v>44889</v>
      </c>
      <c r="I776" s="52" t="s">
        <v>2871</v>
      </c>
      <c r="J776" s="52" t="s">
        <v>2872</v>
      </c>
      <c r="K776" s="52" t="n">
        <v>1771.73</v>
      </c>
      <c r="L776" s="52" t="n">
        <v>4.855</v>
      </c>
      <c r="M776" s="52" t="n">
        <v>2675</v>
      </c>
      <c r="N776" s="52" t="n">
        <v>19.17</v>
      </c>
      <c r="O776" s="54" t="n">
        <f aca="false">ROUND(M776*N776,2)</f>
        <v>51279.75</v>
      </c>
      <c r="P776" s="52" t="n">
        <v>83</v>
      </c>
      <c r="Q776" s="52" t="s">
        <v>4081</v>
      </c>
      <c r="R776" s="54" t="str">
        <f aca="false">IF(J776&lt;=I776,"Yes","No")</f>
        <v>No</v>
      </c>
      <c r="S776" s="52" t="s">
        <v>10066</v>
      </c>
      <c r="T776" s="52" t="s">
        <v>10061</v>
      </c>
      <c r="U776" s="55" t="n">
        <f aca="false">IF(M776=0,0,ROUND(O776/M776,2))</f>
        <v>19.17</v>
      </c>
      <c r="V776" s="55" t="n">
        <f aca="false">IFERROR(J776-I776,"")</f>
        <v>3</v>
      </c>
      <c r="W776" s="55" t="str">
        <f aca="false">IF(U776&lt;=13.5,"Efficient",IF(U776&lt;=16,"Above Bench","Expensive"))</f>
        <v>Expensive</v>
      </c>
      <c r="X776" s="55" t="str">
        <f aca="false">TEXT(H776,"yyyy-mm")</f>
        <v>2022-11</v>
      </c>
    </row>
    <row r="777" customFormat="false" ht="15" hidden="false" customHeight="true" outlineLevel="0" collapsed="false">
      <c r="A777" s="56" t="s">
        <v>11653</v>
      </c>
      <c r="B777" s="56" t="s">
        <v>1262</v>
      </c>
      <c r="C777" s="56" t="s">
        <v>3581</v>
      </c>
      <c r="D777" s="56" t="s">
        <v>10190</v>
      </c>
      <c r="E777" s="56" t="s">
        <v>101</v>
      </c>
      <c r="F777" s="56" t="s">
        <v>10064</v>
      </c>
      <c r="G777" s="56" t="s">
        <v>11654</v>
      </c>
      <c r="H777" s="57" t="n">
        <v>44585</v>
      </c>
      <c r="I777" s="56" t="s">
        <v>4918</v>
      </c>
      <c r="J777" s="56" t="s">
        <v>6734</v>
      </c>
      <c r="K777" s="56" t="n">
        <v>4874.79</v>
      </c>
      <c r="L777" s="56" t="n">
        <v>15.236</v>
      </c>
      <c r="M777" s="56" t="n">
        <v>2894</v>
      </c>
      <c r="N777" s="56" t="n">
        <v>6.04</v>
      </c>
      <c r="O777" s="54" t="n">
        <f aca="false">ROUND(M777*N777,2)</f>
        <v>17479.76</v>
      </c>
      <c r="P777" s="56" t="n">
        <v>56</v>
      </c>
      <c r="Q777" s="56" t="s">
        <v>371</v>
      </c>
      <c r="R777" s="54" t="str">
        <f aca="false">IF(J777&lt;=I777,"Yes","No")</f>
        <v>No</v>
      </c>
      <c r="S777" s="56" t="s">
        <v>10066</v>
      </c>
      <c r="T777" s="56" t="s">
        <v>10061</v>
      </c>
      <c r="U777" s="55" t="n">
        <f aca="false">IF(M777=0,0,ROUND(O777/M777,2))</f>
        <v>6.04</v>
      </c>
      <c r="V777" s="55" t="n">
        <f aca="false">IFERROR(J777-I777,"")</f>
        <v>4</v>
      </c>
      <c r="W777" s="55" t="str">
        <f aca="false">IF(U777&lt;=13.5,"Efficient",IF(U777&lt;=16,"Above Bench","Expensive"))</f>
        <v>Efficient</v>
      </c>
      <c r="X777" s="55" t="str">
        <f aca="false">TEXT(H777,"yyyy-mm")</f>
        <v>2022-01</v>
      </c>
    </row>
    <row r="778" customFormat="false" ht="15" hidden="false" customHeight="true" outlineLevel="0" collapsed="false">
      <c r="A778" s="52" t="s">
        <v>11655</v>
      </c>
      <c r="B778" s="52" t="s">
        <v>3491</v>
      </c>
      <c r="C778" s="52" t="s">
        <v>5820</v>
      </c>
      <c r="D778" s="52" t="s">
        <v>10132</v>
      </c>
      <c r="E778" s="52" t="s">
        <v>97</v>
      </c>
      <c r="F778" s="52" t="s">
        <v>10099</v>
      </c>
      <c r="G778" s="52" t="s">
        <v>11656</v>
      </c>
      <c r="H778" s="53" t="n">
        <v>44785</v>
      </c>
      <c r="I778" s="52" t="s">
        <v>1492</v>
      </c>
      <c r="J778" s="52" t="s">
        <v>5677</v>
      </c>
      <c r="K778" s="52" t="n">
        <v>2475.8</v>
      </c>
      <c r="L778" s="52" t="n">
        <v>6.891</v>
      </c>
      <c r="M778" s="52" t="n">
        <v>687</v>
      </c>
      <c r="N778" s="52" t="n">
        <v>10.51</v>
      </c>
      <c r="O778" s="54" t="n">
        <f aca="false">ROUND(M778*N778,2)</f>
        <v>7220.37</v>
      </c>
      <c r="P778" s="52" t="n">
        <v>122</v>
      </c>
      <c r="Q778" s="52" t="s">
        <v>380</v>
      </c>
      <c r="R778" s="54" t="str">
        <f aca="false">IF(J778&lt;=I778,"Yes","No")</f>
        <v>No</v>
      </c>
      <c r="S778" s="52" t="s">
        <v>10066</v>
      </c>
      <c r="T778" s="52" t="s">
        <v>10061</v>
      </c>
      <c r="U778" s="55" t="n">
        <f aca="false">IF(M778=0,0,ROUND(O778/M778,2))</f>
        <v>10.51</v>
      </c>
      <c r="V778" s="55" t="n">
        <f aca="false">IFERROR(J778-I778,"")</f>
        <v>1</v>
      </c>
      <c r="W778" s="55" t="str">
        <f aca="false">IF(U778&lt;=13.5,"Efficient",IF(U778&lt;=16,"Above Bench","Expensive"))</f>
        <v>Efficient</v>
      </c>
      <c r="X778" s="55" t="str">
        <f aca="false">TEXT(H778,"yyyy-mm")</f>
        <v>2022-08</v>
      </c>
    </row>
    <row r="779" customFormat="false" ht="15" hidden="false" customHeight="true" outlineLevel="0" collapsed="false">
      <c r="A779" s="56" t="s">
        <v>11657</v>
      </c>
      <c r="B779" s="56" t="s">
        <v>3383</v>
      </c>
      <c r="C779" s="56" t="s">
        <v>2136</v>
      </c>
      <c r="D779" s="56" t="s">
        <v>10117</v>
      </c>
      <c r="E779" s="56" t="s">
        <v>101</v>
      </c>
      <c r="F779" s="56" t="s">
        <v>10059</v>
      </c>
      <c r="G779" s="56" t="s">
        <v>11658</v>
      </c>
      <c r="H779" s="57" t="n">
        <v>45328</v>
      </c>
      <c r="I779" s="56" t="s">
        <v>3409</v>
      </c>
      <c r="J779" s="56" t="s">
        <v>2016</v>
      </c>
      <c r="K779" s="56" t="n">
        <v>3061.17</v>
      </c>
      <c r="L779" s="56" t="n">
        <v>11.158</v>
      </c>
      <c r="M779" s="56" t="n">
        <v>2459</v>
      </c>
      <c r="N779" s="56" t="n">
        <v>16.09</v>
      </c>
      <c r="O779" s="54" t="n">
        <f aca="false">ROUND(M779*N779,2)</f>
        <v>39565.31</v>
      </c>
      <c r="P779" s="56" t="n">
        <v>495</v>
      </c>
      <c r="Q779" s="56" t="s">
        <v>340</v>
      </c>
      <c r="R779" s="54" t="str">
        <f aca="false">IF(J779&lt;=I779,"Yes","No")</f>
        <v>No</v>
      </c>
      <c r="S779" s="56" t="s">
        <v>10066</v>
      </c>
      <c r="T779" s="56" t="s">
        <v>10061</v>
      </c>
      <c r="U779" s="55" t="n">
        <f aca="false">IF(M779=0,0,ROUND(O779/M779,2))</f>
        <v>16.09</v>
      </c>
      <c r="V779" s="55" t="n">
        <f aca="false">IFERROR(J779-I779,"")</f>
        <v>5</v>
      </c>
      <c r="W779" s="55" t="str">
        <f aca="false">IF(U779&lt;=13.5,"Efficient",IF(U779&lt;=16,"Above Bench","Expensive"))</f>
        <v>Expensive</v>
      </c>
      <c r="X779" s="55" t="str">
        <f aca="false">TEXT(H779,"yyyy-mm")</f>
        <v>2024-02</v>
      </c>
    </row>
    <row r="780" customFormat="false" ht="15" hidden="false" customHeight="true" outlineLevel="0" collapsed="false">
      <c r="A780" s="52" t="s">
        <v>11659</v>
      </c>
      <c r="B780" s="52" t="s">
        <v>2427</v>
      </c>
      <c r="C780" s="52" t="s">
        <v>2539</v>
      </c>
      <c r="D780" s="52" t="s">
        <v>10087</v>
      </c>
      <c r="E780" s="52" t="s">
        <v>91</v>
      </c>
      <c r="F780" s="52" t="s">
        <v>10088</v>
      </c>
      <c r="G780" s="52" t="s">
        <v>11660</v>
      </c>
      <c r="H780" s="53" t="n">
        <v>45370</v>
      </c>
      <c r="I780" s="52" t="s">
        <v>3070</v>
      </c>
      <c r="J780" s="52" t="s">
        <v>1920</v>
      </c>
      <c r="K780" s="52" t="n">
        <v>3802.89</v>
      </c>
      <c r="L780" s="52" t="n">
        <v>11.418</v>
      </c>
      <c r="M780" s="52" t="n">
        <v>226</v>
      </c>
      <c r="N780" s="52" t="n">
        <v>20.1</v>
      </c>
      <c r="O780" s="54" t="n">
        <f aca="false">ROUND(M780*N780,2)</f>
        <v>4542.6</v>
      </c>
      <c r="P780" s="52" t="n">
        <v>378</v>
      </c>
      <c r="Q780" s="52" t="s">
        <v>371</v>
      </c>
      <c r="R780" s="54" t="str">
        <f aca="false">IF(J780&lt;=I780,"Yes","No")</f>
        <v>No</v>
      </c>
      <c r="S780" s="52" t="s">
        <v>10066</v>
      </c>
      <c r="T780" s="52" t="s">
        <v>10061</v>
      </c>
      <c r="U780" s="55" t="n">
        <f aca="false">IF(M780=0,0,ROUND(O780/M780,2))</f>
        <v>20.1</v>
      </c>
      <c r="V780" s="55" t="n">
        <f aca="false">IFERROR(J780-I780,"")</f>
        <v>1</v>
      </c>
      <c r="W780" s="55" t="str">
        <f aca="false">IF(U780&lt;=13.5,"Efficient",IF(U780&lt;=16,"Above Bench","Expensive"))</f>
        <v>Expensive</v>
      </c>
      <c r="X780" s="55" t="str">
        <f aca="false">TEXT(H780,"yyyy-mm")</f>
        <v>2024-03</v>
      </c>
    </row>
    <row r="781" customFormat="false" ht="15" hidden="false" customHeight="true" outlineLevel="0" collapsed="false">
      <c r="A781" s="56" t="s">
        <v>11661</v>
      </c>
      <c r="B781" s="56" t="s">
        <v>788</v>
      </c>
      <c r="C781" s="56" t="s">
        <v>424</v>
      </c>
      <c r="D781" s="56" t="s">
        <v>10058</v>
      </c>
      <c r="E781" s="56" t="s">
        <v>101</v>
      </c>
      <c r="F781" s="56" t="s">
        <v>10088</v>
      </c>
      <c r="G781" s="56" t="s">
        <v>11662</v>
      </c>
      <c r="H781" s="57" t="n">
        <v>45253</v>
      </c>
      <c r="I781" s="56" t="s">
        <v>1180</v>
      </c>
      <c r="J781" s="56" t="s">
        <v>6457</v>
      </c>
      <c r="K781" s="56" t="n">
        <v>3851.99</v>
      </c>
      <c r="L781" s="56" t="n">
        <v>9.931</v>
      </c>
      <c r="M781" s="56" t="n">
        <v>2704</v>
      </c>
      <c r="N781" s="56" t="n">
        <v>10.81</v>
      </c>
      <c r="O781" s="54" t="n">
        <f aca="false">ROUND(M781*N781,2)</f>
        <v>29230.24</v>
      </c>
      <c r="P781" s="56" t="n">
        <v>273</v>
      </c>
      <c r="Q781" s="56" t="s">
        <v>340</v>
      </c>
      <c r="R781" s="54" t="str">
        <f aca="false">IF(J781&lt;=I781,"Yes","No")</f>
        <v>No</v>
      </c>
      <c r="S781" s="56" t="s">
        <v>10066</v>
      </c>
      <c r="T781" s="56" t="s">
        <v>10061</v>
      </c>
      <c r="U781" s="55" t="n">
        <f aca="false">IF(M781=0,0,ROUND(O781/M781,2))</f>
        <v>10.81</v>
      </c>
      <c r="V781" s="55" t="n">
        <f aca="false">IFERROR(J781-I781,"")</f>
        <v>2</v>
      </c>
      <c r="W781" s="55" t="str">
        <f aca="false">IF(U781&lt;=13.5,"Efficient",IF(U781&lt;=16,"Above Bench","Expensive"))</f>
        <v>Efficient</v>
      </c>
      <c r="X781" s="55" t="str">
        <f aca="false">TEXT(H781,"yyyy-mm")</f>
        <v>2023-11</v>
      </c>
    </row>
    <row r="782" customFormat="false" ht="15" hidden="false" customHeight="true" outlineLevel="0" collapsed="false">
      <c r="A782" s="52" t="s">
        <v>11663</v>
      </c>
      <c r="B782" s="52" t="s">
        <v>2278</v>
      </c>
      <c r="C782" s="52" t="s">
        <v>2562</v>
      </c>
      <c r="D782" s="52" t="s">
        <v>10087</v>
      </c>
      <c r="E782" s="52" t="s">
        <v>91</v>
      </c>
      <c r="F782" s="52" t="s">
        <v>10088</v>
      </c>
      <c r="G782" s="52" t="s">
        <v>11664</v>
      </c>
      <c r="H782" s="53" t="n">
        <v>45488</v>
      </c>
      <c r="I782" s="52" t="s">
        <v>3187</v>
      </c>
      <c r="J782" s="52" t="s">
        <v>3209</v>
      </c>
      <c r="K782" s="52" t="n">
        <v>4106.68</v>
      </c>
      <c r="L782" s="52" t="n">
        <v>10.811</v>
      </c>
      <c r="M782" s="52" t="n">
        <v>2689</v>
      </c>
      <c r="N782" s="52" t="n">
        <v>18.68</v>
      </c>
      <c r="O782" s="54" t="n">
        <f aca="false">ROUND(M782*N782,2)</f>
        <v>50230.52</v>
      </c>
      <c r="P782" s="52" t="n">
        <v>133</v>
      </c>
      <c r="Q782" s="52" t="s">
        <v>371</v>
      </c>
      <c r="R782" s="54" t="str">
        <f aca="false">IF(J782&lt;=I782,"Yes","No")</f>
        <v>No</v>
      </c>
      <c r="S782" s="52" t="s">
        <v>10061</v>
      </c>
      <c r="T782" s="52" t="s">
        <v>10061</v>
      </c>
      <c r="U782" s="55" t="n">
        <f aca="false">IF(M782=0,0,ROUND(O782/M782,2))</f>
        <v>18.68</v>
      </c>
      <c r="V782" s="55" t="n">
        <f aca="false">IFERROR(J782-I782,"")</f>
        <v>3</v>
      </c>
      <c r="W782" s="55" t="str">
        <f aca="false">IF(U782&lt;=13.5,"Efficient",IF(U782&lt;=16,"Above Bench","Expensive"))</f>
        <v>Expensive</v>
      </c>
      <c r="X782" s="55" t="str">
        <f aca="false">TEXT(H782,"yyyy-mm")</f>
        <v>2024-07</v>
      </c>
    </row>
    <row r="783" customFormat="false" ht="15" hidden="false" customHeight="true" outlineLevel="0" collapsed="false">
      <c r="A783" s="56" t="s">
        <v>11665</v>
      </c>
      <c r="B783" s="56" t="s">
        <v>3798</v>
      </c>
      <c r="C783" s="56" t="s">
        <v>1683</v>
      </c>
      <c r="D783" s="56" t="s">
        <v>10058</v>
      </c>
      <c r="E783" s="56" t="s">
        <v>93</v>
      </c>
      <c r="F783" s="56" t="s">
        <v>10099</v>
      </c>
      <c r="G783" s="56" t="s">
        <v>11666</v>
      </c>
      <c r="H783" s="57" t="n">
        <v>44997</v>
      </c>
      <c r="I783" s="56" t="s">
        <v>2114</v>
      </c>
      <c r="J783" s="56" t="s">
        <v>4473</v>
      </c>
      <c r="K783" s="56" t="n">
        <v>1874.3</v>
      </c>
      <c r="L783" s="56" t="n">
        <v>5.342</v>
      </c>
      <c r="M783" s="56" t="n">
        <v>1846</v>
      </c>
      <c r="N783" s="56" t="n">
        <v>15.49</v>
      </c>
      <c r="O783" s="54" t="n">
        <f aca="false">ROUND(M783*N783,2)</f>
        <v>28594.54</v>
      </c>
      <c r="P783" s="56" t="n">
        <v>402</v>
      </c>
      <c r="Q783" s="56" t="s">
        <v>340</v>
      </c>
      <c r="R783" s="54" t="str">
        <f aca="false">IF(J783&lt;=I783,"Yes","No")</f>
        <v>No</v>
      </c>
      <c r="S783" s="56" t="s">
        <v>10066</v>
      </c>
      <c r="T783" s="56" t="s">
        <v>10061</v>
      </c>
      <c r="U783" s="55" t="n">
        <f aca="false">IF(M783=0,0,ROUND(O783/M783,2))</f>
        <v>15.49</v>
      </c>
      <c r="V783" s="55" t="n">
        <f aca="false">IFERROR(J783-I783,"")</f>
        <v>4</v>
      </c>
      <c r="W783" s="55" t="str">
        <f aca="false">IF(U783&lt;=13.5,"Efficient",IF(U783&lt;=16,"Above Bench","Expensive"))</f>
        <v>Above Bench</v>
      </c>
      <c r="X783" s="55" t="str">
        <f aca="false">TEXT(H783,"yyyy-mm")</f>
        <v>2023-03</v>
      </c>
    </row>
    <row r="784" customFormat="false" ht="15" hidden="false" customHeight="true" outlineLevel="0" collapsed="false">
      <c r="A784" s="52" t="s">
        <v>11667</v>
      </c>
      <c r="B784" s="52" t="s">
        <v>2424</v>
      </c>
      <c r="C784" s="52" t="s">
        <v>2750</v>
      </c>
      <c r="D784" s="52" t="s">
        <v>10078</v>
      </c>
      <c r="E784" s="52" t="s">
        <v>101</v>
      </c>
      <c r="F784" s="52" t="s">
        <v>10064</v>
      </c>
      <c r="G784" s="52" t="s">
        <v>11668</v>
      </c>
      <c r="H784" s="53" t="n">
        <v>45034</v>
      </c>
      <c r="I784" s="52" t="s">
        <v>3493</v>
      </c>
      <c r="J784" s="52" t="s">
        <v>3051</v>
      </c>
      <c r="K784" s="52" t="n">
        <v>1250.85</v>
      </c>
      <c r="L784" s="52" t="n">
        <v>3.203</v>
      </c>
      <c r="M784" s="52" t="n">
        <v>2991</v>
      </c>
      <c r="N784" s="52" t="n">
        <v>20.14</v>
      </c>
      <c r="O784" s="54" t="n">
        <f aca="false">ROUND(M784*N784,2)</f>
        <v>60238.74</v>
      </c>
      <c r="P784" s="52" t="n">
        <v>262</v>
      </c>
      <c r="Q784" s="52" t="s">
        <v>380</v>
      </c>
      <c r="R784" s="54" t="str">
        <f aca="false">IF(J784&lt;=I784,"Yes","No")</f>
        <v>No</v>
      </c>
      <c r="S784" s="52" t="s">
        <v>10066</v>
      </c>
      <c r="T784" s="52" t="s">
        <v>10061</v>
      </c>
      <c r="U784" s="55" t="n">
        <f aca="false">IF(M784=0,0,ROUND(O784/M784,2))</f>
        <v>20.14</v>
      </c>
      <c r="V784" s="55" t="n">
        <f aca="false">IFERROR(J784-I784,"")</f>
        <v>5</v>
      </c>
      <c r="W784" s="55" t="str">
        <f aca="false">IF(U784&lt;=13.5,"Efficient",IF(U784&lt;=16,"Above Bench","Expensive"))</f>
        <v>Expensive</v>
      </c>
      <c r="X784" s="55" t="str">
        <f aca="false">TEXT(H784,"yyyy-mm")</f>
        <v>2023-04</v>
      </c>
    </row>
    <row r="785" customFormat="false" ht="15" hidden="false" customHeight="true" outlineLevel="0" collapsed="false">
      <c r="A785" s="56" t="s">
        <v>11669</v>
      </c>
      <c r="B785" s="56" t="s">
        <v>3796</v>
      </c>
      <c r="C785" s="56" t="s">
        <v>1241</v>
      </c>
      <c r="D785" s="56" t="s">
        <v>10087</v>
      </c>
      <c r="E785" s="56" t="s">
        <v>93</v>
      </c>
      <c r="F785" s="56" t="s">
        <v>10088</v>
      </c>
      <c r="G785" s="56" t="s">
        <v>11670</v>
      </c>
      <c r="H785" s="57" t="n">
        <v>44754</v>
      </c>
      <c r="I785" s="56" t="s">
        <v>1477</v>
      </c>
      <c r="J785" s="56" t="s">
        <v>1478</v>
      </c>
      <c r="K785" s="56" t="n">
        <v>4411.18</v>
      </c>
      <c r="L785" s="56" t="n">
        <v>14.968</v>
      </c>
      <c r="M785" s="56" t="n">
        <v>276</v>
      </c>
      <c r="N785" s="56" t="n">
        <v>14.66</v>
      </c>
      <c r="O785" s="54" t="n">
        <f aca="false">ROUND(M785*N785,2)</f>
        <v>4046.16</v>
      </c>
      <c r="P785" s="56" t="n">
        <v>146</v>
      </c>
      <c r="Q785" s="56" t="s">
        <v>4081</v>
      </c>
      <c r="R785" s="54" t="str">
        <f aca="false">IF(J785&lt;=I785,"Yes","No")</f>
        <v>No</v>
      </c>
      <c r="S785" s="56" t="s">
        <v>10066</v>
      </c>
      <c r="T785" s="56" t="s">
        <v>10066</v>
      </c>
      <c r="U785" s="55" t="n">
        <f aca="false">IF(M785=0,0,ROUND(O785/M785,2))</f>
        <v>14.66</v>
      </c>
      <c r="V785" s="55" t="n">
        <f aca="false">IFERROR(J785-I785,"")</f>
        <v>3</v>
      </c>
      <c r="W785" s="55" t="str">
        <f aca="false">IF(U785&lt;=13.5,"Efficient",IF(U785&lt;=16,"Above Bench","Expensive"))</f>
        <v>Above Bench</v>
      </c>
      <c r="X785" s="55" t="str">
        <f aca="false">TEXT(H785,"yyyy-mm")</f>
        <v>2022-07</v>
      </c>
    </row>
    <row r="786" customFormat="false" ht="15" hidden="false" customHeight="true" outlineLevel="0" collapsed="false">
      <c r="A786" s="52" t="s">
        <v>11671</v>
      </c>
      <c r="B786" s="52" t="s">
        <v>413</v>
      </c>
      <c r="C786" s="52" t="s">
        <v>3365</v>
      </c>
      <c r="D786" s="52" t="s">
        <v>10132</v>
      </c>
      <c r="E786" s="52" t="s">
        <v>93</v>
      </c>
      <c r="F786" s="52" t="s">
        <v>10088</v>
      </c>
      <c r="G786" s="52" t="s">
        <v>11672</v>
      </c>
      <c r="H786" s="53" t="n">
        <v>45550</v>
      </c>
      <c r="I786" s="52" t="s">
        <v>1634</v>
      </c>
      <c r="J786" s="52" t="s">
        <v>7488</v>
      </c>
      <c r="K786" s="52" t="n">
        <v>406.23</v>
      </c>
      <c r="L786" s="52" t="n">
        <v>1.324</v>
      </c>
      <c r="M786" s="52" t="n">
        <v>1042</v>
      </c>
      <c r="N786" s="52" t="n">
        <v>23.94</v>
      </c>
      <c r="O786" s="54" t="n">
        <f aca="false">ROUND(M786*N786,2)</f>
        <v>24945.48</v>
      </c>
      <c r="P786" s="52" t="n">
        <v>409</v>
      </c>
      <c r="Q786" s="52" t="s">
        <v>4081</v>
      </c>
      <c r="R786" s="54" t="str">
        <f aca="false">IF(J786&lt;=I786,"Yes","No")</f>
        <v>No</v>
      </c>
      <c r="S786" s="52" t="s">
        <v>10066</v>
      </c>
      <c r="T786" s="52" t="s">
        <v>10061</v>
      </c>
      <c r="U786" s="55" t="n">
        <f aca="false">IF(M786=0,0,ROUND(O786/M786,2))</f>
        <v>23.94</v>
      </c>
      <c r="V786" s="55" t="n">
        <f aca="false">IFERROR(J786-I786,"")</f>
        <v>5</v>
      </c>
      <c r="W786" s="55" t="str">
        <f aca="false">IF(U786&lt;=13.5,"Efficient",IF(U786&lt;=16,"Above Bench","Expensive"))</f>
        <v>Expensive</v>
      </c>
      <c r="X786" s="55" t="str">
        <f aca="false">TEXT(H786,"yyyy-mm")</f>
        <v>2024-09</v>
      </c>
    </row>
    <row r="787" customFormat="false" ht="15" hidden="false" customHeight="true" outlineLevel="0" collapsed="false">
      <c r="A787" s="56" t="s">
        <v>11673</v>
      </c>
      <c r="B787" s="56" t="s">
        <v>3628</v>
      </c>
      <c r="C787" s="56" t="s">
        <v>4752</v>
      </c>
      <c r="D787" s="56" t="s">
        <v>10112</v>
      </c>
      <c r="E787" s="56" t="s">
        <v>97</v>
      </c>
      <c r="F787" s="56" t="s">
        <v>10059</v>
      </c>
      <c r="G787" s="56" t="s">
        <v>11674</v>
      </c>
      <c r="H787" s="57" t="n">
        <v>45100</v>
      </c>
      <c r="I787" s="56" t="s">
        <v>2217</v>
      </c>
      <c r="J787" s="56" t="s">
        <v>2217</v>
      </c>
      <c r="K787" s="56" t="n">
        <v>2227.45</v>
      </c>
      <c r="L787" s="56" t="n">
        <v>8.828</v>
      </c>
      <c r="M787" s="56" t="n">
        <v>2976</v>
      </c>
      <c r="N787" s="56" t="n">
        <v>23.08</v>
      </c>
      <c r="O787" s="54" t="n">
        <f aca="false">ROUND(M787*N787,2)</f>
        <v>68686.08</v>
      </c>
      <c r="P787" s="56" t="n">
        <v>469</v>
      </c>
      <c r="Q787" s="56" t="s">
        <v>371</v>
      </c>
      <c r="R787" s="54" t="str">
        <f aca="false">IF(J787&lt;=I787,"Yes","No")</f>
        <v>Yes</v>
      </c>
      <c r="S787" s="56" t="s">
        <v>10066</v>
      </c>
      <c r="T787" s="56" t="s">
        <v>10066</v>
      </c>
      <c r="U787" s="55" t="n">
        <f aca="false">IF(M787=0,0,ROUND(O787/M787,2))</f>
        <v>23.08</v>
      </c>
      <c r="V787" s="55" t="n">
        <f aca="false">IFERROR(J787-I787,"")</f>
        <v>0</v>
      </c>
      <c r="W787" s="55" t="str">
        <f aca="false">IF(U787&lt;=13.5,"Efficient",IF(U787&lt;=16,"Above Bench","Expensive"))</f>
        <v>Expensive</v>
      </c>
      <c r="X787" s="55" t="str">
        <f aca="false">TEXT(H787,"yyyy-mm")</f>
        <v>2023-06</v>
      </c>
    </row>
    <row r="788" customFormat="false" ht="15" hidden="false" customHeight="true" outlineLevel="0" collapsed="false">
      <c r="A788" s="52" t="s">
        <v>11675</v>
      </c>
      <c r="B788" s="52" t="s">
        <v>4014</v>
      </c>
      <c r="C788" s="52" t="s">
        <v>2351</v>
      </c>
      <c r="D788" s="52" t="s">
        <v>10069</v>
      </c>
      <c r="E788" s="52" t="s">
        <v>97</v>
      </c>
      <c r="F788" s="52" t="s">
        <v>10064</v>
      </c>
      <c r="G788" s="52" t="s">
        <v>11676</v>
      </c>
      <c r="H788" s="53" t="n">
        <v>45248</v>
      </c>
      <c r="I788" s="52" t="s">
        <v>652</v>
      </c>
      <c r="J788" s="52" t="s">
        <v>1548</v>
      </c>
      <c r="K788" s="52" t="n">
        <v>1388.7</v>
      </c>
      <c r="L788" s="52" t="n">
        <v>3.805</v>
      </c>
      <c r="M788" s="52" t="n">
        <v>817</v>
      </c>
      <c r="N788" s="52" t="n">
        <v>16.48</v>
      </c>
      <c r="O788" s="54" t="n">
        <f aca="false">ROUND(M788*N788,2)</f>
        <v>13464.16</v>
      </c>
      <c r="P788" s="52" t="n">
        <v>169</v>
      </c>
      <c r="Q788" s="52" t="s">
        <v>380</v>
      </c>
      <c r="R788" s="54" t="str">
        <f aca="false">IF(J788&lt;=I788,"Yes","No")</f>
        <v>No</v>
      </c>
      <c r="S788" s="52" t="s">
        <v>10066</v>
      </c>
      <c r="T788" s="52" t="s">
        <v>10061</v>
      </c>
      <c r="U788" s="55" t="n">
        <f aca="false">IF(M788=0,0,ROUND(O788/M788,2))</f>
        <v>16.48</v>
      </c>
      <c r="V788" s="55" t="n">
        <f aca="false">IFERROR(J788-I788,"")</f>
        <v>5</v>
      </c>
      <c r="W788" s="55" t="str">
        <f aca="false">IF(U788&lt;=13.5,"Efficient",IF(U788&lt;=16,"Above Bench","Expensive"))</f>
        <v>Expensive</v>
      </c>
      <c r="X788" s="55" t="str">
        <f aca="false">TEXT(H788,"yyyy-mm")</f>
        <v>2023-11</v>
      </c>
    </row>
    <row r="789" customFormat="false" ht="15" hidden="false" customHeight="true" outlineLevel="0" collapsed="false">
      <c r="A789" s="56" t="s">
        <v>11677</v>
      </c>
      <c r="B789" s="56" t="s">
        <v>4014</v>
      </c>
      <c r="C789" s="56" t="s">
        <v>10990</v>
      </c>
      <c r="D789" s="56" t="s">
        <v>10112</v>
      </c>
      <c r="E789" s="56" t="s">
        <v>101</v>
      </c>
      <c r="F789" s="56" t="s">
        <v>10099</v>
      </c>
      <c r="G789" s="56" t="s">
        <v>11678</v>
      </c>
      <c r="H789" s="57" t="n">
        <v>45375</v>
      </c>
      <c r="I789" s="56" t="s">
        <v>1921</v>
      </c>
      <c r="J789" s="56" t="s">
        <v>7474</v>
      </c>
      <c r="K789" s="56" t="n">
        <v>4962</v>
      </c>
      <c r="L789" s="56" t="n">
        <v>14.546</v>
      </c>
      <c r="M789" s="56" t="n">
        <v>1667</v>
      </c>
      <c r="N789" s="56" t="n">
        <v>5.52</v>
      </c>
      <c r="O789" s="54" t="n">
        <f aca="false">ROUND(M789*N789,2)</f>
        <v>9201.84</v>
      </c>
      <c r="P789" s="56" t="n">
        <v>11</v>
      </c>
      <c r="Q789" s="56" t="s">
        <v>340</v>
      </c>
      <c r="R789" s="54" t="str">
        <f aca="false">IF(J789&lt;=I789,"Yes","No")</f>
        <v>No</v>
      </c>
      <c r="S789" s="56" t="s">
        <v>10061</v>
      </c>
      <c r="T789" s="56" t="s">
        <v>10061</v>
      </c>
      <c r="U789" s="55" t="n">
        <f aca="false">IF(M789=0,0,ROUND(O789/M789,2))</f>
        <v>5.52</v>
      </c>
      <c r="V789" s="55" t="n">
        <f aca="false">IFERROR(J789-I789,"")</f>
        <v>4</v>
      </c>
      <c r="W789" s="55" t="str">
        <f aca="false">IF(U789&lt;=13.5,"Efficient",IF(U789&lt;=16,"Above Bench","Expensive"))</f>
        <v>Efficient</v>
      </c>
      <c r="X789" s="55" t="str">
        <f aca="false">TEXT(H789,"yyyy-mm")</f>
        <v>2024-03</v>
      </c>
    </row>
    <row r="790" customFormat="false" ht="15" hidden="false" customHeight="true" outlineLevel="0" collapsed="false">
      <c r="A790" s="52" t="s">
        <v>11679</v>
      </c>
      <c r="B790" s="52" t="s">
        <v>3495</v>
      </c>
      <c r="C790" s="52" t="s">
        <v>4229</v>
      </c>
      <c r="D790" s="52" t="s">
        <v>10117</v>
      </c>
      <c r="E790" s="52" t="s">
        <v>97</v>
      </c>
      <c r="F790" s="52" t="s">
        <v>10064</v>
      </c>
      <c r="G790" s="52" t="s">
        <v>11680</v>
      </c>
      <c r="H790" s="53" t="n">
        <v>44730</v>
      </c>
      <c r="I790" s="52" t="s">
        <v>3253</v>
      </c>
      <c r="J790" s="52" t="s">
        <v>1218</v>
      </c>
      <c r="K790" s="52" t="n">
        <v>1479.36</v>
      </c>
      <c r="L790" s="52" t="n">
        <v>5.64</v>
      </c>
      <c r="M790" s="52" t="n">
        <v>2781</v>
      </c>
      <c r="N790" s="52" t="n">
        <v>17.53</v>
      </c>
      <c r="O790" s="54" t="n">
        <f aca="false">ROUND(M790*N790,2)</f>
        <v>48750.93</v>
      </c>
      <c r="P790" s="52" t="n">
        <v>112</v>
      </c>
      <c r="Q790" s="52" t="s">
        <v>371</v>
      </c>
      <c r="R790" s="54" t="str">
        <f aca="false">IF(J790&lt;=I790,"Yes","No")</f>
        <v>Yes</v>
      </c>
      <c r="S790" s="52" t="s">
        <v>10066</v>
      </c>
      <c r="T790" s="52" t="s">
        <v>10061</v>
      </c>
      <c r="U790" s="55" t="n">
        <f aca="false">IF(M790=0,0,ROUND(O790/M790,2))</f>
        <v>17.53</v>
      </c>
      <c r="V790" s="55" t="n">
        <f aca="false">IFERROR(J790-I790,"")</f>
        <v>-1</v>
      </c>
      <c r="W790" s="55" t="str">
        <f aca="false">IF(U790&lt;=13.5,"Efficient",IF(U790&lt;=16,"Above Bench","Expensive"))</f>
        <v>Expensive</v>
      </c>
      <c r="X790" s="55" t="str">
        <f aca="false">TEXT(H790,"yyyy-mm")</f>
        <v>2022-06</v>
      </c>
    </row>
    <row r="791" customFormat="false" ht="15" hidden="false" customHeight="true" outlineLevel="0" collapsed="false">
      <c r="A791" s="56" t="s">
        <v>11681</v>
      </c>
      <c r="B791" s="56" t="s">
        <v>3891</v>
      </c>
      <c r="C791" s="56" t="s">
        <v>8524</v>
      </c>
      <c r="D791" s="56" t="s">
        <v>10095</v>
      </c>
      <c r="E791" s="56" t="s">
        <v>91</v>
      </c>
      <c r="F791" s="56" t="s">
        <v>10099</v>
      </c>
      <c r="G791" s="56" t="s">
        <v>11682</v>
      </c>
      <c r="H791" s="57" t="n">
        <v>45213</v>
      </c>
      <c r="I791" s="56" t="s">
        <v>3191</v>
      </c>
      <c r="J791" s="56" t="s">
        <v>2521</v>
      </c>
      <c r="K791" s="56" t="n">
        <v>4436.43</v>
      </c>
      <c r="L791" s="56" t="n">
        <v>12.739</v>
      </c>
      <c r="M791" s="56" t="n">
        <v>999</v>
      </c>
      <c r="N791" s="56" t="n">
        <v>6.2</v>
      </c>
      <c r="O791" s="54" t="n">
        <f aca="false">ROUND(M791*N791,2)</f>
        <v>6193.8</v>
      </c>
      <c r="P791" s="56" t="n">
        <v>247</v>
      </c>
      <c r="Q791" s="56" t="s">
        <v>371</v>
      </c>
      <c r="R791" s="54" t="str">
        <f aca="false">IF(J791&lt;=I791,"Yes","No")</f>
        <v>No</v>
      </c>
      <c r="S791" s="56" t="s">
        <v>10061</v>
      </c>
      <c r="T791" s="56" t="s">
        <v>10066</v>
      </c>
      <c r="U791" s="55" t="n">
        <f aca="false">IF(M791=0,0,ROUND(O791/M791,2))</f>
        <v>6.2</v>
      </c>
      <c r="V791" s="55" t="n">
        <f aca="false">IFERROR(J791-I791,"")</f>
        <v>1</v>
      </c>
      <c r="W791" s="55" t="str">
        <f aca="false">IF(U791&lt;=13.5,"Efficient",IF(U791&lt;=16,"Above Bench","Expensive"))</f>
        <v>Efficient</v>
      </c>
      <c r="X791" s="55" t="str">
        <f aca="false">TEXT(H791,"yyyy-mm")</f>
        <v>2023-10</v>
      </c>
    </row>
    <row r="792" customFormat="false" ht="15" hidden="false" customHeight="true" outlineLevel="0" collapsed="false">
      <c r="A792" s="52" t="s">
        <v>11683</v>
      </c>
      <c r="B792" s="52" t="s">
        <v>3022</v>
      </c>
      <c r="C792" s="52" t="s">
        <v>3391</v>
      </c>
      <c r="D792" s="52" t="s">
        <v>10104</v>
      </c>
      <c r="E792" s="52" t="s">
        <v>97</v>
      </c>
      <c r="F792" s="52" t="s">
        <v>10070</v>
      </c>
      <c r="G792" s="52" t="s">
        <v>11684</v>
      </c>
      <c r="H792" s="53" t="n">
        <v>45201</v>
      </c>
      <c r="I792" s="52" t="s">
        <v>5427</v>
      </c>
      <c r="J792" s="52" t="s">
        <v>3706</v>
      </c>
      <c r="K792" s="52" t="n">
        <v>1588.8</v>
      </c>
      <c r="L792" s="52" t="n">
        <v>5.508</v>
      </c>
      <c r="M792" s="52" t="n">
        <v>1822</v>
      </c>
      <c r="N792" s="52" t="n">
        <v>14.62</v>
      </c>
      <c r="O792" s="54" t="n">
        <f aca="false">ROUND(M792*N792,2)</f>
        <v>26637.64</v>
      </c>
      <c r="P792" s="52" t="n">
        <v>136</v>
      </c>
      <c r="Q792" s="52" t="s">
        <v>340</v>
      </c>
      <c r="R792" s="54" t="str">
        <f aca="false">IF(J792&lt;=I792,"Yes","No")</f>
        <v>No</v>
      </c>
      <c r="S792" s="52" t="s">
        <v>10061</v>
      </c>
      <c r="T792" s="52" t="s">
        <v>10061</v>
      </c>
      <c r="U792" s="55" t="n">
        <f aca="false">IF(M792=0,0,ROUND(O792/M792,2))</f>
        <v>14.62</v>
      </c>
      <c r="V792" s="55" t="n">
        <f aca="false">IFERROR(J792-I792,"")</f>
        <v>2</v>
      </c>
      <c r="W792" s="55" t="str">
        <f aca="false">IF(U792&lt;=13.5,"Efficient",IF(U792&lt;=16,"Above Bench","Expensive"))</f>
        <v>Above Bench</v>
      </c>
      <c r="X792" s="55" t="str">
        <f aca="false">TEXT(H792,"yyyy-mm")</f>
        <v>2023-10</v>
      </c>
    </row>
    <row r="793" customFormat="false" ht="15" hidden="false" customHeight="true" outlineLevel="0" collapsed="false">
      <c r="A793" s="56" t="s">
        <v>11685</v>
      </c>
      <c r="B793" s="56" t="s">
        <v>1296</v>
      </c>
      <c r="C793" s="56" t="s">
        <v>1151</v>
      </c>
      <c r="D793" s="56" t="s">
        <v>10069</v>
      </c>
      <c r="E793" s="56" t="s">
        <v>95</v>
      </c>
      <c r="F793" s="56" t="s">
        <v>10070</v>
      </c>
      <c r="G793" s="56" t="s">
        <v>11686</v>
      </c>
      <c r="H793" s="57" t="n">
        <v>45500</v>
      </c>
      <c r="I793" s="56" t="s">
        <v>5097</v>
      </c>
      <c r="J793" s="56" t="s">
        <v>5097</v>
      </c>
      <c r="K793" s="56" t="n">
        <v>2148.34</v>
      </c>
      <c r="L793" s="56" t="n">
        <v>6.656</v>
      </c>
      <c r="M793" s="56" t="n">
        <v>1561</v>
      </c>
      <c r="N793" s="56" t="n">
        <v>16.93</v>
      </c>
      <c r="O793" s="54" t="n">
        <f aca="false">ROUND(M793*N793,2)</f>
        <v>26427.73</v>
      </c>
      <c r="P793" s="56" t="n">
        <v>477</v>
      </c>
      <c r="Q793" s="56" t="s">
        <v>340</v>
      </c>
      <c r="R793" s="54" t="str">
        <f aca="false">IF(J793&lt;=I793,"Yes","No")</f>
        <v>Yes</v>
      </c>
      <c r="S793" s="56" t="s">
        <v>10061</v>
      </c>
      <c r="T793" s="56" t="s">
        <v>10061</v>
      </c>
      <c r="U793" s="55" t="n">
        <f aca="false">IF(M793=0,0,ROUND(O793/M793,2))</f>
        <v>16.93</v>
      </c>
      <c r="V793" s="55" t="n">
        <f aca="false">IFERROR(J793-I793,"")</f>
        <v>0</v>
      </c>
      <c r="W793" s="55" t="str">
        <f aca="false">IF(U793&lt;=13.5,"Efficient",IF(U793&lt;=16,"Above Bench","Expensive"))</f>
        <v>Expensive</v>
      </c>
      <c r="X793" s="55" t="str">
        <f aca="false">TEXT(H793,"yyyy-mm")</f>
        <v>2024-07</v>
      </c>
    </row>
    <row r="794" customFormat="false" ht="15" hidden="false" customHeight="true" outlineLevel="0" collapsed="false">
      <c r="A794" s="52" t="s">
        <v>11687</v>
      </c>
      <c r="B794" s="52" t="s">
        <v>3151</v>
      </c>
      <c r="C794" s="52" t="s">
        <v>3717</v>
      </c>
      <c r="D794" s="52" t="s">
        <v>10104</v>
      </c>
      <c r="E794" s="52" t="s">
        <v>101</v>
      </c>
      <c r="F794" s="52" t="s">
        <v>10088</v>
      </c>
      <c r="G794" s="52" t="s">
        <v>11688</v>
      </c>
      <c r="H794" s="53" t="n">
        <v>45082</v>
      </c>
      <c r="I794" s="52" t="s">
        <v>2685</v>
      </c>
      <c r="J794" s="52" t="s">
        <v>1511</v>
      </c>
      <c r="K794" s="52" t="n">
        <v>3924.76</v>
      </c>
      <c r="L794" s="52" t="n">
        <v>13.443</v>
      </c>
      <c r="M794" s="52" t="n">
        <v>2141</v>
      </c>
      <c r="N794" s="52" t="n">
        <v>16.95</v>
      </c>
      <c r="O794" s="54" t="n">
        <f aca="false">ROUND(M794*N794,2)</f>
        <v>36289.95</v>
      </c>
      <c r="P794" s="52" t="n">
        <v>498</v>
      </c>
      <c r="Q794" s="52" t="s">
        <v>340</v>
      </c>
      <c r="R794" s="54" t="str">
        <f aca="false">IF(J794&lt;=I794,"Yes","No")</f>
        <v>No</v>
      </c>
      <c r="S794" s="52" t="s">
        <v>10066</v>
      </c>
      <c r="T794" s="52" t="s">
        <v>10061</v>
      </c>
      <c r="U794" s="55" t="n">
        <f aca="false">IF(M794=0,0,ROUND(O794/M794,2))</f>
        <v>16.95</v>
      </c>
      <c r="V794" s="55" t="n">
        <f aca="false">IFERROR(J794-I794,"")</f>
        <v>3</v>
      </c>
      <c r="W794" s="55" t="str">
        <f aca="false">IF(U794&lt;=13.5,"Efficient",IF(U794&lt;=16,"Above Bench","Expensive"))</f>
        <v>Expensive</v>
      </c>
      <c r="X794" s="55" t="str">
        <f aca="false">TEXT(H794,"yyyy-mm")</f>
        <v>2023-06</v>
      </c>
    </row>
    <row r="795" customFormat="false" ht="15" hidden="false" customHeight="true" outlineLevel="0" collapsed="false">
      <c r="A795" s="56" t="s">
        <v>11689</v>
      </c>
      <c r="B795" s="56" t="s">
        <v>1887</v>
      </c>
      <c r="C795" s="56" t="s">
        <v>6909</v>
      </c>
      <c r="D795" s="56" t="s">
        <v>10112</v>
      </c>
      <c r="E795" s="56" t="s">
        <v>97</v>
      </c>
      <c r="F795" s="56" t="s">
        <v>10088</v>
      </c>
      <c r="G795" s="56" t="s">
        <v>11690</v>
      </c>
      <c r="H795" s="57" t="n">
        <v>44693</v>
      </c>
      <c r="I795" s="56" t="s">
        <v>2406</v>
      </c>
      <c r="J795" s="56" t="s">
        <v>2405</v>
      </c>
      <c r="K795" s="56" t="n">
        <v>443.41</v>
      </c>
      <c r="L795" s="56" t="n">
        <v>1.306</v>
      </c>
      <c r="M795" s="56" t="n">
        <v>2531</v>
      </c>
      <c r="N795" s="56" t="n">
        <v>18.37</v>
      </c>
      <c r="O795" s="54" t="n">
        <f aca="false">ROUND(M795*N795,2)</f>
        <v>46494.47</v>
      </c>
      <c r="P795" s="56" t="n">
        <v>338</v>
      </c>
      <c r="Q795" s="56" t="s">
        <v>371</v>
      </c>
      <c r="R795" s="54" t="str">
        <f aca="false">IF(J795&lt;=I795,"Yes","No")</f>
        <v>No</v>
      </c>
      <c r="S795" s="56" t="s">
        <v>10066</v>
      </c>
      <c r="T795" s="56" t="s">
        <v>10066</v>
      </c>
      <c r="U795" s="55" t="n">
        <f aca="false">IF(M795=0,0,ROUND(O795/M795,2))</f>
        <v>18.37</v>
      </c>
      <c r="V795" s="55" t="n">
        <f aca="false">IFERROR(J795-I795,"")</f>
        <v>1</v>
      </c>
      <c r="W795" s="55" t="str">
        <f aca="false">IF(U795&lt;=13.5,"Efficient",IF(U795&lt;=16,"Above Bench","Expensive"))</f>
        <v>Expensive</v>
      </c>
      <c r="X795" s="55" t="str">
        <f aca="false">TEXT(H795,"yyyy-mm")</f>
        <v>2022-05</v>
      </c>
    </row>
    <row r="796" customFormat="false" ht="15" hidden="false" customHeight="true" outlineLevel="0" collapsed="false">
      <c r="A796" s="52" t="s">
        <v>11691</v>
      </c>
      <c r="B796" s="52" t="s">
        <v>1461</v>
      </c>
      <c r="C796" s="52" t="s">
        <v>2758</v>
      </c>
      <c r="D796" s="52" t="s">
        <v>10078</v>
      </c>
      <c r="E796" s="52" t="s">
        <v>95</v>
      </c>
      <c r="F796" s="52" t="s">
        <v>10099</v>
      </c>
      <c r="G796" s="52" t="s">
        <v>11692</v>
      </c>
      <c r="H796" s="53" t="n">
        <v>45306</v>
      </c>
      <c r="I796" s="52" t="s">
        <v>1684</v>
      </c>
      <c r="J796" s="52" t="s">
        <v>1097</v>
      </c>
      <c r="K796" s="52" t="n">
        <v>1005.4</v>
      </c>
      <c r="L796" s="52" t="n">
        <v>3.015</v>
      </c>
      <c r="M796" s="52" t="n">
        <v>2281</v>
      </c>
      <c r="N796" s="52" t="n">
        <v>15.28</v>
      </c>
      <c r="O796" s="54" t="n">
        <f aca="false">ROUND(M796*N796,2)</f>
        <v>34853.68</v>
      </c>
      <c r="P796" s="52" t="n">
        <v>295</v>
      </c>
      <c r="Q796" s="52" t="s">
        <v>380</v>
      </c>
      <c r="R796" s="54" t="str">
        <f aca="false">IF(J796&lt;=I796,"Yes","No")</f>
        <v>No</v>
      </c>
      <c r="S796" s="52" t="s">
        <v>10061</v>
      </c>
      <c r="T796" s="52" t="s">
        <v>10061</v>
      </c>
      <c r="U796" s="55" t="n">
        <f aca="false">IF(M796=0,0,ROUND(O796/M796,2))</f>
        <v>15.28</v>
      </c>
      <c r="V796" s="55" t="n">
        <f aca="false">IFERROR(J796-I796,"")</f>
        <v>3</v>
      </c>
      <c r="W796" s="55" t="str">
        <f aca="false">IF(U796&lt;=13.5,"Efficient",IF(U796&lt;=16,"Above Bench","Expensive"))</f>
        <v>Above Bench</v>
      </c>
      <c r="X796" s="55" t="str">
        <f aca="false">TEXT(H796,"yyyy-mm")</f>
        <v>2024-01</v>
      </c>
    </row>
    <row r="797" customFormat="false" ht="15" hidden="false" customHeight="true" outlineLevel="0" collapsed="false">
      <c r="A797" s="56" t="s">
        <v>11693</v>
      </c>
      <c r="B797" s="56" t="s">
        <v>3224</v>
      </c>
      <c r="C797" s="56" t="s">
        <v>2240</v>
      </c>
      <c r="D797" s="56" t="s">
        <v>10117</v>
      </c>
      <c r="E797" s="56" t="s">
        <v>101</v>
      </c>
      <c r="F797" s="56" t="s">
        <v>10099</v>
      </c>
      <c r="G797" s="56" t="s">
        <v>11694</v>
      </c>
      <c r="H797" s="57" t="n">
        <v>44772</v>
      </c>
      <c r="I797" s="56" t="s">
        <v>1129</v>
      </c>
      <c r="J797" s="56" t="s">
        <v>1236</v>
      </c>
      <c r="K797" s="56" t="n">
        <v>870.13</v>
      </c>
      <c r="L797" s="56" t="n">
        <v>3.424</v>
      </c>
      <c r="M797" s="56" t="n">
        <v>439</v>
      </c>
      <c r="N797" s="56" t="n">
        <v>10.27</v>
      </c>
      <c r="O797" s="54" t="n">
        <f aca="false">ROUND(M797*N797,2)</f>
        <v>4508.53</v>
      </c>
      <c r="P797" s="56" t="n">
        <v>160</v>
      </c>
      <c r="Q797" s="56" t="s">
        <v>380</v>
      </c>
      <c r="R797" s="54" t="str">
        <f aca="false">IF(J797&lt;=I797,"Yes","No")</f>
        <v>No</v>
      </c>
      <c r="S797" s="56" t="s">
        <v>10066</v>
      </c>
      <c r="T797" s="56" t="s">
        <v>10061</v>
      </c>
      <c r="U797" s="55" t="n">
        <f aca="false">IF(M797=0,0,ROUND(O797/M797,2))</f>
        <v>10.27</v>
      </c>
      <c r="V797" s="55" t="n">
        <f aca="false">IFERROR(J797-I797,"")</f>
        <v>1</v>
      </c>
      <c r="W797" s="55" t="str">
        <f aca="false">IF(U797&lt;=13.5,"Efficient",IF(U797&lt;=16,"Above Bench","Expensive"))</f>
        <v>Efficient</v>
      </c>
      <c r="X797" s="55" t="str">
        <f aca="false">TEXT(H797,"yyyy-mm")</f>
        <v>2022-07</v>
      </c>
    </row>
    <row r="798" customFormat="false" ht="15" hidden="false" customHeight="true" outlineLevel="0" collapsed="false">
      <c r="A798" s="52" t="s">
        <v>11695</v>
      </c>
      <c r="B798" s="52" t="s">
        <v>2266</v>
      </c>
      <c r="C798" s="52" t="s">
        <v>3851</v>
      </c>
      <c r="D798" s="52" t="s">
        <v>10087</v>
      </c>
      <c r="E798" s="52" t="s">
        <v>95</v>
      </c>
      <c r="F798" s="52" t="s">
        <v>10064</v>
      </c>
      <c r="G798" s="52" t="s">
        <v>11696</v>
      </c>
      <c r="H798" s="53" t="n">
        <v>45216</v>
      </c>
      <c r="I798" s="52" t="s">
        <v>2229</v>
      </c>
      <c r="J798" s="52" t="s">
        <v>1420</v>
      </c>
      <c r="K798" s="52" t="n">
        <v>4226.39</v>
      </c>
      <c r="L798" s="52" t="n">
        <v>17.441</v>
      </c>
      <c r="M798" s="52" t="n">
        <v>555</v>
      </c>
      <c r="N798" s="52" t="n">
        <v>24.2</v>
      </c>
      <c r="O798" s="54" t="n">
        <f aca="false">ROUND(M798*N798,2)</f>
        <v>13431</v>
      </c>
      <c r="P798" s="52" t="n">
        <v>107</v>
      </c>
      <c r="Q798" s="52" t="s">
        <v>4081</v>
      </c>
      <c r="R798" s="54" t="str">
        <f aca="false">IF(J798&lt;=I798,"Yes","No")</f>
        <v>Yes</v>
      </c>
      <c r="S798" s="52" t="s">
        <v>10066</v>
      </c>
      <c r="T798" s="52" t="s">
        <v>10061</v>
      </c>
      <c r="U798" s="55" t="n">
        <f aca="false">IF(M798=0,0,ROUND(O798/M798,2))</f>
        <v>24.2</v>
      </c>
      <c r="V798" s="55" t="n">
        <f aca="false">IFERROR(J798-I798,"")</f>
        <v>-1</v>
      </c>
      <c r="W798" s="55" t="str">
        <f aca="false">IF(U798&lt;=13.5,"Efficient",IF(U798&lt;=16,"Above Bench","Expensive"))</f>
        <v>Expensive</v>
      </c>
      <c r="X798" s="55" t="str">
        <f aca="false">TEXT(H798,"yyyy-mm")</f>
        <v>2023-10</v>
      </c>
    </row>
    <row r="799" customFormat="false" ht="15" hidden="false" customHeight="true" outlineLevel="0" collapsed="false">
      <c r="A799" s="56" t="s">
        <v>11697</v>
      </c>
      <c r="B799" s="56" t="s">
        <v>2958</v>
      </c>
      <c r="C799" s="56" t="s">
        <v>2347</v>
      </c>
      <c r="D799" s="56" t="s">
        <v>10078</v>
      </c>
      <c r="E799" s="56" t="s">
        <v>95</v>
      </c>
      <c r="F799" s="56" t="s">
        <v>10070</v>
      </c>
      <c r="G799" s="56" t="s">
        <v>11698</v>
      </c>
      <c r="H799" s="57" t="n">
        <v>45005</v>
      </c>
      <c r="I799" s="56" t="s">
        <v>1538</v>
      </c>
      <c r="J799" s="56" t="s">
        <v>1959</v>
      </c>
      <c r="K799" s="56" t="n">
        <v>2914.73</v>
      </c>
      <c r="L799" s="56" t="n">
        <v>8.327</v>
      </c>
      <c r="M799" s="56" t="n">
        <v>1698</v>
      </c>
      <c r="N799" s="56" t="n">
        <v>23.34</v>
      </c>
      <c r="O799" s="54" t="n">
        <f aca="false">ROUND(M799*N799,2)</f>
        <v>39631.32</v>
      </c>
      <c r="P799" s="56" t="n">
        <v>410</v>
      </c>
      <c r="Q799" s="56" t="s">
        <v>340</v>
      </c>
      <c r="R799" s="54" t="str">
        <f aca="false">IF(J799&lt;=I799,"Yes","No")</f>
        <v>No</v>
      </c>
      <c r="S799" s="56" t="s">
        <v>10066</v>
      </c>
      <c r="T799" s="56" t="s">
        <v>10061</v>
      </c>
      <c r="U799" s="55" t="n">
        <f aca="false">IF(M799=0,0,ROUND(O799/M799,2))</f>
        <v>23.34</v>
      </c>
      <c r="V799" s="55" t="n">
        <f aca="false">IFERROR(J799-I799,"")</f>
        <v>3</v>
      </c>
      <c r="W799" s="55" t="str">
        <f aca="false">IF(U799&lt;=13.5,"Efficient",IF(U799&lt;=16,"Above Bench","Expensive"))</f>
        <v>Expensive</v>
      </c>
      <c r="X799" s="55" t="str">
        <f aca="false">TEXT(H799,"yyyy-mm")</f>
        <v>2023-03</v>
      </c>
    </row>
    <row r="800" customFormat="false" ht="15" hidden="false" customHeight="true" outlineLevel="0" collapsed="false">
      <c r="A800" s="52" t="s">
        <v>11699</v>
      </c>
      <c r="B800" s="52" t="s">
        <v>1296</v>
      </c>
      <c r="C800" s="52" t="s">
        <v>6484</v>
      </c>
      <c r="D800" s="52" t="s">
        <v>10112</v>
      </c>
      <c r="E800" s="52" t="s">
        <v>93</v>
      </c>
      <c r="F800" s="52" t="s">
        <v>10088</v>
      </c>
      <c r="G800" s="52" t="s">
        <v>11700</v>
      </c>
      <c r="H800" s="53" t="n">
        <v>45087</v>
      </c>
      <c r="I800" s="52" t="s">
        <v>3550</v>
      </c>
      <c r="J800" s="52" t="s">
        <v>3220</v>
      </c>
      <c r="K800" s="52" t="n">
        <v>2194.03</v>
      </c>
      <c r="L800" s="52" t="n">
        <v>10.596</v>
      </c>
      <c r="M800" s="52" t="n">
        <v>1767</v>
      </c>
      <c r="N800" s="52" t="n">
        <v>12.21</v>
      </c>
      <c r="O800" s="54" t="n">
        <f aca="false">ROUND(M800*N800,2)</f>
        <v>21575.07</v>
      </c>
      <c r="P800" s="52" t="n">
        <v>434</v>
      </c>
      <c r="Q800" s="52" t="s">
        <v>4081</v>
      </c>
      <c r="R800" s="54" t="str">
        <f aca="false">IF(J800&lt;=I800,"Yes","No")</f>
        <v>No</v>
      </c>
      <c r="S800" s="52" t="s">
        <v>10066</v>
      </c>
      <c r="T800" s="52" t="s">
        <v>10066</v>
      </c>
      <c r="U800" s="55" t="n">
        <f aca="false">IF(M800=0,0,ROUND(O800/M800,2))</f>
        <v>12.21</v>
      </c>
      <c r="V800" s="55" t="n">
        <f aca="false">IFERROR(J800-I800,"")</f>
        <v>3</v>
      </c>
      <c r="W800" s="55" t="str">
        <f aca="false">IF(U800&lt;=13.5,"Efficient",IF(U800&lt;=16,"Above Bench","Expensive"))</f>
        <v>Efficient</v>
      </c>
      <c r="X800" s="55" t="str">
        <f aca="false">TEXT(H800,"yyyy-mm")</f>
        <v>2023-06</v>
      </c>
    </row>
    <row r="801" customFormat="false" ht="15" hidden="false" customHeight="true" outlineLevel="0" collapsed="false">
      <c r="A801" s="56" t="s">
        <v>11701</v>
      </c>
      <c r="B801" s="56" t="s">
        <v>2291</v>
      </c>
      <c r="C801" s="56" t="s">
        <v>5469</v>
      </c>
      <c r="D801" s="56" t="s">
        <v>10087</v>
      </c>
      <c r="E801" s="56" t="s">
        <v>93</v>
      </c>
      <c r="F801" s="56" t="s">
        <v>10088</v>
      </c>
      <c r="G801" s="56" t="s">
        <v>11702</v>
      </c>
      <c r="H801" s="57" t="n">
        <v>44634</v>
      </c>
      <c r="I801" s="56" t="s">
        <v>5481</v>
      </c>
      <c r="J801" s="56" t="s">
        <v>4797</v>
      </c>
      <c r="K801" s="56" t="n">
        <v>1212.23</v>
      </c>
      <c r="L801" s="56" t="n">
        <v>3.563</v>
      </c>
      <c r="M801" s="56" t="n">
        <v>1716</v>
      </c>
      <c r="N801" s="56" t="n">
        <v>22.41</v>
      </c>
      <c r="O801" s="54" t="n">
        <f aca="false">ROUND(M801*N801,2)</f>
        <v>38455.56</v>
      </c>
      <c r="P801" s="56" t="n">
        <v>149</v>
      </c>
      <c r="Q801" s="56" t="s">
        <v>4081</v>
      </c>
      <c r="R801" s="54" t="str">
        <f aca="false">IF(J801&lt;=I801,"Yes","No")</f>
        <v>Yes</v>
      </c>
      <c r="S801" s="56" t="s">
        <v>10066</v>
      </c>
      <c r="T801" s="56" t="s">
        <v>10061</v>
      </c>
      <c r="U801" s="55" t="n">
        <f aca="false">IF(M801=0,0,ROUND(O801/M801,2))</f>
        <v>22.41</v>
      </c>
      <c r="V801" s="55" t="n">
        <f aca="false">IFERROR(J801-I801,"")</f>
        <v>-1</v>
      </c>
      <c r="W801" s="55" t="str">
        <f aca="false">IF(U801&lt;=13.5,"Efficient",IF(U801&lt;=16,"Above Bench","Expensive"))</f>
        <v>Expensive</v>
      </c>
      <c r="X801" s="55" t="str">
        <f aca="false">TEXT(H801,"yyyy-mm")</f>
        <v>2022-03</v>
      </c>
    </row>
    <row r="802" customFormat="false" ht="15" hidden="false" customHeight="true" outlineLevel="0" collapsed="false">
      <c r="A802" s="52" t="s">
        <v>11703</v>
      </c>
      <c r="B802" s="52" t="s">
        <v>3416</v>
      </c>
      <c r="C802" s="52" t="s">
        <v>624</v>
      </c>
      <c r="D802" s="52" t="s">
        <v>10087</v>
      </c>
      <c r="E802" s="52" t="s">
        <v>93</v>
      </c>
      <c r="F802" s="52" t="s">
        <v>10088</v>
      </c>
      <c r="G802" s="52" t="s">
        <v>11704</v>
      </c>
      <c r="H802" s="53" t="n">
        <v>44778</v>
      </c>
      <c r="I802" s="52" t="s">
        <v>1439</v>
      </c>
      <c r="J802" s="52" t="s">
        <v>2592</v>
      </c>
      <c r="K802" s="52" t="n">
        <v>2238.91</v>
      </c>
      <c r="L802" s="52" t="n">
        <v>7.066</v>
      </c>
      <c r="M802" s="52" t="n">
        <v>956</v>
      </c>
      <c r="N802" s="52" t="n">
        <v>6.41</v>
      </c>
      <c r="O802" s="54" t="n">
        <f aca="false">ROUND(M802*N802,2)</f>
        <v>6127.96</v>
      </c>
      <c r="P802" s="52" t="n">
        <v>124</v>
      </c>
      <c r="Q802" s="52" t="s">
        <v>340</v>
      </c>
      <c r="R802" s="54" t="str">
        <f aca="false">IF(J802&lt;=I802,"Yes","No")</f>
        <v>No</v>
      </c>
      <c r="S802" s="52" t="s">
        <v>10061</v>
      </c>
      <c r="T802" s="52" t="s">
        <v>10061</v>
      </c>
      <c r="U802" s="55" t="n">
        <f aca="false">IF(M802=0,0,ROUND(O802/M802,2))</f>
        <v>6.41</v>
      </c>
      <c r="V802" s="55" t="n">
        <f aca="false">IFERROR(J802-I802,"")</f>
        <v>1</v>
      </c>
      <c r="W802" s="55" t="str">
        <f aca="false">IF(U802&lt;=13.5,"Efficient",IF(U802&lt;=16,"Above Bench","Expensive"))</f>
        <v>Efficient</v>
      </c>
      <c r="X802" s="55" t="str">
        <f aca="false">TEXT(H802,"yyyy-mm")</f>
        <v>2022-08</v>
      </c>
    </row>
    <row r="803" customFormat="false" ht="15" hidden="false" customHeight="true" outlineLevel="0" collapsed="false">
      <c r="A803" s="56" t="s">
        <v>11705</v>
      </c>
      <c r="B803" s="56" t="s">
        <v>2958</v>
      </c>
      <c r="C803" s="56" t="s">
        <v>2718</v>
      </c>
      <c r="D803" s="56" t="s">
        <v>10063</v>
      </c>
      <c r="E803" s="56" t="s">
        <v>97</v>
      </c>
      <c r="F803" s="56" t="s">
        <v>10099</v>
      </c>
      <c r="G803" s="56" t="s">
        <v>11706</v>
      </c>
      <c r="H803" s="57" t="n">
        <v>45284</v>
      </c>
      <c r="I803" s="56" t="s">
        <v>2773</v>
      </c>
      <c r="J803" s="56" t="s">
        <v>1610</v>
      </c>
      <c r="K803" s="56" t="n">
        <v>886.24</v>
      </c>
      <c r="L803" s="56" t="n">
        <v>3.093</v>
      </c>
      <c r="M803" s="56" t="n">
        <v>1190</v>
      </c>
      <c r="N803" s="56" t="n">
        <v>11.55</v>
      </c>
      <c r="O803" s="54" t="n">
        <f aca="false">ROUND(M803*N803,2)</f>
        <v>13744.5</v>
      </c>
      <c r="P803" s="56" t="n">
        <v>442</v>
      </c>
      <c r="Q803" s="56" t="s">
        <v>4081</v>
      </c>
      <c r="R803" s="54" t="str">
        <f aca="false">IF(J803&lt;=I803,"Yes","No")</f>
        <v>No</v>
      </c>
      <c r="S803" s="56" t="s">
        <v>10066</v>
      </c>
      <c r="T803" s="56" t="s">
        <v>10061</v>
      </c>
      <c r="U803" s="55" t="n">
        <f aca="false">IF(M803=0,0,ROUND(O803/M803,2))</f>
        <v>11.55</v>
      </c>
      <c r="V803" s="55" t="n">
        <f aca="false">IFERROR(J803-I803,"")</f>
        <v>2</v>
      </c>
      <c r="W803" s="55" t="str">
        <f aca="false">IF(U803&lt;=13.5,"Efficient",IF(U803&lt;=16,"Above Bench","Expensive"))</f>
        <v>Efficient</v>
      </c>
      <c r="X803" s="55" t="str">
        <f aca="false">TEXT(H803,"yyyy-mm")</f>
        <v>2023-12</v>
      </c>
    </row>
    <row r="804" customFormat="false" ht="15" hidden="false" customHeight="true" outlineLevel="0" collapsed="false">
      <c r="A804" s="52" t="s">
        <v>11707</v>
      </c>
      <c r="B804" s="52" t="s">
        <v>2918</v>
      </c>
      <c r="C804" s="52" t="s">
        <v>6144</v>
      </c>
      <c r="D804" s="52" t="s">
        <v>10112</v>
      </c>
      <c r="E804" s="52" t="s">
        <v>101</v>
      </c>
      <c r="F804" s="52" t="s">
        <v>10064</v>
      </c>
      <c r="G804" s="52" t="s">
        <v>11708</v>
      </c>
      <c r="H804" s="53" t="n">
        <v>45288</v>
      </c>
      <c r="I804" s="52" t="s">
        <v>6473</v>
      </c>
      <c r="J804" s="52" t="s">
        <v>3437</v>
      </c>
      <c r="K804" s="52" t="n">
        <v>2397.48</v>
      </c>
      <c r="L804" s="52" t="n">
        <v>6.633</v>
      </c>
      <c r="M804" s="52" t="n">
        <v>2998</v>
      </c>
      <c r="N804" s="52" t="n">
        <v>19.44</v>
      </c>
      <c r="O804" s="54" t="n">
        <f aca="false">ROUND(M804*N804,2)</f>
        <v>58281.12</v>
      </c>
      <c r="P804" s="52" t="n">
        <v>405</v>
      </c>
      <c r="Q804" s="52" t="s">
        <v>4081</v>
      </c>
      <c r="R804" s="54" t="str">
        <f aca="false">IF(J804&lt;=I804,"Yes","No")</f>
        <v>No</v>
      </c>
      <c r="S804" s="52" t="s">
        <v>10066</v>
      </c>
      <c r="T804" s="52" t="s">
        <v>10061</v>
      </c>
      <c r="U804" s="55" t="n">
        <f aca="false">IF(M804=0,0,ROUND(O804/M804,2))</f>
        <v>19.44</v>
      </c>
      <c r="V804" s="55" t="n">
        <f aca="false">IFERROR(J804-I804,"")</f>
        <v>2</v>
      </c>
      <c r="W804" s="55" t="str">
        <f aca="false">IF(U804&lt;=13.5,"Efficient",IF(U804&lt;=16,"Above Bench","Expensive"))</f>
        <v>Expensive</v>
      </c>
      <c r="X804" s="55" t="str">
        <f aca="false">TEXT(H804,"yyyy-mm")</f>
        <v>2023-12</v>
      </c>
    </row>
    <row r="805" customFormat="false" ht="15" hidden="false" customHeight="true" outlineLevel="0" collapsed="false">
      <c r="A805" s="56" t="s">
        <v>11709</v>
      </c>
      <c r="B805" s="56" t="s">
        <v>1859</v>
      </c>
      <c r="C805" s="56" t="s">
        <v>3042</v>
      </c>
      <c r="D805" s="56" t="s">
        <v>10112</v>
      </c>
      <c r="E805" s="56" t="s">
        <v>101</v>
      </c>
      <c r="F805" s="56" t="s">
        <v>10088</v>
      </c>
      <c r="G805" s="56" t="s">
        <v>11710</v>
      </c>
      <c r="H805" s="57" t="n">
        <v>44589</v>
      </c>
      <c r="I805" s="56" t="s">
        <v>4918</v>
      </c>
      <c r="J805" s="56" t="s">
        <v>6734</v>
      </c>
      <c r="K805" s="56" t="n">
        <v>3155.48</v>
      </c>
      <c r="L805" s="56" t="n">
        <v>10.197</v>
      </c>
      <c r="M805" s="56" t="n">
        <v>1498</v>
      </c>
      <c r="N805" s="56" t="n">
        <v>6.46</v>
      </c>
      <c r="O805" s="54" t="n">
        <f aca="false">ROUND(M805*N805,2)</f>
        <v>9677.08</v>
      </c>
      <c r="P805" s="56" t="n">
        <v>123</v>
      </c>
      <c r="Q805" s="56" t="s">
        <v>340</v>
      </c>
      <c r="R805" s="54" t="str">
        <f aca="false">IF(J805&lt;=I805,"Yes","No")</f>
        <v>No</v>
      </c>
      <c r="S805" s="56" t="s">
        <v>10061</v>
      </c>
      <c r="T805" s="56" t="s">
        <v>10066</v>
      </c>
      <c r="U805" s="55" t="n">
        <f aca="false">IF(M805=0,0,ROUND(O805/M805,2))</f>
        <v>6.46</v>
      </c>
      <c r="V805" s="55" t="n">
        <f aca="false">IFERROR(J805-I805,"")</f>
        <v>4</v>
      </c>
      <c r="W805" s="55" t="str">
        <f aca="false">IF(U805&lt;=13.5,"Efficient",IF(U805&lt;=16,"Above Bench","Expensive"))</f>
        <v>Efficient</v>
      </c>
      <c r="X805" s="55" t="str">
        <f aca="false">TEXT(H805,"yyyy-mm")</f>
        <v>2022-01</v>
      </c>
    </row>
    <row r="806" customFormat="false" ht="15" hidden="false" customHeight="true" outlineLevel="0" collapsed="false">
      <c r="A806" s="52" t="s">
        <v>11711</v>
      </c>
      <c r="B806" s="52" t="s">
        <v>2636</v>
      </c>
      <c r="C806" s="52" t="s">
        <v>11189</v>
      </c>
      <c r="D806" s="52" t="s">
        <v>10190</v>
      </c>
      <c r="E806" s="52" t="s">
        <v>101</v>
      </c>
      <c r="F806" s="52" t="s">
        <v>10070</v>
      </c>
      <c r="G806" s="52" t="s">
        <v>11712</v>
      </c>
      <c r="H806" s="53" t="n">
        <v>45357</v>
      </c>
      <c r="I806" s="52" t="s">
        <v>3107</v>
      </c>
      <c r="J806" s="52" t="s">
        <v>7199</v>
      </c>
      <c r="K806" s="52" t="n">
        <v>3624.21</v>
      </c>
      <c r="L806" s="52" t="n">
        <v>11.981</v>
      </c>
      <c r="M806" s="52" t="n">
        <v>2296</v>
      </c>
      <c r="N806" s="52" t="n">
        <v>20.24</v>
      </c>
      <c r="O806" s="54" t="n">
        <f aca="false">ROUND(M806*N806,2)</f>
        <v>46471.04</v>
      </c>
      <c r="P806" s="52" t="n">
        <v>496</v>
      </c>
      <c r="Q806" s="52" t="s">
        <v>380</v>
      </c>
      <c r="R806" s="54" t="str">
        <f aca="false">IF(J806&lt;=I806,"Yes","No")</f>
        <v>No</v>
      </c>
      <c r="S806" s="52" t="s">
        <v>10061</v>
      </c>
      <c r="T806" s="52" t="s">
        <v>10066</v>
      </c>
      <c r="U806" s="55" t="n">
        <f aca="false">IF(M806=0,0,ROUND(O806/M806,2))</f>
        <v>20.24</v>
      </c>
      <c r="V806" s="55" t="n">
        <f aca="false">IFERROR(J806-I806,"")</f>
        <v>2</v>
      </c>
      <c r="W806" s="55" t="str">
        <f aca="false">IF(U806&lt;=13.5,"Efficient",IF(U806&lt;=16,"Above Bench","Expensive"))</f>
        <v>Expensive</v>
      </c>
      <c r="X806" s="55" t="str">
        <f aca="false">TEXT(H806,"yyyy-mm")</f>
        <v>2024-03</v>
      </c>
    </row>
    <row r="807" customFormat="false" ht="15" hidden="false" customHeight="true" outlineLevel="0" collapsed="false">
      <c r="A807" s="56" t="s">
        <v>11713</v>
      </c>
      <c r="B807" s="56" t="s">
        <v>2087</v>
      </c>
      <c r="C807" s="56" t="s">
        <v>11445</v>
      </c>
      <c r="D807" s="56" t="s">
        <v>10117</v>
      </c>
      <c r="E807" s="56" t="s">
        <v>93</v>
      </c>
      <c r="F807" s="56" t="s">
        <v>10070</v>
      </c>
      <c r="G807" s="56" t="s">
        <v>11714</v>
      </c>
      <c r="H807" s="57" t="n">
        <v>44783</v>
      </c>
      <c r="I807" s="56" t="s">
        <v>1703</v>
      </c>
      <c r="J807" s="56" t="s">
        <v>1004</v>
      </c>
      <c r="K807" s="56" t="n">
        <v>4478.31</v>
      </c>
      <c r="L807" s="56" t="n">
        <v>18.694</v>
      </c>
      <c r="M807" s="56" t="n">
        <v>1411</v>
      </c>
      <c r="N807" s="56" t="n">
        <v>22.31</v>
      </c>
      <c r="O807" s="54" t="n">
        <f aca="false">ROUND(M807*N807,2)</f>
        <v>31479.41</v>
      </c>
      <c r="P807" s="56" t="n">
        <v>169</v>
      </c>
      <c r="Q807" s="56" t="s">
        <v>4081</v>
      </c>
      <c r="R807" s="54" t="str">
        <f aca="false">IF(J807&lt;=I807,"Yes","No")</f>
        <v>No</v>
      </c>
      <c r="S807" s="56" t="s">
        <v>10061</v>
      </c>
      <c r="T807" s="56" t="s">
        <v>10066</v>
      </c>
      <c r="U807" s="55" t="n">
        <f aca="false">IF(M807=0,0,ROUND(O807/M807,2))</f>
        <v>22.31</v>
      </c>
      <c r="V807" s="55" t="n">
        <f aca="false">IFERROR(J807-I807,"")</f>
        <v>3</v>
      </c>
      <c r="W807" s="55" t="str">
        <f aca="false">IF(U807&lt;=13.5,"Efficient",IF(U807&lt;=16,"Above Bench","Expensive"))</f>
        <v>Expensive</v>
      </c>
      <c r="X807" s="55" t="str">
        <f aca="false">TEXT(H807,"yyyy-mm")</f>
        <v>2022-08</v>
      </c>
    </row>
    <row r="808" customFormat="false" ht="15" hidden="false" customHeight="true" outlineLevel="0" collapsed="false">
      <c r="A808" s="52" t="s">
        <v>11715</v>
      </c>
      <c r="B808" s="52" t="s">
        <v>832</v>
      </c>
      <c r="C808" s="52" t="s">
        <v>3758</v>
      </c>
      <c r="D808" s="52" t="s">
        <v>10190</v>
      </c>
      <c r="E808" s="52" t="s">
        <v>95</v>
      </c>
      <c r="F808" s="52" t="s">
        <v>10088</v>
      </c>
      <c r="G808" s="52" t="s">
        <v>11716</v>
      </c>
      <c r="H808" s="53" t="n">
        <v>45019</v>
      </c>
      <c r="I808" s="52" t="s">
        <v>2546</v>
      </c>
      <c r="J808" s="52" t="s">
        <v>1842</v>
      </c>
      <c r="K808" s="52" t="n">
        <v>667.89</v>
      </c>
      <c r="L808" s="52" t="n">
        <v>1.814</v>
      </c>
      <c r="M808" s="52" t="n">
        <v>1457</v>
      </c>
      <c r="N808" s="52" t="n">
        <v>11.12</v>
      </c>
      <c r="O808" s="54" t="n">
        <f aca="false">ROUND(M808*N808,2)</f>
        <v>16201.84</v>
      </c>
      <c r="P808" s="52" t="n">
        <v>155</v>
      </c>
      <c r="Q808" s="52" t="s">
        <v>371</v>
      </c>
      <c r="R808" s="54" t="str">
        <f aca="false">IF(J808&lt;=I808,"Yes","No")</f>
        <v>No</v>
      </c>
      <c r="S808" s="52" t="s">
        <v>10066</v>
      </c>
      <c r="T808" s="52" t="s">
        <v>10066</v>
      </c>
      <c r="U808" s="55" t="n">
        <f aca="false">IF(M808=0,0,ROUND(O808/M808,2))</f>
        <v>11.12</v>
      </c>
      <c r="V808" s="55" t="n">
        <f aca="false">IFERROR(J808-I808,"")</f>
        <v>3</v>
      </c>
      <c r="W808" s="55" t="str">
        <f aca="false">IF(U808&lt;=13.5,"Efficient",IF(U808&lt;=16,"Above Bench","Expensive"))</f>
        <v>Efficient</v>
      </c>
      <c r="X808" s="55" t="str">
        <f aca="false">TEXT(H808,"yyyy-mm")</f>
        <v>2023-04</v>
      </c>
    </row>
    <row r="809" customFormat="false" ht="15" hidden="false" customHeight="true" outlineLevel="0" collapsed="false">
      <c r="A809" s="56" t="s">
        <v>11717</v>
      </c>
      <c r="B809" s="56" t="s">
        <v>2372</v>
      </c>
      <c r="C809" s="56" t="s">
        <v>4027</v>
      </c>
      <c r="D809" s="56" t="s">
        <v>10069</v>
      </c>
      <c r="E809" s="56" t="s">
        <v>93</v>
      </c>
      <c r="F809" s="56" t="s">
        <v>10070</v>
      </c>
      <c r="G809" s="56" t="s">
        <v>11718</v>
      </c>
      <c r="H809" s="57" t="n">
        <v>45092</v>
      </c>
      <c r="I809" s="56" t="s">
        <v>3220</v>
      </c>
      <c r="J809" s="56" t="s">
        <v>2348</v>
      </c>
      <c r="K809" s="56" t="n">
        <v>2209.76</v>
      </c>
      <c r="L809" s="56" t="n">
        <v>8.74</v>
      </c>
      <c r="M809" s="56" t="n">
        <v>2293</v>
      </c>
      <c r="N809" s="56" t="n">
        <v>22.25</v>
      </c>
      <c r="O809" s="54" t="n">
        <f aca="false">ROUND(M809*N809,2)</f>
        <v>51019.25</v>
      </c>
      <c r="P809" s="56" t="n">
        <v>146</v>
      </c>
      <c r="Q809" s="56" t="s">
        <v>4081</v>
      </c>
      <c r="R809" s="54" t="str">
        <f aca="false">IF(J809&lt;=I809,"Yes","No")</f>
        <v>No</v>
      </c>
      <c r="S809" s="56" t="s">
        <v>10066</v>
      </c>
      <c r="T809" s="56" t="s">
        <v>10061</v>
      </c>
      <c r="U809" s="55" t="n">
        <f aca="false">IF(M809=0,0,ROUND(O809/M809,2))</f>
        <v>22.25</v>
      </c>
      <c r="V809" s="55" t="n">
        <f aca="false">IFERROR(J809-I809,"")</f>
        <v>2</v>
      </c>
      <c r="W809" s="55" t="str">
        <f aca="false">IF(U809&lt;=13.5,"Efficient",IF(U809&lt;=16,"Above Bench","Expensive"))</f>
        <v>Expensive</v>
      </c>
      <c r="X809" s="55" t="str">
        <f aca="false">TEXT(H809,"yyyy-mm")</f>
        <v>2023-06</v>
      </c>
    </row>
    <row r="810" customFormat="false" ht="15" hidden="false" customHeight="true" outlineLevel="0" collapsed="false">
      <c r="A810" s="52" t="s">
        <v>11719</v>
      </c>
      <c r="B810" s="52" t="s">
        <v>1138</v>
      </c>
      <c r="C810" s="52" t="s">
        <v>3645</v>
      </c>
      <c r="D810" s="52" t="s">
        <v>10087</v>
      </c>
      <c r="E810" s="52" t="s">
        <v>97</v>
      </c>
      <c r="F810" s="52" t="s">
        <v>10059</v>
      </c>
      <c r="G810" s="52" t="s">
        <v>11720</v>
      </c>
      <c r="H810" s="53" t="n">
        <v>45544</v>
      </c>
      <c r="I810" s="52" t="s">
        <v>8832</v>
      </c>
      <c r="J810" s="52" t="s">
        <v>1635</v>
      </c>
      <c r="K810" s="52" t="n">
        <v>4569.15</v>
      </c>
      <c r="L810" s="52" t="n">
        <v>11.625</v>
      </c>
      <c r="M810" s="52" t="n">
        <v>2098</v>
      </c>
      <c r="N810" s="52" t="n">
        <v>20.64</v>
      </c>
      <c r="O810" s="54" t="n">
        <f aca="false">ROUND(M810*N810,2)</f>
        <v>43302.72</v>
      </c>
      <c r="P810" s="52" t="n">
        <v>85</v>
      </c>
      <c r="Q810" s="52" t="s">
        <v>371</v>
      </c>
      <c r="R810" s="54" t="str">
        <f aca="false">IF(J810&lt;=I810,"Yes","No")</f>
        <v>No</v>
      </c>
      <c r="S810" s="52" t="s">
        <v>10066</v>
      </c>
      <c r="T810" s="52" t="s">
        <v>10061</v>
      </c>
      <c r="U810" s="55" t="n">
        <f aca="false">IF(M810=0,0,ROUND(O810/M810,2))</f>
        <v>20.64</v>
      </c>
      <c r="V810" s="55" t="n">
        <f aca="false">IFERROR(J810-I810,"")</f>
        <v>4</v>
      </c>
      <c r="W810" s="55" t="str">
        <f aca="false">IF(U810&lt;=13.5,"Efficient",IF(U810&lt;=16,"Above Bench","Expensive"))</f>
        <v>Expensive</v>
      </c>
      <c r="X810" s="55" t="str">
        <f aca="false">TEXT(H810,"yyyy-mm")</f>
        <v>2024-09</v>
      </c>
    </row>
    <row r="811" customFormat="false" ht="15" hidden="false" customHeight="true" outlineLevel="0" collapsed="false">
      <c r="A811" s="56" t="s">
        <v>11721</v>
      </c>
      <c r="B811" s="56" t="s">
        <v>2204</v>
      </c>
      <c r="C811" s="56" t="s">
        <v>1329</v>
      </c>
      <c r="D811" s="56" t="s">
        <v>10190</v>
      </c>
      <c r="E811" s="56" t="s">
        <v>97</v>
      </c>
      <c r="F811" s="56" t="s">
        <v>10099</v>
      </c>
      <c r="G811" s="56" t="s">
        <v>11722</v>
      </c>
      <c r="H811" s="57" t="n">
        <v>44708</v>
      </c>
      <c r="I811" s="56" t="s">
        <v>4296</v>
      </c>
      <c r="J811" s="56" t="s">
        <v>3788</v>
      </c>
      <c r="K811" s="56" t="n">
        <v>1572.8</v>
      </c>
      <c r="L811" s="56" t="n">
        <v>7.085</v>
      </c>
      <c r="M811" s="56" t="n">
        <v>420</v>
      </c>
      <c r="N811" s="56" t="n">
        <v>14.5</v>
      </c>
      <c r="O811" s="54" t="n">
        <f aca="false">ROUND(M811*N811,2)</f>
        <v>6090</v>
      </c>
      <c r="P811" s="56" t="n">
        <v>276</v>
      </c>
      <c r="Q811" s="56" t="s">
        <v>380</v>
      </c>
      <c r="R811" s="54" t="str">
        <f aca="false">IF(J811&lt;=I811,"Yes","No")</f>
        <v>No</v>
      </c>
      <c r="S811" s="56" t="s">
        <v>10066</v>
      </c>
      <c r="T811" s="56" t="s">
        <v>10061</v>
      </c>
      <c r="U811" s="55" t="n">
        <f aca="false">IF(M811=0,0,ROUND(O811/M811,2))</f>
        <v>14.5</v>
      </c>
      <c r="V811" s="55" t="n">
        <f aca="false">IFERROR(J811-I811,"")</f>
        <v>2</v>
      </c>
      <c r="W811" s="55" t="str">
        <f aca="false">IF(U811&lt;=13.5,"Efficient",IF(U811&lt;=16,"Above Bench","Expensive"))</f>
        <v>Above Bench</v>
      </c>
      <c r="X811" s="55" t="str">
        <f aca="false">TEXT(H811,"yyyy-mm")</f>
        <v>2022-05</v>
      </c>
    </row>
    <row r="812" customFormat="false" ht="15" hidden="false" customHeight="true" outlineLevel="0" collapsed="false">
      <c r="A812" s="52" t="s">
        <v>11723</v>
      </c>
      <c r="B812" s="52" t="s">
        <v>3292</v>
      </c>
      <c r="C812" s="52" t="s">
        <v>5023</v>
      </c>
      <c r="D812" s="52" t="s">
        <v>10112</v>
      </c>
      <c r="E812" s="52" t="s">
        <v>93</v>
      </c>
      <c r="F812" s="52" t="s">
        <v>10099</v>
      </c>
      <c r="G812" s="52" t="s">
        <v>11724</v>
      </c>
      <c r="H812" s="53" t="n">
        <v>45550</v>
      </c>
      <c r="I812" s="52" t="s">
        <v>1634</v>
      </c>
      <c r="J812" s="52" t="s">
        <v>4602</v>
      </c>
      <c r="K812" s="52" t="n">
        <v>3398.87</v>
      </c>
      <c r="L812" s="52" t="n">
        <v>12.728</v>
      </c>
      <c r="M812" s="52" t="n">
        <v>269</v>
      </c>
      <c r="N812" s="52" t="n">
        <v>7.62</v>
      </c>
      <c r="O812" s="54" t="n">
        <f aca="false">ROUND(M812*N812,2)</f>
        <v>2049.78</v>
      </c>
      <c r="P812" s="52" t="n">
        <v>89</v>
      </c>
      <c r="Q812" s="52" t="s">
        <v>4081</v>
      </c>
      <c r="R812" s="54" t="str">
        <f aca="false">IF(J812&lt;=I812,"Yes","No")</f>
        <v>No</v>
      </c>
      <c r="S812" s="52" t="s">
        <v>10066</v>
      </c>
      <c r="T812" s="52" t="s">
        <v>10066</v>
      </c>
      <c r="U812" s="55" t="n">
        <f aca="false">IF(M812=0,0,ROUND(O812/M812,2))</f>
        <v>7.62</v>
      </c>
      <c r="V812" s="55" t="n">
        <f aca="false">IFERROR(J812-I812,"")</f>
        <v>4</v>
      </c>
      <c r="W812" s="55" t="str">
        <f aca="false">IF(U812&lt;=13.5,"Efficient",IF(U812&lt;=16,"Above Bench","Expensive"))</f>
        <v>Efficient</v>
      </c>
      <c r="X812" s="55" t="str">
        <f aca="false">TEXT(H812,"yyyy-mm")</f>
        <v>2024-09</v>
      </c>
    </row>
    <row r="813" customFormat="false" ht="15" hidden="false" customHeight="true" outlineLevel="0" collapsed="false">
      <c r="A813" s="56" t="s">
        <v>11725</v>
      </c>
      <c r="B813" s="56" t="s">
        <v>2440</v>
      </c>
      <c r="C813" s="56" t="s">
        <v>1343</v>
      </c>
      <c r="D813" s="56" t="s">
        <v>10073</v>
      </c>
      <c r="E813" s="56" t="s">
        <v>99</v>
      </c>
      <c r="F813" s="56" t="s">
        <v>10070</v>
      </c>
      <c r="G813" s="56" t="s">
        <v>11726</v>
      </c>
      <c r="H813" s="57" t="n">
        <v>45016</v>
      </c>
      <c r="I813" s="56" t="s">
        <v>2245</v>
      </c>
      <c r="J813" s="56" t="s">
        <v>2546</v>
      </c>
      <c r="K813" s="56" t="n">
        <v>4180.43</v>
      </c>
      <c r="L813" s="56" t="n">
        <v>18.445</v>
      </c>
      <c r="M813" s="56" t="n">
        <v>1255</v>
      </c>
      <c r="N813" s="56" t="n">
        <v>7.53</v>
      </c>
      <c r="O813" s="54" t="n">
        <f aca="false">ROUND(M813*N813,2)</f>
        <v>9450.15</v>
      </c>
      <c r="P813" s="56" t="n">
        <v>356</v>
      </c>
      <c r="Q813" s="56" t="s">
        <v>380</v>
      </c>
      <c r="R813" s="54" t="str">
        <f aca="false">IF(J813&lt;=I813,"Yes","No")</f>
        <v>No</v>
      </c>
      <c r="S813" s="56" t="s">
        <v>10066</v>
      </c>
      <c r="T813" s="56" t="s">
        <v>10066</v>
      </c>
      <c r="U813" s="55" t="n">
        <f aca="false">IF(M813=0,0,ROUND(O813/M813,2))</f>
        <v>7.53</v>
      </c>
      <c r="V813" s="55" t="n">
        <f aca="false">IFERROR(J813-I813,"")</f>
        <v>3</v>
      </c>
      <c r="W813" s="55" t="str">
        <f aca="false">IF(U813&lt;=13.5,"Efficient",IF(U813&lt;=16,"Above Bench","Expensive"))</f>
        <v>Efficient</v>
      </c>
      <c r="X813" s="55" t="str">
        <f aca="false">TEXT(H813,"yyyy-mm")</f>
        <v>2023-03</v>
      </c>
    </row>
    <row r="814" customFormat="false" ht="15" hidden="false" customHeight="true" outlineLevel="0" collapsed="false">
      <c r="A814" s="52" t="s">
        <v>11727</v>
      </c>
      <c r="B814" s="52" t="s">
        <v>850</v>
      </c>
      <c r="C814" s="52" t="s">
        <v>2020</v>
      </c>
      <c r="D814" s="52" t="s">
        <v>10063</v>
      </c>
      <c r="E814" s="52" t="s">
        <v>95</v>
      </c>
      <c r="F814" s="52" t="s">
        <v>10088</v>
      </c>
      <c r="G814" s="52" t="s">
        <v>11728</v>
      </c>
      <c r="H814" s="53" t="n">
        <v>45475</v>
      </c>
      <c r="I814" s="52" t="s">
        <v>4866</v>
      </c>
      <c r="J814" s="52" t="s">
        <v>842</v>
      </c>
      <c r="K814" s="52" t="n">
        <v>4228.41</v>
      </c>
      <c r="L814" s="52" t="n">
        <v>11.001</v>
      </c>
      <c r="M814" s="52" t="n">
        <v>2156</v>
      </c>
      <c r="N814" s="52" t="n">
        <v>19.92</v>
      </c>
      <c r="O814" s="54" t="n">
        <f aca="false">ROUND(M814*N814,2)</f>
        <v>42947.52</v>
      </c>
      <c r="P814" s="52" t="n">
        <v>379</v>
      </c>
      <c r="Q814" s="52" t="s">
        <v>380</v>
      </c>
      <c r="R814" s="54" t="str">
        <f aca="false">IF(J814&lt;=I814,"Yes","No")</f>
        <v>No</v>
      </c>
      <c r="S814" s="52" t="s">
        <v>10061</v>
      </c>
      <c r="T814" s="52" t="s">
        <v>10061</v>
      </c>
      <c r="U814" s="55" t="n">
        <f aca="false">IF(M814=0,0,ROUND(O814/M814,2))</f>
        <v>19.92</v>
      </c>
      <c r="V814" s="55" t="n">
        <f aca="false">IFERROR(J814-I814,"")</f>
        <v>1</v>
      </c>
      <c r="W814" s="55" t="str">
        <f aca="false">IF(U814&lt;=13.5,"Efficient",IF(U814&lt;=16,"Above Bench","Expensive"))</f>
        <v>Expensive</v>
      </c>
      <c r="X814" s="55" t="str">
        <f aca="false">TEXT(H814,"yyyy-mm")</f>
        <v>2024-07</v>
      </c>
    </row>
    <row r="815" customFormat="false" ht="15" hidden="false" customHeight="true" outlineLevel="0" collapsed="false">
      <c r="A815" s="56" t="s">
        <v>11729</v>
      </c>
      <c r="B815" s="56" t="s">
        <v>1047</v>
      </c>
      <c r="C815" s="56" t="s">
        <v>1269</v>
      </c>
      <c r="D815" s="56" t="s">
        <v>10112</v>
      </c>
      <c r="E815" s="56" t="s">
        <v>95</v>
      </c>
      <c r="F815" s="56" t="s">
        <v>10070</v>
      </c>
      <c r="G815" s="56" t="s">
        <v>11730</v>
      </c>
      <c r="H815" s="57" t="n">
        <v>45525</v>
      </c>
      <c r="I815" s="56" t="s">
        <v>3449</v>
      </c>
      <c r="J815" s="56" t="s">
        <v>1172</v>
      </c>
      <c r="K815" s="56" t="n">
        <v>990.08</v>
      </c>
      <c r="L815" s="56" t="n">
        <v>3.17</v>
      </c>
      <c r="M815" s="56" t="n">
        <v>82</v>
      </c>
      <c r="N815" s="56" t="n">
        <v>15.8</v>
      </c>
      <c r="O815" s="54" t="n">
        <f aca="false">ROUND(M815*N815,2)</f>
        <v>1295.6</v>
      </c>
      <c r="P815" s="56" t="n">
        <v>192</v>
      </c>
      <c r="Q815" s="56" t="s">
        <v>4081</v>
      </c>
      <c r="R815" s="54" t="str">
        <f aca="false">IF(J815&lt;=I815,"Yes","No")</f>
        <v>No</v>
      </c>
      <c r="S815" s="56" t="s">
        <v>10066</v>
      </c>
      <c r="T815" s="56" t="s">
        <v>10061</v>
      </c>
      <c r="U815" s="55" t="n">
        <f aca="false">IF(M815=0,0,ROUND(O815/M815,2))</f>
        <v>15.8</v>
      </c>
      <c r="V815" s="55" t="n">
        <f aca="false">IFERROR(J815-I815,"")</f>
        <v>3</v>
      </c>
      <c r="W815" s="55" t="str">
        <f aca="false">IF(U815&lt;=13.5,"Efficient",IF(U815&lt;=16,"Above Bench","Expensive"))</f>
        <v>Above Bench</v>
      </c>
      <c r="X815" s="55" t="str">
        <f aca="false">TEXT(H815,"yyyy-mm")</f>
        <v>2024-08</v>
      </c>
    </row>
    <row r="816" customFormat="false" ht="15" hidden="false" customHeight="true" outlineLevel="0" collapsed="false">
      <c r="A816" s="52" t="s">
        <v>11731</v>
      </c>
      <c r="B816" s="52" t="s">
        <v>3044</v>
      </c>
      <c r="C816" s="52" t="s">
        <v>10187</v>
      </c>
      <c r="D816" s="52" t="s">
        <v>10132</v>
      </c>
      <c r="E816" s="52" t="s">
        <v>91</v>
      </c>
      <c r="F816" s="52" t="s">
        <v>10064</v>
      </c>
      <c r="G816" s="52" t="s">
        <v>11732</v>
      </c>
      <c r="H816" s="53" t="n">
        <v>44784</v>
      </c>
      <c r="I816" s="52" t="s">
        <v>3305</v>
      </c>
      <c r="J816" s="52" t="s">
        <v>1004</v>
      </c>
      <c r="K816" s="52" t="n">
        <v>3290.17</v>
      </c>
      <c r="L816" s="52" t="n">
        <v>13.869</v>
      </c>
      <c r="M816" s="52" t="n">
        <v>2962</v>
      </c>
      <c r="N816" s="52" t="n">
        <v>16.67</v>
      </c>
      <c r="O816" s="54" t="n">
        <f aca="false">ROUND(M816*N816,2)</f>
        <v>49376.54</v>
      </c>
      <c r="P816" s="52" t="n">
        <v>57</v>
      </c>
      <c r="Q816" s="52" t="s">
        <v>371</v>
      </c>
      <c r="R816" s="54" t="str">
        <f aca="false">IF(J816&lt;=I816,"Yes","No")</f>
        <v>No</v>
      </c>
      <c r="S816" s="52" t="s">
        <v>10066</v>
      </c>
      <c r="T816" s="52" t="s">
        <v>10066</v>
      </c>
      <c r="U816" s="55" t="n">
        <f aca="false">IF(M816=0,0,ROUND(O816/M816,2))</f>
        <v>16.67</v>
      </c>
      <c r="V816" s="55" t="n">
        <f aca="false">IFERROR(J816-I816,"")</f>
        <v>1</v>
      </c>
      <c r="W816" s="55" t="str">
        <f aca="false">IF(U816&lt;=13.5,"Efficient",IF(U816&lt;=16,"Above Bench","Expensive"))</f>
        <v>Expensive</v>
      </c>
      <c r="X816" s="55" t="str">
        <f aca="false">TEXT(H816,"yyyy-mm")</f>
        <v>2022-08</v>
      </c>
    </row>
    <row r="817" customFormat="false" ht="15" hidden="false" customHeight="true" outlineLevel="0" collapsed="false">
      <c r="A817" s="56" t="s">
        <v>11733</v>
      </c>
      <c r="B817" s="56" t="s">
        <v>1655</v>
      </c>
      <c r="C817" s="56" t="s">
        <v>3946</v>
      </c>
      <c r="D817" s="56" t="s">
        <v>10104</v>
      </c>
      <c r="E817" s="56" t="s">
        <v>101</v>
      </c>
      <c r="F817" s="56" t="s">
        <v>10088</v>
      </c>
      <c r="G817" s="56" t="s">
        <v>11734</v>
      </c>
      <c r="H817" s="57" t="n">
        <v>45271</v>
      </c>
      <c r="I817" s="56" t="s">
        <v>3026</v>
      </c>
      <c r="J817" s="56" t="s">
        <v>1642</v>
      </c>
      <c r="K817" s="56" t="n">
        <v>3606.98</v>
      </c>
      <c r="L817" s="56" t="n">
        <v>17.194</v>
      </c>
      <c r="M817" s="56" t="n">
        <v>770</v>
      </c>
      <c r="N817" s="56" t="n">
        <v>13.04</v>
      </c>
      <c r="O817" s="54" t="n">
        <f aca="false">ROUND(M817*N817,2)</f>
        <v>10040.8</v>
      </c>
      <c r="P817" s="56" t="n">
        <v>34</v>
      </c>
      <c r="Q817" s="56" t="s">
        <v>380</v>
      </c>
      <c r="R817" s="54" t="str">
        <f aca="false">IF(J817&lt;=I817,"Yes","No")</f>
        <v>No</v>
      </c>
      <c r="S817" s="56" t="s">
        <v>10066</v>
      </c>
      <c r="T817" s="56" t="s">
        <v>10061</v>
      </c>
      <c r="U817" s="55" t="n">
        <f aca="false">IF(M817=0,0,ROUND(O817/M817,2))</f>
        <v>13.04</v>
      </c>
      <c r="V817" s="55" t="n">
        <f aca="false">IFERROR(J817-I817,"")</f>
        <v>4</v>
      </c>
      <c r="W817" s="55" t="str">
        <f aca="false">IF(U817&lt;=13.5,"Efficient",IF(U817&lt;=16,"Above Bench","Expensive"))</f>
        <v>Efficient</v>
      </c>
      <c r="X817" s="55" t="str">
        <f aca="false">TEXT(H817,"yyyy-mm")</f>
        <v>2023-12</v>
      </c>
    </row>
    <row r="818" customFormat="false" ht="15" hidden="false" customHeight="true" outlineLevel="0" collapsed="false">
      <c r="A818" s="52" t="s">
        <v>11735</v>
      </c>
      <c r="B818" s="52" t="s">
        <v>3083</v>
      </c>
      <c r="C818" s="52" t="s">
        <v>3986</v>
      </c>
      <c r="D818" s="52" t="s">
        <v>10190</v>
      </c>
      <c r="E818" s="52" t="s">
        <v>91</v>
      </c>
      <c r="F818" s="52" t="s">
        <v>10064</v>
      </c>
      <c r="G818" s="52" t="s">
        <v>11736</v>
      </c>
      <c r="H818" s="53" t="n">
        <v>44899</v>
      </c>
      <c r="I818" s="52" t="s">
        <v>6332</v>
      </c>
      <c r="J818" s="52" t="s">
        <v>830</v>
      </c>
      <c r="K818" s="52" t="n">
        <v>3118.1</v>
      </c>
      <c r="L818" s="52" t="n">
        <v>8.942</v>
      </c>
      <c r="M818" s="52" t="n">
        <v>54</v>
      </c>
      <c r="N818" s="52" t="n">
        <v>5.96</v>
      </c>
      <c r="O818" s="54" t="n">
        <f aca="false">ROUND(M818*N818,2)</f>
        <v>321.84</v>
      </c>
      <c r="P818" s="52" t="n">
        <v>261</v>
      </c>
      <c r="Q818" s="52" t="s">
        <v>371</v>
      </c>
      <c r="R818" s="54" t="str">
        <f aca="false">IF(J818&lt;=I818,"Yes","No")</f>
        <v>No</v>
      </c>
      <c r="S818" s="52" t="s">
        <v>10066</v>
      </c>
      <c r="T818" s="52" t="s">
        <v>10061</v>
      </c>
      <c r="U818" s="55" t="n">
        <f aca="false">IF(M818=0,0,ROUND(O818/M818,2))</f>
        <v>5.96</v>
      </c>
      <c r="V818" s="55" t="n">
        <f aca="false">IFERROR(J818-I818,"")</f>
        <v>4</v>
      </c>
      <c r="W818" s="55" t="str">
        <f aca="false">IF(U818&lt;=13.5,"Efficient",IF(U818&lt;=16,"Above Bench","Expensive"))</f>
        <v>Efficient</v>
      </c>
      <c r="X818" s="55" t="str">
        <f aca="false">TEXT(H818,"yyyy-mm")</f>
        <v>2022-12</v>
      </c>
    </row>
    <row r="819" customFormat="false" ht="15" hidden="false" customHeight="true" outlineLevel="0" collapsed="false">
      <c r="A819" s="56" t="s">
        <v>11737</v>
      </c>
      <c r="B819" s="56" t="s">
        <v>3820</v>
      </c>
      <c r="C819" s="56" t="s">
        <v>1019</v>
      </c>
      <c r="D819" s="56" t="s">
        <v>10058</v>
      </c>
      <c r="E819" s="56" t="s">
        <v>95</v>
      </c>
      <c r="F819" s="56" t="s">
        <v>10099</v>
      </c>
      <c r="G819" s="56" t="s">
        <v>11738</v>
      </c>
      <c r="H819" s="57" t="n">
        <v>44709</v>
      </c>
      <c r="I819" s="56" t="s">
        <v>2300</v>
      </c>
      <c r="J819" s="56" t="s">
        <v>2300</v>
      </c>
      <c r="K819" s="56" t="n">
        <v>1845.62</v>
      </c>
      <c r="L819" s="56" t="n">
        <v>7.275</v>
      </c>
      <c r="M819" s="56" t="n">
        <v>2899</v>
      </c>
      <c r="N819" s="56" t="n">
        <v>19.72</v>
      </c>
      <c r="O819" s="54" t="n">
        <f aca="false">ROUND(M819*N819,2)</f>
        <v>57168.28</v>
      </c>
      <c r="P819" s="56" t="n">
        <v>313</v>
      </c>
      <c r="Q819" s="56" t="s">
        <v>371</v>
      </c>
      <c r="R819" s="54" t="str">
        <f aca="false">IF(J819&lt;=I819,"Yes","No")</f>
        <v>Yes</v>
      </c>
      <c r="S819" s="56" t="s">
        <v>10066</v>
      </c>
      <c r="T819" s="56" t="s">
        <v>10061</v>
      </c>
      <c r="U819" s="55" t="n">
        <f aca="false">IF(M819=0,0,ROUND(O819/M819,2))</f>
        <v>19.72</v>
      </c>
      <c r="V819" s="55" t="n">
        <f aca="false">IFERROR(J819-I819,"")</f>
        <v>0</v>
      </c>
      <c r="W819" s="55" t="str">
        <f aca="false">IF(U819&lt;=13.5,"Efficient",IF(U819&lt;=16,"Above Bench","Expensive"))</f>
        <v>Expensive</v>
      </c>
      <c r="X819" s="55" t="str">
        <f aca="false">TEXT(H819,"yyyy-mm")</f>
        <v>2022-05</v>
      </c>
    </row>
    <row r="820" customFormat="false" ht="15" hidden="false" customHeight="true" outlineLevel="0" collapsed="false">
      <c r="A820" s="52" t="s">
        <v>11739</v>
      </c>
      <c r="B820" s="52" t="s">
        <v>1255</v>
      </c>
      <c r="C820" s="52" t="s">
        <v>1013</v>
      </c>
      <c r="D820" s="52" t="s">
        <v>10063</v>
      </c>
      <c r="E820" s="52" t="s">
        <v>97</v>
      </c>
      <c r="F820" s="52" t="s">
        <v>10064</v>
      </c>
      <c r="G820" s="52" t="s">
        <v>11740</v>
      </c>
      <c r="H820" s="53" t="n">
        <v>45218</v>
      </c>
      <c r="I820" s="52" t="s">
        <v>5345</v>
      </c>
      <c r="J820" s="52" t="s">
        <v>2229</v>
      </c>
      <c r="K820" s="52" t="n">
        <v>4578.62</v>
      </c>
      <c r="L820" s="52" t="n">
        <v>11.669</v>
      </c>
      <c r="M820" s="52" t="n">
        <v>515</v>
      </c>
      <c r="N820" s="52" t="n">
        <v>18.15</v>
      </c>
      <c r="O820" s="54" t="n">
        <f aca="false">ROUND(M820*N820,2)</f>
        <v>9347.25</v>
      </c>
      <c r="P820" s="52" t="n">
        <v>334</v>
      </c>
      <c r="Q820" s="52" t="s">
        <v>371</v>
      </c>
      <c r="R820" s="54" t="str">
        <f aca="false">IF(J820&lt;=I820,"Yes","No")</f>
        <v>No</v>
      </c>
      <c r="S820" s="52" t="s">
        <v>10061</v>
      </c>
      <c r="T820" s="52" t="s">
        <v>10061</v>
      </c>
      <c r="U820" s="55" t="n">
        <f aca="false">IF(M820=0,0,ROUND(O820/M820,2))</f>
        <v>18.15</v>
      </c>
      <c r="V820" s="55" t="n">
        <f aca="false">IFERROR(J820-I820,"")</f>
        <v>5</v>
      </c>
      <c r="W820" s="55" t="str">
        <f aca="false">IF(U820&lt;=13.5,"Efficient",IF(U820&lt;=16,"Above Bench","Expensive"))</f>
        <v>Expensive</v>
      </c>
      <c r="X820" s="55" t="str">
        <f aca="false">TEXT(H820,"yyyy-mm")</f>
        <v>2023-10</v>
      </c>
    </row>
    <row r="821" customFormat="false" ht="15" hidden="false" customHeight="true" outlineLevel="0" collapsed="false">
      <c r="A821" s="56" t="s">
        <v>11741</v>
      </c>
      <c r="B821" s="56" t="s">
        <v>1717</v>
      </c>
      <c r="C821" s="56" t="s">
        <v>4724</v>
      </c>
      <c r="D821" s="56" t="s">
        <v>10117</v>
      </c>
      <c r="E821" s="56" t="s">
        <v>101</v>
      </c>
      <c r="F821" s="56" t="s">
        <v>10099</v>
      </c>
      <c r="G821" s="56" t="s">
        <v>11742</v>
      </c>
      <c r="H821" s="57" t="n">
        <v>44933</v>
      </c>
      <c r="I821" s="56" t="s">
        <v>1797</v>
      </c>
      <c r="J821" s="56" t="s">
        <v>1599</v>
      </c>
      <c r="K821" s="56" t="n">
        <v>1790.43</v>
      </c>
      <c r="L821" s="56" t="n">
        <v>5.699</v>
      </c>
      <c r="M821" s="56" t="n">
        <v>2823</v>
      </c>
      <c r="N821" s="56" t="n">
        <v>12.18</v>
      </c>
      <c r="O821" s="54" t="n">
        <f aca="false">ROUND(M821*N821,2)</f>
        <v>34384.14</v>
      </c>
      <c r="P821" s="56" t="n">
        <v>251</v>
      </c>
      <c r="Q821" s="56" t="s">
        <v>340</v>
      </c>
      <c r="R821" s="54" t="str">
        <f aca="false">IF(J821&lt;=I821,"Yes","No")</f>
        <v>No</v>
      </c>
      <c r="S821" s="56" t="s">
        <v>10066</v>
      </c>
      <c r="T821" s="56" t="s">
        <v>10066</v>
      </c>
      <c r="U821" s="55" t="n">
        <f aca="false">IF(M821=0,0,ROUND(O821/M821,2))</f>
        <v>12.18</v>
      </c>
      <c r="V821" s="55" t="n">
        <f aca="false">IFERROR(J821-I821,"")</f>
        <v>1</v>
      </c>
      <c r="W821" s="55" t="str">
        <f aca="false">IF(U821&lt;=13.5,"Efficient",IF(U821&lt;=16,"Above Bench","Expensive"))</f>
        <v>Efficient</v>
      </c>
      <c r="X821" s="55" t="str">
        <f aca="false">TEXT(H821,"yyyy-mm")</f>
        <v>2023-01</v>
      </c>
    </row>
    <row r="822" customFormat="false" ht="15" hidden="false" customHeight="true" outlineLevel="0" collapsed="false">
      <c r="A822" s="52" t="s">
        <v>11743</v>
      </c>
      <c r="B822" s="52" t="s">
        <v>3907</v>
      </c>
      <c r="C822" s="52" t="s">
        <v>3816</v>
      </c>
      <c r="D822" s="52" t="s">
        <v>10069</v>
      </c>
      <c r="E822" s="52" t="s">
        <v>97</v>
      </c>
      <c r="F822" s="52" t="s">
        <v>10064</v>
      </c>
      <c r="G822" s="52" t="s">
        <v>11744</v>
      </c>
      <c r="H822" s="53" t="n">
        <v>44778</v>
      </c>
      <c r="I822" s="52" t="s">
        <v>1491</v>
      </c>
      <c r="J822" s="52" t="s">
        <v>1492</v>
      </c>
      <c r="K822" s="52" t="n">
        <v>895.83</v>
      </c>
      <c r="L822" s="52" t="n">
        <v>3.987</v>
      </c>
      <c r="M822" s="52" t="n">
        <v>2276</v>
      </c>
      <c r="N822" s="52" t="n">
        <v>17.46</v>
      </c>
      <c r="O822" s="54" t="n">
        <f aca="false">ROUND(M822*N822,2)</f>
        <v>39738.96</v>
      </c>
      <c r="P822" s="52" t="n">
        <v>30</v>
      </c>
      <c r="Q822" s="52" t="s">
        <v>371</v>
      </c>
      <c r="R822" s="54" t="str">
        <f aca="false">IF(J822&lt;=I822,"Yes","No")</f>
        <v>No</v>
      </c>
      <c r="S822" s="52" t="s">
        <v>10066</v>
      </c>
      <c r="T822" s="52" t="s">
        <v>10061</v>
      </c>
      <c r="U822" s="55" t="n">
        <f aca="false">IF(M822=0,0,ROUND(O822/M822,2))</f>
        <v>17.46</v>
      </c>
      <c r="V822" s="55" t="n">
        <f aca="false">IFERROR(J822-I822,"")</f>
        <v>3</v>
      </c>
      <c r="W822" s="55" t="str">
        <f aca="false">IF(U822&lt;=13.5,"Efficient",IF(U822&lt;=16,"Above Bench","Expensive"))</f>
        <v>Expensive</v>
      </c>
      <c r="X822" s="55" t="str">
        <f aca="false">TEXT(H822,"yyyy-mm")</f>
        <v>2022-08</v>
      </c>
    </row>
    <row r="823" customFormat="false" ht="15" hidden="false" customHeight="true" outlineLevel="0" collapsed="false">
      <c r="A823" s="56" t="s">
        <v>11745</v>
      </c>
      <c r="B823" s="56" t="s">
        <v>879</v>
      </c>
      <c r="C823" s="56" t="s">
        <v>9445</v>
      </c>
      <c r="D823" s="56" t="s">
        <v>10095</v>
      </c>
      <c r="E823" s="56" t="s">
        <v>97</v>
      </c>
      <c r="F823" s="56" t="s">
        <v>10088</v>
      </c>
      <c r="G823" s="56" t="s">
        <v>11746</v>
      </c>
      <c r="H823" s="57" t="n">
        <v>45165</v>
      </c>
      <c r="I823" s="56" t="s">
        <v>2563</v>
      </c>
      <c r="J823" s="56" t="s">
        <v>2564</v>
      </c>
      <c r="K823" s="56" t="n">
        <v>1579.13</v>
      </c>
      <c r="L823" s="56" t="n">
        <v>6.077</v>
      </c>
      <c r="M823" s="56" t="n">
        <v>1514</v>
      </c>
      <c r="N823" s="56" t="n">
        <v>7.57</v>
      </c>
      <c r="O823" s="54" t="n">
        <f aca="false">ROUND(M823*N823,2)</f>
        <v>11460.98</v>
      </c>
      <c r="P823" s="56" t="n">
        <v>346</v>
      </c>
      <c r="Q823" s="56" t="s">
        <v>340</v>
      </c>
      <c r="R823" s="54" t="str">
        <f aca="false">IF(J823&lt;=I823,"Yes","No")</f>
        <v>No</v>
      </c>
      <c r="S823" s="56" t="s">
        <v>10066</v>
      </c>
      <c r="T823" s="56" t="s">
        <v>10066</v>
      </c>
      <c r="U823" s="55" t="n">
        <f aca="false">IF(M823=0,0,ROUND(O823/M823,2))</f>
        <v>7.57</v>
      </c>
      <c r="V823" s="55" t="n">
        <f aca="false">IFERROR(J823-I823,"")</f>
        <v>3</v>
      </c>
      <c r="W823" s="55" t="str">
        <f aca="false">IF(U823&lt;=13.5,"Efficient",IF(U823&lt;=16,"Above Bench","Expensive"))</f>
        <v>Efficient</v>
      </c>
      <c r="X823" s="55" t="str">
        <f aca="false">TEXT(H823,"yyyy-mm")</f>
        <v>2023-08</v>
      </c>
    </row>
    <row r="824" customFormat="false" ht="15" hidden="false" customHeight="true" outlineLevel="0" collapsed="false">
      <c r="A824" s="52" t="s">
        <v>11747</v>
      </c>
      <c r="B824" s="52" t="s">
        <v>873</v>
      </c>
      <c r="C824" s="52" t="s">
        <v>815</v>
      </c>
      <c r="D824" s="52" t="s">
        <v>10073</v>
      </c>
      <c r="E824" s="52" t="s">
        <v>93</v>
      </c>
      <c r="F824" s="52" t="s">
        <v>10059</v>
      </c>
      <c r="G824" s="52" t="s">
        <v>11748</v>
      </c>
      <c r="H824" s="53" t="n">
        <v>45218</v>
      </c>
      <c r="I824" s="52" t="s">
        <v>480</v>
      </c>
      <c r="J824" s="52" t="s">
        <v>480</v>
      </c>
      <c r="K824" s="52" t="n">
        <v>2045.98</v>
      </c>
      <c r="L824" s="52" t="n">
        <v>7.712</v>
      </c>
      <c r="M824" s="52" t="n">
        <v>801</v>
      </c>
      <c r="N824" s="52" t="n">
        <v>13.13</v>
      </c>
      <c r="O824" s="54" t="n">
        <f aca="false">ROUND(M824*N824,2)</f>
        <v>10517.13</v>
      </c>
      <c r="P824" s="52" t="n">
        <v>26</v>
      </c>
      <c r="Q824" s="52" t="s">
        <v>4081</v>
      </c>
      <c r="R824" s="54" t="str">
        <f aca="false">IF(J824&lt;=I824,"Yes","No")</f>
        <v>Yes</v>
      </c>
      <c r="S824" s="52" t="s">
        <v>10061</v>
      </c>
      <c r="T824" s="52" t="s">
        <v>10066</v>
      </c>
      <c r="U824" s="55" t="n">
        <f aca="false">IF(M824=0,0,ROUND(O824/M824,2))</f>
        <v>13.13</v>
      </c>
      <c r="V824" s="55" t="n">
        <f aca="false">IFERROR(J824-I824,"")</f>
        <v>0</v>
      </c>
      <c r="W824" s="55" t="str">
        <f aca="false">IF(U824&lt;=13.5,"Efficient",IF(U824&lt;=16,"Above Bench","Expensive"))</f>
        <v>Efficient</v>
      </c>
      <c r="X824" s="55" t="str">
        <f aca="false">TEXT(H824,"yyyy-mm")</f>
        <v>2023-10</v>
      </c>
    </row>
    <row r="825" customFormat="false" ht="15" hidden="false" customHeight="true" outlineLevel="0" collapsed="false">
      <c r="A825" s="56" t="s">
        <v>11749</v>
      </c>
      <c r="B825" s="56" t="s">
        <v>1631</v>
      </c>
      <c r="C825" s="56" t="s">
        <v>957</v>
      </c>
      <c r="D825" s="56" t="s">
        <v>10132</v>
      </c>
      <c r="E825" s="56" t="s">
        <v>91</v>
      </c>
      <c r="F825" s="56" t="s">
        <v>10070</v>
      </c>
      <c r="G825" s="56" t="s">
        <v>11750</v>
      </c>
      <c r="H825" s="57" t="n">
        <v>45322</v>
      </c>
      <c r="I825" s="56" t="s">
        <v>1582</v>
      </c>
      <c r="J825" s="56" t="s">
        <v>1582</v>
      </c>
      <c r="K825" s="56" t="n">
        <v>769.29</v>
      </c>
      <c r="L825" s="56" t="n">
        <v>3.454</v>
      </c>
      <c r="M825" s="56" t="n">
        <v>1886</v>
      </c>
      <c r="N825" s="56" t="n">
        <v>24.31</v>
      </c>
      <c r="O825" s="54" t="n">
        <f aca="false">ROUND(M825*N825,2)</f>
        <v>45848.66</v>
      </c>
      <c r="P825" s="56" t="n">
        <v>321</v>
      </c>
      <c r="Q825" s="56" t="s">
        <v>4081</v>
      </c>
      <c r="R825" s="54" t="str">
        <f aca="false">IF(J825&lt;=I825,"Yes","No")</f>
        <v>Yes</v>
      </c>
      <c r="S825" s="56" t="s">
        <v>10066</v>
      </c>
      <c r="T825" s="56" t="s">
        <v>10061</v>
      </c>
      <c r="U825" s="55" t="n">
        <f aca="false">IF(M825=0,0,ROUND(O825/M825,2))</f>
        <v>24.31</v>
      </c>
      <c r="V825" s="55" t="n">
        <f aca="false">IFERROR(J825-I825,"")</f>
        <v>0</v>
      </c>
      <c r="W825" s="55" t="str">
        <f aca="false">IF(U825&lt;=13.5,"Efficient",IF(U825&lt;=16,"Above Bench","Expensive"))</f>
        <v>Expensive</v>
      </c>
      <c r="X825" s="55" t="str">
        <f aca="false">TEXT(H825,"yyyy-mm")</f>
        <v>2024-01</v>
      </c>
    </row>
    <row r="826" customFormat="false" ht="15" hidden="false" customHeight="true" outlineLevel="0" collapsed="false">
      <c r="A826" s="52" t="s">
        <v>11751</v>
      </c>
      <c r="B826" s="52" t="s">
        <v>3502</v>
      </c>
      <c r="C826" s="52" t="s">
        <v>9445</v>
      </c>
      <c r="D826" s="52" t="s">
        <v>10078</v>
      </c>
      <c r="E826" s="52" t="s">
        <v>99</v>
      </c>
      <c r="F826" s="52" t="s">
        <v>10059</v>
      </c>
      <c r="G826" s="52" t="s">
        <v>11752</v>
      </c>
      <c r="H826" s="53" t="n">
        <v>45613</v>
      </c>
      <c r="I826" s="52" t="s">
        <v>5342</v>
      </c>
      <c r="J826" s="52" t="s">
        <v>2035</v>
      </c>
      <c r="K826" s="52" t="n">
        <v>3153.49</v>
      </c>
      <c r="L826" s="52" t="n">
        <v>12.192</v>
      </c>
      <c r="M826" s="52" t="n">
        <v>2903</v>
      </c>
      <c r="N826" s="52" t="n">
        <v>24.15</v>
      </c>
      <c r="O826" s="54" t="n">
        <f aca="false">ROUND(M826*N826,2)</f>
        <v>70107.45</v>
      </c>
      <c r="P826" s="52" t="n">
        <v>121</v>
      </c>
      <c r="Q826" s="52" t="s">
        <v>340</v>
      </c>
      <c r="R826" s="54" t="str">
        <f aca="false">IF(J826&lt;=I826,"Yes","No")</f>
        <v>No</v>
      </c>
      <c r="S826" s="52" t="s">
        <v>10066</v>
      </c>
      <c r="T826" s="52" t="s">
        <v>10061</v>
      </c>
      <c r="U826" s="55" t="n">
        <f aca="false">IF(M826=0,0,ROUND(O826/M826,2))</f>
        <v>24.15</v>
      </c>
      <c r="V826" s="55" t="n">
        <f aca="false">IFERROR(J826-I826,"")</f>
        <v>3</v>
      </c>
      <c r="W826" s="55" t="str">
        <f aca="false">IF(U826&lt;=13.5,"Efficient",IF(U826&lt;=16,"Above Bench","Expensive"))</f>
        <v>Expensive</v>
      </c>
      <c r="X826" s="55" t="str">
        <f aca="false">TEXT(H826,"yyyy-mm")</f>
        <v>2024-11</v>
      </c>
    </row>
    <row r="827" customFormat="false" ht="15" hidden="false" customHeight="true" outlineLevel="0" collapsed="false">
      <c r="A827" s="56" t="s">
        <v>11753</v>
      </c>
      <c r="B827" s="56" t="s">
        <v>995</v>
      </c>
      <c r="C827" s="56" t="s">
        <v>6963</v>
      </c>
      <c r="D827" s="56" t="s">
        <v>10095</v>
      </c>
      <c r="E827" s="56" t="s">
        <v>95</v>
      </c>
      <c r="F827" s="56" t="s">
        <v>10088</v>
      </c>
      <c r="G827" s="56" t="s">
        <v>11754</v>
      </c>
      <c r="H827" s="57" t="n">
        <v>44813</v>
      </c>
      <c r="I827" s="56" t="s">
        <v>4387</v>
      </c>
      <c r="J827" s="56" t="s">
        <v>1690</v>
      </c>
      <c r="K827" s="56" t="n">
        <v>3680.43</v>
      </c>
      <c r="L827" s="56" t="n">
        <v>12.981</v>
      </c>
      <c r="M827" s="56" t="n">
        <v>1815</v>
      </c>
      <c r="N827" s="56" t="n">
        <v>23.85</v>
      </c>
      <c r="O827" s="54" t="n">
        <f aca="false">ROUND(M827*N827,2)</f>
        <v>43287.75</v>
      </c>
      <c r="P827" s="56" t="n">
        <v>386</v>
      </c>
      <c r="Q827" s="56" t="s">
        <v>380</v>
      </c>
      <c r="R827" s="54" t="str">
        <f aca="false">IF(J827&lt;=I827,"Yes","No")</f>
        <v>No</v>
      </c>
      <c r="S827" s="56" t="s">
        <v>10061</v>
      </c>
      <c r="T827" s="56" t="s">
        <v>10061</v>
      </c>
      <c r="U827" s="55" t="n">
        <f aca="false">IF(M827=0,0,ROUND(O827/M827,2))</f>
        <v>23.85</v>
      </c>
      <c r="V827" s="55" t="n">
        <f aca="false">IFERROR(J827-I827,"")</f>
        <v>4</v>
      </c>
      <c r="W827" s="55" t="str">
        <f aca="false">IF(U827&lt;=13.5,"Efficient",IF(U827&lt;=16,"Above Bench","Expensive"))</f>
        <v>Expensive</v>
      </c>
      <c r="X827" s="55" t="str">
        <f aca="false">TEXT(H827,"yyyy-mm")</f>
        <v>2022-09</v>
      </c>
    </row>
    <row r="828" customFormat="false" ht="15" hidden="false" customHeight="true" outlineLevel="0" collapsed="false">
      <c r="A828" s="52" t="s">
        <v>11755</v>
      </c>
      <c r="B828" s="52" t="s">
        <v>3154</v>
      </c>
      <c r="C828" s="52" t="s">
        <v>6200</v>
      </c>
      <c r="D828" s="52" t="s">
        <v>10058</v>
      </c>
      <c r="E828" s="52" t="s">
        <v>93</v>
      </c>
      <c r="F828" s="52" t="s">
        <v>10088</v>
      </c>
      <c r="G828" s="52" t="s">
        <v>11756</v>
      </c>
      <c r="H828" s="53" t="n">
        <v>44894</v>
      </c>
      <c r="I828" s="52" t="s">
        <v>8313</v>
      </c>
      <c r="J828" s="52" t="s">
        <v>829</v>
      </c>
      <c r="K828" s="52" t="n">
        <v>4541.42</v>
      </c>
      <c r="L828" s="52" t="n">
        <v>12.171</v>
      </c>
      <c r="M828" s="52" t="n">
        <v>2329</v>
      </c>
      <c r="N828" s="52" t="n">
        <v>13.94</v>
      </c>
      <c r="O828" s="54" t="n">
        <f aca="false">ROUND(M828*N828,2)</f>
        <v>32466.26</v>
      </c>
      <c r="P828" s="52" t="n">
        <v>351</v>
      </c>
      <c r="Q828" s="52" t="s">
        <v>4081</v>
      </c>
      <c r="R828" s="54" t="str">
        <f aca="false">IF(J828&lt;=I828,"Yes","No")</f>
        <v>No</v>
      </c>
      <c r="S828" s="52" t="s">
        <v>10066</v>
      </c>
      <c r="T828" s="52" t="s">
        <v>10061</v>
      </c>
      <c r="U828" s="55" t="n">
        <f aca="false">IF(M828=0,0,ROUND(O828/M828,2))</f>
        <v>13.94</v>
      </c>
      <c r="V828" s="55" t="n">
        <f aca="false">IFERROR(J828-I828,"")</f>
        <v>1</v>
      </c>
      <c r="W828" s="55" t="str">
        <f aca="false">IF(U828&lt;=13.5,"Efficient",IF(U828&lt;=16,"Above Bench","Expensive"))</f>
        <v>Above Bench</v>
      </c>
      <c r="X828" s="55" t="str">
        <f aca="false">TEXT(H828,"yyyy-mm")</f>
        <v>2022-11</v>
      </c>
    </row>
    <row r="829" customFormat="false" ht="15" hidden="false" customHeight="true" outlineLevel="0" collapsed="false">
      <c r="A829" s="56" t="s">
        <v>11757</v>
      </c>
      <c r="B829" s="56" t="s">
        <v>2483</v>
      </c>
      <c r="C829" s="56" t="s">
        <v>997</v>
      </c>
      <c r="D829" s="56" t="s">
        <v>10117</v>
      </c>
      <c r="E829" s="56" t="s">
        <v>91</v>
      </c>
      <c r="F829" s="56" t="s">
        <v>10070</v>
      </c>
      <c r="G829" s="56" t="s">
        <v>11758</v>
      </c>
      <c r="H829" s="57" t="n">
        <v>44691</v>
      </c>
      <c r="I829" s="56" t="s">
        <v>3600</v>
      </c>
      <c r="J829" s="56" t="s">
        <v>3167</v>
      </c>
      <c r="K829" s="56" t="n">
        <v>2133.75</v>
      </c>
      <c r="L829" s="56" t="n">
        <v>5.568</v>
      </c>
      <c r="M829" s="56" t="n">
        <v>723</v>
      </c>
      <c r="N829" s="56" t="n">
        <v>22.18</v>
      </c>
      <c r="O829" s="54" t="n">
        <f aca="false">ROUND(M829*N829,2)</f>
        <v>16036.14</v>
      </c>
      <c r="P829" s="56" t="n">
        <v>380</v>
      </c>
      <c r="Q829" s="56" t="s">
        <v>380</v>
      </c>
      <c r="R829" s="54" t="str">
        <f aca="false">IF(J829&lt;=I829,"Yes","No")</f>
        <v>No</v>
      </c>
      <c r="S829" s="56" t="s">
        <v>10066</v>
      </c>
      <c r="T829" s="56" t="s">
        <v>10066</v>
      </c>
      <c r="U829" s="55" t="n">
        <f aca="false">IF(M829=0,0,ROUND(O829/M829,2))</f>
        <v>22.18</v>
      </c>
      <c r="V829" s="55" t="n">
        <f aca="false">IFERROR(J829-I829,"")</f>
        <v>4</v>
      </c>
      <c r="W829" s="55" t="str">
        <f aca="false">IF(U829&lt;=13.5,"Efficient",IF(U829&lt;=16,"Above Bench","Expensive"))</f>
        <v>Expensive</v>
      </c>
      <c r="X829" s="55" t="str">
        <f aca="false">TEXT(H829,"yyyy-mm")</f>
        <v>2022-05</v>
      </c>
    </row>
    <row r="830" customFormat="false" ht="15" hidden="false" customHeight="true" outlineLevel="0" collapsed="false">
      <c r="A830" s="52" t="s">
        <v>11759</v>
      </c>
      <c r="B830" s="52" t="s">
        <v>545</v>
      </c>
      <c r="C830" s="52" t="s">
        <v>4752</v>
      </c>
      <c r="D830" s="52" t="s">
        <v>10132</v>
      </c>
      <c r="E830" s="52" t="s">
        <v>97</v>
      </c>
      <c r="F830" s="52" t="s">
        <v>10070</v>
      </c>
      <c r="G830" s="52" t="s">
        <v>11760</v>
      </c>
      <c r="H830" s="53" t="n">
        <v>45421</v>
      </c>
      <c r="I830" s="52" t="s">
        <v>4331</v>
      </c>
      <c r="J830" s="52" t="s">
        <v>4959</v>
      </c>
      <c r="K830" s="52" t="n">
        <v>85.75</v>
      </c>
      <c r="L830" s="52" t="n">
        <v>0.215</v>
      </c>
      <c r="M830" s="52" t="n">
        <v>2803</v>
      </c>
      <c r="N830" s="52" t="n">
        <v>9.44</v>
      </c>
      <c r="O830" s="54" t="n">
        <f aca="false">ROUND(M830*N830,2)</f>
        <v>26460.32</v>
      </c>
      <c r="P830" s="52" t="n">
        <v>369</v>
      </c>
      <c r="Q830" s="52" t="s">
        <v>371</v>
      </c>
      <c r="R830" s="54" t="str">
        <f aca="false">IF(J830&lt;=I830,"Yes","No")</f>
        <v>No</v>
      </c>
      <c r="S830" s="52" t="s">
        <v>10066</v>
      </c>
      <c r="T830" s="52" t="s">
        <v>10066</v>
      </c>
      <c r="U830" s="55" t="n">
        <f aca="false">IF(M830=0,0,ROUND(O830/M830,2))</f>
        <v>9.44</v>
      </c>
      <c r="V830" s="55" t="n">
        <f aca="false">IFERROR(J830-I830,"")</f>
        <v>2</v>
      </c>
      <c r="W830" s="55" t="str">
        <f aca="false">IF(U830&lt;=13.5,"Efficient",IF(U830&lt;=16,"Above Bench","Expensive"))</f>
        <v>Efficient</v>
      </c>
      <c r="X830" s="55" t="str">
        <f aca="false">TEXT(H830,"yyyy-mm")</f>
        <v>2024-05</v>
      </c>
    </row>
    <row r="831" customFormat="false" ht="15" hidden="false" customHeight="true" outlineLevel="0" collapsed="false">
      <c r="A831" s="56" t="s">
        <v>11761</v>
      </c>
      <c r="B831" s="56" t="s">
        <v>3030</v>
      </c>
      <c r="C831" s="56" t="s">
        <v>1476</v>
      </c>
      <c r="D831" s="56" t="s">
        <v>10132</v>
      </c>
      <c r="E831" s="56" t="s">
        <v>95</v>
      </c>
      <c r="F831" s="56" t="s">
        <v>10059</v>
      </c>
      <c r="G831" s="56" t="s">
        <v>11762</v>
      </c>
      <c r="H831" s="57" t="n">
        <v>45196</v>
      </c>
      <c r="I831" s="56" t="s">
        <v>1473</v>
      </c>
      <c r="J831" s="56" t="s">
        <v>6625</v>
      </c>
      <c r="K831" s="56" t="n">
        <v>1376.71</v>
      </c>
      <c r="L831" s="56" t="n">
        <v>4.855</v>
      </c>
      <c r="M831" s="56" t="n">
        <v>2673</v>
      </c>
      <c r="N831" s="56" t="n">
        <v>8.71</v>
      </c>
      <c r="O831" s="54" t="n">
        <f aca="false">ROUND(M831*N831,2)</f>
        <v>23281.83</v>
      </c>
      <c r="P831" s="56" t="n">
        <v>274</v>
      </c>
      <c r="Q831" s="56" t="s">
        <v>340</v>
      </c>
      <c r="R831" s="54" t="str">
        <f aca="false">IF(J831&lt;=I831,"Yes","No")</f>
        <v>No</v>
      </c>
      <c r="S831" s="56" t="s">
        <v>10061</v>
      </c>
      <c r="T831" s="56" t="s">
        <v>10061</v>
      </c>
      <c r="U831" s="55" t="n">
        <f aca="false">IF(M831=0,0,ROUND(O831/M831,2))</f>
        <v>8.71</v>
      </c>
      <c r="V831" s="55" t="n">
        <f aca="false">IFERROR(J831-I831,"")</f>
        <v>4</v>
      </c>
      <c r="W831" s="55" t="str">
        <f aca="false">IF(U831&lt;=13.5,"Efficient",IF(U831&lt;=16,"Above Bench","Expensive"))</f>
        <v>Efficient</v>
      </c>
      <c r="X831" s="55" t="str">
        <f aca="false">TEXT(H831,"yyyy-mm")</f>
        <v>2023-09</v>
      </c>
    </row>
    <row r="832" customFormat="false" ht="15" hidden="false" customHeight="true" outlineLevel="0" collapsed="false">
      <c r="A832" s="52" t="s">
        <v>11763</v>
      </c>
      <c r="B832" s="52" t="s">
        <v>886</v>
      </c>
      <c r="C832" s="52" t="s">
        <v>2641</v>
      </c>
      <c r="D832" s="52" t="s">
        <v>10063</v>
      </c>
      <c r="E832" s="52" t="s">
        <v>99</v>
      </c>
      <c r="F832" s="52" t="s">
        <v>10088</v>
      </c>
      <c r="G832" s="52" t="s">
        <v>11764</v>
      </c>
      <c r="H832" s="53" t="n">
        <v>45408</v>
      </c>
      <c r="I832" s="52" t="s">
        <v>1433</v>
      </c>
      <c r="J832" s="52" t="s">
        <v>2719</v>
      </c>
      <c r="K832" s="52" t="n">
        <v>1467.95</v>
      </c>
      <c r="L832" s="52" t="n">
        <v>3.924</v>
      </c>
      <c r="M832" s="52" t="n">
        <v>2051</v>
      </c>
      <c r="N832" s="52" t="n">
        <v>13.82</v>
      </c>
      <c r="O832" s="54" t="n">
        <f aca="false">ROUND(M832*N832,2)</f>
        <v>28344.82</v>
      </c>
      <c r="P832" s="52" t="n">
        <v>486</v>
      </c>
      <c r="Q832" s="52" t="s">
        <v>380</v>
      </c>
      <c r="R832" s="54" t="str">
        <f aca="false">IF(J832&lt;=I832,"Yes","No")</f>
        <v>No</v>
      </c>
      <c r="S832" s="52" t="s">
        <v>10061</v>
      </c>
      <c r="T832" s="52" t="s">
        <v>10066</v>
      </c>
      <c r="U832" s="55" t="n">
        <f aca="false">IF(M832=0,0,ROUND(O832/M832,2))</f>
        <v>13.82</v>
      </c>
      <c r="V832" s="55" t="n">
        <f aca="false">IFERROR(J832-I832,"")</f>
        <v>3</v>
      </c>
      <c r="W832" s="55" t="str">
        <f aca="false">IF(U832&lt;=13.5,"Efficient",IF(U832&lt;=16,"Above Bench","Expensive"))</f>
        <v>Above Bench</v>
      </c>
      <c r="X832" s="55" t="str">
        <f aca="false">TEXT(H832,"yyyy-mm")</f>
        <v>2024-04</v>
      </c>
    </row>
    <row r="833" customFormat="false" ht="15" hidden="false" customHeight="true" outlineLevel="0" collapsed="false">
      <c r="A833" s="56" t="s">
        <v>11765</v>
      </c>
      <c r="B833" s="56" t="s">
        <v>1756</v>
      </c>
      <c r="C833" s="56" t="s">
        <v>6941</v>
      </c>
      <c r="D833" s="56" t="s">
        <v>10058</v>
      </c>
      <c r="E833" s="56" t="s">
        <v>93</v>
      </c>
      <c r="F833" s="56" t="s">
        <v>10099</v>
      </c>
      <c r="G833" s="56" t="s">
        <v>11766</v>
      </c>
      <c r="H833" s="57" t="n">
        <v>45283</v>
      </c>
      <c r="I833" s="56" t="s">
        <v>417</v>
      </c>
      <c r="J833" s="56" t="s">
        <v>418</v>
      </c>
      <c r="K833" s="56" t="n">
        <v>3196.18</v>
      </c>
      <c r="L833" s="56" t="n">
        <v>9.855</v>
      </c>
      <c r="M833" s="56" t="n">
        <v>1503</v>
      </c>
      <c r="N833" s="56" t="n">
        <v>15.36</v>
      </c>
      <c r="O833" s="54" t="n">
        <f aca="false">ROUND(M833*N833,2)</f>
        <v>23086.08</v>
      </c>
      <c r="P833" s="56" t="n">
        <v>495</v>
      </c>
      <c r="Q833" s="56" t="s">
        <v>4081</v>
      </c>
      <c r="R833" s="54" t="str">
        <f aca="false">IF(J833&lt;=I833,"Yes","No")</f>
        <v>Yes</v>
      </c>
      <c r="S833" s="56" t="s">
        <v>10066</v>
      </c>
      <c r="T833" s="56" t="s">
        <v>10061</v>
      </c>
      <c r="U833" s="55" t="n">
        <f aca="false">IF(M833=0,0,ROUND(O833/M833,2))</f>
        <v>15.36</v>
      </c>
      <c r="V833" s="55" t="n">
        <f aca="false">IFERROR(J833-I833,"")</f>
        <v>-1</v>
      </c>
      <c r="W833" s="55" t="str">
        <f aca="false">IF(U833&lt;=13.5,"Efficient",IF(U833&lt;=16,"Above Bench","Expensive"))</f>
        <v>Above Bench</v>
      </c>
      <c r="X833" s="55" t="str">
        <f aca="false">TEXT(H833,"yyyy-mm")</f>
        <v>2023-12</v>
      </c>
    </row>
    <row r="834" customFormat="false" ht="15" hidden="false" customHeight="true" outlineLevel="0" collapsed="false">
      <c r="A834" s="52" t="s">
        <v>11767</v>
      </c>
      <c r="B834" s="52" t="s">
        <v>2215</v>
      </c>
      <c r="C834" s="52" t="s">
        <v>2863</v>
      </c>
      <c r="D834" s="52" t="s">
        <v>10112</v>
      </c>
      <c r="E834" s="52" t="s">
        <v>101</v>
      </c>
      <c r="F834" s="52" t="s">
        <v>10088</v>
      </c>
      <c r="G834" s="52" t="s">
        <v>11768</v>
      </c>
      <c r="H834" s="53" t="n">
        <v>44701</v>
      </c>
      <c r="I834" s="52" t="s">
        <v>1360</v>
      </c>
      <c r="J834" s="52" t="s">
        <v>601</v>
      </c>
      <c r="K834" s="52" t="n">
        <v>3238.34</v>
      </c>
      <c r="L834" s="52" t="n">
        <v>8.286</v>
      </c>
      <c r="M834" s="52" t="n">
        <v>1144</v>
      </c>
      <c r="N834" s="52" t="n">
        <v>11.12</v>
      </c>
      <c r="O834" s="54" t="n">
        <f aca="false">ROUND(M834*N834,2)</f>
        <v>12721.28</v>
      </c>
      <c r="P834" s="52" t="n">
        <v>193</v>
      </c>
      <c r="Q834" s="52" t="s">
        <v>380</v>
      </c>
      <c r="R834" s="54" t="str">
        <f aca="false">IF(J834&lt;=I834,"Yes","No")</f>
        <v>No</v>
      </c>
      <c r="S834" s="52" t="s">
        <v>10066</v>
      </c>
      <c r="T834" s="52" t="s">
        <v>10061</v>
      </c>
      <c r="U834" s="55" t="n">
        <f aca="false">IF(M834=0,0,ROUND(O834/M834,2))</f>
        <v>11.12</v>
      </c>
      <c r="V834" s="55" t="n">
        <f aca="false">IFERROR(J834-I834,"")</f>
        <v>1</v>
      </c>
      <c r="W834" s="55" t="str">
        <f aca="false">IF(U834&lt;=13.5,"Efficient",IF(U834&lt;=16,"Above Bench","Expensive"))</f>
        <v>Efficient</v>
      </c>
      <c r="X834" s="55" t="str">
        <f aca="false">TEXT(H834,"yyyy-mm")</f>
        <v>2022-05</v>
      </c>
    </row>
    <row r="835" customFormat="false" ht="15" hidden="false" customHeight="true" outlineLevel="0" collapsed="false">
      <c r="A835" s="56" t="s">
        <v>11769</v>
      </c>
      <c r="B835" s="56" t="s">
        <v>2012</v>
      </c>
      <c r="C835" s="56" t="s">
        <v>3898</v>
      </c>
      <c r="D835" s="56" t="s">
        <v>10104</v>
      </c>
      <c r="E835" s="56" t="s">
        <v>99</v>
      </c>
      <c r="F835" s="56" t="s">
        <v>10088</v>
      </c>
      <c r="G835" s="56" t="s">
        <v>11770</v>
      </c>
      <c r="H835" s="57" t="n">
        <v>45019</v>
      </c>
      <c r="I835" s="56" t="s">
        <v>2973</v>
      </c>
      <c r="J835" s="56" t="s">
        <v>2245</v>
      </c>
      <c r="K835" s="56" t="n">
        <v>1279.41</v>
      </c>
      <c r="L835" s="56" t="n">
        <v>3.342</v>
      </c>
      <c r="M835" s="56" t="n">
        <v>2885</v>
      </c>
      <c r="N835" s="56" t="n">
        <v>7.51</v>
      </c>
      <c r="O835" s="54" t="n">
        <f aca="false">ROUND(M835*N835,2)</f>
        <v>21666.35</v>
      </c>
      <c r="P835" s="56" t="n">
        <v>455</v>
      </c>
      <c r="Q835" s="56" t="s">
        <v>340</v>
      </c>
      <c r="R835" s="54" t="str">
        <f aca="false">IF(J835&lt;=I835,"Yes","No")</f>
        <v>Yes</v>
      </c>
      <c r="S835" s="56" t="s">
        <v>10066</v>
      </c>
      <c r="T835" s="56" t="s">
        <v>10061</v>
      </c>
      <c r="U835" s="55" t="n">
        <f aca="false">IF(M835=0,0,ROUND(O835/M835,2))</f>
        <v>7.51</v>
      </c>
      <c r="V835" s="55" t="n">
        <f aca="false">IFERROR(J835-I835,"")</f>
        <v>-1</v>
      </c>
      <c r="W835" s="55" t="str">
        <f aca="false">IF(U835&lt;=13.5,"Efficient",IF(U835&lt;=16,"Above Bench","Expensive"))</f>
        <v>Efficient</v>
      </c>
      <c r="X835" s="55" t="str">
        <f aca="false">TEXT(H835,"yyyy-mm")</f>
        <v>2023-04</v>
      </c>
    </row>
    <row r="836" customFormat="false" ht="15" hidden="false" customHeight="true" outlineLevel="0" collapsed="false">
      <c r="A836" s="52" t="s">
        <v>11771</v>
      </c>
      <c r="B836" s="52" t="s">
        <v>2036</v>
      </c>
      <c r="C836" s="52" t="s">
        <v>2723</v>
      </c>
      <c r="D836" s="52" t="s">
        <v>10104</v>
      </c>
      <c r="E836" s="52" t="s">
        <v>99</v>
      </c>
      <c r="F836" s="52" t="s">
        <v>10059</v>
      </c>
      <c r="G836" s="52" t="s">
        <v>11772</v>
      </c>
      <c r="H836" s="53" t="n">
        <v>45474</v>
      </c>
      <c r="I836" s="52" t="s">
        <v>842</v>
      </c>
      <c r="J836" s="52" t="s">
        <v>772</v>
      </c>
      <c r="K836" s="52" t="n">
        <v>2807.52</v>
      </c>
      <c r="L836" s="52" t="n">
        <v>9.985</v>
      </c>
      <c r="M836" s="52" t="n">
        <v>2997</v>
      </c>
      <c r="N836" s="52" t="n">
        <v>9.04</v>
      </c>
      <c r="O836" s="54" t="n">
        <f aca="false">ROUND(M836*N836,2)</f>
        <v>27092.88</v>
      </c>
      <c r="P836" s="52" t="n">
        <v>404</v>
      </c>
      <c r="Q836" s="52" t="s">
        <v>4081</v>
      </c>
      <c r="R836" s="54" t="str">
        <f aca="false">IF(J836&lt;=I836,"Yes","No")</f>
        <v>No</v>
      </c>
      <c r="S836" s="52" t="s">
        <v>10066</v>
      </c>
      <c r="T836" s="52" t="s">
        <v>10061</v>
      </c>
      <c r="U836" s="55" t="n">
        <f aca="false">IF(M836=0,0,ROUND(O836/M836,2))</f>
        <v>9.04</v>
      </c>
      <c r="V836" s="55" t="n">
        <f aca="false">IFERROR(J836-I836,"")</f>
        <v>4</v>
      </c>
      <c r="W836" s="55" t="str">
        <f aca="false">IF(U836&lt;=13.5,"Efficient",IF(U836&lt;=16,"Above Bench","Expensive"))</f>
        <v>Efficient</v>
      </c>
      <c r="X836" s="55" t="str">
        <f aca="false">TEXT(H836,"yyyy-mm")</f>
        <v>2024-07</v>
      </c>
    </row>
    <row r="837" customFormat="false" ht="15" hidden="false" customHeight="true" outlineLevel="0" collapsed="false">
      <c r="A837" s="56" t="s">
        <v>11773</v>
      </c>
      <c r="B837" s="56" t="s">
        <v>2613</v>
      </c>
      <c r="C837" s="56" t="s">
        <v>4843</v>
      </c>
      <c r="D837" s="56" t="s">
        <v>10104</v>
      </c>
      <c r="E837" s="56" t="s">
        <v>95</v>
      </c>
      <c r="F837" s="56" t="s">
        <v>10099</v>
      </c>
      <c r="G837" s="56" t="s">
        <v>11774</v>
      </c>
      <c r="H837" s="57" t="n">
        <v>44644</v>
      </c>
      <c r="I837" s="56" t="s">
        <v>669</v>
      </c>
      <c r="J837" s="56" t="s">
        <v>5909</v>
      </c>
      <c r="K837" s="56" t="n">
        <v>2253.73</v>
      </c>
      <c r="L837" s="56" t="n">
        <v>8.697</v>
      </c>
      <c r="M837" s="56" t="n">
        <v>2165</v>
      </c>
      <c r="N837" s="56" t="n">
        <v>14.71</v>
      </c>
      <c r="O837" s="54" t="n">
        <f aca="false">ROUND(M837*N837,2)</f>
        <v>31847.15</v>
      </c>
      <c r="P837" s="56" t="n">
        <v>46</v>
      </c>
      <c r="Q837" s="56" t="s">
        <v>340</v>
      </c>
      <c r="R837" s="54" t="str">
        <f aca="false">IF(J837&lt;=I837,"Yes","No")</f>
        <v>No</v>
      </c>
      <c r="S837" s="56" t="s">
        <v>10066</v>
      </c>
      <c r="T837" s="56" t="s">
        <v>10061</v>
      </c>
      <c r="U837" s="55" t="n">
        <f aca="false">IF(M837=0,0,ROUND(O837/M837,2))</f>
        <v>14.71</v>
      </c>
      <c r="V837" s="55" t="n">
        <f aca="false">IFERROR(J837-I837,"")</f>
        <v>3</v>
      </c>
      <c r="W837" s="55" t="str">
        <f aca="false">IF(U837&lt;=13.5,"Efficient",IF(U837&lt;=16,"Above Bench","Expensive"))</f>
        <v>Above Bench</v>
      </c>
      <c r="X837" s="55" t="str">
        <f aca="false">TEXT(H837,"yyyy-mm")</f>
        <v>2022-03</v>
      </c>
    </row>
    <row r="838" customFormat="false" ht="15" hidden="false" customHeight="true" outlineLevel="0" collapsed="false">
      <c r="A838" s="52" t="s">
        <v>11775</v>
      </c>
      <c r="B838" s="52" t="s">
        <v>2410</v>
      </c>
      <c r="C838" s="52" t="s">
        <v>3369</v>
      </c>
      <c r="D838" s="52" t="s">
        <v>10063</v>
      </c>
      <c r="E838" s="52" t="s">
        <v>95</v>
      </c>
      <c r="F838" s="52" t="s">
        <v>10099</v>
      </c>
      <c r="G838" s="52" t="s">
        <v>11776</v>
      </c>
      <c r="H838" s="53" t="n">
        <v>44805</v>
      </c>
      <c r="I838" s="52" t="s">
        <v>2094</v>
      </c>
      <c r="J838" s="52" t="s">
        <v>2158</v>
      </c>
      <c r="K838" s="52" t="n">
        <v>1595.33</v>
      </c>
      <c r="L838" s="52" t="n">
        <v>6.77</v>
      </c>
      <c r="M838" s="52" t="n">
        <v>2211</v>
      </c>
      <c r="N838" s="52" t="n">
        <v>10.82</v>
      </c>
      <c r="O838" s="54" t="n">
        <f aca="false">ROUND(M838*N838,2)</f>
        <v>23923.02</v>
      </c>
      <c r="P838" s="52" t="n">
        <v>422</v>
      </c>
      <c r="Q838" s="52" t="s">
        <v>380</v>
      </c>
      <c r="R838" s="54" t="str">
        <f aca="false">IF(J838&lt;=I838,"Yes","No")</f>
        <v>No</v>
      </c>
      <c r="S838" s="52" t="s">
        <v>10066</v>
      </c>
      <c r="T838" s="52" t="s">
        <v>10061</v>
      </c>
      <c r="U838" s="55" t="n">
        <f aca="false">IF(M838=0,0,ROUND(O838/M838,2))</f>
        <v>10.82</v>
      </c>
      <c r="V838" s="55" t="n">
        <f aca="false">IFERROR(J838-I838,"")</f>
        <v>1</v>
      </c>
      <c r="W838" s="55" t="str">
        <f aca="false">IF(U838&lt;=13.5,"Efficient",IF(U838&lt;=16,"Above Bench","Expensive"))</f>
        <v>Efficient</v>
      </c>
      <c r="X838" s="55" t="str">
        <f aca="false">TEXT(H838,"yyyy-mm")</f>
        <v>2022-09</v>
      </c>
    </row>
    <row r="839" customFormat="false" ht="15" hidden="false" customHeight="true" outlineLevel="0" collapsed="false">
      <c r="A839" s="56" t="s">
        <v>11777</v>
      </c>
      <c r="B839" s="56" t="s">
        <v>3964</v>
      </c>
      <c r="C839" s="56" t="s">
        <v>893</v>
      </c>
      <c r="D839" s="56" t="s">
        <v>10095</v>
      </c>
      <c r="E839" s="56" t="s">
        <v>93</v>
      </c>
      <c r="F839" s="56" t="s">
        <v>10088</v>
      </c>
      <c r="G839" s="56" t="s">
        <v>11778</v>
      </c>
      <c r="H839" s="57" t="n">
        <v>45462</v>
      </c>
      <c r="I839" s="56" t="s">
        <v>925</v>
      </c>
      <c r="J839" s="56" t="s">
        <v>4915</v>
      </c>
      <c r="K839" s="56" t="n">
        <v>499.53</v>
      </c>
      <c r="L839" s="56" t="n">
        <v>2.16</v>
      </c>
      <c r="M839" s="56" t="n">
        <v>54</v>
      </c>
      <c r="N839" s="56" t="n">
        <v>18.48</v>
      </c>
      <c r="O839" s="54" t="n">
        <f aca="false">ROUND(M839*N839,2)</f>
        <v>997.92</v>
      </c>
      <c r="P839" s="56" t="n">
        <v>409</v>
      </c>
      <c r="Q839" s="56" t="s">
        <v>371</v>
      </c>
      <c r="R839" s="54" t="str">
        <f aca="false">IF(J839&lt;=I839,"Yes","No")</f>
        <v>No</v>
      </c>
      <c r="S839" s="56" t="s">
        <v>10066</v>
      </c>
      <c r="T839" s="56" t="s">
        <v>10061</v>
      </c>
      <c r="U839" s="55" t="n">
        <f aca="false">IF(M839=0,0,ROUND(O839/M839,2))</f>
        <v>18.48</v>
      </c>
      <c r="V839" s="55" t="n">
        <f aca="false">IFERROR(J839-I839,"")</f>
        <v>5</v>
      </c>
      <c r="W839" s="55" t="str">
        <f aca="false">IF(U839&lt;=13.5,"Efficient",IF(U839&lt;=16,"Above Bench","Expensive"))</f>
        <v>Expensive</v>
      </c>
      <c r="X839" s="55" t="str">
        <f aca="false">TEXT(H839,"yyyy-mm")</f>
        <v>2024-06</v>
      </c>
    </row>
    <row r="840" customFormat="false" ht="15" hidden="false" customHeight="true" outlineLevel="0" collapsed="false">
      <c r="A840" s="52" t="s">
        <v>11779</v>
      </c>
      <c r="B840" s="52" t="s">
        <v>1644</v>
      </c>
      <c r="C840" s="52" t="s">
        <v>1866</v>
      </c>
      <c r="D840" s="52" t="s">
        <v>10104</v>
      </c>
      <c r="E840" s="52" t="s">
        <v>95</v>
      </c>
      <c r="F840" s="52" t="s">
        <v>10099</v>
      </c>
      <c r="G840" s="52" t="s">
        <v>11780</v>
      </c>
      <c r="H840" s="53" t="n">
        <v>45028</v>
      </c>
      <c r="I840" s="52" t="s">
        <v>2537</v>
      </c>
      <c r="J840" s="52" t="s">
        <v>615</v>
      </c>
      <c r="K840" s="52" t="n">
        <v>212.77</v>
      </c>
      <c r="L840" s="52" t="n">
        <v>0.576</v>
      </c>
      <c r="M840" s="52" t="n">
        <v>2890</v>
      </c>
      <c r="N840" s="52" t="n">
        <v>13.05</v>
      </c>
      <c r="O840" s="54" t="n">
        <f aca="false">ROUND(M840*N840,2)</f>
        <v>37714.5</v>
      </c>
      <c r="P840" s="52" t="n">
        <v>324</v>
      </c>
      <c r="Q840" s="52" t="s">
        <v>371</v>
      </c>
      <c r="R840" s="54" t="str">
        <f aca="false">IF(J840&lt;=I840,"Yes","No")</f>
        <v>No</v>
      </c>
      <c r="S840" s="52" t="s">
        <v>10066</v>
      </c>
      <c r="T840" s="52" t="s">
        <v>10061</v>
      </c>
      <c r="U840" s="55" t="n">
        <f aca="false">IF(M840=0,0,ROUND(O840/M840,2))</f>
        <v>13.05</v>
      </c>
      <c r="V840" s="55" t="n">
        <f aca="false">IFERROR(J840-I840,"")</f>
        <v>5</v>
      </c>
      <c r="W840" s="55" t="str">
        <f aca="false">IF(U840&lt;=13.5,"Efficient",IF(U840&lt;=16,"Above Bench","Expensive"))</f>
        <v>Efficient</v>
      </c>
      <c r="X840" s="55" t="str">
        <f aca="false">TEXT(H840,"yyyy-mm")</f>
        <v>2023-04</v>
      </c>
    </row>
    <row r="841" customFormat="false" ht="15" hidden="false" customHeight="true" outlineLevel="0" collapsed="false">
      <c r="A841" s="56" t="s">
        <v>11781</v>
      </c>
      <c r="B841" s="56" t="s">
        <v>3742</v>
      </c>
      <c r="C841" s="56" t="s">
        <v>2212</v>
      </c>
      <c r="D841" s="56" t="s">
        <v>10190</v>
      </c>
      <c r="E841" s="56" t="s">
        <v>91</v>
      </c>
      <c r="F841" s="56" t="s">
        <v>10099</v>
      </c>
      <c r="G841" s="56" t="s">
        <v>11782</v>
      </c>
      <c r="H841" s="57" t="n">
        <v>44846</v>
      </c>
      <c r="I841" s="56" t="s">
        <v>6004</v>
      </c>
      <c r="J841" s="56" t="s">
        <v>6004</v>
      </c>
      <c r="K841" s="56" t="n">
        <v>4105.06</v>
      </c>
      <c r="L841" s="56" t="n">
        <v>11.431</v>
      </c>
      <c r="M841" s="56" t="n">
        <v>1946</v>
      </c>
      <c r="N841" s="56" t="n">
        <v>15.25</v>
      </c>
      <c r="O841" s="54" t="n">
        <f aca="false">ROUND(M841*N841,2)</f>
        <v>29676.5</v>
      </c>
      <c r="P841" s="56" t="n">
        <v>142</v>
      </c>
      <c r="Q841" s="56" t="s">
        <v>380</v>
      </c>
      <c r="R841" s="54" t="str">
        <f aca="false">IF(J841&lt;=I841,"Yes","No")</f>
        <v>Yes</v>
      </c>
      <c r="S841" s="56" t="s">
        <v>10066</v>
      </c>
      <c r="T841" s="56" t="s">
        <v>10066</v>
      </c>
      <c r="U841" s="55" t="n">
        <f aca="false">IF(M841=0,0,ROUND(O841/M841,2))</f>
        <v>15.25</v>
      </c>
      <c r="V841" s="55" t="n">
        <f aca="false">IFERROR(J841-I841,"")</f>
        <v>0</v>
      </c>
      <c r="W841" s="55" t="str">
        <f aca="false">IF(U841&lt;=13.5,"Efficient",IF(U841&lt;=16,"Above Bench","Expensive"))</f>
        <v>Above Bench</v>
      </c>
      <c r="X841" s="55" t="str">
        <f aca="false">TEXT(H841,"yyyy-mm")</f>
        <v>2022-10</v>
      </c>
    </row>
    <row r="842" customFormat="false" ht="15" hidden="false" customHeight="true" outlineLevel="0" collapsed="false">
      <c r="A842" s="52" t="s">
        <v>11783</v>
      </c>
      <c r="B842" s="52" t="s">
        <v>3306</v>
      </c>
      <c r="C842" s="52" t="s">
        <v>1363</v>
      </c>
      <c r="D842" s="52" t="s">
        <v>10087</v>
      </c>
      <c r="E842" s="52" t="s">
        <v>97</v>
      </c>
      <c r="F842" s="52" t="s">
        <v>10099</v>
      </c>
      <c r="G842" s="52" t="s">
        <v>11784</v>
      </c>
      <c r="H842" s="53" t="n">
        <v>45268</v>
      </c>
      <c r="I842" s="52" t="s">
        <v>1643</v>
      </c>
      <c r="J842" s="52" t="s">
        <v>1643</v>
      </c>
      <c r="K842" s="52" t="n">
        <v>268.2</v>
      </c>
      <c r="L842" s="52" t="n">
        <v>0.767</v>
      </c>
      <c r="M842" s="52" t="n">
        <v>776</v>
      </c>
      <c r="N842" s="52" t="n">
        <v>7.56</v>
      </c>
      <c r="O842" s="54" t="n">
        <f aca="false">ROUND(M842*N842,2)</f>
        <v>5866.56</v>
      </c>
      <c r="P842" s="52" t="n">
        <v>162</v>
      </c>
      <c r="Q842" s="52" t="s">
        <v>371</v>
      </c>
      <c r="R842" s="54" t="str">
        <f aca="false">IF(J842&lt;=I842,"Yes","No")</f>
        <v>Yes</v>
      </c>
      <c r="S842" s="52" t="s">
        <v>10066</v>
      </c>
      <c r="T842" s="52" t="s">
        <v>10061</v>
      </c>
      <c r="U842" s="55" t="n">
        <f aca="false">IF(M842=0,0,ROUND(O842/M842,2))</f>
        <v>7.56</v>
      </c>
      <c r="V842" s="55" t="n">
        <f aca="false">IFERROR(J842-I842,"")</f>
        <v>0</v>
      </c>
      <c r="W842" s="55" t="str">
        <f aca="false">IF(U842&lt;=13.5,"Efficient",IF(U842&lt;=16,"Above Bench","Expensive"))</f>
        <v>Efficient</v>
      </c>
      <c r="X842" s="55" t="str">
        <f aca="false">TEXT(H842,"yyyy-mm")</f>
        <v>2023-12</v>
      </c>
    </row>
    <row r="843" customFormat="false" ht="15" hidden="false" customHeight="true" outlineLevel="0" collapsed="false">
      <c r="A843" s="56" t="s">
        <v>11785</v>
      </c>
      <c r="B843" s="56" t="s">
        <v>3068</v>
      </c>
      <c r="C843" s="56" t="s">
        <v>5012</v>
      </c>
      <c r="D843" s="56" t="s">
        <v>10132</v>
      </c>
      <c r="E843" s="56" t="s">
        <v>93</v>
      </c>
      <c r="F843" s="56" t="s">
        <v>10088</v>
      </c>
      <c r="G843" s="56" t="s">
        <v>11786</v>
      </c>
      <c r="H843" s="57" t="n">
        <v>44784</v>
      </c>
      <c r="I843" s="56" t="s">
        <v>3732</v>
      </c>
      <c r="J843" s="56" t="s">
        <v>3732</v>
      </c>
      <c r="K843" s="56" t="n">
        <v>1852.25</v>
      </c>
      <c r="L843" s="56" t="n">
        <v>5.199</v>
      </c>
      <c r="M843" s="56" t="n">
        <v>2904</v>
      </c>
      <c r="N843" s="56" t="n">
        <v>22.69</v>
      </c>
      <c r="O843" s="54" t="n">
        <f aca="false">ROUND(M843*N843,2)</f>
        <v>65891.76</v>
      </c>
      <c r="P843" s="56" t="n">
        <v>20</v>
      </c>
      <c r="Q843" s="56" t="s">
        <v>371</v>
      </c>
      <c r="R843" s="54" t="str">
        <f aca="false">IF(J843&lt;=I843,"Yes","No")</f>
        <v>Yes</v>
      </c>
      <c r="S843" s="56" t="s">
        <v>10066</v>
      </c>
      <c r="T843" s="56" t="s">
        <v>10066</v>
      </c>
      <c r="U843" s="55" t="n">
        <f aca="false">IF(M843=0,0,ROUND(O843/M843,2))</f>
        <v>22.69</v>
      </c>
      <c r="V843" s="55" t="n">
        <f aca="false">IFERROR(J843-I843,"")</f>
        <v>0</v>
      </c>
      <c r="W843" s="55" t="str">
        <f aca="false">IF(U843&lt;=13.5,"Efficient",IF(U843&lt;=16,"Above Bench","Expensive"))</f>
        <v>Expensive</v>
      </c>
      <c r="X843" s="55" t="str">
        <f aca="false">TEXT(H843,"yyyy-mm")</f>
        <v>2022-08</v>
      </c>
    </row>
    <row r="844" customFormat="false" ht="15" hidden="false" customHeight="true" outlineLevel="0" collapsed="false">
      <c r="A844" s="52" t="s">
        <v>11787</v>
      </c>
      <c r="B844" s="52" t="s">
        <v>1550</v>
      </c>
      <c r="C844" s="52" t="s">
        <v>1818</v>
      </c>
      <c r="D844" s="52" t="s">
        <v>10112</v>
      </c>
      <c r="E844" s="52" t="s">
        <v>93</v>
      </c>
      <c r="F844" s="52" t="s">
        <v>10059</v>
      </c>
      <c r="G844" s="52" t="s">
        <v>11788</v>
      </c>
      <c r="H844" s="53" t="n">
        <v>44678</v>
      </c>
      <c r="I844" s="52" t="s">
        <v>2315</v>
      </c>
      <c r="J844" s="52" t="s">
        <v>2724</v>
      </c>
      <c r="K844" s="52" t="n">
        <v>358.92</v>
      </c>
      <c r="L844" s="52" t="n">
        <v>1.009</v>
      </c>
      <c r="M844" s="52" t="n">
        <v>2663</v>
      </c>
      <c r="N844" s="52" t="n">
        <v>10.47</v>
      </c>
      <c r="O844" s="54" t="n">
        <f aca="false">ROUND(M844*N844,2)</f>
        <v>27881.61</v>
      </c>
      <c r="P844" s="52" t="n">
        <v>180</v>
      </c>
      <c r="Q844" s="52" t="s">
        <v>4081</v>
      </c>
      <c r="R844" s="54" t="str">
        <f aca="false">IF(J844&lt;=I844,"Yes","No")</f>
        <v>No</v>
      </c>
      <c r="S844" s="52" t="s">
        <v>10061</v>
      </c>
      <c r="T844" s="52" t="s">
        <v>10061</v>
      </c>
      <c r="U844" s="55" t="n">
        <f aca="false">IF(M844=0,0,ROUND(O844/M844,2))</f>
        <v>10.47</v>
      </c>
      <c r="V844" s="55" t="n">
        <f aca="false">IFERROR(J844-I844,"")</f>
        <v>4</v>
      </c>
      <c r="W844" s="55" t="str">
        <f aca="false">IF(U844&lt;=13.5,"Efficient",IF(U844&lt;=16,"Above Bench","Expensive"))</f>
        <v>Efficient</v>
      </c>
      <c r="X844" s="55" t="str">
        <f aca="false">TEXT(H844,"yyyy-mm")</f>
        <v>2022-04</v>
      </c>
    </row>
    <row r="845" customFormat="false" ht="15" hidden="false" customHeight="true" outlineLevel="0" collapsed="false">
      <c r="A845" s="56" t="s">
        <v>11789</v>
      </c>
      <c r="B845" s="56" t="s">
        <v>509</v>
      </c>
      <c r="C845" s="56" t="s">
        <v>4240</v>
      </c>
      <c r="D845" s="56" t="s">
        <v>10117</v>
      </c>
      <c r="E845" s="56" t="s">
        <v>99</v>
      </c>
      <c r="F845" s="56" t="s">
        <v>10099</v>
      </c>
      <c r="G845" s="56" t="s">
        <v>11790</v>
      </c>
      <c r="H845" s="57" t="n">
        <v>45363</v>
      </c>
      <c r="I845" s="56" t="s">
        <v>7199</v>
      </c>
      <c r="J845" s="56" t="s">
        <v>1506</v>
      </c>
      <c r="K845" s="56" t="n">
        <v>1333.9</v>
      </c>
      <c r="L845" s="56" t="n">
        <v>6.02</v>
      </c>
      <c r="M845" s="56" t="n">
        <v>639</v>
      </c>
      <c r="N845" s="56" t="n">
        <v>13.01</v>
      </c>
      <c r="O845" s="54" t="n">
        <f aca="false">ROUND(M845*N845,2)</f>
        <v>8313.39</v>
      </c>
      <c r="P845" s="56" t="n">
        <v>60</v>
      </c>
      <c r="Q845" s="56" t="s">
        <v>340</v>
      </c>
      <c r="R845" s="54" t="str">
        <f aca="false">IF(J845&lt;=I845,"Yes","No")</f>
        <v>No</v>
      </c>
      <c r="S845" s="56" t="s">
        <v>10066</v>
      </c>
      <c r="T845" s="56" t="s">
        <v>10061</v>
      </c>
      <c r="U845" s="55" t="n">
        <f aca="false">IF(M845=0,0,ROUND(O845/M845,2))</f>
        <v>13.01</v>
      </c>
      <c r="V845" s="55" t="n">
        <f aca="false">IFERROR(J845-I845,"")</f>
        <v>1</v>
      </c>
      <c r="W845" s="55" t="str">
        <f aca="false">IF(U845&lt;=13.5,"Efficient",IF(U845&lt;=16,"Above Bench","Expensive"))</f>
        <v>Efficient</v>
      </c>
      <c r="X845" s="55" t="str">
        <f aca="false">TEXT(H845,"yyyy-mm")</f>
        <v>2024-03</v>
      </c>
    </row>
    <row r="846" customFormat="false" ht="15" hidden="false" customHeight="true" outlineLevel="0" collapsed="false">
      <c r="A846" s="52" t="s">
        <v>11791</v>
      </c>
      <c r="B846" s="52" t="s">
        <v>1596</v>
      </c>
      <c r="C846" s="52" t="s">
        <v>2357</v>
      </c>
      <c r="D846" s="52" t="s">
        <v>10063</v>
      </c>
      <c r="E846" s="52" t="s">
        <v>101</v>
      </c>
      <c r="F846" s="52" t="s">
        <v>10064</v>
      </c>
      <c r="G846" s="52" t="s">
        <v>11792</v>
      </c>
      <c r="H846" s="53" t="n">
        <v>45563</v>
      </c>
      <c r="I846" s="52" t="s">
        <v>7271</v>
      </c>
      <c r="J846" s="52" t="s">
        <v>4405</v>
      </c>
      <c r="K846" s="52" t="n">
        <v>2694.83</v>
      </c>
      <c r="L846" s="52" t="n">
        <v>6.857</v>
      </c>
      <c r="M846" s="52" t="n">
        <v>1570</v>
      </c>
      <c r="N846" s="52" t="n">
        <v>22.21</v>
      </c>
      <c r="O846" s="54" t="n">
        <f aca="false">ROUND(M846*N846,2)</f>
        <v>34869.7</v>
      </c>
      <c r="P846" s="52" t="n">
        <v>414</v>
      </c>
      <c r="Q846" s="52" t="s">
        <v>340</v>
      </c>
      <c r="R846" s="54" t="str">
        <f aca="false">IF(J846&lt;=I846,"Yes","No")</f>
        <v>Yes</v>
      </c>
      <c r="S846" s="52" t="s">
        <v>10066</v>
      </c>
      <c r="T846" s="52" t="s">
        <v>10066</v>
      </c>
      <c r="U846" s="55" t="n">
        <f aca="false">IF(M846=0,0,ROUND(O846/M846,2))</f>
        <v>22.21</v>
      </c>
      <c r="V846" s="55" t="n">
        <f aca="false">IFERROR(J846-I846,"")</f>
        <v>-1</v>
      </c>
      <c r="W846" s="55" t="str">
        <f aca="false">IF(U846&lt;=13.5,"Efficient",IF(U846&lt;=16,"Above Bench","Expensive"))</f>
        <v>Expensive</v>
      </c>
      <c r="X846" s="55" t="str">
        <f aca="false">TEXT(H846,"yyyy-mm")</f>
        <v>2024-09</v>
      </c>
    </row>
    <row r="847" customFormat="false" ht="15" hidden="false" customHeight="true" outlineLevel="0" collapsed="false">
      <c r="A847" s="56" t="s">
        <v>11793</v>
      </c>
      <c r="B847" s="56" t="s">
        <v>3007</v>
      </c>
      <c r="C847" s="56" t="s">
        <v>1414</v>
      </c>
      <c r="D847" s="56" t="s">
        <v>10132</v>
      </c>
      <c r="E847" s="56" t="s">
        <v>93</v>
      </c>
      <c r="F847" s="56" t="s">
        <v>10088</v>
      </c>
      <c r="G847" s="56" t="s">
        <v>11794</v>
      </c>
      <c r="H847" s="57" t="n">
        <v>45398</v>
      </c>
      <c r="I847" s="56" t="s">
        <v>2378</v>
      </c>
      <c r="J847" s="56" t="s">
        <v>1668</v>
      </c>
      <c r="K847" s="56" t="n">
        <v>1158.56</v>
      </c>
      <c r="L847" s="56" t="n">
        <v>5.743</v>
      </c>
      <c r="M847" s="56" t="n">
        <v>630</v>
      </c>
      <c r="N847" s="56" t="n">
        <v>17.37</v>
      </c>
      <c r="O847" s="54" t="n">
        <f aca="false">ROUND(M847*N847,2)</f>
        <v>10943.1</v>
      </c>
      <c r="P847" s="56" t="n">
        <v>444</v>
      </c>
      <c r="Q847" s="56" t="s">
        <v>4081</v>
      </c>
      <c r="R847" s="54" t="str">
        <f aca="false">IF(J847&lt;=I847,"Yes","No")</f>
        <v>No</v>
      </c>
      <c r="S847" s="56" t="s">
        <v>10066</v>
      </c>
      <c r="T847" s="56" t="s">
        <v>10066</v>
      </c>
      <c r="U847" s="55" t="n">
        <f aca="false">IF(M847=0,0,ROUND(O847/M847,2))</f>
        <v>17.37</v>
      </c>
      <c r="V847" s="55" t="n">
        <f aca="false">IFERROR(J847-I847,"")</f>
        <v>3</v>
      </c>
      <c r="W847" s="55" t="str">
        <f aca="false">IF(U847&lt;=13.5,"Efficient",IF(U847&lt;=16,"Above Bench","Expensive"))</f>
        <v>Expensive</v>
      </c>
      <c r="X847" s="55" t="str">
        <f aca="false">TEXT(H847,"yyyy-mm")</f>
        <v>2024-04</v>
      </c>
    </row>
    <row r="848" customFormat="false" ht="15" hidden="false" customHeight="true" outlineLevel="0" collapsed="false">
      <c r="A848" s="52" t="s">
        <v>11795</v>
      </c>
      <c r="B848" s="52" t="s">
        <v>3458</v>
      </c>
      <c r="C848" s="52" t="s">
        <v>1288</v>
      </c>
      <c r="D848" s="52" t="s">
        <v>10190</v>
      </c>
      <c r="E848" s="52" t="s">
        <v>93</v>
      </c>
      <c r="F848" s="52" t="s">
        <v>10059</v>
      </c>
      <c r="G848" s="52" t="s">
        <v>11796</v>
      </c>
      <c r="H848" s="53" t="n">
        <v>44609</v>
      </c>
      <c r="I848" s="52" t="s">
        <v>2137</v>
      </c>
      <c r="J848" s="52" t="s">
        <v>3603</v>
      </c>
      <c r="K848" s="52" t="n">
        <v>3674.11</v>
      </c>
      <c r="L848" s="52" t="n">
        <v>16.845</v>
      </c>
      <c r="M848" s="52" t="n">
        <v>2972</v>
      </c>
      <c r="N848" s="52" t="n">
        <v>15.58</v>
      </c>
      <c r="O848" s="54" t="n">
        <f aca="false">ROUND(M848*N848,2)</f>
        <v>46303.76</v>
      </c>
      <c r="P848" s="52" t="n">
        <v>31</v>
      </c>
      <c r="Q848" s="52" t="s">
        <v>340</v>
      </c>
      <c r="R848" s="54" t="str">
        <f aca="false">IF(J848&lt;=I848,"Yes","No")</f>
        <v>No</v>
      </c>
      <c r="S848" s="52" t="s">
        <v>10066</v>
      </c>
      <c r="T848" s="52" t="s">
        <v>10061</v>
      </c>
      <c r="U848" s="55" t="n">
        <f aca="false">IF(M848=0,0,ROUND(O848/M848,2))</f>
        <v>15.58</v>
      </c>
      <c r="V848" s="55" t="n">
        <f aca="false">IFERROR(J848-I848,"")</f>
        <v>4</v>
      </c>
      <c r="W848" s="55" t="str">
        <f aca="false">IF(U848&lt;=13.5,"Efficient",IF(U848&lt;=16,"Above Bench","Expensive"))</f>
        <v>Above Bench</v>
      </c>
      <c r="X848" s="55" t="str">
        <f aca="false">TEXT(H848,"yyyy-mm")</f>
        <v>2022-02</v>
      </c>
    </row>
    <row r="849" customFormat="false" ht="15" hidden="false" customHeight="true" outlineLevel="0" collapsed="false">
      <c r="A849" s="56" t="s">
        <v>11797</v>
      </c>
      <c r="B849" s="56" t="s">
        <v>2361</v>
      </c>
      <c r="C849" s="56" t="s">
        <v>7327</v>
      </c>
      <c r="D849" s="56" t="s">
        <v>10117</v>
      </c>
      <c r="E849" s="56" t="s">
        <v>91</v>
      </c>
      <c r="F849" s="56" t="s">
        <v>10064</v>
      </c>
      <c r="G849" s="56" t="s">
        <v>11798</v>
      </c>
      <c r="H849" s="57" t="n">
        <v>45166</v>
      </c>
      <c r="I849" s="56" t="s">
        <v>3317</v>
      </c>
      <c r="J849" s="56" t="s">
        <v>2389</v>
      </c>
      <c r="K849" s="56" t="n">
        <v>4969.22</v>
      </c>
      <c r="L849" s="56" t="n">
        <v>16.358</v>
      </c>
      <c r="M849" s="56" t="n">
        <v>2989</v>
      </c>
      <c r="N849" s="56" t="n">
        <v>24.65</v>
      </c>
      <c r="O849" s="54" t="n">
        <f aca="false">ROUND(M849*N849,2)</f>
        <v>73678.85</v>
      </c>
      <c r="P849" s="56" t="n">
        <v>187</v>
      </c>
      <c r="Q849" s="56" t="s">
        <v>4081</v>
      </c>
      <c r="R849" s="54" t="str">
        <f aca="false">IF(J849&lt;=I849,"Yes","No")</f>
        <v>No</v>
      </c>
      <c r="S849" s="56" t="s">
        <v>10066</v>
      </c>
      <c r="T849" s="56" t="s">
        <v>10066</v>
      </c>
      <c r="U849" s="55" t="n">
        <f aca="false">IF(M849=0,0,ROUND(O849/M849,2))</f>
        <v>24.65</v>
      </c>
      <c r="V849" s="55" t="n">
        <f aca="false">IFERROR(J849-I849,"")</f>
        <v>3</v>
      </c>
      <c r="W849" s="55" t="str">
        <f aca="false">IF(U849&lt;=13.5,"Efficient",IF(U849&lt;=16,"Above Bench","Expensive"))</f>
        <v>Expensive</v>
      </c>
      <c r="X849" s="55" t="str">
        <f aca="false">TEXT(H849,"yyyy-mm")</f>
        <v>2023-08</v>
      </c>
    </row>
    <row r="850" customFormat="false" ht="15" hidden="false" customHeight="true" outlineLevel="0" collapsed="false">
      <c r="A850" s="52" t="s">
        <v>11799</v>
      </c>
      <c r="B850" s="52" t="s">
        <v>1704</v>
      </c>
      <c r="C850" s="52" t="s">
        <v>4001</v>
      </c>
      <c r="D850" s="52" t="s">
        <v>10058</v>
      </c>
      <c r="E850" s="52" t="s">
        <v>97</v>
      </c>
      <c r="F850" s="52" t="s">
        <v>10064</v>
      </c>
      <c r="G850" s="52" t="s">
        <v>11800</v>
      </c>
      <c r="H850" s="53" t="n">
        <v>45265</v>
      </c>
      <c r="I850" s="52" t="s">
        <v>3889</v>
      </c>
      <c r="J850" s="52" t="s">
        <v>6807</v>
      </c>
      <c r="K850" s="52" t="n">
        <v>473.67</v>
      </c>
      <c r="L850" s="52" t="n">
        <v>1.756</v>
      </c>
      <c r="M850" s="52" t="n">
        <v>1973</v>
      </c>
      <c r="N850" s="52" t="n">
        <v>13.66</v>
      </c>
      <c r="O850" s="54" t="n">
        <f aca="false">ROUND(M850*N850,2)</f>
        <v>26951.18</v>
      </c>
      <c r="P850" s="52" t="n">
        <v>71</v>
      </c>
      <c r="Q850" s="52" t="s">
        <v>371</v>
      </c>
      <c r="R850" s="54" t="str">
        <f aca="false">IF(J850&lt;=I850,"Yes","No")</f>
        <v>Yes</v>
      </c>
      <c r="S850" s="52" t="s">
        <v>10066</v>
      </c>
      <c r="T850" s="52" t="s">
        <v>10066</v>
      </c>
      <c r="U850" s="55" t="n">
        <f aca="false">IF(M850=0,0,ROUND(O850/M850,2))</f>
        <v>13.66</v>
      </c>
      <c r="V850" s="55" t="n">
        <f aca="false">IFERROR(J850-I850,"")</f>
        <v>-1</v>
      </c>
      <c r="W850" s="55" t="str">
        <f aca="false">IF(U850&lt;=13.5,"Efficient",IF(U850&lt;=16,"Above Bench","Expensive"))</f>
        <v>Above Bench</v>
      </c>
      <c r="X850" s="55" t="str">
        <f aca="false">TEXT(H850,"yyyy-mm")</f>
        <v>2023-12</v>
      </c>
    </row>
    <row r="851" customFormat="false" ht="15" hidden="false" customHeight="true" outlineLevel="0" collapsed="false">
      <c r="A851" s="56" t="s">
        <v>11801</v>
      </c>
      <c r="B851" s="56" t="s">
        <v>3563</v>
      </c>
      <c r="C851" s="56" t="s">
        <v>4229</v>
      </c>
      <c r="D851" s="56" t="s">
        <v>10087</v>
      </c>
      <c r="E851" s="56" t="s">
        <v>101</v>
      </c>
      <c r="F851" s="56" t="s">
        <v>10099</v>
      </c>
      <c r="G851" s="56" t="s">
        <v>11802</v>
      </c>
      <c r="H851" s="57" t="n">
        <v>45617</v>
      </c>
      <c r="I851" s="56" t="s">
        <v>1071</v>
      </c>
      <c r="J851" s="56" t="s">
        <v>1072</v>
      </c>
      <c r="K851" s="56" t="n">
        <v>2654.46</v>
      </c>
      <c r="L851" s="56" t="n">
        <v>11.724</v>
      </c>
      <c r="M851" s="56" t="n">
        <v>295</v>
      </c>
      <c r="N851" s="56" t="n">
        <v>23.6</v>
      </c>
      <c r="O851" s="54" t="n">
        <f aca="false">ROUND(M851*N851,2)</f>
        <v>6962</v>
      </c>
      <c r="P851" s="56" t="n">
        <v>191</v>
      </c>
      <c r="Q851" s="56" t="s">
        <v>371</v>
      </c>
      <c r="R851" s="54" t="str">
        <f aca="false">IF(J851&lt;=I851,"Yes","No")</f>
        <v>No</v>
      </c>
      <c r="S851" s="56" t="s">
        <v>10066</v>
      </c>
      <c r="T851" s="56" t="s">
        <v>10061</v>
      </c>
      <c r="U851" s="55" t="n">
        <f aca="false">IF(M851=0,0,ROUND(O851/M851,2))</f>
        <v>23.6</v>
      </c>
      <c r="V851" s="55" t="n">
        <f aca="false">IFERROR(J851-I851,"")</f>
        <v>3</v>
      </c>
      <c r="W851" s="55" t="str">
        <f aca="false">IF(U851&lt;=13.5,"Efficient",IF(U851&lt;=16,"Above Bench","Expensive"))</f>
        <v>Expensive</v>
      </c>
      <c r="X851" s="55" t="str">
        <f aca="false">TEXT(H851,"yyyy-mm")</f>
        <v>2024-11</v>
      </c>
    </row>
    <row r="852" customFormat="false" ht="15" hidden="false" customHeight="true" outlineLevel="0" collapsed="false">
      <c r="A852" s="52" t="s">
        <v>11803</v>
      </c>
      <c r="B852" s="52" t="s">
        <v>2153</v>
      </c>
      <c r="C852" s="52" t="s">
        <v>4584</v>
      </c>
      <c r="D852" s="52" t="s">
        <v>10190</v>
      </c>
      <c r="E852" s="52" t="s">
        <v>97</v>
      </c>
      <c r="F852" s="52" t="s">
        <v>10064</v>
      </c>
      <c r="G852" s="52" t="s">
        <v>11804</v>
      </c>
      <c r="H852" s="53" t="n">
        <v>45011</v>
      </c>
      <c r="I852" s="52" t="s">
        <v>1838</v>
      </c>
      <c r="J852" s="52" t="s">
        <v>1837</v>
      </c>
      <c r="K852" s="52" t="n">
        <v>299.45</v>
      </c>
      <c r="L852" s="52" t="n">
        <v>1.252</v>
      </c>
      <c r="M852" s="52" t="n">
        <v>225</v>
      </c>
      <c r="N852" s="52" t="n">
        <v>12.7</v>
      </c>
      <c r="O852" s="54" t="n">
        <f aca="false">ROUND(M852*N852,2)</f>
        <v>2857.5</v>
      </c>
      <c r="P852" s="52" t="n">
        <v>91</v>
      </c>
      <c r="Q852" s="52" t="s">
        <v>4081</v>
      </c>
      <c r="R852" s="54" t="str">
        <f aca="false">IF(J852&lt;=I852,"Yes","No")</f>
        <v>Yes</v>
      </c>
      <c r="S852" s="52" t="s">
        <v>10066</v>
      </c>
      <c r="T852" s="52" t="s">
        <v>10061</v>
      </c>
      <c r="U852" s="55" t="n">
        <f aca="false">IF(M852=0,0,ROUND(O852/M852,2))</f>
        <v>12.7</v>
      </c>
      <c r="V852" s="55" t="n">
        <f aca="false">IFERROR(J852-I852,"")</f>
        <v>-1</v>
      </c>
      <c r="W852" s="55" t="str">
        <f aca="false">IF(U852&lt;=13.5,"Efficient",IF(U852&lt;=16,"Above Bench","Expensive"))</f>
        <v>Efficient</v>
      </c>
      <c r="X852" s="55" t="str">
        <f aca="false">TEXT(H852,"yyyy-mm")</f>
        <v>2023-03</v>
      </c>
    </row>
    <row r="853" customFormat="false" ht="15" hidden="false" customHeight="true" outlineLevel="0" collapsed="false">
      <c r="A853" s="56" t="s">
        <v>11805</v>
      </c>
      <c r="B853" s="56" t="s">
        <v>819</v>
      </c>
      <c r="C853" s="56" t="s">
        <v>3456</v>
      </c>
      <c r="D853" s="56" t="s">
        <v>10104</v>
      </c>
      <c r="E853" s="56" t="s">
        <v>101</v>
      </c>
      <c r="F853" s="56" t="s">
        <v>10088</v>
      </c>
      <c r="G853" s="56" t="s">
        <v>11806</v>
      </c>
      <c r="H853" s="57" t="n">
        <v>45245</v>
      </c>
      <c r="I853" s="56" t="s">
        <v>434</v>
      </c>
      <c r="J853" s="56" t="s">
        <v>1146</v>
      </c>
      <c r="K853" s="56" t="n">
        <v>1478.98</v>
      </c>
      <c r="L853" s="56" t="n">
        <v>6.132</v>
      </c>
      <c r="M853" s="56" t="n">
        <v>2592</v>
      </c>
      <c r="N853" s="56" t="n">
        <v>19.28</v>
      </c>
      <c r="O853" s="54" t="n">
        <f aca="false">ROUND(M853*N853,2)</f>
        <v>49973.76</v>
      </c>
      <c r="P853" s="56" t="n">
        <v>305</v>
      </c>
      <c r="Q853" s="56" t="s">
        <v>371</v>
      </c>
      <c r="R853" s="54" t="str">
        <f aca="false">IF(J853&lt;=I853,"Yes","No")</f>
        <v>No</v>
      </c>
      <c r="S853" s="56" t="s">
        <v>10066</v>
      </c>
      <c r="T853" s="56" t="s">
        <v>10061</v>
      </c>
      <c r="U853" s="55" t="n">
        <f aca="false">IF(M853=0,0,ROUND(O853/M853,2))</f>
        <v>19.28</v>
      </c>
      <c r="V853" s="55" t="n">
        <f aca="false">IFERROR(J853-I853,"")</f>
        <v>3</v>
      </c>
      <c r="W853" s="55" t="str">
        <f aca="false">IF(U853&lt;=13.5,"Efficient",IF(U853&lt;=16,"Above Bench","Expensive"))</f>
        <v>Expensive</v>
      </c>
      <c r="X853" s="55" t="str">
        <f aca="false">TEXT(H853,"yyyy-mm")</f>
        <v>2023-11</v>
      </c>
    </row>
    <row r="854" customFormat="false" ht="15" hidden="false" customHeight="true" outlineLevel="0" collapsed="false">
      <c r="A854" s="52" t="s">
        <v>11807</v>
      </c>
      <c r="B854" s="52" t="s">
        <v>3529</v>
      </c>
      <c r="C854" s="52" t="s">
        <v>2800</v>
      </c>
      <c r="D854" s="52" t="s">
        <v>10069</v>
      </c>
      <c r="E854" s="52" t="s">
        <v>101</v>
      </c>
      <c r="F854" s="52" t="s">
        <v>10088</v>
      </c>
      <c r="G854" s="52" t="s">
        <v>11808</v>
      </c>
      <c r="H854" s="53" t="n">
        <v>44804</v>
      </c>
      <c r="I854" s="52" t="s">
        <v>3877</v>
      </c>
      <c r="J854" s="52" t="s">
        <v>1397</v>
      </c>
      <c r="K854" s="52" t="n">
        <v>4520.37</v>
      </c>
      <c r="L854" s="52" t="n">
        <v>19.961</v>
      </c>
      <c r="M854" s="52" t="n">
        <v>1145</v>
      </c>
      <c r="N854" s="52" t="n">
        <v>14.89</v>
      </c>
      <c r="O854" s="54" t="n">
        <f aca="false">ROUND(M854*N854,2)</f>
        <v>17049.05</v>
      </c>
      <c r="P854" s="52" t="n">
        <v>359</v>
      </c>
      <c r="Q854" s="52" t="s">
        <v>371</v>
      </c>
      <c r="R854" s="54" t="str">
        <f aca="false">IF(J854&lt;=I854,"Yes","No")</f>
        <v>No</v>
      </c>
      <c r="S854" s="52" t="s">
        <v>10066</v>
      </c>
      <c r="T854" s="52" t="s">
        <v>10061</v>
      </c>
      <c r="U854" s="55" t="n">
        <f aca="false">IF(M854=0,0,ROUND(O854/M854,2))</f>
        <v>14.89</v>
      </c>
      <c r="V854" s="55" t="n">
        <f aca="false">IFERROR(J854-I854,"")</f>
        <v>1</v>
      </c>
      <c r="W854" s="55" t="str">
        <f aca="false">IF(U854&lt;=13.5,"Efficient",IF(U854&lt;=16,"Above Bench","Expensive"))</f>
        <v>Above Bench</v>
      </c>
      <c r="X854" s="55" t="str">
        <f aca="false">TEXT(H854,"yyyy-mm")</f>
        <v>2022-08</v>
      </c>
    </row>
    <row r="855" customFormat="false" ht="15" hidden="false" customHeight="true" outlineLevel="0" collapsed="false">
      <c r="A855" s="56" t="s">
        <v>11809</v>
      </c>
      <c r="B855" s="56" t="s">
        <v>2609</v>
      </c>
      <c r="C855" s="56" t="s">
        <v>2276</v>
      </c>
      <c r="D855" s="56" t="s">
        <v>10058</v>
      </c>
      <c r="E855" s="56" t="s">
        <v>93</v>
      </c>
      <c r="F855" s="56" t="s">
        <v>10070</v>
      </c>
      <c r="G855" s="56" t="s">
        <v>11810</v>
      </c>
      <c r="H855" s="57" t="n">
        <v>44742</v>
      </c>
      <c r="I855" s="56" t="s">
        <v>3243</v>
      </c>
      <c r="J855" s="56" t="s">
        <v>4778</v>
      </c>
      <c r="K855" s="56" t="n">
        <v>2376.87</v>
      </c>
      <c r="L855" s="56" t="n">
        <v>6.223</v>
      </c>
      <c r="M855" s="56" t="n">
        <v>1715</v>
      </c>
      <c r="N855" s="56" t="n">
        <v>17.97</v>
      </c>
      <c r="O855" s="54" t="n">
        <f aca="false">ROUND(M855*N855,2)</f>
        <v>30818.55</v>
      </c>
      <c r="P855" s="56" t="n">
        <v>427</v>
      </c>
      <c r="Q855" s="56" t="s">
        <v>4081</v>
      </c>
      <c r="R855" s="54" t="str">
        <f aca="false">IF(J855&lt;=I855,"Yes","No")</f>
        <v>Yes</v>
      </c>
      <c r="S855" s="56" t="s">
        <v>10066</v>
      </c>
      <c r="T855" s="56" t="s">
        <v>10061</v>
      </c>
      <c r="U855" s="55" t="n">
        <f aca="false">IF(M855=0,0,ROUND(O855/M855,2))</f>
        <v>17.97</v>
      </c>
      <c r="V855" s="55" t="n">
        <f aca="false">IFERROR(J855-I855,"")</f>
        <v>-1</v>
      </c>
      <c r="W855" s="55" t="str">
        <f aca="false">IF(U855&lt;=13.5,"Efficient",IF(U855&lt;=16,"Above Bench","Expensive"))</f>
        <v>Expensive</v>
      </c>
      <c r="X855" s="55" t="str">
        <f aca="false">TEXT(H855,"yyyy-mm")</f>
        <v>2022-06</v>
      </c>
    </row>
    <row r="856" customFormat="false" ht="15" hidden="false" customHeight="true" outlineLevel="0" collapsed="false">
      <c r="A856" s="52" t="s">
        <v>11811</v>
      </c>
      <c r="B856" s="52" t="s">
        <v>1764</v>
      </c>
      <c r="C856" s="52" t="s">
        <v>4557</v>
      </c>
      <c r="D856" s="52" t="s">
        <v>10190</v>
      </c>
      <c r="E856" s="52" t="s">
        <v>91</v>
      </c>
      <c r="F856" s="52" t="s">
        <v>10088</v>
      </c>
      <c r="G856" s="52" t="s">
        <v>11812</v>
      </c>
      <c r="H856" s="53" t="n">
        <v>45594</v>
      </c>
      <c r="I856" s="52" t="s">
        <v>798</v>
      </c>
      <c r="J856" s="52" t="s">
        <v>4671</v>
      </c>
      <c r="K856" s="52" t="n">
        <v>2369.7</v>
      </c>
      <c r="L856" s="52" t="n">
        <v>7.708</v>
      </c>
      <c r="M856" s="52" t="n">
        <v>2296</v>
      </c>
      <c r="N856" s="52" t="n">
        <v>24.07</v>
      </c>
      <c r="O856" s="54" t="n">
        <f aca="false">ROUND(M856*N856,2)</f>
        <v>55264.72</v>
      </c>
      <c r="P856" s="52" t="n">
        <v>402</v>
      </c>
      <c r="Q856" s="52" t="s">
        <v>380</v>
      </c>
      <c r="R856" s="54" t="str">
        <f aca="false">IF(J856&lt;=I856,"Yes","No")</f>
        <v>Yes</v>
      </c>
      <c r="S856" s="52" t="s">
        <v>10066</v>
      </c>
      <c r="T856" s="52" t="s">
        <v>10066</v>
      </c>
      <c r="U856" s="55" t="n">
        <f aca="false">IF(M856=0,0,ROUND(O856/M856,2))</f>
        <v>24.07</v>
      </c>
      <c r="V856" s="55" t="n">
        <f aca="false">IFERROR(J856-I856,"")</f>
        <v>-1</v>
      </c>
      <c r="W856" s="55" t="str">
        <f aca="false">IF(U856&lt;=13.5,"Efficient",IF(U856&lt;=16,"Above Bench","Expensive"))</f>
        <v>Expensive</v>
      </c>
      <c r="X856" s="55" t="str">
        <f aca="false">TEXT(H856,"yyyy-mm")</f>
        <v>2024-10</v>
      </c>
    </row>
    <row r="857" customFormat="false" ht="15" hidden="false" customHeight="true" outlineLevel="0" collapsed="false">
      <c r="A857" s="56" t="s">
        <v>11813</v>
      </c>
      <c r="B857" s="56" t="s">
        <v>1834</v>
      </c>
      <c r="C857" s="56" t="s">
        <v>6034</v>
      </c>
      <c r="D857" s="56" t="s">
        <v>10058</v>
      </c>
      <c r="E857" s="56" t="s">
        <v>93</v>
      </c>
      <c r="F857" s="56" t="s">
        <v>10059</v>
      </c>
      <c r="G857" s="56" t="s">
        <v>11814</v>
      </c>
      <c r="H857" s="57" t="n">
        <v>44991</v>
      </c>
      <c r="I857" s="56" t="s">
        <v>884</v>
      </c>
      <c r="J857" s="56" t="s">
        <v>633</v>
      </c>
      <c r="K857" s="56" t="n">
        <v>505.03</v>
      </c>
      <c r="L857" s="56" t="n">
        <v>2.053</v>
      </c>
      <c r="M857" s="56" t="n">
        <v>427</v>
      </c>
      <c r="N857" s="56" t="n">
        <v>13.35</v>
      </c>
      <c r="O857" s="54" t="n">
        <f aca="false">ROUND(M857*N857,2)</f>
        <v>5700.45</v>
      </c>
      <c r="P857" s="56" t="n">
        <v>116</v>
      </c>
      <c r="Q857" s="56" t="s">
        <v>371</v>
      </c>
      <c r="R857" s="54" t="str">
        <f aca="false">IF(J857&lt;=I857,"Yes","No")</f>
        <v>Yes</v>
      </c>
      <c r="S857" s="56" t="s">
        <v>10066</v>
      </c>
      <c r="T857" s="56" t="s">
        <v>10061</v>
      </c>
      <c r="U857" s="55" t="n">
        <f aca="false">IF(M857=0,0,ROUND(O857/M857,2))</f>
        <v>13.35</v>
      </c>
      <c r="V857" s="55" t="n">
        <f aca="false">IFERROR(J857-I857,"")</f>
        <v>-1</v>
      </c>
      <c r="W857" s="55" t="str">
        <f aca="false">IF(U857&lt;=13.5,"Efficient",IF(U857&lt;=16,"Above Bench","Expensive"))</f>
        <v>Efficient</v>
      </c>
      <c r="X857" s="55" t="str">
        <f aca="false">TEXT(H857,"yyyy-mm")</f>
        <v>2023-03</v>
      </c>
    </row>
    <row r="858" customFormat="false" ht="15" hidden="false" customHeight="true" outlineLevel="0" collapsed="false">
      <c r="A858" s="52" t="s">
        <v>11815</v>
      </c>
      <c r="B858" s="52" t="s">
        <v>2963</v>
      </c>
      <c r="C858" s="52" t="s">
        <v>4245</v>
      </c>
      <c r="D858" s="52" t="s">
        <v>10104</v>
      </c>
      <c r="E858" s="52" t="s">
        <v>97</v>
      </c>
      <c r="F858" s="52" t="s">
        <v>10070</v>
      </c>
      <c r="G858" s="52" t="s">
        <v>11816</v>
      </c>
      <c r="H858" s="53" t="n">
        <v>45098</v>
      </c>
      <c r="I858" s="52" t="s">
        <v>4922</v>
      </c>
      <c r="J858" s="52" t="s">
        <v>1878</v>
      </c>
      <c r="K858" s="52" t="n">
        <v>389.06</v>
      </c>
      <c r="L858" s="52" t="n">
        <v>1.533</v>
      </c>
      <c r="M858" s="52" t="n">
        <v>2409</v>
      </c>
      <c r="N858" s="52" t="n">
        <v>15.93</v>
      </c>
      <c r="O858" s="54" t="n">
        <f aca="false">ROUND(M858*N858,2)</f>
        <v>38375.37</v>
      </c>
      <c r="P858" s="52" t="n">
        <v>184</v>
      </c>
      <c r="Q858" s="52" t="s">
        <v>371</v>
      </c>
      <c r="R858" s="54" t="str">
        <f aca="false">IF(J858&lt;=I858,"Yes","No")</f>
        <v>No</v>
      </c>
      <c r="S858" s="52" t="s">
        <v>10066</v>
      </c>
      <c r="T858" s="52" t="s">
        <v>10061</v>
      </c>
      <c r="U858" s="55" t="n">
        <f aca="false">IF(M858=0,0,ROUND(O858/M858,2))</f>
        <v>15.93</v>
      </c>
      <c r="V858" s="55" t="n">
        <f aca="false">IFERROR(J858-I858,"")</f>
        <v>4</v>
      </c>
      <c r="W858" s="55" t="str">
        <f aca="false">IF(U858&lt;=13.5,"Efficient",IF(U858&lt;=16,"Above Bench","Expensive"))</f>
        <v>Above Bench</v>
      </c>
      <c r="X858" s="55" t="str">
        <f aca="false">TEXT(H858,"yyyy-mm")</f>
        <v>2023-06</v>
      </c>
    </row>
    <row r="859" customFormat="false" ht="15" hidden="false" customHeight="true" outlineLevel="0" collapsed="false">
      <c r="A859" s="56" t="s">
        <v>11817</v>
      </c>
      <c r="B859" s="56" t="s">
        <v>3475</v>
      </c>
      <c r="C859" s="56" t="s">
        <v>7171</v>
      </c>
      <c r="D859" s="56" t="s">
        <v>10063</v>
      </c>
      <c r="E859" s="56" t="s">
        <v>99</v>
      </c>
      <c r="F859" s="56" t="s">
        <v>10059</v>
      </c>
      <c r="G859" s="56" t="s">
        <v>11818</v>
      </c>
      <c r="H859" s="57" t="n">
        <v>45328</v>
      </c>
      <c r="I859" s="56" t="s">
        <v>2132</v>
      </c>
      <c r="J859" s="56" t="s">
        <v>2016</v>
      </c>
      <c r="K859" s="56" t="n">
        <v>3824.03</v>
      </c>
      <c r="L859" s="56" t="n">
        <v>18.672</v>
      </c>
      <c r="M859" s="56" t="n">
        <v>2087</v>
      </c>
      <c r="N859" s="56" t="n">
        <v>22.25</v>
      </c>
      <c r="O859" s="54" t="n">
        <f aca="false">ROUND(M859*N859,2)</f>
        <v>46435.75</v>
      </c>
      <c r="P859" s="56" t="n">
        <v>231</v>
      </c>
      <c r="Q859" s="56" t="s">
        <v>4081</v>
      </c>
      <c r="R859" s="54" t="str">
        <f aca="false">IF(J859&lt;=I859,"Yes","No")</f>
        <v>No</v>
      </c>
      <c r="S859" s="56" t="s">
        <v>10066</v>
      </c>
      <c r="T859" s="56" t="s">
        <v>10061</v>
      </c>
      <c r="U859" s="55" t="n">
        <f aca="false">IF(M859=0,0,ROUND(O859/M859,2))</f>
        <v>22.25</v>
      </c>
      <c r="V859" s="55" t="n">
        <f aca="false">IFERROR(J859-I859,"")</f>
        <v>4</v>
      </c>
      <c r="W859" s="55" t="str">
        <f aca="false">IF(U859&lt;=13.5,"Efficient",IF(U859&lt;=16,"Above Bench","Expensive"))</f>
        <v>Expensive</v>
      </c>
      <c r="X859" s="55" t="str">
        <f aca="false">TEXT(H859,"yyyy-mm")</f>
        <v>2024-02</v>
      </c>
    </row>
    <row r="860" customFormat="false" ht="15" hidden="false" customHeight="true" outlineLevel="0" collapsed="false">
      <c r="A860" s="52" t="s">
        <v>11819</v>
      </c>
      <c r="B860" s="52" t="s">
        <v>1721</v>
      </c>
      <c r="C860" s="52" t="s">
        <v>1967</v>
      </c>
      <c r="D860" s="52" t="s">
        <v>10058</v>
      </c>
      <c r="E860" s="52" t="s">
        <v>91</v>
      </c>
      <c r="F860" s="52" t="s">
        <v>10070</v>
      </c>
      <c r="G860" s="52" t="s">
        <v>11820</v>
      </c>
      <c r="H860" s="53" t="n">
        <v>44722</v>
      </c>
      <c r="I860" s="52" t="s">
        <v>2305</v>
      </c>
      <c r="J860" s="52" t="s">
        <v>2305</v>
      </c>
      <c r="K860" s="52" t="n">
        <v>3844.12</v>
      </c>
      <c r="L860" s="52" t="n">
        <v>17.315</v>
      </c>
      <c r="M860" s="52" t="n">
        <v>1179</v>
      </c>
      <c r="N860" s="52" t="n">
        <v>23.02</v>
      </c>
      <c r="O860" s="54" t="n">
        <f aca="false">ROUND(M860*N860,2)</f>
        <v>27140.58</v>
      </c>
      <c r="P860" s="52" t="n">
        <v>208</v>
      </c>
      <c r="Q860" s="52" t="s">
        <v>371</v>
      </c>
      <c r="R860" s="54" t="str">
        <f aca="false">IF(J860&lt;=I860,"Yes","No")</f>
        <v>Yes</v>
      </c>
      <c r="S860" s="52" t="s">
        <v>10066</v>
      </c>
      <c r="T860" s="52" t="s">
        <v>10061</v>
      </c>
      <c r="U860" s="55" t="n">
        <f aca="false">IF(M860=0,0,ROUND(O860/M860,2))</f>
        <v>23.02</v>
      </c>
      <c r="V860" s="55" t="n">
        <f aca="false">IFERROR(J860-I860,"")</f>
        <v>0</v>
      </c>
      <c r="W860" s="55" t="str">
        <f aca="false">IF(U860&lt;=13.5,"Efficient",IF(U860&lt;=16,"Above Bench","Expensive"))</f>
        <v>Expensive</v>
      </c>
      <c r="X860" s="55" t="str">
        <f aca="false">TEXT(H860,"yyyy-mm")</f>
        <v>2022-06</v>
      </c>
    </row>
    <row r="861" customFormat="false" ht="15" hidden="false" customHeight="true" outlineLevel="0" collapsed="false">
      <c r="A861" s="56" t="s">
        <v>11821</v>
      </c>
      <c r="B861" s="56" t="s">
        <v>3771</v>
      </c>
      <c r="C861" s="56" t="s">
        <v>2099</v>
      </c>
      <c r="D861" s="56" t="s">
        <v>10132</v>
      </c>
      <c r="E861" s="56" t="s">
        <v>101</v>
      </c>
      <c r="F861" s="56" t="s">
        <v>10070</v>
      </c>
      <c r="G861" s="56" t="s">
        <v>11822</v>
      </c>
      <c r="H861" s="57" t="n">
        <v>45508</v>
      </c>
      <c r="I861" s="56" t="s">
        <v>2906</v>
      </c>
      <c r="J861" s="56" t="s">
        <v>6652</v>
      </c>
      <c r="K861" s="56" t="n">
        <v>2314.64</v>
      </c>
      <c r="L861" s="56" t="n">
        <v>9.203</v>
      </c>
      <c r="M861" s="56" t="n">
        <v>1775</v>
      </c>
      <c r="N861" s="56" t="n">
        <v>6.75</v>
      </c>
      <c r="O861" s="54" t="n">
        <f aca="false">ROUND(M861*N861,2)</f>
        <v>11981.25</v>
      </c>
      <c r="P861" s="56" t="n">
        <v>316</v>
      </c>
      <c r="Q861" s="56" t="s">
        <v>371</v>
      </c>
      <c r="R861" s="54" t="str">
        <f aca="false">IF(J861&lt;=I861,"Yes","No")</f>
        <v>No</v>
      </c>
      <c r="S861" s="56" t="s">
        <v>10066</v>
      </c>
      <c r="T861" s="56" t="s">
        <v>10061</v>
      </c>
      <c r="U861" s="55" t="n">
        <f aca="false">IF(M861=0,0,ROUND(O861/M861,2))</f>
        <v>6.75</v>
      </c>
      <c r="V861" s="55" t="n">
        <f aca="false">IFERROR(J861-I861,"")</f>
        <v>2</v>
      </c>
      <c r="W861" s="55" t="str">
        <f aca="false">IF(U861&lt;=13.5,"Efficient",IF(U861&lt;=16,"Above Bench","Expensive"))</f>
        <v>Efficient</v>
      </c>
      <c r="X861" s="55" t="str">
        <f aca="false">TEXT(H861,"yyyy-mm")</f>
        <v>2024-08</v>
      </c>
    </row>
    <row r="862" customFormat="false" ht="15" hidden="false" customHeight="true" outlineLevel="0" collapsed="false">
      <c r="A862" s="52" t="s">
        <v>11823</v>
      </c>
      <c r="B862" s="52" t="s">
        <v>2909</v>
      </c>
      <c r="C862" s="52" t="s">
        <v>424</v>
      </c>
      <c r="D862" s="52" t="s">
        <v>10190</v>
      </c>
      <c r="E862" s="52" t="s">
        <v>95</v>
      </c>
      <c r="F862" s="52" t="s">
        <v>10059</v>
      </c>
      <c r="G862" s="52" t="s">
        <v>11824</v>
      </c>
      <c r="H862" s="53" t="n">
        <v>45323</v>
      </c>
      <c r="I862" s="52" t="s">
        <v>3650</v>
      </c>
      <c r="J862" s="52" t="s">
        <v>394</v>
      </c>
      <c r="K862" s="52" t="n">
        <v>4007.24</v>
      </c>
      <c r="L862" s="52" t="n">
        <v>16.198</v>
      </c>
      <c r="M862" s="52" t="n">
        <v>2842</v>
      </c>
      <c r="N862" s="52" t="n">
        <v>10.65</v>
      </c>
      <c r="O862" s="54" t="n">
        <f aca="false">ROUND(M862*N862,2)</f>
        <v>30267.3</v>
      </c>
      <c r="P862" s="52" t="n">
        <v>345</v>
      </c>
      <c r="Q862" s="52" t="s">
        <v>340</v>
      </c>
      <c r="R862" s="54" t="str">
        <f aca="false">IF(J862&lt;=I862,"Yes","No")</f>
        <v>No</v>
      </c>
      <c r="S862" s="52" t="s">
        <v>10066</v>
      </c>
      <c r="T862" s="52" t="s">
        <v>10061</v>
      </c>
      <c r="U862" s="55" t="n">
        <f aca="false">IF(M862=0,0,ROUND(O862/M862,2))</f>
        <v>10.65</v>
      </c>
      <c r="V862" s="55" t="n">
        <f aca="false">IFERROR(J862-I862,"")</f>
        <v>4</v>
      </c>
      <c r="W862" s="55" t="str">
        <f aca="false">IF(U862&lt;=13.5,"Efficient",IF(U862&lt;=16,"Above Bench","Expensive"))</f>
        <v>Efficient</v>
      </c>
      <c r="X862" s="55" t="str">
        <f aca="false">TEXT(H862,"yyyy-mm")</f>
        <v>2024-02</v>
      </c>
    </row>
    <row r="863" customFormat="false" ht="15" hidden="false" customHeight="true" outlineLevel="0" collapsed="false">
      <c r="A863" s="56" t="s">
        <v>11825</v>
      </c>
      <c r="B863" s="56" t="s">
        <v>3452</v>
      </c>
      <c r="C863" s="56" t="s">
        <v>3653</v>
      </c>
      <c r="D863" s="56" t="s">
        <v>10078</v>
      </c>
      <c r="E863" s="56" t="s">
        <v>95</v>
      </c>
      <c r="F863" s="56" t="s">
        <v>10070</v>
      </c>
      <c r="G863" s="56" t="s">
        <v>11826</v>
      </c>
      <c r="H863" s="57" t="n">
        <v>44665</v>
      </c>
      <c r="I863" s="56" t="s">
        <v>457</v>
      </c>
      <c r="J863" s="56" t="s">
        <v>4295</v>
      </c>
      <c r="K863" s="56" t="n">
        <v>3064.01</v>
      </c>
      <c r="L863" s="56" t="n">
        <v>8.365</v>
      </c>
      <c r="M863" s="56" t="n">
        <v>1892</v>
      </c>
      <c r="N863" s="56" t="n">
        <v>16.46</v>
      </c>
      <c r="O863" s="54" t="n">
        <f aca="false">ROUND(M863*N863,2)</f>
        <v>31142.32</v>
      </c>
      <c r="P863" s="56" t="n">
        <v>209</v>
      </c>
      <c r="Q863" s="56" t="s">
        <v>340</v>
      </c>
      <c r="R863" s="54" t="str">
        <f aca="false">IF(J863&lt;=I863,"Yes","No")</f>
        <v>No</v>
      </c>
      <c r="S863" s="56" t="s">
        <v>10066</v>
      </c>
      <c r="T863" s="56" t="s">
        <v>10061</v>
      </c>
      <c r="U863" s="55" t="n">
        <f aca="false">IF(M863=0,0,ROUND(O863/M863,2))</f>
        <v>16.46</v>
      </c>
      <c r="V863" s="55" t="n">
        <f aca="false">IFERROR(J863-I863,"")</f>
        <v>3</v>
      </c>
      <c r="W863" s="55" t="str">
        <f aca="false">IF(U863&lt;=13.5,"Efficient",IF(U863&lt;=16,"Above Bench","Expensive"))</f>
        <v>Expensive</v>
      </c>
      <c r="X863" s="55" t="str">
        <f aca="false">TEXT(H863,"yyyy-mm")</f>
        <v>2022-04</v>
      </c>
    </row>
    <row r="864" customFormat="false" ht="15" hidden="false" customHeight="true" outlineLevel="0" collapsed="false">
      <c r="A864" s="52" t="s">
        <v>11827</v>
      </c>
      <c r="B864" s="52" t="s">
        <v>1758</v>
      </c>
      <c r="C864" s="52" t="s">
        <v>3709</v>
      </c>
      <c r="D864" s="52" t="s">
        <v>10112</v>
      </c>
      <c r="E864" s="52" t="s">
        <v>91</v>
      </c>
      <c r="F864" s="52" t="s">
        <v>10059</v>
      </c>
      <c r="G864" s="52" t="s">
        <v>11828</v>
      </c>
      <c r="H864" s="53" t="n">
        <v>44987</v>
      </c>
      <c r="I864" s="52" t="s">
        <v>2680</v>
      </c>
      <c r="J864" s="52" t="s">
        <v>2895</v>
      </c>
      <c r="K864" s="52" t="n">
        <v>1207.36</v>
      </c>
      <c r="L864" s="52" t="n">
        <v>3.667</v>
      </c>
      <c r="M864" s="52" t="n">
        <v>2634</v>
      </c>
      <c r="N864" s="52" t="n">
        <v>13.68</v>
      </c>
      <c r="O864" s="54" t="n">
        <f aca="false">ROUND(M864*N864,2)</f>
        <v>36033.12</v>
      </c>
      <c r="P864" s="52" t="n">
        <v>58</v>
      </c>
      <c r="Q864" s="52" t="s">
        <v>4081</v>
      </c>
      <c r="R864" s="54" t="str">
        <f aca="false">IF(J864&lt;=I864,"Yes","No")</f>
        <v>No</v>
      </c>
      <c r="S864" s="52" t="s">
        <v>10061</v>
      </c>
      <c r="T864" s="52" t="s">
        <v>10061</v>
      </c>
      <c r="U864" s="55" t="n">
        <f aca="false">IF(M864=0,0,ROUND(O864/M864,2))</f>
        <v>13.68</v>
      </c>
      <c r="V864" s="55" t="n">
        <f aca="false">IFERROR(J864-I864,"")</f>
        <v>2</v>
      </c>
      <c r="W864" s="55" t="str">
        <f aca="false">IF(U864&lt;=13.5,"Efficient",IF(U864&lt;=16,"Above Bench","Expensive"))</f>
        <v>Above Bench</v>
      </c>
      <c r="X864" s="55" t="str">
        <f aca="false">TEXT(H864,"yyyy-mm")</f>
        <v>2023-03</v>
      </c>
    </row>
    <row r="865" customFormat="false" ht="15" hidden="false" customHeight="true" outlineLevel="0" collapsed="false">
      <c r="A865" s="56" t="s">
        <v>11829</v>
      </c>
      <c r="B865" s="56" t="s">
        <v>4008</v>
      </c>
      <c r="C865" s="56" t="s">
        <v>4708</v>
      </c>
      <c r="D865" s="56" t="s">
        <v>10104</v>
      </c>
      <c r="E865" s="56" t="s">
        <v>93</v>
      </c>
      <c r="F865" s="56" t="s">
        <v>10088</v>
      </c>
      <c r="G865" s="56" t="s">
        <v>11830</v>
      </c>
      <c r="H865" s="57" t="n">
        <v>44747</v>
      </c>
      <c r="I865" s="56" t="s">
        <v>3643</v>
      </c>
      <c r="J865" s="56" t="s">
        <v>3034</v>
      </c>
      <c r="K865" s="56" t="n">
        <v>2044.53</v>
      </c>
      <c r="L865" s="56" t="n">
        <v>5.199</v>
      </c>
      <c r="M865" s="56" t="n">
        <v>2753</v>
      </c>
      <c r="N865" s="56" t="n">
        <v>5.12</v>
      </c>
      <c r="O865" s="54" t="n">
        <f aca="false">ROUND(M865*N865,2)</f>
        <v>14095.36</v>
      </c>
      <c r="P865" s="56" t="n">
        <v>294</v>
      </c>
      <c r="Q865" s="56" t="s">
        <v>380</v>
      </c>
      <c r="R865" s="54" t="str">
        <f aca="false">IF(J865&lt;=I865,"Yes","No")</f>
        <v>Yes</v>
      </c>
      <c r="S865" s="56" t="s">
        <v>10066</v>
      </c>
      <c r="T865" s="56" t="s">
        <v>10066</v>
      </c>
      <c r="U865" s="55" t="n">
        <f aca="false">IF(M865=0,0,ROUND(O865/M865,2))</f>
        <v>5.12</v>
      </c>
      <c r="V865" s="55" t="n">
        <f aca="false">IFERROR(J865-I865,"")</f>
        <v>-1</v>
      </c>
      <c r="W865" s="55" t="str">
        <f aca="false">IF(U865&lt;=13.5,"Efficient",IF(U865&lt;=16,"Above Bench","Expensive"))</f>
        <v>Efficient</v>
      </c>
      <c r="X865" s="55" t="str">
        <f aca="false">TEXT(H865,"yyyy-mm")</f>
        <v>2022-07</v>
      </c>
    </row>
    <row r="866" customFormat="false" ht="15" hidden="false" customHeight="true" outlineLevel="0" collapsed="false">
      <c r="A866" s="52" t="s">
        <v>11831</v>
      </c>
      <c r="B866" s="52" t="s">
        <v>1563</v>
      </c>
      <c r="C866" s="52" t="s">
        <v>650</v>
      </c>
      <c r="D866" s="52" t="s">
        <v>10132</v>
      </c>
      <c r="E866" s="52" t="s">
        <v>95</v>
      </c>
      <c r="F866" s="52" t="s">
        <v>10070</v>
      </c>
      <c r="G866" s="52" t="s">
        <v>11832</v>
      </c>
      <c r="H866" s="53" t="n">
        <v>45309</v>
      </c>
      <c r="I866" s="52" t="s">
        <v>1684</v>
      </c>
      <c r="J866" s="52" t="s">
        <v>958</v>
      </c>
      <c r="K866" s="52" t="n">
        <v>2536.08</v>
      </c>
      <c r="L866" s="52" t="n">
        <v>12.527</v>
      </c>
      <c r="M866" s="52" t="n">
        <v>709</v>
      </c>
      <c r="N866" s="52" t="n">
        <v>19.56</v>
      </c>
      <c r="O866" s="54" t="n">
        <f aca="false">ROUND(M866*N866,2)</f>
        <v>13868.04</v>
      </c>
      <c r="P866" s="52" t="n">
        <v>297</v>
      </c>
      <c r="Q866" s="52" t="s">
        <v>380</v>
      </c>
      <c r="R866" s="54" t="str">
        <f aca="false">IF(J866&lt;=I866,"Yes","No")</f>
        <v>No</v>
      </c>
      <c r="S866" s="52" t="s">
        <v>10066</v>
      </c>
      <c r="T866" s="52" t="s">
        <v>10066</v>
      </c>
      <c r="U866" s="55" t="n">
        <f aca="false">IF(M866=0,0,ROUND(O866/M866,2))</f>
        <v>19.56</v>
      </c>
      <c r="V866" s="55" t="n">
        <f aca="false">IFERROR(J866-I866,"")</f>
        <v>2</v>
      </c>
      <c r="W866" s="55" t="str">
        <f aca="false">IF(U866&lt;=13.5,"Efficient",IF(U866&lt;=16,"Above Bench","Expensive"))</f>
        <v>Expensive</v>
      </c>
      <c r="X866" s="55" t="str">
        <f aca="false">TEXT(H866,"yyyy-mm")</f>
        <v>2024-01</v>
      </c>
    </row>
    <row r="867" customFormat="false" ht="15" hidden="false" customHeight="true" outlineLevel="0" collapsed="false">
      <c r="A867" s="56" t="s">
        <v>11833</v>
      </c>
      <c r="B867" s="56" t="s">
        <v>2559</v>
      </c>
      <c r="C867" s="56" t="s">
        <v>3456</v>
      </c>
      <c r="D867" s="56" t="s">
        <v>10078</v>
      </c>
      <c r="E867" s="56" t="s">
        <v>91</v>
      </c>
      <c r="F867" s="56" t="s">
        <v>10059</v>
      </c>
      <c r="G867" s="56" t="s">
        <v>11834</v>
      </c>
      <c r="H867" s="57" t="n">
        <v>45245</v>
      </c>
      <c r="I867" s="56" t="s">
        <v>433</v>
      </c>
      <c r="J867" s="56" t="s">
        <v>1548</v>
      </c>
      <c r="K867" s="56" t="n">
        <v>1177.85</v>
      </c>
      <c r="L867" s="56" t="n">
        <v>3.361</v>
      </c>
      <c r="M867" s="56" t="n">
        <v>1408</v>
      </c>
      <c r="N867" s="56" t="n">
        <v>21.69</v>
      </c>
      <c r="O867" s="54" t="n">
        <f aca="false">ROUND(M867*N867,2)</f>
        <v>30539.52</v>
      </c>
      <c r="P867" s="56" t="n">
        <v>383</v>
      </c>
      <c r="Q867" s="56" t="s">
        <v>4081</v>
      </c>
      <c r="R867" s="54" t="str">
        <f aca="false">IF(J867&lt;=I867,"Yes","No")</f>
        <v>No</v>
      </c>
      <c r="S867" s="56" t="s">
        <v>10066</v>
      </c>
      <c r="T867" s="56" t="s">
        <v>10066</v>
      </c>
      <c r="U867" s="55" t="n">
        <f aca="false">IF(M867=0,0,ROUND(O867/M867,2))</f>
        <v>21.69</v>
      </c>
      <c r="V867" s="55" t="n">
        <f aca="false">IFERROR(J867-I867,"")</f>
        <v>3</v>
      </c>
      <c r="W867" s="55" t="str">
        <f aca="false">IF(U867&lt;=13.5,"Efficient",IF(U867&lt;=16,"Above Bench","Expensive"))</f>
        <v>Expensive</v>
      </c>
      <c r="X867" s="55" t="str">
        <f aca="false">TEXT(H867,"yyyy-mm")</f>
        <v>2023-11</v>
      </c>
    </row>
    <row r="868" customFormat="false" ht="15" hidden="false" customHeight="true" outlineLevel="0" collapsed="false">
      <c r="A868" s="52" t="s">
        <v>11835</v>
      </c>
      <c r="B868" s="52" t="s">
        <v>3468</v>
      </c>
      <c r="C868" s="52" t="s">
        <v>1956</v>
      </c>
      <c r="D868" s="52" t="s">
        <v>10058</v>
      </c>
      <c r="E868" s="52" t="s">
        <v>91</v>
      </c>
      <c r="F868" s="52" t="s">
        <v>10099</v>
      </c>
      <c r="G868" s="52" t="s">
        <v>11836</v>
      </c>
      <c r="H868" s="53" t="n">
        <v>44886</v>
      </c>
      <c r="I868" s="52" t="s">
        <v>3016</v>
      </c>
      <c r="J868" s="52" t="s">
        <v>2572</v>
      </c>
      <c r="K868" s="52" t="n">
        <v>4860.84</v>
      </c>
      <c r="L868" s="52" t="n">
        <v>16.01</v>
      </c>
      <c r="M868" s="52" t="n">
        <v>1430</v>
      </c>
      <c r="N868" s="52" t="n">
        <v>8.27</v>
      </c>
      <c r="O868" s="54" t="n">
        <f aca="false">ROUND(M868*N868,2)</f>
        <v>11826.1</v>
      </c>
      <c r="P868" s="52" t="n">
        <v>348</v>
      </c>
      <c r="Q868" s="52" t="s">
        <v>371</v>
      </c>
      <c r="R868" s="54" t="str">
        <f aca="false">IF(J868&lt;=I868,"Yes","No")</f>
        <v>No</v>
      </c>
      <c r="S868" s="52" t="s">
        <v>10061</v>
      </c>
      <c r="T868" s="52" t="s">
        <v>10061</v>
      </c>
      <c r="U868" s="55" t="n">
        <f aca="false">IF(M868=0,0,ROUND(O868/M868,2))</f>
        <v>8.27</v>
      </c>
      <c r="V868" s="55" t="n">
        <f aca="false">IFERROR(J868-I868,"")</f>
        <v>2</v>
      </c>
      <c r="W868" s="55" t="str">
        <f aca="false">IF(U868&lt;=13.5,"Efficient",IF(U868&lt;=16,"Above Bench","Expensive"))</f>
        <v>Efficient</v>
      </c>
      <c r="X868" s="55" t="str">
        <f aca="false">TEXT(H868,"yyyy-mm")</f>
        <v>2022-11</v>
      </c>
    </row>
    <row r="869" customFormat="false" ht="15" hidden="false" customHeight="true" outlineLevel="0" collapsed="false">
      <c r="A869" s="56" t="s">
        <v>11837</v>
      </c>
      <c r="B869" s="56" t="s">
        <v>1231</v>
      </c>
      <c r="C869" s="56" t="s">
        <v>8350</v>
      </c>
      <c r="D869" s="56" t="s">
        <v>10078</v>
      </c>
      <c r="E869" s="56" t="s">
        <v>91</v>
      </c>
      <c r="F869" s="56" t="s">
        <v>10064</v>
      </c>
      <c r="G869" s="56" t="s">
        <v>11838</v>
      </c>
      <c r="H869" s="57" t="n">
        <v>45526</v>
      </c>
      <c r="I869" s="56" t="s">
        <v>3449</v>
      </c>
      <c r="J869" s="56" t="s">
        <v>6311</v>
      </c>
      <c r="K869" s="56" t="n">
        <v>1820.66</v>
      </c>
      <c r="L869" s="56" t="n">
        <v>6.449</v>
      </c>
      <c r="M869" s="56" t="n">
        <v>2256</v>
      </c>
      <c r="N869" s="56" t="n">
        <v>14.08</v>
      </c>
      <c r="O869" s="54" t="n">
        <f aca="false">ROUND(M869*N869,2)</f>
        <v>31764.48</v>
      </c>
      <c r="P869" s="56" t="n">
        <v>448</v>
      </c>
      <c r="Q869" s="56" t="s">
        <v>371</v>
      </c>
      <c r="R869" s="54" t="str">
        <f aca="false">IF(J869&lt;=I869,"Yes","No")</f>
        <v>No</v>
      </c>
      <c r="S869" s="56" t="s">
        <v>10066</v>
      </c>
      <c r="T869" s="56" t="s">
        <v>10061</v>
      </c>
      <c r="U869" s="55" t="n">
        <f aca="false">IF(M869=0,0,ROUND(O869/M869,2))</f>
        <v>14.08</v>
      </c>
      <c r="V869" s="55" t="n">
        <f aca="false">IFERROR(J869-I869,"")</f>
        <v>1</v>
      </c>
      <c r="W869" s="55" t="str">
        <f aca="false">IF(U869&lt;=13.5,"Efficient",IF(U869&lt;=16,"Above Bench","Expensive"))</f>
        <v>Above Bench</v>
      </c>
      <c r="X869" s="55" t="str">
        <f aca="false">TEXT(H869,"yyyy-mm")</f>
        <v>2024-08</v>
      </c>
    </row>
    <row r="870" customFormat="false" ht="15" hidden="false" customHeight="true" outlineLevel="0" collapsed="false">
      <c r="A870" s="52" t="s">
        <v>11839</v>
      </c>
      <c r="B870" s="52" t="s">
        <v>3139</v>
      </c>
      <c r="C870" s="52" t="s">
        <v>1171</v>
      </c>
      <c r="D870" s="52" t="s">
        <v>10069</v>
      </c>
      <c r="E870" s="52" t="s">
        <v>101</v>
      </c>
      <c r="F870" s="52" t="s">
        <v>10099</v>
      </c>
      <c r="G870" s="52" t="s">
        <v>11840</v>
      </c>
      <c r="H870" s="53" t="n">
        <v>45591</v>
      </c>
      <c r="I870" s="52" t="s">
        <v>2493</v>
      </c>
      <c r="J870" s="52" t="s">
        <v>585</v>
      </c>
      <c r="K870" s="52" t="n">
        <v>2702.11</v>
      </c>
      <c r="L870" s="52" t="n">
        <v>8.851</v>
      </c>
      <c r="M870" s="52" t="n">
        <v>1597</v>
      </c>
      <c r="N870" s="52" t="n">
        <v>9.91</v>
      </c>
      <c r="O870" s="54" t="n">
        <f aca="false">ROUND(M870*N870,2)</f>
        <v>15826.27</v>
      </c>
      <c r="P870" s="52" t="n">
        <v>300</v>
      </c>
      <c r="Q870" s="52" t="s">
        <v>371</v>
      </c>
      <c r="R870" s="54" t="str">
        <f aca="false">IF(J870&lt;=I870,"Yes","No")</f>
        <v>No</v>
      </c>
      <c r="S870" s="52" t="s">
        <v>10066</v>
      </c>
      <c r="T870" s="52" t="s">
        <v>10061</v>
      </c>
      <c r="U870" s="55" t="n">
        <f aca="false">IF(M870=0,0,ROUND(O870/M870,2))</f>
        <v>9.91</v>
      </c>
      <c r="V870" s="55" t="n">
        <f aca="false">IFERROR(J870-I870,"")</f>
        <v>1</v>
      </c>
      <c r="W870" s="55" t="str">
        <f aca="false">IF(U870&lt;=13.5,"Efficient",IF(U870&lt;=16,"Above Bench","Expensive"))</f>
        <v>Efficient</v>
      </c>
      <c r="X870" s="55" t="str">
        <f aca="false">TEXT(H870,"yyyy-mm")</f>
        <v>2024-10</v>
      </c>
    </row>
    <row r="871" customFormat="false" ht="15" hidden="false" customHeight="true" outlineLevel="0" collapsed="false">
      <c r="A871" s="56" t="s">
        <v>11841</v>
      </c>
      <c r="B871" s="56" t="s">
        <v>2599</v>
      </c>
      <c r="C871" s="56" t="s">
        <v>10227</v>
      </c>
      <c r="D871" s="56" t="s">
        <v>10132</v>
      </c>
      <c r="E871" s="56" t="s">
        <v>99</v>
      </c>
      <c r="F871" s="56" t="s">
        <v>10059</v>
      </c>
      <c r="G871" s="56" t="s">
        <v>11842</v>
      </c>
      <c r="H871" s="57" t="n">
        <v>45377</v>
      </c>
      <c r="I871" s="56" t="s">
        <v>1254</v>
      </c>
      <c r="J871" s="56" t="s">
        <v>894</v>
      </c>
      <c r="K871" s="56" t="n">
        <v>4043.35</v>
      </c>
      <c r="L871" s="56" t="n">
        <v>14.554</v>
      </c>
      <c r="M871" s="56" t="n">
        <v>1055</v>
      </c>
      <c r="N871" s="56" t="n">
        <v>18.95</v>
      </c>
      <c r="O871" s="54" t="n">
        <f aca="false">ROUND(M871*N871,2)</f>
        <v>19992.25</v>
      </c>
      <c r="P871" s="56" t="n">
        <v>134</v>
      </c>
      <c r="Q871" s="56" t="s">
        <v>380</v>
      </c>
      <c r="R871" s="54" t="str">
        <f aca="false">IF(J871&lt;=I871,"Yes","No")</f>
        <v>Yes</v>
      </c>
      <c r="S871" s="56" t="s">
        <v>10066</v>
      </c>
      <c r="T871" s="56" t="s">
        <v>10066</v>
      </c>
      <c r="U871" s="55" t="n">
        <f aca="false">IF(M871=0,0,ROUND(O871/M871,2))</f>
        <v>18.95</v>
      </c>
      <c r="V871" s="55" t="n">
        <f aca="false">IFERROR(J871-I871,"")</f>
        <v>-1</v>
      </c>
      <c r="W871" s="55" t="str">
        <f aca="false">IF(U871&lt;=13.5,"Efficient",IF(U871&lt;=16,"Above Bench","Expensive"))</f>
        <v>Expensive</v>
      </c>
      <c r="X871" s="55" t="str">
        <f aca="false">TEXT(H871,"yyyy-mm")</f>
        <v>2024-03</v>
      </c>
    </row>
    <row r="872" customFormat="false" ht="15" hidden="false" customHeight="true" outlineLevel="0" collapsed="false">
      <c r="A872" s="52" t="s">
        <v>11843</v>
      </c>
      <c r="B872" s="52" t="s">
        <v>2668</v>
      </c>
      <c r="C872" s="52" t="s">
        <v>5744</v>
      </c>
      <c r="D872" s="52" t="s">
        <v>10132</v>
      </c>
      <c r="E872" s="52" t="s">
        <v>91</v>
      </c>
      <c r="F872" s="52" t="s">
        <v>10099</v>
      </c>
      <c r="G872" s="52" t="s">
        <v>11844</v>
      </c>
      <c r="H872" s="53" t="n">
        <v>45635</v>
      </c>
      <c r="I872" s="52" t="s">
        <v>2179</v>
      </c>
      <c r="J872" s="52" t="s">
        <v>2178</v>
      </c>
      <c r="K872" s="52" t="n">
        <v>232.87</v>
      </c>
      <c r="L872" s="52" t="n">
        <v>0.78</v>
      </c>
      <c r="M872" s="52" t="n">
        <v>798</v>
      </c>
      <c r="N872" s="52" t="n">
        <v>24.03</v>
      </c>
      <c r="O872" s="54" t="n">
        <f aca="false">ROUND(M872*N872,2)</f>
        <v>19175.94</v>
      </c>
      <c r="P872" s="52" t="n">
        <v>165</v>
      </c>
      <c r="Q872" s="52" t="s">
        <v>380</v>
      </c>
      <c r="R872" s="54" t="str">
        <f aca="false">IF(J872&lt;=I872,"Yes","No")</f>
        <v>No</v>
      </c>
      <c r="S872" s="52" t="s">
        <v>10066</v>
      </c>
      <c r="T872" s="52" t="s">
        <v>10061</v>
      </c>
      <c r="U872" s="55" t="n">
        <f aca="false">IF(M872=0,0,ROUND(O872/M872,2))</f>
        <v>24.03</v>
      </c>
      <c r="V872" s="55" t="n">
        <f aca="false">IFERROR(J872-I872,"")</f>
        <v>1</v>
      </c>
      <c r="W872" s="55" t="str">
        <f aca="false">IF(U872&lt;=13.5,"Efficient",IF(U872&lt;=16,"Above Bench","Expensive"))</f>
        <v>Expensive</v>
      </c>
      <c r="X872" s="55" t="str">
        <f aca="false">TEXT(H872,"yyyy-mm")</f>
        <v>2024-12</v>
      </c>
    </row>
    <row r="873" customFormat="false" ht="15" hidden="false" customHeight="true" outlineLevel="0" collapsed="false">
      <c r="A873" s="56" t="s">
        <v>11845</v>
      </c>
      <c r="B873" s="56" t="s">
        <v>1471</v>
      </c>
      <c r="C873" s="56" t="s">
        <v>11846</v>
      </c>
      <c r="D873" s="56" t="s">
        <v>10190</v>
      </c>
      <c r="E873" s="56" t="s">
        <v>101</v>
      </c>
      <c r="F873" s="56" t="s">
        <v>10059</v>
      </c>
      <c r="G873" s="56" t="s">
        <v>11847</v>
      </c>
      <c r="H873" s="57" t="n">
        <v>44967</v>
      </c>
      <c r="I873" s="56" t="s">
        <v>579</v>
      </c>
      <c r="J873" s="56" t="s">
        <v>578</v>
      </c>
      <c r="K873" s="56" t="n">
        <v>1142.64</v>
      </c>
      <c r="L873" s="56" t="n">
        <v>3.01</v>
      </c>
      <c r="M873" s="56" t="n">
        <v>1572</v>
      </c>
      <c r="N873" s="56" t="n">
        <v>8.26</v>
      </c>
      <c r="O873" s="54" t="n">
        <f aca="false">ROUND(M873*N873,2)</f>
        <v>12984.72</v>
      </c>
      <c r="P873" s="56" t="n">
        <v>199</v>
      </c>
      <c r="Q873" s="56" t="s">
        <v>371</v>
      </c>
      <c r="R873" s="54" t="str">
        <f aca="false">IF(J873&lt;=I873,"Yes","No")</f>
        <v>No</v>
      </c>
      <c r="S873" s="56" t="s">
        <v>10061</v>
      </c>
      <c r="T873" s="56" t="s">
        <v>10061</v>
      </c>
      <c r="U873" s="55" t="n">
        <f aca="false">IF(M873=0,0,ROUND(O873/M873,2))</f>
        <v>8.26</v>
      </c>
      <c r="V873" s="55" t="n">
        <f aca="false">IFERROR(J873-I873,"")</f>
        <v>1</v>
      </c>
      <c r="W873" s="55" t="str">
        <f aca="false">IF(U873&lt;=13.5,"Efficient",IF(U873&lt;=16,"Above Bench","Expensive"))</f>
        <v>Efficient</v>
      </c>
      <c r="X873" s="55" t="str">
        <f aca="false">TEXT(H873,"yyyy-mm")</f>
        <v>2023-02</v>
      </c>
    </row>
    <row r="874" customFormat="false" ht="15" hidden="false" customHeight="true" outlineLevel="0" collapsed="false">
      <c r="A874" s="52" t="s">
        <v>11848</v>
      </c>
      <c r="B874" s="52" t="s">
        <v>1768</v>
      </c>
      <c r="C874" s="52" t="s">
        <v>3418</v>
      </c>
      <c r="D874" s="52" t="s">
        <v>10132</v>
      </c>
      <c r="E874" s="52" t="s">
        <v>91</v>
      </c>
      <c r="F874" s="52" t="s">
        <v>10099</v>
      </c>
      <c r="G874" s="52" t="s">
        <v>11849</v>
      </c>
      <c r="H874" s="53" t="n">
        <v>44935</v>
      </c>
      <c r="I874" s="52" t="s">
        <v>1657</v>
      </c>
      <c r="J874" s="52" t="s">
        <v>3860</v>
      </c>
      <c r="K874" s="52" t="n">
        <v>865.77</v>
      </c>
      <c r="L874" s="52" t="n">
        <v>3.534</v>
      </c>
      <c r="M874" s="52" t="n">
        <v>2080</v>
      </c>
      <c r="N874" s="52" t="n">
        <v>20.83</v>
      </c>
      <c r="O874" s="54" t="n">
        <f aca="false">ROUND(M874*N874,2)</f>
        <v>43326.4</v>
      </c>
      <c r="P874" s="52" t="n">
        <v>334</v>
      </c>
      <c r="Q874" s="52" t="s">
        <v>4081</v>
      </c>
      <c r="R874" s="54" t="str">
        <f aca="false">IF(J874&lt;=I874,"Yes","No")</f>
        <v>Yes</v>
      </c>
      <c r="S874" s="52" t="s">
        <v>10066</v>
      </c>
      <c r="T874" s="52" t="s">
        <v>10061</v>
      </c>
      <c r="U874" s="55" t="n">
        <f aca="false">IF(M874=0,0,ROUND(O874/M874,2))</f>
        <v>20.83</v>
      </c>
      <c r="V874" s="55" t="n">
        <f aca="false">IFERROR(J874-I874,"")</f>
        <v>-1</v>
      </c>
      <c r="W874" s="55" t="str">
        <f aca="false">IF(U874&lt;=13.5,"Efficient",IF(U874&lt;=16,"Above Bench","Expensive"))</f>
        <v>Expensive</v>
      </c>
      <c r="X874" s="55" t="str">
        <f aca="false">TEXT(H874,"yyyy-mm")</f>
        <v>2023-01</v>
      </c>
    </row>
    <row r="875" customFormat="false" ht="15" hidden="false" customHeight="true" outlineLevel="0" collapsed="false">
      <c r="A875" s="56" t="s">
        <v>11850</v>
      </c>
      <c r="B875" s="56" t="s">
        <v>1685</v>
      </c>
      <c r="C875" s="56" t="s">
        <v>4220</v>
      </c>
      <c r="D875" s="56" t="s">
        <v>10069</v>
      </c>
      <c r="E875" s="56" t="s">
        <v>93</v>
      </c>
      <c r="F875" s="56" t="s">
        <v>10099</v>
      </c>
      <c r="G875" s="56" t="s">
        <v>11851</v>
      </c>
      <c r="H875" s="57" t="n">
        <v>45510</v>
      </c>
      <c r="I875" s="56" t="s">
        <v>4021</v>
      </c>
      <c r="J875" s="56" t="s">
        <v>2906</v>
      </c>
      <c r="K875" s="56" t="n">
        <v>4627.07</v>
      </c>
      <c r="L875" s="56" t="n">
        <v>18.247</v>
      </c>
      <c r="M875" s="56" t="n">
        <v>1986</v>
      </c>
      <c r="N875" s="56" t="n">
        <v>15.48</v>
      </c>
      <c r="O875" s="54" t="n">
        <f aca="false">ROUND(M875*N875,2)</f>
        <v>30743.28</v>
      </c>
      <c r="P875" s="56" t="n">
        <v>110</v>
      </c>
      <c r="Q875" s="56" t="s">
        <v>340</v>
      </c>
      <c r="R875" s="54" t="str">
        <f aca="false">IF(J875&lt;=I875,"Yes","No")</f>
        <v>No</v>
      </c>
      <c r="S875" s="56" t="s">
        <v>10066</v>
      </c>
      <c r="T875" s="56" t="s">
        <v>10066</v>
      </c>
      <c r="U875" s="55" t="n">
        <f aca="false">IF(M875=0,0,ROUND(O875/M875,2))</f>
        <v>15.48</v>
      </c>
      <c r="V875" s="55" t="n">
        <f aca="false">IFERROR(J875-I875,"")</f>
        <v>1</v>
      </c>
      <c r="W875" s="55" t="str">
        <f aca="false">IF(U875&lt;=13.5,"Efficient",IF(U875&lt;=16,"Above Bench","Expensive"))</f>
        <v>Above Bench</v>
      </c>
      <c r="X875" s="55" t="str">
        <f aca="false">TEXT(H875,"yyyy-mm")</f>
        <v>2024-08</v>
      </c>
    </row>
    <row r="876" customFormat="false" ht="15" hidden="false" customHeight="true" outlineLevel="0" collapsed="false">
      <c r="A876" s="52" t="s">
        <v>11852</v>
      </c>
      <c r="B876" s="52" t="s">
        <v>3454</v>
      </c>
      <c r="C876" s="52" t="s">
        <v>1371</v>
      </c>
      <c r="D876" s="52" t="s">
        <v>10058</v>
      </c>
      <c r="E876" s="52" t="s">
        <v>91</v>
      </c>
      <c r="F876" s="52" t="s">
        <v>10059</v>
      </c>
      <c r="G876" s="52" t="s">
        <v>11853</v>
      </c>
      <c r="H876" s="53" t="n">
        <v>45066</v>
      </c>
      <c r="I876" s="52" t="s">
        <v>403</v>
      </c>
      <c r="J876" s="52" t="s">
        <v>5454</v>
      </c>
      <c r="K876" s="52" t="n">
        <v>4863.01</v>
      </c>
      <c r="L876" s="52" t="n">
        <v>17.065</v>
      </c>
      <c r="M876" s="52" t="n">
        <v>344</v>
      </c>
      <c r="N876" s="52" t="n">
        <v>17.2</v>
      </c>
      <c r="O876" s="54" t="n">
        <f aca="false">ROUND(M876*N876,2)</f>
        <v>5916.8</v>
      </c>
      <c r="P876" s="52" t="n">
        <v>170</v>
      </c>
      <c r="Q876" s="52" t="s">
        <v>340</v>
      </c>
      <c r="R876" s="54" t="str">
        <f aca="false">IF(J876&lt;=I876,"Yes","No")</f>
        <v>Yes</v>
      </c>
      <c r="S876" s="52" t="s">
        <v>10061</v>
      </c>
      <c r="T876" s="52" t="s">
        <v>10066</v>
      </c>
      <c r="U876" s="55" t="n">
        <f aca="false">IF(M876=0,0,ROUND(O876/M876,2))</f>
        <v>17.2</v>
      </c>
      <c r="V876" s="55" t="n">
        <f aca="false">IFERROR(J876-I876,"")</f>
        <v>-1</v>
      </c>
      <c r="W876" s="55" t="str">
        <f aca="false">IF(U876&lt;=13.5,"Efficient",IF(U876&lt;=16,"Above Bench","Expensive"))</f>
        <v>Expensive</v>
      </c>
      <c r="X876" s="55" t="str">
        <f aca="false">TEXT(H876,"yyyy-mm")</f>
        <v>2023-05</v>
      </c>
    </row>
    <row r="877" customFormat="false" ht="15" hidden="false" customHeight="true" outlineLevel="0" collapsed="false">
      <c r="A877" s="56" t="s">
        <v>11854</v>
      </c>
      <c r="B877" s="56" t="s">
        <v>2172</v>
      </c>
      <c r="C877" s="56" t="s">
        <v>1552</v>
      </c>
      <c r="D877" s="56" t="s">
        <v>10104</v>
      </c>
      <c r="E877" s="56" t="s">
        <v>93</v>
      </c>
      <c r="F877" s="56" t="s">
        <v>10064</v>
      </c>
      <c r="G877" s="56" t="s">
        <v>11855</v>
      </c>
      <c r="H877" s="57" t="n">
        <v>45235</v>
      </c>
      <c r="I877" s="56" t="s">
        <v>1824</v>
      </c>
      <c r="J877" s="56" t="s">
        <v>472</v>
      </c>
      <c r="K877" s="56" t="n">
        <v>2680.43</v>
      </c>
      <c r="L877" s="56" t="n">
        <v>10.21</v>
      </c>
      <c r="M877" s="56" t="n">
        <v>913</v>
      </c>
      <c r="N877" s="56" t="n">
        <v>10.97</v>
      </c>
      <c r="O877" s="54" t="n">
        <f aca="false">ROUND(M877*N877,2)</f>
        <v>10015.61</v>
      </c>
      <c r="P877" s="56" t="n">
        <v>248</v>
      </c>
      <c r="Q877" s="56" t="s">
        <v>371</v>
      </c>
      <c r="R877" s="54" t="str">
        <f aca="false">IF(J877&lt;=I877,"Yes","No")</f>
        <v>Yes</v>
      </c>
      <c r="S877" s="56" t="s">
        <v>10066</v>
      </c>
      <c r="T877" s="56" t="s">
        <v>10061</v>
      </c>
      <c r="U877" s="55" t="n">
        <f aca="false">IF(M877=0,0,ROUND(O877/M877,2))</f>
        <v>10.97</v>
      </c>
      <c r="V877" s="55" t="n">
        <f aca="false">IFERROR(J877-I877,"")</f>
        <v>-1</v>
      </c>
      <c r="W877" s="55" t="str">
        <f aca="false">IF(U877&lt;=13.5,"Efficient",IF(U877&lt;=16,"Above Bench","Expensive"))</f>
        <v>Efficient</v>
      </c>
      <c r="X877" s="55" t="str">
        <f aca="false">TEXT(H877,"yyyy-mm")</f>
        <v>2023-11</v>
      </c>
    </row>
    <row r="878" customFormat="false" ht="15" hidden="false" customHeight="true" outlineLevel="0" collapsed="false">
      <c r="A878" s="52" t="s">
        <v>11856</v>
      </c>
      <c r="B878" s="52" t="s">
        <v>3358</v>
      </c>
      <c r="C878" s="52" t="s">
        <v>6562</v>
      </c>
      <c r="D878" s="52" t="s">
        <v>10069</v>
      </c>
      <c r="E878" s="52" t="s">
        <v>91</v>
      </c>
      <c r="F878" s="52" t="s">
        <v>10059</v>
      </c>
      <c r="G878" s="52" t="s">
        <v>11857</v>
      </c>
      <c r="H878" s="53" t="n">
        <v>45087</v>
      </c>
      <c r="I878" s="52" t="s">
        <v>450</v>
      </c>
      <c r="J878" s="52" t="s">
        <v>3550</v>
      </c>
      <c r="K878" s="52" t="n">
        <v>2524.46</v>
      </c>
      <c r="L878" s="52" t="n">
        <v>11.27</v>
      </c>
      <c r="M878" s="52" t="n">
        <v>2842</v>
      </c>
      <c r="N878" s="52" t="n">
        <v>22.5</v>
      </c>
      <c r="O878" s="54" t="n">
        <f aca="false">ROUND(M878*N878,2)</f>
        <v>63945</v>
      </c>
      <c r="P878" s="52" t="n">
        <v>20</v>
      </c>
      <c r="Q878" s="52" t="s">
        <v>4081</v>
      </c>
      <c r="R878" s="54" t="str">
        <f aca="false">IF(J878&lt;=I878,"Yes","No")</f>
        <v>No</v>
      </c>
      <c r="S878" s="52" t="s">
        <v>10066</v>
      </c>
      <c r="T878" s="52" t="s">
        <v>10061</v>
      </c>
      <c r="U878" s="55" t="n">
        <f aca="false">IF(M878=0,0,ROUND(O878/M878,2))</f>
        <v>22.5</v>
      </c>
      <c r="V878" s="55" t="n">
        <f aca="false">IFERROR(J878-I878,"")</f>
        <v>3</v>
      </c>
      <c r="W878" s="55" t="str">
        <f aca="false">IF(U878&lt;=13.5,"Efficient",IF(U878&lt;=16,"Above Bench","Expensive"))</f>
        <v>Expensive</v>
      </c>
      <c r="X878" s="55" t="str">
        <f aca="false">TEXT(H878,"yyyy-mm")</f>
        <v>2023-06</v>
      </c>
    </row>
    <row r="879" customFormat="false" ht="15" hidden="false" customHeight="true" outlineLevel="0" collapsed="false">
      <c r="A879" s="56" t="s">
        <v>11858</v>
      </c>
      <c r="B879" s="56" t="s">
        <v>1704</v>
      </c>
      <c r="C879" s="56" t="s">
        <v>4306</v>
      </c>
      <c r="D879" s="56" t="s">
        <v>10190</v>
      </c>
      <c r="E879" s="56" t="s">
        <v>97</v>
      </c>
      <c r="F879" s="56" t="s">
        <v>10099</v>
      </c>
      <c r="G879" s="56" t="s">
        <v>11859</v>
      </c>
      <c r="H879" s="57" t="n">
        <v>45337</v>
      </c>
      <c r="I879" s="56" t="s">
        <v>1081</v>
      </c>
      <c r="J879" s="56" t="s">
        <v>2413</v>
      </c>
      <c r="K879" s="56" t="n">
        <v>1832.5</v>
      </c>
      <c r="L879" s="56" t="n">
        <v>5.097</v>
      </c>
      <c r="M879" s="56" t="n">
        <v>2704</v>
      </c>
      <c r="N879" s="56" t="n">
        <v>15.33</v>
      </c>
      <c r="O879" s="54" t="n">
        <f aca="false">ROUND(M879*N879,2)</f>
        <v>41452.32</v>
      </c>
      <c r="P879" s="56" t="n">
        <v>405</v>
      </c>
      <c r="Q879" s="56" t="s">
        <v>371</v>
      </c>
      <c r="R879" s="54" t="str">
        <f aca="false">IF(J879&lt;=I879,"Yes","No")</f>
        <v>No</v>
      </c>
      <c r="S879" s="56" t="s">
        <v>10066</v>
      </c>
      <c r="T879" s="56" t="s">
        <v>10061</v>
      </c>
      <c r="U879" s="55" t="n">
        <f aca="false">IF(M879=0,0,ROUND(O879/M879,2))</f>
        <v>15.33</v>
      </c>
      <c r="V879" s="55" t="n">
        <f aca="false">IFERROR(J879-I879,"")</f>
        <v>4</v>
      </c>
      <c r="W879" s="55" t="str">
        <f aca="false">IF(U879&lt;=13.5,"Efficient",IF(U879&lt;=16,"Above Bench","Expensive"))</f>
        <v>Above Bench</v>
      </c>
      <c r="X879" s="55" t="str">
        <f aca="false">TEXT(H879,"yyyy-mm")</f>
        <v>2024-02</v>
      </c>
    </row>
    <row r="880" customFormat="false" ht="15" hidden="false" customHeight="true" outlineLevel="0" collapsed="false">
      <c r="A880" s="52" t="s">
        <v>11860</v>
      </c>
      <c r="B880" s="52" t="s">
        <v>1385</v>
      </c>
      <c r="C880" s="52" t="s">
        <v>7580</v>
      </c>
      <c r="D880" s="52" t="s">
        <v>10058</v>
      </c>
      <c r="E880" s="52" t="s">
        <v>99</v>
      </c>
      <c r="F880" s="52" t="s">
        <v>10088</v>
      </c>
      <c r="G880" s="52" t="s">
        <v>11861</v>
      </c>
      <c r="H880" s="53" t="n">
        <v>44809</v>
      </c>
      <c r="I880" s="52" t="s">
        <v>4847</v>
      </c>
      <c r="J880" s="52" t="s">
        <v>2086</v>
      </c>
      <c r="K880" s="52" t="n">
        <v>3067.24</v>
      </c>
      <c r="L880" s="52" t="n">
        <v>10.874</v>
      </c>
      <c r="M880" s="52" t="n">
        <v>2602</v>
      </c>
      <c r="N880" s="52" t="n">
        <v>22.01</v>
      </c>
      <c r="O880" s="54" t="n">
        <f aca="false">ROUND(M880*N880,2)</f>
        <v>57270.02</v>
      </c>
      <c r="P880" s="52" t="n">
        <v>191</v>
      </c>
      <c r="Q880" s="52" t="s">
        <v>371</v>
      </c>
      <c r="R880" s="54" t="str">
        <f aca="false">IF(J880&lt;=I880,"Yes","No")</f>
        <v>No</v>
      </c>
      <c r="S880" s="52" t="s">
        <v>10066</v>
      </c>
      <c r="T880" s="52" t="s">
        <v>10061</v>
      </c>
      <c r="U880" s="55" t="n">
        <f aca="false">IF(M880=0,0,ROUND(O880/M880,2))</f>
        <v>22.01</v>
      </c>
      <c r="V880" s="55" t="n">
        <f aca="false">IFERROR(J880-I880,"")</f>
        <v>5</v>
      </c>
      <c r="W880" s="55" t="str">
        <f aca="false">IF(U880&lt;=13.5,"Efficient",IF(U880&lt;=16,"Above Bench","Expensive"))</f>
        <v>Expensive</v>
      </c>
      <c r="X880" s="55" t="str">
        <f aca="false">TEXT(H880,"yyyy-mm")</f>
        <v>2022-09</v>
      </c>
    </row>
    <row r="881" customFormat="false" ht="15" hidden="false" customHeight="true" outlineLevel="0" collapsed="false">
      <c r="A881" s="56" t="s">
        <v>11862</v>
      </c>
      <c r="B881" s="56" t="s">
        <v>3863</v>
      </c>
      <c r="C881" s="56" t="s">
        <v>4358</v>
      </c>
      <c r="D881" s="56" t="s">
        <v>10078</v>
      </c>
      <c r="E881" s="56" t="s">
        <v>99</v>
      </c>
      <c r="F881" s="56" t="s">
        <v>10064</v>
      </c>
      <c r="G881" s="56" t="s">
        <v>11863</v>
      </c>
      <c r="H881" s="57" t="n">
        <v>45494</v>
      </c>
      <c r="I881" s="56" t="s">
        <v>2916</v>
      </c>
      <c r="J881" s="56" t="s">
        <v>4653</v>
      </c>
      <c r="K881" s="56" t="n">
        <v>348.31</v>
      </c>
      <c r="L881" s="56" t="n">
        <v>1.155</v>
      </c>
      <c r="M881" s="56" t="n">
        <v>1177</v>
      </c>
      <c r="N881" s="56" t="n">
        <v>12.54</v>
      </c>
      <c r="O881" s="54" t="n">
        <f aca="false">ROUND(M881*N881,2)</f>
        <v>14759.58</v>
      </c>
      <c r="P881" s="56" t="n">
        <v>433</v>
      </c>
      <c r="Q881" s="56" t="s">
        <v>340</v>
      </c>
      <c r="R881" s="54" t="str">
        <f aca="false">IF(J881&lt;=I881,"Yes","No")</f>
        <v>No</v>
      </c>
      <c r="S881" s="56" t="s">
        <v>10066</v>
      </c>
      <c r="T881" s="56" t="s">
        <v>10066</v>
      </c>
      <c r="U881" s="55" t="n">
        <f aca="false">IF(M881=0,0,ROUND(O881/M881,2))</f>
        <v>12.54</v>
      </c>
      <c r="V881" s="55" t="n">
        <f aca="false">IFERROR(J881-I881,"")</f>
        <v>4</v>
      </c>
      <c r="W881" s="55" t="str">
        <f aca="false">IF(U881&lt;=13.5,"Efficient",IF(U881&lt;=16,"Above Bench","Expensive"))</f>
        <v>Efficient</v>
      </c>
      <c r="X881" s="55" t="str">
        <f aca="false">TEXT(H881,"yyyy-mm")</f>
        <v>2024-07</v>
      </c>
    </row>
    <row r="882" customFormat="false" ht="15" hidden="false" customHeight="true" outlineLevel="0" collapsed="false">
      <c r="A882" s="52" t="s">
        <v>11864</v>
      </c>
      <c r="B882" s="52" t="s">
        <v>2082</v>
      </c>
      <c r="C882" s="52" t="s">
        <v>4492</v>
      </c>
      <c r="D882" s="52" t="s">
        <v>10058</v>
      </c>
      <c r="E882" s="52" t="s">
        <v>97</v>
      </c>
      <c r="F882" s="52" t="s">
        <v>10070</v>
      </c>
      <c r="G882" s="52" t="s">
        <v>11865</v>
      </c>
      <c r="H882" s="53" t="n">
        <v>45164</v>
      </c>
      <c r="I882" s="52" t="s">
        <v>4511</v>
      </c>
      <c r="J882" s="52" t="s">
        <v>5074</v>
      </c>
      <c r="K882" s="52" t="n">
        <v>4436.37</v>
      </c>
      <c r="L882" s="52" t="n">
        <v>18.77</v>
      </c>
      <c r="M882" s="52" t="n">
        <v>2926</v>
      </c>
      <c r="N882" s="52" t="n">
        <v>21.07</v>
      </c>
      <c r="O882" s="54" t="n">
        <f aca="false">ROUND(M882*N882,2)</f>
        <v>61650.82</v>
      </c>
      <c r="P882" s="52" t="n">
        <v>457</v>
      </c>
      <c r="Q882" s="52" t="s">
        <v>4081</v>
      </c>
      <c r="R882" s="54" t="str">
        <f aca="false">IF(J882&lt;=I882,"Yes","No")</f>
        <v>No</v>
      </c>
      <c r="S882" s="52" t="s">
        <v>10066</v>
      </c>
      <c r="T882" s="52" t="s">
        <v>10061</v>
      </c>
      <c r="U882" s="55" t="n">
        <f aca="false">IF(M882=0,0,ROUND(O882/M882,2))</f>
        <v>21.07</v>
      </c>
      <c r="V882" s="55" t="n">
        <f aca="false">IFERROR(J882-I882,"")</f>
        <v>2</v>
      </c>
      <c r="W882" s="55" t="str">
        <f aca="false">IF(U882&lt;=13.5,"Efficient",IF(U882&lt;=16,"Above Bench","Expensive"))</f>
        <v>Expensive</v>
      </c>
      <c r="X882" s="55" t="str">
        <f aca="false">TEXT(H882,"yyyy-mm")</f>
        <v>2023-08</v>
      </c>
    </row>
    <row r="883" customFormat="false" ht="15" hidden="false" customHeight="true" outlineLevel="0" collapsed="false">
      <c r="A883" s="56" t="s">
        <v>11866</v>
      </c>
      <c r="B883" s="56" t="s">
        <v>1485</v>
      </c>
      <c r="C883" s="56" t="s">
        <v>2803</v>
      </c>
      <c r="D883" s="56" t="s">
        <v>10069</v>
      </c>
      <c r="E883" s="56" t="s">
        <v>99</v>
      </c>
      <c r="F883" s="56" t="s">
        <v>10070</v>
      </c>
      <c r="G883" s="56" t="s">
        <v>11867</v>
      </c>
      <c r="H883" s="57" t="n">
        <v>45126</v>
      </c>
      <c r="I883" s="56" t="s">
        <v>5416</v>
      </c>
      <c r="J883" s="56" t="s">
        <v>6801</v>
      </c>
      <c r="K883" s="56" t="n">
        <v>3941.15</v>
      </c>
      <c r="L883" s="56" t="n">
        <v>19.132</v>
      </c>
      <c r="M883" s="56" t="n">
        <v>159</v>
      </c>
      <c r="N883" s="56" t="n">
        <v>18.49</v>
      </c>
      <c r="O883" s="54" t="n">
        <f aca="false">ROUND(M883*N883,2)</f>
        <v>2939.91</v>
      </c>
      <c r="P883" s="56" t="n">
        <v>166</v>
      </c>
      <c r="Q883" s="56" t="s">
        <v>340</v>
      </c>
      <c r="R883" s="54" t="str">
        <f aca="false">IF(J883&lt;=I883,"Yes","No")</f>
        <v>No</v>
      </c>
      <c r="S883" s="56" t="s">
        <v>10066</v>
      </c>
      <c r="T883" s="56" t="s">
        <v>10066</v>
      </c>
      <c r="U883" s="55" t="n">
        <f aca="false">IF(M883=0,0,ROUND(O883/M883,2))</f>
        <v>18.49</v>
      </c>
      <c r="V883" s="55" t="n">
        <f aca="false">IFERROR(J883-I883,"")</f>
        <v>4</v>
      </c>
      <c r="W883" s="55" t="str">
        <f aca="false">IF(U883&lt;=13.5,"Efficient",IF(U883&lt;=16,"Above Bench","Expensive"))</f>
        <v>Expensive</v>
      </c>
      <c r="X883" s="55" t="str">
        <f aca="false">TEXT(H883,"yyyy-mm")</f>
        <v>2023-07</v>
      </c>
    </row>
    <row r="884" customFormat="false" ht="15" hidden="false" customHeight="true" outlineLevel="0" collapsed="false">
      <c r="A884" s="52" t="s">
        <v>11868</v>
      </c>
      <c r="B884" s="52" t="s">
        <v>2538</v>
      </c>
      <c r="C884" s="52" t="s">
        <v>10990</v>
      </c>
      <c r="D884" s="52" t="s">
        <v>10132</v>
      </c>
      <c r="E884" s="52" t="s">
        <v>97</v>
      </c>
      <c r="F884" s="52" t="s">
        <v>10064</v>
      </c>
      <c r="G884" s="52" t="s">
        <v>11869</v>
      </c>
      <c r="H884" s="53" t="n">
        <v>45182</v>
      </c>
      <c r="I884" s="52" t="s">
        <v>822</v>
      </c>
      <c r="J884" s="52" t="s">
        <v>823</v>
      </c>
      <c r="K884" s="52" t="n">
        <v>89.09</v>
      </c>
      <c r="L884" s="52" t="n">
        <v>0.271</v>
      </c>
      <c r="M884" s="52" t="n">
        <v>1174</v>
      </c>
      <c r="N884" s="52" t="n">
        <v>7.13</v>
      </c>
      <c r="O884" s="54" t="n">
        <f aca="false">ROUND(M884*N884,2)</f>
        <v>8370.62</v>
      </c>
      <c r="P884" s="52" t="n">
        <v>148</v>
      </c>
      <c r="Q884" s="52" t="s">
        <v>340</v>
      </c>
      <c r="R884" s="54" t="str">
        <f aca="false">IF(J884&lt;=I884,"Yes","No")</f>
        <v>No</v>
      </c>
      <c r="S884" s="52" t="s">
        <v>10061</v>
      </c>
      <c r="T884" s="52" t="s">
        <v>10061</v>
      </c>
      <c r="U884" s="55" t="n">
        <f aca="false">IF(M884=0,0,ROUND(O884/M884,2))</f>
        <v>7.13</v>
      </c>
      <c r="V884" s="55" t="n">
        <f aca="false">IFERROR(J884-I884,"")</f>
        <v>1</v>
      </c>
      <c r="W884" s="55" t="str">
        <f aca="false">IF(U884&lt;=13.5,"Efficient",IF(U884&lt;=16,"Above Bench","Expensive"))</f>
        <v>Efficient</v>
      </c>
      <c r="X884" s="55" t="str">
        <f aca="false">TEXT(H884,"yyyy-mm")</f>
        <v>2023-09</v>
      </c>
    </row>
    <row r="885" customFormat="false" ht="15" hidden="false" customHeight="true" outlineLevel="0" collapsed="false">
      <c r="A885" s="56" t="s">
        <v>11870</v>
      </c>
      <c r="B885" s="56" t="s">
        <v>1422</v>
      </c>
      <c r="C885" s="56" t="s">
        <v>2539</v>
      </c>
      <c r="D885" s="56" t="s">
        <v>10087</v>
      </c>
      <c r="E885" s="56" t="s">
        <v>99</v>
      </c>
      <c r="F885" s="56" t="s">
        <v>10070</v>
      </c>
      <c r="G885" s="56" t="s">
        <v>11871</v>
      </c>
      <c r="H885" s="57" t="n">
        <v>44952</v>
      </c>
      <c r="I885" s="56" t="s">
        <v>2185</v>
      </c>
      <c r="J885" s="56" t="s">
        <v>1767</v>
      </c>
      <c r="K885" s="56" t="n">
        <v>4435.1</v>
      </c>
      <c r="L885" s="56" t="n">
        <v>12.882</v>
      </c>
      <c r="M885" s="56" t="n">
        <v>155</v>
      </c>
      <c r="N885" s="56" t="n">
        <v>22.03</v>
      </c>
      <c r="O885" s="54" t="n">
        <f aca="false">ROUND(M885*N885,2)</f>
        <v>3414.65</v>
      </c>
      <c r="P885" s="56" t="n">
        <v>88</v>
      </c>
      <c r="Q885" s="56" t="s">
        <v>371</v>
      </c>
      <c r="R885" s="54" t="str">
        <f aca="false">IF(J885&lt;=I885,"Yes","No")</f>
        <v>No</v>
      </c>
      <c r="S885" s="56" t="s">
        <v>10066</v>
      </c>
      <c r="T885" s="56" t="s">
        <v>10061</v>
      </c>
      <c r="U885" s="55" t="n">
        <f aca="false">IF(M885=0,0,ROUND(O885/M885,2))</f>
        <v>22.03</v>
      </c>
      <c r="V885" s="55" t="n">
        <f aca="false">IFERROR(J885-I885,"")</f>
        <v>2</v>
      </c>
      <c r="W885" s="55" t="str">
        <f aca="false">IF(U885&lt;=13.5,"Efficient",IF(U885&lt;=16,"Above Bench","Expensive"))</f>
        <v>Expensive</v>
      </c>
      <c r="X885" s="55" t="str">
        <f aca="false">TEXT(H885,"yyyy-mm")</f>
        <v>2023-01</v>
      </c>
    </row>
    <row r="886" customFormat="false" ht="15" hidden="false" customHeight="true" outlineLevel="0" collapsed="false">
      <c r="A886" s="52" t="s">
        <v>11872</v>
      </c>
      <c r="B886" s="52" t="s">
        <v>1761</v>
      </c>
      <c r="C886" s="52" t="s">
        <v>645</v>
      </c>
      <c r="D886" s="52" t="s">
        <v>10104</v>
      </c>
      <c r="E886" s="52" t="s">
        <v>91</v>
      </c>
      <c r="F886" s="52" t="s">
        <v>10059</v>
      </c>
      <c r="G886" s="52" t="s">
        <v>11873</v>
      </c>
      <c r="H886" s="53" t="n">
        <v>45039</v>
      </c>
      <c r="I886" s="52" t="s">
        <v>3051</v>
      </c>
      <c r="J886" s="52" t="s">
        <v>3872</v>
      </c>
      <c r="K886" s="52" t="n">
        <v>352.94</v>
      </c>
      <c r="L886" s="52" t="n">
        <v>1.292</v>
      </c>
      <c r="M886" s="52" t="n">
        <v>1876</v>
      </c>
      <c r="N886" s="52" t="n">
        <v>24.04</v>
      </c>
      <c r="O886" s="54" t="n">
        <f aca="false">ROUND(M886*N886,2)</f>
        <v>45099.04</v>
      </c>
      <c r="P886" s="52" t="n">
        <v>222</v>
      </c>
      <c r="Q886" s="52" t="s">
        <v>4081</v>
      </c>
      <c r="R886" s="54" t="str">
        <f aca="false">IF(J886&lt;=I886,"Yes","No")</f>
        <v>No</v>
      </c>
      <c r="S886" s="52" t="s">
        <v>10066</v>
      </c>
      <c r="T886" s="52" t="s">
        <v>10066</v>
      </c>
      <c r="U886" s="55" t="n">
        <f aca="false">IF(M886=0,0,ROUND(O886/M886,2))</f>
        <v>24.04</v>
      </c>
      <c r="V886" s="55" t="n">
        <f aca="false">IFERROR(J886-I886,"")</f>
        <v>5</v>
      </c>
      <c r="W886" s="55" t="str">
        <f aca="false">IF(U886&lt;=13.5,"Efficient",IF(U886&lt;=16,"Above Bench","Expensive"))</f>
        <v>Expensive</v>
      </c>
      <c r="X886" s="55" t="str">
        <f aca="false">TEXT(H886,"yyyy-mm")</f>
        <v>2023-04</v>
      </c>
    </row>
    <row r="887" customFormat="false" ht="15" hidden="false" customHeight="true" outlineLevel="0" collapsed="false">
      <c r="A887" s="56" t="s">
        <v>11874</v>
      </c>
      <c r="B887" s="56" t="s">
        <v>2881</v>
      </c>
      <c r="C887" s="56" t="s">
        <v>7100</v>
      </c>
      <c r="D887" s="56" t="s">
        <v>10069</v>
      </c>
      <c r="E887" s="56" t="s">
        <v>95</v>
      </c>
      <c r="F887" s="56" t="s">
        <v>10064</v>
      </c>
      <c r="G887" s="56" t="s">
        <v>11875</v>
      </c>
      <c r="H887" s="57" t="n">
        <v>45640</v>
      </c>
      <c r="I887" s="56" t="s">
        <v>7965</v>
      </c>
      <c r="J887" s="56" t="s">
        <v>4307</v>
      </c>
      <c r="K887" s="56" t="n">
        <v>2843.7</v>
      </c>
      <c r="L887" s="56" t="n">
        <v>8.183</v>
      </c>
      <c r="M887" s="56" t="n">
        <v>581</v>
      </c>
      <c r="N887" s="56" t="n">
        <v>23.99</v>
      </c>
      <c r="O887" s="54" t="n">
        <f aca="false">ROUND(M887*N887,2)</f>
        <v>13938.19</v>
      </c>
      <c r="P887" s="56" t="n">
        <v>477</v>
      </c>
      <c r="Q887" s="56" t="s">
        <v>4081</v>
      </c>
      <c r="R887" s="54" t="str">
        <f aca="false">IF(J887&lt;=I887,"Yes","No")</f>
        <v>No</v>
      </c>
      <c r="S887" s="56" t="s">
        <v>10066</v>
      </c>
      <c r="T887" s="56" t="s">
        <v>10061</v>
      </c>
      <c r="U887" s="55" t="n">
        <f aca="false">IF(M887=0,0,ROUND(O887/M887,2))</f>
        <v>23.99</v>
      </c>
      <c r="V887" s="55" t="n">
        <f aca="false">IFERROR(J887-I887,"")</f>
        <v>3</v>
      </c>
      <c r="W887" s="55" t="str">
        <f aca="false">IF(U887&lt;=13.5,"Efficient",IF(U887&lt;=16,"Above Bench","Expensive"))</f>
        <v>Expensive</v>
      </c>
      <c r="X887" s="55" t="str">
        <f aca="false">TEXT(H887,"yyyy-mm")</f>
        <v>2024-12</v>
      </c>
    </row>
    <row r="888" customFormat="false" ht="15" hidden="false" customHeight="true" outlineLevel="0" collapsed="false">
      <c r="A888" s="52" t="s">
        <v>11876</v>
      </c>
      <c r="B888" s="52" t="s">
        <v>1170</v>
      </c>
      <c r="C888" s="52" t="s">
        <v>5195</v>
      </c>
      <c r="D888" s="52" t="s">
        <v>10104</v>
      </c>
      <c r="E888" s="52" t="s">
        <v>95</v>
      </c>
      <c r="F888" s="52" t="s">
        <v>10059</v>
      </c>
      <c r="G888" s="52" t="s">
        <v>11877</v>
      </c>
      <c r="H888" s="53" t="n">
        <v>44959</v>
      </c>
      <c r="I888" s="52" t="s">
        <v>3825</v>
      </c>
      <c r="J888" s="52" t="s">
        <v>426</v>
      </c>
      <c r="K888" s="52" t="n">
        <v>4770.78</v>
      </c>
      <c r="L888" s="52" t="n">
        <v>12.112</v>
      </c>
      <c r="M888" s="52" t="n">
        <v>2230</v>
      </c>
      <c r="N888" s="52" t="n">
        <v>23.98</v>
      </c>
      <c r="O888" s="54" t="n">
        <f aca="false">ROUND(M888*N888,2)</f>
        <v>53475.4</v>
      </c>
      <c r="P888" s="52" t="n">
        <v>251</v>
      </c>
      <c r="Q888" s="52" t="s">
        <v>371</v>
      </c>
      <c r="R888" s="54" t="str">
        <f aca="false">IF(J888&lt;=I888,"Yes","No")</f>
        <v>No</v>
      </c>
      <c r="S888" s="52" t="s">
        <v>10066</v>
      </c>
      <c r="T888" s="52" t="s">
        <v>10066</v>
      </c>
      <c r="U888" s="55" t="n">
        <f aca="false">IF(M888=0,0,ROUND(O888/M888,2))</f>
        <v>23.98</v>
      </c>
      <c r="V888" s="55" t="n">
        <f aca="false">IFERROR(J888-I888,"")</f>
        <v>2</v>
      </c>
      <c r="W888" s="55" t="str">
        <f aca="false">IF(U888&lt;=13.5,"Efficient",IF(U888&lt;=16,"Above Bench","Expensive"))</f>
        <v>Expensive</v>
      </c>
      <c r="X888" s="55" t="str">
        <f aca="false">TEXT(H888,"yyyy-mm")</f>
        <v>2023-02</v>
      </c>
    </row>
    <row r="889" customFormat="false" ht="15" hidden="false" customHeight="true" outlineLevel="0" collapsed="false">
      <c r="A889" s="56" t="s">
        <v>11878</v>
      </c>
      <c r="B889" s="56" t="s">
        <v>3590</v>
      </c>
      <c r="C889" s="56" t="s">
        <v>3865</v>
      </c>
      <c r="D889" s="56" t="s">
        <v>10078</v>
      </c>
      <c r="E889" s="56" t="s">
        <v>95</v>
      </c>
      <c r="F889" s="56" t="s">
        <v>10064</v>
      </c>
      <c r="G889" s="56" t="s">
        <v>11879</v>
      </c>
      <c r="H889" s="57" t="n">
        <v>44766</v>
      </c>
      <c r="I889" s="56" t="s">
        <v>1340</v>
      </c>
      <c r="J889" s="56" t="s">
        <v>3557</v>
      </c>
      <c r="K889" s="56" t="n">
        <v>4033.05</v>
      </c>
      <c r="L889" s="56" t="n">
        <v>14.427</v>
      </c>
      <c r="M889" s="56" t="n">
        <v>1150</v>
      </c>
      <c r="N889" s="56" t="n">
        <v>7.5</v>
      </c>
      <c r="O889" s="54" t="n">
        <f aca="false">ROUND(M889*N889,2)</f>
        <v>8625</v>
      </c>
      <c r="P889" s="56" t="n">
        <v>194</v>
      </c>
      <c r="Q889" s="56" t="s">
        <v>380</v>
      </c>
      <c r="R889" s="54" t="str">
        <f aca="false">IF(J889&lt;=I889,"Yes","No")</f>
        <v>No</v>
      </c>
      <c r="S889" s="56" t="s">
        <v>10066</v>
      </c>
      <c r="T889" s="56" t="s">
        <v>10061</v>
      </c>
      <c r="U889" s="55" t="n">
        <f aca="false">IF(M889=0,0,ROUND(O889/M889,2))</f>
        <v>7.5</v>
      </c>
      <c r="V889" s="55" t="n">
        <f aca="false">IFERROR(J889-I889,"")</f>
        <v>2</v>
      </c>
      <c r="W889" s="55" t="str">
        <f aca="false">IF(U889&lt;=13.5,"Efficient",IF(U889&lt;=16,"Above Bench","Expensive"))</f>
        <v>Efficient</v>
      </c>
      <c r="X889" s="55" t="str">
        <f aca="false">TEXT(H889,"yyyy-mm")</f>
        <v>2022-07</v>
      </c>
    </row>
    <row r="890" customFormat="false" ht="15" hidden="false" customHeight="true" outlineLevel="0" collapsed="false">
      <c r="A890" s="52" t="s">
        <v>11880</v>
      </c>
      <c r="B890" s="52" t="s">
        <v>3481</v>
      </c>
      <c r="C890" s="52" t="s">
        <v>2702</v>
      </c>
      <c r="D890" s="52" t="s">
        <v>10104</v>
      </c>
      <c r="E890" s="52" t="s">
        <v>95</v>
      </c>
      <c r="F890" s="52" t="s">
        <v>10088</v>
      </c>
      <c r="G890" s="52" t="s">
        <v>11881</v>
      </c>
      <c r="H890" s="53" t="n">
        <v>45601</v>
      </c>
      <c r="I890" s="52" t="s">
        <v>3074</v>
      </c>
      <c r="J890" s="52" t="s">
        <v>4406</v>
      </c>
      <c r="K890" s="52" t="n">
        <v>4285.26</v>
      </c>
      <c r="L890" s="52" t="n">
        <v>16.354</v>
      </c>
      <c r="M890" s="52" t="n">
        <v>919</v>
      </c>
      <c r="N890" s="52" t="n">
        <v>11.57</v>
      </c>
      <c r="O890" s="54" t="n">
        <f aca="false">ROUND(M890*N890,2)</f>
        <v>10632.83</v>
      </c>
      <c r="P890" s="52" t="n">
        <v>394</v>
      </c>
      <c r="Q890" s="52" t="s">
        <v>340</v>
      </c>
      <c r="R890" s="54" t="str">
        <f aca="false">IF(J890&lt;=I890,"Yes","No")</f>
        <v>No</v>
      </c>
      <c r="S890" s="52" t="s">
        <v>10066</v>
      </c>
      <c r="T890" s="52" t="s">
        <v>10061</v>
      </c>
      <c r="U890" s="55" t="n">
        <f aca="false">IF(M890=0,0,ROUND(O890/M890,2))</f>
        <v>11.57</v>
      </c>
      <c r="V890" s="55" t="n">
        <f aca="false">IFERROR(J890-I890,"")</f>
        <v>1</v>
      </c>
      <c r="W890" s="55" t="str">
        <f aca="false">IF(U890&lt;=13.5,"Efficient",IF(U890&lt;=16,"Above Bench","Expensive"))</f>
        <v>Efficient</v>
      </c>
      <c r="X890" s="55" t="str">
        <f aca="false">TEXT(H890,"yyyy-mm")</f>
        <v>2024-11</v>
      </c>
    </row>
    <row r="891" customFormat="false" ht="15" hidden="false" customHeight="true" outlineLevel="0" collapsed="false">
      <c r="A891" s="56" t="s">
        <v>11882</v>
      </c>
      <c r="B891" s="56" t="s">
        <v>1335</v>
      </c>
      <c r="C891" s="56" t="s">
        <v>499</v>
      </c>
      <c r="D891" s="56" t="s">
        <v>10190</v>
      </c>
      <c r="E891" s="56" t="s">
        <v>95</v>
      </c>
      <c r="F891" s="56" t="s">
        <v>10088</v>
      </c>
      <c r="G891" s="56" t="s">
        <v>11883</v>
      </c>
      <c r="H891" s="57" t="n">
        <v>45649</v>
      </c>
      <c r="I891" s="56" t="s">
        <v>1213</v>
      </c>
      <c r="J891" s="56" t="s">
        <v>2928</v>
      </c>
      <c r="K891" s="56" t="n">
        <v>4055.69</v>
      </c>
      <c r="L891" s="56" t="n">
        <v>13.006</v>
      </c>
      <c r="M891" s="56" t="n">
        <v>1552</v>
      </c>
      <c r="N891" s="56" t="n">
        <v>18.19</v>
      </c>
      <c r="O891" s="54" t="n">
        <f aca="false">ROUND(M891*N891,2)</f>
        <v>28230.88</v>
      </c>
      <c r="P891" s="56" t="n">
        <v>86</v>
      </c>
      <c r="Q891" s="56" t="s">
        <v>380</v>
      </c>
      <c r="R891" s="54" t="str">
        <f aca="false">IF(J891&lt;=I891,"Yes","No")</f>
        <v>No</v>
      </c>
      <c r="S891" s="56" t="s">
        <v>10066</v>
      </c>
      <c r="T891" s="56" t="s">
        <v>10061</v>
      </c>
      <c r="U891" s="55" t="n">
        <f aca="false">IF(M891=0,0,ROUND(O891/M891,2))</f>
        <v>18.19</v>
      </c>
      <c r="V891" s="55" t="n">
        <f aca="false">IFERROR(J891-I891,"")</f>
        <v>3</v>
      </c>
      <c r="W891" s="55" t="str">
        <f aca="false">IF(U891&lt;=13.5,"Efficient",IF(U891&lt;=16,"Above Bench","Expensive"))</f>
        <v>Expensive</v>
      </c>
      <c r="X891" s="55" t="str">
        <f aca="false">TEXT(H891,"yyyy-mm")</f>
        <v>2024-12</v>
      </c>
    </row>
    <row r="892" customFormat="false" ht="15" hidden="false" customHeight="true" outlineLevel="0" collapsed="false">
      <c r="A892" s="52" t="s">
        <v>11884</v>
      </c>
      <c r="B892" s="52" t="s">
        <v>1393</v>
      </c>
      <c r="C892" s="52" t="s">
        <v>376</v>
      </c>
      <c r="D892" s="52" t="s">
        <v>10104</v>
      </c>
      <c r="E892" s="52" t="s">
        <v>95</v>
      </c>
      <c r="F892" s="52" t="s">
        <v>10070</v>
      </c>
      <c r="G892" s="52" t="s">
        <v>11885</v>
      </c>
      <c r="H892" s="53" t="n">
        <v>45462</v>
      </c>
      <c r="I892" s="52" t="s">
        <v>5187</v>
      </c>
      <c r="J892" s="52" t="s">
        <v>4915</v>
      </c>
      <c r="K892" s="52" t="n">
        <v>4777.21</v>
      </c>
      <c r="L892" s="52" t="n">
        <v>12.893</v>
      </c>
      <c r="M892" s="52" t="n">
        <v>1217</v>
      </c>
      <c r="N892" s="52" t="n">
        <v>11.34</v>
      </c>
      <c r="O892" s="54" t="n">
        <f aca="false">ROUND(M892*N892,2)</f>
        <v>13800.78</v>
      </c>
      <c r="P892" s="52" t="n">
        <v>310</v>
      </c>
      <c r="Q892" s="52" t="s">
        <v>4081</v>
      </c>
      <c r="R892" s="54" t="str">
        <f aca="false">IF(J892&lt;=I892,"Yes","No")</f>
        <v>Yes</v>
      </c>
      <c r="S892" s="52" t="s">
        <v>10061</v>
      </c>
      <c r="T892" s="52" t="s">
        <v>10061</v>
      </c>
      <c r="U892" s="55" t="n">
        <f aca="false">IF(M892=0,0,ROUND(O892/M892,2))</f>
        <v>11.34</v>
      </c>
      <c r="V892" s="55" t="n">
        <f aca="false">IFERROR(J892-I892,"")</f>
        <v>-1</v>
      </c>
      <c r="W892" s="55" t="str">
        <f aca="false">IF(U892&lt;=13.5,"Efficient",IF(U892&lt;=16,"Above Bench","Expensive"))</f>
        <v>Efficient</v>
      </c>
      <c r="X892" s="55" t="str">
        <f aca="false">TEXT(H892,"yyyy-mm")</f>
        <v>2024-06</v>
      </c>
    </row>
    <row r="893" customFormat="false" ht="15" hidden="false" customHeight="true" outlineLevel="0" collapsed="false">
      <c r="A893" s="56" t="s">
        <v>11886</v>
      </c>
      <c r="B893" s="56" t="s">
        <v>2668</v>
      </c>
      <c r="C893" s="56" t="s">
        <v>3940</v>
      </c>
      <c r="D893" s="56" t="s">
        <v>10058</v>
      </c>
      <c r="E893" s="56" t="s">
        <v>97</v>
      </c>
      <c r="F893" s="56" t="s">
        <v>10088</v>
      </c>
      <c r="G893" s="56" t="s">
        <v>11887</v>
      </c>
      <c r="H893" s="57" t="n">
        <v>44724</v>
      </c>
      <c r="I893" s="56" t="s">
        <v>1716</v>
      </c>
      <c r="J893" s="56" t="s">
        <v>2819</v>
      </c>
      <c r="K893" s="56" t="n">
        <v>1355.28</v>
      </c>
      <c r="L893" s="56" t="n">
        <v>3.458</v>
      </c>
      <c r="M893" s="56" t="n">
        <v>1219</v>
      </c>
      <c r="N893" s="56" t="n">
        <v>6.03</v>
      </c>
      <c r="O893" s="54" t="n">
        <f aca="false">ROUND(M893*N893,2)</f>
        <v>7350.57</v>
      </c>
      <c r="P893" s="56" t="n">
        <v>96</v>
      </c>
      <c r="Q893" s="56" t="s">
        <v>371</v>
      </c>
      <c r="R893" s="54" t="str">
        <f aca="false">IF(J893&lt;=I893,"Yes","No")</f>
        <v>No</v>
      </c>
      <c r="S893" s="56" t="s">
        <v>10061</v>
      </c>
      <c r="T893" s="56" t="s">
        <v>10061</v>
      </c>
      <c r="U893" s="55" t="n">
        <f aca="false">IF(M893=0,0,ROUND(O893/M893,2))</f>
        <v>6.03</v>
      </c>
      <c r="V893" s="55" t="n">
        <f aca="false">IFERROR(J893-I893,"")</f>
        <v>3</v>
      </c>
      <c r="W893" s="55" t="str">
        <f aca="false">IF(U893&lt;=13.5,"Efficient",IF(U893&lt;=16,"Above Bench","Expensive"))</f>
        <v>Efficient</v>
      </c>
      <c r="X893" s="55" t="str">
        <f aca="false">TEXT(H893,"yyyy-mm")</f>
        <v>2022-06</v>
      </c>
    </row>
    <row r="894" customFormat="false" ht="15" hidden="false" customHeight="true" outlineLevel="0" collapsed="false">
      <c r="A894" s="52" t="s">
        <v>11888</v>
      </c>
      <c r="B894" s="52" t="s">
        <v>1544</v>
      </c>
      <c r="C894" s="52" t="s">
        <v>645</v>
      </c>
      <c r="D894" s="52" t="s">
        <v>10112</v>
      </c>
      <c r="E894" s="52" t="s">
        <v>95</v>
      </c>
      <c r="F894" s="52" t="s">
        <v>10059</v>
      </c>
      <c r="G894" s="52" t="s">
        <v>11889</v>
      </c>
      <c r="H894" s="53" t="n">
        <v>44895</v>
      </c>
      <c r="I894" s="52" t="s">
        <v>1933</v>
      </c>
      <c r="J894" s="52" t="s">
        <v>6332</v>
      </c>
      <c r="K894" s="52" t="n">
        <v>1332.42</v>
      </c>
      <c r="L894" s="52" t="n">
        <v>4.626</v>
      </c>
      <c r="M894" s="52" t="n">
        <v>403</v>
      </c>
      <c r="N894" s="52" t="n">
        <v>12.31</v>
      </c>
      <c r="O894" s="54" t="n">
        <f aca="false">ROUND(M894*N894,2)</f>
        <v>4960.93</v>
      </c>
      <c r="P894" s="52" t="n">
        <v>68</v>
      </c>
      <c r="Q894" s="52" t="s">
        <v>4081</v>
      </c>
      <c r="R894" s="54" t="str">
        <f aca="false">IF(J894&lt;=I894,"Yes","No")</f>
        <v>No</v>
      </c>
      <c r="S894" s="52" t="s">
        <v>10066</v>
      </c>
      <c r="T894" s="52" t="s">
        <v>10066</v>
      </c>
      <c r="U894" s="55" t="n">
        <f aca="false">IF(M894=0,0,ROUND(O894/M894,2))</f>
        <v>12.31</v>
      </c>
      <c r="V894" s="55" t="n">
        <f aca="false">IFERROR(J894-I894,"")</f>
        <v>4</v>
      </c>
      <c r="W894" s="55" t="str">
        <f aca="false">IF(U894&lt;=13.5,"Efficient",IF(U894&lt;=16,"Above Bench","Expensive"))</f>
        <v>Efficient</v>
      </c>
      <c r="X894" s="55" t="str">
        <f aca="false">TEXT(H894,"yyyy-mm")</f>
        <v>2022-11</v>
      </c>
    </row>
    <row r="895" customFormat="false" ht="15" hidden="false" customHeight="true" outlineLevel="0" collapsed="false">
      <c r="A895" s="56" t="s">
        <v>11890</v>
      </c>
      <c r="B895" s="56" t="s">
        <v>3601</v>
      </c>
      <c r="C895" s="56" t="s">
        <v>1490</v>
      </c>
      <c r="D895" s="56" t="s">
        <v>10104</v>
      </c>
      <c r="E895" s="56" t="s">
        <v>101</v>
      </c>
      <c r="F895" s="56" t="s">
        <v>10070</v>
      </c>
      <c r="G895" s="56" t="s">
        <v>11891</v>
      </c>
      <c r="H895" s="57" t="n">
        <v>45074</v>
      </c>
      <c r="I895" s="56" t="s">
        <v>2762</v>
      </c>
      <c r="J895" s="56" t="s">
        <v>2684</v>
      </c>
      <c r="K895" s="56" t="n">
        <v>3095.2</v>
      </c>
      <c r="L895" s="56" t="n">
        <v>8.536</v>
      </c>
      <c r="M895" s="56" t="n">
        <v>1955</v>
      </c>
      <c r="N895" s="56" t="n">
        <v>6.33</v>
      </c>
      <c r="O895" s="54" t="n">
        <f aca="false">ROUND(M895*N895,2)</f>
        <v>12375.15</v>
      </c>
      <c r="P895" s="56" t="n">
        <v>91</v>
      </c>
      <c r="Q895" s="56" t="s">
        <v>4081</v>
      </c>
      <c r="R895" s="54" t="str">
        <f aca="false">IF(J895&lt;=I895,"Yes","No")</f>
        <v>No</v>
      </c>
      <c r="S895" s="56" t="s">
        <v>10066</v>
      </c>
      <c r="T895" s="56" t="s">
        <v>10066</v>
      </c>
      <c r="U895" s="55" t="n">
        <f aca="false">IF(M895=0,0,ROUND(O895/M895,2))</f>
        <v>6.33</v>
      </c>
      <c r="V895" s="55" t="n">
        <f aca="false">IFERROR(J895-I895,"")</f>
        <v>2</v>
      </c>
      <c r="W895" s="55" t="str">
        <f aca="false">IF(U895&lt;=13.5,"Efficient",IF(U895&lt;=16,"Above Bench","Expensive"))</f>
        <v>Efficient</v>
      </c>
      <c r="X895" s="55" t="str">
        <f aca="false">TEXT(H895,"yyyy-mm")</f>
        <v>2023-05</v>
      </c>
    </row>
    <row r="896" customFormat="false" ht="15" hidden="false" customHeight="true" outlineLevel="0" collapsed="false">
      <c r="A896" s="52" t="s">
        <v>11892</v>
      </c>
      <c r="B896" s="52" t="s">
        <v>3192</v>
      </c>
      <c r="C896" s="52" t="s">
        <v>4824</v>
      </c>
      <c r="D896" s="52" t="s">
        <v>10073</v>
      </c>
      <c r="E896" s="52" t="s">
        <v>101</v>
      </c>
      <c r="F896" s="52" t="s">
        <v>10064</v>
      </c>
      <c r="G896" s="52" t="s">
        <v>11893</v>
      </c>
      <c r="H896" s="53" t="n">
        <v>45037</v>
      </c>
      <c r="I896" s="52" t="s">
        <v>3494</v>
      </c>
      <c r="J896" s="52" t="s">
        <v>3050</v>
      </c>
      <c r="K896" s="52" t="n">
        <v>2553.88</v>
      </c>
      <c r="L896" s="52" t="n">
        <v>7.919</v>
      </c>
      <c r="M896" s="52" t="n">
        <v>2594</v>
      </c>
      <c r="N896" s="52" t="n">
        <v>20.45</v>
      </c>
      <c r="O896" s="54" t="n">
        <f aca="false">ROUND(M896*N896,2)</f>
        <v>53047.3</v>
      </c>
      <c r="P896" s="52" t="n">
        <v>173</v>
      </c>
      <c r="Q896" s="52" t="s">
        <v>380</v>
      </c>
      <c r="R896" s="54" t="str">
        <f aca="false">IF(J896&lt;=I896,"Yes","No")</f>
        <v>No</v>
      </c>
      <c r="S896" s="52" t="s">
        <v>10066</v>
      </c>
      <c r="T896" s="52" t="s">
        <v>10066</v>
      </c>
      <c r="U896" s="55" t="n">
        <f aca="false">IF(M896=0,0,ROUND(O896/M896,2))</f>
        <v>20.45</v>
      </c>
      <c r="V896" s="55" t="n">
        <f aca="false">IFERROR(J896-I896,"")</f>
        <v>4</v>
      </c>
      <c r="W896" s="55" t="str">
        <f aca="false">IF(U896&lt;=13.5,"Efficient",IF(U896&lt;=16,"Above Bench","Expensive"))</f>
        <v>Expensive</v>
      </c>
      <c r="X896" s="55" t="str">
        <f aca="false">TEXT(H896,"yyyy-mm")</f>
        <v>2023-04</v>
      </c>
    </row>
    <row r="897" customFormat="false" ht="15" hidden="false" customHeight="true" outlineLevel="0" collapsed="false">
      <c r="A897" s="56" t="s">
        <v>11894</v>
      </c>
      <c r="B897" s="56" t="s">
        <v>1590</v>
      </c>
      <c r="C897" s="56" t="s">
        <v>1956</v>
      </c>
      <c r="D897" s="56" t="s">
        <v>10078</v>
      </c>
      <c r="E897" s="56" t="s">
        <v>95</v>
      </c>
      <c r="F897" s="56" t="s">
        <v>10064</v>
      </c>
      <c r="G897" s="56" t="s">
        <v>11895</v>
      </c>
      <c r="H897" s="57" t="n">
        <v>45364</v>
      </c>
      <c r="I897" s="56" t="s">
        <v>7727</v>
      </c>
      <c r="J897" s="56" t="s">
        <v>3699</v>
      </c>
      <c r="K897" s="56" t="n">
        <v>3188.27</v>
      </c>
      <c r="L897" s="56" t="n">
        <v>11.242</v>
      </c>
      <c r="M897" s="56" t="n">
        <v>2829</v>
      </c>
      <c r="N897" s="56" t="n">
        <v>17.5</v>
      </c>
      <c r="O897" s="54" t="n">
        <f aca="false">ROUND(M897*N897,2)</f>
        <v>49507.5</v>
      </c>
      <c r="P897" s="56" t="n">
        <v>10</v>
      </c>
      <c r="Q897" s="56" t="s">
        <v>340</v>
      </c>
      <c r="R897" s="54" t="str">
        <f aca="false">IF(J897&lt;=I897,"Yes","No")</f>
        <v>No</v>
      </c>
      <c r="S897" s="56" t="s">
        <v>10066</v>
      </c>
      <c r="T897" s="56" t="s">
        <v>10066</v>
      </c>
      <c r="U897" s="55" t="n">
        <f aca="false">IF(M897=0,0,ROUND(O897/M897,2))</f>
        <v>17.5</v>
      </c>
      <c r="V897" s="55" t="n">
        <f aca="false">IFERROR(J897-I897,"")</f>
        <v>3</v>
      </c>
      <c r="W897" s="55" t="str">
        <f aca="false">IF(U897&lt;=13.5,"Efficient",IF(U897&lt;=16,"Above Bench","Expensive"))</f>
        <v>Expensive</v>
      </c>
      <c r="X897" s="55" t="str">
        <f aca="false">TEXT(H897,"yyyy-mm")</f>
        <v>2024-03</v>
      </c>
    </row>
    <row r="898" customFormat="false" ht="15" hidden="false" customHeight="true" outlineLevel="0" collapsed="false">
      <c r="A898" s="52" t="s">
        <v>11896</v>
      </c>
      <c r="B898" s="52" t="s">
        <v>1480</v>
      </c>
      <c r="C898" s="52" t="s">
        <v>3633</v>
      </c>
      <c r="D898" s="52" t="s">
        <v>10117</v>
      </c>
      <c r="E898" s="52" t="s">
        <v>99</v>
      </c>
      <c r="F898" s="52" t="s">
        <v>10070</v>
      </c>
      <c r="G898" s="52" t="s">
        <v>11897</v>
      </c>
      <c r="H898" s="53" t="n">
        <v>44895</v>
      </c>
      <c r="I898" s="52" t="s">
        <v>4112</v>
      </c>
      <c r="J898" s="52" t="s">
        <v>829</v>
      </c>
      <c r="K898" s="52" t="n">
        <v>2914.18</v>
      </c>
      <c r="L898" s="52" t="n">
        <v>10.226</v>
      </c>
      <c r="M898" s="52" t="n">
        <v>197</v>
      </c>
      <c r="N898" s="52" t="n">
        <v>9.37</v>
      </c>
      <c r="O898" s="54" t="n">
        <f aca="false">ROUND(M898*N898,2)</f>
        <v>1845.89</v>
      </c>
      <c r="P898" s="52" t="n">
        <v>281</v>
      </c>
      <c r="Q898" s="52" t="s">
        <v>371</v>
      </c>
      <c r="R898" s="54" t="str">
        <f aca="false">IF(J898&lt;=I898,"Yes","No")</f>
        <v>No</v>
      </c>
      <c r="S898" s="52" t="s">
        <v>10061</v>
      </c>
      <c r="T898" s="52" t="s">
        <v>10066</v>
      </c>
      <c r="U898" s="55" t="n">
        <f aca="false">IF(M898=0,0,ROUND(O898/M898,2))</f>
        <v>9.37</v>
      </c>
      <c r="V898" s="55" t="n">
        <f aca="false">IFERROR(J898-I898,"")</f>
        <v>2</v>
      </c>
      <c r="W898" s="55" t="str">
        <f aca="false">IF(U898&lt;=13.5,"Efficient",IF(U898&lt;=16,"Above Bench","Expensive"))</f>
        <v>Efficient</v>
      </c>
      <c r="X898" s="55" t="str">
        <f aca="false">TEXT(H898,"yyyy-mm")</f>
        <v>2022-11</v>
      </c>
    </row>
    <row r="899" customFormat="false" ht="15" hidden="false" customHeight="true" outlineLevel="0" collapsed="false">
      <c r="A899" s="56" t="s">
        <v>11898</v>
      </c>
      <c r="B899" s="56" t="s">
        <v>2769</v>
      </c>
      <c r="C899" s="56" t="s">
        <v>393</v>
      </c>
      <c r="D899" s="56" t="s">
        <v>10073</v>
      </c>
      <c r="E899" s="56" t="s">
        <v>97</v>
      </c>
      <c r="F899" s="56" t="s">
        <v>10070</v>
      </c>
      <c r="G899" s="56" t="s">
        <v>11899</v>
      </c>
      <c r="H899" s="57" t="n">
        <v>45300</v>
      </c>
      <c r="I899" s="56" t="s">
        <v>1742</v>
      </c>
      <c r="J899" s="56" t="s">
        <v>1065</v>
      </c>
      <c r="K899" s="56" t="n">
        <v>609.9</v>
      </c>
      <c r="L899" s="56" t="n">
        <v>2.026</v>
      </c>
      <c r="M899" s="56" t="n">
        <v>1030</v>
      </c>
      <c r="N899" s="56" t="n">
        <v>16.53</v>
      </c>
      <c r="O899" s="54" t="n">
        <f aca="false">ROUND(M899*N899,2)</f>
        <v>17025.9</v>
      </c>
      <c r="P899" s="56" t="n">
        <v>256</v>
      </c>
      <c r="Q899" s="56" t="s">
        <v>371</v>
      </c>
      <c r="R899" s="54" t="str">
        <f aca="false">IF(J899&lt;=I899,"Yes","No")</f>
        <v>No</v>
      </c>
      <c r="S899" s="56" t="s">
        <v>10066</v>
      </c>
      <c r="T899" s="56" t="s">
        <v>10061</v>
      </c>
      <c r="U899" s="55" t="n">
        <f aca="false">IF(M899=0,0,ROUND(O899/M899,2))</f>
        <v>16.53</v>
      </c>
      <c r="V899" s="55" t="n">
        <f aca="false">IFERROR(J899-I899,"")</f>
        <v>5</v>
      </c>
      <c r="W899" s="55" t="str">
        <f aca="false">IF(U899&lt;=13.5,"Efficient",IF(U899&lt;=16,"Above Bench","Expensive"))</f>
        <v>Expensive</v>
      </c>
      <c r="X899" s="55" t="str">
        <f aca="false">TEXT(H899,"yyyy-mm")</f>
        <v>2024-01</v>
      </c>
    </row>
    <row r="900" customFormat="false" ht="15" hidden="false" customHeight="true" outlineLevel="0" collapsed="false">
      <c r="A900" s="52" t="s">
        <v>11900</v>
      </c>
      <c r="B900" s="52" t="s">
        <v>697</v>
      </c>
      <c r="C900" s="52" t="s">
        <v>4806</v>
      </c>
      <c r="D900" s="52" t="s">
        <v>10069</v>
      </c>
      <c r="E900" s="52" t="s">
        <v>95</v>
      </c>
      <c r="F900" s="52" t="s">
        <v>10088</v>
      </c>
      <c r="G900" s="52" t="s">
        <v>11901</v>
      </c>
      <c r="H900" s="53" t="n">
        <v>45650</v>
      </c>
      <c r="I900" s="52" t="s">
        <v>974</v>
      </c>
      <c r="J900" s="52" t="s">
        <v>1213</v>
      </c>
      <c r="K900" s="52" t="n">
        <v>754.56</v>
      </c>
      <c r="L900" s="52" t="n">
        <v>2.189</v>
      </c>
      <c r="M900" s="52" t="n">
        <v>586</v>
      </c>
      <c r="N900" s="52" t="n">
        <v>12.15</v>
      </c>
      <c r="O900" s="54" t="n">
        <f aca="false">ROUND(M900*N900,2)</f>
        <v>7119.9</v>
      </c>
      <c r="P900" s="52" t="n">
        <v>86</v>
      </c>
      <c r="Q900" s="52" t="s">
        <v>380</v>
      </c>
      <c r="R900" s="54" t="str">
        <f aca="false">IF(J900&lt;=I900,"Yes","No")</f>
        <v>No</v>
      </c>
      <c r="S900" s="52" t="s">
        <v>10066</v>
      </c>
      <c r="T900" s="52" t="s">
        <v>10066</v>
      </c>
      <c r="U900" s="55" t="n">
        <f aca="false">IF(M900=0,0,ROUND(O900/M900,2))</f>
        <v>12.15</v>
      </c>
      <c r="V900" s="55" t="n">
        <f aca="false">IFERROR(J900-I900,"")</f>
        <v>1</v>
      </c>
      <c r="W900" s="55" t="str">
        <f aca="false">IF(U900&lt;=13.5,"Efficient",IF(U900&lt;=16,"Above Bench","Expensive"))</f>
        <v>Efficient</v>
      </c>
      <c r="X900" s="55" t="str">
        <f aca="false">TEXT(H900,"yyyy-mm")</f>
        <v>2024-12</v>
      </c>
    </row>
    <row r="901" customFormat="false" ht="15" hidden="false" customHeight="true" outlineLevel="0" collapsed="false">
      <c r="A901" s="56" t="s">
        <v>11902</v>
      </c>
      <c r="B901" s="56" t="s">
        <v>3290</v>
      </c>
      <c r="C901" s="56" t="s">
        <v>3103</v>
      </c>
      <c r="D901" s="56" t="s">
        <v>10058</v>
      </c>
      <c r="E901" s="56" t="s">
        <v>99</v>
      </c>
      <c r="F901" s="56" t="s">
        <v>10064</v>
      </c>
      <c r="G901" s="56" t="s">
        <v>11903</v>
      </c>
      <c r="H901" s="57" t="n">
        <v>44662</v>
      </c>
      <c r="I901" s="56" t="s">
        <v>457</v>
      </c>
      <c r="J901" s="56" t="s">
        <v>5801</v>
      </c>
      <c r="K901" s="56" t="n">
        <v>594.25</v>
      </c>
      <c r="L901" s="56" t="n">
        <v>1.978</v>
      </c>
      <c r="M901" s="56" t="n">
        <v>1574</v>
      </c>
      <c r="N901" s="56" t="n">
        <v>10.91</v>
      </c>
      <c r="O901" s="54" t="n">
        <f aca="false">ROUND(M901*N901,2)</f>
        <v>17172.34</v>
      </c>
      <c r="P901" s="56" t="n">
        <v>17</v>
      </c>
      <c r="Q901" s="56" t="s">
        <v>4081</v>
      </c>
      <c r="R901" s="54" t="str">
        <f aca="false">IF(J901&lt;=I901,"Yes","No")</f>
        <v>No</v>
      </c>
      <c r="S901" s="56" t="s">
        <v>10066</v>
      </c>
      <c r="T901" s="56" t="s">
        <v>10061</v>
      </c>
      <c r="U901" s="55" t="n">
        <f aca="false">IF(M901=0,0,ROUND(O901/M901,2))</f>
        <v>10.91</v>
      </c>
      <c r="V901" s="55" t="n">
        <f aca="false">IFERROR(J901-I901,"")</f>
        <v>2</v>
      </c>
      <c r="W901" s="55" t="str">
        <f aca="false">IF(U901&lt;=13.5,"Efficient",IF(U901&lt;=16,"Above Bench","Expensive"))</f>
        <v>Efficient</v>
      </c>
      <c r="X901" s="55" t="str">
        <f aca="false">TEXT(H901,"yyyy-mm")</f>
        <v>2022-04</v>
      </c>
    </row>
    <row r="902" customFormat="false" ht="15" hidden="false" customHeight="true" outlineLevel="0" collapsed="false">
      <c r="A902" s="52" t="s">
        <v>11904</v>
      </c>
      <c r="B902" s="52" t="s">
        <v>3565</v>
      </c>
      <c r="C902" s="52" t="s">
        <v>3252</v>
      </c>
      <c r="D902" s="52" t="s">
        <v>10058</v>
      </c>
      <c r="E902" s="52" t="s">
        <v>91</v>
      </c>
      <c r="F902" s="52" t="s">
        <v>10064</v>
      </c>
      <c r="G902" s="52" t="s">
        <v>11905</v>
      </c>
      <c r="H902" s="53" t="n">
        <v>45019</v>
      </c>
      <c r="I902" s="52" t="s">
        <v>3110</v>
      </c>
      <c r="J902" s="52" t="s">
        <v>2537</v>
      </c>
      <c r="K902" s="52" t="n">
        <v>4965.18</v>
      </c>
      <c r="L902" s="52" t="n">
        <v>19.617</v>
      </c>
      <c r="M902" s="52" t="n">
        <v>561</v>
      </c>
      <c r="N902" s="52" t="n">
        <v>5.45</v>
      </c>
      <c r="O902" s="54" t="n">
        <f aca="false">ROUND(M902*N902,2)</f>
        <v>3057.45</v>
      </c>
      <c r="P902" s="52" t="n">
        <v>489</v>
      </c>
      <c r="Q902" s="52" t="s">
        <v>4081</v>
      </c>
      <c r="R902" s="54" t="str">
        <f aca="false">IF(J902&lt;=I902,"Yes","No")</f>
        <v>No</v>
      </c>
      <c r="S902" s="52" t="s">
        <v>10066</v>
      </c>
      <c r="T902" s="52" t="s">
        <v>10066</v>
      </c>
      <c r="U902" s="55" t="n">
        <f aca="false">IF(M902=0,0,ROUND(O902/M902,2))</f>
        <v>5.45</v>
      </c>
      <c r="V902" s="55" t="n">
        <f aca="false">IFERROR(J902-I902,"")</f>
        <v>2</v>
      </c>
      <c r="W902" s="55" t="str">
        <f aca="false">IF(U902&lt;=13.5,"Efficient",IF(U902&lt;=16,"Above Bench","Expensive"))</f>
        <v>Efficient</v>
      </c>
      <c r="X902" s="55" t="str">
        <f aca="false">TEXT(H902,"yyyy-mm")</f>
        <v>2023-04</v>
      </c>
    </row>
    <row r="903" customFormat="false" ht="15" hidden="false" customHeight="true" outlineLevel="0" collapsed="false">
      <c r="A903" s="56" t="s">
        <v>11906</v>
      </c>
      <c r="B903" s="56" t="s">
        <v>3452</v>
      </c>
      <c r="C903" s="56" t="s">
        <v>6941</v>
      </c>
      <c r="D903" s="56" t="s">
        <v>10104</v>
      </c>
      <c r="E903" s="56" t="s">
        <v>93</v>
      </c>
      <c r="F903" s="56" t="s">
        <v>10099</v>
      </c>
      <c r="G903" s="56" t="s">
        <v>11907</v>
      </c>
      <c r="H903" s="57" t="n">
        <v>45100</v>
      </c>
      <c r="I903" s="56" t="s">
        <v>4646</v>
      </c>
      <c r="J903" s="56" t="s">
        <v>4922</v>
      </c>
      <c r="K903" s="56" t="n">
        <v>207.08</v>
      </c>
      <c r="L903" s="56" t="n">
        <v>1.012</v>
      </c>
      <c r="M903" s="56" t="n">
        <v>861</v>
      </c>
      <c r="N903" s="56" t="n">
        <v>22.38</v>
      </c>
      <c r="O903" s="54" t="n">
        <f aca="false">ROUND(M903*N903,2)</f>
        <v>19269.18</v>
      </c>
      <c r="P903" s="56" t="n">
        <v>220</v>
      </c>
      <c r="Q903" s="56" t="s">
        <v>340</v>
      </c>
      <c r="R903" s="54" t="str">
        <f aca="false">IF(J903&lt;=I903,"Yes","No")</f>
        <v>No</v>
      </c>
      <c r="S903" s="56" t="s">
        <v>10061</v>
      </c>
      <c r="T903" s="56" t="s">
        <v>10061</v>
      </c>
      <c r="U903" s="55" t="n">
        <f aca="false">IF(M903=0,0,ROUND(O903/M903,2))</f>
        <v>22.38</v>
      </c>
      <c r="V903" s="55" t="n">
        <f aca="false">IFERROR(J903-I903,"")</f>
        <v>2</v>
      </c>
      <c r="W903" s="55" t="str">
        <f aca="false">IF(U903&lt;=13.5,"Efficient",IF(U903&lt;=16,"Above Bench","Expensive"))</f>
        <v>Expensive</v>
      </c>
      <c r="X903" s="55" t="str">
        <f aca="false">TEXT(H903,"yyyy-mm")</f>
        <v>2023-06</v>
      </c>
    </row>
    <row r="904" customFormat="false" ht="15" hidden="false" customHeight="true" outlineLevel="0" collapsed="false">
      <c r="A904" s="52" t="s">
        <v>11908</v>
      </c>
      <c r="B904" s="52" t="s">
        <v>3733</v>
      </c>
      <c r="C904" s="52" t="s">
        <v>2897</v>
      </c>
      <c r="D904" s="52" t="s">
        <v>10063</v>
      </c>
      <c r="E904" s="52" t="s">
        <v>101</v>
      </c>
      <c r="F904" s="52" t="s">
        <v>10070</v>
      </c>
      <c r="G904" s="52" t="s">
        <v>11909</v>
      </c>
      <c r="H904" s="53" t="n">
        <v>45043</v>
      </c>
      <c r="I904" s="52" t="s">
        <v>777</v>
      </c>
      <c r="J904" s="52" t="s">
        <v>4474</v>
      </c>
      <c r="K904" s="52" t="n">
        <v>550.24</v>
      </c>
      <c r="L904" s="52" t="n">
        <v>1.884</v>
      </c>
      <c r="M904" s="52" t="n">
        <v>2238</v>
      </c>
      <c r="N904" s="52" t="n">
        <v>20.21</v>
      </c>
      <c r="O904" s="54" t="n">
        <f aca="false">ROUND(M904*N904,2)</f>
        <v>45229.98</v>
      </c>
      <c r="P904" s="52" t="n">
        <v>279</v>
      </c>
      <c r="Q904" s="52" t="s">
        <v>371</v>
      </c>
      <c r="R904" s="54" t="str">
        <f aca="false">IF(J904&lt;=I904,"Yes","No")</f>
        <v>Yes</v>
      </c>
      <c r="S904" s="52" t="s">
        <v>10066</v>
      </c>
      <c r="T904" s="52" t="s">
        <v>10061</v>
      </c>
      <c r="U904" s="55" t="n">
        <f aca="false">IF(M904=0,0,ROUND(O904/M904,2))</f>
        <v>20.21</v>
      </c>
      <c r="V904" s="55" t="n">
        <f aca="false">IFERROR(J904-I904,"")</f>
        <v>-1</v>
      </c>
      <c r="W904" s="55" t="str">
        <f aca="false">IF(U904&lt;=13.5,"Efficient",IF(U904&lt;=16,"Above Bench","Expensive"))</f>
        <v>Expensive</v>
      </c>
      <c r="X904" s="55" t="str">
        <f aca="false">TEXT(H904,"yyyy-mm")</f>
        <v>2023-04</v>
      </c>
    </row>
    <row r="905" customFormat="false" ht="15" hidden="false" customHeight="true" outlineLevel="0" collapsed="false">
      <c r="A905" s="56" t="s">
        <v>11910</v>
      </c>
      <c r="B905" s="56" t="s">
        <v>3468</v>
      </c>
      <c r="C905" s="56" t="s">
        <v>9114</v>
      </c>
      <c r="D905" s="56" t="s">
        <v>10073</v>
      </c>
      <c r="E905" s="56" t="s">
        <v>91</v>
      </c>
      <c r="F905" s="56" t="s">
        <v>10059</v>
      </c>
      <c r="G905" s="56" t="s">
        <v>11911</v>
      </c>
      <c r="H905" s="57" t="n">
        <v>44803</v>
      </c>
      <c r="I905" s="56" t="s">
        <v>2903</v>
      </c>
      <c r="J905" s="56" t="s">
        <v>1398</v>
      </c>
      <c r="K905" s="56" t="n">
        <v>2855.89</v>
      </c>
      <c r="L905" s="56" t="n">
        <v>9.239</v>
      </c>
      <c r="M905" s="56" t="n">
        <v>1206</v>
      </c>
      <c r="N905" s="56" t="n">
        <v>6.88</v>
      </c>
      <c r="O905" s="54" t="n">
        <f aca="false">ROUND(M905*N905,2)</f>
        <v>8297.28</v>
      </c>
      <c r="P905" s="56" t="n">
        <v>353</v>
      </c>
      <c r="Q905" s="56" t="s">
        <v>340</v>
      </c>
      <c r="R905" s="54" t="str">
        <f aca="false">IF(J905&lt;=I905,"Yes","No")</f>
        <v>No</v>
      </c>
      <c r="S905" s="56" t="s">
        <v>10061</v>
      </c>
      <c r="T905" s="56" t="s">
        <v>10066</v>
      </c>
      <c r="U905" s="55" t="n">
        <f aca="false">IF(M905=0,0,ROUND(O905/M905,2))</f>
        <v>6.88</v>
      </c>
      <c r="V905" s="55" t="n">
        <f aca="false">IFERROR(J905-I905,"")</f>
        <v>4</v>
      </c>
      <c r="W905" s="55" t="str">
        <f aca="false">IF(U905&lt;=13.5,"Efficient",IF(U905&lt;=16,"Above Bench","Expensive"))</f>
        <v>Efficient</v>
      </c>
      <c r="X905" s="55" t="str">
        <f aca="false">TEXT(H905,"yyyy-mm")</f>
        <v>2022-08</v>
      </c>
    </row>
    <row r="906" customFormat="false" ht="15" hidden="false" customHeight="true" outlineLevel="0" collapsed="false">
      <c r="A906" s="52" t="s">
        <v>11912</v>
      </c>
      <c r="B906" s="52" t="s">
        <v>714</v>
      </c>
      <c r="C906" s="52" t="s">
        <v>4971</v>
      </c>
      <c r="D906" s="52" t="s">
        <v>10058</v>
      </c>
      <c r="E906" s="52" t="s">
        <v>99</v>
      </c>
      <c r="F906" s="52" t="s">
        <v>10064</v>
      </c>
      <c r="G906" s="52" t="s">
        <v>11913</v>
      </c>
      <c r="H906" s="53" t="n">
        <v>45326</v>
      </c>
      <c r="I906" s="52" t="s">
        <v>2131</v>
      </c>
      <c r="J906" s="52" t="s">
        <v>3409</v>
      </c>
      <c r="K906" s="52" t="n">
        <v>1523.95</v>
      </c>
      <c r="L906" s="52" t="n">
        <v>7.291</v>
      </c>
      <c r="M906" s="52" t="n">
        <v>1605</v>
      </c>
      <c r="N906" s="52" t="n">
        <v>11.45</v>
      </c>
      <c r="O906" s="54" t="n">
        <f aca="false">ROUND(M906*N906,2)</f>
        <v>18377.25</v>
      </c>
      <c r="P906" s="52" t="n">
        <v>57</v>
      </c>
      <c r="Q906" s="52" t="s">
        <v>4081</v>
      </c>
      <c r="R906" s="54" t="str">
        <f aca="false">IF(J906&lt;=I906,"Yes","No")</f>
        <v>No</v>
      </c>
      <c r="S906" s="52" t="s">
        <v>10066</v>
      </c>
      <c r="T906" s="52" t="s">
        <v>10066</v>
      </c>
      <c r="U906" s="55" t="n">
        <f aca="false">IF(M906=0,0,ROUND(O906/M906,2))</f>
        <v>11.45</v>
      </c>
      <c r="V906" s="55" t="n">
        <f aca="false">IFERROR(J906-I906,"")</f>
        <v>1</v>
      </c>
      <c r="W906" s="55" t="str">
        <f aca="false">IF(U906&lt;=13.5,"Efficient",IF(U906&lt;=16,"Above Bench","Expensive"))</f>
        <v>Efficient</v>
      </c>
      <c r="X906" s="55" t="str">
        <f aca="false">TEXT(H906,"yyyy-mm")</f>
        <v>2024-02</v>
      </c>
    </row>
    <row r="907" customFormat="false" ht="15" hidden="false" customHeight="true" outlineLevel="0" collapsed="false">
      <c r="A907" s="56" t="s">
        <v>11914</v>
      </c>
      <c r="B907" s="56" t="s">
        <v>2898</v>
      </c>
      <c r="C907" s="56" t="s">
        <v>3664</v>
      </c>
      <c r="D907" s="56" t="s">
        <v>10095</v>
      </c>
      <c r="E907" s="56" t="s">
        <v>91</v>
      </c>
      <c r="F907" s="56" t="s">
        <v>10099</v>
      </c>
      <c r="G907" s="56" t="s">
        <v>11915</v>
      </c>
      <c r="H907" s="57" t="n">
        <v>44696</v>
      </c>
      <c r="I907" s="56" t="s">
        <v>3057</v>
      </c>
      <c r="J907" s="56" t="s">
        <v>3167</v>
      </c>
      <c r="K907" s="56" t="n">
        <v>1427.36</v>
      </c>
      <c r="L907" s="56" t="n">
        <v>6.946</v>
      </c>
      <c r="M907" s="56" t="n">
        <v>2436</v>
      </c>
      <c r="N907" s="56" t="n">
        <v>20.63</v>
      </c>
      <c r="O907" s="54" t="n">
        <f aca="false">ROUND(M907*N907,2)</f>
        <v>50254.68</v>
      </c>
      <c r="P907" s="56" t="n">
        <v>68</v>
      </c>
      <c r="Q907" s="56" t="s">
        <v>340</v>
      </c>
      <c r="R907" s="54" t="str">
        <f aca="false">IF(J907&lt;=I907,"Yes","No")</f>
        <v>No</v>
      </c>
      <c r="S907" s="56" t="s">
        <v>10066</v>
      </c>
      <c r="T907" s="56" t="s">
        <v>10066</v>
      </c>
      <c r="U907" s="55" t="n">
        <f aca="false">IF(M907=0,0,ROUND(O907/M907,2))</f>
        <v>20.63</v>
      </c>
      <c r="V907" s="55" t="n">
        <f aca="false">IFERROR(J907-I907,"")</f>
        <v>3</v>
      </c>
      <c r="W907" s="55" t="str">
        <f aca="false">IF(U907&lt;=13.5,"Efficient",IF(U907&lt;=16,"Above Bench","Expensive"))</f>
        <v>Expensive</v>
      </c>
      <c r="X907" s="55" t="str">
        <f aca="false">TEXT(H907,"yyyy-mm")</f>
        <v>2022-05</v>
      </c>
    </row>
    <row r="908" customFormat="false" ht="15" hidden="false" customHeight="true" outlineLevel="0" collapsed="false">
      <c r="A908" s="52" t="s">
        <v>11916</v>
      </c>
      <c r="B908" s="52" t="s">
        <v>3641</v>
      </c>
      <c r="C908" s="52" t="s">
        <v>3376</v>
      </c>
      <c r="D908" s="52" t="s">
        <v>10117</v>
      </c>
      <c r="E908" s="52" t="s">
        <v>95</v>
      </c>
      <c r="F908" s="52" t="s">
        <v>10064</v>
      </c>
      <c r="G908" s="52" t="s">
        <v>11917</v>
      </c>
      <c r="H908" s="53" t="n">
        <v>44796</v>
      </c>
      <c r="I908" s="52" t="s">
        <v>3922</v>
      </c>
      <c r="J908" s="52" t="s">
        <v>810</v>
      </c>
      <c r="K908" s="52" t="n">
        <v>134.62</v>
      </c>
      <c r="L908" s="52" t="n">
        <v>0.356</v>
      </c>
      <c r="M908" s="52" t="n">
        <v>2159</v>
      </c>
      <c r="N908" s="52" t="n">
        <v>5.76</v>
      </c>
      <c r="O908" s="54" t="n">
        <f aca="false">ROUND(M908*N908,2)</f>
        <v>12435.84</v>
      </c>
      <c r="P908" s="52" t="n">
        <v>420</v>
      </c>
      <c r="Q908" s="52" t="s">
        <v>380</v>
      </c>
      <c r="R908" s="54" t="str">
        <f aca="false">IF(J908&lt;=I908,"Yes","No")</f>
        <v>Yes</v>
      </c>
      <c r="S908" s="52" t="s">
        <v>10066</v>
      </c>
      <c r="T908" s="52" t="s">
        <v>10061</v>
      </c>
      <c r="U908" s="55" t="n">
        <f aca="false">IF(M908=0,0,ROUND(O908/M908,2))</f>
        <v>5.76</v>
      </c>
      <c r="V908" s="55" t="n">
        <f aca="false">IFERROR(J908-I908,"")</f>
        <v>-1</v>
      </c>
      <c r="W908" s="55" t="str">
        <f aca="false">IF(U908&lt;=13.5,"Efficient",IF(U908&lt;=16,"Above Bench","Expensive"))</f>
        <v>Efficient</v>
      </c>
      <c r="X908" s="55" t="str">
        <f aca="false">TEXT(H908,"yyyy-mm")</f>
        <v>2022-08</v>
      </c>
    </row>
    <row r="909" customFormat="false" ht="15" hidden="false" customHeight="true" outlineLevel="0" collapsed="false">
      <c r="A909" s="56" t="s">
        <v>11918</v>
      </c>
      <c r="B909" s="56" t="s">
        <v>3896</v>
      </c>
      <c r="C909" s="56" t="s">
        <v>1280</v>
      </c>
      <c r="D909" s="56" t="s">
        <v>10112</v>
      </c>
      <c r="E909" s="56" t="s">
        <v>95</v>
      </c>
      <c r="F909" s="56" t="s">
        <v>10088</v>
      </c>
      <c r="G909" s="56" t="s">
        <v>11919</v>
      </c>
      <c r="H909" s="57" t="n">
        <v>45276</v>
      </c>
      <c r="I909" s="56" t="s">
        <v>5363</v>
      </c>
      <c r="J909" s="56" t="s">
        <v>418</v>
      </c>
      <c r="K909" s="56" t="n">
        <v>2446.66</v>
      </c>
      <c r="L909" s="56" t="n">
        <v>8.695</v>
      </c>
      <c r="M909" s="56" t="n">
        <v>885</v>
      </c>
      <c r="N909" s="56" t="n">
        <v>21.21</v>
      </c>
      <c r="O909" s="54" t="n">
        <f aca="false">ROUND(M909*N909,2)</f>
        <v>18770.85</v>
      </c>
      <c r="P909" s="56" t="n">
        <v>103</v>
      </c>
      <c r="Q909" s="56" t="s">
        <v>380</v>
      </c>
      <c r="R909" s="54" t="str">
        <f aca="false">IF(J909&lt;=I909,"Yes","No")</f>
        <v>No</v>
      </c>
      <c r="S909" s="56" t="s">
        <v>10061</v>
      </c>
      <c r="T909" s="56" t="s">
        <v>10066</v>
      </c>
      <c r="U909" s="55" t="n">
        <f aca="false">IF(M909=0,0,ROUND(O909/M909,2))</f>
        <v>21.21</v>
      </c>
      <c r="V909" s="55" t="n">
        <f aca="false">IFERROR(J909-I909,"")</f>
        <v>1</v>
      </c>
      <c r="W909" s="55" t="str">
        <f aca="false">IF(U909&lt;=13.5,"Efficient",IF(U909&lt;=16,"Above Bench","Expensive"))</f>
        <v>Expensive</v>
      </c>
      <c r="X909" s="55" t="str">
        <f aca="false">TEXT(H909,"yyyy-mm")</f>
        <v>2023-12</v>
      </c>
    </row>
    <row r="910" customFormat="false" ht="15" hidden="false" customHeight="true" outlineLevel="0" collapsed="false">
      <c r="A910" s="52" t="s">
        <v>11920</v>
      </c>
      <c r="B910" s="52" t="s">
        <v>2845</v>
      </c>
      <c r="C910" s="52" t="s">
        <v>3791</v>
      </c>
      <c r="D910" s="52" t="s">
        <v>10069</v>
      </c>
      <c r="E910" s="52" t="s">
        <v>97</v>
      </c>
      <c r="F910" s="52" t="s">
        <v>10070</v>
      </c>
      <c r="G910" s="52" t="s">
        <v>11921</v>
      </c>
      <c r="H910" s="53" t="n">
        <v>44615</v>
      </c>
      <c r="I910" s="52" t="s">
        <v>2783</v>
      </c>
      <c r="J910" s="52" t="s">
        <v>2783</v>
      </c>
      <c r="K910" s="52" t="n">
        <v>270.23</v>
      </c>
      <c r="L910" s="52" t="n">
        <v>1.13</v>
      </c>
      <c r="M910" s="52" t="n">
        <v>2269</v>
      </c>
      <c r="N910" s="52" t="n">
        <v>10.97</v>
      </c>
      <c r="O910" s="54" t="n">
        <f aca="false">ROUND(M910*N910,2)</f>
        <v>24890.93</v>
      </c>
      <c r="P910" s="52" t="n">
        <v>171</v>
      </c>
      <c r="Q910" s="52" t="s">
        <v>4081</v>
      </c>
      <c r="R910" s="54" t="str">
        <f aca="false">IF(J910&lt;=I910,"Yes","No")</f>
        <v>Yes</v>
      </c>
      <c r="S910" s="52" t="s">
        <v>10061</v>
      </c>
      <c r="T910" s="52" t="s">
        <v>10066</v>
      </c>
      <c r="U910" s="55" t="n">
        <f aca="false">IF(M910=0,0,ROUND(O910/M910,2))</f>
        <v>10.97</v>
      </c>
      <c r="V910" s="55" t="n">
        <f aca="false">IFERROR(J910-I910,"")</f>
        <v>0</v>
      </c>
      <c r="W910" s="55" t="str">
        <f aca="false">IF(U910&lt;=13.5,"Efficient",IF(U910&lt;=16,"Above Bench","Expensive"))</f>
        <v>Efficient</v>
      </c>
      <c r="X910" s="55" t="str">
        <f aca="false">TEXT(H910,"yyyy-mm")</f>
        <v>2022-02</v>
      </c>
    </row>
    <row r="911" customFormat="false" ht="15" hidden="false" customHeight="true" outlineLevel="0" collapsed="false">
      <c r="A911" s="56" t="s">
        <v>11922</v>
      </c>
      <c r="B911" s="56" t="s">
        <v>2686</v>
      </c>
      <c r="C911" s="56" t="s">
        <v>2456</v>
      </c>
      <c r="D911" s="56" t="s">
        <v>10117</v>
      </c>
      <c r="E911" s="56" t="s">
        <v>99</v>
      </c>
      <c r="F911" s="56" t="s">
        <v>10064</v>
      </c>
      <c r="G911" s="56" t="s">
        <v>11923</v>
      </c>
      <c r="H911" s="57" t="n">
        <v>44979</v>
      </c>
      <c r="I911" s="56" t="s">
        <v>2679</v>
      </c>
      <c r="J911" s="56" t="s">
        <v>609</v>
      </c>
      <c r="K911" s="56" t="n">
        <v>1788.59</v>
      </c>
      <c r="L911" s="56" t="n">
        <v>5.089</v>
      </c>
      <c r="M911" s="56" t="n">
        <v>946</v>
      </c>
      <c r="N911" s="56" t="n">
        <v>20.4</v>
      </c>
      <c r="O911" s="54" t="n">
        <f aca="false">ROUND(M911*N911,2)</f>
        <v>19298.4</v>
      </c>
      <c r="P911" s="56" t="n">
        <v>239</v>
      </c>
      <c r="Q911" s="56" t="s">
        <v>371</v>
      </c>
      <c r="R911" s="54" t="str">
        <f aca="false">IF(J911&lt;=I911,"Yes","No")</f>
        <v>Yes</v>
      </c>
      <c r="S911" s="56" t="s">
        <v>10061</v>
      </c>
      <c r="T911" s="56" t="s">
        <v>10061</v>
      </c>
      <c r="U911" s="55" t="n">
        <f aca="false">IF(M911=0,0,ROUND(O911/M911,2))</f>
        <v>20.4</v>
      </c>
      <c r="V911" s="55" t="n">
        <f aca="false">IFERROR(J911-I911,"")</f>
        <v>-1</v>
      </c>
      <c r="W911" s="55" t="str">
        <f aca="false">IF(U911&lt;=13.5,"Efficient",IF(U911&lt;=16,"Above Bench","Expensive"))</f>
        <v>Expensive</v>
      </c>
      <c r="X911" s="55" t="str">
        <f aca="false">TEXT(H911,"yyyy-mm")</f>
        <v>2023-02</v>
      </c>
    </row>
    <row r="912" customFormat="false" ht="15" hidden="false" customHeight="true" outlineLevel="0" collapsed="false">
      <c r="A912" s="52" t="s">
        <v>11924</v>
      </c>
      <c r="B912" s="52" t="s">
        <v>2998</v>
      </c>
      <c r="C912" s="52" t="s">
        <v>6379</v>
      </c>
      <c r="D912" s="52" t="s">
        <v>10112</v>
      </c>
      <c r="E912" s="52" t="s">
        <v>91</v>
      </c>
      <c r="F912" s="52" t="s">
        <v>10088</v>
      </c>
      <c r="G912" s="52" t="s">
        <v>11925</v>
      </c>
      <c r="H912" s="53" t="n">
        <v>45314</v>
      </c>
      <c r="I912" s="52" t="s">
        <v>1098</v>
      </c>
      <c r="J912" s="52" t="s">
        <v>3140</v>
      </c>
      <c r="K912" s="52" t="n">
        <v>3995.78</v>
      </c>
      <c r="L912" s="52" t="n">
        <v>14.33</v>
      </c>
      <c r="M912" s="52" t="n">
        <v>2341</v>
      </c>
      <c r="N912" s="52" t="n">
        <v>15.85</v>
      </c>
      <c r="O912" s="54" t="n">
        <f aca="false">ROUND(M912*N912,2)</f>
        <v>37104.85</v>
      </c>
      <c r="P912" s="52" t="n">
        <v>158</v>
      </c>
      <c r="Q912" s="52" t="s">
        <v>380</v>
      </c>
      <c r="R912" s="54" t="str">
        <f aca="false">IF(J912&lt;=I912,"Yes","No")</f>
        <v>No</v>
      </c>
      <c r="S912" s="52" t="s">
        <v>10066</v>
      </c>
      <c r="T912" s="52" t="s">
        <v>10061</v>
      </c>
      <c r="U912" s="55" t="n">
        <f aca="false">IF(M912=0,0,ROUND(O912/M912,2))</f>
        <v>15.85</v>
      </c>
      <c r="V912" s="55" t="n">
        <f aca="false">IFERROR(J912-I912,"")</f>
        <v>5</v>
      </c>
      <c r="W912" s="55" t="str">
        <f aca="false">IF(U912&lt;=13.5,"Efficient",IF(U912&lt;=16,"Above Bench","Expensive"))</f>
        <v>Above Bench</v>
      </c>
      <c r="X912" s="55" t="str">
        <f aca="false">TEXT(H912,"yyyy-mm")</f>
        <v>2024-01</v>
      </c>
    </row>
    <row r="913" customFormat="false" ht="15" hidden="false" customHeight="true" outlineLevel="0" collapsed="false">
      <c r="A913" s="56" t="s">
        <v>11926</v>
      </c>
      <c r="B913" s="56" t="s">
        <v>3691</v>
      </c>
      <c r="C913" s="56" t="s">
        <v>3673</v>
      </c>
      <c r="D913" s="56" t="s">
        <v>10069</v>
      </c>
      <c r="E913" s="56" t="s">
        <v>99</v>
      </c>
      <c r="F913" s="56" t="s">
        <v>10088</v>
      </c>
      <c r="G913" s="56" t="s">
        <v>11927</v>
      </c>
      <c r="H913" s="57" t="n">
        <v>45602</v>
      </c>
      <c r="I913" s="56" t="s">
        <v>1450</v>
      </c>
      <c r="J913" s="56" t="s">
        <v>688</v>
      </c>
      <c r="K913" s="56" t="n">
        <v>4751.57</v>
      </c>
      <c r="L913" s="56" t="n">
        <v>15.009</v>
      </c>
      <c r="M913" s="56" t="n">
        <v>81</v>
      </c>
      <c r="N913" s="56" t="n">
        <v>10.1</v>
      </c>
      <c r="O913" s="54" t="n">
        <f aca="false">ROUND(M913*N913,2)</f>
        <v>818.1</v>
      </c>
      <c r="P913" s="56" t="n">
        <v>422</v>
      </c>
      <c r="Q913" s="56" t="s">
        <v>340</v>
      </c>
      <c r="R913" s="54" t="str">
        <f aca="false">IF(J913&lt;=I913,"Yes","No")</f>
        <v>No</v>
      </c>
      <c r="S913" s="56" t="s">
        <v>10061</v>
      </c>
      <c r="T913" s="56" t="s">
        <v>10066</v>
      </c>
      <c r="U913" s="55" t="n">
        <f aca="false">IF(M913=0,0,ROUND(O913/M913,2))</f>
        <v>10.1</v>
      </c>
      <c r="V913" s="55" t="n">
        <f aca="false">IFERROR(J913-I913,"")</f>
        <v>1</v>
      </c>
      <c r="W913" s="55" t="str">
        <f aca="false">IF(U913&lt;=13.5,"Efficient",IF(U913&lt;=16,"Above Bench","Expensive"))</f>
        <v>Efficient</v>
      </c>
      <c r="X913" s="55" t="str">
        <f aca="false">TEXT(H913,"yyyy-mm")</f>
        <v>2024-11</v>
      </c>
    </row>
    <row r="914" customFormat="false" ht="15" hidden="false" customHeight="true" outlineLevel="0" collapsed="false">
      <c r="A914" s="52" t="s">
        <v>11928</v>
      </c>
      <c r="B914" s="52" t="s">
        <v>2559</v>
      </c>
      <c r="C914" s="52" t="s">
        <v>8499</v>
      </c>
      <c r="D914" s="52" t="s">
        <v>10190</v>
      </c>
      <c r="E914" s="52" t="s">
        <v>91</v>
      </c>
      <c r="F914" s="52" t="s">
        <v>10064</v>
      </c>
      <c r="G914" s="52" t="s">
        <v>11929</v>
      </c>
      <c r="H914" s="53" t="n">
        <v>45303</v>
      </c>
      <c r="I914" s="52" t="s">
        <v>2642</v>
      </c>
      <c r="J914" s="52" t="s">
        <v>2642</v>
      </c>
      <c r="K914" s="52" t="n">
        <v>1300.16</v>
      </c>
      <c r="L914" s="52" t="n">
        <v>3.774</v>
      </c>
      <c r="M914" s="52" t="n">
        <v>2218</v>
      </c>
      <c r="N914" s="52" t="n">
        <v>23.67</v>
      </c>
      <c r="O914" s="54" t="n">
        <f aca="false">ROUND(M914*N914,2)</f>
        <v>52500.06</v>
      </c>
      <c r="P914" s="52" t="n">
        <v>208</v>
      </c>
      <c r="Q914" s="52" t="s">
        <v>371</v>
      </c>
      <c r="R914" s="54" t="str">
        <f aca="false">IF(J914&lt;=I914,"Yes","No")</f>
        <v>Yes</v>
      </c>
      <c r="S914" s="52" t="s">
        <v>10066</v>
      </c>
      <c r="T914" s="52" t="s">
        <v>10061</v>
      </c>
      <c r="U914" s="55" t="n">
        <f aca="false">IF(M914=0,0,ROUND(O914/M914,2))</f>
        <v>23.67</v>
      </c>
      <c r="V914" s="55" t="n">
        <f aca="false">IFERROR(J914-I914,"")</f>
        <v>0</v>
      </c>
      <c r="W914" s="55" t="str">
        <f aca="false">IF(U914&lt;=13.5,"Efficient",IF(U914&lt;=16,"Above Bench","Expensive"))</f>
        <v>Expensive</v>
      </c>
      <c r="X914" s="55" t="str">
        <f aca="false">TEXT(H914,"yyyy-mm")</f>
        <v>2024-01</v>
      </c>
    </row>
    <row r="915" customFormat="false" ht="15" hidden="false" customHeight="true" outlineLevel="0" collapsed="false">
      <c r="A915" s="56" t="s">
        <v>11930</v>
      </c>
      <c r="B915" s="56" t="s">
        <v>1758</v>
      </c>
      <c r="C915" s="56" t="s">
        <v>4005</v>
      </c>
      <c r="D915" s="56" t="s">
        <v>10132</v>
      </c>
      <c r="E915" s="56" t="s">
        <v>91</v>
      </c>
      <c r="F915" s="56" t="s">
        <v>10088</v>
      </c>
      <c r="G915" s="56" t="s">
        <v>11931</v>
      </c>
      <c r="H915" s="57" t="n">
        <v>45079</v>
      </c>
      <c r="I915" s="56" t="s">
        <v>3223</v>
      </c>
      <c r="J915" s="56" t="s">
        <v>1512</v>
      </c>
      <c r="K915" s="56" t="n">
        <v>1775.25</v>
      </c>
      <c r="L915" s="56" t="n">
        <v>7.517</v>
      </c>
      <c r="M915" s="56" t="n">
        <v>2059</v>
      </c>
      <c r="N915" s="56" t="n">
        <v>20.57</v>
      </c>
      <c r="O915" s="54" t="n">
        <f aca="false">ROUND(M915*N915,2)</f>
        <v>42353.63</v>
      </c>
      <c r="P915" s="56" t="n">
        <v>160</v>
      </c>
      <c r="Q915" s="56" t="s">
        <v>4081</v>
      </c>
      <c r="R915" s="54" t="str">
        <f aca="false">IF(J915&lt;=I915,"Yes","No")</f>
        <v>No</v>
      </c>
      <c r="S915" s="56" t="s">
        <v>10066</v>
      </c>
      <c r="T915" s="56" t="s">
        <v>10066</v>
      </c>
      <c r="U915" s="55" t="n">
        <f aca="false">IF(M915=0,0,ROUND(O915/M915,2))</f>
        <v>20.57</v>
      </c>
      <c r="V915" s="55" t="n">
        <f aca="false">IFERROR(J915-I915,"")</f>
        <v>1</v>
      </c>
      <c r="W915" s="55" t="str">
        <f aca="false">IF(U915&lt;=13.5,"Efficient",IF(U915&lt;=16,"Above Bench","Expensive"))</f>
        <v>Expensive</v>
      </c>
      <c r="X915" s="55" t="str">
        <f aca="false">TEXT(H915,"yyyy-mm")</f>
        <v>2023-06</v>
      </c>
    </row>
    <row r="916" customFormat="false" ht="15" hidden="false" customHeight="true" outlineLevel="0" collapsed="false">
      <c r="A916" s="52" t="s">
        <v>11932</v>
      </c>
      <c r="B916" s="52" t="s">
        <v>1869</v>
      </c>
      <c r="C916" s="52" t="s">
        <v>541</v>
      </c>
      <c r="D916" s="52" t="s">
        <v>10190</v>
      </c>
      <c r="E916" s="52" t="s">
        <v>93</v>
      </c>
      <c r="F916" s="52" t="s">
        <v>10070</v>
      </c>
      <c r="G916" s="52" t="s">
        <v>11933</v>
      </c>
      <c r="H916" s="53" t="n">
        <v>45516</v>
      </c>
      <c r="I916" s="52" t="s">
        <v>4768</v>
      </c>
      <c r="J916" s="52" t="s">
        <v>2703</v>
      </c>
      <c r="K916" s="52" t="n">
        <v>2259.35</v>
      </c>
      <c r="L916" s="52" t="n">
        <v>6.749</v>
      </c>
      <c r="M916" s="52" t="n">
        <v>1110</v>
      </c>
      <c r="N916" s="52" t="n">
        <v>21.42</v>
      </c>
      <c r="O916" s="54" t="n">
        <f aca="false">ROUND(M916*N916,2)</f>
        <v>23776.2</v>
      </c>
      <c r="P916" s="52" t="n">
        <v>485</v>
      </c>
      <c r="Q916" s="52" t="s">
        <v>4081</v>
      </c>
      <c r="R916" s="54" t="str">
        <f aca="false">IF(J916&lt;=I916,"Yes","No")</f>
        <v>No</v>
      </c>
      <c r="S916" s="52" t="s">
        <v>10066</v>
      </c>
      <c r="T916" s="52" t="s">
        <v>10061</v>
      </c>
      <c r="U916" s="55" t="n">
        <f aca="false">IF(M916=0,0,ROUND(O916/M916,2))</f>
        <v>21.42</v>
      </c>
      <c r="V916" s="55" t="n">
        <f aca="false">IFERROR(J916-I916,"")</f>
        <v>3</v>
      </c>
      <c r="W916" s="55" t="str">
        <f aca="false">IF(U916&lt;=13.5,"Efficient",IF(U916&lt;=16,"Above Bench","Expensive"))</f>
        <v>Expensive</v>
      </c>
      <c r="X916" s="55" t="str">
        <f aca="false">TEXT(H916,"yyyy-mm")</f>
        <v>2024-08</v>
      </c>
    </row>
    <row r="917" customFormat="false" ht="15" hidden="false" customHeight="true" outlineLevel="0" collapsed="false">
      <c r="A917" s="56" t="s">
        <v>11934</v>
      </c>
      <c r="B917" s="56" t="s">
        <v>3582</v>
      </c>
      <c r="C917" s="56" t="s">
        <v>8814</v>
      </c>
      <c r="D917" s="56" t="s">
        <v>10104</v>
      </c>
      <c r="E917" s="56" t="s">
        <v>95</v>
      </c>
      <c r="F917" s="56" t="s">
        <v>10088</v>
      </c>
      <c r="G917" s="56" t="s">
        <v>11935</v>
      </c>
      <c r="H917" s="57" t="n">
        <v>45277</v>
      </c>
      <c r="I917" s="56" t="s">
        <v>1810</v>
      </c>
      <c r="J917" s="56" t="s">
        <v>866</v>
      </c>
      <c r="K917" s="56" t="n">
        <v>4841.51</v>
      </c>
      <c r="L917" s="56" t="n">
        <v>12.718</v>
      </c>
      <c r="M917" s="56" t="n">
        <v>1632</v>
      </c>
      <c r="N917" s="56" t="n">
        <v>24.87</v>
      </c>
      <c r="O917" s="54" t="n">
        <f aca="false">ROUND(M917*N917,2)</f>
        <v>40587.84</v>
      </c>
      <c r="P917" s="56" t="n">
        <v>94</v>
      </c>
      <c r="Q917" s="56" t="s">
        <v>4081</v>
      </c>
      <c r="R917" s="54" t="str">
        <f aca="false">IF(J917&lt;=I917,"Yes","No")</f>
        <v>No</v>
      </c>
      <c r="S917" s="56" t="s">
        <v>10061</v>
      </c>
      <c r="T917" s="56" t="s">
        <v>10061</v>
      </c>
      <c r="U917" s="55" t="n">
        <f aca="false">IF(M917=0,0,ROUND(O917/M917,2))</f>
        <v>24.87</v>
      </c>
      <c r="V917" s="55" t="n">
        <f aca="false">IFERROR(J917-I917,"")</f>
        <v>1</v>
      </c>
      <c r="W917" s="55" t="str">
        <f aca="false">IF(U917&lt;=13.5,"Efficient",IF(U917&lt;=16,"Above Bench","Expensive"))</f>
        <v>Expensive</v>
      </c>
      <c r="X917" s="55" t="str">
        <f aca="false">TEXT(H917,"yyyy-mm")</f>
        <v>2023-12</v>
      </c>
    </row>
    <row r="918" customFormat="false" ht="15" hidden="false" customHeight="true" outlineLevel="0" collapsed="false">
      <c r="A918" s="52" t="s">
        <v>11936</v>
      </c>
      <c r="B918" s="52" t="s">
        <v>3484</v>
      </c>
      <c r="C918" s="52" t="s">
        <v>5561</v>
      </c>
      <c r="D918" s="52" t="s">
        <v>10132</v>
      </c>
      <c r="E918" s="52" t="s">
        <v>91</v>
      </c>
      <c r="F918" s="52" t="s">
        <v>10070</v>
      </c>
      <c r="G918" s="52" t="s">
        <v>11937</v>
      </c>
      <c r="H918" s="53" t="n">
        <v>44692</v>
      </c>
      <c r="I918" s="52" t="s">
        <v>1708</v>
      </c>
      <c r="J918" s="52" t="s">
        <v>1388</v>
      </c>
      <c r="K918" s="52" t="n">
        <v>1663.65</v>
      </c>
      <c r="L918" s="52" t="n">
        <v>4.25</v>
      </c>
      <c r="M918" s="52" t="n">
        <v>2167</v>
      </c>
      <c r="N918" s="52" t="n">
        <v>10.72</v>
      </c>
      <c r="O918" s="54" t="n">
        <f aca="false">ROUND(M918*N918,2)</f>
        <v>23230.24</v>
      </c>
      <c r="P918" s="52" t="n">
        <v>12</v>
      </c>
      <c r="Q918" s="52" t="s">
        <v>371</v>
      </c>
      <c r="R918" s="54" t="str">
        <f aca="false">IF(J918&lt;=I918,"Yes","No")</f>
        <v>No</v>
      </c>
      <c r="S918" s="52" t="s">
        <v>10066</v>
      </c>
      <c r="T918" s="52" t="s">
        <v>10061</v>
      </c>
      <c r="U918" s="55" t="n">
        <f aca="false">IF(M918=0,0,ROUND(O918/M918,2))</f>
        <v>10.72</v>
      </c>
      <c r="V918" s="55" t="n">
        <f aca="false">IFERROR(J918-I918,"")</f>
        <v>5</v>
      </c>
      <c r="W918" s="55" t="str">
        <f aca="false">IF(U918&lt;=13.5,"Efficient",IF(U918&lt;=16,"Above Bench","Expensive"))</f>
        <v>Efficient</v>
      </c>
      <c r="X918" s="55" t="str">
        <f aca="false">TEXT(H918,"yyyy-mm")</f>
        <v>2022-05</v>
      </c>
    </row>
    <row r="919" customFormat="false" ht="15" hidden="false" customHeight="true" outlineLevel="0" collapsed="false">
      <c r="A919" s="56" t="s">
        <v>11938</v>
      </c>
      <c r="B919" s="56" t="s">
        <v>523</v>
      </c>
      <c r="C919" s="56" t="s">
        <v>4783</v>
      </c>
      <c r="D919" s="56" t="s">
        <v>10078</v>
      </c>
      <c r="E919" s="56" t="s">
        <v>101</v>
      </c>
      <c r="F919" s="56" t="s">
        <v>10059</v>
      </c>
      <c r="G919" s="56" t="s">
        <v>11939</v>
      </c>
      <c r="H919" s="57" t="n">
        <v>45539</v>
      </c>
      <c r="I919" s="56" t="s">
        <v>1731</v>
      </c>
      <c r="J919" s="56" t="s">
        <v>5093</v>
      </c>
      <c r="K919" s="56" t="n">
        <v>1029.63</v>
      </c>
      <c r="L919" s="56" t="n">
        <v>3.809</v>
      </c>
      <c r="M919" s="56" t="n">
        <v>2906</v>
      </c>
      <c r="N919" s="56" t="n">
        <v>19.41</v>
      </c>
      <c r="O919" s="54" t="n">
        <f aca="false">ROUND(M919*N919,2)</f>
        <v>56405.46</v>
      </c>
      <c r="P919" s="56" t="n">
        <v>486</v>
      </c>
      <c r="Q919" s="56" t="s">
        <v>4081</v>
      </c>
      <c r="R919" s="54" t="str">
        <f aca="false">IF(J919&lt;=I919,"Yes","No")</f>
        <v>No</v>
      </c>
      <c r="S919" s="56" t="s">
        <v>10066</v>
      </c>
      <c r="T919" s="56" t="s">
        <v>10061</v>
      </c>
      <c r="U919" s="55" t="n">
        <f aca="false">IF(M919=0,0,ROUND(O919/M919,2))</f>
        <v>19.41</v>
      </c>
      <c r="V919" s="55" t="n">
        <f aca="false">IFERROR(J919-I919,"")</f>
        <v>5</v>
      </c>
      <c r="W919" s="55" t="str">
        <f aca="false">IF(U919&lt;=13.5,"Efficient",IF(U919&lt;=16,"Above Bench","Expensive"))</f>
        <v>Expensive</v>
      </c>
      <c r="X919" s="55" t="str">
        <f aca="false">TEXT(H919,"yyyy-mm")</f>
        <v>2024-09</v>
      </c>
    </row>
    <row r="920" customFormat="false" ht="15" hidden="false" customHeight="true" outlineLevel="0" collapsed="false">
      <c r="A920" s="52" t="s">
        <v>11940</v>
      </c>
      <c r="B920" s="52" t="s">
        <v>2419</v>
      </c>
      <c r="C920" s="52" t="s">
        <v>1222</v>
      </c>
      <c r="D920" s="52" t="s">
        <v>10087</v>
      </c>
      <c r="E920" s="52" t="s">
        <v>101</v>
      </c>
      <c r="F920" s="52" t="s">
        <v>10059</v>
      </c>
      <c r="G920" s="52" t="s">
        <v>11941</v>
      </c>
      <c r="H920" s="53" t="n">
        <v>44690</v>
      </c>
      <c r="I920" s="52" t="s">
        <v>2808</v>
      </c>
      <c r="J920" s="52" t="s">
        <v>1709</v>
      </c>
      <c r="K920" s="52" t="n">
        <v>2845.95</v>
      </c>
      <c r="L920" s="52" t="n">
        <v>7.77</v>
      </c>
      <c r="M920" s="52" t="n">
        <v>1109</v>
      </c>
      <c r="N920" s="52" t="n">
        <v>21.62</v>
      </c>
      <c r="O920" s="54" t="n">
        <f aca="false">ROUND(M920*N920,2)</f>
        <v>23976.58</v>
      </c>
      <c r="P920" s="52" t="n">
        <v>27</v>
      </c>
      <c r="Q920" s="52" t="s">
        <v>340</v>
      </c>
      <c r="R920" s="54" t="str">
        <f aca="false">IF(J920&lt;=I920,"Yes","No")</f>
        <v>No</v>
      </c>
      <c r="S920" s="52" t="s">
        <v>10066</v>
      </c>
      <c r="T920" s="52" t="s">
        <v>10061</v>
      </c>
      <c r="U920" s="55" t="n">
        <f aca="false">IF(M920=0,0,ROUND(O920/M920,2))</f>
        <v>21.62</v>
      </c>
      <c r="V920" s="55" t="n">
        <f aca="false">IFERROR(J920-I920,"")</f>
        <v>2</v>
      </c>
      <c r="W920" s="55" t="str">
        <f aca="false">IF(U920&lt;=13.5,"Efficient",IF(U920&lt;=16,"Above Bench","Expensive"))</f>
        <v>Expensive</v>
      </c>
      <c r="X920" s="55" t="str">
        <f aca="false">TEXT(H920,"yyyy-mm")</f>
        <v>2022-05</v>
      </c>
    </row>
    <row r="921" customFormat="false" ht="15" hidden="false" customHeight="true" outlineLevel="0" collapsed="false">
      <c r="A921" s="56" t="s">
        <v>11942</v>
      </c>
      <c r="B921" s="56" t="s">
        <v>3440</v>
      </c>
      <c r="C921" s="56" t="s">
        <v>2531</v>
      </c>
      <c r="D921" s="56" t="s">
        <v>10117</v>
      </c>
      <c r="E921" s="56" t="s">
        <v>99</v>
      </c>
      <c r="F921" s="56" t="s">
        <v>10070</v>
      </c>
      <c r="G921" s="56" t="s">
        <v>11943</v>
      </c>
      <c r="H921" s="57" t="n">
        <v>44834</v>
      </c>
      <c r="I921" s="56" t="s">
        <v>2320</v>
      </c>
      <c r="J921" s="56" t="s">
        <v>2320</v>
      </c>
      <c r="K921" s="56" t="n">
        <v>3513.44</v>
      </c>
      <c r="L921" s="56" t="n">
        <v>10.808</v>
      </c>
      <c r="M921" s="56" t="n">
        <v>1249</v>
      </c>
      <c r="N921" s="56" t="n">
        <v>7.67</v>
      </c>
      <c r="O921" s="54" t="n">
        <f aca="false">ROUND(M921*N921,2)</f>
        <v>9579.83</v>
      </c>
      <c r="P921" s="56" t="n">
        <v>294</v>
      </c>
      <c r="Q921" s="56" t="s">
        <v>4081</v>
      </c>
      <c r="R921" s="54" t="str">
        <f aca="false">IF(J921&lt;=I921,"Yes","No")</f>
        <v>Yes</v>
      </c>
      <c r="S921" s="56" t="s">
        <v>10061</v>
      </c>
      <c r="T921" s="56" t="s">
        <v>10066</v>
      </c>
      <c r="U921" s="55" t="n">
        <f aca="false">IF(M921=0,0,ROUND(O921/M921,2))</f>
        <v>7.67</v>
      </c>
      <c r="V921" s="55" t="n">
        <f aca="false">IFERROR(J921-I921,"")</f>
        <v>0</v>
      </c>
      <c r="W921" s="55" t="str">
        <f aca="false">IF(U921&lt;=13.5,"Efficient",IF(U921&lt;=16,"Above Bench","Expensive"))</f>
        <v>Efficient</v>
      </c>
      <c r="X921" s="55" t="str">
        <f aca="false">TEXT(H921,"yyyy-mm")</f>
        <v>2022-09</v>
      </c>
    </row>
    <row r="922" customFormat="false" ht="15" hidden="false" customHeight="true" outlineLevel="0" collapsed="false">
      <c r="A922" s="52" t="s">
        <v>11944</v>
      </c>
      <c r="B922" s="52" t="s">
        <v>3141</v>
      </c>
      <c r="C922" s="52" t="s">
        <v>2539</v>
      </c>
      <c r="D922" s="52" t="s">
        <v>10058</v>
      </c>
      <c r="E922" s="52" t="s">
        <v>93</v>
      </c>
      <c r="F922" s="52" t="s">
        <v>10064</v>
      </c>
      <c r="G922" s="52" t="s">
        <v>11945</v>
      </c>
      <c r="H922" s="53" t="n">
        <v>45191</v>
      </c>
      <c r="I922" s="52" t="s">
        <v>6079</v>
      </c>
      <c r="J922" s="52" t="s">
        <v>737</v>
      </c>
      <c r="K922" s="52" t="n">
        <v>1439.43</v>
      </c>
      <c r="L922" s="52" t="n">
        <v>3.711</v>
      </c>
      <c r="M922" s="52" t="n">
        <v>1886</v>
      </c>
      <c r="N922" s="52" t="n">
        <v>16.51</v>
      </c>
      <c r="O922" s="54" t="n">
        <f aca="false">ROUND(M922*N922,2)</f>
        <v>31137.86</v>
      </c>
      <c r="P922" s="52" t="n">
        <v>491</v>
      </c>
      <c r="Q922" s="52" t="s">
        <v>371</v>
      </c>
      <c r="R922" s="54" t="str">
        <f aca="false">IF(J922&lt;=I922,"Yes","No")</f>
        <v>No</v>
      </c>
      <c r="S922" s="52" t="s">
        <v>10066</v>
      </c>
      <c r="T922" s="52" t="s">
        <v>10061</v>
      </c>
      <c r="U922" s="55" t="n">
        <f aca="false">IF(M922=0,0,ROUND(O922/M922,2))</f>
        <v>16.51</v>
      </c>
      <c r="V922" s="55" t="n">
        <f aca="false">IFERROR(J922-I922,"")</f>
        <v>3</v>
      </c>
      <c r="W922" s="55" t="str">
        <f aca="false">IF(U922&lt;=13.5,"Efficient",IF(U922&lt;=16,"Above Bench","Expensive"))</f>
        <v>Expensive</v>
      </c>
      <c r="X922" s="55" t="str">
        <f aca="false">TEXT(H922,"yyyy-mm")</f>
        <v>2023-09</v>
      </c>
    </row>
    <row r="923" customFormat="false" ht="15" hidden="false" customHeight="true" outlineLevel="0" collapsed="false">
      <c r="A923" s="56" t="s">
        <v>11946</v>
      </c>
      <c r="B923" s="56" t="s">
        <v>3778</v>
      </c>
      <c r="C923" s="56" t="s">
        <v>3441</v>
      </c>
      <c r="D923" s="56" t="s">
        <v>10190</v>
      </c>
      <c r="E923" s="56" t="s">
        <v>99</v>
      </c>
      <c r="F923" s="56" t="s">
        <v>10070</v>
      </c>
      <c r="G923" s="56" t="s">
        <v>11947</v>
      </c>
      <c r="H923" s="57" t="n">
        <v>45100</v>
      </c>
      <c r="I923" s="56" t="s">
        <v>1576</v>
      </c>
      <c r="J923" s="56" t="s">
        <v>5019</v>
      </c>
      <c r="K923" s="56" t="n">
        <v>1174.81</v>
      </c>
      <c r="L923" s="56" t="n">
        <v>5.256</v>
      </c>
      <c r="M923" s="56" t="n">
        <v>1642</v>
      </c>
      <c r="N923" s="56" t="n">
        <v>18.57</v>
      </c>
      <c r="O923" s="54" t="n">
        <f aca="false">ROUND(M923*N923,2)</f>
        <v>30491.94</v>
      </c>
      <c r="P923" s="56" t="n">
        <v>468</v>
      </c>
      <c r="Q923" s="56" t="s">
        <v>340</v>
      </c>
      <c r="R923" s="54" t="str">
        <f aca="false">IF(J923&lt;=I923,"Yes","No")</f>
        <v>No</v>
      </c>
      <c r="S923" s="56" t="s">
        <v>10061</v>
      </c>
      <c r="T923" s="56" t="s">
        <v>10061</v>
      </c>
      <c r="U923" s="55" t="n">
        <f aca="false">IF(M923=0,0,ROUND(O923/M923,2))</f>
        <v>18.57</v>
      </c>
      <c r="V923" s="55" t="n">
        <f aca="false">IFERROR(J923-I923,"")</f>
        <v>2</v>
      </c>
      <c r="W923" s="55" t="str">
        <f aca="false">IF(U923&lt;=13.5,"Efficient",IF(U923&lt;=16,"Above Bench","Expensive"))</f>
        <v>Expensive</v>
      </c>
      <c r="X923" s="55" t="str">
        <f aca="false">TEXT(H923,"yyyy-mm")</f>
        <v>2023-06</v>
      </c>
    </row>
    <row r="924" customFormat="false" ht="15" hidden="false" customHeight="true" outlineLevel="0" collapsed="false">
      <c r="A924" s="52" t="s">
        <v>11948</v>
      </c>
      <c r="B924" s="52" t="s">
        <v>1806</v>
      </c>
      <c r="C924" s="52" t="s">
        <v>4548</v>
      </c>
      <c r="D924" s="52" t="s">
        <v>10063</v>
      </c>
      <c r="E924" s="52" t="s">
        <v>93</v>
      </c>
      <c r="F924" s="52" t="s">
        <v>10059</v>
      </c>
      <c r="G924" s="52" t="s">
        <v>11949</v>
      </c>
      <c r="H924" s="53" t="n">
        <v>45017</v>
      </c>
      <c r="I924" s="52" t="s">
        <v>2246</v>
      </c>
      <c r="J924" s="52" t="s">
        <v>2246</v>
      </c>
      <c r="K924" s="52" t="n">
        <v>2246.01</v>
      </c>
      <c r="L924" s="52" t="n">
        <v>7.174</v>
      </c>
      <c r="M924" s="52" t="n">
        <v>1963</v>
      </c>
      <c r="N924" s="52" t="n">
        <v>9.17</v>
      </c>
      <c r="O924" s="54" t="n">
        <f aca="false">ROUND(M924*N924,2)</f>
        <v>18000.71</v>
      </c>
      <c r="P924" s="52" t="n">
        <v>388</v>
      </c>
      <c r="Q924" s="52" t="s">
        <v>371</v>
      </c>
      <c r="R924" s="54" t="str">
        <f aca="false">IF(J924&lt;=I924,"Yes","No")</f>
        <v>Yes</v>
      </c>
      <c r="S924" s="52" t="s">
        <v>10066</v>
      </c>
      <c r="T924" s="52" t="s">
        <v>10066</v>
      </c>
      <c r="U924" s="55" t="n">
        <f aca="false">IF(M924=0,0,ROUND(O924/M924,2))</f>
        <v>9.17</v>
      </c>
      <c r="V924" s="55" t="n">
        <f aca="false">IFERROR(J924-I924,"")</f>
        <v>0</v>
      </c>
      <c r="W924" s="55" t="str">
        <f aca="false">IF(U924&lt;=13.5,"Efficient",IF(U924&lt;=16,"Above Bench","Expensive"))</f>
        <v>Efficient</v>
      </c>
      <c r="X924" s="55" t="str">
        <f aca="false">TEXT(H924,"yyyy-mm")</f>
        <v>2023-04</v>
      </c>
    </row>
    <row r="925" customFormat="false" ht="15" hidden="false" customHeight="true" outlineLevel="0" collapsed="false">
      <c r="A925" s="56" t="s">
        <v>11950</v>
      </c>
      <c r="B925" s="56" t="s">
        <v>2857</v>
      </c>
      <c r="C925" s="56" t="s">
        <v>2006</v>
      </c>
      <c r="D925" s="56" t="s">
        <v>10095</v>
      </c>
      <c r="E925" s="56" t="s">
        <v>93</v>
      </c>
      <c r="F925" s="56" t="s">
        <v>10059</v>
      </c>
      <c r="G925" s="56" t="s">
        <v>11951</v>
      </c>
      <c r="H925" s="57" t="n">
        <v>45599</v>
      </c>
      <c r="I925" s="56" t="s">
        <v>4406</v>
      </c>
      <c r="J925" s="56" t="s">
        <v>2007</v>
      </c>
      <c r="K925" s="56" t="n">
        <v>2369.96</v>
      </c>
      <c r="L925" s="56" t="n">
        <v>11.209</v>
      </c>
      <c r="M925" s="56" t="n">
        <v>683</v>
      </c>
      <c r="N925" s="56" t="n">
        <v>20.53</v>
      </c>
      <c r="O925" s="54" t="n">
        <f aca="false">ROUND(M925*N925,2)</f>
        <v>14021.99</v>
      </c>
      <c r="P925" s="56" t="n">
        <v>424</v>
      </c>
      <c r="Q925" s="56" t="s">
        <v>4081</v>
      </c>
      <c r="R925" s="54" t="str">
        <f aca="false">IF(J925&lt;=I925,"Yes","No")</f>
        <v>No</v>
      </c>
      <c r="S925" s="56" t="s">
        <v>10066</v>
      </c>
      <c r="T925" s="56" t="s">
        <v>10061</v>
      </c>
      <c r="U925" s="55" t="n">
        <f aca="false">IF(M925=0,0,ROUND(O925/M925,2))</f>
        <v>20.53</v>
      </c>
      <c r="V925" s="55" t="n">
        <f aca="false">IFERROR(J925-I925,"")</f>
        <v>5</v>
      </c>
      <c r="W925" s="55" t="str">
        <f aca="false">IF(U925&lt;=13.5,"Efficient",IF(U925&lt;=16,"Above Bench","Expensive"))</f>
        <v>Expensive</v>
      </c>
      <c r="X925" s="55" t="str">
        <f aca="false">TEXT(H925,"yyyy-mm")</f>
        <v>2024-11</v>
      </c>
    </row>
    <row r="926" customFormat="false" ht="15" hidden="false" customHeight="true" outlineLevel="0" collapsed="false">
      <c r="A926" s="52" t="s">
        <v>11952</v>
      </c>
      <c r="B926" s="52" t="s">
        <v>3890</v>
      </c>
      <c r="C926" s="52" t="s">
        <v>2025</v>
      </c>
      <c r="D926" s="52" t="s">
        <v>10104</v>
      </c>
      <c r="E926" s="52" t="s">
        <v>91</v>
      </c>
      <c r="F926" s="52" t="s">
        <v>10099</v>
      </c>
      <c r="G926" s="52" t="s">
        <v>11953</v>
      </c>
      <c r="H926" s="53" t="n">
        <v>45253</v>
      </c>
      <c r="I926" s="52" t="s">
        <v>1180</v>
      </c>
      <c r="J926" s="52" t="s">
        <v>2650</v>
      </c>
      <c r="K926" s="52" t="n">
        <v>196.3</v>
      </c>
      <c r="L926" s="52" t="n">
        <v>0.548</v>
      </c>
      <c r="M926" s="52" t="n">
        <v>1687</v>
      </c>
      <c r="N926" s="52" t="n">
        <v>18.41</v>
      </c>
      <c r="O926" s="54" t="n">
        <f aca="false">ROUND(M926*N926,2)</f>
        <v>31057.67</v>
      </c>
      <c r="P926" s="52" t="n">
        <v>450</v>
      </c>
      <c r="Q926" s="52" t="s">
        <v>4081</v>
      </c>
      <c r="R926" s="54" t="str">
        <f aca="false">IF(J926&lt;=I926,"Yes","No")</f>
        <v>No</v>
      </c>
      <c r="S926" s="52" t="s">
        <v>10066</v>
      </c>
      <c r="T926" s="52" t="s">
        <v>10061</v>
      </c>
      <c r="U926" s="55" t="n">
        <f aca="false">IF(M926=0,0,ROUND(O926/M926,2))</f>
        <v>18.41</v>
      </c>
      <c r="V926" s="55" t="n">
        <f aca="false">IFERROR(J926-I926,"")</f>
        <v>4</v>
      </c>
      <c r="W926" s="55" t="str">
        <f aca="false">IF(U926&lt;=13.5,"Efficient",IF(U926&lt;=16,"Above Bench","Expensive"))</f>
        <v>Expensive</v>
      </c>
      <c r="X926" s="55" t="str">
        <f aca="false">TEXT(H926,"yyyy-mm")</f>
        <v>2023-11</v>
      </c>
    </row>
    <row r="927" customFormat="false" ht="15" hidden="false" customHeight="true" outlineLevel="0" collapsed="false">
      <c r="A927" s="56" t="s">
        <v>11954</v>
      </c>
      <c r="B927" s="56" t="s">
        <v>3429</v>
      </c>
      <c r="C927" s="56" t="s">
        <v>2136</v>
      </c>
      <c r="D927" s="56" t="s">
        <v>10063</v>
      </c>
      <c r="E927" s="56" t="s">
        <v>91</v>
      </c>
      <c r="F927" s="56" t="s">
        <v>10099</v>
      </c>
      <c r="G927" s="56" t="s">
        <v>11955</v>
      </c>
      <c r="H927" s="57" t="n">
        <v>45272</v>
      </c>
      <c r="I927" s="56" t="s">
        <v>2667</v>
      </c>
      <c r="J927" s="56" t="s">
        <v>1811</v>
      </c>
      <c r="K927" s="56" t="n">
        <v>4321.28</v>
      </c>
      <c r="L927" s="56" t="n">
        <v>12.758</v>
      </c>
      <c r="M927" s="56" t="n">
        <v>1476</v>
      </c>
      <c r="N927" s="56" t="n">
        <v>12.56</v>
      </c>
      <c r="O927" s="54" t="n">
        <f aca="false">ROUND(M927*N927,2)</f>
        <v>18538.56</v>
      </c>
      <c r="P927" s="56" t="n">
        <v>58</v>
      </c>
      <c r="Q927" s="56" t="s">
        <v>380</v>
      </c>
      <c r="R927" s="54" t="str">
        <f aca="false">IF(J927&lt;=I927,"Yes","No")</f>
        <v>No</v>
      </c>
      <c r="S927" s="56" t="s">
        <v>10061</v>
      </c>
      <c r="T927" s="56" t="s">
        <v>10061</v>
      </c>
      <c r="U927" s="55" t="n">
        <f aca="false">IF(M927=0,0,ROUND(O927/M927,2))</f>
        <v>12.56</v>
      </c>
      <c r="V927" s="55" t="n">
        <f aca="false">IFERROR(J927-I927,"")</f>
        <v>5</v>
      </c>
      <c r="W927" s="55" t="str">
        <f aca="false">IF(U927&lt;=13.5,"Efficient",IF(U927&lt;=16,"Above Bench","Expensive"))</f>
        <v>Efficient</v>
      </c>
      <c r="X927" s="55" t="str">
        <f aca="false">TEXT(H927,"yyyy-mm")</f>
        <v>2023-12</v>
      </c>
    </row>
    <row r="928" customFormat="false" ht="15" hidden="false" customHeight="true" outlineLevel="0" collapsed="false">
      <c r="A928" s="52" t="s">
        <v>11956</v>
      </c>
      <c r="B928" s="52" t="s">
        <v>1839</v>
      </c>
      <c r="C928" s="52" t="s">
        <v>915</v>
      </c>
      <c r="D928" s="52" t="s">
        <v>10117</v>
      </c>
      <c r="E928" s="52" t="s">
        <v>101</v>
      </c>
      <c r="F928" s="52" t="s">
        <v>10064</v>
      </c>
      <c r="G928" s="52" t="s">
        <v>11957</v>
      </c>
      <c r="H928" s="53" t="n">
        <v>45649</v>
      </c>
      <c r="I928" s="52" t="s">
        <v>905</v>
      </c>
      <c r="J928" s="52" t="s">
        <v>906</v>
      </c>
      <c r="K928" s="52" t="n">
        <v>2575.07</v>
      </c>
      <c r="L928" s="52" t="n">
        <v>7.289</v>
      </c>
      <c r="M928" s="52" t="n">
        <v>2170</v>
      </c>
      <c r="N928" s="52" t="n">
        <v>23.85</v>
      </c>
      <c r="O928" s="54" t="n">
        <f aca="false">ROUND(M928*N928,2)</f>
        <v>51754.5</v>
      </c>
      <c r="P928" s="52" t="n">
        <v>46</v>
      </c>
      <c r="Q928" s="52" t="s">
        <v>380</v>
      </c>
      <c r="R928" s="54" t="str">
        <f aca="false">IF(J928&lt;=I928,"Yes","No")</f>
        <v>No</v>
      </c>
      <c r="S928" s="52" t="s">
        <v>10061</v>
      </c>
      <c r="T928" s="52" t="s">
        <v>10066</v>
      </c>
      <c r="U928" s="55" t="n">
        <f aca="false">IF(M928=0,0,ROUND(O928/M928,2))</f>
        <v>23.85</v>
      </c>
      <c r="V928" s="55" t="n">
        <f aca="false">IFERROR(J928-I928,"")</f>
        <v>3</v>
      </c>
      <c r="W928" s="55" t="str">
        <f aca="false">IF(U928&lt;=13.5,"Efficient",IF(U928&lt;=16,"Above Bench","Expensive"))</f>
        <v>Expensive</v>
      </c>
      <c r="X928" s="55" t="str">
        <f aca="false">TEXT(H928,"yyyy-mm")</f>
        <v>2024-12</v>
      </c>
    </row>
    <row r="929" customFormat="false" ht="15" hidden="false" customHeight="true" outlineLevel="0" collapsed="false">
      <c r="A929" s="56" t="s">
        <v>11958</v>
      </c>
      <c r="B929" s="56" t="s">
        <v>1373</v>
      </c>
      <c r="C929" s="56" t="s">
        <v>3174</v>
      </c>
      <c r="D929" s="56" t="s">
        <v>10078</v>
      </c>
      <c r="E929" s="56" t="s">
        <v>101</v>
      </c>
      <c r="F929" s="56" t="s">
        <v>10070</v>
      </c>
      <c r="G929" s="56" t="s">
        <v>11959</v>
      </c>
      <c r="H929" s="57" t="n">
        <v>45591</v>
      </c>
      <c r="I929" s="56" t="s">
        <v>1372</v>
      </c>
      <c r="J929" s="56" t="s">
        <v>584</v>
      </c>
      <c r="K929" s="56" t="n">
        <v>4521.39</v>
      </c>
      <c r="L929" s="56" t="n">
        <v>13.892</v>
      </c>
      <c r="M929" s="56" t="n">
        <v>55</v>
      </c>
      <c r="N929" s="56" t="n">
        <v>8.65</v>
      </c>
      <c r="O929" s="54" t="n">
        <f aca="false">ROUND(M929*N929,2)</f>
        <v>475.75</v>
      </c>
      <c r="P929" s="56" t="n">
        <v>163</v>
      </c>
      <c r="Q929" s="56" t="s">
        <v>4081</v>
      </c>
      <c r="R929" s="54" t="str">
        <f aca="false">IF(J929&lt;=I929,"Yes","No")</f>
        <v>No</v>
      </c>
      <c r="S929" s="56" t="s">
        <v>10061</v>
      </c>
      <c r="T929" s="56" t="s">
        <v>10066</v>
      </c>
      <c r="U929" s="55" t="n">
        <f aca="false">IF(M929=0,0,ROUND(O929/M929,2))</f>
        <v>8.65</v>
      </c>
      <c r="V929" s="55" t="n">
        <f aca="false">IFERROR(J929-I929,"")</f>
        <v>1</v>
      </c>
      <c r="W929" s="55" t="str">
        <f aca="false">IF(U929&lt;=13.5,"Efficient",IF(U929&lt;=16,"Above Bench","Expensive"))</f>
        <v>Efficient</v>
      </c>
      <c r="X929" s="55" t="str">
        <f aca="false">TEXT(H929,"yyyy-mm")</f>
        <v>2024-10</v>
      </c>
    </row>
    <row r="930" customFormat="false" ht="15" hidden="false" customHeight="true" outlineLevel="0" collapsed="false">
      <c r="A930" s="52" t="s">
        <v>11960</v>
      </c>
      <c r="B930" s="52" t="s">
        <v>2907</v>
      </c>
      <c r="C930" s="52" t="s">
        <v>2647</v>
      </c>
      <c r="D930" s="52" t="s">
        <v>10058</v>
      </c>
      <c r="E930" s="52" t="s">
        <v>91</v>
      </c>
      <c r="F930" s="52" t="s">
        <v>10088</v>
      </c>
      <c r="G930" s="52" t="s">
        <v>11961</v>
      </c>
      <c r="H930" s="53" t="n">
        <v>45153</v>
      </c>
      <c r="I930" s="52" t="s">
        <v>3286</v>
      </c>
      <c r="J930" s="52" t="s">
        <v>5821</v>
      </c>
      <c r="K930" s="52" t="n">
        <v>634.25</v>
      </c>
      <c r="L930" s="52" t="n">
        <v>2.178</v>
      </c>
      <c r="M930" s="52" t="n">
        <v>1166</v>
      </c>
      <c r="N930" s="52" t="n">
        <v>14.88</v>
      </c>
      <c r="O930" s="54" t="n">
        <f aca="false">ROUND(M930*N930,2)</f>
        <v>17350.08</v>
      </c>
      <c r="P930" s="52" t="n">
        <v>196</v>
      </c>
      <c r="Q930" s="52" t="s">
        <v>371</v>
      </c>
      <c r="R930" s="54" t="str">
        <f aca="false">IF(J930&lt;=I930,"Yes","No")</f>
        <v>No</v>
      </c>
      <c r="S930" s="52" t="s">
        <v>10066</v>
      </c>
      <c r="T930" s="52" t="s">
        <v>10061</v>
      </c>
      <c r="U930" s="55" t="n">
        <f aca="false">IF(M930=0,0,ROUND(O930/M930,2))</f>
        <v>14.88</v>
      </c>
      <c r="V930" s="55" t="n">
        <f aca="false">IFERROR(J930-I930,"")</f>
        <v>4</v>
      </c>
      <c r="W930" s="55" t="str">
        <f aca="false">IF(U930&lt;=13.5,"Efficient",IF(U930&lt;=16,"Above Bench","Expensive"))</f>
        <v>Above Bench</v>
      </c>
      <c r="X930" s="55" t="str">
        <f aca="false">TEXT(H930,"yyyy-mm")</f>
        <v>2023-08</v>
      </c>
    </row>
    <row r="931" customFormat="false" ht="15" hidden="false" customHeight="true" outlineLevel="0" collapsed="false">
      <c r="A931" s="56" t="s">
        <v>11962</v>
      </c>
      <c r="B931" s="56" t="s">
        <v>2115</v>
      </c>
      <c r="C931" s="56" t="s">
        <v>548</v>
      </c>
      <c r="D931" s="56" t="s">
        <v>10117</v>
      </c>
      <c r="E931" s="56" t="s">
        <v>97</v>
      </c>
      <c r="F931" s="56" t="s">
        <v>10059</v>
      </c>
      <c r="G931" s="56" t="s">
        <v>11963</v>
      </c>
      <c r="H931" s="57" t="n">
        <v>44644</v>
      </c>
      <c r="I931" s="56" t="s">
        <v>670</v>
      </c>
      <c r="J931" s="56" t="s">
        <v>3029</v>
      </c>
      <c r="K931" s="56" t="n">
        <v>278.94</v>
      </c>
      <c r="L931" s="56" t="n">
        <v>1.201</v>
      </c>
      <c r="M931" s="56" t="n">
        <v>1661</v>
      </c>
      <c r="N931" s="56" t="n">
        <v>13.45</v>
      </c>
      <c r="O931" s="54" t="n">
        <f aca="false">ROUND(M931*N931,2)</f>
        <v>22340.45</v>
      </c>
      <c r="P931" s="56" t="n">
        <v>94</v>
      </c>
      <c r="Q931" s="56" t="s">
        <v>380</v>
      </c>
      <c r="R931" s="54" t="str">
        <f aca="false">IF(J931&lt;=I931,"Yes","No")</f>
        <v>No</v>
      </c>
      <c r="S931" s="56" t="s">
        <v>10066</v>
      </c>
      <c r="T931" s="56" t="s">
        <v>10061</v>
      </c>
      <c r="U931" s="55" t="n">
        <f aca="false">IF(M931=0,0,ROUND(O931/M931,2))</f>
        <v>13.45</v>
      </c>
      <c r="V931" s="55" t="n">
        <f aca="false">IFERROR(J931-I931,"")</f>
        <v>3</v>
      </c>
      <c r="W931" s="55" t="str">
        <f aca="false">IF(U931&lt;=13.5,"Efficient",IF(U931&lt;=16,"Above Bench","Expensive"))</f>
        <v>Efficient</v>
      </c>
      <c r="X931" s="55" t="str">
        <f aca="false">TEXT(H931,"yyyy-mm")</f>
        <v>2022-03</v>
      </c>
    </row>
    <row r="932" customFormat="false" ht="15" hidden="false" customHeight="true" outlineLevel="0" collapsed="false">
      <c r="A932" s="52" t="s">
        <v>11964</v>
      </c>
      <c r="B932" s="52" t="s">
        <v>3462</v>
      </c>
      <c r="C932" s="52" t="s">
        <v>2328</v>
      </c>
      <c r="D932" s="52" t="s">
        <v>10104</v>
      </c>
      <c r="E932" s="52" t="s">
        <v>97</v>
      </c>
      <c r="F932" s="52" t="s">
        <v>10088</v>
      </c>
      <c r="G932" s="52" t="s">
        <v>11965</v>
      </c>
      <c r="H932" s="53" t="n">
        <v>45098</v>
      </c>
      <c r="I932" s="52" t="s">
        <v>4646</v>
      </c>
      <c r="J932" s="52" t="s">
        <v>1576</v>
      </c>
      <c r="K932" s="52" t="n">
        <v>1769.46</v>
      </c>
      <c r="L932" s="52" t="n">
        <v>4.458</v>
      </c>
      <c r="M932" s="52" t="n">
        <v>2244</v>
      </c>
      <c r="N932" s="52" t="n">
        <v>6.23</v>
      </c>
      <c r="O932" s="54" t="n">
        <f aca="false">ROUND(M932*N932,2)</f>
        <v>13980.12</v>
      </c>
      <c r="P932" s="52" t="n">
        <v>327</v>
      </c>
      <c r="Q932" s="52" t="s">
        <v>4081</v>
      </c>
      <c r="R932" s="54" t="str">
        <f aca="false">IF(J932&lt;=I932,"Yes","No")</f>
        <v>No</v>
      </c>
      <c r="S932" s="52" t="s">
        <v>10061</v>
      </c>
      <c r="T932" s="52" t="s">
        <v>10061</v>
      </c>
      <c r="U932" s="55" t="n">
        <f aca="false">IF(M932=0,0,ROUND(O932/M932,2))</f>
        <v>6.23</v>
      </c>
      <c r="V932" s="55" t="n">
        <f aca="false">IFERROR(J932-I932,"")</f>
        <v>5</v>
      </c>
      <c r="W932" s="55" t="str">
        <f aca="false">IF(U932&lt;=13.5,"Efficient",IF(U932&lt;=16,"Above Bench","Expensive"))</f>
        <v>Efficient</v>
      </c>
      <c r="X932" s="55" t="str">
        <f aca="false">TEXT(H932,"yyyy-mm")</f>
        <v>2023-06</v>
      </c>
    </row>
    <row r="933" customFormat="false" ht="15" hidden="false" customHeight="true" outlineLevel="0" collapsed="false">
      <c r="A933" s="56" t="s">
        <v>11966</v>
      </c>
      <c r="B933" s="56" t="s">
        <v>3312</v>
      </c>
      <c r="C933" s="56" t="s">
        <v>3326</v>
      </c>
      <c r="D933" s="56" t="s">
        <v>10087</v>
      </c>
      <c r="E933" s="56" t="s">
        <v>101</v>
      </c>
      <c r="F933" s="56" t="s">
        <v>10059</v>
      </c>
      <c r="G933" s="56" t="s">
        <v>11967</v>
      </c>
      <c r="H933" s="57" t="n">
        <v>45356</v>
      </c>
      <c r="I933" s="56" t="s">
        <v>899</v>
      </c>
      <c r="J933" s="56" t="s">
        <v>2832</v>
      </c>
      <c r="K933" s="56" t="n">
        <v>2528.98</v>
      </c>
      <c r="L933" s="56" t="n">
        <v>10.895</v>
      </c>
      <c r="M933" s="56" t="n">
        <v>2526</v>
      </c>
      <c r="N933" s="56" t="n">
        <v>15.69</v>
      </c>
      <c r="O933" s="54" t="n">
        <f aca="false">ROUND(M933*N933,2)</f>
        <v>39632.94</v>
      </c>
      <c r="P933" s="56" t="n">
        <v>137</v>
      </c>
      <c r="Q933" s="56" t="s">
        <v>4081</v>
      </c>
      <c r="R933" s="54" t="str">
        <f aca="false">IF(J933&lt;=I933,"Yes","No")</f>
        <v>No</v>
      </c>
      <c r="S933" s="56" t="s">
        <v>10066</v>
      </c>
      <c r="T933" s="56" t="s">
        <v>10061</v>
      </c>
      <c r="U933" s="55" t="n">
        <f aca="false">IF(M933=0,0,ROUND(O933/M933,2))</f>
        <v>15.69</v>
      </c>
      <c r="V933" s="55" t="n">
        <f aca="false">IFERROR(J933-I933,"")</f>
        <v>1</v>
      </c>
      <c r="W933" s="55" t="str">
        <f aca="false">IF(U933&lt;=13.5,"Efficient",IF(U933&lt;=16,"Above Bench","Expensive"))</f>
        <v>Above Bench</v>
      </c>
      <c r="X933" s="55" t="str">
        <f aca="false">TEXT(H933,"yyyy-mm")</f>
        <v>2024-03</v>
      </c>
    </row>
    <row r="934" customFormat="false" ht="15" hidden="false" customHeight="true" outlineLevel="0" collapsed="false">
      <c r="A934" s="52" t="s">
        <v>11968</v>
      </c>
      <c r="B934" s="52" t="s">
        <v>1089</v>
      </c>
      <c r="C934" s="52" t="s">
        <v>401</v>
      </c>
      <c r="D934" s="52" t="s">
        <v>10063</v>
      </c>
      <c r="E934" s="52" t="s">
        <v>91</v>
      </c>
      <c r="F934" s="52" t="s">
        <v>10099</v>
      </c>
      <c r="G934" s="52" t="s">
        <v>11969</v>
      </c>
      <c r="H934" s="53" t="n">
        <v>45555</v>
      </c>
      <c r="I934" s="52" t="s">
        <v>6551</v>
      </c>
      <c r="J934" s="52" t="s">
        <v>3357</v>
      </c>
      <c r="K934" s="52" t="n">
        <v>619.7</v>
      </c>
      <c r="L934" s="52" t="n">
        <v>2.314</v>
      </c>
      <c r="M934" s="52" t="n">
        <v>686</v>
      </c>
      <c r="N934" s="52" t="n">
        <v>24.92</v>
      </c>
      <c r="O934" s="54" t="n">
        <f aca="false">ROUND(M934*N934,2)</f>
        <v>17095.12</v>
      </c>
      <c r="P934" s="52" t="n">
        <v>131</v>
      </c>
      <c r="Q934" s="52" t="s">
        <v>340</v>
      </c>
      <c r="R934" s="54" t="str">
        <f aca="false">IF(J934&lt;=I934,"Yes","No")</f>
        <v>No</v>
      </c>
      <c r="S934" s="52" t="s">
        <v>10066</v>
      </c>
      <c r="T934" s="52" t="s">
        <v>10061</v>
      </c>
      <c r="U934" s="55" t="n">
        <f aca="false">IF(M934=0,0,ROUND(O934/M934,2))</f>
        <v>24.92</v>
      </c>
      <c r="V934" s="55" t="n">
        <f aca="false">IFERROR(J934-I934,"")</f>
        <v>5</v>
      </c>
      <c r="W934" s="55" t="str">
        <f aca="false">IF(U934&lt;=13.5,"Efficient",IF(U934&lt;=16,"Above Bench","Expensive"))</f>
        <v>Expensive</v>
      </c>
      <c r="X934" s="55" t="str">
        <f aca="false">TEXT(H934,"yyyy-mm")</f>
        <v>2024-09</v>
      </c>
    </row>
    <row r="935" customFormat="false" ht="15" hidden="false" customHeight="true" outlineLevel="0" collapsed="false">
      <c r="A935" s="56" t="s">
        <v>11970</v>
      </c>
      <c r="B935" s="56" t="s">
        <v>2604</v>
      </c>
      <c r="C935" s="56" t="s">
        <v>741</v>
      </c>
      <c r="D935" s="56" t="s">
        <v>10063</v>
      </c>
      <c r="E935" s="56" t="s">
        <v>91</v>
      </c>
      <c r="F935" s="56" t="s">
        <v>10059</v>
      </c>
      <c r="G935" s="56" t="s">
        <v>11971</v>
      </c>
      <c r="H935" s="57" t="n">
        <v>44916</v>
      </c>
      <c r="I935" s="56" t="s">
        <v>1663</v>
      </c>
      <c r="J935" s="56" t="s">
        <v>1663</v>
      </c>
      <c r="K935" s="56" t="n">
        <v>1861.62</v>
      </c>
      <c r="L935" s="56" t="n">
        <v>8.311</v>
      </c>
      <c r="M935" s="56" t="n">
        <v>2836</v>
      </c>
      <c r="N935" s="56" t="n">
        <v>5.78</v>
      </c>
      <c r="O935" s="54" t="n">
        <f aca="false">ROUND(M935*N935,2)</f>
        <v>16392.08</v>
      </c>
      <c r="P935" s="56" t="n">
        <v>177</v>
      </c>
      <c r="Q935" s="56" t="s">
        <v>371</v>
      </c>
      <c r="R935" s="54" t="str">
        <f aca="false">IF(J935&lt;=I935,"Yes","No")</f>
        <v>Yes</v>
      </c>
      <c r="S935" s="56" t="s">
        <v>10066</v>
      </c>
      <c r="T935" s="56" t="s">
        <v>10066</v>
      </c>
      <c r="U935" s="55" t="n">
        <f aca="false">IF(M935=0,0,ROUND(O935/M935,2))</f>
        <v>5.78</v>
      </c>
      <c r="V935" s="55" t="n">
        <f aca="false">IFERROR(J935-I935,"")</f>
        <v>0</v>
      </c>
      <c r="W935" s="55" t="str">
        <f aca="false">IF(U935&lt;=13.5,"Efficient",IF(U935&lt;=16,"Above Bench","Expensive"))</f>
        <v>Efficient</v>
      </c>
      <c r="X935" s="55" t="str">
        <f aca="false">TEXT(H935,"yyyy-mm")</f>
        <v>2022-12</v>
      </c>
    </row>
    <row r="936" customFormat="false" ht="15" hidden="false" customHeight="true" outlineLevel="0" collapsed="false">
      <c r="A936" s="52" t="s">
        <v>11972</v>
      </c>
      <c r="B936" s="52" t="s">
        <v>3959</v>
      </c>
      <c r="C936" s="52" t="s">
        <v>1234</v>
      </c>
      <c r="D936" s="52" t="s">
        <v>10132</v>
      </c>
      <c r="E936" s="52" t="s">
        <v>99</v>
      </c>
      <c r="F936" s="52" t="s">
        <v>10099</v>
      </c>
      <c r="G936" s="52" t="s">
        <v>11973</v>
      </c>
      <c r="H936" s="53" t="n">
        <v>44604</v>
      </c>
      <c r="I936" s="52" t="s">
        <v>4977</v>
      </c>
      <c r="J936" s="52" t="s">
        <v>2192</v>
      </c>
      <c r="K936" s="52" t="n">
        <v>183.22</v>
      </c>
      <c r="L936" s="52" t="n">
        <v>0.751</v>
      </c>
      <c r="M936" s="52" t="n">
        <v>2474</v>
      </c>
      <c r="N936" s="52" t="n">
        <v>15.57</v>
      </c>
      <c r="O936" s="54" t="n">
        <f aca="false">ROUND(M936*N936,2)</f>
        <v>38520.18</v>
      </c>
      <c r="P936" s="52" t="n">
        <v>89</v>
      </c>
      <c r="Q936" s="52" t="s">
        <v>4081</v>
      </c>
      <c r="R936" s="54" t="str">
        <f aca="false">IF(J936&lt;=I936,"Yes","No")</f>
        <v>No</v>
      </c>
      <c r="S936" s="52" t="s">
        <v>10066</v>
      </c>
      <c r="T936" s="52" t="s">
        <v>10061</v>
      </c>
      <c r="U936" s="55" t="n">
        <f aca="false">IF(M936=0,0,ROUND(O936/M936,2))</f>
        <v>15.57</v>
      </c>
      <c r="V936" s="55" t="n">
        <f aca="false">IFERROR(J936-I936,"")</f>
        <v>1</v>
      </c>
      <c r="W936" s="55" t="str">
        <f aca="false">IF(U936&lt;=13.5,"Efficient",IF(U936&lt;=16,"Above Bench","Expensive"))</f>
        <v>Above Bench</v>
      </c>
      <c r="X936" s="55" t="str">
        <f aca="false">TEXT(H936,"yyyy-mm")</f>
        <v>2022-02</v>
      </c>
    </row>
    <row r="937" customFormat="false" ht="15" hidden="false" customHeight="true" outlineLevel="0" collapsed="false">
      <c r="A937" s="56" t="s">
        <v>11974</v>
      </c>
      <c r="B937" s="56" t="s">
        <v>2358</v>
      </c>
      <c r="C937" s="56" t="s">
        <v>785</v>
      </c>
      <c r="D937" s="56" t="s">
        <v>10073</v>
      </c>
      <c r="E937" s="56" t="s">
        <v>99</v>
      </c>
      <c r="F937" s="56" t="s">
        <v>10070</v>
      </c>
      <c r="G937" s="56" t="s">
        <v>11975</v>
      </c>
      <c r="H937" s="57" t="n">
        <v>44852</v>
      </c>
      <c r="I937" s="56" t="s">
        <v>2109</v>
      </c>
      <c r="J937" s="56" t="s">
        <v>4598</v>
      </c>
      <c r="K937" s="56" t="n">
        <v>1113.15</v>
      </c>
      <c r="L937" s="56" t="n">
        <v>3.796</v>
      </c>
      <c r="M937" s="56" t="n">
        <v>1545</v>
      </c>
      <c r="N937" s="56" t="n">
        <v>19.98</v>
      </c>
      <c r="O937" s="54" t="n">
        <f aca="false">ROUND(M937*N937,2)</f>
        <v>30869.1</v>
      </c>
      <c r="P937" s="56" t="n">
        <v>141</v>
      </c>
      <c r="Q937" s="56" t="s">
        <v>371</v>
      </c>
      <c r="R937" s="54" t="str">
        <f aca="false">IF(J937&lt;=I937,"Yes","No")</f>
        <v>No</v>
      </c>
      <c r="S937" s="56" t="s">
        <v>10061</v>
      </c>
      <c r="T937" s="56" t="s">
        <v>10066</v>
      </c>
      <c r="U937" s="55" t="n">
        <f aca="false">IF(M937=0,0,ROUND(O937/M937,2))</f>
        <v>19.98</v>
      </c>
      <c r="V937" s="55" t="n">
        <f aca="false">IFERROR(J937-I937,"")</f>
        <v>4</v>
      </c>
      <c r="W937" s="55" t="str">
        <f aca="false">IF(U937&lt;=13.5,"Efficient",IF(U937&lt;=16,"Above Bench","Expensive"))</f>
        <v>Expensive</v>
      </c>
      <c r="X937" s="55" t="str">
        <f aca="false">TEXT(H937,"yyyy-mm")</f>
        <v>2022-10</v>
      </c>
    </row>
    <row r="938" customFormat="false" ht="15" hidden="false" customHeight="true" outlineLevel="0" collapsed="false">
      <c r="A938" s="52" t="s">
        <v>11976</v>
      </c>
      <c r="B938" s="52" t="s">
        <v>2186</v>
      </c>
      <c r="C938" s="52" t="s">
        <v>1338</v>
      </c>
      <c r="D938" s="52" t="s">
        <v>10069</v>
      </c>
      <c r="E938" s="52" t="s">
        <v>95</v>
      </c>
      <c r="F938" s="52" t="s">
        <v>10070</v>
      </c>
      <c r="G938" s="52" t="s">
        <v>11977</v>
      </c>
      <c r="H938" s="53" t="n">
        <v>45267</v>
      </c>
      <c r="I938" s="52" t="s">
        <v>1863</v>
      </c>
      <c r="J938" s="52" t="s">
        <v>1248</v>
      </c>
      <c r="K938" s="52" t="n">
        <v>2498.38</v>
      </c>
      <c r="L938" s="52" t="n">
        <v>6.455</v>
      </c>
      <c r="M938" s="52" t="n">
        <v>979</v>
      </c>
      <c r="N938" s="52" t="n">
        <v>5.55</v>
      </c>
      <c r="O938" s="54" t="n">
        <f aca="false">ROUND(M938*N938,2)</f>
        <v>5433.45</v>
      </c>
      <c r="P938" s="52" t="n">
        <v>319</v>
      </c>
      <c r="Q938" s="52" t="s">
        <v>371</v>
      </c>
      <c r="R938" s="54" t="str">
        <f aca="false">IF(J938&lt;=I938,"Yes","No")</f>
        <v>No</v>
      </c>
      <c r="S938" s="52" t="s">
        <v>10061</v>
      </c>
      <c r="T938" s="52" t="s">
        <v>10066</v>
      </c>
      <c r="U938" s="55" t="n">
        <f aca="false">IF(M938=0,0,ROUND(O938/M938,2))</f>
        <v>5.55</v>
      </c>
      <c r="V938" s="55" t="n">
        <f aca="false">IFERROR(J938-I938,"")</f>
        <v>2</v>
      </c>
      <c r="W938" s="55" t="str">
        <f aca="false">IF(U938&lt;=13.5,"Efficient",IF(U938&lt;=16,"Above Bench","Expensive"))</f>
        <v>Efficient</v>
      </c>
      <c r="X938" s="55" t="str">
        <f aca="false">TEXT(H938,"yyyy-mm")</f>
        <v>2023-12</v>
      </c>
    </row>
    <row r="939" customFormat="false" ht="15" hidden="false" customHeight="true" outlineLevel="0" collapsed="false">
      <c r="A939" s="56" t="s">
        <v>11978</v>
      </c>
      <c r="B939" s="56" t="s">
        <v>3909</v>
      </c>
      <c r="C939" s="56" t="s">
        <v>1329</v>
      </c>
      <c r="D939" s="56" t="s">
        <v>10190</v>
      </c>
      <c r="E939" s="56" t="s">
        <v>97</v>
      </c>
      <c r="F939" s="56" t="s">
        <v>10088</v>
      </c>
      <c r="G939" s="56" t="s">
        <v>11979</v>
      </c>
      <c r="H939" s="57" t="n">
        <v>44578</v>
      </c>
      <c r="I939" s="56" t="s">
        <v>3507</v>
      </c>
      <c r="J939" s="56" t="s">
        <v>1058</v>
      </c>
      <c r="K939" s="56" t="n">
        <v>398.87</v>
      </c>
      <c r="L939" s="56" t="n">
        <v>1.484</v>
      </c>
      <c r="M939" s="56" t="n">
        <v>1823</v>
      </c>
      <c r="N939" s="56" t="n">
        <v>18.09</v>
      </c>
      <c r="O939" s="54" t="n">
        <f aca="false">ROUND(M939*N939,2)</f>
        <v>32978.07</v>
      </c>
      <c r="P939" s="56" t="n">
        <v>380</v>
      </c>
      <c r="Q939" s="56" t="s">
        <v>4081</v>
      </c>
      <c r="R939" s="54" t="str">
        <f aca="false">IF(J939&lt;=I939,"Yes","No")</f>
        <v>No</v>
      </c>
      <c r="S939" s="56" t="s">
        <v>10066</v>
      </c>
      <c r="T939" s="56" t="s">
        <v>10061</v>
      </c>
      <c r="U939" s="55" t="n">
        <f aca="false">IF(M939=0,0,ROUND(O939/M939,2))</f>
        <v>18.09</v>
      </c>
      <c r="V939" s="55" t="n">
        <f aca="false">IFERROR(J939-I939,"")</f>
        <v>4</v>
      </c>
      <c r="W939" s="55" t="str">
        <f aca="false">IF(U939&lt;=13.5,"Efficient",IF(U939&lt;=16,"Above Bench","Expensive"))</f>
        <v>Expensive</v>
      </c>
      <c r="X939" s="55" t="str">
        <f aca="false">TEXT(H939,"yyyy-mm")</f>
        <v>2022-01</v>
      </c>
    </row>
    <row r="940" customFormat="false" ht="15" hidden="false" customHeight="true" outlineLevel="0" collapsed="false">
      <c r="A940" s="52" t="s">
        <v>11980</v>
      </c>
      <c r="B940" s="52" t="s">
        <v>1182</v>
      </c>
      <c r="C940" s="52" t="s">
        <v>11196</v>
      </c>
      <c r="D940" s="52" t="s">
        <v>10073</v>
      </c>
      <c r="E940" s="52" t="s">
        <v>99</v>
      </c>
      <c r="F940" s="52" t="s">
        <v>10099</v>
      </c>
      <c r="G940" s="52" t="s">
        <v>11981</v>
      </c>
      <c r="H940" s="53" t="n">
        <v>45398</v>
      </c>
      <c r="I940" s="52" t="s">
        <v>1668</v>
      </c>
      <c r="J940" s="52" t="s">
        <v>2166</v>
      </c>
      <c r="K940" s="52" t="n">
        <v>4588.44</v>
      </c>
      <c r="L940" s="52" t="n">
        <v>17.76</v>
      </c>
      <c r="M940" s="52" t="n">
        <v>492</v>
      </c>
      <c r="N940" s="52" t="n">
        <v>5.56</v>
      </c>
      <c r="O940" s="54" t="n">
        <f aca="false">ROUND(M940*N940,2)</f>
        <v>2735.52</v>
      </c>
      <c r="P940" s="52" t="n">
        <v>126</v>
      </c>
      <c r="Q940" s="52" t="s">
        <v>4081</v>
      </c>
      <c r="R940" s="54" t="str">
        <f aca="false">IF(J940&lt;=I940,"Yes","No")</f>
        <v>No</v>
      </c>
      <c r="S940" s="52" t="s">
        <v>10066</v>
      </c>
      <c r="T940" s="52" t="s">
        <v>10061</v>
      </c>
      <c r="U940" s="55" t="n">
        <f aca="false">IF(M940=0,0,ROUND(O940/M940,2))</f>
        <v>5.56</v>
      </c>
      <c r="V940" s="55" t="n">
        <f aca="false">IFERROR(J940-I940,"")</f>
        <v>2</v>
      </c>
      <c r="W940" s="55" t="str">
        <f aca="false">IF(U940&lt;=13.5,"Efficient",IF(U940&lt;=16,"Above Bench","Expensive"))</f>
        <v>Efficient</v>
      </c>
      <c r="X940" s="55" t="str">
        <f aca="false">TEXT(H940,"yyyy-mm")</f>
        <v>2024-04</v>
      </c>
    </row>
    <row r="941" customFormat="false" ht="15" hidden="false" customHeight="true" outlineLevel="0" collapsed="false">
      <c r="A941" s="56" t="s">
        <v>11982</v>
      </c>
      <c r="B941" s="56" t="s">
        <v>3416</v>
      </c>
      <c r="C941" s="56" t="s">
        <v>8350</v>
      </c>
      <c r="D941" s="56" t="s">
        <v>10095</v>
      </c>
      <c r="E941" s="56" t="s">
        <v>99</v>
      </c>
      <c r="F941" s="56" t="s">
        <v>10059</v>
      </c>
      <c r="G941" s="56" t="s">
        <v>11983</v>
      </c>
      <c r="H941" s="57" t="n">
        <v>45619</v>
      </c>
      <c r="I941" s="56" t="s">
        <v>2528</v>
      </c>
      <c r="J941" s="56" t="s">
        <v>5027</v>
      </c>
      <c r="K941" s="56" t="n">
        <v>31.39</v>
      </c>
      <c r="L941" s="56" t="n">
        <v>0.1</v>
      </c>
      <c r="M941" s="56" t="n">
        <v>2080</v>
      </c>
      <c r="N941" s="56" t="n">
        <v>19.85</v>
      </c>
      <c r="O941" s="54" t="n">
        <f aca="false">ROUND(M941*N941,2)</f>
        <v>41288</v>
      </c>
      <c r="P941" s="56" t="n">
        <v>424</v>
      </c>
      <c r="Q941" s="56" t="s">
        <v>380</v>
      </c>
      <c r="R941" s="54" t="str">
        <f aca="false">IF(J941&lt;=I941,"Yes","No")</f>
        <v>No</v>
      </c>
      <c r="S941" s="56" t="s">
        <v>10066</v>
      </c>
      <c r="T941" s="56" t="s">
        <v>10066</v>
      </c>
      <c r="U941" s="55" t="n">
        <f aca="false">IF(M941=0,0,ROUND(O941/M941,2))</f>
        <v>19.85</v>
      </c>
      <c r="V941" s="55" t="n">
        <f aca="false">IFERROR(J941-I941,"")</f>
        <v>2</v>
      </c>
      <c r="W941" s="55" t="str">
        <f aca="false">IF(U941&lt;=13.5,"Efficient",IF(U941&lt;=16,"Above Bench","Expensive"))</f>
        <v>Expensive</v>
      </c>
      <c r="X941" s="55" t="str">
        <f aca="false">TEXT(H941,"yyyy-mm")</f>
        <v>2024-11</v>
      </c>
    </row>
    <row r="942" customFormat="false" ht="15" hidden="false" customHeight="true" outlineLevel="0" collapsed="false">
      <c r="A942" s="52" t="s">
        <v>11984</v>
      </c>
      <c r="B942" s="52" t="s">
        <v>3873</v>
      </c>
      <c r="C942" s="52" t="s">
        <v>5496</v>
      </c>
      <c r="D942" s="52" t="s">
        <v>10117</v>
      </c>
      <c r="E942" s="52" t="s">
        <v>91</v>
      </c>
      <c r="F942" s="52" t="s">
        <v>10099</v>
      </c>
      <c r="G942" s="52" t="s">
        <v>11985</v>
      </c>
      <c r="H942" s="53" t="n">
        <v>44892</v>
      </c>
      <c r="I942" s="52" t="s">
        <v>3470</v>
      </c>
      <c r="J942" s="52" t="s">
        <v>1934</v>
      </c>
      <c r="K942" s="52" t="n">
        <v>2951.7</v>
      </c>
      <c r="L942" s="52" t="n">
        <v>9.905</v>
      </c>
      <c r="M942" s="52" t="n">
        <v>887</v>
      </c>
      <c r="N942" s="52" t="n">
        <v>12.33</v>
      </c>
      <c r="O942" s="54" t="n">
        <f aca="false">ROUND(M942*N942,2)</f>
        <v>10936.71</v>
      </c>
      <c r="P942" s="52" t="n">
        <v>499</v>
      </c>
      <c r="Q942" s="52" t="s">
        <v>371</v>
      </c>
      <c r="R942" s="54" t="str">
        <f aca="false">IF(J942&lt;=I942,"Yes","No")</f>
        <v>Yes</v>
      </c>
      <c r="S942" s="52" t="s">
        <v>10066</v>
      </c>
      <c r="T942" s="52" t="s">
        <v>10066</v>
      </c>
      <c r="U942" s="55" t="n">
        <f aca="false">IF(M942=0,0,ROUND(O942/M942,2))</f>
        <v>12.33</v>
      </c>
      <c r="V942" s="55" t="n">
        <f aca="false">IFERROR(J942-I942,"")</f>
        <v>-1</v>
      </c>
      <c r="W942" s="55" t="str">
        <f aca="false">IF(U942&lt;=13.5,"Efficient",IF(U942&lt;=16,"Above Bench","Expensive"))</f>
        <v>Efficient</v>
      </c>
      <c r="X942" s="55" t="str">
        <f aca="false">TEXT(H942,"yyyy-mm")</f>
        <v>2022-11</v>
      </c>
    </row>
    <row r="943" customFormat="false" ht="15" hidden="false" customHeight="true" outlineLevel="0" collapsed="false">
      <c r="A943" s="56" t="s">
        <v>11986</v>
      </c>
      <c r="B943" s="56" t="s">
        <v>2963</v>
      </c>
      <c r="C943" s="56" t="s">
        <v>3015</v>
      </c>
      <c r="D943" s="56" t="s">
        <v>10063</v>
      </c>
      <c r="E943" s="56" t="s">
        <v>95</v>
      </c>
      <c r="F943" s="56" t="s">
        <v>10099</v>
      </c>
      <c r="G943" s="56" t="s">
        <v>11987</v>
      </c>
      <c r="H943" s="57" t="n">
        <v>45441</v>
      </c>
      <c r="I943" s="56" t="s">
        <v>2689</v>
      </c>
      <c r="J943" s="56" t="s">
        <v>4011</v>
      </c>
      <c r="K943" s="56" t="n">
        <v>4981.41</v>
      </c>
      <c r="L943" s="56" t="n">
        <v>13.424</v>
      </c>
      <c r="M943" s="56" t="n">
        <v>3000</v>
      </c>
      <c r="N943" s="56" t="n">
        <v>22.05</v>
      </c>
      <c r="O943" s="54" t="n">
        <f aca="false">ROUND(M943*N943,2)</f>
        <v>66150</v>
      </c>
      <c r="P943" s="56" t="n">
        <v>73</v>
      </c>
      <c r="Q943" s="56" t="s">
        <v>4081</v>
      </c>
      <c r="R943" s="54" t="str">
        <f aca="false">IF(J943&lt;=I943,"Yes","No")</f>
        <v>No</v>
      </c>
      <c r="S943" s="56" t="s">
        <v>10066</v>
      </c>
      <c r="T943" s="56" t="s">
        <v>10061</v>
      </c>
      <c r="U943" s="55" t="n">
        <f aca="false">IF(M943=0,0,ROUND(O943/M943,2))</f>
        <v>22.05</v>
      </c>
      <c r="V943" s="55" t="n">
        <f aca="false">IFERROR(J943-I943,"")</f>
        <v>1</v>
      </c>
      <c r="W943" s="55" t="str">
        <f aca="false">IF(U943&lt;=13.5,"Efficient",IF(U943&lt;=16,"Above Bench","Expensive"))</f>
        <v>Expensive</v>
      </c>
      <c r="X943" s="55" t="str">
        <f aca="false">TEXT(H943,"yyyy-mm")</f>
        <v>2024-05</v>
      </c>
    </row>
    <row r="944" customFormat="false" ht="15" hidden="false" customHeight="true" outlineLevel="0" collapsed="false">
      <c r="A944" s="52" t="s">
        <v>11988</v>
      </c>
      <c r="B944" s="52" t="s">
        <v>2291</v>
      </c>
      <c r="C944" s="52" t="s">
        <v>1999</v>
      </c>
      <c r="D944" s="52" t="s">
        <v>10069</v>
      </c>
      <c r="E944" s="52" t="s">
        <v>93</v>
      </c>
      <c r="F944" s="52" t="s">
        <v>10070</v>
      </c>
      <c r="G944" s="52" t="s">
        <v>11989</v>
      </c>
      <c r="H944" s="53" t="n">
        <v>45373</v>
      </c>
      <c r="I944" s="52" t="s">
        <v>3699</v>
      </c>
      <c r="J944" s="52" t="s">
        <v>919</v>
      </c>
      <c r="K944" s="52" t="n">
        <v>1567.43</v>
      </c>
      <c r="L944" s="52" t="n">
        <v>7.173</v>
      </c>
      <c r="M944" s="52" t="n">
        <v>821</v>
      </c>
      <c r="N944" s="52" t="n">
        <v>5.62</v>
      </c>
      <c r="O944" s="54" t="n">
        <f aca="false">ROUND(M944*N944,2)</f>
        <v>4614.02</v>
      </c>
      <c r="P944" s="52" t="n">
        <v>274</v>
      </c>
      <c r="Q944" s="52" t="s">
        <v>371</v>
      </c>
      <c r="R944" s="54" t="str">
        <f aca="false">IF(J944&lt;=I944,"Yes","No")</f>
        <v>No</v>
      </c>
      <c r="S944" s="52" t="s">
        <v>10066</v>
      </c>
      <c r="T944" s="52" t="s">
        <v>10061</v>
      </c>
      <c r="U944" s="55" t="n">
        <f aca="false">IF(M944=0,0,ROUND(O944/M944,2))</f>
        <v>5.62</v>
      </c>
      <c r="V944" s="55" t="n">
        <f aca="false">IFERROR(J944-I944,"")</f>
        <v>1</v>
      </c>
      <c r="W944" s="55" t="str">
        <f aca="false">IF(U944&lt;=13.5,"Efficient",IF(U944&lt;=16,"Above Bench","Expensive"))</f>
        <v>Efficient</v>
      </c>
      <c r="X944" s="55" t="str">
        <f aca="false">TEXT(H944,"yyyy-mm")</f>
        <v>2024-03</v>
      </c>
    </row>
    <row r="945" customFormat="false" ht="15" hidden="false" customHeight="true" outlineLevel="0" collapsed="false">
      <c r="A945" s="56" t="s">
        <v>11990</v>
      </c>
      <c r="B945" s="56" t="s">
        <v>3478</v>
      </c>
      <c r="C945" s="56" t="s">
        <v>7384</v>
      </c>
      <c r="D945" s="56" t="s">
        <v>10117</v>
      </c>
      <c r="E945" s="56" t="s">
        <v>97</v>
      </c>
      <c r="F945" s="56" t="s">
        <v>10099</v>
      </c>
      <c r="G945" s="56" t="s">
        <v>11991</v>
      </c>
      <c r="H945" s="57" t="n">
        <v>44783</v>
      </c>
      <c r="I945" s="56" t="s">
        <v>1003</v>
      </c>
      <c r="J945" s="56" t="s">
        <v>2100</v>
      </c>
      <c r="K945" s="56" t="n">
        <v>3350.55</v>
      </c>
      <c r="L945" s="56" t="n">
        <v>8.737</v>
      </c>
      <c r="M945" s="56" t="n">
        <v>123</v>
      </c>
      <c r="N945" s="56" t="n">
        <v>5.38</v>
      </c>
      <c r="O945" s="54" t="n">
        <f aca="false">ROUND(M945*N945,2)</f>
        <v>661.74</v>
      </c>
      <c r="P945" s="56" t="n">
        <v>334</v>
      </c>
      <c r="Q945" s="56" t="s">
        <v>380</v>
      </c>
      <c r="R945" s="54" t="str">
        <f aca="false">IF(J945&lt;=I945,"Yes","No")</f>
        <v>No</v>
      </c>
      <c r="S945" s="56" t="s">
        <v>10061</v>
      </c>
      <c r="T945" s="56" t="s">
        <v>10061</v>
      </c>
      <c r="U945" s="55" t="n">
        <f aca="false">IF(M945=0,0,ROUND(O945/M945,2))</f>
        <v>5.38</v>
      </c>
      <c r="V945" s="55" t="n">
        <f aca="false">IFERROR(J945-I945,"")</f>
        <v>5</v>
      </c>
      <c r="W945" s="55" t="str">
        <f aca="false">IF(U945&lt;=13.5,"Efficient",IF(U945&lt;=16,"Above Bench","Expensive"))</f>
        <v>Efficient</v>
      </c>
      <c r="X945" s="55" t="str">
        <f aca="false">TEXT(H945,"yyyy-mm")</f>
        <v>2022-08</v>
      </c>
    </row>
    <row r="946" customFormat="false" ht="15" hidden="false" customHeight="true" outlineLevel="0" collapsed="false">
      <c r="A946" s="52" t="s">
        <v>11992</v>
      </c>
      <c r="B946" s="52" t="s">
        <v>806</v>
      </c>
      <c r="C946" s="52" t="s">
        <v>2602</v>
      </c>
      <c r="D946" s="52" t="s">
        <v>10095</v>
      </c>
      <c r="E946" s="52" t="s">
        <v>97</v>
      </c>
      <c r="F946" s="52" t="s">
        <v>10099</v>
      </c>
      <c r="G946" s="52" t="s">
        <v>11993</v>
      </c>
      <c r="H946" s="53" t="n">
        <v>45214</v>
      </c>
      <c r="I946" s="52" t="s">
        <v>5200</v>
      </c>
      <c r="J946" s="52" t="s">
        <v>480</v>
      </c>
      <c r="K946" s="52" t="n">
        <v>1760.26</v>
      </c>
      <c r="L946" s="52" t="n">
        <v>7.682</v>
      </c>
      <c r="M946" s="52" t="n">
        <v>1281</v>
      </c>
      <c r="N946" s="52" t="n">
        <v>8.34</v>
      </c>
      <c r="O946" s="54" t="n">
        <f aca="false">ROUND(M946*N946,2)</f>
        <v>10683.54</v>
      </c>
      <c r="P946" s="52" t="n">
        <v>95</v>
      </c>
      <c r="Q946" s="52" t="s">
        <v>371</v>
      </c>
      <c r="R946" s="54" t="str">
        <f aca="false">IF(J946&lt;=I946,"Yes","No")</f>
        <v>No</v>
      </c>
      <c r="S946" s="52" t="s">
        <v>10061</v>
      </c>
      <c r="T946" s="52" t="s">
        <v>10061</v>
      </c>
      <c r="U946" s="55" t="n">
        <f aca="false">IF(M946=0,0,ROUND(O946/M946,2))</f>
        <v>8.34</v>
      </c>
      <c r="V946" s="55" t="n">
        <f aca="false">IFERROR(J946-I946,"")</f>
        <v>5</v>
      </c>
      <c r="W946" s="55" t="str">
        <f aca="false">IF(U946&lt;=13.5,"Efficient",IF(U946&lt;=16,"Above Bench","Expensive"))</f>
        <v>Efficient</v>
      </c>
      <c r="X946" s="55" t="str">
        <f aca="false">TEXT(H946,"yyyy-mm")</f>
        <v>2023-10</v>
      </c>
    </row>
    <row r="947" customFormat="false" ht="15" hidden="false" customHeight="true" outlineLevel="0" collapsed="false">
      <c r="A947" s="56" t="s">
        <v>11994</v>
      </c>
      <c r="B947" s="56" t="s">
        <v>2227</v>
      </c>
      <c r="C947" s="56" t="s">
        <v>8977</v>
      </c>
      <c r="D947" s="56" t="s">
        <v>10104</v>
      </c>
      <c r="E947" s="56" t="s">
        <v>91</v>
      </c>
      <c r="F947" s="56" t="s">
        <v>10070</v>
      </c>
      <c r="G947" s="56" t="s">
        <v>11995</v>
      </c>
      <c r="H947" s="57" t="n">
        <v>45403</v>
      </c>
      <c r="I947" s="56" t="s">
        <v>3345</v>
      </c>
      <c r="J947" s="56" t="s">
        <v>2166</v>
      </c>
      <c r="K947" s="56" t="n">
        <v>2004.73</v>
      </c>
      <c r="L947" s="56" t="n">
        <v>6.21</v>
      </c>
      <c r="M947" s="56" t="n">
        <v>1021</v>
      </c>
      <c r="N947" s="56" t="n">
        <v>9.88</v>
      </c>
      <c r="O947" s="54" t="n">
        <f aca="false">ROUND(M947*N947,2)</f>
        <v>10087.48</v>
      </c>
      <c r="P947" s="56" t="n">
        <v>18</v>
      </c>
      <c r="Q947" s="56" t="s">
        <v>4081</v>
      </c>
      <c r="R947" s="54" t="str">
        <f aca="false">IF(J947&lt;=I947,"Yes","No")</f>
        <v>No</v>
      </c>
      <c r="S947" s="56" t="s">
        <v>10066</v>
      </c>
      <c r="T947" s="56" t="s">
        <v>10061</v>
      </c>
      <c r="U947" s="55" t="n">
        <f aca="false">IF(M947=0,0,ROUND(O947/M947,2))</f>
        <v>9.88</v>
      </c>
      <c r="V947" s="55" t="n">
        <f aca="false">IFERROR(J947-I947,"")</f>
        <v>1</v>
      </c>
      <c r="W947" s="55" t="str">
        <f aca="false">IF(U947&lt;=13.5,"Efficient",IF(U947&lt;=16,"Above Bench","Expensive"))</f>
        <v>Efficient</v>
      </c>
      <c r="X947" s="55" t="str">
        <f aca="false">TEXT(H947,"yyyy-mm")</f>
        <v>2024-04</v>
      </c>
    </row>
    <row r="948" customFormat="false" ht="15" hidden="false" customHeight="true" outlineLevel="0" collapsed="false">
      <c r="A948" s="52" t="s">
        <v>11996</v>
      </c>
      <c r="B948" s="52" t="s">
        <v>3982</v>
      </c>
      <c r="C948" s="52" t="s">
        <v>2848</v>
      </c>
      <c r="D948" s="52" t="s">
        <v>10095</v>
      </c>
      <c r="E948" s="52" t="s">
        <v>91</v>
      </c>
      <c r="F948" s="52" t="s">
        <v>10070</v>
      </c>
      <c r="G948" s="52" t="s">
        <v>11997</v>
      </c>
      <c r="H948" s="53" t="n">
        <v>45057</v>
      </c>
      <c r="I948" s="52" t="s">
        <v>2985</v>
      </c>
      <c r="J948" s="52" t="s">
        <v>402</v>
      </c>
      <c r="K948" s="52" t="n">
        <v>813.7</v>
      </c>
      <c r="L948" s="52" t="n">
        <v>2.068</v>
      </c>
      <c r="M948" s="52" t="n">
        <v>1891</v>
      </c>
      <c r="N948" s="52" t="n">
        <v>6.83</v>
      </c>
      <c r="O948" s="54" t="n">
        <f aca="false">ROUND(M948*N948,2)</f>
        <v>12915.53</v>
      </c>
      <c r="P948" s="52" t="n">
        <v>344</v>
      </c>
      <c r="Q948" s="52" t="s">
        <v>4081</v>
      </c>
      <c r="R948" s="54" t="str">
        <f aca="false">IF(J948&lt;=I948,"Yes","No")</f>
        <v>No</v>
      </c>
      <c r="S948" s="52" t="s">
        <v>10066</v>
      </c>
      <c r="T948" s="52" t="s">
        <v>10066</v>
      </c>
      <c r="U948" s="55" t="n">
        <f aca="false">IF(M948=0,0,ROUND(O948/M948,2))</f>
        <v>6.83</v>
      </c>
      <c r="V948" s="55" t="n">
        <f aca="false">IFERROR(J948-I948,"")</f>
        <v>4</v>
      </c>
      <c r="W948" s="55" t="str">
        <f aca="false">IF(U948&lt;=13.5,"Efficient",IF(U948&lt;=16,"Above Bench","Expensive"))</f>
        <v>Efficient</v>
      </c>
      <c r="X948" s="55" t="str">
        <f aca="false">TEXT(H948,"yyyy-mm")</f>
        <v>2023-05</v>
      </c>
    </row>
    <row r="949" customFormat="false" ht="15" hidden="false" customHeight="true" outlineLevel="0" collapsed="false">
      <c r="A949" s="56" t="s">
        <v>11998</v>
      </c>
      <c r="B949" s="56" t="s">
        <v>4022</v>
      </c>
      <c r="C949" s="56" t="s">
        <v>6484</v>
      </c>
      <c r="D949" s="56" t="s">
        <v>10095</v>
      </c>
      <c r="E949" s="56" t="s">
        <v>97</v>
      </c>
      <c r="F949" s="56" t="s">
        <v>10059</v>
      </c>
      <c r="G949" s="56" t="s">
        <v>11999</v>
      </c>
      <c r="H949" s="57" t="n">
        <v>44773</v>
      </c>
      <c r="I949" s="56" t="s">
        <v>3728</v>
      </c>
      <c r="J949" s="56" t="s">
        <v>3360</v>
      </c>
      <c r="K949" s="56" t="n">
        <v>1616.98</v>
      </c>
      <c r="L949" s="56" t="n">
        <v>6.535</v>
      </c>
      <c r="M949" s="56" t="n">
        <v>2611</v>
      </c>
      <c r="N949" s="56" t="n">
        <v>23.93</v>
      </c>
      <c r="O949" s="54" t="n">
        <f aca="false">ROUND(M949*N949,2)</f>
        <v>62481.23</v>
      </c>
      <c r="P949" s="56" t="n">
        <v>215</v>
      </c>
      <c r="Q949" s="56" t="s">
        <v>340</v>
      </c>
      <c r="R949" s="54" t="str">
        <f aca="false">IF(J949&lt;=I949,"Yes","No")</f>
        <v>No</v>
      </c>
      <c r="S949" s="56" t="s">
        <v>10066</v>
      </c>
      <c r="T949" s="56" t="s">
        <v>10066</v>
      </c>
      <c r="U949" s="55" t="n">
        <f aca="false">IF(M949=0,0,ROUND(O949/M949,2))</f>
        <v>23.93</v>
      </c>
      <c r="V949" s="55" t="n">
        <f aca="false">IFERROR(J949-I949,"")</f>
        <v>3</v>
      </c>
      <c r="W949" s="55" t="str">
        <f aca="false">IF(U949&lt;=13.5,"Efficient",IF(U949&lt;=16,"Above Bench","Expensive"))</f>
        <v>Expensive</v>
      </c>
      <c r="X949" s="55" t="str">
        <f aca="false">TEXT(H949,"yyyy-mm")</f>
        <v>2022-07</v>
      </c>
    </row>
    <row r="950" customFormat="false" ht="15" hidden="false" customHeight="true" outlineLevel="0" collapsed="false">
      <c r="A950" s="52" t="s">
        <v>12000</v>
      </c>
      <c r="B950" s="52" t="s">
        <v>1209</v>
      </c>
      <c r="C950" s="52" t="s">
        <v>1299</v>
      </c>
      <c r="D950" s="52" t="s">
        <v>10058</v>
      </c>
      <c r="E950" s="52" t="s">
        <v>101</v>
      </c>
      <c r="F950" s="52" t="s">
        <v>10070</v>
      </c>
      <c r="G950" s="52" t="s">
        <v>12001</v>
      </c>
      <c r="H950" s="53" t="n">
        <v>45393</v>
      </c>
      <c r="I950" s="52" t="s">
        <v>2225</v>
      </c>
      <c r="J950" s="52" t="s">
        <v>2378</v>
      </c>
      <c r="K950" s="52" t="n">
        <v>16.69</v>
      </c>
      <c r="L950" s="52" t="n">
        <v>0.069</v>
      </c>
      <c r="M950" s="52" t="n">
        <v>1355</v>
      </c>
      <c r="N950" s="52" t="n">
        <v>22.04</v>
      </c>
      <c r="O950" s="54" t="n">
        <f aca="false">ROUND(M950*N950,2)</f>
        <v>29864.2</v>
      </c>
      <c r="P950" s="52" t="n">
        <v>455</v>
      </c>
      <c r="Q950" s="52" t="s">
        <v>371</v>
      </c>
      <c r="R950" s="54" t="str">
        <f aca="false">IF(J950&lt;=I950,"Yes","No")</f>
        <v>No</v>
      </c>
      <c r="S950" s="52" t="s">
        <v>10066</v>
      </c>
      <c r="T950" s="52" t="s">
        <v>10066</v>
      </c>
      <c r="U950" s="55" t="n">
        <f aca="false">IF(M950=0,0,ROUND(O950/M950,2))</f>
        <v>22.04</v>
      </c>
      <c r="V950" s="55" t="n">
        <f aca="false">IFERROR(J950-I950,"")</f>
        <v>5</v>
      </c>
      <c r="W950" s="55" t="str">
        <f aca="false">IF(U950&lt;=13.5,"Efficient",IF(U950&lt;=16,"Above Bench","Expensive"))</f>
        <v>Expensive</v>
      </c>
      <c r="X950" s="55" t="str">
        <f aca="false">TEXT(H950,"yyyy-mm")</f>
        <v>2024-04</v>
      </c>
    </row>
    <row r="951" customFormat="false" ht="15" hidden="false" customHeight="true" outlineLevel="0" collapsed="false">
      <c r="A951" s="56" t="s">
        <v>12002</v>
      </c>
      <c r="B951" s="56" t="s">
        <v>995</v>
      </c>
      <c r="C951" s="56" t="s">
        <v>1103</v>
      </c>
      <c r="D951" s="56" t="s">
        <v>10063</v>
      </c>
      <c r="E951" s="56" t="s">
        <v>101</v>
      </c>
      <c r="F951" s="56" t="s">
        <v>10070</v>
      </c>
      <c r="G951" s="56" t="s">
        <v>12003</v>
      </c>
      <c r="H951" s="57" t="n">
        <v>44625</v>
      </c>
      <c r="I951" s="56" t="s">
        <v>4884</v>
      </c>
      <c r="J951" s="56" t="s">
        <v>2188</v>
      </c>
      <c r="K951" s="56" t="n">
        <v>1680.12</v>
      </c>
      <c r="L951" s="56" t="n">
        <v>4.266</v>
      </c>
      <c r="M951" s="56" t="n">
        <v>2907</v>
      </c>
      <c r="N951" s="56" t="n">
        <v>20.81</v>
      </c>
      <c r="O951" s="54" t="n">
        <f aca="false">ROUND(M951*N951,2)</f>
        <v>60494.67</v>
      </c>
      <c r="P951" s="56" t="n">
        <v>451</v>
      </c>
      <c r="Q951" s="56" t="s">
        <v>371</v>
      </c>
      <c r="R951" s="54" t="str">
        <f aca="false">IF(J951&lt;=I951,"Yes","No")</f>
        <v>No</v>
      </c>
      <c r="S951" s="56" t="s">
        <v>10066</v>
      </c>
      <c r="T951" s="56" t="s">
        <v>10066</v>
      </c>
      <c r="U951" s="55" t="n">
        <f aca="false">IF(M951=0,0,ROUND(O951/M951,2))</f>
        <v>20.81</v>
      </c>
      <c r="V951" s="55" t="n">
        <f aca="false">IFERROR(J951-I951,"")</f>
        <v>2</v>
      </c>
      <c r="W951" s="55" t="str">
        <f aca="false">IF(U951&lt;=13.5,"Efficient",IF(U951&lt;=16,"Above Bench","Expensive"))</f>
        <v>Expensive</v>
      </c>
      <c r="X951" s="55" t="str">
        <f aca="false">TEXT(H951,"yyyy-mm")</f>
        <v>2022-03</v>
      </c>
    </row>
    <row r="952" customFormat="false" ht="15" hidden="false" customHeight="true" outlineLevel="0" collapsed="false">
      <c r="A952" s="52" t="s">
        <v>12004</v>
      </c>
      <c r="B952" s="52" t="s">
        <v>1231</v>
      </c>
      <c r="C952" s="52" t="s">
        <v>6431</v>
      </c>
      <c r="D952" s="52" t="s">
        <v>10078</v>
      </c>
      <c r="E952" s="52" t="s">
        <v>99</v>
      </c>
      <c r="F952" s="52" t="s">
        <v>10064</v>
      </c>
      <c r="G952" s="52" t="s">
        <v>12005</v>
      </c>
      <c r="H952" s="53" t="n">
        <v>44835</v>
      </c>
      <c r="I952" s="52" t="s">
        <v>3245</v>
      </c>
      <c r="J952" s="52" t="s">
        <v>1954</v>
      </c>
      <c r="K952" s="52" t="n">
        <v>3818.25</v>
      </c>
      <c r="L952" s="52" t="n">
        <v>10.976</v>
      </c>
      <c r="M952" s="52" t="n">
        <v>627</v>
      </c>
      <c r="N952" s="52" t="n">
        <v>18.46</v>
      </c>
      <c r="O952" s="54" t="n">
        <f aca="false">ROUND(M952*N952,2)</f>
        <v>11574.42</v>
      </c>
      <c r="P952" s="52" t="n">
        <v>324</v>
      </c>
      <c r="Q952" s="52" t="s">
        <v>380</v>
      </c>
      <c r="R952" s="54" t="str">
        <f aca="false">IF(J952&lt;=I952,"Yes","No")</f>
        <v>No</v>
      </c>
      <c r="S952" s="52" t="s">
        <v>10066</v>
      </c>
      <c r="T952" s="52" t="s">
        <v>10061</v>
      </c>
      <c r="U952" s="55" t="n">
        <f aca="false">IF(M952=0,0,ROUND(O952/M952,2))</f>
        <v>18.46</v>
      </c>
      <c r="V952" s="55" t="n">
        <f aca="false">IFERROR(J952-I952,"")</f>
        <v>3</v>
      </c>
      <c r="W952" s="55" t="str">
        <f aca="false">IF(U952&lt;=13.5,"Efficient",IF(U952&lt;=16,"Above Bench","Expensive"))</f>
        <v>Expensive</v>
      </c>
      <c r="X952" s="55" t="str">
        <f aca="false">TEXT(H952,"yyyy-mm")</f>
        <v>2022-10</v>
      </c>
    </row>
    <row r="953" customFormat="false" ht="15" hidden="false" customHeight="true" outlineLevel="0" collapsed="false">
      <c r="A953" s="56" t="s">
        <v>12006</v>
      </c>
      <c r="B953" s="56" t="s">
        <v>364</v>
      </c>
      <c r="C953" s="56" t="s">
        <v>1432</v>
      </c>
      <c r="D953" s="56" t="s">
        <v>10112</v>
      </c>
      <c r="E953" s="56" t="s">
        <v>97</v>
      </c>
      <c r="F953" s="56" t="s">
        <v>10088</v>
      </c>
      <c r="G953" s="56" t="s">
        <v>12007</v>
      </c>
      <c r="H953" s="57" t="n">
        <v>45101</v>
      </c>
      <c r="I953" s="56" t="s">
        <v>952</v>
      </c>
      <c r="J953" s="56" t="s">
        <v>2900</v>
      </c>
      <c r="K953" s="56" t="n">
        <v>3836.52</v>
      </c>
      <c r="L953" s="56" t="n">
        <v>9.75</v>
      </c>
      <c r="M953" s="56" t="n">
        <v>350</v>
      </c>
      <c r="N953" s="56" t="n">
        <v>7.85</v>
      </c>
      <c r="O953" s="54" t="n">
        <f aca="false">ROUND(M953*N953,2)</f>
        <v>2747.5</v>
      </c>
      <c r="P953" s="56" t="n">
        <v>76</v>
      </c>
      <c r="Q953" s="56" t="s">
        <v>380</v>
      </c>
      <c r="R953" s="54" t="str">
        <f aca="false">IF(J953&lt;=I953,"Yes","No")</f>
        <v>No</v>
      </c>
      <c r="S953" s="56" t="s">
        <v>10066</v>
      </c>
      <c r="T953" s="56" t="s">
        <v>10066</v>
      </c>
      <c r="U953" s="55" t="n">
        <f aca="false">IF(M953=0,0,ROUND(O953/M953,2))</f>
        <v>7.85</v>
      </c>
      <c r="V953" s="55" t="n">
        <f aca="false">IFERROR(J953-I953,"")</f>
        <v>5</v>
      </c>
      <c r="W953" s="55" t="str">
        <f aca="false">IF(U953&lt;=13.5,"Efficient",IF(U953&lt;=16,"Above Bench","Expensive"))</f>
        <v>Efficient</v>
      </c>
      <c r="X953" s="55" t="str">
        <f aca="false">TEXT(H953,"yyyy-mm")</f>
        <v>2023-06</v>
      </c>
    </row>
    <row r="954" customFormat="false" ht="15" hidden="false" customHeight="true" outlineLevel="0" collapsed="false">
      <c r="A954" s="52" t="s">
        <v>12008</v>
      </c>
      <c r="B954" s="52" t="s">
        <v>1789</v>
      </c>
      <c r="C954" s="52" t="s">
        <v>5233</v>
      </c>
      <c r="D954" s="52" t="s">
        <v>10095</v>
      </c>
      <c r="E954" s="52" t="s">
        <v>93</v>
      </c>
      <c r="F954" s="52" t="s">
        <v>10088</v>
      </c>
      <c r="G954" s="52" t="s">
        <v>12009</v>
      </c>
      <c r="H954" s="53" t="n">
        <v>44874</v>
      </c>
      <c r="I954" s="52" t="s">
        <v>3528</v>
      </c>
      <c r="J954" s="52" t="s">
        <v>1886</v>
      </c>
      <c r="K954" s="52" t="n">
        <v>2915.86</v>
      </c>
      <c r="L954" s="52" t="n">
        <v>7.417</v>
      </c>
      <c r="M954" s="52" t="n">
        <v>2992</v>
      </c>
      <c r="N954" s="52" t="n">
        <v>10.64</v>
      </c>
      <c r="O954" s="54" t="n">
        <f aca="false">ROUND(M954*N954,2)</f>
        <v>31834.88</v>
      </c>
      <c r="P954" s="52" t="n">
        <v>173</v>
      </c>
      <c r="Q954" s="52" t="s">
        <v>4081</v>
      </c>
      <c r="R954" s="54" t="str">
        <f aca="false">IF(J954&lt;=I954,"Yes","No")</f>
        <v>No</v>
      </c>
      <c r="S954" s="52" t="s">
        <v>10066</v>
      </c>
      <c r="T954" s="52" t="s">
        <v>10061</v>
      </c>
      <c r="U954" s="55" t="n">
        <f aca="false">IF(M954=0,0,ROUND(O954/M954,2))</f>
        <v>10.64</v>
      </c>
      <c r="V954" s="55" t="n">
        <f aca="false">IFERROR(J954-I954,"")</f>
        <v>5</v>
      </c>
      <c r="W954" s="55" t="str">
        <f aca="false">IF(U954&lt;=13.5,"Efficient",IF(U954&lt;=16,"Above Bench","Expensive"))</f>
        <v>Efficient</v>
      </c>
      <c r="X954" s="55" t="str">
        <f aca="false">TEXT(H954,"yyyy-mm")</f>
        <v>2022-11</v>
      </c>
    </row>
    <row r="955" customFormat="false" ht="15" hidden="false" customHeight="true" outlineLevel="0" collapsed="false">
      <c r="A955" s="56" t="s">
        <v>12010</v>
      </c>
      <c r="B955" s="56" t="s">
        <v>1361</v>
      </c>
      <c r="C955" s="56" t="s">
        <v>3103</v>
      </c>
      <c r="D955" s="56" t="s">
        <v>10073</v>
      </c>
      <c r="E955" s="56" t="s">
        <v>99</v>
      </c>
      <c r="F955" s="56" t="s">
        <v>10064</v>
      </c>
      <c r="G955" s="56" t="s">
        <v>12011</v>
      </c>
      <c r="H955" s="57" t="n">
        <v>45411</v>
      </c>
      <c r="I955" s="56" t="s">
        <v>792</v>
      </c>
      <c r="J955" s="56" t="s">
        <v>792</v>
      </c>
      <c r="K955" s="56" t="n">
        <v>3865.34</v>
      </c>
      <c r="L955" s="56" t="n">
        <v>15.993</v>
      </c>
      <c r="M955" s="56" t="n">
        <v>2278</v>
      </c>
      <c r="N955" s="56" t="n">
        <v>19.59</v>
      </c>
      <c r="O955" s="54" t="n">
        <f aca="false">ROUND(M955*N955,2)</f>
        <v>44626.02</v>
      </c>
      <c r="P955" s="56" t="n">
        <v>97</v>
      </c>
      <c r="Q955" s="56" t="s">
        <v>380</v>
      </c>
      <c r="R955" s="54" t="str">
        <f aca="false">IF(J955&lt;=I955,"Yes","No")</f>
        <v>Yes</v>
      </c>
      <c r="S955" s="56" t="s">
        <v>10066</v>
      </c>
      <c r="T955" s="56" t="s">
        <v>10061</v>
      </c>
      <c r="U955" s="55" t="n">
        <f aca="false">IF(M955=0,0,ROUND(O955/M955,2))</f>
        <v>19.59</v>
      </c>
      <c r="V955" s="55" t="n">
        <f aca="false">IFERROR(J955-I955,"")</f>
        <v>0</v>
      </c>
      <c r="W955" s="55" t="str">
        <f aca="false">IF(U955&lt;=13.5,"Efficient",IF(U955&lt;=16,"Above Bench","Expensive"))</f>
        <v>Expensive</v>
      </c>
      <c r="X955" s="55" t="str">
        <f aca="false">TEXT(H955,"yyyy-mm")</f>
        <v>2024-04</v>
      </c>
    </row>
    <row r="956" customFormat="false" ht="15" hidden="false" customHeight="true" outlineLevel="0" collapsed="false">
      <c r="A956" s="52" t="s">
        <v>12012</v>
      </c>
      <c r="B956" s="52" t="s">
        <v>2552</v>
      </c>
      <c r="C956" s="52" t="s">
        <v>871</v>
      </c>
      <c r="D956" s="52" t="s">
        <v>10073</v>
      </c>
      <c r="E956" s="52" t="s">
        <v>91</v>
      </c>
      <c r="F956" s="52" t="s">
        <v>10070</v>
      </c>
      <c r="G956" s="52" t="s">
        <v>12013</v>
      </c>
      <c r="H956" s="53" t="n">
        <v>44676</v>
      </c>
      <c r="I956" s="52" t="s">
        <v>1270</v>
      </c>
      <c r="J956" s="52" t="s">
        <v>572</v>
      </c>
      <c r="K956" s="52" t="n">
        <v>2569.56</v>
      </c>
      <c r="L956" s="52" t="n">
        <v>11.501</v>
      </c>
      <c r="M956" s="52" t="n">
        <v>2451</v>
      </c>
      <c r="N956" s="52" t="n">
        <v>14.24</v>
      </c>
      <c r="O956" s="54" t="n">
        <f aca="false">ROUND(M956*N956,2)</f>
        <v>34902.24</v>
      </c>
      <c r="P956" s="52" t="n">
        <v>134</v>
      </c>
      <c r="Q956" s="52" t="s">
        <v>340</v>
      </c>
      <c r="R956" s="54" t="str">
        <f aca="false">IF(J956&lt;=I956,"Yes","No")</f>
        <v>Yes</v>
      </c>
      <c r="S956" s="52" t="s">
        <v>10066</v>
      </c>
      <c r="T956" s="52" t="s">
        <v>10066</v>
      </c>
      <c r="U956" s="55" t="n">
        <f aca="false">IF(M956=0,0,ROUND(O956/M956,2))</f>
        <v>14.24</v>
      </c>
      <c r="V956" s="55" t="n">
        <f aca="false">IFERROR(J956-I956,"")</f>
        <v>-1</v>
      </c>
      <c r="W956" s="55" t="str">
        <f aca="false">IF(U956&lt;=13.5,"Efficient",IF(U956&lt;=16,"Above Bench","Expensive"))</f>
        <v>Above Bench</v>
      </c>
      <c r="X956" s="55" t="str">
        <f aca="false">TEXT(H956,"yyyy-mm")</f>
        <v>2022-04</v>
      </c>
    </row>
    <row r="957" customFormat="false" ht="15" hidden="false" customHeight="true" outlineLevel="0" collapsed="false">
      <c r="A957" s="56" t="s">
        <v>12014</v>
      </c>
      <c r="B957" s="56" t="s">
        <v>2490</v>
      </c>
      <c r="C957" s="56" t="s">
        <v>2323</v>
      </c>
      <c r="D957" s="56" t="s">
        <v>10069</v>
      </c>
      <c r="E957" s="56" t="s">
        <v>95</v>
      </c>
      <c r="F957" s="56" t="s">
        <v>10059</v>
      </c>
      <c r="G957" s="56" t="s">
        <v>12015</v>
      </c>
      <c r="H957" s="57" t="n">
        <v>45386</v>
      </c>
      <c r="I957" s="56" t="s">
        <v>3453</v>
      </c>
      <c r="J957" s="56" t="s">
        <v>782</v>
      </c>
      <c r="K957" s="56" t="n">
        <v>1762.24</v>
      </c>
      <c r="L957" s="56" t="n">
        <v>8.163</v>
      </c>
      <c r="M957" s="56" t="n">
        <v>213</v>
      </c>
      <c r="N957" s="56" t="n">
        <v>22.23</v>
      </c>
      <c r="O957" s="54" t="n">
        <f aca="false">ROUND(M957*N957,2)</f>
        <v>4734.99</v>
      </c>
      <c r="P957" s="56" t="n">
        <v>255</v>
      </c>
      <c r="Q957" s="56" t="s">
        <v>340</v>
      </c>
      <c r="R957" s="54" t="str">
        <f aca="false">IF(J957&lt;=I957,"Yes","No")</f>
        <v>Yes</v>
      </c>
      <c r="S957" s="56" t="s">
        <v>10061</v>
      </c>
      <c r="T957" s="56" t="s">
        <v>10061</v>
      </c>
      <c r="U957" s="55" t="n">
        <f aca="false">IF(M957=0,0,ROUND(O957/M957,2))</f>
        <v>22.23</v>
      </c>
      <c r="V957" s="55" t="n">
        <f aca="false">IFERROR(J957-I957,"")</f>
        <v>-1</v>
      </c>
      <c r="W957" s="55" t="str">
        <f aca="false">IF(U957&lt;=13.5,"Efficient",IF(U957&lt;=16,"Above Bench","Expensive"))</f>
        <v>Expensive</v>
      </c>
      <c r="X957" s="55" t="str">
        <f aca="false">TEXT(H957,"yyyy-mm")</f>
        <v>2024-04</v>
      </c>
    </row>
    <row r="958" customFormat="false" ht="15" hidden="false" customHeight="true" outlineLevel="0" collapsed="false">
      <c r="A958" s="52" t="s">
        <v>12016</v>
      </c>
      <c r="B958" s="52" t="s">
        <v>1768</v>
      </c>
      <c r="C958" s="52" t="s">
        <v>2500</v>
      </c>
      <c r="D958" s="52" t="s">
        <v>10087</v>
      </c>
      <c r="E958" s="52" t="s">
        <v>93</v>
      </c>
      <c r="F958" s="52" t="s">
        <v>10070</v>
      </c>
      <c r="G958" s="52" t="s">
        <v>12017</v>
      </c>
      <c r="H958" s="53" t="n">
        <v>44769</v>
      </c>
      <c r="I958" s="52" t="s">
        <v>2796</v>
      </c>
      <c r="J958" s="52" t="s">
        <v>3728</v>
      </c>
      <c r="K958" s="52" t="n">
        <v>1462.31</v>
      </c>
      <c r="L958" s="52" t="n">
        <v>5.096</v>
      </c>
      <c r="M958" s="52" t="n">
        <v>2625</v>
      </c>
      <c r="N958" s="52" t="n">
        <v>9.8</v>
      </c>
      <c r="O958" s="54" t="n">
        <f aca="false">ROUND(M958*N958,2)</f>
        <v>25725</v>
      </c>
      <c r="P958" s="52" t="n">
        <v>445</v>
      </c>
      <c r="Q958" s="52" t="s">
        <v>380</v>
      </c>
      <c r="R958" s="54" t="str">
        <f aca="false">IF(J958&lt;=I958,"Yes","No")</f>
        <v>No</v>
      </c>
      <c r="S958" s="52" t="s">
        <v>10066</v>
      </c>
      <c r="T958" s="52" t="s">
        <v>10061</v>
      </c>
      <c r="U958" s="55" t="n">
        <f aca="false">IF(M958=0,0,ROUND(O958/M958,2))</f>
        <v>9.8</v>
      </c>
      <c r="V958" s="55" t="n">
        <f aca="false">IFERROR(J958-I958,"")</f>
        <v>1</v>
      </c>
      <c r="W958" s="55" t="str">
        <f aca="false">IF(U958&lt;=13.5,"Efficient",IF(U958&lt;=16,"Above Bench","Expensive"))</f>
        <v>Efficient</v>
      </c>
      <c r="X958" s="55" t="str">
        <f aca="false">TEXT(H958,"yyyy-mm")</f>
        <v>2022-07</v>
      </c>
    </row>
    <row r="959" customFormat="false" ht="15" hidden="false" customHeight="true" outlineLevel="0" collapsed="false">
      <c r="A959" s="56" t="s">
        <v>12018</v>
      </c>
      <c r="B959" s="56" t="s">
        <v>3921</v>
      </c>
      <c r="C959" s="56" t="s">
        <v>5946</v>
      </c>
      <c r="D959" s="56" t="s">
        <v>10058</v>
      </c>
      <c r="E959" s="56" t="s">
        <v>95</v>
      </c>
      <c r="F959" s="56" t="s">
        <v>10059</v>
      </c>
      <c r="G959" s="56" t="s">
        <v>12019</v>
      </c>
      <c r="H959" s="57" t="n">
        <v>44576</v>
      </c>
      <c r="I959" s="56" t="s">
        <v>1205</v>
      </c>
      <c r="J959" s="56" t="s">
        <v>1057</v>
      </c>
      <c r="K959" s="56" t="n">
        <v>2529.59</v>
      </c>
      <c r="L959" s="56" t="n">
        <v>8.835</v>
      </c>
      <c r="M959" s="56" t="n">
        <v>1693</v>
      </c>
      <c r="N959" s="56" t="n">
        <v>21.65</v>
      </c>
      <c r="O959" s="54" t="n">
        <f aca="false">ROUND(M959*N959,2)</f>
        <v>36653.45</v>
      </c>
      <c r="P959" s="56" t="n">
        <v>289</v>
      </c>
      <c r="Q959" s="56" t="s">
        <v>4081</v>
      </c>
      <c r="R959" s="54" t="str">
        <f aca="false">IF(J959&lt;=I959,"Yes","No")</f>
        <v>No</v>
      </c>
      <c r="S959" s="56" t="s">
        <v>10066</v>
      </c>
      <c r="T959" s="56" t="s">
        <v>10061</v>
      </c>
      <c r="U959" s="55" t="n">
        <f aca="false">IF(M959=0,0,ROUND(O959/M959,2))</f>
        <v>21.65</v>
      </c>
      <c r="V959" s="55" t="n">
        <f aca="false">IFERROR(J959-I959,"")</f>
        <v>1</v>
      </c>
      <c r="W959" s="55" t="str">
        <f aca="false">IF(U959&lt;=13.5,"Efficient",IF(U959&lt;=16,"Above Bench","Expensive"))</f>
        <v>Expensive</v>
      </c>
      <c r="X959" s="55" t="str">
        <f aca="false">TEXT(H959,"yyyy-mm")</f>
        <v>2022-01</v>
      </c>
    </row>
    <row r="960" customFormat="false" ht="15" hidden="false" customHeight="true" outlineLevel="0" collapsed="false">
      <c r="A960" s="52" t="s">
        <v>12020</v>
      </c>
      <c r="B960" s="52" t="s">
        <v>1627</v>
      </c>
      <c r="C960" s="52" t="s">
        <v>4611</v>
      </c>
      <c r="D960" s="52" t="s">
        <v>10104</v>
      </c>
      <c r="E960" s="52" t="s">
        <v>91</v>
      </c>
      <c r="F960" s="52" t="s">
        <v>10099</v>
      </c>
      <c r="G960" s="52" t="s">
        <v>12021</v>
      </c>
      <c r="H960" s="53" t="n">
        <v>45135</v>
      </c>
      <c r="I960" s="52" t="s">
        <v>2081</v>
      </c>
      <c r="J960" s="52" t="s">
        <v>1748</v>
      </c>
      <c r="K960" s="52" t="n">
        <v>3244.79</v>
      </c>
      <c r="L960" s="52" t="n">
        <v>8.17</v>
      </c>
      <c r="M960" s="52" t="n">
        <v>1864</v>
      </c>
      <c r="N960" s="52" t="n">
        <v>13.09</v>
      </c>
      <c r="O960" s="54" t="n">
        <f aca="false">ROUND(M960*N960,2)</f>
        <v>24399.76</v>
      </c>
      <c r="P960" s="52" t="n">
        <v>116</v>
      </c>
      <c r="Q960" s="52" t="s">
        <v>380</v>
      </c>
      <c r="R960" s="54" t="str">
        <f aca="false">IF(J960&lt;=I960,"Yes","No")</f>
        <v>No</v>
      </c>
      <c r="S960" s="52" t="s">
        <v>10066</v>
      </c>
      <c r="T960" s="52" t="s">
        <v>10061</v>
      </c>
      <c r="U960" s="55" t="n">
        <f aca="false">IF(M960=0,0,ROUND(O960/M960,2))</f>
        <v>13.09</v>
      </c>
      <c r="V960" s="55" t="n">
        <f aca="false">IFERROR(J960-I960,"")</f>
        <v>4</v>
      </c>
      <c r="W960" s="55" t="str">
        <f aca="false">IF(U960&lt;=13.5,"Efficient",IF(U960&lt;=16,"Above Bench","Expensive"))</f>
        <v>Efficient</v>
      </c>
      <c r="X960" s="55" t="str">
        <f aca="false">TEXT(H960,"yyyy-mm")</f>
        <v>2023-07</v>
      </c>
    </row>
    <row r="961" customFormat="false" ht="15" hidden="false" customHeight="true" outlineLevel="0" collapsed="false">
      <c r="A961" s="56" t="s">
        <v>12022</v>
      </c>
      <c r="B961" s="56" t="s">
        <v>2219</v>
      </c>
      <c r="C961" s="56" t="s">
        <v>3156</v>
      </c>
      <c r="D961" s="56" t="s">
        <v>10117</v>
      </c>
      <c r="E961" s="56" t="s">
        <v>91</v>
      </c>
      <c r="F961" s="56" t="s">
        <v>10070</v>
      </c>
      <c r="G961" s="56" t="s">
        <v>12023</v>
      </c>
      <c r="H961" s="57" t="n">
        <v>44565</v>
      </c>
      <c r="I961" s="56" t="s">
        <v>4857</v>
      </c>
      <c r="J961" s="56" t="s">
        <v>4252</v>
      </c>
      <c r="K961" s="56" t="n">
        <v>1670.46</v>
      </c>
      <c r="L961" s="56" t="n">
        <v>4.515</v>
      </c>
      <c r="M961" s="56" t="n">
        <v>2876</v>
      </c>
      <c r="N961" s="56" t="n">
        <v>24.49</v>
      </c>
      <c r="O961" s="54" t="n">
        <f aca="false">ROUND(M961*N961,2)</f>
        <v>70433.24</v>
      </c>
      <c r="P961" s="56" t="n">
        <v>200</v>
      </c>
      <c r="Q961" s="56" t="s">
        <v>4081</v>
      </c>
      <c r="R961" s="54" t="str">
        <f aca="false">IF(J961&lt;=I961,"Yes","No")</f>
        <v>No</v>
      </c>
      <c r="S961" s="56" t="s">
        <v>10066</v>
      </c>
      <c r="T961" s="56" t="s">
        <v>10061</v>
      </c>
      <c r="U961" s="55" t="n">
        <f aca="false">IF(M961=0,0,ROUND(O961/M961,2))</f>
        <v>24.49</v>
      </c>
      <c r="V961" s="55" t="n">
        <f aca="false">IFERROR(J961-I961,"")</f>
        <v>5</v>
      </c>
      <c r="W961" s="55" t="str">
        <f aca="false">IF(U961&lt;=13.5,"Efficient",IF(U961&lt;=16,"Above Bench","Expensive"))</f>
        <v>Expensive</v>
      </c>
      <c r="X961" s="55" t="str">
        <f aca="false">TEXT(H961,"yyyy-mm")</f>
        <v>2022-01</v>
      </c>
    </row>
    <row r="962" customFormat="false" ht="15" hidden="false" customHeight="true" outlineLevel="0" collapsed="false">
      <c r="A962" s="52" t="s">
        <v>12024</v>
      </c>
      <c r="B962" s="52" t="s">
        <v>3531</v>
      </c>
      <c r="C962" s="52" t="s">
        <v>3602</v>
      </c>
      <c r="D962" s="52" t="s">
        <v>10073</v>
      </c>
      <c r="E962" s="52" t="s">
        <v>95</v>
      </c>
      <c r="F962" s="52" t="s">
        <v>10099</v>
      </c>
      <c r="G962" s="52" t="s">
        <v>12025</v>
      </c>
      <c r="H962" s="53" t="n">
        <v>45326</v>
      </c>
      <c r="I962" s="52" t="s">
        <v>1581</v>
      </c>
      <c r="J962" s="52" t="s">
        <v>4183</v>
      </c>
      <c r="K962" s="52" t="n">
        <v>4080.34</v>
      </c>
      <c r="L962" s="52" t="n">
        <v>11.634</v>
      </c>
      <c r="M962" s="52" t="n">
        <v>205</v>
      </c>
      <c r="N962" s="52" t="n">
        <v>23.8</v>
      </c>
      <c r="O962" s="54" t="n">
        <f aca="false">ROUND(M962*N962,2)</f>
        <v>4879</v>
      </c>
      <c r="P962" s="52" t="n">
        <v>202</v>
      </c>
      <c r="Q962" s="52" t="s">
        <v>340</v>
      </c>
      <c r="R962" s="54" t="str">
        <f aca="false">IF(J962&lt;=I962,"Yes","No")</f>
        <v>Yes</v>
      </c>
      <c r="S962" s="52" t="s">
        <v>10066</v>
      </c>
      <c r="T962" s="52" t="s">
        <v>10061</v>
      </c>
      <c r="U962" s="55" t="n">
        <f aca="false">IF(M962=0,0,ROUND(O962/M962,2))</f>
        <v>23.8</v>
      </c>
      <c r="V962" s="55" t="n">
        <f aca="false">IFERROR(J962-I962,"")</f>
        <v>-1</v>
      </c>
      <c r="W962" s="55" t="str">
        <f aca="false">IF(U962&lt;=13.5,"Efficient",IF(U962&lt;=16,"Above Bench","Expensive"))</f>
        <v>Expensive</v>
      </c>
      <c r="X962" s="55" t="str">
        <f aca="false">TEXT(H962,"yyyy-mm")</f>
        <v>2024-02</v>
      </c>
    </row>
    <row r="963" customFormat="false" ht="15" hidden="false" customHeight="true" outlineLevel="0" collapsed="false">
      <c r="A963" s="56" t="s">
        <v>12026</v>
      </c>
      <c r="B963" s="56" t="s">
        <v>3796</v>
      </c>
      <c r="C963" s="56" t="s">
        <v>7882</v>
      </c>
      <c r="D963" s="56" t="s">
        <v>10132</v>
      </c>
      <c r="E963" s="56" t="s">
        <v>97</v>
      </c>
      <c r="F963" s="56" t="s">
        <v>10088</v>
      </c>
      <c r="G963" s="56" t="s">
        <v>12027</v>
      </c>
      <c r="H963" s="57" t="n">
        <v>45088</v>
      </c>
      <c r="I963" s="56" t="s">
        <v>6338</v>
      </c>
      <c r="J963" s="56" t="s">
        <v>6338</v>
      </c>
      <c r="K963" s="56" t="n">
        <v>854.06</v>
      </c>
      <c r="L963" s="56" t="n">
        <v>2.939</v>
      </c>
      <c r="M963" s="56" t="n">
        <v>1228</v>
      </c>
      <c r="N963" s="56" t="n">
        <v>20.63</v>
      </c>
      <c r="O963" s="54" t="n">
        <f aca="false">ROUND(M963*N963,2)</f>
        <v>25333.64</v>
      </c>
      <c r="P963" s="56" t="n">
        <v>257</v>
      </c>
      <c r="Q963" s="56" t="s">
        <v>371</v>
      </c>
      <c r="R963" s="54" t="str">
        <f aca="false">IF(J963&lt;=I963,"Yes","No")</f>
        <v>Yes</v>
      </c>
      <c r="S963" s="56" t="s">
        <v>10066</v>
      </c>
      <c r="T963" s="56" t="s">
        <v>10061</v>
      </c>
      <c r="U963" s="55" t="n">
        <f aca="false">IF(M963=0,0,ROUND(O963/M963,2))</f>
        <v>20.63</v>
      </c>
      <c r="V963" s="55" t="n">
        <f aca="false">IFERROR(J963-I963,"")</f>
        <v>0</v>
      </c>
      <c r="W963" s="55" t="str">
        <f aca="false">IF(U963&lt;=13.5,"Efficient",IF(U963&lt;=16,"Above Bench","Expensive"))</f>
        <v>Expensive</v>
      </c>
      <c r="X963" s="55" t="str">
        <f aca="false">TEXT(H963,"yyyy-mm")</f>
        <v>2023-06</v>
      </c>
    </row>
    <row r="964" customFormat="false" ht="15" hidden="false" customHeight="true" outlineLevel="0" collapsed="false">
      <c r="A964" s="52" t="s">
        <v>12028</v>
      </c>
      <c r="B964" s="52" t="s">
        <v>3800</v>
      </c>
      <c r="C964" s="52" t="s">
        <v>2571</v>
      </c>
      <c r="D964" s="52" t="s">
        <v>10058</v>
      </c>
      <c r="E964" s="52" t="s">
        <v>91</v>
      </c>
      <c r="F964" s="52" t="s">
        <v>10064</v>
      </c>
      <c r="G964" s="52" t="s">
        <v>12029</v>
      </c>
      <c r="H964" s="53" t="n">
        <v>45494</v>
      </c>
      <c r="I964" s="52" t="s">
        <v>1615</v>
      </c>
      <c r="J964" s="52" t="s">
        <v>1616</v>
      </c>
      <c r="K964" s="52" t="n">
        <v>4754.57</v>
      </c>
      <c r="L964" s="52" t="n">
        <v>20.395</v>
      </c>
      <c r="M964" s="52" t="n">
        <v>1830</v>
      </c>
      <c r="N964" s="52" t="n">
        <v>19.49</v>
      </c>
      <c r="O964" s="54" t="n">
        <f aca="false">ROUND(M964*N964,2)</f>
        <v>35666.7</v>
      </c>
      <c r="P964" s="52" t="n">
        <v>487</v>
      </c>
      <c r="Q964" s="52" t="s">
        <v>371</v>
      </c>
      <c r="R964" s="54" t="str">
        <f aca="false">IF(J964&lt;=I964,"Yes","No")</f>
        <v>No</v>
      </c>
      <c r="S964" s="52" t="s">
        <v>10066</v>
      </c>
      <c r="T964" s="52" t="s">
        <v>10066</v>
      </c>
      <c r="U964" s="55" t="n">
        <f aca="false">IF(M964=0,0,ROUND(O964/M964,2))</f>
        <v>19.49</v>
      </c>
      <c r="V964" s="55" t="n">
        <f aca="false">IFERROR(J964-I964,"")</f>
        <v>1</v>
      </c>
      <c r="W964" s="55" t="str">
        <f aca="false">IF(U964&lt;=13.5,"Efficient",IF(U964&lt;=16,"Above Bench","Expensive"))</f>
        <v>Expensive</v>
      </c>
      <c r="X964" s="55" t="str">
        <f aca="false">TEXT(H964,"yyyy-mm")</f>
        <v>2024-07</v>
      </c>
    </row>
    <row r="965" customFormat="false" ht="15" hidden="false" customHeight="true" outlineLevel="0" collapsed="false">
      <c r="A965" s="56" t="s">
        <v>12030</v>
      </c>
      <c r="B965" s="56" t="s">
        <v>3244</v>
      </c>
      <c r="C965" s="56" t="s">
        <v>7081</v>
      </c>
      <c r="D965" s="56" t="s">
        <v>10069</v>
      </c>
      <c r="E965" s="56" t="s">
        <v>101</v>
      </c>
      <c r="F965" s="56" t="s">
        <v>10070</v>
      </c>
      <c r="G965" s="56" t="s">
        <v>12031</v>
      </c>
      <c r="H965" s="57" t="n">
        <v>45651</v>
      </c>
      <c r="I965" s="56" t="s">
        <v>906</v>
      </c>
      <c r="J965" s="56" t="s">
        <v>1214</v>
      </c>
      <c r="K965" s="56" t="n">
        <v>3558.8</v>
      </c>
      <c r="L965" s="56" t="n">
        <v>14.592</v>
      </c>
      <c r="M965" s="56" t="n">
        <v>2504</v>
      </c>
      <c r="N965" s="56" t="n">
        <v>15.56</v>
      </c>
      <c r="O965" s="54" t="n">
        <f aca="false">ROUND(M965*N965,2)</f>
        <v>38962.24</v>
      </c>
      <c r="P965" s="56" t="n">
        <v>187</v>
      </c>
      <c r="Q965" s="56" t="s">
        <v>380</v>
      </c>
      <c r="R965" s="54" t="str">
        <f aca="false">IF(J965&lt;=I965,"Yes","No")</f>
        <v>No</v>
      </c>
      <c r="S965" s="56" t="s">
        <v>10066</v>
      </c>
      <c r="T965" s="56" t="s">
        <v>10066</v>
      </c>
      <c r="U965" s="55" t="n">
        <f aca="false">IF(M965=0,0,ROUND(O965/M965,2))</f>
        <v>15.56</v>
      </c>
      <c r="V965" s="55" t="n">
        <f aca="false">IFERROR(J965-I965,"")</f>
        <v>4</v>
      </c>
      <c r="W965" s="55" t="str">
        <f aca="false">IF(U965&lt;=13.5,"Efficient",IF(U965&lt;=16,"Above Bench","Expensive"))</f>
        <v>Above Bench</v>
      </c>
      <c r="X965" s="55" t="str">
        <f aca="false">TEXT(H965,"yyyy-mm")</f>
        <v>2024-12</v>
      </c>
    </row>
    <row r="966" customFormat="false" ht="15" hidden="false" customHeight="true" outlineLevel="0" collapsed="false">
      <c r="A966" s="52" t="s">
        <v>12032</v>
      </c>
      <c r="B966" s="52" t="s">
        <v>3617</v>
      </c>
      <c r="C966" s="52" t="s">
        <v>11846</v>
      </c>
      <c r="D966" s="52" t="s">
        <v>10117</v>
      </c>
      <c r="E966" s="52" t="s">
        <v>91</v>
      </c>
      <c r="F966" s="52" t="s">
        <v>10088</v>
      </c>
      <c r="G966" s="52" t="s">
        <v>12033</v>
      </c>
      <c r="H966" s="53" t="n">
        <v>44716</v>
      </c>
      <c r="I966" s="52" t="s">
        <v>1316</v>
      </c>
      <c r="J966" s="52" t="s">
        <v>2582</v>
      </c>
      <c r="K966" s="52" t="n">
        <v>3151.15</v>
      </c>
      <c r="L966" s="52" t="n">
        <v>13.377</v>
      </c>
      <c r="M966" s="52" t="n">
        <v>86</v>
      </c>
      <c r="N966" s="52" t="n">
        <v>15.12</v>
      </c>
      <c r="O966" s="54" t="n">
        <f aca="false">ROUND(M966*N966,2)</f>
        <v>1300.32</v>
      </c>
      <c r="P966" s="52" t="n">
        <v>238</v>
      </c>
      <c r="Q966" s="52" t="s">
        <v>340</v>
      </c>
      <c r="R966" s="54" t="str">
        <f aca="false">IF(J966&lt;=I966,"Yes","No")</f>
        <v>No</v>
      </c>
      <c r="S966" s="52" t="s">
        <v>10061</v>
      </c>
      <c r="T966" s="52" t="s">
        <v>10061</v>
      </c>
      <c r="U966" s="55" t="n">
        <f aca="false">IF(M966=0,0,ROUND(O966/M966,2))</f>
        <v>15.12</v>
      </c>
      <c r="V966" s="55" t="n">
        <f aca="false">IFERROR(J966-I966,"")</f>
        <v>2</v>
      </c>
      <c r="W966" s="55" t="str">
        <f aca="false">IF(U966&lt;=13.5,"Efficient",IF(U966&lt;=16,"Above Bench","Expensive"))</f>
        <v>Above Bench</v>
      </c>
      <c r="X966" s="55" t="str">
        <f aca="false">TEXT(H966,"yyyy-mm")</f>
        <v>2022-06</v>
      </c>
    </row>
    <row r="967" customFormat="false" ht="15" hidden="false" customHeight="true" outlineLevel="0" collapsed="false">
      <c r="A967" s="56" t="s">
        <v>12034</v>
      </c>
      <c r="B967" s="56" t="s">
        <v>2909</v>
      </c>
      <c r="C967" s="56" t="s">
        <v>3430</v>
      </c>
      <c r="D967" s="56" t="s">
        <v>10095</v>
      </c>
      <c r="E967" s="56" t="s">
        <v>97</v>
      </c>
      <c r="F967" s="56" t="s">
        <v>10064</v>
      </c>
      <c r="G967" s="56" t="s">
        <v>12035</v>
      </c>
      <c r="H967" s="57" t="n">
        <v>44838</v>
      </c>
      <c r="I967" s="56" t="s">
        <v>2730</v>
      </c>
      <c r="J967" s="56" t="s">
        <v>4468</v>
      </c>
      <c r="K967" s="56" t="n">
        <v>4769.2</v>
      </c>
      <c r="L967" s="56" t="n">
        <v>13.013</v>
      </c>
      <c r="M967" s="56" t="n">
        <v>1447</v>
      </c>
      <c r="N967" s="56" t="n">
        <v>17.09</v>
      </c>
      <c r="O967" s="54" t="n">
        <f aca="false">ROUND(M967*N967,2)</f>
        <v>24729.23</v>
      </c>
      <c r="P967" s="56" t="n">
        <v>466</v>
      </c>
      <c r="Q967" s="56" t="s">
        <v>340</v>
      </c>
      <c r="R967" s="54" t="str">
        <f aca="false">IF(J967&lt;=I967,"Yes","No")</f>
        <v>No</v>
      </c>
      <c r="S967" s="56" t="s">
        <v>10066</v>
      </c>
      <c r="T967" s="56" t="s">
        <v>10066</v>
      </c>
      <c r="U967" s="55" t="n">
        <f aca="false">IF(M967=0,0,ROUND(O967/M967,2))</f>
        <v>17.09</v>
      </c>
      <c r="V967" s="55" t="n">
        <f aca="false">IFERROR(J967-I967,"")</f>
        <v>5</v>
      </c>
      <c r="W967" s="55" t="str">
        <f aca="false">IF(U967&lt;=13.5,"Efficient",IF(U967&lt;=16,"Above Bench","Expensive"))</f>
        <v>Expensive</v>
      </c>
      <c r="X967" s="55" t="str">
        <f aca="false">TEXT(H967,"yyyy-mm")</f>
        <v>2022-10</v>
      </c>
    </row>
    <row r="968" customFormat="false" ht="15" hidden="false" customHeight="true" outlineLevel="0" collapsed="false">
      <c r="A968" s="52" t="s">
        <v>12036</v>
      </c>
      <c r="B968" s="52" t="s">
        <v>825</v>
      </c>
      <c r="C968" s="52" t="s">
        <v>1103</v>
      </c>
      <c r="D968" s="52" t="s">
        <v>10078</v>
      </c>
      <c r="E968" s="52" t="s">
        <v>91</v>
      </c>
      <c r="F968" s="52" t="s">
        <v>10070</v>
      </c>
      <c r="G968" s="52" t="s">
        <v>12037</v>
      </c>
      <c r="H968" s="53" t="n">
        <v>45009</v>
      </c>
      <c r="I968" s="52" t="s">
        <v>1959</v>
      </c>
      <c r="J968" s="52" t="s">
        <v>2249</v>
      </c>
      <c r="K968" s="52" t="n">
        <v>4838.73</v>
      </c>
      <c r="L968" s="52" t="n">
        <v>16.34</v>
      </c>
      <c r="M968" s="52" t="n">
        <v>1463</v>
      </c>
      <c r="N968" s="52" t="n">
        <v>19.05</v>
      </c>
      <c r="O968" s="54" t="n">
        <f aca="false">ROUND(M968*N968,2)</f>
        <v>27870.15</v>
      </c>
      <c r="P968" s="52" t="n">
        <v>289</v>
      </c>
      <c r="Q968" s="52" t="s">
        <v>380</v>
      </c>
      <c r="R968" s="54" t="str">
        <f aca="false">IF(J968&lt;=I968,"Yes","No")</f>
        <v>No</v>
      </c>
      <c r="S968" s="52" t="s">
        <v>10061</v>
      </c>
      <c r="T968" s="52" t="s">
        <v>10066</v>
      </c>
      <c r="U968" s="55" t="n">
        <f aca="false">IF(M968=0,0,ROUND(O968/M968,2))</f>
        <v>19.05</v>
      </c>
      <c r="V968" s="55" t="n">
        <f aca="false">IFERROR(J968-I968,"")</f>
        <v>5</v>
      </c>
      <c r="W968" s="55" t="str">
        <f aca="false">IF(U968&lt;=13.5,"Efficient",IF(U968&lt;=16,"Above Bench","Expensive"))</f>
        <v>Expensive</v>
      </c>
      <c r="X968" s="55" t="str">
        <f aca="false">TEXT(H968,"yyyy-mm")</f>
        <v>2023-03</v>
      </c>
    </row>
    <row r="969" customFormat="false" ht="15" hidden="false" customHeight="true" outlineLevel="0" collapsed="false">
      <c r="A969" s="56" t="s">
        <v>12038</v>
      </c>
      <c r="B969" s="56" t="s">
        <v>2716</v>
      </c>
      <c r="C969" s="56" t="s">
        <v>1956</v>
      </c>
      <c r="D969" s="56" t="s">
        <v>10104</v>
      </c>
      <c r="E969" s="56" t="s">
        <v>99</v>
      </c>
      <c r="F969" s="56" t="s">
        <v>10064</v>
      </c>
      <c r="G969" s="56" t="s">
        <v>12039</v>
      </c>
      <c r="H969" s="57" t="n">
        <v>44913</v>
      </c>
      <c r="I969" s="56" t="s">
        <v>1662</v>
      </c>
      <c r="J969" s="56" t="s">
        <v>2203</v>
      </c>
      <c r="K969" s="56" t="n">
        <v>708.19</v>
      </c>
      <c r="L969" s="56" t="n">
        <v>2.631</v>
      </c>
      <c r="M969" s="56" t="n">
        <v>2499</v>
      </c>
      <c r="N969" s="56" t="n">
        <v>17.8</v>
      </c>
      <c r="O969" s="54" t="n">
        <f aca="false">ROUND(M969*N969,2)</f>
        <v>44482.2</v>
      </c>
      <c r="P969" s="56" t="n">
        <v>61</v>
      </c>
      <c r="Q969" s="56" t="s">
        <v>340</v>
      </c>
      <c r="R969" s="54" t="str">
        <f aca="false">IF(J969&lt;=I969,"Yes","No")</f>
        <v>No</v>
      </c>
      <c r="S969" s="56" t="s">
        <v>10061</v>
      </c>
      <c r="T969" s="56" t="s">
        <v>10066</v>
      </c>
      <c r="U969" s="55" t="n">
        <f aca="false">IF(M969=0,0,ROUND(O969/M969,2))</f>
        <v>17.8</v>
      </c>
      <c r="V969" s="55" t="n">
        <f aca="false">IFERROR(J969-I969,"")</f>
        <v>1</v>
      </c>
      <c r="W969" s="55" t="str">
        <f aca="false">IF(U969&lt;=13.5,"Efficient",IF(U969&lt;=16,"Above Bench","Expensive"))</f>
        <v>Expensive</v>
      </c>
      <c r="X969" s="55" t="str">
        <f aca="false">TEXT(H969,"yyyy-mm")</f>
        <v>2022-12</v>
      </c>
    </row>
    <row r="970" customFormat="false" ht="15" hidden="false" customHeight="true" outlineLevel="0" collapsed="false">
      <c r="A970" s="52" t="s">
        <v>12040</v>
      </c>
      <c r="B970" s="52" t="s">
        <v>3849</v>
      </c>
      <c r="C970" s="52" t="s">
        <v>3737</v>
      </c>
      <c r="D970" s="52" t="s">
        <v>10132</v>
      </c>
      <c r="E970" s="52" t="s">
        <v>93</v>
      </c>
      <c r="F970" s="52" t="s">
        <v>10070</v>
      </c>
      <c r="G970" s="52" t="s">
        <v>12041</v>
      </c>
      <c r="H970" s="53" t="n">
        <v>44790</v>
      </c>
      <c r="I970" s="52" t="s">
        <v>2100</v>
      </c>
      <c r="J970" s="52" t="s">
        <v>2880</v>
      </c>
      <c r="K970" s="52" t="n">
        <v>3796.39</v>
      </c>
      <c r="L970" s="52" t="n">
        <v>14.268</v>
      </c>
      <c r="M970" s="52" t="n">
        <v>364</v>
      </c>
      <c r="N970" s="52" t="n">
        <v>13.19</v>
      </c>
      <c r="O970" s="54" t="n">
        <f aca="false">ROUND(M970*N970,2)</f>
        <v>4801.16</v>
      </c>
      <c r="P970" s="52" t="n">
        <v>189</v>
      </c>
      <c r="Q970" s="52" t="s">
        <v>4081</v>
      </c>
      <c r="R970" s="54" t="str">
        <f aca="false">IF(J970&lt;=I970,"Yes","No")</f>
        <v>Yes</v>
      </c>
      <c r="S970" s="52" t="s">
        <v>10066</v>
      </c>
      <c r="T970" s="52" t="s">
        <v>10061</v>
      </c>
      <c r="U970" s="55" t="n">
        <f aca="false">IF(M970=0,0,ROUND(O970/M970,2))</f>
        <v>13.19</v>
      </c>
      <c r="V970" s="55" t="n">
        <f aca="false">IFERROR(J970-I970,"")</f>
        <v>-1</v>
      </c>
      <c r="W970" s="55" t="str">
        <f aca="false">IF(U970&lt;=13.5,"Efficient",IF(U970&lt;=16,"Above Bench","Expensive"))</f>
        <v>Efficient</v>
      </c>
      <c r="X970" s="55" t="str">
        <f aca="false">TEXT(H970,"yyyy-mm")</f>
        <v>2022-08</v>
      </c>
    </row>
    <row r="971" customFormat="false" ht="15" hidden="false" customHeight="true" outlineLevel="0" collapsed="false">
      <c r="A971" s="56" t="s">
        <v>12042</v>
      </c>
      <c r="B971" s="56" t="s">
        <v>3450</v>
      </c>
      <c r="C971" s="56" t="s">
        <v>10187</v>
      </c>
      <c r="D971" s="56" t="s">
        <v>10117</v>
      </c>
      <c r="E971" s="56" t="s">
        <v>93</v>
      </c>
      <c r="F971" s="56" t="s">
        <v>10088</v>
      </c>
      <c r="G971" s="56" t="s">
        <v>12043</v>
      </c>
      <c r="H971" s="57" t="n">
        <v>45614</v>
      </c>
      <c r="I971" s="56" t="s">
        <v>2068</v>
      </c>
      <c r="J971" s="56" t="s">
        <v>2067</v>
      </c>
      <c r="K971" s="56" t="n">
        <v>227.24</v>
      </c>
      <c r="L971" s="56" t="n">
        <v>0.705</v>
      </c>
      <c r="M971" s="56" t="n">
        <v>1805</v>
      </c>
      <c r="N971" s="56" t="n">
        <v>23.19</v>
      </c>
      <c r="O971" s="54" t="n">
        <f aca="false">ROUND(M971*N971,2)</f>
        <v>41857.95</v>
      </c>
      <c r="P971" s="56" t="n">
        <v>453</v>
      </c>
      <c r="Q971" s="56" t="s">
        <v>4081</v>
      </c>
      <c r="R971" s="54" t="str">
        <f aca="false">IF(J971&lt;=I971,"Yes","No")</f>
        <v>Yes</v>
      </c>
      <c r="S971" s="56" t="s">
        <v>10066</v>
      </c>
      <c r="T971" s="56" t="s">
        <v>10061</v>
      </c>
      <c r="U971" s="55" t="n">
        <f aca="false">IF(M971=0,0,ROUND(O971/M971,2))</f>
        <v>23.19</v>
      </c>
      <c r="V971" s="55" t="n">
        <f aca="false">IFERROR(J971-I971,"")</f>
        <v>-1</v>
      </c>
      <c r="W971" s="55" t="str">
        <f aca="false">IF(U971&lt;=13.5,"Efficient",IF(U971&lt;=16,"Above Bench","Expensive"))</f>
        <v>Expensive</v>
      </c>
      <c r="X971" s="55" t="str">
        <f aca="false">TEXT(H971,"yyyy-mm")</f>
        <v>2024-11</v>
      </c>
    </row>
    <row r="972" customFormat="false" ht="15" hidden="false" customHeight="true" outlineLevel="0" collapsed="false">
      <c r="A972" s="52" t="s">
        <v>12044</v>
      </c>
      <c r="B972" s="52" t="s">
        <v>3224</v>
      </c>
      <c r="C972" s="52" t="s">
        <v>11384</v>
      </c>
      <c r="D972" s="52" t="s">
        <v>10069</v>
      </c>
      <c r="E972" s="52" t="s">
        <v>99</v>
      </c>
      <c r="F972" s="52" t="s">
        <v>10088</v>
      </c>
      <c r="G972" s="52" t="s">
        <v>12045</v>
      </c>
      <c r="H972" s="53" t="n">
        <v>45408</v>
      </c>
      <c r="I972" s="52" t="s">
        <v>2257</v>
      </c>
      <c r="J972" s="52" t="s">
        <v>6766</v>
      </c>
      <c r="K972" s="52" t="n">
        <v>4507.3</v>
      </c>
      <c r="L972" s="52" t="n">
        <v>17.331</v>
      </c>
      <c r="M972" s="52" t="n">
        <v>2213</v>
      </c>
      <c r="N972" s="52" t="n">
        <v>7.11</v>
      </c>
      <c r="O972" s="54" t="n">
        <f aca="false">ROUND(M972*N972,2)</f>
        <v>15734.43</v>
      </c>
      <c r="P972" s="52" t="n">
        <v>413</v>
      </c>
      <c r="Q972" s="52" t="s">
        <v>4081</v>
      </c>
      <c r="R972" s="54" t="str">
        <f aca="false">IF(J972&lt;=I972,"Yes","No")</f>
        <v>No</v>
      </c>
      <c r="S972" s="52" t="s">
        <v>10066</v>
      </c>
      <c r="T972" s="52" t="s">
        <v>10061</v>
      </c>
      <c r="U972" s="55" t="n">
        <f aca="false">IF(M972=0,0,ROUND(O972/M972,2))</f>
        <v>7.11</v>
      </c>
      <c r="V972" s="55" t="n">
        <f aca="false">IFERROR(J972-I972,"")</f>
        <v>4</v>
      </c>
      <c r="W972" s="55" t="str">
        <f aca="false">IF(U972&lt;=13.5,"Efficient",IF(U972&lt;=16,"Above Bench","Expensive"))</f>
        <v>Efficient</v>
      </c>
      <c r="X972" s="55" t="str">
        <f aca="false">TEXT(H972,"yyyy-mm")</f>
        <v>2024-04</v>
      </c>
    </row>
    <row r="973" customFormat="false" ht="15" hidden="false" customHeight="true" outlineLevel="0" collapsed="false">
      <c r="A973" s="56" t="s">
        <v>12046</v>
      </c>
      <c r="B973" s="56" t="s">
        <v>2708</v>
      </c>
      <c r="C973" s="56" t="s">
        <v>9114</v>
      </c>
      <c r="D973" s="56" t="s">
        <v>10104</v>
      </c>
      <c r="E973" s="56" t="s">
        <v>101</v>
      </c>
      <c r="F973" s="56" t="s">
        <v>10099</v>
      </c>
      <c r="G973" s="56" t="s">
        <v>12047</v>
      </c>
      <c r="H973" s="57" t="n">
        <v>45477</v>
      </c>
      <c r="I973" s="56" t="s">
        <v>842</v>
      </c>
      <c r="J973" s="56" t="s">
        <v>8113</v>
      </c>
      <c r="K973" s="56" t="n">
        <v>1764.13</v>
      </c>
      <c r="L973" s="56" t="n">
        <v>4.986</v>
      </c>
      <c r="M973" s="56" t="n">
        <v>587</v>
      </c>
      <c r="N973" s="56" t="n">
        <v>6.55</v>
      </c>
      <c r="O973" s="54" t="n">
        <f aca="false">ROUND(M973*N973,2)</f>
        <v>3844.85</v>
      </c>
      <c r="P973" s="56" t="n">
        <v>437</v>
      </c>
      <c r="Q973" s="56" t="s">
        <v>380</v>
      </c>
      <c r="R973" s="54" t="str">
        <f aca="false">IF(J973&lt;=I973,"Yes","No")</f>
        <v>No</v>
      </c>
      <c r="S973" s="56" t="s">
        <v>10066</v>
      </c>
      <c r="T973" s="56" t="s">
        <v>10061</v>
      </c>
      <c r="U973" s="55" t="n">
        <f aca="false">IF(M973=0,0,ROUND(O973/M973,2))</f>
        <v>6.55</v>
      </c>
      <c r="V973" s="55" t="n">
        <f aca="false">IFERROR(J973-I973,"")</f>
        <v>3</v>
      </c>
      <c r="W973" s="55" t="str">
        <f aca="false">IF(U973&lt;=13.5,"Efficient",IF(U973&lt;=16,"Above Bench","Expensive"))</f>
        <v>Efficient</v>
      </c>
      <c r="X973" s="55" t="str">
        <f aca="false">TEXT(H973,"yyyy-mm")</f>
        <v>2024-07</v>
      </c>
    </row>
    <row r="974" customFormat="false" ht="15" hidden="false" customHeight="true" outlineLevel="0" collapsed="false">
      <c r="A974" s="52" t="s">
        <v>12048</v>
      </c>
      <c r="B974" s="52" t="s">
        <v>349</v>
      </c>
      <c r="C974" s="52" t="s">
        <v>7116</v>
      </c>
      <c r="D974" s="52" t="s">
        <v>10095</v>
      </c>
      <c r="E974" s="52" t="s">
        <v>99</v>
      </c>
      <c r="F974" s="52" t="s">
        <v>10064</v>
      </c>
      <c r="G974" s="52" t="s">
        <v>12049</v>
      </c>
      <c r="H974" s="53" t="n">
        <v>45588</v>
      </c>
      <c r="I974" s="52" t="s">
        <v>1496</v>
      </c>
      <c r="J974" s="52" t="s">
        <v>584</v>
      </c>
      <c r="K974" s="52" t="n">
        <v>1730.2</v>
      </c>
      <c r="L974" s="52" t="n">
        <v>5.165</v>
      </c>
      <c r="M974" s="52" t="n">
        <v>336</v>
      </c>
      <c r="N974" s="52" t="n">
        <v>13.39</v>
      </c>
      <c r="O974" s="54" t="n">
        <f aca="false">ROUND(M974*N974,2)</f>
        <v>4499.04</v>
      </c>
      <c r="P974" s="52" t="n">
        <v>480</v>
      </c>
      <c r="Q974" s="52" t="s">
        <v>380</v>
      </c>
      <c r="R974" s="54" t="str">
        <f aca="false">IF(J974&lt;=I974,"Yes","No")</f>
        <v>Yes</v>
      </c>
      <c r="S974" s="52" t="s">
        <v>10066</v>
      </c>
      <c r="T974" s="52" t="s">
        <v>10066</v>
      </c>
      <c r="U974" s="55" t="n">
        <f aca="false">IF(M974=0,0,ROUND(O974/M974,2))</f>
        <v>13.39</v>
      </c>
      <c r="V974" s="55" t="n">
        <f aca="false">IFERROR(J974-I974,"")</f>
        <v>-1</v>
      </c>
      <c r="W974" s="55" t="str">
        <f aca="false">IF(U974&lt;=13.5,"Efficient",IF(U974&lt;=16,"Above Bench","Expensive"))</f>
        <v>Efficient</v>
      </c>
      <c r="X974" s="55" t="str">
        <f aca="false">TEXT(H974,"yyyy-mm")</f>
        <v>2024-10</v>
      </c>
    </row>
    <row r="975" customFormat="false" ht="15" hidden="false" customHeight="true" outlineLevel="0" collapsed="false">
      <c r="A975" s="56" t="s">
        <v>12050</v>
      </c>
      <c r="B975" s="56" t="s">
        <v>2774</v>
      </c>
      <c r="C975" s="56" t="s">
        <v>3352</v>
      </c>
      <c r="D975" s="56" t="s">
        <v>10073</v>
      </c>
      <c r="E975" s="56" t="s">
        <v>99</v>
      </c>
      <c r="F975" s="56" t="s">
        <v>10099</v>
      </c>
      <c r="G975" s="56" t="s">
        <v>12051</v>
      </c>
      <c r="H975" s="57" t="n">
        <v>45600</v>
      </c>
      <c r="I975" s="56" t="s">
        <v>4406</v>
      </c>
      <c r="J975" s="56" t="s">
        <v>688</v>
      </c>
      <c r="K975" s="56" t="n">
        <v>1225.25</v>
      </c>
      <c r="L975" s="56" t="n">
        <v>3.862</v>
      </c>
      <c r="M975" s="56" t="n">
        <v>1533</v>
      </c>
      <c r="N975" s="56" t="n">
        <v>19</v>
      </c>
      <c r="O975" s="54" t="n">
        <f aca="false">ROUND(M975*N975,2)</f>
        <v>29127</v>
      </c>
      <c r="P975" s="56" t="n">
        <v>208</v>
      </c>
      <c r="Q975" s="56" t="s">
        <v>371</v>
      </c>
      <c r="R975" s="54" t="str">
        <f aca="false">IF(J975&lt;=I975,"Yes","No")</f>
        <v>No</v>
      </c>
      <c r="S975" s="56" t="s">
        <v>10066</v>
      </c>
      <c r="T975" s="56" t="s">
        <v>10061</v>
      </c>
      <c r="U975" s="55" t="n">
        <f aca="false">IF(M975=0,0,ROUND(O975/M975,2))</f>
        <v>19</v>
      </c>
      <c r="V975" s="55" t="n">
        <f aca="false">IFERROR(J975-I975,"")</f>
        <v>2</v>
      </c>
      <c r="W975" s="55" t="str">
        <f aca="false">IF(U975&lt;=13.5,"Efficient",IF(U975&lt;=16,"Above Bench","Expensive"))</f>
        <v>Expensive</v>
      </c>
      <c r="X975" s="55" t="str">
        <f aca="false">TEXT(H975,"yyyy-mm")</f>
        <v>2024-11</v>
      </c>
    </row>
    <row r="976" customFormat="false" ht="15" hidden="false" customHeight="true" outlineLevel="0" collapsed="false">
      <c r="A976" s="52" t="s">
        <v>12052</v>
      </c>
      <c r="B976" s="52" t="s">
        <v>2913</v>
      </c>
      <c r="C976" s="52" t="s">
        <v>6515</v>
      </c>
      <c r="D976" s="52" t="s">
        <v>10073</v>
      </c>
      <c r="E976" s="52" t="s">
        <v>95</v>
      </c>
      <c r="F976" s="52" t="s">
        <v>10070</v>
      </c>
      <c r="G976" s="52" t="s">
        <v>12053</v>
      </c>
      <c r="H976" s="53" t="n">
        <v>45458</v>
      </c>
      <c r="I976" s="52" t="s">
        <v>2063</v>
      </c>
      <c r="J976" s="52" t="s">
        <v>2063</v>
      </c>
      <c r="K976" s="52" t="n">
        <v>1352.99</v>
      </c>
      <c r="L976" s="52" t="n">
        <v>3.866</v>
      </c>
      <c r="M976" s="52" t="n">
        <v>2609</v>
      </c>
      <c r="N976" s="52" t="n">
        <v>8.68</v>
      </c>
      <c r="O976" s="54" t="n">
        <f aca="false">ROUND(M976*N976,2)</f>
        <v>22646.12</v>
      </c>
      <c r="P976" s="52" t="n">
        <v>82</v>
      </c>
      <c r="Q976" s="52" t="s">
        <v>340</v>
      </c>
      <c r="R976" s="54" t="str">
        <f aca="false">IF(J976&lt;=I976,"Yes","No")</f>
        <v>Yes</v>
      </c>
      <c r="S976" s="52" t="s">
        <v>10066</v>
      </c>
      <c r="T976" s="52" t="s">
        <v>10061</v>
      </c>
      <c r="U976" s="55" t="n">
        <f aca="false">IF(M976=0,0,ROUND(O976/M976,2))</f>
        <v>8.68</v>
      </c>
      <c r="V976" s="55" t="n">
        <f aca="false">IFERROR(J976-I976,"")</f>
        <v>0</v>
      </c>
      <c r="W976" s="55" t="str">
        <f aca="false">IF(U976&lt;=13.5,"Efficient",IF(U976&lt;=16,"Above Bench","Expensive"))</f>
        <v>Efficient</v>
      </c>
      <c r="X976" s="55" t="str">
        <f aca="false">TEXT(H976,"yyyy-mm")</f>
        <v>2024-06</v>
      </c>
    </row>
    <row r="977" customFormat="false" ht="15" hidden="false" customHeight="true" outlineLevel="0" collapsed="false">
      <c r="A977" s="56" t="s">
        <v>12054</v>
      </c>
      <c r="B977" s="56" t="s">
        <v>1685</v>
      </c>
      <c r="C977" s="56" t="s">
        <v>2972</v>
      </c>
      <c r="D977" s="56" t="s">
        <v>10063</v>
      </c>
      <c r="E977" s="56" t="s">
        <v>93</v>
      </c>
      <c r="F977" s="56" t="s">
        <v>10088</v>
      </c>
      <c r="G977" s="56" t="s">
        <v>12055</v>
      </c>
      <c r="H977" s="57" t="n">
        <v>45189</v>
      </c>
      <c r="I977" s="56" t="s">
        <v>5658</v>
      </c>
      <c r="J977" s="56" t="s">
        <v>5658</v>
      </c>
      <c r="K977" s="56" t="n">
        <v>293.49</v>
      </c>
      <c r="L977" s="56" t="n">
        <v>0.91</v>
      </c>
      <c r="M977" s="56" t="n">
        <v>99</v>
      </c>
      <c r="N977" s="56" t="n">
        <v>14.45</v>
      </c>
      <c r="O977" s="54" t="n">
        <f aca="false">ROUND(M977*N977,2)</f>
        <v>1430.55</v>
      </c>
      <c r="P977" s="56" t="n">
        <v>87</v>
      </c>
      <c r="Q977" s="56" t="s">
        <v>380</v>
      </c>
      <c r="R977" s="54" t="str">
        <f aca="false">IF(J977&lt;=I977,"Yes","No")</f>
        <v>Yes</v>
      </c>
      <c r="S977" s="56" t="s">
        <v>10066</v>
      </c>
      <c r="T977" s="56" t="s">
        <v>10066</v>
      </c>
      <c r="U977" s="55" t="n">
        <f aca="false">IF(M977=0,0,ROUND(O977/M977,2))</f>
        <v>14.45</v>
      </c>
      <c r="V977" s="55" t="n">
        <f aca="false">IFERROR(J977-I977,"")</f>
        <v>0</v>
      </c>
      <c r="W977" s="55" t="str">
        <f aca="false">IF(U977&lt;=13.5,"Efficient",IF(U977&lt;=16,"Above Bench","Expensive"))</f>
        <v>Above Bench</v>
      </c>
      <c r="X977" s="55" t="str">
        <f aca="false">TEXT(H977,"yyyy-mm")</f>
        <v>2023-09</v>
      </c>
    </row>
    <row r="978" customFormat="false" ht="15" hidden="false" customHeight="true" outlineLevel="0" collapsed="false">
      <c r="A978" s="52" t="s">
        <v>12056</v>
      </c>
      <c r="B978" s="52" t="s">
        <v>1600</v>
      </c>
      <c r="C978" s="52" t="s">
        <v>3309</v>
      </c>
      <c r="D978" s="52" t="s">
        <v>10069</v>
      </c>
      <c r="E978" s="52" t="s">
        <v>91</v>
      </c>
      <c r="F978" s="52" t="s">
        <v>10059</v>
      </c>
      <c r="G978" s="52" t="s">
        <v>12057</v>
      </c>
      <c r="H978" s="53" t="n">
        <v>45481</v>
      </c>
      <c r="I978" s="52" t="s">
        <v>3994</v>
      </c>
      <c r="J978" s="52" t="s">
        <v>1038</v>
      </c>
      <c r="K978" s="52" t="n">
        <v>2745.07</v>
      </c>
      <c r="L978" s="52" t="n">
        <v>12.684</v>
      </c>
      <c r="M978" s="52" t="n">
        <v>1707</v>
      </c>
      <c r="N978" s="52" t="n">
        <v>9</v>
      </c>
      <c r="O978" s="54" t="n">
        <f aca="false">ROUND(M978*N978,2)</f>
        <v>15363</v>
      </c>
      <c r="P978" s="52" t="n">
        <v>92</v>
      </c>
      <c r="Q978" s="52" t="s">
        <v>371</v>
      </c>
      <c r="R978" s="54" t="str">
        <f aca="false">IF(J978&lt;=I978,"Yes","No")</f>
        <v>No</v>
      </c>
      <c r="S978" s="52" t="s">
        <v>10066</v>
      </c>
      <c r="T978" s="52" t="s">
        <v>10061</v>
      </c>
      <c r="U978" s="55" t="n">
        <f aca="false">IF(M978=0,0,ROUND(O978/M978,2))</f>
        <v>9</v>
      </c>
      <c r="V978" s="55" t="n">
        <f aca="false">IFERROR(J978-I978,"")</f>
        <v>1</v>
      </c>
      <c r="W978" s="55" t="str">
        <f aca="false">IF(U978&lt;=13.5,"Efficient",IF(U978&lt;=16,"Above Bench","Expensive"))</f>
        <v>Efficient</v>
      </c>
      <c r="X978" s="55" t="str">
        <f aca="false">TEXT(H978,"yyyy-mm")</f>
        <v>2024-07</v>
      </c>
    </row>
    <row r="979" customFormat="false" ht="15" hidden="false" customHeight="true" outlineLevel="0" collapsed="false">
      <c r="A979" s="56" t="s">
        <v>12058</v>
      </c>
      <c r="B979" s="56" t="s">
        <v>2866</v>
      </c>
      <c r="C979" s="56" t="s">
        <v>7093</v>
      </c>
      <c r="D979" s="56" t="s">
        <v>10132</v>
      </c>
      <c r="E979" s="56" t="s">
        <v>93</v>
      </c>
      <c r="F979" s="56" t="s">
        <v>10064</v>
      </c>
      <c r="G979" s="56" t="s">
        <v>12059</v>
      </c>
      <c r="H979" s="57" t="n">
        <v>45059</v>
      </c>
      <c r="I979" s="56" t="s">
        <v>1805</v>
      </c>
      <c r="J979" s="56" t="s">
        <v>4437</v>
      </c>
      <c r="K979" s="56" t="n">
        <v>4091.4</v>
      </c>
      <c r="L979" s="56" t="n">
        <v>19.286</v>
      </c>
      <c r="M979" s="56" t="n">
        <v>479</v>
      </c>
      <c r="N979" s="56" t="n">
        <v>16.16</v>
      </c>
      <c r="O979" s="54" t="n">
        <f aca="false">ROUND(M979*N979,2)</f>
        <v>7740.64</v>
      </c>
      <c r="P979" s="56" t="n">
        <v>460</v>
      </c>
      <c r="Q979" s="56" t="s">
        <v>380</v>
      </c>
      <c r="R979" s="54" t="str">
        <f aca="false">IF(J979&lt;=I979,"Yes","No")</f>
        <v>No</v>
      </c>
      <c r="S979" s="56" t="s">
        <v>10061</v>
      </c>
      <c r="T979" s="56" t="s">
        <v>10061</v>
      </c>
      <c r="U979" s="55" t="n">
        <f aca="false">IF(M979=0,0,ROUND(O979/M979,2))</f>
        <v>16.16</v>
      </c>
      <c r="V979" s="55" t="n">
        <f aca="false">IFERROR(J979-I979,"")</f>
        <v>2</v>
      </c>
      <c r="W979" s="55" t="str">
        <f aca="false">IF(U979&lt;=13.5,"Efficient",IF(U979&lt;=16,"Above Bench","Expensive"))</f>
        <v>Expensive</v>
      </c>
      <c r="X979" s="55" t="str">
        <f aca="false">TEXT(H979,"yyyy-mm")</f>
        <v>2023-05</v>
      </c>
    </row>
    <row r="980" customFormat="false" ht="15" hidden="false" customHeight="true" outlineLevel="0" collapsed="false">
      <c r="A980" s="52" t="s">
        <v>12060</v>
      </c>
      <c r="B980" s="52" t="s">
        <v>1849</v>
      </c>
      <c r="C980" s="52" t="s">
        <v>2034</v>
      </c>
      <c r="D980" s="52" t="s">
        <v>10117</v>
      </c>
      <c r="E980" s="52" t="s">
        <v>91</v>
      </c>
      <c r="F980" s="52" t="s">
        <v>10099</v>
      </c>
      <c r="G980" s="52" t="s">
        <v>12061</v>
      </c>
      <c r="H980" s="53" t="n">
        <v>45110</v>
      </c>
      <c r="I980" s="52" t="s">
        <v>5019</v>
      </c>
      <c r="J980" s="52" t="s">
        <v>5019</v>
      </c>
      <c r="K980" s="52" t="n">
        <v>3636.05</v>
      </c>
      <c r="L980" s="52" t="n">
        <v>16.718</v>
      </c>
      <c r="M980" s="52" t="n">
        <v>2043</v>
      </c>
      <c r="N980" s="52" t="n">
        <v>5.37</v>
      </c>
      <c r="O980" s="54" t="n">
        <f aca="false">ROUND(M980*N980,2)</f>
        <v>10970.91</v>
      </c>
      <c r="P980" s="52" t="n">
        <v>150</v>
      </c>
      <c r="Q980" s="52" t="s">
        <v>340</v>
      </c>
      <c r="R980" s="54" t="str">
        <f aca="false">IF(J980&lt;=I980,"Yes","No")</f>
        <v>Yes</v>
      </c>
      <c r="S980" s="52" t="s">
        <v>10066</v>
      </c>
      <c r="T980" s="52" t="s">
        <v>10061</v>
      </c>
      <c r="U980" s="55" t="n">
        <f aca="false">IF(M980=0,0,ROUND(O980/M980,2))</f>
        <v>5.37</v>
      </c>
      <c r="V980" s="55" t="n">
        <f aca="false">IFERROR(J980-I980,"")</f>
        <v>0</v>
      </c>
      <c r="W980" s="55" t="str">
        <f aca="false">IF(U980&lt;=13.5,"Efficient",IF(U980&lt;=16,"Above Bench","Expensive"))</f>
        <v>Efficient</v>
      </c>
      <c r="X980" s="55" t="str">
        <f aca="false">TEXT(H980,"yyyy-mm")</f>
        <v>2023-07</v>
      </c>
    </row>
    <row r="981" customFormat="false" ht="15" hidden="false" customHeight="true" outlineLevel="0" collapsed="false">
      <c r="A981" s="56" t="s">
        <v>12062</v>
      </c>
      <c r="B981" s="56" t="s">
        <v>3075</v>
      </c>
      <c r="C981" s="56" t="s">
        <v>3769</v>
      </c>
      <c r="D981" s="56" t="s">
        <v>10078</v>
      </c>
      <c r="E981" s="56" t="s">
        <v>91</v>
      </c>
      <c r="F981" s="56" t="s">
        <v>10088</v>
      </c>
      <c r="G981" s="56" t="s">
        <v>12063</v>
      </c>
      <c r="H981" s="57" t="n">
        <v>44586</v>
      </c>
      <c r="I981" s="56" t="s">
        <v>6734</v>
      </c>
      <c r="J981" s="56" t="s">
        <v>8254</v>
      </c>
      <c r="K981" s="56" t="n">
        <v>4297.21</v>
      </c>
      <c r="L981" s="56" t="n">
        <v>13.266</v>
      </c>
      <c r="M981" s="56" t="n">
        <v>383</v>
      </c>
      <c r="N981" s="56" t="n">
        <v>22.58</v>
      </c>
      <c r="O981" s="54" t="n">
        <f aca="false">ROUND(M981*N981,2)</f>
        <v>8648.14</v>
      </c>
      <c r="P981" s="56" t="n">
        <v>124</v>
      </c>
      <c r="Q981" s="56" t="s">
        <v>4081</v>
      </c>
      <c r="R981" s="54" t="str">
        <f aca="false">IF(J981&lt;=I981,"Yes","No")</f>
        <v>No</v>
      </c>
      <c r="S981" s="56" t="s">
        <v>10066</v>
      </c>
      <c r="T981" s="56" t="s">
        <v>10066</v>
      </c>
      <c r="U981" s="55" t="n">
        <f aca="false">IF(M981=0,0,ROUND(O981/M981,2))</f>
        <v>22.58</v>
      </c>
      <c r="V981" s="55" t="n">
        <f aca="false">IFERROR(J981-I981,"")</f>
        <v>1</v>
      </c>
      <c r="W981" s="55" t="str">
        <f aca="false">IF(U981&lt;=13.5,"Efficient",IF(U981&lt;=16,"Above Bench","Expensive"))</f>
        <v>Expensive</v>
      </c>
      <c r="X981" s="55" t="str">
        <f aca="false">TEXT(H981,"yyyy-mm")</f>
        <v>2022-01</v>
      </c>
    </row>
    <row r="982" customFormat="false" ht="15" hidden="false" customHeight="true" outlineLevel="0" collapsed="false">
      <c r="A982" s="52" t="s">
        <v>12064</v>
      </c>
      <c r="B982" s="52" t="s">
        <v>2466</v>
      </c>
      <c r="C982" s="52" t="s">
        <v>7975</v>
      </c>
      <c r="D982" s="52" t="s">
        <v>10063</v>
      </c>
      <c r="E982" s="52" t="s">
        <v>97</v>
      </c>
      <c r="F982" s="52" t="s">
        <v>10088</v>
      </c>
      <c r="G982" s="52" t="s">
        <v>12065</v>
      </c>
      <c r="H982" s="53" t="n">
        <v>45002</v>
      </c>
      <c r="I982" s="52" t="s">
        <v>1959</v>
      </c>
      <c r="J982" s="52" t="s">
        <v>931</v>
      </c>
      <c r="K982" s="52" t="n">
        <v>2421.16</v>
      </c>
      <c r="L982" s="52" t="n">
        <v>8.146</v>
      </c>
      <c r="M982" s="52" t="n">
        <v>1388</v>
      </c>
      <c r="N982" s="52" t="n">
        <v>6.43</v>
      </c>
      <c r="O982" s="54" t="n">
        <f aca="false">ROUND(M982*N982,2)</f>
        <v>8924.84</v>
      </c>
      <c r="P982" s="52" t="n">
        <v>16</v>
      </c>
      <c r="Q982" s="52" t="s">
        <v>371</v>
      </c>
      <c r="R982" s="54" t="str">
        <f aca="false">IF(J982&lt;=I982,"Yes","No")</f>
        <v>Yes</v>
      </c>
      <c r="S982" s="52" t="s">
        <v>10066</v>
      </c>
      <c r="T982" s="52" t="s">
        <v>10061</v>
      </c>
      <c r="U982" s="55" t="n">
        <f aca="false">IF(M982=0,0,ROUND(O982/M982,2))</f>
        <v>6.43</v>
      </c>
      <c r="V982" s="55" t="n">
        <f aca="false">IFERROR(J982-I982,"")</f>
        <v>-1</v>
      </c>
      <c r="W982" s="55" t="str">
        <f aca="false">IF(U982&lt;=13.5,"Efficient",IF(U982&lt;=16,"Above Bench","Expensive"))</f>
        <v>Efficient</v>
      </c>
      <c r="X982" s="55" t="str">
        <f aca="false">TEXT(H982,"yyyy-mm")</f>
        <v>2023-03</v>
      </c>
    </row>
    <row r="983" customFormat="false" ht="15" hidden="false" customHeight="true" outlineLevel="0" collapsed="false">
      <c r="A983" s="56" t="s">
        <v>12066</v>
      </c>
      <c r="B983" s="56" t="s">
        <v>3934</v>
      </c>
      <c r="C983" s="56" t="s">
        <v>1757</v>
      </c>
      <c r="D983" s="56" t="s">
        <v>10073</v>
      </c>
      <c r="E983" s="56" t="s">
        <v>95</v>
      </c>
      <c r="F983" s="56" t="s">
        <v>10099</v>
      </c>
      <c r="G983" s="56" t="s">
        <v>12067</v>
      </c>
      <c r="H983" s="57" t="n">
        <v>44862</v>
      </c>
      <c r="I983" s="56" t="s">
        <v>3213</v>
      </c>
      <c r="J983" s="56" t="s">
        <v>2744</v>
      </c>
      <c r="K983" s="56" t="n">
        <v>677.55</v>
      </c>
      <c r="L983" s="56" t="n">
        <v>3.122</v>
      </c>
      <c r="M983" s="56" t="n">
        <v>1912</v>
      </c>
      <c r="N983" s="56" t="n">
        <v>18.84</v>
      </c>
      <c r="O983" s="54" t="n">
        <f aca="false">ROUND(M983*N983,2)</f>
        <v>36022.08</v>
      </c>
      <c r="P983" s="56" t="n">
        <v>160</v>
      </c>
      <c r="Q983" s="56" t="s">
        <v>340</v>
      </c>
      <c r="R983" s="54" t="str">
        <f aca="false">IF(J983&lt;=I983,"Yes","No")</f>
        <v>No</v>
      </c>
      <c r="S983" s="56" t="s">
        <v>10066</v>
      </c>
      <c r="T983" s="56" t="s">
        <v>10061</v>
      </c>
      <c r="U983" s="55" t="n">
        <f aca="false">IF(M983=0,0,ROUND(O983/M983,2))</f>
        <v>18.84</v>
      </c>
      <c r="V983" s="55" t="n">
        <f aca="false">IFERROR(J983-I983,"")</f>
        <v>1</v>
      </c>
      <c r="W983" s="55" t="str">
        <f aca="false">IF(U983&lt;=13.5,"Efficient",IF(U983&lt;=16,"Above Bench","Expensive"))</f>
        <v>Expensive</v>
      </c>
      <c r="X983" s="55" t="str">
        <f aca="false">TEXT(H983,"yyyy-mm")</f>
        <v>2022-10</v>
      </c>
    </row>
    <row r="984" customFormat="false" ht="15" hidden="false" customHeight="true" outlineLevel="0" collapsed="false">
      <c r="A984" s="52" t="s">
        <v>12068</v>
      </c>
      <c r="B984" s="52" t="s">
        <v>2462</v>
      </c>
      <c r="C984" s="52" t="s">
        <v>471</v>
      </c>
      <c r="D984" s="52" t="s">
        <v>10078</v>
      </c>
      <c r="E984" s="52" t="s">
        <v>95</v>
      </c>
      <c r="F984" s="52" t="s">
        <v>10059</v>
      </c>
      <c r="G984" s="52" t="s">
        <v>12069</v>
      </c>
      <c r="H984" s="53" t="n">
        <v>44771</v>
      </c>
      <c r="I984" s="52" t="s">
        <v>4096</v>
      </c>
      <c r="J984" s="52" t="s">
        <v>1439</v>
      </c>
      <c r="K984" s="52" t="n">
        <v>736.44</v>
      </c>
      <c r="L984" s="52" t="n">
        <v>2.6</v>
      </c>
      <c r="M984" s="52" t="n">
        <v>2824</v>
      </c>
      <c r="N984" s="52" t="n">
        <v>12.34</v>
      </c>
      <c r="O984" s="54" t="n">
        <f aca="false">ROUND(M984*N984,2)</f>
        <v>34848.16</v>
      </c>
      <c r="P984" s="52" t="n">
        <v>474</v>
      </c>
      <c r="Q984" s="52" t="s">
        <v>340</v>
      </c>
      <c r="R984" s="54" t="str">
        <f aca="false">IF(J984&lt;=I984,"Yes","No")</f>
        <v>No</v>
      </c>
      <c r="S984" s="52" t="s">
        <v>10061</v>
      </c>
      <c r="T984" s="52" t="s">
        <v>10066</v>
      </c>
      <c r="U984" s="55" t="n">
        <f aca="false">IF(M984=0,0,ROUND(O984/M984,2))</f>
        <v>12.34</v>
      </c>
      <c r="V984" s="55" t="n">
        <f aca="false">IFERROR(J984-I984,"")</f>
        <v>4</v>
      </c>
      <c r="W984" s="55" t="str">
        <f aca="false">IF(U984&lt;=13.5,"Efficient",IF(U984&lt;=16,"Above Bench","Expensive"))</f>
        <v>Efficient</v>
      </c>
      <c r="X984" s="55" t="str">
        <f aca="false">TEXT(H984,"yyyy-mm")</f>
        <v>2022-07</v>
      </c>
    </row>
    <row r="985" customFormat="false" ht="15" hidden="false" customHeight="true" outlineLevel="0" collapsed="false">
      <c r="A985" s="56" t="s">
        <v>12070</v>
      </c>
      <c r="B985" s="56" t="s">
        <v>3949</v>
      </c>
      <c r="C985" s="56" t="s">
        <v>512</v>
      </c>
      <c r="D985" s="56" t="s">
        <v>10095</v>
      </c>
      <c r="E985" s="56" t="s">
        <v>101</v>
      </c>
      <c r="F985" s="56" t="s">
        <v>10064</v>
      </c>
      <c r="G985" s="56" t="s">
        <v>12071</v>
      </c>
      <c r="H985" s="57" t="n">
        <v>44643</v>
      </c>
      <c r="I985" s="56" t="s">
        <v>859</v>
      </c>
      <c r="J985" s="56" t="s">
        <v>2815</v>
      </c>
      <c r="K985" s="56" t="n">
        <v>3009.92</v>
      </c>
      <c r="L985" s="56" t="n">
        <v>8.916</v>
      </c>
      <c r="M985" s="56" t="n">
        <v>310</v>
      </c>
      <c r="N985" s="56" t="n">
        <v>13.87</v>
      </c>
      <c r="O985" s="54" t="n">
        <f aca="false">ROUND(M985*N985,2)</f>
        <v>4299.7</v>
      </c>
      <c r="P985" s="56" t="n">
        <v>407</v>
      </c>
      <c r="Q985" s="56" t="s">
        <v>4081</v>
      </c>
      <c r="R985" s="54" t="str">
        <f aca="false">IF(J985&lt;=I985,"Yes","No")</f>
        <v>No</v>
      </c>
      <c r="S985" s="56" t="s">
        <v>10066</v>
      </c>
      <c r="T985" s="56" t="s">
        <v>10061</v>
      </c>
      <c r="U985" s="55" t="n">
        <f aca="false">IF(M985=0,0,ROUND(O985/M985,2))</f>
        <v>13.87</v>
      </c>
      <c r="V985" s="55" t="n">
        <f aca="false">IFERROR(J985-I985,"")</f>
        <v>2</v>
      </c>
      <c r="W985" s="55" t="str">
        <f aca="false">IF(U985&lt;=13.5,"Efficient",IF(U985&lt;=16,"Above Bench","Expensive"))</f>
        <v>Above Bench</v>
      </c>
      <c r="X985" s="55" t="str">
        <f aca="false">TEXT(H985,"yyyy-mm")</f>
        <v>2022-03</v>
      </c>
    </row>
    <row r="986" customFormat="false" ht="15" hidden="false" customHeight="true" outlineLevel="0" collapsed="false">
      <c r="A986" s="52" t="s">
        <v>12072</v>
      </c>
      <c r="B986" s="52" t="s">
        <v>523</v>
      </c>
      <c r="C986" s="52" t="s">
        <v>12073</v>
      </c>
      <c r="D986" s="52" t="s">
        <v>10190</v>
      </c>
      <c r="E986" s="52" t="s">
        <v>95</v>
      </c>
      <c r="F986" s="52" t="s">
        <v>10059</v>
      </c>
      <c r="G986" s="52" t="s">
        <v>12074</v>
      </c>
      <c r="H986" s="53" t="n">
        <v>44572</v>
      </c>
      <c r="I986" s="52" t="s">
        <v>2568</v>
      </c>
      <c r="J986" s="52" t="s">
        <v>3506</v>
      </c>
      <c r="K986" s="52" t="n">
        <v>3757.22</v>
      </c>
      <c r="L986" s="52" t="n">
        <v>10.732</v>
      </c>
      <c r="M986" s="52" t="n">
        <v>1753</v>
      </c>
      <c r="N986" s="52" t="n">
        <v>14.56</v>
      </c>
      <c r="O986" s="54" t="n">
        <f aca="false">ROUND(M986*N986,2)</f>
        <v>25523.68</v>
      </c>
      <c r="P986" s="52" t="n">
        <v>351</v>
      </c>
      <c r="Q986" s="52" t="s">
        <v>4081</v>
      </c>
      <c r="R986" s="54" t="str">
        <f aca="false">IF(J986&lt;=I986,"Yes","No")</f>
        <v>No</v>
      </c>
      <c r="S986" s="52" t="s">
        <v>10061</v>
      </c>
      <c r="T986" s="52" t="s">
        <v>10061</v>
      </c>
      <c r="U986" s="55" t="n">
        <f aca="false">IF(M986=0,0,ROUND(O986/M986,2))</f>
        <v>14.56</v>
      </c>
      <c r="V986" s="55" t="n">
        <f aca="false">IFERROR(J986-I986,"")</f>
        <v>3</v>
      </c>
      <c r="W986" s="55" t="str">
        <f aca="false">IF(U986&lt;=13.5,"Efficient",IF(U986&lt;=16,"Above Bench","Expensive"))</f>
        <v>Above Bench</v>
      </c>
      <c r="X986" s="55" t="str">
        <f aca="false">TEXT(H986,"yyyy-mm")</f>
        <v>2022-01</v>
      </c>
    </row>
    <row r="987" customFormat="false" ht="15" hidden="false" customHeight="true" outlineLevel="0" collapsed="false">
      <c r="A987" s="56" t="s">
        <v>12075</v>
      </c>
      <c r="B987" s="56" t="s">
        <v>3457</v>
      </c>
      <c r="C987" s="56" t="s">
        <v>9200</v>
      </c>
      <c r="D987" s="56" t="s">
        <v>10063</v>
      </c>
      <c r="E987" s="56" t="s">
        <v>91</v>
      </c>
      <c r="F987" s="56" t="s">
        <v>10059</v>
      </c>
      <c r="G987" s="56" t="s">
        <v>12076</v>
      </c>
      <c r="H987" s="57" t="n">
        <v>45260</v>
      </c>
      <c r="I987" s="56" t="s">
        <v>2650</v>
      </c>
      <c r="J987" s="56" t="s">
        <v>2755</v>
      </c>
      <c r="K987" s="56" t="n">
        <v>3479.83</v>
      </c>
      <c r="L987" s="56" t="n">
        <v>12.792</v>
      </c>
      <c r="M987" s="56" t="n">
        <v>906</v>
      </c>
      <c r="N987" s="56" t="n">
        <v>23.5</v>
      </c>
      <c r="O987" s="54" t="n">
        <f aca="false">ROUND(M987*N987,2)</f>
        <v>21291</v>
      </c>
      <c r="P987" s="56" t="n">
        <v>295</v>
      </c>
      <c r="Q987" s="56" t="s">
        <v>380</v>
      </c>
      <c r="R987" s="54" t="str">
        <f aca="false">IF(J987&lt;=I987,"Yes","No")</f>
        <v>No</v>
      </c>
      <c r="S987" s="56" t="s">
        <v>10066</v>
      </c>
      <c r="T987" s="56" t="s">
        <v>10066</v>
      </c>
      <c r="U987" s="55" t="n">
        <f aca="false">IF(M987=0,0,ROUND(O987/M987,2))</f>
        <v>23.5</v>
      </c>
      <c r="V987" s="55" t="n">
        <f aca="false">IFERROR(J987-I987,"")</f>
        <v>5</v>
      </c>
      <c r="W987" s="55" t="str">
        <f aca="false">IF(U987&lt;=13.5,"Efficient",IF(U987&lt;=16,"Above Bench","Expensive"))</f>
        <v>Expensive</v>
      </c>
      <c r="X987" s="55" t="str">
        <f aca="false">TEXT(H987,"yyyy-mm")</f>
        <v>2023-11</v>
      </c>
    </row>
    <row r="988" customFormat="false" ht="15" hidden="false" customHeight="true" outlineLevel="0" collapsed="false">
      <c r="A988" s="52" t="s">
        <v>12077</v>
      </c>
      <c r="B988" s="52" t="s">
        <v>3371</v>
      </c>
      <c r="C988" s="52" t="s">
        <v>599</v>
      </c>
      <c r="D988" s="52" t="s">
        <v>10058</v>
      </c>
      <c r="E988" s="52" t="s">
        <v>97</v>
      </c>
      <c r="F988" s="52" t="s">
        <v>10070</v>
      </c>
      <c r="G988" s="52" t="s">
        <v>12078</v>
      </c>
      <c r="H988" s="53" t="n">
        <v>45246</v>
      </c>
      <c r="I988" s="52" t="s">
        <v>434</v>
      </c>
      <c r="J988" s="52" t="s">
        <v>3271</v>
      </c>
      <c r="K988" s="52" t="n">
        <v>3786.96</v>
      </c>
      <c r="L988" s="52" t="n">
        <v>10.213</v>
      </c>
      <c r="M988" s="52" t="n">
        <v>301</v>
      </c>
      <c r="N988" s="52" t="n">
        <v>13.17</v>
      </c>
      <c r="O988" s="54" t="n">
        <f aca="false">ROUND(M988*N988,2)</f>
        <v>3964.17</v>
      </c>
      <c r="P988" s="52" t="n">
        <v>205</v>
      </c>
      <c r="Q988" s="52" t="s">
        <v>340</v>
      </c>
      <c r="R988" s="54" t="str">
        <f aca="false">IF(J988&lt;=I988,"Yes","No")</f>
        <v>No</v>
      </c>
      <c r="S988" s="52" t="s">
        <v>10066</v>
      </c>
      <c r="T988" s="52" t="s">
        <v>10061</v>
      </c>
      <c r="U988" s="55" t="n">
        <f aca="false">IF(M988=0,0,ROUND(O988/M988,2))</f>
        <v>13.17</v>
      </c>
      <c r="V988" s="55" t="n">
        <f aca="false">IFERROR(J988-I988,"")</f>
        <v>4</v>
      </c>
      <c r="W988" s="55" t="str">
        <f aca="false">IF(U988&lt;=13.5,"Efficient",IF(U988&lt;=16,"Above Bench","Expensive"))</f>
        <v>Efficient</v>
      </c>
      <c r="X988" s="55" t="str">
        <f aca="false">TEXT(H988,"yyyy-mm")</f>
        <v>2023-11</v>
      </c>
    </row>
    <row r="989" customFormat="false" ht="15" hidden="false" customHeight="true" outlineLevel="0" collapsed="false">
      <c r="A989" s="56" t="s">
        <v>12079</v>
      </c>
      <c r="B989" s="56" t="s">
        <v>2017</v>
      </c>
      <c r="C989" s="56" t="s">
        <v>711</v>
      </c>
      <c r="D989" s="56" t="s">
        <v>10078</v>
      </c>
      <c r="E989" s="56" t="s">
        <v>99</v>
      </c>
      <c r="F989" s="56" t="s">
        <v>10070</v>
      </c>
      <c r="G989" s="56" t="s">
        <v>12080</v>
      </c>
      <c r="H989" s="57" t="n">
        <v>45495</v>
      </c>
      <c r="I989" s="56" t="s">
        <v>3209</v>
      </c>
      <c r="J989" s="56" t="s">
        <v>4807</v>
      </c>
      <c r="K989" s="56" t="n">
        <v>352.29</v>
      </c>
      <c r="L989" s="56" t="n">
        <v>1.272</v>
      </c>
      <c r="M989" s="56" t="n">
        <v>2630</v>
      </c>
      <c r="N989" s="56" t="n">
        <v>16.58</v>
      </c>
      <c r="O989" s="54" t="n">
        <f aca="false">ROUND(M989*N989,2)</f>
        <v>43605.4</v>
      </c>
      <c r="P989" s="56" t="n">
        <v>478</v>
      </c>
      <c r="Q989" s="56" t="s">
        <v>371</v>
      </c>
      <c r="R989" s="54" t="str">
        <f aca="false">IF(J989&lt;=I989,"Yes","No")</f>
        <v>No</v>
      </c>
      <c r="S989" s="56" t="s">
        <v>10066</v>
      </c>
      <c r="T989" s="56" t="s">
        <v>10061</v>
      </c>
      <c r="U989" s="55" t="n">
        <f aca="false">IF(M989=0,0,ROUND(O989/M989,2))</f>
        <v>16.58</v>
      </c>
      <c r="V989" s="55" t="n">
        <f aca="false">IFERROR(J989-I989,"")</f>
        <v>4</v>
      </c>
      <c r="W989" s="55" t="str">
        <f aca="false">IF(U989&lt;=13.5,"Efficient",IF(U989&lt;=16,"Above Bench","Expensive"))</f>
        <v>Expensive</v>
      </c>
      <c r="X989" s="55" t="str">
        <f aca="false">TEXT(H989,"yyyy-mm")</f>
        <v>2024-07</v>
      </c>
    </row>
    <row r="990" customFormat="false" ht="15" hidden="false" customHeight="true" outlineLevel="0" collapsed="false">
      <c r="A990" s="52" t="s">
        <v>12081</v>
      </c>
      <c r="B990" s="52" t="s">
        <v>567</v>
      </c>
      <c r="C990" s="52" t="s">
        <v>1274</v>
      </c>
      <c r="D990" s="52" t="s">
        <v>10132</v>
      </c>
      <c r="E990" s="52" t="s">
        <v>95</v>
      </c>
      <c r="F990" s="52" t="s">
        <v>10059</v>
      </c>
      <c r="G990" s="52" t="s">
        <v>12082</v>
      </c>
      <c r="H990" s="53" t="n">
        <v>44569</v>
      </c>
      <c r="I990" s="52" t="s">
        <v>702</v>
      </c>
      <c r="J990" s="52" t="s">
        <v>9981</v>
      </c>
      <c r="K990" s="52" t="n">
        <v>371.95</v>
      </c>
      <c r="L990" s="52" t="n">
        <v>1.359</v>
      </c>
      <c r="M990" s="52" t="n">
        <v>2875</v>
      </c>
      <c r="N990" s="52" t="n">
        <v>19.06</v>
      </c>
      <c r="O990" s="54" t="n">
        <f aca="false">ROUND(M990*N990,2)</f>
        <v>54797.5</v>
      </c>
      <c r="P990" s="52" t="n">
        <v>237</v>
      </c>
      <c r="Q990" s="52" t="s">
        <v>380</v>
      </c>
      <c r="R990" s="54" t="str">
        <f aca="false">IF(J990&lt;=I990,"Yes","No")</f>
        <v>Yes</v>
      </c>
      <c r="S990" s="52" t="s">
        <v>10061</v>
      </c>
      <c r="T990" s="52" t="s">
        <v>10061</v>
      </c>
      <c r="U990" s="55" t="n">
        <f aca="false">IF(M990=0,0,ROUND(O990/M990,2))</f>
        <v>19.06</v>
      </c>
      <c r="V990" s="55" t="n">
        <f aca="false">IFERROR(J990-I990,"")</f>
        <v>-1</v>
      </c>
      <c r="W990" s="55" t="str">
        <f aca="false">IF(U990&lt;=13.5,"Efficient",IF(U990&lt;=16,"Above Bench","Expensive"))</f>
        <v>Expensive</v>
      </c>
      <c r="X990" s="55" t="str">
        <f aca="false">TEXT(H990,"yyyy-mm")</f>
        <v>2022-01</v>
      </c>
    </row>
    <row r="991" customFormat="false" ht="15" hidden="false" customHeight="true" outlineLevel="0" collapsed="false">
      <c r="A991" s="56" t="s">
        <v>12083</v>
      </c>
      <c r="B991" s="56" t="s">
        <v>2424</v>
      </c>
      <c r="C991" s="56" t="s">
        <v>3844</v>
      </c>
      <c r="D991" s="56" t="s">
        <v>10078</v>
      </c>
      <c r="E991" s="56" t="s">
        <v>91</v>
      </c>
      <c r="F991" s="56" t="s">
        <v>10059</v>
      </c>
      <c r="G991" s="56" t="s">
        <v>12084</v>
      </c>
      <c r="H991" s="57" t="n">
        <v>44926</v>
      </c>
      <c r="I991" s="56" t="s">
        <v>3842</v>
      </c>
      <c r="J991" s="56" t="s">
        <v>2324</v>
      </c>
      <c r="K991" s="56" t="n">
        <v>1390.76</v>
      </c>
      <c r="L991" s="56" t="n">
        <v>6.179</v>
      </c>
      <c r="M991" s="56" t="n">
        <v>2544</v>
      </c>
      <c r="N991" s="56" t="n">
        <v>24.55</v>
      </c>
      <c r="O991" s="54" t="n">
        <f aca="false">ROUND(M991*N991,2)</f>
        <v>62455.2</v>
      </c>
      <c r="P991" s="56" t="n">
        <v>216</v>
      </c>
      <c r="Q991" s="56" t="s">
        <v>380</v>
      </c>
      <c r="R991" s="54" t="str">
        <f aca="false">IF(J991&lt;=I991,"Yes","No")</f>
        <v>Yes</v>
      </c>
      <c r="S991" s="56" t="s">
        <v>10066</v>
      </c>
      <c r="T991" s="56" t="s">
        <v>10061</v>
      </c>
      <c r="U991" s="55" t="n">
        <f aca="false">IF(M991=0,0,ROUND(O991/M991,2))</f>
        <v>24.55</v>
      </c>
      <c r="V991" s="55" t="n">
        <f aca="false">IFERROR(J991-I991,"")</f>
        <v>-1</v>
      </c>
      <c r="W991" s="55" t="str">
        <f aca="false">IF(U991&lt;=13.5,"Efficient",IF(U991&lt;=16,"Above Bench","Expensive"))</f>
        <v>Expensive</v>
      </c>
      <c r="X991" s="55" t="str">
        <f aca="false">TEXT(H991,"yyyy-mm")</f>
        <v>2022-12</v>
      </c>
    </row>
    <row r="992" customFormat="false" ht="15" hidden="false" customHeight="true" outlineLevel="0" collapsed="false">
      <c r="A992" s="52" t="s">
        <v>12085</v>
      </c>
      <c r="B992" s="52" t="s">
        <v>800</v>
      </c>
      <c r="C992" s="52" t="s">
        <v>2256</v>
      </c>
      <c r="D992" s="52" t="s">
        <v>10132</v>
      </c>
      <c r="E992" s="52" t="s">
        <v>93</v>
      </c>
      <c r="F992" s="52" t="s">
        <v>10070</v>
      </c>
      <c r="G992" s="52" t="s">
        <v>12086</v>
      </c>
      <c r="H992" s="53" t="n">
        <v>44942</v>
      </c>
      <c r="I992" s="52" t="s">
        <v>5129</v>
      </c>
      <c r="J992" s="52" t="s">
        <v>1626</v>
      </c>
      <c r="K992" s="52" t="n">
        <v>3015.66</v>
      </c>
      <c r="L992" s="52" t="n">
        <v>12.653</v>
      </c>
      <c r="M992" s="52" t="n">
        <v>2924</v>
      </c>
      <c r="N992" s="52" t="n">
        <v>13.31</v>
      </c>
      <c r="O992" s="54" t="n">
        <f aca="false">ROUND(M992*N992,2)</f>
        <v>38918.44</v>
      </c>
      <c r="P992" s="52" t="n">
        <v>59</v>
      </c>
      <c r="Q992" s="52" t="s">
        <v>371</v>
      </c>
      <c r="R992" s="54" t="str">
        <f aca="false">IF(J992&lt;=I992,"Yes","No")</f>
        <v>Yes</v>
      </c>
      <c r="S992" s="52" t="s">
        <v>10066</v>
      </c>
      <c r="T992" s="52" t="s">
        <v>10061</v>
      </c>
      <c r="U992" s="55" t="n">
        <f aca="false">IF(M992=0,0,ROUND(O992/M992,2))</f>
        <v>13.31</v>
      </c>
      <c r="V992" s="55" t="n">
        <f aca="false">IFERROR(J992-I992,"")</f>
        <v>-1</v>
      </c>
      <c r="W992" s="55" t="str">
        <f aca="false">IF(U992&lt;=13.5,"Efficient",IF(U992&lt;=16,"Above Bench","Expensive"))</f>
        <v>Efficient</v>
      </c>
      <c r="X992" s="55" t="str">
        <f aca="false">TEXT(H992,"yyyy-mm")</f>
        <v>2023-01</v>
      </c>
    </row>
    <row r="993" customFormat="false" ht="15" hidden="false" customHeight="true" outlineLevel="0" collapsed="false">
      <c r="A993" s="56" t="s">
        <v>12087</v>
      </c>
      <c r="B993" s="56" t="s">
        <v>496</v>
      </c>
      <c r="C993" s="56" t="s">
        <v>3851</v>
      </c>
      <c r="D993" s="56" t="s">
        <v>10087</v>
      </c>
      <c r="E993" s="56" t="s">
        <v>93</v>
      </c>
      <c r="F993" s="56" t="s">
        <v>10070</v>
      </c>
      <c r="G993" s="56" t="s">
        <v>12088</v>
      </c>
      <c r="H993" s="57" t="n">
        <v>45641</v>
      </c>
      <c r="I993" s="56" t="s">
        <v>5326</v>
      </c>
      <c r="J993" s="56" t="s">
        <v>5325</v>
      </c>
      <c r="K993" s="56" t="n">
        <v>3101.92</v>
      </c>
      <c r="L993" s="56" t="n">
        <v>11.395</v>
      </c>
      <c r="M993" s="56" t="n">
        <v>2105</v>
      </c>
      <c r="N993" s="56" t="n">
        <v>24.31</v>
      </c>
      <c r="O993" s="54" t="n">
        <f aca="false">ROUND(M993*N993,2)</f>
        <v>51172.55</v>
      </c>
      <c r="P993" s="56" t="n">
        <v>272</v>
      </c>
      <c r="Q993" s="56" t="s">
        <v>340</v>
      </c>
      <c r="R993" s="54" t="str">
        <f aca="false">IF(J993&lt;=I993,"Yes","No")</f>
        <v>No</v>
      </c>
      <c r="S993" s="56" t="s">
        <v>10066</v>
      </c>
      <c r="T993" s="56" t="s">
        <v>10066</v>
      </c>
      <c r="U993" s="55" t="n">
        <f aca="false">IF(M993=0,0,ROUND(O993/M993,2))</f>
        <v>24.31</v>
      </c>
      <c r="V993" s="55" t="n">
        <f aca="false">IFERROR(J993-I993,"")</f>
        <v>3</v>
      </c>
      <c r="W993" s="55" t="str">
        <f aca="false">IF(U993&lt;=13.5,"Efficient",IF(U993&lt;=16,"Above Bench","Expensive"))</f>
        <v>Expensive</v>
      </c>
      <c r="X993" s="55" t="str">
        <f aca="false">TEXT(H993,"yyyy-mm")</f>
        <v>2024-12</v>
      </c>
    </row>
    <row r="994" customFormat="false" ht="15" hidden="false" customHeight="true" outlineLevel="0" collapsed="false">
      <c r="A994" s="52" t="s">
        <v>12089</v>
      </c>
      <c r="B994" s="52" t="s">
        <v>2714</v>
      </c>
      <c r="C994" s="52" t="s">
        <v>4747</v>
      </c>
      <c r="D994" s="52" t="s">
        <v>10112</v>
      </c>
      <c r="E994" s="52" t="s">
        <v>91</v>
      </c>
      <c r="F994" s="52" t="s">
        <v>10088</v>
      </c>
      <c r="G994" s="52" t="s">
        <v>12090</v>
      </c>
      <c r="H994" s="53" t="n">
        <v>44893</v>
      </c>
      <c r="I994" s="52" t="s">
        <v>2572</v>
      </c>
      <c r="J994" s="52" t="s">
        <v>1910</v>
      </c>
      <c r="K994" s="52" t="n">
        <v>207.24</v>
      </c>
      <c r="L994" s="52" t="n">
        <v>0.739</v>
      </c>
      <c r="M994" s="52" t="n">
        <v>174</v>
      </c>
      <c r="N994" s="52" t="n">
        <v>19.76</v>
      </c>
      <c r="O994" s="54" t="n">
        <f aca="false">ROUND(M994*N994,2)</f>
        <v>3438.24</v>
      </c>
      <c r="P994" s="52" t="n">
        <v>151</v>
      </c>
      <c r="Q994" s="52" t="s">
        <v>371</v>
      </c>
      <c r="R994" s="54" t="str">
        <f aca="false">IF(J994&lt;=I994,"Yes","No")</f>
        <v>No</v>
      </c>
      <c r="S994" s="52" t="s">
        <v>10066</v>
      </c>
      <c r="T994" s="52" t="s">
        <v>10061</v>
      </c>
      <c r="U994" s="55" t="n">
        <f aca="false">IF(M994=0,0,ROUND(O994/M994,2))</f>
        <v>19.76</v>
      </c>
      <c r="V994" s="55" t="n">
        <f aca="false">IFERROR(J994-I994,"")</f>
        <v>1</v>
      </c>
      <c r="W994" s="55" t="str">
        <f aca="false">IF(U994&lt;=13.5,"Efficient",IF(U994&lt;=16,"Above Bench","Expensive"))</f>
        <v>Expensive</v>
      </c>
      <c r="X994" s="55" t="str">
        <f aca="false">TEXT(H994,"yyyy-mm")</f>
        <v>2022-11</v>
      </c>
    </row>
    <row r="995" customFormat="false" ht="15" hidden="false" customHeight="true" outlineLevel="0" collapsed="false">
      <c r="A995" s="56" t="s">
        <v>12091</v>
      </c>
      <c r="B995" s="56" t="s">
        <v>3915</v>
      </c>
      <c r="C995" s="56" t="s">
        <v>2232</v>
      </c>
      <c r="D995" s="56" t="s">
        <v>10095</v>
      </c>
      <c r="E995" s="56" t="s">
        <v>99</v>
      </c>
      <c r="F995" s="56" t="s">
        <v>10088</v>
      </c>
      <c r="G995" s="56" t="s">
        <v>12092</v>
      </c>
      <c r="H995" s="57" t="n">
        <v>45167</v>
      </c>
      <c r="I995" s="56" t="s">
        <v>3782</v>
      </c>
      <c r="J995" s="56" t="s">
        <v>3317</v>
      </c>
      <c r="K995" s="56" t="n">
        <v>2719.15</v>
      </c>
      <c r="L995" s="56" t="n">
        <v>10.42</v>
      </c>
      <c r="M995" s="56" t="n">
        <v>2001</v>
      </c>
      <c r="N995" s="56" t="n">
        <v>11.46</v>
      </c>
      <c r="O995" s="54" t="n">
        <f aca="false">ROUND(M995*N995,2)</f>
        <v>22931.46</v>
      </c>
      <c r="P995" s="56" t="n">
        <v>334</v>
      </c>
      <c r="Q995" s="56" t="s">
        <v>380</v>
      </c>
      <c r="R995" s="54" t="str">
        <f aca="false">IF(J995&lt;=I995,"Yes","No")</f>
        <v>No</v>
      </c>
      <c r="S995" s="56" t="s">
        <v>10061</v>
      </c>
      <c r="T995" s="56" t="s">
        <v>10061</v>
      </c>
      <c r="U995" s="55" t="n">
        <f aca="false">IF(M995=0,0,ROUND(O995/M995,2))</f>
        <v>11.46</v>
      </c>
      <c r="V995" s="55" t="n">
        <f aca="false">IFERROR(J995-I995,"")</f>
        <v>2</v>
      </c>
      <c r="W995" s="55" t="str">
        <f aca="false">IF(U995&lt;=13.5,"Efficient",IF(U995&lt;=16,"Above Bench","Expensive"))</f>
        <v>Efficient</v>
      </c>
      <c r="X995" s="55" t="str">
        <f aca="false">TEXT(H995,"yyyy-mm")</f>
        <v>2023-08</v>
      </c>
    </row>
    <row r="996" customFormat="false" ht="15" hidden="false" customHeight="true" outlineLevel="0" collapsed="false">
      <c r="A996" s="52" t="s">
        <v>12093</v>
      </c>
      <c r="B996" s="52" t="s">
        <v>3879</v>
      </c>
      <c r="C996" s="52" t="s">
        <v>2276</v>
      </c>
      <c r="D996" s="52" t="s">
        <v>10087</v>
      </c>
      <c r="E996" s="52" t="s">
        <v>95</v>
      </c>
      <c r="F996" s="52" t="s">
        <v>10088</v>
      </c>
      <c r="G996" s="52" t="s">
        <v>12094</v>
      </c>
      <c r="H996" s="53" t="n">
        <v>45503</v>
      </c>
      <c r="I996" s="52" t="s">
        <v>5545</v>
      </c>
      <c r="J996" s="52" t="s">
        <v>1616</v>
      </c>
      <c r="K996" s="52" t="n">
        <v>2937.34</v>
      </c>
      <c r="L996" s="52" t="n">
        <v>11.551</v>
      </c>
      <c r="M996" s="52" t="n">
        <v>1685</v>
      </c>
      <c r="N996" s="52" t="n">
        <v>19.81</v>
      </c>
      <c r="O996" s="54" t="n">
        <f aca="false">ROUND(M996*N996,2)</f>
        <v>33379.85</v>
      </c>
      <c r="P996" s="52" t="n">
        <v>17</v>
      </c>
      <c r="Q996" s="52" t="s">
        <v>371</v>
      </c>
      <c r="R996" s="54" t="str">
        <f aca="false">IF(J996&lt;=I996,"Yes","No")</f>
        <v>Yes</v>
      </c>
      <c r="S996" s="52" t="s">
        <v>10066</v>
      </c>
      <c r="T996" s="52" t="s">
        <v>10066</v>
      </c>
      <c r="U996" s="55" t="n">
        <f aca="false">IF(M996=0,0,ROUND(O996/M996,2))</f>
        <v>19.81</v>
      </c>
      <c r="V996" s="55" t="n">
        <f aca="false">IFERROR(J996-I996,"")</f>
        <v>-1</v>
      </c>
      <c r="W996" s="55" t="str">
        <f aca="false">IF(U996&lt;=13.5,"Efficient",IF(U996&lt;=16,"Above Bench","Expensive"))</f>
        <v>Expensive</v>
      </c>
      <c r="X996" s="55" t="str">
        <f aca="false">TEXT(H996,"yyyy-mm")</f>
        <v>2024-07</v>
      </c>
    </row>
    <row r="997" customFormat="false" ht="15" hidden="false" customHeight="true" outlineLevel="0" collapsed="false">
      <c r="A997" s="56" t="s">
        <v>12095</v>
      </c>
      <c r="B997" s="56" t="s">
        <v>825</v>
      </c>
      <c r="C997" s="56" t="s">
        <v>7641</v>
      </c>
      <c r="D997" s="56" t="s">
        <v>10063</v>
      </c>
      <c r="E997" s="56" t="s">
        <v>95</v>
      </c>
      <c r="F997" s="56" t="s">
        <v>10099</v>
      </c>
      <c r="G997" s="56" t="s">
        <v>12096</v>
      </c>
      <c r="H997" s="57" t="n">
        <v>45636</v>
      </c>
      <c r="I997" s="56" t="s">
        <v>7246</v>
      </c>
      <c r="J997" s="56" t="s">
        <v>2736</v>
      </c>
      <c r="K997" s="56" t="n">
        <v>4944.07</v>
      </c>
      <c r="L997" s="56" t="n">
        <v>14.849</v>
      </c>
      <c r="M997" s="56" t="n">
        <v>304</v>
      </c>
      <c r="N997" s="56" t="n">
        <v>10.09</v>
      </c>
      <c r="O997" s="54" t="n">
        <f aca="false">ROUND(M997*N997,2)</f>
        <v>3067.36</v>
      </c>
      <c r="P997" s="56" t="n">
        <v>189</v>
      </c>
      <c r="Q997" s="56" t="s">
        <v>371</v>
      </c>
      <c r="R997" s="54" t="str">
        <f aca="false">IF(J997&lt;=I997,"Yes","No")</f>
        <v>No</v>
      </c>
      <c r="S997" s="56" t="s">
        <v>10061</v>
      </c>
      <c r="T997" s="56" t="s">
        <v>10061</v>
      </c>
      <c r="U997" s="55" t="n">
        <f aca="false">IF(M997=0,0,ROUND(O997/M997,2))</f>
        <v>10.09</v>
      </c>
      <c r="V997" s="55" t="n">
        <f aca="false">IFERROR(J997-I997,"")</f>
        <v>1</v>
      </c>
      <c r="W997" s="55" t="str">
        <f aca="false">IF(U997&lt;=13.5,"Efficient",IF(U997&lt;=16,"Above Bench","Expensive"))</f>
        <v>Efficient</v>
      </c>
      <c r="X997" s="55" t="str">
        <f aca="false">TEXT(H997,"yyyy-mm")</f>
        <v>2024-12</v>
      </c>
    </row>
    <row r="998" customFormat="false" ht="15" hidden="false" customHeight="true" outlineLevel="0" collapsed="false">
      <c r="A998" s="52" t="s">
        <v>12097</v>
      </c>
      <c r="B998" s="52" t="s">
        <v>938</v>
      </c>
      <c r="C998" s="52" t="s">
        <v>1194</v>
      </c>
      <c r="D998" s="52" t="s">
        <v>10117</v>
      </c>
      <c r="E998" s="52" t="s">
        <v>93</v>
      </c>
      <c r="F998" s="52" t="s">
        <v>10099</v>
      </c>
      <c r="G998" s="52" t="s">
        <v>12098</v>
      </c>
      <c r="H998" s="53" t="n">
        <v>44632</v>
      </c>
      <c r="I998" s="52" t="s">
        <v>7481</v>
      </c>
      <c r="J998" s="52" t="s">
        <v>3377</v>
      </c>
      <c r="K998" s="52" t="n">
        <v>4215.92</v>
      </c>
      <c r="L998" s="52" t="n">
        <v>12.296</v>
      </c>
      <c r="M998" s="52" t="n">
        <v>2675</v>
      </c>
      <c r="N998" s="52" t="n">
        <v>8.44</v>
      </c>
      <c r="O998" s="54" t="n">
        <f aca="false">ROUND(M998*N998,2)</f>
        <v>22577</v>
      </c>
      <c r="P998" s="52" t="n">
        <v>425</v>
      </c>
      <c r="Q998" s="52" t="s">
        <v>380</v>
      </c>
      <c r="R998" s="54" t="str">
        <f aca="false">IF(J998&lt;=I998,"Yes","No")</f>
        <v>No</v>
      </c>
      <c r="S998" s="52" t="s">
        <v>10066</v>
      </c>
      <c r="T998" s="52" t="s">
        <v>10061</v>
      </c>
      <c r="U998" s="55" t="n">
        <f aca="false">IF(M998=0,0,ROUND(O998/M998,2))</f>
        <v>8.44</v>
      </c>
      <c r="V998" s="55" t="n">
        <f aca="false">IFERROR(J998-I998,"")</f>
        <v>1</v>
      </c>
      <c r="W998" s="55" t="str">
        <f aca="false">IF(U998&lt;=13.5,"Efficient",IF(U998&lt;=16,"Above Bench","Expensive"))</f>
        <v>Efficient</v>
      </c>
      <c r="X998" s="55" t="str">
        <f aca="false">TEXT(H998,"yyyy-mm")</f>
        <v>2022-03</v>
      </c>
    </row>
    <row r="999" customFormat="false" ht="15" hidden="false" customHeight="true" outlineLevel="0" collapsed="false">
      <c r="A999" s="56" t="s">
        <v>12099</v>
      </c>
      <c r="B999" s="56" t="s">
        <v>1533</v>
      </c>
      <c r="C999" s="56" t="s">
        <v>3758</v>
      </c>
      <c r="D999" s="56" t="s">
        <v>10058</v>
      </c>
      <c r="E999" s="56" t="s">
        <v>101</v>
      </c>
      <c r="F999" s="56" t="s">
        <v>10059</v>
      </c>
      <c r="G999" s="56" t="s">
        <v>12100</v>
      </c>
      <c r="H999" s="57" t="n">
        <v>44855</v>
      </c>
      <c r="I999" s="56" t="s">
        <v>3213</v>
      </c>
      <c r="J999" s="56" t="s">
        <v>464</v>
      </c>
      <c r="K999" s="56" t="n">
        <v>2388.75</v>
      </c>
      <c r="L999" s="56" t="n">
        <v>9.536</v>
      </c>
      <c r="M999" s="56" t="n">
        <v>2874</v>
      </c>
      <c r="N999" s="56" t="n">
        <v>9.54</v>
      </c>
      <c r="O999" s="54" t="n">
        <f aca="false">ROUND(M999*N999,2)</f>
        <v>27417.96</v>
      </c>
      <c r="P999" s="56" t="n">
        <v>334</v>
      </c>
      <c r="Q999" s="56" t="s">
        <v>340</v>
      </c>
      <c r="R999" s="54" t="str">
        <f aca="false">IF(J999&lt;=I999,"Yes","No")</f>
        <v>No</v>
      </c>
      <c r="S999" s="56" t="s">
        <v>10066</v>
      </c>
      <c r="T999" s="56" t="s">
        <v>10066</v>
      </c>
      <c r="U999" s="55" t="n">
        <f aca="false">IF(M999=0,0,ROUND(O999/M999,2))</f>
        <v>9.54</v>
      </c>
      <c r="V999" s="55" t="n">
        <f aca="false">IFERROR(J999-I999,"")</f>
        <v>2</v>
      </c>
      <c r="W999" s="55" t="str">
        <f aca="false">IF(U999&lt;=13.5,"Efficient",IF(U999&lt;=16,"Above Bench","Expensive"))</f>
        <v>Efficient</v>
      </c>
      <c r="X999" s="55" t="str">
        <f aca="false">TEXT(H999,"yyyy-mm")</f>
        <v>2022-10</v>
      </c>
    </row>
    <row r="1000" customFormat="false" ht="15" hidden="false" customHeight="true" outlineLevel="0" collapsed="false">
      <c r="A1000" s="52" t="s">
        <v>12101</v>
      </c>
      <c r="B1000" s="52" t="s">
        <v>2345</v>
      </c>
      <c r="C1000" s="52" t="s">
        <v>3252</v>
      </c>
      <c r="D1000" s="52" t="s">
        <v>10058</v>
      </c>
      <c r="E1000" s="52" t="s">
        <v>99</v>
      </c>
      <c r="F1000" s="52" t="s">
        <v>10064</v>
      </c>
      <c r="G1000" s="52" t="s">
        <v>12102</v>
      </c>
      <c r="H1000" s="53" t="n">
        <v>45197</v>
      </c>
      <c r="I1000" s="52" t="s">
        <v>3047</v>
      </c>
      <c r="J1000" s="52" t="s">
        <v>5238</v>
      </c>
      <c r="K1000" s="52" t="n">
        <v>2076.67</v>
      </c>
      <c r="L1000" s="52" t="n">
        <v>5.362</v>
      </c>
      <c r="M1000" s="52" t="n">
        <v>1984</v>
      </c>
      <c r="N1000" s="52" t="n">
        <v>21.93</v>
      </c>
      <c r="O1000" s="54" t="n">
        <f aca="false">ROUND(M1000*N1000,2)</f>
        <v>43509.12</v>
      </c>
      <c r="P1000" s="52" t="n">
        <v>355</v>
      </c>
      <c r="Q1000" s="52" t="s">
        <v>340</v>
      </c>
      <c r="R1000" s="54" t="str">
        <f aca="false">IF(J1000&lt;=I1000,"Yes","No")</f>
        <v>Yes</v>
      </c>
      <c r="S1000" s="52" t="s">
        <v>10061</v>
      </c>
      <c r="T1000" s="52" t="s">
        <v>10061</v>
      </c>
      <c r="U1000" s="55" t="n">
        <f aca="false">IF(M1000=0,0,ROUND(O1000/M1000,2))</f>
        <v>21.93</v>
      </c>
      <c r="V1000" s="55" t="n">
        <f aca="false">IFERROR(J1000-I1000,"")</f>
        <v>-1</v>
      </c>
      <c r="W1000" s="55" t="str">
        <f aca="false">IF(U1000&lt;=13.5,"Efficient",IF(U1000&lt;=16,"Above Bench","Expensive"))</f>
        <v>Expensive</v>
      </c>
      <c r="X1000" s="55" t="str">
        <f aca="false">TEXT(H1000,"yyyy-mm")</f>
        <v>2023-09</v>
      </c>
    </row>
    <row r="1001" customFormat="false" ht="15" hidden="false" customHeight="true" outlineLevel="0" collapsed="false">
      <c r="A1001" s="56" t="s">
        <v>12103</v>
      </c>
      <c r="B1001" s="56" t="s">
        <v>3517</v>
      </c>
      <c r="C1001" s="56" t="s">
        <v>5459</v>
      </c>
      <c r="D1001" s="56" t="s">
        <v>10190</v>
      </c>
      <c r="E1001" s="56" t="s">
        <v>99</v>
      </c>
      <c r="F1001" s="56" t="s">
        <v>10088</v>
      </c>
      <c r="G1001" s="56" t="s">
        <v>12104</v>
      </c>
      <c r="H1001" s="57" t="n">
        <v>45453</v>
      </c>
      <c r="I1001" s="56" t="s">
        <v>2295</v>
      </c>
      <c r="J1001" s="56" t="s">
        <v>924</v>
      </c>
      <c r="K1001" s="56" t="n">
        <v>4415.43</v>
      </c>
      <c r="L1001" s="56" t="n">
        <v>15.216</v>
      </c>
      <c r="M1001" s="56" t="n">
        <v>1083</v>
      </c>
      <c r="N1001" s="56" t="n">
        <v>10</v>
      </c>
      <c r="O1001" s="54" t="n">
        <f aca="false">ROUND(M1001*N1001,2)</f>
        <v>10830</v>
      </c>
      <c r="P1001" s="56" t="n">
        <v>10</v>
      </c>
      <c r="Q1001" s="56" t="s">
        <v>380</v>
      </c>
      <c r="R1001" s="54" t="str">
        <f aca="false">IF(J1001&lt;=I1001,"Yes","No")</f>
        <v>No</v>
      </c>
      <c r="S1001" s="56" t="s">
        <v>10066</v>
      </c>
      <c r="T1001" s="56" t="s">
        <v>10061</v>
      </c>
      <c r="U1001" s="55" t="n">
        <f aca="false">IF(M1001=0,0,ROUND(O1001/M1001,2))</f>
        <v>10</v>
      </c>
      <c r="V1001" s="55" t="n">
        <f aca="false">IFERROR(J1001-I1001,"")</f>
        <v>2</v>
      </c>
      <c r="W1001" s="55" t="str">
        <f aca="false">IF(U1001&lt;=13.5,"Efficient",IF(U1001&lt;=16,"Above Bench","Expensive"))</f>
        <v>Efficient</v>
      </c>
      <c r="X1001" s="55" t="str">
        <f aca="false">TEXT(H1001,"yyyy-mm")</f>
        <v>2024-06</v>
      </c>
    </row>
  </sheetData>
  <autoFilter ref="A1:X1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R1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4" min="3" style="0" width="11"/>
    <col collapsed="false" customWidth="true" hidden="false" outlineLevel="0" max="5" min="5" style="0" width="16"/>
    <col collapsed="false" customWidth="true" hidden="false" outlineLevel="0" max="6" min="6" style="0" width="17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1" min="10" style="0" width="11"/>
    <col collapsed="false" customWidth="true" hidden="false" outlineLevel="0" max="12" min="12" style="0" width="23"/>
    <col collapsed="false" customWidth="true" hidden="false" outlineLevel="0" max="13" min="13" style="0" width="12"/>
    <col collapsed="false" customWidth="true" hidden="false" outlineLevel="0" max="14" min="14" style="0" width="13"/>
    <col collapsed="false" customWidth="true" hidden="false" outlineLevel="0" max="16" min="15" style="0" width="18"/>
    <col collapsed="false" customWidth="true" hidden="false" outlineLevel="0" max="17" min="17" style="0" width="13"/>
    <col collapsed="false" customWidth="true" hidden="false" outlineLevel="0" max="18" min="18" style="0" width="17"/>
  </cols>
  <sheetData>
    <row r="1" customFormat="false" ht="18" hidden="false" customHeight="true" outlineLevel="0" collapsed="false">
      <c r="A1" s="49" t="s">
        <v>12105</v>
      </c>
      <c r="B1" s="49" t="s">
        <v>302</v>
      </c>
      <c r="C1" s="49" t="s">
        <v>8</v>
      </c>
      <c r="D1" s="49" t="s">
        <v>0</v>
      </c>
      <c r="E1" s="49" t="s">
        <v>12106</v>
      </c>
      <c r="F1" s="49" t="s">
        <v>12107</v>
      </c>
      <c r="G1" s="49" t="s">
        <v>12108</v>
      </c>
      <c r="H1" s="49" t="s">
        <v>12109</v>
      </c>
      <c r="I1" s="50" t="s">
        <v>12110</v>
      </c>
      <c r="J1" s="50" t="s">
        <v>12111</v>
      </c>
      <c r="K1" s="50" t="s">
        <v>12112</v>
      </c>
      <c r="L1" s="50" t="s">
        <v>12113</v>
      </c>
      <c r="M1" s="49" t="s">
        <v>12114</v>
      </c>
      <c r="N1" s="49" t="s">
        <v>12115</v>
      </c>
      <c r="O1" s="49" t="s">
        <v>12116</v>
      </c>
      <c r="P1" s="51" t="s">
        <v>12117</v>
      </c>
      <c r="Q1" s="51" t="s">
        <v>12118</v>
      </c>
      <c r="R1" s="51" t="s">
        <v>12119</v>
      </c>
    </row>
    <row r="2" customFormat="false" ht="15" hidden="false" customHeight="true" outlineLevel="0" collapsed="false">
      <c r="A2" s="52" t="s">
        <v>12120</v>
      </c>
      <c r="B2" s="52" t="s">
        <v>9297</v>
      </c>
      <c r="C2" s="52" t="s">
        <v>25</v>
      </c>
      <c r="D2" s="52" t="s">
        <v>18</v>
      </c>
      <c r="E2" s="52" t="s">
        <v>10</v>
      </c>
      <c r="F2" s="52" t="s">
        <v>107</v>
      </c>
      <c r="G2" s="52" t="n">
        <v>2466</v>
      </c>
      <c r="H2" s="52" t="n">
        <v>3399</v>
      </c>
      <c r="I2" s="54" t="n">
        <f aca="false">ABS(G2-H2)</f>
        <v>933</v>
      </c>
      <c r="J2" s="54" t="n">
        <f aca="false">IF(H2=0,0,ROUND(ABS(G2-H2)/H2*100,2))</f>
        <v>27.45</v>
      </c>
      <c r="K2" s="54" t="n">
        <f aca="false">G2-H2</f>
        <v>-933</v>
      </c>
      <c r="L2" s="54" t="n">
        <f aca="false">ROUND(100-J2,2)</f>
        <v>72.55</v>
      </c>
      <c r="M2" s="52" t="s">
        <v>12121</v>
      </c>
      <c r="N2" s="52" t="s">
        <v>12122</v>
      </c>
      <c r="O2" s="52" t="s">
        <v>12123</v>
      </c>
      <c r="P2" s="55" t="str">
        <f aca="false">IF(K2&gt;500,"Over-Forecast",IF(K2&lt;-500,"Under-Forecast","Accurate"))</f>
        <v>Under-Forecast</v>
      </c>
      <c r="Q2" s="55" t="str">
        <f aca="false">IF(J2&lt;=5,"Excellent",IF(J2&lt;=10,"Good",IF(J2&lt;=20,"Acceptable","Poor")))</f>
        <v>Poor</v>
      </c>
      <c r="R2" s="55" t="n">
        <f aca="false">IFERROR(VALUE(LEFT(E2,4)),"")</f>
        <v>2022</v>
      </c>
    </row>
    <row r="3" customFormat="false" ht="15" hidden="false" customHeight="true" outlineLevel="0" collapsed="false">
      <c r="A3" s="56" t="s">
        <v>12124</v>
      </c>
      <c r="B3" s="56" t="s">
        <v>4988</v>
      </c>
      <c r="C3" s="56" t="s">
        <v>20</v>
      </c>
      <c r="D3" s="56" t="s">
        <v>21</v>
      </c>
      <c r="E3" s="56" t="s">
        <v>35</v>
      </c>
      <c r="F3" s="56" t="s">
        <v>111</v>
      </c>
      <c r="G3" s="56" t="n">
        <v>1132</v>
      </c>
      <c r="H3" s="56" t="n">
        <v>1534</v>
      </c>
      <c r="I3" s="54" t="n">
        <f aca="false">ABS(G3-H3)</f>
        <v>402</v>
      </c>
      <c r="J3" s="54" t="n">
        <f aca="false">IF(H3=0,0,ROUND(ABS(G3-H3)/H3*100,2))</f>
        <v>26.21</v>
      </c>
      <c r="K3" s="54" t="n">
        <f aca="false">G3-H3</f>
        <v>-402</v>
      </c>
      <c r="L3" s="54" t="n">
        <f aca="false">ROUND(100-J3,2)</f>
        <v>73.79</v>
      </c>
      <c r="M3" s="56" t="s">
        <v>12125</v>
      </c>
      <c r="N3" s="56" t="s">
        <v>12126</v>
      </c>
      <c r="O3" s="56" t="s">
        <v>12127</v>
      </c>
      <c r="P3" s="55" t="str">
        <f aca="false">IF(K3&gt;500,"Over-Forecast",IF(K3&lt;-500,"Under-Forecast","Accurate"))</f>
        <v>Accurate</v>
      </c>
      <c r="Q3" s="55" t="str">
        <f aca="false">IF(J3&lt;=5,"Excellent",IF(J3&lt;=10,"Good",IF(J3&lt;=20,"Acceptable","Poor")))</f>
        <v>Poor</v>
      </c>
      <c r="R3" s="55" t="n">
        <f aca="false">IFERROR(VALUE(LEFT(E3,4)),"")</f>
        <v>2023</v>
      </c>
    </row>
    <row r="4" customFormat="false" ht="15" hidden="false" customHeight="true" outlineLevel="0" collapsed="false">
      <c r="A4" s="52" t="s">
        <v>12128</v>
      </c>
      <c r="B4" s="52" t="s">
        <v>2775</v>
      </c>
      <c r="C4" s="52" t="s">
        <v>27</v>
      </c>
      <c r="D4" s="52" t="s">
        <v>9</v>
      </c>
      <c r="E4" s="52" t="s">
        <v>32</v>
      </c>
      <c r="F4" s="52" t="s">
        <v>109</v>
      </c>
      <c r="G4" s="52" t="n">
        <v>5178</v>
      </c>
      <c r="H4" s="52" t="n">
        <v>5759</v>
      </c>
      <c r="I4" s="54" t="n">
        <f aca="false">ABS(G4-H4)</f>
        <v>581</v>
      </c>
      <c r="J4" s="54" t="n">
        <f aca="false">IF(H4=0,0,ROUND(ABS(G4-H4)/H4*100,2))</f>
        <v>10.09</v>
      </c>
      <c r="K4" s="54" t="n">
        <f aca="false">G4-H4</f>
        <v>-581</v>
      </c>
      <c r="L4" s="54" t="n">
        <f aca="false">ROUND(100-J4,2)</f>
        <v>89.91</v>
      </c>
      <c r="M4" s="52" t="s">
        <v>12129</v>
      </c>
      <c r="N4" s="52" t="s">
        <v>12130</v>
      </c>
      <c r="O4" s="52" t="s">
        <v>12131</v>
      </c>
      <c r="P4" s="55" t="str">
        <f aca="false">IF(K4&gt;500,"Over-Forecast",IF(K4&lt;-500,"Under-Forecast","Accurate"))</f>
        <v>Under-Forecast</v>
      </c>
      <c r="Q4" s="55" t="str">
        <f aca="false">IF(J4&lt;=5,"Excellent",IF(J4&lt;=10,"Good",IF(J4&lt;=20,"Acceptable","Poor")))</f>
        <v>Acceptable</v>
      </c>
      <c r="R4" s="55" t="n">
        <f aca="false">IFERROR(VALUE(LEFT(E4,4)),"")</f>
        <v>2022</v>
      </c>
    </row>
    <row r="5" customFormat="false" ht="15" hidden="false" customHeight="true" outlineLevel="0" collapsed="false">
      <c r="A5" s="56" t="s">
        <v>12132</v>
      </c>
      <c r="B5" s="56" t="s">
        <v>2843</v>
      </c>
      <c r="C5" s="56" t="s">
        <v>27</v>
      </c>
      <c r="D5" s="56" t="s">
        <v>15</v>
      </c>
      <c r="E5" s="56" t="s">
        <v>44</v>
      </c>
      <c r="F5" s="56" t="s">
        <v>115</v>
      </c>
      <c r="G5" s="56" t="n">
        <v>4765</v>
      </c>
      <c r="H5" s="56" t="n">
        <v>6222</v>
      </c>
      <c r="I5" s="54" t="n">
        <f aca="false">ABS(G5-H5)</f>
        <v>1457</v>
      </c>
      <c r="J5" s="54" t="n">
        <f aca="false">IF(H5=0,0,ROUND(ABS(G5-H5)/H5*100,2))</f>
        <v>23.42</v>
      </c>
      <c r="K5" s="54" t="n">
        <f aca="false">G5-H5</f>
        <v>-1457</v>
      </c>
      <c r="L5" s="54" t="n">
        <f aca="false">ROUND(100-J5,2)</f>
        <v>76.58</v>
      </c>
      <c r="M5" s="56" t="s">
        <v>12125</v>
      </c>
      <c r="N5" s="56" t="s">
        <v>12122</v>
      </c>
      <c r="O5" s="56" t="s">
        <v>12123</v>
      </c>
      <c r="P5" s="55" t="str">
        <f aca="false">IF(K5&gt;500,"Over-Forecast",IF(K5&lt;-500,"Under-Forecast","Accurate"))</f>
        <v>Under-Forecast</v>
      </c>
      <c r="Q5" s="55" t="str">
        <f aca="false">IF(J5&lt;=5,"Excellent",IF(J5&lt;=10,"Good",IF(J5&lt;=20,"Acceptable","Poor")))</f>
        <v>Poor</v>
      </c>
      <c r="R5" s="55" t="n">
        <f aca="false">IFERROR(VALUE(LEFT(E5,4)),"")</f>
        <v>2023</v>
      </c>
    </row>
    <row r="6" customFormat="false" ht="15" hidden="false" customHeight="true" outlineLevel="0" collapsed="false">
      <c r="A6" s="52" t="s">
        <v>12133</v>
      </c>
      <c r="B6" s="52" t="s">
        <v>4101</v>
      </c>
      <c r="C6" s="52" t="s">
        <v>11</v>
      </c>
      <c r="D6" s="52" t="s">
        <v>12</v>
      </c>
      <c r="E6" s="52" t="s">
        <v>26</v>
      </c>
      <c r="F6" s="52" t="s">
        <v>115</v>
      </c>
      <c r="G6" s="52" t="n">
        <v>11096</v>
      </c>
      <c r="H6" s="52" t="n">
        <v>9939</v>
      </c>
      <c r="I6" s="54" t="n">
        <f aca="false">ABS(G6-H6)</f>
        <v>1157</v>
      </c>
      <c r="J6" s="54" t="n">
        <f aca="false">IF(H6=0,0,ROUND(ABS(G6-H6)/H6*100,2))</f>
        <v>11.64</v>
      </c>
      <c r="K6" s="54" t="n">
        <f aca="false">G6-H6</f>
        <v>1157</v>
      </c>
      <c r="L6" s="54" t="n">
        <f aca="false">ROUND(100-J6,2)</f>
        <v>88.36</v>
      </c>
      <c r="M6" s="52" t="s">
        <v>12134</v>
      </c>
      <c r="N6" s="52" t="s">
        <v>12122</v>
      </c>
      <c r="O6" s="52" t="s">
        <v>12127</v>
      </c>
      <c r="P6" s="55" t="str">
        <f aca="false">IF(K6&gt;500,"Over-Forecast",IF(K6&lt;-500,"Under-Forecast","Accurate"))</f>
        <v>Over-Forecast</v>
      </c>
      <c r="Q6" s="55" t="str">
        <f aca="false">IF(J6&lt;=5,"Excellent",IF(J6&lt;=10,"Good",IF(J6&lt;=20,"Acceptable","Poor")))</f>
        <v>Acceptable</v>
      </c>
      <c r="R6" s="55" t="n">
        <f aca="false">IFERROR(VALUE(LEFT(E6,4)),"")</f>
        <v>2022</v>
      </c>
    </row>
    <row r="7" customFormat="false" ht="15" hidden="false" customHeight="true" outlineLevel="0" collapsed="false">
      <c r="A7" s="56" t="s">
        <v>12135</v>
      </c>
      <c r="B7" s="56" t="s">
        <v>686</v>
      </c>
      <c r="C7" s="56" t="s">
        <v>11</v>
      </c>
      <c r="D7" s="56" t="s">
        <v>21</v>
      </c>
      <c r="E7" s="56" t="s">
        <v>37</v>
      </c>
      <c r="F7" s="56" t="s">
        <v>115</v>
      </c>
      <c r="G7" s="56" t="n">
        <v>1951</v>
      </c>
      <c r="H7" s="56" t="n">
        <v>1815</v>
      </c>
      <c r="I7" s="54" t="n">
        <f aca="false">ABS(G7-H7)</f>
        <v>136</v>
      </c>
      <c r="J7" s="54" t="n">
        <f aca="false">IF(H7=0,0,ROUND(ABS(G7-H7)/H7*100,2))</f>
        <v>7.49</v>
      </c>
      <c r="K7" s="54" t="n">
        <f aca="false">G7-H7</f>
        <v>136</v>
      </c>
      <c r="L7" s="54" t="n">
        <f aca="false">ROUND(100-J7,2)</f>
        <v>92.51</v>
      </c>
      <c r="M7" s="56" t="s">
        <v>12136</v>
      </c>
      <c r="N7" s="56" t="s">
        <v>12137</v>
      </c>
      <c r="O7" s="56" t="s">
        <v>12127</v>
      </c>
      <c r="P7" s="55" t="str">
        <f aca="false">IF(K7&gt;500,"Over-Forecast",IF(K7&lt;-500,"Under-Forecast","Accurate"))</f>
        <v>Accurate</v>
      </c>
      <c r="Q7" s="55" t="str">
        <f aca="false">IF(J7&lt;=5,"Excellent",IF(J7&lt;=10,"Good",IF(J7&lt;=20,"Acceptable","Poor")))</f>
        <v>Good</v>
      </c>
      <c r="R7" s="55" t="n">
        <f aca="false">IFERROR(VALUE(LEFT(E7,4)),"")</f>
        <v>2023</v>
      </c>
    </row>
    <row r="8" customFormat="false" ht="15" hidden="false" customHeight="true" outlineLevel="0" collapsed="false">
      <c r="A8" s="52" t="s">
        <v>12138</v>
      </c>
      <c r="B8" s="52" t="s">
        <v>2754</v>
      </c>
      <c r="C8" s="52" t="s">
        <v>27</v>
      </c>
      <c r="D8" s="52" t="s">
        <v>18</v>
      </c>
      <c r="E8" s="52" t="s">
        <v>24</v>
      </c>
      <c r="F8" s="52" t="s">
        <v>107</v>
      </c>
      <c r="G8" s="52" t="n">
        <v>5527</v>
      </c>
      <c r="H8" s="52" t="n">
        <v>6763</v>
      </c>
      <c r="I8" s="54" t="n">
        <f aca="false">ABS(G8-H8)</f>
        <v>1236</v>
      </c>
      <c r="J8" s="54" t="n">
        <f aca="false">IF(H8=0,0,ROUND(ABS(G8-H8)/H8*100,2))</f>
        <v>18.28</v>
      </c>
      <c r="K8" s="54" t="n">
        <f aca="false">G8-H8</f>
        <v>-1236</v>
      </c>
      <c r="L8" s="54" t="n">
        <f aca="false">ROUND(100-J8,2)</f>
        <v>81.72</v>
      </c>
      <c r="M8" s="52" t="s">
        <v>12139</v>
      </c>
      <c r="N8" s="52" t="s">
        <v>12137</v>
      </c>
      <c r="O8" s="52" t="s">
        <v>12131</v>
      </c>
      <c r="P8" s="55" t="str">
        <f aca="false">IF(K8&gt;500,"Over-Forecast",IF(K8&lt;-500,"Under-Forecast","Accurate"))</f>
        <v>Under-Forecast</v>
      </c>
      <c r="Q8" s="55" t="str">
        <f aca="false">IF(J8&lt;=5,"Excellent",IF(J8&lt;=10,"Good",IF(J8&lt;=20,"Acceptable","Poor")))</f>
        <v>Acceptable</v>
      </c>
      <c r="R8" s="55" t="n">
        <f aca="false">IFERROR(VALUE(LEFT(E8,4)),"")</f>
        <v>2022</v>
      </c>
    </row>
    <row r="9" customFormat="false" ht="15" hidden="false" customHeight="true" outlineLevel="0" collapsed="false">
      <c r="A9" s="56" t="s">
        <v>12140</v>
      </c>
      <c r="B9" s="56" t="s">
        <v>7930</v>
      </c>
      <c r="C9" s="56" t="s">
        <v>27</v>
      </c>
      <c r="D9" s="56" t="s">
        <v>15</v>
      </c>
      <c r="E9" s="56" t="s">
        <v>55</v>
      </c>
      <c r="F9" s="56" t="s">
        <v>109</v>
      </c>
      <c r="G9" s="56" t="n">
        <v>2466</v>
      </c>
      <c r="H9" s="56" t="n">
        <v>2282</v>
      </c>
      <c r="I9" s="54" t="n">
        <f aca="false">ABS(G9-H9)</f>
        <v>184</v>
      </c>
      <c r="J9" s="54" t="n">
        <f aca="false">IF(H9=0,0,ROUND(ABS(G9-H9)/H9*100,2))</f>
        <v>8.06</v>
      </c>
      <c r="K9" s="54" t="n">
        <f aca="false">G9-H9</f>
        <v>184</v>
      </c>
      <c r="L9" s="54" t="n">
        <f aca="false">ROUND(100-J9,2)</f>
        <v>91.94</v>
      </c>
      <c r="M9" s="56" t="s">
        <v>12141</v>
      </c>
      <c r="N9" s="56" t="s">
        <v>12122</v>
      </c>
      <c r="O9" s="56" t="s">
        <v>12123</v>
      </c>
      <c r="P9" s="55" t="str">
        <f aca="false">IF(K9&gt;500,"Over-Forecast",IF(K9&lt;-500,"Under-Forecast","Accurate"))</f>
        <v>Accurate</v>
      </c>
      <c r="Q9" s="55" t="str">
        <f aca="false">IF(J9&lt;=5,"Excellent",IF(J9&lt;=10,"Good",IF(J9&lt;=20,"Acceptable","Poor")))</f>
        <v>Good</v>
      </c>
      <c r="R9" s="55" t="n">
        <f aca="false">IFERROR(VALUE(LEFT(E9,4)),"")</f>
        <v>2024</v>
      </c>
    </row>
    <row r="10" customFormat="false" ht="15" hidden="false" customHeight="true" outlineLevel="0" collapsed="false">
      <c r="A10" s="52" t="s">
        <v>12142</v>
      </c>
      <c r="B10" s="52" t="s">
        <v>2742</v>
      </c>
      <c r="C10" s="52" t="s">
        <v>17</v>
      </c>
      <c r="D10" s="52" t="s">
        <v>12</v>
      </c>
      <c r="E10" s="52" t="s">
        <v>16</v>
      </c>
      <c r="F10" s="52" t="s">
        <v>107</v>
      </c>
      <c r="G10" s="52" t="n">
        <v>3998</v>
      </c>
      <c r="H10" s="52" t="n">
        <v>5367</v>
      </c>
      <c r="I10" s="54" t="n">
        <f aca="false">ABS(G10-H10)</f>
        <v>1369</v>
      </c>
      <c r="J10" s="54" t="n">
        <f aca="false">IF(H10=0,0,ROUND(ABS(G10-H10)/H10*100,2))</f>
        <v>25.51</v>
      </c>
      <c r="K10" s="54" t="n">
        <f aca="false">G10-H10</f>
        <v>-1369</v>
      </c>
      <c r="L10" s="54" t="n">
        <f aca="false">ROUND(100-J10,2)</f>
        <v>74.49</v>
      </c>
      <c r="M10" s="52" t="s">
        <v>12139</v>
      </c>
      <c r="N10" s="52" t="s">
        <v>12126</v>
      </c>
      <c r="O10" s="52" t="s">
        <v>12127</v>
      </c>
      <c r="P10" s="55" t="str">
        <f aca="false">IF(K10&gt;500,"Over-Forecast",IF(K10&lt;-500,"Under-Forecast","Accurate"))</f>
        <v>Under-Forecast</v>
      </c>
      <c r="Q10" s="55" t="str">
        <f aca="false">IF(J10&lt;=5,"Excellent",IF(J10&lt;=10,"Good",IF(J10&lt;=20,"Acceptable","Poor")))</f>
        <v>Poor</v>
      </c>
      <c r="R10" s="55" t="n">
        <f aca="false">IFERROR(VALUE(LEFT(E10,4)),"")</f>
        <v>2022</v>
      </c>
    </row>
    <row r="11" customFormat="false" ht="15" hidden="false" customHeight="true" outlineLevel="0" collapsed="false">
      <c r="A11" s="56" t="s">
        <v>12143</v>
      </c>
      <c r="B11" s="56" t="s">
        <v>4090</v>
      </c>
      <c r="C11" s="56" t="s">
        <v>23</v>
      </c>
      <c r="D11" s="56" t="s">
        <v>21</v>
      </c>
      <c r="E11" s="56" t="s">
        <v>13</v>
      </c>
      <c r="F11" s="56" t="s">
        <v>109</v>
      </c>
      <c r="G11" s="56" t="n">
        <v>9306</v>
      </c>
      <c r="H11" s="56" t="n">
        <v>8262</v>
      </c>
      <c r="I11" s="54" t="n">
        <f aca="false">ABS(G11-H11)</f>
        <v>1044</v>
      </c>
      <c r="J11" s="54" t="n">
        <f aca="false">IF(H11=0,0,ROUND(ABS(G11-H11)/H11*100,2))</f>
        <v>12.64</v>
      </c>
      <c r="K11" s="54" t="n">
        <f aca="false">G11-H11</f>
        <v>1044</v>
      </c>
      <c r="L11" s="54" t="n">
        <f aca="false">ROUND(100-J11,2)</f>
        <v>87.36</v>
      </c>
      <c r="M11" s="56" t="s">
        <v>12144</v>
      </c>
      <c r="N11" s="56" t="s">
        <v>12130</v>
      </c>
      <c r="O11" s="56" t="s">
        <v>12127</v>
      </c>
      <c r="P11" s="55" t="str">
        <f aca="false">IF(K11&gt;500,"Over-Forecast",IF(K11&lt;-500,"Under-Forecast","Accurate"))</f>
        <v>Over-Forecast</v>
      </c>
      <c r="Q11" s="55" t="str">
        <f aca="false">IF(J11&lt;=5,"Excellent",IF(J11&lt;=10,"Good",IF(J11&lt;=20,"Acceptable","Poor")))</f>
        <v>Acceptable</v>
      </c>
      <c r="R11" s="55" t="n">
        <f aca="false">IFERROR(VALUE(LEFT(E11,4)),"")</f>
        <v>2022</v>
      </c>
    </row>
    <row r="12" customFormat="false" ht="15" hidden="false" customHeight="true" outlineLevel="0" collapsed="false">
      <c r="A12" s="52" t="s">
        <v>12145</v>
      </c>
      <c r="B12" s="52" t="s">
        <v>956</v>
      </c>
      <c r="C12" s="52" t="s">
        <v>14</v>
      </c>
      <c r="D12" s="52" t="s">
        <v>9</v>
      </c>
      <c r="E12" s="52" t="s">
        <v>37</v>
      </c>
      <c r="F12" s="52" t="s">
        <v>111</v>
      </c>
      <c r="G12" s="52" t="n">
        <v>6366</v>
      </c>
      <c r="H12" s="52" t="n">
        <v>6288</v>
      </c>
      <c r="I12" s="54" t="n">
        <f aca="false">ABS(G12-H12)</f>
        <v>78</v>
      </c>
      <c r="J12" s="54" t="n">
        <f aca="false">IF(H12=0,0,ROUND(ABS(G12-H12)/H12*100,2))</f>
        <v>1.24</v>
      </c>
      <c r="K12" s="54" t="n">
        <f aca="false">G12-H12</f>
        <v>78</v>
      </c>
      <c r="L12" s="54" t="n">
        <f aca="false">ROUND(100-J12,2)</f>
        <v>98.76</v>
      </c>
      <c r="M12" s="52" t="s">
        <v>12125</v>
      </c>
      <c r="N12" s="52" t="s">
        <v>12126</v>
      </c>
      <c r="O12" s="52" t="s">
        <v>12123</v>
      </c>
      <c r="P12" s="55" t="str">
        <f aca="false">IF(K12&gt;500,"Over-Forecast",IF(K12&lt;-500,"Under-Forecast","Accurate"))</f>
        <v>Accurate</v>
      </c>
      <c r="Q12" s="55" t="str">
        <f aca="false">IF(J12&lt;=5,"Excellent",IF(J12&lt;=10,"Good",IF(J12&lt;=20,"Acceptable","Poor")))</f>
        <v>Excellent</v>
      </c>
      <c r="R12" s="55" t="n">
        <f aca="false">IFERROR(VALUE(LEFT(E12,4)),"")</f>
        <v>2023</v>
      </c>
    </row>
    <row r="13" customFormat="false" ht="15" hidden="false" customHeight="true" outlineLevel="0" collapsed="false">
      <c r="A13" s="56" t="s">
        <v>12146</v>
      </c>
      <c r="B13" s="56" t="s">
        <v>2859</v>
      </c>
      <c r="C13" s="56" t="s">
        <v>23</v>
      </c>
      <c r="D13" s="56" t="s">
        <v>12</v>
      </c>
      <c r="E13" s="56" t="s">
        <v>22</v>
      </c>
      <c r="F13" s="56" t="s">
        <v>113</v>
      </c>
      <c r="G13" s="56" t="n">
        <v>923</v>
      </c>
      <c r="H13" s="56" t="n">
        <v>1285</v>
      </c>
      <c r="I13" s="54" t="n">
        <f aca="false">ABS(G13-H13)</f>
        <v>362</v>
      </c>
      <c r="J13" s="54" t="n">
        <f aca="false">IF(H13=0,0,ROUND(ABS(G13-H13)/H13*100,2))</f>
        <v>28.17</v>
      </c>
      <c r="K13" s="54" t="n">
        <f aca="false">G13-H13</f>
        <v>-362</v>
      </c>
      <c r="L13" s="54" t="n">
        <f aca="false">ROUND(100-J13,2)</f>
        <v>71.83</v>
      </c>
      <c r="M13" s="56" t="s">
        <v>12147</v>
      </c>
      <c r="N13" s="56" t="s">
        <v>12122</v>
      </c>
      <c r="O13" s="56" t="s">
        <v>12127</v>
      </c>
      <c r="P13" s="55" t="str">
        <f aca="false">IF(K13&gt;500,"Over-Forecast",IF(K13&lt;-500,"Under-Forecast","Accurate"))</f>
        <v>Accurate</v>
      </c>
      <c r="Q13" s="55" t="str">
        <f aca="false">IF(J13&lt;=5,"Excellent",IF(J13&lt;=10,"Good",IF(J13&lt;=20,"Acceptable","Poor")))</f>
        <v>Poor</v>
      </c>
      <c r="R13" s="55" t="n">
        <f aca="false">IFERROR(VALUE(LEFT(E13,4)),"")</f>
        <v>2022</v>
      </c>
    </row>
    <row r="14" customFormat="false" ht="15" hidden="false" customHeight="true" outlineLevel="0" collapsed="false">
      <c r="A14" s="52" t="s">
        <v>12148</v>
      </c>
      <c r="B14" s="52" t="s">
        <v>504</v>
      </c>
      <c r="C14" s="52" t="s">
        <v>14</v>
      </c>
      <c r="D14" s="52" t="s">
        <v>18</v>
      </c>
      <c r="E14" s="52" t="s">
        <v>33</v>
      </c>
      <c r="F14" s="52" t="s">
        <v>107</v>
      </c>
      <c r="G14" s="52" t="n">
        <v>8031</v>
      </c>
      <c r="H14" s="52" t="n">
        <v>8374</v>
      </c>
      <c r="I14" s="54" t="n">
        <f aca="false">ABS(G14-H14)</f>
        <v>343</v>
      </c>
      <c r="J14" s="54" t="n">
        <f aca="false">IF(H14=0,0,ROUND(ABS(G14-H14)/H14*100,2))</f>
        <v>4.1</v>
      </c>
      <c r="K14" s="54" t="n">
        <f aca="false">G14-H14</f>
        <v>-343</v>
      </c>
      <c r="L14" s="54" t="n">
        <f aca="false">ROUND(100-J14,2)</f>
        <v>95.9</v>
      </c>
      <c r="M14" s="52" t="s">
        <v>12149</v>
      </c>
      <c r="N14" s="52" t="s">
        <v>12122</v>
      </c>
      <c r="O14" s="52" t="s">
        <v>12131</v>
      </c>
      <c r="P14" s="55" t="str">
        <f aca="false">IF(K14&gt;500,"Over-Forecast",IF(K14&lt;-500,"Under-Forecast","Accurate"))</f>
        <v>Accurate</v>
      </c>
      <c r="Q14" s="55" t="str">
        <f aca="false">IF(J14&lt;=5,"Excellent",IF(J14&lt;=10,"Good",IF(J14&lt;=20,"Acceptable","Poor")))</f>
        <v>Excellent</v>
      </c>
      <c r="R14" s="55" t="n">
        <f aca="false">IFERROR(VALUE(LEFT(E14,4)),"")</f>
        <v>2023</v>
      </c>
    </row>
    <row r="15" customFormat="false" ht="15" hidden="false" customHeight="true" outlineLevel="0" collapsed="false">
      <c r="A15" s="56" t="s">
        <v>12150</v>
      </c>
      <c r="B15" s="56" t="s">
        <v>455</v>
      </c>
      <c r="C15" s="56" t="s">
        <v>20</v>
      </c>
      <c r="D15" s="56" t="s">
        <v>21</v>
      </c>
      <c r="E15" s="56" t="s">
        <v>38</v>
      </c>
      <c r="F15" s="56" t="s">
        <v>109</v>
      </c>
      <c r="G15" s="56" t="n">
        <v>4818</v>
      </c>
      <c r="H15" s="56" t="n">
        <v>6402</v>
      </c>
      <c r="I15" s="54" t="n">
        <f aca="false">ABS(G15-H15)</f>
        <v>1584</v>
      </c>
      <c r="J15" s="54" t="n">
        <f aca="false">IF(H15=0,0,ROUND(ABS(G15-H15)/H15*100,2))</f>
        <v>24.74</v>
      </c>
      <c r="K15" s="54" t="n">
        <f aca="false">G15-H15</f>
        <v>-1584</v>
      </c>
      <c r="L15" s="54" t="n">
        <f aca="false">ROUND(100-J15,2)</f>
        <v>75.26</v>
      </c>
      <c r="M15" s="56" t="s">
        <v>12147</v>
      </c>
      <c r="N15" s="56" t="s">
        <v>12137</v>
      </c>
      <c r="O15" s="56" t="s">
        <v>12131</v>
      </c>
      <c r="P15" s="55" t="str">
        <f aca="false">IF(K15&gt;500,"Over-Forecast",IF(K15&lt;-500,"Under-Forecast","Accurate"))</f>
        <v>Under-Forecast</v>
      </c>
      <c r="Q15" s="55" t="str">
        <f aca="false">IF(J15&lt;=5,"Excellent",IF(J15&lt;=10,"Good",IF(J15&lt;=20,"Acceptable","Poor")))</f>
        <v>Poor</v>
      </c>
      <c r="R15" s="55" t="n">
        <f aca="false">IFERROR(VALUE(LEFT(E15,4)),"")</f>
        <v>2023</v>
      </c>
    </row>
    <row r="16" customFormat="false" ht="15" hidden="false" customHeight="true" outlineLevel="0" collapsed="false">
      <c r="A16" s="52" t="s">
        <v>12151</v>
      </c>
      <c r="B16" s="52" t="s">
        <v>1069</v>
      </c>
      <c r="C16" s="52" t="s">
        <v>11</v>
      </c>
      <c r="D16" s="52" t="s">
        <v>21</v>
      </c>
      <c r="E16" s="52" t="s">
        <v>43</v>
      </c>
      <c r="F16" s="52" t="s">
        <v>109</v>
      </c>
      <c r="G16" s="52" t="n">
        <v>1987</v>
      </c>
      <c r="H16" s="52" t="n">
        <v>2212</v>
      </c>
      <c r="I16" s="54" t="n">
        <f aca="false">ABS(G16-H16)</f>
        <v>225</v>
      </c>
      <c r="J16" s="54" t="n">
        <f aca="false">IF(H16=0,0,ROUND(ABS(G16-H16)/H16*100,2))</f>
        <v>10.17</v>
      </c>
      <c r="K16" s="54" t="n">
        <f aca="false">G16-H16</f>
        <v>-225</v>
      </c>
      <c r="L16" s="54" t="n">
        <f aca="false">ROUND(100-J16,2)</f>
        <v>89.83</v>
      </c>
      <c r="M16" s="52" t="s">
        <v>12152</v>
      </c>
      <c r="N16" s="52" t="s">
        <v>12153</v>
      </c>
      <c r="O16" s="52" t="s">
        <v>12123</v>
      </c>
      <c r="P16" s="55" t="str">
        <f aca="false">IF(K16&gt;500,"Over-Forecast",IF(K16&lt;-500,"Under-Forecast","Accurate"))</f>
        <v>Accurate</v>
      </c>
      <c r="Q16" s="55" t="str">
        <f aca="false">IF(J16&lt;=5,"Excellent",IF(J16&lt;=10,"Good",IF(J16&lt;=20,"Acceptable","Poor")))</f>
        <v>Acceptable</v>
      </c>
      <c r="R16" s="55" t="n">
        <f aca="false">IFERROR(VALUE(LEFT(E16,4)),"")</f>
        <v>2023</v>
      </c>
    </row>
    <row r="17" customFormat="false" ht="15" hidden="false" customHeight="true" outlineLevel="0" collapsed="false">
      <c r="A17" s="56" t="s">
        <v>12154</v>
      </c>
      <c r="B17" s="56" t="s">
        <v>439</v>
      </c>
      <c r="C17" s="56" t="s">
        <v>20</v>
      </c>
      <c r="D17" s="56" t="s">
        <v>9</v>
      </c>
      <c r="E17" s="56" t="s">
        <v>39</v>
      </c>
      <c r="F17" s="56" t="s">
        <v>115</v>
      </c>
      <c r="G17" s="56" t="n">
        <v>6165</v>
      </c>
      <c r="H17" s="56" t="n">
        <v>4940</v>
      </c>
      <c r="I17" s="54" t="n">
        <f aca="false">ABS(G17-H17)</f>
        <v>1225</v>
      </c>
      <c r="J17" s="54" t="n">
        <f aca="false">IF(H17=0,0,ROUND(ABS(G17-H17)/H17*100,2))</f>
        <v>24.8</v>
      </c>
      <c r="K17" s="54" t="n">
        <f aca="false">G17-H17</f>
        <v>1225</v>
      </c>
      <c r="L17" s="54" t="n">
        <f aca="false">ROUND(100-J17,2)</f>
        <v>75.2</v>
      </c>
      <c r="M17" s="56" t="s">
        <v>12129</v>
      </c>
      <c r="N17" s="56" t="s">
        <v>12126</v>
      </c>
      <c r="O17" s="56" t="s">
        <v>12123</v>
      </c>
      <c r="P17" s="55" t="str">
        <f aca="false">IF(K17&gt;500,"Over-Forecast",IF(K17&lt;-500,"Under-Forecast","Accurate"))</f>
        <v>Over-Forecast</v>
      </c>
      <c r="Q17" s="55" t="str">
        <f aca="false">IF(J17&lt;=5,"Excellent",IF(J17&lt;=10,"Good",IF(J17&lt;=20,"Acceptable","Poor")))</f>
        <v>Poor</v>
      </c>
      <c r="R17" s="55" t="n">
        <f aca="false">IFERROR(VALUE(LEFT(E17,4)),"")</f>
        <v>2023</v>
      </c>
    </row>
    <row r="18" customFormat="false" ht="15" hidden="false" customHeight="true" outlineLevel="0" collapsed="false">
      <c r="A18" s="52" t="s">
        <v>12155</v>
      </c>
      <c r="B18" s="52" t="s">
        <v>3726</v>
      </c>
      <c r="C18" s="52" t="s">
        <v>17</v>
      </c>
      <c r="D18" s="52" t="s">
        <v>15</v>
      </c>
      <c r="E18" s="52" t="s">
        <v>26</v>
      </c>
      <c r="F18" s="52" t="s">
        <v>115</v>
      </c>
      <c r="G18" s="52" t="n">
        <v>2221</v>
      </c>
      <c r="H18" s="52" t="n">
        <v>1958</v>
      </c>
      <c r="I18" s="54" t="n">
        <f aca="false">ABS(G18-H18)</f>
        <v>263</v>
      </c>
      <c r="J18" s="54" t="n">
        <f aca="false">IF(H18=0,0,ROUND(ABS(G18-H18)/H18*100,2))</f>
        <v>13.43</v>
      </c>
      <c r="K18" s="54" t="n">
        <f aca="false">G18-H18</f>
        <v>263</v>
      </c>
      <c r="L18" s="54" t="n">
        <f aca="false">ROUND(100-J18,2)</f>
        <v>86.57</v>
      </c>
      <c r="M18" s="52" t="s">
        <v>12147</v>
      </c>
      <c r="N18" s="52" t="s">
        <v>12137</v>
      </c>
      <c r="O18" s="52" t="s">
        <v>12131</v>
      </c>
      <c r="P18" s="55" t="str">
        <f aca="false">IF(K18&gt;500,"Over-Forecast",IF(K18&lt;-500,"Under-Forecast","Accurate"))</f>
        <v>Accurate</v>
      </c>
      <c r="Q18" s="55" t="str">
        <f aca="false">IF(J18&lt;=5,"Excellent",IF(J18&lt;=10,"Good",IF(J18&lt;=20,"Acceptable","Poor")))</f>
        <v>Acceptable</v>
      </c>
      <c r="R18" s="55" t="n">
        <f aca="false">IFERROR(VALUE(LEFT(E18,4)),"")</f>
        <v>2022</v>
      </c>
    </row>
    <row r="19" customFormat="false" ht="15" hidden="false" customHeight="true" outlineLevel="0" collapsed="false">
      <c r="A19" s="56" t="s">
        <v>12156</v>
      </c>
      <c r="B19" s="56" t="s">
        <v>5043</v>
      </c>
      <c r="C19" s="56" t="s">
        <v>20</v>
      </c>
      <c r="D19" s="56" t="s">
        <v>18</v>
      </c>
      <c r="E19" s="56" t="s">
        <v>43</v>
      </c>
      <c r="F19" s="56" t="s">
        <v>115</v>
      </c>
      <c r="G19" s="56" t="n">
        <v>8412</v>
      </c>
      <c r="H19" s="56" t="n">
        <v>7306</v>
      </c>
      <c r="I19" s="54" t="n">
        <f aca="false">ABS(G19-H19)</f>
        <v>1106</v>
      </c>
      <c r="J19" s="54" t="n">
        <f aca="false">IF(H19=0,0,ROUND(ABS(G19-H19)/H19*100,2))</f>
        <v>15.14</v>
      </c>
      <c r="K19" s="54" t="n">
        <f aca="false">G19-H19</f>
        <v>1106</v>
      </c>
      <c r="L19" s="54" t="n">
        <f aca="false">ROUND(100-J19,2)</f>
        <v>84.86</v>
      </c>
      <c r="M19" s="56" t="s">
        <v>12125</v>
      </c>
      <c r="N19" s="56" t="s">
        <v>12126</v>
      </c>
      <c r="O19" s="56" t="s">
        <v>12123</v>
      </c>
      <c r="P19" s="55" t="str">
        <f aca="false">IF(K19&gt;500,"Over-Forecast",IF(K19&lt;-500,"Under-Forecast","Accurate"))</f>
        <v>Over-Forecast</v>
      </c>
      <c r="Q19" s="55" t="str">
        <f aca="false">IF(J19&lt;=5,"Excellent",IF(J19&lt;=10,"Good",IF(J19&lt;=20,"Acceptable","Poor")))</f>
        <v>Acceptable</v>
      </c>
      <c r="R19" s="55" t="n">
        <f aca="false">IFERROR(VALUE(LEFT(E19,4)),"")</f>
        <v>2023</v>
      </c>
    </row>
    <row r="20" customFormat="false" ht="15" hidden="false" customHeight="true" outlineLevel="0" collapsed="false">
      <c r="A20" s="52" t="s">
        <v>12157</v>
      </c>
      <c r="B20" s="52" t="s">
        <v>336</v>
      </c>
      <c r="C20" s="52" t="s">
        <v>17</v>
      </c>
      <c r="D20" s="52" t="s">
        <v>21</v>
      </c>
      <c r="E20" s="52" t="s">
        <v>35</v>
      </c>
      <c r="F20" s="52" t="s">
        <v>109</v>
      </c>
      <c r="G20" s="52" t="n">
        <v>5186</v>
      </c>
      <c r="H20" s="52" t="n">
        <v>6349</v>
      </c>
      <c r="I20" s="54" t="n">
        <f aca="false">ABS(G20-H20)</f>
        <v>1163</v>
      </c>
      <c r="J20" s="54" t="n">
        <f aca="false">IF(H20=0,0,ROUND(ABS(G20-H20)/H20*100,2))</f>
        <v>18.32</v>
      </c>
      <c r="K20" s="54" t="n">
        <f aca="false">G20-H20</f>
        <v>-1163</v>
      </c>
      <c r="L20" s="54" t="n">
        <f aca="false">ROUND(100-J20,2)</f>
        <v>81.68</v>
      </c>
      <c r="M20" s="52" t="s">
        <v>12125</v>
      </c>
      <c r="N20" s="52" t="s">
        <v>12126</v>
      </c>
      <c r="O20" s="52" t="s">
        <v>12131</v>
      </c>
      <c r="P20" s="55" t="str">
        <f aca="false">IF(K20&gt;500,"Over-Forecast",IF(K20&lt;-500,"Under-Forecast","Accurate"))</f>
        <v>Under-Forecast</v>
      </c>
      <c r="Q20" s="55" t="str">
        <f aca="false">IF(J20&lt;=5,"Excellent",IF(J20&lt;=10,"Good",IF(J20&lt;=20,"Acceptable","Poor")))</f>
        <v>Acceptable</v>
      </c>
      <c r="R20" s="55" t="n">
        <f aca="false">IFERROR(VALUE(LEFT(E20,4)),"")</f>
        <v>2023</v>
      </c>
    </row>
    <row r="21" customFormat="false" ht="15" hidden="false" customHeight="true" outlineLevel="0" collapsed="false">
      <c r="A21" s="56" t="s">
        <v>12158</v>
      </c>
      <c r="B21" s="56" t="s">
        <v>1546</v>
      </c>
      <c r="C21" s="56" t="s">
        <v>25</v>
      </c>
      <c r="D21" s="56" t="s">
        <v>9</v>
      </c>
      <c r="E21" s="56" t="s">
        <v>47</v>
      </c>
      <c r="F21" s="56" t="s">
        <v>109</v>
      </c>
      <c r="G21" s="56" t="n">
        <v>12030</v>
      </c>
      <c r="H21" s="56" t="n">
        <v>9847</v>
      </c>
      <c r="I21" s="54" t="n">
        <f aca="false">ABS(G21-H21)</f>
        <v>2183</v>
      </c>
      <c r="J21" s="54" t="n">
        <f aca="false">IF(H21=0,0,ROUND(ABS(G21-H21)/H21*100,2))</f>
        <v>22.17</v>
      </c>
      <c r="K21" s="54" t="n">
        <f aca="false">G21-H21</f>
        <v>2183</v>
      </c>
      <c r="L21" s="54" t="n">
        <f aca="false">ROUND(100-J21,2)</f>
        <v>77.83</v>
      </c>
      <c r="M21" s="56" t="s">
        <v>12121</v>
      </c>
      <c r="N21" s="56" t="s">
        <v>12153</v>
      </c>
      <c r="O21" s="56" t="s">
        <v>12131</v>
      </c>
      <c r="P21" s="55" t="str">
        <f aca="false">IF(K21&gt;500,"Over-Forecast",IF(K21&lt;-500,"Under-Forecast","Accurate"))</f>
        <v>Over-Forecast</v>
      </c>
      <c r="Q21" s="55" t="str">
        <f aca="false">IF(J21&lt;=5,"Excellent",IF(J21&lt;=10,"Good",IF(J21&lt;=20,"Acceptable","Poor")))</f>
        <v>Poor</v>
      </c>
      <c r="R21" s="55" t="n">
        <f aca="false">IFERROR(VALUE(LEFT(E21,4)),"")</f>
        <v>2024</v>
      </c>
    </row>
    <row r="22" customFormat="false" ht="15" hidden="false" customHeight="true" outlineLevel="0" collapsed="false">
      <c r="A22" s="52" t="s">
        <v>12159</v>
      </c>
      <c r="B22" s="52" t="s">
        <v>6770</v>
      </c>
      <c r="C22" s="52" t="s">
        <v>17</v>
      </c>
      <c r="D22" s="52" t="s">
        <v>9</v>
      </c>
      <c r="E22" s="52" t="s">
        <v>40</v>
      </c>
      <c r="F22" s="52" t="s">
        <v>115</v>
      </c>
      <c r="G22" s="52" t="n">
        <v>7028</v>
      </c>
      <c r="H22" s="52" t="n">
        <v>6843</v>
      </c>
      <c r="I22" s="54" t="n">
        <f aca="false">ABS(G22-H22)</f>
        <v>185</v>
      </c>
      <c r="J22" s="54" t="n">
        <f aca="false">IF(H22=0,0,ROUND(ABS(G22-H22)/H22*100,2))</f>
        <v>2.7</v>
      </c>
      <c r="K22" s="54" t="n">
        <f aca="false">G22-H22</f>
        <v>185</v>
      </c>
      <c r="L22" s="54" t="n">
        <f aca="false">ROUND(100-J22,2)</f>
        <v>97.3</v>
      </c>
      <c r="M22" s="52" t="s">
        <v>12160</v>
      </c>
      <c r="N22" s="52" t="s">
        <v>12126</v>
      </c>
      <c r="O22" s="52" t="s">
        <v>12131</v>
      </c>
      <c r="P22" s="55" t="str">
        <f aca="false">IF(K22&gt;500,"Over-Forecast",IF(K22&lt;-500,"Under-Forecast","Accurate"))</f>
        <v>Accurate</v>
      </c>
      <c r="Q22" s="55" t="str">
        <f aca="false">IF(J22&lt;=5,"Excellent",IF(J22&lt;=10,"Good",IF(J22&lt;=20,"Acceptable","Poor")))</f>
        <v>Excellent</v>
      </c>
      <c r="R22" s="55" t="n">
        <f aca="false">IFERROR(VALUE(LEFT(E22,4)),"")</f>
        <v>2023</v>
      </c>
    </row>
    <row r="23" customFormat="false" ht="15" hidden="false" customHeight="true" outlineLevel="0" collapsed="false">
      <c r="A23" s="56" t="s">
        <v>12161</v>
      </c>
      <c r="B23" s="56" t="s">
        <v>2670</v>
      </c>
      <c r="C23" s="56" t="s">
        <v>14</v>
      </c>
      <c r="D23" s="56" t="s">
        <v>12</v>
      </c>
      <c r="E23" s="56" t="s">
        <v>38</v>
      </c>
      <c r="F23" s="56" t="s">
        <v>109</v>
      </c>
      <c r="G23" s="56" t="n">
        <v>5320</v>
      </c>
      <c r="H23" s="56" t="n">
        <v>4582</v>
      </c>
      <c r="I23" s="54" t="n">
        <f aca="false">ABS(G23-H23)</f>
        <v>738</v>
      </c>
      <c r="J23" s="54" t="n">
        <f aca="false">IF(H23=0,0,ROUND(ABS(G23-H23)/H23*100,2))</f>
        <v>16.11</v>
      </c>
      <c r="K23" s="54" t="n">
        <f aca="false">G23-H23</f>
        <v>738</v>
      </c>
      <c r="L23" s="54" t="n">
        <f aca="false">ROUND(100-J23,2)</f>
        <v>83.89</v>
      </c>
      <c r="M23" s="56" t="s">
        <v>12129</v>
      </c>
      <c r="N23" s="56" t="s">
        <v>12126</v>
      </c>
      <c r="O23" s="56" t="s">
        <v>12127</v>
      </c>
      <c r="P23" s="55" t="str">
        <f aca="false">IF(K23&gt;500,"Over-Forecast",IF(K23&lt;-500,"Under-Forecast","Accurate"))</f>
        <v>Over-Forecast</v>
      </c>
      <c r="Q23" s="55" t="str">
        <f aca="false">IF(J23&lt;=5,"Excellent",IF(J23&lt;=10,"Good",IF(J23&lt;=20,"Acceptable","Poor")))</f>
        <v>Acceptable</v>
      </c>
      <c r="R23" s="55" t="n">
        <f aca="false">IFERROR(VALUE(LEFT(E23,4)),"")</f>
        <v>2023</v>
      </c>
    </row>
    <row r="24" customFormat="false" ht="15" hidden="false" customHeight="true" outlineLevel="0" collapsed="false">
      <c r="A24" s="52" t="s">
        <v>12162</v>
      </c>
      <c r="B24" s="52" t="s">
        <v>2469</v>
      </c>
      <c r="C24" s="52" t="s">
        <v>14</v>
      </c>
      <c r="D24" s="52" t="s">
        <v>12</v>
      </c>
      <c r="E24" s="52" t="s">
        <v>44</v>
      </c>
      <c r="F24" s="52" t="s">
        <v>113</v>
      </c>
      <c r="G24" s="52" t="n">
        <v>5093</v>
      </c>
      <c r="H24" s="52" t="n">
        <v>4590</v>
      </c>
      <c r="I24" s="54" t="n">
        <f aca="false">ABS(G24-H24)</f>
        <v>503</v>
      </c>
      <c r="J24" s="54" t="n">
        <f aca="false">IF(H24=0,0,ROUND(ABS(G24-H24)/H24*100,2))</f>
        <v>10.96</v>
      </c>
      <c r="K24" s="54" t="n">
        <f aca="false">G24-H24</f>
        <v>503</v>
      </c>
      <c r="L24" s="54" t="n">
        <f aca="false">ROUND(100-J24,2)</f>
        <v>89.04</v>
      </c>
      <c r="M24" s="52" t="s">
        <v>12141</v>
      </c>
      <c r="N24" s="52" t="s">
        <v>12137</v>
      </c>
      <c r="O24" s="52" t="s">
        <v>12131</v>
      </c>
      <c r="P24" s="55" t="str">
        <f aca="false">IF(K24&gt;500,"Over-Forecast",IF(K24&lt;-500,"Under-Forecast","Accurate"))</f>
        <v>Over-Forecast</v>
      </c>
      <c r="Q24" s="55" t="str">
        <f aca="false">IF(J24&lt;=5,"Excellent",IF(J24&lt;=10,"Good",IF(J24&lt;=20,"Acceptable","Poor")))</f>
        <v>Acceptable</v>
      </c>
      <c r="R24" s="55" t="n">
        <f aca="false">IFERROR(VALUE(LEFT(E24,4)),"")</f>
        <v>2023</v>
      </c>
    </row>
    <row r="25" customFormat="false" ht="15" hidden="false" customHeight="true" outlineLevel="0" collapsed="false">
      <c r="A25" s="56" t="s">
        <v>12163</v>
      </c>
      <c r="B25" s="56" t="s">
        <v>5288</v>
      </c>
      <c r="C25" s="56" t="s">
        <v>11</v>
      </c>
      <c r="D25" s="56" t="s">
        <v>15</v>
      </c>
      <c r="E25" s="56" t="s">
        <v>37</v>
      </c>
      <c r="F25" s="56" t="s">
        <v>113</v>
      </c>
      <c r="G25" s="56" t="n">
        <v>5696</v>
      </c>
      <c r="H25" s="56" t="n">
        <v>7604</v>
      </c>
      <c r="I25" s="54" t="n">
        <f aca="false">ABS(G25-H25)</f>
        <v>1908</v>
      </c>
      <c r="J25" s="54" t="n">
        <f aca="false">IF(H25=0,0,ROUND(ABS(G25-H25)/H25*100,2))</f>
        <v>25.09</v>
      </c>
      <c r="K25" s="54" t="n">
        <f aca="false">G25-H25</f>
        <v>-1908</v>
      </c>
      <c r="L25" s="54" t="n">
        <f aca="false">ROUND(100-J25,2)</f>
        <v>74.91</v>
      </c>
      <c r="M25" s="56" t="s">
        <v>12129</v>
      </c>
      <c r="N25" s="56" t="s">
        <v>12130</v>
      </c>
      <c r="O25" s="56" t="s">
        <v>12123</v>
      </c>
      <c r="P25" s="55" t="str">
        <f aca="false">IF(K25&gt;500,"Over-Forecast",IF(K25&lt;-500,"Under-Forecast","Accurate"))</f>
        <v>Under-Forecast</v>
      </c>
      <c r="Q25" s="55" t="str">
        <f aca="false">IF(J25&lt;=5,"Excellent",IF(J25&lt;=10,"Good",IF(J25&lt;=20,"Acceptable","Poor")))</f>
        <v>Poor</v>
      </c>
      <c r="R25" s="55" t="n">
        <f aca="false">IFERROR(VALUE(LEFT(E25,4)),"")</f>
        <v>2023</v>
      </c>
    </row>
    <row r="26" customFormat="false" ht="15" hidden="false" customHeight="true" outlineLevel="0" collapsed="false">
      <c r="A26" s="52" t="s">
        <v>12164</v>
      </c>
      <c r="B26" s="52" t="s">
        <v>1998</v>
      </c>
      <c r="C26" s="52" t="s">
        <v>23</v>
      </c>
      <c r="D26" s="52" t="s">
        <v>12</v>
      </c>
      <c r="E26" s="52" t="s">
        <v>56</v>
      </c>
      <c r="F26" s="52" t="s">
        <v>111</v>
      </c>
      <c r="G26" s="52" t="n">
        <v>1849</v>
      </c>
      <c r="H26" s="52" t="n">
        <v>2159</v>
      </c>
      <c r="I26" s="54" t="n">
        <f aca="false">ABS(G26-H26)</f>
        <v>310</v>
      </c>
      <c r="J26" s="54" t="n">
        <f aca="false">IF(H26=0,0,ROUND(ABS(G26-H26)/H26*100,2))</f>
        <v>14.36</v>
      </c>
      <c r="K26" s="54" t="n">
        <f aca="false">G26-H26</f>
        <v>-310</v>
      </c>
      <c r="L26" s="54" t="n">
        <f aca="false">ROUND(100-J26,2)</f>
        <v>85.64</v>
      </c>
      <c r="M26" s="52" t="s">
        <v>12147</v>
      </c>
      <c r="N26" s="52" t="s">
        <v>12126</v>
      </c>
      <c r="O26" s="52" t="s">
        <v>12123</v>
      </c>
      <c r="P26" s="55" t="str">
        <f aca="false">IF(K26&gt;500,"Over-Forecast",IF(K26&lt;-500,"Under-Forecast","Accurate"))</f>
        <v>Accurate</v>
      </c>
      <c r="Q26" s="55" t="str">
        <f aca="false">IF(J26&lt;=5,"Excellent",IF(J26&lt;=10,"Good",IF(J26&lt;=20,"Acceptable","Poor")))</f>
        <v>Acceptable</v>
      </c>
      <c r="R26" s="55" t="n">
        <f aca="false">IFERROR(VALUE(LEFT(E26,4)),"")</f>
        <v>2024</v>
      </c>
    </row>
    <row r="27" customFormat="false" ht="15" hidden="false" customHeight="true" outlineLevel="0" collapsed="false">
      <c r="A27" s="56" t="s">
        <v>12165</v>
      </c>
      <c r="B27" s="56" t="s">
        <v>2923</v>
      </c>
      <c r="C27" s="56" t="s">
        <v>25</v>
      </c>
      <c r="D27" s="56" t="s">
        <v>9</v>
      </c>
      <c r="E27" s="56" t="s">
        <v>36</v>
      </c>
      <c r="F27" s="56" t="s">
        <v>113</v>
      </c>
      <c r="G27" s="56" t="n">
        <v>1828</v>
      </c>
      <c r="H27" s="56" t="n">
        <v>1666</v>
      </c>
      <c r="I27" s="54" t="n">
        <f aca="false">ABS(G27-H27)</f>
        <v>162</v>
      </c>
      <c r="J27" s="54" t="n">
        <f aca="false">IF(H27=0,0,ROUND(ABS(G27-H27)/H27*100,2))</f>
        <v>9.72</v>
      </c>
      <c r="K27" s="54" t="n">
        <f aca="false">G27-H27</f>
        <v>162</v>
      </c>
      <c r="L27" s="54" t="n">
        <f aca="false">ROUND(100-J27,2)</f>
        <v>90.28</v>
      </c>
      <c r="M27" s="56" t="s">
        <v>12152</v>
      </c>
      <c r="N27" s="56" t="s">
        <v>12153</v>
      </c>
      <c r="O27" s="56" t="s">
        <v>12131</v>
      </c>
      <c r="P27" s="55" t="str">
        <f aca="false">IF(K27&gt;500,"Over-Forecast",IF(K27&lt;-500,"Under-Forecast","Accurate"))</f>
        <v>Accurate</v>
      </c>
      <c r="Q27" s="55" t="str">
        <f aca="false">IF(J27&lt;=5,"Excellent",IF(J27&lt;=10,"Good",IF(J27&lt;=20,"Acceptable","Poor")))</f>
        <v>Good</v>
      </c>
      <c r="R27" s="55" t="n">
        <f aca="false">IFERROR(VALUE(LEFT(E27,4)),"")</f>
        <v>2023</v>
      </c>
    </row>
    <row r="28" customFormat="false" ht="15" hidden="false" customHeight="true" outlineLevel="0" collapsed="false">
      <c r="A28" s="52" t="s">
        <v>12166</v>
      </c>
      <c r="B28" s="52" t="s">
        <v>5370</v>
      </c>
      <c r="C28" s="52" t="s">
        <v>14</v>
      </c>
      <c r="D28" s="52" t="s">
        <v>18</v>
      </c>
      <c r="E28" s="52" t="s">
        <v>46</v>
      </c>
      <c r="F28" s="52" t="s">
        <v>107</v>
      </c>
      <c r="G28" s="52" t="n">
        <v>1184</v>
      </c>
      <c r="H28" s="52" t="n">
        <v>1134</v>
      </c>
      <c r="I28" s="54" t="n">
        <f aca="false">ABS(G28-H28)</f>
        <v>50</v>
      </c>
      <c r="J28" s="54" t="n">
        <f aca="false">IF(H28=0,0,ROUND(ABS(G28-H28)/H28*100,2))</f>
        <v>4.41</v>
      </c>
      <c r="K28" s="54" t="n">
        <f aca="false">G28-H28</f>
        <v>50</v>
      </c>
      <c r="L28" s="54" t="n">
        <f aca="false">ROUND(100-J28,2)</f>
        <v>95.59</v>
      </c>
      <c r="M28" s="52" t="s">
        <v>12149</v>
      </c>
      <c r="N28" s="52" t="s">
        <v>12153</v>
      </c>
      <c r="O28" s="52" t="s">
        <v>12123</v>
      </c>
      <c r="P28" s="55" t="str">
        <f aca="false">IF(K28&gt;500,"Over-Forecast",IF(K28&lt;-500,"Under-Forecast","Accurate"))</f>
        <v>Accurate</v>
      </c>
      <c r="Q28" s="55" t="str">
        <f aca="false">IF(J28&lt;=5,"Excellent",IF(J28&lt;=10,"Good",IF(J28&lt;=20,"Acceptable","Poor")))</f>
        <v>Excellent</v>
      </c>
      <c r="R28" s="55" t="n">
        <f aca="false">IFERROR(VALUE(LEFT(E28,4)),"")</f>
        <v>2024</v>
      </c>
    </row>
    <row r="29" customFormat="false" ht="15" hidden="false" customHeight="true" outlineLevel="0" collapsed="false">
      <c r="A29" s="56" t="s">
        <v>12167</v>
      </c>
      <c r="B29" s="56" t="s">
        <v>6156</v>
      </c>
      <c r="C29" s="56" t="s">
        <v>11</v>
      </c>
      <c r="D29" s="56" t="s">
        <v>21</v>
      </c>
      <c r="E29" s="56" t="s">
        <v>44</v>
      </c>
      <c r="F29" s="56" t="s">
        <v>111</v>
      </c>
      <c r="G29" s="56" t="n">
        <v>4114</v>
      </c>
      <c r="H29" s="56" t="n">
        <v>3846</v>
      </c>
      <c r="I29" s="54" t="n">
        <f aca="false">ABS(G29-H29)</f>
        <v>268</v>
      </c>
      <c r="J29" s="54" t="n">
        <f aca="false">IF(H29=0,0,ROUND(ABS(G29-H29)/H29*100,2))</f>
        <v>6.97</v>
      </c>
      <c r="K29" s="54" t="n">
        <f aca="false">G29-H29</f>
        <v>268</v>
      </c>
      <c r="L29" s="54" t="n">
        <f aca="false">ROUND(100-J29,2)</f>
        <v>93.03</v>
      </c>
      <c r="M29" s="56" t="s">
        <v>12144</v>
      </c>
      <c r="N29" s="56" t="s">
        <v>12122</v>
      </c>
      <c r="O29" s="56" t="s">
        <v>12131</v>
      </c>
      <c r="P29" s="55" t="str">
        <f aca="false">IF(K29&gt;500,"Over-Forecast",IF(K29&lt;-500,"Under-Forecast","Accurate"))</f>
        <v>Accurate</v>
      </c>
      <c r="Q29" s="55" t="str">
        <f aca="false">IF(J29&lt;=5,"Excellent",IF(J29&lt;=10,"Good",IF(J29&lt;=20,"Acceptable","Poor")))</f>
        <v>Good</v>
      </c>
      <c r="R29" s="55" t="n">
        <f aca="false">IFERROR(VALUE(LEFT(E29,4)),"")</f>
        <v>2023</v>
      </c>
    </row>
    <row r="30" customFormat="false" ht="15" hidden="false" customHeight="true" outlineLevel="0" collapsed="false">
      <c r="A30" s="52" t="s">
        <v>12168</v>
      </c>
      <c r="B30" s="52" t="s">
        <v>576</v>
      </c>
      <c r="C30" s="52" t="s">
        <v>11</v>
      </c>
      <c r="D30" s="52" t="s">
        <v>15</v>
      </c>
      <c r="E30" s="52" t="s">
        <v>28</v>
      </c>
      <c r="F30" s="52" t="s">
        <v>111</v>
      </c>
      <c r="G30" s="52" t="n">
        <v>2532</v>
      </c>
      <c r="H30" s="52" t="n">
        <v>3172</v>
      </c>
      <c r="I30" s="54" t="n">
        <f aca="false">ABS(G30-H30)</f>
        <v>640</v>
      </c>
      <c r="J30" s="54" t="n">
        <f aca="false">IF(H30=0,0,ROUND(ABS(G30-H30)/H30*100,2))</f>
        <v>20.18</v>
      </c>
      <c r="K30" s="54" t="n">
        <f aca="false">G30-H30</f>
        <v>-640</v>
      </c>
      <c r="L30" s="54" t="n">
        <f aca="false">ROUND(100-J30,2)</f>
        <v>79.82</v>
      </c>
      <c r="M30" s="52" t="s">
        <v>12149</v>
      </c>
      <c r="N30" s="52" t="s">
        <v>12130</v>
      </c>
      <c r="O30" s="52" t="s">
        <v>12131</v>
      </c>
      <c r="P30" s="55" t="str">
        <f aca="false">IF(K30&gt;500,"Over-Forecast",IF(K30&lt;-500,"Under-Forecast","Accurate"))</f>
        <v>Under-Forecast</v>
      </c>
      <c r="Q30" s="55" t="str">
        <f aca="false">IF(J30&lt;=5,"Excellent",IF(J30&lt;=10,"Good",IF(J30&lt;=20,"Acceptable","Poor")))</f>
        <v>Poor</v>
      </c>
      <c r="R30" s="55" t="n">
        <f aca="false">IFERROR(VALUE(LEFT(E30,4)),"")</f>
        <v>2022</v>
      </c>
    </row>
    <row r="31" customFormat="false" ht="15" hidden="false" customHeight="true" outlineLevel="0" collapsed="false">
      <c r="A31" s="56" t="s">
        <v>12169</v>
      </c>
      <c r="B31" s="56" t="s">
        <v>4805</v>
      </c>
      <c r="C31" s="56" t="s">
        <v>14</v>
      </c>
      <c r="D31" s="56" t="s">
        <v>18</v>
      </c>
      <c r="E31" s="56" t="s">
        <v>40</v>
      </c>
      <c r="F31" s="56" t="s">
        <v>115</v>
      </c>
      <c r="G31" s="56" t="n">
        <v>5664</v>
      </c>
      <c r="H31" s="56" t="n">
        <v>4341</v>
      </c>
      <c r="I31" s="54" t="n">
        <f aca="false">ABS(G31-H31)</f>
        <v>1323</v>
      </c>
      <c r="J31" s="54" t="n">
        <f aca="false">IF(H31=0,0,ROUND(ABS(G31-H31)/H31*100,2))</f>
        <v>30.48</v>
      </c>
      <c r="K31" s="54" t="n">
        <f aca="false">G31-H31</f>
        <v>1323</v>
      </c>
      <c r="L31" s="54" t="n">
        <f aca="false">ROUND(100-J31,2)</f>
        <v>69.52</v>
      </c>
      <c r="M31" s="56" t="s">
        <v>12136</v>
      </c>
      <c r="N31" s="56" t="s">
        <v>12153</v>
      </c>
      <c r="O31" s="56" t="s">
        <v>12131</v>
      </c>
      <c r="P31" s="55" t="str">
        <f aca="false">IF(K31&gt;500,"Over-Forecast",IF(K31&lt;-500,"Under-Forecast","Accurate"))</f>
        <v>Over-Forecast</v>
      </c>
      <c r="Q31" s="55" t="str">
        <f aca="false">IF(J31&lt;=5,"Excellent",IF(J31&lt;=10,"Good",IF(J31&lt;=20,"Acceptable","Poor")))</f>
        <v>Poor</v>
      </c>
      <c r="R31" s="55" t="n">
        <f aca="false">IFERROR(VALUE(LEFT(E31,4)),"")</f>
        <v>2023</v>
      </c>
    </row>
    <row r="32" customFormat="false" ht="15" hidden="false" customHeight="true" outlineLevel="0" collapsed="false">
      <c r="A32" s="52" t="s">
        <v>12170</v>
      </c>
      <c r="B32" s="52" t="s">
        <v>3943</v>
      </c>
      <c r="C32" s="52" t="s">
        <v>20</v>
      </c>
      <c r="D32" s="52" t="s">
        <v>9</v>
      </c>
      <c r="E32" s="52" t="s">
        <v>13</v>
      </c>
      <c r="F32" s="52" t="s">
        <v>109</v>
      </c>
      <c r="G32" s="52" t="n">
        <v>10155</v>
      </c>
      <c r="H32" s="52" t="n">
        <v>8494</v>
      </c>
      <c r="I32" s="54" t="n">
        <f aca="false">ABS(G32-H32)</f>
        <v>1661</v>
      </c>
      <c r="J32" s="54" t="n">
        <f aca="false">IF(H32=0,0,ROUND(ABS(G32-H32)/H32*100,2))</f>
        <v>19.55</v>
      </c>
      <c r="K32" s="54" t="n">
        <f aca="false">G32-H32</f>
        <v>1661</v>
      </c>
      <c r="L32" s="54" t="n">
        <f aca="false">ROUND(100-J32,2)</f>
        <v>80.45</v>
      </c>
      <c r="M32" s="52" t="s">
        <v>12149</v>
      </c>
      <c r="N32" s="52" t="s">
        <v>12137</v>
      </c>
      <c r="O32" s="52" t="s">
        <v>12123</v>
      </c>
      <c r="P32" s="55" t="str">
        <f aca="false">IF(K32&gt;500,"Over-Forecast",IF(K32&lt;-500,"Under-Forecast","Accurate"))</f>
        <v>Over-Forecast</v>
      </c>
      <c r="Q32" s="55" t="str">
        <f aca="false">IF(J32&lt;=5,"Excellent",IF(J32&lt;=10,"Good",IF(J32&lt;=20,"Acceptable","Poor")))</f>
        <v>Acceptable</v>
      </c>
      <c r="R32" s="55" t="n">
        <f aca="false">IFERROR(VALUE(LEFT(E32,4)),"")</f>
        <v>2022</v>
      </c>
    </row>
    <row r="33" customFormat="false" ht="15" hidden="false" customHeight="true" outlineLevel="0" collapsed="false">
      <c r="A33" s="56" t="s">
        <v>12171</v>
      </c>
      <c r="B33" s="56" t="s">
        <v>3285</v>
      </c>
      <c r="C33" s="56" t="s">
        <v>14</v>
      </c>
      <c r="D33" s="56" t="s">
        <v>12</v>
      </c>
      <c r="E33" s="56" t="s">
        <v>30</v>
      </c>
      <c r="F33" s="56" t="s">
        <v>111</v>
      </c>
      <c r="G33" s="56" t="n">
        <v>542</v>
      </c>
      <c r="H33" s="56" t="n">
        <v>443</v>
      </c>
      <c r="I33" s="54" t="n">
        <f aca="false">ABS(G33-H33)</f>
        <v>99</v>
      </c>
      <c r="J33" s="54" t="n">
        <f aca="false">IF(H33=0,0,ROUND(ABS(G33-H33)/H33*100,2))</f>
        <v>22.35</v>
      </c>
      <c r="K33" s="54" t="n">
        <f aca="false">G33-H33</f>
        <v>99</v>
      </c>
      <c r="L33" s="54" t="n">
        <f aca="false">ROUND(100-J33,2)</f>
        <v>77.65</v>
      </c>
      <c r="M33" s="56" t="s">
        <v>12125</v>
      </c>
      <c r="N33" s="56" t="s">
        <v>12130</v>
      </c>
      <c r="O33" s="56" t="s">
        <v>12127</v>
      </c>
      <c r="P33" s="55" t="str">
        <f aca="false">IF(K33&gt;500,"Over-Forecast",IF(K33&lt;-500,"Under-Forecast","Accurate"))</f>
        <v>Accurate</v>
      </c>
      <c r="Q33" s="55" t="str">
        <f aca="false">IF(J33&lt;=5,"Excellent",IF(J33&lt;=10,"Good",IF(J33&lt;=20,"Acceptable","Poor")))</f>
        <v>Poor</v>
      </c>
      <c r="R33" s="55" t="n">
        <f aca="false">IFERROR(VALUE(LEFT(E33,4)),"")</f>
        <v>2022</v>
      </c>
    </row>
    <row r="34" customFormat="false" ht="15" hidden="false" customHeight="true" outlineLevel="0" collapsed="false">
      <c r="A34" s="52" t="s">
        <v>12172</v>
      </c>
      <c r="B34" s="52" t="s">
        <v>3451</v>
      </c>
      <c r="C34" s="52" t="s">
        <v>17</v>
      </c>
      <c r="D34" s="52" t="s">
        <v>18</v>
      </c>
      <c r="E34" s="52" t="s">
        <v>52</v>
      </c>
      <c r="F34" s="52" t="s">
        <v>113</v>
      </c>
      <c r="G34" s="52" t="n">
        <v>4395</v>
      </c>
      <c r="H34" s="52" t="n">
        <v>3322</v>
      </c>
      <c r="I34" s="54" t="n">
        <f aca="false">ABS(G34-H34)</f>
        <v>1073</v>
      </c>
      <c r="J34" s="54" t="n">
        <f aca="false">IF(H34=0,0,ROUND(ABS(G34-H34)/H34*100,2))</f>
        <v>32.3</v>
      </c>
      <c r="K34" s="54" t="n">
        <f aca="false">G34-H34</f>
        <v>1073</v>
      </c>
      <c r="L34" s="54" t="n">
        <f aca="false">ROUND(100-J34,2)</f>
        <v>67.7</v>
      </c>
      <c r="M34" s="52" t="s">
        <v>12173</v>
      </c>
      <c r="N34" s="52" t="s">
        <v>12122</v>
      </c>
      <c r="O34" s="52" t="s">
        <v>12131</v>
      </c>
      <c r="P34" s="55" t="str">
        <f aca="false">IF(K34&gt;500,"Over-Forecast",IF(K34&lt;-500,"Under-Forecast","Accurate"))</f>
        <v>Over-Forecast</v>
      </c>
      <c r="Q34" s="55" t="str">
        <f aca="false">IF(J34&lt;=5,"Excellent",IF(J34&lt;=10,"Good",IF(J34&lt;=20,"Acceptable","Poor")))</f>
        <v>Poor</v>
      </c>
      <c r="R34" s="55" t="n">
        <f aca="false">IFERROR(VALUE(LEFT(E34,4)),"")</f>
        <v>2024</v>
      </c>
    </row>
    <row r="35" customFormat="false" ht="15" hidden="false" customHeight="true" outlineLevel="0" collapsed="false">
      <c r="A35" s="56" t="s">
        <v>12174</v>
      </c>
      <c r="B35" s="56" t="s">
        <v>6027</v>
      </c>
      <c r="C35" s="56" t="s">
        <v>11</v>
      </c>
      <c r="D35" s="56" t="s">
        <v>12</v>
      </c>
      <c r="E35" s="56" t="s">
        <v>55</v>
      </c>
      <c r="F35" s="56" t="s">
        <v>107</v>
      </c>
      <c r="G35" s="56" t="n">
        <v>3779</v>
      </c>
      <c r="H35" s="56" t="n">
        <v>3570</v>
      </c>
      <c r="I35" s="54" t="n">
        <f aca="false">ABS(G35-H35)</f>
        <v>209</v>
      </c>
      <c r="J35" s="54" t="n">
        <f aca="false">IF(H35=0,0,ROUND(ABS(G35-H35)/H35*100,2))</f>
        <v>5.85</v>
      </c>
      <c r="K35" s="54" t="n">
        <f aca="false">G35-H35</f>
        <v>209</v>
      </c>
      <c r="L35" s="54" t="n">
        <f aca="false">ROUND(100-J35,2)</f>
        <v>94.15</v>
      </c>
      <c r="M35" s="56" t="s">
        <v>12144</v>
      </c>
      <c r="N35" s="56" t="s">
        <v>12130</v>
      </c>
      <c r="O35" s="56" t="s">
        <v>12127</v>
      </c>
      <c r="P35" s="55" t="str">
        <f aca="false">IF(K35&gt;500,"Over-Forecast",IF(K35&lt;-500,"Under-Forecast","Accurate"))</f>
        <v>Accurate</v>
      </c>
      <c r="Q35" s="55" t="str">
        <f aca="false">IF(J35&lt;=5,"Excellent",IF(J35&lt;=10,"Good",IF(J35&lt;=20,"Acceptable","Poor")))</f>
        <v>Good</v>
      </c>
      <c r="R35" s="55" t="n">
        <f aca="false">IFERROR(VALUE(LEFT(E35,4)),"")</f>
        <v>2024</v>
      </c>
    </row>
    <row r="36" customFormat="false" ht="15" hidden="false" customHeight="true" outlineLevel="0" collapsed="false">
      <c r="A36" s="52" t="s">
        <v>12175</v>
      </c>
      <c r="B36" s="52" t="s">
        <v>4988</v>
      </c>
      <c r="C36" s="52" t="s">
        <v>27</v>
      </c>
      <c r="D36" s="52" t="s">
        <v>18</v>
      </c>
      <c r="E36" s="52" t="s">
        <v>54</v>
      </c>
      <c r="F36" s="52" t="s">
        <v>107</v>
      </c>
      <c r="G36" s="52" t="n">
        <v>7098</v>
      </c>
      <c r="H36" s="52" t="n">
        <v>5362</v>
      </c>
      <c r="I36" s="54" t="n">
        <f aca="false">ABS(G36-H36)</f>
        <v>1736</v>
      </c>
      <c r="J36" s="54" t="n">
        <f aca="false">IF(H36=0,0,ROUND(ABS(G36-H36)/H36*100,2))</f>
        <v>32.38</v>
      </c>
      <c r="K36" s="54" t="n">
        <f aca="false">G36-H36</f>
        <v>1736</v>
      </c>
      <c r="L36" s="54" t="n">
        <f aca="false">ROUND(100-J36,2)</f>
        <v>67.62</v>
      </c>
      <c r="M36" s="52" t="s">
        <v>12147</v>
      </c>
      <c r="N36" s="52" t="s">
        <v>12122</v>
      </c>
      <c r="O36" s="52" t="s">
        <v>12123</v>
      </c>
      <c r="P36" s="55" t="str">
        <f aca="false">IF(K36&gt;500,"Over-Forecast",IF(K36&lt;-500,"Under-Forecast","Accurate"))</f>
        <v>Over-Forecast</v>
      </c>
      <c r="Q36" s="55" t="str">
        <f aca="false">IF(J36&lt;=5,"Excellent",IF(J36&lt;=10,"Good",IF(J36&lt;=20,"Acceptable","Poor")))</f>
        <v>Poor</v>
      </c>
      <c r="R36" s="55" t="n">
        <f aca="false">IFERROR(VALUE(LEFT(E36,4)),"")</f>
        <v>2024</v>
      </c>
    </row>
    <row r="37" customFormat="false" ht="15" hidden="false" customHeight="true" outlineLevel="0" collapsed="false">
      <c r="A37" s="56" t="s">
        <v>12176</v>
      </c>
      <c r="B37" s="56" t="s">
        <v>6388</v>
      </c>
      <c r="C37" s="56" t="s">
        <v>27</v>
      </c>
      <c r="D37" s="56" t="s">
        <v>21</v>
      </c>
      <c r="E37" s="56" t="s">
        <v>40</v>
      </c>
      <c r="F37" s="56" t="s">
        <v>111</v>
      </c>
      <c r="G37" s="56" t="n">
        <v>7260</v>
      </c>
      <c r="H37" s="56" t="n">
        <v>9562</v>
      </c>
      <c r="I37" s="54" t="n">
        <f aca="false">ABS(G37-H37)</f>
        <v>2302</v>
      </c>
      <c r="J37" s="54" t="n">
        <f aca="false">IF(H37=0,0,ROUND(ABS(G37-H37)/H37*100,2))</f>
        <v>24.07</v>
      </c>
      <c r="K37" s="54" t="n">
        <f aca="false">G37-H37</f>
        <v>-2302</v>
      </c>
      <c r="L37" s="54" t="n">
        <f aca="false">ROUND(100-J37,2)</f>
        <v>75.93</v>
      </c>
      <c r="M37" s="56" t="s">
        <v>12173</v>
      </c>
      <c r="N37" s="56" t="s">
        <v>12153</v>
      </c>
      <c r="O37" s="56" t="s">
        <v>12123</v>
      </c>
      <c r="P37" s="55" t="str">
        <f aca="false">IF(K37&gt;500,"Over-Forecast",IF(K37&lt;-500,"Under-Forecast","Accurate"))</f>
        <v>Under-Forecast</v>
      </c>
      <c r="Q37" s="55" t="str">
        <f aca="false">IF(J37&lt;=5,"Excellent",IF(J37&lt;=10,"Good",IF(J37&lt;=20,"Acceptable","Poor")))</f>
        <v>Poor</v>
      </c>
      <c r="R37" s="55" t="n">
        <f aca="false">IFERROR(VALUE(LEFT(E37,4)),"")</f>
        <v>2023</v>
      </c>
    </row>
    <row r="38" customFormat="false" ht="15" hidden="false" customHeight="true" outlineLevel="0" collapsed="false">
      <c r="A38" s="52" t="s">
        <v>12177</v>
      </c>
      <c r="B38" s="52" t="s">
        <v>8223</v>
      </c>
      <c r="C38" s="52" t="s">
        <v>27</v>
      </c>
      <c r="D38" s="52" t="s">
        <v>12</v>
      </c>
      <c r="E38" s="52" t="s">
        <v>48</v>
      </c>
      <c r="F38" s="52" t="s">
        <v>111</v>
      </c>
      <c r="G38" s="52" t="n">
        <v>1291</v>
      </c>
      <c r="H38" s="52" t="n">
        <v>1350</v>
      </c>
      <c r="I38" s="54" t="n">
        <f aca="false">ABS(G38-H38)</f>
        <v>59</v>
      </c>
      <c r="J38" s="54" t="n">
        <f aca="false">IF(H38=0,0,ROUND(ABS(G38-H38)/H38*100,2))</f>
        <v>4.37</v>
      </c>
      <c r="K38" s="54" t="n">
        <f aca="false">G38-H38</f>
        <v>-59</v>
      </c>
      <c r="L38" s="54" t="n">
        <f aca="false">ROUND(100-J38,2)</f>
        <v>95.63</v>
      </c>
      <c r="M38" s="52" t="s">
        <v>12139</v>
      </c>
      <c r="N38" s="52" t="s">
        <v>12122</v>
      </c>
      <c r="O38" s="52" t="s">
        <v>12131</v>
      </c>
      <c r="P38" s="55" t="str">
        <f aca="false">IF(K38&gt;500,"Over-Forecast",IF(K38&lt;-500,"Under-Forecast","Accurate"))</f>
        <v>Accurate</v>
      </c>
      <c r="Q38" s="55" t="str">
        <f aca="false">IF(J38&lt;=5,"Excellent",IF(J38&lt;=10,"Good",IF(J38&lt;=20,"Acceptable","Poor")))</f>
        <v>Excellent</v>
      </c>
      <c r="R38" s="55" t="n">
        <f aca="false">IFERROR(VALUE(LEFT(E38,4)),"")</f>
        <v>2024</v>
      </c>
    </row>
    <row r="39" customFormat="false" ht="15" hidden="false" customHeight="true" outlineLevel="0" collapsed="false">
      <c r="A39" s="56" t="s">
        <v>12178</v>
      </c>
      <c r="B39" s="56" t="s">
        <v>2002</v>
      </c>
      <c r="C39" s="56" t="s">
        <v>11</v>
      </c>
      <c r="D39" s="56" t="s">
        <v>12</v>
      </c>
      <c r="E39" s="56" t="s">
        <v>50</v>
      </c>
      <c r="F39" s="56" t="s">
        <v>109</v>
      </c>
      <c r="G39" s="56" t="n">
        <v>6890</v>
      </c>
      <c r="H39" s="56" t="n">
        <v>5107</v>
      </c>
      <c r="I39" s="54" t="n">
        <f aca="false">ABS(G39-H39)</f>
        <v>1783</v>
      </c>
      <c r="J39" s="54" t="n">
        <f aca="false">IF(H39=0,0,ROUND(ABS(G39-H39)/H39*100,2))</f>
        <v>34.91</v>
      </c>
      <c r="K39" s="54" t="n">
        <f aca="false">G39-H39</f>
        <v>1783</v>
      </c>
      <c r="L39" s="54" t="n">
        <f aca="false">ROUND(100-J39,2)</f>
        <v>65.09</v>
      </c>
      <c r="M39" s="56" t="s">
        <v>12136</v>
      </c>
      <c r="N39" s="56" t="s">
        <v>12137</v>
      </c>
      <c r="O39" s="56" t="s">
        <v>12131</v>
      </c>
      <c r="P39" s="55" t="str">
        <f aca="false">IF(K39&gt;500,"Over-Forecast",IF(K39&lt;-500,"Under-Forecast","Accurate"))</f>
        <v>Over-Forecast</v>
      </c>
      <c r="Q39" s="55" t="str">
        <f aca="false">IF(J39&lt;=5,"Excellent",IF(J39&lt;=10,"Good",IF(J39&lt;=20,"Acceptable","Poor")))</f>
        <v>Poor</v>
      </c>
      <c r="R39" s="55" t="n">
        <f aca="false">IFERROR(VALUE(LEFT(E39,4)),"")</f>
        <v>2024</v>
      </c>
    </row>
    <row r="40" customFormat="false" ht="15" hidden="false" customHeight="true" outlineLevel="0" collapsed="false">
      <c r="A40" s="52" t="s">
        <v>12179</v>
      </c>
      <c r="B40" s="52" t="s">
        <v>1375</v>
      </c>
      <c r="C40" s="52" t="s">
        <v>27</v>
      </c>
      <c r="D40" s="52" t="s">
        <v>21</v>
      </c>
      <c r="E40" s="52" t="s">
        <v>44</v>
      </c>
      <c r="F40" s="52" t="s">
        <v>111</v>
      </c>
      <c r="G40" s="52" t="n">
        <v>7782</v>
      </c>
      <c r="H40" s="52" t="n">
        <v>6579</v>
      </c>
      <c r="I40" s="54" t="n">
        <f aca="false">ABS(G40-H40)</f>
        <v>1203</v>
      </c>
      <c r="J40" s="54" t="n">
        <f aca="false">IF(H40=0,0,ROUND(ABS(G40-H40)/H40*100,2))</f>
        <v>18.29</v>
      </c>
      <c r="K40" s="54" t="n">
        <f aca="false">G40-H40</f>
        <v>1203</v>
      </c>
      <c r="L40" s="54" t="n">
        <f aca="false">ROUND(100-J40,2)</f>
        <v>81.71</v>
      </c>
      <c r="M40" s="52" t="s">
        <v>12141</v>
      </c>
      <c r="N40" s="52" t="s">
        <v>12137</v>
      </c>
      <c r="O40" s="52" t="s">
        <v>12127</v>
      </c>
      <c r="P40" s="55" t="str">
        <f aca="false">IF(K40&gt;500,"Over-Forecast",IF(K40&lt;-500,"Under-Forecast","Accurate"))</f>
        <v>Over-Forecast</v>
      </c>
      <c r="Q40" s="55" t="str">
        <f aca="false">IF(J40&lt;=5,"Excellent",IF(J40&lt;=10,"Good",IF(J40&lt;=20,"Acceptable","Poor")))</f>
        <v>Acceptable</v>
      </c>
      <c r="R40" s="55" t="n">
        <f aca="false">IFERROR(VALUE(LEFT(E40,4)),"")</f>
        <v>2023</v>
      </c>
    </row>
    <row r="41" customFormat="false" ht="15" hidden="false" customHeight="true" outlineLevel="0" collapsed="false">
      <c r="A41" s="56" t="s">
        <v>12180</v>
      </c>
      <c r="B41" s="56" t="s">
        <v>3198</v>
      </c>
      <c r="C41" s="56" t="s">
        <v>27</v>
      </c>
      <c r="D41" s="56" t="s">
        <v>9</v>
      </c>
      <c r="E41" s="56" t="s">
        <v>56</v>
      </c>
      <c r="F41" s="56" t="s">
        <v>107</v>
      </c>
      <c r="G41" s="56" t="n">
        <v>5684</v>
      </c>
      <c r="H41" s="56" t="n">
        <v>7769</v>
      </c>
      <c r="I41" s="54" t="n">
        <f aca="false">ABS(G41-H41)</f>
        <v>2085</v>
      </c>
      <c r="J41" s="54" t="n">
        <f aca="false">IF(H41=0,0,ROUND(ABS(G41-H41)/H41*100,2))</f>
        <v>26.84</v>
      </c>
      <c r="K41" s="54" t="n">
        <f aca="false">G41-H41</f>
        <v>-2085</v>
      </c>
      <c r="L41" s="54" t="n">
        <f aca="false">ROUND(100-J41,2)</f>
        <v>73.16</v>
      </c>
      <c r="M41" s="56" t="s">
        <v>12141</v>
      </c>
      <c r="N41" s="56" t="s">
        <v>12153</v>
      </c>
      <c r="O41" s="56" t="s">
        <v>12123</v>
      </c>
      <c r="P41" s="55" t="str">
        <f aca="false">IF(K41&gt;500,"Over-Forecast",IF(K41&lt;-500,"Under-Forecast","Accurate"))</f>
        <v>Under-Forecast</v>
      </c>
      <c r="Q41" s="55" t="str">
        <f aca="false">IF(J41&lt;=5,"Excellent",IF(J41&lt;=10,"Good",IF(J41&lt;=20,"Acceptable","Poor")))</f>
        <v>Poor</v>
      </c>
      <c r="R41" s="55" t="n">
        <f aca="false">IFERROR(VALUE(LEFT(E41,4)),"")</f>
        <v>2024</v>
      </c>
    </row>
    <row r="42" customFormat="false" ht="15" hidden="false" customHeight="true" outlineLevel="0" collapsed="false">
      <c r="A42" s="52" t="s">
        <v>12181</v>
      </c>
      <c r="B42" s="52" t="s">
        <v>1042</v>
      </c>
      <c r="C42" s="52" t="s">
        <v>11</v>
      </c>
      <c r="D42" s="52" t="s">
        <v>12</v>
      </c>
      <c r="E42" s="52" t="s">
        <v>54</v>
      </c>
      <c r="F42" s="52" t="s">
        <v>113</v>
      </c>
      <c r="G42" s="52" t="n">
        <v>4073</v>
      </c>
      <c r="H42" s="52" t="n">
        <v>3565</v>
      </c>
      <c r="I42" s="54" t="n">
        <f aca="false">ABS(G42-H42)</f>
        <v>508</v>
      </c>
      <c r="J42" s="54" t="n">
        <f aca="false">IF(H42=0,0,ROUND(ABS(G42-H42)/H42*100,2))</f>
        <v>14.25</v>
      </c>
      <c r="K42" s="54" t="n">
        <f aca="false">G42-H42</f>
        <v>508</v>
      </c>
      <c r="L42" s="54" t="n">
        <f aca="false">ROUND(100-J42,2)</f>
        <v>85.75</v>
      </c>
      <c r="M42" s="52" t="s">
        <v>12152</v>
      </c>
      <c r="N42" s="52" t="s">
        <v>12130</v>
      </c>
      <c r="O42" s="52" t="s">
        <v>12131</v>
      </c>
      <c r="P42" s="55" t="str">
        <f aca="false">IF(K42&gt;500,"Over-Forecast",IF(K42&lt;-500,"Under-Forecast","Accurate"))</f>
        <v>Over-Forecast</v>
      </c>
      <c r="Q42" s="55" t="str">
        <f aca="false">IF(J42&lt;=5,"Excellent",IF(J42&lt;=10,"Good",IF(J42&lt;=20,"Acceptable","Poor")))</f>
        <v>Acceptable</v>
      </c>
      <c r="R42" s="55" t="n">
        <f aca="false">IFERROR(VALUE(LEFT(E42,4)),"")</f>
        <v>2024</v>
      </c>
    </row>
    <row r="43" customFormat="false" ht="15" hidden="false" customHeight="true" outlineLevel="0" collapsed="false">
      <c r="A43" s="56" t="s">
        <v>12182</v>
      </c>
      <c r="B43" s="56" t="s">
        <v>3885</v>
      </c>
      <c r="C43" s="56" t="s">
        <v>27</v>
      </c>
      <c r="D43" s="56" t="s">
        <v>21</v>
      </c>
      <c r="E43" s="56" t="s">
        <v>28</v>
      </c>
      <c r="F43" s="56" t="s">
        <v>113</v>
      </c>
      <c r="G43" s="56" t="n">
        <v>7138</v>
      </c>
      <c r="H43" s="56" t="n">
        <v>5624</v>
      </c>
      <c r="I43" s="54" t="n">
        <f aca="false">ABS(G43-H43)</f>
        <v>1514</v>
      </c>
      <c r="J43" s="54" t="n">
        <f aca="false">IF(H43=0,0,ROUND(ABS(G43-H43)/H43*100,2))</f>
        <v>26.92</v>
      </c>
      <c r="K43" s="54" t="n">
        <f aca="false">G43-H43</f>
        <v>1514</v>
      </c>
      <c r="L43" s="54" t="n">
        <f aca="false">ROUND(100-J43,2)</f>
        <v>73.08</v>
      </c>
      <c r="M43" s="56" t="s">
        <v>12129</v>
      </c>
      <c r="N43" s="56" t="s">
        <v>12137</v>
      </c>
      <c r="O43" s="56" t="s">
        <v>12131</v>
      </c>
      <c r="P43" s="55" t="str">
        <f aca="false">IF(K43&gt;500,"Over-Forecast",IF(K43&lt;-500,"Under-Forecast","Accurate"))</f>
        <v>Over-Forecast</v>
      </c>
      <c r="Q43" s="55" t="str">
        <f aca="false">IF(J43&lt;=5,"Excellent",IF(J43&lt;=10,"Good",IF(J43&lt;=20,"Acceptable","Poor")))</f>
        <v>Poor</v>
      </c>
      <c r="R43" s="55" t="n">
        <f aca="false">IFERROR(VALUE(LEFT(E43,4)),"")</f>
        <v>2022</v>
      </c>
    </row>
    <row r="44" customFormat="false" ht="15" hidden="false" customHeight="true" outlineLevel="0" collapsed="false">
      <c r="A44" s="52" t="s">
        <v>12183</v>
      </c>
      <c r="B44" s="52" t="s">
        <v>1687</v>
      </c>
      <c r="C44" s="52" t="s">
        <v>20</v>
      </c>
      <c r="D44" s="52" t="s">
        <v>12</v>
      </c>
      <c r="E44" s="52" t="s">
        <v>50</v>
      </c>
      <c r="F44" s="52" t="s">
        <v>111</v>
      </c>
      <c r="G44" s="52" t="n">
        <v>7635</v>
      </c>
      <c r="H44" s="52" t="n">
        <v>6557</v>
      </c>
      <c r="I44" s="54" t="n">
        <f aca="false">ABS(G44-H44)</f>
        <v>1078</v>
      </c>
      <c r="J44" s="54" t="n">
        <f aca="false">IF(H44=0,0,ROUND(ABS(G44-H44)/H44*100,2))</f>
        <v>16.44</v>
      </c>
      <c r="K44" s="54" t="n">
        <f aca="false">G44-H44</f>
        <v>1078</v>
      </c>
      <c r="L44" s="54" t="n">
        <f aca="false">ROUND(100-J44,2)</f>
        <v>83.56</v>
      </c>
      <c r="M44" s="52" t="s">
        <v>12129</v>
      </c>
      <c r="N44" s="52" t="s">
        <v>12126</v>
      </c>
      <c r="O44" s="52" t="s">
        <v>12123</v>
      </c>
      <c r="P44" s="55" t="str">
        <f aca="false">IF(K44&gt;500,"Over-Forecast",IF(K44&lt;-500,"Under-Forecast","Accurate"))</f>
        <v>Over-Forecast</v>
      </c>
      <c r="Q44" s="55" t="str">
        <f aca="false">IF(J44&lt;=5,"Excellent",IF(J44&lt;=10,"Good",IF(J44&lt;=20,"Acceptable","Poor")))</f>
        <v>Acceptable</v>
      </c>
      <c r="R44" s="55" t="n">
        <f aca="false">IFERROR(VALUE(LEFT(E44,4)),"")</f>
        <v>2024</v>
      </c>
    </row>
    <row r="45" customFormat="false" ht="15" hidden="false" customHeight="true" outlineLevel="0" collapsed="false">
      <c r="A45" s="56" t="s">
        <v>12184</v>
      </c>
      <c r="B45" s="56" t="s">
        <v>4090</v>
      </c>
      <c r="C45" s="56" t="s">
        <v>25</v>
      </c>
      <c r="D45" s="56" t="s">
        <v>9</v>
      </c>
      <c r="E45" s="56" t="s">
        <v>39</v>
      </c>
      <c r="F45" s="56" t="s">
        <v>107</v>
      </c>
      <c r="G45" s="56" t="n">
        <v>3255</v>
      </c>
      <c r="H45" s="56" t="n">
        <v>3239</v>
      </c>
      <c r="I45" s="54" t="n">
        <f aca="false">ABS(G45-H45)</f>
        <v>16</v>
      </c>
      <c r="J45" s="54" t="n">
        <f aca="false">IF(H45=0,0,ROUND(ABS(G45-H45)/H45*100,2))</f>
        <v>0.49</v>
      </c>
      <c r="K45" s="54" t="n">
        <f aca="false">G45-H45</f>
        <v>16</v>
      </c>
      <c r="L45" s="54" t="n">
        <f aca="false">ROUND(100-J45,2)</f>
        <v>99.51</v>
      </c>
      <c r="M45" s="56" t="s">
        <v>12152</v>
      </c>
      <c r="N45" s="56" t="s">
        <v>12137</v>
      </c>
      <c r="O45" s="56" t="s">
        <v>12123</v>
      </c>
      <c r="P45" s="55" t="str">
        <f aca="false">IF(K45&gt;500,"Over-Forecast",IF(K45&lt;-500,"Under-Forecast","Accurate"))</f>
        <v>Accurate</v>
      </c>
      <c r="Q45" s="55" t="str">
        <f aca="false">IF(J45&lt;=5,"Excellent",IF(J45&lt;=10,"Good",IF(J45&lt;=20,"Acceptable","Poor")))</f>
        <v>Excellent</v>
      </c>
      <c r="R45" s="55" t="n">
        <f aca="false">IFERROR(VALUE(LEFT(E45,4)),"")</f>
        <v>2023</v>
      </c>
    </row>
    <row r="46" customFormat="false" ht="15" hidden="false" customHeight="true" outlineLevel="0" collapsed="false">
      <c r="A46" s="52" t="s">
        <v>12185</v>
      </c>
      <c r="B46" s="52" t="s">
        <v>2749</v>
      </c>
      <c r="C46" s="52" t="s">
        <v>17</v>
      </c>
      <c r="D46" s="52" t="s">
        <v>15</v>
      </c>
      <c r="E46" s="52" t="s">
        <v>55</v>
      </c>
      <c r="F46" s="52" t="s">
        <v>113</v>
      </c>
      <c r="G46" s="52" t="n">
        <v>6620</v>
      </c>
      <c r="H46" s="52" t="n">
        <v>5774</v>
      </c>
      <c r="I46" s="54" t="n">
        <f aca="false">ABS(G46-H46)</f>
        <v>846</v>
      </c>
      <c r="J46" s="54" t="n">
        <f aca="false">IF(H46=0,0,ROUND(ABS(G46-H46)/H46*100,2))</f>
        <v>14.65</v>
      </c>
      <c r="K46" s="54" t="n">
        <f aca="false">G46-H46</f>
        <v>846</v>
      </c>
      <c r="L46" s="54" t="n">
        <f aca="false">ROUND(100-J46,2)</f>
        <v>85.35</v>
      </c>
      <c r="M46" s="52" t="s">
        <v>12139</v>
      </c>
      <c r="N46" s="52" t="s">
        <v>12137</v>
      </c>
      <c r="O46" s="52" t="s">
        <v>12123</v>
      </c>
      <c r="P46" s="55" t="str">
        <f aca="false">IF(K46&gt;500,"Over-Forecast",IF(K46&lt;-500,"Under-Forecast","Accurate"))</f>
        <v>Over-Forecast</v>
      </c>
      <c r="Q46" s="55" t="str">
        <f aca="false">IF(J46&lt;=5,"Excellent",IF(J46&lt;=10,"Good",IF(J46&lt;=20,"Acceptable","Poor")))</f>
        <v>Acceptable</v>
      </c>
      <c r="R46" s="55" t="n">
        <f aca="false">IFERROR(VALUE(LEFT(E46,4)),"")</f>
        <v>2024</v>
      </c>
    </row>
    <row r="47" customFormat="false" ht="15" hidden="false" customHeight="true" outlineLevel="0" collapsed="false">
      <c r="A47" s="56" t="s">
        <v>12186</v>
      </c>
      <c r="B47" s="56" t="s">
        <v>9887</v>
      </c>
      <c r="C47" s="56" t="s">
        <v>17</v>
      </c>
      <c r="D47" s="56" t="s">
        <v>12</v>
      </c>
      <c r="E47" s="56" t="s">
        <v>32</v>
      </c>
      <c r="F47" s="56" t="s">
        <v>113</v>
      </c>
      <c r="G47" s="56" t="n">
        <v>7021</v>
      </c>
      <c r="H47" s="56" t="n">
        <v>5474</v>
      </c>
      <c r="I47" s="54" t="n">
        <f aca="false">ABS(G47-H47)</f>
        <v>1547</v>
      </c>
      <c r="J47" s="54" t="n">
        <f aca="false">IF(H47=0,0,ROUND(ABS(G47-H47)/H47*100,2))</f>
        <v>28.26</v>
      </c>
      <c r="K47" s="54" t="n">
        <f aca="false">G47-H47</f>
        <v>1547</v>
      </c>
      <c r="L47" s="54" t="n">
        <f aca="false">ROUND(100-J47,2)</f>
        <v>71.74</v>
      </c>
      <c r="M47" s="56" t="s">
        <v>12144</v>
      </c>
      <c r="N47" s="56" t="s">
        <v>12122</v>
      </c>
      <c r="O47" s="56" t="s">
        <v>12131</v>
      </c>
      <c r="P47" s="55" t="str">
        <f aca="false">IF(K47&gt;500,"Over-Forecast",IF(K47&lt;-500,"Under-Forecast","Accurate"))</f>
        <v>Over-Forecast</v>
      </c>
      <c r="Q47" s="55" t="str">
        <f aca="false">IF(J47&lt;=5,"Excellent",IF(J47&lt;=10,"Good",IF(J47&lt;=20,"Acceptable","Poor")))</f>
        <v>Poor</v>
      </c>
      <c r="R47" s="55" t="n">
        <f aca="false">IFERROR(VALUE(LEFT(E47,4)),"")</f>
        <v>2022</v>
      </c>
    </row>
    <row r="48" customFormat="false" ht="15" hidden="false" customHeight="true" outlineLevel="0" collapsed="false">
      <c r="A48" s="52" t="s">
        <v>12187</v>
      </c>
      <c r="B48" s="52" t="s">
        <v>4334</v>
      </c>
      <c r="C48" s="52" t="s">
        <v>14</v>
      </c>
      <c r="D48" s="52" t="s">
        <v>15</v>
      </c>
      <c r="E48" s="52" t="s">
        <v>44</v>
      </c>
      <c r="F48" s="52" t="s">
        <v>109</v>
      </c>
      <c r="G48" s="52" t="n">
        <v>4107</v>
      </c>
      <c r="H48" s="52" t="n">
        <v>5448</v>
      </c>
      <c r="I48" s="54" t="n">
        <f aca="false">ABS(G48-H48)</f>
        <v>1341</v>
      </c>
      <c r="J48" s="54" t="n">
        <f aca="false">IF(H48=0,0,ROUND(ABS(G48-H48)/H48*100,2))</f>
        <v>24.61</v>
      </c>
      <c r="K48" s="54" t="n">
        <f aca="false">G48-H48</f>
        <v>-1341</v>
      </c>
      <c r="L48" s="54" t="n">
        <f aca="false">ROUND(100-J48,2)</f>
        <v>75.39</v>
      </c>
      <c r="M48" s="52" t="s">
        <v>12136</v>
      </c>
      <c r="N48" s="52" t="s">
        <v>12153</v>
      </c>
      <c r="O48" s="52" t="s">
        <v>12127</v>
      </c>
      <c r="P48" s="55" t="str">
        <f aca="false">IF(K48&gt;500,"Over-Forecast",IF(K48&lt;-500,"Under-Forecast","Accurate"))</f>
        <v>Under-Forecast</v>
      </c>
      <c r="Q48" s="55" t="str">
        <f aca="false">IF(J48&lt;=5,"Excellent",IF(J48&lt;=10,"Good",IF(J48&lt;=20,"Acceptable","Poor")))</f>
        <v>Poor</v>
      </c>
      <c r="R48" s="55" t="n">
        <f aca="false">IFERROR(VALUE(LEFT(E48,4)),"")</f>
        <v>2023</v>
      </c>
    </row>
    <row r="49" customFormat="false" ht="15" hidden="false" customHeight="true" outlineLevel="0" collapsed="false">
      <c r="A49" s="56" t="s">
        <v>12188</v>
      </c>
      <c r="B49" s="56" t="s">
        <v>769</v>
      </c>
      <c r="C49" s="56" t="s">
        <v>11</v>
      </c>
      <c r="D49" s="56" t="s">
        <v>21</v>
      </c>
      <c r="E49" s="56" t="s">
        <v>55</v>
      </c>
      <c r="F49" s="56" t="s">
        <v>111</v>
      </c>
      <c r="G49" s="56" t="n">
        <v>9337</v>
      </c>
      <c r="H49" s="56" t="n">
        <v>8669</v>
      </c>
      <c r="I49" s="54" t="n">
        <f aca="false">ABS(G49-H49)</f>
        <v>668</v>
      </c>
      <c r="J49" s="54" t="n">
        <f aca="false">IF(H49=0,0,ROUND(ABS(G49-H49)/H49*100,2))</f>
        <v>7.71</v>
      </c>
      <c r="K49" s="54" t="n">
        <f aca="false">G49-H49</f>
        <v>668</v>
      </c>
      <c r="L49" s="54" t="n">
        <f aca="false">ROUND(100-J49,2)</f>
        <v>92.29</v>
      </c>
      <c r="M49" s="56" t="s">
        <v>12173</v>
      </c>
      <c r="N49" s="56" t="s">
        <v>12122</v>
      </c>
      <c r="O49" s="56" t="s">
        <v>12127</v>
      </c>
      <c r="P49" s="55" t="str">
        <f aca="false">IF(K49&gt;500,"Over-Forecast",IF(K49&lt;-500,"Under-Forecast","Accurate"))</f>
        <v>Over-Forecast</v>
      </c>
      <c r="Q49" s="55" t="str">
        <f aca="false">IF(J49&lt;=5,"Excellent",IF(J49&lt;=10,"Good",IF(J49&lt;=20,"Acceptable","Poor")))</f>
        <v>Good</v>
      </c>
      <c r="R49" s="55" t="n">
        <f aca="false">IFERROR(VALUE(LEFT(E49,4)),"")</f>
        <v>2024</v>
      </c>
    </row>
    <row r="50" customFormat="false" ht="15" hidden="false" customHeight="true" outlineLevel="0" collapsed="false">
      <c r="A50" s="52" t="s">
        <v>12189</v>
      </c>
      <c r="B50" s="52" t="s">
        <v>2923</v>
      </c>
      <c r="C50" s="52" t="s">
        <v>14</v>
      </c>
      <c r="D50" s="52" t="s">
        <v>18</v>
      </c>
      <c r="E50" s="52" t="s">
        <v>36</v>
      </c>
      <c r="F50" s="52" t="s">
        <v>111</v>
      </c>
      <c r="G50" s="52" t="n">
        <v>6445</v>
      </c>
      <c r="H50" s="52" t="n">
        <v>7186</v>
      </c>
      <c r="I50" s="54" t="n">
        <f aca="false">ABS(G50-H50)</f>
        <v>741</v>
      </c>
      <c r="J50" s="54" t="n">
        <f aca="false">IF(H50=0,0,ROUND(ABS(G50-H50)/H50*100,2))</f>
        <v>10.31</v>
      </c>
      <c r="K50" s="54" t="n">
        <f aca="false">G50-H50</f>
        <v>-741</v>
      </c>
      <c r="L50" s="54" t="n">
        <f aca="false">ROUND(100-J50,2)</f>
        <v>89.69</v>
      </c>
      <c r="M50" s="52" t="s">
        <v>12134</v>
      </c>
      <c r="N50" s="52" t="s">
        <v>12153</v>
      </c>
      <c r="O50" s="52" t="s">
        <v>12127</v>
      </c>
      <c r="P50" s="55" t="str">
        <f aca="false">IF(K50&gt;500,"Over-Forecast",IF(K50&lt;-500,"Under-Forecast","Accurate"))</f>
        <v>Under-Forecast</v>
      </c>
      <c r="Q50" s="55" t="str">
        <f aca="false">IF(J50&lt;=5,"Excellent",IF(J50&lt;=10,"Good",IF(J50&lt;=20,"Acceptable","Poor")))</f>
        <v>Acceptable</v>
      </c>
      <c r="R50" s="55" t="n">
        <f aca="false">IFERROR(VALUE(LEFT(E50,4)),"")</f>
        <v>2023</v>
      </c>
    </row>
    <row r="51" customFormat="false" ht="15" hidden="false" customHeight="true" outlineLevel="0" collapsed="false">
      <c r="A51" s="56" t="s">
        <v>12190</v>
      </c>
      <c r="B51" s="56" t="s">
        <v>5057</v>
      </c>
      <c r="C51" s="56" t="s">
        <v>25</v>
      </c>
      <c r="D51" s="56" t="s">
        <v>18</v>
      </c>
      <c r="E51" s="56" t="s">
        <v>43</v>
      </c>
      <c r="F51" s="56" t="s">
        <v>111</v>
      </c>
      <c r="G51" s="56" t="n">
        <v>4961</v>
      </c>
      <c r="H51" s="56" t="n">
        <v>6570</v>
      </c>
      <c r="I51" s="54" t="n">
        <f aca="false">ABS(G51-H51)</f>
        <v>1609</v>
      </c>
      <c r="J51" s="54" t="n">
        <f aca="false">IF(H51=0,0,ROUND(ABS(G51-H51)/H51*100,2))</f>
        <v>24.49</v>
      </c>
      <c r="K51" s="54" t="n">
        <f aca="false">G51-H51</f>
        <v>-1609</v>
      </c>
      <c r="L51" s="54" t="n">
        <f aca="false">ROUND(100-J51,2)</f>
        <v>75.51</v>
      </c>
      <c r="M51" s="56" t="s">
        <v>12147</v>
      </c>
      <c r="N51" s="56" t="s">
        <v>12137</v>
      </c>
      <c r="O51" s="56" t="s">
        <v>12127</v>
      </c>
      <c r="P51" s="55" t="str">
        <f aca="false">IF(K51&gt;500,"Over-Forecast",IF(K51&lt;-500,"Under-Forecast","Accurate"))</f>
        <v>Under-Forecast</v>
      </c>
      <c r="Q51" s="55" t="str">
        <f aca="false">IF(J51&lt;=5,"Excellent",IF(J51&lt;=10,"Good",IF(J51&lt;=20,"Acceptable","Poor")))</f>
        <v>Poor</v>
      </c>
      <c r="R51" s="55" t="n">
        <f aca="false">IFERROR(VALUE(LEFT(E51,4)),"")</f>
        <v>2023</v>
      </c>
    </row>
    <row r="52" customFormat="false" ht="15" hidden="false" customHeight="true" outlineLevel="0" collapsed="false">
      <c r="A52" s="52" t="s">
        <v>12191</v>
      </c>
      <c r="B52" s="52" t="s">
        <v>1419</v>
      </c>
      <c r="C52" s="52" t="s">
        <v>14</v>
      </c>
      <c r="D52" s="52" t="s">
        <v>18</v>
      </c>
      <c r="E52" s="52" t="s">
        <v>22</v>
      </c>
      <c r="F52" s="52" t="s">
        <v>113</v>
      </c>
      <c r="G52" s="52" t="n">
        <v>3654</v>
      </c>
      <c r="H52" s="52" t="n">
        <v>4639</v>
      </c>
      <c r="I52" s="54" t="n">
        <f aca="false">ABS(G52-H52)</f>
        <v>985</v>
      </c>
      <c r="J52" s="54" t="n">
        <f aca="false">IF(H52=0,0,ROUND(ABS(G52-H52)/H52*100,2))</f>
        <v>21.23</v>
      </c>
      <c r="K52" s="54" t="n">
        <f aca="false">G52-H52</f>
        <v>-985</v>
      </c>
      <c r="L52" s="54" t="n">
        <f aca="false">ROUND(100-J52,2)</f>
        <v>78.77</v>
      </c>
      <c r="M52" s="52" t="s">
        <v>12134</v>
      </c>
      <c r="N52" s="52" t="s">
        <v>12153</v>
      </c>
      <c r="O52" s="52" t="s">
        <v>12127</v>
      </c>
      <c r="P52" s="55" t="str">
        <f aca="false">IF(K52&gt;500,"Over-Forecast",IF(K52&lt;-500,"Under-Forecast","Accurate"))</f>
        <v>Under-Forecast</v>
      </c>
      <c r="Q52" s="55" t="str">
        <f aca="false">IF(J52&lt;=5,"Excellent",IF(J52&lt;=10,"Good",IF(J52&lt;=20,"Acceptable","Poor")))</f>
        <v>Poor</v>
      </c>
      <c r="R52" s="55" t="n">
        <f aca="false">IFERROR(VALUE(LEFT(E52,4)),"")</f>
        <v>2022</v>
      </c>
    </row>
    <row r="53" customFormat="false" ht="15" hidden="false" customHeight="true" outlineLevel="0" collapsed="false">
      <c r="A53" s="56" t="s">
        <v>12192</v>
      </c>
      <c r="B53" s="56" t="s">
        <v>12193</v>
      </c>
      <c r="C53" s="56" t="s">
        <v>25</v>
      </c>
      <c r="D53" s="56" t="s">
        <v>12</v>
      </c>
      <c r="E53" s="56" t="s">
        <v>37</v>
      </c>
      <c r="F53" s="56" t="s">
        <v>109</v>
      </c>
      <c r="G53" s="56" t="n">
        <v>1191</v>
      </c>
      <c r="H53" s="56" t="n">
        <v>1002</v>
      </c>
      <c r="I53" s="54" t="n">
        <f aca="false">ABS(G53-H53)</f>
        <v>189</v>
      </c>
      <c r="J53" s="54" t="n">
        <f aca="false">IF(H53=0,0,ROUND(ABS(G53-H53)/H53*100,2))</f>
        <v>18.86</v>
      </c>
      <c r="K53" s="54" t="n">
        <f aca="false">G53-H53</f>
        <v>189</v>
      </c>
      <c r="L53" s="54" t="n">
        <f aca="false">ROUND(100-J53,2)</f>
        <v>81.14</v>
      </c>
      <c r="M53" s="56" t="s">
        <v>12139</v>
      </c>
      <c r="N53" s="56" t="s">
        <v>12126</v>
      </c>
      <c r="O53" s="56" t="s">
        <v>12123</v>
      </c>
      <c r="P53" s="55" t="str">
        <f aca="false">IF(K53&gt;500,"Over-Forecast",IF(K53&lt;-500,"Under-Forecast","Accurate"))</f>
        <v>Accurate</v>
      </c>
      <c r="Q53" s="55" t="str">
        <f aca="false">IF(J53&lt;=5,"Excellent",IF(J53&lt;=10,"Good",IF(J53&lt;=20,"Acceptable","Poor")))</f>
        <v>Acceptable</v>
      </c>
      <c r="R53" s="55" t="n">
        <f aca="false">IFERROR(VALUE(LEFT(E53,4)),"")</f>
        <v>2023</v>
      </c>
    </row>
    <row r="54" customFormat="false" ht="15" hidden="false" customHeight="true" outlineLevel="0" collapsed="false">
      <c r="A54" s="52" t="s">
        <v>12194</v>
      </c>
      <c r="B54" s="52" t="s">
        <v>2670</v>
      </c>
      <c r="C54" s="52" t="s">
        <v>11</v>
      </c>
      <c r="D54" s="52" t="s">
        <v>21</v>
      </c>
      <c r="E54" s="52" t="s">
        <v>37</v>
      </c>
      <c r="F54" s="52" t="s">
        <v>109</v>
      </c>
      <c r="G54" s="52" t="n">
        <v>2287</v>
      </c>
      <c r="H54" s="52" t="n">
        <v>2839</v>
      </c>
      <c r="I54" s="54" t="n">
        <f aca="false">ABS(G54-H54)</f>
        <v>552</v>
      </c>
      <c r="J54" s="54" t="n">
        <f aca="false">IF(H54=0,0,ROUND(ABS(G54-H54)/H54*100,2))</f>
        <v>19.44</v>
      </c>
      <c r="K54" s="54" t="n">
        <f aca="false">G54-H54</f>
        <v>-552</v>
      </c>
      <c r="L54" s="54" t="n">
        <f aca="false">ROUND(100-J54,2)</f>
        <v>80.56</v>
      </c>
      <c r="M54" s="52" t="s">
        <v>12141</v>
      </c>
      <c r="N54" s="52" t="s">
        <v>12122</v>
      </c>
      <c r="O54" s="52" t="s">
        <v>12123</v>
      </c>
      <c r="P54" s="55" t="str">
        <f aca="false">IF(K54&gt;500,"Over-Forecast",IF(K54&lt;-500,"Under-Forecast","Accurate"))</f>
        <v>Under-Forecast</v>
      </c>
      <c r="Q54" s="55" t="str">
        <f aca="false">IF(J54&lt;=5,"Excellent",IF(J54&lt;=10,"Good",IF(J54&lt;=20,"Acceptable","Poor")))</f>
        <v>Acceptable</v>
      </c>
      <c r="R54" s="55" t="n">
        <f aca="false">IFERROR(VALUE(LEFT(E54,4)),"")</f>
        <v>2023</v>
      </c>
    </row>
    <row r="55" customFormat="false" ht="15" hidden="false" customHeight="true" outlineLevel="0" collapsed="false">
      <c r="A55" s="56" t="s">
        <v>12195</v>
      </c>
      <c r="B55" s="56" t="s">
        <v>7304</v>
      </c>
      <c r="C55" s="56" t="s">
        <v>23</v>
      </c>
      <c r="D55" s="56" t="s">
        <v>9</v>
      </c>
      <c r="E55" s="56" t="s">
        <v>56</v>
      </c>
      <c r="F55" s="56" t="s">
        <v>115</v>
      </c>
      <c r="G55" s="56" t="n">
        <v>3877</v>
      </c>
      <c r="H55" s="56" t="n">
        <v>4593</v>
      </c>
      <c r="I55" s="54" t="n">
        <f aca="false">ABS(G55-H55)</f>
        <v>716</v>
      </c>
      <c r="J55" s="54" t="n">
        <f aca="false">IF(H55=0,0,ROUND(ABS(G55-H55)/H55*100,2))</f>
        <v>15.59</v>
      </c>
      <c r="K55" s="54" t="n">
        <f aca="false">G55-H55</f>
        <v>-716</v>
      </c>
      <c r="L55" s="54" t="n">
        <f aca="false">ROUND(100-J55,2)</f>
        <v>84.41</v>
      </c>
      <c r="M55" s="56" t="s">
        <v>12121</v>
      </c>
      <c r="N55" s="56" t="s">
        <v>12122</v>
      </c>
      <c r="O55" s="56" t="s">
        <v>12123</v>
      </c>
      <c r="P55" s="55" t="str">
        <f aca="false">IF(K55&gt;500,"Over-Forecast",IF(K55&lt;-500,"Under-Forecast","Accurate"))</f>
        <v>Under-Forecast</v>
      </c>
      <c r="Q55" s="55" t="str">
        <f aca="false">IF(J55&lt;=5,"Excellent",IF(J55&lt;=10,"Good",IF(J55&lt;=20,"Acceptable","Poor")))</f>
        <v>Acceptable</v>
      </c>
      <c r="R55" s="55" t="n">
        <f aca="false">IFERROR(VALUE(LEFT(E55,4)),"")</f>
        <v>2024</v>
      </c>
    </row>
    <row r="56" customFormat="false" ht="15" hidden="false" customHeight="true" outlineLevel="0" collapsed="false">
      <c r="A56" s="52" t="s">
        <v>12196</v>
      </c>
      <c r="B56" s="52" t="s">
        <v>6143</v>
      </c>
      <c r="C56" s="52" t="s">
        <v>25</v>
      </c>
      <c r="D56" s="52" t="s">
        <v>15</v>
      </c>
      <c r="E56" s="52" t="s">
        <v>53</v>
      </c>
      <c r="F56" s="52" t="s">
        <v>109</v>
      </c>
      <c r="G56" s="52" t="n">
        <v>7613</v>
      </c>
      <c r="H56" s="52" t="n">
        <v>9715</v>
      </c>
      <c r="I56" s="54" t="n">
        <f aca="false">ABS(G56-H56)</f>
        <v>2102</v>
      </c>
      <c r="J56" s="54" t="n">
        <f aca="false">IF(H56=0,0,ROUND(ABS(G56-H56)/H56*100,2))</f>
        <v>21.64</v>
      </c>
      <c r="K56" s="54" t="n">
        <f aca="false">G56-H56</f>
        <v>-2102</v>
      </c>
      <c r="L56" s="54" t="n">
        <f aca="false">ROUND(100-J56,2)</f>
        <v>78.36</v>
      </c>
      <c r="M56" s="52" t="s">
        <v>12147</v>
      </c>
      <c r="N56" s="52" t="s">
        <v>12122</v>
      </c>
      <c r="O56" s="52" t="s">
        <v>12127</v>
      </c>
      <c r="P56" s="55" t="str">
        <f aca="false">IF(K56&gt;500,"Over-Forecast",IF(K56&lt;-500,"Under-Forecast","Accurate"))</f>
        <v>Under-Forecast</v>
      </c>
      <c r="Q56" s="55" t="str">
        <f aca="false">IF(J56&lt;=5,"Excellent",IF(J56&lt;=10,"Good",IF(J56&lt;=20,"Acceptable","Poor")))</f>
        <v>Poor</v>
      </c>
      <c r="R56" s="55" t="n">
        <f aca="false">IFERROR(VALUE(LEFT(E56,4)),"")</f>
        <v>2024</v>
      </c>
    </row>
    <row r="57" customFormat="false" ht="15" hidden="false" customHeight="true" outlineLevel="0" collapsed="false">
      <c r="A57" s="56" t="s">
        <v>12197</v>
      </c>
      <c r="B57" s="56" t="s">
        <v>2356</v>
      </c>
      <c r="C57" s="56" t="s">
        <v>14</v>
      </c>
      <c r="D57" s="56" t="s">
        <v>21</v>
      </c>
      <c r="E57" s="56" t="s">
        <v>37</v>
      </c>
      <c r="F57" s="56" t="s">
        <v>113</v>
      </c>
      <c r="G57" s="56" t="n">
        <v>448</v>
      </c>
      <c r="H57" s="56" t="n">
        <v>393</v>
      </c>
      <c r="I57" s="54" t="n">
        <f aca="false">ABS(G57-H57)</f>
        <v>55</v>
      </c>
      <c r="J57" s="54" t="n">
        <f aca="false">IF(H57=0,0,ROUND(ABS(G57-H57)/H57*100,2))</f>
        <v>13.99</v>
      </c>
      <c r="K57" s="54" t="n">
        <f aca="false">G57-H57</f>
        <v>55</v>
      </c>
      <c r="L57" s="54" t="n">
        <f aca="false">ROUND(100-J57,2)</f>
        <v>86.01</v>
      </c>
      <c r="M57" s="56" t="s">
        <v>12198</v>
      </c>
      <c r="N57" s="56" t="s">
        <v>12130</v>
      </c>
      <c r="O57" s="56" t="s">
        <v>12127</v>
      </c>
      <c r="P57" s="55" t="str">
        <f aca="false">IF(K57&gt;500,"Over-Forecast",IF(K57&lt;-500,"Under-Forecast","Accurate"))</f>
        <v>Accurate</v>
      </c>
      <c r="Q57" s="55" t="str">
        <f aca="false">IF(J57&lt;=5,"Excellent",IF(J57&lt;=10,"Good",IF(J57&lt;=20,"Acceptable","Poor")))</f>
        <v>Acceptable</v>
      </c>
      <c r="R57" s="55" t="n">
        <f aca="false">IFERROR(VALUE(LEFT(E57,4)),"")</f>
        <v>2023</v>
      </c>
    </row>
    <row r="58" customFormat="false" ht="15" hidden="false" customHeight="true" outlineLevel="0" collapsed="false">
      <c r="A58" s="52" t="s">
        <v>12199</v>
      </c>
      <c r="B58" s="52" t="s">
        <v>2341</v>
      </c>
      <c r="C58" s="52" t="s">
        <v>27</v>
      </c>
      <c r="D58" s="52" t="s">
        <v>12</v>
      </c>
      <c r="E58" s="52" t="s">
        <v>24</v>
      </c>
      <c r="F58" s="52" t="s">
        <v>109</v>
      </c>
      <c r="G58" s="52" t="n">
        <v>10245</v>
      </c>
      <c r="H58" s="52" t="n">
        <v>8517</v>
      </c>
      <c r="I58" s="54" t="n">
        <f aca="false">ABS(G58-H58)</f>
        <v>1728</v>
      </c>
      <c r="J58" s="54" t="n">
        <f aca="false">IF(H58=0,0,ROUND(ABS(G58-H58)/H58*100,2))</f>
        <v>20.29</v>
      </c>
      <c r="K58" s="54" t="n">
        <f aca="false">G58-H58</f>
        <v>1728</v>
      </c>
      <c r="L58" s="54" t="n">
        <f aca="false">ROUND(100-J58,2)</f>
        <v>79.71</v>
      </c>
      <c r="M58" s="52" t="s">
        <v>12173</v>
      </c>
      <c r="N58" s="52" t="s">
        <v>12137</v>
      </c>
      <c r="O58" s="52" t="s">
        <v>12131</v>
      </c>
      <c r="P58" s="55" t="str">
        <f aca="false">IF(K58&gt;500,"Over-Forecast",IF(K58&lt;-500,"Under-Forecast","Accurate"))</f>
        <v>Over-Forecast</v>
      </c>
      <c r="Q58" s="55" t="str">
        <f aca="false">IF(J58&lt;=5,"Excellent",IF(J58&lt;=10,"Good",IF(J58&lt;=20,"Acceptable","Poor")))</f>
        <v>Poor</v>
      </c>
      <c r="R58" s="55" t="n">
        <f aca="false">IFERROR(VALUE(LEFT(E58,4)),"")</f>
        <v>2022</v>
      </c>
    </row>
    <row r="59" customFormat="false" ht="15" hidden="false" customHeight="true" outlineLevel="0" collapsed="false">
      <c r="A59" s="56" t="s">
        <v>12200</v>
      </c>
      <c r="B59" s="56" t="s">
        <v>2615</v>
      </c>
      <c r="C59" s="56" t="s">
        <v>27</v>
      </c>
      <c r="D59" s="56" t="s">
        <v>21</v>
      </c>
      <c r="E59" s="56" t="s">
        <v>53</v>
      </c>
      <c r="F59" s="56" t="s">
        <v>109</v>
      </c>
      <c r="G59" s="56" t="n">
        <v>2543</v>
      </c>
      <c r="H59" s="56" t="n">
        <v>2276</v>
      </c>
      <c r="I59" s="54" t="n">
        <f aca="false">ABS(G59-H59)</f>
        <v>267</v>
      </c>
      <c r="J59" s="54" t="n">
        <f aca="false">IF(H59=0,0,ROUND(ABS(G59-H59)/H59*100,2))</f>
        <v>11.73</v>
      </c>
      <c r="K59" s="54" t="n">
        <f aca="false">G59-H59</f>
        <v>267</v>
      </c>
      <c r="L59" s="54" t="n">
        <f aca="false">ROUND(100-J59,2)</f>
        <v>88.27</v>
      </c>
      <c r="M59" s="56" t="s">
        <v>12149</v>
      </c>
      <c r="N59" s="56" t="s">
        <v>12137</v>
      </c>
      <c r="O59" s="56" t="s">
        <v>12131</v>
      </c>
      <c r="P59" s="55" t="str">
        <f aca="false">IF(K59&gt;500,"Over-Forecast",IF(K59&lt;-500,"Under-Forecast","Accurate"))</f>
        <v>Accurate</v>
      </c>
      <c r="Q59" s="55" t="str">
        <f aca="false">IF(J59&lt;=5,"Excellent",IF(J59&lt;=10,"Good",IF(J59&lt;=20,"Acceptable","Poor")))</f>
        <v>Acceptable</v>
      </c>
      <c r="R59" s="55" t="n">
        <f aca="false">IFERROR(VALUE(LEFT(E59,4)),"")</f>
        <v>2024</v>
      </c>
    </row>
    <row r="60" customFormat="false" ht="15" hidden="false" customHeight="true" outlineLevel="0" collapsed="false">
      <c r="A60" s="52" t="s">
        <v>12201</v>
      </c>
      <c r="B60" s="52" t="s">
        <v>423</v>
      </c>
      <c r="C60" s="52" t="s">
        <v>27</v>
      </c>
      <c r="D60" s="52" t="s">
        <v>18</v>
      </c>
      <c r="E60" s="52" t="s">
        <v>38</v>
      </c>
      <c r="F60" s="52" t="s">
        <v>115</v>
      </c>
      <c r="G60" s="52" t="n">
        <v>11786</v>
      </c>
      <c r="H60" s="52" t="n">
        <v>9117</v>
      </c>
      <c r="I60" s="54" t="n">
        <f aca="false">ABS(G60-H60)</f>
        <v>2669</v>
      </c>
      <c r="J60" s="54" t="n">
        <f aca="false">IF(H60=0,0,ROUND(ABS(G60-H60)/H60*100,2))</f>
        <v>29.27</v>
      </c>
      <c r="K60" s="54" t="n">
        <f aca="false">G60-H60</f>
        <v>2669</v>
      </c>
      <c r="L60" s="54" t="n">
        <f aca="false">ROUND(100-J60,2)</f>
        <v>70.73</v>
      </c>
      <c r="M60" s="52" t="s">
        <v>12125</v>
      </c>
      <c r="N60" s="52" t="s">
        <v>12153</v>
      </c>
      <c r="O60" s="52" t="s">
        <v>12127</v>
      </c>
      <c r="P60" s="55" t="str">
        <f aca="false">IF(K60&gt;500,"Over-Forecast",IF(K60&lt;-500,"Under-Forecast","Accurate"))</f>
        <v>Over-Forecast</v>
      </c>
      <c r="Q60" s="55" t="str">
        <f aca="false">IF(J60&lt;=5,"Excellent",IF(J60&lt;=10,"Good",IF(J60&lt;=20,"Acceptable","Poor")))</f>
        <v>Poor</v>
      </c>
      <c r="R60" s="55" t="n">
        <f aca="false">IFERROR(VALUE(LEFT(E60,4)),"")</f>
        <v>2023</v>
      </c>
    </row>
    <row r="61" customFormat="false" ht="15" hidden="false" customHeight="true" outlineLevel="0" collapsed="false">
      <c r="A61" s="56" t="s">
        <v>12202</v>
      </c>
      <c r="B61" s="56" t="s">
        <v>3559</v>
      </c>
      <c r="C61" s="56" t="s">
        <v>17</v>
      </c>
      <c r="D61" s="56" t="s">
        <v>21</v>
      </c>
      <c r="E61" s="56" t="s">
        <v>39</v>
      </c>
      <c r="F61" s="56" t="s">
        <v>113</v>
      </c>
      <c r="G61" s="56" t="n">
        <v>2711</v>
      </c>
      <c r="H61" s="56" t="n">
        <v>2075</v>
      </c>
      <c r="I61" s="54" t="n">
        <f aca="false">ABS(G61-H61)</f>
        <v>636</v>
      </c>
      <c r="J61" s="54" t="n">
        <f aca="false">IF(H61=0,0,ROUND(ABS(G61-H61)/H61*100,2))</f>
        <v>30.65</v>
      </c>
      <c r="K61" s="54" t="n">
        <f aca="false">G61-H61</f>
        <v>636</v>
      </c>
      <c r="L61" s="54" t="n">
        <f aca="false">ROUND(100-J61,2)</f>
        <v>69.35</v>
      </c>
      <c r="M61" s="56" t="s">
        <v>12144</v>
      </c>
      <c r="N61" s="56" t="s">
        <v>12122</v>
      </c>
      <c r="O61" s="56" t="s">
        <v>12127</v>
      </c>
      <c r="P61" s="55" t="str">
        <f aca="false">IF(K61&gt;500,"Over-Forecast",IF(K61&lt;-500,"Under-Forecast","Accurate"))</f>
        <v>Over-Forecast</v>
      </c>
      <c r="Q61" s="55" t="str">
        <f aca="false">IF(J61&lt;=5,"Excellent",IF(J61&lt;=10,"Good",IF(J61&lt;=20,"Acceptable","Poor")))</f>
        <v>Poor</v>
      </c>
      <c r="R61" s="55" t="n">
        <f aca="false">IFERROR(VALUE(LEFT(E61,4)),"")</f>
        <v>2023</v>
      </c>
    </row>
    <row r="62" customFormat="false" ht="15" hidden="false" customHeight="true" outlineLevel="0" collapsed="false">
      <c r="A62" s="52" t="s">
        <v>12203</v>
      </c>
      <c r="B62" s="52" t="s">
        <v>3811</v>
      </c>
      <c r="C62" s="52" t="s">
        <v>20</v>
      </c>
      <c r="D62" s="52" t="s">
        <v>18</v>
      </c>
      <c r="E62" s="52" t="s">
        <v>50</v>
      </c>
      <c r="F62" s="52" t="s">
        <v>115</v>
      </c>
      <c r="G62" s="52" t="n">
        <v>2079</v>
      </c>
      <c r="H62" s="52" t="n">
        <v>1689</v>
      </c>
      <c r="I62" s="54" t="n">
        <f aca="false">ABS(G62-H62)</f>
        <v>390</v>
      </c>
      <c r="J62" s="54" t="n">
        <f aca="false">IF(H62=0,0,ROUND(ABS(G62-H62)/H62*100,2))</f>
        <v>23.09</v>
      </c>
      <c r="K62" s="54" t="n">
        <f aca="false">G62-H62</f>
        <v>390</v>
      </c>
      <c r="L62" s="54" t="n">
        <f aca="false">ROUND(100-J62,2)</f>
        <v>76.91</v>
      </c>
      <c r="M62" s="52" t="s">
        <v>12204</v>
      </c>
      <c r="N62" s="52" t="s">
        <v>12122</v>
      </c>
      <c r="O62" s="52" t="s">
        <v>12131</v>
      </c>
      <c r="P62" s="55" t="str">
        <f aca="false">IF(K62&gt;500,"Over-Forecast",IF(K62&lt;-500,"Under-Forecast","Accurate"))</f>
        <v>Accurate</v>
      </c>
      <c r="Q62" s="55" t="str">
        <f aca="false">IF(J62&lt;=5,"Excellent",IF(J62&lt;=10,"Good",IF(J62&lt;=20,"Acceptable","Poor")))</f>
        <v>Poor</v>
      </c>
      <c r="R62" s="55" t="n">
        <f aca="false">IFERROR(VALUE(LEFT(E62,4)),"")</f>
        <v>2024</v>
      </c>
    </row>
    <row r="63" customFormat="false" ht="15" hidden="false" customHeight="true" outlineLevel="0" collapsed="false">
      <c r="A63" s="56" t="s">
        <v>12205</v>
      </c>
      <c r="B63" s="56" t="s">
        <v>2224</v>
      </c>
      <c r="C63" s="56" t="s">
        <v>25</v>
      </c>
      <c r="D63" s="56" t="s">
        <v>9</v>
      </c>
      <c r="E63" s="56" t="s">
        <v>13</v>
      </c>
      <c r="F63" s="56" t="s">
        <v>115</v>
      </c>
      <c r="G63" s="56" t="n">
        <v>7351</v>
      </c>
      <c r="H63" s="56" t="n">
        <v>8719</v>
      </c>
      <c r="I63" s="54" t="n">
        <f aca="false">ABS(G63-H63)</f>
        <v>1368</v>
      </c>
      <c r="J63" s="54" t="n">
        <f aca="false">IF(H63=0,0,ROUND(ABS(G63-H63)/H63*100,2))</f>
        <v>15.69</v>
      </c>
      <c r="K63" s="54" t="n">
        <f aca="false">G63-H63</f>
        <v>-1368</v>
      </c>
      <c r="L63" s="54" t="n">
        <f aca="false">ROUND(100-J63,2)</f>
        <v>84.31</v>
      </c>
      <c r="M63" s="56" t="s">
        <v>12121</v>
      </c>
      <c r="N63" s="56" t="s">
        <v>12122</v>
      </c>
      <c r="O63" s="56" t="s">
        <v>12131</v>
      </c>
      <c r="P63" s="55" t="str">
        <f aca="false">IF(K63&gt;500,"Over-Forecast",IF(K63&lt;-500,"Under-Forecast","Accurate"))</f>
        <v>Under-Forecast</v>
      </c>
      <c r="Q63" s="55" t="str">
        <f aca="false">IF(J63&lt;=5,"Excellent",IF(J63&lt;=10,"Good",IF(J63&lt;=20,"Acceptable","Poor")))</f>
        <v>Acceptable</v>
      </c>
      <c r="R63" s="55" t="n">
        <f aca="false">IFERROR(VALUE(LEFT(E63,4)),"")</f>
        <v>2022</v>
      </c>
    </row>
    <row r="64" customFormat="false" ht="15" hidden="false" customHeight="true" outlineLevel="0" collapsed="false">
      <c r="A64" s="52" t="s">
        <v>12206</v>
      </c>
      <c r="B64" s="52" t="s">
        <v>1530</v>
      </c>
      <c r="C64" s="52" t="s">
        <v>14</v>
      </c>
      <c r="D64" s="52" t="s">
        <v>15</v>
      </c>
      <c r="E64" s="52" t="s">
        <v>40</v>
      </c>
      <c r="F64" s="52" t="s">
        <v>111</v>
      </c>
      <c r="G64" s="52" t="n">
        <v>12351</v>
      </c>
      <c r="H64" s="52" t="n">
        <v>9282</v>
      </c>
      <c r="I64" s="54" t="n">
        <f aca="false">ABS(G64-H64)</f>
        <v>3069</v>
      </c>
      <c r="J64" s="54" t="n">
        <f aca="false">IF(H64=0,0,ROUND(ABS(G64-H64)/H64*100,2))</f>
        <v>33.06</v>
      </c>
      <c r="K64" s="54" t="n">
        <f aca="false">G64-H64</f>
        <v>3069</v>
      </c>
      <c r="L64" s="54" t="n">
        <f aca="false">ROUND(100-J64,2)</f>
        <v>66.94</v>
      </c>
      <c r="M64" s="52" t="s">
        <v>12125</v>
      </c>
      <c r="N64" s="52" t="s">
        <v>12122</v>
      </c>
      <c r="O64" s="52" t="s">
        <v>12123</v>
      </c>
      <c r="P64" s="55" t="str">
        <f aca="false">IF(K64&gt;500,"Over-Forecast",IF(K64&lt;-500,"Under-Forecast","Accurate"))</f>
        <v>Over-Forecast</v>
      </c>
      <c r="Q64" s="55" t="str">
        <f aca="false">IF(J64&lt;=5,"Excellent",IF(J64&lt;=10,"Good",IF(J64&lt;=20,"Acceptable","Poor")))</f>
        <v>Poor</v>
      </c>
      <c r="R64" s="55" t="n">
        <f aca="false">IFERROR(VALUE(LEFT(E64,4)),"")</f>
        <v>2023</v>
      </c>
    </row>
    <row r="65" customFormat="false" ht="15" hidden="false" customHeight="true" outlineLevel="0" collapsed="false">
      <c r="A65" s="56" t="s">
        <v>12207</v>
      </c>
      <c r="B65" s="56" t="s">
        <v>790</v>
      </c>
      <c r="C65" s="56" t="s">
        <v>25</v>
      </c>
      <c r="D65" s="56" t="s">
        <v>15</v>
      </c>
      <c r="E65" s="56" t="s">
        <v>29</v>
      </c>
      <c r="F65" s="56" t="s">
        <v>107</v>
      </c>
      <c r="G65" s="56" t="n">
        <v>4216</v>
      </c>
      <c r="H65" s="56" t="n">
        <v>4213</v>
      </c>
      <c r="I65" s="54" t="n">
        <f aca="false">ABS(G65-H65)</f>
        <v>3</v>
      </c>
      <c r="J65" s="54" t="n">
        <f aca="false">IF(H65=0,0,ROUND(ABS(G65-H65)/H65*100,2))</f>
        <v>0.07</v>
      </c>
      <c r="K65" s="54" t="n">
        <f aca="false">G65-H65</f>
        <v>3</v>
      </c>
      <c r="L65" s="54" t="n">
        <f aca="false">ROUND(100-J65,2)</f>
        <v>99.93</v>
      </c>
      <c r="M65" s="56" t="s">
        <v>12125</v>
      </c>
      <c r="N65" s="56" t="s">
        <v>12126</v>
      </c>
      <c r="O65" s="56" t="s">
        <v>12127</v>
      </c>
      <c r="P65" s="55" t="str">
        <f aca="false">IF(K65&gt;500,"Over-Forecast",IF(K65&lt;-500,"Under-Forecast","Accurate"))</f>
        <v>Accurate</v>
      </c>
      <c r="Q65" s="55" t="str">
        <f aca="false">IF(J65&lt;=5,"Excellent",IF(J65&lt;=10,"Good",IF(J65&lt;=20,"Acceptable","Poor")))</f>
        <v>Excellent</v>
      </c>
      <c r="R65" s="55" t="n">
        <f aca="false">IFERROR(VALUE(LEFT(E65,4)),"")</f>
        <v>2022</v>
      </c>
    </row>
    <row r="66" customFormat="false" ht="15" hidden="false" customHeight="true" outlineLevel="0" collapsed="false">
      <c r="A66" s="52" t="s">
        <v>12208</v>
      </c>
      <c r="B66" s="52" t="s">
        <v>3892</v>
      </c>
      <c r="C66" s="52" t="s">
        <v>11</v>
      </c>
      <c r="D66" s="52" t="s">
        <v>15</v>
      </c>
      <c r="E66" s="52" t="s">
        <v>54</v>
      </c>
      <c r="F66" s="52" t="s">
        <v>113</v>
      </c>
      <c r="G66" s="52" t="n">
        <v>674</v>
      </c>
      <c r="H66" s="52" t="n">
        <v>567</v>
      </c>
      <c r="I66" s="54" t="n">
        <f aca="false">ABS(G66-H66)</f>
        <v>107</v>
      </c>
      <c r="J66" s="54" t="n">
        <f aca="false">IF(H66=0,0,ROUND(ABS(G66-H66)/H66*100,2))</f>
        <v>18.87</v>
      </c>
      <c r="K66" s="54" t="n">
        <f aca="false">G66-H66</f>
        <v>107</v>
      </c>
      <c r="L66" s="54" t="n">
        <f aca="false">ROUND(100-J66,2)</f>
        <v>81.13</v>
      </c>
      <c r="M66" s="52" t="s">
        <v>12121</v>
      </c>
      <c r="N66" s="52" t="s">
        <v>12122</v>
      </c>
      <c r="O66" s="52" t="s">
        <v>12123</v>
      </c>
      <c r="P66" s="55" t="str">
        <f aca="false">IF(K66&gt;500,"Over-Forecast",IF(K66&lt;-500,"Under-Forecast","Accurate"))</f>
        <v>Accurate</v>
      </c>
      <c r="Q66" s="55" t="str">
        <f aca="false">IF(J66&lt;=5,"Excellent",IF(J66&lt;=10,"Good",IF(J66&lt;=20,"Acceptable","Poor")))</f>
        <v>Acceptable</v>
      </c>
      <c r="R66" s="55" t="n">
        <f aca="false">IFERROR(VALUE(LEFT(E66,4)),"")</f>
        <v>2024</v>
      </c>
    </row>
    <row r="67" customFormat="false" ht="15" hidden="false" customHeight="true" outlineLevel="0" collapsed="false">
      <c r="A67" s="56" t="s">
        <v>12209</v>
      </c>
      <c r="B67" s="56" t="s">
        <v>3339</v>
      </c>
      <c r="C67" s="56" t="s">
        <v>25</v>
      </c>
      <c r="D67" s="56" t="s">
        <v>21</v>
      </c>
      <c r="E67" s="56" t="s">
        <v>34</v>
      </c>
      <c r="F67" s="56" t="s">
        <v>115</v>
      </c>
      <c r="G67" s="56" t="n">
        <v>7402</v>
      </c>
      <c r="H67" s="56" t="n">
        <v>7157</v>
      </c>
      <c r="I67" s="54" t="n">
        <f aca="false">ABS(G67-H67)</f>
        <v>245</v>
      </c>
      <c r="J67" s="54" t="n">
        <f aca="false">IF(H67=0,0,ROUND(ABS(G67-H67)/H67*100,2))</f>
        <v>3.42</v>
      </c>
      <c r="K67" s="54" t="n">
        <f aca="false">G67-H67</f>
        <v>245</v>
      </c>
      <c r="L67" s="54" t="n">
        <f aca="false">ROUND(100-J67,2)</f>
        <v>96.58</v>
      </c>
      <c r="M67" s="56" t="s">
        <v>12136</v>
      </c>
      <c r="N67" s="56" t="s">
        <v>12153</v>
      </c>
      <c r="O67" s="56" t="s">
        <v>12127</v>
      </c>
      <c r="P67" s="55" t="str">
        <f aca="false">IF(K67&gt;500,"Over-Forecast",IF(K67&lt;-500,"Under-Forecast","Accurate"))</f>
        <v>Accurate</v>
      </c>
      <c r="Q67" s="55" t="str">
        <f aca="false">IF(J67&lt;=5,"Excellent",IF(J67&lt;=10,"Good",IF(J67&lt;=20,"Acceptable","Poor")))</f>
        <v>Excellent</v>
      </c>
      <c r="R67" s="55" t="n">
        <f aca="false">IFERROR(VALUE(LEFT(E67,4)),"")</f>
        <v>2023</v>
      </c>
    </row>
    <row r="68" customFormat="false" ht="15" hidden="false" customHeight="true" outlineLevel="0" collapsed="false">
      <c r="A68" s="52" t="s">
        <v>12210</v>
      </c>
      <c r="B68" s="52" t="s">
        <v>12211</v>
      </c>
      <c r="C68" s="52" t="s">
        <v>14</v>
      </c>
      <c r="D68" s="52" t="s">
        <v>18</v>
      </c>
      <c r="E68" s="52" t="s">
        <v>19</v>
      </c>
      <c r="F68" s="52" t="s">
        <v>111</v>
      </c>
      <c r="G68" s="52" t="n">
        <v>3105</v>
      </c>
      <c r="H68" s="52" t="n">
        <v>4100</v>
      </c>
      <c r="I68" s="54" t="n">
        <f aca="false">ABS(G68-H68)</f>
        <v>995</v>
      </c>
      <c r="J68" s="54" t="n">
        <f aca="false">IF(H68=0,0,ROUND(ABS(G68-H68)/H68*100,2))</f>
        <v>24.27</v>
      </c>
      <c r="K68" s="54" t="n">
        <f aca="false">G68-H68</f>
        <v>-995</v>
      </c>
      <c r="L68" s="54" t="n">
        <f aca="false">ROUND(100-J68,2)</f>
        <v>75.73</v>
      </c>
      <c r="M68" s="52" t="s">
        <v>12125</v>
      </c>
      <c r="N68" s="52" t="s">
        <v>12126</v>
      </c>
      <c r="O68" s="52" t="s">
        <v>12127</v>
      </c>
      <c r="P68" s="55" t="str">
        <f aca="false">IF(K68&gt;500,"Over-Forecast",IF(K68&lt;-500,"Under-Forecast","Accurate"))</f>
        <v>Under-Forecast</v>
      </c>
      <c r="Q68" s="55" t="str">
        <f aca="false">IF(J68&lt;=5,"Excellent",IF(J68&lt;=10,"Good",IF(J68&lt;=20,"Acceptable","Poor")))</f>
        <v>Poor</v>
      </c>
      <c r="R68" s="55" t="n">
        <f aca="false">IFERROR(VALUE(LEFT(E68,4)),"")</f>
        <v>2022</v>
      </c>
    </row>
    <row r="69" customFormat="false" ht="15" hidden="false" customHeight="true" outlineLevel="0" collapsed="false">
      <c r="A69" s="56" t="s">
        <v>12212</v>
      </c>
      <c r="B69" s="56" t="s">
        <v>1333</v>
      </c>
      <c r="C69" s="56" t="s">
        <v>14</v>
      </c>
      <c r="D69" s="56" t="s">
        <v>21</v>
      </c>
      <c r="E69" s="56" t="s">
        <v>34</v>
      </c>
      <c r="F69" s="56" t="s">
        <v>115</v>
      </c>
      <c r="G69" s="56" t="n">
        <v>9884</v>
      </c>
      <c r="H69" s="56" t="n">
        <v>9278</v>
      </c>
      <c r="I69" s="54" t="n">
        <f aca="false">ABS(G69-H69)</f>
        <v>606</v>
      </c>
      <c r="J69" s="54" t="n">
        <f aca="false">IF(H69=0,0,ROUND(ABS(G69-H69)/H69*100,2))</f>
        <v>6.53</v>
      </c>
      <c r="K69" s="54" t="n">
        <f aca="false">G69-H69</f>
        <v>606</v>
      </c>
      <c r="L69" s="54" t="n">
        <f aca="false">ROUND(100-J69,2)</f>
        <v>93.47</v>
      </c>
      <c r="M69" s="56" t="s">
        <v>12152</v>
      </c>
      <c r="N69" s="56" t="s">
        <v>12130</v>
      </c>
      <c r="O69" s="56" t="s">
        <v>12131</v>
      </c>
      <c r="P69" s="55" t="str">
        <f aca="false">IF(K69&gt;500,"Over-Forecast",IF(K69&lt;-500,"Under-Forecast","Accurate"))</f>
        <v>Over-Forecast</v>
      </c>
      <c r="Q69" s="55" t="str">
        <f aca="false">IF(J69&lt;=5,"Excellent",IF(J69&lt;=10,"Good",IF(J69&lt;=20,"Acceptable","Poor")))</f>
        <v>Good</v>
      </c>
      <c r="R69" s="55" t="n">
        <f aca="false">IFERROR(VALUE(LEFT(E69,4)),"")</f>
        <v>2023</v>
      </c>
    </row>
    <row r="70" customFormat="false" ht="15" hidden="false" customHeight="true" outlineLevel="0" collapsed="false">
      <c r="A70" s="52" t="s">
        <v>12213</v>
      </c>
      <c r="B70" s="52" t="s">
        <v>1322</v>
      </c>
      <c r="C70" s="52" t="s">
        <v>14</v>
      </c>
      <c r="D70" s="52" t="s">
        <v>15</v>
      </c>
      <c r="E70" s="52" t="s">
        <v>54</v>
      </c>
      <c r="F70" s="52" t="s">
        <v>107</v>
      </c>
      <c r="G70" s="52" t="n">
        <v>954</v>
      </c>
      <c r="H70" s="52" t="n">
        <v>746</v>
      </c>
      <c r="I70" s="54" t="n">
        <f aca="false">ABS(G70-H70)</f>
        <v>208</v>
      </c>
      <c r="J70" s="54" t="n">
        <f aca="false">IF(H70=0,0,ROUND(ABS(G70-H70)/H70*100,2))</f>
        <v>27.88</v>
      </c>
      <c r="K70" s="54" t="n">
        <f aca="false">G70-H70</f>
        <v>208</v>
      </c>
      <c r="L70" s="54" t="n">
        <f aca="false">ROUND(100-J70,2)</f>
        <v>72.12</v>
      </c>
      <c r="M70" s="52" t="s">
        <v>12139</v>
      </c>
      <c r="N70" s="52" t="s">
        <v>12130</v>
      </c>
      <c r="O70" s="52" t="s">
        <v>12123</v>
      </c>
      <c r="P70" s="55" t="str">
        <f aca="false">IF(K70&gt;500,"Over-Forecast",IF(K70&lt;-500,"Under-Forecast","Accurate"))</f>
        <v>Accurate</v>
      </c>
      <c r="Q70" s="55" t="str">
        <f aca="false">IF(J70&lt;=5,"Excellent",IF(J70&lt;=10,"Good",IF(J70&lt;=20,"Acceptable","Poor")))</f>
        <v>Poor</v>
      </c>
      <c r="R70" s="55" t="n">
        <f aca="false">IFERROR(VALUE(LEFT(E70,4)),"")</f>
        <v>2024</v>
      </c>
    </row>
    <row r="71" customFormat="false" ht="15" hidden="false" customHeight="true" outlineLevel="0" collapsed="false">
      <c r="A71" s="56" t="s">
        <v>12214</v>
      </c>
      <c r="B71" s="56" t="s">
        <v>1822</v>
      </c>
      <c r="C71" s="56" t="s">
        <v>23</v>
      </c>
      <c r="D71" s="56" t="s">
        <v>12</v>
      </c>
      <c r="E71" s="56" t="s">
        <v>48</v>
      </c>
      <c r="F71" s="56" t="s">
        <v>111</v>
      </c>
      <c r="G71" s="56" t="n">
        <v>3049</v>
      </c>
      <c r="H71" s="56" t="n">
        <v>3195</v>
      </c>
      <c r="I71" s="54" t="n">
        <f aca="false">ABS(G71-H71)</f>
        <v>146</v>
      </c>
      <c r="J71" s="54" t="n">
        <f aca="false">IF(H71=0,0,ROUND(ABS(G71-H71)/H71*100,2))</f>
        <v>4.57</v>
      </c>
      <c r="K71" s="54" t="n">
        <f aca="false">G71-H71</f>
        <v>-146</v>
      </c>
      <c r="L71" s="54" t="n">
        <f aca="false">ROUND(100-J71,2)</f>
        <v>95.43</v>
      </c>
      <c r="M71" s="56" t="s">
        <v>12147</v>
      </c>
      <c r="N71" s="56" t="s">
        <v>12130</v>
      </c>
      <c r="O71" s="56" t="s">
        <v>12131</v>
      </c>
      <c r="P71" s="55" t="str">
        <f aca="false">IF(K71&gt;500,"Over-Forecast",IF(K71&lt;-500,"Under-Forecast","Accurate"))</f>
        <v>Accurate</v>
      </c>
      <c r="Q71" s="55" t="str">
        <f aca="false">IF(J71&lt;=5,"Excellent",IF(J71&lt;=10,"Good",IF(J71&lt;=20,"Acceptable","Poor")))</f>
        <v>Excellent</v>
      </c>
      <c r="R71" s="55" t="n">
        <f aca="false">IFERROR(VALUE(LEFT(E71,4)),"")</f>
        <v>2024</v>
      </c>
    </row>
    <row r="72" customFormat="false" ht="15" hidden="false" customHeight="true" outlineLevel="0" collapsed="false">
      <c r="A72" s="52" t="s">
        <v>12215</v>
      </c>
      <c r="B72" s="52" t="s">
        <v>2859</v>
      </c>
      <c r="C72" s="52" t="s">
        <v>23</v>
      </c>
      <c r="D72" s="52" t="s">
        <v>18</v>
      </c>
      <c r="E72" s="52" t="s">
        <v>10</v>
      </c>
      <c r="F72" s="52" t="s">
        <v>115</v>
      </c>
      <c r="G72" s="52" t="n">
        <v>7502</v>
      </c>
      <c r="H72" s="52" t="n">
        <v>6624</v>
      </c>
      <c r="I72" s="54" t="n">
        <f aca="false">ABS(G72-H72)</f>
        <v>878</v>
      </c>
      <c r="J72" s="54" t="n">
        <f aca="false">IF(H72=0,0,ROUND(ABS(G72-H72)/H72*100,2))</f>
        <v>13.25</v>
      </c>
      <c r="K72" s="54" t="n">
        <f aca="false">G72-H72</f>
        <v>878</v>
      </c>
      <c r="L72" s="54" t="n">
        <f aca="false">ROUND(100-J72,2)</f>
        <v>86.75</v>
      </c>
      <c r="M72" s="52" t="s">
        <v>12160</v>
      </c>
      <c r="N72" s="52" t="s">
        <v>12130</v>
      </c>
      <c r="O72" s="52" t="s">
        <v>12127</v>
      </c>
      <c r="P72" s="55" t="str">
        <f aca="false">IF(K72&gt;500,"Over-Forecast",IF(K72&lt;-500,"Under-Forecast","Accurate"))</f>
        <v>Over-Forecast</v>
      </c>
      <c r="Q72" s="55" t="str">
        <f aca="false">IF(J72&lt;=5,"Excellent",IF(J72&lt;=10,"Good",IF(J72&lt;=20,"Acceptable","Poor")))</f>
        <v>Acceptable</v>
      </c>
      <c r="R72" s="55" t="n">
        <f aca="false">IFERROR(VALUE(LEFT(E72,4)),"")</f>
        <v>2022</v>
      </c>
    </row>
    <row r="73" customFormat="false" ht="15" hidden="false" customHeight="true" outlineLevel="0" collapsed="false">
      <c r="A73" s="56" t="s">
        <v>12216</v>
      </c>
      <c r="B73" s="56" t="s">
        <v>3181</v>
      </c>
      <c r="C73" s="56" t="s">
        <v>14</v>
      </c>
      <c r="D73" s="56" t="s">
        <v>9</v>
      </c>
      <c r="E73" s="56" t="s">
        <v>46</v>
      </c>
      <c r="F73" s="56" t="s">
        <v>115</v>
      </c>
      <c r="G73" s="56" t="n">
        <v>7893</v>
      </c>
      <c r="H73" s="56" t="n">
        <v>6628</v>
      </c>
      <c r="I73" s="54" t="n">
        <f aca="false">ABS(G73-H73)</f>
        <v>1265</v>
      </c>
      <c r="J73" s="54" t="n">
        <f aca="false">IF(H73=0,0,ROUND(ABS(G73-H73)/H73*100,2))</f>
        <v>19.09</v>
      </c>
      <c r="K73" s="54" t="n">
        <f aca="false">G73-H73</f>
        <v>1265</v>
      </c>
      <c r="L73" s="54" t="n">
        <f aca="false">ROUND(100-J73,2)</f>
        <v>80.91</v>
      </c>
      <c r="M73" s="56" t="s">
        <v>12198</v>
      </c>
      <c r="N73" s="56" t="s">
        <v>12130</v>
      </c>
      <c r="O73" s="56" t="s">
        <v>12127</v>
      </c>
      <c r="P73" s="55" t="str">
        <f aca="false">IF(K73&gt;500,"Over-Forecast",IF(K73&lt;-500,"Under-Forecast","Accurate"))</f>
        <v>Over-Forecast</v>
      </c>
      <c r="Q73" s="55" t="str">
        <f aca="false">IF(J73&lt;=5,"Excellent",IF(J73&lt;=10,"Good",IF(J73&lt;=20,"Acceptable","Poor")))</f>
        <v>Acceptable</v>
      </c>
      <c r="R73" s="55" t="n">
        <f aca="false">IFERROR(VALUE(LEFT(E73,4)),"")</f>
        <v>2024</v>
      </c>
    </row>
    <row r="74" customFormat="false" ht="15" hidden="false" customHeight="true" outlineLevel="0" collapsed="false">
      <c r="A74" s="52" t="s">
        <v>12217</v>
      </c>
      <c r="B74" s="52" t="s">
        <v>3226</v>
      </c>
      <c r="C74" s="52" t="s">
        <v>11</v>
      </c>
      <c r="D74" s="52" t="s">
        <v>15</v>
      </c>
      <c r="E74" s="52" t="s">
        <v>13</v>
      </c>
      <c r="F74" s="52" t="s">
        <v>107</v>
      </c>
      <c r="G74" s="52" t="n">
        <v>4678</v>
      </c>
      <c r="H74" s="52" t="n">
        <v>6641</v>
      </c>
      <c r="I74" s="54" t="n">
        <f aca="false">ABS(G74-H74)</f>
        <v>1963</v>
      </c>
      <c r="J74" s="54" t="n">
        <f aca="false">IF(H74=0,0,ROUND(ABS(G74-H74)/H74*100,2))</f>
        <v>29.56</v>
      </c>
      <c r="K74" s="54" t="n">
        <f aca="false">G74-H74</f>
        <v>-1963</v>
      </c>
      <c r="L74" s="54" t="n">
        <f aca="false">ROUND(100-J74,2)</f>
        <v>70.44</v>
      </c>
      <c r="M74" s="52" t="s">
        <v>12136</v>
      </c>
      <c r="N74" s="52" t="s">
        <v>12130</v>
      </c>
      <c r="O74" s="52" t="s">
        <v>12127</v>
      </c>
      <c r="P74" s="55" t="str">
        <f aca="false">IF(K74&gt;500,"Over-Forecast",IF(K74&lt;-500,"Under-Forecast","Accurate"))</f>
        <v>Under-Forecast</v>
      </c>
      <c r="Q74" s="55" t="str">
        <f aca="false">IF(J74&lt;=5,"Excellent",IF(J74&lt;=10,"Good",IF(J74&lt;=20,"Acceptable","Poor")))</f>
        <v>Poor</v>
      </c>
      <c r="R74" s="55" t="n">
        <f aca="false">IFERROR(VALUE(LEFT(E74,4)),"")</f>
        <v>2022</v>
      </c>
    </row>
    <row r="75" customFormat="false" ht="15" hidden="false" customHeight="true" outlineLevel="0" collapsed="false">
      <c r="A75" s="56" t="s">
        <v>12218</v>
      </c>
      <c r="B75" s="56" t="s">
        <v>2615</v>
      </c>
      <c r="C75" s="56" t="s">
        <v>14</v>
      </c>
      <c r="D75" s="56" t="s">
        <v>15</v>
      </c>
      <c r="E75" s="56" t="s">
        <v>30</v>
      </c>
      <c r="F75" s="56" t="s">
        <v>115</v>
      </c>
      <c r="G75" s="56" t="n">
        <v>646</v>
      </c>
      <c r="H75" s="56" t="n">
        <v>583</v>
      </c>
      <c r="I75" s="54" t="n">
        <f aca="false">ABS(G75-H75)</f>
        <v>63</v>
      </c>
      <c r="J75" s="54" t="n">
        <f aca="false">IF(H75=0,0,ROUND(ABS(G75-H75)/H75*100,2))</f>
        <v>10.81</v>
      </c>
      <c r="K75" s="54" t="n">
        <f aca="false">G75-H75</f>
        <v>63</v>
      </c>
      <c r="L75" s="54" t="n">
        <f aca="false">ROUND(100-J75,2)</f>
        <v>89.19</v>
      </c>
      <c r="M75" s="56" t="s">
        <v>12129</v>
      </c>
      <c r="N75" s="56" t="s">
        <v>12130</v>
      </c>
      <c r="O75" s="56" t="s">
        <v>12131</v>
      </c>
      <c r="P75" s="55" t="str">
        <f aca="false">IF(K75&gt;500,"Over-Forecast",IF(K75&lt;-500,"Under-Forecast","Accurate"))</f>
        <v>Accurate</v>
      </c>
      <c r="Q75" s="55" t="str">
        <f aca="false">IF(J75&lt;=5,"Excellent",IF(J75&lt;=10,"Good",IF(J75&lt;=20,"Acceptable","Poor")))</f>
        <v>Acceptable</v>
      </c>
      <c r="R75" s="55" t="n">
        <f aca="false">IFERROR(VALUE(LEFT(E75,4)),"")</f>
        <v>2022</v>
      </c>
    </row>
    <row r="76" customFormat="false" ht="15" hidden="false" customHeight="true" outlineLevel="0" collapsed="false">
      <c r="A76" s="52" t="s">
        <v>12219</v>
      </c>
      <c r="B76" s="52" t="s">
        <v>1889</v>
      </c>
      <c r="C76" s="52" t="s">
        <v>17</v>
      </c>
      <c r="D76" s="52" t="s">
        <v>15</v>
      </c>
      <c r="E76" s="52" t="s">
        <v>37</v>
      </c>
      <c r="F76" s="52" t="s">
        <v>111</v>
      </c>
      <c r="G76" s="52" t="n">
        <v>3293</v>
      </c>
      <c r="H76" s="52" t="n">
        <v>4475</v>
      </c>
      <c r="I76" s="54" t="n">
        <f aca="false">ABS(G76-H76)</f>
        <v>1182</v>
      </c>
      <c r="J76" s="54" t="n">
        <f aca="false">IF(H76=0,0,ROUND(ABS(G76-H76)/H76*100,2))</f>
        <v>26.41</v>
      </c>
      <c r="K76" s="54" t="n">
        <f aca="false">G76-H76</f>
        <v>-1182</v>
      </c>
      <c r="L76" s="54" t="n">
        <f aca="false">ROUND(100-J76,2)</f>
        <v>73.59</v>
      </c>
      <c r="M76" s="52" t="s">
        <v>12173</v>
      </c>
      <c r="N76" s="52" t="s">
        <v>12122</v>
      </c>
      <c r="O76" s="52" t="s">
        <v>12131</v>
      </c>
      <c r="P76" s="55" t="str">
        <f aca="false">IF(K76&gt;500,"Over-Forecast",IF(K76&lt;-500,"Under-Forecast","Accurate"))</f>
        <v>Under-Forecast</v>
      </c>
      <c r="Q76" s="55" t="str">
        <f aca="false">IF(J76&lt;=5,"Excellent",IF(J76&lt;=10,"Good",IF(J76&lt;=20,"Acceptable","Poor")))</f>
        <v>Poor</v>
      </c>
      <c r="R76" s="55" t="n">
        <f aca="false">IFERROR(VALUE(LEFT(E76,4)),"")</f>
        <v>2023</v>
      </c>
    </row>
    <row r="77" customFormat="false" ht="15" hidden="false" customHeight="true" outlineLevel="0" collapsed="false">
      <c r="A77" s="56" t="s">
        <v>12220</v>
      </c>
      <c r="B77" s="56" t="s">
        <v>3911</v>
      </c>
      <c r="C77" s="56" t="s">
        <v>27</v>
      </c>
      <c r="D77" s="56" t="s">
        <v>15</v>
      </c>
      <c r="E77" s="56" t="s">
        <v>56</v>
      </c>
      <c r="F77" s="56" t="s">
        <v>115</v>
      </c>
      <c r="G77" s="56" t="n">
        <v>6801</v>
      </c>
      <c r="H77" s="56" t="n">
        <v>7760</v>
      </c>
      <c r="I77" s="54" t="n">
        <f aca="false">ABS(G77-H77)</f>
        <v>959</v>
      </c>
      <c r="J77" s="54" t="n">
        <f aca="false">IF(H77=0,0,ROUND(ABS(G77-H77)/H77*100,2))</f>
        <v>12.36</v>
      </c>
      <c r="K77" s="54" t="n">
        <f aca="false">G77-H77</f>
        <v>-959</v>
      </c>
      <c r="L77" s="54" t="n">
        <f aca="false">ROUND(100-J77,2)</f>
        <v>87.64</v>
      </c>
      <c r="M77" s="56" t="s">
        <v>12149</v>
      </c>
      <c r="N77" s="56" t="s">
        <v>12122</v>
      </c>
      <c r="O77" s="56" t="s">
        <v>12131</v>
      </c>
      <c r="P77" s="55" t="str">
        <f aca="false">IF(K77&gt;500,"Over-Forecast",IF(K77&lt;-500,"Under-Forecast","Accurate"))</f>
        <v>Under-Forecast</v>
      </c>
      <c r="Q77" s="55" t="str">
        <f aca="false">IF(J77&lt;=5,"Excellent",IF(J77&lt;=10,"Good",IF(J77&lt;=20,"Acceptable","Poor")))</f>
        <v>Acceptable</v>
      </c>
      <c r="R77" s="55" t="n">
        <f aca="false">IFERROR(VALUE(LEFT(E77,4)),"")</f>
        <v>2024</v>
      </c>
    </row>
    <row r="78" customFormat="false" ht="15" hidden="false" customHeight="true" outlineLevel="0" collapsed="false">
      <c r="A78" s="52" t="s">
        <v>12221</v>
      </c>
      <c r="B78" s="52" t="s">
        <v>4009</v>
      </c>
      <c r="C78" s="52" t="s">
        <v>27</v>
      </c>
      <c r="D78" s="52" t="s">
        <v>9</v>
      </c>
      <c r="E78" s="52" t="s">
        <v>43</v>
      </c>
      <c r="F78" s="52" t="s">
        <v>111</v>
      </c>
      <c r="G78" s="52" t="n">
        <v>10428</v>
      </c>
      <c r="H78" s="52" t="n">
        <v>8204</v>
      </c>
      <c r="I78" s="54" t="n">
        <f aca="false">ABS(G78-H78)</f>
        <v>2224</v>
      </c>
      <c r="J78" s="54" t="n">
        <f aca="false">IF(H78=0,0,ROUND(ABS(G78-H78)/H78*100,2))</f>
        <v>27.11</v>
      </c>
      <c r="K78" s="54" t="n">
        <f aca="false">G78-H78</f>
        <v>2224</v>
      </c>
      <c r="L78" s="54" t="n">
        <f aca="false">ROUND(100-J78,2)</f>
        <v>72.89</v>
      </c>
      <c r="M78" s="52" t="s">
        <v>12134</v>
      </c>
      <c r="N78" s="52" t="s">
        <v>12130</v>
      </c>
      <c r="O78" s="52" t="s">
        <v>12123</v>
      </c>
      <c r="P78" s="55" t="str">
        <f aca="false">IF(K78&gt;500,"Over-Forecast",IF(K78&lt;-500,"Under-Forecast","Accurate"))</f>
        <v>Over-Forecast</v>
      </c>
      <c r="Q78" s="55" t="str">
        <f aca="false">IF(J78&lt;=5,"Excellent",IF(J78&lt;=10,"Good",IF(J78&lt;=20,"Acceptable","Poor")))</f>
        <v>Poor</v>
      </c>
      <c r="R78" s="55" t="n">
        <f aca="false">IFERROR(VALUE(LEFT(E78,4)),"")</f>
        <v>2023</v>
      </c>
    </row>
    <row r="79" customFormat="false" ht="15" hidden="false" customHeight="true" outlineLevel="0" collapsed="false">
      <c r="A79" s="56" t="s">
        <v>12222</v>
      </c>
      <c r="B79" s="56" t="s">
        <v>532</v>
      </c>
      <c r="C79" s="56" t="s">
        <v>17</v>
      </c>
      <c r="D79" s="56" t="s">
        <v>9</v>
      </c>
      <c r="E79" s="56" t="s">
        <v>43</v>
      </c>
      <c r="F79" s="56" t="s">
        <v>115</v>
      </c>
      <c r="G79" s="56" t="n">
        <v>11183</v>
      </c>
      <c r="H79" s="56" t="n">
        <v>9728</v>
      </c>
      <c r="I79" s="54" t="n">
        <f aca="false">ABS(G79-H79)</f>
        <v>1455</v>
      </c>
      <c r="J79" s="54" t="n">
        <f aca="false">IF(H79=0,0,ROUND(ABS(G79-H79)/H79*100,2))</f>
        <v>14.96</v>
      </c>
      <c r="K79" s="54" t="n">
        <f aca="false">G79-H79</f>
        <v>1455</v>
      </c>
      <c r="L79" s="54" t="n">
        <f aca="false">ROUND(100-J79,2)</f>
        <v>85.04</v>
      </c>
      <c r="M79" s="56" t="s">
        <v>12139</v>
      </c>
      <c r="N79" s="56" t="s">
        <v>12122</v>
      </c>
      <c r="O79" s="56" t="s">
        <v>12127</v>
      </c>
      <c r="P79" s="55" t="str">
        <f aca="false">IF(K79&gt;500,"Over-Forecast",IF(K79&lt;-500,"Under-Forecast","Accurate"))</f>
        <v>Over-Forecast</v>
      </c>
      <c r="Q79" s="55" t="str">
        <f aca="false">IF(J79&lt;=5,"Excellent",IF(J79&lt;=10,"Good",IF(J79&lt;=20,"Acceptable","Poor")))</f>
        <v>Acceptable</v>
      </c>
      <c r="R79" s="55" t="n">
        <f aca="false">IFERROR(VALUE(LEFT(E79,4)),"")</f>
        <v>2023</v>
      </c>
    </row>
    <row r="80" customFormat="false" ht="15" hidden="false" customHeight="true" outlineLevel="0" collapsed="false">
      <c r="A80" s="52" t="s">
        <v>12223</v>
      </c>
      <c r="B80" s="52" t="s">
        <v>4610</v>
      </c>
      <c r="C80" s="52" t="s">
        <v>27</v>
      </c>
      <c r="D80" s="52" t="s">
        <v>15</v>
      </c>
      <c r="E80" s="52" t="s">
        <v>38</v>
      </c>
      <c r="F80" s="52" t="s">
        <v>115</v>
      </c>
      <c r="G80" s="52" t="n">
        <v>6486</v>
      </c>
      <c r="H80" s="52" t="n">
        <v>6278</v>
      </c>
      <c r="I80" s="54" t="n">
        <f aca="false">ABS(G80-H80)</f>
        <v>208</v>
      </c>
      <c r="J80" s="54" t="n">
        <f aca="false">IF(H80=0,0,ROUND(ABS(G80-H80)/H80*100,2))</f>
        <v>3.31</v>
      </c>
      <c r="K80" s="54" t="n">
        <f aca="false">G80-H80</f>
        <v>208</v>
      </c>
      <c r="L80" s="54" t="n">
        <f aca="false">ROUND(100-J80,2)</f>
        <v>96.69</v>
      </c>
      <c r="M80" s="52" t="s">
        <v>12136</v>
      </c>
      <c r="N80" s="52" t="s">
        <v>12137</v>
      </c>
      <c r="O80" s="52" t="s">
        <v>12123</v>
      </c>
      <c r="P80" s="55" t="str">
        <f aca="false">IF(K80&gt;500,"Over-Forecast",IF(K80&lt;-500,"Under-Forecast","Accurate"))</f>
        <v>Accurate</v>
      </c>
      <c r="Q80" s="55" t="str">
        <f aca="false">IF(J80&lt;=5,"Excellent",IF(J80&lt;=10,"Good",IF(J80&lt;=20,"Acceptable","Poor")))</f>
        <v>Excellent</v>
      </c>
      <c r="R80" s="55" t="n">
        <f aca="false">IFERROR(VALUE(LEFT(E80,4)),"")</f>
        <v>2023</v>
      </c>
    </row>
    <row r="81" customFormat="false" ht="15" hidden="false" customHeight="true" outlineLevel="0" collapsed="false">
      <c r="A81" s="56" t="s">
        <v>12224</v>
      </c>
      <c r="B81" s="56" t="s">
        <v>2943</v>
      </c>
      <c r="C81" s="56" t="s">
        <v>20</v>
      </c>
      <c r="D81" s="56" t="s">
        <v>12</v>
      </c>
      <c r="E81" s="56" t="s">
        <v>45</v>
      </c>
      <c r="F81" s="56" t="s">
        <v>107</v>
      </c>
      <c r="G81" s="56" t="n">
        <v>1564</v>
      </c>
      <c r="H81" s="56" t="n">
        <v>1588</v>
      </c>
      <c r="I81" s="54" t="n">
        <f aca="false">ABS(G81-H81)</f>
        <v>24</v>
      </c>
      <c r="J81" s="54" t="n">
        <f aca="false">IF(H81=0,0,ROUND(ABS(G81-H81)/H81*100,2))</f>
        <v>1.51</v>
      </c>
      <c r="K81" s="54" t="n">
        <f aca="false">G81-H81</f>
        <v>-24</v>
      </c>
      <c r="L81" s="54" t="n">
        <f aca="false">ROUND(100-J81,2)</f>
        <v>98.49</v>
      </c>
      <c r="M81" s="56" t="s">
        <v>12204</v>
      </c>
      <c r="N81" s="56" t="s">
        <v>12122</v>
      </c>
      <c r="O81" s="56" t="s">
        <v>12123</v>
      </c>
      <c r="P81" s="55" t="str">
        <f aca="false">IF(K81&gt;500,"Over-Forecast",IF(K81&lt;-500,"Under-Forecast","Accurate"))</f>
        <v>Accurate</v>
      </c>
      <c r="Q81" s="55" t="str">
        <f aca="false">IF(J81&lt;=5,"Excellent",IF(J81&lt;=10,"Good",IF(J81&lt;=20,"Acceptable","Poor")))</f>
        <v>Excellent</v>
      </c>
      <c r="R81" s="55" t="n">
        <f aca="false">IFERROR(VALUE(LEFT(E81,4)),"")</f>
        <v>2024</v>
      </c>
    </row>
    <row r="82" customFormat="false" ht="15" hidden="false" customHeight="true" outlineLevel="0" collapsed="false">
      <c r="A82" s="52" t="s">
        <v>12225</v>
      </c>
      <c r="B82" s="52" t="s">
        <v>3676</v>
      </c>
      <c r="C82" s="52" t="s">
        <v>23</v>
      </c>
      <c r="D82" s="52" t="s">
        <v>15</v>
      </c>
      <c r="E82" s="52" t="s">
        <v>33</v>
      </c>
      <c r="F82" s="52" t="s">
        <v>109</v>
      </c>
      <c r="G82" s="52" t="n">
        <v>1419</v>
      </c>
      <c r="H82" s="52" t="n">
        <v>1494</v>
      </c>
      <c r="I82" s="54" t="n">
        <f aca="false">ABS(G82-H82)</f>
        <v>75</v>
      </c>
      <c r="J82" s="54" t="n">
        <f aca="false">IF(H82=0,0,ROUND(ABS(G82-H82)/H82*100,2))</f>
        <v>5.02</v>
      </c>
      <c r="K82" s="54" t="n">
        <f aca="false">G82-H82</f>
        <v>-75</v>
      </c>
      <c r="L82" s="54" t="n">
        <f aca="false">ROUND(100-J82,2)</f>
        <v>94.98</v>
      </c>
      <c r="M82" s="52" t="s">
        <v>12198</v>
      </c>
      <c r="N82" s="52" t="s">
        <v>12130</v>
      </c>
      <c r="O82" s="52" t="s">
        <v>12127</v>
      </c>
      <c r="P82" s="55" t="str">
        <f aca="false">IF(K82&gt;500,"Over-Forecast",IF(K82&lt;-500,"Under-Forecast","Accurate"))</f>
        <v>Accurate</v>
      </c>
      <c r="Q82" s="55" t="str">
        <f aca="false">IF(J82&lt;=5,"Excellent",IF(J82&lt;=10,"Good",IF(J82&lt;=20,"Acceptable","Poor")))</f>
        <v>Good</v>
      </c>
      <c r="R82" s="55" t="n">
        <f aca="false">IFERROR(VALUE(LEFT(E82,4)),"")</f>
        <v>2023</v>
      </c>
    </row>
    <row r="83" customFormat="false" ht="15" hidden="false" customHeight="true" outlineLevel="0" collapsed="false">
      <c r="A83" s="56" t="s">
        <v>12226</v>
      </c>
      <c r="B83" s="56" t="s">
        <v>5825</v>
      </c>
      <c r="C83" s="56" t="s">
        <v>27</v>
      </c>
      <c r="D83" s="56" t="s">
        <v>21</v>
      </c>
      <c r="E83" s="56" t="s">
        <v>52</v>
      </c>
      <c r="F83" s="56" t="s">
        <v>109</v>
      </c>
      <c r="G83" s="56" t="n">
        <v>8122</v>
      </c>
      <c r="H83" s="56" t="n">
        <v>7074</v>
      </c>
      <c r="I83" s="54" t="n">
        <f aca="false">ABS(G83-H83)</f>
        <v>1048</v>
      </c>
      <c r="J83" s="54" t="n">
        <f aca="false">IF(H83=0,0,ROUND(ABS(G83-H83)/H83*100,2))</f>
        <v>14.81</v>
      </c>
      <c r="K83" s="54" t="n">
        <f aca="false">G83-H83</f>
        <v>1048</v>
      </c>
      <c r="L83" s="54" t="n">
        <f aca="false">ROUND(100-J83,2)</f>
        <v>85.19</v>
      </c>
      <c r="M83" s="56" t="s">
        <v>12141</v>
      </c>
      <c r="N83" s="56" t="s">
        <v>12126</v>
      </c>
      <c r="O83" s="56" t="s">
        <v>12131</v>
      </c>
      <c r="P83" s="55" t="str">
        <f aca="false">IF(K83&gt;500,"Over-Forecast",IF(K83&lt;-500,"Under-Forecast","Accurate"))</f>
        <v>Over-Forecast</v>
      </c>
      <c r="Q83" s="55" t="str">
        <f aca="false">IF(J83&lt;=5,"Excellent",IF(J83&lt;=10,"Good",IF(J83&lt;=20,"Acceptable","Poor")))</f>
        <v>Acceptable</v>
      </c>
      <c r="R83" s="55" t="n">
        <f aca="false">IFERROR(VALUE(LEFT(E83,4)),"")</f>
        <v>2024</v>
      </c>
    </row>
    <row r="84" customFormat="false" ht="15" hidden="false" customHeight="true" outlineLevel="0" collapsed="false">
      <c r="A84" s="52" t="s">
        <v>12227</v>
      </c>
      <c r="B84" s="52" t="s">
        <v>8889</v>
      </c>
      <c r="C84" s="52" t="s">
        <v>23</v>
      </c>
      <c r="D84" s="52" t="s">
        <v>12</v>
      </c>
      <c r="E84" s="52" t="s">
        <v>10</v>
      </c>
      <c r="F84" s="52" t="s">
        <v>115</v>
      </c>
      <c r="G84" s="52" t="n">
        <v>2931</v>
      </c>
      <c r="H84" s="52" t="n">
        <v>2237</v>
      </c>
      <c r="I84" s="54" t="n">
        <f aca="false">ABS(G84-H84)</f>
        <v>694</v>
      </c>
      <c r="J84" s="54" t="n">
        <f aca="false">IF(H84=0,0,ROUND(ABS(G84-H84)/H84*100,2))</f>
        <v>31.02</v>
      </c>
      <c r="K84" s="54" t="n">
        <f aca="false">G84-H84</f>
        <v>694</v>
      </c>
      <c r="L84" s="54" t="n">
        <f aca="false">ROUND(100-J84,2)</f>
        <v>68.98</v>
      </c>
      <c r="M84" s="52" t="s">
        <v>12204</v>
      </c>
      <c r="N84" s="52" t="s">
        <v>12122</v>
      </c>
      <c r="O84" s="52" t="s">
        <v>12127</v>
      </c>
      <c r="P84" s="55" t="str">
        <f aca="false">IF(K84&gt;500,"Over-Forecast",IF(K84&lt;-500,"Under-Forecast","Accurate"))</f>
        <v>Over-Forecast</v>
      </c>
      <c r="Q84" s="55" t="str">
        <f aca="false">IF(J84&lt;=5,"Excellent",IF(J84&lt;=10,"Good",IF(J84&lt;=20,"Acceptable","Poor")))</f>
        <v>Poor</v>
      </c>
      <c r="R84" s="55" t="n">
        <f aca="false">IFERROR(VALUE(LEFT(E84,4)),"")</f>
        <v>2022</v>
      </c>
    </row>
    <row r="85" customFormat="false" ht="15" hidden="false" customHeight="true" outlineLevel="0" collapsed="false">
      <c r="A85" s="56" t="s">
        <v>12228</v>
      </c>
      <c r="B85" s="56" t="s">
        <v>2649</v>
      </c>
      <c r="C85" s="56" t="s">
        <v>20</v>
      </c>
      <c r="D85" s="56" t="s">
        <v>9</v>
      </c>
      <c r="E85" s="56" t="s">
        <v>54</v>
      </c>
      <c r="F85" s="56" t="s">
        <v>109</v>
      </c>
      <c r="G85" s="56" t="n">
        <v>5943</v>
      </c>
      <c r="H85" s="56" t="n">
        <v>5525</v>
      </c>
      <c r="I85" s="54" t="n">
        <f aca="false">ABS(G85-H85)</f>
        <v>418</v>
      </c>
      <c r="J85" s="54" t="n">
        <f aca="false">IF(H85=0,0,ROUND(ABS(G85-H85)/H85*100,2))</f>
        <v>7.57</v>
      </c>
      <c r="K85" s="54" t="n">
        <f aca="false">G85-H85</f>
        <v>418</v>
      </c>
      <c r="L85" s="54" t="n">
        <f aca="false">ROUND(100-J85,2)</f>
        <v>92.43</v>
      </c>
      <c r="M85" s="56" t="s">
        <v>12198</v>
      </c>
      <c r="N85" s="56" t="s">
        <v>12122</v>
      </c>
      <c r="O85" s="56" t="s">
        <v>12131</v>
      </c>
      <c r="P85" s="55" t="str">
        <f aca="false">IF(K85&gt;500,"Over-Forecast",IF(K85&lt;-500,"Under-Forecast","Accurate"))</f>
        <v>Accurate</v>
      </c>
      <c r="Q85" s="55" t="str">
        <f aca="false">IF(J85&lt;=5,"Excellent",IF(J85&lt;=10,"Good",IF(J85&lt;=20,"Acceptable","Poor")))</f>
        <v>Good</v>
      </c>
      <c r="R85" s="55" t="n">
        <f aca="false">IFERROR(VALUE(LEFT(E85,4)),"")</f>
        <v>2024</v>
      </c>
    </row>
    <row r="86" customFormat="false" ht="15" hidden="false" customHeight="true" outlineLevel="0" collapsed="false">
      <c r="A86" s="52" t="s">
        <v>12229</v>
      </c>
      <c r="B86" s="52" t="s">
        <v>2709</v>
      </c>
      <c r="C86" s="52" t="s">
        <v>25</v>
      </c>
      <c r="D86" s="52" t="s">
        <v>15</v>
      </c>
      <c r="E86" s="52" t="s">
        <v>34</v>
      </c>
      <c r="F86" s="52" t="s">
        <v>107</v>
      </c>
      <c r="G86" s="52" t="n">
        <v>3215</v>
      </c>
      <c r="H86" s="52" t="n">
        <v>3595</v>
      </c>
      <c r="I86" s="54" t="n">
        <f aca="false">ABS(G86-H86)</f>
        <v>380</v>
      </c>
      <c r="J86" s="54" t="n">
        <f aca="false">IF(H86=0,0,ROUND(ABS(G86-H86)/H86*100,2))</f>
        <v>10.57</v>
      </c>
      <c r="K86" s="54" t="n">
        <f aca="false">G86-H86</f>
        <v>-380</v>
      </c>
      <c r="L86" s="54" t="n">
        <f aca="false">ROUND(100-J86,2)</f>
        <v>89.43</v>
      </c>
      <c r="M86" s="52" t="s">
        <v>12173</v>
      </c>
      <c r="N86" s="52" t="s">
        <v>12137</v>
      </c>
      <c r="O86" s="52" t="s">
        <v>12127</v>
      </c>
      <c r="P86" s="55" t="str">
        <f aca="false">IF(K86&gt;500,"Over-Forecast",IF(K86&lt;-500,"Under-Forecast","Accurate"))</f>
        <v>Accurate</v>
      </c>
      <c r="Q86" s="55" t="str">
        <f aca="false">IF(J86&lt;=5,"Excellent",IF(J86&lt;=10,"Good",IF(J86&lt;=20,"Acceptable","Poor")))</f>
        <v>Acceptable</v>
      </c>
      <c r="R86" s="55" t="n">
        <f aca="false">IFERROR(VALUE(LEFT(E86,4)),"")</f>
        <v>2023</v>
      </c>
    </row>
    <row r="87" customFormat="false" ht="15" hidden="false" customHeight="true" outlineLevel="0" collapsed="false">
      <c r="A87" s="56" t="s">
        <v>12230</v>
      </c>
      <c r="B87" s="56" t="s">
        <v>3165</v>
      </c>
      <c r="C87" s="56" t="s">
        <v>20</v>
      </c>
      <c r="D87" s="56" t="s">
        <v>15</v>
      </c>
      <c r="E87" s="56" t="s">
        <v>52</v>
      </c>
      <c r="F87" s="56" t="s">
        <v>113</v>
      </c>
      <c r="G87" s="56" t="n">
        <v>5849</v>
      </c>
      <c r="H87" s="56" t="n">
        <v>5945</v>
      </c>
      <c r="I87" s="54" t="n">
        <f aca="false">ABS(G87-H87)</f>
        <v>96</v>
      </c>
      <c r="J87" s="54" t="n">
        <f aca="false">IF(H87=0,0,ROUND(ABS(G87-H87)/H87*100,2))</f>
        <v>1.61</v>
      </c>
      <c r="K87" s="54" t="n">
        <f aca="false">G87-H87</f>
        <v>-96</v>
      </c>
      <c r="L87" s="54" t="n">
        <f aca="false">ROUND(100-J87,2)</f>
        <v>98.39</v>
      </c>
      <c r="M87" s="56" t="s">
        <v>12149</v>
      </c>
      <c r="N87" s="56" t="s">
        <v>12137</v>
      </c>
      <c r="O87" s="56" t="s">
        <v>12127</v>
      </c>
      <c r="P87" s="55" t="str">
        <f aca="false">IF(K87&gt;500,"Over-Forecast",IF(K87&lt;-500,"Under-Forecast","Accurate"))</f>
        <v>Accurate</v>
      </c>
      <c r="Q87" s="55" t="str">
        <f aca="false">IF(J87&lt;=5,"Excellent",IF(J87&lt;=10,"Good",IF(J87&lt;=20,"Acceptable","Poor")))</f>
        <v>Excellent</v>
      </c>
      <c r="R87" s="55" t="n">
        <f aca="false">IFERROR(VALUE(LEFT(E87,4)),"")</f>
        <v>2024</v>
      </c>
    </row>
    <row r="88" customFormat="false" ht="15" hidden="false" customHeight="true" outlineLevel="0" collapsed="false">
      <c r="A88" s="52" t="s">
        <v>12231</v>
      </c>
      <c r="B88" s="52" t="s">
        <v>3059</v>
      </c>
      <c r="C88" s="52" t="s">
        <v>25</v>
      </c>
      <c r="D88" s="52" t="s">
        <v>21</v>
      </c>
      <c r="E88" s="52" t="s">
        <v>48</v>
      </c>
      <c r="F88" s="52" t="s">
        <v>113</v>
      </c>
      <c r="G88" s="52" t="n">
        <v>9626</v>
      </c>
      <c r="H88" s="52" t="n">
        <v>8429</v>
      </c>
      <c r="I88" s="54" t="n">
        <f aca="false">ABS(G88-H88)</f>
        <v>1197</v>
      </c>
      <c r="J88" s="54" t="n">
        <f aca="false">IF(H88=0,0,ROUND(ABS(G88-H88)/H88*100,2))</f>
        <v>14.2</v>
      </c>
      <c r="K88" s="54" t="n">
        <f aca="false">G88-H88</f>
        <v>1197</v>
      </c>
      <c r="L88" s="54" t="n">
        <f aca="false">ROUND(100-J88,2)</f>
        <v>85.8</v>
      </c>
      <c r="M88" s="52" t="s">
        <v>12152</v>
      </c>
      <c r="N88" s="52" t="s">
        <v>12130</v>
      </c>
      <c r="O88" s="52" t="s">
        <v>12123</v>
      </c>
      <c r="P88" s="55" t="str">
        <f aca="false">IF(K88&gt;500,"Over-Forecast",IF(K88&lt;-500,"Under-Forecast","Accurate"))</f>
        <v>Over-Forecast</v>
      </c>
      <c r="Q88" s="55" t="str">
        <f aca="false">IF(J88&lt;=5,"Excellent",IF(J88&lt;=10,"Good",IF(J88&lt;=20,"Acceptable","Poor")))</f>
        <v>Acceptable</v>
      </c>
      <c r="R88" s="55" t="n">
        <f aca="false">IFERROR(VALUE(LEFT(E88,4)),"")</f>
        <v>2024</v>
      </c>
    </row>
    <row r="89" customFormat="false" ht="15" hidden="false" customHeight="true" outlineLevel="0" collapsed="false">
      <c r="A89" s="56" t="s">
        <v>12232</v>
      </c>
      <c r="B89" s="56" t="s">
        <v>3682</v>
      </c>
      <c r="C89" s="56" t="s">
        <v>20</v>
      </c>
      <c r="D89" s="56" t="s">
        <v>18</v>
      </c>
      <c r="E89" s="56" t="s">
        <v>32</v>
      </c>
      <c r="F89" s="56" t="s">
        <v>107</v>
      </c>
      <c r="G89" s="56" t="n">
        <v>640</v>
      </c>
      <c r="H89" s="56" t="n">
        <v>586</v>
      </c>
      <c r="I89" s="54" t="n">
        <f aca="false">ABS(G89-H89)</f>
        <v>54</v>
      </c>
      <c r="J89" s="54" t="n">
        <f aca="false">IF(H89=0,0,ROUND(ABS(G89-H89)/H89*100,2))</f>
        <v>9.22</v>
      </c>
      <c r="K89" s="54" t="n">
        <f aca="false">G89-H89</f>
        <v>54</v>
      </c>
      <c r="L89" s="54" t="n">
        <f aca="false">ROUND(100-J89,2)</f>
        <v>90.78</v>
      </c>
      <c r="M89" s="56" t="s">
        <v>12144</v>
      </c>
      <c r="N89" s="56" t="s">
        <v>12126</v>
      </c>
      <c r="O89" s="56" t="s">
        <v>12127</v>
      </c>
      <c r="P89" s="55" t="str">
        <f aca="false">IF(K89&gt;500,"Over-Forecast",IF(K89&lt;-500,"Under-Forecast","Accurate"))</f>
        <v>Accurate</v>
      </c>
      <c r="Q89" s="55" t="str">
        <f aca="false">IF(J89&lt;=5,"Excellent",IF(J89&lt;=10,"Good",IF(J89&lt;=20,"Acceptable","Poor")))</f>
        <v>Good</v>
      </c>
      <c r="R89" s="55" t="n">
        <f aca="false">IFERROR(VALUE(LEFT(E89,4)),"")</f>
        <v>2022</v>
      </c>
    </row>
    <row r="90" customFormat="false" ht="15" hidden="false" customHeight="true" outlineLevel="0" collapsed="false">
      <c r="A90" s="52" t="s">
        <v>12233</v>
      </c>
      <c r="B90" s="52" t="s">
        <v>6636</v>
      </c>
      <c r="C90" s="52" t="s">
        <v>23</v>
      </c>
      <c r="D90" s="52" t="s">
        <v>9</v>
      </c>
      <c r="E90" s="52" t="s">
        <v>45</v>
      </c>
      <c r="F90" s="52" t="s">
        <v>115</v>
      </c>
      <c r="G90" s="52" t="n">
        <v>1163</v>
      </c>
      <c r="H90" s="52" t="n">
        <v>1393</v>
      </c>
      <c r="I90" s="54" t="n">
        <f aca="false">ABS(G90-H90)</f>
        <v>230</v>
      </c>
      <c r="J90" s="54" t="n">
        <f aca="false">IF(H90=0,0,ROUND(ABS(G90-H90)/H90*100,2))</f>
        <v>16.51</v>
      </c>
      <c r="K90" s="54" t="n">
        <f aca="false">G90-H90</f>
        <v>-230</v>
      </c>
      <c r="L90" s="54" t="n">
        <f aca="false">ROUND(100-J90,2)</f>
        <v>83.49</v>
      </c>
      <c r="M90" s="52" t="s">
        <v>12149</v>
      </c>
      <c r="N90" s="52" t="s">
        <v>12153</v>
      </c>
      <c r="O90" s="52" t="s">
        <v>12131</v>
      </c>
      <c r="P90" s="55" t="str">
        <f aca="false">IF(K90&gt;500,"Over-Forecast",IF(K90&lt;-500,"Under-Forecast","Accurate"))</f>
        <v>Accurate</v>
      </c>
      <c r="Q90" s="55" t="str">
        <f aca="false">IF(J90&lt;=5,"Excellent",IF(J90&lt;=10,"Good",IF(J90&lt;=20,"Acceptable","Poor")))</f>
        <v>Acceptable</v>
      </c>
      <c r="R90" s="55" t="n">
        <f aca="false">IFERROR(VALUE(LEFT(E90,4)),"")</f>
        <v>2024</v>
      </c>
    </row>
    <row r="91" customFormat="false" ht="15" hidden="false" customHeight="true" outlineLevel="0" collapsed="false">
      <c r="A91" s="56" t="s">
        <v>12234</v>
      </c>
      <c r="B91" s="56" t="s">
        <v>4818</v>
      </c>
      <c r="C91" s="56" t="s">
        <v>23</v>
      </c>
      <c r="D91" s="56" t="s">
        <v>12</v>
      </c>
      <c r="E91" s="56" t="s">
        <v>55</v>
      </c>
      <c r="F91" s="56" t="s">
        <v>113</v>
      </c>
      <c r="G91" s="56" t="n">
        <v>7753</v>
      </c>
      <c r="H91" s="56" t="n">
        <v>7316</v>
      </c>
      <c r="I91" s="54" t="n">
        <f aca="false">ABS(G91-H91)</f>
        <v>437</v>
      </c>
      <c r="J91" s="54" t="n">
        <f aca="false">IF(H91=0,0,ROUND(ABS(G91-H91)/H91*100,2))</f>
        <v>5.97</v>
      </c>
      <c r="K91" s="54" t="n">
        <f aca="false">G91-H91</f>
        <v>437</v>
      </c>
      <c r="L91" s="54" t="n">
        <f aca="false">ROUND(100-J91,2)</f>
        <v>94.03</v>
      </c>
      <c r="M91" s="56" t="s">
        <v>12144</v>
      </c>
      <c r="N91" s="56" t="s">
        <v>12137</v>
      </c>
      <c r="O91" s="56" t="s">
        <v>12123</v>
      </c>
      <c r="P91" s="55" t="str">
        <f aca="false">IF(K91&gt;500,"Over-Forecast",IF(K91&lt;-500,"Under-Forecast","Accurate"))</f>
        <v>Accurate</v>
      </c>
      <c r="Q91" s="55" t="str">
        <f aca="false">IF(J91&lt;=5,"Excellent",IF(J91&lt;=10,"Good",IF(J91&lt;=20,"Acceptable","Poor")))</f>
        <v>Good</v>
      </c>
      <c r="R91" s="55" t="n">
        <f aca="false">IFERROR(VALUE(LEFT(E91,4)),"")</f>
        <v>2024</v>
      </c>
    </row>
    <row r="92" customFormat="false" ht="15" hidden="false" customHeight="true" outlineLevel="0" collapsed="false">
      <c r="A92" s="52" t="s">
        <v>12235</v>
      </c>
      <c r="B92" s="52" t="s">
        <v>2827</v>
      </c>
      <c r="C92" s="52" t="s">
        <v>20</v>
      </c>
      <c r="D92" s="52" t="s">
        <v>9</v>
      </c>
      <c r="E92" s="52" t="s">
        <v>36</v>
      </c>
      <c r="F92" s="52" t="s">
        <v>111</v>
      </c>
      <c r="G92" s="52" t="n">
        <v>6057</v>
      </c>
      <c r="H92" s="52" t="n">
        <v>7917</v>
      </c>
      <c r="I92" s="54" t="n">
        <f aca="false">ABS(G92-H92)</f>
        <v>1860</v>
      </c>
      <c r="J92" s="54" t="n">
        <f aca="false">IF(H92=0,0,ROUND(ABS(G92-H92)/H92*100,2))</f>
        <v>23.49</v>
      </c>
      <c r="K92" s="54" t="n">
        <f aca="false">G92-H92</f>
        <v>-1860</v>
      </c>
      <c r="L92" s="54" t="n">
        <f aca="false">ROUND(100-J92,2)</f>
        <v>76.51</v>
      </c>
      <c r="M92" s="52" t="s">
        <v>12136</v>
      </c>
      <c r="N92" s="52" t="s">
        <v>12126</v>
      </c>
      <c r="O92" s="52" t="s">
        <v>12131</v>
      </c>
      <c r="P92" s="55" t="str">
        <f aca="false">IF(K92&gt;500,"Over-Forecast",IF(K92&lt;-500,"Under-Forecast","Accurate"))</f>
        <v>Under-Forecast</v>
      </c>
      <c r="Q92" s="55" t="str">
        <f aca="false">IF(J92&lt;=5,"Excellent",IF(J92&lt;=10,"Good",IF(J92&lt;=20,"Acceptable","Poor")))</f>
        <v>Poor</v>
      </c>
      <c r="R92" s="55" t="n">
        <f aca="false">IFERROR(VALUE(LEFT(E92,4)),"")</f>
        <v>2023</v>
      </c>
    </row>
    <row r="93" customFormat="false" ht="15" hidden="false" customHeight="true" outlineLevel="0" collapsed="false">
      <c r="A93" s="56" t="s">
        <v>12236</v>
      </c>
      <c r="B93" s="56" t="s">
        <v>2523</v>
      </c>
      <c r="C93" s="56" t="s">
        <v>25</v>
      </c>
      <c r="D93" s="56" t="s">
        <v>12</v>
      </c>
      <c r="E93" s="56" t="s">
        <v>32</v>
      </c>
      <c r="F93" s="56" t="s">
        <v>111</v>
      </c>
      <c r="G93" s="56" t="n">
        <v>259</v>
      </c>
      <c r="H93" s="56" t="n">
        <v>314</v>
      </c>
      <c r="I93" s="54" t="n">
        <f aca="false">ABS(G93-H93)</f>
        <v>55</v>
      </c>
      <c r="J93" s="54" t="n">
        <f aca="false">IF(H93=0,0,ROUND(ABS(G93-H93)/H93*100,2))</f>
        <v>17.52</v>
      </c>
      <c r="K93" s="54" t="n">
        <f aca="false">G93-H93</f>
        <v>-55</v>
      </c>
      <c r="L93" s="54" t="n">
        <f aca="false">ROUND(100-J93,2)</f>
        <v>82.48</v>
      </c>
      <c r="M93" s="56" t="s">
        <v>12136</v>
      </c>
      <c r="N93" s="56" t="s">
        <v>12126</v>
      </c>
      <c r="O93" s="56" t="s">
        <v>12131</v>
      </c>
      <c r="P93" s="55" t="str">
        <f aca="false">IF(K93&gt;500,"Over-Forecast",IF(K93&lt;-500,"Under-Forecast","Accurate"))</f>
        <v>Accurate</v>
      </c>
      <c r="Q93" s="55" t="str">
        <f aca="false">IF(J93&lt;=5,"Excellent",IF(J93&lt;=10,"Good",IF(J93&lt;=20,"Acceptable","Poor")))</f>
        <v>Acceptable</v>
      </c>
      <c r="R93" s="55" t="n">
        <f aca="false">IFERROR(VALUE(LEFT(E93,4)),"")</f>
        <v>2022</v>
      </c>
    </row>
    <row r="94" customFormat="false" ht="15" hidden="false" customHeight="true" outlineLevel="0" collapsed="false">
      <c r="A94" s="52" t="s">
        <v>12237</v>
      </c>
      <c r="B94" s="52" t="s">
        <v>870</v>
      </c>
      <c r="C94" s="52" t="s">
        <v>14</v>
      </c>
      <c r="D94" s="52" t="s">
        <v>9</v>
      </c>
      <c r="E94" s="52" t="s">
        <v>31</v>
      </c>
      <c r="F94" s="52" t="s">
        <v>109</v>
      </c>
      <c r="G94" s="52" t="n">
        <v>6128</v>
      </c>
      <c r="H94" s="52" t="n">
        <v>6699</v>
      </c>
      <c r="I94" s="54" t="n">
        <f aca="false">ABS(G94-H94)</f>
        <v>571</v>
      </c>
      <c r="J94" s="54" t="n">
        <f aca="false">IF(H94=0,0,ROUND(ABS(G94-H94)/H94*100,2))</f>
        <v>8.52</v>
      </c>
      <c r="K94" s="54" t="n">
        <f aca="false">G94-H94</f>
        <v>-571</v>
      </c>
      <c r="L94" s="54" t="n">
        <f aca="false">ROUND(100-J94,2)</f>
        <v>91.48</v>
      </c>
      <c r="M94" s="52" t="s">
        <v>12173</v>
      </c>
      <c r="N94" s="52" t="s">
        <v>12153</v>
      </c>
      <c r="O94" s="52" t="s">
        <v>12131</v>
      </c>
      <c r="P94" s="55" t="str">
        <f aca="false">IF(K94&gt;500,"Over-Forecast",IF(K94&lt;-500,"Under-Forecast","Accurate"))</f>
        <v>Under-Forecast</v>
      </c>
      <c r="Q94" s="55" t="str">
        <f aca="false">IF(J94&lt;=5,"Excellent",IF(J94&lt;=10,"Good",IF(J94&lt;=20,"Acceptable","Poor")))</f>
        <v>Good</v>
      </c>
      <c r="R94" s="55" t="n">
        <f aca="false">IFERROR(VALUE(LEFT(E94,4)),"")</f>
        <v>2022</v>
      </c>
    </row>
    <row r="95" customFormat="false" ht="15" hidden="false" customHeight="true" outlineLevel="0" collapsed="false">
      <c r="A95" s="56" t="s">
        <v>12238</v>
      </c>
      <c r="B95" s="56" t="s">
        <v>1233</v>
      </c>
      <c r="C95" s="56" t="s">
        <v>14</v>
      </c>
      <c r="D95" s="56" t="s">
        <v>9</v>
      </c>
      <c r="E95" s="56" t="s">
        <v>26</v>
      </c>
      <c r="F95" s="56" t="s">
        <v>113</v>
      </c>
      <c r="G95" s="56" t="n">
        <v>2793</v>
      </c>
      <c r="H95" s="56" t="n">
        <v>3449</v>
      </c>
      <c r="I95" s="54" t="n">
        <f aca="false">ABS(G95-H95)</f>
        <v>656</v>
      </c>
      <c r="J95" s="54" t="n">
        <f aca="false">IF(H95=0,0,ROUND(ABS(G95-H95)/H95*100,2))</f>
        <v>19.02</v>
      </c>
      <c r="K95" s="54" t="n">
        <f aca="false">G95-H95</f>
        <v>-656</v>
      </c>
      <c r="L95" s="54" t="n">
        <f aca="false">ROUND(100-J95,2)</f>
        <v>80.98</v>
      </c>
      <c r="M95" s="56" t="s">
        <v>12125</v>
      </c>
      <c r="N95" s="56" t="s">
        <v>12153</v>
      </c>
      <c r="O95" s="56" t="s">
        <v>12127</v>
      </c>
      <c r="P95" s="55" t="str">
        <f aca="false">IF(K95&gt;500,"Over-Forecast",IF(K95&lt;-500,"Under-Forecast","Accurate"))</f>
        <v>Under-Forecast</v>
      </c>
      <c r="Q95" s="55" t="str">
        <f aca="false">IF(J95&lt;=5,"Excellent",IF(J95&lt;=10,"Good",IF(J95&lt;=20,"Acceptable","Poor")))</f>
        <v>Acceptable</v>
      </c>
      <c r="R95" s="55" t="n">
        <f aca="false">IFERROR(VALUE(LEFT(E95,4)),"")</f>
        <v>2022</v>
      </c>
    </row>
    <row r="96" customFormat="false" ht="15" hidden="false" customHeight="true" outlineLevel="0" collapsed="false">
      <c r="A96" s="52" t="s">
        <v>12239</v>
      </c>
      <c r="B96" s="52" t="s">
        <v>2220</v>
      </c>
      <c r="C96" s="52" t="s">
        <v>23</v>
      </c>
      <c r="D96" s="52" t="s">
        <v>9</v>
      </c>
      <c r="E96" s="52" t="s">
        <v>44</v>
      </c>
      <c r="F96" s="52" t="s">
        <v>111</v>
      </c>
      <c r="G96" s="52" t="n">
        <v>10427</v>
      </c>
      <c r="H96" s="52" t="n">
        <v>8691</v>
      </c>
      <c r="I96" s="54" t="n">
        <f aca="false">ABS(G96-H96)</f>
        <v>1736</v>
      </c>
      <c r="J96" s="54" t="n">
        <f aca="false">IF(H96=0,0,ROUND(ABS(G96-H96)/H96*100,2))</f>
        <v>19.97</v>
      </c>
      <c r="K96" s="54" t="n">
        <f aca="false">G96-H96</f>
        <v>1736</v>
      </c>
      <c r="L96" s="54" t="n">
        <f aca="false">ROUND(100-J96,2)</f>
        <v>80.03</v>
      </c>
      <c r="M96" s="52" t="s">
        <v>12129</v>
      </c>
      <c r="N96" s="52" t="s">
        <v>12130</v>
      </c>
      <c r="O96" s="52" t="s">
        <v>12127</v>
      </c>
      <c r="P96" s="55" t="str">
        <f aca="false">IF(K96&gt;500,"Over-Forecast",IF(K96&lt;-500,"Under-Forecast","Accurate"))</f>
        <v>Over-Forecast</v>
      </c>
      <c r="Q96" s="55" t="str">
        <f aca="false">IF(J96&lt;=5,"Excellent",IF(J96&lt;=10,"Good",IF(J96&lt;=20,"Acceptable","Poor")))</f>
        <v>Acceptable</v>
      </c>
      <c r="R96" s="55" t="n">
        <f aca="false">IFERROR(VALUE(LEFT(E96,4)),"")</f>
        <v>2023</v>
      </c>
    </row>
    <row r="97" customFormat="false" ht="15" hidden="false" customHeight="true" outlineLevel="0" collapsed="false">
      <c r="A97" s="56" t="s">
        <v>12240</v>
      </c>
      <c r="B97" s="56" t="s">
        <v>5250</v>
      </c>
      <c r="C97" s="56" t="s">
        <v>11</v>
      </c>
      <c r="D97" s="56" t="s">
        <v>21</v>
      </c>
      <c r="E97" s="56" t="s">
        <v>49</v>
      </c>
      <c r="F97" s="56" t="s">
        <v>115</v>
      </c>
      <c r="G97" s="56" t="n">
        <v>7700</v>
      </c>
      <c r="H97" s="56" t="n">
        <v>7469</v>
      </c>
      <c r="I97" s="54" t="n">
        <f aca="false">ABS(G97-H97)</f>
        <v>231</v>
      </c>
      <c r="J97" s="54" t="n">
        <f aca="false">IF(H97=0,0,ROUND(ABS(G97-H97)/H97*100,2))</f>
        <v>3.09</v>
      </c>
      <c r="K97" s="54" t="n">
        <f aca="false">G97-H97</f>
        <v>231</v>
      </c>
      <c r="L97" s="54" t="n">
        <f aca="false">ROUND(100-J97,2)</f>
        <v>96.91</v>
      </c>
      <c r="M97" s="56" t="s">
        <v>12121</v>
      </c>
      <c r="N97" s="56" t="s">
        <v>12153</v>
      </c>
      <c r="O97" s="56" t="s">
        <v>12123</v>
      </c>
      <c r="P97" s="55" t="str">
        <f aca="false">IF(K97&gt;500,"Over-Forecast",IF(K97&lt;-500,"Under-Forecast","Accurate"))</f>
        <v>Accurate</v>
      </c>
      <c r="Q97" s="55" t="str">
        <f aca="false">IF(J97&lt;=5,"Excellent",IF(J97&lt;=10,"Good",IF(J97&lt;=20,"Acceptable","Poor")))</f>
        <v>Excellent</v>
      </c>
      <c r="R97" s="55" t="n">
        <f aca="false">IFERROR(VALUE(LEFT(E97,4)),"")</f>
        <v>2024</v>
      </c>
    </row>
    <row r="98" customFormat="false" ht="15" hidden="false" customHeight="true" outlineLevel="0" collapsed="false">
      <c r="A98" s="52" t="s">
        <v>12241</v>
      </c>
      <c r="B98" s="52" t="s">
        <v>12242</v>
      </c>
      <c r="C98" s="52" t="s">
        <v>17</v>
      </c>
      <c r="D98" s="52" t="s">
        <v>18</v>
      </c>
      <c r="E98" s="52" t="s">
        <v>19</v>
      </c>
      <c r="F98" s="52" t="s">
        <v>113</v>
      </c>
      <c r="G98" s="52" t="n">
        <v>6525</v>
      </c>
      <c r="H98" s="52" t="n">
        <v>6640</v>
      </c>
      <c r="I98" s="54" t="n">
        <f aca="false">ABS(G98-H98)</f>
        <v>115</v>
      </c>
      <c r="J98" s="54" t="n">
        <f aca="false">IF(H98=0,0,ROUND(ABS(G98-H98)/H98*100,2))</f>
        <v>1.73</v>
      </c>
      <c r="K98" s="54" t="n">
        <f aca="false">G98-H98</f>
        <v>-115</v>
      </c>
      <c r="L98" s="54" t="n">
        <f aca="false">ROUND(100-J98,2)</f>
        <v>98.27</v>
      </c>
      <c r="M98" s="52" t="s">
        <v>12173</v>
      </c>
      <c r="N98" s="52" t="s">
        <v>12122</v>
      </c>
      <c r="O98" s="52" t="s">
        <v>12123</v>
      </c>
      <c r="P98" s="55" t="str">
        <f aca="false">IF(K98&gt;500,"Over-Forecast",IF(K98&lt;-500,"Under-Forecast","Accurate"))</f>
        <v>Accurate</v>
      </c>
      <c r="Q98" s="55" t="str">
        <f aca="false">IF(J98&lt;=5,"Excellent",IF(J98&lt;=10,"Good",IF(J98&lt;=20,"Acceptable","Poor")))</f>
        <v>Excellent</v>
      </c>
      <c r="R98" s="55" t="n">
        <f aca="false">IFERROR(VALUE(LEFT(E98,4)),"")</f>
        <v>2022</v>
      </c>
    </row>
    <row r="99" customFormat="false" ht="15" hidden="false" customHeight="true" outlineLevel="0" collapsed="false">
      <c r="A99" s="56" t="s">
        <v>12243</v>
      </c>
      <c r="B99" s="56" t="s">
        <v>2838</v>
      </c>
      <c r="C99" s="56" t="s">
        <v>14</v>
      </c>
      <c r="D99" s="56" t="s">
        <v>21</v>
      </c>
      <c r="E99" s="56" t="s">
        <v>26</v>
      </c>
      <c r="F99" s="56" t="s">
        <v>109</v>
      </c>
      <c r="G99" s="56" t="n">
        <v>2921</v>
      </c>
      <c r="H99" s="56" t="n">
        <v>3126</v>
      </c>
      <c r="I99" s="54" t="n">
        <f aca="false">ABS(G99-H99)</f>
        <v>205</v>
      </c>
      <c r="J99" s="54" t="n">
        <f aca="false">IF(H99=0,0,ROUND(ABS(G99-H99)/H99*100,2))</f>
        <v>6.56</v>
      </c>
      <c r="K99" s="54" t="n">
        <f aca="false">G99-H99</f>
        <v>-205</v>
      </c>
      <c r="L99" s="54" t="n">
        <f aca="false">ROUND(100-J99,2)</f>
        <v>93.44</v>
      </c>
      <c r="M99" s="56" t="s">
        <v>12125</v>
      </c>
      <c r="N99" s="56" t="s">
        <v>12122</v>
      </c>
      <c r="O99" s="56" t="s">
        <v>12127</v>
      </c>
      <c r="P99" s="55" t="str">
        <f aca="false">IF(K99&gt;500,"Over-Forecast",IF(K99&lt;-500,"Under-Forecast","Accurate"))</f>
        <v>Accurate</v>
      </c>
      <c r="Q99" s="55" t="str">
        <f aca="false">IF(J99&lt;=5,"Excellent",IF(J99&lt;=10,"Good",IF(J99&lt;=20,"Acceptable","Poor")))</f>
        <v>Good</v>
      </c>
      <c r="R99" s="55" t="n">
        <f aca="false">IFERROR(VALUE(LEFT(E99,4)),"")</f>
        <v>2022</v>
      </c>
    </row>
    <row r="100" customFormat="false" ht="15" hidden="false" customHeight="true" outlineLevel="0" collapsed="false">
      <c r="A100" s="52" t="s">
        <v>12244</v>
      </c>
      <c r="B100" s="52" t="s">
        <v>2601</v>
      </c>
      <c r="C100" s="52" t="s">
        <v>20</v>
      </c>
      <c r="D100" s="52" t="s">
        <v>9</v>
      </c>
      <c r="E100" s="52" t="s">
        <v>45</v>
      </c>
      <c r="F100" s="52" t="s">
        <v>115</v>
      </c>
      <c r="G100" s="52" t="n">
        <v>5926</v>
      </c>
      <c r="H100" s="52" t="n">
        <v>5101</v>
      </c>
      <c r="I100" s="54" t="n">
        <f aca="false">ABS(G100-H100)</f>
        <v>825</v>
      </c>
      <c r="J100" s="54" t="n">
        <f aca="false">IF(H100=0,0,ROUND(ABS(G100-H100)/H100*100,2))</f>
        <v>16.17</v>
      </c>
      <c r="K100" s="54" t="n">
        <f aca="false">G100-H100</f>
        <v>825</v>
      </c>
      <c r="L100" s="54" t="n">
        <f aca="false">ROUND(100-J100,2)</f>
        <v>83.83</v>
      </c>
      <c r="M100" s="52" t="s">
        <v>12149</v>
      </c>
      <c r="N100" s="52" t="s">
        <v>12126</v>
      </c>
      <c r="O100" s="52" t="s">
        <v>12131</v>
      </c>
      <c r="P100" s="55" t="str">
        <f aca="false">IF(K100&gt;500,"Over-Forecast",IF(K100&lt;-500,"Under-Forecast","Accurate"))</f>
        <v>Over-Forecast</v>
      </c>
      <c r="Q100" s="55" t="str">
        <f aca="false">IF(J100&lt;=5,"Excellent",IF(J100&lt;=10,"Good",IF(J100&lt;=20,"Acceptable","Poor")))</f>
        <v>Acceptable</v>
      </c>
      <c r="R100" s="55" t="n">
        <f aca="false">IFERROR(VALUE(LEFT(E100,4)),"")</f>
        <v>2024</v>
      </c>
    </row>
    <row r="101" customFormat="false" ht="15" hidden="false" customHeight="true" outlineLevel="0" collapsed="false">
      <c r="A101" s="56" t="s">
        <v>12245</v>
      </c>
      <c r="B101" s="56" t="s">
        <v>3241</v>
      </c>
      <c r="C101" s="56" t="s">
        <v>27</v>
      </c>
      <c r="D101" s="56" t="s">
        <v>9</v>
      </c>
      <c r="E101" s="56" t="s">
        <v>54</v>
      </c>
      <c r="F101" s="56" t="s">
        <v>115</v>
      </c>
      <c r="G101" s="56" t="n">
        <v>6529</v>
      </c>
      <c r="H101" s="56" t="n">
        <v>5303</v>
      </c>
      <c r="I101" s="54" t="n">
        <f aca="false">ABS(G101-H101)</f>
        <v>1226</v>
      </c>
      <c r="J101" s="54" t="n">
        <f aca="false">IF(H101=0,0,ROUND(ABS(G101-H101)/H101*100,2))</f>
        <v>23.12</v>
      </c>
      <c r="K101" s="54" t="n">
        <f aca="false">G101-H101</f>
        <v>1226</v>
      </c>
      <c r="L101" s="54" t="n">
        <f aca="false">ROUND(100-J101,2)</f>
        <v>76.88</v>
      </c>
      <c r="M101" s="56" t="s">
        <v>12147</v>
      </c>
      <c r="N101" s="56" t="s">
        <v>12130</v>
      </c>
      <c r="O101" s="56" t="s">
        <v>12127</v>
      </c>
      <c r="P101" s="55" t="str">
        <f aca="false">IF(K101&gt;500,"Over-Forecast",IF(K101&lt;-500,"Under-Forecast","Accurate"))</f>
        <v>Over-Forecast</v>
      </c>
      <c r="Q101" s="55" t="str">
        <f aca="false">IF(J101&lt;=5,"Excellent",IF(J101&lt;=10,"Good",IF(J101&lt;=20,"Acceptable","Poor")))</f>
        <v>Poor</v>
      </c>
      <c r="R101" s="55" t="n">
        <f aca="false">IFERROR(VALUE(LEFT(E101,4)),"")</f>
        <v>2024</v>
      </c>
    </row>
    <row r="102" customFormat="false" ht="15" hidden="false" customHeight="true" outlineLevel="0" collapsed="false">
      <c r="A102" s="52" t="s">
        <v>12246</v>
      </c>
      <c r="B102" s="52" t="s">
        <v>2279</v>
      </c>
      <c r="C102" s="52" t="s">
        <v>17</v>
      </c>
      <c r="D102" s="52" t="s">
        <v>15</v>
      </c>
      <c r="E102" s="52" t="s">
        <v>39</v>
      </c>
      <c r="F102" s="52" t="s">
        <v>111</v>
      </c>
      <c r="G102" s="52" t="n">
        <v>483</v>
      </c>
      <c r="H102" s="52" t="n">
        <v>500</v>
      </c>
      <c r="I102" s="54" t="n">
        <f aca="false">ABS(G102-H102)</f>
        <v>17</v>
      </c>
      <c r="J102" s="54" t="n">
        <f aca="false">IF(H102=0,0,ROUND(ABS(G102-H102)/H102*100,2))</f>
        <v>3.4</v>
      </c>
      <c r="K102" s="54" t="n">
        <f aca="false">G102-H102</f>
        <v>-17</v>
      </c>
      <c r="L102" s="54" t="n">
        <f aca="false">ROUND(100-J102,2)</f>
        <v>96.6</v>
      </c>
      <c r="M102" s="52" t="s">
        <v>12152</v>
      </c>
      <c r="N102" s="52" t="s">
        <v>12130</v>
      </c>
      <c r="O102" s="52" t="s">
        <v>12127</v>
      </c>
      <c r="P102" s="55" t="str">
        <f aca="false">IF(K102&gt;500,"Over-Forecast",IF(K102&lt;-500,"Under-Forecast","Accurate"))</f>
        <v>Accurate</v>
      </c>
      <c r="Q102" s="55" t="str">
        <f aca="false">IF(J102&lt;=5,"Excellent",IF(J102&lt;=10,"Good",IF(J102&lt;=20,"Acceptable","Poor")))</f>
        <v>Excellent</v>
      </c>
      <c r="R102" s="55" t="n">
        <f aca="false">IFERROR(VALUE(LEFT(E102,4)),"")</f>
        <v>2023</v>
      </c>
    </row>
    <row r="103" customFormat="false" ht="15" hidden="false" customHeight="true" outlineLevel="0" collapsed="false">
      <c r="A103" s="56" t="s">
        <v>12247</v>
      </c>
      <c r="B103" s="56" t="s">
        <v>1854</v>
      </c>
      <c r="C103" s="56" t="s">
        <v>25</v>
      </c>
      <c r="D103" s="56" t="s">
        <v>12</v>
      </c>
      <c r="E103" s="56" t="s">
        <v>30</v>
      </c>
      <c r="F103" s="56" t="s">
        <v>113</v>
      </c>
      <c r="G103" s="56" t="n">
        <v>5238</v>
      </c>
      <c r="H103" s="56" t="n">
        <v>5083</v>
      </c>
      <c r="I103" s="54" t="n">
        <f aca="false">ABS(G103-H103)</f>
        <v>155</v>
      </c>
      <c r="J103" s="54" t="n">
        <f aca="false">IF(H103=0,0,ROUND(ABS(G103-H103)/H103*100,2))</f>
        <v>3.05</v>
      </c>
      <c r="K103" s="54" t="n">
        <f aca="false">G103-H103</f>
        <v>155</v>
      </c>
      <c r="L103" s="54" t="n">
        <f aca="false">ROUND(100-J103,2)</f>
        <v>96.95</v>
      </c>
      <c r="M103" s="56" t="s">
        <v>12147</v>
      </c>
      <c r="N103" s="56" t="s">
        <v>12137</v>
      </c>
      <c r="O103" s="56" t="s">
        <v>12131</v>
      </c>
      <c r="P103" s="55" t="str">
        <f aca="false">IF(K103&gt;500,"Over-Forecast",IF(K103&lt;-500,"Under-Forecast","Accurate"))</f>
        <v>Accurate</v>
      </c>
      <c r="Q103" s="55" t="str">
        <f aca="false">IF(J103&lt;=5,"Excellent",IF(J103&lt;=10,"Good",IF(J103&lt;=20,"Acceptable","Poor")))</f>
        <v>Excellent</v>
      </c>
      <c r="R103" s="55" t="n">
        <f aca="false">IFERROR(VALUE(LEFT(E103,4)),"")</f>
        <v>2022</v>
      </c>
    </row>
    <row r="104" customFormat="false" ht="15" hidden="false" customHeight="true" outlineLevel="0" collapsed="false">
      <c r="A104" s="52" t="s">
        <v>12248</v>
      </c>
      <c r="B104" s="52" t="s">
        <v>5463</v>
      </c>
      <c r="C104" s="52" t="s">
        <v>11</v>
      </c>
      <c r="D104" s="52" t="s">
        <v>9</v>
      </c>
      <c r="E104" s="52" t="s">
        <v>54</v>
      </c>
      <c r="F104" s="52" t="s">
        <v>115</v>
      </c>
      <c r="G104" s="52" t="n">
        <v>9037</v>
      </c>
      <c r="H104" s="52" t="n">
        <v>7074</v>
      </c>
      <c r="I104" s="54" t="n">
        <f aca="false">ABS(G104-H104)</f>
        <v>1963</v>
      </c>
      <c r="J104" s="54" t="n">
        <f aca="false">IF(H104=0,0,ROUND(ABS(G104-H104)/H104*100,2))</f>
        <v>27.75</v>
      </c>
      <c r="K104" s="54" t="n">
        <f aca="false">G104-H104</f>
        <v>1963</v>
      </c>
      <c r="L104" s="54" t="n">
        <f aca="false">ROUND(100-J104,2)</f>
        <v>72.25</v>
      </c>
      <c r="M104" s="52" t="s">
        <v>12147</v>
      </c>
      <c r="N104" s="52" t="s">
        <v>12137</v>
      </c>
      <c r="O104" s="52" t="s">
        <v>12127</v>
      </c>
      <c r="P104" s="55" t="str">
        <f aca="false">IF(K104&gt;500,"Over-Forecast",IF(K104&lt;-500,"Under-Forecast","Accurate"))</f>
        <v>Over-Forecast</v>
      </c>
      <c r="Q104" s="55" t="str">
        <f aca="false">IF(J104&lt;=5,"Excellent",IF(J104&lt;=10,"Good",IF(J104&lt;=20,"Acceptable","Poor")))</f>
        <v>Poor</v>
      </c>
      <c r="R104" s="55" t="n">
        <f aca="false">IFERROR(VALUE(LEFT(E104,4)),"")</f>
        <v>2024</v>
      </c>
    </row>
    <row r="105" customFormat="false" ht="15" hidden="false" customHeight="true" outlineLevel="0" collapsed="false">
      <c r="A105" s="56" t="s">
        <v>12249</v>
      </c>
      <c r="B105" s="56" t="s">
        <v>1240</v>
      </c>
      <c r="C105" s="56" t="s">
        <v>23</v>
      </c>
      <c r="D105" s="56" t="s">
        <v>12</v>
      </c>
      <c r="E105" s="56" t="s">
        <v>31</v>
      </c>
      <c r="F105" s="56" t="s">
        <v>111</v>
      </c>
      <c r="G105" s="56" t="n">
        <v>9278</v>
      </c>
      <c r="H105" s="56" t="n">
        <v>8697</v>
      </c>
      <c r="I105" s="54" t="n">
        <f aca="false">ABS(G105-H105)</f>
        <v>581</v>
      </c>
      <c r="J105" s="54" t="n">
        <f aca="false">IF(H105=0,0,ROUND(ABS(G105-H105)/H105*100,2))</f>
        <v>6.68</v>
      </c>
      <c r="K105" s="54" t="n">
        <f aca="false">G105-H105</f>
        <v>581</v>
      </c>
      <c r="L105" s="54" t="n">
        <f aca="false">ROUND(100-J105,2)</f>
        <v>93.32</v>
      </c>
      <c r="M105" s="56" t="s">
        <v>12149</v>
      </c>
      <c r="N105" s="56" t="s">
        <v>12126</v>
      </c>
      <c r="O105" s="56" t="s">
        <v>12127</v>
      </c>
      <c r="P105" s="55" t="str">
        <f aca="false">IF(K105&gt;500,"Over-Forecast",IF(K105&lt;-500,"Under-Forecast","Accurate"))</f>
        <v>Over-Forecast</v>
      </c>
      <c r="Q105" s="55" t="str">
        <f aca="false">IF(J105&lt;=5,"Excellent",IF(J105&lt;=10,"Good",IF(J105&lt;=20,"Acceptable","Poor")))</f>
        <v>Good</v>
      </c>
      <c r="R105" s="55" t="n">
        <f aca="false">IFERROR(VALUE(LEFT(E105,4)),"")</f>
        <v>2022</v>
      </c>
    </row>
    <row r="106" customFormat="false" ht="15" hidden="false" customHeight="true" outlineLevel="0" collapsed="false">
      <c r="A106" s="52" t="s">
        <v>12250</v>
      </c>
      <c r="B106" s="52" t="s">
        <v>2065</v>
      </c>
      <c r="C106" s="52" t="s">
        <v>11</v>
      </c>
      <c r="D106" s="52" t="s">
        <v>15</v>
      </c>
      <c r="E106" s="52" t="s">
        <v>31</v>
      </c>
      <c r="F106" s="52" t="s">
        <v>111</v>
      </c>
      <c r="G106" s="52" t="n">
        <v>3514</v>
      </c>
      <c r="H106" s="52" t="n">
        <v>3172</v>
      </c>
      <c r="I106" s="54" t="n">
        <f aca="false">ABS(G106-H106)</f>
        <v>342</v>
      </c>
      <c r="J106" s="54" t="n">
        <f aca="false">IF(H106=0,0,ROUND(ABS(G106-H106)/H106*100,2))</f>
        <v>10.78</v>
      </c>
      <c r="K106" s="54" t="n">
        <f aca="false">G106-H106</f>
        <v>342</v>
      </c>
      <c r="L106" s="54" t="n">
        <f aca="false">ROUND(100-J106,2)</f>
        <v>89.22</v>
      </c>
      <c r="M106" s="52" t="s">
        <v>12134</v>
      </c>
      <c r="N106" s="52" t="s">
        <v>12122</v>
      </c>
      <c r="O106" s="52" t="s">
        <v>12123</v>
      </c>
      <c r="P106" s="55" t="str">
        <f aca="false">IF(K106&gt;500,"Over-Forecast",IF(K106&lt;-500,"Under-Forecast","Accurate"))</f>
        <v>Accurate</v>
      </c>
      <c r="Q106" s="55" t="str">
        <f aca="false">IF(J106&lt;=5,"Excellent",IF(J106&lt;=10,"Good",IF(J106&lt;=20,"Acceptable","Poor")))</f>
        <v>Acceptable</v>
      </c>
      <c r="R106" s="55" t="n">
        <f aca="false">IFERROR(VALUE(LEFT(E106,4)),"")</f>
        <v>2022</v>
      </c>
    </row>
    <row r="107" customFormat="false" ht="15" hidden="false" customHeight="true" outlineLevel="0" collapsed="false">
      <c r="A107" s="56" t="s">
        <v>12251</v>
      </c>
      <c r="B107" s="56" t="s">
        <v>3522</v>
      </c>
      <c r="C107" s="56" t="s">
        <v>25</v>
      </c>
      <c r="D107" s="56" t="s">
        <v>9</v>
      </c>
      <c r="E107" s="56" t="s">
        <v>34</v>
      </c>
      <c r="F107" s="56" t="s">
        <v>113</v>
      </c>
      <c r="G107" s="56" t="n">
        <v>8512</v>
      </c>
      <c r="H107" s="56" t="n">
        <v>8098</v>
      </c>
      <c r="I107" s="54" t="n">
        <f aca="false">ABS(G107-H107)</f>
        <v>414</v>
      </c>
      <c r="J107" s="54" t="n">
        <f aca="false">IF(H107=0,0,ROUND(ABS(G107-H107)/H107*100,2))</f>
        <v>5.11</v>
      </c>
      <c r="K107" s="54" t="n">
        <f aca="false">G107-H107</f>
        <v>414</v>
      </c>
      <c r="L107" s="54" t="n">
        <f aca="false">ROUND(100-J107,2)</f>
        <v>94.89</v>
      </c>
      <c r="M107" s="56" t="s">
        <v>12173</v>
      </c>
      <c r="N107" s="56" t="s">
        <v>12130</v>
      </c>
      <c r="O107" s="56" t="s">
        <v>12127</v>
      </c>
      <c r="P107" s="55" t="str">
        <f aca="false">IF(K107&gt;500,"Over-Forecast",IF(K107&lt;-500,"Under-Forecast","Accurate"))</f>
        <v>Accurate</v>
      </c>
      <c r="Q107" s="55" t="str">
        <f aca="false">IF(J107&lt;=5,"Excellent",IF(J107&lt;=10,"Good",IF(J107&lt;=20,"Acceptable","Poor")))</f>
        <v>Good</v>
      </c>
      <c r="R107" s="55" t="n">
        <f aca="false">IFERROR(VALUE(LEFT(E107,4)),"")</f>
        <v>2023</v>
      </c>
    </row>
    <row r="108" customFormat="false" ht="15" hidden="false" customHeight="true" outlineLevel="0" collapsed="false">
      <c r="A108" s="52" t="s">
        <v>12252</v>
      </c>
      <c r="B108" s="52" t="s">
        <v>1018</v>
      </c>
      <c r="C108" s="52" t="s">
        <v>27</v>
      </c>
      <c r="D108" s="52" t="s">
        <v>15</v>
      </c>
      <c r="E108" s="52" t="s">
        <v>37</v>
      </c>
      <c r="F108" s="52" t="s">
        <v>111</v>
      </c>
      <c r="G108" s="52" t="n">
        <v>3589</v>
      </c>
      <c r="H108" s="52" t="n">
        <v>3876</v>
      </c>
      <c r="I108" s="54" t="n">
        <f aca="false">ABS(G108-H108)</f>
        <v>287</v>
      </c>
      <c r="J108" s="54" t="n">
        <f aca="false">IF(H108=0,0,ROUND(ABS(G108-H108)/H108*100,2))</f>
        <v>7.4</v>
      </c>
      <c r="K108" s="54" t="n">
        <f aca="false">G108-H108</f>
        <v>-287</v>
      </c>
      <c r="L108" s="54" t="n">
        <f aca="false">ROUND(100-J108,2)</f>
        <v>92.6</v>
      </c>
      <c r="M108" s="52" t="s">
        <v>12147</v>
      </c>
      <c r="N108" s="52" t="s">
        <v>12130</v>
      </c>
      <c r="O108" s="52" t="s">
        <v>12127</v>
      </c>
      <c r="P108" s="55" t="str">
        <f aca="false">IF(K108&gt;500,"Over-Forecast",IF(K108&lt;-500,"Under-Forecast","Accurate"))</f>
        <v>Accurate</v>
      </c>
      <c r="Q108" s="55" t="str">
        <f aca="false">IF(J108&lt;=5,"Excellent",IF(J108&lt;=10,"Good",IF(J108&lt;=20,"Acceptable","Poor")))</f>
        <v>Good</v>
      </c>
      <c r="R108" s="55" t="n">
        <f aca="false">IFERROR(VALUE(LEFT(E108,4)),"")</f>
        <v>2023</v>
      </c>
    </row>
    <row r="109" customFormat="false" ht="15" hidden="false" customHeight="true" outlineLevel="0" collapsed="false">
      <c r="A109" s="56" t="s">
        <v>12253</v>
      </c>
      <c r="B109" s="56" t="s">
        <v>2553</v>
      </c>
      <c r="C109" s="56" t="s">
        <v>11</v>
      </c>
      <c r="D109" s="56" t="s">
        <v>18</v>
      </c>
      <c r="E109" s="56" t="s">
        <v>48</v>
      </c>
      <c r="F109" s="56" t="s">
        <v>107</v>
      </c>
      <c r="G109" s="56" t="n">
        <v>4073</v>
      </c>
      <c r="H109" s="56" t="n">
        <v>3213</v>
      </c>
      <c r="I109" s="54" t="n">
        <f aca="false">ABS(G109-H109)</f>
        <v>860</v>
      </c>
      <c r="J109" s="54" t="n">
        <f aca="false">IF(H109=0,0,ROUND(ABS(G109-H109)/H109*100,2))</f>
        <v>26.77</v>
      </c>
      <c r="K109" s="54" t="n">
        <f aca="false">G109-H109</f>
        <v>860</v>
      </c>
      <c r="L109" s="54" t="n">
        <f aca="false">ROUND(100-J109,2)</f>
        <v>73.23</v>
      </c>
      <c r="M109" s="56" t="s">
        <v>12160</v>
      </c>
      <c r="N109" s="56" t="s">
        <v>12130</v>
      </c>
      <c r="O109" s="56" t="s">
        <v>12127</v>
      </c>
      <c r="P109" s="55" t="str">
        <f aca="false">IF(K109&gt;500,"Over-Forecast",IF(K109&lt;-500,"Under-Forecast","Accurate"))</f>
        <v>Over-Forecast</v>
      </c>
      <c r="Q109" s="55" t="str">
        <f aca="false">IF(J109&lt;=5,"Excellent",IF(J109&lt;=10,"Good",IF(J109&lt;=20,"Acceptable","Poor")))</f>
        <v>Poor</v>
      </c>
      <c r="R109" s="55" t="n">
        <f aca="false">IFERROR(VALUE(LEFT(E109,4)),"")</f>
        <v>2024</v>
      </c>
    </row>
    <row r="110" customFormat="false" ht="15" hidden="false" customHeight="true" outlineLevel="0" collapsed="false">
      <c r="A110" s="52" t="s">
        <v>12254</v>
      </c>
      <c r="B110" s="52" t="s">
        <v>2887</v>
      </c>
      <c r="C110" s="52" t="s">
        <v>11</v>
      </c>
      <c r="D110" s="52" t="s">
        <v>18</v>
      </c>
      <c r="E110" s="52" t="s">
        <v>54</v>
      </c>
      <c r="F110" s="52" t="s">
        <v>111</v>
      </c>
      <c r="G110" s="52" t="n">
        <v>6822</v>
      </c>
      <c r="H110" s="52" t="n">
        <v>7677</v>
      </c>
      <c r="I110" s="54" t="n">
        <f aca="false">ABS(G110-H110)</f>
        <v>855</v>
      </c>
      <c r="J110" s="54" t="n">
        <f aca="false">IF(H110=0,0,ROUND(ABS(G110-H110)/H110*100,2))</f>
        <v>11.14</v>
      </c>
      <c r="K110" s="54" t="n">
        <f aca="false">G110-H110</f>
        <v>-855</v>
      </c>
      <c r="L110" s="54" t="n">
        <f aca="false">ROUND(100-J110,2)</f>
        <v>88.86</v>
      </c>
      <c r="M110" s="52" t="s">
        <v>12125</v>
      </c>
      <c r="N110" s="52" t="s">
        <v>12122</v>
      </c>
      <c r="O110" s="52" t="s">
        <v>12123</v>
      </c>
      <c r="P110" s="55" t="str">
        <f aca="false">IF(K110&gt;500,"Over-Forecast",IF(K110&lt;-500,"Under-Forecast","Accurate"))</f>
        <v>Under-Forecast</v>
      </c>
      <c r="Q110" s="55" t="str">
        <f aca="false">IF(J110&lt;=5,"Excellent",IF(J110&lt;=10,"Good",IF(J110&lt;=20,"Acceptable","Poor")))</f>
        <v>Acceptable</v>
      </c>
      <c r="R110" s="55" t="n">
        <f aca="false">IFERROR(VALUE(LEFT(E110,4)),"")</f>
        <v>2024</v>
      </c>
    </row>
    <row r="111" customFormat="false" ht="15" hidden="false" customHeight="true" outlineLevel="0" collapsed="false">
      <c r="A111" s="56" t="s">
        <v>12255</v>
      </c>
      <c r="B111" s="56" t="s">
        <v>6148</v>
      </c>
      <c r="C111" s="56" t="s">
        <v>11</v>
      </c>
      <c r="D111" s="56" t="s">
        <v>15</v>
      </c>
      <c r="E111" s="56" t="s">
        <v>47</v>
      </c>
      <c r="F111" s="56" t="s">
        <v>109</v>
      </c>
      <c r="G111" s="56" t="n">
        <v>3070</v>
      </c>
      <c r="H111" s="56" t="n">
        <v>4011</v>
      </c>
      <c r="I111" s="54" t="n">
        <f aca="false">ABS(G111-H111)</f>
        <v>941</v>
      </c>
      <c r="J111" s="54" t="n">
        <f aca="false">IF(H111=0,0,ROUND(ABS(G111-H111)/H111*100,2))</f>
        <v>23.46</v>
      </c>
      <c r="K111" s="54" t="n">
        <f aca="false">G111-H111</f>
        <v>-941</v>
      </c>
      <c r="L111" s="54" t="n">
        <f aca="false">ROUND(100-J111,2)</f>
        <v>76.54</v>
      </c>
      <c r="M111" s="56" t="s">
        <v>12152</v>
      </c>
      <c r="N111" s="56" t="s">
        <v>12122</v>
      </c>
      <c r="O111" s="56" t="s">
        <v>12131</v>
      </c>
      <c r="P111" s="55" t="str">
        <f aca="false">IF(K111&gt;500,"Over-Forecast",IF(K111&lt;-500,"Under-Forecast","Accurate"))</f>
        <v>Under-Forecast</v>
      </c>
      <c r="Q111" s="55" t="str">
        <f aca="false">IF(J111&lt;=5,"Excellent",IF(J111&lt;=10,"Good",IF(J111&lt;=20,"Acceptable","Poor")))</f>
        <v>Poor</v>
      </c>
      <c r="R111" s="55" t="n">
        <f aca="false">IFERROR(VALUE(LEFT(E111,4)),"")</f>
        <v>2024</v>
      </c>
    </row>
    <row r="112" customFormat="false" ht="15" hidden="false" customHeight="true" outlineLevel="0" collapsed="false">
      <c r="A112" s="52" t="s">
        <v>12256</v>
      </c>
      <c r="B112" s="52" t="s">
        <v>9955</v>
      </c>
      <c r="C112" s="52" t="s">
        <v>20</v>
      </c>
      <c r="D112" s="52" t="s">
        <v>21</v>
      </c>
      <c r="E112" s="52" t="s">
        <v>37</v>
      </c>
      <c r="F112" s="52" t="s">
        <v>115</v>
      </c>
      <c r="G112" s="52" t="n">
        <v>2918</v>
      </c>
      <c r="H112" s="52" t="n">
        <v>3403</v>
      </c>
      <c r="I112" s="54" t="n">
        <f aca="false">ABS(G112-H112)</f>
        <v>485</v>
      </c>
      <c r="J112" s="54" t="n">
        <f aca="false">IF(H112=0,0,ROUND(ABS(G112-H112)/H112*100,2))</f>
        <v>14.25</v>
      </c>
      <c r="K112" s="54" t="n">
        <f aca="false">G112-H112</f>
        <v>-485</v>
      </c>
      <c r="L112" s="54" t="n">
        <f aca="false">ROUND(100-J112,2)</f>
        <v>85.75</v>
      </c>
      <c r="M112" s="52" t="s">
        <v>12139</v>
      </c>
      <c r="N112" s="52" t="s">
        <v>12137</v>
      </c>
      <c r="O112" s="52" t="s">
        <v>12123</v>
      </c>
      <c r="P112" s="55" t="str">
        <f aca="false">IF(K112&gt;500,"Over-Forecast",IF(K112&lt;-500,"Under-Forecast","Accurate"))</f>
        <v>Accurate</v>
      </c>
      <c r="Q112" s="55" t="str">
        <f aca="false">IF(J112&lt;=5,"Excellent",IF(J112&lt;=10,"Good",IF(J112&lt;=20,"Acceptable","Poor")))</f>
        <v>Acceptable</v>
      </c>
      <c r="R112" s="55" t="n">
        <f aca="false">IFERROR(VALUE(LEFT(E112,4)),"")</f>
        <v>2023</v>
      </c>
    </row>
    <row r="113" customFormat="false" ht="15" hidden="false" customHeight="true" outlineLevel="0" collapsed="false">
      <c r="A113" s="56" t="s">
        <v>12257</v>
      </c>
      <c r="B113" s="56" t="s">
        <v>4543</v>
      </c>
      <c r="C113" s="56" t="s">
        <v>17</v>
      </c>
      <c r="D113" s="56" t="s">
        <v>15</v>
      </c>
      <c r="E113" s="56" t="s">
        <v>53</v>
      </c>
      <c r="F113" s="56" t="s">
        <v>109</v>
      </c>
      <c r="G113" s="56" t="n">
        <v>6451</v>
      </c>
      <c r="H113" s="56" t="n">
        <v>6446</v>
      </c>
      <c r="I113" s="54" t="n">
        <f aca="false">ABS(G113-H113)</f>
        <v>5</v>
      </c>
      <c r="J113" s="54" t="n">
        <f aca="false">IF(H113=0,0,ROUND(ABS(G113-H113)/H113*100,2))</f>
        <v>0.08</v>
      </c>
      <c r="K113" s="54" t="n">
        <f aca="false">G113-H113</f>
        <v>5</v>
      </c>
      <c r="L113" s="54" t="n">
        <f aca="false">ROUND(100-J113,2)</f>
        <v>99.92</v>
      </c>
      <c r="M113" s="56" t="s">
        <v>12134</v>
      </c>
      <c r="N113" s="56" t="s">
        <v>12126</v>
      </c>
      <c r="O113" s="56" t="s">
        <v>12131</v>
      </c>
      <c r="P113" s="55" t="str">
        <f aca="false">IF(K113&gt;500,"Over-Forecast",IF(K113&lt;-500,"Under-Forecast","Accurate"))</f>
        <v>Accurate</v>
      </c>
      <c r="Q113" s="55" t="str">
        <f aca="false">IF(J113&lt;=5,"Excellent",IF(J113&lt;=10,"Good",IF(J113&lt;=20,"Acceptable","Poor")))</f>
        <v>Excellent</v>
      </c>
      <c r="R113" s="55" t="n">
        <f aca="false">IFERROR(VALUE(LEFT(E113,4)),"")</f>
        <v>2024</v>
      </c>
    </row>
    <row r="114" customFormat="false" ht="15" hidden="false" customHeight="true" outlineLevel="0" collapsed="false">
      <c r="A114" s="52" t="s">
        <v>12258</v>
      </c>
      <c r="B114" s="52" t="s">
        <v>3586</v>
      </c>
      <c r="C114" s="52" t="s">
        <v>11</v>
      </c>
      <c r="D114" s="52" t="s">
        <v>21</v>
      </c>
      <c r="E114" s="52" t="s">
        <v>34</v>
      </c>
      <c r="F114" s="52" t="s">
        <v>111</v>
      </c>
      <c r="G114" s="52" t="n">
        <v>6938</v>
      </c>
      <c r="H114" s="52" t="n">
        <v>6905</v>
      </c>
      <c r="I114" s="54" t="n">
        <f aca="false">ABS(G114-H114)</f>
        <v>33</v>
      </c>
      <c r="J114" s="54" t="n">
        <f aca="false">IF(H114=0,0,ROUND(ABS(G114-H114)/H114*100,2))</f>
        <v>0.48</v>
      </c>
      <c r="K114" s="54" t="n">
        <f aca="false">G114-H114</f>
        <v>33</v>
      </c>
      <c r="L114" s="54" t="n">
        <f aca="false">ROUND(100-J114,2)</f>
        <v>99.52</v>
      </c>
      <c r="M114" s="52" t="s">
        <v>12173</v>
      </c>
      <c r="N114" s="52" t="s">
        <v>12130</v>
      </c>
      <c r="O114" s="52" t="s">
        <v>12131</v>
      </c>
      <c r="P114" s="55" t="str">
        <f aca="false">IF(K114&gt;500,"Over-Forecast",IF(K114&lt;-500,"Under-Forecast","Accurate"))</f>
        <v>Accurate</v>
      </c>
      <c r="Q114" s="55" t="str">
        <f aca="false">IF(J114&lt;=5,"Excellent",IF(J114&lt;=10,"Good",IF(J114&lt;=20,"Acceptable","Poor")))</f>
        <v>Excellent</v>
      </c>
      <c r="R114" s="55" t="n">
        <f aca="false">IFERROR(VALUE(LEFT(E114,4)),"")</f>
        <v>2023</v>
      </c>
    </row>
    <row r="115" customFormat="false" ht="15" hidden="false" customHeight="true" outlineLevel="0" collapsed="false">
      <c r="A115" s="56" t="s">
        <v>12259</v>
      </c>
      <c r="B115" s="56" t="s">
        <v>3945</v>
      </c>
      <c r="C115" s="56" t="s">
        <v>14</v>
      </c>
      <c r="D115" s="56" t="s">
        <v>18</v>
      </c>
      <c r="E115" s="56" t="s">
        <v>16</v>
      </c>
      <c r="F115" s="56" t="s">
        <v>107</v>
      </c>
      <c r="G115" s="56" t="n">
        <v>3839</v>
      </c>
      <c r="H115" s="56" t="n">
        <v>3198</v>
      </c>
      <c r="I115" s="54" t="n">
        <f aca="false">ABS(G115-H115)</f>
        <v>641</v>
      </c>
      <c r="J115" s="54" t="n">
        <f aca="false">IF(H115=0,0,ROUND(ABS(G115-H115)/H115*100,2))</f>
        <v>20.04</v>
      </c>
      <c r="K115" s="54" t="n">
        <f aca="false">G115-H115</f>
        <v>641</v>
      </c>
      <c r="L115" s="54" t="n">
        <f aca="false">ROUND(100-J115,2)</f>
        <v>79.96</v>
      </c>
      <c r="M115" s="56" t="s">
        <v>12121</v>
      </c>
      <c r="N115" s="56" t="s">
        <v>12130</v>
      </c>
      <c r="O115" s="56" t="s">
        <v>12123</v>
      </c>
      <c r="P115" s="55" t="str">
        <f aca="false">IF(K115&gt;500,"Over-Forecast",IF(K115&lt;-500,"Under-Forecast","Accurate"))</f>
        <v>Over-Forecast</v>
      </c>
      <c r="Q115" s="55" t="str">
        <f aca="false">IF(J115&lt;=5,"Excellent",IF(J115&lt;=10,"Good",IF(J115&lt;=20,"Acceptable","Poor")))</f>
        <v>Poor</v>
      </c>
      <c r="R115" s="55" t="n">
        <f aca="false">IFERROR(VALUE(LEFT(E115,4)),"")</f>
        <v>2022</v>
      </c>
    </row>
    <row r="116" customFormat="false" ht="15" hidden="false" customHeight="true" outlineLevel="0" collapsed="false">
      <c r="A116" s="52" t="s">
        <v>12260</v>
      </c>
      <c r="B116" s="52" t="s">
        <v>2057</v>
      </c>
      <c r="C116" s="52" t="s">
        <v>14</v>
      </c>
      <c r="D116" s="52" t="s">
        <v>15</v>
      </c>
      <c r="E116" s="52" t="s">
        <v>19</v>
      </c>
      <c r="F116" s="52" t="s">
        <v>111</v>
      </c>
      <c r="G116" s="52" t="n">
        <v>5224</v>
      </c>
      <c r="H116" s="52" t="n">
        <v>4475</v>
      </c>
      <c r="I116" s="54" t="n">
        <f aca="false">ABS(G116-H116)</f>
        <v>749</v>
      </c>
      <c r="J116" s="54" t="n">
        <f aca="false">IF(H116=0,0,ROUND(ABS(G116-H116)/H116*100,2))</f>
        <v>16.74</v>
      </c>
      <c r="K116" s="54" t="n">
        <f aca="false">G116-H116</f>
        <v>749</v>
      </c>
      <c r="L116" s="54" t="n">
        <f aca="false">ROUND(100-J116,2)</f>
        <v>83.26</v>
      </c>
      <c r="M116" s="52" t="s">
        <v>12160</v>
      </c>
      <c r="N116" s="52" t="s">
        <v>12122</v>
      </c>
      <c r="O116" s="52" t="s">
        <v>12131</v>
      </c>
      <c r="P116" s="55" t="str">
        <f aca="false">IF(K116&gt;500,"Over-Forecast",IF(K116&lt;-500,"Under-Forecast","Accurate"))</f>
        <v>Over-Forecast</v>
      </c>
      <c r="Q116" s="55" t="str">
        <f aca="false">IF(J116&lt;=5,"Excellent",IF(J116&lt;=10,"Good",IF(J116&lt;=20,"Acceptable","Poor")))</f>
        <v>Acceptable</v>
      </c>
      <c r="R116" s="55" t="n">
        <f aca="false">IFERROR(VALUE(LEFT(E116,4)),"")</f>
        <v>2022</v>
      </c>
    </row>
    <row r="117" customFormat="false" ht="15" hidden="false" customHeight="true" outlineLevel="0" collapsed="false">
      <c r="A117" s="56" t="s">
        <v>12261</v>
      </c>
      <c r="B117" s="56" t="s">
        <v>9308</v>
      </c>
      <c r="C117" s="56" t="s">
        <v>17</v>
      </c>
      <c r="D117" s="56" t="s">
        <v>18</v>
      </c>
      <c r="E117" s="56" t="s">
        <v>56</v>
      </c>
      <c r="F117" s="56" t="s">
        <v>113</v>
      </c>
      <c r="G117" s="56" t="n">
        <v>1632</v>
      </c>
      <c r="H117" s="56" t="n">
        <v>2051</v>
      </c>
      <c r="I117" s="54" t="n">
        <f aca="false">ABS(G117-H117)</f>
        <v>419</v>
      </c>
      <c r="J117" s="54" t="n">
        <f aca="false">IF(H117=0,0,ROUND(ABS(G117-H117)/H117*100,2))</f>
        <v>20.43</v>
      </c>
      <c r="K117" s="54" t="n">
        <f aca="false">G117-H117</f>
        <v>-419</v>
      </c>
      <c r="L117" s="54" t="n">
        <f aca="false">ROUND(100-J117,2)</f>
        <v>79.57</v>
      </c>
      <c r="M117" s="56" t="s">
        <v>12173</v>
      </c>
      <c r="N117" s="56" t="s">
        <v>12153</v>
      </c>
      <c r="O117" s="56" t="s">
        <v>12123</v>
      </c>
      <c r="P117" s="55" t="str">
        <f aca="false">IF(K117&gt;500,"Over-Forecast",IF(K117&lt;-500,"Under-Forecast","Accurate"))</f>
        <v>Accurate</v>
      </c>
      <c r="Q117" s="55" t="str">
        <f aca="false">IF(J117&lt;=5,"Excellent",IF(J117&lt;=10,"Good",IF(J117&lt;=20,"Acceptable","Poor")))</f>
        <v>Poor</v>
      </c>
      <c r="R117" s="55" t="n">
        <f aca="false">IFERROR(VALUE(LEFT(E117,4)),"")</f>
        <v>2024</v>
      </c>
    </row>
    <row r="118" customFormat="false" ht="15" hidden="false" customHeight="true" outlineLevel="0" collapsed="false">
      <c r="A118" s="52" t="s">
        <v>12262</v>
      </c>
      <c r="B118" s="52" t="s">
        <v>6402</v>
      </c>
      <c r="C118" s="52" t="s">
        <v>25</v>
      </c>
      <c r="D118" s="52" t="s">
        <v>15</v>
      </c>
      <c r="E118" s="52" t="s">
        <v>55</v>
      </c>
      <c r="F118" s="52" t="s">
        <v>111</v>
      </c>
      <c r="G118" s="52" t="n">
        <v>2716</v>
      </c>
      <c r="H118" s="52" t="n">
        <v>3664</v>
      </c>
      <c r="I118" s="54" t="n">
        <f aca="false">ABS(G118-H118)</f>
        <v>948</v>
      </c>
      <c r="J118" s="54" t="n">
        <f aca="false">IF(H118=0,0,ROUND(ABS(G118-H118)/H118*100,2))</f>
        <v>25.87</v>
      </c>
      <c r="K118" s="54" t="n">
        <f aca="false">G118-H118</f>
        <v>-948</v>
      </c>
      <c r="L118" s="54" t="n">
        <f aca="false">ROUND(100-J118,2)</f>
        <v>74.13</v>
      </c>
      <c r="M118" s="52" t="s">
        <v>12160</v>
      </c>
      <c r="N118" s="52" t="s">
        <v>12137</v>
      </c>
      <c r="O118" s="52" t="s">
        <v>12131</v>
      </c>
      <c r="P118" s="55" t="str">
        <f aca="false">IF(K118&gt;500,"Over-Forecast",IF(K118&lt;-500,"Under-Forecast","Accurate"))</f>
        <v>Under-Forecast</v>
      </c>
      <c r="Q118" s="55" t="str">
        <f aca="false">IF(J118&lt;=5,"Excellent",IF(J118&lt;=10,"Good",IF(J118&lt;=20,"Acceptable","Poor")))</f>
        <v>Poor</v>
      </c>
      <c r="R118" s="55" t="n">
        <f aca="false">IFERROR(VALUE(LEFT(E118,4)),"")</f>
        <v>2024</v>
      </c>
    </row>
    <row r="119" customFormat="false" ht="15" hidden="false" customHeight="true" outlineLevel="0" collapsed="false">
      <c r="A119" s="56" t="s">
        <v>12263</v>
      </c>
      <c r="B119" s="56" t="s">
        <v>1139</v>
      </c>
      <c r="C119" s="56" t="s">
        <v>20</v>
      </c>
      <c r="D119" s="56" t="s">
        <v>9</v>
      </c>
      <c r="E119" s="56" t="s">
        <v>48</v>
      </c>
      <c r="F119" s="56" t="s">
        <v>107</v>
      </c>
      <c r="G119" s="56" t="n">
        <v>5461</v>
      </c>
      <c r="H119" s="56" t="n">
        <v>6788</v>
      </c>
      <c r="I119" s="54" t="n">
        <f aca="false">ABS(G119-H119)</f>
        <v>1327</v>
      </c>
      <c r="J119" s="54" t="n">
        <f aca="false">IF(H119=0,0,ROUND(ABS(G119-H119)/H119*100,2))</f>
        <v>19.55</v>
      </c>
      <c r="K119" s="54" t="n">
        <f aca="false">G119-H119</f>
        <v>-1327</v>
      </c>
      <c r="L119" s="54" t="n">
        <f aca="false">ROUND(100-J119,2)</f>
        <v>80.45</v>
      </c>
      <c r="M119" s="56" t="s">
        <v>12129</v>
      </c>
      <c r="N119" s="56" t="s">
        <v>12153</v>
      </c>
      <c r="O119" s="56" t="s">
        <v>12127</v>
      </c>
      <c r="P119" s="55" t="str">
        <f aca="false">IF(K119&gt;500,"Over-Forecast",IF(K119&lt;-500,"Under-Forecast","Accurate"))</f>
        <v>Under-Forecast</v>
      </c>
      <c r="Q119" s="55" t="str">
        <f aca="false">IF(J119&lt;=5,"Excellent",IF(J119&lt;=10,"Good",IF(J119&lt;=20,"Acceptable","Poor")))</f>
        <v>Acceptable</v>
      </c>
      <c r="R119" s="55" t="n">
        <f aca="false">IFERROR(VALUE(LEFT(E119,4)),"")</f>
        <v>2024</v>
      </c>
    </row>
    <row r="120" customFormat="false" ht="15" hidden="false" customHeight="true" outlineLevel="0" collapsed="false">
      <c r="A120" s="52" t="s">
        <v>12264</v>
      </c>
      <c r="B120" s="52" t="s">
        <v>1174</v>
      </c>
      <c r="C120" s="52" t="s">
        <v>23</v>
      </c>
      <c r="D120" s="52" t="s">
        <v>15</v>
      </c>
      <c r="E120" s="52" t="s">
        <v>48</v>
      </c>
      <c r="F120" s="52" t="s">
        <v>109</v>
      </c>
      <c r="G120" s="52" t="n">
        <v>2164</v>
      </c>
      <c r="H120" s="52" t="n">
        <v>2020</v>
      </c>
      <c r="I120" s="54" t="n">
        <f aca="false">ABS(G120-H120)</f>
        <v>144</v>
      </c>
      <c r="J120" s="54" t="n">
        <f aca="false">IF(H120=0,0,ROUND(ABS(G120-H120)/H120*100,2))</f>
        <v>7.13</v>
      </c>
      <c r="K120" s="54" t="n">
        <f aca="false">G120-H120</f>
        <v>144</v>
      </c>
      <c r="L120" s="54" t="n">
        <f aca="false">ROUND(100-J120,2)</f>
        <v>92.87</v>
      </c>
      <c r="M120" s="52" t="s">
        <v>12136</v>
      </c>
      <c r="N120" s="52" t="s">
        <v>12130</v>
      </c>
      <c r="O120" s="52" t="s">
        <v>12123</v>
      </c>
      <c r="P120" s="55" t="str">
        <f aca="false">IF(K120&gt;500,"Over-Forecast",IF(K120&lt;-500,"Under-Forecast","Accurate"))</f>
        <v>Accurate</v>
      </c>
      <c r="Q120" s="55" t="str">
        <f aca="false">IF(J120&lt;=5,"Excellent",IF(J120&lt;=10,"Good",IF(J120&lt;=20,"Acceptable","Poor")))</f>
        <v>Good</v>
      </c>
      <c r="R120" s="55" t="n">
        <f aca="false">IFERROR(VALUE(LEFT(E120,4)),"")</f>
        <v>2024</v>
      </c>
    </row>
    <row r="121" customFormat="false" ht="15" hidden="false" customHeight="true" outlineLevel="0" collapsed="false">
      <c r="A121" s="56" t="s">
        <v>12265</v>
      </c>
      <c r="B121" s="56" t="s">
        <v>12266</v>
      </c>
      <c r="C121" s="56" t="s">
        <v>23</v>
      </c>
      <c r="D121" s="56" t="s">
        <v>9</v>
      </c>
      <c r="E121" s="56" t="s">
        <v>35</v>
      </c>
      <c r="F121" s="56" t="s">
        <v>115</v>
      </c>
      <c r="G121" s="56" t="n">
        <v>4842</v>
      </c>
      <c r="H121" s="56" t="n">
        <v>5736</v>
      </c>
      <c r="I121" s="54" t="n">
        <f aca="false">ABS(G121-H121)</f>
        <v>894</v>
      </c>
      <c r="J121" s="54" t="n">
        <f aca="false">IF(H121=0,0,ROUND(ABS(G121-H121)/H121*100,2))</f>
        <v>15.59</v>
      </c>
      <c r="K121" s="54" t="n">
        <f aca="false">G121-H121</f>
        <v>-894</v>
      </c>
      <c r="L121" s="54" t="n">
        <f aca="false">ROUND(100-J121,2)</f>
        <v>84.41</v>
      </c>
      <c r="M121" s="56" t="s">
        <v>12136</v>
      </c>
      <c r="N121" s="56" t="s">
        <v>12137</v>
      </c>
      <c r="O121" s="56" t="s">
        <v>12131</v>
      </c>
      <c r="P121" s="55" t="str">
        <f aca="false">IF(K121&gt;500,"Over-Forecast",IF(K121&lt;-500,"Under-Forecast","Accurate"))</f>
        <v>Under-Forecast</v>
      </c>
      <c r="Q121" s="55" t="str">
        <f aca="false">IF(J121&lt;=5,"Excellent",IF(J121&lt;=10,"Good",IF(J121&lt;=20,"Acceptable","Poor")))</f>
        <v>Acceptable</v>
      </c>
      <c r="R121" s="55" t="n">
        <f aca="false">IFERROR(VALUE(LEFT(E121,4)),"")</f>
        <v>2023</v>
      </c>
    </row>
    <row r="122" customFormat="false" ht="15" hidden="false" customHeight="true" outlineLevel="0" collapsed="false">
      <c r="A122" s="52" t="s">
        <v>12267</v>
      </c>
      <c r="B122" s="52" t="s">
        <v>12268</v>
      </c>
      <c r="C122" s="52" t="s">
        <v>20</v>
      </c>
      <c r="D122" s="52" t="s">
        <v>15</v>
      </c>
      <c r="E122" s="52" t="s">
        <v>41</v>
      </c>
      <c r="F122" s="52" t="s">
        <v>109</v>
      </c>
      <c r="G122" s="52" t="n">
        <v>8592</v>
      </c>
      <c r="H122" s="52" t="n">
        <v>8418</v>
      </c>
      <c r="I122" s="54" t="n">
        <f aca="false">ABS(G122-H122)</f>
        <v>174</v>
      </c>
      <c r="J122" s="54" t="n">
        <f aca="false">IF(H122=0,0,ROUND(ABS(G122-H122)/H122*100,2))</f>
        <v>2.07</v>
      </c>
      <c r="K122" s="54" t="n">
        <f aca="false">G122-H122</f>
        <v>174</v>
      </c>
      <c r="L122" s="54" t="n">
        <f aca="false">ROUND(100-J122,2)</f>
        <v>97.93</v>
      </c>
      <c r="M122" s="52" t="s">
        <v>12134</v>
      </c>
      <c r="N122" s="52" t="s">
        <v>12137</v>
      </c>
      <c r="O122" s="52" t="s">
        <v>12127</v>
      </c>
      <c r="P122" s="55" t="str">
        <f aca="false">IF(K122&gt;500,"Over-Forecast",IF(K122&lt;-500,"Under-Forecast","Accurate"))</f>
        <v>Accurate</v>
      </c>
      <c r="Q122" s="55" t="str">
        <f aca="false">IF(J122&lt;=5,"Excellent",IF(J122&lt;=10,"Good",IF(J122&lt;=20,"Acceptable","Poor")))</f>
        <v>Excellent</v>
      </c>
      <c r="R122" s="55" t="n">
        <f aca="false">IFERROR(VALUE(LEFT(E122,4)),"")</f>
        <v>2023</v>
      </c>
    </row>
    <row r="123" customFormat="false" ht="15" hidden="false" customHeight="true" outlineLevel="0" collapsed="false">
      <c r="A123" s="56" t="s">
        <v>12269</v>
      </c>
      <c r="B123" s="56" t="s">
        <v>470</v>
      </c>
      <c r="C123" s="56" t="s">
        <v>27</v>
      </c>
      <c r="D123" s="56" t="s">
        <v>15</v>
      </c>
      <c r="E123" s="56" t="s">
        <v>28</v>
      </c>
      <c r="F123" s="56" t="s">
        <v>115</v>
      </c>
      <c r="G123" s="56" t="n">
        <v>1799</v>
      </c>
      <c r="H123" s="56" t="n">
        <v>1700</v>
      </c>
      <c r="I123" s="54" t="n">
        <f aca="false">ABS(G123-H123)</f>
        <v>99</v>
      </c>
      <c r="J123" s="54" t="n">
        <f aca="false">IF(H123=0,0,ROUND(ABS(G123-H123)/H123*100,2))</f>
        <v>5.82</v>
      </c>
      <c r="K123" s="54" t="n">
        <f aca="false">G123-H123</f>
        <v>99</v>
      </c>
      <c r="L123" s="54" t="n">
        <f aca="false">ROUND(100-J123,2)</f>
        <v>94.18</v>
      </c>
      <c r="M123" s="56" t="s">
        <v>12139</v>
      </c>
      <c r="N123" s="56" t="s">
        <v>12122</v>
      </c>
      <c r="O123" s="56" t="s">
        <v>12131</v>
      </c>
      <c r="P123" s="55" t="str">
        <f aca="false">IF(K123&gt;500,"Over-Forecast",IF(K123&lt;-500,"Under-Forecast","Accurate"))</f>
        <v>Accurate</v>
      </c>
      <c r="Q123" s="55" t="str">
        <f aca="false">IF(J123&lt;=5,"Excellent",IF(J123&lt;=10,"Good",IF(J123&lt;=20,"Acceptable","Poor")))</f>
        <v>Good</v>
      </c>
      <c r="R123" s="55" t="n">
        <f aca="false">IFERROR(VALUE(LEFT(E123,4)),"")</f>
        <v>2022</v>
      </c>
    </row>
    <row r="124" customFormat="false" ht="15" hidden="false" customHeight="true" outlineLevel="0" collapsed="false">
      <c r="A124" s="52" t="s">
        <v>12270</v>
      </c>
      <c r="B124" s="52" t="s">
        <v>1850</v>
      </c>
      <c r="C124" s="52" t="s">
        <v>11</v>
      </c>
      <c r="D124" s="52" t="s">
        <v>9</v>
      </c>
      <c r="E124" s="52" t="s">
        <v>35</v>
      </c>
      <c r="F124" s="52" t="s">
        <v>111</v>
      </c>
      <c r="G124" s="52" t="n">
        <v>5739</v>
      </c>
      <c r="H124" s="52" t="n">
        <v>5245</v>
      </c>
      <c r="I124" s="54" t="n">
        <f aca="false">ABS(G124-H124)</f>
        <v>494</v>
      </c>
      <c r="J124" s="54" t="n">
        <f aca="false">IF(H124=0,0,ROUND(ABS(G124-H124)/H124*100,2))</f>
        <v>9.42</v>
      </c>
      <c r="K124" s="54" t="n">
        <f aca="false">G124-H124</f>
        <v>494</v>
      </c>
      <c r="L124" s="54" t="n">
        <f aca="false">ROUND(100-J124,2)</f>
        <v>90.58</v>
      </c>
      <c r="M124" s="52" t="s">
        <v>12173</v>
      </c>
      <c r="N124" s="52" t="s">
        <v>12126</v>
      </c>
      <c r="O124" s="52" t="s">
        <v>12127</v>
      </c>
      <c r="P124" s="55" t="str">
        <f aca="false">IF(K124&gt;500,"Over-Forecast",IF(K124&lt;-500,"Under-Forecast","Accurate"))</f>
        <v>Accurate</v>
      </c>
      <c r="Q124" s="55" t="str">
        <f aca="false">IF(J124&lt;=5,"Excellent",IF(J124&lt;=10,"Good",IF(J124&lt;=20,"Acceptable","Poor")))</f>
        <v>Good</v>
      </c>
      <c r="R124" s="55" t="n">
        <f aca="false">IFERROR(VALUE(LEFT(E124,4)),"")</f>
        <v>2023</v>
      </c>
    </row>
    <row r="125" customFormat="false" ht="15" hidden="false" customHeight="true" outlineLevel="0" collapsed="false">
      <c r="A125" s="56" t="s">
        <v>12271</v>
      </c>
      <c r="B125" s="56" t="s">
        <v>3381</v>
      </c>
      <c r="C125" s="56" t="s">
        <v>27</v>
      </c>
      <c r="D125" s="56" t="s">
        <v>9</v>
      </c>
      <c r="E125" s="56" t="s">
        <v>31</v>
      </c>
      <c r="F125" s="56" t="s">
        <v>111</v>
      </c>
      <c r="G125" s="56" t="n">
        <v>8654</v>
      </c>
      <c r="H125" s="56" t="n">
        <v>9209</v>
      </c>
      <c r="I125" s="54" t="n">
        <f aca="false">ABS(G125-H125)</f>
        <v>555</v>
      </c>
      <c r="J125" s="54" t="n">
        <f aca="false">IF(H125=0,0,ROUND(ABS(G125-H125)/H125*100,2))</f>
        <v>6.03</v>
      </c>
      <c r="K125" s="54" t="n">
        <f aca="false">G125-H125</f>
        <v>-555</v>
      </c>
      <c r="L125" s="54" t="n">
        <f aca="false">ROUND(100-J125,2)</f>
        <v>93.97</v>
      </c>
      <c r="M125" s="56" t="s">
        <v>12129</v>
      </c>
      <c r="N125" s="56" t="s">
        <v>12130</v>
      </c>
      <c r="O125" s="56" t="s">
        <v>12131</v>
      </c>
      <c r="P125" s="55" t="str">
        <f aca="false">IF(K125&gt;500,"Over-Forecast",IF(K125&lt;-500,"Under-Forecast","Accurate"))</f>
        <v>Under-Forecast</v>
      </c>
      <c r="Q125" s="55" t="str">
        <f aca="false">IF(J125&lt;=5,"Excellent",IF(J125&lt;=10,"Good",IF(J125&lt;=20,"Acceptable","Poor")))</f>
        <v>Good</v>
      </c>
      <c r="R125" s="55" t="n">
        <f aca="false">IFERROR(VALUE(LEFT(E125,4)),"")</f>
        <v>2022</v>
      </c>
    </row>
    <row r="126" customFormat="false" ht="15" hidden="false" customHeight="true" outlineLevel="0" collapsed="false">
      <c r="A126" s="52" t="s">
        <v>12272</v>
      </c>
      <c r="B126" s="52" t="s">
        <v>4200</v>
      </c>
      <c r="C126" s="52" t="s">
        <v>17</v>
      </c>
      <c r="D126" s="52" t="s">
        <v>12</v>
      </c>
      <c r="E126" s="52" t="s">
        <v>44</v>
      </c>
      <c r="F126" s="52" t="s">
        <v>111</v>
      </c>
      <c r="G126" s="52" t="n">
        <v>5108</v>
      </c>
      <c r="H126" s="52" t="n">
        <v>4226</v>
      </c>
      <c r="I126" s="54" t="n">
        <f aca="false">ABS(G126-H126)</f>
        <v>882</v>
      </c>
      <c r="J126" s="54" t="n">
        <f aca="false">IF(H126=0,0,ROUND(ABS(G126-H126)/H126*100,2))</f>
        <v>20.87</v>
      </c>
      <c r="K126" s="54" t="n">
        <f aca="false">G126-H126</f>
        <v>882</v>
      </c>
      <c r="L126" s="54" t="n">
        <f aca="false">ROUND(100-J126,2)</f>
        <v>79.13</v>
      </c>
      <c r="M126" s="52" t="s">
        <v>12121</v>
      </c>
      <c r="N126" s="52" t="s">
        <v>12122</v>
      </c>
      <c r="O126" s="52" t="s">
        <v>12127</v>
      </c>
      <c r="P126" s="55" t="str">
        <f aca="false">IF(K126&gt;500,"Over-Forecast",IF(K126&lt;-500,"Under-Forecast","Accurate"))</f>
        <v>Over-Forecast</v>
      </c>
      <c r="Q126" s="55" t="str">
        <f aca="false">IF(J126&lt;=5,"Excellent",IF(J126&lt;=10,"Good",IF(J126&lt;=20,"Acceptable","Poor")))</f>
        <v>Poor</v>
      </c>
      <c r="R126" s="55" t="n">
        <f aca="false">IFERROR(VALUE(LEFT(E126,4)),"")</f>
        <v>2023</v>
      </c>
    </row>
    <row r="127" customFormat="false" ht="15" hidden="false" customHeight="true" outlineLevel="0" collapsed="false">
      <c r="A127" s="56" t="s">
        <v>12273</v>
      </c>
      <c r="B127" s="56" t="s">
        <v>2033</v>
      </c>
      <c r="C127" s="56" t="s">
        <v>11</v>
      </c>
      <c r="D127" s="56" t="s">
        <v>21</v>
      </c>
      <c r="E127" s="56" t="s">
        <v>40</v>
      </c>
      <c r="F127" s="56" t="s">
        <v>111</v>
      </c>
      <c r="G127" s="56" t="n">
        <v>9477</v>
      </c>
      <c r="H127" s="56" t="n">
        <v>9338</v>
      </c>
      <c r="I127" s="54" t="n">
        <f aca="false">ABS(G127-H127)</f>
        <v>139</v>
      </c>
      <c r="J127" s="54" t="n">
        <f aca="false">IF(H127=0,0,ROUND(ABS(G127-H127)/H127*100,2))</f>
        <v>1.49</v>
      </c>
      <c r="K127" s="54" t="n">
        <f aca="false">G127-H127</f>
        <v>139</v>
      </c>
      <c r="L127" s="54" t="n">
        <f aca="false">ROUND(100-J127,2)</f>
        <v>98.51</v>
      </c>
      <c r="M127" s="56" t="s">
        <v>12147</v>
      </c>
      <c r="N127" s="56" t="s">
        <v>12126</v>
      </c>
      <c r="O127" s="56" t="s">
        <v>12131</v>
      </c>
      <c r="P127" s="55" t="str">
        <f aca="false">IF(K127&gt;500,"Over-Forecast",IF(K127&lt;-500,"Under-Forecast","Accurate"))</f>
        <v>Accurate</v>
      </c>
      <c r="Q127" s="55" t="str">
        <f aca="false">IF(J127&lt;=5,"Excellent",IF(J127&lt;=10,"Good",IF(J127&lt;=20,"Acceptable","Poor")))</f>
        <v>Excellent</v>
      </c>
      <c r="R127" s="55" t="n">
        <f aca="false">IFERROR(VALUE(LEFT(E127,4)),"")</f>
        <v>2023</v>
      </c>
    </row>
    <row r="128" customFormat="false" ht="15" hidden="false" customHeight="true" outlineLevel="0" collapsed="false">
      <c r="A128" s="52" t="s">
        <v>12274</v>
      </c>
      <c r="B128" s="52" t="s">
        <v>2523</v>
      </c>
      <c r="C128" s="52" t="s">
        <v>25</v>
      </c>
      <c r="D128" s="52" t="s">
        <v>21</v>
      </c>
      <c r="E128" s="52" t="s">
        <v>31</v>
      </c>
      <c r="F128" s="52" t="s">
        <v>111</v>
      </c>
      <c r="G128" s="52" t="n">
        <v>10890</v>
      </c>
      <c r="H128" s="52" t="n">
        <v>9752</v>
      </c>
      <c r="I128" s="54" t="n">
        <f aca="false">ABS(G128-H128)</f>
        <v>1138</v>
      </c>
      <c r="J128" s="54" t="n">
        <f aca="false">IF(H128=0,0,ROUND(ABS(G128-H128)/H128*100,2))</f>
        <v>11.67</v>
      </c>
      <c r="K128" s="54" t="n">
        <f aca="false">G128-H128</f>
        <v>1138</v>
      </c>
      <c r="L128" s="54" t="n">
        <f aca="false">ROUND(100-J128,2)</f>
        <v>88.33</v>
      </c>
      <c r="M128" s="52" t="s">
        <v>12160</v>
      </c>
      <c r="N128" s="52" t="s">
        <v>12126</v>
      </c>
      <c r="O128" s="52" t="s">
        <v>12131</v>
      </c>
      <c r="P128" s="55" t="str">
        <f aca="false">IF(K128&gt;500,"Over-Forecast",IF(K128&lt;-500,"Under-Forecast","Accurate"))</f>
        <v>Over-Forecast</v>
      </c>
      <c r="Q128" s="55" t="str">
        <f aca="false">IF(J128&lt;=5,"Excellent",IF(J128&lt;=10,"Good",IF(J128&lt;=20,"Acceptable","Poor")))</f>
        <v>Acceptable</v>
      </c>
      <c r="R128" s="55" t="n">
        <f aca="false">IFERROR(VALUE(LEFT(E128,4)),"")</f>
        <v>2022</v>
      </c>
    </row>
    <row r="129" customFormat="false" ht="15" hidden="false" customHeight="true" outlineLevel="0" collapsed="false">
      <c r="A129" s="56" t="s">
        <v>12275</v>
      </c>
      <c r="B129" s="56" t="s">
        <v>3076</v>
      </c>
      <c r="C129" s="56" t="s">
        <v>27</v>
      </c>
      <c r="D129" s="56" t="s">
        <v>21</v>
      </c>
      <c r="E129" s="56" t="s">
        <v>51</v>
      </c>
      <c r="F129" s="56" t="s">
        <v>107</v>
      </c>
      <c r="G129" s="56" t="n">
        <v>1481</v>
      </c>
      <c r="H129" s="56" t="n">
        <v>1416</v>
      </c>
      <c r="I129" s="54" t="n">
        <f aca="false">ABS(G129-H129)</f>
        <v>65</v>
      </c>
      <c r="J129" s="54" t="n">
        <f aca="false">IF(H129=0,0,ROUND(ABS(G129-H129)/H129*100,2))</f>
        <v>4.59</v>
      </c>
      <c r="K129" s="54" t="n">
        <f aca="false">G129-H129</f>
        <v>65</v>
      </c>
      <c r="L129" s="54" t="n">
        <f aca="false">ROUND(100-J129,2)</f>
        <v>95.41</v>
      </c>
      <c r="M129" s="56" t="s">
        <v>12129</v>
      </c>
      <c r="N129" s="56" t="s">
        <v>12130</v>
      </c>
      <c r="O129" s="56" t="s">
        <v>12131</v>
      </c>
      <c r="P129" s="55" t="str">
        <f aca="false">IF(K129&gt;500,"Over-Forecast",IF(K129&lt;-500,"Under-Forecast","Accurate"))</f>
        <v>Accurate</v>
      </c>
      <c r="Q129" s="55" t="str">
        <f aca="false">IF(J129&lt;=5,"Excellent",IF(J129&lt;=10,"Good",IF(J129&lt;=20,"Acceptable","Poor")))</f>
        <v>Excellent</v>
      </c>
      <c r="R129" s="55" t="n">
        <f aca="false">IFERROR(VALUE(LEFT(E129,4)),"")</f>
        <v>2024</v>
      </c>
    </row>
    <row r="130" customFormat="false" ht="15" hidden="false" customHeight="true" outlineLevel="0" collapsed="false">
      <c r="A130" s="52" t="s">
        <v>12276</v>
      </c>
      <c r="B130" s="52" t="s">
        <v>1207</v>
      </c>
      <c r="C130" s="52" t="s">
        <v>17</v>
      </c>
      <c r="D130" s="52" t="s">
        <v>18</v>
      </c>
      <c r="E130" s="52" t="s">
        <v>22</v>
      </c>
      <c r="F130" s="52" t="s">
        <v>113</v>
      </c>
      <c r="G130" s="52" t="n">
        <v>11280</v>
      </c>
      <c r="H130" s="52" t="n">
        <v>8848</v>
      </c>
      <c r="I130" s="54" t="n">
        <f aca="false">ABS(G130-H130)</f>
        <v>2432</v>
      </c>
      <c r="J130" s="54" t="n">
        <f aca="false">IF(H130=0,0,ROUND(ABS(G130-H130)/H130*100,2))</f>
        <v>27.49</v>
      </c>
      <c r="K130" s="54" t="n">
        <f aca="false">G130-H130</f>
        <v>2432</v>
      </c>
      <c r="L130" s="54" t="n">
        <f aca="false">ROUND(100-J130,2)</f>
        <v>72.51</v>
      </c>
      <c r="M130" s="52" t="s">
        <v>12160</v>
      </c>
      <c r="N130" s="52" t="s">
        <v>12122</v>
      </c>
      <c r="O130" s="52" t="s">
        <v>12131</v>
      </c>
      <c r="P130" s="55" t="str">
        <f aca="false">IF(K130&gt;500,"Over-Forecast",IF(K130&lt;-500,"Under-Forecast","Accurate"))</f>
        <v>Over-Forecast</v>
      </c>
      <c r="Q130" s="55" t="str">
        <f aca="false">IF(J130&lt;=5,"Excellent",IF(J130&lt;=10,"Good",IF(J130&lt;=20,"Acceptable","Poor")))</f>
        <v>Poor</v>
      </c>
      <c r="R130" s="55" t="n">
        <f aca="false">IFERROR(VALUE(LEFT(E130,4)),"")</f>
        <v>2022</v>
      </c>
    </row>
    <row r="131" customFormat="false" ht="15" hidden="false" customHeight="true" outlineLevel="0" collapsed="false">
      <c r="A131" s="56" t="s">
        <v>12277</v>
      </c>
      <c r="B131" s="56" t="s">
        <v>1808</v>
      </c>
      <c r="C131" s="56" t="s">
        <v>27</v>
      </c>
      <c r="D131" s="56" t="s">
        <v>9</v>
      </c>
      <c r="E131" s="56" t="s">
        <v>37</v>
      </c>
      <c r="F131" s="56" t="s">
        <v>109</v>
      </c>
      <c r="G131" s="56" t="n">
        <v>651</v>
      </c>
      <c r="H131" s="56" t="n">
        <v>512</v>
      </c>
      <c r="I131" s="54" t="n">
        <f aca="false">ABS(G131-H131)</f>
        <v>139</v>
      </c>
      <c r="J131" s="54" t="n">
        <f aca="false">IF(H131=0,0,ROUND(ABS(G131-H131)/H131*100,2))</f>
        <v>27.15</v>
      </c>
      <c r="K131" s="54" t="n">
        <f aca="false">G131-H131</f>
        <v>139</v>
      </c>
      <c r="L131" s="54" t="n">
        <f aca="false">ROUND(100-J131,2)</f>
        <v>72.85</v>
      </c>
      <c r="M131" s="56" t="s">
        <v>12136</v>
      </c>
      <c r="N131" s="56" t="s">
        <v>12153</v>
      </c>
      <c r="O131" s="56" t="s">
        <v>12127</v>
      </c>
      <c r="P131" s="55" t="str">
        <f aca="false">IF(K131&gt;500,"Over-Forecast",IF(K131&lt;-500,"Under-Forecast","Accurate"))</f>
        <v>Accurate</v>
      </c>
      <c r="Q131" s="55" t="str">
        <f aca="false">IF(J131&lt;=5,"Excellent",IF(J131&lt;=10,"Good",IF(J131&lt;=20,"Acceptable","Poor")))</f>
        <v>Poor</v>
      </c>
      <c r="R131" s="55" t="n">
        <f aca="false">IFERROR(VALUE(LEFT(E131,4)),"")</f>
        <v>2023</v>
      </c>
    </row>
    <row r="132" customFormat="false" ht="15" hidden="false" customHeight="true" outlineLevel="0" collapsed="false">
      <c r="A132" s="52" t="s">
        <v>12278</v>
      </c>
      <c r="B132" s="52" t="s">
        <v>726</v>
      </c>
      <c r="C132" s="52" t="s">
        <v>11</v>
      </c>
      <c r="D132" s="52" t="s">
        <v>9</v>
      </c>
      <c r="E132" s="52" t="s">
        <v>26</v>
      </c>
      <c r="F132" s="52" t="s">
        <v>115</v>
      </c>
      <c r="G132" s="52" t="n">
        <v>11300</v>
      </c>
      <c r="H132" s="52" t="n">
        <v>9477</v>
      </c>
      <c r="I132" s="54" t="n">
        <f aca="false">ABS(G132-H132)</f>
        <v>1823</v>
      </c>
      <c r="J132" s="54" t="n">
        <f aca="false">IF(H132=0,0,ROUND(ABS(G132-H132)/H132*100,2))</f>
        <v>19.24</v>
      </c>
      <c r="K132" s="54" t="n">
        <f aca="false">G132-H132</f>
        <v>1823</v>
      </c>
      <c r="L132" s="54" t="n">
        <f aca="false">ROUND(100-J132,2)</f>
        <v>80.76</v>
      </c>
      <c r="M132" s="52" t="s">
        <v>12139</v>
      </c>
      <c r="N132" s="52" t="s">
        <v>12126</v>
      </c>
      <c r="O132" s="52" t="s">
        <v>12131</v>
      </c>
      <c r="P132" s="55" t="str">
        <f aca="false">IF(K132&gt;500,"Over-Forecast",IF(K132&lt;-500,"Under-Forecast","Accurate"))</f>
        <v>Over-Forecast</v>
      </c>
      <c r="Q132" s="55" t="str">
        <f aca="false">IF(J132&lt;=5,"Excellent",IF(J132&lt;=10,"Good",IF(J132&lt;=20,"Acceptable","Poor")))</f>
        <v>Acceptable</v>
      </c>
      <c r="R132" s="55" t="n">
        <f aca="false">IFERROR(VALUE(LEFT(E132,4)),"")</f>
        <v>2022</v>
      </c>
    </row>
    <row r="133" customFormat="false" ht="15" hidden="false" customHeight="true" outlineLevel="0" collapsed="false">
      <c r="A133" s="56" t="s">
        <v>12279</v>
      </c>
      <c r="B133" s="56" t="s">
        <v>4188</v>
      </c>
      <c r="C133" s="56" t="s">
        <v>27</v>
      </c>
      <c r="D133" s="56" t="s">
        <v>15</v>
      </c>
      <c r="E133" s="56" t="s">
        <v>33</v>
      </c>
      <c r="F133" s="56" t="s">
        <v>107</v>
      </c>
      <c r="G133" s="56" t="n">
        <v>4902</v>
      </c>
      <c r="H133" s="56" t="n">
        <v>6565</v>
      </c>
      <c r="I133" s="54" t="n">
        <f aca="false">ABS(G133-H133)</f>
        <v>1663</v>
      </c>
      <c r="J133" s="54" t="n">
        <f aca="false">IF(H133=0,0,ROUND(ABS(G133-H133)/H133*100,2))</f>
        <v>25.33</v>
      </c>
      <c r="K133" s="54" t="n">
        <f aca="false">G133-H133</f>
        <v>-1663</v>
      </c>
      <c r="L133" s="54" t="n">
        <f aca="false">ROUND(100-J133,2)</f>
        <v>74.67</v>
      </c>
      <c r="M133" s="56" t="s">
        <v>12139</v>
      </c>
      <c r="N133" s="56" t="s">
        <v>12126</v>
      </c>
      <c r="O133" s="56" t="s">
        <v>12127</v>
      </c>
      <c r="P133" s="55" t="str">
        <f aca="false">IF(K133&gt;500,"Over-Forecast",IF(K133&lt;-500,"Under-Forecast","Accurate"))</f>
        <v>Under-Forecast</v>
      </c>
      <c r="Q133" s="55" t="str">
        <f aca="false">IF(J133&lt;=5,"Excellent",IF(J133&lt;=10,"Good",IF(J133&lt;=20,"Acceptable","Poor")))</f>
        <v>Poor</v>
      </c>
      <c r="R133" s="55" t="n">
        <f aca="false">IFERROR(VALUE(LEFT(E133,4)),"")</f>
        <v>2023</v>
      </c>
    </row>
    <row r="134" customFormat="false" ht="15" hidden="false" customHeight="true" outlineLevel="0" collapsed="false">
      <c r="A134" s="52" t="s">
        <v>12280</v>
      </c>
      <c r="B134" s="52" t="s">
        <v>5199</v>
      </c>
      <c r="C134" s="52" t="s">
        <v>27</v>
      </c>
      <c r="D134" s="52" t="s">
        <v>12</v>
      </c>
      <c r="E134" s="52" t="s">
        <v>16</v>
      </c>
      <c r="F134" s="52" t="s">
        <v>111</v>
      </c>
      <c r="G134" s="52" t="n">
        <v>3521</v>
      </c>
      <c r="H134" s="52" t="n">
        <v>2729</v>
      </c>
      <c r="I134" s="54" t="n">
        <f aca="false">ABS(G134-H134)</f>
        <v>792</v>
      </c>
      <c r="J134" s="54" t="n">
        <f aca="false">IF(H134=0,0,ROUND(ABS(G134-H134)/H134*100,2))</f>
        <v>29.02</v>
      </c>
      <c r="K134" s="54" t="n">
        <f aca="false">G134-H134</f>
        <v>792</v>
      </c>
      <c r="L134" s="54" t="n">
        <f aca="false">ROUND(100-J134,2)</f>
        <v>70.98</v>
      </c>
      <c r="M134" s="52" t="s">
        <v>12139</v>
      </c>
      <c r="N134" s="52" t="s">
        <v>12126</v>
      </c>
      <c r="O134" s="52" t="s">
        <v>12127</v>
      </c>
      <c r="P134" s="55" t="str">
        <f aca="false">IF(K134&gt;500,"Over-Forecast",IF(K134&lt;-500,"Under-Forecast","Accurate"))</f>
        <v>Over-Forecast</v>
      </c>
      <c r="Q134" s="55" t="str">
        <f aca="false">IF(J134&lt;=5,"Excellent",IF(J134&lt;=10,"Good",IF(J134&lt;=20,"Acceptable","Poor")))</f>
        <v>Poor</v>
      </c>
      <c r="R134" s="55" t="n">
        <f aca="false">IFERROR(VALUE(LEFT(E134,4)),"")</f>
        <v>2022</v>
      </c>
    </row>
    <row r="135" customFormat="false" ht="15" hidden="false" customHeight="true" outlineLevel="0" collapsed="false">
      <c r="A135" s="56" t="s">
        <v>12281</v>
      </c>
      <c r="B135" s="56" t="s">
        <v>802</v>
      </c>
      <c r="C135" s="56" t="s">
        <v>14</v>
      </c>
      <c r="D135" s="56" t="s">
        <v>9</v>
      </c>
      <c r="E135" s="56" t="s">
        <v>50</v>
      </c>
      <c r="F135" s="56" t="s">
        <v>107</v>
      </c>
      <c r="G135" s="56" t="n">
        <v>10032</v>
      </c>
      <c r="H135" s="56" t="n">
        <v>8178</v>
      </c>
      <c r="I135" s="54" t="n">
        <f aca="false">ABS(G135-H135)</f>
        <v>1854</v>
      </c>
      <c r="J135" s="54" t="n">
        <f aca="false">IF(H135=0,0,ROUND(ABS(G135-H135)/H135*100,2))</f>
        <v>22.67</v>
      </c>
      <c r="K135" s="54" t="n">
        <f aca="false">G135-H135</f>
        <v>1854</v>
      </c>
      <c r="L135" s="54" t="n">
        <f aca="false">ROUND(100-J135,2)</f>
        <v>77.33</v>
      </c>
      <c r="M135" s="56" t="s">
        <v>12149</v>
      </c>
      <c r="N135" s="56" t="s">
        <v>12126</v>
      </c>
      <c r="O135" s="56" t="s">
        <v>12131</v>
      </c>
      <c r="P135" s="55" t="str">
        <f aca="false">IF(K135&gt;500,"Over-Forecast",IF(K135&lt;-500,"Under-Forecast","Accurate"))</f>
        <v>Over-Forecast</v>
      </c>
      <c r="Q135" s="55" t="str">
        <f aca="false">IF(J135&lt;=5,"Excellent",IF(J135&lt;=10,"Good",IF(J135&lt;=20,"Acceptable","Poor")))</f>
        <v>Poor</v>
      </c>
      <c r="R135" s="55" t="n">
        <f aca="false">IFERROR(VALUE(LEFT(E135,4)),"")</f>
        <v>2024</v>
      </c>
    </row>
    <row r="136" customFormat="false" ht="15" hidden="false" customHeight="true" outlineLevel="0" collapsed="false">
      <c r="A136" s="52" t="s">
        <v>12282</v>
      </c>
      <c r="B136" s="52" t="s">
        <v>12283</v>
      </c>
      <c r="C136" s="52" t="s">
        <v>23</v>
      </c>
      <c r="D136" s="52" t="s">
        <v>9</v>
      </c>
      <c r="E136" s="52" t="s">
        <v>47</v>
      </c>
      <c r="F136" s="52" t="s">
        <v>115</v>
      </c>
      <c r="G136" s="52" t="n">
        <v>3917</v>
      </c>
      <c r="H136" s="52" t="n">
        <v>5289</v>
      </c>
      <c r="I136" s="54" t="n">
        <f aca="false">ABS(G136-H136)</f>
        <v>1372</v>
      </c>
      <c r="J136" s="54" t="n">
        <f aca="false">IF(H136=0,0,ROUND(ABS(G136-H136)/H136*100,2))</f>
        <v>25.94</v>
      </c>
      <c r="K136" s="54" t="n">
        <f aca="false">G136-H136</f>
        <v>-1372</v>
      </c>
      <c r="L136" s="54" t="n">
        <f aca="false">ROUND(100-J136,2)</f>
        <v>74.06</v>
      </c>
      <c r="M136" s="52" t="s">
        <v>12149</v>
      </c>
      <c r="N136" s="52" t="s">
        <v>12153</v>
      </c>
      <c r="O136" s="52" t="s">
        <v>12127</v>
      </c>
      <c r="P136" s="55" t="str">
        <f aca="false">IF(K136&gt;500,"Over-Forecast",IF(K136&lt;-500,"Under-Forecast","Accurate"))</f>
        <v>Under-Forecast</v>
      </c>
      <c r="Q136" s="55" t="str">
        <f aca="false">IF(J136&lt;=5,"Excellent",IF(J136&lt;=10,"Good",IF(J136&lt;=20,"Acceptable","Poor")))</f>
        <v>Poor</v>
      </c>
      <c r="R136" s="55" t="n">
        <f aca="false">IFERROR(VALUE(LEFT(E136,4)),"")</f>
        <v>2024</v>
      </c>
    </row>
    <row r="137" customFormat="false" ht="15" hidden="false" customHeight="true" outlineLevel="0" collapsed="false">
      <c r="A137" s="56" t="s">
        <v>12284</v>
      </c>
      <c r="B137" s="56" t="s">
        <v>5718</v>
      </c>
      <c r="C137" s="56" t="s">
        <v>17</v>
      </c>
      <c r="D137" s="56" t="s">
        <v>15</v>
      </c>
      <c r="E137" s="56" t="s">
        <v>36</v>
      </c>
      <c r="F137" s="56" t="s">
        <v>111</v>
      </c>
      <c r="G137" s="56" t="n">
        <v>7245</v>
      </c>
      <c r="H137" s="56" t="n">
        <v>7193</v>
      </c>
      <c r="I137" s="54" t="n">
        <f aca="false">ABS(G137-H137)</f>
        <v>52</v>
      </c>
      <c r="J137" s="54" t="n">
        <f aca="false">IF(H137=0,0,ROUND(ABS(G137-H137)/H137*100,2))</f>
        <v>0.72</v>
      </c>
      <c r="K137" s="54" t="n">
        <f aca="false">G137-H137</f>
        <v>52</v>
      </c>
      <c r="L137" s="54" t="n">
        <f aca="false">ROUND(100-J137,2)</f>
        <v>99.28</v>
      </c>
      <c r="M137" s="56" t="s">
        <v>12152</v>
      </c>
      <c r="N137" s="56" t="s">
        <v>12153</v>
      </c>
      <c r="O137" s="56" t="s">
        <v>12131</v>
      </c>
      <c r="P137" s="55" t="str">
        <f aca="false">IF(K137&gt;500,"Over-Forecast",IF(K137&lt;-500,"Under-Forecast","Accurate"))</f>
        <v>Accurate</v>
      </c>
      <c r="Q137" s="55" t="str">
        <f aca="false">IF(J137&lt;=5,"Excellent",IF(J137&lt;=10,"Good",IF(J137&lt;=20,"Acceptable","Poor")))</f>
        <v>Excellent</v>
      </c>
      <c r="R137" s="55" t="n">
        <f aca="false">IFERROR(VALUE(LEFT(E137,4)),"")</f>
        <v>2023</v>
      </c>
    </row>
    <row r="138" customFormat="false" ht="15" hidden="false" customHeight="true" outlineLevel="0" collapsed="false">
      <c r="A138" s="52" t="s">
        <v>12285</v>
      </c>
      <c r="B138" s="52" t="s">
        <v>834</v>
      </c>
      <c r="C138" s="52" t="s">
        <v>20</v>
      </c>
      <c r="D138" s="52" t="s">
        <v>21</v>
      </c>
      <c r="E138" s="52" t="s">
        <v>56</v>
      </c>
      <c r="F138" s="52" t="s">
        <v>115</v>
      </c>
      <c r="G138" s="52" t="n">
        <v>5570</v>
      </c>
      <c r="H138" s="52" t="n">
        <v>4751</v>
      </c>
      <c r="I138" s="54" t="n">
        <f aca="false">ABS(G138-H138)</f>
        <v>819</v>
      </c>
      <c r="J138" s="54" t="n">
        <f aca="false">IF(H138=0,0,ROUND(ABS(G138-H138)/H138*100,2))</f>
        <v>17.24</v>
      </c>
      <c r="K138" s="54" t="n">
        <f aca="false">G138-H138</f>
        <v>819</v>
      </c>
      <c r="L138" s="54" t="n">
        <f aca="false">ROUND(100-J138,2)</f>
        <v>82.76</v>
      </c>
      <c r="M138" s="52" t="s">
        <v>12136</v>
      </c>
      <c r="N138" s="52" t="s">
        <v>12122</v>
      </c>
      <c r="O138" s="52" t="s">
        <v>12127</v>
      </c>
      <c r="P138" s="55" t="str">
        <f aca="false">IF(K138&gt;500,"Over-Forecast",IF(K138&lt;-500,"Under-Forecast","Accurate"))</f>
        <v>Over-Forecast</v>
      </c>
      <c r="Q138" s="55" t="str">
        <f aca="false">IF(J138&lt;=5,"Excellent",IF(J138&lt;=10,"Good",IF(J138&lt;=20,"Acceptable","Poor")))</f>
        <v>Acceptable</v>
      </c>
      <c r="R138" s="55" t="n">
        <f aca="false">IFERROR(VALUE(LEFT(E138,4)),"")</f>
        <v>2024</v>
      </c>
    </row>
    <row r="139" customFormat="false" ht="15" hidden="false" customHeight="true" outlineLevel="0" collapsed="false">
      <c r="A139" s="56" t="s">
        <v>12286</v>
      </c>
      <c r="B139" s="56" t="s">
        <v>6701</v>
      </c>
      <c r="C139" s="56" t="s">
        <v>20</v>
      </c>
      <c r="D139" s="56" t="s">
        <v>15</v>
      </c>
      <c r="E139" s="56" t="s">
        <v>34</v>
      </c>
      <c r="F139" s="56" t="s">
        <v>109</v>
      </c>
      <c r="G139" s="56" t="n">
        <v>2532</v>
      </c>
      <c r="H139" s="56" t="n">
        <v>2809</v>
      </c>
      <c r="I139" s="54" t="n">
        <f aca="false">ABS(G139-H139)</f>
        <v>277</v>
      </c>
      <c r="J139" s="54" t="n">
        <f aca="false">IF(H139=0,0,ROUND(ABS(G139-H139)/H139*100,2))</f>
        <v>9.86</v>
      </c>
      <c r="K139" s="54" t="n">
        <f aca="false">G139-H139</f>
        <v>-277</v>
      </c>
      <c r="L139" s="54" t="n">
        <f aca="false">ROUND(100-J139,2)</f>
        <v>90.14</v>
      </c>
      <c r="M139" s="56" t="s">
        <v>12134</v>
      </c>
      <c r="N139" s="56" t="s">
        <v>12137</v>
      </c>
      <c r="O139" s="56" t="s">
        <v>12123</v>
      </c>
      <c r="P139" s="55" t="str">
        <f aca="false">IF(K139&gt;500,"Over-Forecast",IF(K139&lt;-500,"Under-Forecast","Accurate"))</f>
        <v>Accurate</v>
      </c>
      <c r="Q139" s="55" t="str">
        <f aca="false">IF(J139&lt;=5,"Excellent",IF(J139&lt;=10,"Good",IF(J139&lt;=20,"Acceptable","Poor")))</f>
        <v>Good</v>
      </c>
      <c r="R139" s="55" t="n">
        <f aca="false">IFERROR(VALUE(LEFT(E139,4)),"")</f>
        <v>2023</v>
      </c>
    </row>
    <row r="140" customFormat="false" ht="15" hidden="false" customHeight="true" outlineLevel="0" collapsed="false">
      <c r="A140" s="52" t="s">
        <v>12287</v>
      </c>
      <c r="B140" s="52" t="s">
        <v>2935</v>
      </c>
      <c r="C140" s="52" t="s">
        <v>14</v>
      </c>
      <c r="D140" s="52" t="s">
        <v>9</v>
      </c>
      <c r="E140" s="52" t="s">
        <v>53</v>
      </c>
      <c r="F140" s="52" t="s">
        <v>111</v>
      </c>
      <c r="G140" s="52" t="n">
        <v>3616</v>
      </c>
      <c r="H140" s="52" t="n">
        <v>4927</v>
      </c>
      <c r="I140" s="54" t="n">
        <f aca="false">ABS(G140-H140)</f>
        <v>1311</v>
      </c>
      <c r="J140" s="54" t="n">
        <f aca="false">IF(H140=0,0,ROUND(ABS(G140-H140)/H140*100,2))</f>
        <v>26.61</v>
      </c>
      <c r="K140" s="54" t="n">
        <f aca="false">G140-H140</f>
        <v>-1311</v>
      </c>
      <c r="L140" s="54" t="n">
        <f aca="false">ROUND(100-J140,2)</f>
        <v>73.39</v>
      </c>
      <c r="M140" s="52" t="s">
        <v>12173</v>
      </c>
      <c r="N140" s="52" t="s">
        <v>12153</v>
      </c>
      <c r="O140" s="52" t="s">
        <v>12127</v>
      </c>
      <c r="P140" s="55" t="str">
        <f aca="false">IF(K140&gt;500,"Over-Forecast",IF(K140&lt;-500,"Under-Forecast","Accurate"))</f>
        <v>Under-Forecast</v>
      </c>
      <c r="Q140" s="55" t="str">
        <f aca="false">IF(J140&lt;=5,"Excellent",IF(J140&lt;=10,"Good",IF(J140&lt;=20,"Acceptable","Poor")))</f>
        <v>Poor</v>
      </c>
      <c r="R140" s="55" t="n">
        <f aca="false">IFERROR(VALUE(LEFT(E140,4)),"")</f>
        <v>2024</v>
      </c>
    </row>
    <row r="141" customFormat="false" ht="15" hidden="false" customHeight="true" outlineLevel="0" collapsed="false">
      <c r="A141" s="56" t="s">
        <v>12288</v>
      </c>
      <c r="B141" s="56" t="s">
        <v>6636</v>
      </c>
      <c r="C141" s="56" t="s">
        <v>20</v>
      </c>
      <c r="D141" s="56" t="s">
        <v>12</v>
      </c>
      <c r="E141" s="56" t="s">
        <v>28</v>
      </c>
      <c r="F141" s="56" t="s">
        <v>111</v>
      </c>
      <c r="G141" s="56" t="n">
        <v>10348</v>
      </c>
      <c r="H141" s="56" t="n">
        <v>8375</v>
      </c>
      <c r="I141" s="54" t="n">
        <f aca="false">ABS(G141-H141)</f>
        <v>1973</v>
      </c>
      <c r="J141" s="54" t="n">
        <f aca="false">IF(H141=0,0,ROUND(ABS(G141-H141)/H141*100,2))</f>
        <v>23.56</v>
      </c>
      <c r="K141" s="54" t="n">
        <f aca="false">G141-H141</f>
        <v>1973</v>
      </c>
      <c r="L141" s="54" t="n">
        <f aca="false">ROUND(100-J141,2)</f>
        <v>76.44</v>
      </c>
      <c r="M141" s="56" t="s">
        <v>12144</v>
      </c>
      <c r="N141" s="56" t="s">
        <v>12137</v>
      </c>
      <c r="O141" s="56" t="s">
        <v>12131</v>
      </c>
      <c r="P141" s="55" t="str">
        <f aca="false">IF(K141&gt;500,"Over-Forecast",IF(K141&lt;-500,"Under-Forecast","Accurate"))</f>
        <v>Over-Forecast</v>
      </c>
      <c r="Q141" s="55" t="str">
        <f aca="false">IF(J141&lt;=5,"Excellent",IF(J141&lt;=10,"Good",IF(J141&lt;=20,"Acceptable","Poor")))</f>
        <v>Poor</v>
      </c>
      <c r="R141" s="55" t="n">
        <f aca="false">IFERROR(VALUE(LEFT(E141,4)),"")</f>
        <v>2022</v>
      </c>
    </row>
    <row r="142" customFormat="false" ht="15" hidden="false" customHeight="true" outlineLevel="0" collapsed="false">
      <c r="A142" s="52" t="s">
        <v>12289</v>
      </c>
      <c r="B142" s="52" t="s">
        <v>2170</v>
      </c>
      <c r="C142" s="52" t="s">
        <v>27</v>
      </c>
      <c r="D142" s="52" t="s">
        <v>18</v>
      </c>
      <c r="E142" s="52" t="s">
        <v>39</v>
      </c>
      <c r="F142" s="52" t="s">
        <v>109</v>
      </c>
      <c r="G142" s="52" t="n">
        <v>5898</v>
      </c>
      <c r="H142" s="52" t="n">
        <v>4642</v>
      </c>
      <c r="I142" s="54" t="n">
        <f aca="false">ABS(G142-H142)</f>
        <v>1256</v>
      </c>
      <c r="J142" s="54" t="n">
        <f aca="false">IF(H142=0,0,ROUND(ABS(G142-H142)/H142*100,2))</f>
        <v>27.06</v>
      </c>
      <c r="K142" s="54" t="n">
        <f aca="false">G142-H142</f>
        <v>1256</v>
      </c>
      <c r="L142" s="54" t="n">
        <f aca="false">ROUND(100-J142,2)</f>
        <v>72.94</v>
      </c>
      <c r="M142" s="52" t="s">
        <v>12149</v>
      </c>
      <c r="N142" s="52" t="s">
        <v>12153</v>
      </c>
      <c r="O142" s="52" t="s">
        <v>12123</v>
      </c>
      <c r="P142" s="55" t="str">
        <f aca="false">IF(K142&gt;500,"Over-Forecast",IF(K142&lt;-500,"Under-Forecast","Accurate"))</f>
        <v>Over-Forecast</v>
      </c>
      <c r="Q142" s="55" t="str">
        <f aca="false">IF(J142&lt;=5,"Excellent",IF(J142&lt;=10,"Good",IF(J142&lt;=20,"Acceptable","Poor")))</f>
        <v>Poor</v>
      </c>
      <c r="R142" s="55" t="n">
        <f aca="false">IFERROR(VALUE(LEFT(E142,4)),"")</f>
        <v>2023</v>
      </c>
    </row>
    <row r="143" customFormat="false" ht="15" hidden="false" customHeight="true" outlineLevel="0" collapsed="false">
      <c r="A143" s="56" t="s">
        <v>12290</v>
      </c>
      <c r="B143" s="56" t="s">
        <v>6936</v>
      </c>
      <c r="C143" s="56" t="s">
        <v>20</v>
      </c>
      <c r="D143" s="56" t="s">
        <v>15</v>
      </c>
      <c r="E143" s="56" t="s">
        <v>48</v>
      </c>
      <c r="F143" s="56" t="s">
        <v>111</v>
      </c>
      <c r="G143" s="56" t="n">
        <v>8348</v>
      </c>
      <c r="H143" s="56" t="n">
        <v>8573</v>
      </c>
      <c r="I143" s="54" t="n">
        <f aca="false">ABS(G143-H143)</f>
        <v>225</v>
      </c>
      <c r="J143" s="54" t="n">
        <f aca="false">IF(H143=0,0,ROUND(ABS(G143-H143)/H143*100,2))</f>
        <v>2.62</v>
      </c>
      <c r="K143" s="54" t="n">
        <f aca="false">G143-H143</f>
        <v>-225</v>
      </c>
      <c r="L143" s="54" t="n">
        <f aca="false">ROUND(100-J143,2)</f>
        <v>97.38</v>
      </c>
      <c r="M143" s="56" t="s">
        <v>12149</v>
      </c>
      <c r="N143" s="56" t="s">
        <v>12153</v>
      </c>
      <c r="O143" s="56" t="s">
        <v>12131</v>
      </c>
      <c r="P143" s="55" t="str">
        <f aca="false">IF(K143&gt;500,"Over-Forecast",IF(K143&lt;-500,"Under-Forecast","Accurate"))</f>
        <v>Accurate</v>
      </c>
      <c r="Q143" s="55" t="str">
        <f aca="false">IF(J143&lt;=5,"Excellent",IF(J143&lt;=10,"Good",IF(J143&lt;=20,"Acceptable","Poor")))</f>
        <v>Excellent</v>
      </c>
      <c r="R143" s="55" t="n">
        <f aca="false">IFERROR(VALUE(LEFT(E143,4)),"")</f>
        <v>2024</v>
      </c>
    </row>
    <row r="144" customFormat="false" ht="15" hidden="false" customHeight="true" outlineLevel="0" collapsed="false">
      <c r="A144" s="52" t="s">
        <v>12291</v>
      </c>
      <c r="B144" s="52" t="s">
        <v>3897</v>
      </c>
      <c r="C144" s="52" t="s">
        <v>23</v>
      </c>
      <c r="D144" s="52" t="s">
        <v>21</v>
      </c>
      <c r="E144" s="52" t="s">
        <v>10</v>
      </c>
      <c r="F144" s="52" t="s">
        <v>115</v>
      </c>
      <c r="G144" s="52" t="n">
        <v>1418</v>
      </c>
      <c r="H144" s="52" t="n">
        <v>1201</v>
      </c>
      <c r="I144" s="54" t="n">
        <f aca="false">ABS(G144-H144)</f>
        <v>217</v>
      </c>
      <c r="J144" s="54" t="n">
        <f aca="false">IF(H144=0,0,ROUND(ABS(G144-H144)/H144*100,2))</f>
        <v>18.07</v>
      </c>
      <c r="K144" s="54" t="n">
        <f aca="false">G144-H144</f>
        <v>217</v>
      </c>
      <c r="L144" s="54" t="n">
        <f aca="false">ROUND(100-J144,2)</f>
        <v>81.93</v>
      </c>
      <c r="M144" s="52" t="s">
        <v>12141</v>
      </c>
      <c r="N144" s="52" t="s">
        <v>12126</v>
      </c>
      <c r="O144" s="52" t="s">
        <v>12123</v>
      </c>
      <c r="P144" s="55" t="str">
        <f aca="false">IF(K144&gt;500,"Over-Forecast",IF(K144&lt;-500,"Under-Forecast","Accurate"))</f>
        <v>Accurate</v>
      </c>
      <c r="Q144" s="55" t="str">
        <f aca="false">IF(J144&lt;=5,"Excellent",IF(J144&lt;=10,"Good",IF(J144&lt;=20,"Acceptable","Poor")))</f>
        <v>Acceptable</v>
      </c>
      <c r="R144" s="55" t="n">
        <f aca="false">IFERROR(VALUE(LEFT(E144,4)),"")</f>
        <v>2022</v>
      </c>
    </row>
    <row r="145" customFormat="false" ht="15" hidden="false" customHeight="true" outlineLevel="0" collapsed="false">
      <c r="A145" s="56" t="s">
        <v>12292</v>
      </c>
      <c r="B145" s="56" t="s">
        <v>5185</v>
      </c>
      <c r="C145" s="56" t="s">
        <v>11</v>
      </c>
      <c r="D145" s="56" t="s">
        <v>15</v>
      </c>
      <c r="E145" s="56" t="s">
        <v>22</v>
      </c>
      <c r="F145" s="56" t="s">
        <v>107</v>
      </c>
      <c r="G145" s="56" t="n">
        <v>5628</v>
      </c>
      <c r="H145" s="56" t="n">
        <v>6875</v>
      </c>
      <c r="I145" s="54" t="n">
        <f aca="false">ABS(G145-H145)</f>
        <v>1247</v>
      </c>
      <c r="J145" s="54" t="n">
        <f aca="false">IF(H145=0,0,ROUND(ABS(G145-H145)/H145*100,2))</f>
        <v>18.14</v>
      </c>
      <c r="K145" s="54" t="n">
        <f aca="false">G145-H145</f>
        <v>-1247</v>
      </c>
      <c r="L145" s="54" t="n">
        <f aca="false">ROUND(100-J145,2)</f>
        <v>81.86</v>
      </c>
      <c r="M145" s="56" t="s">
        <v>12173</v>
      </c>
      <c r="N145" s="56" t="s">
        <v>12130</v>
      </c>
      <c r="O145" s="56" t="s">
        <v>12127</v>
      </c>
      <c r="P145" s="55" t="str">
        <f aca="false">IF(K145&gt;500,"Over-Forecast",IF(K145&lt;-500,"Under-Forecast","Accurate"))</f>
        <v>Under-Forecast</v>
      </c>
      <c r="Q145" s="55" t="str">
        <f aca="false">IF(J145&lt;=5,"Excellent",IF(J145&lt;=10,"Good",IF(J145&lt;=20,"Acceptable","Poor")))</f>
        <v>Acceptable</v>
      </c>
      <c r="R145" s="55" t="n">
        <f aca="false">IFERROR(VALUE(LEFT(E145,4)),"")</f>
        <v>2022</v>
      </c>
    </row>
    <row r="146" customFormat="false" ht="15" hidden="false" customHeight="true" outlineLevel="0" collapsed="false">
      <c r="A146" s="52" t="s">
        <v>12293</v>
      </c>
      <c r="B146" s="52" t="s">
        <v>769</v>
      </c>
      <c r="C146" s="52" t="s">
        <v>14</v>
      </c>
      <c r="D146" s="52" t="s">
        <v>9</v>
      </c>
      <c r="E146" s="52" t="s">
        <v>48</v>
      </c>
      <c r="F146" s="52" t="s">
        <v>115</v>
      </c>
      <c r="G146" s="52" t="n">
        <v>2658</v>
      </c>
      <c r="H146" s="52" t="n">
        <v>2800</v>
      </c>
      <c r="I146" s="54" t="n">
        <f aca="false">ABS(G146-H146)</f>
        <v>142</v>
      </c>
      <c r="J146" s="54" t="n">
        <f aca="false">IF(H146=0,0,ROUND(ABS(G146-H146)/H146*100,2))</f>
        <v>5.07</v>
      </c>
      <c r="K146" s="54" t="n">
        <f aca="false">G146-H146</f>
        <v>-142</v>
      </c>
      <c r="L146" s="54" t="n">
        <f aca="false">ROUND(100-J146,2)</f>
        <v>94.93</v>
      </c>
      <c r="M146" s="52" t="s">
        <v>12139</v>
      </c>
      <c r="N146" s="52" t="s">
        <v>12126</v>
      </c>
      <c r="O146" s="52" t="s">
        <v>12127</v>
      </c>
      <c r="P146" s="55" t="str">
        <f aca="false">IF(K146&gt;500,"Over-Forecast",IF(K146&lt;-500,"Under-Forecast","Accurate"))</f>
        <v>Accurate</v>
      </c>
      <c r="Q146" s="55" t="str">
        <f aca="false">IF(J146&lt;=5,"Excellent",IF(J146&lt;=10,"Good",IF(J146&lt;=20,"Acceptable","Poor")))</f>
        <v>Good</v>
      </c>
      <c r="R146" s="55" t="n">
        <f aca="false">IFERROR(VALUE(LEFT(E146,4)),"")</f>
        <v>2024</v>
      </c>
    </row>
    <row r="147" customFormat="false" ht="15" hidden="false" customHeight="true" outlineLevel="0" collapsed="false">
      <c r="A147" s="56" t="s">
        <v>12294</v>
      </c>
      <c r="B147" s="56" t="s">
        <v>4188</v>
      </c>
      <c r="C147" s="56" t="s">
        <v>27</v>
      </c>
      <c r="D147" s="56" t="s">
        <v>21</v>
      </c>
      <c r="E147" s="56" t="s">
        <v>51</v>
      </c>
      <c r="F147" s="56" t="s">
        <v>109</v>
      </c>
      <c r="G147" s="56" t="n">
        <v>227</v>
      </c>
      <c r="H147" s="56" t="n">
        <v>306</v>
      </c>
      <c r="I147" s="54" t="n">
        <f aca="false">ABS(G147-H147)</f>
        <v>79</v>
      </c>
      <c r="J147" s="54" t="n">
        <f aca="false">IF(H147=0,0,ROUND(ABS(G147-H147)/H147*100,2))</f>
        <v>25.82</v>
      </c>
      <c r="K147" s="54" t="n">
        <f aca="false">G147-H147</f>
        <v>-79</v>
      </c>
      <c r="L147" s="54" t="n">
        <f aca="false">ROUND(100-J147,2)</f>
        <v>74.18</v>
      </c>
      <c r="M147" s="56" t="s">
        <v>12173</v>
      </c>
      <c r="N147" s="56" t="s">
        <v>12126</v>
      </c>
      <c r="O147" s="56" t="s">
        <v>12131</v>
      </c>
      <c r="P147" s="55" t="str">
        <f aca="false">IF(K147&gt;500,"Over-Forecast",IF(K147&lt;-500,"Under-Forecast","Accurate"))</f>
        <v>Accurate</v>
      </c>
      <c r="Q147" s="55" t="str">
        <f aca="false">IF(J147&lt;=5,"Excellent",IF(J147&lt;=10,"Good",IF(J147&lt;=20,"Acceptable","Poor")))</f>
        <v>Poor</v>
      </c>
      <c r="R147" s="55" t="n">
        <f aca="false">IFERROR(VALUE(LEFT(E147,4)),"")</f>
        <v>2024</v>
      </c>
    </row>
    <row r="148" customFormat="false" ht="15" hidden="false" customHeight="true" outlineLevel="0" collapsed="false">
      <c r="A148" s="52" t="s">
        <v>12295</v>
      </c>
      <c r="B148" s="52" t="s">
        <v>1227</v>
      </c>
      <c r="C148" s="52" t="s">
        <v>20</v>
      </c>
      <c r="D148" s="52" t="s">
        <v>9</v>
      </c>
      <c r="E148" s="52" t="s">
        <v>51</v>
      </c>
      <c r="F148" s="52" t="s">
        <v>113</v>
      </c>
      <c r="G148" s="52" t="n">
        <v>5727</v>
      </c>
      <c r="H148" s="52" t="n">
        <v>6215</v>
      </c>
      <c r="I148" s="54" t="n">
        <f aca="false">ABS(G148-H148)</f>
        <v>488</v>
      </c>
      <c r="J148" s="54" t="n">
        <f aca="false">IF(H148=0,0,ROUND(ABS(G148-H148)/H148*100,2))</f>
        <v>7.85</v>
      </c>
      <c r="K148" s="54" t="n">
        <f aca="false">G148-H148</f>
        <v>-488</v>
      </c>
      <c r="L148" s="54" t="n">
        <f aca="false">ROUND(100-J148,2)</f>
        <v>92.15</v>
      </c>
      <c r="M148" s="52" t="s">
        <v>12152</v>
      </c>
      <c r="N148" s="52" t="s">
        <v>12153</v>
      </c>
      <c r="O148" s="52" t="s">
        <v>12131</v>
      </c>
      <c r="P148" s="55" t="str">
        <f aca="false">IF(K148&gt;500,"Over-Forecast",IF(K148&lt;-500,"Under-Forecast","Accurate"))</f>
        <v>Accurate</v>
      </c>
      <c r="Q148" s="55" t="str">
        <f aca="false">IF(J148&lt;=5,"Excellent",IF(J148&lt;=10,"Good",IF(J148&lt;=20,"Acceptable","Poor")))</f>
        <v>Good</v>
      </c>
      <c r="R148" s="55" t="n">
        <f aca="false">IFERROR(VALUE(LEFT(E148,4)),"")</f>
        <v>2024</v>
      </c>
    </row>
    <row r="149" customFormat="false" ht="15" hidden="false" customHeight="true" outlineLevel="0" collapsed="false">
      <c r="A149" s="56" t="s">
        <v>12296</v>
      </c>
      <c r="B149" s="56" t="s">
        <v>7462</v>
      </c>
      <c r="C149" s="56" t="s">
        <v>14</v>
      </c>
      <c r="D149" s="56" t="s">
        <v>21</v>
      </c>
      <c r="E149" s="56" t="s">
        <v>42</v>
      </c>
      <c r="F149" s="56" t="s">
        <v>111</v>
      </c>
      <c r="G149" s="56" t="n">
        <v>7675</v>
      </c>
      <c r="H149" s="56" t="n">
        <v>7194</v>
      </c>
      <c r="I149" s="54" t="n">
        <f aca="false">ABS(G149-H149)</f>
        <v>481</v>
      </c>
      <c r="J149" s="54" t="n">
        <f aca="false">IF(H149=0,0,ROUND(ABS(G149-H149)/H149*100,2))</f>
        <v>6.69</v>
      </c>
      <c r="K149" s="54" t="n">
        <f aca="false">G149-H149</f>
        <v>481</v>
      </c>
      <c r="L149" s="54" t="n">
        <f aca="false">ROUND(100-J149,2)</f>
        <v>93.31</v>
      </c>
      <c r="M149" s="56" t="s">
        <v>12144</v>
      </c>
      <c r="N149" s="56" t="s">
        <v>12126</v>
      </c>
      <c r="O149" s="56" t="s">
        <v>12127</v>
      </c>
      <c r="P149" s="55" t="str">
        <f aca="false">IF(K149&gt;500,"Over-Forecast",IF(K149&lt;-500,"Under-Forecast","Accurate"))</f>
        <v>Accurate</v>
      </c>
      <c r="Q149" s="55" t="str">
        <f aca="false">IF(J149&lt;=5,"Excellent",IF(J149&lt;=10,"Good",IF(J149&lt;=20,"Acceptable","Poor")))</f>
        <v>Good</v>
      </c>
      <c r="R149" s="55" t="n">
        <f aca="false">IFERROR(VALUE(LEFT(E149,4)),"")</f>
        <v>2023</v>
      </c>
    </row>
    <row r="150" customFormat="false" ht="15" hidden="false" customHeight="true" outlineLevel="0" collapsed="false">
      <c r="A150" s="52" t="s">
        <v>12297</v>
      </c>
      <c r="B150" s="52" t="s">
        <v>8223</v>
      </c>
      <c r="C150" s="52" t="s">
        <v>27</v>
      </c>
      <c r="D150" s="52" t="s">
        <v>12</v>
      </c>
      <c r="E150" s="52" t="s">
        <v>40</v>
      </c>
      <c r="F150" s="52" t="s">
        <v>109</v>
      </c>
      <c r="G150" s="52" t="n">
        <v>909</v>
      </c>
      <c r="H150" s="52" t="n">
        <v>1029</v>
      </c>
      <c r="I150" s="54" t="n">
        <f aca="false">ABS(G150-H150)</f>
        <v>120</v>
      </c>
      <c r="J150" s="54" t="n">
        <f aca="false">IF(H150=0,0,ROUND(ABS(G150-H150)/H150*100,2))</f>
        <v>11.66</v>
      </c>
      <c r="K150" s="54" t="n">
        <f aca="false">G150-H150</f>
        <v>-120</v>
      </c>
      <c r="L150" s="54" t="n">
        <f aca="false">ROUND(100-J150,2)</f>
        <v>88.34</v>
      </c>
      <c r="M150" s="52" t="s">
        <v>12141</v>
      </c>
      <c r="N150" s="52" t="s">
        <v>12122</v>
      </c>
      <c r="O150" s="52" t="s">
        <v>12123</v>
      </c>
      <c r="P150" s="55" t="str">
        <f aca="false">IF(K150&gt;500,"Over-Forecast",IF(K150&lt;-500,"Under-Forecast","Accurate"))</f>
        <v>Accurate</v>
      </c>
      <c r="Q150" s="55" t="str">
        <f aca="false">IF(J150&lt;=5,"Excellent",IF(J150&lt;=10,"Good",IF(J150&lt;=20,"Acceptable","Poor")))</f>
        <v>Acceptable</v>
      </c>
      <c r="R150" s="55" t="n">
        <f aca="false">IFERROR(VALUE(LEFT(E150,4)),"")</f>
        <v>2023</v>
      </c>
    </row>
    <row r="151" customFormat="false" ht="15" hidden="false" customHeight="true" outlineLevel="0" collapsed="false">
      <c r="A151" s="56" t="s">
        <v>12298</v>
      </c>
      <c r="B151" s="56" t="s">
        <v>940</v>
      </c>
      <c r="C151" s="56" t="s">
        <v>11</v>
      </c>
      <c r="D151" s="56" t="s">
        <v>9</v>
      </c>
      <c r="E151" s="56" t="s">
        <v>41</v>
      </c>
      <c r="F151" s="56" t="s">
        <v>109</v>
      </c>
      <c r="G151" s="56" t="n">
        <v>1014</v>
      </c>
      <c r="H151" s="56" t="n">
        <v>1211</v>
      </c>
      <c r="I151" s="54" t="n">
        <f aca="false">ABS(G151-H151)</f>
        <v>197</v>
      </c>
      <c r="J151" s="54" t="n">
        <f aca="false">IF(H151=0,0,ROUND(ABS(G151-H151)/H151*100,2))</f>
        <v>16.27</v>
      </c>
      <c r="K151" s="54" t="n">
        <f aca="false">G151-H151</f>
        <v>-197</v>
      </c>
      <c r="L151" s="54" t="n">
        <f aca="false">ROUND(100-J151,2)</f>
        <v>83.73</v>
      </c>
      <c r="M151" s="56" t="s">
        <v>12198</v>
      </c>
      <c r="N151" s="56" t="s">
        <v>12137</v>
      </c>
      <c r="O151" s="56" t="s">
        <v>12131</v>
      </c>
      <c r="P151" s="55" t="str">
        <f aca="false">IF(K151&gt;500,"Over-Forecast",IF(K151&lt;-500,"Under-Forecast","Accurate"))</f>
        <v>Accurate</v>
      </c>
      <c r="Q151" s="55" t="str">
        <f aca="false">IF(J151&lt;=5,"Excellent",IF(J151&lt;=10,"Good",IF(J151&lt;=20,"Acceptable","Poor")))</f>
        <v>Acceptable</v>
      </c>
      <c r="R151" s="55" t="n">
        <f aca="false">IFERROR(VALUE(LEFT(E151,4)),"")</f>
        <v>2023</v>
      </c>
    </row>
    <row r="152" customFormat="false" ht="15" hidden="false" customHeight="true" outlineLevel="0" collapsed="false">
      <c r="A152" s="52" t="s">
        <v>12299</v>
      </c>
      <c r="B152" s="52" t="s">
        <v>7299</v>
      </c>
      <c r="C152" s="52" t="s">
        <v>25</v>
      </c>
      <c r="D152" s="52" t="s">
        <v>12</v>
      </c>
      <c r="E152" s="52" t="s">
        <v>22</v>
      </c>
      <c r="F152" s="52" t="s">
        <v>115</v>
      </c>
      <c r="G152" s="52" t="n">
        <v>3481</v>
      </c>
      <c r="H152" s="52" t="n">
        <v>3879</v>
      </c>
      <c r="I152" s="54" t="n">
        <f aca="false">ABS(G152-H152)</f>
        <v>398</v>
      </c>
      <c r="J152" s="54" t="n">
        <f aca="false">IF(H152=0,0,ROUND(ABS(G152-H152)/H152*100,2))</f>
        <v>10.26</v>
      </c>
      <c r="K152" s="54" t="n">
        <f aca="false">G152-H152</f>
        <v>-398</v>
      </c>
      <c r="L152" s="54" t="n">
        <f aca="false">ROUND(100-J152,2)</f>
        <v>89.74</v>
      </c>
      <c r="M152" s="52" t="s">
        <v>12147</v>
      </c>
      <c r="N152" s="52" t="s">
        <v>12122</v>
      </c>
      <c r="O152" s="52" t="s">
        <v>12123</v>
      </c>
      <c r="P152" s="55" t="str">
        <f aca="false">IF(K152&gt;500,"Over-Forecast",IF(K152&lt;-500,"Under-Forecast","Accurate"))</f>
        <v>Accurate</v>
      </c>
      <c r="Q152" s="55" t="str">
        <f aca="false">IF(J152&lt;=5,"Excellent",IF(J152&lt;=10,"Good",IF(J152&lt;=20,"Acceptable","Poor")))</f>
        <v>Acceptable</v>
      </c>
      <c r="R152" s="55" t="n">
        <f aca="false">IFERROR(VALUE(LEFT(E152,4)),"")</f>
        <v>2022</v>
      </c>
    </row>
    <row r="153" customFormat="false" ht="15" hidden="false" customHeight="true" outlineLevel="0" collapsed="false">
      <c r="A153" s="56" t="s">
        <v>12300</v>
      </c>
      <c r="B153" s="56" t="s">
        <v>6714</v>
      </c>
      <c r="C153" s="56" t="s">
        <v>23</v>
      </c>
      <c r="D153" s="56" t="s">
        <v>12</v>
      </c>
      <c r="E153" s="56" t="s">
        <v>48</v>
      </c>
      <c r="F153" s="56" t="s">
        <v>107</v>
      </c>
      <c r="G153" s="56" t="n">
        <v>1942</v>
      </c>
      <c r="H153" s="56" t="n">
        <v>2768</v>
      </c>
      <c r="I153" s="54" t="n">
        <f aca="false">ABS(G153-H153)</f>
        <v>826</v>
      </c>
      <c r="J153" s="54" t="n">
        <f aca="false">IF(H153=0,0,ROUND(ABS(G153-H153)/H153*100,2))</f>
        <v>29.84</v>
      </c>
      <c r="K153" s="54" t="n">
        <f aca="false">G153-H153</f>
        <v>-826</v>
      </c>
      <c r="L153" s="54" t="n">
        <f aca="false">ROUND(100-J153,2)</f>
        <v>70.16</v>
      </c>
      <c r="M153" s="56" t="s">
        <v>12149</v>
      </c>
      <c r="N153" s="56" t="s">
        <v>12126</v>
      </c>
      <c r="O153" s="56" t="s">
        <v>12127</v>
      </c>
      <c r="P153" s="55" t="str">
        <f aca="false">IF(K153&gt;500,"Over-Forecast",IF(K153&lt;-500,"Under-Forecast","Accurate"))</f>
        <v>Under-Forecast</v>
      </c>
      <c r="Q153" s="55" t="str">
        <f aca="false">IF(J153&lt;=5,"Excellent",IF(J153&lt;=10,"Good",IF(J153&lt;=20,"Acceptable","Poor")))</f>
        <v>Poor</v>
      </c>
      <c r="R153" s="55" t="n">
        <f aca="false">IFERROR(VALUE(LEFT(E153,4)),"")</f>
        <v>2024</v>
      </c>
    </row>
    <row r="154" customFormat="false" ht="15" hidden="false" customHeight="true" outlineLevel="0" collapsed="false">
      <c r="A154" s="52" t="s">
        <v>12301</v>
      </c>
      <c r="B154" s="52" t="s">
        <v>754</v>
      </c>
      <c r="C154" s="52" t="s">
        <v>20</v>
      </c>
      <c r="D154" s="52" t="s">
        <v>18</v>
      </c>
      <c r="E154" s="52" t="s">
        <v>26</v>
      </c>
      <c r="F154" s="52" t="s">
        <v>107</v>
      </c>
      <c r="G154" s="52" t="n">
        <v>3806</v>
      </c>
      <c r="H154" s="52" t="n">
        <v>4579</v>
      </c>
      <c r="I154" s="54" t="n">
        <f aca="false">ABS(G154-H154)</f>
        <v>773</v>
      </c>
      <c r="J154" s="54" t="n">
        <f aca="false">IF(H154=0,0,ROUND(ABS(G154-H154)/H154*100,2))</f>
        <v>16.88</v>
      </c>
      <c r="K154" s="54" t="n">
        <f aca="false">G154-H154</f>
        <v>-773</v>
      </c>
      <c r="L154" s="54" t="n">
        <f aca="false">ROUND(100-J154,2)</f>
        <v>83.12</v>
      </c>
      <c r="M154" s="52" t="s">
        <v>12141</v>
      </c>
      <c r="N154" s="52" t="s">
        <v>12126</v>
      </c>
      <c r="O154" s="52" t="s">
        <v>12131</v>
      </c>
      <c r="P154" s="55" t="str">
        <f aca="false">IF(K154&gt;500,"Over-Forecast",IF(K154&lt;-500,"Under-Forecast","Accurate"))</f>
        <v>Under-Forecast</v>
      </c>
      <c r="Q154" s="55" t="str">
        <f aca="false">IF(J154&lt;=5,"Excellent",IF(J154&lt;=10,"Good",IF(J154&lt;=20,"Acceptable","Poor")))</f>
        <v>Acceptable</v>
      </c>
      <c r="R154" s="55" t="n">
        <f aca="false">IFERROR(VALUE(LEFT(E154,4)),"")</f>
        <v>2022</v>
      </c>
    </row>
    <row r="155" customFormat="false" ht="15" hidden="false" customHeight="true" outlineLevel="0" collapsed="false">
      <c r="A155" s="56" t="s">
        <v>12302</v>
      </c>
      <c r="B155" s="56" t="s">
        <v>929</v>
      </c>
      <c r="C155" s="56" t="s">
        <v>14</v>
      </c>
      <c r="D155" s="56" t="s">
        <v>15</v>
      </c>
      <c r="E155" s="56" t="s">
        <v>46</v>
      </c>
      <c r="F155" s="56" t="s">
        <v>115</v>
      </c>
      <c r="G155" s="56" t="n">
        <v>1806</v>
      </c>
      <c r="H155" s="56" t="n">
        <v>1844</v>
      </c>
      <c r="I155" s="54" t="n">
        <f aca="false">ABS(G155-H155)</f>
        <v>38</v>
      </c>
      <c r="J155" s="54" t="n">
        <f aca="false">IF(H155=0,0,ROUND(ABS(G155-H155)/H155*100,2))</f>
        <v>2.06</v>
      </c>
      <c r="K155" s="54" t="n">
        <f aca="false">G155-H155</f>
        <v>-38</v>
      </c>
      <c r="L155" s="54" t="n">
        <f aca="false">ROUND(100-J155,2)</f>
        <v>97.94</v>
      </c>
      <c r="M155" s="56" t="s">
        <v>12160</v>
      </c>
      <c r="N155" s="56" t="s">
        <v>12122</v>
      </c>
      <c r="O155" s="56" t="s">
        <v>12123</v>
      </c>
      <c r="P155" s="55" t="str">
        <f aca="false">IF(K155&gt;500,"Over-Forecast",IF(K155&lt;-500,"Under-Forecast","Accurate"))</f>
        <v>Accurate</v>
      </c>
      <c r="Q155" s="55" t="str">
        <f aca="false">IF(J155&lt;=5,"Excellent",IF(J155&lt;=10,"Good",IF(J155&lt;=20,"Acceptable","Poor")))</f>
        <v>Excellent</v>
      </c>
      <c r="R155" s="55" t="n">
        <f aca="false">IFERROR(VALUE(LEFT(E155,4)),"")</f>
        <v>2024</v>
      </c>
    </row>
    <row r="156" customFormat="false" ht="15" hidden="false" customHeight="true" outlineLevel="0" collapsed="false">
      <c r="A156" s="52" t="s">
        <v>12303</v>
      </c>
      <c r="B156" s="52" t="s">
        <v>3695</v>
      </c>
      <c r="C156" s="52" t="s">
        <v>11</v>
      </c>
      <c r="D156" s="52" t="s">
        <v>12</v>
      </c>
      <c r="E156" s="52" t="s">
        <v>10</v>
      </c>
      <c r="F156" s="52" t="s">
        <v>109</v>
      </c>
      <c r="G156" s="52" t="n">
        <v>471</v>
      </c>
      <c r="H156" s="52" t="n">
        <v>562</v>
      </c>
      <c r="I156" s="54" t="n">
        <f aca="false">ABS(G156-H156)</f>
        <v>91</v>
      </c>
      <c r="J156" s="54" t="n">
        <f aca="false">IF(H156=0,0,ROUND(ABS(G156-H156)/H156*100,2))</f>
        <v>16.19</v>
      </c>
      <c r="K156" s="54" t="n">
        <f aca="false">G156-H156</f>
        <v>-91</v>
      </c>
      <c r="L156" s="54" t="n">
        <f aca="false">ROUND(100-J156,2)</f>
        <v>83.81</v>
      </c>
      <c r="M156" s="52" t="s">
        <v>12204</v>
      </c>
      <c r="N156" s="52" t="s">
        <v>12137</v>
      </c>
      <c r="O156" s="52" t="s">
        <v>12123</v>
      </c>
      <c r="P156" s="55" t="str">
        <f aca="false">IF(K156&gt;500,"Over-Forecast",IF(K156&lt;-500,"Under-Forecast","Accurate"))</f>
        <v>Accurate</v>
      </c>
      <c r="Q156" s="55" t="str">
        <f aca="false">IF(J156&lt;=5,"Excellent",IF(J156&lt;=10,"Good",IF(J156&lt;=20,"Acceptable","Poor")))</f>
        <v>Acceptable</v>
      </c>
      <c r="R156" s="55" t="n">
        <f aca="false">IFERROR(VALUE(LEFT(E156,4)),"")</f>
        <v>2022</v>
      </c>
    </row>
    <row r="157" customFormat="false" ht="15" hidden="false" customHeight="true" outlineLevel="0" collapsed="false">
      <c r="A157" s="56" t="s">
        <v>12304</v>
      </c>
      <c r="B157" s="56" t="s">
        <v>2859</v>
      </c>
      <c r="C157" s="56" t="s">
        <v>14</v>
      </c>
      <c r="D157" s="56" t="s">
        <v>15</v>
      </c>
      <c r="E157" s="56" t="s">
        <v>37</v>
      </c>
      <c r="F157" s="56" t="s">
        <v>113</v>
      </c>
      <c r="G157" s="56" t="n">
        <v>2192</v>
      </c>
      <c r="H157" s="56" t="n">
        <v>2732</v>
      </c>
      <c r="I157" s="54" t="n">
        <f aca="false">ABS(G157-H157)</f>
        <v>540</v>
      </c>
      <c r="J157" s="54" t="n">
        <f aca="false">IF(H157=0,0,ROUND(ABS(G157-H157)/H157*100,2))</f>
        <v>19.77</v>
      </c>
      <c r="K157" s="54" t="n">
        <f aca="false">G157-H157</f>
        <v>-540</v>
      </c>
      <c r="L157" s="54" t="n">
        <f aca="false">ROUND(100-J157,2)</f>
        <v>80.23</v>
      </c>
      <c r="M157" s="56" t="s">
        <v>12141</v>
      </c>
      <c r="N157" s="56" t="s">
        <v>12126</v>
      </c>
      <c r="O157" s="56" t="s">
        <v>12127</v>
      </c>
      <c r="P157" s="55" t="str">
        <f aca="false">IF(K157&gt;500,"Over-Forecast",IF(K157&lt;-500,"Under-Forecast","Accurate"))</f>
        <v>Under-Forecast</v>
      </c>
      <c r="Q157" s="55" t="str">
        <f aca="false">IF(J157&lt;=5,"Excellent",IF(J157&lt;=10,"Good",IF(J157&lt;=20,"Acceptable","Poor")))</f>
        <v>Acceptable</v>
      </c>
      <c r="R157" s="55" t="n">
        <f aca="false">IFERROR(VALUE(LEFT(E157,4)),"")</f>
        <v>2023</v>
      </c>
    </row>
    <row r="158" customFormat="false" ht="15" hidden="false" customHeight="true" outlineLevel="0" collapsed="false">
      <c r="A158" s="52" t="s">
        <v>12305</v>
      </c>
      <c r="B158" s="52" t="s">
        <v>9793</v>
      </c>
      <c r="C158" s="52" t="s">
        <v>25</v>
      </c>
      <c r="D158" s="52" t="s">
        <v>12</v>
      </c>
      <c r="E158" s="52" t="s">
        <v>31</v>
      </c>
      <c r="F158" s="52" t="s">
        <v>109</v>
      </c>
      <c r="G158" s="52" t="n">
        <v>6130</v>
      </c>
      <c r="H158" s="52" t="n">
        <v>7481</v>
      </c>
      <c r="I158" s="54" t="n">
        <f aca="false">ABS(G158-H158)</f>
        <v>1351</v>
      </c>
      <c r="J158" s="54" t="n">
        <f aca="false">IF(H158=0,0,ROUND(ABS(G158-H158)/H158*100,2))</f>
        <v>18.06</v>
      </c>
      <c r="K158" s="54" t="n">
        <f aca="false">G158-H158</f>
        <v>-1351</v>
      </c>
      <c r="L158" s="54" t="n">
        <f aca="false">ROUND(100-J158,2)</f>
        <v>81.94</v>
      </c>
      <c r="M158" s="52" t="s">
        <v>12141</v>
      </c>
      <c r="N158" s="52" t="s">
        <v>12130</v>
      </c>
      <c r="O158" s="52" t="s">
        <v>12127</v>
      </c>
      <c r="P158" s="55" t="str">
        <f aca="false">IF(K158&gt;500,"Over-Forecast",IF(K158&lt;-500,"Under-Forecast","Accurate"))</f>
        <v>Under-Forecast</v>
      </c>
      <c r="Q158" s="55" t="str">
        <f aca="false">IF(J158&lt;=5,"Excellent",IF(J158&lt;=10,"Good",IF(J158&lt;=20,"Acceptable","Poor")))</f>
        <v>Acceptable</v>
      </c>
      <c r="R158" s="55" t="n">
        <f aca="false">IFERROR(VALUE(LEFT(E158,4)),"")</f>
        <v>2022</v>
      </c>
    </row>
    <row r="159" customFormat="false" ht="15" hidden="false" customHeight="true" outlineLevel="0" collapsed="false">
      <c r="A159" s="56" t="s">
        <v>12306</v>
      </c>
      <c r="B159" s="56" t="s">
        <v>12307</v>
      </c>
      <c r="C159" s="56" t="s">
        <v>11</v>
      </c>
      <c r="D159" s="56" t="s">
        <v>9</v>
      </c>
      <c r="E159" s="56" t="s">
        <v>38</v>
      </c>
      <c r="F159" s="56" t="s">
        <v>109</v>
      </c>
      <c r="G159" s="56" t="n">
        <v>4810</v>
      </c>
      <c r="H159" s="56" t="n">
        <v>6636</v>
      </c>
      <c r="I159" s="54" t="n">
        <f aca="false">ABS(G159-H159)</f>
        <v>1826</v>
      </c>
      <c r="J159" s="54" t="n">
        <f aca="false">IF(H159=0,0,ROUND(ABS(G159-H159)/H159*100,2))</f>
        <v>27.52</v>
      </c>
      <c r="K159" s="54" t="n">
        <f aca="false">G159-H159</f>
        <v>-1826</v>
      </c>
      <c r="L159" s="54" t="n">
        <f aca="false">ROUND(100-J159,2)</f>
        <v>72.48</v>
      </c>
      <c r="M159" s="56" t="s">
        <v>12136</v>
      </c>
      <c r="N159" s="56" t="s">
        <v>12126</v>
      </c>
      <c r="O159" s="56" t="s">
        <v>12123</v>
      </c>
      <c r="P159" s="55" t="str">
        <f aca="false">IF(K159&gt;500,"Over-Forecast",IF(K159&lt;-500,"Under-Forecast","Accurate"))</f>
        <v>Under-Forecast</v>
      </c>
      <c r="Q159" s="55" t="str">
        <f aca="false">IF(J159&lt;=5,"Excellent",IF(J159&lt;=10,"Good",IF(J159&lt;=20,"Acceptable","Poor")))</f>
        <v>Poor</v>
      </c>
      <c r="R159" s="55" t="n">
        <f aca="false">IFERROR(VALUE(LEFT(E159,4)),"")</f>
        <v>2023</v>
      </c>
    </row>
    <row r="160" customFormat="false" ht="15" hidden="false" customHeight="true" outlineLevel="0" collapsed="false">
      <c r="A160" s="52" t="s">
        <v>12308</v>
      </c>
      <c r="B160" s="52" t="s">
        <v>12309</v>
      </c>
      <c r="C160" s="52" t="s">
        <v>23</v>
      </c>
      <c r="D160" s="52" t="s">
        <v>12</v>
      </c>
      <c r="E160" s="52" t="s">
        <v>50</v>
      </c>
      <c r="F160" s="52" t="s">
        <v>111</v>
      </c>
      <c r="G160" s="52" t="n">
        <v>4568</v>
      </c>
      <c r="H160" s="52" t="n">
        <v>5465</v>
      </c>
      <c r="I160" s="54" t="n">
        <f aca="false">ABS(G160-H160)</f>
        <v>897</v>
      </c>
      <c r="J160" s="54" t="n">
        <f aca="false">IF(H160=0,0,ROUND(ABS(G160-H160)/H160*100,2))</f>
        <v>16.41</v>
      </c>
      <c r="K160" s="54" t="n">
        <f aca="false">G160-H160</f>
        <v>-897</v>
      </c>
      <c r="L160" s="54" t="n">
        <f aca="false">ROUND(100-J160,2)</f>
        <v>83.59</v>
      </c>
      <c r="M160" s="52" t="s">
        <v>12129</v>
      </c>
      <c r="N160" s="52" t="s">
        <v>12130</v>
      </c>
      <c r="O160" s="52" t="s">
        <v>12131</v>
      </c>
      <c r="P160" s="55" t="str">
        <f aca="false">IF(K160&gt;500,"Over-Forecast",IF(K160&lt;-500,"Under-Forecast","Accurate"))</f>
        <v>Under-Forecast</v>
      </c>
      <c r="Q160" s="55" t="str">
        <f aca="false">IF(J160&lt;=5,"Excellent",IF(J160&lt;=10,"Good",IF(J160&lt;=20,"Acceptable","Poor")))</f>
        <v>Acceptable</v>
      </c>
      <c r="R160" s="55" t="n">
        <f aca="false">IFERROR(VALUE(LEFT(E160,4)),"")</f>
        <v>2024</v>
      </c>
    </row>
    <row r="161" customFormat="false" ht="15" hidden="false" customHeight="true" outlineLevel="0" collapsed="false">
      <c r="A161" s="56" t="s">
        <v>12310</v>
      </c>
      <c r="B161" s="56" t="s">
        <v>5057</v>
      </c>
      <c r="C161" s="56" t="s">
        <v>14</v>
      </c>
      <c r="D161" s="56" t="s">
        <v>21</v>
      </c>
      <c r="E161" s="56" t="s">
        <v>55</v>
      </c>
      <c r="F161" s="56" t="s">
        <v>113</v>
      </c>
      <c r="G161" s="56" t="n">
        <v>6150</v>
      </c>
      <c r="H161" s="56" t="n">
        <v>8662</v>
      </c>
      <c r="I161" s="54" t="n">
        <f aca="false">ABS(G161-H161)</f>
        <v>2512</v>
      </c>
      <c r="J161" s="54" t="n">
        <f aca="false">IF(H161=0,0,ROUND(ABS(G161-H161)/H161*100,2))</f>
        <v>29</v>
      </c>
      <c r="K161" s="54" t="n">
        <f aca="false">G161-H161</f>
        <v>-2512</v>
      </c>
      <c r="L161" s="54" t="n">
        <f aca="false">ROUND(100-J161,2)</f>
        <v>71</v>
      </c>
      <c r="M161" s="56" t="s">
        <v>12125</v>
      </c>
      <c r="N161" s="56" t="s">
        <v>12137</v>
      </c>
      <c r="O161" s="56" t="s">
        <v>12123</v>
      </c>
      <c r="P161" s="55" t="str">
        <f aca="false">IF(K161&gt;500,"Over-Forecast",IF(K161&lt;-500,"Under-Forecast","Accurate"))</f>
        <v>Under-Forecast</v>
      </c>
      <c r="Q161" s="55" t="str">
        <f aca="false">IF(J161&lt;=5,"Excellent",IF(J161&lt;=10,"Good",IF(J161&lt;=20,"Acceptable","Poor")))</f>
        <v>Poor</v>
      </c>
      <c r="R161" s="55" t="n">
        <f aca="false">IFERROR(VALUE(LEFT(E161,4)),"")</f>
        <v>2024</v>
      </c>
    </row>
    <row r="162" customFormat="false" ht="15" hidden="false" customHeight="true" outlineLevel="0" collapsed="false">
      <c r="A162" s="52" t="s">
        <v>12311</v>
      </c>
      <c r="B162" s="52" t="s">
        <v>7326</v>
      </c>
      <c r="C162" s="52" t="s">
        <v>14</v>
      </c>
      <c r="D162" s="52" t="s">
        <v>9</v>
      </c>
      <c r="E162" s="52" t="s">
        <v>16</v>
      </c>
      <c r="F162" s="52" t="s">
        <v>111</v>
      </c>
      <c r="G162" s="52" t="n">
        <v>11269</v>
      </c>
      <c r="H162" s="52" t="n">
        <v>8659</v>
      </c>
      <c r="I162" s="54" t="n">
        <f aca="false">ABS(G162-H162)</f>
        <v>2610</v>
      </c>
      <c r="J162" s="54" t="n">
        <f aca="false">IF(H162=0,0,ROUND(ABS(G162-H162)/H162*100,2))</f>
        <v>30.14</v>
      </c>
      <c r="K162" s="54" t="n">
        <f aca="false">G162-H162</f>
        <v>2610</v>
      </c>
      <c r="L162" s="54" t="n">
        <f aca="false">ROUND(100-J162,2)</f>
        <v>69.86</v>
      </c>
      <c r="M162" s="52" t="s">
        <v>12136</v>
      </c>
      <c r="N162" s="52" t="s">
        <v>12122</v>
      </c>
      <c r="O162" s="52" t="s">
        <v>12127</v>
      </c>
      <c r="P162" s="55" t="str">
        <f aca="false">IF(K162&gt;500,"Over-Forecast",IF(K162&lt;-500,"Under-Forecast","Accurate"))</f>
        <v>Over-Forecast</v>
      </c>
      <c r="Q162" s="55" t="str">
        <f aca="false">IF(J162&lt;=5,"Excellent",IF(J162&lt;=10,"Good",IF(J162&lt;=20,"Acceptable","Poor")))</f>
        <v>Poor</v>
      </c>
      <c r="R162" s="55" t="n">
        <f aca="false">IFERROR(VALUE(LEFT(E162,4)),"")</f>
        <v>2022</v>
      </c>
    </row>
    <row r="163" customFormat="false" ht="15" hidden="false" customHeight="true" outlineLevel="0" collapsed="false">
      <c r="A163" s="56" t="s">
        <v>12312</v>
      </c>
      <c r="B163" s="56" t="s">
        <v>6148</v>
      </c>
      <c r="C163" s="56" t="s">
        <v>23</v>
      </c>
      <c r="D163" s="56" t="s">
        <v>15</v>
      </c>
      <c r="E163" s="56" t="s">
        <v>50</v>
      </c>
      <c r="F163" s="56" t="s">
        <v>107</v>
      </c>
      <c r="G163" s="56" t="n">
        <v>3461</v>
      </c>
      <c r="H163" s="56" t="n">
        <v>3153</v>
      </c>
      <c r="I163" s="54" t="n">
        <f aca="false">ABS(G163-H163)</f>
        <v>308</v>
      </c>
      <c r="J163" s="54" t="n">
        <f aca="false">IF(H163=0,0,ROUND(ABS(G163-H163)/H163*100,2))</f>
        <v>9.77</v>
      </c>
      <c r="K163" s="54" t="n">
        <f aca="false">G163-H163</f>
        <v>308</v>
      </c>
      <c r="L163" s="54" t="n">
        <f aca="false">ROUND(100-J163,2)</f>
        <v>90.23</v>
      </c>
      <c r="M163" s="56" t="s">
        <v>12141</v>
      </c>
      <c r="N163" s="56" t="s">
        <v>12153</v>
      </c>
      <c r="O163" s="56" t="s">
        <v>12123</v>
      </c>
      <c r="P163" s="55" t="str">
        <f aca="false">IF(K163&gt;500,"Over-Forecast",IF(K163&lt;-500,"Under-Forecast","Accurate"))</f>
        <v>Accurate</v>
      </c>
      <c r="Q163" s="55" t="str">
        <f aca="false">IF(J163&lt;=5,"Excellent",IF(J163&lt;=10,"Good",IF(J163&lt;=20,"Acceptable","Poor")))</f>
        <v>Good</v>
      </c>
      <c r="R163" s="55" t="n">
        <f aca="false">IFERROR(VALUE(LEFT(E163,4)),"")</f>
        <v>2024</v>
      </c>
    </row>
    <row r="164" customFormat="false" ht="15" hidden="false" customHeight="true" outlineLevel="0" collapsed="false">
      <c r="A164" s="52" t="s">
        <v>12313</v>
      </c>
      <c r="B164" s="52" t="s">
        <v>2103</v>
      </c>
      <c r="C164" s="52" t="s">
        <v>23</v>
      </c>
      <c r="D164" s="52" t="s">
        <v>15</v>
      </c>
      <c r="E164" s="52" t="s">
        <v>42</v>
      </c>
      <c r="F164" s="52" t="s">
        <v>115</v>
      </c>
      <c r="G164" s="52" t="n">
        <v>2536</v>
      </c>
      <c r="H164" s="52" t="n">
        <v>1995</v>
      </c>
      <c r="I164" s="54" t="n">
        <f aca="false">ABS(G164-H164)</f>
        <v>541</v>
      </c>
      <c r="J164" s="54" t="n">
        <f aca="false">IF(H164=0,0,ROUND(ABS(G164-H164)/H164*100,2))</f>
        <v>27.12</v>
      </c>
      <c r="K164" s="54" t="n">
        <f aca="false">G164-H164</f>
        <v>541</v>
      </c>
      <c r="L164" s="54" t="n">
        <f aca="false">ROUND(100-J164,2)</f>
        <v>72.88</v>
      </c>
      <c r="M164" s="52" t="s">
        <v>12152</v>
      </c>
      <c r="N164" s="52" t="s">
        <v>12153</v>
      </c>
      <c r="O164" s="52" t="s">
        <v>12127</v>
      </c>
      <c r="P164" s="55" t="str">
        <f aca="false">IF(K164&gt;500,"Over-Forecast",IF(K164&lt;-500,"Under-Forecast","Accurate"))</f>
        <v>Over-Forecast</v>
      </c>
      <c r="Q164" s="55" t="str">
        <f aca="false">IF(J164&lt;=5,"Excellent",IF(J164&lt;=10,"Good",IF(J164&lt;=20,"Acceptable","Poor")))</f>
        <v>Poor</v>
      </c>
      <c r="R164" s="55" t="n">
        <f aca="false">IFERROR(VALUE(LEFT(E164,4)),"")</f>
        <v>2023</v>
      </c>
    </row>
    <row r="165" customFormat="false" ht="15" hidden="false" customHeight="true" outlineLevel="0" collapsed="false">
      <c r="A165" s="56" t="s">
        <v>12314</v>
      </c>
      <c r="B165" s="56" t="s">
        <v>9761</v>
      </c>
      <c r="C165" s="56" t="s">
        <v>14</v>
      </c>
      <c r="D165" s="56" t="s">
        <v>15</v>
      </c>
      <c r="E165" s="56" t="s">
        <v>30</v>
      </c>
      <c r="F165" s="56" t="s">
        <v>111</v>
      </c>
      <c r="G165" s="56" t="n">
        <v>3397</v>
      </c>
      <c r="H165" s="56" t="n">
        <v>4805</v>
      </c>
      <c r="I165" s="54" t="n">
        <f aca="false">ABS(G165-H165)</f>
        <v>1408</v>
      </c>
      <c r="J165" s="54" t="n">
        <f aca="false">IF(H165=0,0,ROUND(ABS(G165-H165)/H165*100,2))</f>
        <v>29.3</v>
      </c>
      <c r="K165" s="54" t="n">
        <f aca="false">G165-H165</f>
        <v>-1408</v>
      </c>
      <c r="L165" s="54" t="n">
        <f aca="false">ROUND(100-J165,2)</f>
        <v>70.7</v>
      </c>
      <c r="M165" s="56" t="s">
        <v>12173</v>
      </c>
      <c r="N165" s="56" t="s">
        <v>12126</v>
      </c>
      <c r="O165" s="56" t="s">
        <v>12123</v>
      </c>
      <c r="P165" s="55" t="str">
        <f aca="false">IF(K165&gt;500,"Over-Forecast",IF(K165&lt;-500,"Under-Forecast","Accurate"))</f>
        <v>Under-Forecast</v>
      </c>
      <c r="Q165" s="55" t="str">
        <f aca="false">IF(J165&lt;=5,"Excellent",IF(J165&lt;=10,"Good",IF(J165&lt;=20,"Acceptable","Poor")))</f>
        <v>Poor</v>
      </c>
      <c r="R165" s="55" t="n">
        <f aca="false">IFERROR(VALUE(LEFT(E165,4)),"")</f>
        <v>2022</v>
      </c>
    </row>
    <row r="166" customFormat="false" ht="15" hidden="false" customHeight="true" outlineLevel="0" collapsed="false">
      <c r="A166" s="52" t="s">
        <v>12315</v>
      </c>
      <c r="B166" s="52" t="s">
        <v>3534</v>
      </c>
      <c r="C166" s="52" t="s">
        <v>20</v>
      </c>
      <c r="D166" s="52" t="s">
        <v>9</v>
      </c>
      <c r="E166" s="52" t="s">
        <v>56</v>
      </c>
      <c r="F166" s="52" t="s">
        <v>107</v>
      </c>
      <c r="G166" s="52" t="n">
        <v>10767</v>
      </c>
      <c r="H166" s="52" t="n">
        <v>9062</v>
      </c>
      <c r="I166" s="54" t="n">
        <f aca="false">ABS(G166-H166)</f>
        <v>1705</v>
      </c>
      <c r="J166" s="54" t="n">
        <f aca="false">IF(H166=0,0,ROUND(ABS(G166-H166)/H166*100,2))</f>
        <v>18.81</v>
      </c>
      <c r="K166" s="54" t="n">
        <f aca="false">G166-H166</f>
        <v>1705</v>
      </c>
      <c r="L166" s="54" t="n">
        <f aca="false">ROUND(100-J166,2)</f>
        <v>81.19</v>
      </c>
      <c r="M166" s="52" t="s">
        <v>12136</v>
      </c>
      <c r="N166" s="52" t="s">
        <v>12126</v>
      </c>
      <c r="O166" s="52" t="s">
        <v>12131</v>
      </c>
      <c r="P166" s="55" t="str">
        <f aca="false">IF(K166&gt;500,"Over-Forecast",IF(K166&lt;-500,"Under-Forecast","Accurate"))</f>
        <v>Over-Forecast</v>
      </c>
      <c r="Q166" s="55" t="str">
        <f aca="false">IF(J166&lt;=5,"Excellent",IF(J166&lt;=10,"Good",IF(J166&lt;=20,"Acceptable","Poor")))</f>
        <v>Acceptable</v>
      </c>
      <c r="R166" s="55" t="n">
        <f aca="false">IFERROR(VALUE(LEFT(E166,4)),"")</f>
        <v>2024</v>
      </c>
    </row>
    <row r="167" customFormat="false" ht="15" hidden="false" customHeight="true" outlineLevel="0" collapsed="false">
      <c r="A167" s="56" t="s">
        <v>12316</v>
      </c>
      <c r="B167" s="56" t="s">
        <v>3381</v>
      </c>
      <c r="C167" s="56" t="s">
        <v>20</v>
      </c>
      <c r="D167" s="56" t="s">
        <v>12</v>
      </c>
      <c r="E167" s="56" t="s">
        <v>16</v>
      </c>
      <c r="F167" s="56" t="s">
        <v>107</v>
      </c>
      <c r="G167" s="56" t="n">
        <v>8775</v>
      </c>
      <c r="H167" s="56" t="n">
        <v>6797</v>
      </c>
      <c r="I167" s="54" t="n">
        <f aca="false">ABS(G167-H167)</f>
        <v>1978</v>
      </c>
      <c r="J167" s="54" t="n">
        <f aca="false">IF(H167=0,0,ROUND(ABS(G167-H167)/H167*100,2))</f>
        <v>29.1</v>
      </c>
      <c r="K167" s="54" t="n">
        <f aca="false">G167-H167</f>
        <v>1978</v>
      </c>
      <c r="L167" s="54" t="n">
        <f aca="false">ROUND(100-J167,2)</f>
        <v>70.9</v>
      </c>
      <c r="M167" s="56" t="s">
        <v>12149</v>
      </c>
      <c r="N167" s="56" t="s">
        <v>12153</v>
      </c>
      <c r="O167" s="56" t="s">
        <v>12123</v>
      </c>
      <c r="P167" s="55" t="str">
        <f aca="false">IF(K167&gt;500,"Over-Forecast",IF(K167&lt;-500,"Under-Forecast","Accurate"))</f>
        <v>Over-Forecast</v>
      </c>
      <c r="Q167" s="55" t="str">
        <f aca="false">IF(J167&lt;=5,"Excellent",IF(J167&lt;=10,"Good",IF(J167&lt;=20,"Acceptable","Poor")))</f>
        <v>Poor</v>
      </c>
      <c r="R167" s="55" t="n">
        <f aca="false">IFERROR(VALUE(LEFT(E167,4)),"")</f>
        <v>2022</v>
      </c>
    </row>
    <row r="168" customFormat="false" ht="15" hidden="false" customHeight="true" outlineLevel="0" collapsed="false">
      <c r="A168" s="52" t="s">
        <v>12317</v>
      </c>
      <c r="B168" s="52" t="s">
        <v>1875</v>
      </c>
      <c r="C168" s="52" t="s">
        <v>14</v>
      </c>
      <c r="D168" s="52" t="s">
        <v>21</v>
      </c>
      <c r="E168" s="52" t="s">
        <v>36</v>
      </c>
      <c r="F168" s="52" t="s">
        <v>113</v>
      </c>
      <c r="G168" s="52" t="n">
        <v>917</v>
      </c>
      <c r="H168" s="52" t="n">
        <v>894</v>
      </c>
      <c r="I168" s="54" t="n">
        <f aca="false">ABS(G168-H168)</f>
        <v>23</v>
      </c>
      <c r="J168" s="54" t="n">
        <f aca="false">IF(H168=0,0,ROUND(ABS(G168-H168)/H168*100,2))</f>
        <v>2.57</v>
      </c>
      <c r="K168" s="54" t="n">
        <f aca="false">G168-H168</f>
        <v>23</v>
      </c>
      <c r="L168" s="54" t="n">
        <f aca="false">ROUND(100-J168,2)</f>
        <v>97.43</v>
      </c>
      <c r="M168" s="52" t="s">
        <v>12147</v>
      </c>
      <c r="N168" s="52" t="s">
        <v>12122</v>
      </c>
      <c r="O168" s="52" t="s">
        <v>12123</v>
      </c>
      <c r="P168" s="55" t="str">
        <f aca="false">IF(K168&gt;500,"Over-Forecast",IF(K168&lt;-500,"Under-Forecast","Accurate"))</f>
        <v>Accurate</v>
      </c>
      <c r="Q168" s="55" t="str">
        <f aca="false">IF(J168&lt;=5,"Excellent",IF(J168&lt;=10,"Good",IF(J168&lt;=20,"Acceptable","Poor")))</f>
        <v>Excellent</v>
      </c>
      <c r="R168" s="55" t="n">
        <f aca="false">IFERROR(VALUE(LEFT(E168,4)),"")</f>
        <v>2023</v>
      </c>
    </row>
    <row r="169" customFormat="false" ht="15" hidden="false" customHeight="true" outlineLevel="0" collapsed="false">
      <c r="A169" s="56" t="s">
        <v>12318</v>
      </c>
      <c r="B169" s="56" t="s">
        <v>1119</v>
      </c>
      <c r="C169" s="56" t="s">
        <v>27</v>
      </c>
      <c r="D169" s="56" t="s">
        <v>18</v>
      </c>
      <c r="E169" s="56" t="s">
        <v>29</v>
      </c>
      <c r="F169" s="56" t="s">
        <v>109</v>
      </c>
      <c r="G169" s="56" t="n">
        <v>2858</v>
      </c>
      <c r="H169" s="56" t="n">
        <v>2341</v>
      </c>
      <c r="I169" s="54" t="n">
        <f aca="false">ABS(G169-H169)</f>
        <v>517</v>
      </c>
      <c r="J169" s="54" t="n">
        <f aca="false">IF(H169=0,0,ROUND(ABS(G169-H169)/H169*100,2))</f>
        <v>22.08</v>
      </c>
      <c r="K169" s="54" t="n">
        <f aca="false">G169-H169</f>
        <v>517</v>
      </c>
      <c r="L169" s="54" t="n">
        <f aca="false">ROUND(100-J169,2)</f>
        <v>77.92</v>
      </c>
      <c r="M169" s="56" t="s">
        <v>12147</v>
      </c>
      <c r="N169" s="56" t="s">
        <v>12137</v>
      </c>
      <c r="O169" s="56" t="s">
        <v>12131</v>
      </c>
      <c r="P169" s="55" t="str">
        <f aca="false">IF(K169&gt;500,"Over-Forecast",IF(K169&lt;-500,"Under-Forecast","Accurate"))</f>
        <v>Over-Forecast</v>
      </c>
      <c r="Q169" s="55" t="str">
        <f aca="false">IF(J169&lt;=5,"Excellent",IF(J169&lt;=10,"Good",IF(J169&lt;=20,"Acceptable","Poor")))</f>
        <v>Poor</v>
      </c>
      <c r="R169" s="55" t="n">
        <f aca="false">IFERROR(VALUE(LEFT(E169,4)),"")</f>
        <v>2022</v>
      </c>
    </row>
    <row r="170" customFormat="false" ht="15" hidden="false" customHeight="true" outlineLevel="0" collapsed="false">
      <c r="A170" s="52" t="s">
        <v>12319</v>
      </c>
      <c r="B170" s="52" t="s">
        <v>3355</v>
      </c>
      <c r="C170" s="52" t="s">
        <v>11</v>
      </c>
      <c r="D170" s="52" t="s">
        <v>12</v>
      </c>
      <c r="E170" s="52" t="s">
        <v>32</v>
      </c>
      <c r="F170" s="52" t="s">
        <v>109</v>
      </c>
      <c r="G170" s="52" t="n">
        <v>7793</v>
      </c>
      <c r="H170" s="52" t="n">
        <v>9135</v>
      </c>
      <c r="I170" s="54" t="n">
        <f aca="false">ABS(G170-H170)</f>
        <v>1342</v>
      </c>
      <c r="J170" s="54" t="n">
        <f aca="false">IF(H170=0,0,ROUND(ABS(G170-H170)/H170*100,2))</f>
        <v>14.69</v>
      </c>
      <c r="K170" s="54" t="n">
        <f aca="false">G170-H170</f>
        <v>-1342</v>
      </c>
      <c r="L170" s="54" t="n">
        <f aca="false">ROUND(100-J170,2)</f>
        <v>85.31</v>
      </c>
      <c r="M170" s="52" t="s">
        <v>12141</v>
      </c>
      <c r="N170" s="52" t="s">
        <v>12130</v>
      </c>
      <c r="O170" s="52" t="s">
        <v>12131</v>
      </c>
      <c r="P170" s="55" t="str">
        <f aca="false">IF(K170&gt;500,"Over-Forecast",IF(K170&lt;-500,"Under-Forecast","Accurate"))</f>
        <v>Under-Forecast</v>
      </c>
      <c r="Q170" s="55" t="str">
        <f aca="false">IF(J170&lt;=5,"Excellent",IF(J170&lt;=10,"Good",IF(J170&lt;=20,"Acceptable","Poor")))</f>
        <v>Acceptable</v>
      </c>
      <c r="R170" s="55" t="n">
        <f aca="false">IFERROR(VALUE(LEFT(E170,4)),"")</f>
        <v>2022</v>
      </c>
    </row>
    <row r="171" customFormat="false" ht="15" hidden="false" customHeight="true" outlineLevel="0" collapsed="false">
      <c r="A171" s="56" t="s">
        <v>12320</v>
      </c>
      <c r="B171" s="56" t="s">
        <v>6744</v>
      </c>
      <c r="C171" s="56" t="s">
        <v>11</v>
      </c>
      <c r="D171" s="56" t="s">
        <v>12</v>
      </c>
      <c r="E171" s="56" t="s">
        <v>45</v>
      </c>
      <c r="F171" s="56" t="s">
        <v>109</v>
      </c>
      <c r="G171" s="56" t="n">
        <v>384</v>
      </c>
      <c r="H171" s="56" t="n">
        <v>432</v>
      </c>
      <c r="I171" s="54" t="n">
        <f aca="false">ABS(G171-H171)</f>
        <v>48</v>
      </c>
      <c r="J171" s="54" t="n">
        <f aca="false">IF(H171=0,0,ROUND(ABS(G171-H171)/H171*100,2))</f>
        <v>11.11</v>
      </c>
      <c r="K171" s="54" t="n">
        <f aca="false">G171-H171</f>
        <v>-48</v>
      </c>
      <c r="L171" s="54" t="n">
        <f aca="false">ROUND(100-J171,2)</f>
        <v>88.89</v>
      </c>
      <c r="M171" s="56" t="s">
        <v>12121</v>
      </c>
      <c r="N171" s="56" t="s">
        <v>12122</v>
      </c>
      <c r="O171" s="56" t="s">
        <v>12123</v>
      </c>
      <c r="P171" s="55" t="str">
        <f aca="false">IF(K171&gt;500,"Over-Forecast",IF(K171&lt;-500,"Under-Forecast","Accurate"))</f>
        <v>Accurate</v>
      </c>
      <c r="Q171" s="55" t="str">
        <f aca="false">IF(J171&lt;=5,"Excellent",IF(J171&lt;=10,"Good",IF(J171&lt;=20,"Acceptable","Poor")))</f>
        <v>Acceptable</v>
      </c>
      <c r="R171" s="55" t="n">
        <f aca="false">IFERROR(VALUE(LEFT(E171,4)),"")</f>
        <v>2024</v>
      </c>
    </row>
    <row r="172" customFormat="false" ht="15" hidden="false" customHeight="true" outlineLevel="0" collapsed="false">
      <c r="A172" s="52" t="s">
        <v>12321</v>
      </c>
      <c r="B172" s="52" t="s">
        <v>3279</v>
      </c>
      <c r="C172" s="52" t="s">
        <v>23</v>
      </c>
      <c r="D172" s="52" t="s">
        <v>18</v>
      </c>
      <c r="E172" s="52" t="s">
        <v>55</v>
      </c>
      <c r="F172" s="52" t="s">
        <v>107</v>
      </c>
      <c r="G172" s="52" t="n">
        <v>2307</v>
      </c>
      <c r="H172" s="52" t="n">
        <v>1756</v>
      </c>
      <c r="I172" s="54" t="n">
        <f aca="false">ABS(G172-H172)</f>
        <v>551</v>
      </c>
      <c r="J172" s="54" t="n">
        <f aca="false">IF(H172=0,0,ROUND(ABS(G172-H172)/H172*100,2))</f>
        <v>31.38</v>
      </c>
      <c r="K172" s="54" t="n">
        <f aca="false">G172-H172</f>
        <v>551</v>
      </c>
      <c r="L172" s="54" t="n">
        <f aca="false">ROUND(100-J172,2)</f>
        <v>68.62</v>
      </c>
      <c r="M172" s="52" t="s">
        <v>12152</v>
      </c>
      <c r="N172" s="52" t="s">
        <v>12122</v>
      </c>
      <c r="O172" s="52" t="s">
        <v>12131</v>
      </c>
      <c r="P172" s="55" t="str">
        <f aca="false">IF(K172&gt;500,"Over-Forecast",IF(K172&lt;-500,"Under-Forecast","Accurate"))</f>
        <v>Over-Forecast</v>
      </c>
      <c r="Q172" s="55" t="str">
        <f aca="false">IF(J172&lt;=5,"Excellent",IF(J172&lt;=10,"Good",IF(J172&lt;=20,"Acceptable","Poor")))</f>
        <v>Poor</v>
      </c>
      <c r="R172" s="55" t="n">
        <f aca="false">IFERROR(VALUE(LEFT(E172,4)),"")</f>
        <v>2024</v>
      </c>
    </row>
    <row r="173" customFormat="false" ht="15" hidden="false" customHeight="true" outlineLevel="0" collapsed="false">
      <c r="A173" s="56" t="s">
        <v>12322</v>
      </c>
      <c r="B173" s="56" t="s">
        <v>6692</v>
      </c>
      <c r="C173" s="56" t="s">
        <v>11</v>
      </c>
      <c r="D173" s="56" t="s">
        <v>12</v>
      </c>
      <c r="E173" s="56" t="s">
        <v>42</v>
      </c>
      <c r="F173" s="56" t="s">
        <v>115</v>
      </c>
      <c r="G173" s="56" t="n">
        <v>1006</v>
      </c>
      <c r="H173" s="56" t="n">
        <v>921</v>
      </c>
      <c r="I173" s="54" t="n">
        <f aca="false">ABS(G173-H173)</f>
        <v>85</v>
      </c>
      <c r="J173" s="54" t="n">
        <f aca="false">IF(H173=0,0,ROUND(ABS(G173-H173)/H173*100,2))</f>
        <v>9.23</v>
      </c>
      <c r="K173" s="54" t="n">
        <f aca="false">G173-H173</f>
        <v>85</v>
      </c>
      <c r="L173" s="54" t="n">
        <f aca="false">ROUND(100-J173,2)</f>
        <v>90.77</v>
      </c>
      <c r="M173" s="56" t="s">
        <v>12121</v>
      </c>
      <c r="N173" s="56" t="s">
        <v>12122</v>
      </c>
      <c r="O173" s="56" t="s">
        <v>12131</v>
      </c>
      <c r="P173" s="55" t="str">
        <f aca="false">IF(K173&gt;500,"Over-Forecast",IF(K173&lt;-500,"Under-Forecast","Accurate"))</f>
        <v>Accurate</v>
      </c>
      <c r="Q173" s="55" t="str">
        <f aca="false">IF(J173&lt;=5,"Excellent",IF(J173&lt;=10,"Good",IF(J173&lt;=20,"Acceptable","Poor")))</f>
        <v>Good</v>
      </c>
      <c r="R173" s="55" t="n">
        <f aca="false">IFERROR(VALUE(LEFT(E173,4)),"")</f>
        <v>2023</v>
      </c>
    </row>
    <row r="174" customFormat="false" ht="15" hidden="false" customHeight="true" outlineLevel="0" collapsed="false">
      <c r="A174" s="52" t="s">
        <v>12323</v>
      </c>
      <c r="B174" s="52" t="s">
        <v>1840</v>
      </c>
      <c r="C174" s="52" t="s">
        <v>23</v>
      </c>
      <c r="D174" s="52" t="s">
        <v>12</v>
      </c>
      <c r="E174" s="52" t="s">
        <v>33</v>
      </c>
      <c r="F174" s="52" t="s">
        <v>109</v>
      </c>
      <c r="G174" s="52" t="n">
        <v>4156</v>
      </c>
      <c r="H174" s="52" t="n">
        <v>3375</v>
      </c>
      <c r="I174" s="54" t="n">
        <f aca="false">ABS(G174-H174)</f>
        <v>781</v>
      </c>
      <c r="J174" s="54" t="n">
        <f aca="false">IF(H174=0,0,ROUND(ABS(G174-H174)/H174*100,2))</f>
        <v>23.14</v>
      </c>
      <c r="K174" s="54" t="n">
        <f aca="false">G174-H174</f>
        <v>781</v>
      </c>
      <c r="L174" s="54" t="n">
        <f aca="false">ROUND(100-J174,2)</f>
        <v>76.86</v>
      </c>
      <c r="M174" s="52" t="s">
        <v>12149</v>
      </c>
      <c r="N174" s="52" t="s">
        <v>12130</v>
      </c>
      <c r="O174" s="52" t="s">
        <v>12131</v>
      </c>
      <c r="P174" s="55" t="str">
        <f aca="false">IF(K174&gt;500,"Over-Forecast",IF(K174&lt;-500,"Under-Forecast","Accurate"))</f>
        <v>Over-Forecast</v>
      </c>
      <c r="Q174" s="55" t="str">
        <f aca="false">IF(J174&lt;=5,"Excellent",IF(J174&lt;=10,"Good",IF(J174&lt;=20,"Acceptable","Poor")))</f>
        <v>Poor</v>
      </c>
      <c r="R174" s="55" t="n">
        <f aca="false">IFERROR(VALUE(LEFT(E174,4)),"")</f>
        <v>2023</v>
      </c>
    </row>
    <row r="175" customFormat="false" ht="15" hidden="false" customHeight="true" outlineLevel="0" collapsed="false">
      <c r="A175" s="56" t="s">
        <v>12324</v>
      </c>
      <c r="B175" s="56" t="s">
        <v>6143</v>
      </c>
      <c r="C175" s="56" t="s">
        <v>11</v>
      </c>
      <c r="D175" s="56" t="s">
        <v>21</v>
      </c>
      <c r="E175" s="56" t="s">
        <v>19</v>
      </c>
      <c r="F175" s="56" t="s">
        <v>115</v>
      </c>
      <c r="G175" s="56" t="n">
        <v>10739</v>
      </c>
      <c r="H175" s="56" t="n">
        <v>9080</v>
      </c>
      <c r="I175" s="54" t="n">
        <f aca="false">ABS(G175-H175)</f>
        <v>1659</v>
      </c>
      <c r="J175" s="54" t="n">
        <f aca="false">IF(H175=0,0,ROUND(ABS(G175-H175)/H175*100,2))</f>
        <v>18.27</v>
      </c>
      <c r="K175" s="54" t="n">
        <f aca="false">G175-H175</f>
        <v>1659</v>
      </c>
      <c r="L175" s="54" t="n">
        <f aca="false">ROUND(100-J175,2)</f>
        <v>81.73</v>
      </c>
      <c r="M175" s="56" t="s">
        <v>12144</v>
      </c>
      <c r="N175" s="56" t="s">
        <v>12122</v>
      </c>
      <c r="O175" s="56" t="s">
        <v>12127</v>
      </c>
      <c r="P175" s="55" t="str">
        <f aca="false">IF(K175&gt;500,"Over-Forecast",IF(K175&lt;-500,"Under-Forecast","Accurate"))</f>
        <v>Over-Forecast</v>
      </c>
      <c r="Q175" s="55" t="str">
        <f aca="false">IF(J175&lt;=5,"Excellent",IF(J175&lt;=10,"Good",IF(J175&lt;=20,"Acceptable","Poor")))</f>
        <v>Acceptable</v>
      </c>
      <c r="R175" s="55" t="n">
        <f aca="false">IFERROR(VALUE(LEFT(E175,4)),"")</f>
        <v>2022</v>
      </c>
    </row>
    <row r="176" customFormat="false" ht="15" hidden="false" customHeight="true" outlineLevel="0" collapsed="false">
      <c r="A176" s="52" t="s">
        <v>12325</v>
      </c>
      <c r="B176" s="52" t="s">
        <v>6692</v>
      </c>
      <c r="C176" s="52" t="s">
        <v>11</v>
      </c>
      <c r="D176" s="52" t="s">
        <v>21</v>
      </c>
      <c r="E176" s="52" t="s">
        <v>34</v>
      </c>
      <c r="F176" s="52" t="s">
        <v>109</v>
      </c>
      <c r="G176" s="52" t="n">
        <v>4143</v>
      </c>
      <c r="H176" s="52" t="n">
        <v>5683</v>
      </c>
      <c r="I176" s="54" t="n">
        <f aca="false">ABS(G176-H176)</f>
        <v>1540</v>
      </c>
      <c r="J176" s="54" t="n">
        <f aca="false">IF(H176=0,0,ROUND(ABS(G176-H176)/H176*100,2))</f>
        <v>27.1</v>
      </c>
      <c r="K176" s="54" t="n">
        <f aca="false">G176-H176</f>
        <v>-1540</v>
      </c>
      <c r="L176" s="54" t="n">
        <f aca="false">ROUND(100-J176,2)</f>
        <v>72.9</v>
      </c>
      <c r="M176" s="52" t="s">
        <v>12125</v>
      </c>
      <c r="N176" s="52" t="s">
        <v>12126</v>
      </c>
      <c r="O176" s="52" t="s">
        <v>12127</v>
      </c>
      <c r="P176" s="55" t="str">
        <f aca="false">IF(K176&gt;500,"Over-Forecast",IF(K176&lt;-500,"Under-Forecast","Accurate"))</f>
        <v>Under-Forecast</v>
      </c>
      <c r="Q176" s="55" t="str">
        <f aca="false">IF(J176&lt;=5,"Excellent",IF(J176&lt;=10,"Good",IF(J176&lt;=20,"Acceptable","Poor")))</f>
        <v>Poor</v>
      </c>
      <c r="R176" s="55" t="n">
        <f aca="false">IFERROR(VALUE(LEFT(E176,4)),"")</f>
        <v>2023</v>
      </c>
    </row>
    <row r="177" customFormat="false" ht="15" hidden="false" customHeight="true" outlineLevel="0" collapsed="false">
      <c r="A177" s="56" t="s">
        <v>12326</v>
      </c>
      <c r="B177" s="56" t="s">
        <v>3632</v>
      </c>
      <c r="C177" s="56" t="s">
        <v>20</v>
      </c>
      <c r="D177" s="56" t="s">
        <v>9</v>
      </c>
      <c r="E177" s="56" t="s">
        <v>36</v>
      </c>
      <c r="F177" s="56" t="s">
        <v>115</v>
      </c>
      <c r="G177" s="56" t="n">
        <v>6163</v>
      </c>
      <c r="H177" s="56" t="n">
        <v>6804</v>
      </c>
      <c r="I177" s="54" t="n">
        <f aca="false">ABS(G177-H177)</f>
        <v>641</v>
      </c>
      <c r="J177" s="54" t="n">
        <f aca="false">IF(H177=0,0,ROUND(ABS(G177-H177)/H177*100,2))</f>
        <v>9.42</v>
      </c>
      <c r="K177" s="54" t="n">
        <f aca="false">G177-H177</f>
        <v>-641</v>
      </c>
      <c r="L177" s="54" t="n">
        <f aca="false">ROUND(100-J177,2)</f>
        <v>90.58</v>
      </c>
      <c r="M177" s="56" t="s">
        <v>12144</v>
      </c>
      <c r="N177" s="56" t="s">
        <v>12153</v>
      </c>
      <c r="O177" s="56" t="s">
        <v>12123</v>
      </c>
      <c r="P177" s="55" t="str">
        <f aca="false">IF(K177&gt;500,"Over-Forecast",IF(K177&lt;-500,"Under-Forecast","Accurate"))</f>
        <v>Under-Forecast</v>
      </c>
      <c r="Q177" s="55" t="str">
        <f aca="false">IF(J177&lt;=5,"Excellent",IF(J177&lt;=10,"Good",IF(J177&lt;=20,"Acceptable","Poor")))</f>
        <v>Good</v>
      </c>
      <c r="R177" s="55" t="n">
        <f aca="false">IFERROR(VALUE(LEFT(E177,4)),"")</f>
        <v>2023</v>
      </c>
    </row>
    <row r="178" customFormat="false" ht="15" hidden="false" customHeight="true" outlineLevel="0" collapsed="false">
      <c r="A178" s="52" t="s">
        <v>12327</v>
      </c>
      <c r="B178" s="52" t="s">
        <v>7280</v>
      </c>
      <c r="C178" s="52" t="s">
        <v>23</v>
      </c>
      <c r="D178" s="52" t="s">
        <v>12</v>
      </c>
      <c r="E178" s="52" t="s">
        <v>33</v>
      </c>
      <c r="F178" s="52" t="s">
        <v>111</v>
      </c>
      <c r="G178" s="52" t="n">
        <v>3677</v>
      </c>
      <c r="H178" s="52" t="n">
        <v>3250</v>
      </c>
      <c r="I178" s="54" t="n">
        <f aca="false">ABS(G178-H178)</f>
        <v>427</v>
      </c>
      <c r="J178" s="54" t="n">
        <f aca="false">IF(H178=0,0,ROUND(ABS(G178-H178)/H178*100,2))</f>
        <v>13.14</v>
      </c>
      <c r="K178" s="54" t="n">
        <f aca="false">G178-H178</f>
        <v>427</v>
      </c>
      <c r="L178" s="54" t="n">
        <f aca="false">ROUND(100-J178,2)</f>
        <v>86.86</v>
      </c>
      <c r="M178" s="52" t="s">
        <v>12160</v>
      </c>
      <c r="N178" s="52" t="s">
        <v>12126</v>
      </c>
      <c r="O178" s="52" t="s">
        <v>12127</v>
      </c>
      <c r="P178" s="55" t="str">
        <f aca="false">IF(K178&gt;500,"Over-Forecast",IF(K178&lt;-500,"Under-Forecast","Accurate"))</f>
        <v>Accurate</v>
      </c>
      <c r="Q178" s="55" t="str">
        <f aca="false">IF(J178&lt;=5,"Excellent",IF(J178&lt;=10,"Good",IF(J178&lt;=20,"Acceptable","Poor")))</f>
        <v>Acceptable</v>
      </c>
      <c r="R178" s="55" t="n">
        <f aca="false">IFERROR(VALUE(LEFT(E178,4)),"")</f>
        <v>2023</v>
      </c>
    </row>
    <row r="179" customFormat="false" ht="15" hidden="false" customHeight="true" outlineLevel="0" collapsed="false">
      <c r="A179" s="56" t="s">
        <v>12328</v>
      </c>
      <c r="B179" s="56" t="s">
        <v>996</v>
      </c>
      <c r="C179" s="56" t="s">
        <v>14</v>
      </c>
      <c r="D179" s="56" t="s">
        <v>18</v>
      </c>
      <c r="E179" s="56" t="s">
        <v>38</v>
      </c>
      <c r="F179" s="56" t="s">
        <v>115</v>
      </c>
      <c r="G179" s="56" t="n">
        <v>4359</v>
      </c>
      <c r="H179" s="56" t="n">
        <v>4272</v>
      </c>
      <c r="I179" s="54" t="n">
        <f aca="false">ABS(G179-H179)</f>
        <v>87</v>
      </c>
      <c r="J179" s="54" t="n">
        <f aca="false">IF(H179=0,0,ROUND(ABS(G179-H179)/H179*100,2))</f>
        <v>2.04</v>
      </c>
      <c r="K179" s="54" t="n">
        <f aca="false">G179-H179</f>
        <v>87</v>
      </c>
      <c r="L179" s="54" t="n">
        <f aca="false">ROUND(100-J179,2)</f>
        <v>97.96</v>
      </c>
      <c r="M179" s="56" t="s">
        <v>12129</v>
      </c>
      <c r="N179" s="56" t="s">
        <v>12153</v>
      </c>
      <c r="O179" s="56" t="s">
        <v>12123</v>
      </c>
      <c r="P179" s="55" t="str">
        <f aca="false">IF(K179&gt;500,"Over-Forecast",IF(K179&lt;-500,"Under-Forecast","Accurate"))</f>
        <v>Accurate</v>
      </c>
      <c r="Q179" s="55" t="str">
        <f aca="false">IF(J179&lt;=5,"Excellent",IF(J179&lt;=10,"Good",IF(J179&lt;=20,"Acceptable","Poor")))</f>
        <v>Excellent</v>
      </c>
      <c r="R179" s="55" t="n">
        <f aca="false">IFERROR(VALUE(LEFT(E179,4)),"")</f>
        <v>2023</v>
      </c>
    </row>
    <row r="180" customFormat="false" ht="15" hidden="false" customHeight="true" outlineLevel="0" collapsed="false">
      <c r="A180" s="52" t="s">
        <v>12329</v>
      </c>
      <c r="B180" s="52" t="s">
        <v>1994</v>
      </c>
      <c r="C180" s="52" t="s">
        <v>25</v>
      </c>
      <c r="D180" s="52" t="s">
        <v>9</v>
      </c>
      <c r="E180" s="52" t="s">
        <v>36</v>
      </c>
      <c r="F180" s="52" t="s">
        <v>113</v>
      </c>
      <c r="G180" s="52" t="n">
        <v>5987</v>
      </c>
      <c r="H180" s="52" t="n">
        <v>8350</v>
      </c>
      <c r="I180" s="54" t="n">
        <f aca="false">ABS(G180-H180)</f>
        <v>2363</v>
      </c>
      <c r="J180" s="54" t="n">
        <f aca="false">IF(H180=0,0,ROUND(ABS(G180-H180)/H180*100,2))</f>
        <v>28.3</v>
      </c>
      <c r="K180" s="54" t="n">
        <f aca="false">G180-H180</f>
        <v>-2363</v>
      </c>
      <c r="L180" s="54" t="n">
        <f aca="false">ROUND(100-J180,2)</f>
        <v>71.7</v>
      </c>
      <c r="M180" s="52" t="s">
        <v>12125</v>
      </c>
      <c r="N180" s="52" t="s">
        <v>12137</v>
      </c>
      <c r="O180" s="52" t="s">
        <v>12127</v>
      </c>
      <c r="P180" s="55" t="str">
        <f aca="false">IF(K180&gt;500,"Over-Forecast",IF(K180&lt;-500,"Under-Forecast","Accurate"))</f>
        <v>Under-Forecast</v>
      </c>
      <c r="Q180" s="55" t="str">
        <f aca="false">IF(J180&lt;=5,"Excellent",IF(J180&lt;=10,"Good",IF(J180&lt;=20,"Acceptable","Poor")))</f>
        <v>Poor</v>
      </c>
      <c r="R180" s="55" t="n">
        <f aca="false">IFERROR(VALUE(LEFT(E180,4)),"")</f>
        <v>2023</v>
      </c>
    </row>
    <row r="181" customFormat="false" ht="15" hidden="false" customHeight="true" outlineLevel="0" collapsed="false">
      <c r="A181" s="56" t="s">
        <v>12330</v>
      </c>
      <c r="B181" s="56" t="s">
        <v>2164</v>
      </c>
      <c r="C181" s="56" t="s">
        <v>23</v>
      </c>
      <c r="D181" s="56" t="s">
        <v>15</v>
      </c>
      <c r="E181" s="56" t="s">
        <v>46</v>
      </c>
      <c r="F181" s="56" t="s">
        <v>107</v>
      </c>
      <c r="G181" s="56" t="n">
        <v>10516</v>
      </c>
      <c r="H181" s="56" t="n">
        <v>9493</v>
      </c>
      <c r="I181" s="54" t="n">
        <f aca="false">ABS(G181-H181)</f>
        <v>1023</v>
      </c>
      <c r="J181" s="54" t="n">
        <f aca="false">IF(H181=0,0,ROUND(ABS(G181-H181)/H181*100,2))</f>
        <v>10.78</v>
      </c>
      <c r="K181" s="54" t="n">
        <f aca="false">G181-H181</f>
        <v>1023</v>
      </c>
      <c r="L181" s="54" t="n">
        <f aca="false">ROUND(100-J181,2)</f>
        <v>89.22</v>
      </c>
      <c r="M181" s="56" t="s">
        <v>12204</v>
      </c>
      <c r="N181" s="56" t="s">
        <v>12126</v>
      </c>
      <c r="O181" s="56" t="s">
        <v>12123</v>
      </c>
      <c r="P181" s="55" t="str">
        <f aca="false">IF(K181&gt;500,"Over-Forecast",IF(K181&lt;-500,"Under-Forecast","Accurate"))</f>
        <v>Over-Forecast</v>
      </c>
      <c r="Q181" s="55" t="str">
        <f aca="false">IF(J181&lt;=5,"Excellent",IF(J181&lt;=10,"Good",IF(J181&lt;=20,"Acceptable","Poor")))</f>
        <v>Acceptable</v>
      </c>
      <c r="R181" s="55" t="n">
        <f aca="false">IFERROR(VALUE(LEFT(E181,4)),"")</f>
        <v>2024</v>
      </c>
    </row>
    <row r="182" customFormat="false" ht="15" hidden="false" customHeight="true" outlineLevel="0" collapsed="false">
      <c r="A182" s="52" t="s">
        <v>12331</v>
      </c>
      <c r="B182" s="52" t="s">
        <v>3211</v>
      </c>
      <c r="C182" s="52" t="s">
        <v>17</v>
      </c>
      <c r="D182" s="52" t="s">
        <v>12</v>
      </c>
      <c r="E182" s="52" t="s">
        <v>33</v>
      </c>
      <c r="F182" s="52" t="s">
        <v>107</v>
      </c>
      <c r="G182" s="52" t="n">
        <v>4904</v>
      </c>
      <c r="H182" s="52" t="n">
        <v>5599</v>
      </c>
      <c r="I182" s="54" t="n">
        <f aca="false">ABS(G182-H182)</f>
        <v>695</v>
      </c>
      <c r="J182" s="54" t="n">
        <f aca="false">IF(H182=0,0,ROUND(ABS(G182-H182)/H182*100,2))</f>
        <v>12.41</v>
      </c>
      <c r="K182" s="54" t="n">
        <f aca="false">G182-H182</f>
        <v>-695</v>
      </c>
      <c r="L182" s="54" t="n">
        <f aca="false">ROUND(100-J182,2)</f>
        <v>87.59</v>
      </c>
      <c r="M182" s="52" t="s">
        <v>12147</v>
      </c>
      <c r="N182" s="52" t="s">
        <v>12130</v>
      </c>
      <c r="O182" s="52" t="s">
        <v>12123</v>
      </c>
      <c r="P182" s="55" t="str">
        <f aca="false">IF(K182&gt;500,"Over-Forecast",IF(K182&lt;-500,"Under-Forecast","Accurate"))</f>
        <v>Under-Forecast</v>
      </c>
      <c r="Q182" s="55" t="str">
        <f aca="false">IF(J182&lt;=5,"Excellent",IF(J182&lt;=10,"Good",IF(J182&lt;=20,"Acceptable","Poor")))</f>
        <v>Acceptable</v>
      </c>
      <c r="R182" s="55" t="n">
        <f aca="false">IFERROR(VALUE(LEFT(E182,4)),"")</f>
        <v>2023</v>
      </c>
    </row>
    <row r="183" customFormat="false" ht="15" hidden="false" customHeight="true" outlineLevel="0" collapsed="false">
      <c r="A183" s="56" t="s">
        <v>12332</v>
      </c>
      <c r="B183" s="56" t="s">
        <v>7538</v>
      </c>
      <c r="C183" s="56" t="s">
        <v>20</v>
      </c>
      <c r="D183" s="56" t="s">
        <v>9</v>
      </c>
      <c r="E183" s="56" t="s">
        <v>54</v>
      </c>
      <c r="F183" s="56" t="s">
        <v>115</v>
      </c>
      <c r="G183" s="56" t="n">
        <v>4126</v>
      </c>
      <c r="H183" s="56" t="n">
        <v>5385</v>
      </c>
      <c r="I183" s="54" t="n">
        <f aca="false">ABS(G183-H183)</f>
        <v>1259</v>
      </c>
      <c r="J183" s="54" t="n">
        <f aca="false">IF(H183=0,0,ROUND(ABS(G183-H183)/H183*100,2))</f>
        <v>23.38</v>
      </c>
      <c r="K183" s="54" t="n">
        <f aca="false">G183-H183</f>
        <v>-1259</v>
      </c>
      <c r="L183" s="54" t="n">
        <f aca="false">ROUND(100-J183,2)</f>
        <v>76.62</v>
      </c>
      <c r="M183" s="56" t="s">
        <v>12136</v>
      </c>
      <c r="N183" s="56" t="s">
        <v>12122</v>
      </c>
      <c r="O183" s="56" t="s">
        <v>12123</v>
      </c>
      <c r="P183" s="55" t="str">
        <f aca="false">IF(K183&gt;500,"Over-Forecast",IF(K183&lt;-500,"Under-Forecast","Accurate"))</f>
        <v>Under-Forecast</v>
      </c>
      <c r="Q183" s="55" t="str">
        <f aca="false">IF(J183&lt;=5,"Excellent",IF(J183&lt;=10,"Good",IF(J183&lt;=20,"Acceptable","Poor")))</f>
        <v>Poor</v>
      </c>
      <c r="R183" s="55" t="n">
        <f aca="false">IFERROR(VALUE(LEFT(E183,4)),"")</f>
        <v>2024</v>
      </c>
    </row>
    <row r="184" customFormat="false" ht="15" hidden="false" customHeight="true" outlineLevel="0" collapsed="false">
      <c r="A184" s="52" t="s">
        <v>12333</v>
      </c>
      <c r="B184" s="52" t="s">
        <v>1861</v>
      </c>
      <c r="C184" s="52" t="s">
        <v>25</v>
      </c>
      <c r="D184" s="52" t="s">
        <v>18</v>
      </c>
      <c r="E184" s="52" t="s">
        <v>22</v>
      </c>
      <c r="F184" s="52" t="s">
        <v>115</v>
      </c>
      <c r="G184" s="52" t="n">
        <v>1409</v>
      </c>
      <c r="H184" s="52" t="n">
        <v>1433</v>
      </c>
      <c r="I184" s="54" t="n">
        <f aca="false">ABS(G184-H184)</f>
        <v>24</v>
      </c>
      <c r="J184" s="54" t="n">
        <f aca="false">IF(H184=0,0,ROUND(ABS(G184-H184)/H184*100,2))</f>
        <v>1.67</v>
      </c>
      <c r="K184" s="54" t="n">
        <f aca="false">G184-H184</f>
        <v>-24</v>
      </c>
      <c r="L184" s="54" t="n">
        <f aca="false">ROUND(100-J184,2)</f>
        <v>98.33</v>
      </c>
      <c r="M184" s="52" t="s">
        <v>12141</v>
      </c>
      <c r="N184" s="52" t="s">
        <v>12126</v>
      </c>
      <c r="O184" s="52" t="s">
        <v>12127</v>
      </c>
      <c r="P184" s="55" t="str">
        <f aca="false">IF(K184&gt;500,"Over-Forecast",IF(K184&lt;-500,"Under-Forecast","Accurate"))</f>
        <v>Accurate</v>
      </c>
      <c r="Q184" s="55" t="str">
        <f aca="false">IF(J184&lt;=5,"Excellent",IF(J184&lt;=10,"Good",IF(J184&lt;=20,"Acceptable","Poor")))</f>
        <v>Excellent</v>
      </c>
      <c r="R184" s="55" t="n">
        <f aca="false">IFERROR(VALUE(LEFT(E184,4)),"")</f>
        <v>2022</v>
      </c>
    </row>
    <row r="185" customFormat="false" ht="15" hidden="false" customHeight="true" outlineLevel="0" collapsed="false">
      <c r="A185" s="56" t="s">
        <v>12334</v>
      </c>
      <c r="B185" s="56" t="s">
        <v>2835</v>
      </c>
      <c r="C185" s="56" t="s">
        <v>14</v>
      </c>
      <c r="D185" s="56" t="s">
        <v>15</v>
      </c>
      <c r="E185" s="56" t="s">
        <v>29</v>
      </c>
      <c r="F185" s="56" t="s">
        <v>111</v>
      </c>
      <c r="G185" s="56" t="n">
        <v>447</v>
      </c>
      <c r="H185" s="56" t="n">
        <v>404</v>
      </c>
      <c r="I185" s="54" t="n">
        <f aca="false">ABS(G185-H185)</f>
        <v>43</v>
      </c>
      <c r="J185" s="54" t="n">
        <f aca="false">IF(H185=0,0,ROUND(ABS(G185-H185)/H185*100,2))</f>
        <v>10.64</v>
      </c>
      <c r="K185" s="54" t="n">
        <f aca="false">G185-H185</f>
        <v>43</v>
      </c>
      <c r="L185" s="54" t="n">
        <f aca="false">ROUND(100-J185,2)</f>
        <v>89.36</v>
      </c>
      <c r="M185" s="56" t="s">
        <v>12141</v>
      </c>
      <c r="N185" s="56" t="s">
        <v>12153</v>
      </c>
      <c r="O185" s="56" t="s">
        <v>12123</v>
      </c>
      <c r="P185" s="55" t="str">
        <f aca="false">IF(K185&gt;500,"Over-Forecast",IF(K185&lt;-500,"Under-Forecast","Accurate"))</f>
        <v>Accurate</v>
      </c>
      <c r="Q185" s="55" t="str">
        <f aca="false">IF(J185&lt;=5,"Excellent",IF(J185&lt;=10,"Good",IF(J185&lt;=20,"Acceptable","Poor")))</f>
        <v>Acceptable</v>
      </c>
      <c r="R185" s="55" t="n">
        <f aca="false">IFERROR(VALUE(LEFT(E185,4)),"")</f>
        <v>2022</v>
      </c>
    </row>
    <row r="186" customFormat="false" ht="15" hidden="false" customHeight="true" outlineLevel="0" collapsed="false">
      <c r="A186" s="52" t="s">
        <v>12335</v>
      </c>
      <c r="B186" s="52" t="s">
        <v>681</v>
      </c>
      <c r="C186" s="52" t="s">
        <v>23</v>
      </c>
      <c r="D186" s="52" t="s">
        <v>18</v>
      </c>
      <c r="E186" s="52" t="s">
        <v>50</v>
      </c>
      <c r="F186" s="52" t="s">
        <v>111</v>
      </c>
      <c r="G186" s="52" t="n">
        <v>8530</v>
      </c>
      <c r="H186" s="52" t="n">
        <v>8734</v>
      </c>
      <c r="I186" s="54" t="n">
        <f aca="false">ABS(G186-H186)</f>
        <v>204</v>
      </c>
      <c r="J186" s="54" t="n">
        <f aca="false">IF(H186=0,0,ROUND(ABS(G186-H186)/H186*100,2))</f>
        <v>2.34</v>
      </c>
      <c r="K186" s="54" t="n">
        <f aca="false">G186-H186</f>
        <v>-204</v>
      </c>
      <c r="L186" s="54" t="n">
        <f aca="false">ROUND(100-J186,2)</f>
        <v>97.66</v>
      </c>
      <c r="M186" s="52" t="s">
        <v>12129</v>
      </c>
      <c r="N186" s="52" t="s">
        <v>12153</v>
      </c>
      <c r="O186" s="52" t="s">
        <v>12127</v>
      </c>
      <c r="P186" s="55" t="str">
        <f aca="false">IF(K186&gt;500,"Over-Forecast",IF(K186&lt;-500,"Under-Forecast","Accurate"))</f>
        <v>Accurate</v>
      </c>
      <c r="Q186" s="55" t="str">
        <f aca="false">IF(J186&lt;=5,"Excellent",IF(J186&lt;=10,"Good",IF(J186&lt;=20,"Acceptable","Poor")))</f>
        <v>Excellent</v>
      </c>
      <c r="R186" s="55" t="n">
        <f aca="false">IFERROR(VALUE(LEFT(E186,4)),"")</f>
        <v>2024</v>
      </c>
    </row>
    <row r="187" customFormat="false" ht="15" hidden="false" customHeight="true" outlineLevel="0" collapsed="false">
      <c r="A187" s="56" t="s">
        <v>12336</v>
      </c>
      <c r="B187" s="56" t="s">
        <v>8729</v>
      </c>
      <c r="C187" s="56" t="s">
        <v>11</v>
      </c>
      <c r="D187" s="56" t="s">
        <v>21</v>
      </c>
      <c r="E187" s="56" t="s">
        <v>41</v>
      </c>
      <c r="F187" s="56" t="s">
        <v>115</v>
      </c>
      <c r="G187" s="56" t="n">
        <v>5199</v>
      </c>
      <c r="H187" s="56" t="n">
        <v>4489</v>
      </c>
      <c r="I187" s="54" t="n">
        <f aca="false">ABS(G187-H187)</f>
        <v>710</v>
      </c>
      <c r="J187" s="54" t="n">
        <f aca="false">IF(H187=0,0,ROUND(ABS(G187-H187)/H187*100,2))</f>
        <v>15.82</v>
      </c>
      <c r="K187" s="54" t="n">
        <f aca="false">G187-H187</f>
        <v>710</v>
      </c>
      <c r="L187" s="54" t="n">
        <f aca="false">ROUND(100-J187,2)</f>
        <v>84.18</v>
      </c>
      <c r="M187" s="56" t="s">
        <v>12129</v>
      </c>
      <c r="N187" s="56" t="s">
        <v>12130</v>
      </c>
      <c r="O187" s="56" t="s">
        <v>12127</v>
      </c>
      <c r="P187" s="55" t="str">
        <f aca="false">IF(K187&gt;500,"Over-Forecast",IF(K187&lt;-500,"Under-Forecast","Accurate"))</f>
        <v>Over-Forecast</v>
      </c>
      <c r="Q187" s="55" t="str">
        <f aca="false">IF(J187&lt;=5,"Excellent",IF(J187&lt;=10,"Good",IF(J187&lt;=20,"Acceptable","Poor")))</f>
        <v>Acceptable</v>
      </c>
      <c r="R187" s="55" t="n">
        <f aca="false">IFERROR(VALUE(LEFT(E187,4)),"")</f>
        <v>2023</v>
      </c>
    </row>
    <row r="188" customFormat="false" ht="15" hidden="false" customHeight="true" outlineLevel="0" collapsed="false">
      <c r="A188" s="52" t="s">
        <v>12337</v>
      </c>
      <c r="B188" s="52" t="s">
        <v>6701</v>
      </c>
      <c r="C188" s="52" t="s">
        <v>25</v>
      </c>
      <c r="D188" s="52" t="s">
        <v>12</v>
      </c>
      <c r="E188" s="52" t="s">
        <v>45</v>
      </c>
      <c r="F188" s="52" t="s">
        <v>109</v>
      </c>
      <c r="G188" s="52" t="n">
        <v>6463</v>
      </c>
      <c r="H188" s="52" t="n">
        <v>6831</v>
      </c>
      <c r="I188" s="54" t="n">
        <f aca="false">ABS(G188-H188)</f>
        <v>368</v>
      </c>
      <c r="J188" s="54" t="n">
        <f aca="false">IF(H188=0,0,ROUND(ABS(G188-H188)/H188*100,2))</f>
        <v>5.39</v>
      </c>
      <c r="K188" s="54" t="n">
        <f aca="false">G188-H188</f>
        <v>-368</v>
      </c>
      <c r="L188" s="54" t="n">
        <f aca="false">ROUND(100-J188,2)</f>
        <v>94.61</v>
      </c>
      <c r="M188" s="52" t="s">
        <v>12160</v>
      </c>
      <c r="N188" s="52" t="s">
        <v>12153</v>
      </c>
      <c r="O188" s="52" t="s">
        <v>12131</v>
      </c>
      <c r="P188" s="55" t="str">
        <f aca="false">IF(K188&gt;500,"Over-Forecast",IF(K188&lt;-500,"Under-Forecast","Accurate"))</f>
        <v>Accurate</v>
      </c>
      <c r="Q188" s="55" t="str">
        <f aca="false">IF(J188&lt;=5,"Excellent",IF(J188&lt;=10,"Good",IF(J188&lt;=20,"Acceptable","Poor")))</f>
        <v>Good</v>
      </c>
      <c r="R188" s="55" t="n">
        <f aca="false">IFERROR(VALUE(LEFT(E188,4)),"")</f>
        <v>2024</v>
      </c>
    </row>
    <row r="189" customFormat="false" ht="15" hidden="false" customHeight="true" outlineLevel="0" collapsed="false">
      <c r="A189" s="56" t="s">
        <v>12338</v>
      </c>
      <c r="B189" s="56" t="s">
        <v>2209</v>
      </c>
      <c r="C189" s="56" t="s">
        <v>25</v>
      </c>
      <c r="D189" s="56" t="s">
        <v>18</v>
      </c>
      <c r="E189" s="56" t="s">
        <v>29</v>
      </c>
      <c r="F189" s="56" t="s">
        <v>115</v>
      </c>
      <c r="G189" s="56" t="n">
        <v>8682</v>
      </c>
      <c r="H189" s="56" t="n">
        <v>6796</v>
      </c>
      <c r="I189" s="54" t="n">
        <f aca="false">ABS(G189-H189)</f>
        <v>1886</v>
      </c>
      <c r="J189" s="54" t="n">
        <f aca="false">IF(H189=0,0,ROUND(ABS(G189-H189)/H189*100,2))</f>
        <v>27.75</v>
      </c>
      <c r="K189" s="54" t="n">
        <f aca="false">G189-H189</f>
        <v>1886</v>
      </c>
      <c r="L189" s="54" t="n">
        <f aca="false">ROUND(100-J189,2)</f>
        <v>72.25</v>
      </c>
      <c r="M189" s="56" t="s">
        <v>12125</v>
      </c>
      <c r="N189" s="56" t="s">
        <v>12137</v>
      </c>
      <c r="O189" s="56" t="s">
        <v>12131</v>
      </c>
      <c r="P189" s="55" t="str">
        <f aca="false">IF(K189&gt;500,"Over-Forecast",IF(K189&lt;-500,"Under-Forecast","Accurate"))</f>
        <v>Over-Forecast</v>
      </c>
      <c r="Q189" s="55" t="str">
        <f aca="false">IF(J189&lt;=5,"Excellent",IF(J189&lt;=10,"Good",IF(J189&lt;=20,"Acceptable","Poor")))</f>
        <v>Poor</v>
      </c>
      <c r="R189" s="55" t="n">
        <f aca="false">IFERROR(VALUE(LEFT(E189,4)),"")</f>
        <v>2022</v>
      </c>
    </row>
    <row r="190" customFormat="false" ht="15" hidden="false" customHeight="true" outlineLevel="0" collapsed="false">
      <c r="A190" s="52" t="s">
        <v>12339</v>
      </c>
      <c r="B190" s="52" t="s">
        <v>2418</v>
      </c>
      <c r="C190" s="52" t="s">
        <v>27</v>
      </c>
      <c r="D190" s="52" t="s">
        <v>21</v>
      </c>
      <c r="E190" s="52" t="s">
        <v>31</v>
      </c>
      <c r="F190" s="52" t="s">
        <v>109</v>
      </c>
      <c r="G190" s="52" t="n">
        <v>236</v>
      </c>
      <c r="H190" s="52" t="n">
        <v>273</v>
      </c>
      <c r="I190" s="54" t="n">
        <f aca="false">ABS(G190-H190)</f>
        <v>37</v>
      </c>
      <c r="J190" s="54" t="n">
        <f aca="false">IF(H190=0,0,ROUND(ABS(G190-H190)/H190*100,2))</f>
        <v>13.55</v>
      </c>
      <c r="K190" s="54" t="n">
        <f aca="false">G190-H190</f>
        <v>-37</v>
      </c>
      <c r="L190" s="54" t="n">
        <f aca="false">ROUND(100-J190,2)</f>
        <v>86.45</v>
      </c>
      <c r="M190" s="52" t="s">
        <v>12173</v>
      </c>
      <c r="N190" s="52" t="s">
        <v>12153</v>
      </c>
      <c r="O190" s="52" t="s">
        <v>12123</v>
      </c>
      <c r="P190" s="55" t="str">
        <f aca="false">IF(K190&gt;500,"Over-Forecast",IF(K190&lt;-500,"Under-Forecast","Accurate"))</f>
        <v>Accurate</v>
      </c>
      <c r="Q190" s="55" t="str">
        <f aca="false">IF(J190&lt;=5,"Excellent",IF(J190&lt;=10,"Good",IF(J190&lt;=20,"Acceptable","Poor")))</f>
        <v>Acceptable</v>
      </c>
      <c r="R190" s="55" t="n">
        <f aca="false">IFERROR(VALUE(LEFT(E190,4)),"")</f>
        <v>2022</v>
      </c>
    </row>
    <row r="191" customFormat="false" ht="15" hidden="false" customHeight="true" outlineLevel="0" collapsed="false">
      <c r="A191" s="56" t="s">
        <v>12340</v>
      </c>
      <c r="B191" s="56" t="s">
        <v>344</v>
      </c>
      <c r="C191" s="56" t="s">
        <v>20</v>
      </c>
      <c r="D191" s="56" t="s">
        <v>12</v>
      </c>
      <c r="E191" s="56" t="s">
        <v>46</v>
      </c>
      <c r="F191" s="56" t="s">
        <v>107</v>
      </c>
      <c r="G191" s="56" t="n">
        <v>4462</v>
      </c>
      <c r="H191" s="56" t="n">
        <v>6108</v>
      </c>
      <c r="I191" s="54" t="n">
        <f aca="false">ABS(G191-H191)</f>
        <v>1646</v>
      </c>
      <c r="J191" s="54" t="n">
        <f aca="false">IF(H191=0,0,ROUND(ABS(G191-H191)/H191*100,2))</f>
        <v>26.95</v>
      </c>
      <c r="K191" s="54" t="n">
        <f aca="false">G191-H191</f>
        <v>-1646</v>
      </c>
      <c r="L191" s="54" t="n">
        <f aca="false">ROUND(100-J191,2)</f>
        <v>73.05</v>
      </c>
      <c r="M191" s="56" t="s">
        <v>12121</v>
      </c>
      <c r="N191" s="56" t="s">
        <v>12153</v>
      </c>
      <c r="O191" s="56" t="s">
        <v>12131</v>
      </c>
      <c r="P191" s="55" t="str">
        <f aca="false">IF(K191&gt;500,"Over-Forecast",IF(K191&lt;-500,"Under-Forecast","Accurate"))</f>
        <v>Under-Forecast</v>
      </c>
      <c r="Q191" s="55" t="str">
        <f aca="false">IF(J191&lt;=5,"Excellent",IF(J191&lt;=10,"Good",IF(J191&lt;=20,"Acceptable","Poor")))</f>
        <v>Poor</v>
      </c>
      <c r="R191" s="55" t="n">
        <f aca="false">IFERROR(VALUE(LEFT(E191,4)),"")</f>
        <v>2024</v>
      </c>
    </row>
    <row r="192" customFormat="false" ht="15" hidden="false" customHeight="true" outlineLevel="0" collapsed="false">
      <c r="A192" s="52" t="s">
        <v>12341</v>
      </c>
      <c r="B192" s="52" t="s">
        <v>1018</v>
      </c>
      <c r="C192" s="52" t="s">
        <v>25</v>
      </c>
      <c r="D192" s="52" t="s">
        <v>9</v>
      </c>
      <c r="E192" s="52" t="s">
        <v>32</v>
      </c>
      <c r="F192" s="52" t="s">
        <v>107</v>
      </c>
      <c r="G192" s="52" t="n">
        <v>7836</v>
      </c>
      <c r="H192" s="52" t="n">
        <v>8784</v>
      </c>
      <c r="I192" s="54" t="n">
        <f aca="false">ABS(G192-H192)</f>
        <v>948</v>
      </c>
      <c r="J192" s="54" t="n">
        <f aca="false">IF(H192=0,0,ROUND(ABS(G192-H192)/H192*100,2))</f>
        <v>10.79</v>
      </c>
      <c r="K192" s="54" t="n">
        <f aca="false">G192-H192</f>
        <v>-948</v>
      </c>
      <c r="L192" s="54" t="n">
        <f aca="false">ROUND(100-J192,2)</f>
        <v>89.21</v>
      </c>
      <c r="M192" s="52" t="s">
        <v>12198</v>
      </c>
      <c r="N192" s="52" t="s">
        <v>12153</v>
      </c>
      <c r="O192" s="52" t="s">
        <v>12127</v>
      </c>
      <c r="P192" s="55" t="str">
        <f aca="false">IF(K192&gt;500,"Over-Forecast",IF(K192&lt;-500,"Under-Forecast","Accurate"))</f>
        <v>Under-Forecast</v>
      </c>
      <c r="Q192" s="55" t="str">
        <f aca="false">IF(J192&lt;=5,"Excellent",IF(J192&lt;=10,"Good",IF(J192&lt;=20,"Acceptable","Poor")))</f>
        <v>Acceptable</v>
      </c>
      <c r="R192" s="55" t="n">
        <f aca="false">IFERROR(VALUE(LEFT(E192,4)),"")</f>
        <v>2022</v>
      </c>
    </row>
    <row r="193" customFormat="false" ht="15" hidden="false" customHeight="true" outlineLevel="0" collapsed="false">
      <c r="A193" s="56" t="s">
        <v>12342</v>
      </c>
      <c r="B193" s="56" t="s">
        <v>4928</v>
      </c>
      <c r="C193" s="56" t="s">
        <v>20</v>
      </c>
      <c r="D193" s="56" t="s">
        <v>18</v>
      </c>
      <c r="E193" s="56" t="s">
        <v>46</v>
      </c>
      <c r="F193" s="56" t="s">
        <v>113</v>
      </c>
      <c r="G193" s="56" t="n">
        <v>8924</v>
      </c>
      <c r="H193" s="56" t="n">
        <v>8636</v>
      </c>
      <c r="I193" s="54" t="n">
        <f aca="false">ABS(G193-H193)</f>
        <v>288</v>
      </c>
      <c r="J193" s="54" t="n">
        <f aca="false">IF(H193=0,0,ROUND(ABS(G193-H193)/H193*100,2))</f>
        <v>3.33</v>
      </c>
      <c r="K193" s="54" t="n">
        <f aca="false">G193-H193</f>
        <v>288</v>
      </c>
      <c r="L193" s="54" t="n">
        <f aca="false">ROUND(100-J193,2)</f>
        <v>96.67</v>
      </c>
      <c r="M193" s="56" t="s">
        <v>12136</v>
      </c>
      <c r="N193" s="56" t="s">
        <v>12126</v>
      </c>
      <c r="O193" s="56" t="s">
        <v>12127</v>
      </c>
      <c r="P193" s="55" t="str">
        <f aca="false">IF(K193&gt;500,"Over-Forecast",IF(K193&lt;-500,"Under-Forecast","Accurate"))</f>
        <v>Accurate</v>
      </c>
      <c r="Q193" s="55" t="str">
        <f aca="false">IF(J193&lt;=5,"Excellent",IF(J193&lt;=10,"Good",IF(J193&lt;=20,"Acceptable","Poor")))</f>
        <v>Excellent</v>
      </c>
      <c r="R193" s="55" t="n">
        <f aca="false">IFERROR(VALUE(LEFT(E193,4)),"")</f>
        <v>2024</v>
      </c>
    </row>
    <row r="194" customFormat="false" ht="15" hidden="false" customHeight="true" outlineLevel="0" collapsed="false">
      <c r="A194" s="52" t="s">
        <v>12343</v>
      </c>
      <c r="B194" s="52" t="s">
        <v>3405</v>
      </c>
      <c r="C194" s="52" t="s">
        <v>20</v>
      </c>
      <c r="D194" s="52" t="s">
        <v>9</v>
      </c>
      <c r="E194" s="52" t="s">
        <v>48</v>
      </c>
      <c r="F194" s="52" t="s">
        <v>111</v>
      </c>
      <c r="G194" s="52" t="n">
        <v>6574</v>
      </c>
      <c r="H194" s="52" t="n">
        <v>5313</v>
      </c>
      <c r="I194" s="54" t="n">
        <f aca="false">ABS(G194-H194)</f>
        <v>1261</v>
      </c>
      <c r="J194" s="54" t="n">
        <f aca="false">IF(H194=0,0,ROUND(ABS(G194-H194)/H194*100,2))</f>
        <v>23.73</v>
      </c>
      <c r="K194" s="54" t="n">
        <f aca="false">G194-H194</f>
        <v>1261</v>
      </c>
      <c r="L194" s="54" t="n">
        <f aca="false">ROUND(100-J194,2)</f>
        <v>76.27</v>
      </c>
      <c r="M194" s="52" t="s">
        <v>12147</v>
      </c>
      <c r="N194" s="52" t="s">
        <v>12137</v>
      </c>
      <c r="O194" s="52" t="s">
        <v>12123</v>
      </c>
      <c r="P194" s="55" t="str">
        <f aca="false">IF(K194&gt;500,"Over-Forecast",IF(K194&lt;-500,"Under-Forecast","Accurate"))</f>
        <v>Over-Forecast</v>
      </c>
      <c r="Q194" s="55" t="str">
        <f aca="false">IF(J194&lt;=5,"Excellent",IF(J194&lt;=10,"Good",IF(J194&lt;=20,"Acceptable","Poor")))</f>
        <v>Poor</v>
      </c>
      <c r="R194" s="55" t="n">
        <f aca="false">IFERROR(VALUE(LEFT(E194,4)),"")</f>
        <v>2024</v>
      </c>
    </row>
    <row r="195" customFormat="false" ht="15" hidden="false" customHeight="true" outlineLevel="0" collapsed="false">
      <c r="A195" s="56" t="s">
        <v>12344</v>
      </c>
      <c r="B195" s="56" t="s">
        <v>3708</v>
      </c>
      <c r="C195" s="56" t="s">
        <v>25</v>
      </c>
      <c r="D195" s="56" t="s">
        <v>12</v>
      </c>
      <c r="E195" s="56" t="s">
        <v>26</v>
      </c>
      <c r="F195" s="56" t="s">
        <v>107</v>
      </c>
      <c r="G195" s="56" t="n">
        <v>3764</v>
      </c>
      <c r="H195" s="56" t="n">
        <v>4131</v>
      </c>
      <c r="I195" s="54" t="n">
        <f aca="false">ABS(G195-H195)</f>
        <v>367</v>
      </c>
      <c r="J195" s="54" t="n">
        <f aca="false">IF(H195=0,0,ROUND(ABS(G195-H195)/H195*100,2))</f>
        <v>8.88</v>
      </c>
      <c r="K195" s="54" t="n">
        <f aca="false">G195-H195</f>
        <v>-367</v>
      </c>
      <c r="L195" s="54" t="n">
        <f aca="false">ROUND(100-J195,2)</f>
        <v>91.12</v>
      </c>
      <c r="M195" s="56" t="s">
        <v>12129</v>
      </c>
      <c r="N195" s="56" t="s">
        <v>12130</v>
      </c>
      <c r="O195" s="56" t="s">
        <v>12123</v>
      </c>
      <c r="P195" s="55" t="str">
        <f aca="false">IF(K195&gt;500,"Over-Forecast",IF(K195&lt;-500,"Under-Forecast","Accurate"))</f>
        <v>Accurate</v>
      </c>
      <c r="Q195" s="55" t="str">
        <f aca="false">IF(J195&lt;=5,"Excellent",IF(J195&lt;=10,"Good",IF(J195&lt;=20,"Acceptable","Poor")))</f>
        <v>Good</v>
      </c>
      <c r="R195" s="55" t="n">
        <f aca="false">IFERROR(VALUE(LEFT(E195,4)),"")</f>
        <v>2022</v>
      </c>
    </row>
    <row r="196" customFormat="false" ht="15" hidden="false" customHeight="true" outlineLevel="0" collapsed="false">
      <c r="A196" s="52" t="s">
        <v>12345</v>
      </c>
      <c r="B196" s="52" t="s">
        <v>8158</v>
      </c>
      <c r="C196" s="52" t="s">
        <v>27</v>
      </c>
      <c r="D196" s="52" t="s">
        <v>18</v>
      </c>
      <c r="E196" s="52" t="s">
        <v>47</v>
      </c>
      <c r="F196" s="52" t="s">
        <v>109</v>
      </c>
      <c r="G196" s="52" t="n">
        <v>5827</v>
      </c>
      <c r="H196" s="52" t="n">
        <v>5364</v>
      </c>
      <c r="I196" s="54" t="n">
        <f aca="false">ABS(G196-H196)</f>
        <v>463</v>
      </c>
      <c r="J196" s="54" t="n">
        <f aca="false">IF(H196=0,0,ROUND(ABS(G196-H196)/H196*100,2))</f>
        <v>8.63</v>
      </c>
      <c r="K196" s="54" t="n">
        <f aca="false">G196-H196</f>
        <v>463</v>
      </c>
      <c r="L196" s="54" t="n">
        <f aca="false">ROUND(100-J196,2)</f>
        <v>91.37</v>
      </c>
      <c r="M196" s="52" t="s">
        <v>12136</v>
      </c>
      <c r="N196" s="52" t="s">
        <v>12137</v>
      </c>
      <c r="O196" s="52" t="s">
        <v>12123</v>
      </c>
      <c r="P196" s="55" t="str">
        <f aca="false">IF(K196&gt;500,"Over-Forecast",IF(K196&lt;-500,"Under-Forecast","Accurate"))</f>
        <v>Accurate</v>
      </c>
      <c r="Q196" s="55" t="str">
        <f aca="false">IF(J196&lt;=5,"Excellent",IF(J196&lt;=10,"Good",IF(J196&lt;=20,"Acceptable","Poor")))</f>
        <v>Good</v>
      </c>
      <c r="R196" s="55" t="n">
        <f aca="false">IFERROR(VALUE(LEFT(E196,4)),"")</f>
        <v>2024</v>
      </c>
    </row>
    <row r="197" customFormat="false" ht="15" hidden="false" customHeight="true" outlineLevel="0" collapsed="false">
      <c r="A197" s="56" t="s">
        <v>12346</v>
      </c>
      <c r="B197" s="56" t="s">
        <v>12347</v>
      </c>
      <c r="C197" s="56" t="s">
        <v>27</v>
      </c>
      <c r="D197" s="56" t="s">
        <v>15</v>
      </c>
      <c r="E197" s="56" t="s">
        <v>54</v>
      </c>
      <c r="F197" s="56" t="s">
        <v>107</v>
      </c>
      <c r="G197" s="56" t="n">
        <v>3810</v>
      </c>
      <c r="H197" s="56" t="n">
        <v>3823</v>
      </c>
      <c r="I197" s="54" t="n">
        <f aca="false">ABS(G197-H197)</f>
        <v>13</v>
      </c>
      <c r="J197" s="54" t="n">
        <f aca="false">IF(H197=0,0,ROUND(ABS(G197-H197)/H197*100,2))</f>
        <v>0.34</v>
      </c>
      <c r="K197" s="54" t="n">
        <f aca="false">G197-H197</f>
        <v>-13</v>
      </c>
      <c r="L197" s="54" t="n">
        <f aca="false">ROUND(100-J197,2)</f>
        <v>99.66</v>
      </c>
      <c r="M197" s="56" t="s">
        <v>12173</v>
      </c>
      <c r="N197" s="56" t="s">
        <v>12126</v>
      </c>
      <c r="O197" s="56" t="s">
        <v>12131</v>
      </c>
      <c r="P197" s="55" t="str">
        <f aca="false">IF(K197&gt;500,"Over-Forecast",IF(K197&lt;-500,"Under-Forecast","Accurate"))</f>
        <v>Accurate</v>
      </c>
      <c r="Q197" s="55" t="str">
        <f aca="false">IF(J197&lt;=5,"Excellent",IF(J197&lt;=10,"Good",IF(J197&lt;=20,"Acceptable","Poor")))</f>
        <v>Excellent</v>
      </c>
      <c r="R197" s="55" t="n">
        <f aca="false">IFERROR(VALUE(LEFT(E197,4)),"")</f>
        <v>2024</v>
      </c>
    </row>
    <row r="198" customFormat="false" ht="15" hidden="false" customHeight="true" outlineLevel="0" collapsed="false">
      <c r="A198" s="52" t="s">
        <v>12348</v>
      </c>
      <c r="B198" s="52" t="s">
        <v>4009</v>
      </c>
      <c r="C198" s="52" t="s">
        <v>23</v>
      </c>
      <c r="D198" s="52" t="s">
        <v>9</v>
      </c>
      <c r="E198" s="52" t="s">
        <v>50</v>
      </c>
      <c r="F198" s="52" t="s">
        <v>107</v>
      </c>
      <c r="G198" s="52" t="n">
        <v>1152</v>
      </c>
      <c r="H198" s="52" t="n">
        <v>943</v>
      </c>
      <c r="I198" s="54" t="n">
        <f aca="false">ABS(G198-H198)</f>
        <v>209</v>
      </c>
      <c r="J198" s="54" t="n">
        <f aca="false">IF(H198=0,0,ROUND(ABS(G198-H198)/H198*100,2))</f>
        <v>22.16</v>
      </c>
      <c r="K198" s="54" t="n">
        <f aca="false">G198-H198</f>
        <v>209</v>
      </c>
      <c r="L198" s="54" t="n">
        <f aca="false">ROUND(100-J198,2)</f>
        <v>77.84</v>
      </c>
      <c r="M198" s="52" t="s">
        <v>12144</v>
      </c>
      <c r="N198" s="52" t="s">
        <v>12122</v>
      </c>
      <c r="O198" s="52" t="s">
        <v>12127</v>
      </c>
      <c r="P198" s="55" t="str">
        <f aca="false">IF(K198&gt;500,"Over-Forecast",IF(K198&lt;-500,"Under-Forecast","Accurate"))</f>
        <v>Accurate</v>
      </c>
      <c r="Q198" s="55" t="str">
        <f aca="false">IF(J198&lt;=5,"Excellent",IF(J198&lt;=10,"Good",IF(J198&lt;=20,"Acceptable","Poor")))</f>
        <v>Poor</v>
      </c>
      <c r="R198" s="55" t="n">
        <f aca="false">IFERROR(VALUE(LEFT(E198,4)),"")</f>
        <v>2024</v>
      </c>
    </row>
    <row r="199" customFormat="false" ht="15" hidden="false" customHeight="true" outlineLevel="0" collapsed="false">
      <c r="A199" s="56" t="s">
        <v>12349</v>
      </c>
      <c r="B199" s="56" t="s">
        <v>903</v>
      </c>
      <c r="C199" s="56" t="s">
        <v>20</v>
      </c>
      <c r="D199" s="56" t="s">
        <v>9</v>
      </c>
      <c r="E199" s="56" t="s">
        <v>39</v>
      </c>
      <c r="F199" s="56" t="s">
        <v>109</v>
      </c>
      <c r="G199" s="56" t="n">
        <v>1265</v>
      </c>
      <c r="H199" s="56" t="n">
        <v>1140</v>
      </c>
      <c r="I199" s="54" t="n">
        <f aca="false">ABS(G199-H199)</f>
        <v>125</v>
      </c>
      <c r="J199" s="54" t="n">
        <f aca="false">IF(H199=0,0,ROUND(ABS(G199-H199)/H199*100,2))</f>
        <v>10.96</v>
      </c>
      <c r="K199" s="54" t="n">
        <f aca="false">G199-H199</f>
        <v>125</v>
      </c>
      <c r="L199" s="54" t="n">
        <f aca="false">ROUND(100-J199,2)</f>
        <v>89.04</v>
      </c>
      <c r="M199" s="56" t="s">
        <v>12147</v>
      </c>
      <c r="N199" s="56" t="s">
        <v>12126</v>
      </c>
      <c r="O199" s="56" t="s">
        <v>12127</v>
      </c>
      <c r="P199" s="55" t="str">
        <f aca="false">IF(K199&gt;500,"Over-Forecast",IF(K199&lt;-500,"Under-Forecast","Accurate"))</f>
        <v>Accurate</v>
      </c>
      <c r="Q199" s="55" t="str">
        <f aca="false">IF(J199&lt;=5,"Excellent",IF(J199&lt;=10,"Good",IF(J199&lt;=20,"Acceptable","Poor")))</f>
        <v>Acceptable</v>
      </c>
      <c r="R199" s="55" t="n">
        <f aca="false">IFERROR(VALUE(LEFT(E199,4)),"")</f>
        <v>2023</v>
      </c>
    </row>
    <row r="200" customFormat="false" ht="15" hidden="false" customHeight="true" outlineLevel="0" collapsed="false">
      <c r="A200" s="52" t="s">
        <v>12350</v>
      </c>
      <c r="B200" s="52" t="s">
        <v>674</v>
      </c>
      <c r="C200" s="52" t="s">
        <v>27</v>
      </c>
      <c r="D200" s="52" t="s">
        <v>21</v>
      </c>
      <c r="E200" s="52" t="s">
        <v>52</v>
      </c>
      <c r="F200" s="52" t="s">
        <v>107</v>
      </c>
      <c r="G200" s="52" t="n">
        <v>7308</v>
      </c>
      <c r="H200" s="52" t="n">
        <v>7197</v>
      </c>
      <c r="I200" s="54" t="n">
        <f aca="false">ABS(G200-H200)</f>
        <v>111</v>
      </c>
      <c r="J200" s="54" t="n">
        <f aca="false">IF(H200=0,0,ROUND(ABS(G200-H200)/H200*100,2))</f>
        <v>1.54</v>
      </c>
      <c r="K200" s="54" t="n">
        <f aca="false">G200-H200</f>
        <v>111</v>
      </c>
      <c r="L200" s="54" t="n">
        <f aca="false">ROUND(100-J200,2)</f>
        <v>98.46</v>
      </c>
      <c r="M200" s="52" t="s">
        <v>12125</v>
      </c>
      <c r="N200" s="52" t="s">
        <v>12153</v>
      </c>
      <c r="O200" s="52" t="s">
        <v>12127</v>
      </c>
      <c r="P200" s="55" t="str">
        <f aca="false">IF(K200&gt;500,"Over-Forecast",IF(K200&lt;-500,"Under-Forecast","Accurate"))</f>
        <v>Accurate</v>
      </c>
      <c r="Q200" s="55" t="str">
        <f aca="false">IF(J200&lt;=5,"Excellent",IF(J200&lt;=10,"Good",IF(J200&lt;=20,"Acceptable","Poor")))</f>
        <v>Excellent</v>
      </c>
      <c r="R200" s="55" t="n">
        <f aca="false">IFERROR(VALUE(LEFT(E200,4)),"")</f>
        <v>2024</v>
      </c>
    </row>
    <row r="201" customFormat="false" ht="15" hidden="false" customHeight="true" outlineLevel="0" collapsed="false">
      <c r="A201" s="56" t="s">
        <v>12351</v>
      </c>
      <c r="B201" s="56" t="s">
        <v>1049</v>
      </c>
      <c r="C201" s="56" t="s">
        <v>27</v>
      </c>
      <c r="D201" s="56" t="s">
        <v>18</v>
      </c>
      <c r="E201" s="56" t="s">
        <v>10</v>
      </c>
      <c r="F201" s="56" t="s">
        <v>113</v>
      </c>
      <c r="G201" s="56" t="n">
        <v>5398</v>
      </c>
      <c r="H201" s="56" t="n">
        <v>4241</v>
      </c>
      <c r="I201" s="54" t="n">
        <f aca="false">ABS(G201-H201)</f>
        <v>1157</v>
      </c>
      <c r="J201" s="54" t="n">
        <f aca="false">IF(H201=0,0,ROUND(ABS(G201-H201)/H201*100,2))</f>
        <v>27.28</v>
      </c>
      <c r="K201" s="54" t="n">
        <f aca="false">G201-H201</f>
        <v>1157</v>
      </c>
      <c r="L201" s="54" t="n">
        <f aca="false">ROUND(100-J201,2)</f>
        <v>72.72</v>
      </c>
      <c r="M201" s="56" t="s">
        <v>12198</v>
      </c>
      <c r="N201" s="56" t="s">
        <v>12137</v>
      </c>
      <c r="O201" s="56" t="s">
        <v>12127</v>
      </c>
      <c r="P201" s="55" t="str">
        <f aca="false">IF(K201&gt;500,"Over-Forecast",IF(K201&lt;-500,"Under-Forecast","Accurate"))</f>
        <v>Over-Forecast</v>
      </c>
      <c r="Q201" s="55" t="str">
        <f aca="false">IF(J201&lt;=5,"Excellent",IF(J201&lt;=10,"Good",IF(J201&lt;=20,"Acceptable","Poor")))</f>
        <v>Poor</v>
      </c>
      <c r="R201" s="55" t="n">
        <f aca="false">IFERROR(VALUE(LEFT(E201,4)),"")</f>
        <v>2022</v>
      </c>
    </row>
    <row r="202" customFormat="false" ht="15" hidden="false" customHeight="true" outlineLevel="0" collapsed="false">
      <c r="A202" s="52" t="s">
        <v>12352</v>
      </c>
      <c r="B202" s="52" t="s">
        <v>2508</v>
      </c>
      <c r="C202" s="52" t="s">
        <v>23</v>
      </c>
      <c r="D202" s="52" t="s">
        <v>21</v>
      </c>
      <c r="E202" s="52" t="s">
        <v>32</v>
      </c>
      <c r="F202" s="52" t="s">
        <v>107</v>
      </c>
      <c r="G202" s="52" t="n">
        <v>2716</v>
      </c>
      <c r="H202" s="52" t="n">
        <v>2762</v>
      </c>
      <c r="I202" s="54" t="n">
        <f aca="false">ABS(G202-H202)</f>
        <v>46</v>
      </c>
      <c r="J202" s="54" t="n">
        <f aca="false">IF(H202=0,0,ROUND(ABS(G202-H202)/H202*100,2))</f>
        <v>1.67</v>
      </c>
      <c r="K202" s="54" t="n">
        <f aca="false">G202-H202</f>
        <v>-46</v>
      </c>
      <c r="L202" s="54" t="n">
        <f aca="false">ROUND(100-J202,2)</f>
        <v>98.33</v>
      </c>
      <c r="M202" s="52" t="s">
        <v>12160</v>
      </c>
      <c r="N202" s="52" t="s">
        <v>12137</v>
      </c>
      <c r="O202" s="52" t="s">
        <v>12127</v>
      </c>
      <c r="P202" s="55" t="str">
        <f aca="false">IF(K202&gt;500,"Over-Forecast",IF(K202&lt;-500,"Under-Forecast","Accurate"))</f>
        <v>Accurate</v>
      </c>
      <c r="Q202" s="55" t="str">
        <f aca="false">IF(J202&lt;=5,"Excellent",IF(J202&lt;=10,"Good",IF(J202&lt;=20,"Acceptable","Poor")))</f>
        <v>Excellent</v>
      </c>
      <c r="R202" s="55" t="n">
        <f aca="false">IFERROR(VALUE(LEFT(E202,4)),"")</f>
        <v>2022</v>
      </c>
    </row>
    <row r="203" customFormat="false" ht="15" hidden="false" customHeight="true" outlineLevel="0" collapsed="false">
      <c r="A203" s="56" t="s">
        <v>12353</v>
      </c>
      <c r="B203" s="56" t="s">
        <v>2065</v>
      </c>
      <c r="C203" s="56" t="s">
        <v>17</v>
      </c>
      <c r="D203" s="56" t="s">
        <v>18</v>
      </c>
      <c r="E203" s="56" t="s">
        <v>44</v>
      </c>
      <c r="F203" s="56" t="s">
        <v>111</v>
      </c>
      <c r="G203" s="56" t="n">
        <v>8565</v>
      </c>
      <c r="H203" s="56" t="n">
        <v>8766</v>
      </c>
      <c r="I203" s="54" t="n">
        <f aca="false">ABS(G203-H203)</f>
        <v>201</v>
      </c>
      <c r="J203" s="54" t="n">
        <f aca="false">IF(H203=0,0,ROUND(ABS(G203-H203)/H203*100,2))</f>
        <v>2.29</v>
      </c>
      <c r="K203" s="54" t="n">
        <f aca="false">G203-H203</f>
        <v>-201</v>
      </c>
      <c r="L203" s="54" t="n">
        <f aca="false">ROUND(100-J203,2)</f>
        <v>97.71</v>
      </c>
      <c r="M203" s="56" t="s">
        <v>12173</v>
      </c>
      <c r="N203" s="56" t="s">
        <v>12126</v>
      </c>
      <c r="O203" s="56" t="s">
        <v>12123</v>
      </c>
      <c r="P203" s="55" t="str">
        <f aca="false">IF(K203&gt;500,"Over-Forecast",IF(K203&lt;-500,"Under-Forecast","Accurate"))</f>
        <v>Accurate</v>
      </c>
      <c r="Q203" s="55" t="str">
        <f aca="false">IF(J203&lt;=5,"Excellent",IF(J203&lt;=10,"Good",IF(J203&lt;=20,"Acceptable","Poor")))</f>
        <v>Excellent</v>
      </c>
      <c r="R203" s="55" t="n">
        <f aca="false">IFERROR(VALUE(LEFT(E203,4)),"")</f>
        <v>2023</v>
      </c>
    </row>
    <row r="204" customFormat="false" ht="15" hidden="false" customHeight="true" outlineLevel="0" collapsed="false">
      <c r="A204" s="52" t="s">
        <v>12354</v>
      </c>
      <c r="B204" s="52" t="s">
        <v>7188</v>
      </c>
      <c r="C204" s="52" t="s">
        <v>23</v>
      </c>
      <c r="D204" s="52" t="s">
        <v>15</v>
      </c>
      <c r="E204" s="52" t="s">
        <v>45</v>
      </c>
      <c r="F204" s="52" t="s">
        <v>107</v>
      </c>
      <c r="G204" s="52" t="n">
        <v>5253</v>
      </c>
      <c r="H204" s="52" t="n">
        <v>5495</v>
      </c>
      <c r="I204" s="54" t="n">
        <f aca="false">ABS(G204-H204)</f>
        <v>242</v>
      </c>
      <c r="J204" s="54" t="n">
        <f aca="false">IF(H204=0,0,ROUND(ABS(G204-H204)/H204*100,2))</f>
        <v>4.4</v>
      </c>
      <c r="K204" s="54" t="n">
        <f aca="false">G204-H204</f>
        <v>-242</v>
      </c>
      <c r="L204" s="54" t="n">
        <f aca="false">ROUND(100-J204,2)</f>
        <v>95.6</v>
      </c>
      <c r="M204" s="52" t="s">
        <v>12125</v>
      </c>
      <c r="N204" s="52" t="s">
        <v>12122</v>
      </c>
      <c r="O204" s="52" t="s">
        <v>12131</v>
      </c>
      <c r="P204" s="55" t="str">
        <f aca="false">IF(K204&gt;500,"Over-Forecast",IF(K204&lt;-500,"Under-Forecast","Accurate"))</f>
        <v>Accurate</v>
      </c>
      <c r="Q204" s="55" t="str">
        <f aca="false">IF(J204&lt;=5,"Excellent",IF(J204&lt;=10,"Good",IF(J204&lt;=20,"Acceptable","Poor")))</f>
        <v>Excellent</v>
      </c>
      <c r="R204" s="55" t="n">
        <f aca="false">IFERROR(VALUE(LEFT(E204,4)),"")</f>
        <v>2024</v>
      </c>
    </row>
    <row r="205" customFormat="false" ht="15" hidden="false" customHeight="true" outlineLevel="0" collapsed="false">
      <c r="A205" s="56" t="s">
        <v>12355</v>
      </c>
      <c r="B205" s="56" t="s">
        <v>649</v>
      </c>
      <c r="C205" s="56" t="s">
        <v>20</v>
      </c>
      <c r="D205" s="56" t="s">
        <v>15</v>
      </c>
      <c r="E205" s="56" t="s">
        <v>38</v>
      </c>
      <c r="F205" s="56" t="s">
        <v>113</v>
      </c>
      <c r="G205" s="56" t="n">
        <v>7046</v>
      </c>
      <c r="H205" s="56" t="n">
        <v>6091</v>
      </c>
      <c r="I205" s="54" t="n">
        <f aca="false">ABS(G205-H205)</f>
        <v>955</v>
      </c>
      <c r="J205" s="54" t="n">
        <f aca="false">IF(H205=0,0,ROUND(ABS(G205-H205)/H205*100,2))</f>
        <v>15.68</v>
      </c>
      <c r="K205" s="54" t="n">
        <f aca="false">G205-H205</f>
        <v>955</v>
      </c>
      <c r="L205" s="54" t="n">
        <f aca="false">ROUND(100-J205,2)</f>
        <v>84.32</v>
      </c>
      <c r="M205" s="56" t="s">
        <v>12147</v>
      </c>
      <c r="N205" s="56" t="s">
        <v>12137</v>
      </c>
      <c r="O205" s="56" t="s">
        <v>12123</v>
      </c>
      <c r="P205" s="55" t="str">
        <f aca="false">IF(K205&gt;500,"Over-Forecast",IF(K205&lt;-500,"Under-Forecast","Accurate"))</f>
        <v>Over-Forecast</v>
      </c>
      <c r="Q205" s="55" t="str">
        <f aca="false">IF(J205&lt;=5,"Excellent",IF(J205&lt;=10,"Good",IF(J205&lt;=20,"Acceptable","Poor")))</f>
        <v>Acceptable</v>
      </c>
      <c r="R205" s="55" t="n">
        <f aca="false">IFERROR(VALUE(LEFT(E205,4)),"")</f>
        <v>2023</v>
      </c>
    </row>
    <row r="206" customFormat="false" ht="15" hidden="false" customHeight="true" outlineLevel="0" collapsed="false">
      <c r="A206" s="52" t="s">
        <v>12356</v>
      </c>
      <c r="B206" s="52" t="s">
        <v>2314</v>
      </c>
      <c r="C206" s="52" t="s">
        <v>14</v>
      </c>
      <c r="D206" s="52" t="s">
        <v>12</v>
      </c>
      <c r="E206" s="52" t="s">
        <v>10</v>
      </c>
      <c r="F206" s="52" t="s">
        <v>107</v>
      </c>
      <c r="G206" s="52" t="n">
        <v>5370</v>
      </c>
      <c r="H206" s="52" t="n">
        <v>5267</v>
      </c>
      <c r="I206" s="54" t="n">
        <f aca="false">ABS(G206-H206)</f>
        <v>103</v>
      </c>
      <c r="J206" s="54" t="n">
        <f aca="false">IF(H206=0,0,ROUND(ABS(G206-H206)/H206*100,2))</f>
        <v>1.96</v>
      </c>
      <c r="K206" s="54" t="n">
        <f aca="false">G206-H206</f>
        <v>103</v>
      </c>
      <c r="L206" s="54" t="n">
        <f aca="false">ROUND(100-J206,2)</f>
        <v>98.04</v>
      </c>
      <c r="M206" s="52" t="s">
        <v>12160</v>
      </c>
      <c r="N206" s="52" t="s">
        <v>12122</v>
      </c>
      <c r="O206" s="52" t="s">
        <v>12123</v>
      </c>
      <c r="P206" s="55" t="str">
        <f aca="false">IF(K206&gt;500,"Over-Forecast",IF(K206&lt;-500,"Under-Forecast","Accurate"))</f>
        <v>Accurate</v>
      </c>
      <c r="Q206" s="55" t="str">
        <f aca="false">IF(J206&lt;=5,"Excellent",IF(J206&lt;=10,"Good",IF(J206&lt;=20,"Acceptable","Poor")))</f>
        <v>Excellent</v>
      </c>
      <c r="R206" s="55" t="n">
        <f aca="false">IFERROR(VALUE(LEFT(E206,4)),"")</f>
        <v>2022</v>
      </c>
    </row>
    <row r="207" customFormat="false" ht="15" hidden="false" customHeight="true" outlineLevel="0" collapsed="false">
      <c r="A207" s="56" t="s">
        <v>12357</v>
      </c>
      <c r="B207" s="56" t="s">
        <v>3137</v>
      </c>
      <c r="C207" s="56" t="s">
        <v>11</v>
      </c>
      <c r="D207" s="56" t="s">
        <v>21</v>
      </c>
      <c r="E207" s="56" t="s">
        <v>51</v>
      </c>
      <c r="F207" s="56" t="s">
        <v>115</v>
      </c>
      <c r="G207" s="56" t="n">
        <v>3963</v>
      </c>
      <c r="H207" s="56" t="n">
        <v>5363</v>
      </c>
      <c r="I207" s="54" t="n">
        <f aca="false">ABS(G207-H207)</f>
        <v>1400</v>
      </c>
      <c r="J207" s="54" t="n">
        <f aca="false">IF(H207=0,0,ROUND(ABS(G207-H207)/H207*100,2))</f>
        <v>26.1</v>
      </c>
      <c r="K207" s="54" t="n">
        <f aca="false">G207-H207</f>
        <v>-1400</v>
      </c>
      <c r="L207" s="54" t="n">
        <f aca="false">ROUND(100-J207,2)</f>
        <v>73.9</v>
      </c>
      <c r="M207" s="56" t="s">
        <v>12139</v>
      </c>
      <c r="N207" s="56" t="s">
        <v>12130</v>
      </c>
      <c r="O207" s="56" t="s">
        <v>12123</v>
      </c>
      <c r="P207" s="55" t="str">
        <f aca="false">IF(K207&gt;500,"Over-Forecast",IF(K207&lt;-500,"Under-Forecast","Accurate"))</f>
        <v>Under-Forecast</v>
      </c>
      <c r="Q207" s="55" t="str">
        <f aca="false">IF(J207&lt;=5,"Excellent",IF(J207&lt;=10,"Good",IF(J207&lt;=20,"Acceptable","Poor")))</f>
        <v>Poor</v>
      </c>
      <c r="R207" s="55" t="n">
        <f aca="false">IFERROR(VALUE(LEFT(E207,4)),"")</f>
        <v>2024</v>
      </c>
    </row>
    <row r="208" customFormat="false" ht="15" hidden="false" customHeight="true" outlineLevel="0" collapsed="false">
      <c r="A208" s="52" t="s">
        <v>12358</v>
      </c>
      <c r="B208" s="52" t="s">
        <v>1994</v>
      </c>
      <c r="C208" s="52" t="s">
        <v>11</v>
      </c>
      <c r="D208" s="52" t="s">
        <v>21</v>
      </c>
      <c r="E208" s="52" t="s">
        <v>40</v>
      </c>
      <c r="F208" s="52" t="s">
        <v>109</v>
      </c>
      <c r="G208" s="52" t="n">
        <v>5951</v>
      </c>
      <c r="H208" s="52" t="n">
        <v>5173</v>
      </c>
      <c r="I208" s="54" t="n">
        <f aca="false">ABS(G208-H208)</f>
        <v>778</v>
      </c>
      <c r="J208" s="54" t="n">
        <f aca="false">IF(H208=0,0,ROUND(ABS(G208-H208)/H208*100,2))</f>
        <v>15.04</v>
      </c>
      <c r="K208" s="54" t="n">
        <f aca="false">G208-H208</f>
        <v>778</v>
      </c>
      <c r="L208" s="54" t="n">
        <f aca="false">ROUND(100-J208,2)</f>
        <v>84.96</v>
      </c>
      <c r="M208" s="52" t="s">
        <v>12198</v>
      </c>
      <c r="N208" s="52" t="s">
        <v>12122</v>
      </c>
      <c r="O208" s="52" t="s">
        <v>12127</v>
      </c>
      <c r="P208" s="55" t="str">
        <f aca="false">IF(K208&gt;500,"Over-Forecast",IF(K208&lt;-500,"Under-Forecast","Accurate"))</f>
        <v>Over-Forecast</v>
      </c>
      <c r="Q208" s="55" t="str">
        <f aca="false">IF(J208&lt;=5,"Excellent",IF(J208&lt;=10,"Good",IF(J208&lt;=20,"Acceptable","Poor")))</f>
        <v>Acceptable</v>
      </c>
      <c r="R208" s="55" t="n">
        <f aca="false">IFERROR(VALUE(LEFT(E208,4)),"")</f>
        <v>2023</v>
      </c>
    </row>
    <row r="209" customFormat="false" ht="15" hidden="false" customHeight="true" outlineLevel="0" collapsed="false">
      <c r="A209" s="56" t="s">
        <v>12359</v>
      </c>
      <c r="B209" s="56" t="s">
        <v>12360</v>
      </c>
      <c r="C209" s="56" t="s">
        <v>20</v>
      </c>
      <c r="D209" s="56" t="s">
        <v>9</v>
      </c>
      <c r="E209" s="56" t="s">
        <v>44</v>
      </c>
      <c r="F209" s="56" t="s">
        <v>107</v>
      </c>
      <c r="G209" s="56" t="n">
        <v>7118</v>
      </c>
      <c r="H209" s="56" t="n">
        <v>9774</v>
      </c>
      <c r="I209" s="54" t="n">
        <f aca="false">ABS(G209-H209)</f>
        <v>2656</v>
      </c>
      <c r="J209" s="54" t="n">
        <f aca="false">IF(H209=0,0,ROUND(ABS(G209-H209)/H209*100,2))</f>
        <v>27.17</v>
      </c>
      <c r="K209" s="54" t="n">
        <f aca="false">G209-H209</f>
        <v>-2656</v>
      </c>
      <c r="L209" s="54" t="n">
        <f aca="false">ROUND(100-J209,2)</f>
        <v>72.83</v>
      </c>
      <c r="M209" s="56" t="s">
        <v>12129</v>
      </c>
      <c r="N209" s="56" t="s">
        <v>12130</v>
      </c>
      <c r="O209" s="56" t="s">
        <v>12127</v>
      </c>
      <c r="P209" s="55" t="str">
        <f aca="false">IF(K209&gt;500,"Over-Forecast",IF(K209&lt;-500,"Under-Forecast","Accurate"))</f>
        <v>Under-Forecast</v>
      </c>
      <c r="Q209" s="55" t="str">
        <f aca="false">IF(J209&lt;=5,"Excellent",IF(J209&lt;=10,"Good",IF(J209&lt;=20,"Acceptable","Poor")))</f>
        <v>Poor</v>
      </c>
      <c r="R209" s="55" t="n">
        <f aca="false">IFERROR(VALUE(LEFT(E209,4)),"")</f>
        <v>2023</v>
      </c>
    </row>
    <row r="210" customFormat="false" ht="15" hidden="false" customHeight="true" outlineLevel="0" collapsed="false">
      <c r="A210" s="52" t="s">
        <v>12361</v>
      </c>
      <c r="B210" s="52" t="s">
        <v>2887</v>
      </c>
      <c r="C210" s="52" t="s">
        <v>17</v>
      </c>
      <c r="D210" s="52" t="s">
        <v>12</v>
      </c>
      <c r="E210" s="52" t="s">
        <v>34</v>
      </c>
      <c r="F210" s="52" t="s">
        <v>115</v>
      </c>
      <c r="G210" s="52" t="n">
        <v>5408</v>
      </c>
      <c r="H210" s="52" t="n">
        <v>6540</v>
      </c>
      <c r="I210" s="54" t="n">
        <f aca="false">ABS(G210-H210)</f>
        <v>1132</v>
      </c>
      <c r="J210" s="54" t="n">
        <f aca="false">IF(H210=0,0,ROUND(ABS(G210-H210)/H210*100,2))</f>
        <v>17.31</v>
      </c>
      <c r="K210" s="54" t="n">
        <f aca="false">G210-H210</f>
        <v>-1132</v>
      </c>
      <c r="L210" s="54" t="n">
        <f aca="false">ROUND(100-J210,2)</f>
        <v>82.69</v>
      </c>
      <c r="M210" s="52" t="s">
        <v>12141</v>
      </c>
      <c r="N210" s="52" t="s">
        <v>12126</v>
      </c>
      <c r="O210" s="52" t="s">
        <v>12123</v>
      </c>
      <c r="P210" s="55" t="str">
        <f aca="false">IF(K210&gt;500,"Over-Forecast",IF(K210&lt;-500,"Under-Forecast","Accurate"))</f>
        <v>Under-Forecast</v>
      </c>
      <c r="Q210" s="55" t="str">
        <f aca="false">IF(J210&lt;=5,"Excellent",IF(J210&lt;=10,"Good",IF(J210&lt;=20,"Acceptable","Poor")))</f>
        <v>Acceptable</v>
      </c>
      <c r="R210" s="55" t="n">
        <f aca="false">IFERROR(VALUE(LEFT(E210,4)),"")</f>
        <v>2023</v>
      </c>
    </row>
    <row r="211" customFormat="false" ht="15" hidden="false" customHeight="true" outlineLevel="0" collapsed="false">
      <c r="A211" s="56" t="s">
        <v>12362</v>
      </c>
      <c r="B211" s="56" t="s">
        <v>2177</v>
      </c>
      <c r="C211" s="56" t="s">
        <v>14</v>
      </c>
      <c r="D211" s="56" t="s">
        <v>9</v>
      </c>
      <c r="E211" s="56" t="s">
        <v>22</v>
      </c>
      <c r="F211" s="56" t="s">
        <v>107</v>
      </c>
      <c r="G211" s="56" t="n">
        <v>5756</v>
      </c>
      <c r="H211" s="56" t="n">
        <v>5818</v>
      </c>
      <c r="I211" s="54" t="n">
        <f aca="false">ABS(G211-H211)</f>
        <v>62</v>
      </c>
      <c r="J211" s="54" t="n">
        <f aca="false">IF(H211=0,0,ROUND(ABS(G211-H211)/H211*100,2))</f>
        <v>1.07</v>
      </c>
      <c r="K211" s="54" t="n">
        <f aca="false">G211-H211</f>
        <v>-62</v>
      </c>
      <c r="L211" s="54" t="n">
        <f aca="false">ROUND(100-J211,2)</f>
        <v>98.93</v>
      </c>
      <c r="M211" s="56" t="s">
        <v>12160</v>
      </c>
      <c r="N211" s="56" t="s">
        <v>12153</v>
      </c>
      <c r="O211" s="56" t="s">
        <v>12127</v>
      </c>
      <c r="P211" s="55" t="str">
        <f aca="false">IF(K211&gt;500,"Over-Forecast",IF(K211&lt;-500,"Under-Forecast","Accurate"))</f>
        <v>Accurate</v>
      </c>
      <c r="Q211" s="55" t="str">
        <f aca="false">IF(J211&lt;=5,"Excellent",IF(J211&lt;=10,"Good",IF(J211&lt;=20,"Acceptable","Poor")))</f>
        <v>Excellent</v>
      </c>
      <c r="R211" s="55" t="n">
        <f aca="false">IFERROR(VALUE(LEFT(E211,4)),"")</f>
        <v>2022</v>
      </c>
    </row>
    <row r="212" customFormat="false" ht="15" hidden="false" customHeight="true" outlineLevel="0" collapsed="false">
      <c r="A212" s="52" t="s">
        <v>12363</v>
      </c>
      <c r="B212" s="52" t="s">
        <v>5407</v>
      </c>
      <c r="C212" s="52" t="s">
        <v>11</v>
      </c>
      <c r="D212" s="52" t="s">
        <v>12</v>
      </c>
      <c r="E212" s="52" t="s">
        <v>46</v>
      </c>
      <c r="F212" s="52" t="s">
        <v>109</v>
      </c>
      <c r="G212" s="52" t="n">
        <v>7601</v>
      </c>
      <c r="H212" s="52" t="n">
        <v>6766</v>
      </c>
      <c r="I212" s="54" t="n">
        <f aca="false">ABS(G212-H212)</f>
        <v>835</v>
      </c>
      <c r="J212" s="54" t="n">
        <f aca="false">IF(H212=0,0,ROUND(ABS(G212-H212)/H212*100,2))</f>
        <v>12.34</v>
      </c>
      <c r="K212" s="54" t="n">
        <f aca="false">G212-H212</f>
        <v>835</v>
      </c>
      <c r="L212" s="54" t="n">
        <f aca="false">ROUND(100-J212,2)</f>
        <v>87.66</v>
      </c>
      <c r="M212" s="52" t="s">
        <v>12136</v>
      </c>
      <c r="N212" s="52" t="s">
        <v>12153</v>
      </c>
      <c r="O212" s="52" t="s">
        <v>12127</v>
      </c>
      <c r="P212" s="55" t="str">
        <f aca="false">IF(K212&gt;500,"Over-Forecast",IF(K212&lt;-500,"Under-Forecast","Accurate"))</f>
        <v>Over-Forecast</v>
      </c>
      <c r="Q212" s="55" t="str">
        <f aca="false">IF(J212&lt;=5,"Excellent",IF(J212&lt;=10,"Good",IF(J212&lt;=20,"Acceptable","Poor")))</f>
        <v>Acceptable</v>
      </c>
      <c r="R212" s="55" t="n">
        <f aca="false">IFERROR(VALUE(LEFT(E212,4)),"")</f>
        <v>2024</v>
      </c>
    </row>
    <row r="213" customFormat="false" ht="15" hidden="false" customHeight="true" outlineLevel="0" collapsed="false">
      <c r="A213" s="56" t="s">
        <v>12364</v>
      </c>
      <c r="B213" s="56" t="s">
        <v>8204</v>
      </c>
      <c r="C213" s="56" t="s">
        <v>25</v>
      </c>
      <c r="D213" s="56" t="s">
        <v>15</v>
      </c>
      <c r="E213" s="56" t="s">
        <v>38</v>
      </c>
      <c r="F213" s="56" t="s">
        <v>109</v>
      </c>
      <c r="G213" s="56" t="n">
        <v>9342</v>
      </c>
      <c r="H213" s="56" t="n">
        <v>8831</v>
      </c>
      <c r="I213" s="54" t="n">
        <f aca="false">ABS(G213-H213)</f>
        <v>511</v>
      </c>
      <c r="J213" s="54" t="n">
        <f aca="false">IF(H213=0,0,ROUND(ABS(G213-H213)/H213*100,2))</f>
        <v>5.79</v>
      </c>
      <c r="K213" s="54" t="n">
        <f aca="false">G213-H213</f>
        <v>511</v>
      </c>
      <c r="L213" s="54" t="n">
        <f aca="false">ROUND(100-J213,2)</f>
        <v>94.21</v>
      </c>
      <c r="M213" s="56" t="s">
        <v>12134</v>
      </c>
      <c r="N213" s="56" t="s">
        <v>12137</v>
      </c>
      <c r="O213" s="56" t="s">
        <v>12127</v>
      </c>
      <c r="P213" s="55" t="str">
        <f aca="false">IF(K213&gt;500,"Over-Forecast",IF(K213&lt;-500,"Under-Forecast","Accurate"))</f>
        <v>Over-Forecast</v>
      </c>
      <c r="Q213" s="55" t="str">
        <f aca="false">IF(J213&lt;=5,"Excellent",IF(J213&lt;=10,"Good",IF(J213&lt;=20,"Acceptable","Poor")))</f>
        <v>Good</v>
      </c>
      <c r="R213" s="55" t="n">
        <f aca="false">IFERROR(VALUE(LEFT(E213,4)),"")</f>
        <v>2023</v>
      </c>
    </row>
    <row r="214" customFormat="false" ht="15" hidden="false" customHeight="true" outlineLevel="0" collapsed="false">
      <c r="A214" s="52" t="s">
        <v>12365</v>
      </c>
      <c r="B214" s="52" t="s">
        <v>940</v>
      </c>
      <c r="C214" s="52" t="s">
        <v>23</v>
      </c>
      <c r="D214" s="52" t="s">
        <v>18</v>
      </c>
      <c r="E214" s="52" t="s">
        <v>13</v>
      </c>
      <c r="F214" s="52" t="s">
        <v>115</v>
      </c>
      <c r="G214" s="52" t="n">
        <v>1060</v>
      </c>
      <c r="H214" s="52" t="n">
        <v>1117</v>
      </c>
      <c r="I214" s="54" t="n">
        <f aca="false">ABS(G214-H214)</f>
        <v>57</v>
      </c>
      <c r="J214" s="54" t="n">
        <f aca="false">IF(H214=0,0,ROUND(ABS(G214-H214)/H214*100,2))</f>
        <v>5.1</v>
      </c>
      <c r="K214" s="54" t="n">
        <f aca="false">G214-H214</f>
        <v>-57</v>
      </c>
      <c r="L214" s="54" t="n">
        <f aca="false">ROUND(100-J214,2)</f>
        <v>94.9</v>
      </c>
      <c r="M214" s="52" t="s">
        <v>12125</v>
      </c>
      <c r="N214" s="52" t="s">
        <v>12130</v>
      </c>
      <c r="O214" s="52" t="s">
        <v>12123</v>
      </c>
      <c r="P214" s="55" t="str">
        <f aca="false">IF(K214&gt;500,"Over-Forecast",IF(K214&lt;-500,"Under-Forecast","Accurate"))</f>
        <v>Accurate</v>
      </c>
      <c r="Q214" s="55" t="str">
        <f aca="false">IF(J214&lt;=5,"Excellent",IF(J214&lt;=10,"Good",IF(J214&lt;=20,"Acceptable","Poor")))</f>
        <v>Good</v>
      </c>
      <c r="R214" s="55" t="n">
        <f aca="false">IFERROR(VALUE(LEFT(E214,4)),"")</f>
        <v>2022</v>
      </c>
    </row>
    <row r="215" customFormat="false" ht="15" hidden="false" customHeight="true" outlineLevel="0" collapsed="false">
      <c r="A215" s="56" t="s">
        <v>12366</v>
      </c>
      <c r="B215" s="56" t="s">
        <v>3339</v>
      </c>
      <c r="C215" s="56" t="s">
        <v>11</v>
      </c>
      <c r="D215" s="56" t="s">
        <v>12</v>
      </c>
      <c r="E215" s="56" t="s">
        <v>33</v>
      </c>
      <c r="F215" s="56" t="s">
        <v>111</v>
      </c>
      <c r="G215" s="56" t="n">
        <v>3534</v>
      </c>
      <c r="H215" s="56" t="n">
        <v>3412</v>
      </c>
      <c r="I215" s="54" t="n">
        <f aca="false">ABS(G215-H215)</f>
        <v>122</v>
      </c>
      <c r="J215" s="54" t="n">
        <f aca="false">IF(H215=0,0,ROUND(ABS(G215-H215)/H215*100,2))</f>
        <v>3.58</v>
      </c>
      <c r="K215" s="54" t="n">
        <f aca="false">G215-H215</f>
        <v>122</v>
      </c>
      <c r="L215" s="54" t="n">
        <f aca="false">ROUND(100-J215,2)</f>
        <v>96.42</v>
      </c>
      <c r="M215" s="56" t="s">
        <v>12152</v>
      </c>
      <c r="N215" s="56" t="s">
        <v>12153</v>
      </c>
      <c r="O215" s="56" t="s">
        <v>12131</v>
      </c>
      <c r="P215" s="55" t="str">
        <f aca="false">IF(K215&gt;500,"Over-Forecast",IF(K215&lt;-500,"Under-Forecast","Accurate"))</f>
        <v>Accurate</v>
      </c>
      <c r="Q215" s="55" t="str">
        <f aca="false">IF(J215&lt;=5,"Excellent",IF(J215&lt;=10,"Good",IF(J215&lt;=20,"Acceptable","Poor")))</f>
        <v>Excellent</v>
      </c>
      <c r="R215" s="55" t="n">
        <f aca="false">IFERROR(VALUE(LEFT(E215,4)),"")</f>
        <v>2023</v>
      </c>
    </row>
    <row r="216" customFormat="false" ht="15" hidden="false" customHeight="true" outlineLevel="0" collapsed="false">
      <c r="A216" s="52" t="s">
        <v>12367</v>
      </c>
      <c r="B216" s="52" t="s">
        <v>1298</v>
      </c>
      <c r="C216" s="52" t="s">
        <v>25</v>
      </c>
      <c r="D216" s="52" t="s">
        <v>12</v>
      </c>
      <c r="E216" s="52" t="s">
        <v>26</v>
      </c>
      <c r="F216" s="52" t="s">
        <v>107</v>
      </c>
      <c r="G216" s="52" t="n">
        <v>915</v>
      </c>
      <c r="H216" s="52" t="n">
        <v>716</v>
      </c>
      <c r="I216" s="54" t="n">
        <f aca="false">ABS(G216-H216)</f>
        <v>199</v>
      </c>
      <c r="J216" s="54" t="n">
        <f aca="false">IF(H216=0,0,ROUND(ABS(G216-H216)/H216*100,2))</f>
        <v>27.79</v>
      </c>
      <c r="K216" s="54" t="n">
        <f aca="false">G216-H216</f>
        <v>199</v>
      </c>
      <c r="L216" s="54" t="n">
        <f aca="false">ROUND(100-J216,2)</f>
        <v>72.21</v>
      </c>
      <c r="M216" s="52" t="s">
        <v>12198</v>
      </c>
      <c r="N216" s="52" t="s">
        <v>12126</v>
      </c>
      <c r="O216" s="52" t="s">
        <v>12127</v>
      </c>
      <c r="P216" s="55" t="str">
        <f aca="false">IF(K216&gt;500,"Over-Forecast",IF(K216&lt;-500,"Under-Forecast","Accurate"))</f>
        <v>Accurate</v>
      </c>
      <c r="Q216" s="55" t="str">
        <f aca="false">IF(J216&lt;=5,"Excellent",IF(J216&lt;=10,"Good",IF(J216&lt;=20,"Acceptable","Poor")))</f>
        <v>Poor</v>
      </c>
      <c r="R216" s="55" t="n">
        <f aca="false">IFERROR(VALUE(LEFT(E216,4)),"")</f>
        <v>2022</v>
      </c>
    </row>
    <row r="217" customFormat="false" ht="15" hidden="false" customHeight="true" outlineLevel="0" collapsed="false">
      <c r="A217" s="56" t="s">
        <v>12368</v>
      </c>
      <c r="B217" s="56" t="s">
        <v>2394</v>
      </c>
      <c r="C217" s="56" t="s">
        <v>23</v>
      </c>
      <c r="D217" s="56" t="s">
        <v>12</v>
      </c>
      <c r="E217" s="56" t="s">
        <v>45</v>
      </c>
      <c r="F217" s="56" t="s">
        <v>111</v>
      </c>
      <c r="G217" s="56" t="n">
        <v>7121</v>
      </c>
      <c r="H217" s="56" t="n">
        <v>5557</v>
      </c>
      <c r="I217" s="54" t="n">
        <f aca="false">ABS(G217-H217)</f>
        <v>1564</v>
      </c>
      <c r="J217" s="54" t="n">
        <f aca="false">IF(H217=0,0,ROUND(ABS(G217-H217)/H217*100,2))</f>
        <v>28.14</v>
      </c>
      <c r="K217" s="54" t="n">
        <f aca="false">G217-H217</f>
        <v>1564</v>
      </c>
      <c r="L217" s="54" t="n">
        <f aca="false">ROUND(100-J217,2)</f>
        <v>71.86</v>
      </c>
      <c r="M217" s="56" t="s">
        <v>12121</v>
      </c>
      <c r="N217" s="56" t="s">
        <v>12137</v>
      </c>
      <c r="O217" s="56" t="s">
        <v>12127</v>
      </c>
      <c r="P217" s="55" t="str">
        <f aca="false">IF(K217&gt;500,"Over-Forecast",IF(K217&lt;-500,"Under-Forecast","Accurate"))</f>
        <v>Over-Forecast</v>
      </c>
      <c r="Q217" s="55" t="str">
        <f aca="false">IF(J217&lt;=5,"Excellent",IF(J217&lt;=10,"Good",IF(J217&lt;=20,"Acceptable","Poor")))</f>
        <v>Poor</v>
      </c>
      <c r="R217" s="55" t="n">
        <f aca="false">IFERROR(VALUE(LEFT(E217,4)),"")</f>
        <v>2024</v>
      </c>
    </row>
    <row r="218" customFormat="false" ht="15" hidden="false" customHeight="true" outlineLevel="0" collapsed="false">
      <c r="A218" s="52" t="s">
        <v>12369</v>
      </c>
      <c r="B218" s="52" t="s">
        <v>6701</v>
      </c>
      <c r="C218" s="52" t="s">
        <v>27</v>
      </c>
      <c r="D218" s="52" t="s">
        <v>12</v>
      </c>
      <c r="E218" s="52" t="s">
        <v>53</v>
      </c>
      <c r="F218" s="52" t="s">
        <v>107</v>
      </c>
      <c r="G218" s="52" t="n">
        <v>1037</v>
      </c>
      <c r="H218" s="52" t="n">
        <v>1261</v>
      </c>
      <c r="I218" s="54" t="n">
        <f aca="false">ABS(G218-H218)</f>
        <v>224</v>
      </c>
      <c r="J218" s="54" t="n">
        <f aca="false">IF(H218=0,0,ROUND(ABS(G218-H218)/H218*100,2))</f>
        <v>17.76</v>
      </c>
      <c r="K218" s="54" t="n">
        <f aca="false">G218-H218</f>
        <v>-224</v>
      </c>
      <c r="L218" s="54" t="n">
        <f aca="false">ROUND(100-J218,2)</f>
        <v>82.24</v>
      </c>
      <c r="M218" s="52" t="s">
        <v>12204</v>
      </c>
      <c r="N218" s="52" t="s">
        <v>12137</v>
      </c>
      <c r="O218" s="52" t="s">
        <v>12131</v>
      </c>
      <c r="P218" s="55" t="str">
        <f aca="false">IF(K218&gt;500,"Over-Forecast",IF(K218&lt;-500,"Under-Forecast","Accurate"))</f>
        <v>Accurate</v>
      </c>
      <c r="Q218" s="55" t="str">
        <f aca="false">IF(J218&lt;=5,"Excellent",IF(J218&lt;=10,"Good",IF(J218&lt;=20,"Acceptable","Poor")))</f>
        <v>Acceptable</v>
      </c>
      <c r="R218" s="55" t="n">
        <f aca="false">IFERROR(VALUE(LEFT(E218,4)),"")</f>
        <v>2024</v>
      </c>
    </row>
    <row r="219" customFormat="false" ht="15" hidden="false" customHeight="true" outlineLevel="0" collapsed="false">
      <c r="A219" s="56" t="s">
        <v>12370</v>
      </c>
      <c r="B219" s="56" t="s">
        <v>5626</v>
      </c>
      <c r="C219" s="56" t="s">
        <v>14</v>
      </c>
      <c r="D219" s="56" t="s">
        <v>12</v>
      </c>
      <c r="E219" s="56" t="s">
        <v>56</v>
      </c>
      <c r="F219" s="56" t="s">
        <v>109</v>
      </c>
      <c r="G219" s="56" t="n">
        <v>4354</v>
      </c>
      <c r="H219" s="56" t="n">
        <v>4301</v>
      </c>
      <c r="I219" s="54" t="n">
        <f aca="false">ABS(G219-H219)</f>
        <v>53</v>
      </c>
      <c r="J219" s="54" t="n">
        <f aca="false">IF(H219=0,0,ROUND(ABS(G219-H219)/H219*100,2))</f>
        <v>1.23</v>
      </c>
      <c r="K219" s="54" t="n">
        <f aca="false">G219-H219</f>
        <v>53</v>
      </c>
      <c r="L219" s="54" t="n">
        <f aca="false">ROUND(100-J219,2)</f>
        <v>98.77</v>
      </c>
      <c r="M219" s="56" t="s">
        <v>12144</v>
      </c>
      <c r="N219" s="56" t="s">
        <v>12130</v>
      </c>
      <c r="O219" s="56" t="s">
        <v>12127</v>
      </c>
      <c r="P219" s="55" t="str">
        <f aca="false">IF(K219&gt;500,"Over-Forecast",IF(K219&lt;-500,"Under-Forecast","Accurate"))</f>
        <v>Accurate</v>
      </c>
      <c r="Q219" s="55" t="str">
        <f aca="false">IF(J219&lt;=5,"Excellent",IF(J219&lt;=10,"Good",IF(J219&lt;=20,"Acceptable","Poor")))</f>
        <v>Excellent</v>
      </c>
      <c r="R219" s="55" t="n">
        <f aca="false">IFERROR(VALUE(LEFT(E219,4)),"")</f>
        <v>2024</v>
      </c>
    </row>
    <row r="220" customFormat="false" ht="15" hidden="false" customHeight="true" outlineLevel="0" collapsed="false">
      <c r="A220" s="52" t="s">
        <v>12371</v>
      </c>
      <c r="B220" s="52" t="s">
        <v>3961</v>
      </c>
      <c r="C220" s="52" t="s">
        <v>11</v>
      </c>
      <c r="D220" s="52" t="s">
        <v>12</v>
      </c>
      <c r="E220" s="52" t="s">
        <v>46</v>
      </c>
      <c r="F220" s="52" t="s">
        <v>107</v>
      </c>
      <c r="G220" s="52" t="n">
        <v>1363</v>
      </c>
      <c r="H220" s="52" t="n">
        <v>1677</v>
      </c>
      <c r="I220" s="54" t="n">
        <f aca="false">ABS(G220-H220)</f>
        <v>314</v>
      </c>
      <c r="J220" s="54" t="n">
        <f aca="false">IF(H220=0,0,ROUND(ABS(G220-H220)/H220*100,2))</f>
        <v>18.72</v>
      </c>
      <c r="K220" s="54" t="n">
        <f aca="false">G220-H220</f>
        <v>-314</v>
      </c>
      <c r="L220" s="54" t="n">
        <f aca="false">ROUND(100-J220,2)</f>
        <v>81.28</v>
      </c>
      <c r="M220" s="52" t="s">
        <v>12136</v>
      </c>
      <c r="N220" s="52" t="s">
        <v>12137</v>
      </c>
      <c r="O220" s="52" t="s">
        <v>12131</v>
      </c>
      <c r="P220" s="55" t="str">
        <f aca="false">IF(K220&gt;500,"Over-Forecast",IF(K220&lt;-500,"Under-Forecast","Accurate"))</f>
        <v>Accurate</v>
      </c>
      <c r="Q220" s="55" t="str">
        <f aca="false">IF(J220&lt;=5,"Excellent",IF(J220&lt;=10,"Good",IF(J220&lt;=20,"Acceptable","Poor")))</f>
        <v>Acceptable</v>
      </c>
      <c r="R220" s="55" t="n">
        <f aca="false">IFERROR(VALUE(LEFT(E220,4)),"")</f>
        <v>2024</v>
      </c>
    </row>
    <row r="221" customFormat="false" ht="15" hidden="false" customHeight="true" outlineLevel="0" collapsed="false">
      <c r="A221" s="56" t="s">
        <v>12372</v>
      </c>
      <c r="B221" s="56" t="s">
        <v>3492</v>
      </c>
      <c r="C221" s="56" t="s">
        <v>27</v>
      </c>
      <c r="D221" s="56" t="s">
        <v>12</v>
      </c>
      <c r="E221" s="56" t="s">
        <v>54</v>
      </c>
      <c r="F221" s="56" t="s">
        <v>113</v>
      </c>
      <c r="G221" s="56" t="n">
        <v>3186</v>
      </c>
      <c r="H221" s="56" t="n">
        <v>3360</v>
      </c>
      <c r="I221" s="54" t="n">
        <f aca="false">ABS(G221-H221)</f>
        <v>174</v>
      </c>
      <c r="J221" s="54" t="n">
        <f aca="false">IF(H221=0,0,ROUND(ABS(G221-H221)/H221*100,2))</f>
        <v>5.18</v>
      </c>
      <c r="K221" s="54" t="n">
        <f aca="false">G221-H221</f>
        <v>-174</v>
      </c>
      <c r="L221" s="54" t="n">
        <f aca="false">ROUND(100-J221,2)</f>
        <v>94.82</v>
      </c>
      <c r="M221" s="56" t="s">
        <v>12149</v>
      </c>
      <c r="N221" s="56" t="s">
        <v>12126</v>
      </c>
      <c r="O221" s="56" t="s">
        <v>12127</v>
      </c>
      <c r="P221" s="55" t="str">
        <f aca="false">IF(K221&gt;500,"Over-Forecast",IF(K221&lt;-500,"Under-Forecast","Accurate"))</f>
        <v>Accurate</v>
      </c>
      <c r="Q221" s="55" t="str">
        <f aca="false">IF(J221&lt;=5,"Excellent",IF(J221&lt;=10,"Good",IF(J221&lt;=20,"Acceptable","Poor")))</f>
        <v>Good</v>
      </c>
      <c r="R221" s="55" t="n">
        <f aca="false">IFERROR(VALUE(LEFT(E221,4)),"")</f>
        <v>2024</v>
      </c>
    </row>
    <row r="222" customFormat="false" ht="15" hidden="false" customHeight="true" outlineLevel="0" collapsed="false">
      <c r="A222" s="52" t="s">
        <v>12373</v>
      </c>
      <c r="B222" s="52" t="s">
        <v>4466</v>
      </c>
      <c r="C222" s="52" t="s">
        <v>27</v>
      </c>
      <c r="D222" s="52" t="s">
        <v>18</v>
      </c>
      <c r="E222" s="52" t="s">
        <v>53</v>
      </c>
      <c r="F222" s="52" t="s">
        <v>113</v>
      </c>
      <c r="G222" s="52" t="n">
        <v>1995</v>
      </c>
      <c r="H222" s="52" t="n">
        <v>1482</v>
      </c>
      <c r="I222" s="54" t="n">
        <f aca="false">ABS(G222-H222)</f>
        <v>513</v>
      </c>
      <c r="J222" s="54" t="n">
        <f aca="false">IF(H222=0,0,ROUND(ABS(G222-H222)/H222*100,2))</f>
        <v>34.62</v>
      </c>
      <c r="K222" s="54" t="n">
        <f aca="false">G222-H222</f>
        <v>513</v>
      </c>
      <c r="L222" s="54" t="n">
        <f aca="false">ROUND(100-J222,2)</f>
        <v>65.38</v>
      </c>
      <c r="M222" s="52" t="s">
        <v>12152</v>
      </c>
      <c r="N222" s="52" t="s">
        <v>12126</v>
      </c>
      <c r="O222" s="52" t="s">
        <v>12131</v>
      </c>
      <c r="P222" s="55" t="str">
        <f aca="false">IF(K222&gt;500,"Over-Forecast",IF(K222&lt;-500,"Under-Forecast","Accurate"))</f>
        <v>Over-Forecast</v>
      </c>
      <c r="Q222" s="55" t="str">
        <f aca="false">IF(J222&lt;=5,"Excellent",IF(J222&lt;=10,"Good",IF(J222&lt;=20,"Acceptable","Poor")))</f>
        <v>Poor</v>
      </c>
      <c r="R222" s="55" t="n">
        <f aca="false">IFERROR(VALUE(LEFT(E222,4)),"")</f>
        <v>2024</v>
      </c>
    </row>
    <row r="223" customFormat="false" ht="15" hidden="false" customHeight="true" outlineLevel="0" collapsed="false">
      <c r="A223" s="56" t="s">
        <v>12374</v>
      </c>
      <c r="B223" s="56" t="s">
        <v>6697</v>
      </c>
      <c r="C223" s="56" t="s">
        <v>14</v>
      </c>
      <c r="D223" s="56" t="s">
        <v>18</v>
      </c>
      <c r="E223" s="56" t="s">
        <v>46</v>
      </c>
      <c r="F223" s="56" t="s">
        <v>107</v>
      </c>
      <c r="G223" s="56" t="n">
        <v>9982</v>
      </c>
      <c r="H223" s="56" t="n">
        <v>7713</v>
      </c>
      <c r="I223" s="54" t="n">
        <f aca="false">ABS(G223-H223)</f>
        <v>2269</v>
      </c>
      <c r="J223" s="54" t="n">
        <f aca="false">IF(H223=0,0,ROUND(ABS(G223-H223)/H223*100,2))</f>
        <v>29.42</v>
      </c>
      <c r="K223" s="54" t="n">
        <f aca="false">G223-H223</f>
        <v>2269</v>
      </c>
      <c r="L223" s="54" t="n">
        <f aca="false">ROUND(100-J223,2)</f>
        <v>70.58</v>
      </c>
      <c r="M223" s="56" t="s">
        <v>12204</v>
      </c>
      <c r="N223" s="56" t="s">
        <v>12126</v>
      </c>
      <c r="O223" s="56" t="s">
        <v>12123</v>
      </c>
      <c r="P223" s="55" t="str">
        <f aca="false">IF(K223&gt;500,"Over-Forecast",IF(K223&lt;-500,"Under-Forecast","Accurate"))</f>
        <v>Over-Forecast</v>
      </c>
      <c r="Q223" s="55" t="str">
        <f aca="false">IF(J223&lt;=5,"Excellent",IF(J223&lt;=10,"Good",IF(J223&lt;=20,"Acceptable","Poor")))</f>
        <v>Poor</v>
      </c>
      <c r="R223" s="55" t="n">
        <f aca="false">IFERROR(VALUE(LEFT(E223,4)),"")</f>
        <v>2024</v>
      </c>
    </row>
    <row r="224" customFormat="false" ht="15" hidden="false" customHeight="true" outlineLevel="0" collapsed="false">
      <c r="A224" s="52" t="s">
        <v>12375</v>
      </c>
      <c r="B224" s="52" t="s">
        <v>8791</v>
      </c>
      <c r="C224" s="52" t="s">
        <v>14</v>
      </c>
      <c r="D224" s="52" t="s">
        <v>12</v>
      </c>
      <c r="E224" s="52" t="s">
        <v>51</v>
      </c>
      <c r="F224" s="52" t="s">
        <v>107</v>
      </c>
      <c r="G224" s="52" t="n">
        <v>6154</v>
      </c>
      <c r="H224" s="52" t="n">
        <v>8292</v>
      </c>
      <c r="I224" s="54" t="n">
        <f aca="false">ABS(G224-H224)</f>
        <v>2138</v>
      </c>
      <c r="J224" s="54" t="n">
        <f aca="false">IF(H224=0,0,ROUND(ABS(G224-H224)/H224*100,2))</f>
        <v>25.78</v>
      </c>
      <c r="K224" s="54" t="n">
        <f aca="false">G224-H224</f>
        <v>-2138</v>
      </c>
      <c r="L224" s="54" t="n">
        <f aca="false">ROUND(100-J224,2)</f>
        <v>74.22</v>
      </c>
      <c r="M224" s="52" t="s">
        <v>12173</v>
      </c>
      <c r="N224" s="52" t="s">
        <v>12137</v>
      </c>
      <c r="O224" s="52" t="s">
        <v>12127</v>
      </c>
      <c r="P224" s="55" t="str">
        <f aca="false">IF(K224&gt;500,"Over-Forecast",IF(K224&lt;-500,"Under-Forecast","Accurate"))</f>
        <v>Under-Forecast</v>
      </c>
      <c r="Q224" s="55" t="str">
        <f aca="false">IF(J224&lt;=5,"Excellent",IF(J224&lt;=10,"Good",IF(J224&lt;=20,"Acceptable","Poor")))</f>
        <v>Poor</v>
      </c>
      <c r="R224" s="55" t="n">
        <f aca="false">IFERROR(VALUE(LEFT(E224,4)),"")</f>
        <v>2024</v>
      </c>
    </row>
    <row r="225" customFormat="false" ht="15" hidden="false" customHeight="true" outlineLevel="0" collapsed="false">
      <c r="A225" s="56" t="s">
        <v>12376</v>
      </c>
      <c r="B225" s="56" t="s">
        <v>2677</v>
      </c>
      <c r="C225" s="56" t="s">
        <v>27</v>
      </c>
      <c r="D225" s="56" t="s">
        <v>18</v>
      </c>
      <c r="E225" s="56" t="s">
        <v>51</v>
      </c>
      <c r="F225" s="56" t="s">
        <v>107</v>
      </c>
      <c r="G225" s="56" t="n">
        <v>5685</v>
      </c>
      <c r="H225" s="56" t="n">
        <v>5035</v>
      </c>
      <c r="I225" s="54" t="n">
        <f aca="false">ABS(G225-H225)</f>
        <v>650</v>
      </c>
      <c r="J225" s="54" t="n">
        <f aca="false">IF(H225=0,0,ROUND(ABS(G225-H225)/H225*100,2))</f>
        <v>12.91</v>
      </c>
      <c r="K225" s="54" t="n">
        <f aca="false">G225-H225</f>
        <v>650</v>
      </c>
      <c r="L225" s="54" t="n">
        <f aca="false">ROUND(100-J225,2)</f>
        <v>87.09</v>
      </c>
      <c r="M225" s="56" t="s">
        <v>12147</v>
      </c>
      <c r="N225" s="56" t="s">
        <v>12153</v>
      </c>
      <c r="O225" s="56" t="s">
        <v>12123</v>
      </c>
      <c r="P225" s="55" t="str">
        <f aca="false">IF(K225&gt;500,"Over-Forecast",IF(K225&lt;-500,"Under-Forecast","Accurate"))</f>
        <v>Over-Forecast</v>
      </c>
      <c r="Q225" s="55" t="str">
        <f aca="false">IF(J225&lt;=5,"Excellent",IF(J225&lt;=10,"Good",IF(J225&lt;=20,"Acceptable","Poor")))</f>
        <v>Acceptable</v>
      </c>
      <c r="R225" s="55" t="n">
        <f aca="false">IFERROR(VALUE(LEFT(E225,4)),"")</f>
        <v>2024</v>
      </c>
    </row>
    <row r="226" customFormat="false" ht="15" hidden="false" customHeight="true" outlineLevel="0" collapsed="false">
      <c r="A226" s="52" t="s">
        <v>12377</v>
      </c>
      <c r="B226" s="52" t="s">
        <v>4410</v>
      </c>
      <c r="C226" s="52" t="s">
        <v>27</v>
      </c>
      <c r="D226" s="52" t="s">
        <v>15</v>
      </c>
      <c r="E226" s="52" t="s">
        <v>38</v>
      </c>
      <c r="F226" s="52" t="s">
        <v>113</v>
      </c>
      <c r="G226" s="52" t="n">
        <v>1082</v>
      </c>
      <c r="H226" s="52" t="n">
        <v>1439</v>
      </c>
      <c r="I226" s="54" t="n">
        <f aca="false">ABS(G226-H226)</f>
        <v>357</v>
      </c>
      <c r="J226" s="54" t="n">
        <f aca="false">IF(H226=0,0,ROUND(ABS(G226-H226)/H226*100,2))</f>
        <v>24.81</v>
      </c>
      <c r="K226" s="54" t="n">
        <f aca="false">G226-H226</f>
        <v>-357</v>
      </c>
      <c r="L226" s="54" t="n">
        <f aca="false">ROUND(100-J226,2)</f>
        <v>75.19</v>
      </c>
      <c r="M226" s="52" t="s">
        <v>12121</v>
      </c>
      <c r="N226" s="52" t="s">
        <v>12122</v>
      </c>
      <c r="O226" s="52" t="s">
        <v>12123</v>
      </c>
      <c r="P226" s="55" t="str">
        <f aca="false">IF(K226&gt;500,"Over-Forecast",IF(K226&lt;-500,"Under-Forecast","Accurate"))</f>
        <v>Accurate</v>
      </c>
      <c r="Q226" s="55" t="str">
        <f aca="false">IF(J226&lt;=5,"Excellent",IF(J226&lt;=10,"Good",IF(J226&lt;=20,"Acceptable","Poor")))</f>
        <v>Poor</v>
      </c>
      <c r="R226" s="55" t="n">
        <f aca="false">IFERROR(VALUE(LEFT(E226,4)),"")</f>
        <v>2023</v>
      </c>
    </row>
    <row r="227" customFormat="false" ht="15" hidden="false" customHeight="true" outlineLevel="0" collapsed="false">
      <c r="A227" s="56" t="s">
        <v>12378</v>
      </c>
      <c r="B227" s="56" t="s">
        <v>2312</v>
      </c>
      <c r="C227" s="56" t="s">
        <v>11</v>
      </c>
      <c r="D227" s="56" t="s">
        <v>12</v>
      </c>
      <c r="E227" s="56" t="s">
        <v>35</v>
      </c>
      <c r="F227" s="56" t="s">
        <v>113</v>
      </c>
      <c r="G227" s="56" t="n">
        <v>8001</v>
      </c>
      <c r="H227" s="56" t="n">
        <v>9883</v>
      </c>
      <c r="I227" s="54" t="n">
        <f aca="false">ABS(G227-H227)</f>
        <v>1882</v>
      </c>
      <c r="J227" s="54" t="n">
        <f aca="false">IF(H227=0,0,ROUND(ABS(G227-H227)/H227*100,2))</f>
        <v>19.04</v>
      </c>
      <c r="K227" s="54" t="n">
        <f aca="false">G227-H227</f>
        <v>-1882</v>
      </c>
      <c r="L227" s="54" t="n">
        <f aca="false">ROUND(100-J227,2)</f>
        <v>80.96</v>
      </c>
      <c r="M227" s="56" t="s">
        <v>12125</v>
      </c>
      <c r="N227" s="56" t="s">
        <v>12137</v>
      </c>
      <c r="O227" s="56" t="s">
        <v>12127</v>
      </c>
      <c r="P227" s="55" t="str">
        <f aca="false">IF(K227&gt;500,"Over-Forecast",IF(K227&lt;-500,"Under-Forecast","Accurate"))</f>
        <v>Under-Forecast</v>
      </c>
      <c r="Q227" s="55" t="str">
        <f aca="false">IF(J227&lt;=5,"Excellent",IF(J227&lt;=10,"Good",IF(J227&lt;=20,"Acceptable","Poor")))</f>
        <v>Acceptable</v>
      </c>
      <c r="R227" s="55" t="n">
        <f aca="false">IFERROR(VALUE(LEFT(E227,4)),"")</f>
        <v>2023</v>
      </c>
    </row>
    <row r="228" customFormat="false" ht="15" hidden="false" customHeight="true" outlineLevel="0" collapsed="false">
      <c r="A228" s="52" t="s">
        <v>12379</v>
      </c>
      <c r="B228" s="52" t="s">
        <v>3902</v>
      </c>
      <c r="C228" s="52" t="s">
        <v>14</v>
      </c>
      <c r="D228" s="52" t="s">
        <v>12</v>
      </c>
      <c r="E228" s="52" t="s">
        <v>55</v>
      </c>
      <c r="F228" s="52" t="s">
        <v>107</v>
      </c>
      <c r="G228" s="52" t="n">
        <v>2722</v>
      </c>
      <c r="H228" s="52" t="n">
        <v>2768</v>
      </c>
      <c r="I228" s="54" t="n">
        <f aca="false">ABS(G228-H228)</f>
        <v>46</v>
      </c>
      <c r="J228" s="54" t="n">
        <f aca="false">IF(H228=0,0,ROUND(ABS(G228-H228)/H228*100,2))</f>
        <v>1.66</v>
      </c>
      <c r="K228" s="54" t="n">
        <f aca="false">G228-H228</f>
        <v>-46</v>
      </c>
      <c r="L228" s="54" t="n">
        <f aca="false">ROUND(100-J228,2)</f>
        <v>98.34</v>
      </c>
      <c r="M228" s="52" t="s">
        <v>12147</v>
      </c>
      <c r="N228" s="52" t="s">
        <v>12153</v>
      </c>
      <c r="O228" s="52" t="s">
        <v>12131</v>
      </c>
      <c r="P228" s="55" t="str">
        <f aca="false">IF(K228&gt;500,"Over-Forecast",IF(K228&lt;-500,"Under-Forecast","Accurate"))</f>
        <v>Accurate</v>
      </c>
      <c r="Q228" s="55" t="str">
        <f aca="false">IF(J228&lt;=5,"Excellent",IF(J228&lt;=10,"Good",IF(J228&lt;=20,"Acceptable","Poor")))</f>
        <v>Excellent</v>
      </c>
      <c r="R228" s="55" t="n">
        <f aca="false">IFERROR(VALUE(LEFT(E228,4)),"")</f>
        <v>2024</v>
      </c>
    </row>
    <row r="229" customFormat="false" ht="15" hidden="false" customHeight="true" outlineLevel="0" collapsed="false">
      <c r="A229" s="56" t="s">
        <v>12380</v>
      </c>
      <c r="B229" s="56" t="s">
        <v>8868</v>
      </c>
      <c r="C229" s="56" t="s">
        <v>27</v>
      </c>
      <c r="D229" s="56" t="s">
        <v>12</v>
      </c>
      <c r="E229" s="56" t="s">
        <v>33</v>
      </c>
      <c r="F229" s="56" t="s">
        <v>107</v>
      </c>
      <c r="G229" s="56" t="n">
        <v>6458</v>
      </c>
      <c r="H229" s="56" t="n">
        <v>8348</v>
      </c>
      <c r="I229" s="54" t="n">
        <f aca="false">ABS(G229-H229)</f>
        <v>1890</v>
      </c>
      <c r="J229" s="54" t="n">
        <f aca="false">IF(H229=0,0,ROUND(ABS(G229-H229)/H229*100,2))</f>
        <v>22.64</v>
      </c>
      <c r="K229" s="54" t="n">
        <f aca="false">G229-H229</f>
        <v>-1890</v>
      </c>
      <c r="L229" s="54" t="n">
        <f aca="false">ROUND(100-J229,2)</f>
        <v>77.36</v>
      </c>
      <c r="M229" s="56" t="s">
        <v>12134</v>
      </c>
      <c r="N229" s="56" t="s">
        <v>12137</v>
      </c>
      <c r="O229" s="56" t="s">
        <v>12123</v>
      </c>
      <c r="P229" s="55" t="str">
        <f aca="false">IF(K229&gt;500,"Over-Forecast",IF(K229&lt;-500,"Under-Forecast","Accurate"))</f>
        <v>Under-Forecast</v>
      </c>
      <c r="Q229" s="55" t="str">
        <f aca="false">IF(J229&lt;=5,"Excellent",IF(J229&lt;=10,"Good",IF(J229&lt;=20,"Acceptable","Poor")))</f>
        <v>Poor</v>
      </c>
      <c r="R229" s="55" t="n">
        <f aca="false">IFERROR(VALUE(LEFT(E229,4)),"")</f>
        <v>2023</v>
      </c>
    </row>
    <row r="230" customFormat="false" ht="15" hidden="false" customHeight="true" outlineLevel="0" collapsed="false">
      <c r="A230" s="52" t="s">
        <v>12381</v>
      </c>
      <c r="B230" s="52" t="s">
        <v>12382</v>
      </c>
      <c r="C230" s="52" t="s">
        <v>11</v>
      </c>
      <c r="D230" s="52" t="s">
        <v>21</v>
      </c>
      <c r="E230" s="52" t="s">
        <v>43</v>
      </c>
      <c r="F230" s="52" t="s">
        <v>107</v>
      </c>
      <c r="G230" s="52" t="n">
        <v>5617</v>
      </c>
      <c r="H230" s="52" t="n">
        <v>5658</v>
      </c>
      <c r="I230" s="54" t="n">
        <f aca="false">ABS(G230-H230)</f>
        <v>41</v>
      </c>
      <c r="J230" s="54" t="n">
        <f aca="false">IF(H230=0,0,ROUND(ABS(G230-H230)/H230*100,2))</f>
        <v>0.72</v>
      </c>
      <c r="K230" s="54" t="n">
        <f aca="false">G230-H230</f>
        <v>-41</v>
      </c>
      <c r="L230" s="54" t="n">
        <f aca="false">ROUND(100-J230,2)</f>
        <v>99.28</v>
      </c>
      <c r="M230" s="52" t="s">
        <v>12147</v>
      </c>
      <c r="N230" s="52" t="s">
        <v>12153</v>
      </c>
      <c r="O230" s="52" t="s">
        <v>12123</v>
      </c>
      <c r="P230" s="55" t="str">
        <f aca="false">IF(K230&gt;500,"Over-Forecast",IF(K230&lt;-500,"Under-Forecast","Accurate"))</f>
        <v>Accurate</v>
      </c>
      <c r="Q230" s="55" t="str">
        <f aca="false">IF(J230&lt;=5,"Excellent",IF(J230&lt;=10,"Good",IF(J230&lt;=20,"Acceptable","Poor")))</f>
        <v>Excellent</v>
      </c>
      <c r="R230" s="55" t="n">
        <f aca="false">IFERROR(VALUE(LEFT(E230,4)),"")</f>
        <v>2023</v>
      </c>
    </row>
    <row r="231" customFormat="false" ht="15" hidden="false" customHeight="true" outlineLevel="0" collapsed="false">
      <c r="A231" s="56" t="s">
        <v>12383</v>
      </c>
      <c r="B231" s="56" t="s">
        <v>6342</v>
      </c>
      <c r="C231" s="56" t="s">
        <v>17</v>
      </c>
      <c r="D231" s="56" t="s">
        <v>15</v>
      </c>
      <c r="E231" s="56" t="s">
        <v>31</v>
      </c>
      <c r="F231" s="56" t="s">
        <v>107</v>
      </c>
      <c r="G231" s="56" t="n">
        <v>11095</v>
      </c>
      <c r="H231" s="56" t="n">
        <v>9294</v>
      </c>
      <c r="I231" s="54" t="n">
        <f aca="false">ABS(G231-H231)</f>
        <v>1801</v>
      </c>
      <c r="J231" s="54" t="n">
        <f aca="false">IF(H231=0,0,ROUND(ABS(G231-H231)/H231*100,2))</f>
        <v>19.38</v>
      </c>
      <c r="K231" s="54" t="n">
        <f aca="false">G231-H231</f>
        <v>1801</v>
      </c>
      <c r="L231" s="54" t="n">
        <f aca="false">ROUND(100-J231,2)</f>
        <v>80.62</v>
      </c>
      <c r="M231" s="56" t="s">
        <v>12147</v>
      </c>
      <c r="N231" s="56" t="s">
        <v>12137</v>
      </c>
      <c r="O231" s="56" t="s">
        <v>12123</v>
      </c>
      <c r="P231" s="55" t="str">
        <f aca="false">IF(K231&gt;500,"Over-Forecast",IF(K231&lt;-500,"Under-Forecast","Accurate"))</f>
        <v>Over-Forecast</v>
      </c>
      <c r="Q231" s="55" t="str">
        <f aca="false">IF(J231&lt;=5,"Excellent",IF(J231&lt;=10,"Good",IF(J231&lt;=20,"Acceptable","Poor")))</f>
        <v>Acceptable</v>
      </c>
      <c r="R231" s="55" t="n">
        <f aca="false">IFERROR(VALUE(LEFT(E231,4)),"")</f>
        <v>2022</v>
      </c>
    </row>
    <row r="232" customFormat="false" ht="15" hidden="false" customHeight="true" outlineLevel="0" collapsed="false">
      <c r="A232" s="52" t="s">
        <v>12384</v>
      </c>
      <c r="B232" s="52" t="s">
        <v>1775</v>
      </c>
      <c r="C232" s="52" t="s">
        <v>14</v>
      </c>
      <c r="D232" s="52" t="s">
        <v>12</v>
      </c>
      <c r="E232" s="52" t="s">
        <v>48</v>
      </c>
      <c r="F232" s="52" t="s">
        <v>113</v>
      </c>
      <c r="G232" s="52" t="n">
        <v>4434</v>
      </c>
      <c r="H232" s="52" t="n">
        <v>3654</v>
      </c>
      <c r="I232" s="54" t="n">
        <f aca="false">ABS(G232-H232)</f>
        <v>780</v>
      </c>
      <c r="J232" s="54" t="n">
        <f aca="false">IF(H232=0,0,ROUND(ABS(G232-H232)/H232*100,2))</f>
        <v>21.35</v>
      </c>
      <c r="K232" s="54" t="n">
        <f aca="false">G232-H232</f>
        <v>780</v>
      </c>
      <c r="L232" s="54" t="n">
        <f aca="false">ROUND(100-J232,2)</f>
        <v>78.65</v>
      </c>
      <c r="M232" s="52" t="s">
        <v>12160</v>
      </c>
      <c r="N232" s="52" t="s">
        <v>12130</v>
      </c>
      <c r="O232" s="52" t="s">
        <v>12123</v>
      </c>
      <c r="P232" s="55" t="str">
        <f aca="false">IF(K232&gt;500,"Over-Forecast",IF(K232&lt;-500,"Under-Forecast","Accurate"))</f>
        <v>Over-Forecast</v>
      </c>
      <c r="Q232" s="55" t="str">
        <f aca="false">IF(J232&lt;=5,"Excellent",IF(J232&lt;=10,"Good",IF(J232&lt;=20,"Acceptable","Poor")))</f>
        <v>Poor</v>
      </c>
      <c r="R232" s="55" t="n">
        <f aca="false">IFERROR(VALUE(LEFT(E232,4)),"")</f>
        <v>2024</v>
      </c>
    </row>
    <row r="233" customFormat="false" ht="15" hidden="false" customHeight="true" outlineLevel="0" collapsed="false">
      <c r="A233" s="56" t="s">
        <v>12385</v>
      </c>
      <c r="B233" s="56" t="s">
        <v>1462</v>
      </c>
      <c r="C233" s="56" t="s">
        <v>25</v>
      </c>
      <c r="D233" s="56" t="s">
        <v>21</v>
      </c>
      <c r="E233" s="56" t="s">
        <v>39</v>
      </c>
      <c r="F233" s="56" t="s">
        <v>111</v>
      </c>
      <c r="G233" s="56" t="n">
        <v>2614</v>
      </c>
      <c r="H233" s="56" t="n">
        <v>1956</v>
      </c>
      <c r="I233" s="54" t="n">
        <f aca="false">ABS(G233-H233)</f>
        <v>658</v>
      </c>
      <c r="J233" s="54" t="n">
        <f aca="false">IF(H233=0,0,ROUND(ABS(G233-H233)/H233*100,2))</f>
        <v>33.64</v>
      </c>
      <c r="K233" s="54" t="n">
        <f aca="false">G233-H233</f>
        <v>658</v>
      </c>
      <c r="L233" s="54" t="n">
        <f aca="false">ROUND(100-J233,2)</f>
        <v>66.36</v>
      </c>
      <c r="M233" s="56" t="s">
        <v>12134</v>
      </c>
      <c r="N233" s="56" t="s">
        <v>12122</v>
      </c>
      <c r="O233" s="56" t="s">
        <v>12131</v>
      </c>
      <c r="P233" s="55" t="str">
        <f aca="false">IF(K233&gt;500,"Over-Forecast",IF(K233&lt;-500,"Under-Forecast","Accurate"))</f>
        <v>Over-Forecast</v>
      </c>
      <c r="Q233" s="55" t="str">
        <f aca="false">IF(J233&lt;=5,"Excellent",IF(J233&lt;=10,"Good",IF(J233&lt;=20,"Acceptable","Poor")))</f>
        <v>Poor</v>
      </c>
      <c r="R233" s="55" t="n">
        <f aca="false">IFERROR(VALUE(LEFT(E233,4)),"")</f>
        <v>2023</v>
      </c>
    </row>
    <row r="234" customFormat="false" ht="15" hidden="false" customHeight="true" outlineLevel="0" collapsed="false">
      <c r="A234" s="52" t="s">
        <v>12386</v>
      </c>
      <c r="B234" s="52" t="s">
        <v>3692</v>
      </c>
      <c r="C234" s="52" t="s">
        <v>17</v>
      </c>
      <c r="D234" s="52" t="s">
        <v>12</v>
      </c>
      <c r="E234" s="52" t="s">
        <v>49</v>
      </c>
      <c r="F234" s="52" t="s">
        <v>111</v>
      </c>
      <c r="G234" s="52" t="n">
        <v>9209</v>
      </c>
      <c r="H234" s="52" t="n">
        <v>9596</v>
      </c>
      <c r="I234" s="54" t="n">
        <f aca="false">ABS(G234-H234)</f>
        <v>387</v>
      </c>
      <c r="J234" s="54" t="n">
        <f aca="false">IF(H234=0,0,ROUND(ABS(G234-H234)/H234*100,2))</f>
        <v>4.03</v>
      </c>
      <c r="K234" s="54" t="n">
        <f aca="false">G234-H234</f>
        <v>-387</v>
      </c>
      <c r="L234" s="54" t="n">
        <f aca="false">ROUND(100-J234,2)</f>
        <v>95.97</v>
      </c>
      <c r="M234" s="52" t="s">
        <v>12152</v>
      </c>
      <c r="N234" s="52" t="s">
        <v>12122</v>
      </c>
      <c r="O234" s="52" t="s">
        <v>12127</v>
      </c>
      <c r="P234" s="55" t="str">
        <f aca="false">IF(K234&gt;500,"Over-Forecast",IF(K234&lt;-500,"Under-Forecast","Accurate"))</f>
        <v>Accurate</v>
      </c>
      <c r="Q234" s="55" t="str">
        <f aca="false">IF(J234&lt;=5,"Excellent",IF(J234&lt;=10,"Good",IF(J234&lt;=20,"Acceptable","Poor")))</f>
        <v>Excellent</v>
      </c>
      <c r="R234" s="55" t="n">
        <f aca="false">IFERROR(VALUE(LEFT(E234,4)),"")</f>
        <v>2024</v>
      </c>
    </row>
    <row r="235" customFormat="false" ht="15" hidden="false" customHeight="true" outlineLevel="0" collapsed="false">
      <c r="A235" s="56" t="s">
        <v>12387</v>
      </c>
      <c r="B235" s="56" t="s">
        <v>6466</v>
      </c>
      <c r="C235" s="56" t="s">
        <v>17</v>
      </c>
      <c r="D235" s="56" t="s">
        <v>18</v>
      </c>
      <c r="E235" s="56" t="s">
        <v>29</v>
      </c>
      <c r="F235" s="56" t="s">
        <v>107</v>
      </c>
      <c r="G235" s="56" t="n">
        <v>9063</v>
      </c>
      <c r="H235" s="56" t="n">
        <v>8355</v>
      </c>
      <c r="I235" s="54" t="n">
        <f aca="false">ABS(G235-H235)</f>
        <v>708</v>
      </c>
      <c r="J235" s="54" t="n">
        <f aca="false">IF(H235=0,0,ROUND(ABS(G235-H235)/H235*100,2))</f>
        <v>8.47</v>
      </c>
      <c r="K235" s="54" t="n">
        <f aca="false">G235-H235</f>
        <v>708</v>
      </c>
      <c r="L235" s="54" t="n">
        <f aca="false">ROUND(100-J235,2)</f>
        <v>91.53</v>
      </c>
      <c r="M235" s="56" t="s">
        <v>12147</v>
      </c>
      <c r="N235" s="56" t="s">
        <v>12126</v>
      </c>
      <c r="O235" s="56" t="s">
        <v>12131</v>
      </c>
      <c r="P235" s="55" t="str">
        <f aca="false">IF(K235&gt;500,"Over-Forecast",IF(K235&lt;-500,"Under-Forecast","Accurate"))</f>
        <v>Over-Forecast</v>
      </c>
      <c r="Q235" s="55" t="str">
        <f aca="false">IF(J235&lt;=5,"Excellent",IF(J235&lt;=10,"Good",IF(J235&lt;=20,"Acceptable","Poor")))</f>
        <v>Good</v>
      </c>
      <c r="R235" s="55" t="n">
        <f aca="false">IFERROR(VALUE(LEFT(E235,4)),"")</f>
        <v>2022</v>
      </c>
    </row>
    <row r="236" customFormat="false" ht="15" hidden="false" customHeight="true" outlineLevel="0" collapsed="false">
      <c r="A236" s="52" t="s">
        <v>12388</v>
      </c>
      <c r="B236" s="52" t="s">
        <v>3764</v>
      </c>
      <c r="C236" s="52" t="s">
        <v>23</v>
      </c>
      <c r="D236" s="52" t="s">
        <v>18</v>
      </c>
      <c r="E236" s="52" t="s">
        <v>53</v>
      </c>
      <c r="F236" s="52" t="s">
        <v>113</v>
      </c>
      <c r="G236" s="52" t="n">
        <v>7142</v>
      </c>
      <c r="H236" s="52" t="n">
        <v>7195</v>
      </c>
      <c r="I236" s="54" t="n">
        <f aca="false">ABS(G236-H236)</f>
        <v>53</v>
      </c>
      <c r="J236" s="54" t="n">
        <f aca="false">IF(H236=0,0,ROUND(ABS(G236-H236)/H236*100,2))</f>
        <v>0.74</v>
      </c>
      <c r="K236" s="54" t="n">
        <f aca="false">G236-H236</f>
        <v>-53</v>
      </c>
      <c r="L236" s="54" t="n">
        <f aca="false">ROUND(100-J236,2)</f>
        <v>99.26</v>
      </c>
      <c r="M236" s="52" t="s">
        <v>12204</v>
      </c>
      <c r="N236" s="52" t="s">
        <v>12153</v>
      </c>
      <c r="O236" s="52" t="s">
        <v>12131</v>
      </c>
      <c r="P236" s="55" t="str">
        <f aca="false">IF(K236&gt;500,"Over-Forecast",IF(K236&lt;-500,"Under-Forecast","Accurate"))</f>
        <v>Accurate</v>
      </c>
      <c r="Q236" s="55" t="str">
        <f aca="false">IF(J236&lt;=5,"Excellent",IF(J236&lt;=10,"Good",IF(J236&lt;=20,"Acceptable","Poor")))</f>
        <v>Excellent</v>
      </c>
      <c r="R236" s="55" t="n">
        <f aca="false">IFERROR(VALUE(LEFT(E236,4)),"")</f>
        <v>2024</v>
      </c>
    </row>
    <row r="237" customFormat="false" ht="15" hidden="false" customHeight="true" outlineLevel="0" collapsed="false">
      <c r="A237" s="56" t="s">
        <v>12389</v>
      </c>
      <c r="B237" s="56" t="s">
        <v>796</v>
      </c>
      <c r="C237" s="56" t="s">
        <v>20</v>
      </c>
      <c r="D237" s="56" t="s">
        <v>9</v>
      </c>
      <c r="E237" s="56" t="s">
        <v>33</v>
      </c>
      <c r="F237" s="56" t="s">
        <v>109</v>
      </c>
      <c r="G237" s="56" t="n">
        <v>5296</v>
      </c>
      <c r="H237" s="56" t="n">
        <v>6324</v>
      </c>
      <c r="I237" s="54" t="n">
        <f aca="false">ABS(G237-H237)</f>
        <v>1028</v>
      </c>
      <c r="J237" s="54" t="n">
        <f aca="false">IF(H237=0,0,ROUND(ABS(G237-H237)/H237*100,2))</f>
        <v>16.26</v>
      </c>
      <c r="K237" s="54" t="n">
        <f aca="false">G237-H237</f>
        <v>-1028</v>
      </c>
      <c r="L237" s="54" t="n">
        <f aca="false">ROUND(100-J237,2)</f>
        <v>83.74</v>
      </c>
      <c r="M237" s="56" t="s">
        <v>12173</v>
      </c>
      <c r="N237" s="56" t="s">
        <v>12126</v>
      </c>
      <c r="O237" s="56" t="s">
        <v>12131</v>
      </c>
      <c r="P237" s="55" t="str">
        <f aca="false">IF(K237&gt;500,"Over-Forecast",IF(K237&lt;-500,"Under-Forecast","Accurate"))</f>
        <v>Under-Forecast</v>
      </c>
      <c r="Q237" s="55" t="str">
        <f aca="false">IF(J237&lt;=5,"Excellent",IF(J237&lt;=10,"Good",IF(J237&lt;=20,"Acceptable","Poor")))</f>
        <v>Acceptable</v>
      </c>
      <c r="R237" s="55" t="n">
        <f aca="false">IFERROR(VALUE(LEFT(E237,4)),"")</f>
        <v>2023</v>
      </c>
    </row>
    <row r="238" customFormat="false" ht="15" hidden="false" customHeight="true" outlineLevel="0" collapsed="false">
      <c r="A238" s="52" t="s">
        <v>12390</v>
      </c>
      <c r="B238" s="52" t="s">
        <v>5438</v>
      </c>
      <c r="C238" s="52" t="s">
        <v>27</v>
      </c>
      <c r="D238" s="52" t="s">
        <v>21</v>
      </c>
      <c r="E238" s="52" t="s">
        <v>54</v>
      </c>
      <c r="F238" s="52" t="s">
        <v>113</v>
      </c>
      <c r="G238" s="52" t="n">
        <v>1587</v>
      </c>
      <c r="H238" s="52" t="n">
        <v>1783</v>
      </c>
      <c r="I238" s="54" t="n">
        <f aca="false">ABS(G238-H238)</f>
        <v>196</v>
      </c>
      <c r="J238" s="54" t="n">
        <f aca="false">IF(H238=0,0,ROUND(ABS(G238-H238)/H238*100,2))</f>
        <v>10.99</v>
      </c>
      <c r="K238" s="54" t="n">
        <f aca="false">G238-H238</f>
        <v>-196</v>
      </c>
      <c r="L238" s="54" t="n">
        <f aca="false">ROUND(100-J238,2)</f>
        <v>89.01</v>
      </c>
      <c r="M238" s="52" t="s">
        <v>12134</v>
      </c>
      <c r="N238" s="52" t="s">
        <v>12130</v>
      </c>
      <c r="O238" s="52" t="s">
        <v>12127</v>
      </c>
      <c r="P238" s="55" t="str">
        <f aca="false">IF(K238&gt;500,"Over-Forecast",IF(K238&lt;-500,"Under-Forecast","Accurate"))</f>
        <v>Accurate</v>
      </c>
      <c r="Q238" s="55" t="str">
        <f aca="false">IF(J238&lt;=5,"Excellent",IF(J238&lt;=10,"Good",IF(J238&lt;=20,"Acceptable","Poor")))</f>
        <v>Acceptable</v>
      </c>
      <c r="R238" s="55" t="n">
        <f aca="false">IFERROR(VALUE(LEFT(E238,4)),"")</f>
        <v>2024</v>
      </c>
    </row>
    <row r="239" customFormat="false" ht="15" hidden="false" customHeight="true" outlineLevel="0" collapsed="false">
      <c r="A239" s="56" t="s">
        <v>12391</v>
      </c>
      <c r="B239" s="56" t="s">
        <v>4267</v>
      </c>
      <c r="C239" s="56" t="s">
        <v>27</v>
      </c>
      <c r="D239" s="56" t="s">
        <v>21</v>
      </c>
      <c r="E239" s="56" t="s">
        <v>47</v>
      </c>
      <c r="F239" s="56" t="s">
        <v>113</v>
      </c>
      <c r="G239" s="56" t="n">
        <v>7286</v>
      </c>
      <c r="H239" s="56" t="n">
        <v>7569</v>
      </c>
      <c r="I239" s="54" t="n">
        <f aca="false">ABS(G239-H239)</f>
        <v>283</v>
      </c>
      <c r="J239" s="54" t="n">
        <f aca="false">IF(H239=0,0,ROUND(ABS(G239-H239)/H239*100,2))</f>
        <v>3.74</v>
      </c>
      <c r="K239" s="54" t="n">
        <f aca="false">G239-H239</f>
        <v>-283</v>
      </c>
      <c r="L239" s="54" t="n">
        <f aca="false">ROUND(100-J239,2)</f>
        <v>96.26</v>
      </c>
      <c r="M239" s="56" t="s">
        <v>12160</v>
      </c>
      <c r="N239" s="56" t="s">
        <v>12153</v>
      </c>
      <c r="O239" s="56" t="s">
        <v>12123</v>
      </c>
      <c r="P239" s="55" t="str">
        <f aca="false">IF(K239&gt;500,"Over-Forecast",IF(K239&lt;-500,"Under-Forecast","Accurate"))</f>
        <v>Accurate</v>
      </c>
      <c r="Q239" s="55" t="str">
        <f aca="false">IF(J239&lt;=5,"Excellent",IF(J239&lt;=10,"Good",IF(J239&lt;=20,"Acceptable","Poor")))</f>
        <v>Excellent</v>
      </c>
      <c r="R239" s="55" t="n">
        <f aca="false">IFERROR(VALUE(LEFT(E239,4)),"")</f>
        <v>2024</v>
      </c>
    </row>
    <row r="240" customFormat="false" ht="15" hidden="false" customHeight="true" outlineLevel="0" collapsed="false">
      <c r="A240" s="52" t="s">
        <v>12392</v>
      </c>
      <c r="B240" s="52" t="s">
        <v>897</v>
      </c>
      <c r="C240" s="52" t="s">
        <v>25</v>
      </c>
      <c r="D240" s="52" t="s">
        <v>18</v>
      </c>
      <c r="E240" s="52" t="s">
        <v>43</v>
      </c>
      <c r="F240" s="52" t="s">
        <v>107</v>
      </c>
      <c r="G240" s="52" t="n">
        <v>7882</v>
      </c>
      <c r="H240" s="52" t="n">
        <v>7324</v>
      </c>
      <c r="I240" s="54" t="n">
        <f aca="false">ABS(G240-H240)</f>
        <v>558</v>
      </c>
      <c r="J240" s="54" t="n">
        <f aca="false">IF(H240=0,0,ROUND(ABS(G240-H240)/H240*100,2))</f>
        <v>7.62</v>
      </c>
      <c r="K240" s="54" t="n">
        <f aca="false">G240-H240</f>
        <v>558</v>
      </c>
      <c r="L240" s="54" t="n">
        <f aca="false">ROUND(100-J240,2)</f>
        <v>92.38</v>
      </c>
      <c r="M240" s="52" t="s">
        <v>12173</v>
      </c>
      <c r="N240" s="52" t="s">
        <v>12137</v>
      </c>
      <c r="O240" s="52" t="s">
        <v>12123</v>
      </c>
      <c r="P240" s="55" t="str">
        <f aca="false">IF(K240&gt;500,"Over-Forecast",IF(K240&lt;-500,"Under-Forecast","Accurate"))</f>
        <v>Over-Forecast</v>
      </c>
      <c r="Q240" s="55" t="str">
        <f aca="false">IF(J240&lt;=5,"Excellent",IF(J240&lt;=10,"Good",IF(J240&lt;=20,"Acceptable","Poor")))</f>
        <v>Good</v>
      </c>
      <c r="R240" s="55" t="n">
        <f aca="false">IFERROR(VALUE(LEFT(E240,4)),"")</f>
        <v>2023</v>
      </c>
    </row>
    <row r="241" customFormat="false" ht="15" hidden="false" customHeight="true" outlineLevel="0" collapsed="false">
      <c r="A241" s="56" t="s">
        <v>12393</v>
      </c>
      <c r="B241" s="56" t="s">
        <v>4466</v>
      </c>
      <c r="C241" s="56" t="s">
        <v>25</v>
      </c>
      <c r="D241" s="56" t="s">
        <v>18</v>
      </c>
      <c r="E241" s="56" t="s">
        <v>24</v>
      </c>
      <c r="F241" s="56" t="s">
        <v>113</v>
      </c>
      <c r="G241" s="56" t="n">
        <v>1739</v>
      </c>
      <c r="H241" s="56" t="n">
        <v>1586</v>
      </c>
      <c r="I241" s="54" t="n">
        <f aca="false">ABS(G241-H241)</f>
        <v>153</v>
      </c>
      <c r="J241" s="54" t="n">
        <f aca="false">IF(H241=0,0,ROUND(ABS(G241-H241)/H241*100,2))</f>
        <v>9.65</v>
      </c>
      <c r="K241" s="54" t="n">
        <f aca="false">G241-H241</f>
        <v>153</v>
      </c>
      <c r="L241" s="54" t="n">
        <f aca="false">ROUND(100-J241,2)</f>
        <v>90.35</v>
      </c>
      <c r="M241" s="56" t="s">
        <v>12136</v>
      </c>
      <c r="N241" s="56" t="s">
        <v>12137</v>
      </c>
      <c r="O241" s="56" t="s">
        <v>12131</v>
      </c>
      <c r="P241" s="55" t="str">
        <f aca="false">IF(K241&gt;500,"Over-Forecast",IF(K241&lt;-500,"Under-Forecast","Accurate"))</f>
        <v>Accurate</v>
      </c>
      <c r="Q241" s="55" t="str">
        <f aca="false">IF(J241&lt;=5,"Excellent",IF(J241&lt;=10,"Good",IF(J241&lt;=20,"Acceptable","Poor")))</f>
        <v>Good</v>
      </c>
      <c r="R241" s="55" t="n">
        <f aca="false">IFERROR(VALUE(LEFT(E241,4)),"")</f>
        <v>2022</v>
      </c>
    </row>
    <row r="242" customFormat="false" ht="15" hidden="false" customHeight="true" outlineLevel="0" collapsed="false">
      <c r="A242" s="52" t="s">
        <v>12394</v>
      </c>
      <c r="B242" s="52" t="s">
        <v>1739</v>
      </c>
      <c r="C242" s="52" t="s">
        <v>14</v>
      </c>
      <c r="D242" s="52" t="s">
        <v>9</v>
      </c>
      <c r="E242" s="52" t="s">
        <v>49</v>
      </c>
      <c r="F242" s="52" t="s">
        <v>113</v>
      </c>
      <c r="G242" s="52" t="n">
        <v>2944</v>
      </c>
      <c r="H242" s="52" t="n">
        <v>2441</v>
      </c>
      <c r="I242" s="54" t="n">
        <f aca="false">ABS(G242-H242)</f>
        <v>503</v>
      </c>
      <c r="J242" s="54" t="n">
        <f aca="false">IF(H242=0,0,ROUND(ABS(G242-H242)/H242*100,2))</f>
        <v>20.61</v>
      </c>
      <c r="K242" s="54" t="n">
        <f aca="false">G242-H242</f>
        <v>503</v>
      </c>
      <c r="L242" s="54" t="n">
        <f aca="false">ROUND(100-J242,2)</f>
        <v>79.39</v>
      </c>
      <c r="M242" s="52" t="s">
        <v>12139</v>
      </c>
      <c r="N242" s="52" t="s">
        <v>12153</v>
      </c>
      <c r="O242" s="52" t="s">
        <v>12131</v>
      </c>
      <c r="P242" s="55" t="str">
        <f aca="false">IF(K242&gt;500,"Over-Forecast",IF(K242&lt;-500,"Under-Forecast","Accurate"))</f>
        <v>Over-Forecast</v>
      </c>
      <c r="Q242" s="55" t="str">
        <f aca="false">IF(J242&lt;=5,"Excellent",IF(J242&lt;=10,"Good",IF(J242&lt;=20,"Acceptable","Poor")))</f>
        <v>Poor</v>
      </c>
      <c r="R242" s="55" t="n">
        <f aca="false">IFERROR(VALUE(LEFT(E242,4)),"")</f>
        <v>2024</v>
      </c>
    </row>
    <row r="243" customFormat="false" ht="15" hidden="false" customHeight="true" outlineLevel="0" collapsed="false">
      <c r="A243" s="56" t="s">
        <v>12395</v>
      </c>
      <c r="B243" s="56" t="s">
        <v>1419</v>
      </c>
      <c r="C243" s="56" t="s">
        <v>14</v>
      </c>
      <c r="D243" s="56" t="s">
        <v>18</v>
      </c>
      <c r="E243" s="56" t="s">
        <v>45</v>
      </c>
      <c r="F243" s="56" t="s">
        <v>111</v>
      </c>
      <c r="G243" s="56" t="n">
        <v>298</v>
      </c>
      <c r="H243" s="56" t="n">
        <v>245</v>
      </c>
      <c r="I243" s="54" t="n">
        <f aca="false">ABS(G243-H243)</f>
        <v>53</v>
      </c>
      <c r="J243" s="54" t="n">
        <f aca="false">IF(H243=0,0,ROUND(ABS(G243-H243)/H243*100,2))</f>
        <v>21.63</v>
      </c>
      <c r="K243" s="54" t="n">
        <f aca="false">G243-H243</f>
        <v>53</v>
      </c>
      <c r="L243" s="54" t="n">
        <f aca="false">ROUND(100-J243,2)</f>
        <v>78.37</v>
      </c>
      <c r="M243" s="56" t="s">
        <v>12136</v>
      </c>
      <c r="N243" s="56" t="s">
        <v>12126</v>
      </c>
      <c r="O243" s="56" t="s">
        <v>12131</v>
      </c>
      <c r="P243" s="55" t="str">
        <f aca="false">IF(K243&gt;500,"Over-Forecast",IF(K243&lt;-500,"Under-Forecast","Accurate"))</f>
        <v>Accurate</v>
      </c>
      <c r="Q243" s="55" t="str">
        <f aca="false">IF(J243&lt;=5,"Excellent",IF(J243&lt;=10,"Good",IF(J243&lt;=20,"Acceptable","Poor")))</f>
        <v>Poor</v>
      </c>
      <c r="R243" s="55" t="n">
        <f aca="false">IFERROR(VALUE(LEFT(E243,4)),"")</f>
        <v>2024</v>
      </c>
    </row>
    <row r="244" customFormat="false" ht="15" hidden="false" customHeight="true" outlineLevel="0" collapsed="false">
      <c r="A244" s="52" t="s">
        <v>12396</v>
      </c>
      <c r="B244" s="52" t="s">
        <v>2935</v>
      </c>
      <c r="C244" s="52" t="s">
        <v>17</v>
      </c>
      <c r="D244" s="52" t="s">
        <v>18</v>
      </c>
      <c r="E244" s="52" t="s">
        <v>24</v>
      </c>
      <c r="F244" s="52" t="s">
        <v>111</v>
      </c>
      <c r="G244" s="52" t="n">
        <v>2625</v>
      </c>
      <c r="H244" s="52" t="n">
        <v>3268</v>
      </c>
      <c r="I244" s="54" t="n">
        <f aca="false">ABS(G244-H244)</f>
        <v>643</v>
      </c>
      <c r="J244" s="54" t="n">
        <f aca="false">IF(H244=0,0,ROUND(ABS(G244-H244)/H244*100,2))</f>
        <v>19.68</v>
      </c>
      <c r="K244" s="54" t="n">
        <f aca="false">G244-H244</f>
        <v>-643</v>
      </c>
      <c r="L244" s="54" t="n">
        <f aca="false">ROUND(100-J244,2)</f>
        <v>80.32</v>
      </c>
      <c r="M244" s="52" t="s">
        <v>12152</v>
      </c>
      <c r="N244" s="52" t="s">
        <v>12153</v>
      </c>
      <c r="O244" s="52" t="s">
        <v>12131</v>
      </c>
      <c r="P244" s="55" t="str">
        <f aca="false">IF(K244&gt;500,"Over-Forecast",IF(K244&lt;-500,"Under-Forecast","Accurate"))</f>
        <v>Under-Forecast</v>
      </c>
      <c r="Q244" s="55" t="str">
        <f aca="false">IF(J244&lt;=5,"Excellent",IF(J244&lt;=10,"Good",IF(J244&lt;=20,"Acceptable","Poor")))</f>
        <v>Acceptable</v>
      </c>
      <c r="R244" s="55" t="n">
        <f aca="false">IFERROR(VALUE(LEFT(E244,4)),"")</f>
        <v>2022</v>
      </c>
    </row>
    <row r="245" customFormat="false" ht="15" hidden="false" customHeight="true" outlineLevel="0" collapsed="false">
      <c r="A245" s="56" t="s">
        <v>12397</v>
      </c>
      <c r="B245" s="56" t="s">
        <v>8618</v>
      </c>
      <c r="C245" s="56" t="s">
        <v>17</v>
      </c>
      <c r="D245" s="56" t="s">
        <v>9</v>
      </c>
      <c r="E245" s="56" t="s">
        <v>40</v>
      </c>
      <c r="F245" s="56" t="s">
        <v>113</v>
      </c>
      <c r="G245" s="56" t="n">
        <v>8962</v>
      </c>
      <c r="H245" s="56" t="n">
        <v>7805</v>
      </c>
      <c r="I245" s="54" t="n">
        <f aca="false">ABS(G245-H245)</f>
        <v>1157</v>
      </c>
      <c r="J245" s="54" t="n">
        <f aca="false">IF(H245=0,0,ROUND(ABS(G245-H245)/H245*100,2))</f>
        <v>14.82</v>
      </c>
      <c r="K245" s="54" t="n">
        <f aca="false">G245-H245</f>
        <v>1157</v>
      </c>
      <c r="L245" s="54" t="n">
        <f aca="false">ROUND(100-J245,2)</f>
        <v>85.18</v>
      </c>
      <c r="M245" s="56" t="s">
        <v>12173</v>
      </c>
      <c r="N245" s="56" t="s">
        <v>12137</v>
      </c>
      <c r="O245" s="56" t="s">
        <v>12123</v>
      </c>
      <c r="P245" s="55" t="str">
        <f aca="false">IF(K245&gt;500,"Over-Forecast",IF(K245&lt;-500,"Under-Forecast","Accurate"))</f>
        <v>Over-Forecast</v>
      </c>
      <c r="Q245" s="55" t="str">
        <f aca="false">IF(J245&lt;=5,"Excellent",IF(J245&lt;=10,"Good",IF(J245&lt;=20,"Acceptable","Poor")))</f>
        <v>Acceptable</v>
      </c>
      <c r="R245" s="55" t="n">
        <f aca="false">IFERROR(VALUE(LEFT(E245,4)),"")</f>
        <v>2023</v>
      </c>
    </row>
    <row r="246" customFormat="false" ht="15" hidden="false" customHeight="true" outlineLevel="0" collapsed="false">
      <c r="A246" s="52" t="s">
        <v>12398</v>
      </c>
      <c r="B246" s="52" t="s">
        <v>5996</v>
      </c>
      <c r="C246" s="52" t="s">
        <v>23</v>
      </c>
      <c r="D246" s="52" t="s">
        <v>15</v>
      </c>
      <c r="E246" s="52" t="s">
        <v>39</v>
      </c>
      <c r="F246" s="52" t="s">
        <v>107</v>
      </c>
      <c r="G246" s="52" t="n">
        <v>4170</v>
      </c>
      <c r="H246" s="52" t="n">
        <v>3116</v>
      </c>
      <c r="I246" s="54" t="n">
        <f aca="false">ABS(G246-H246)</f>
        <v>1054</v>
      </c>
      <c r="J246" s="54" t="n">
        <f aca="false">IF(H246=0,0,ROUND(ABS(G246-H246)/H246*100,2))</f>
        <v>33.83</v>
      </c>
      <c r="K246" s="54" t="n">
        <f aca="false">G246-H246</f>
        <v>1054</v>
      </c>
      <c r="L246" s="54" t="n">
        <f aca="false">ROUND(100-J246,2)</f>
        <v>66.17</v>
      </c>
      <c r="M246" s="52" t="s">
        <v>12144</v>
      </c>
      <c r="N246" s="52" t="s">
        <v>12126</v>
      </c>
      <c r="O246" s="52" t="s">
        <v>12123</v>
      </c>
      <c r="P246" s="55" t="str">
        <f aca="false">IF(K246&gt;500,"Over-Forecast",IF(K246&lt;-500,"Under-Forecast","Accurate"))</f>
        <v>Over-Forecast</v>
      </c>
      <c r="Q246" s="55" t="str">
        <f aca="false">IF(J246&lt;=5,"Excellent",IF(J246&lt;=10,"Good",IF(J246&lt;=20,"Acceptable","Poor")))</f>
        <v>Poor</v>
      </c>
      <c r="R246" s="55" t="n">
        <f aca="false">IFERROR(VALUE(LEFT(E246,4)),"")</f>
        <v>2023</v>
      </c>
    </row>
    <row r="247" customFormat="false" ht="15" hidden="false" customHeight="true" outlineLevel="0" collapsed="false">
      <c r="A247" s="56" t="s">
        <v>12399</v>
      </c>
      <c r="B247" s="56" t="s">
        <v>4588</v>
      </c>
      <c r="C247" s="56" t="s">
        <v>17</v>
      </c>
      <c r="D247" s="56" t="s">
        <v>9</v>
      </c>
      <c r="E247" s="56" t="s">
        <v>29</v>
      </c>
      <c r="F247" s="56" t="s">
        <v>111</v>
      </c>
      <c r="G247" s="56" t="n">
        <v>4234</v>
      </c>
      <c r="H247" s="56" t="n">
        <v>5035</v>
      </c>
      <c r="I247" s="54" t="n">
        <f aca="false">ABS(G247-H247)</f>
        <v>801</v>
      </c>
      <c r="J247" s="54" t="n">
        <f aca="false">IF(H247=0,0,ROUND(ABS(G247-H247)/H247*100,2))</f>
        <v>15.91</v>
      </c>
      <c r="K247" s="54" t="n">
        <f aca="false">G247-H247</f>
        <v>-801</v>
      </c>
      <c r="L247" s="54" t="n">
        <f aca="false">ROUND(100-J247,2)</f>
        <v>84.09</v>
      </c>
      <c r="M247" s="56" t="s">
        <v>12141</v>
      </c>
      <c r="N247" s="56" t="s">
        <v>12153</v>
      </c>
      <c r="O247" s="56" t="s">
        <v>12123</v>
      </c>
      <c r="P247" s="55" t="str">
        <f aca="false">IF(K247&gt;500,"Over-Forecast",IF(K247&lt;-500,"Under-Forecast","Accurate"))</f>
        <v>Under-Forecast</v>
      </c>
      <c r="Q247" s="55" t="str">
        <f aca="false">IF(J247&lt;=5,"Excellent",IF(J247&lt;=10,"Good",IF(J247&lt;=20,"Acceptable","Poor")))</f>
        <v>Acceptable</v>
      </c>
      <c r="R247" s="55" t="n">
        <f aca="false">IFERROR(VALUE(LEFT(E247,4)),"")</f>
        <v>2022</v>
      </c>
    </row>
    <row r="248" customFormat="false" ht="15" hidden="false" customHeight="true" outlineLevel="0" collapsed="false">
      <c r="A248" s="52" t="s">
        <v>12400</v>
      </c>
      <c r="B248" s="52" t="s">
        <v>1560</v>
      </c>
      <c r="C248" s="52" t="s">
        <v>25</v>
      </c>
      <c r="D248" s="52" t="s">
        <v>18</v>
      </c>
      <c r="E248" s="52" t="s">
        <v>56</v>
      </c>
      <c r="F248" s="52" t="s">
        <v>111</v>
      </c>
      <c r="G248" s="52" t="n">
        <v>6718</v>
      </c>
      <c r="H248" s="52" t="n">
        <v>5829</v>
      </c>
      <c r="I248" s="54" t="n">
        <f aca="false">ABS(G248-H248)</f>
        <v>889</v>
      </c>
      <c r="J248" s="54" t="n">
        <f aca="false">IF(H248=0,0,ROUND(ABS(G248-H248)/H248*100,2))</f>
        <v>15.25</v>
      </c>
      <c r="K248" s="54" t="n">
        <f aca="false">G248-H248</f>
        <v>889</v>
      </c>
      <c r="L248" s="54" t="n">
        <f aca="false">ROUND(100-J248,2)</f>
        <v>84.75</v>
      </c>
      <c r="M248" s="52" t="s">
        <v>12149</v>
      </c>
      <c r="N248" s="52" t="s">
        <v>12130</v>
      </c>
      <c r="O248" s="52" t="s">
        <v>12123</v>
      </c>
      <c r="P248" s="55" t="str">
        <f aca="false">IF(K248&gt;500,"Over-Forecast",IF(K248&lt;-500,"Under-Forecast","Accurate"))</f>
        <v>Over-Forecast</v>
      </c>
      <c r="Q248" s="55" t="str">
        <f aca="false">IF(J248&lt;=5,"Excellent",IF(J248&lt;=10,"Good",IF(J248&lt;=20,"Acceptable","Poor")))</f>
        <v>Acceptable</v>
      </c>
      <c r="R248" s="55" t="n">
        <f aca="false">IFERROR(VALUE(LEFT(E248,4)),"")</f>
        <v>2024</v>
      </c>
    </row>
    <row r="249" customFormat="false" ht="15" hidden="false" customHeight="true" outlineLevel="0" collapsed="false">
      <c r="A249" s="56" t="s">
        <v>12401</v>
      </c>
      <c r="B249" s="56" t="s">
        <v>3573</v>
      </c>
      <c r="C249" s="56" t="s">
        <v>27</v>
      </c>
      <c r="D249" s="56" t="s">
        <v>18</v>
      </c>
      <c r="E249" s="56" t="s">
        <v>33</v>
      </c>
      <c r="F249" s="56" t="s">
        <v>107</v>
      </c>
      <c r="G249" s="56" t="n">
        <v>8526</v>
      </c>
      <c r="H249" s="56" t="n">
        <v>9273</v>
      </c>
      <c r="I249" s="54" t="n">
        <f aca="false">ABS(G249-H249)</f>
        <v>747</v>
      </c>
      <c r="J249" s="54" t="n">
        <f aca="false">IF(H249=0,0,ROUND(ABS(G249-H249)/H249*100,2))</f>
        <v>8.06</v>
      </c>
      <c r="K249" s="54" t="n">
        <f aca="false">G249-H249</f>
        <v>-747</v>
      </c>
      <c r="L249" s="54" t="n">
        <f aca="false">ROUND(100-J249,2)</f>
        <v>91.94</v>
      </c>
      <c r="M249" s="56" t="s">
        <v>12198</v>
      </c>
      <c r="N249" s="56" t="s">
        <v>12126</v>
      </c>
      <c r="O249" s="56" t="s">
        <v>12123</v>
      </c>
      <c r="P249" s="55" t="str">
        <f aca="false">IF(K249&gt;500,"Over-Forecast",IF(K249&lt;-500,"Under-Forecast","Accurate"))</f>
        <v>Under-Forecast</v>
      </c>
      <c r="Q249" s="55" t="str">
        <f aca="false">IF(J249&lt;=5,"Excellent",IF(J249&lt;=10,"Good",IF(J249&lt;=20,"Acceptable","Poor")))</f>
        <v>Good</v>
      </c>
      <c r="R249" s="55" t="n">
        <f aca="false">IFERROR(VALUE(LEFT(E249,4)),"")</f>
        <v>2023</v>
      </c>
    </row>
    <row r="250" customFormat="false" ht="15" hidden="false" customHeight="true" outlineLevel="0" collapsed="false">
      <c r="A250" s="52" t="s">
        <v>12402</v>
      </c>
      <c r="B250" s="52" t="s">
        <v>934</v>
      </c>
      <c r="C250" s="52" t="s">
        <v>27</v>
      </c>
      <c r="D250" s="52" t="s">
        <v>12</v>
      </c>
      <c r="E250" s="52" t="s">
        <v>16</v>
      </c>
      <c r="F250" s="52" t="s">
        <v>113</v>
      </c>
      <c r="G250" s="52" t="n">
        <v>2276</v>
      </c>
      <c r="H250" s="52" t="n">
        <v>2953</v>
      </c>
      <c r="I250" s="54" t="n">
        <f aca="false">ABS(G250-H250)</f>
        <v>677</v>
      </c>
      <c r="J250" s="54" t="n">
        <f aca="false">IF(H250=0,0,ROUND(ABS(G250-H250)/H250*100,2))</f>
        <v>22.93</v>
      </c>
      <c r="K250" s="54" t="n">
        <f aca="false">G250-H250</f>
        <v>-677</v>
      </c>
      <c r="L250" s="54" t="n">
        <f aca="false">ROUND(100-J250,2)</f>
        <v>77.07</v>
      </c>
      <c r="M250" s="52" t="s">
        <v>12152</v>
      </c>
      <c r="N250" s="52" t="s">
        <v>12137</v>
      </c>
      <c r="O250" s="52" t="s">
        <v>12123</v>
      </c>
      <c r="P250" s="55" t="str">
        <f aca="false">IF(K250&gt;500,"Over-Forecast",IF(K250&lt;-500,"Under-Forecast","Accurate"))</f>
        <v>Under-Forecast</v>
      </c>
      <c r="Q250" s="55" t="str">
        <f aca="false">IF(J250&lt;=5,"Excellent",IF(J250&lt;=10,"Good",IF(J250&lt;=20,"Acceptable","Poor")))</f>
        <v>Poor</v>
      </c>
      <c r="R250" s="55" t="n">
        <f aca="false">IFERROR(VALUE(LEFT(E250,4)),"")</f>
        <v>2022</v>
      </c>
    </row>
    <row r="251" customFormat="false" ht="15" hidden="false" customHeight="true" outlineLevel="0" collapsed="false">
      <c r="A251" s="56" t="s">
        <v>12403</v>
      </c>
      <c r="B251" s="56" t="s">
        <v>2558</v>
      </c>
      <c r="C251" s="56" t="s">
        <v>17</v>
      </c>
      <c r="D251" s="56" t="s">
        <v>15</v>
      </c>
      <c r="E251" s="56" t="s">
        <v>13</v>
      </c>
      <c r="F251" s="56" t="s">
        <v>115</v>
      </c>
      <c r="G251" s="56" t="n">
        <v>2283</v>
      </c>
      <c r="H251" s="56" t="n">
        <v>1729</v>
      </c>
      <c r="I251" s="54" t="n">
        <f aca="false">ABS(G251-H251)</f>
        <v>554</v>
      </c>
      <c r="J251" s="54" t="n">
        <f aca="false">IF(H251=0,0,ROUND(ABS(G251-H251)/H251*100,2))</f>
        <v>32.04</v>
      </c>
      <c r="K251" s="54" t="n">
        <f aca="false">G251-H251</f>
        <v>554</v>
      </c>
      <c r="L251" s="54" t="n">
        <f aca="false">ROUND(100-J251,2)</f>
        <v>67.96</v>
      </c>
      <c r="M251" s="56" t="s">
        <v>12173</v>
      </c>
      <c r="N251" s="56" t="s">
        <v>12122</v>
      </c>
      <c r="O251" s="56" t="s">
        <v>12127</v>
      </c>
      <c r="P251" s="55" t="str">
        <f aca="false">IF(K251&gt;500,"Over-Forecast",IF(K251&lt;-500,"Under-Forecast","Accurate"))</f>
        <v>Over-Forecast</v>
      </c>
      <c r="Q251" s="55" t="str">
        <f aca="false">IF(J251&lt;=5,"Excellent",IF(J251&lt;=10,"Good",IF(J251&lt;=20,"Acceptable","Poor")))</f>
        <v>Poor</v>
      </c>
      <c r="R251" s="55" t="n">
        <f aca="false">IFERROR(VALUE(LEFT(E251,4)),"")</f>
        <v>2022</v>
      </c>
    </row>
    <row r="252" customFormat="false" ht="15" hidden="false" customHeight="true" outlineLevel="0" collapsed="false">
      <c r="A252" s="52" t="s">
        <v>12404</v>
      </c>
      <c r="B252" s="52" t="s">
        <v>6218</v>
      </c>
      <c r="C252" s="52" t="s">
        <v>14</v>
      </c>
      <c r="D252" s="52" t="s">
        <v>21</v>
      </c>
      <c r="E252" s="52" t="s">
        <v>36</v>
      </c>
      <c r="F252" s="52" t="s">
        <v>115</v>
      </c>
      <c r="G252" s="52" t="n">
        <v>5339</v>
      </c>
      <c r="H252" s="52" t="n">
        <v>7158</v>
      </c>
      <c r="I252" s="54" t="n">
        <f aca="false">ABS(G252-H252)</f>
        <v>1819</v>
      </c>
      <c r="J252" s="54" t="n">
        <f aca="false">IF(H252=0,0,ROUND(ABS(G252-H252)/H252*100,2))</f>
        <v>25.41</v>
      </c>
      <c r="K252" s="54" t="n">
        <f aca="false">G252-H252</f>
        <v>-1819</v>
      </c>
      <c r="L252" s="54" t="n">
        <f aca="false">ROUND(100-J252,2)</f>
        <v>74.59</v>
      </c>
      <c r="M252" s="52" t="s">
        <v>12173</v>
      </c>
      <c r="N252" s="52" t="s">
        <v>12137</v>
      </c>
      <c r="O252" s="52" t="s">
        <v>12131</v>
      </c>
      <c r="P252" s="55" t="str">
        <f aca="false">IF(K252&gt;500,"Over-Forecast",IF(K252&lt;-500,"Under-Forecast","Accurate"))</f>
        <v>Under-Forecast</v>
      </c>
      <c r="Q252" s="55" t="str">
        <f aca="false">IF(J252&lt;=5,"Excellent",IF(J252&lt;=10,"Good",IF(J252&lt;=20,"Acceptable","Poor")))</f>
        <v>Poor</v>
      </c>
      <c r="R252" s="55" t="n">
        <f aca="false">IFERROR(VALUE(LEFT(E252,4)),"")</f>
        <v>2023</v>
      </c>
    </row>
    <row r="253" customFormat="false" ht="15" hidden="false" customHeight="true" outlineLevel="0" collapsed="false">
      <c r="A253" s="56" t="s">
        <v>12405</v>
      </c>
      <c r="B253" s="56" t="s">
        <v>1303</v>
      </c>
      <c r="C253" s="56" t="s">
        <v>14</v>
      </c>
      <c r="D253" s="56" t="s">
        <v>18</v>
      </c>
      <c r="E253" s="56" t="s">
        <v>44</v>
      </c>
      <c r="F253" s="56" t="s">
        <v>111</v>
      </c>
      <c r="G253" s="56" t="n">
        <v>10546</v>
      </c>
      <c r="H253" s="56" t="n">
        <v>9642</v>
      </c>
      <c r="I253" s="54" t="n">
        <f aca="false">ABS(G253-H253)</f>
        <v>904</v>
      </c>
      <c r="J253" s="54" t="n">
        <f aca="false">IF(H253=0,0,ROUND(ABS(G253-H253)/H253*100,2))</f>
        <v>9.38</v>
      </c>
      <c r="K253" s="54" t="n">
        <f aca="false">G253-H253</f>
        <v>904</v>
      </c>
      <c r="L253" s="54" t="n">
        <f aca="false">ROUND(100-J253,2)</f>
        <v>90.62</v>
      </c>
      <c r="M253" s="56" t="s">
        <v>12152</v>
      </c>
      <c r="N253" s="56" t="s">
        <v>12122</v>
      </c>
      <c r="O253" s="56" t="s">
        <v>12131</v>
      </c>
      <c r="P253" s="55" t="str">
        <f aca="false">IF(K253&gt;500,"Over-Forecast",IF(K253&lt;-500,"Under-Forecast","Accurate"))</f>
        <v>Over-Forecast</v>
      </c>
      <c r="Q253" s="55" t="str">
        <f aca="false">IF(J253&lt;=5,"Excellent",IF(J253&lt;=10,"Good",IF(J253&lt;=20,"Acceptable","Poor")))</f>
        <v>Good</v>
      </c>
      <c r="R253" s="55" t="n">
        <f aca="false">IFERROR(VALUE(LEFT(E253,4)),"")</f>
        <v>2023</v>
      </c>
    </row>
    <row r="254" customFormat="false" ht="15" hidden="false" customHeight="true" outlineLevel="0" collapsed="false">
      <c r="A254" s="52" t="s">
        <v>12406</v>
      </c>
      <c r="B254" s="52" t="s">
        <v>9993</v>
      </c>
      <c r="C254" s="52" t="s">
        <v>25</v>
      </c>
      <c r="D254" s="52" t="s">
        <v>12</v>
      </c>
      <c r="E254" s="52" t="s">
        <v>10</v>
      </c>
      <c r="F254" s="52" t="s">
        <v>115</v>
      </c>
      <c r="G254" s="52" t="n">
        <v>5177</v>
      </c>
      <c r="H254" s="52" t="n">
        <v>6487</v>
      </c>
      <c r="I254" s="54" t="n">
        <f aca="false">ABS(G254-H254)</f>
        <v>1310</v>
      </c>
      <c r="J254" s="54" t="n">
        <f aca="false">IF(H254=0,0,ROUND(ABS(G254-H254)/H254*100,2))</f>
        <v>20.19</v>
      </c>
      <c r="K254" s="54" t="n">
        <f aca="false">G254-H254</f>
        <v>-1310</v>
      </c>
      <c r="L254" s="54" t="n">
        <f aca="false">ROUND(100-J254,2)</f>
        <v>79.81</v>
      </c>
      <c r="M254" s="52" t="s">
        <v>12134</v>
      </c>
      <c r="N254" s="52" t="s">
        <v>12126</v>
      </c>
      <c r="O254" s="52" t="s">
        <v>12131</v>
      </c>
      <c r="P254" s="55" t="str">
        <f aca="false">IF(K254&gt;500,"Over-Forecast",IF(K254&lt;-500,"Under-Forecast","Accurate"))</f>
        <v>Under-Forecast</v>
      </c>
      <c r="Q254" s="55" t="str">
        <f aca="false">IF(J254&lt;=5,"Excellent",IF(J254&lt;=10,"Good",IF(J254&lt;=20,"Acceptable","Poor")))</f>
        <v>Poor</v>
      </c>
      <c r="R254" s="55" t="n">
        <f aca="false">IFERROR(VALUE(LEFT(E254,4)),"")</f>
        <v>2022</v>
      </c>
    </row>
    <row r="255" customFormat="false" ht="15" hidden="false" customHeight="true" outlineLevel="0" collapsed="false">
      <c r="A255" s="56" t="s">
        <v>12407</v>
      </c>
      <c r="B255" s="56" t="s">
        <v>1970</v>
      </c>
      <c r="C255" s="56" t="s">
        <v>25</v>
      </c>
      <c r="D255" s="56" t="s">
        <v>12</v>
      </c>
      <c r="E255" s="56" t="s">
        <v>47</v>
      </c>
      <c r="F255" s="56" t="s">
        <v>113</v>
      </c>
      <c r="G255" s="56" t="n">
        <v>6303</v>
      </c>
      <c r="H255" s="56" t="n">
        <v>7359</v>
      </c>
      <c r="I255" s="54" t="n">
        <f aca="false">ABS(G255-H255)</f>
        <v>1056</v>
      </c>
      <c r="J255" s="54" t="n">
        <f aca="false">IF(H255=0,0,ROUND(ABS(G255-H255)/H255*100,2))</f>
        <v>14.35</v>
      </c>
      <c r="K255" s="54" t="n">
        <f aca="false">G255-H255</f>
        <v>-1056</v>
      </c>
      <c r="L255" s="54" t="n">
        <f aca="false">ROUND(100-J255,2)</f>
        <v>85.65</v>
      </c>
      <c r="M255" s="56" t="s">
        <v>12149</v>
      </c>
      <c r="N255" s="56" t="s">
        <v>12137</v>
      </c>
      <c r="O255" s="56" t="s">
        <v>12131</v>
      </c>
      <c r="P255" s="55" t="str">
        <f aca="false">IF(K255&gt;500,"Over-Forecast",IF(K255&lt;-500,"Under-Forecast","Accurate"))</f>
        <v>Under-Forecast</v>
      </c>
      <c r="Q255" s="55" t="str">
        <f aca="false">IF(J255&lt;=5,"Excellent",IF(J255&lt;=10,"Good",IF(J255&lt;=20,"Acceptable","Poor")))</f>
        <v>Acceptable</v>
      </c>
      <c r="R255" s="55" t="n">
        <f aca="false">IFERROR(VALUE(LEFT(E255,4)),"")</f>
        <v>2024</v>
      </c>
    </row>
    <row r="256" customFormat="false" ht="15" hidden="false" customHeight="true" outlineLevel="0" collapsed="false">
      <c r="A256" s="52" t="s">
        <v>12408</v>
      </c>
      <c r="B256" s="52" t="s">
        <v>6373</v>
      </c>
      <c r="C256" s="52" t="s">
        <v>17</v>
      </c>
      <c r="D256" s="52" t="s">
        <v>9</v>
      </c>
      <c r="E256" s="52" t="s">
        <v>38</v>
      </c>
      <c r="F256" s="52" t="s">
        <v>111</v>
      </c>
      <c r="G256" s="52" t="n">
        <v>8867</v>
      </c>
      <c r="H256" s="52" t="n">
        <v>7513</v>
      </c>
      <c r="I256" s="54" t="n">
        <f aca="false">ABS(G256-H256)</f>
        <v>1354</v>
      </c>
      <c r="J256" s="54" t="n">
        <f aca="false">IF(H256=0,0,ROUND(ABS(G256-H256)/H256*100,2))</f>
        <v>18.02</v>
      </c>
      <c r="K256" s="54" t="n">
        <f aca="false">G256-H256</f>
        <v>1354</v>
      </c>
      <c r="L256" s="54" t="n">
        <f aca="false">ROUND(100-J256,2)</f>
        <v>81.98</v>
      </c>
      <c r="M256" s="52" t="s">
        <v>12129</v>
      </c>
      <c r="N256" s="52" t="s">
        <v>12126</v>
      </c>
      <c r="O256" s="52" t="s">
        <v>12127</v>
      </c>
      <c r="P256" s="55" t="str">
        <f aca="false">IF(K256&gt;500,"Over-Forecast",IF(K256&lt;-500,"Under-Forecast","Accurate"))</f>
        <v>Over-Forecast</v>
      </c>
      <c r="Q256" s="55" t="str">
        <f aca="false">IF(J256&lt;=5,"Excellent",IF(J256&lt;=10,"Good",IF(J256&lt;=20,"Acceptable","Poor")))</f>
        <v>Acceptable</v>
      </c>
      <c r="R256" s="55" t="n">
        <f aca="false">IFERROR(VALUE(LEFT(E256,4)),"")</f>
        <v>2023</v>
      </c>
    </row>
    <row r="257" customFormat="false" ht="15" hidden="false" customHeight="true" outlineLevel="0" collapsed="false">
      <c r="A257" s="56" t="s">
        <v>12409</v>
      </c>
      <c r="B257" s="56" t="s">
        <v>1850</v>
      </c>
      <c r="C257" s="56" t="s">
        <v>11</v>
      </c>
      <c r="D257" s="56" t="s">
        <v>21</v>
      </c>
      <c r="E257" s="56" t="s">
        <v>29</v>
      </c>
      <c r="F257" s="56" t="s">
        <v>115</v>
      </c>
      <c r="G257" s="56" t="n">
        <v>7466</v>
      </c>
      <c r="H257" s="56" t="n">
        <v>6023</v>
      </c>
      <c r="I257" s="54" t="n">
        <f aca="false">ABS(G257-H257)</f>
        <v>1443</v>
      </c>
      <c r="J257" s="54" t="n">
        <f aca="false">IF(H257=0,0,ROUND(ABS(G257-H257)/H257*100,2))</f>
        <v>23.96</v>
      </c>
      <c r="K257" s="54" t="n">
        <f aca="false">G257-H257</f>
        <v>1443</v>
      </c>
      <c r="L257" s="54" t="n">
        <f aca="false">ROUND(100-J257,2)</f>
        <v>76.04</v>
      </c>
      <c r="M257" s="56" t="s">
        <v>12129</v>
      </c>
      <c r="N257" s="56" t="s">
        <v>12137</v>
      </c>
      <c r="O257" s="56" t="s">
        <v>12123</v>
      </c>
      <c r="P257" s="55" t="str">
        <f aca="false">IF(K257&gt;500,"Over-Forecast",IF(K257&lt;-500,"Under-Forecast","Accurate"))</f>
        <v>Over-Forecast</v>
      </c>
      <c r="Q257" s="55" t="str">
        <f aca="false">IF(J257&lt;=5,"Excellent",IF(J257&lt;=10,"Good",IF(J257&lt;=20,"Acceptable","Poor")))</f>
        <v>Poor</v>
      </c>
      <c r="R257" s="55" t="n">
        <f aca="false">IFERROR(VALUE(LEFT(E257,4)),"")</f>
        <v>2022</v>
      </c>
    </row>
    <row r="258" customFormat="false" ht="15" hidden="false" customHeight="true" outlineLevel="0" collapsed="false">
      <c r="A258" s="52" t="s">
        <v>12410</v>
      </c>
      <c r="B258" s="52" t="s">
        <v>9297</v>
      </c>
      <c r="C258" s="52" t="s">
        <v>23</v>
      </c>
      <c r="D258" s="52" t="s">
        <v>12</v>
      </c>
      <c r="E258" s="52" t="s">
        <v>13</v>
      </c>
      <c r="F258" s="52" t="s">
        <v>109</v>
      </c>
      <c r="G258" s="52" t="n">
        <v>3110</v>
      </c>
      <c r="H258" s="52" t="n">
        <v>3240</v>
      </c>
      <c r="I258" s="54" t="n">
        <f aca="false">ABS(G258-H258)</f>
        <v>130</v>
      </c>
      <c r="J258" s="54" t="n">
        <f aca="false">IF(H258=0,0,ROUND(ABS(G258-H258)/H258*100,2))</f>
        <v>4.01</v>
      </c>
      <c r="K258" s="54" t="n">
        <f aca="false">G258-H258</f>
        <v>-130</v>
      </c>
      <c r="L258" s="54" t="n">
        <f aca="false">ROUND(100-J258,2)</f>
        <v>95.99</v>
      </c>
      <c r="M258" s="52" t="s">
        <v>12160</v>
      </c>
      <c r="N258" s="52" t="s">
        <v>12126</v>
      </c>
      <c r="O258" s="52" t="s">
        <v>12131</v>
      </c>
      <c r="P258" s="55" t="str">
        <f aca="false">IF(K258&gt;500,"Over-Forecast",IF(K258&lt;-500,"Under-Forecast","Accurate"))</f>
        <v>Accurate</v>
      </c>
      <c r="Q258" s="55" t="str">
        <f aca="false">IF(J258&lt;=5,"Excellent",IF(J258&lt;=10,"Good",IF(J258&lt;=20,"Acceptable","Poor")))</f>
        <v>Excellent</v>
      </c>
      <c r="R258" s="55" t="n">
        <f aca="false">IFERROR(VALUE(LEFT(E258,4)),"")</f>
        <v>2022</v>
      </c>
    </row>
    <row r="259" customFormat="false" ht="15" hidden="false" customHeight="true" outlineLevel="0" collapsed="false">
      <c r="A259" s="56" t="s">
        <v>12411</v>
      </c>
      <c r="B259" s="56" t="s">
        <v>7538</v>
      </c>
      <c r="C259" s="56" t="s">
        <v>27</v>
      </c>
      <c r="D259" s="56" t="s">
        <v>21</v>
      </c>
      <c r="E259" s="56" t="s">
        <v>44</v>
      </c>
      <c r="F259" s="56" t="s">
        <v>113</v>
      </c>
      <c r="G259" s="56" t="n">
        <v>3199</v>
      </c>
      <c r="H259" s="56" t="n">
        <v>2688</v>
      </c>
      <c r="I259" s="54" t="n">
        <f aca="false">ABS(G259-H259)</f>
        <v>511</v>
      </c>
      <c r="J259" s="54" t="n">
        <f aca="false">IF(H259=0,0,ROUND(ABS(G259-H259)/H259*100,2))</f>
        <v>19.01</v>
      </c>
      <c r="K259" s="54" t="n">
        <f aca="false">G259-H259</f>
        <v>511</v>
      </c>
      <c r="L259" s="54" t="n">
        <f aca="false">ROUND(100-J259,2)</f>
        <v>80.99</v>
      </c>
      <c r="M259" s="56" t="s">
        <v>12139</v>
      </c>
      <c r="N259" s="56" t="s">
        <v>12137</v>
      </c>
      <c r="O259" s="56" t="s">
        <v>12123</v>
      </c>
      <c r="P259" s="55" t="str">
        <f aca="false">IF(K259&gt;500,"Over-Forecast",IF(K259&lt;-500,"Under-Forecast","Accurate"))</f>
        <v>Over-Forecast</v>
      </c>
      <c r="Q259" s="55" t="str">
        <f aca="false">IF(J259&lt;=5,"Excellent",IF(J259&lt;=10,"Good",IF(J259&lt;=20,"Acceptable","Poor")))</f>
        <v>Acceptable</v>
      </c>
      <c r="R259" s="55" t="n">
        <f aca="false">IFERROR(VALUE(LEFT(E259,4)),"")</f>
        <v>2023</v>
      </c>
    </row>
    <row r="260" customFormat="false" ht="15" hidden="false" customHeight="true" outlineLevel="0" collapsed="false">
      <c r="A260" s="52" t="s">
        <v>12412</v>
      </c>
      <c r="B260" s="52" t="s">
        <v>12413</v>
      </c>
      <c r="C260" s="52" t="s">
        <v>11</v>
      </c>
      <c r="D260" s="52" t="s">
        <v>21</v>
      </c>
      <c r="E260" s="52" t="s">
        <v>50</v>
      </c>
      <c r="F260" s="52" t="s">
        <v>115</v>
      </c>
      <c r="G260" s="52" t="n">
        <v>4875</v>
      </c>
      <c r="H260" s="52" t="n">
        <v>6490</v>
      </c>
      <c r="I260" s="54" t="n">
        <f aca="false">ABS(G260-H260)</f>
        <v>1615</v>
      </c>
      <c r="J260" s="54" t="n">
        <f aca="false">IF(H260=0,0,ROUND(ABS(G260-H260)/H260*100,2))</f>
        <v>24.88</v>
      </c>
      <c r="K260" s="54" t="n">
        <f aca="false">G260-H260</f>
        <v>-1615</v>
      </c>
      <c r="L260" s="54" t="n">
        <f aca="false">ROUND(100-J260,2)</f>
        <v>75.12</v>
      </c>
      <c r="M260" s="52" t="s">
        <v>12160</v>
      </c>
      <c r="N260" s="52" t="s">
        <v>12130</v>
      </c>
      <c r="O260" s="52" t="s">
        <v>12131</v>
      </c>
      <c r="P260" s="55" t="str">
        <f aca="false">IF(K260&gt;500,"Over-Forecast",IF(K260&lt;-500,"Under-Forecast","Accurate"))</f>
        <v>Under-Forecast</v>
      </c>
      <c r="Q260" s="55" t="str">
        <f aca="false">IF(J260&lt;=5,"Excellent",IF(J260&lt;=10,"Good",IF(J260&lt;=20,"Acceptable","Poor")))</f>
        <v>Poor</v>
      </c>
      <c r="R260" s="55" t="n">
        <f aca="false">IFERROR(VALUE(LEFT(E260,4)),"")</f>
        <v>2024</v>
      </c>
    </row>
    <row r="261" customFormat="false" ht="15" hidden="false" customHeight="true" outlineLevel="0" collapsed="false">
      <c r="A261" s="56" t="s">
        <v>12414</v>
      </c>
      <c r="B261" s="56" t="s">
        <v>3472</v>
      </c>
      <c r="C261" s="56" t="s">
        <v>11</v>
      </c>
      <c r="D261" s="56" t="s">
        <v>21</v>
      </c>
      <c r="E261" s="56" t="s">
        <v>44</v>
      </c>
      <c r="F261" s="56" t="s">
        <v>113</v>
      </c>
      <c r="G261" s="56" t="n">
        <v>3549</v>
      </c>
      <c r="H261" s="56" t="n">
        <v>3309</v>
      </c>
      <c r="I261" s="54" t="n">
        <f aca="false">ABS(G261-H261)</f>
        <v>240</v>
      </c>
      <c r="J261" s="54" t="n">
        <f aca="false">IF(H261=0,0,ROUND(ABS(G261-H261)/H261*100,2))</f>
        <v>7.25</v>
      </c>
      <c r="K261" s="54" t="n">
        <f aca="false">G261-H261</f>
        <v>240</v>
      </c>
      <c r="L261" s="54" t="n">
        <f aca="false">ROUND(100-J261,2)</f>
        <v>92.75</v>
      </c>
      <c r="M261" s="56" t="s">
        <v>12152</v>
      </c>
      <c r="N261" s="56" t="s">
        <v>12130</v>
      </c>
      <c r="O261" s="56" t="s">
        <v>12127</v>
      </c>
      <c r="P261" s="55" t="str">
        <f aca="false">IF(K261&gt;500,"Over-Forecast",IF(K261&lt;-500,"Under-Forecast","Accurate"))</f>
        <v>Accurate</v>
      </c>
      <c r="Q261" s="55" t="str">
        <f aca="false">IF(J261&lt;=5,"Excellent",IF(J261&lt;=10,"Good",IF(J261&lt;=20,"Acceptable","Poor")))</f>
        <v>Good</v>
      </c>
      <c r="R261" s="55" t="n">
        <f aca="false">IFERROR(VALUE(LEFT(E261,4)),"")</f>
        <v>2023</v>
      </c>
    </row>
    <row r="262" customFormat="false" ht="15" hidden="false" customHeight="true" outlineLevel="0" collapsed="false">
      <c r="A262" s="52" t="s">
        <v>12415</v>
      </c>
      <c r="B262" s="52" t="s">
        <v>1840</v>
      </c>
      <c r="C262" s="52" t="s">
        <v>17</v>
      </c>
      <c r="D262" s="52" t="s">
        <v>15</v>
      </c>
      <c r="E262" s="52" t="s">
        <v>19</v>
      </c>
      <c r="F262" s="52" t="s">
        <v>107</v>
      </c>
      <c r="G262" s="52" t="n">
        <v>2003</v>
      </c>
      <c r="H262" s="52" t="n">
        <v>1529</v>
      </c>
      <c r="I262" s="54" t="n">
        <f aca="false">ABS(G262-H262)</f>
        <v>474</v>
      </c>
      <c r="J262" s="54" t="n">
        <f aca="false">IF(H262=0,0,ROUND(ABS(G262-H262)/H262*100,2))</f>
        <v>31</v>
      </c>
      <c r="K262" s="54" t="n">
        <f aca="false">G262-H262</f>
        <v>474</v>
      </c>
      <c r="L262" s="54" t="n">
        <f aca="false">ROUND(100-J262,2)</f>
        <v>69</v>
      </c>
      <c r="M262" s="52" t="s">
        <v>12144</v>
      </c>
      <c r="N262" s="52" t="s">
        <v>12122</v>
      </c>
      <c r="O262" s="52" t="s">
        <v>12127</v>
      </c>
      <c r="P262" s="55" t="str">
        <f aca="false">IF(K262&gt;500,"Over-Forecast",IF(K262&lt;-500,"Under-Forecast","Accurate"))</f>
        <v>Accurate</v>
      </c>
      <c r="Q262" s="55" t="str">
        <f aca="false">IF(J262&lt;=5,"Excellent",IF(J262&lt;=10,"Good",IF(J262&lt;=20,"Acceptable","Poor")))</f>
        <v>Poor</v>
      </c>
      <c r="R262" s="55" t="n">
        <f aca="false">IFERROR(VALUE(LEFT(E262,4)),"")</f>
        <v>2022</v>
      </c>
    </row>
    <row r="263" customFormat="false" ht="15" hidden="false" customHeight="true" outlineLevel="0" collapsed="false">
      <c r="A263" s="56" t="s">
        <v>12416</v>
      </c>
      <c r="B263" s="56" t="s">
        <v>996</v>
      </c>
      <c r="C263" s="56" t="s">
        <v>23</v>
      </c>
      <c r="D263" s="56" t="s">
        <v>15</v>
      </c>
      <c r="E263" s="56" t="s">
        <v>46</v>
      </c>
      <c r="F263" s="56" t="s">
        <v>115</v>
      </c>
      <c r="G263" s="56" t="n">
        <v>9482</v>
      </c>
      <c r="H263" s="56" t="n">
        <v>7070</v>
      </c>
      <c r="I263" s="54" t="n">
        <f aca="false">ABS(G263-H263)</f>
        <v>2412</v>
      </c>
      <c r="J263" s="54" t="n">
        <f aca="false">IF(H263=0,0,ROUND(ABS(G263-H263)/H263*100,2))</f>
        <v>34.12</v>
      </c>
      <c r="K263" s="54" t="n">
        <f aca="false">G263-H263</f>
        <v>2412</v>
      </c>
      <c r="L263" s="54" t="n">
        <f aca="false">ROUND(100-J263,2)</f>
        <v>65.88</v>
      </c>
      <c r="M263" s="56" t="s">
        <v>12198</v>
      </c>
      <c r="N263" s="56" t="s">
        <v>12130</v>
      </c>
      <c r="O263" s="56" t="s">
        <v>12127</v>
      </c>
      <c r="P263" s="55" t="str">
        <f aca="false">IF(K263&gt;500,"Over-Forecast",IF(K263&lt;-500,"Under-Forecast","Accurate"))</f>
        <v>Over-Forecast</v>
      </c>
      <c r="Q263" s="55" t="str">
        <f aca="false">IF(J263&lt;=5,"Excellent",IF(J263&lt;=10,"Good",IF(J263&lt;=20,"Acceptable","Poor")))</f>
        <v>Poor</v>
      </c>
      <c r="R263" s="55" t="n">
        <f aca="false">IFERROR(VALUE(LEFT(E263,4)),"")</f>
        <v>2024</v>
      </c>
    </row>
    <row r="264" customFormat="false" ht="15" hidden="false" customHeight="true" outlineLevel="0" collapsed="false">
      <c r="A264" s="52" t="s">
        <v>12417</v>
      </c>
      <c r="B264" s="52" t="s">
        <v>2968</v>
      </c>
      <c r="C264" s="52" t="s">
        <v>23</v>
      </c>
      <c r="D264" s="52" t="s">
        <v>21</v>
      </c>
      <c r="E264" s="52" t="s">
        <v>51</v>
      </c>
      <c r="F264" s="52" t="s">
        <v>115</v>
      </c>
      <c r="G264" s="52" t="n">
        <v>7647</v>
      </c>
      <c r="H264" s="52" t="n">
        <v>7159</v>
      </c>
      <c r="I264" s="54" t="n">
        <f aca="false">ABS(G264-H264)</f>
        <v>488</v>
      </c>
      <c r="J264" s="54" t="n">
        <f aca="false">IF(H264=0,0,ROUND(ABS(G264-H264)/H264*100,2))</f>
        <v>6.82</v>
      </c>
      <c r="K264" s="54" t="n">
        <f aca="false">G264-H264</f>
        <v>488</v>
      </c>
      <c r="L264" s="54" t="n">
        <f aca="false">ROUND(100-J264,2)</f>
        <v>93.18</v>
      </c>
      <c r="M264" s="52" t="s">
        <v>12152</v>
      </c>
      <c r="N264" s="52" t="s">
        <v>12153</v>
      </c>
      <c r="O264" s="52" t="s">
        <v>12123</v>
      </c>
      <c r="P264" s="55" t="str">
        <f aca="false">IF(K264&gt;500,"Over-Forecast",IF(K264&lt;-500,"Under-Forecast","Accurate"))</f>
        <v>Accurate</v>
      </c>
      <c r="Q264" s="55" t="str">
        <f aca="false">IF(J264&lt;=5,"Excellent",IF(J264&lt;=10,"Good",IF(J264&lt;=20,"Acceptable","Poor")))</f>
        <v>Good</v>
      </c>
      <c r="R264" s="55" t="n">
        <f aca="false">IFERROR(VALUE(LEFT(E264,4)),"")</f>
        <v>2024</v>
      </c>
    </row>
    <row r="265" customFormat="false" ht="15" hidden="false" customHeight="true" outlineLevel="0" collapsed="false">
      <c r="A265" s="56" t="s">
        <v>12418</v>
      </c>
      <c r="B265" s="56" t="s">
        <v>3064</v>
      </c>
      <c r="C265" s="56" t="s">
        <v>20</v>
      </c>
      <c r="D265" s="56" t="s">
        <v>18</v>
      </c>
      <c r="E265" s="56" t="s">
        <v>37</v>
      </c>
      <c r="F265" s="56" t="s">
        <v>107</v>
      </c>
      <c r="G265" s="56" t="n">
        <v>4670</v>
      </c>
      <c r="H265" s="56" t="n">
        <v>5782</v>
      </c>
      <c r="I265" s="54" t="n">
        <f aca="false">ABS(G265-H265)</f>
        <v>1112</v>
      </c>
      <c r="J265" s="54" t="n">
        <f aca="false">IF(H265=0,0,ROUND(ABS(G265-H265)/H265*100,2))</f>
        <v>19.23</v>
      </c>
      <c r="K265" s="54" t="n">
        <f aca="false">G265-H265</f>
        <v>-1112</v>
      </c>
      <c r="L265" s="54" t="n">
        <f aca="false">ROUND(100-J265,2)</f>
        <v>80.77</v>
      </c>
      <c r="M265" s="56" t="s">
        <v>12204</v>
      </c>
      <c r="N265" s="56" t="s">
        <v>12130</v>
      </c>
      <c r="O265" s="56" t="s">
        <v>12127</v>
      </c>
      <c r="P265" s="55" t="str">
        <f aca="false">IF(K265&gt;500,"Over-Forecast",IF(K265&lt;-500,"Under-Forecast","Accurate"))</f>
        <v>Under-Forecast</v>
      </c>
      <c r="Q265" s="55" t="str">
        <f aca="false">IF(J265&lt;=5,"Excellent",IF(J265&lt;=10,"Good",IF(J265&lt;=20,"Acceptable","Poor")))</f>
        <v>Acceptable</v>
      </c>
      <c r="R265" s="55" t="n">
        <f aca="false">IFERROR(VALUE(LEFT(E265,4)),"")</f>
        <v>2023</v>
      </c>
    </row>
    <row r="266" customFormat="false" ht="15" hidden="false" customHeight="true" outlineLevel="0" collapsed="false">
      <c r="A266" s="52" t="s">
        <v>12419</v>
      </c>
      <c r="B266" s="52" t="s">
        <v>3888</v>
      </c>
      <c r="C266" s="52" t="s">
        <v>11</v>
      </c>
      <c r="D266" s="52" t="s">
        <v>21</v>
      </c>
      <c r="E266" s="52" t="s">
        <v>51</v>
      </c>
      <c r="F266" s="52" t="s">
        <v>107</v>
      </c>
      <c r="G266" s="52" t="n">
        <v>6163</v>
      </c>
      <c r="H266" s="52" t="n">
        <v>5414</v>
      </c>
      <c r="I266" s="54" t="n">
        <f aca="false">ABS(G266-H266)</f>
        <v>749</v>
      </c>
      <c r="J266" s="54" t="n">
        <f aca="false">IF(H266=0,0,ROUND(ABS(G266-H266)/H266*100,2))</f>
        <v>13.83</v>
      </c>
      <c r="K266" s="54" t="n">
        <f aca="false">G266-H266</f>
        <v>749</v>
      </c>
      <c r="L266" s="54" t="n">
        <f aca="false">ROUND(100-J266,2)</f>
        <v>86.17</v>
      </c>
      <c r="M266" s="52" t="s">
        <v>12134</v>
      </c>
      <c r="N266" s="52" t="s">
        <v>12130</v>
      </c>
      <c r="O266" s="52" t="s">
        <v>12123</v>
      </c>
      <c r="P266" s="55" t="str">
        <f aca="false">IF(K266&gt;500,"Over-Forecast",IF(K266&lt;-500,"Under-Forecast","Accurate"))</f>
        <v>Over-Forecast</v>
      </c>
      <c r="Q266" s="55" t="str">
        <f aca="false">IF(J266&lt;=5,"Excellent",IF(J266&lt;=10,"Good",IF(J266&lt;=20,"Acceptable","Poor")))</f>
        <v>Acceptable</v>
      </c>
      <c r="R266" s="55" t="n">
        <f aca="false">IFERROR(VALUE(LEFT(E266,4)),"")</f>
        <v>2024</v>
      </c>
    </row>
    <row r="267" customFormat="false" ht="15" hidden="false" customHeight="true" outlineLevel="0" collapsed="false">
      <c r="A267" s="56" t="s">
        <v>12420</v>
      </c>
      <c r="B267" s="56" t="s">
        <v>2314</v>
      </c>
      <c r="C267" s="56" t="s">
        <v>11</v>
      </c>
      <c r="D267" s="56" t="s">
        <v>18</v>
      </c>
      <c r="E267" s="56" t="s">
        <v>42</v>
      </c>
      <c r="F267" s="56" t="s">
        <v>113</v>
      </c>
      <c r="G267" s="56" t="n">
        <v>159</v>
      </c>
      <c r="H267" s="56" t="n">
        <v>222</v>
      </c>
      <c r="I267" s="54" t="n">
        <f aca="false">ABS(G267-H267)</f>
        <v>63</v>
      </c>
      <c r="J267" s="54" t="n">
        <f aca="false">IF(H267=0,0,ROUND(ABS(G267-H267)/H267*100,2))</f>
        <v>28.38</v>
      </c>
      <c r="K267" s="54" t="n">
        <f aca="false">G267-H267</f>
        <v>-63</v>
      </c>
      <c r="L267" s="54" t="n">
        <f aca="false">ROUND(100-J267,2)</f>
        <v>71.62</v>
      </c>
      <c r="M267" s="56" t="s">
        <v>12144</v>
      </c>
      <c r="N267" s="56" t="s">
        <v>12126</v>
      </c>
      <c r="O267" s="56" t="s">
        <v>12131</v>
      </c>
      <c r="P267" s="55" t="str">
        <f aca="false">IF(K267&gt;500,"Over-Forecast",IF(K267&lt;-500,"Under-Forecast","Accurate"))</f>
        <v>Accurate</v>
      </c>
      <c r="Q267" s="55" t="str">
        <f aca="false">IF(J267&lt;=5,"Excellent",IF(J267&lt;=10,"Good",IF(J267&lt;=20,"Acceptable","Poor")))</f>
        <v>Poor</v>
      </c>
      <c r="R267" s="55" t="n">
        <f aca="false">IFERROR(VALUE(LEFT(E267,4)),"")</f>
        <v>2023</v>
      </c>
    </row>
    <row r="268" customFormat="false" ht="15" hidden="false" customHeight="true" outlineLevel="0" collapsed="false">
      <c r="A268" s="52" t="s">
        <v>12421</v>
      </c>
      <c r="B268" s="52" t="s">
        <v>9955</v>
      </c>
      <c r="C268" s="52" t="s">
        <v>27</v>
      </c>
      <c r="D268" s="52" t="s">
        <v>21</v>
      </c>
      <c r="E268" s="52" t="s">
        <v>10</v>
      </c>
      <c r="F268" s="52" t="s">
        <v>115</v>
      </c>
      <c r="G268" s="52" t="n">
        <v>254</v>
      </c>
      <c r="H268" s="52" t="n">
        <v>196</v>
      </c>
      <c r="I268" s="54" t="n">
        <f aca="false">ABS(G268-H268)</f>
        <v>58</v>
      </c>
      <c r="J268" s="54" t="n">
        <f aca="false">IF(H268=0,0,ROUND(ABS(G268-H268)/H268*100,2))</f>
        <v>29.59</v>
      </c>
      <c r="K268" s="54" t="n">
        <f aca="false">G268-H268</f>
        <v>58</v>
      </c>
      <c r="L268" s="54" t="n">
        <f aca="false">ROUND(100-J268,2)</f>
        <v>70.41</v>
      </c>
      <c r="M268" s="52" t="s">
        <v>12149</v>
      </c>
      <c r="N268" s="52" t="s">
        <v>12126</v>
      </c>
      <c r="O268" s="52" t="s">
        <v>12131</v>
      </c>
      <c r="P268" s="55" t="str">
        <f aca="false">IF(K268&gt;500,"Over-Forecast",IF(K268&lt;-500,"Under-Forecast","Accurate"))</f>
        <v>Accurate</v>
      </c>
      <c r="Q268" s="55" t="str">
        <f aca="false">IF(J268&lt;=5,"Excellent",IF(J268&lt;=10,"Good",IF(J268&lt;=20,"Acceptable","Poor")))</f>
        <v>Poor</v>
      </c>
      <c r="R268" s="55" t="n">
        <f aca="false">IFERROR(VALUE(LEFT(E268,4)),"")</f>
        <v>2022</v>
      </c>
    </row>
    <row r="269" customFormat="false" ht="15" hidden="false" customHeight="true" outlineLevel="0" collapsed="false">
      <c r="A269" s="56" t="s">
        <v>12422</v>
      </c>
      <c r="B269" s="56" t="s">
        <v>1233</v>
      </c>
      <c r="C269" s="56" t="s">
        <v>27</v>
      </c>
      <c r="D269" s="56" t="s">
        <v>12</v>
      </c>
      <c r="E269" s="56" t="s">
        <v>10</v>
      </c>
      <c r="F269" s="56" t="s">
        <v>115</v>
      </c>
      <c r="G269" s="56" t="n">
        <v>2597</v>
      </c>
      <c r="H269" s="56" t="n">
        <v>3440</v>
      </c>
      <c r="I269" s="54" t="n">
        <f aca="false">ABS(G269-H269)</f>
        <v>843</v>
      </c>
      <c r="J269" s="54" t="n">
        <f aca="false">IF(H269=0,0,ROUND(ABS(G269-H269)/H269*100,2))</f>
        <v>24.51</v>
      </c>
      <c r="K269" s="54" t="n">
        <f aca="false">G269-H269</f>
        <v>-843</v>
      </c>
      <c r="L269" s="54" t="n">
        <f aca="false">ROUND(100-J269,2)</f>
        <v>75.49</v>
      </c>
      <c r="M269" s="56" t="s">
        <v>12149</v>
      </c>
      <c r="N269" s="56" t="s">
        <v>12126</v>
      </c>
      <c r="O269" s="56" t="s">
        <v>12131</v>
      </c>
      <c r="P269" s="55" t="str">
        <f aca="false">IF(K269&gt;500,"Over-Forecast",IF(K269&lt;-500,"Under-Forecast","Accurate"))</f>
        <v>Under-Forecast</v>
      </c>
      <c r="Q269" s="55" t="str">
        <f aca="false">IF(J269&lt;=5,"Excellent",IF(J269&lt;=10,"Good",IF(J269&lt;=20,"Acceptable","Poor")))</f>
        <v>Poor</v>
      </c>
      <c r="R269" s="55" t="n">
        <f aca="false">IFERROR(VALUE(LEFT(E269,4)),"")</f>
        <v>2022</v>
      </c>
    </row>
    <row r="270" customFormat="false" ht="15" hidden="false" customHeight="true" outlineLevel="0" collapsed="false">
      <c r="A270" s="52" t="s">
        <v>12423</v>
      </c>
      <c r="B270" s="52" t="s">
        <v>3854</v>
      </c>
      <c r="C270" s="52" t="s">
        <v>23</v>
      </c>
      <c r="D270" s="52" t="s">
        <v>18</v>
      </c>
      <c r="E270" s="52" t="s">
        <v>30</v>
      </c>
      <c r="F270" s="52" t="s">
        <v>115</v>
      </c>
      <c r="G270" s="52" t="n">
        <v>6265</v>
      </c>
      <c r="H270" s="52" t="n">
        <v>6094</v>
      </c>
      <c r="I270" s="54" t="n">
        <f aca="false">ABS(G270-H270)</f>
        <v>171</v>
      </c>
      <c r="J270" s="54" t="n">
        <f aca="false">IF(H270=0,0,ROUND(ABS(G270-H270)/H270*100,2))</f>
        <v>2.81</v>
      </c>
      <c r="K270" s="54" t="n">
        <f aca="false">G270-H270</f>
        <v>171</v>
      </c>
      <c r="L270" s="54" t="n">
        <f aca="false">ROUND(100-J270,2)</f>
        <v>97.19</v>
      </c>
      <c r="M270" s="52" t="s">
        <v>12134</v>
      </c>
      <c r="N270" s="52" t="s">
        <v>12130</v>
      </c>
      <c r="O270" s="52" t="s">
        <v>12123</v>
      </c>
      <c r="P270" s="55" t="str">
        <f aca="false">IF(K270&gt;500,"Over-Forecast",IF(K270&lt;-500,"Under-Forecast","Accurate"))</f>
        <v>Accurate</v>
      </c>
      <c r="Q270" s="55" t="str">
        <f aca="false">IF(J270&lt;=5,"Excellent",IF(J270&lt;=10,"Good",IF(J270&lt;=20,"Acceptable","Poor")))</f>
        <v>Excellent</v>
      </c>
      <c r="R270" s="55" t="n">
        <f aca="false">IFERROR(VALUE(LEFT(E270,4)),"")</f>
        <v>2022</v>
      </c>
    </row>
    <row r="271" customFormat="false" ht="15" hidden="false" customHeight="true" outlineLevel="0" collapsed="false">
      <c r="A271" s="56" t="s">
        <v>12424</v>
      </c>
      <c r="B271" s="56" t="s">
        <v>2046</v>
      </c>
      <c r="C271" s="56" t="s">
        <v>11</v>
      </c>
      <c r="D271" s="56" t="s">
        <v>18</v>
      </c>
      <c r="E271" s="56" t="s">
        <v>16</v>
      </c>
      <c r="F271" s="56" t="s">
        <v>109</v>
      </c>
      <c r="G271" s="56" t="n">
        <v>9284</v>
      </c>
      <c r="H271" s="56" t="n">
        <v>7437</v>
      </c>
      <c r="I271" s="54" t="n">
        <f aca="false">ABS(G271-H271)</f>
        <v>1847</v>
      </c>
      <c r="J271" s="54" t="n">
        <f aca="false">IF(H271=0,0,ROUND(ABS(G271-H271)/H271*100,2))</f>
        <v>24.84</v>
      </c>
      <c r="K271" s="54" t="n">
        <f aca="false">G271-H271</f>
        <v>1847</v>
      </c>
      <c r="L271" s="54" t="n">
        <f aca="false">ROUND(100-J271,2)</f>
        <v>75.16</v>
      </c>
      <c r="M271" s="56" t="s">
        <v>12147</v>
      </c>
      <c r="N271" s="56" t="s">
        <v>12126</v>
      </c>
      <c r="O271" s="56" t="s">
        <v>12131</v>
      </c>
      <c r="P271" s="55" t="str">
        <f aca="false">IF(K271&gt;500,"Over-Forecast",IF(K271&lt;-500,"Under-Forecast","Accurate"))</f>
        <v>Over-Forecast</v>
      </c>
      <c r="Q271" s="55" t="str">
        <f aca="false">IF(J271&lt;=5,"Excellent",IF(J271&lt;=10,"Good",IF(J271&lt;=20,"Acceptable","Poor")))</f>
        <v>Poor</v>
      </c>
      <c r="R271" s="55" t="n">
        <f aca="false">IFERROR(VALUE(LEFT(E271,4)),"")</f>
        <v>2022</v>
      </c>
    </row>
    <row r="272" customFormat="false" ht="15" hidden="false" customHeight="true" outlineLevel="0" collapsed="false">
      <c r="A272" s="52" t="s">
        <v>12425</v>
      </c>
      <c r="B272" s="52" t="s">
        <v>3417</v>
      </c>
      <c r="C272" s="52" t="s">
        <v>23</v>
      </c>
      <c r="D272" s="52" t="s">
        <v>18</v>
      </c>
      <c r="E272" s="52" t="s">
        <v>45</v>
      </c>
      <c r="F272" s="52" t="s">
        <v>109</v>
      </c>
      <c r="G272" s="52" t="n">
        <v>5969</v>
      </c>
      <c r="H272" s="52" t="n">
        <v>6131</v>
      </c>
      <c r="I272" s="54" t="n">
        <f aca="false">ABS(G272-H272)</f>
        <v>162</v>
      </c>
      <c r="J272" s="54" t="n">
        <f aca="false">IF(H272=0,0,ROUND(ABS(G272-H272)/H272*100,2))</f>
        <v>2.64</v>
      </c>
      <c r="K272" s="54" t="n">
        <f aca="false">G272-H272</f>
        <v>-162</v>
      </c>
      <c r="L272" s="54" t="n">
        <f aca="false">ROUND(100-J272,2)</f>
        <v>97.36</v>
      </c>
      <c r="M272" s="52" t="s">
        <v>12141</v>
      </c>
      <c r="N272" s="52" t="s">
        <v>12130</v>
      </c>
      <c r="O272" s="52" t="s">
        <v>12123</v>
      </c>
      <c r="P272" s="55" t="str">
        <f aca="false">IF(K272&gt;500,"Over-Forecast",IF(K272&lt;-500,"Under-Forecast","Accurate"))</f>
        <v>Accurate</v>
      </c>
      <c r="Q272" s="55" t="str">
        <f aca="false">IF(J272&lt;=5,"Excellent",IF(J272&lt;=10,"Good",IF(J272&lt;=20,"Acceptable","Poor")))</f>
        <v>Excellent</v>
      </c>
      <c r="R272" s="55" t="n">
        <f aca="false">IFERROR(VALUE(LEFT(E272,4)),"")</f>
        <v>2024</v>
      </c>
    </row>
    <row r="273" customFormat="false" ht="15" hidden="false" customHeight="true" outlineLevel="0" collapsed="false">
      <c r="A273" s="56" t="s">
        <v>12426</v>
      </c>
      <c r="B273" s="56" t="s">
        <v>996</v>
      </c>
      <c r="C273" s="56" t="s">
        <v>23</v>
      </c>
      <c r="D273" s="56" t="s">
        <v>9</v>
      </c>
      <c r="E273" s="56" t="s">
        <v>46</v>
      </c>
      <c r="F273" s="56" t="s">
        <v>109</v>
      </c>
      <c r="G273" s="56" t="n">
        <v>6444</v>
      </c>
      <c r="H273" s="56" t="n">
        <v>8585</v>
      </c>
      <c r="I273" s="54" t="n">
        <f aca="false">ABS(G273-H273)</f>
        <v>2141</v>
      </c>
      <c r="J273" s="54" t="n">
        <f aca="false">IF(H273=0,0,ROUND(ABS(G273-H273)/H273*100,2))</f>
        <v>24.94</v>
      </c>
      <c r="K273" s="54" t="n">
        <f aca="false">G273-H273</f>
        <v>-2141</v>
      </c>
      <c r="L273" s="54" t="n">
        <f aca="false">ROUND(100-J273,2)</f>
        <v>75.06</v>
      </c>
      <c r="M273" s="56" t="s">
        <v>12125</v>
      </c>
      <c r="N273" s="56" t="s">
        <v>12126</v>
      </c>
      <c r="O273" s="56" t="s">
        <v>12131</v>
      </c>
      <c r="P273" s="55" t="str">
        <f aca="false">IF(K273&gt;500,"Over-Forecast",IF(K273&lt;-500,"Under-Forecast","Accurate"))</f>
        <v>Under-Forecast</v>
      </c>
      <c r="Q273" s="55" t="str">
        <f aca="false">IF(J273&lt;=5,"Excellent",IF(J273&lt;=10,"Good",IF(J273&lt;=20,"Acceptable","Poor")))</f>
        <v>Poor</v>
      </c>
      <c r="R273" s="55" t="n">
        <f aca="false">IFERROR(VALUE(LEFT(E273,4)),"")</f>
        <v>2024</v>
      </c>
    </row>
    <row r="274" customFormat="false" ht="15" hidden="false" customHeight="true" outlineLevel="0" collapsed="false">
      <c r="A274" s="52" t="s">
        <v>12427</v>
      </c>
      <c r="B274" s="52" t="s">
        <v>439</v>
      </c>
      <c r="C274" s="52" t="s">
        <v>20</v>
      </c>
      <c r="D274" s="52" t="s">
        <v>9</v>
      </c>
      <c r="E274" s="52" t="s">
        <v>31</v>
      </c>
      <c r="F274" s="52" t="s">
        <v>115</v>
      </c>
      <c r="G274" s="52" t="n">
        <v>6631</v>
      </c>
      <c r="H274" s="52" t="n">
        <v>9190</v>
      </c>
      <c r="I274" s="54" t="n">
        <f aca="false">ABS(G274-H274)</f>
        <v>2559</v>
      </c>
      <c r="J274" s="54" t="n">
        <f aca="false">IF(H274=0,0,ROUND(ABS(G274-H274)/H274*100,2))</f>
        <v>27.85</v>
      </c>
      <c r="K274" s="54" t="n">
        <f aca="false">G274-H274</f>
        <v>-2559</v>
      </c>
      <c r="L274" s="54" t="n">
        <f aca="false">ROUND(100-J274,2)</f>
        <v>72.15</v>
      </c>
      <c r="M274" s="52" t="s">
        <v>12125</v>
      </c>
      <c r="N274" s="52" t="s">
        <v>12130</v>
      </c>
      <c r="O274" s="52" t="s">
        <v>12131</v>
      </c>
      <c r="P274" s="55" t="str">
        <f aca="false">IF(K274&gt;500,"Over-Forecast",IF(K274&lt;-500,"Under-Forecast","Accurate"))</f>
        <v>Under-Forecast</v>
      </c>
      <c r="Q274" s="55" t="str">
        <f aca="false">IF(J274&lt;=5,"Excellent",IF(J274&lt;=10,"Good",IF(J274&lt;=20,"Acceptable","Poor")))</f>
        <v>Poor</v>
      </c>
      <c r="R274" s="55" t="n">
        <f aca="false">IFERROR(VALUE(LEFT(E274,4)),"")</f>
        <v>2022</v>
      </c>
    </row>
    <row r="275" customFormat="false" ht="15" hidden="false" customHeight="true" outlineLevel="0" collapsed="false">
      <c r="A275" s="56" t="s">
        <v>12428</v>
      </c>
      <c r="B275" s="56" t="s">
        <v>3824</v>
      </c>
      <c r="C275" s="56" t="s">
        <v>17</v>
      </c>
      <c r="D275" s="56" t="s">
        <v>15</v>
      </c>
      <c r="E275" s="56" t="s">
        <v>30</v>
      </c>
      <c r="F275" s="56" t="s">
        <v>113</v>
      </c>
      <c r="G275" s="56" t="n">
        <v>7956</v>
      </c>
      <c r="H275" s="56" t="n">
        <v>6203</v>
      </c>
      <c r="I275" s="54" t="n">
        <f aca="false">ABS(G275-H275)</f>
        <v>1753</v>
      </c>
      <c r="J275" s="54" t="n">
        <f aca="false">IF(H275=0,0,ROUND(ABS(G275-H275)/H275*100,2))</f>
        <v>28.26</v>
      </c>
      <c r="K275" s="54" t="n">
        <f aca="false">G275-H275</f>
        <v>1753</v>
      </c>
      <c r="L275" s="54" t="n">
        <f aca="false">ROUND(100-J275,2)</f>
        <v>71.74</v>
      </c>
      <c r="M275" s="56" t="s">
        <v>12139</v>
      </c>
      <c r="N275" s="56" t="s">
        <v>12130</v>
      </c>
      <c r="O275" s="56" t="s">
        <v>12123</v>
      </c>
      <c r="P275" s="55" t="str">
        <f aca="false">IF(K275&gt;500,"Over-Forecast",IF(K275&lt;-500,"Under-Forecast","Accurate"))</f>
        <v>Over-Forecast</v>
      </c>
      <c r="Q275" s="55" t="str">
        <f aca="false">IF(J275&lt;=5,"Excellent",IF(J275&lt;=10,"Good",IF(J275&lt;=20,"Acceptable","Poor")))</f>
        <v>Poor</v>
      </c>
      <c r="R275" s="55" t="n">
        <f aca="false">IFERROR(VALUE(LEFT(E275,4)),"")</f>
        <v>2022</v>
      </c>
    </row>
    <row r="276" customFormat="false" ht="15" hidden="false" customHeight="true" outlineLevel="0" collapsed="false">
      <c r="A276" s="52" t="s">
        <v>12429</v>
      </c>
      <c r="B276" s="52" t="s">
        <v>967</v>
      </c>
      <c r="C276" s="52" t="s">
        <v>20</v>
      </c>
      <c r="D276" s="52" t="s">
        <v>12</v>
      </c>
      <c r="E276" s="52" t="s">
        <v>38</v>
      </c>
      <c r="F276" s="52" t="s">
        <v>113</v>
      </c>
      <c r="G276" s="52" t="n">
        <v>7703</v>
      </c>
      <c r="H276" s="52" t="n">
        <v>6738</v>
      </c>
      <c r="I276" s="54" t="n">
        <f aca="false">ABS(G276-H276)</f>
        <v>965</v>
      </c>
      <c r="J276" s="54" t="n">
        <f aca="false">IF(H276=0,0,ROUND(ABS(G276-H276)/H276*100,2))</f>
        <v>14.32</v>
      </c>
      <c r="K276" s="54" t="n">
        <f aca="false">G276-H276</f>
        <v>965</v>
      </c>
      <c r="L276" s="54" t="n">
        <f aca="false">ROUND(100-J276,2)</f>
        <v>85.68</v>
      </c>
      <c r="M276" s="52" t="s">
        <v>12152</v>
      </c>
      <c r="N276" s="52" t="s">
        <v>12130</v>
      </c>
      <c r="O276" s="52" t="s">
        <v>12131</v>
      </c>
      <c r="P276" s="55" t="str">
        <f aca="false">IF(K276&gt;500,"Over-Forecast",IF(K276&lt;-500,"Under-Forecast","Accurate"))</f>
        <v>Over-Forecast</v>
      </c>
      <c r="Q276" s="55" t="str">
        <f aca="false">IF(J276&lt;=5,"Excellent",IF(J276&lt;=10,"Good",IF(J276&lt;=20,"Acceptable","Poor")))</f>
        <v>Acceptable</v>
      </c>
      <c r="R276" s="55" t="n">
        <f aca="false">IFERROR(VALUE(LEFT(E276,4)),"")</f>
        <v>2023</v>
      </c>
    </row>
    <row r="277" customFormat="false" ht="15" hidden="false" customHeight="true" outlineLevel="0" collapsed="false">
      <c r="A277" s="56" t="s">
        <v>12430</v>
      </c>
      <c r="B277" s="56" t="s">
        <v>1091</v>
      </c>
      <c r="C277" s="56" t="s">
        <v>27</v>
      </c>
      <c r="D277" s="56" t="s">
        <v>9</v>
      </c>
      <c r="E277" s="56" t="s">
        <v>51</v>
      </c>
      <c r="F277" s="56" t="s">
        <v>115</v>
      </c>
      <c r="G277" s="56" t="n">
        <v>7441</v>
      </c>
      <c r="H277" s="56" t="n">
        <v>7249</v>
      </c>
      <c r="I277" s="54" t="n">
        <f aca="false">ABS(G277-H277)</f>
        <v>192</v>
      </c>
      <c r="J277" s="54" t="n">
        <f aca="false">IF(H277=0,0,ROUND(ABS(G277-H277)/H277*100,2))</f>
        <v>2.65</v>
      </c>
      <c r="K277" s="54" t="n">
        <f aca="false">G277-H277</f>
        <v>192</v>
      </c>
      <c r="L277" s="54" t="n">
        <f aca="false">ROUND(100-J277,2)</f>
        <v>97.35</v>
      </c>
      <c r="M277" s="56" t="s">
        <v>12139</v>
      </c>
      <c r="N277" s="56" t="s">
        <v>12122</v>
      </c>
      <c r="O277" s="56" t="s">
        <v>12127</v>
      </c>
      <c r="P277" s="55" t="str">
        <f aca="false">IF(K277&gt;500,"Over-Forecast",IF(K277&lt;-500,"Under-Forecast","Accurate"))</f>
        <v>Accurate</v>
      </c>
      <c r="Q277" s="55" t="str">
        <f aca="false">IF(J277&lt;=5,"Excellent",IF(J277&lt;=10,"Good",IF(J277&lt;=20,"Acceptable","Poor")))</f>
        <v>Excellent</v>
      </c>
      <c r="R277" s="55" t="n">
        <f aca="false">IFERROR(VALUE(LEFT(E277,4)),"")</f>
        <v>2024</v>
      </c>
    </row>
    <row r="278" customFormat="false" ht="15" hidden="false" customHeight="true" outlineLevel="0" collapsed="false">
      <c r="A278" s="52" t="s">
        <v>12431</v>
      </c>
      <c r="B278" s="52" t="s">
        <v>6353</v>
      </c>
      <c r="C278" s="52" t="s">
        <v>23</v>
      </c>
      <c r="D278" s="52" t="s">
        <v>15</v>
      </c>
      <c r="E278" s="52" t="s">
        <v>30</v>
      </c>
      <c r="F278" s="52" t="s">
        <v>109</v>
      </c>
      <c r="G278" s="52" t="n">
        <v>6995</v>
      </c>
      <c r="H278" s="52" t="n">
        <v>6338</v>
      </c>
      <c r="I278" s="54" t="n">
        <f aca="false">ABS(G278-H278)</f>
        <v>657</v>
      </c>
      <c r="J278" s="54" t="n">
        <f aca="false">IF(H278=0,0,ROUND(ABS(G278-H278)/H278*100,2))</f>
        <v>10.37</v>
      </c>
      <c r="K278" s="54" t="n">
        <f aca="false">G278-H278</f>
        <v>657</v>
      </c>
      <c r="L278" s="54" t="n">
        <f aca="false">ROUND(100-J278,2)</f>
        <v>89.63</v>
      </c>
      <c r="M278" s="52" t="s">
        <v>12149</v>
      </c>
      <c r="N278" s="52" t="s">
        <v>12126</v>
      </c>
      <c r="O278" s="52" t="s">
        <v>12123</v>
      </c>
      <c r="P278" s="55" t="str">
        <f aca="false">IF(K278&gt;500,"Over-Forecast",IF(K278&lt;-500,"Under-Forecast","Accurate"))</f>
        <v>Over-Forecast</v>
      </c>
      <c r="Q278" s="55" t="str">
        <f aca="false">IF(J278&lt;=5,"Excellent",IF(J278&lt;=10,"Good",IF(J278&lt;=20,"Acceptable","Poor")))</f>
        <v>Acceptable</v>
      </c>
      <c r="R278" s="55" t="n">
        <f aca="false">IFERROR(VALUE(LEFT(E278,4)),"")</f>
        <v>2022</v>
      </c>
    </row>
    <row r="279" customFormat="false" ht="15" hidden="false" customHeight="true" outlineLevel="0" collapsed="false">
      <c r="A279" s="56" t="s">
        <v>12432</v>
      </c>
      <c r="B279" s="56" t="s">
        <v>12433</v>
      </c>
      <c r="C279" s="56" t="s">
        <v>25</v>
      </c>
      <c r="D279" s="56" t="s">
        <v>9</v>
      </c>
      <c r="E279" s="56" t="s">
        <v>42</v>
      </c>
      <c r="F279" s="56" t="s">
        <v>115</v>
      </c>
      <c r="G279" s="56" t="n">
        <v>12992</v>
      </c>
      <c r="H279" s="56" t="n">
        <v>9818</v>
      </c>
      <c r="I279" s="54" t="n">
        <f aca="false">ABS(G279-H279)</f>
        <v>3174</v>
      </c>
      <c r="J279" s="54" t="n">
        <f aca="false">IF(H279=0,0,ROUND(ABS(G279-H279)/H279*100,2))</f>
        <v>32.33</v>
      </c>
      <c r="K279" s="54" t="n">
        <f aca="false">G279-H279</f>
        <v>3174</v>
      </c>
      <c r="L279" s="54" t="n">
        <f aca="false">ROUND(100-J279,2)</f>
        <v>67.67</v>
      </c>
      <c r="M279" s="56" t="s">
        <v>12144</v>
      </c>
      <c r="N279" s="56" t="s">
        <v>12137</v>
      </c>
      <c r="O279" s="56" t="s">
        <v>12127</v>
      </c>
      <c r="P279" s="55" t="str">
        <f aca="false">IF(K279&gt;500,"Over-Forecast",IF(K279&lt;-500,"Under-Forecast","Accurate"))</f>
        <v>Over-Forecast</v>
      </c>
      <c r="Q279" s="55" t="str">
        <f aca="false">IF(J279&lt;=5,"Excellent",IF(J279&lt;=10,"Good",IF(J279&lt;=20,"Acceptable","Poor")))</f>
        <v>Poor</v>
      </c>
      <c r="R279" s="55" t="n">
        <f aca="false">IFERROR(VALUE(LEFT(E279,4)),"")</f>
        <v>2023</v>
      </c>
    </row>
    <row r="280" customFormat="false" ht="15" hidden="false" customHeight="true" outlineLevel="0" collapsed="false">
      <c r="A280" s="52" t="s">
        <v>12434</v>
      </c>
      <c r="B280" s="52" t="s">
        <v>2150</v>
      </c>
      <c r="C280" s="52" t="s">
        <v>25</v>
      </c>
      <c r="D280" s="52" t="s">
        <v>21</v>
      </c>
      <c r="E280" s="52" t="s">
        <v>32</v>
      </c>
      <c r="F280" s="52" t="s">
        <v>107</v>
      </c>
      <c r="G280" s="52" t="n">
        <v>1261</v>
      </c>
      <c r="H280" s="52" t="n">
        <v>1677</v>
      </c>
      <c r="I280" s="54" t="n">
        <f aca="false">ABS(G280-H280)</f>
        <v>416</v>
      </c>
      <c r="J280" s="54" t="n">
        <f aca="false">IF(H280=0,0,ROUND(ABS(G280-H280)/H280*100,2))</f>
        <v>24.81</v>
      </c>
      <c r="K280" s="54" t="n">
        <f aca="false">G280-H280</f>
        <v>-416</v>
      </c>
      <c r="L280" s="54" t="n">
        <f aca="false">ROUND(100-J280,2)</f>
        <v>75.19</v>
      </c>
      <c r="M280" s="52" t="s">
        <v>12152</v>
      </c>
      <c r="N280" s="52" t="s">
        <v>12137</v>
      </c>
      <c r="O280" s="52" t="s">
        <v>12131</v>
      </c>
      <c r="P280" s="55" t="str">
        <f aca="false">IF(K280&gt;500,"Over-Forecast",IF(K280&lt;-500,"Under-Forecast","Accurate"))</f>
        <v>Accurate</v>
      </c>
      <c r="Q280" s="55" t="str">
        <f aca="false">IF(J280&lt;=5,"Excellent",IF(J280&lt;=10,"Good",IF(J280&lt;=20,"Acceptable","Poor")))</f>
        <v>Poor</v>
      </c>
      <c r="R280" s="55" t="n">
        <f aca="false">IFERROR(VALUE(LEFT(E280,4)),"")</f>
        <v>2022</v>
      </c>
    </row>
    <row r="281" customFormat="false" ht="15" hidden="false" customHeight="true" outlineLevel="0" collapsed="false">
      <c r="A281" s="56" t="s">
        <v>12435</v>
      </c>
      <c r="B281" s="56" t="s">
        <v>2292</v>
      </c>
      <c r="C281" s="56" t="s">
        <v>14</v>
      </c>
      <c r="D281" s="56" t="s">
        <v>12</v>
      </c>
      <c r="E281" s="56" t="s">
        <v>43</v>
      </c>
      <c r="F281" s="56" t="s">
        <v>113</v>
      </c>
      <c r="G281" s="56" t="n">
        <v>5128</v>
      </c>
      <c r="H281" s="56" t="n">
        <v>4157</v>
      </c>
      <c r="I281" s="54" t="n">
        <f aca="false">ABS(G281-H281)</f>
        <v>971</v>
      </c>
      <c r="J281" s="54" t="n">
        <f aca="false">IF(H281=0,0,ROUND(ABS(G281-H281)/H281*100,2))</f>
        <v>23.36</v>
      </c>
      <c r="K281" s="54" t="n">
        <f aca="false">G281-H281</f>
        <v>971</v>
      </c>
      <c r="L281" s="54" t="n">
        <f aca="false">ROUND(100-J281,2)</f>
        <v>76.64</v>
      </c>
      <c r="M281" s="56" t="s">
        <v>12144</v>
      </c>
      <c r="N281" s="56" t="s">
        <v>12126</v>
      </c>
      <c r="O281" s="56" t="s">
        <v>12131</v>
      </c>
      <c r="P281" s="55" t="str">
        <f aca="false">IF(K281&gt;500,"Over-Forecast",IF(K281&lt;-500,"Under-Forecast","Accurate"))</f>
        <v>Over-Forecast</v>
      </c>
      <c r="Q281" s="55" t="str">
        <f aca="false">IF(J281&lt;=5,"Excellent",IF(J281&lt;=10,"Good",IF(J281&lt;=20,"Acceptable","Poor")))</f>
        <v>Poor</v>
      </c>
      <c r="R281" s="55" t="n">
        <f aca="false">IFERROR(VALUE(LEFT(E281,4)),"")</f>
        <v>2023</v>
      </c>
    </row>
    <row r="282" customFormat="false" ht="15" hidden="false" customHeight="true" outlineLevel="0" collapsed="false">
      <c r="A282" s="52" t="s">
        <v>12436</v>
      </c>
      <c r="B282" s="52" t="s">
        <v>8363</v>
      </c>
      <c r="C282" s="52" t="s">
        <v>20</v>
      </c>
      <c r="D282" s="52" t="s">
        <v>21</v>
      </c>
      <c r="E282" s="52" t="s">
        <v>52</v>
      </c>
      <c r="F282" s="52" t="s">
        <v>109</v>
      </c>
      <c r="G282" s="52" t="n">
        <v>6548</v>
      </c>
      <c r="H282" s="52" t="n">
        <v>7184</v>
      </c>
      <c r="I282" s="54" t="n">
        <f aca="false">ABS(G282-H282)</f>
        <v>636</v>
      </c>
      <c r="J282" s="54" t="n">
        <f aca="false">IF(H282=0,0,ROUND(ABS(G282-H282)/H282*100,2))</f>
        <v>8.85</v>
      </c>
      <c r="K282" s="54" t="n">
        <f aca="false">G282-H282</f>
        <v>-636</v>
      </c>
      <c r="L282" s="54" t="n">
        <f aca="false">ROUND(100-J282,2)</f>
        <v>91.15</v>
      </c>
      <c r="M282" s="52" t="s">
        <v>12125</v>
      </c>
      <c r="N282" s="52" t="s">
        <v>12126</v>
      </c>
      <c r="O282" s="52" t="s">
        <v>12131</v>
      </c>
      <c r="P282" s="55" t="str">
        <f aca="false">IF(K282&gt;500,"Over-Forecast",IF(K282&lt;-500,"Under-Forecast","Accurate"))</f>
        <v>Under-Forecast</v>
      </c>
      <c r="Q282" s="55" t="str">
        <f aca="false">IF(J282&lt;=5,"Excellent",IF(J282&lt;=10,"Good",IF(J282&lt;=20,"Acceptable","Poor")))</f>
        <v>Good</v>
      </c>
      <c r="R282" s="55" t="n">
        <f aca="false">IFERROR(VALUE(LEFT(E282,4)),"")</f>
        <v>2024</v>
      </c>
    </row>
    <row r="283" customFormat="false" ht="15" hidden="false" customHeight="true" outlineLevel="0" collapsed="false">
      <c r="A283" s="56" t="s">
        <v>12437</v>
      </c>
      <c r="B283" s="56" t="s">
        <v>2346</v>
      </c>
      <c r="C283" s="56" t="s">
        <v>25</v>
      </c>
      <c r="D283" s="56" t="s">
        <v>9</v>
      </c>
      <c r="E283" s="56" t="s">
        <v>48</v>
      </c>
      <c r="F283" s="56" t="s">
        <v>113</v>
      </c>
      <c r="G283" s="56" t="n">
        <v>884</v>
      </c>
      <c r="H283" s="56" t="n">
        <v>878</v>
      </c>
      <c r="I283" s="54" t="n">
        <f aca="false">ABS(G283-H283)</f>
        <v>6</v>
      </c>
      <c r="J283" s="54" t="n">
        <f aca="false">IF(H283=0,0,ROUND(ABS(G283-H283)/H283*100,2))</f>
        <v>0.68</v>
      </c>
      <c r="K283" s="54" t="n">
        <f aca="false">G283-H283</f>
        <v>6</v>
      </c>
      <c r="L283" s="54" t="n">
        <f aca="false">ROUND(100-J283,2)</f>
        <v>99.32</v>
      </c>
      <c r="M283" s="56" t="s">
        <v>12173</v>
      </c>
      <c r="N283" s="56" t="s">
        <v>12126</v>
      </c>
      <c r="O283" s="56" t="s">
        <v>12127</v>
      </c>
      <c r="P283" s="55" t="str">
        <f aca="false">IF(K283&gt;500,"Over-Forecast",IF(K283&lt;-500,"Under-Forecast","Accurate"))</f>
        <v>Accurate</v>
      </c>
      <c r="Q283" s="55" t="str">
        <f aca="false">IF(J283&lt;=5,"Excellent",IF(J283&lt;=10,"Good",IF(J283&lt;=20,"Acceptable","Poor")))</f>
        <v>Excellent</v>
      </c>
      <c r="R283" s="55" t="n">
        <f aca="false">IFERROR(VALUE(LEFT(E283,4)),"")</f>
        <v>2024</v>
      </c>
    </row>
    <row r="284" customFormat="false" ht="15" hidden="false" customHeight="true" outlineLevel="0" collapsed="false">
      <c r="A284" s="52" t="s">
        <v>12438</v>
      </c>
      <c r="B284" s="52" t="s">
        <v>5463</v>
      </c>
      <c r="C284" s="52" t="s">
        <v>27</v>
      </c>
      <c r="D284" s="52" t="s">
        <v>9</v>
      </c>
      <c r="E284" s="52" t="s">
        <v>30</v>
      </c>
      <c r="F284" s="52" t="s">
        <v>107</v>
      </c>
      <c r="G284" s="52" t="n">
        <v>567</v>
      </c>
      <c r="H284" s="52" t="n">
        <v>484</v>
      </c>
      <c r="I284" s="54" t="n">
        <f aca="false">ABS(G284-H284)</f>
        <v>83</v>
      </c>
      <c r="J284" s="54" t="n">
        <f aca="false">IF(H284=0,0,ROUND(ABS(G284-H284)/H284*100,2))</f>
        <v>17.15</v>
      </c>
      <c r="K284" s="54" t="n">
        <f aca="false">G284-H284</f>
        <v>83</v>
      </c>
      <c r="L284" s="54" t="n">
        <f aca="false">ROUND(100-J284,2)</f>
        <v>82.85</v>
      </c>
      <c r="M284" s="52" t="s">
        <v>12149</v>
      </c>
      <c r="N284" s="52" t="s">
        <v>12153</v>
      </c>
      <c r="O284" s="52" t="s">
        <v>12123</v>
      </c>
      <c r="P284" s="55" t="str">
        <f aca="false">IF(K284&gt;500,"Over-Forecast",IF(K284&lt;-500,"Under-Forecast","Accurate"))</f>
        <v>Accurate</v>
      </c>
      <c r="Q284" s="55" t="str">
        <f aca="false">IF(J284&lt;=5,"Excellent",IF(J284&lt;=10,"Good",IF(J284&lt;=20,"Acceptable","Poor")))</f>
        <v>Acceptable</v>
      </c>
      <c r="R284" s="55" t="n">
        <f aca="false">IFERROR(VALUE(LEFT(E284,4)),"")</f>
        <v>2022</v>
      </c>
    </row>
    <row r="285" customFormat="false" ht="15" hidden="false" customHeight="true" outlineLevel="0" collapsed="false">
      <c r="A285" s="56" t="s">
        <v>12439</v>
      </c>
      <c r="B285" s="56" t="s">
        <v>3586</v>
      </c>
      <c r="C285" s="56" t="s">
        <v>14</v>
      </c>
      <c r="D285" s="56" t="s">
        <v>15</v>
      </c>
      <c r="E285" s="56" t="s">
        <v>13</v>
      </c>
      <c r="F285" s="56" t="s">
        <v>111</v>
      </c>
      <c r="G285" s="56" t="n">
        <v>425</v>
      </c>
      <c r="H285" s="56" t="n">
        <v>321</v>
      </c>
      <c r="I285" s="54" t="n">
        <f aca="false">ABS(G285-H285)</f>
        <v>104</v>
      </c>
      <c r="J285" s="54" t="n">
        <f aca="false">IF(H285=0,0,ROUND(ABS(G285-H285)/H285*100,2))</f>
        <v>32.4</v>
      </c>
      <c r="K285" s="54" t="n">
        <f aca="false">G285-H285</f>
        <v>104</v>
      </c>
      <c r="L285" s="54" t="n">
        <f aca="false">ROUND(100-J285,2)</f>
        <v>67.6</v>
      </c>
      <c r="M285" s="56" t="s">
        <v>12121</v>
      </c>
      <c r="N285" s="56" t="s">
        <v>12137</v>
      </c>
      <c r="O285" s="56" t="s">
        <v>12123</v>
      </c>
      <c r="P285" s="55" t="str">
        <f aca="false">IF(K285&gt;500,"Over-Forecast",IF(K285&lt;-500,"Under-Forecast","Accurate"))</f>
        <v>Accurate</v>
      </c>
      <c r="Q285" s="55" t="str">
        <f aca="false">IF(J285&lt;=5,"Excellent",IF(J285&lt;=10,"Good",IF(J285&lt;=20,"Acceptable","Poor")))</f>
        <v>Poor</v>
      </c>
      <c r="R285" s="55" t="n">
        <f aca="false">IFERROR(VALUE(LEFT(E285,4)),"")</f>
        <v>2022</v>
      </c>
    </row>
    <row r="286" customFormat="false" ht="15" hidden="false" customHeight="true" outlineLevel="0" collapsed="false">
      <c r="A286" s="52" t="s">
        <v>12440</v>
      </c>
      <c r="B286" s="52" t="s">
        <v>3009</v>
      </c>
      <c r="C286" s="52" t="s">
        <v>20</v>
      </c>
      <c r="D286" s="52" t="s">
        <v>15</v>
      </c>
      <c r="E286" s="52" t="s">
        <v>26</v>
      </c>
      <c r="F286" s="52" t="s">
        <v>107</v>
      </c>
      <c r="G286" s="52" t="n">
        <v>4758</v>
      </c>
      <c r="H286" s="52" t="n">
        <v>6722</v>
      </c>
      <c r="I286" s="54" t="n">
        <f aca="false">ABS(G286-H286)</f>
        <v>1964</v>
      </c>
      <c r="J286" s="54" t="n">
        <f aca="false">IF(H286=0,0,ROUND(ABS(G286-H286)/H286*100,2))</f>
        <v>29.22</v>
      </c>
      <c r="K286" s="54" t="n">
        <f aca="false">G286-H286</f>
        <v>-1964</v>
      </c>
      <c r="L286" s="54" t="n">
        <f aca="false">ROUND(100-J286,2)</f>
        <v>70.78</v>
      </c>
      <c r="M286" s="52" t="s">
        <v>12147</v>
      </c>
      <c r="N286" s="52" t="s">
        <v>12153</v>
      </c>
      <c r="O286" s="52" t="s">
        <v>12127</v>
      </c>
      <c r="P286" s="55" t="str">
        <f aca="false">IF(K286&gt;500,"Over-Forecast",IF(K286&lt;-500,"Under-Forecast","Accurate"))</f>
        <v>Under-Forecast</v>
      </c>
      <c r="Q286" s="55" t="str">
        <f aca="false">IF(J286&lt;=5,"Excellent",IF(J286&lt;=10,"Good",IF(J286&lt;=20,"Acceptable","Poor")))</f>
        <v>Poor</v>
      </c>
      <c r="R286" s="55" t="n">
        <f aca="false">IFERROR(VALUE(LEFT(E286,4)),"")</f>
        <v>2022</v>
      </c>
    </row>
    <row r="287" customFormat="false" ht="15" hidden="false" customHeight="true" outlineLevel="0" collapsed="false">
      <c r="A287" s="56" t="s">
        <v>12441</v>
      </c>
      <c r="B287" s="56" t="s">
        <v>710</v>
      </c>
      <c r="C287" s="56" t="s">
        <v>25</v>
      </c>
      <c r="D287" s="56" t="s">
        <v>12</v>
      </c>
      <c r="E287" s="56" t="s">
        <v>28</v>
      </c>
      <c r="F287" s="56" t="s">
        <v>111</v>
      </c>
      <c r="G287" s="56" t="n">
        <v>5673</v>
      </c>
      <c r="H287" s="56" t="n">
        <v>5653</v>
      </c>
      <c r="I287" s="54" t="n">
        <f aca="false">ABS(G287-H287)</f>
        <v>20</v>
      </c>
      <c r="J287" s="54" t="n">
        <f aca="false">IF(H287=0,0,ROUND(ABS(G287-H287)/H287*100,2))</f>
        <v>0.35</v>
      </c>
      <c r="K287" s="54" t="n">
        <f aca="false">G287-H287</f>
        <v>20</v>
      </c>
      <c r="L287" s="54" t="n">
        <f aca="false">ROUND(100-J287,2)</f>
        <v>99.65</v>
      </c>
      <c r="M287" s="56" t="s">
        <v>12125</v>
      </c>
      <c r="N287" s="56" t="s">
        <v>12130</v>
      </c>
      <c r="O287" s="56" t="s">
        <v>12131</v>
      </c>
      <c r="P287" s="55" t="str">
        <f aca="false">IF(K287&gt;500,"Over-Forecast",IF(K287&lt;-500,"Under-Forecast","Accurate"))</f>
        <v>Accurate</v>
      </c>
      <c r="Q287" s="55" t="str">
        <f aca="false">IF(J287&lt;=5,"Excellent",IF(J287&lt;=10,"Good",IF(J287&lt;=20,"Acceptable","Poor")))</f>
        <v>Excellent</v>
      </c>
      <c r="R287" s="55" t="n">
        <f aca="false">IFERROR(VALUE(LEFT(E287,4)),"")</f>
        <v>2022</v>
      </c>
    </row>
    <row r="288" customFormat="false" ht="15" hidden="false" customHeight="true" outlineLevel="0" collapsed="false">
      <c r="A288" s="52" t="s">
        <v>12442</v>
      </c>
      <c r="B288" s="52" t="s">
        <v>3999</v>
      </c>
      <c r="C288" s="52" t="s">
        <v>23</v>
      </c>
      <c r="D288" s="52" t="s">
        <v>12</v>
      </c>
      <c r="E288" s="52" t="s">
        <v>24</v>
      </c>
      <c r="F288" s="52" t="s">
        <v>107</v>
      </c>
      <c r="G288" s="52" t="n">
        <v>3107</v>
      </c>
      <c r="H288" s="52" t="n">
        <v>3743</v>
      </c>
      <c r="I288" s="54" t="n">
        <f aca="false">ABS(G288-H288)</f>
        <v>636</v>
      </c>
      <c r="J288" s="54" t="n">
        <f aca="false">IF(H288=0,0,ROUND(ABS(G288-H288)/H288*100,2))</f>
        <v>16.99</v>
      </c>
      <c r="K288" s="54" t="n">
        <f aca="false">G288-H288</f>
        <v>-636</v>
      </c>
      <c r="L288" s="54" t="n">
        <f aca="false">ROUND(100-J288,2)</f>
        <v>83.01</v>
      </c>
      <c r="M288" s="52" t="s">
        <v>12139</v>
      </c>
      <c r="N288" s="52" t="s">
        <v>12153</v>
      </c>
      <c r="O288" s="52" t="s">
        <v>12131</v>
      </c>
      <c r="P288" s="55" t="str">
        <f aca="false">IF(K288&gt;500,"Over-Forecast",IF(K288&lt;-500,"Under-Forecast","Accurate"))</f>
        <v>Under-Forecast</v>
      </c>
      <c r="Q288" s="55" t="str">
        <f aca="false">IF(J288&lt;=5,"Excellent",IF(J288&lt;=10,"Good",IF(J288&lt;=20,"Acceptable","Poor")))</f>
        <v>Acceptable</v>
      </c>
      <c r="R288" s="55" t="n">
        <f aca="false">IFERROR(VALUE(LEFT(E288,4)),"")</f>
        <v>2022</v>
      </c>
    </row>
    <row r="289" customFormat="false" ht="15" hidden="false" customHeight="true" outlineLevel="0" collapsed="false">
      <c r="A289" s="56" t="s">
        <v>12443</v>
      </c>
      <c r="B289" s="56" t="s">
        <v>2292</v>
      </c>
      <c r="C289" s="56" t="s">
        <v>11</v>
      </c>
      <c r="D289" s="56" t="s">
        <v>18</v>
      </c>
      <c r="E289" s="56" t="s">
        <v>51</v>
      </c>
      <c r="F289" s="56" t="s">
        <v>115</v>
      </c>
      <c r="G289" s="56" t="n">
        <v>9611</v>
      </c>
      <c r="H289" s="56" t="n">
        <v>7202</v>
      </c>
      <c r="I289" s="54" t="n">
        <f aca="false">ABS(G289-H289)</f>
        <v>2409</v>
      </c>
      <c r="J289" s="54" t="n">
        <f aca="false">IF(H289=0,0,ROUND(ABS(G289-H289)/H289*100,2))</f>
        <v>33.45</v>
      </c>
      <c r="K289" s="54" t="n">
        <f aca="false">G289-H289</f>
        <v>2409</v>
      </c>
      <c r="L289" s="54" t="n">
        <f aca="false">ROUND(100-J289,2)</f>
        <v>66.55</v>
      </c>
      <c r="M289" s="56" t="s">
        <v>12152</v>
      </c>
      <c r="N289" s="56" t="s">
        <v>12122</v>
      </c>
      <c r="O289" s="56" t="s">
        <v>12131</v>
      </c>
      <c r="P289" s="55" t="str">
        <f aca="false">IF(K289&gt;500,"Over-Forecast",IF(K289&lt;-500,"Under-Forecast","Accurate"))</f>
        <v>Over-Forecast</v>
      </c>
      <c r="Q289" s="55" t="str">
        <f aca="false">IF(J289&lt;=5,"Excellent",IF(J289&lt;=10,"Good",IF(J289&lt;=20,"Acceptable","Poor")))</f>
        <v>Poor</v>
      </c>
      <c r="R289" s="55" t="n">
        <f aca="false">IFERROR(VALUE(LEFT(E289,4)),"")</f>
        <v>2024</v>
      </c>
    </row>
    <row r="290" customFormat="false" ht="15" hidden="false" customHeight="true" outlineLevel="0" collapsed="false">
      <c r="A290" s="52" t="s">
        <v>12444</v>
      </c>
      <c r="B290" s="52" t="s">
        <v>5288</v>
      </c>
      <c r="C290" s="52" t="s">
        <v>27</v>
      </c>
      <c r="D290" s="52" t="s">
        <v>9</v>
      </c>
      <c r="E290" s="52" t="s">
        <v>34</v>
      </c>
      <c r="F290" s="52" t="s">
        <v>113</v>
      </c>
      <c r="G290" s="52" t="n">
        <v>3007</v>
      </c>
      <c r="H290" s="52" t="n">
        <v>2605</v>
      </c>
      <c r="I290" s="54" t="n">
        <f aca="false">ABS(G290-H290)</f>
        <v>402</v>
      </c>
      <c r="J290" s="54" t="n">
        <f aca="false">IF(H290=0,0,ROUND(ABS(G290-H290)/H290*100,2))</f>
        <v>15.43</v>
      </c>
      <c r="K290" s="54" t="n">
        <f aca="false">G290-H290</f>
        <v>402</v>
      </c>
      <c r="L290" s="54" t="n">
        <f aca="false">ROUND(100-J290,2)</f>
        <v>84.57</v>
      </c>
      <c r="M290" s="52" t="s">
        <v>12141</v>
      </c>
      <c r="N290" s="52" t="s">
        <v>12130</v>
      </c>
      <c r="O290" s="52" t="s">
        <v>12123</v>
      </c>
      <c r="P290" s="55" t="str">
        <f aca="false">IF(K290&gt;500,"Over-Forecast",IF(K290&lt;-500,"Under-Forecast","Accurate"))</f>
        <v>Accurate</v>
      </c>
      <c r="Q290" s="55" t="str">
        <f aca="false">IF(J290&lt;=5,"Excellent",IF(J290&lt;=10,"Good",IF(J290&lt;=20,"Acceptable","Poor")))</f>
        <v>Acceptable</v>
      </c>
      <c r="R290" s="55" t="n">
        <f aca="false">IFERROR(VALUE(LEFT(E290,4)),"")</f>
        <v>2023</v>
      </c>
    </row>
    <row r="291" customFormat="false" ht="15" hidden="false" customHeight="true" outlineLevel="0" collapsed="false">
      <c r="A291" s="56" t="s">
        <v>12445</v>
      </c>
      <c r="B291" s="56" t="s">
        <v>3723</v>
      </c>
      <c r="C291" s="56" t="s">
        <v>17</v>
      </c>
      <c r="D291" s="56" t="s">
        <v>12</v>
      </c>
      <c r="E291" s="56" t="s">
        <v>33</v>
      </c>
      <c r="F291" s="56" t="s">
        <v>107</v>
      </c>
      <c r="G291" s="56" t="n">
        <v>3060</v>
      </c>
      <c r="H291" s="56" t="n">
        <v>3622</v>
      </c>
      <c r="I291" s="54" t="n">
        <f aca="false">ABS(G291-H291)</f>
        <v>562</v>
      </c>
      <c r="J291" s="54" t="n">
        <f aca="false">IF(H291=0,0,ROUND(ABS(G291-H291)/H291*100,2))</f>
        <v>15.52</v>
      </c>
      <c r="K291" s="54" t="n">
        <f aca="false">G291-H291</f>
        <v>-562</v>
      </c>
      <c r="L291" s="54" t="n">
        <f aca="false">ROUND(100-J291,2)</f>
        <v>84.48</v>
      </c>
      <c r="M291" s="56" t="s">
        <v>12129</v>
      </c>
      <c r="N291" s="56" t="s">
        <v>12137</v>
      </c>
      <c r="O291" s="56" t="s">
        <v>12131</v>
      </c>
      <c r="P291" s="55" t="str">
        <f aca="false">IF(K291&gt;500,"Over-Forecast",IF(K291&lt;-500,"Under-Forecast","Accurate"))</f>
        <v>Under-Forecast</v>
      </c>
      <c r="Q291" s="55" t="str">
        <f aca="false">IF(J291&lt;=5,"Excellent",IF(J291&lt;=10,"Good",IF(J291&lt;=20,"Acceptable","Poor")))</f>
        <v>Acceptable</v>
      </c>
      <c r="R291" s="55" t="n">
        <f aca="false">IFERROR(VALUE(LEFT(E291,4)),"")</f>
        <v>2023</v>
      </c>
    </row>
    <row r="292" customFormat="false" ht="15" hidden="false" customHeight="true" outlineLevel="0" collapsed="false">
      <c r="A292" s="52" t="s">
        <v>12446</v>
      </c>
      <c r="B292" s="52" t="s">
        <v>7119</v>
      </c>
      <c r="C292" s="52" t="s">
        <v>14</v>
      </c>
      <c r="D292" s="52" t="s">
        <v>12</v>
      </c>
      <c r="E292" s="52" t="s">
        <v>31</v>
      </c>
      <c r="F292" s="52" t="s">
        <v>109</v>
      </c>
      <c r="G292" s="52" t="n">
        <v>282</v>
      </c>
      <c r="H292" s="52" t="n">
        <v>235</v>
      </c>
      <c r="I292" s="54" t="n">
        <f aca="false">ABS(G292-H292)</f>
        <v>47</v>
      </c>
      <c r="J292" s="54" t="n">
        <f aca="false">IF(H292=0,0,ROUND(ABS(G292-H292)/H292*100,2))</f>
        <v>20</v>
      </c>
      <c r="K292" s="54" t="n">
        <f aca="false">G292-H292</f>
        <v>47</v>
      </c>
      <c r="L292" s="54" t="n">
        <f aca="false">ROUND(100-J292,2)</f>
        <v>80</v>
      </c>
      <c r="M292" s="52" t="s">
        <v>12198</v>
      </c>
      <c r="N292" s="52" t="s">
        <v>12130</v>
      </c>
      <c r="O292" s="52" t="s">
        <v>12127</v>
      </c>
      <c r="P292" s="55" t="str">
        <f aca="false">IF(K292&gt;500,"Over-Forecast",IF(K292&lt;-500,"Under-Forecast","Accurate"))</f>
        <v>Accurate</v>
      </c>
      <c r="Q292" s="55" t="str">
        <f aca="false">IF(J292&lt;=5,"Excellent",IF(J292&lt;=10,"Good",IF(J292&lt;=20,"Acceptable","Poor")))</f>
        <v>Acceptable</v>
      </c>
      <c r="R292" s="55" t="n">
        <f aca="false">IFERROR(VALUE(LEFT(E292,4)),"")</f>
        <v>2022</v>
      </c>
    </row>
    <row r="293" customFormat="false" ht="15" hidden="false" customHeight="true" outlineLevel="0" collapsed="false">
      <c r="A293" s="56" t="s">
        <v>12447</v>
      </c>
      <c r="B293" s="56" t="s">
        <v>10033</v>
      </c>
      <c r="C293" s="56" t="s">
        <v>14</v>
      </c>
      <c r="D293" s="56" t="s">
        <v>15</v>
      </c>
      <c r="E293" s="56" t="s">
        <v>19</v>
      </c>
      <c r="F293" s="56" t="s">
        <v>113</v>
      </c>
      <c r="G293" s="56" t="n">
        <v>12299</v>
      </c>
      <c r="H293" s="56" t="n">
        <v>9373</v>
      </c>
      <c r="I293" s="54" t="n">
        <f aca="false">ABS(G293-H293)</f>
        <v>2926</v>
      </c>
      <c r="J293" s="54" t="n">
        <f aca="false">IF(H293=0,0,ROUND(ABS(G293-H293)/H293*100,2))</f>
        <v>31.22</v>
      </c>
      <c r="K293" s="54" t="n">
        <f aca="false">G293-H293</f>
        <v>2926</v>
      </c>
      <c r="L293" s="54" t="n">
        <f aca="false">ROUND(100-J293,2)</f>
        <v>68.78</v>
      </c>
      <c r="M293" s="56" t="s">
        <v>12149</v>
      </c>
      <c r="N293" s="56" t="s">
        <v>12122</v>
      </c>
      <c r="O293" s="56" t="s">
        <v>12127</v>
      </c>
      <c r="P293" s="55" t="str">
        <f aca="false">IF(K293&gt;500,"Over-Forecast",IF(K293&lt;-500,"Under-Forecast","Accurate"))</f>
        <v>Over-Forecast</v>
      </c>
      <c r="Q293" s="55" t="str">
        <f aca="false">IF(J293&lt;=5,"Excellent",IF(J293&lt;=10,"Good",IF(J293&lt;=20,"Acceptable","Poor")))</f>
        <v>Poor</v>
      </c>
      <c r="R293" s="55" t="n">
        <f aca="false">IFERROR(VALUE(LEFT(E293,4)),"")</f>
        <v>2022</v>
      </c>
    </row>
    <row r="294" customFormat="false" ht="15" hidden="false" customHeight="true" outlineLevel="0" collapsed="false">
      <c r="A294" s="52" t="s">
        <v>12448</v>
      </c>
      <c r="B294" s="52" t="s">
        <v>623</v>
      </c>
      <c r="C294" s="52" t="s">
        <v>14</v>
      </c>
      <c r="D294" s="52" t="s">
        <v>9</v>
      </c>
      <c r="E294" s="52" t="s">
        <v>29</v>
      </c>
      <c r="F294" s="52" t="s">
        <v>107</v>
      </c>
      <c r="G294" s="52" t="n">
        <v>9638</v>
      </c>
      <c r="H294" s="52" t="n">
        <v>9149</v>
      </c>
      <c r="I294" s="54" t="n">
        <f aca="false">ABS(G294-H294)</f>
        <v>489</v>
      </c>
      <c r="J294" s="54" t="n">
        <f aca="false">IF(H294=0,0,ROUND(ABS(G294-H294)/H294*100,2))</f>
        <v>5.34</v>
      </c>
      <c r="K294" s="54" t="n">
        <f aca="false">G294-H294</f>
        <v>489</v>
      </c>
      <c r="L294" s="54" t="n">
        <f aca="false">ROUND(100-J294,2)</f>
        <v>94.66</v>
      </c>
      <c r="M294" s="52" t="s">
        <v>12160</v>
      </c>
      <c r="N294" s="52" t="s">
        <v>12126</v>
      </c>
      <c r="O294" s="52" t="s">
        <v>12127</v>
      </c>
      <c r="P294" s="55" t="str">
        <f aca="false">IF(K294&gt;500,"Over-Forecast",IF(K294&lt;-500,"Under-Forecast","Accurate"))</f>
        <v>Accurate</v>
      </c>
      <c r="Q294" s="55" t="str">
        <f aca="false">IF(J294&lt;=5,"Excellent",IF(J294&lt;=10,"Good",IF(J294&lt;=20,"Acceptable","Poor")))</f>
        <v>Good</v>
      </c>
      <c r="R294" s="55" t="n">
        <f aca="false">IFERROR(VALUE(LEFT(E294,4)),"")</f>
        <v>2022</v>
      </c>
    </row>
    <row r="295" customFormat="false" ht="15" hidden="false" customHeight="true" outlineLevel="0" collapsed="false">
      <c r="A295" s="56" t="s">
        <v>12449</v>
      </c>
      <c r="B295" s="56" t="s">
        <v>3448</v>
      </c>
      <c r="C295" s="56" t="s">
        <v>11</v>
      </c>
      <c r="D295" s="56" t="s">
        <v>15</v>
      </c>
      <c r="E295" s="56" t="s">
        <v>24</v>
      </c>
      <c r="F295" s="56" t="s">
        <v>113</v>
      </c>
      <c r="G295" s="56" t="n">
        <v>4025</v>
      </c>
      <c r="H295" s="56" t="n">
        <v>3188</v>
      </c>
      <c r="I295" s="54" t="n">
        <f aca="false">ABS(G295-H295)</f>
        <v>837</v>
      </c>
      <c r="J295" s="54" t="n">
        <f aca="false">IF(H295=0,0,ROUND(ABS(G295-H295)/H295*100,2))</f>
        <v>26.25</v>
      </c>
      <c r="K295" s="54" t="n">
        <f aca="false">G295-H295</f>
        <v>837</v>
      </c>
      <c r="L295" s="54" t="n">
        <f aca="false">ROUND(100-J295,2)</f>
        <v>73.75</v>
      </c>
      <c r="M295" s="56" t="s">
        <v>12149</v>
      </c>
      <c r="N295" s="56" t="s">
        <v>12126</v>
      </c>
      <c r="O295" s="56" t="s">
        <v>12127</v>
      </c>
      <c r="P295" s="55" t="str">
        <f aca="false">IF(K295&gt;500,"Over-Forecast",IF(K295&lt;-500,"Under-Forecast","Accurate"))</f>
        <v>Over-Forecast</v>
      </c>
      <c r="Q295" s="55" t="str">
        <f aca="false">IF(J295&lt;=5,"Excellent",IF(J295&lt;=10,"Good",IF(J295&lt;=20,"Acceptable","Poor")))</f>
        <v>Poor</v>
      </c>
      <c r="R295" s="55" t="n">
        <f aca="false">IFERROR(VALUE(LEFT(E295,4)),"")</f>
        <v>2022</v>
      </c>
    </row>
    <row r="296" customFormat="false" ht="15" hidden="false" customHeight="true" outlineLevel="0" collapsed="false">
      <c r="A296" s="52" t="s">
        <v>12450</v>
      </c>
      <c r="B296" s="52" t="s">
        <v>2014</v>
      </c>
      <c r="C296" s="52" t="s">
        <v>25</v>
      </c>
      <c r="D296" s="52" t="s">
        <v>18</v>
      </c>
      <c r="E296" s="52" t="s">
        <v>46</v>
      </c>
      <c r="F296" s="52" t="s">
        <v>109</v>
      </c>
      <c r="G296" s="52" t="n">
        <v>6827</v>
      </c>
      <c r="H296" s="52" t="n">
        <v>7669</v>
      </c>
      <c r="I296" s="54" t="n">
        <f aca="false">ABS(G296-H296)</f>
        <v>842</v>
      </c>
      <c r="J296" s="54" t="n">
        <f aca="false">IF(H296=0,0,ROUND(ABS(G296-H296)/H296*100,2))</f>
        <v>10.98</v>
      </c>
      <c r="K296" s="54" t="n">
        <f aca="false">G296-H296</f>
        <v>-842</v>
      </c>
      <c r="L296" s="54" t="n">
        <f aca="false">ROUND(100-J296,2)</f>
        <v>89.02</v>
      </c>
      <c r="M296" s="52" t="s">
        <v>12147</v>
      </c>
      <c r="N296" s="52" t="s">
        <v>12130</v>
      </c>
      <c r="O296" s="52" t="s">
        <v>12123</v>
      </c>
      <c r="P296" s="55" t="str">
        <f aca="false">IF(K296&gt;500,"Over-Forecast",IF(K296&lt;-500,"Under-Forecast","Accurate"))</f>
        <v>Under-Forecast</v>
      </c>
      <c r="Q296" s="55" t="str">
        <f aca="false">IF(J296&lt;=5,"Excellent",IF(J296&lt;=10,"Good",IF(J296&lt;=20,"Acceptable","Poor")))</f>
        <v>Acceptable</v>
      </c>
      <c r="R296" s="55" t="n">
        <f aca="false">IFERROR(VALUE(LEFT(E296,4)),"")</f>
        <v>2024</v>
      </c>
    </row>
    <row r="297" customFormat="false" ht="15" hidden="false" customHeight="true" outlineLevel="0" collapsed="false">
      <c r="A297" s="56" t="s">
        <v>12451</v>
      </c>
      <c r="B297" s="56" t="s">
        <v>2448</v>
      </c>
      <c r="C297" s="56" t="s">
        <v>14</v>
      </c>
      <c r="D297" s="56" t="s">
        <v>21</v>
      </c>
      <c r="E297" s="56" t="s">
        <v>37</v>
      </c>
      <c r="F297" s="56" t="s">
        <v>113</v>
      </c>
      <c r="G297" s="56" t="n">
        <v>12565</v>
      </c>
      <c r="H297" s="56" t="n">
        <v>9501</v>
      </c>
      <c r="I297" s="54" t="n">
        <f aca="false">ABS(G297-H297)</f>
        <v>3064</v>
      </c>
      <c r="J297" s="54" t="n">
        <f aca="false">IF(H297=0,0,ROUND(ABS(G297-H297)/H297*100,2))</f>
        <v>32.25</v>
      </c>
      <c r="K297" s="54" t="n">
        <f aca="false">G297-H297</f>
        <v>3064</v>
      </c>
      <c r="L297" s="54" t="n">
        <f aca="false">ROUND(100-J297,2)</f>
        <v>67.75</v>
      </c>
      <c r="M297" s="56" t="s">
        <v>12204</v>
      </c>
      <c r="N297" s="56" t="s">
        <v>12122</v>
      </c>
      <c r="O297" s="56" t="s">
        <v>12127</v>
      </c>
      <c r="P297" s="55" t="str">
        <f aca="false">IF(K297&gt;500,"Over-Forecast",IF(K297&lt;-500,"Under-Forecast","Accurate"))</f>
        <v>Over-Forecast</v>
      </c>
      <c r="Q297" s="55" t="str">
        <f aca="false">IF(J297&lt;=5,"Excellent",IF(J297&lt;=10,"Good",IF(J297&lt;=20,"Acceptable","Poor")))</f>
        <v>Poor</v>
      </c>
      <c r="R297" s="55" t="n">
        <f aca="false">IFERROR(VALUE(LEFT(E297,4)),"")</f>
        <v>2023</v>
      </c>
    </row>
    <row r="298" customFormat="false" ht="15" hidden="false" customHeight="true" outlineLevel="0" collapsed="false">
      <c r="A298" s="52" t="s">
        <v>12452</v>
      </c>
      <c r="B298" s="52" t="s">
        <v>4699</v>
      </c>
      <c r="C298" s="52" t="s">
        <v>23</v>
      </c>
      <c r="D298" s="52" t="s">
        <v>18</v>
      </c>
      <c r="E298" s="52" t="s">
        <v>37</v>
      </c>
      <c r="F298" s="52" t="s">
        <v>115</v>
      </c>
      <c r="G298" s="52" t="n">
        <v>400</v>
      </c>
      <c r="H298" s="52" t="n">
        <v>411</v>
      </c>
      <c r="I298" s="54" t="n">
        <f aca="false">ABS(G298-H298)</f>
        <v>11</v>
      </c>
      <c r="J298" s="54" t="n">
        <f aca="false">IF(H298=0,0,ROUND(ABS(G298-H298)/H298*100,2))</f>
        <v>2.68</v>
      </c>
      <c r="K298" s="54" t="n">
        <f aca="false">G298-H298</f>
        <v>-11</v>
      </c>
      <c r="L298" s="54" t="n">
        <f aca="false">ROUND(100-J298,2)</f>
        <v>97.32</v>
      </c>
      <c r="M298" s="52" t="s">
        <v>12129</v>
      </c>
      <c r="N298" s="52" t="s">
        <v>12122</v>
      </c>
      <c r="O298" s="52" t="s">
        <v>12131</v>
      </c>
      <c r="P298" s="55" t="str">
        <f aca="false">IF(K298&gt;500,"Over-Forecast",IF(K298&lt;-500,"Under-Forecast","Accurate"))</f>
        <v>Accurate</v>
      </c>
      <c r="Q298" s="55" t="str">
        <f aca="false">IF(J298&lt;=5,"Excellent",IF(J298&lt;=10,"Good",IF(J298&lt;=20,"Acceptable","Poor")))</f>
        <v>Excellent</v>
      </c>
      <c r="R298" s="55" t="n">
        <f aca="false">IFERROR(VALUE(LEFT(E298,4)),"")</f>
        <v>2023</v>
      </c>
    </row>
    <row r="299" customFormat="false" ht="15" hidden="false" customHeight="true" outlineLevel="0" collapsed="false">
      <c r="A299" s="56" t="s">
        <v>12453</v>
      </c>
      <c r="B299" s="56" t="s">
        <v>5636</v>
      </c>
      <c r="C299" s="56" t="s">
        <v>20</v>
      </c>
      <c r="D299" s="56" t="s">
        <v>21</v>
      </c>
      <c r="E299" s="56" t="s">
        <v>47</v>
      </c>
      <c r="F299" s="56" t="s">
        <v>115</v>
      </c>
      <c r="G299" s="56" t="n">
        <v>150</v>
      </c>
      <c r="H299" s="56" t="n">
        <v>124</v>
      </c>
      <c r="I299" s="54" t="n">
        <f aca="false">ABS(G299-H299)</f>
        <v>26</v>
      </c>
      <c r="J299" s="54" t="n">
        <f aca="false">IF(H299=0,0,ROUND(ABS(G299-H299)/H299*100,2))</f>
        <v>20.97</v>
      </c>
      <c r="K299" s="54" t="n">
        <f aca="false">G299-H299</f>
        <v>26</v>
      </c>
      <c r="L299" s="54" t="n">
        <f aca="false">ROUND(100-J299,2)</f>
        <v>79.03</v>
      </c>
      <c r="M299" s="56" t="s">
        <v>12147</v>
      </c>
      <c r="N299" s="56" t="s">
        <v>12137</v>
      </c>
      <c r="O299" s="56" t="s">
        <v>12127</v>
      </c>
      <c r="P299" s="55" t="str">
        <f aca="false">IF(K299&gt;500,"Over-Forecast",IF(K299&lt;-500,"Under-Forecast","Accurate"))</f>
        <v>Accurate</v>
      </c>
      <c r="Q299" s="55" t="str">
        <f aca="false">IF(J299&lt;=5,"Excellent",IF(J299&lt;=10,"Good",IF(J299&lt;=20,"Acceptable","Poor")))</f>
        <v>Poor</v>
      </c>
      <c r="R299" s="55" t="n">
        <f aca="false">IFERROR(VALUE(LEFT(E299,4)),"")</f>
        <v>2024</v>
      </c>
    </row>
    <row r="300" customFormat="false" ht="15" hidden="false" customHeight="true" outlineLevel="0" collapsed="false">
      <c r="A300" s="52" t="s">
        <v>12454</v>
      </c>
      <c r="B300" s="52" t="s">
        <v>2381</v>
      </c>
      <c r="C300" s="52" t="s">
        <v>14</v>
      </c>
      <c r="D300" s="52" t="s">
        <v>18</v>
      </c>
      <c r="E300" s="52" t="s">
        <v>24</v>
      </c>
      <c r="F300" s="52" t="s">
        <v>107</v>
      </c>
      <c r="G300" s="52" t="n">
        <v>1630</v>
      </c>
      <c r="H300" s="52" t="n">
        <v>1986</v>
      </c>
      <c r="I300" s="54" t="n">
        <f aca="false">ABS(G300-H300)</f>
        <v>356</v>
      </c>
      <c r="J300" s="54" t="n">
        <f aca="false">IF(H300=0,0,ROUND(ABS(G300-H300)/H300*100,2))</f>
        <v>17.93</v>
      </c>
      <c r="K300" s="54" t="n">
        <f aca="false">G300-H300</f>
        <v>-356</v>
      </c>
      <c r="L300" s="54" t="n">
        <f aca="false">ROUND(100-J300,2)</f>
        <v>82.07</v>
      </c>
      <c r="M300" s="52" t="s">
        <v>12121</v>
      </c>
      <c r="N300" s="52" t="s">
        <v>12137</v>
      </c>
      <c r="O300" s="52" t="s">
        <v>12123</v>
      </c>
      <c r="P300" s="55" t="str">
        <f aca="false">IF(K300&gt;500,"Over-Forecast",IF(K300&lt;-500,"Under-Forecast","Accurate"))</f>
        <v>Accurate</v>
      </c>
      <c r="Q300" s="55" t="str">
        <f aca="false">IF(J300&lt;=5,"Excellent",IF(J300&lt;=10,"Good",IF(J300&lt;=20,"Acceptable","Poor")))</f>
        <v>Acceptable</v>
      </c>
      <c r="R300" s="55" t="n">
        <f aca="false">IFERROR(VALUE(LEFT(E300,4)),"")</f>
        <v>2022</v>
      </c>
    </row>
    <row r="301" customFormat="false" ht="15" hidden="false" customHeight="true" outlineLevel="0" collapsed="false">
      <c r="A301" s="56" t="s">
        <v>12455</v>
      </c>
      <c r="B301" s="56" t="s">
        <v>2999</v>
      </c>
      <c r="C301" s="56" t="s">
        <v>20</v>
      </c>
      <c r="D301" s="56" t="s">
        <v>21</v>
      </c>
      <c r="E301" s="56" t="s">
        <v>22</v>
      </c>
      <c r="F301" s="56" t="s">
        <v>107</v>
      </c>
      <c r="G301" s="56" t="n">
        <v>10949</v>
      </c>
      <c r="H301" s="56" t="n">
        <v>8739</v>
      </c>
      <c r="I301" s="54" t="n">
        <f aca="false">ABS(G301-H301)</f>
        <v>2210</v>
      </c>
      <c r="J301" s="54" t="n">
        <f aca="false">IF(H301=0,0,ROUND(ABS(G301-H301)/H301*100,2))</f>
        <v>25.29</v>
      </c>
      <c r="K301" s="54" t="n">
        <f aca="false">G301-H301</f>
        <v>2210</v>
      </c>
      <c r="L301" s="54" t="n">
        <f aca="false">ROUND(100-J301,2)</f>
        <v>74.71</v>
      </c>
      <c r="M301" s="56" t="s">
        <v>12121</v>
      </c>
      <c r="N301" s="56" t="s">
        <v>12153</v>
      </c>
      <c r="O301" s="56" t="s">
        <v>12123</v>
      </c>
      <c r="P301" s="55" t="str">
        <f aca="false">IF(K301&gt;500,"Over-Forecast",IF(K301&lt;-500,"Under-Forecast","Accurate"))</f>
        <v>Over-Forecast</v>
      </c>
      <c r="Q301" s="55" t="str">
        <f aca="false">IF(J301&lt;=5,"Excellent",IF(J301&lt;=10,"Good",IF(J301&lt;=20,"Acceptable","Poor")))</f>
        <v>Poor</v>
      </c>
      <c r="R301" s="55" t="n">
        <f aca="false">IFERROR(VALUE(LEFT(E301,4)),"")</f>
        <v>2022</v>
      </c>
    </row>
    <row r="302" customFormat="false" ht="15" hidden="false" customHeight="true" outlineLevel="0" collapsed="false">
      <c r="A302" s="52" t="s">
        <v>12456</v>
      </c>
      <c r="B302" s="52" t="s">
        <v>2473</v>
      </c>
      <c r="C302" s="52" t="s">
        <v>20</v>
      </c>
      <c r="D302" s="52" t="s">
        <v>21</v>
      </c>
      <c r="E302" s="52" t="s">
        <v>30</v>
      </c>
      <c r="F302" s="52" t="s">
        <v>107</v>
      </c>
      <c r="G302" s="52" t="n">
        <v>987</v>
      </c>
      <c r="H302" s="52" t="n">
        <v>773</v>
      </c>
      <c r="I302" s="54" t="n">
        <f aca="false">ABS(G302-H302)</f>
        <v>214</v>
      </c>
      <c r="J302" s="54" t="n">
        <f aca="false">IF(H302=0,0,ROUND(ABS(G302-H302)/H302*100,2))</f>
        <v>27.68</v>
      </c>
      <c r="K302" s="54" t="n">
        <f aca="false">G302-H302</f>
        <v>214</v>
      </c>
      <c r="L302" s="54" t="n">
        <f aca="false">ROUND(100-J302,2)</f>
        <v>72.32</v>
      </c>
      <c r="M302" s="52" t="s">
        <v>12198</v>
      </c>
      <c r="N302" s="52" t="s">
        <v>12126</v>
      </c>
      <c r="O302" s="52" t="s">
        <v>12131</v>
      </c>
      <c r="P302" s="55" t="str">
        <f aca="false">IF(K302&gt;500,"Over-Forecast",IF(K302&lt;-500,"Under-Forecast","Accurate"))</f>
        <v>Accurate</v>
      </c>
      <c r="Q302" s="55" t="str">
        <f aca="false">IF(J302&lt;=5,"Excellent",IF(J302&lt;=10,"Good",IF(J302&lt;=20,"Acceptable","Poor")))</f>
        <v>Poor</v>
      </c>
      <c r="R302" s="55" t="n">
        <f aca="false">IFERROR(VALUE(LEFT(E302,4)),"")</f>
        <v>2022</v>
      </c>
    </row>
    <row r="303" customFormat="false" ht="15" hidden="false" customHeight="true" outlineLevel="0" collapsed="false">
      <c r="A303" s="56" t="s">
        <v>12457</v>
      </c>
      <c r="B303" s="56" t="s">
        <v>6353</v>
      </c>
      <c r="C303" s="56" t="s">
        <v>20</v>
      </c>
      <c r="D303" s="56" t="s">
        <v>15</v>
      </c>
      <c r="E303" s="56" t="s">
        <v>37</v>
      </c>
      <c r="F303" s="56" t="s">
        <v>115</v>
      </c>
      <c r="G303" s="56" t="n">
        <v>8002</v>
      </c>
      <c r="H303" s="56" t="n">
        <v>6958</v>
      </c>
      <c r="I303" s="54" t="n">
        <f aca="false">ABS(G303-H303)</f>
        <v>1044</v>
      </c>
      <c r="J303" s="54" t="n">
        <f aca="false">IF(H303=0,0,ROUND(ABS(G303-H303)/H303*100,2))</f>
        <v>15</v>
      </c>
      <c r="K303" s="54" t="n">
        <f aca="false">G303-H303</f>
        <v>1044</v>
      </c>
      <c r="L303" s="54" t="n">
        <f aca="false">ROUND(100-J303,2)</f>
        <v>85</v>
      </c>
      <c r="M303" s="56" t="s">
        <v>12134</v>
      </c>
      <c r="N303" s="56" t="s">
        <v>12122</v>
      </c>
      <c r="O303" s="56" t="s">
        <v>12123</v>
      </c>
      <c r="P303" s="55" t="str">
        <f aca="false">IF(K303&gt;500,"Over-Forecast",IF(K303&lt;-500,"Under-Forecast","Accurate"))</f>
        <v>Over-Forecast</v>
      </c>
      <c r="Q303" s="55" t="str">
        <f aca="false">IF(J303&lt;=5,"Excellent",IF(J303&lt;=10,"Good",IF(J303&lt;=20,"Acceptable","Poor")))</f>
        <v>Acceptable</v>
      </c>
      <c r="R303" s="55" t="n">
        <f aca="false">IFERROR(VALUE(LEFT(E303,4)),"")</f>
        <v>2023</v>
      </c>
    </row>
    <row r="304" customFormat="false" ht="15" hidden="false" customHeight="true" outlineLevel="0" collapsed="false">
      <c r="A304" s="52" t="s">
        <v>12458</v>
      </c>
      <c r="B304" s="52" t="s">
        <v>5420</v>
      </c>
      <c r="C304" s="52" t="s">
        <v>25</v>
      </c>
      <c r="D304" s="52" t="s">
        <v>18</v>
      </c>
      <c r="E304" s="52" t="s">
        <v>33</v>
      </c>
      <c r="F304" s="52" t="s">
        <v>107</v>
      </c>
      <c r="G304" s="52" t="n">
        <v>1288</v>
      </c>
      <c r="H304" s="52" t="n">
        <v>1443</v>
      </c>
      <c r="I304" s="54" t="n">
        <f aca="false">ABS(G304-H304)</f>
        <v>155</v>
      </c>
      <c r="J304" s="54" t="n">
        <f aca="false">IF(H304=0,0,ROUND(ABS(G304-H304)/H304*100,2))</f>
        <v>10.74</v>
      </c>
      <c r="K304" s="54" t="n">
        <f aca="false">G304-H304</f>
        <v>-155</v>
      </c>
      <c r="L304" s="54" t="n">
        <f aca="false">ROUND(100-J304,2)</f>
        <v>89.26</v>
      </c>
      <c r="M304" s="52" t="s">
        <v>12149</v>
      </c>
      <c r="N304" s="52" t="s">
        <v>12153</v>
      </c>
      <c r="O304" s="52" t="s">
        <v>12131</v>
      </c>
      <c r="P304" s="55" t="str">
        <f aca="false">IF(K304&gt;500,"Over-Forecast",IF(K304&lt;-500,"Under-Forecast","Accurate"))</f>
        <v>Accurate</v>
      </c>
      <c r="Q304" s="55" t="str">
        <f aca="false">IF(J304&lt;=5,"Excellent",IF(J304&lt;=10,"Good",IF(J304&lt;=20,"Acceptable","Poor")))</f>
        <v>Acceptable</v>
      </c>
      <c r="R304" s="55" t="n">
        <f aca="false">IFERROR(VALUE(LEFT(E304,4)),"")</f>
        <v>2023</v>
      </c>
    </row>
    <row r="305" customFormat="false" ht="15" hidden="false" customHeight="true" outlineLevel="0" collapsed="false">
      <c r="A305" s="56" t="s">
        <v>12459</v>
      </c>
      <c r="B305" s="56" t="s">
        <v>2164</v>
      </c>
      <c r="C305" s="56" t="s">
        <v>11</v>
      </c>
      <c r="D305" s="56" t="s">
        <v>9</v>
      </c>
      <c r="E305" s="56" t="s">
        <v>34</v>
      </c>
      <c r="F305" s="56" t="s">
        <v>107</v>
      </c>
      <c r="G305" s="56" t="n">
        <v>10755</v>
      </c>
      <c r="H305" s="56" t="n">
        <v>8901</v>
      </c>
      <c r="I305" s="54" t="n">
        <f aca="false">ABS(G305-H305)</f>
        <v>1854</v>
      </c>
      <c r="J305" s="54" t="n">
        <f aca="false">IF(H305=0,0,ROUND(ABS(G305-H305)/H305*100,2))</f>
        <v>20.83</v>
      </c>
      <c r="K305" s="54" t="n">
        <f aca="false">G305-H305</f>
        <v>1854</v>
      </c>
      <c r="L305" s="54" t="n">
        <f aca="false">ROUND(100-J305,2)</f>
        <v>79.17</v>
      </c>
      <c r="M305" s="56" t="s">
        <v>12173</v>
      </c>
      <c r="N305" s="56" t="s">
        <v>12126</v>
      </c>
      <c r="O305" s="56" t="s">
        <v>12123</v>
      </c>
      <c r="P305" s="55" t="str">
        <f aca="false">IF(K305&gt;500,"Over-Forecast",IF(K305&lt;-500,"Under-Forecast","Accurate"))</f>
        <v>Over-Forecast</v>
      </c>
      <c r="Q305" s="55" t="str">
        <f aca="false">IF(J305&lt;=5,"Excellent",IF(J305&lt;=10,"Good",IF(J305&lt;=20,"Acceptable","Poor")))</f>
        <v>Poor</v>
      </c>
      <c r="R305" s="55" t="n">
        <f aca="false">IFERROR(VALUE(LEFT(E305,4)),"")</f>
        <v>2023</v>
      </c>
    </row>
    <row r="306" customFormat="false" ht="15" hidden="false" customHeight="true" outlineLevel="0" collapsed="false">
      <c r="A306" s="52" t="s">
        <v>12460</v>
      </c>
      <c r="B306" s="52" t="s">
        <v>1702</v>
      </c>
      <c r="C306" s="52" t="s">
        <v>25</v>
      </c>
      <c r="D306" s="52" t="s">
        <v>12</v>
      </c>
      <c r="E306" s="52" t="s">
        <v>35</v>
      </c>
      <c r="F306" s="52" t="s">
        <v>115</v>
      </c>
      <c r="G306" s="52" t="n">
        <v>9774</v>
      </c>
      <c r="H306" s="52" t="n">
        <v>7400</v>
      </c>
      <c r="I306" s="54" t="n">
        <f aca="false">ABS(G306-H306)</f>
        <v>2374</v>
      </c>
      <c r="J306" s="54" t="n">
        <f aca="false">IF(H306=0,0,ROUND(ABS(G306-H306)/H306*100,2))</f>
        <v>32.08</v>
      </c>
      <c r="K306" s="54" t="n">
        <f aca="false">G306-H306</f>
        <v>2374</v>
      </c>
      <c r="L306" s="54" t="n">
        <f aca="false">ROUND(100-J306,2)</f>
        <v>67.92</v>
      </c>
      <c r="M306" s="52" t="s">
        <v>12136</v>
      </c>
      <c r="N306" s="52" t="s">
        <v>12130</v>
      </c>
      <c r="O306" s="52" t="s">
        <v>12123</v>
      </c>
      <c r="P306" s="55" t="str">
        <f aca="false">IF(K306&gt;500,"Over-Forecast",IF(K306&lt;-500,"Under-Forecast","Accurate"))</f>
        <v>Over-Forecast</v>
      </c>
      <c r="Q306" s="55" t="str">
        <f aca="false">IF(J306&lt;=5,"Excellent",IF(J306&lt;=10,"Good",IF(J306&lt;=20,"Acceptable","Poor")))</f>
        <v>Poor</v>
      </c>
      <c r="R306" s="55" t="n">
        <f aca="false">IFERROR(VALUE(LEFT(E306,4)),"")</f>
        <v>2023</v>
      </c>
    </row>
    <row r="307" customFormat="false" ht="15" hidden="false" customHeight="true" outlineLevel="0" collapsed="false">
      <c r="A307" s="56" t="s">
        <v>12461</v>
      </c>
      <c r="B307" s="56" t="s">
        <v>3064</v>
      </c>
      <c r="C307" s="56" t="s">
        <v>17</v>
      </c>
      <c r="D307" s="56" t="s">
        <v>15</v>
      </c>
      <c r="E307" s="56" t="s">
        <v>33</v>
      </c>
      <c r="F307" s="56" t="s">
        <v>113</v>
      </c>
      <c r="G307" s="56" t="n">
        <v>5670</v>
      </c>
      <c r="H307" s="56" t="n">
        <v>4649</v>
      </c>
      <c r="I307" s="54" t="n">
        <f aca="false">ABS(G307-H307)</f>
        <v>1021</v>
      </c>
      <c r="J307" s="54" t="n">
        <f aca="false">IF(H307=0,0,ROUND(ABS(G307-H307)/H307*100,2))</f>
        <v>21.96</v>
      </c>
      <c r="K307" s="54" t="n">
        <f aca="false">G307-H307</f>
        <v>1021</v>
      </c>
      <c r="L307" s="54" t="n">
        <f aca="false">ROUND(100-J307,2)</f>
        <v>78.04</v>
      </c>
      <c r="M307" s="56" t="s">
        <v>12121</v>
      </c>
      <c r="N307" s="56" t="s">
        <v>12130</v>
      </c>
      <c r="O307" s="56" t="s">
        <v>12131</v>
      </c>
      <c r="P307" s="55" t="str">
        <f aca="false">IF(K307&gt;500,"Over-Forecast",IF(K307&lt;-500,"Under-Forecast","Accurate"))</f>
        <v>Over-Forecast</v>
      </c>
      <c r="Q307" s="55" t="str">
        <f aca="false">IF(J307&lt;=5,"Excellent",IF(J307&lt;=10,"Good",IF(J307&lt;=20,"Acceptable","Poor")))</f>
        <v>Poor</v>
      </c>
      <c r="R307" s="55" t="n">
        <f aca="false">IFERROR(VALUE(LEFT(E307,4)),"")</f>
        <v>2023</v>
      </c>
    </row>
    <row r="308" customFormat="false" ht="15" hidden="false" customHeight="true" outlineLevel="0" collapsed="false">
      <c r="A308" s="52" t="s">
        <v>12462</v>
      </c>
      <c r="B308" s="52" t="s">
        <v>2350</v>
      </c>
      <c r="C308" s="52" t="s">
        <v>17</v>
      </c>
      <c r="D308" s="52" t="s">
        <v>15</v>
      </c>
      <c r="E308" s="52" t="s">
        <v>41</v>
      </c>
      <c r="F308" s="52" t="s">
        <v>107</v>
      </c>
      <c r="G308" s="52" t="n">
        <v>5909</v>
      </c>
      <c r="H308" s="52" t="n">
        <v>5133</v>
      </c>
      <c r="I308" s="54" t="n">
        <f aca="false">ABS(G308-H308)</f>
        <v>776</v>
      </c>
      <c r="J308" s="54" t="n">
        <f aca="false">IF(H308=0,0,ROUND(ABS(G308-H308)/H308*100,2))</f>
        <v>15.12</v>
      </c>
      <c r="K308" s="54" t="n">
        <f aca="false">G308-H308</f>
        <v>776</v>
      </c>
      <c r="L308" s="54" t="n">
        <f aca="false">ROUND(100-J308,2)</f>
        <v>84.88</v>
      </c>
      <c r="M308" s="52" t="s">
        <v>12134</v>
      </c>
      <c r="N308" s="52" t="s">
        <v>12153</v>
      </c>
      <c r="O308" s="52" t="s">
        <v>12123</v>
      </c>
      <c r="P308" s="55" t="str">
        <f aca="false">IF(K308&gt;500,"Over-Forecast",IF(K308&lt;-500,"Under-Forecast","Accurate"))</f>
        <v>Over-Forecast</v>
      </c>
      <c r="Q308" s="55" t="str">
        <f aca="false">IF(J308&lt;=5,"Excellent",IF(J308&lt;=10,"Good",IF(J308&lt;=20,"Acceptable","Poor")))</f>
        <v>Acceptable</v>
      </c>
      <c r="R308" s="55" t="n">
        <f aca="false">IFERROR(VALUE(LEFT(E308,4)),"")</f>
        <v>2023</v>
      </c>
    </row>
    <row r="309" customFormat="false" ht="15" hidden="false" customHeight="true" outlineLevel="0" collapsed="false">
      <c r="A309" s="56" t="s">
        <v>12463</v>
      </c>
      <c r="B309" s="56" t="s">
        <v>12464</v>
      </c>
      <c r="C309" s="56" t="s">
        <v>17</v>
      </c>
      <c r="D309" s="56" t="s">
        <v>21</v>
      </c>
      <c r="E309" s="56" t="s">
        <v>48</v>
      </c>
      <c r="F309" s="56" t="s">
        <v>113</v>
      </c>
      <c r="G309" s="56" t="n">
        <v>10953</v>
      </c>
      <c r="H309" s="56" t="n">
        <v>9882</v>
      </c>
      <c r="I309" s="54" t="n">
        <f aca="false">ABS(G309-H309)</f>
        <v>1071</v>
      </c>
      <c r="J309" s="54" t="n">
        <f aca="false">IF(H309=0,0,ROUND(ABS(G309-H309)/H309*100,2))</f>
        <v>10.84</v>
      </c>
      <c r="K309" s="54" t="n">
        <f aca="false">G309-H309</f>
        <v>1071</v>
      </c>
      <c r="L309" s="54" t="n">
        <f aca="false">ROUND(100-J309,2)</f>
        <v>89.16</v>
      </c>
      <c r="M309" s="56" t="s">
        <v>12125</v>
      </c>
      <c r="N309" s="56" t="s">
        <v>12126</v>
      </c>
      <c r="O309" s="56" t="s">
        <v>12123</v>
      </c>
      <c r="P309" s="55" t="str">
        <f aca="false">IF(K309&gt;500,"Over-Forecast",IF(K309&lt;-500,"Under-Forecast","Accurate"))</f>
        <v>Over-Forecast</v>
      </c>
      <c r="Q309" s="55" t="str">
        <f aca="false">IF(J309&lt;=5,"Excellent",IF(J309&lt;=10,"Good",IF(J309&lt;=20,"Acceptable","Poor")))</f>
        <v>Acceptable</v>
      </c>
      <c r="R309" s="55" t="n">
        <f aca="false">IFERROR(VALUE(LEFT(E309,4)),"")</f>
        <v>2024</v>
      </c>
    </row>
    <row r="310" customFormat="false" ht="15" hidden="false" customHeight="true" outlineLevel="0" collapsed="false">
      <c r="A310" s="52" t="s">
        <v>12465</v>
      </c>
      <c r="B310" s="52" t="s">
        <v>612</v>
      </c>
      <c r="C310" s="52" t="s">
        <v>14</v>
      </c>
      <c r="D310" s="52" t="s">
        <v>9</v>
      </c>
      <c r="E310" s="52" t="s">
        <v>28</v>
      </c>
      <c r="F310" s="52" t="s">
        <v>107</v>
      </c>
      <c r="G310" s="52" t="n">
        <v>780</v>
      </c>
      <c r="H310" s="52" t="n">
        <v>911</v>
      </c>
      <c r="I310" s="54" t="n">
        <f aca="false">ABS(G310-H310)</f>
        <v>131</v>
      </c>
      <c r="J310" s="54" t="n">
        <f aca="false">IF(H310=0,0,ROUND(ABS(G310-H310)/H310*100,2))</f>
        <v>14.38</v>
      </c>
      <c r="K310" s="54" t="n">
        <f aca="false">G310-H310</f>
        <v>-131</v>
      </c>
      <c r="L310" s="54" t="n">
        <f aca="false">ROUND(100-J310,2)</f>
        <v>85.62</v>
      </c>
      <c r="M310" s="52" t="s">
        <v>12173</v>
      </c>
      <c r="N310" s="52" t="s">
        <v>12130</v>
      </c>
      <c r="O310" s="52" t="s">
        <v>12131</v>
      </c>
      <c r="P310" s="55" t="str">
        <f aca="false">IF(K310&gt;500,"Over-Forecast",IF(K310&lt;-500,"Under-Forecast","Accurate"))</f>
        <v>Accurate</v>
      </c>
      <c r="Q310" s="55" t="str">
        <f aca="false">IF(J310&lt;=5,"Excellent",IF(J310&lt;=10,"Good",IF(J310&lt;=20,"Acceptable","Poor")))</f>
        <v>Acceptable</v>
      </c>
      <c r="R310" s="55" t="n">
        <f aca="false">IFERROR(VALUE(LEFT(E310,4)),"")</f>
        <v>2022</v>
      </c>
    </row>
    <row r="311" customFormat="false" ht="15" hidden="false" customHeight="true" outlineLevel="0" collapsed="false">
      <c r="A311" s="56" t="s">
        <v>12466</v>
      </c>
      <c r="B311" s="56" t="s">
        <v>5335</v>
      </c>
      <c r="C311" s="56" t="s">
        <v>17</v>
      </c>
      <c r="D311" s="56" t="s">
        <v>21</v>
      </c>
      <c r="E311" s="56" t="s">
        <v>33</v>
      </c>
      <c r="F311" s="56" t="s">
        <v>107</v>
      </c>
      <c r="G311" s="56" t="n">
        <v>7966</v>
      </c>
      <c r="H311" s="56" t="n">
        <v>7427</v>
      </c>
      <c r="I311" s="54" t="n">
        <f aca="false">ABS(G311-H311)</f>
        <v>539</v>
      </c>
      <c r="J311" s="54" t="n">
        <f aca="false">IF(H311=0,0,ROUND(ABS(G311-H311)/H311*100,2))</f>
        <v>7.26</v>
      </c>
      <c r="K311" s="54" t="n">
        <f aca="false">G311-H311</f>
        <v>539</v>
      </c>
      <c r="L311" s="54" t="n">
        <f aca="false">ROUND(100-J311,2)</f>
        <v>92.74</v>
      </c>
      <c r="M311" s="56" t="s">
        <v>12149</v>
      </c>
      <c r="N311" s="56" t="s">
        <v>12122</v>
      </c>
      <c r="O311" s="56" t="s">
        <v>12123</v>
      </c>
      <c r="P311" s="55" t="str">
        <f aca="false">IF(K311&gt;500,"Over-Forecast",IF(K311&lt;-500,"Under-Forecast","Accurate"))</f>
        <v>Over-Forecast</v>
      </c>
      <c r="Q311" s="55" t="str">
        <f aca="false">IF(J311&lt;=5,"Excellent",IF(J311&lt;=10,"Good",IF(J311&lt;=20,"Acceptable","Poor")))</f>
        <v>Good</v>
      </c>
      <c r="R311" s="55" t="n">
        <f aca="false">IFERROR(VALUE(LEFT(E311,4)),"")</f>
        <v>2023</v>
      </c>
    </row>
    <row r="312" customFormat="false" ht="15" hidden="false" customHeight="true" outlineLevel="0" collapsed="false">
      <c r="A312" s="52" t="s">
        <v>12467</v>
      </c>
      <c r="B312" s="52" t="s">
        <v>1918</v>
      </c>
      <c r="C312" s="52" t="s">
        <v>20</v>
      </c>
      <c r="D312" s="52" t="s">
        <v>18</v>
      </c>
      <c r="E312" s="52" t="s">
        <v>10</v>
      </c>
      <c r="F312" s="52" t="s">
        <v>109</v>
      </c>
      <c r="G312" s="52" t="n">
        <v>7924</v>
      </c>
      <c r="H312" s="52" t="n">
        <v>6181</v>
      </c>
      <c r="I312" s="54" t="n">
        <f aca="false">ABS(G312-H312)</f>
        <v>1743</v>
      </c>
      <c r="J312" s="54" t="n">
        <f aca="false">IF(H312=0,0,ROUND(ABS(G312-H312)/H312*100,2))</f>
        <v>28.2</v>
      </c>
      <c r="K312" s="54" t="n">
        <f aca="false">G312-H312</f>
        <v>1743</v>
      </c>
      <c r="L312" s="54" t="n">
        <f aca="false">ROUND(100-J312,2)</f>
        <v>71.8</v>
      </c>
      <c r="M312" s="52" t="s">
        <v>12141</v>
      </c>
      <c r="N312" s="52" t="s">
        <v>12126</v>
      </c>
      <c r="O312" s="52" t="s">
        <v>12123</v>
      </c>
      <c r="P312" s="55" t="str">
        <f aca="false">IF(K312&gt;500,"Over-Forecast",IF(K312&lt;-500,"Under-Forecast","Accurate"))</f>
        <v>Over-Forecast</v>
      </c>
      <c r="Q312" s="55" t="str">
        <f aca="false">IF(J312&lt;=5,"Excellent",IF(J312&lt;=10,"Good",IF(J312&lt;=20,"Acceptable","Poor")))</f>
        <v>Poor</v>
      </c>
      <c r="R312" s="55" t="n">
        <f aca="false">IFERROR(VALUE(LEFT(E312,4)),"")</f>
        <v>2022</v>
      </c>
    </row>
    <row r="313" customFormat="false" ht="15" hidden="false" customHeight="true" outlineLevel="0" collapsed="false">
      <c r="A313" s="56" t="s">
        <v>12468</v>
      </c>
      <c r="B313" s="56" t="s">
        <v>1408</v>
      </c>
      <c r="C313" s="56" t="s">
        <v>20</v>
      </c>
      <c r="D313" s="56" t="s">
        <v>18</v>
      </c>
      <c r="E313" s="56" t="s">
        <v>47</v>
      </c>
      <c r="F313" s="56" t="s">
        <v>109</v>
      </c>
      <c r="G313" s="56" t="n">
        <v>305</v>
      </c>
      <c r="H313" s="56" t="n">
        <v>230</v>
      </c>
      <c r="I313" s="54" t="n">
        <f aca="false">ABS(G313-H313)</f>
        <v>75</v>
      </c>
      <c r="J313" s="54" t="n">
        <f aca="false">IF(H313=0,0,ROUND(ABS(G313-H313)/H313*100,2))</f>
        <v>32.61</v>
      </c>
      <c r="K313" s="54" t="n">
        <f aca="false">G313-H313</f>
        <v>75</v>
      </c>
      <c r="L313" s="54" t="n">
        <f aca="false">ROUND(100-J313,2)</f>
        <v>67.39</v>
      </c>
      <c r="M313" s="56" t="s">
        <v>12204</v>
      </c>
      <c r="N313" s="56" t="s">
        <v>12137</v>
      </c>
      <c r="O313" s="56" t="s">
        <v>12123</v>
      </c>
      <c r="P313" s="55" t="str">
        <f aca="false">IF(K313&gt;500,"Over-Forecast",IF(K313&lt;-500,"Under-Forecast","Accurate"))</f>
        <v>Accurate</v>
      </c>
      <c r="Q313" s="55" t="str">
        <f aca="false">IF(J313&lt;=5,"Excellent",IF(J313&lt;=10,"Good",IF(J313&lt;=20,"Acceptable","Poor")))</f>
        <v>Poor</v>
      </c>
      <c r="R313" s="55" t="n">
        <f aca="false">IFERROR(VALUE(LEFT(E313,4)),"")</f>
        <v>2024</v>
      </c>
    </row>
    <row r="314" customFormat="false" ht="15" hidden="false" customHeight="true" outlineLevel="0" collapsed="false">
      <c r="A314" s="52" t="s">
        <v>12469</v>
      </c>
      <c r="B314" s="52" t="s">
        <v>790</v>
      </c>
      <c r="C314" s="52" t="s">
        <v>17</v>
      </c>
      <c r="D314" s="52" t="s">
        <v>9</v>
      </c>
      <c r="E314" s="52" t="s">
        <v>46</v>
      </c>
      <c r="F314" s="52" t="s">
        <v>111</v>
      </c>
      <c r="G314" s="52" t="n">
        <v>1344</v>
      </c>
      <c r="H314" s="52" t="n">
        <v>1506</v>
      </c>
      <c r="I314" s="54" t="n">
        <f aca="false">ABS(G314-H314)</f>
        <v>162</v>
      </c>
      <c r="J314" s="54" t="n">
        <f aca="false">IF(H314=0,0,ROUND(ABS(G314-H314)/H314*100,2))</f>
        <v>10.76</v>
      </c>
      <c r="K314" s="54" t="n">
        <f aca="false">G314-H314</f>
        <v>-162</v>
      </c>
      <c r="L314" s="54" t="n">
        <f aca="false">ROUND(100-J314,2)</f>
        <v>89.24</v>
      </c>
      <c r="M314" s="52" t="s">
        <v>12121</v>
      </c>
      <c r="N314" s="52" t="s">
        <v>12130</v>
      </c>
      <c r="O314" s="52" t="s">
        <v>12131</v>
      </c>
      <c r="P314" s="55" t="str">
        <f aca="false">IF(K314&gt;500,"Over-Forecast",IF(K314&lt;-500,"Under-Forecast","Accurate"))</f>
        <v>Accurate</v>
      </c>
      <c r="Q314" s="55" t="str">
        <f aca="false">IF(J314&lt;=5,"Excellent",IF(J314&lt;=10,"Good",IF(J314&lt;=20,"Acceptable","Poor")))</f>
        <v>Acceptable</v>
      </c>
      <c r="R314" s="55" t="n">
        <f aca="false">IFERROR(VALUE(LEFT(E314,4)),"")</f>
        <v>2024</v>
      </c>
    </row>
    <row r="315" customFormat="false" ht="15" hidden="false" customHeight="true" outlineLevel="0" collapsed="false">
      <c r="A315" s="56" t="s">
        <v>12470</v>
      </c>
      <c r="B315" s="56" t="s">
        <v>1482</v>
      </c>
      <c r="C315" s="56" t="s">
        <v>27</v>
      </c>
      <c r="D315" s="56" t="s">
        <v>12</v>
      </c>
      <c r="E315" s="56" t="s">
        <v>39</v>
      </c>
      <c r="F315" s="56" t="s">
        <v>111</v>
      </c>
      <c r="G315" s="56" t="n">
        <v>10099</v>
      </c>
      <c r="H315" s="56" t="n">
        <v>8183</v>
      </c>
      <c r="I315" s="54" t="n">
        <f aca="false">ABS(G315-H315)</f>
        <v>1916</v>
      </c>
      <c r="J315" s="54" t="n">
        <f aca="false">IF(H315=0,0,ROUND(ABS(G315-H315)/H315*100,2))</f>
        <v>23.41</v>
      </c>
      <c r="K315" s="54" t="n">
        <f aca="false">G315-H315</f>
        <v>1916</v>
      </c>
      <c r="L315" s="54" t="n">
        <f aca="false">ROUND(100-J315,2)</f>
        <v>76.59</v>
      </c>
      <c r="M315" s="56" t="s">
        <v>12149</v>
      </c>
      <c r="N315" s="56" t="s">
        <v>12122</v>
      </c>
      <c r="O315" s="56" t="s">
        <v>12127</v>
      </c>
      <c r="P315" s="55" t="str">
        <f aca="false">IF(K315&gt;500,"Over-Forecast",IF(K315&lt;-500,"Under-Forecast","Accurate"))</f>
        <v>Over-Forecast</v>
      </c>
      <c r="Q315" s="55" t="str">
        <f aca="false">IF(J315&lt;=5,"Excellent",IF(J315&lt;=10,"Good",IF(J315&lt;=20,"Acceptable","Poor")))</f>
        <v>Poor</v>
      </c>
      <c r="R315" s="55" t="n">
        <f aca="false">IFERROR(VALUE(LEFT(E315,4)),"")</f>
        <v>2023</v>
      </c>
    </row>
    <row r="316" customFormat="false" ht="15" hidden="false" customHeight="true" outlineLevel="0" collapsed="false">
      <c r="A316" s="52" t="s">
        <v>12471</v>
      </c>
      <c r="B316" s="52" t="s">
        <v>1525</v>
      </c>
      <c r="C316" s="52" t="s">
        <v>23</v>
      </c>
      <c r="D316" s="52" t="s">
        <v>21</v>
      </c>
      <c r="E316" s="52" t="s">
        <v>44</v>
      </c>
      <c r="F316" s="52" t="s">
        <v>109</v>
      </c>
      <c r="G316" s="52" t="n">
        <v>5501</v>
      </c>
      <c r="H316" s="52" t="n">
        <v>7271</v>
      </c>
      <c r="I316" s="54" t="n">
        <f aca="false">ABS(G316-H316)</f>
        <v>1770</v>
      </c>
      <c r="J316" s="54" t="n">
        <f aca="false">IF(H316=0,0,ROUND(ABS(G316-H316)/H316*100,2))</f>
        <v>24.34</v>
      </c>
      <c r="K316" s="54" t="n">
        <f aca="false">G316-H316</f>
        <v>-1770</v>
      </c>
      <c r="L316" s="54" t="n">
        <f aca="false">ROUND(100-J316,2)</f>
        <v>75.66</v>
      </c>
      <c r="M316" s="52" t="s">
        <v>12198</v>
      </c>
      <c r="N316" s="52" t="s">
        <v>12153</v>
      </c>
      <c r="O316" s="52" t="s">
        <v>12131</v>
      </c>
      <c r="P316" s="55" t="str">
        <f aca="false">IF(K316&gt;500,"Over-Forecast",IF(K316&lt;-500,"Under-Forecast","Accurate"))</f>
        <v>Under-Forecast</v>
      </c>
      <c r="Q316" s="55" t="str">
        <f aca="false">IF(J316&lt;=5,"Excellent",IF(J316&lt;=10,"Good",IF(J316&lt;=20,"Acceptable","Poor")))</f>
        <v>Poor</v>
      </c>
      <c r="R316" s="55" t="n">
        <f aca="false">IFERROR(VALUE(LEFT(E316,4)),"")</f>
        <v>2023</v>
      </c>
    </row>
    <row r="317" customFormat="false" ht="15" hidden="false" customHeight="true" outlineLevel="0" collapsed="false">
      <c r="A317" s="56" t="s">
        <v>12472</v>
      </c>
      <c r="B317" s="56" t="s">
        <v>3905</v>
      </c>
      <c r="C317" s="56" t="s">
        <v>27</v>
      </c>
      <c r="D317" s="56" t="s">
        <v>12</v>
      </c>
      <c r="E317" s="56" t="s">
        <v>34</v>
      </c>
      <c r="F317" s="56" t="s">
        <v>113</v>
      </c>
      <c r="G317" s="56" t="n">
        <v>5805</v>
      </c>
      <c r="H317" s="56" t="n">
        <v>7110</v>
      </c>
      <c r="I317" s="54" t="n">
        <f aca="false">ABS(G317-H317)</f>
        <v>1305</v>
      </c>
      <c r="J317" s="54" t="n">
        <f aca="false">IF(H317=0,0,ROUND(ABS(G317-H317)/H317*100,2))</f>
        <v>18.35</v>
      </c>
      <c r="K317" s="54" t="n">
        <f aca="false">G317-H317</f>
        <v>-1305</v>
      </c>
      <c r="L317" s="54" t="n">
        <f aca="false">ROUND(100-J317,2)</f>
        <v>81.65</v>
      </c>
      <c r="M317" s="56" t="s">
        <v>12152</v>
      </c>
      <c r="N317" s="56" t="s">
        <v>12126</v>
      </c>
      <c r="O317" s="56" t="s">
        <v>12131</v>
      </c>
      <c r="P317" s="55" t="str">
        <f aca="false">IF(K317&gt;500,"Over-Forecast",IF(K317&lt;-500,"Under-Forecast","Accurate"))</f>
        <v>Under-Forecast</v>
      </c>
      <c r="Q317" s="55" t="str">
        <f aca="false">IF(J317&lt;=5,"Excellent",IF(J317&lt;=10,"Good",IF(J317&lt;=20,"Acceptable","Poor")))</f>
        <v>Acceptable</v>
      </c>
      <c r="R317" s="55" t="n">
        <f aca="false">IFERROR(VALUE(LEFT(E317,4)),"")</f>
        <v>2023</v>
      </c>
    </row>
    <row r="318" customFormat="false" ht="15" hidden="false" customHeight="true" outlineLevel="0" collapsed="false">
      <c r="A318" s="52" t="s">
        <v>12473</v>
      </c>
      <c r="B318" s="52" t="s">
        <v>12474</v>
      </c>
      <c r="C318" s="52" t="s">
        <v>11</v>
      </c>
      <c r="D318" s="52" t="s">
        <v>9</v>
      </c>
      <c r="E318" s="52" t="s">
        <v>24</v>
      </c>
      <c r="F318" s="52" t="s">
        <v>113</v>
      </c>
      <c r="G318" s="52" t="n">
        <v>8423</v>
      </c>
      <c r="H318" s="52" t="n">
        <v>7131</v>
      </c>
      <c r="I318" s="54" t="n">
        <f aca="false">ABS(G318-H318)</f>
        <v>1292</v>
      </c>
      <c r="J318" s="54" t="n">
        <f aca="false">IF(H318=0,0,ROUND(ABS(G318-H318)/H318*100,2))</f>
        <v>18.12</v>
      </c>
      <c r="K318" s="54" t="n">
        <f aca="false">G318-H318</f>
        <v>1292</v>
      </c>
      <c r="L318" s="54" t="n">
        <f aca="false">ROUND(100-J318,2)</f>
        <v>81.88</v>
      </c>
      <c r="M318" s="52" t="s">
        <v>12141</v>
      </c>
      <c r="N318" s="52" t="s">
        <v>12122</v>
      </c>
      <c r="O318" s="52" t="s">
        <v>12131</v>
      </c>
      <c r="P318" s="55" t="str">
        <f aca="false">IF(K318&gt;500,"Over-Forecast",IF(K318&lt;-500,"Under-Forecast","Accurate"))</f>
        <v>Over-Forecast</v>
      </c>
      <c r="Q318" s="55" t="str">
        <f aca="false">IF(J318&lt;=5,"Excellent",IF(J318&lt;=10,"Good",IF(J318&lt;=20,"Acceptable","Poor")))</f>
        <v>Acceptable</v>
      </c>
      <c r="R318" s="55" t="n">
        <f aca="false">IFERROR(VALUE(LEFT(E318,4)),"")</f>
        <v>2022</v>
      </c>
    </row>
    <row r="319" customFormat="false" ht="15" hidden="false" customHeight="true" outlineLevel="0" collapsed="false">
      <c r="A319" s="56" t="s">
        <v>12475</v>
      </c>
      <c r="B319" s="56" t="s">
        <v>2687</v>
      </c>
      <c r="C319" s="56" t="s">
        <v>20</v>
      </c>
      <c r="D319" s="56" t="s">
        <v>18</v>
      </c>
      <c r="E319" s="56" t="s">
        <v>46</v>
      </c>
      <c r="F319" s="56" t="s">
        <v>115</v>
      </c>
      <c r="G319" s="56" t="n">
        <v>87</v>
      </c>
      <c r="H319" s="56" t="n">
        <v>100</v>
      </c>
      <c r="I319" s="54" t="n">
        <f aca="false">ABS(G319-H319)</f>
        <v>13</v>
      </c>
      <c r="J319" s="54" t="n">
        <f aca="false">IF(H319=0,0,ROUND(ABS(G319-H319)/H319*100,2))</f>
        <v>13</v>
      </c>
      <c r="K319" s="54" t="n">
        <f aca="false">G319-H319</f>
        <v>-13</v>
      </c>
      <c r="L319" s="54" t="n">
        <f aca="false">ROUND(100-J319,2)</f>
        <v>87</v>
      </c>
      <c r="M319" s="56" t="s">
        <v>12149</v>
      </c>
      <c r="N319" s="56" t="s">
        <v>12126</v>
      </c>
      <c r="O319" s="56" t="s">
        <v>12123</v>
      </c>
      <c r="P319" s="55" t="str">
        <f aca="false">IF(K319&gt;500,"Over-Forecast",IF(K319&lt;-500,"Under-Forecast","Accurate"))</f>
        <v>Accurate</v>
      </c>
      <c r="Q319" s="55" t="str">
        <f aca="false">IF(J319&lt;=5,"Excellent",IF(J319&lt;=10,"Good",IF(J319&lt;=20,"Acceptable","Poor")))</f>
        <v>Acceptable</v>
      </c>
      <c r="R319" s="55" t="n">
        <f aca="false">IFERROR(VALUE(LEFT(E319,4)),"")</f>
        <v>2024</v>
      </c>
    </row>
    <row r="320" customFormat="false" ht="15" hidden="false" customHeight="true" outlineLevel="0" collapsed="false">
      <c r="A320" s="52" t="s">
        <v>12476</v>
      </c>
      <c r="B320" s="52" t="s">
        <v>9297</v>
      </c>
      <c r="C320" s="52" t="s">
        <v>11</v>
      </c>
      <c r="D320" s="52" t="s">
        <v>12</v>
      </c>
      <c r="E320" s="52" t="s">
        <v>16</v>
      </c>
      <c r="F320" s="52" t="s">
        <v>113</v>
      </c>
      <c r="G320" s="52" t="n">
        <v>8874</v>
      </c>
      <c r="H320" s="52" t="n">
        <v>7901</v>
      </c>
      <c r="I320" s="54" t="n">
        <f aca="false">ABS(G320-H320)</f>
        <v>973</v>
      </c>
      <c r="J320" s="54" t="n">
        <f aca="false">IF(H320=0,0,ROUND(ABS(G320-H320)/H320*100,2))</f>
        <v>12.31</v>
      </c>
      <c r="K320" s="54" t="n">
        <f aca="false">G320-H320</f>
        <v>973</v>
      </c>
      <c r="L320" s="54" t="n">
        <f aca="false">ROUND(100-J320,2)</f>
        <v>87.69</v>
      </c>
      <c r="M320" s="52" t="s">
        <v>12139</v>
      </c>
      <c r="N320" s="52" t="s">
        <v>12153</v>
      </c>
      <c r="O320" s="52" t="s">
        <v>12123</v>
      </c>
      <c r="P320" s="55" t="str">
        <f aca="false">IF(K320&gt;500,"Over-Forecast",IF(K320&lt;-500,"Under-Forecast","Accurate"))</f>
        <v>Over-Forecast</v>
      </c>
      <c r="Q320" s="55" t="str">
        <f aca="false">IF(J320&lt;=5,"Excellent",IF(J320&lt;=10,"Good",IF(J320&lt;=20,"Acceptable","Poor")))</f>
        <v>Acceptable</v>
      </c>
      <c r="R320" s="55" t="n">
        <f aca="false">IFERROR(VALUE(LEFT(E320,4)),"")</f>
        <v>2022</v>
      </c>
    </row>
    <row r="321" customFormat="false" ht="15" hidden="false" customHeight="true" outlineLevel="0" collapsed="false">
      <c r="A321" s="56" t="s">
        <v>12477</v>
      </c>
      <c r="B321" s="56" t="s">
        <v>1313</v>
      </c>
      <c r="C321" s="56" t="s">
        <v>14</v>
      </c>
      <c r="D321" s="56" t="s">
        <v>12</v>
      </c>
      <c r="E321" s="56" t="s">
        <v>28</v>
      </c>
      <c r="F321" s="56" t="s">
        <v>113</v>
      </c>
      <c r="G321" s="56" t="n">
        <v>1443</v>
      </c>
      <c r="H321" s="56" t="n">
        <v>1493</v>
      </c>
      <c r="I321" s="54" t="n">
        <f aca="false">ABS(G321-H321)</f>
        <v>50</v>
      </c>
      <c r="J321" s="54" t="n">
        <f aca="false">IF(H321=0,0,ROUND(ABS(G321-H321)/H321*100,2))</f>
        <v>3.35</v>
      </c>
      <c r="K321" s="54" t="n">
        <f aca="false">G321-H321</f>
        <v>-50</v>
      </c>
      <c r="L321" s="54" t="n">
        <f aca="false">ROUND(100-J321,2)</f>
        <v>96.65</v>
      </c>
      <c r="M321" s="56" t="s">
        <v>12204</v>
      </c>
      <c r="N321" s="56" t="s">
        <v>12126</v>
      </c>
      <c r="O321" s="56" t="s">
        <v>12127</v>
      </c>
      <c r="P321" s="55" t="str">
        <f aca="false">IF(K321&gt;500,"Over-Forecast",IF(K321&lt;-500,"Under-Forecast","Accurate"))</f>
        <v>Accurate</v>
      </c>
      <c r="Q321" s="55" t="str">
        <f aca="false">IF(J321&lt;=5,"Excellent",IF(J321&lt;=10,"Good",IF(J321&lt;=20,"Acceptable","Poor")))</f>
        <v>Excellent</v>
      </c>
      <c r="R321" s="55" t="n">
        <f aca="false">IFERROR(VALUE(LEFT(E321,4)),"")</f>
        <v>2022</v>
      </c>
    </row>
    <row r="322" customFormat="false" ht="15" hidden="false" customHeight="true" outlineLevel="0" collapsed="false">
      <c r="A322" s="52" t="s">
        <v>12478</v>
      </c>
      <c r="B322" s="52" t="s">
        <v>8204</v>
      </c>
      <c r="C322" s="52" t="s">
        <v>20</v>
      </c>
      <c r="D322" s="52" t="s">
        <v>18</v>
      </c>
      <c r="E322" s="52" t="s">
        <v>35</v>
      </c>
      <c r="F322" s="52" t="s">
        <v>109</v>
      </c>
      <c r="G322" s="52" t="n">
        <v>357</v>
      </c>
      <c r="H322" s="52" t="n">
        <v>482</v>
      </c>
      <c r="I322" s="54" t="n">
        <f aca="false">ABS(G322-H322)</f>
        <v>125</v>
      </c>
      <c r="J322" s="54" t="n">
        <f aca="false">IF(H322=0,0,ROUND(ABS(G322-H322)/H322*100,2))</f>
        <v>25.93</v>
      </c>
      <c r="K322" s="54" t="n">
        <f aca="false">G322-H322</f>
        <v>-125</v>
      </c>
      <c r="L322" s="54" t="n">
        <f aca="false">ROUND(100-J322,2)</f>
        <v>74.07</v>
      </c>
      <c r="M322" s="52" t="s">
        <v>12160</v>
      </c>
      <c r="N322" s="52" t="s">
        <v>12153</v>
      </c>
      <c r="O322" s="52" t="s">
        <v>12123</v>
      </c>
      <c r="P322" s="55" t="str">
        <f aca="false">IF(K322&gt;500,"Over-Forecast",IF(K322&lt;-500,"Under-Forecast","Accurate"))</f>
        <v>Accurate</v>
      </c>
      <c r="Q322" s="55" t="str">
        <f aca="false">IF(J322&lt;=5,"Excellent",IF(J322&lt;=10,"Good",IF(J322&lt;=20,"Acceptable","Poor")))</f>
        <v>Poor</v>
      </c>
      <c r="R322" s="55" t="n">
        <f aca="false">IFERROR(VALUE(LEFT(E322,4)),"")</f>
        <v>2023</v>
      </c>
    </row>
    <row r="323" customFormat="false" ht="15" hidden="false" customHeight="true" outlineLevel="0" collapsed="false">
      <c r="A323" s="56" t="s">
        <v>12479</v>
      </c>
      <c r="B323" s="56" t="s">
        <v>2381</v>
      </c>
      <c r="C323" s="56" t="s">
        <v>23</v>
      </c>
      <c r="D323" s="56" t="s">
        <v>18</v>
      </c>
      <c r="E323" s="56" t="s">
        <v>36</v>
      </c>
      <c r="F323" s="56" t="s">
        <v>115</v>
      </c>
      <c r="G323" s="56" t="n">
        <v>8949</v>
      </c>
      <c r="H323" s="56" t="n">
        <v>6784</v>
      </c>
      <c r="I323" s="54" t="n">
        <f aca="false">ABS(G323-H323)</f>
        <v>2165</v>
      </c>
      <c r="J323" s="54" t="n">
        <f aca="false">IF(H323=0,0,ROUND(ABS(G323-H323)/H323*100,2))</f>
        <v>31.91</v>
      </c>
      <c r="K323" s="54" t="n">
        <f aca="false">G323-H323</f>
        <v>2165</v>
      </c>
      <c r="L323" s="54" t="n">
        <f aca="false">ROUND(100-J323,2)</f>
        <v>68.09</v>
      </c>
      <c r="M323" s="56" t="s">
        <v>12198</v>
      </c>
      <c r="N323" s="56" t="s">
        <v>12153</v>
      </c>
      <c r="O323" s="56" t="s">
        <v>12131</v>
      </c>
      <c r="P323" s="55" t="str">
        <f aca="false">IF(K323&gt;500,"Over-Forecast",IF(K323&lt;-500,"Under-Forecast","Accurate"))</f>
        <v>Over-Forecast</v>
      </c>
      <c r="Q323" s="55" t="str">
        <f aca="false">IF(J323&lt;=5,"Excellent",IF(J323&lt;=10,"Good",IF(J323&lt;=20,"Acceptable","Poor")))</f>
        <v>Poor</v>
      </c>
      <c r="R323" s="55" t="n">
        <f aca="false">IFERROR(VALUE(LEFT(E323,4)),"")</f>
        <v>2023</v>
      </c>
    </row>
    <row r="324" customFormat="false" ht="15" hidden="false" customHeight="true" outlineLevel="0" collapsed="false">
      <c r="A324" s="52" t="s">
        <v>12480</v>
      </c>
      <c r="B324" s="52" t="s">
        <v>802</v>
      </c>
      <c r="C324" s="52" t="s">
        <v>11</v>
      </c>
      <c r="D324" s="52" t="s">
        <v>18</v>
      </c>
      <c r="E324" s="52" t="s">
        <v>44</v>
      </c>
      <c r="F324" s="52" t="s">
        <v>113</v>
      </c>
      <c r="G324" s="52" t="n">
        <v>884</v>
      </c>
      <c r="H324" s="52" t="n">
        <v>990</v>
      </c>
      <c r="I324" s="54" t="n">
        <f aca="false">ABS(G324-H324)</f>
        <v>106</v>
      </c>
      <c r="J324" s="54" t="n">
        <f aca="false">IF(H324=0,0,ROUND(ABS(G324-H324)/H324*100,2))</f>
        <v>10.71</v>
      </c>
      <c r="K324" s="54" t="n">
        <f aca="false">G324-H324</f>
        <v>-106</v>
      </c>
      <c r="L324" s="54" t="n">
        <f aca="false">ROUND(100-J324,2)</f>
        <v>89.29</v>
      </c>
      <c r="M324" s="52" t="s">
        <v>12160</v>
      </c>
      <c r="N324" s="52" t="s">
        <v>12130</v>
      </c>
      <c r="O324" s="52" t="s">
        <v>12123</v>
      </c>
      <c r="P324" s="55" t="str">
        <f aca="false">IF(K324&gt;500,"Over-Forecast",IF(K324&lt;-500,"Under-Forecast","Accurate"))</f>
        <v>Accurate</v>
      </c>
      <c r="Q324" s="55" t="str">
        <f aca="false">IF(J324&lt;=5,"Excellent",IF(J324&lt;=10,"Good",IF(J324&lt;=20,"Acceptable","Poor")))</f>
        <v>Acceptable</v>
      </c>
      <c r="R324" s="55" t="n">
        <f aca="false">IFERROR(VALUE(LEFT(E324,4)),"")</f>
        <v>2023</v>
      </c>
    </row>
    <row r="325" customFormat="false" ht="15" hidden="false" customHeight="true" outlineLevel="0" collapsed="false">
      <c r="A325" s="56" t="s">
        <v>12481</v>
      </c>
      <c r="B325" s="56" t="s">
        <v>5382</v>
      </c>
      <c r="C325" s="56" t="s">
        <v>14</v>
      </c>
      <c r="D325" s="56" t="s">
        <v>12</v>
      </c>
      <c r="E325" s="56" t="s">
        <v>56</v>
      </c>
      <c r="F325" s="56" t="s">
        <v>109</v>
      </c>
      <c r="G325" s="56" t="n">
        <v>1030</v>
      </c>
      <c r="H325" s="56" t="n">
        <v>1223</v>
      </c>
      <c r="I325" s="54" t="n">
        <f aca="false">ABS(G325-H325)</f>
        <v>193</v>
      </c>
      <c r="J325" s="54" t="n">
        <f aca="false">IF(H325=0,0,ROUND(ABS(G325-H325)/H325*100,2))</f>
        <v>15.78</v>
      </c>
      <c r="K325" s="54" t="n">
        <f aca="false">G325-H325</f>
        <v>-193</v>
      </c>
      <c r="L325" s="54" t="n">
        <f aca="false">ROUND(100-J325,2)</f>
        <v>84.22</v>
      </c>
      <c r="M325" s="56" t="s">
        <v>12204</v>
      </c>
      <c r="N325" s="56" t="s">
        <v>12126</v>
      </c>
      <c r="O325" s="56" t="s">
        <v>12127</v>
      </c>
      <c r="P325" s="55" t="str">
        <f aca="false">IF(K325&gt;500,"Over-Forecast",IF(K325&lt;-500,"Under-Forecast","Accurate"))</f>
        <v>Accurate</v>
      </c>
      <c r="Q325" s="55" t="str">
        <f aca="false">IF(J325&lt;=5,"Excellent",IF(J325&lt;=10,"Good",IF(J325&lt;=20,"Acceptable","Poor")))</f>
        <v>Acceptable</v>
      </c>
      <c r="R325" s="55" t="n">
        <f aca="false">IFERROR(VALUE(LEFT(E325,4)),"")</f>
        <v>2024</v>
      </c>
    </row>
    <row r="326" customFormat="false" ht="15" hidden="false" customHeight="true" outlineLevel="0" collapsed="false">
      <c r="A326" s="52" t="s">
        <v>12482</v>
      </c>
      <c r="B326" s="52" t="s">
        <v>1847</v>
      </c>
      <c r="C326" s="52" t="s">
        <v>23</v>
      </c>
      <c r="D326" s="52" t="s">
        <v>15</v>
      </c>
      <c r="E326" s="52" t="s">
        <v>34</v>
      </c>
      <c r="F326" s="52" t="s">
        <v>107</v>
      </c>
      <c r="G326" s="52" t="n">
        <v>803</v>
      </c>
      <c r="H326" s="52" t="n">
        <v>864</v>
      </c>
      <c r="I326" s="54" t="n">
        <f aca="false">ABS(G326-H326)</f>
        <v>61</v>
      </c>
      <c r="J326" s="54" t="n">
        <f aca="false">IF(H326=0,0,ROUND(ABS(G326-H326)/H326*100,2))</f>
        <v>7.06</v>
      </c>
      <c r="K326" s="54" t="n">
        <f aca="false">G326-H326</f>
        <v>-61</v>
      </c>
      <c r="L326" s="54" t="n">
        <f aca="false">ROUND(100-J326,2)</f>
        <v>92.94</v>
      </c>
      <c r="M326" s="52" t="s">
        <v>12136</v>
      </c>
      <c r="N326" s="52" t="s">
        <v>12126</v>
      </c>
      <c r="O326" s="52" t="s">
        <v>12131</v>
      </c>
      <c r="P326" s="55" t="str">
        <f aca="false">IF(K326&gt;500,"Over-Forecast",IF(K326&lt;-500,"Under-Forecast","Accurate"))</f>
        <v>Accurate</v>
      </c>
      <c r="Q326" s="55" t="str">
        <f aca="false">IF(J326&lt;=5,"Excellent",IF(J326&lt;=10,"Good",IF(J326&lt;=20,"Acceptable","Poor")))</f>
        <v>Good</v>
      </c>
      <c r="R326" s="55" t="n">
        <f aca="false">IFERROR(VALUE(LEFT(E326,4)),"")</f>
        <v>2023</v>
      </c>
    </row>
    <row r="327" customFormat="false" ht="15" hidden="false" customHeight="true" outlineLevel="0" collapsed="false">
      <c r="A327" s="56" t="s">
        <v>12483</v>
      </c>
      <c r="B327" s="56" t="s">
        <v>3870</v>
      </c>
      <c r="C327" s="56" t="s">
        <v>17</v>
      </c>
      <c r="D327" s="56" t="s">
        <v>12</v>
      </c>
      <c r="E327" s="56" t="s">
        <v>46</v>
      </c>
      <c r="F327" s="56" t="s">
        <v>109</v>
      </c>
      <c r="G327" s="56" t="n">
        <v>3049</v>
      </c>
      <c r="H327" s="56" t="n">
        <v>3819</v>
      </c>
      <c r="I327" s="54" t="n">
        <f aca="false">ABS(G327-H327)</f>
        <v>770</v>
      </c>
      <c r="J327" s="54" t="n">
        <f aca="false">IF(H327=0,0,ROUND(ABS(G327-H327)/H327*100,2))</f>
        <v>20.16</v>
      </c>
      <c r="K327" s="54" t="n">
        <f aca="false">G327-H327</f>
        <v>-770</v>
      </c>
      <c r="L327" s="54" t="n">
        <f aca="false">ROUND(100-J327,2)</f>
        <v>79.84</v>
      </c>
      <c r="M327" s="56" t="s">
        <v>12147</v>
      </c>
      <c r="N327" s="56" t="s">
        <v>12126</v>
      </c>
      <c r="O327" s="56" t="s">
        <v>12127</v>
      </c>
      <c r="P327" s="55" t="str">
        <f aca="false">IF(K327&gt;500,"Over-Forecast",IF(K327&lt;-500,"Under-Forecast","Accurate"))</f>
        <v>Under-Forecast</v>
      </c>
      <c r="Q327" s="55" t="str">
        <f aca="false">IF(J327&lt;=5,"Excellent",IF(J327&lt;=10,"Good",IF(J327&lt;=20,"Acceptable","Poor")))</f>
        <v>Poor</v>
      </c>
      <c r="R327" s="55" t="n">
        <f aca="false">IFERROR(VALUE(LEFT(E327,4)),"")</f>
        <v>2024</v>
      </c>
    </row>
    <row r="328" customFormat="false" ht="15" hidden="false" customHeight="true" outlineLevel="0" collapsed="false">
      <c r="A328" s="52" t="s">
        <v>12484</v>
      </c>
      <c r="B328" s="52" t="s">
        <v>5370</v>
      </c>
      <c r="C328" s="52" t="s">
        <v>25</v>
      </c>
      <c r="D328" s="52" t="s">
        <v>21</v>
      </c>
      <c r="E328" s="52" t="s">
        <v>45</v>
      </c>
      <c r="F328" s="52" t="s">
        <v>109</v>
      </c>
      <c r="G328" s="52" t="n">
        <v>8255</v>
      </c>
      <c r="H328" s="52" t="n">
        <v>6667</v>
      </c>
      <c r="I328" s="54" t="n">
        <f aca="false">ABS(G328-H328)</f>
        <v>1588</v>
      </c>
      <c r="J328" s="54" t="n">
        <f aca="false">IF(H328=0,0,ROUND(ABS(G328-H328)/H328*100,2))</f>
        <v>23.82</v>
      </c>
      <c r="K328" s="54" t="n">
        <f aca="false">G328-H328</f>
        <v>1588</v>
      </c>
      <c r="L328" s="54" t="n">
        <f aca="false">ROUND(100-J328,2)</f>
        <v>76.18</v>
      </c>
      <c r="M328" s="52" t="s">
        <v>12129</v>
      </c>
      <c r="N328" s="52" t="s">
        <v>12122</v>
      </c>
      <c r="O328" s="52" t="s">
        <v>12127</v>
      </c>
      <c r="P328" s="55" t="str">
        <f aca="false">IF(K328&gt;500,"Over-Forecast",IF(K328&lt;-500,"Under-Forecast","Accurate"))</f>
        <v>Over-Forecast</v>
      </c>
      <c r="Q328" s="55" t="str">
        <f aca="false">IF(J328&lt;=5,"Excellent",IF(J328&lt;=10,"Good",IF(J328&lt;=20,"Acceptable","Poor")))</f>
        <v>Poor</v>
      </c>
      <c r="R328" s="55" t="n">
        <f aca="false">IFERROR(VALUE(LEFT(E328,4)),"")</f>
        <v>2024</v>
      </c>
    </row>
    <row r="329" customFormat="false" ht="15" hidden="false" customHeight="true" outlineLevel="0" collapsed="false">
      <c r="A329" s="56" t="s">
        <v>12485</v>
      </c>
      <c r="B329" s="56" t="s">
        <v>3559</v>
      </c>
      <c r="C329" s="56" t="s">
        <v>14</v>
      </c>
      <c r="D329" s="56" t="s">
        <v>15</v>
      </c>
      <c r="E329" s="56" t="s">
        <v>49</v>
      </c>
      <c r="F329" s="56" t="s">
        <v>109</v>
      </c>
      <c r="G329" s="56" t="n">
        <v>9014</v>
      </c>
      <c r="H329" s="56" t="n">
        <v>7819</v>
      </c>
      <c r="I329" s="54" t="n">
        <f aca="false">ABS(G329-H329)</f>
        <v>1195</v>
      </c>
      <c r="J329" s="54" t="n">
        <f aca="false">IF(H329=0,0,ROUND(ABS(G329-H329)/H329*100,2))</f>
        <v>15.28</v>
      </c>
      <c r="K329" s="54" t="n">
        <f aca="false">G329-H329</f>
        <v>1195</v>
      </c>
      <c r="L329" s="54" t="n">
        <f aca="false">ROUND(100-J329,2)</f>
        <v>84.72</v>
      </c>
      <c r="M329" s="56" t="s">
        <v>12125</v>
      </c>
      <c r="N329" s="56" t="s">
        <v>12137</v>
      </c>
      <c r="O329" s="56" t="s">
        <v>12127</v>
      </c>
      <c r="P329" s="55" t="str">
        <f aca="false">IF(K329&gt;500,"Over-Forecast",IF(K329&lt;-500,"Under-Forecast","Accurate"))</f>
        <v>Over-Forecast</v>
      </c>
      <c r="Q329" s="55" t="str">
        <f aca="false">IF(J329&lt;=5,"Excellent",IF(J329&lt;=10,"Good",IF(J329&lt;=20,"Acceptable","Poor")))</f>
        <v>Acceptable</v>
      </c>
      <c r="R329" s="55" t="n">
        <f aca="false">IFERROR(VALUE(LEFT(E329,4)),"")</f>
        <v>2024</v>
      </c>
    </row>
    <row r="330" customFormat="false" ht="15" hidden="false" customHeight="true" outlineLevel="0" collapsed="false">
      <c r="A330" s="52" t="s">
        <v>12486</v>
      </c>
      <c r="B330" s="52" t="s">
        <v>2597</v>
      </c>
      <c r="C330" s="52" t="s">
        <v>14</v>
      </c>
      <c r="D330" s="52" t="s">
        <v>9</v>
      </c>
      <c r="E330" s="52" t="s">
        <v>39</v>
      </c>
      <c r="F330" s="52" t="s">
        <v>109</v>
      </c>
      <c r="G330" s="52" t="n">
        <v>1213</v>
      </c>
      <c r="H330" s="52" t="n">
        <v>1385</v>
      </c>
      <c r="I330" s="54" t="n">
        <f aca="false">ABS(G330-H330)</f>
        <v>172</v>
      </c>
      <c r="J330" s="54" t="n">
        <f aca="false">IF(H330=0,0,ROUND(ABS(G330-H330)/H330*100,2))</f>
        <v>12.42</v>
      </c>
      <c r="K330" s="54" t="n">
        <f aca="false">G330-H330</f>
        <v>-172</v>
      </c>
      <c r="L330" s="54" t="n">
        <f aca="false">ROUND(100-J330,2)</f>
        <v>87.58</v>
      </c>
      <c r="M330" s="52" t="s">
        <v>12139</v>
      </c>
      <c r="N330" s="52" t="s">
        <v>12130</v>
      </c>
      <c r="O330" s="52" t="s">
        <v>12127</v>
      </c>
      <c r="P330" s="55" t="str">
        <f aca="false">IF(K330&gt;500,"Over-Forecast",IF(K330&lt;-500,"Under-Forecast","Accurate"))</f>
        <v>Accurate</v>
      </c>
      <c r="Q330" s="55" t="str">
        <f aca="false">IF(J330&lt;=5,"Excellent",IF(J330&lt;=10,"Good",IF(J330&lt;=20,"Acceptable","Poor")))</f>
        <v>Acceptable</v>
      </c>
      <c r="R330" s="55" t="n">
        <f aca="false">IFERROR(VALUE(LEFT(E330,4)),"")</f>
        <v>2023</v>
      </c>
    </row>
    <row r="331" customFormat="false" ht="15" hidden="false" customHeight="true" outlineLevel="0" collapsed="false">
      <c r="A331" s="56" t="s">
        <v>12487</v>
      </c>
      <c r="B331" s="56" t="s">
        <v>2270</v>
      </c>
      <c r="C331" s="56" t="s">
        <v>20</v>
      </c>
      <c r="D331" s="56" t="s">
        <v>12</v>
      </c>
      <c r="E331" s="56" t="s">
        <v>56</v>
      </c>
      <c r="F331" s="56" t="s">
        <v>109</v>
      </c>
      <c r="G331" s="56" t="n">
        <v>3717</v>
      </c>
      <c r="H331" s="56" t="n">
        <v>2865</v>
      </c>
      <c r="I331" s="54" t="n">
        <f aca="false">ABS(G331-H331)</f>
        <v>852</v>
      </c>
      <c r="J331" s="54" t="n">
        <f aca="false">IF(H331=0,0,ROUND(ABS(G331-H331)/H331*100,2))</f>
        <v>29.74</v>
      </c>
      <c r="K331" s="54" t="n">
        <f aca="false">G331-H331</f>
        <v>852</v>
      </c>
      <c r="L331" s="54" t="n">
        <f aca="false">ROUND(100-J331,2)</f>
        <v>70.26</v>
      </c>
      <c r="M331" s="56" t="s">
        <v>12149</v>
      </c>
      <c r="N331" s="56" t="s">
        <v>12137</v>
      </c>
      <c r="O331" s="56" t="s">
        <v>12131</v>
      </c>
      <c r="P331" s="55" t="str">
        <f aca="false">IF(K331&gt;500,"Over-Forecast",IF(K331&lt;-500,"Under-Forecast","Accurate"))</f>
        <v>Over-Forecast</v>
      </c>
      <c r="Q331" s="55" t="str">
        <f aca="false">IF(J331&lt;=5,"Excellent",IF(J331&lt;=10,"Good",IF(J331&lt;=20,"Acceptable","Poor")))</f>
        <v>Poor</v>
      </c>
      <c r="R331" s="55" t="n">
        <f aca="false">IFERROR(VALUE(LEFT(E331,4)),"")</f>
        <v>2024</v>
      </c>
    </row>
    <row r="332" customFormat="false" ht="15" hidden="false" customHeight="true" outlineLevel="0" collapsed="false">
      <c r="A332" s="52" t="s">
        <v>12488</v>
      </c>
      <c r="B332" s="52" t="s">
        <v>3303</v>
      </c>
      <c r="C332" s="52" t="s">
        <v>23</v>
      </c>
      <c r="D332" s="52" t="s">
        <v>12</v>
      </c>
      <c r="E332" s="52" t="s">
        <v>51</v>
      </c>
      <c r="F332" s="52" t="s">
        <v>113</v>
      </c>
      <c r="G332" s="52" t="n">
        <v>4690</v>
      </c>
      <c r="H332" s="52" t="n">
        <v>6284</v>
      </c>
      <c r="I332" s="54" t="n">
        <f aca="false">ABS(G332-H332)</f>
        <v>1594</v>
      </c>
      <c r="J332" s="54" t="n">
        <f aca="false">IF(H332=0,0,ROUND(ABS(G332-H332)/H332*100,2))</f>
        <v>25.37</v>
      </c>
      <c r="K332" s="54" t="n">
        <f aca="false">G332-H332</f>
        <v>-1594</v>
      </c>
      <c r="L332" s="54" t="n">
        <f aca="false">ROUND(100-J332,2)</f>
        <v>74.63</v>
      </c>
      <c r="M332" s="52" t="s">
        <v>12136</v>
      </c>
      <c r="N332" s="52" t="s">
        <v>12122</v>
      </c>
      <c r="O332" s="52" t="s">
        <v>12131</v>
      </c>
      <c r="P332" s="55" t="str">
        <f aca="false">IF(K332&gt;500,"Over-Forecast",IF(K332&lt;-500,"Under-Forecast","Accurate"))</f>
        <v>Under-Forecast</v>
      </c>
      <c r="Q332" s="55" t="str">
        <f aca="false">IF(J332&lt;=5,"Excellent",IF(J332&lt;=10,"Good",IF(J332&lt;=20,"Acceptable","Poor")))</f>
        <v>Poor</v>
      </c>
      <c r="R332" s="55" t="n">
        <f aca="false">IFERROR(VALUE(LEFT(E332,4)),"")</f>
        <v>2024</v>
      </c>
    </row>
    <row r="333" customFormat="false" ht="15" hidden="false" customHeight="true" outlineLevel="0" collapsed="false">
      <c r="A333" s="56" t="s">
        <v>12489</v>
      </c>
      <c r="B333" s="56" t="s">
        <v>8460</v>
      </c>
      <c r="C333" s="56" t="s">
        <v>14</v>
      </c>
      <c r="D333" s="56" t="s">
        <v>18</v>
      </c>
      <c r="E333" s="56" t="s">
        <v>48</v>
      </c>
      <c r="F333" s="56" t="s">
        <v>109</v>
      </c>
      <c r="G333" s="56" t="n">
        <v>1837</v>
      </c>
      <c r="H333" s="56" t="n">
        <v>1628</v>
      </c>
      <c r="I333" s="54" t="n">
        <f aca="false">ABS(G333-H333)</f>
        <v>209</v>
      </c>
      <c r="J333" s="54" t="n">
        <f aca="false">IF(H333=0,0,ROUND(ABS(G333-H333)/H333*100,2))</f>
        <v>12.84</v>
      </c>
      <c r="K333" s="54" t="n">
        <f aca="false">G333-H333</f>
        <v>209</v>
      </c>
      <c r="L333" s="54" t="n">
        <f aca="false">ROUND(100-J333,2)</f>
        <v>87.16</v>
      </c>
      <c r="M333" s="56" t="s">
        <v>12139</v>
      </c>
      <c r="N333" s="56" t="s">
        <v>12130</v>
      </c>
      <c r="O333" s="56" t="s">
        <v>12123</v>
      </c>
      <c r="P333" s="55" t="str">
        <f aca="false">IF(K333&gt;500,"Over-Forecast",IF(K333&lt;-500,"Under-Forecast","Accurate"))</f>
        <v>Accurate</v>
      </c>
      <c r="Q333" s="55" t="str">
        <f aca="false">IF(J333&lt;=5,"Excellent",IF(J333&lt;=10,"Good",IF(J333&lt;=20,"Acceptable","Poor")))</f>
        <v>Acceptable</v>
      </c>
      <c r="R333" s="55" t="n">
        <f aca="false">IFERROR(VALUE(LEFT(E333,4)),"")</f>
        <v>2024</v>
      </c>
    </row>
    <row r="334" customFormat="false" ht="15" hidden="false" customHeight="true" outlineLevel="0" collapsed="false">
      <c r="A334" s="52" t="s">
        <v>12490</v>
      </c>
      <c r="B334" s="52" t="s">
        <v>5057</v>
      </c>
      <c r="C334" s="52" t="s">
        <v>11</v>
      </c>
      <c r="D334" s="52" t="s">
        <v>9</v>
      </c>
      <c r="E334" s="52" t="s">
        <v>35</v>
      </c>
      <c r="F334" s="52" t="s">
        <v>109</v>
      </c>
      <c r="G334" s="52" t="n">
        <v>11646</v>
      </c>
      <c r="H334" s="52" t="n">
        <v>9685</v>
      </c>
      <c r="I334" s="54" t="n">
        <f aca="false">ABS(G334-H334)</f>
        <v>1961</v>
      </c>
      <c r="J334" s="54" t="n">
        <f aca="false">IF(H334=0,0,ROUND(ABS(G334-H334)/H334*100,2))</f>
        <v>20.25</v>
      </c>
      <c r="K334" s="54" t="n">
        <f aca="false">G334-H334</f>
        <v>1961</v>
      </c>
      <c r="L334" s="54" t="n">
        <f aca="false">ROUND(100-J334,2)</f>
        <v>79.75</v>
      </c>
      <c r="M334" s="52" t="s">
        <v>12134</v>
      </c>
      <c r="N334" s="52" t="s">
        <v>12122</v>
      </c>
      <c r="O334" s="52" t="s">
        <v>12131</v>
      </c>
      <c r="P334" s="55" t="str">
        <f aca="false">IF(K334&gt;500,"Over-Forecast",IF(K334&lt;-500,"Under-Forecast","Accurate"))</f>
        <v>Over-Forecast</v>
      </c>
      <c r="Q334" s="55" t="str">
        <f aca="false">IF(J334&lt;=5,"Excellent",IF(J334&lt;=10,"Good",IF(J334&lt;=20,"Acceptable","Poor")))</f>
        <v>Poor</v>
      </c>
      <c r="R334" s="55" t="n">
        <f aca="false">IFERROR(VALUE(LEFT(E334,4)),"")</f>
        <v>2023</v>
      </c>
    </row>
    <row r="335" customFormat="false" ht="15" hidden="false" customHeight="true" outlineLevel="0" collapsed="false">
      <c r="A335" s="56" t="s">
        <v>12491</v>
      </c>
      <c r="B335" s="56" t="s">
        <v>3308</v>
      </c>
      <c r="C335" s="56" t="s">
        <v>11</v>
      </c>
      <c r="D335" s="56" t="s">
        <v>21</v>
      </c>
      <c r="E335" s="56" t="s">
        <v>29</v>
      </c>
      <c r="F335" s="56" t="s">
        <v>109</v>
      </c>
      <c r="G335" s="56" t="n">
        <v>2748</v>
      </c>
      <c r="H335" s="56" t="n">
        <v>2852</v>
      </c>
      <c r="I335" s="54" t="n">
        <f aca="false">ABS(G335-H335)</f>
        <v>104</v>
      </c>
      <c r="J335" s="54" t="n">
        <f aca="false">IF(H335=0,0,ROUND(ABS(G335-H335)/H335*100,2))</f>
        <v>3.65</v>
      </c>
      <c r="K335" s="54" t="n">
        <f aca="false">G335-H335</f>
        <v>-104</v>
      </c>
      <c r="L335" s="54" t="n">
        <f aca="false">ROUND(100-J335,2)</f>
        <v>96.35</v>
      </c>
      <c r="M335" s="56" t="s">
        <v>12129</v>
      </c>
      <c r="N335" s="56" t="s">
        <v>12137</v>
      </c>
      <c r="O335" s="56" t="s">
        <v>12123</v>
      </c>
      <c r="P335" s="55" t="str">
        <f aca="false">IF(K335&gt;500,"Over-Forecast",IF(K335&lt;-500,"Under-Forecast","Accurate"))</f>
        <v>Accurate</v>
      </c>
      <c r="Q335" s="55" t="str">
        <f aca="false">IF(J335&lt;=5,"Excellent",IF(J335&lt;=10,"Good",IF(J335&lt;=20,"Acceptable","Poor")))</f>
        <v>Excellent</v>
      </c>
      <c r="R335" s="55" t="n">
        <f aca="false">IFERROR(VALUE(LEFT(E335,4)),"")</f>
        <v>2022</v>
      </c>
    </row>
    <row r="336" customFormat="false" ht="15" hidden="false" customHeight="true" outlineLevel="0" collapsed="false">
      <c r="A336" s="52" t="s">
        <v>12492</v>
      </c>
      <c r="B336" s="52" t="s">
        <v>3009</v>
      </c>
      <c r="C336" s="52" t="s">
        <v>14</v>
      </c>
      <c r="D336" s="52" t="s">
        <v>18</v>
      </c>
      <c r="E336" s="52" t="s">
        <v>32</v>
      </c>
      <c r="F336" s="52" t="s">
        <v>107</v>
      </c>
      <c r="G336" s="52" t="n">
        <v>3523</v>
      </c>
      <c r="H336" s="52" t="n">
        <v>3295</v>
      </c>
      <c r="I336" s="54" t="n">
        <f aca="false">ABS(G336-H336)</f>
        <v>228</v>
      </c>
      <c r="J336" s="54" t="n">
        <f aca="false">IF(H336=0,0,ROUND(ABS(G336-H336)/H336*100,2))</f>
        <v>6.92</v>
      </c>
      <c r="K336" s="54" t="n">
        <f aca="false">G336-H336</f>
        <v>228</v>
      </c>
      <c r="L336" s="54" t="n">
        <f aca="false">ROUND(100-J336,2)</f>
        <v>93.08</v>
      </c>
      <c r="M336" s="52" t="s">
        <v>12147</v>
      </c>
      <c r="N336" s="52" t="s">
        <v>12137</v>
      </c>
      <c r="O336" s="52" t="s">
        <v>12131</v>
      </c>
      <c r="P336" s="55" t="str">
        <f aca="false">IF(K336&gt;500,"Over-Forecast",IF(K336&lt;-500,"Under-Forecast","Accurate"))</f>
        <v>Accurate</v>
      </c>
      <c r="Q336" s="55" t="str">
        <f aca="false">IF(J336&lt;=5,"Excellent",IF(J336&lt;=10,"Good",IF(J336&lt;=20,"Acceptable","Poor")))</f>
        <v>Good</v>
      </c>
      <c r="R336" s="55" t="n">
        <f aca="false">IFERROR(VALUE(LEFT(E336,4)),"")</f>
        <v>2022</v>
      </c>
    </row>
    <row r="337" customFormat="false" ht="15" hidden="false" customHeight="true" outlineLevel="0" collapsed="false">
      <c r="A337" s="56" t="s">
        <v>12493</v>
      </c>
      <c r="B337" s="56" t="s">
        <v>2519</v>
      </c>
      <c r="C337" s="56" t="s">
        <v>20</v>
      </c>
      <c r="D337" s="56" t="s">
        <v>15</v>
      </c>
      <c r="E337" s="56" t="s">
        <v>46</v>
      </c>
      <c r="F337" s="56" t="s">
        <v>111</v>
      </c>
      <c r="G337" s="56" t="n">
        <v>7180</v>
      </c>
      <c r="H337" s="56" t="n">
        <v>8429</v>
      </c>
      <c r="I337" s="54" t="n">
        <f aca="false">ABS(G337-H337)</f>
        <v>1249</v>
      </c>
      <c r="J337" s="54" t="n">
        <f aca="false">IF(H337=0,0,ROUND(ABS(G337-H337)/H337*100,2))</f>
        <v>14.82</v>
      </c>
      <c r="K337" s="54" t="n">
        <f aca="false">G337-H337</f>
        <v>-1249</v>
      </c>
      <c r="L337" s="54" t="n">
        <f aca="false">ROUND(100-J337,2)</f>
        <v>85.18</v>
      </c>
      <c r="M337" s="56" t="s">
        <v>12198</v>
      </c>
      <c r="N337" s="56" t="s">
        <v>12153</v>
      </c>
      <c r="O337" s="56" t="s">
        <v>12123</v>
      </c>
      <c r="P337" s="55" t="str">
        <f aca="false">IF(K337&gt;500,"Over-Forecast",IF(K337&lt;-500,"Under-Forecast","Accurate"))</f>
        <v>Under-Forecast</v>
      </c>
      <c r="Q337" s="55" t="str">
        <f aca="false">IF(J337&lt;=5,"Excellent",IF(J337&lt;=10,"Good",IF(J337&lt;=20,"Acceptable","Poor")))</f>
        <v>Acceptable</v>
      </c>
      <c r="R337" s="55" t="n">
        <f aca="false">IFERROR(VALUE(LEFT(E337,4)),"")</f>
        <v>2024</v>
      </c>
    </row>
    <row r="338" customFormat="false" ht="15" hidden="false" customHeight="true" outlineLevel="0" collapsed="false">
      <c r="A338" s="52" t="s">
        <v>12494</v>
      </c>
      <c r="B338" s="52" t="s">
        <v>3194</v>
      </c>
      <c r="C338" s="52" t="s">
        <v>25</v>
      </c>
      <c r="D338" s="52" t="s">
        <v>9</v>
      </c>
      <c r="E338" s="52" t="s">
        <v>32</v>
      </c>
      <c r="F338" s="52" t="s">
        <v>109</v>
      </c>
      <c r="G338" s="52" t="n">
        <v>3722</v>
      </c>
      <c r="H338" s="52" t="n">
        <v>3561</v>
      </c>
      <c r="I338" s="54" t="n">
        <f aca="false">ABS(G338-H338)</f>
        <v>161</v>
      </c>
      <c r="J338" s="54" t="n">
        <f aca="false">IF(H338=0,0,ROUND(ABS(G338-H338)/H338*100,2))</f>
        <v>4.52</v>
      </c>
      <c r="K338" s="54" t="n">
        <f aca="false">G338-H338</f>
        <v>161</v>
      </c>
      <c r="L338" s="54" t="n">
        <f aca="false">ROUND(100-J338,2)</f>
        <v>95.48</v>
      </c>
      <c r="M338" s="52" t="s">
        <v>12173</v>
      </c>
      <c r="N338" s="52" t="s">
        <v>12153</v>
      </c>
      <c r="O338" s="52" t="s">
        <v>12127</v>
      </c>
      <c r="P338" s="55" t="str">
        <f aca="false">IF(K338&gt;500,"Over-Forecast",IF(K338&lt;-500,"Under-Forecast","Accurate"))</f>
        <v>Accurate</v>
      </c>
      <c r="Q338" s="55" t="str">
        <f aca="false">IF(J338&lt;=5,"Excellent",IF(J338&lt;=10,"Good",IF(J338&lt;=20,"Acceptable","Poor")))</f>
        <v>Excellent</v>
      </c>
      <c r="R338" s="55" t="n">
        <f aca="false">IFERROR(VALUE(LEFT(E338,4)),"")</f>
        <v>2022</v>
      </c>
    </row>
    <row r="339" customFormat="false" ht="15" hidden="false" customHeight="true" outlineLevel="0" collapsed="false">
      <c r="A339" s="56" t="s">
        <v>12495</v>
      </c>
      <c r="B339" s="56" t="s">
        <v>4188</v>
      </c>
      <c r="C339" s="56" t="s">
        <v>14</v>
      </c>
      <c r="D339" s="56" t="s">
        <v>15</v>
      </c>
      <c r="E339" s="56" t="s">
        <v>52</v>
      </c>
      <c r="F339" s="56" t="s">
        <v>109</v>
      </c>
      <c r="G339" s="56" t="n">
        <v>381</v>
      </c>
      <c r="H339" s="56" t="n">
        <v>335</v>
      </c>
      <c r="I339" s="54" t="n">
        <f aca="false">ABS(G339-H339)</f>
        <v>46</v>
      </c>
      <c r="J339" s="54" t="n">
        <f aca="false">IF(H339=0,0,ROUND(ABS(G339-H339)/H339*100,2))</f>
        <v>13.73</v>
      </c>
      <c r="K339" s="54" t="n">
        <f aca="false">G339-H339</f>
        <v>46</v>
      </c>
      <c r="L339" s="54" t="n">
        <f aca="false">ROUND(100-J339,2)</f>
        <v>86.27</v>
      </c>
      <c r="M339" s="56" t="s">
        <v>12204</v>
      </c>
      <c r="N339" s="56" t="s">
        <v>12130</v>
      </c>
      <c r="O339" s="56" t="s">
        <v>12127</v>
      </c>
      <c r="P339" s="55" t="str">
        <f aca="false">IF(K339&gt;500,"Over-Forecast",IF(K339&lt;-500,"Under-Forecast","Accurate"))</f>
        <v>Accurate</v>
      </c>
      <c r="Q339" s="55" t="str">
        <f aca="false">IF(J339&lt;=5,"Excellent",IF(J339&lt;=10,"Good",IF(J339&lt;=20,"Acceptable","Poor")))</f>
        <v>Acceptable</v>
      </c>
      <c r="R339" s="55" t="n">
        <f aca="false">IFERROR(VALUE(LEFT(E339,4)),"")</f>
        <v>2024</v>
      </c>
    </row>
    <row r="340" customFormat="false" ht="15" hidden="false" customHeight="true" outlineLevel="0" collapsed="false">
      <c r="A340" s="52" t="s">
        <v>12496</v>
      </c>
      <c r="B340" s="52" t="s">
        <v>5330</v>
      </c>
      <c r="C340" s="52" t="s">
        <v>25</v>
      </c>
      <c r="D340" s="52" t="s">
        <v>12</v>
      </c>
      <c r="E340" s="52" t="s">
        <v>49</v>
      </c>
      <c r="F340" s="52" t="s">
        <v>115</v>
      </c>
      <c r="G340" s="52" t="n">
        <v>4427</v>
      </c>
      <c r="H340" s="52" t="n">
        <v>4913</v>
      </c>
      <c r="I340" s="54" t="n">
        <f aca="false">ABS(G340-H340)</f>
        <v>486</v>
      </c>
      <c r="J340" s="54" t="n">
        <f aca="false">IF(H340=0,0,ROUND(ABS(G340-H340)/H340*100,2))</f>
        <v>9.89</v>
      </c>
      <c r="K340" s="54" t="n">
        <f aca="false">G340-H340</f>
        <v>-486</v>
      </c>
      <c r="L340" s="54" t="n">
        <f aca="false">ROUND(100-J340,2)</f>
        <v>90.11</v>
      </c>
      <c r="M340" s="52" t="s">
        <v>12134</v>
      </c>
      <c r="N340" s="52" t="s">
        <v>12126</v>
      </c>
      <c r="O340" s="52" t="s">
        <v>12123</v>
      </c>
      <c r="P340" s="55" t="str">
        <f aca="false">IF(K340&gt;500,"Over-Forecast",IF(K340&lt;-500,"Under-Forecast","Accurate"))</f>
        <v>Accurate</v>
      </c>
      <c r="Q340" s="55" t="str">
        <f aca="false">IF(J340&lt;=5,"Excellent",IF(J340&lt;=10,"Good",IF(J340&lt;=20,"Acceptable","Poor")))</f>
        <v>Good</v>
      </c>
      <c r="R340" s="55" t="n">
        <f aca="false">IFERROR(VALUE(LEFT(E340,4)),"")</f>
        <v>2024</v>
      </c>
    </row>
    <row r="341" customFormat="false" ht="15" hidden="false" customHeight="true" outlineLevel="0" collapsed="false">
      <c r="A341" s="56" t="s">
        <v>12497</v>
      </c>
      <c r="B341" s="56" t="s">
        <v>3793</v>
      </c>
      <c r="C341" s="56" t="s">
        <v>14</v>
      </c>
      <c r="D341" s="56" t="s">
        <v>15</v>
      </c>
      <c r="E341" s="56" t="s">
        <v>50</v>
      </c>
      <c r="F341" s="56" t="s">
        <v>111</v>
      </c>
      <c r="G341" s="56" t="n">
        <v>8933</v>
      </c>
      <c r="H341" s="56" t="n">
        <v>8338</v>
      </c>
      <c r="I341" s="54" t="n">
        <f aca="false">ABS(G341-H341)</f>
        <v>595</v>
      </c>
      <c r="J341" s="54" t="n">
        <f aca="false">IF(H341=0,0,ROUND(ABS(G341-H341)/H341*100,2))</f>
        <v>7.14</v>
      </c>
      <c r="K341" s="54" t="n">
        <f aca="false">G341-H341</f>
        <v>595</v>
      </c>
      <c r="L341" s="54" t="n">
        <f aca="false">ROUND(100-J341,2)</f>
        <v>92.86</v>
      </c>
      <c r="M341" s="56" t="s">
        <v>12173</v>
      </c>
      <c r="N341" s="56" t="s">
        <v>12126</v>
      </c>
      <c r="O341" s="56" t="s">
        <v>12123</v>
      </c>
      <c r="P341" s="55" t="str">
        <f aca="false">IF(K341&gt;500,"Over-Forecast",IF(K341&lt;-500,"Under-Forecast","Accurate"))</f>
        <v>Over-Forecast</v>
      </c>
      <c r="Q341" s="55" t="str">
        <f aca="false">IF(J341&lt;=5,"Excellent",IF(J341&lt;=10,"Good",IF(J341&lt;=20,"Acceptable","Poor")))</f>
        <v>Good</v>
      </c>
      <c r="R341" s="55" t="n">
        <f aca="false">IFERROR(VALUE(LEFT(E341,4)),"")</f>
        <v>2024</v>
      </c>
    </row>
    <row r="342" customFormat="false" ht="15" hidden="false" customHeight="true" outlineLevel="0" collapsed="false">
      <c r="A342" s="52" t="s">
        <v>12498</v>
      </c>
      <c r="B342" s="52" t="s">
        <v>1994</v>
      </c>
      <c r="C342" s="52" t="s">
        <v>14</v>
      </c>
      <c r="D342" s="52" t="s">
        <v>12</v>
      </c>
      <c r="E342" s="52" t="s">
        <v>36</v>
      </c>
      <c r="F342" s="52" t="s">
        <v>111</v>
      </c>
      <c r="G342" s="52" t="n">
        <v>8402</v>
      </c>
      <c r="H342" s="52" t="n">
        <v>7723</v>
      </c>
      <c r="I342" s="54" t="n">
        <f aca="false">ABS(G342-H342)</f>
        <v>679</v>
      </c>
      <c r="J342" s="54" t="n">
        <f aca="false">IF(H342=0,0,ROUND(ABS(G342-H342)/H342*100,2))</f>
        <v>8.79</v>
      </c>
      <c r="K342" s="54" t="n">
        <f aca="false">G342-H342</f>
        <v>679</v>
      </c>
      <c r="L342" s="54" t="n">
        <f aca="false">ROUND(100-J342,2)</f>
        <v>91.21</v>
      </c>
      <c r="M342" s="52" t="s">
        <v>12134</v>
      </c>
      <c r="N342" s="52" t="s">
        <v>12122</v>
      </c>
      <c r="O342" s="52" t="s">
        <v>12127</v>
      </c>
      <c r="P342" s="55" t="str">
        <f aca="false">IF(K342&gt;500,"Over-Forecast",IF(K342&lt;-500,"Under-Forecast","Accurate"))</f>
        <v>Over-Forecast</v>
      </c>
      <c r="Q342" s="55" t="str">
        <f aca="false">IF(J342&lt;=5,"Excellent",IF(J342&lt;=10,"Good",IF(J342&lt;=20,"Acceptable","Poor")))</f>
        <v>Good</v>
      </c>
      <c r="R342" s="55" t="n">
        <f aca="false">IFERROR(VALUE(LEFT(E342,4)),"")</f>
        <v>2023</v>
      </c>
    </row>
    <row r="343" customFormat="false" ht="15" hidden="false" customHeight="true" outlineLevel="0" collapsed="false">
      <c r="A343" s="56" t="s">
        <v>12499</v>
      </c>
      <c r="B343" s="56" t="s">
        <v>2943</v>
      </c>
      <c r="C343" s="56" t="s">
        <v>23</v>
      </c>
      <c r="D343" s="56" t="s">
        <v>15</v>
      </c>
      <c r="E343" s="56" t="s">
        <v>40</v>
      </c>
      <c r="F343" s="56" t="s">
        <v>109</v>
      </c>
      <c r="G343" s="56" t="n">
        <v>3100</v>
      </c>
      <c r="H343" s="56" t="n">
        <v>3503</v>
      </c>
      <c r="I343" s="54" t="n">
        <f aca="false">ABS(G343-H343)</f>
        <v>403</v>
      </c>
      <c r="J343" s="54" t="n">
        <f aca="false">IF(H343=0,0,ROUND(ABS(G343-H343)/H343*100,2))</f>
        <v>11.5</v>
      </c>
      <c r="K343" s="54" t="n">
        <f aca="false">G343-H343</f>
        <v>-403</v>
      </c>
      <c r="L343" s="54" t="n">
        <f aca="false">ROUND(100-J343,2)</f>
        <v>88.5</v>
      </c>
      <c r="M343" s="56" t="s">
        <v>12152</v>
      </c>
      <c r="N343" s="56" t="s">
        <v>12130</v>
      </c>
      <c r="O343" s="56" t="s">
        <v>12127</v>
      </c>
      <c r="P343" s="55" t="str">
        <f aca="false">IF(K343&gt;500,"Over-Forecast",IF(K343&lt;-500,"Under-Forecast","Accurate"))</f>
        <v>Accurate</v>
      </c>
      <c r="Q343" s="55" t="str">
        <f aca="false">IF(J343&lt;=5,"Excellent",IF(J343&lt;=10,"Good",IF(J343&lt;=20,"Acceptable","Poor")))</f>
        <v>Acceptable</v>
      </c>
      <c r="R343" s="55" t="n">
        <f aca="false">IFERROR(VALUE(LEFT(E343,4)),"")</f>
        <v>2023</v>
      </c>
    </row>
    <row r="344" customFormat="false" ht="15" hidden="false" customHeight="true" outlineLevel="0" collapsed="false">
      <c r="A344" s="52" t="s">
        <v>12500</v>
      </c>
      <c r="B344" s="52" t="s">
        <v>1431</v>
      </c>
      <c r="C344" s="52" t="s">
        <v>23</v>
      </c>
      <c r="D344" s="52" t="s">
        <v>15</v>
      </c>
      <c r="E344" s="52" t="s">
        <v>35</v>
      </c>
      <c r="F344" s="52" t="s">
        <v>113</v>
      </c>
      <c r="G344" s="52" t="n">
        <v>8857</v>
      </c>
      <c r="H344" s="52" t="n">
        <v>8896</v>
      </c>
      <c r="I344" s="54" t="n">
        <f aca="false">ABS(G344-H344)</f>
        <v>39</v>
      </c>
      <c r="J344" s="54" t="n">
        <f aca="false">IF(H344=0,0,ROUND(ABS(G344-H344)/H344*100,2))</f>
        <v>0.44</v>
      </c>
      <c r="K344" s="54" t="n">
        <f aca="false">G344-H344</f>
        <v>-39</v>
      </c>
      <c r="L344" s="54" t="n">
        <f aca="false">ROUND(100-J344,2)</f>
        <v>99.56</v>
      </c>
      <c r="M344" s="52" t="s">
        <v>12125</v>
      </c>
      <c r="N344" s="52" t="s">
        <v>12153</v>
      </c>
      <c r="O344" s="52" t="s">
        <v>12127</v>
      </c>
      <c r="P344" s="55" t="str">
        <f aca="false">IF(K344&gt;500,"Over-Forecast",IF(K344&lt;-500,"Under-Forecast","Accurate"))</f>
        <v>Accurate</v>
      </c>
      <c r="Q344" s="55" t="str">
        <f aca="false">IF(J344&lt;=5,"Excellent",IF(J344&lt;=10,"Good",IF(J344&lt;=20,"Acceptable","Poor")))</f>
        <v>Excellent</v>
      </c>
      <c r="R344" s="55" t="n">
        <f aca="false">IFERROR(VALUE(LEFT(E344,4)),"")</f>
        <v>2023</v>
      </c>
    </row>
    <row r="345" customFormat="false" ht="15" hidden="false" customHeight="true" outlineLevel="0" collapsed="false">
      <c r="A345" s="56" t="s">
        <v>12501</v>
      </c>
      <c r="B345" s="56" t="s">
        <v>1337</v>
      </c>
      <c r="C345" s="56" t="s">
        <v>17</v>
      </c>
      <c r="D345" s="56" t="s">
        <v>12</v>
      </c>
      <c r="E345" s="56" t="s">
        <v>22</v>
      </c>
      <c r="F345" s="56" t="s">
        <v>107</v>
      </c>
      <c r="G345" s="56" t="n">
        <v>5958</v>
      </c>
      <c r="H345" s="56" t="n">
        <v>4616</v>
      </c>
      <c r="I345" s="54" t="n">
        <f aca="false">ABS(G345-H345)</f>
        <v>1342</v>
      </c>
      <c r="J345" s="54" t="n">
        <f aca="false">IF(H345=0,0,ROUND(ABS(G345-H345)/H345*100,2))</f>
        <v>29.07</v>
      </c>
      <c r="K345" s="54" t="n">
        <f aca="false">G345-H345</f>
        <v>1342</v>
      </c>
      <c r="L345" s="54" t="n">
        <f aca="false">ROUND(100-J345,2)</f>
        <v>70.93</v>
      </c>
      <c r="M345" s="56" t="s">
        <v>12147</v>
      </c>
      <c r="N345" s="56" t="s">
        <v>12137</v>
      </c>
      <c r="O345" s="56" t="s">
        <v>12123</v>
      </c>
      <c r="P345" s="55" t="str">
        <f aca="false">IF(K345&gt;500,"Over-Forecast",IF(K345&lt;-500,"Under-Forecast","Accurate"))</f>
        <v>Over-Forecast</v>
      </c>
      <c r="Q345" s="55" t="str">
        <f aca="false">IF(J345&lt;=5,"Excellent",IF(J345&lt;=10,"Good",IF(J345&lt;=20,"Acceptable","Poor")))</f>
        <v>Poor</v>
      </c>
      <c r="R345" s="55" t="n">
        <f aca="false">IFERROR(VALUE(LEFT(E345,4)),"")</f>
        <v>2022</v>
      </c>
    </row>
    <row r="346" customFormat="false" ht="15" hidden="false" customHeight="true" outlineLevel="0" collapsed="false">
      <c r="A346" s="52" t="s">
        <v>12502</v>
      </c>
      <c r="B346" s="52" t="s">
        <v>1216</v>
      </c>
      <c r="C346" s="52" t="s">
        <v>23</v>
      </c>
      <c r="D346" s="52" t="s">
        <v>12</v>
      </c>
      <c r="E346" s="52" t="s">
        <v>13</v>
      </c>
      <c r="F346" s="52" t="s">
        <v>115</v>
      </c>
      <c r="G346" s="52" t="n">
        <v>8499</v>
      </c>
      <c r="H346" s="52" t="n">
        <v>8761</v>
      </c>
      <c r="I346" s="54" t="n">
        <f aca="false">ABS(G346-H346)</f>
        <v>262</v>
      </c>
      <c r="J346" s="54" t="n">
        <f aca="false">IF(H346=0,0,ROUND(ABS(G346-H346)/H346*100,2))</f>
        <v>2.99</v>
      </c>
      <c r="K346" s="54" t="n">
        <f aca="false">G346-H346</f>
        <v>-262</v>
      </c>
      <c r="L346" s="54" t="n">
        <f aca="false">ROUND(100-J346,2)</f>
        <v>97.01</v>
      </c>
      <c r="M346" s="52" t="s">
        <v>12129</v>
      </c>
      <c r="N346" s="52" t="s">
        <v>12130</v>
      </c>
      <c r="O346" s="52" t="s">
        <v>12127</v>
      </c>
      <c r="P346" s="55" t="str">
        <f aca="false">IF(K346&gt;500,"Over-Forecast",IF(K346&lt;-500,"Under-Forecast","Accurate"))</f>
        <v>Accurate</v>
      </c>
      <c r="Q346" s="55" t="str">
        <f aca="false">IF(J346&lt;=5,"Excellent",IF(J346&lt;=10,"Good",IF(J346&lt;=20,"Acceptable","Poor")))</f>
        <v>Excellent</v>
      </c>
      <c r="R346" s="55" t="n">
        <f aca="false">IFERROR(VALUE(LEFT(E346,4)),"")</f>
        <v>2022</v>
      </c>
    </row>
    <row r="347" customFormat="false" ht="15" hidden="false" customHeight="true" outlineLevel="0" collapsed="false">
      <c r="A347" s="56" t="s">
        <v>12503</v>
      </c>
      <c r="B347" s="56" t="s">
        <v>1114</v>
      </c>
      <c r="C347" s="56" t="s">
        <v>23</v>
      </c>
      <c r="D347" s="56" t="s">
        <v>12</v>
      </c>
      <c r="E347" s="56" t="s">
        <v>31</v>
      </c>
      <c r="F347" s="56" t="s">
        <v>109</v>
      </c>
      <c r="G347" s="56" t="n">
        <v>8116</v>
      </c>
      <c r="H347" s="56" t="n">
        <v>7235</v>
      </c>
      <c r="I347" s="54" t="n">
        <f aca="false">ABS(G347-H347)</f>
        <v>881</v>
      </c>
      <c r="J347" s="54" t="n">
        <f aca="false">IF(H347=0,0,ROUND(ABS(G347-H347)/H347*100,2))</f>
        <v>12.18</v>
      </c>
      <c r="K347" s="54" t="n">
        <f aca="false">G347-H347</f>
        <v>881</v>
      </c>
      <c r="L347" s="54" t="n">
        <f aca="false">ROUND(100-J347,2)</f>
        <v>87.82</v>
      </c>
      <c r="M347" s="56" t="s">
        <v>12160</v>
      </c>
      <c r="N347" s="56" t="s">
        <v>12153</v>
      </c>
      <c r="O347" s="56" t="s">
        <v>12131</v>
      </c>
      <c r="P347" s="55" t="str">
        <f aca="false">IF(K347&gt;500,"Over-Forecast",IF(K347&lt;-500,"Under-Forecast","Accurate"))</f>
        <v>Over-Forecast</v>
      </c>
      <c r="Q347" s="55" t="str">
        <f aca="false">IF(J347&lt;=5,"Excellent",IF(J347&lt;=10,"Good",IF(J347&lt;=20,"Acceptable","Poor")))</f>
        <v>Acceptable</v>
      </c>
      <c r="R347" s="55" t="n">
        <f aca="false">IFERROR(VALUE(LEFT(E347,4)),"")</f>
        <v>2022</v>
      </c>
    </row>
    <row r="348" customFormat="false" ht="15" hidden="false" customHeight="true" outlineLevel="0" collapsed="false">
      <c r="A348" s="52" t="s">
        <v>12504</v>
      </c>
      <c r="B348" s="52" t="s">
        <v>1475</v>
      </c>
      <c r="C348" s="52" t="s">
        <v>20</v>
      </c>
      <c r="D348" s="52" t="s">
        <v>21</v>
      </c>
      <c r="E348" s="52" t="s">
        <v>36</v>
      </c>
      <c r="F348" s="52" t="s">
        <v>109</v>
      </c>
      <c r="G348" s="52" t="n">
        <v>2013</v>
      </c>
      <c r="H348" s="52" t="n">
        <v>2861</v>
      </c>
      <c r="I348" s="54" t="n">
        <f aca="false">ABS(G348-H348)</f>
        <v>848</v>
      </c>
      <c r="J348" s="54" t="n">
        <f aca="false">IF(H348=0,0,ROUND(ABS(G348-H348)/H348*100,2))</f>
        <v>29.64</v>
      </c>
      <c r="K348" s="54" t="n">
        <f aca="false">G348-H348</f>
        <v>-848</v>
      </c>
      <c r="L348" s="54" t="n">
        <f aca="false">ROUND(100-J348,2)</f>
        <v>70.36</v>
      </c>
      <c r="M348" s="52" t="s">
        <v>12139</v>
      </c>
      <c r="N348" s="52" t="s">
        <v>12153</v>
      </c>
      <c r="O348" s="52" t="s">
        <v>12123</v>
      </c>
      <c r="P348" s="55" t="str">
        <f aca="false">IF(K348&gt;500,"Over-Forecast",IF(K348&lt;-500,"Under-Forecast","Accurate"))</f>
        <v>Under-Forecast</v>
      </c>
      <c r="Q348" s="55" t="str">
        <f aca="false">IF(J348&lt;=5,"Excellent",IF(J348&lt;=10,"Good",IF(J348&lt;=20,"Acceptable","Poor")))</f>
        <v>Poor</v>
      </c>
      <c r="R348" s="55" t="n">
        <f aca="false">IFERROR(VALUE(LEFT(E348,4)),"")</f>
        <v>2023</v>
      </c>
    </row>
    <row r="349" customFormat="false" ht="15" hidden="false" customHeight="true" outlineLevel="0" collapsed="false">
      <c r="A349" s="56" t="s">
        <v>12505</v>
      </c>
      <c r="B349" s="56" t="s">
        <v>5250</v>
      </c>
      <c r="C349" s="56" t="s">
        <v>25</v>
      </c>
      <c r="D349" s="56" t="s">
        <v>18</v>
      </c>
      <c r="E349" s="56" t="s">
        <v>39</v>
      </c>
      <c r="F349" s="56" t="s">
        <v>107</v>
      </c>
      <c r="G349" s="56" t="n">
        <v>4012</v>
      </c>
      <c r="H349" s="56" t="n">
        <v>3736</v>
      </c>
      <c r="I349" s="54" t="n">
        <f aca="false">ABS(G349-H349)</f>
        <v>276</v>
      </c>
      <c r="J349" s="54" t="n">
        <f aca="false">IF(H349=0,0,ROUND(ABS(G349-H349)/H349*100,2))</f>
        <v>7.39</v>
      </c>
      <c r="K349" s="54" t="n">
        <f aca="false">G349-H349</f>
        <v>276</v>
      </c>
      <c r="L349" s="54" t="n">
        <f aca="false">ROUND(100-J349,2)</f>
        <v>92.61</v>
      </c>
      <c r="M349" s="56" t="s">
        <v>12152</v>
      </c>
      <c r="N349" s="56" t="s">
        <v>12137</v>
      </c>
      <c r="O349" s="56" t="s">
        <v>12127</v>
      </c>
      <c r="P349" s="55" t="str">
        <f aca="false">IF(K349&gt;500,"Over-Forecast",IF(K349&lt;-500,"Under-Forecast","Accurate"))</f>
        <v>Accurate</v>
      </c>
      <c r="Q349" s="55" t="str">
        <f aca="false">IF(J349&lt;=5,"Excellent",IF(J349&lt;=10,"Good",IF(J349&lt;=20,"Acceptable","Poor")))</f>
        <v>Good</v>
      </c>
      <c r="R349" s="55" t="n">
        <f aca="false">IFERROR(VALUE(LEFT(E349,4)),"")</f>
        <v>2023</v>
      </c>
    </row>
    <row r="350" customFormat="false" ht="15" hidden="false" customHeight="true" outlineLevel="0" collapsed="false">
      <c r="A350" s="52" t="s">
        <v>12506</v>
      </c>
      <c r="B350" s="52" t="s">
        <v>7429</v>
      </c>
      <c r="C350" s="52" t="s">
        <v>11</v>
      </c>
      <c r="D350" s="52" t="s">
        <v>12</v>
      </c>
      <c r="E350" s="52" t="s">
        <v>39</v>
      </c>
      <c r="F350" s="52" t="s">
        <v>113</v>
      </c>
      <c r="G350" s="52" t="n">
        <v>1886</v>
      </c>
      <c r="H350" s="52" t="n">
        <v>2553</v>
      </c>
      <c r="I350" s="54" t="n">
        <f aca="false">ABS(G350-H350)</f>
        <v>667</v>
      </c>
      <c r="J350" s="54" t="n">
        <f aca="false">IF(H350=0,0,ROUND(ABS(G350-H350)/H350*100,2))</f>
        <v>26.13</v>
      </c>
      <c r="K350" s="54" t="n">
        <f aca="false">G350-H350</f>
        <v>-667</v>
      </c>
      <c r="L350" s="54" t="n">
        <f aca="false">ROUND(100-J350,2)</f>
        <v>73.87</v>
      </c>
      <c r="M350" s="52" t="s">
        <v>12173</v>
      </c>
      <c r="N350" s="52" t="s">
        <v>12130</v>
      </c>
      <c r="O350" s="52" t="s">
        <v>12127</v>
      </c>
      <c r="P350" s="55" t="str">
        <f aca="false">IF(K350&gt;500,"Over-Forecast",IF(K350&lt;-500,"Under-Forecast","Accurate"))</f>
        <v>Under-Forecast</v>
      </c>
      <c r="Q350" s="55" t="str">
        <f aca="false">IF(J350&lt;=5,"Excellent",IF(J350&lt;=10,"Good",IF(J350&lt;=20,"Acceptable","Poor")))</f>
        <v>Poor</v>
      </c>
      <c r="R350" s="55" t="n">
        <f aca="false">IFERROR(VALUE(LEFT(E350,4)),"")</f>
        <v>2023</v>
      </c>
    </row>
    <row r="351" customFormat="false" ht="15" hidden="false" customHeight="true" outlineLevel="0" collapsed="false">
      <c r="A351" s="56" t="s">
        <v>12507</v>
      </c>
      <c r="B351" s="56" t="s">
        <v>2123</v>
      </c>
      <c r="C351" s="56" t="s">
        <v>11</v>
      </c>
      <c r="D351" s="56" t="s">
        <v>18</v>
      </c>
      <c r="E351" s="56" t="s">
        <v>55</v>
      </c>
      <c r="F351" s="56" t="s">
        <v>113</v>
      </c>
      <c r="G351" s="56" t="n">
        <v>5371</v>
      </c>
      <c r="H351" s="56" t="n">
        <v>6871</v>
      </c>
      <c r="I351" s="54" t="n">
        <f aca="false">ABS(G351-H351)</f>
        <v>1500</v>
      </c>
      <c r="J351" s="54" t="n">
        <f aca="false">IF(H351=0,0,ROUND(ABS(G351-H351)/H351*100,2))</f>
        <v>21.83</v>
      </c>
      <c r="K351" s="54" t="n">
        <f aca="false">G351-H351</f>
        <v>-1500</v>
      </c>
      <c r="L351" s="54" t="n">
        <f aca="false">ROUND(100-J351,2)</f>
        <v>78.17</v>
      </c>
      <c r="M351" s="56" t="s">
        <v>12160</v>
      </c>
      <c r="N351" s="56" t="s">
        <v>12137</v>
      </c>
      <c r="O351" s="56" t="s">
        <v>12123</v>
      </c>
      <c r="P351" s="55" t="str">
        <f aca="false">IF(K351&gt;500,"Over-Forecast",IF(K351&lt;-500,"Under-Forecast","Accurate"))</f>
        <v>Under-Forecast</v>
      </c>
      <c r="Q351" s="55" t="str">
        <f aca="false">IF(J351&lt;=5,"Excellent",IF(J351&lt;=10,"Good",IF(J351&lt;=20,"Acceptable","Poor")))</f>
        <v>Poor</v>
      </c>
      <c r="R351" s="55" t="n">
        <f aca="false">IFERROR(VALUE(LEFT(E351,4)),"")</f>
        <v>2024</v>
      </c>
    </row>
    <row r="352" customFormat="false" ht="15" hidden="false" customHeight="true" outlineLevel="0" collapsed="false">
      <c r="A352" s="52" t="s">
        <v>12508</v>
      </c>
      <c r="B352" s="52" t="s">
        <v>1987</v>
      </c>
      <c r="C352" s="52" t="s">
        <v>17</v>
      </c>
      <c r="D352" s="52" t="s">
        <v>18</v>
      </c>
      <c r="E352" s="52" t="s">
        <v>26</v>
      </c>
      <c r="F352" s="52" t="s">
        <v>111</v>
      </c>
      <c r="G352" s="52" t="n">
        <v>1000</v>
      </c>
      <c r="H352" s="52" t="n">
        <v>797</v>
      </c>
      <c r="I352" s="54" t="n">
        <f aca="false">ABS(G352-H352)</f>
        <v>203</v>
      </c>
      <c r="J352" s="54" t="n">
        <f aca="false">IF(H352=0,0,ROUND(ABS(G352-H352)/H352*100,2))</f>
        <v>25.47</v>
      </c>
      <c r="K352" s="54" t="n">
        <f aca="false">G352-H352</f>
        <v>203</v>
      </c>
      <c r="L352" s="54" t="n">
        <f aca="false">ROUND(100-J352,2)</f>
        <v>74.53</v>
      </c>
      <c r="M352" s="52" t="s">
        <v>12125</v>
      </c>
      <c r="N352" s="52" t="s">
        <v>12122</v>
      </c>
      <c r="O352" s="52" t="s">
        <v>12123</v>
      </c>
      <c r="P352" s="55" t="str">
        <f aca="false">IF(K352&gt;500,"Over-Forecast",IF(K352&lt;-500,"Under-Forecast","Accurate"))</f>
        <v>Accurate</v>
      </c>
      <c r="Q352" s="55" t="str">
        <f aca="false">IF(J352&lt;=5,"Excellent",IF(J352&lt;=10,"Good",IF(J352&lt;=20,"Acceptable","Poor")))</f>
        <v>Poor</v>
      </c>
      <c r="R352" s="55" t="n">
        <f aca="false">IFERROR(VALUE(LEFT(E352,4)),"")</f>
        <v>2022</v>
      </c>
    </row>
    <row r="353" customFormat="false" ht="15" hidden="false" customHeight="true" outlineLevel="0" collapsed="false">
      <c r="A353" s="56" t="s">
        <v>12509</v>
      </c>
      <c r="B353" s="56" t="s">
        <v>2448</v>
      </c>
      <c r="C353" s="56" t="s">
        <v>17</v>
      </c>
      <c r="D353" s="56" t="s">
        <v>21</v>
      </c>
      <c r="E353" s="56" t="s">
        <v>45</v>
      </c>
      <c r="F353" s="56" t="s">
        <v>113</v>
      </c>
      <c r="G353" s="56" t="n">
        <v>5621</v>
      </c>
      <c r="H353" s="56" t="n">
        <v>5597</v>
      </c>
      <c r="I353" s="54" t="n">
        <f aca="false">ABS(G353-H353)</f>
        <v>24</v>
      </c>
      <c r="J353" s="54" t="n">
        <f aca="false">IF(H353=0,0,ROUND(ABS(G353-H353)/H353*100,2))</f>
        <v>0.43</v>
      </c>
      <c r="K353" s="54" t="n">
        <f aca="false">G353-H353</f>
        <v>24</v>
      </c>
      <c r="L353" s="54" t="n">
        <f aca="false">ROUND(100-J353,2)</f>
        <v>99.57</v>
      </c>
      <c r="M353" s="56" t="s">
        <v>12173</v>
      </c>
      <c r="N353" s="56" t="s">
        <v>12126</v>
      </c>
      <c r="O353" s="56" t="s">
        <v>12131</v>
      </c>
      <c r="P353" s="55" t="str">
        <f aca="false">IF(K353&gt;500,"Over-Forecast",IF(K353&lt;-500,"Under-Forecast","Accurate"))</f>
        <v>Accurate</v>
      </c>
      <c r="Q353" s="55" t="str">
        <f aca="false">IF(J353&lt;=5,"Excellent",IF(J353&lt;=10,"Good",IF(J353&lt;=20,"Acceptable","Poor")))</f>
        <v>Excellent</v>
      </c>
      <c r="R353" s="55" t="n">
        <f aca="false">IFERROR(VALUE(LEFT(E353,4)),"")</f>
        <v>2024</v>
      </c>
    </row>
    <row r="354" customFormat="false" ht="15" hidden="false" customHeight="true" outlineLevel="0" collapsed="false">
      <c r="A354" s="52" t="s">
        <v>12510</v>
      </c>
      <c r="B354" s="52" t="s">
        <v>344</v>
      </c>
      <c r="C354" s="52" t="s">
        <v>17</v>
      </c>
      <c r="D354" s="52" t="s">
        <v>21</v>
      </c>
      <c r="E354" s="52" t="s">
        <v>51</v>
      </c>
      <c r="F354" s="52" t="s">
        <v>113</v>
      </c>
      <c r="G354" s="52" t="n">
        <v>9692</v>
      </c>
      <c r="H354" s="52" t="n">
        <v>8186</v>
      </c>
      <c r="I354" s="54" t="n">
        <f aca="false">ABS(G354-H354)</f>
        <v>1506</v>
      </c>
      <c r="J354" s="54" t="n">
        <f aca="false">IF(H354=0,0,ROUND(ABS(G354-H354)/H354*100,2))</f>
        <v>18.4</v>
      </c>
      <c r="K354" s="54" t="n">
        <f aca="false">G354-H354</f>
        <v>1506</v>
      </c>
      <c r="L354" s="54" t="n">
        <f aca="false">ROUND(100-J354,2)</f>
        <v>81.6</v>
      </c>
      <c r="M354" s="52" t="s">
        <v>12134</v>
      </c>
      <c r="N354" s="52" t="s">
        <v>12122</v>
      </c>
      <c r="O354" s="52" t="s">
        <v>12131</v>
      </c>
      <c r="P354" s="55" t="str">
        <f aca="false">IF(K354&gt;500,"Over-Forecast",IF(K354&lt;-500,"Under-Forecast","Accurate"))</f>
        <v>Over-Forecast</v>
      </c>
      <c r="Q354" s="55" t="str">
        <f aca="false">IF(J354&lt;=5,"Excellent",IF(J354&lt;=10,"Good",IF(J354&lt;=20,"Acceptable","Poor")))</f>
        <v>Acceptable</v>
      </c>
      <c r="R354" s="55" t="n">
        <f aca="false">IFERROR(VALUE(LEFT(E354,4)),"")</f>
        <v>2024</v>
      </c>
    </row>
    <row r="355" customFormat="false" ht="15" hidden="false" customHeight="true" outlineLevel="0" collapsed="false">
      <c r="A355" s="56" t="s">
        <v>12511</v>
      </c>
      <c r="B355" s="56" t="s">
        <v>6469</v>
      </c>
      <c r="C355" s="56" t="s">
        <v>11</v>
      </c>
      <c r="D355" s="56" t="s">
        <v>12</v>
      </c>
      <c r="E355" s="56" t="s">
        <v>43</v>
      </c>
      <c r="F355" s="56" t="s">
        <v>115</v>
      </c>
      <c r="G355" s="56" t="n">
        <v>1931</v>
      </c>
      <c r="H355" s="56" t="n">
        <v>2416</v>
      </c>
      <c r="I355" s="54" t="n">
        <f aca="false">ABS(G355-H355)</f>
        <v>485</v>
      </c>
      <c r="J355" s="54" t="n">
        <f aca="false">IF(H355=0,0,ROUND(ABS(G355-H355)/H355*100,2))</f>
        <v>20.07</v>
      </c>
      <c r="K355" s="54" t="n">
        <f aca="false">G355-H355</f>
        <v>-485</v>
      </c>
      <c r="L355" s="54" t="n">
        <f aca="false">ROUND(100-J355,2)</f>
        <v>79.93</v>
      </c>
      <c r="M355" s="56" t="s">
        <v>12139</v>
      </c>
      <c r="N355" s="56" t="s">
        <v>12122</v>
      </c>
      <c r="O355" s="56" t="s">
        <v>12123</v>
      </c>
      <c r="P355" s="55" t="str">
        <f aca="false">IF(K355&gt;500,"Over-Forecast",IF(K355&lt;-500,"Under-Forecast","Accurate"))</f>
        <v>Accurate</v>
      </c>
      <c r="Q355" s="55" t="str">
        <f aca="false">IF(J355&lt;=5,"Excellent",IF(J355&lt;=10,"Good",IF(J355&lt;=20,"Acceptable","Poor")))</f>
        <v>Poor</v>
      </c>
      <c r="R355" s="55" t="n">
        <f aca="false">IFERROR(VALUE(LEFT(E355,4)),"")</f>
        <v>2023</v>
      </c>
    </row>
    <row r="356" customFormat="false" ht="15" hidden="false" customHeight="true" outlineLevel="0" collapsed="false">
      <c r="A356" s="52" t="s">
        <v>12512</v>
      </c>
      <c r="B356" s="52" t="s">
        <v>8223</v>
      </c>
      <c r="C356" s="52" t="s">
        <v>14</v>
      </c>
      <c r="D356" s="52" t="s">
        <v>12</v>
      </c>
      <c r="E356" s="52" t="s">
        <v>16</v>
      </c>
      <c r="F356" s="52" t="s">
        <v>109</v>
      </c>
      <c r="G356" s="52" t="n">
        <v>7293</v>
      </c>
      <c r="H356" s="52" t="n">
        <v>8390</v>
      </c>
      <c r="I356" s="54" t="n">
        <f aca="false">ABS(G356-H356)</f>
        <v>1097</v>
      </c>
      <c r="J356" s="54" t="n">
        <f aca="false">IF(H356=0,0,ROUND(ABS(G356-H356)/H356*100,2))</f>
        <v>13.08</v>
      </c>
      <c r="K356" s="54" t="n">
        <f aca="false">G356-H356</f>
        <v>-1097</v>
      </c>
      <c r="L356" s="54" t="n">
        <f aca="false">ROUND(100-J356,2)</f>
        <v>86.92</v>
      </c>
      <c r="M356" s="52" t="s">
        <v>12125</v>
      </c>
      <c r="N356" s="52" t="s">
        <v>12153</v>
      </c>
      <c r="O356" s="52" t="s">
        <v>12123</v>
      </c>
      <c r="P356" s="55" t="str">
        <f aca="false">IF(K356&gt;500,"Over-Forecast",IF(K356&lt;-500,"Under-Forecast","Accurate"))</f>
        <v>Under-Forecast</v>
      </c>
      <c r="Q356" s="55" t="str">
        <f aca="false">IF(J356&lt;=5,"Excellent",IF(J356&lt;=10,"Good",IF(J356&lt;=20,"Acceptable","Poor")))</f>
        <v>Acceptable</v>
      </c>
      <c r="R356" s="55" t="n">
        <f aca="false">IFERROR(VALUE(LEFT(E356,4)),"")</f>
        <v>2022</v>
      </c>
    </row>
    <row r="357" customFormat="false" ht="15" hidden="false" customHeight="true" outlineLevel="0" collapsed="false">
      <c r="A357" s="56" t="s">
        <v>12513</v>
      </c>
      <c r="B357" s="56" t="s">
        <v>6277</v>
      </c>
      <c r="C357" s="56" t="s">
        <v>27</v>
      </c>
      <c r="D357" s="56" t="s">
        <v>12</v>
      </c>
      <c r="E357" s="56" t="s">
        <v>41</v>
      </c>
      <c r="F357" s="56" t="s">
        <v>107</v>
      </c>
      <c r="G357" s="56" t="n">
        <v>4256</v>
      </c>
      <c r="H357" s="56" t="n">
        <v>4241</v>
      </c>
      <c r="I357" s="54" t="n">
        <f aca="false">ABS(G357-H357)</f>
        <v>15</v>
      </c>
      <c r="J357" s="54" t="n">
        <f aca="false">IF(H357=0,0,ROUND(ABS(G357-H357)/H357*100,2))</f>
        <v>0.35</v>
      </c>
      <c r="K357" s="54" t="n">
        <f aca="false">G357-H357</f>
        <v>15</v>
      </c>
      <c r="L357" s="54" t="n">
        <f aca="false">ROUND(100-J357,2)</f>
        <v>99.65</v>
      </c>
      <c r="M357" s="56" t="s">
        <v>12136</v>
      </c>
      <c r="N357" s="56" t="s">
        <v>12130</v>
      </c>
      <c r="O357" s="56" t="s">
        <v>12127</v>
      </c>
      <c r="P357" s="55" t="str">
        <f aca="false">IF(K357&gt;500,"Over-Forecast",IF(K357&lt;-500,"Under-Forecast","Accurate"))</f>
        <v>Accurate</v>
      </c>
      <c r="Q357" s="55" t="str">
        <f aca="false">IF(J357&lt;=5,"Excellent",IF(J357&lt;=10,"Good",IF(J357&lt;=20,"Acceptable","Poor")))</f>
        <v>Excellent</v>
      </c>
      <c r="R357" s="55" t="n">
        <f aca="false">IFERROR(VALUE(LEFT(E357,4)),"")</f>
        <v>2023</v>
      </c>
    </row>
    <row r="358" customFormat="false" ht="15" hidden="false" customHeight="true" outlineLevel="0" collapsed="false">
      <c r="A358" s="52" t="s">
        <v>12514</v>
      </c>
      <c r="B358" s="52" t="s">
        <v>7672</v>
      </c>
      <c r="C358" s="52" t="s">
        <v>27</v>
      </c>
      <c r="D358" s="52" t="s">
        <v>12</v>
      </c>
      <c r="E358" s="52" t="s">
        <v>28</v>
      </c>
      <c r="F358" s="52" t="s">
        <v>113</v>
      </c>
      <c r="G358" s="52" t="n">
        <v>7654</v>
      </c>
      <c r="H358" s="52" t="n">
        <v>7940</v>
      </c>
      <c r="I358" s="54" t="n">
        <f aca="false">ABS(G358-H358)</f>
        <v>286</v>
      </c>
      <c r="J358" s="54" t="n">
        <f aca="false">IF(H358=0,0,ROUND(ABS(G358-H358)/H358*100,2))</f>
        <v>3.6</v>
      </c>
      <c r="K358" s="54" t="n">
        <f aca="false">G358-H358</f>
        <v>-286</v>
      </c>
      <c r="L358" s="54" t="n">
        <f aca="false">ROUND(100-J358,2)</f>
        <v>96.4</v>
      </c>
      <c r="M358" s="52" t="s">
        <v>12125</v>
      </c>
      <c r="N358" s="52" t="s">
        <v>12122</v>
      </c>
      <c r="O358" s="52" t="s">
        <v>12127</v>
      </c>
      <c r="P358" s="55" t="str">
        <f aca="false">IF(K358&gt;500,"Over-Forecast",IF(K358&lt;-500,"Under-Forecast","Accurate"))</f>
        <v>Accurate</v>
      </c>
      <c r="Q358" s="55" t="str">
        <f aca="false">IF(J358&lt;=5,"Excellent",IF(J358&lt;=10,"Good",IF(J358&lt;=20,"Acceptable","Poor")))</f>
        <v>Excellent</v>
      </c>
      <c r="R358" s="55" t="n">
        <f aca="false">IFERROR(VALUE(LEFT(E358,4)),"")</f>
        <v>2022</v>
      </c>
    </row>
    <row r="359" customFormat="false" ht="15" hidden="false" customHeight="true" outlineLevel="0" collapsed="false">
      <c r="A359" s="56" t="s">
        <v>12515</v>
      </c>
      <c r="B359" s="56" t="s">
        <v>7815</v>
      </c>
      <c r="C359" s="56" t="s">
        <v>25</v>
      </c>
      <c r="D359" s="56" t="s">
        <v>12</v>
      </c>
      <c r="E359" s="56" t="s">
        <v>22</v>
      </c>
      <c r="F359" s="56" t="s">
        <v>107</v>
      </c>
      <c r="G359" s="56" t="n">
        <v>7670</v>
      </c>
      <c r="H359" s="56" t="n">
        <v>9494</v>
      </c>
      <c r="I359" s="54" t="n">
        <f aca="false">ABS(G359-H359)</f>
        <v>1824</v>
      </c>
      <c r="J359" s="54" t="n">
        <f aca="false">IF(H359=0,0,ROUND(ABS(G359-H359)/H359*100,2))</f>
        <v>19.21</v>
      </c>
      <c r="K359" s="54" t="n">
        <f aca="false">G359-H359</f>
        <v>-1824</v>
      </c>
      <c r="L359" s="54" t="n">
        <f aca="false">ROUND(100-J359,2)</f>
        <v>80.79</v>
      </c>
      <c r="M359" s="56" t="s">
        <v>12141</v>
      </c>
      <c r="N359" s="56" t="s">
        <v>12153</v>
      </c>
      <c r="O359" s="56" t="s">
        <v>12127</v>
      </c>
      <c r="P359" s="55" t="str">
        <f aca="false">IF(K359&gt;500,"Over-Forecast",IF(K359&lt;-500,"Under-Forecast","Accurate"))</f>
        <v>Under-Forecast</v>
      </c>
      <c r="Q359" s="55" t="str">
        <f aca="false">IF(J359&lt;=5,"Excellent",IF(J359&lt;=10,"Good",IF(J359&lt;=20,"Acceptable","Poor")))</f>
        <v>Acceptable</v>
      </c>
      <c r="R359" s="55" t="n">
        <f aca="false">IFERROR(VALUE(LEFT(E359,4)),"")</f>
        <v>2022</v>
      </c>
    </row>
    <row r="360" customFormat="false" ht="15" hidden="false" customHeight="true" outlineLevel="0" collapsed="false">
      <c r="A360" s="52" t="s">
        <v>12516</v>
      </c>
      <c r="B360" s="52" t="s">
        <v>606</v>
      </c>
      <c r="C360" s="52" t="s">
        <v>20</v>
      </c>
      <c r="D360" s="52" t="s">
        <v>9</v>
      </c>
      <c r="E360" s="52" t="s">
        <v>51</v>
      </c>
      <c r="F360" s="52" t="s">
        <v>107</v>
      </c>
      <c r="G360" s="52" t="n">
        <v>4689</v>
      </c>
      <c r="H360" s="52" t="n">
        <v>3986</v>
      </c>
      <c r="I360" s="54" t="n">
        <f aca="false">ABS(G360-H360)</f>
        <v>703</v>
      </c>
      <c r="J360" s="54" t="n">
        <f aca="false">IF(H360=0,0,ROUND(ABS(G360-H360)/H360*100,2))</f>
        <v>17.64</v>
      </c>
      <c r="K360" s="54" t="n">
        <f aca="false">G360-H360</f>
        <v>703</v>
      </c>
      <c r="L360" s="54" t="n">
        <f aca="false">ROUND(100-J360,2)</f>
        <v>82.36</v>
      </c>
      <c r="M360" s="52" t="s">
        <v>12144</v>
      </c>
      <c r="N360" s="52" t="s">
        <v>12137</v>
      </c>
      <c r="O360" s="52" t="s">
        <v>12131</v>
      </c>
      <c r="P360" s="55" t="str">
        <f aca="false">IF(K360&gt;500,"Over-Forecast",IF(K360&lt;-500,"Under-Forecast","Accurate"))</f>
        <v>Over-Forecast</v>
      </c>
      <c r="Q360" s="55" t="str">
        <f aca="false">IF(J360&lt;=5,"Excellent",IF(J360&lt;=10,"Good",IF(J360&lt;=20,"Acceptable","Poor")))</f>
        <v>Acceptable</v>
      </c>
      <c r="R360" s="55" t="n">
        <f aca="false">IFERROR(VALUE(LEFT(E360,4)),"")</f>
        <v>2024</v>
      </c>
    </row>
    <row r="361" customFormat="false" ht="15" hidden="false" customHeight="true" outlineLevel="0" collapsed="false">
      <c r="A361" s="56" t="s">
        <v>12517</v>
      </c>
      <c r="B361" s="56" t="s">
        <v>2821</v>
      </c>
      <c r="C361" s="56" t="s">
        <v>17</v>
      </c>
      <c r="D361" s="56" t="s">
        <v>18</v>
      </c>
      <c r="E361" s="56" t="s">
        <v>41</v>
      </c>
      <c r="F361" s="56" t="s">
        <v>109</v>
      </c>
      <c r="G361" s="56" t="n">
        <v>3989</v>
      </c>
      <c r="H361" s="56" t="n">
        <v>5055</v>
      </c>
      <c r="I361" s="54" t="n">
        <f aca="false">ABS(G361-H361)</f>
        <v>1066</v>
      </c>
      <c r="J361" s="54" t="n">
        <f aca="false">IF(H361=0,0,ROUND(ABS(G361-H361)/H361*100,2))</f>
        <v>21.09</v>
      </c>
      <c r="K361" s="54" t="n">
        <f aca="false">G361-H361</f>
        <v>-1066</v>
      </c>
      <c r="L361" s="54" t="n">
        <f aca="false">ROUND(100-J361,2)</f>
        <v>78.91</v>
      </c>
      <c r="M361" s="56" t="s">
        <v>12204</v>
      </c>
      <c r="N361" s="56" t="s">
        <v>12126</v>
      </c>
      <c r="O361" s="56" t="s">
        <v>12127</v>
      </c>
      <c r="P361" s="55" t="str">
        <f aca="false">IF(K361&gt;500,"Over-Forecast",IF(K361&lt;-500,"Under-Forecast","Accurate"))</f>
        <v>Under-Forecast</v>
      </c>
      <c r="Q361" s="55" t="str">
        <f aca="false">IF(J361&lt;=5,"Excellent",IF(J361&lt;=10,"Good",IF(J361&lt;=20,"Acceptable","Poor")))</f>
        <v>Poor</v>
      </c>
      <c r="R361" s="55" t="n">
        <f aca="false">IFERROR(VALUE(LEFT(E361,4)),"")</f>
        <v>2023</v>
      </c>
    </row>
    <row r="362" customFormat="false" ht="15" hidden="false" customHeight="true" outlineLevel="0" collapsed="false">
      <c r="A362" s="52" t="s">
        <v>12518</v>
      </c>
      <c r="B362" s="52" t="s">
        <v>12519</v>
      </c>
      <c r="C362" s="52" t="s">
        <v>11</v>
      </c>
      <c r="D362" s="52" t="s">
        <v>15</v>
      </c>
      <c r="E362" s="52" t="s">
        <v>41</v>
      </c>
      <c r="F362" s="52" t="s">
        <v>115</v>
      </c>
      <c r="G362" s="52" t="n">
        <v>2029</v>
      </c>
      <c r="H362" s="52" t="n">
        <v>2366</v>
      </c>
      <c r="I362" s="54" t="n">
        <f aca="false">ABS(G362-H362)</f>
        <v>337</v>
      </c>
      <c r="J362" s="54" t="n">
        <f aca="false">IF(H362=0,0,ROUND(ABS(G362-H362)/H362*100,2))</f>
        <v>14.24</v>
      </c>
      <c r="K362" s="54" t="n">
        <f aca="false">G362-H362</f>
        <v>-337</v>
      </c>
      <c r="L362" s="54" t="n">
        <f aca="false">ROUND(100-J362,2)</f>
        <v>85.76</v>
      </c>
      <c r="M362" s="52" t="s">
        <v>12144</v>
      </c>
      <c r="N362" s="52" t="s">
        <v>12126</v>
      </c>
      <c r="O362" s="52" t="s">
        <v>12131</v>
      </c>
      <c r="P362" s="55" t="str">
        <f aca="false">IF(K362&gt;500,"Over-Forecast",IF(K362&lt;-500,"Under-Forecast","Accurate"))</f>
        <v>Accurate</v>
      </c>
      <c r="Q362" s="55" t="str">
        <f aca="false">IF(J362&lt;=5,"Excellent",IF(J362&lt;=10,"Good",IF(J362&lt;=20,"Acceptable","Poor")))</f>
        <v>Acceptable</v>
      </c>
      <c r="R362" s="55" t="n">
        <f aca="false">IFERROR(VALUE(LEFT(E362,4)),"")</f>
        <v>2023</v>
      </c>
    </row>
    <row r="363" customFormat="false" ht="15" hidden="false" customHeight="true" outlineLevel="0" collapsed="false">
      <c r="A363" s="56" t="s">
        <v>12520</v>
      </c>
      <c r="B363" s="56" t="s">
        <v>3716</v>
      </c>
      <c r="C363" s="56" t="s">
        <v>25</v>
      </c>
      <c r="D363" s="56" t="s">
        <v>9</v>
      </c>
      <c r="E363" s="56" t="s">
        <v>45</v>
      </c>
      <c r="F363" s="56" t="s">
        <v>107</v>
      </c>
      <c r="G363" s="56" t="n">
        <v>5630</v>
      </c>
      <c r="H363" s="56" t="n">
        <v>4776</v>
      </c>
      <c r="I363" s="54" t="n">
        <f aca="false">ABS(G363-H363)</f>
        <v>854</v>
      </c>
      <c r="J363" s="54" t="n">
        <f aca="false">IF(H363=0,0,ROUND(ABS(G363-H363)/H363*100,2))</f>
        <v>17.88</v>
      </c>
      <c r="K363" s="54" t="n">
        <f aca="false">G363-H363</f>
        <v>854</v>
      </c>
      <c r="L363" s="54" t="n">
        <f aca="false">ROUND(100-J363,2)</f>
        <v>82.12</v>
      </c>
      <c r="M363" s="56" t="s">
        <v>12152</v>
      </c>
      <c r="N363" s="56" t="s">
        <v>12126</v>
      </c>
      <c r="O363" s="56" t="s">
        <v>12127</v>
      </c>
      <c r="P363" s="55" t="str">
        <f aca="false">IF(K363&gt;500,"Over-Forecast",IF(K363&lt;-500,"Under-Forecast","Accurate"))</f>
        <v>Over-Forecast</v>
      </c>
      <c r="Q363" s="55" t="str">
        <f aca="false">IF(J363&lt;=5,"Excellent",IF(J363&lt;=10,"Good",IF(J363&lt;=20,"Acceptable","Poor")))</f>
        <v>Acceptable</v>
      </c>
      <c r="R363" s="55" t="n">
        <f aca="false">IFERROR(VALUE(LEFT(E363,4)),"")</f>
        <v>2024</v>
      </c>
    </row>
    <row r="364" customFormat="false" ht="15" hidden="false" customHeight="true" outlineLevel="0" collapsed="false">
      <c r="A364" s="52" t="s">
        <v>12521</v>
      </c>
      <c r="B364" s="52" t="s">
        <v>2057</v>
      </c>
      <c r="C364" s="52" t="s">
        <v>14</v>
      </c>
      <c r="D364" s="52" t="s">
        <v>15</v>
      </c>
      <c r="E364" s="52" t="s">
        <v>28</v>
      </c>
      <c r="F364" s="52" t="s">
        <v>109</v>
      </c>
      <c r="G364" s="52" t="n">
        <v>2926</v>
      </c>
      <c r="H364" s="52" t="n">
        <v>3064</v>
      </c>
      <c r="I364" s="54" t="n">
        <f aca="false">ABS(G364-H364)</f>
        <v>138</v>
      </c>
      <c r="J364" s="54" t="n">
        <f aca="false">IF(H364=0,0,ROUND(ABS(G364-H364)/H364*100,2))</f>
        <v>4.5</v>
      </c>
      <c r="K364" s="54" t="n">
        <f aca="false">G364-H364</f>
        <v>-138</v>
      </c>
      <c r="L364" s="54" t="n">
        <f aca="false">ROUND(100-J364,2)</f>
        <v>95.5</v>
      </c>
      <c r="M364" s="52" t="s">
        <v>12136</v>
      </c>
      <c r="N364" s="52" t="s">
        <v>12137</v>
      </c>
      <c r="O364" s="52" t="s">
        <v>12131</v>
      </c>
      <c r="P364" s="55" t="str">
        <f aca="false">IF(K364&gt;500,"Over-Forecast",IF(K364&lt;-500,"Under-Forecast","Accurate"))</f>
        <v>Accurate</v>
      </c>
      <c r="Q364" s="55" t="str">
        <f aca="false">IF(J364&lt;=5,"Excellent",IF(J364&lt;=10,"Good",IF(J364&lt;=20,"Acceptable","Poor")))</f>
        <v>Excellent</v>
      </c>
      <c r="R364" s="55" t="n">
        <f aca="false">IFERROR(VALUE(LEFT(E364,4)),"")</f>
        <v>2022</v>
      </c>
    </row>
    <row r="365" customFormat="false" ht="15" hidden="false" customHeight="true" outlineLevel="0" collapsed="false">
      <c r="A365" s="56" t="s">
        <v>12522</v>
      </c>
      <c r="B365" s="56" t="s">
        <v>2146</v>
      </c>
      <c r="C365" s="56" t="s">
        <v>14</v>
      </c>
      <c r="D365" s="56" t="s">
        <v>12</v>
      </c>
      <c r="E365" s="56" t="s">
        <v>40</v>
      </c>
      <c r="F365" s="56" t="s">
        <v>107</v>
      </c>
      <c r="G365" s="56" t="n">
        <v>4149</v>
      </c>
      <c r="H365" s="56" t="n">
        <v>5778</v>
      </c>
      <c r="I365" s="54" t="n">
        <f aca="false">ABS(G365-H365)</f>
        <v>1629</v>
      </c>
      <c r="J365" s="54" t="n">
        <f aca="false">IF(H365=0,0,ROUND(ABS(G365-H365)/H365*100,2))</f>
        <v>28.19</v>
      </c>
      <c r="K365" s="54" t="n">
        <f aca="false">G365-H365</f>
        <v>-1629</v>
      </c>
      <c r="L365" s="54" t="n">
        <f aca="false">ROUND(100-J365,2)</f>
        <v>71.81</v>
      </c>
      <c r="M365" s="56" t="s">
        <v>12149</v>
      </c>
      <c r="N365" s="56" t="s">
        <v>12137</v>
      </c>
      <c r="O365" s="56" t="s">
        <v>12123</v>
      </c>
      <c r="P365" s="55" t="str">
        <f aca="false">IF(K365&gt;500,"Over-Forecast",IF(K365&lt;-500,"Under-Forecast","Accurate"))</f>
        <v>Under-Forecast</v>
      </c>
      <c r="Q365" s="55" t="str">
        <f aca="false">IF(J365&lt;=5,"Excellent",IF(J365&lt;=10,"Good",IF(J365&lt;=20,"Acceptable","Poor")))</f>
        <v>Poor</v>
      </c>
      <c r="R365" s="55" t="n">
        <f aca="false">IFERROR(VALUE(LEFT(E365,4)),"")</f>
        <v>2023</v>
      </c>
    </row>
    <row r="366" customFormat="false" ht="15" hidden="false" customHeight="true" outlineLevel="0" collapsed="false">
      <c r="A366" s="52" t="s">
        <v>12523</v>
      </c>
      <c r="B366" s="52" t="s">
        <v>2914</v>
      </c>
      <c r="C366" s="52" t="s">
        <v>11</v>
      </c>
      <c r="D366" s="52" t="s">
        <v>9</v>
      </c>
      <c r="E366" s="52" t="s">
        <v>31</v>
      </c>
      <c r="F366" s="52" t="s">
        <v>111</v>
      </c>
      <c r="G366" s="52" t="n">
        <v>5264</v>
      </c>
      <c r="H366" s="52" t="n">
        <v>6063</v>
      </c>
      <c r="I366" s="54" t="n">
        <f aca="false">ABS(G366-H366)</f>
        <v>799</v>
      </c>
      <c r="J366" s="54" t="n">
        <f aca="false">IF(H366=0,0,ROUND(ABS(G366-H366)/H366*100,2))</f>
        <v>13.18</v>
      </c>
      <c r="K366" s="54" t="n">
        <f aca="false">G366-H366</f>
        <v>-799</v>
      </c>
      <c r="L366" s="54" t="n">
        <f aca="false">ROUND(100-J366,2)</f>
        <v>86.82</v>
      </c>
      <c r="M366" s="52" t="s">
        <v>12160</v>
      </c>
      <c r="N366" s="52" t="s">
        <v>12126</v>
      </c>
      <c r="O366" s="52" t="s">
        <v>12131</v>
      </c>
      <c r="P366" s="55" t="str">
        <f aca="false">IF(K366&gt;500,"Over-Forecast",IF(K366&lt;-500,"Under-Forecast","Accurate"))</f>
        <v>Under-Forecast</v>
      </c>
      <c r="Q366" s="55" t="str">
        <f aca="false">IF(J366&lt;=5,"Excellent",IF(J366&lt;=10,"Good",IF(J366&lt;=20,"Acceptable","Poor")))</f>
        <v>Acceptable</v>
      </c>
      <c r="R366" s="55" t="n">
        <f aca="false">IFERROR(VALUE(LEFT(E366,4)),"")</f>
        <v>2022</v>
      </c>
    </row>
    <row r="367" customFormat="false" ht="15" hidden="false" customHeight="true" outlineLevel="0" collapsed="false">
      <c r="A367" s="56" t="s">
        <v>12524</v>
      </c>
      <c r="B367" s="56" t="s">
        <v>1292</v>
      </c>
      <c r="C367" s="56" t="s">
        <v>27</v>
      </c>
      <c r="D367" s="56" t="s">
        <v>15</v>
      </c>
      <c r="E367" s="56" t="s">
        <v>55</v>
      </c>
      <c r="F367" s="56" t="s">
        <v>115</v>
      </c>
      <c r="G367" s="56" t="n">
        <v>9463</v>
      </c>
      <c r="H367" s="56" t="n">
        <v>9267</v>
      </c>
      <c r="I367" s="54" t="n">
        <f aca="false">ABS(G367-H367)</f>
        <v>196</v>
      </c>
      <c r="J367" s="54" t="n">
        <f aca="false">IF(H367=0,0,ROUND(ABS(G367-H367)/H367*100,2))</f>
        <v>2.12</v>
      </c>
      <c r="K367" s="54" t="n">
        <f aca="false">G367-H367</f>
        <v>196</v>
      </c>
      <c r="L367" s="54" t="n">
        <f aca="false">ROUND(100-J367,2)</f>
        <v>97.88</v>
      </c>
      <c r="M367" s="56" t="s">
        <v>12121</v>
      </c>
      <c r="N367" s="56" t="s">
        <v>12153</v>
      </c>
      <c r="O367" s="56" t="s">
        <v>12131</v>
      </c>
      <c r="P367" s="55" t="str">
        <f aca="false">IF(K367&gt;500,"Over-Forecast",IF(K367&lt;-500,"Under-Forecast","Accurate"))</f>
        <v>Accurate</v>
      </c>
      <c r="Q367" s="55" t="str">
        <f aca="false">IF(J367&lt;=5,"Excellent",IF(J367&lt;=10,"Good",IF(J367&lt;=20,"Acceptable","Poor")))</f>
        <v>Excellent</v>
      </c>
      <c r="R367" s="55" t="n">
        <f aca="false">IFERROR(VALUE(LEFT(E367,4)),"")</f>
        <v>2024</v>
      </c>
    </row>
    <row r="368" customFormat="false" ht="15" hidden="false" customHeight="true" outlineLevel="0" collapsed="false">
      <c r="A368" s="52" t="s">
        <v>12525</v>
      </c>
      <c r="B368" s="52" t="s">
        <v>12283</v>
      </c>
      <c r="C368" s="52" t="s">
        <v>11</v>
      </c>
      <c r="D368" s="52" t="s">
        <v>9</v>
      </c>
      <c r="E368" s="52" t="s">
        <v>16</v>
      </c>
      <c r="F368" s="52" t="s">
        <v>109</v>
      </c>
      <c r="G368" s="52" t="n">
        <v>1255</v>
      </c>
      <c r="H368" s="52" t="n">
        <v>1618</v>
      </c>
      <c r="I368" s="54" t="n">
        <f aca="false">ABS(G368-H368)</f>
        <v>363</v>
      </c>
      <c r="J368" s="54" t="n">
        <f aca="false">IF(H368=0,0,ROUND(ABS(G368-H368)/H368*100,2))</f>
        <v>22.44</v>
      </c>
      <c r="K368" s="54" t="n">
        <f aca="false">G368-H368</f>
        <v>-363</v>
      </c>
      <c r="L368" s="54" t="n">
        <f aca="false">ROUND(100-J368,2)</f>
        <v>77.56</v>
      </c>
      <c r="M368" s="52" t="s">
        <v>12129</v>
      </c>
      <c r="N368" s="52" t="s">
        <v>12126</v>
      </c>
      <c r="O368" s="52" t="s">
        <v>12131</v>
      </c>
      <c r="P368" s="55" t="str">
        <f aca="false">IF(K368&gt;500,"Over-Forecast",IF(K368&lt;-500,"Under-Forecast","Accurate"))</f>
        <v>Accurate</v>
      </c>
      <c r="Q368" s="55" t="str">
        <f aca="false">IF(J368&lt;=5,"Excellent",IF(J368&lt;=10,"Good",IF(J368&lt;=20,"Acceptable","Poor")))</f>
        <v>Poor</v>
      </c>
      <c r="R368" s="55" t="n">
        <f aca="false">IFERROR(VALUE(LEFT(E368,4)),"")</f>
        <v>2022</v>
      </c>
    </row>
    <row r="369" customFormat="false" ht="15" hidden="false" customHeight="true" outlineLevel="0" collapsed="false">
      <c r="A369" s="56" t="s">
        <v>12526</v>
      </c>
      <c r="B369" s="56" t="s">
        <v>5407</v>
      </c>
      <c r="C369" s="56" t="s">
        <v>20</v>
      </c>
      <c r="D369" s="56" t="s">
        <v>15</v>
      </c>
      <c r="E369" s="56" t="s">
        <v>55</v>
      </c>
      <c r="F369" s="56" t="s">
        <v>107</v>
      </c>
      <c r="G369" s="56" t="n">
        <v>4657</v>
      </c>
      <c r="H369" s="56" t="n">
        <v>4398</v>
      </c>
      <c r="I369" s="54" t="n">
        <f aca="false">ABS(G369-H369)</f>
        <v>259</v>
      </c>
      <c r="J369" s="54" t="n">
        <f aca="false">IF(H369=0,0,ROUND(ABS(G369-H369)/H369*100,2))</f>
        <v>5.89</v>
      </c>
      <c r="K369" s="54" t="n">
        <f aca="false">G369-H369</f>
        <v>259</v>
      </c>
      <c r="L369" s="54" t="n">
        <f aca="false">ROUND(100-J369,2)</f>
        <v>94.11</v>
      </c>
      <c r="M369" s="56" t="s">
        <v>12129</v>
      </c>
      <c r="N369" s="56" t="s">
        <v>12137</v>
      </c>
      <c r="O369" s="56" t="s">
        <v>12127</v>
      </c>
      <c r="P369" s="55" t="str">
        <f aca="false">IF(K369&gt;500,"Over-Forecast",IF(K369&lt;-500,"Under-Forecast","Accurate"))</f>
        <v>Accurate</v>
      </c>
      <c r="Q369" s="55" t="str">
        <f aca="false">IF(J369&lt;=5,"Excellent",IF(J369&lt;=10,"Good",IF(J369&lt;=20,"Acceptable","Poor")))</f>
        <v>Good</v>
      </c>
      <c r="R369" s="55" t="n">
        <f aca="false">IFERROR(VALUE(LEFT(E369,4)),"")</f>
        <v>2024</v>
      </c>
    </row>
    <row r="370" customFormat="false" ht="15" hidden="false" customHeight="true" outlineLevel="0" collapsed="false">
      <c r="A370" s="52" t="s">
        <v>12527</v>
      </c>
      <c r="B370" s="52" t="s">
        <v>400</v>
      </c>
      <c r="C370" s="52" t="s">
        <v>14</v>
      </c>
      <c r="D370" s="52" t="s">
        <v>21</v>
      </c>
      <c r="E370" s="52" t="s">
        <v>41</v>
      </c>
      <c r="F370" s="52" t="s">
        <v>115</v>
      </c>
      <c r="G370" s="52" t="n">
        <v>240</v>
      </c>
      <c r="H370" s="52" t="n">
        <v>205</v>
      </c>
      <c r="I370" s="54" t="n">
        <f aca="false">ABS(G370-H370)</f>
        <v>35</v>
      </c>
      <c r="J370" s="54" t="n">
        <f aca="false">IF(H370=0,0,ROUND(ABS(G370-H370)/H370*100,2))</f>
        <v>17.07</v>
      </c>
      <c r="K370" s="54" t="n">
        <f aca="false">G370-H370</f>
        <v>35</v>
      </c>
      <c r="L370" s="54" t="n">
        <f aca="false">ROUND(100-J370,2)</f>
        <v>82.93</v>
      </c>
      <c r="M370" s="52" t="s">
        <v>12144</v>
      </c>
      <c r="N370" s="52" t="s">
        <v>12126</v>
      </c>
      <c r="O370" s="52" t="s">
        <v>12123</v>
      </c>
      <c r="P370" s="55" t="str">
        <f aca="false">IF(K370&gt;500,"Over-Forecast",IF(K370&lt;-500,"Under-Forecast","Accurate"))</f>
        <v>Accurate</v>
      </c>
      <c r="Q370" s="55" t="str">
        <f aca="false">IF(J370&lt;=5,"Excellent",IF(J370&lt;=10,"Good",IF(J370&lt;=20,"Acceptable","Poor")))</f>
        <v>Acceptable</v>
      </c>
      <c r="R370" s="55" t="n">
        <f aca="false">IFERROR(VALUE(LEFT(E370,4)),"")</f>
        <v>2023</v>
      </c>
    </row>
    <row r="371" customFormat="false" ht="15" hidden="false" customHeight="true" outlineLevel="0" collapsed="false">
      <c r="A371" s="56" t="s">
        <v>12528</v>
      </c>
      <c r="B371" s="56" t="s">
        <v>4958</v>
      </c>
      <c r="C371" s="56" t="s">
        <v>27</v>
      </c>
      <c r="D371" s="56" t="s">
        <v>21</v>
      </c>
      <c r="E371" s="56" t="s">
        <v>22</v>
      </c>
      <c r="F371" s="56" t="s">
        <v>111</v>
      </c>
      <c r="G371" s="56" t="n">
        <v>8248</v>
      </c>
      <c r="H371" s="56" t="n">
        <v>9757</v>
      </c>
      <c r="I371" s="54" t="n">
        <f aca="false">ABS(G371-H371)</f>
        <v>1509</v>
      </c>
      <c r="J371" s="54" t="n">
        <f aca="false">IF(H371=0,0,ROUND(ABS(G371-H371)/H371*100,2))</f>
        <v>15.47</v>
      </c>
      <c r="K371" s="54" t="n">
        <f aca="false">G371-H371</f>
        <v>-1509</v>
      </c>
      <c r="L371" s="54" t="n">
        <f aca="false">ROUND(100-J371,2)</f>
        <v>84.53</v>
      </c>
      <c r="M371" s="56" t="s">
        <v>12149</v>
      </c>
      <c r="N371" s="56" t="s">
        <v>12130</v>
      </c>
      <c r="O371" s="56" t="s">
        <v>12131</v>
      </c>
      <c r="P371" s="55" t="str">
        <f aca="false">IF(K371&gt;500,"Over-Forecast",IF(K371&lt;-500,"Under-Forecast","Accurate"))</f>
        <v>Under-Forecast</v>
      </c>
      <c r="Q371" s="55" t="str">
        <f aca="false">IF(J371&lt;=5,"Excellent",IF(J371&lt;=10,"Good",IF(J371&lt;=20,"Acceptable","Poor")))</f>
        <v>Acceptable</v>
      </c>
      <c r="R371" s="55" t="n">
        <f aca="false">IFERROR(VALUE(LEFT(E371,4)),"")</f>
        <v>2022</v>
      </c>
    </row>
    <row r="372" customFormat="false" ht="15" hidden="false" customHeight="true" outlineLevel="0" collapsed="false">
      <c r="A372" s="52" t="s">
        <v>12529</v>
      </c>
      <c r="B372" s="52" t="s">
        <v>8889</v>
      </c>
      <c r="C372" s="52" t="s">
        <v>27</v>
      </c>
      <c r="D372" s="52" t="s">
        <v>12</v>
      </c>
      <c r="E372" s="52" t="s">
        <v>35</v>
      </c>
      <c r="F372" s="52" t="s">
        <v>107</v>
      </c>
      <c r="G372" s="52" t="n">
        <v>7235</v>
      </c>
      <c r="H372" s="52" t="n">
        <v>6279</v>
      </c>
      <c r="I372" s="54" t="n">
        <f aca="false">ABS(G372-H372)</f>
        <v>956</v>
      </c>
      <c r="J372" s="54" t="n">
        <f aca="false">IF(H372=0,0,ROUND(ABS(G372-H372)/H372*100,2))</f>
        <v>15.23</v>
      </c>
      <c r="K372" s="54" t="n">
        <f aca="false">G372-H372</f>
        <v>956</v>
      </c>
      <c r="L372" s="54" t="n">
        <f aca="false">ROUND(100-J372,2)</f>
        <v>84.77</v>
      </c>
      <c r="M372" s="52" t="s">
        <v>12147</v>
      </c>
      <c r="N372" s="52" t="s">
        <v>12122</v>
      </c>
      <c r="O372" s="52" t="s">
        <v>12127</v>
      </c>
      <c r="P372" s="55" t="str">
        <f aca="false">IF(K372&gt;500,"Over-Forecast",IF(K372&lt;-500,"Under-Forecast","Accurate"))</f>
        <v>Over-Forecast</v>
      </c>
      <c r="Q372" s="55" t="str">
        <f aca="false">IF(J372&lt;=5,"Excellent",IF(J372&lt;=10,"Good",IF(J372&lt;=20,"Acceptable","Poor")))</f>
        <v>Acceptable</v>
      </c>
      <c r="R372" s="55" t="n">
        <f aca="false">IFERROR(VALUE(LEFT(E372,4)),"")</f>
        <v>2023</v>
      </c>
    </row>
    <row r="373" customFormat="false" ht="15" hidden="false" customHeight="true" outlineLevel="0" collapsed="false">
      <c r="A373" s="56" t="s">
        <v>12530</v>
      </c>
      <c r="B373" s="56" t="s">
        <v>2183</v>
      </c>
      <c r="C373" s="56" t="s">
        <v>20</v>
      </c>
      <c r="D373" s="56" t="s">
        <v>12</v>
      </c>
      <c r="E373" s="56" t="s">
        <v>36</v>
      </c>
      <c r="F373" s="56" t="s">
        <v>107</v>
      </c>
      <c r="G373" s="56" t="n">
        <v>7068</v>
      </c>
      <c r="H373" s="56" t="n">
        <v>5303</v>
      </c>
      <c r="I373" s="54" t="n">
        <f aca="false">ABS(G373-H373)</f>
        <v>1765</v>
      </c>
      <c r="J373" s="54" t="n">
        <f aca="false">IF(H373=0,0,ROUND(ABS(G373-H373)/H373*100,2))</f>
        <v>33.28</v>
      </c>
      <c r="K373" s="54" t="n">
        <f aca="false">G373-H373</f>
        <v>1765</v>
      </c>
      <c r="L373" s="54" t="n">
        <f aca="false">ROUND(100-J373,2)</f>
        <v>66.72</v>
      </c>
      <c r="M373" s="56" t="s">
        <v>12173</v>
      </c>
      <c r="N373" s="56" t="s">
        <v>12130</v>
      </c>
      <c r="O373" s="56" t="s">
        <v>12127</v>
      </c>
      <c r="P373" s="55" t="str">
        <f aca="false">IF(K373&gt;500,"Over-Forecast",IF(K373&lt;-500,"Under-Forecast","Accurate"))</f>
        <v>Over-Forecast</v>
      </c>
      <c r="Q373" s="55" t="str">
        <f aca="false">IF(J373&lt;=5,"Excellent",IF(J373&lt;=10,"Good",IF(J373&lt;=20,"Acceptable","Poor")))</f>
        <v>Poor</v>
      </c>
      <c r="R373" s="55" t="n">
        <f aca="false">IFERROR(VALUE(LEFT(E373,4)),"")</f>
        <v>2023</v>
      </c>
    </row>
    <row r="374" customFormat="false" ht="15" hidden="false" customHeight="true" outlineLevel="0" collapsed="false">
      <c r="A374" s="52" t="s">
        <v>12531</v>
      </c>
      <c r="B374" s="52" t="s">
        <v>344</v>
      </c>
      <c r="C374" s="52" t="s">
        <v>20</v>
      </c>
      <c r="D374" s="52" t="s">
        <v>18</v>
      </c>
      <c r="E374" s="52" t="s">
        <v>32</v>
      </c>
      <c r="F374" s="52" t="s">
        <v>115</v>
      </c>
      <c r="G374" s="52" t="n">
        <v>3405</v>
      </c>
      <c r="H374" s="52" t="n">
        <v>4564</v>
      </c>
      <c r="I374" s="54" t="n">
        <f aca="false">ABS(G374-H374)</f>
        <v>1159</v>
      </c>
      <c r="J374" s="54" t="n">
        <f aca="false">IF(H374=0,0,ROUND(ABS(G374-H374)/H374*100,2))</f>
        <v>25.39</v>
      </c>
      <c r="K374" s="54" t="n">
        <f aca="false">G374-H374</f>
        <v>-1159</v>
      </c>
      <c r="L374" s="54" t="n">
        <f aca="false">ROUND(100-J374,2)</f>
        <v>74.61</v>
      </c>
      <c r="M374" s="52" t="s">
        <v>12139</v>
      </c>
      <c r="N374" s="52" t="s">
        <v>12126</v>
      </c>
      <c r="O374" s="52" t="s">
        <v>12123</v>
      </c>
      <c r="P374" s="55" t="str">
        <f aca="false">IF(K374&gt;500,"Over-Forecast",IF(K374&lt;-500,"Under-Forecast","Accurate"))</f>
        <v>Under-Forecast</v>
      </c>
      <c r="Q374" s="55" t="str">
        <f aca="false">IF(J374&lt;=5,"Excellent",IF(J374&lt;=10,"Good",IF(J374&lt;=20,"Acceptable","Poor")))</f>
        <v>Poor</v>
      </c>
      <c r="R374" s="55" t="n">
        <f aca="false">IFERROR(VALUE(LEFT(E374,4)),"")</f>
        <v>2022</v>
      </c>
    </row>
    <row r="375" customFormat="false" ht="15" hidden="false" customHeight="true" outlineLevel="0" collapsed="false">
      <c r="A375" s="56" t="s">
        <v>12532</v>
      </c>
      <c r="B375" s="56" t="s">
        <v>9761</v>
      </c>
      <c r="C375" s="56" t="s">
        <v>27</v>
      </c>
      <c r="D375" s="56" t="s">
        <v>21</v>
      </c>
      <c r="E375" s="56" t="s">
        <v>30</v>
      </c>
      <c r="F375" s="56" t="s">
        <v>107</v>
      </c>
      <c r="G375" s="56" t="n">
        <v>8488</v>
      </c>
      <c r="H375" s="56" t="n">
        <v>8845</v>
      </c>
      <c r="I375" s="54" t="n">
        <f aca="false">ABS(G375-H375)</f>
        <v>357</v>
      </c>
      <c r="J375" s="54" t="n">
        <f aca="false">IF(H375=0,0,ROUND(ABS(G375-H375)/H375*100,2))</f>
        <v>4.04</v>
      </c>
      <c r="K375" s="54" t="n">
        <f aca="false">G375-H375</f>
        <v>-357</v>
      </c>
      <c r="L375" s="54" t="n">
        <f aca="false">ROUND(100-J375,2)</f>
        <v>95.96</v>
      </c>
      <c r="M375" s="56" t="s">
        <v>12129</v>
      </c>
      <c r="N375" s="56" t="s">
        <v>12130</v>
      </c>
      <c r="O375" s="56" t="s">
        <v>12131</v>
      </c>
      <c r="P375" s="55" t="str">
        <f aca="false">IF(K375&gt;500,"Over-Forecast",IF(K375&lt;-500,"Under-Forecast","Accurate"))</f>
        <v>Accurate</v>
      </c>
      <c r="Q375" s="55" t="str">
        <f aca="false">IF(J375&lt;=5,"Excellent",IF(J375&lt;=10,"Good",IF(J375&lt;=20,"Acceptable","Poor")))</f>
        <v>Excellent</v>
      </c>
      <c r="R375" s="55" t="n">
        <f aca="false">IFERROR(VALUE(LEFT(E375,4)),"")</f>
        <v>2022</v>
      </c>
    </row>
    <row r="376" customFormat="false" ht="15" hidden="false" customHeight="true" outlineLevel="0" collapsed="false">
      <c r="A376" s="52" t="s">
        <v>12533</v>
      </c>
      <c r="B376" s="52" t="s">
        <v>734</v>
      </c>
      <c r="C376" s="52" t="s">
        <v>25</v>
      </c>
      <c r="D376" s="52" t="s">
        <v>15</v>
      </c>
      <c r="E376" s="52" t="s">
        <v>30</v>
      </c>
      <c r="F376" s="52" t="s">
        <v>113</v>
      </c>
      <c r="G376" s="52" t="n">
        <v>7118</v>
      </c>
      <c r="H376" s="52" t="n">
        <v>8321</v>
      </c>
      <c r="I376" s="54" t="n">
        <f aca="false">ABS(G376-H376)</f>
        <v>1203</v>
      </c>
      <c r="J376" s="54" t="n">
        <f aca="false">IF(H376=0,0,ROUND(ABS(G376-H376)/H376*100,2))</f>
        <v>14.46</v>
      </c>
      <c r="K376" s="54" t="n">
        <f aca="false">G376-H376</f>
        <v>-1203</v>
      </c>
      <c r="L376" s="54" t="n">
        <f aca="false">ROUND(100-J376,2)</f>
        <v>85.54</v>
      </c>
      <c r="M376" s="52" t="s">
        <v>12147</v>
      </c>
      <c r="N376" s="52" t="s">
        <v>12130</v>
      </c>
      <c r="O376" s="52" t="s">
        <v>12131</v>
      </c>
      <c r="P376" s="55" t="str">
        <f aca="false">IF(K376&gt;500,"Over-Forecast",IF(K376&lt;-500,"Under-Forecast","Accurate"))</f>
        <v>Under-Forecast</v>
      </c>
      <c r="Q376" s="55" t="str">
        <f aca="false">IF(J376&lt;=5,"Excellent",IF(J376&lt;=10,"Good",IF(J376&lt;=20,"Acceptable","Poor")))</f>
        <v>Acceptable</v>
      </c>
      <c r="R376" s="55" t="n">
        <f aca="false">IFERROR(VALUE(LEFT(E376,4)),"")</f>
        <v>2022</v>
      </c>
    </row>
    <row r="377" customFormat="false" ht="15" hidden="false" customHeight="true" outlineLevel="0" collapsed="false">
      <c r="A377" s="56" t="s">
        <v>12534</v>
      </c>
      <c r="B377" s="56" t="s">
        <v>1817</v>
      </c>
      <c r="C377" s="56" t="s">
        <v>27</v>
      </c>
      <c r="D377" s="56" t="s">
        <v>15</v>
      </c>
      <c r="E377" s="56" t="s">
        <v>40</v>
      </c>
      <c r="F377" s="56" t="s">
        <v>107</v>
      </c>
      <c r="G377" s="56" t="n">
        <v>5894</v>
      </c>
      <c r="H377" s="56" t="n">
        <v>7274</v>
      </c>
      <c r="I377" s="54" t="n">
        <f aca="false">ABS(G377-H377)</f>
        <v>1380</v>
      </c>
      <c r="J377" s="54" t="n">
        <f aca="false">IF(H377=0,0,ROUND(ABS(G377-H377)/H377*100,2))</f>
        <v>18.97</v>
      </c>
      <c r="K377" s="54" t="n">
        <f aca="false">G377-H377</f>
        <v>-1380</v>
      </c>
      <c r="L377" s="54" t="n">
        <f aca="false">ROUND(100-J377,2)</f>
        <v>81.03</v>
      </c>
      <c r="M377" s="56" t="s">
        <v>12147</v>
      </c>
      <c r="N377" s="56" t="s">
        <v>12130</v>
      </c>
      <c r="O377" s="56" t="s">
        <v>12131</v>
      </c>
      <c r="P377" s="55" t="str">
        <f aca="false">IF(K377&gt;500,"Over-Forecast",IF(K377&lt;-500,"Under-Forecast","Accurate"))</f>
        <v>Under-Forecast</v>
      </c>
      <c r="Q377" s="55" t="str">
        <f aca="false">IF(J377&lt;=5,"Excellent",IF(J377&lt;=10,"Good",IF(J377&lt;=20,"Acceptable","Poor")))</f>
        <v>Acceptable</v>
      </c>
      <c r="R377" s="55" t="n">
        <f aca="false">IFERROR(VALUE(LEFT(E377,4)),"")</f>
        <v>2023</v>
      </c>
    </row>
    <row r="378" customFormat="false" ht="15" hidden="false" customHeight="true" outlineLevel="0" collapsed="false">
      <c r="A378" s="52" t="s">
        <v>12535</v>
      </c>
      <c r="B378" s="52" t="s">
        <v>3445</v>
      </c>
      <c r="C378" s="52" t="s">
        <v>17</v>
      </c>
      <c r="D378" s="52" t="s">
        <v>15</v>
      </c>
      <c r="E378" s="52" t="s">
        <v>29</v>
      </c>
      <c r="F378" s="52" t="s">
        <v>111</v>
      </c>
      <c r="G378" s="52" t="n">
        <v>8122</v>
      </c>
      <c r="H378" s="52" t="n">
        <v>6492</v>
      </c>
      <c r="I378" s="54" t="n">
        <f aca="false">ABS(G378-H378)</f>
        <v>1630</v>
      </c>
      <c r="J378" s="54" t="n">
        <f aca="false">IF(H378=0,0,ROUND(ABS(G378-H378)/H378*100,2))</f>
        <v>25.11</v>
      </c>
      <c r="K378" s="54" t="n">
        <f aca="false">G378-H378</f>
        <v>1630</v>
      </c>
      <c r="L378" s="54" t="n">
        <f aca="false">ROUND(100-J378,2)</f>
        <v>74.89</v>
      </c>
      <c r="M378" s="52" t="s">
        <v>12144</v>
      </c>
      <c r="N378" s="52" t="s">
        <v>12130</v>
      </c>
      <c r="O378" s="52" t="s">
        <v>12127</v>
      </c>
      <c r="P378" s="55" t="str">
        <f aca="false">IF(K378&gt;500,"Over-Forecast",IF(K378&lt;-500,"Under-Forecast","Accurate"))</f>
        <v>Over-Forecast</v>
      </c>
      <c r="Q378" s="55" t="str">
        <f aca="false">IF(J378&lt;=5,"Excellent",IF(J378&lt;=10,"Good",IF(J378&lt;=20,"Acceptable","Poor")))</f>
        <v>Poor</v>
      </c>
      <c r="R378" s="55" t="n">
        <f aca="false">IFERROR(VALUE(LEFT(E378,4)),"")</f>
        <v>2022</v>
      </c>
    </row>
    <row r="379" customFormat="false" ht="15" hidden="false" customHeight="true" outlineLevel="0" collapsed="false">
      <c r="A379" s="56" t="s">
        <v>12536</v>
      </c>
      <c r="B379" s="56" t="s">
        <v>2156</v>
      </c>
      <c r="C379" s="56" t="s">
        <v>14</v>
      </c>
      <c r="D379" s="56" t="s">
        <v>21</v>
      </c>
      <c r="E379" s="56" t="s">
        <v>50</v>
      </c>
      <c r="F379" s="56" t="s">
        <v>111</v>
      </c>
      <c r="G379" s="56" t="n">
        <v>11655</v>
      </c>
      <c r="H379" s="56" t="n">
        <v>9281</v>
      </c>
      <c r="I379" s="54" t="n">
        <f aca="false">ABS(G379-H379)</f>
        <v>2374</v>
      </c>
      <c r="J379" s="54" t="n">
        <f aca="false">IF(H379=0,0,ROUND(ABS(G379-H379)/H379*100,2))</f>
        <v>25.58</v>
      </c>
      <c r="K379" s="54" t="n">
        <f aca="false">G379-H379</f>
        <v>2374</v>
      </c>
      <c r="L379" s="54" t="n">
        <f aca="false">ROUND(100-J379,2)</f>
        <v>74.42</v>
      </c>
      <c r="M379" s="56" t="s">
        <v>12160</v>
      </c>
      <c r="N379" s="56" t="s">
        <v>12137</v>
      </c>
      <c r="O379" s="56" t="s">
        <v>12131</v>
      </c>
      <c r="P379" s="55" t="str">
        <f aca="false">IF(K379&gt;500,"Over-Forecast",IF(K379&lt;-500,"Under-Forecast","Accurate"))</f>
        <v>Over-Forecast</v>
      </c>
      <c r="Q379" s="55" t="str">
        <f aca="false">IF(J379&lt;=5,"Excellent",IF(J379&lt;=10,"Good",IF(J379&lt;=20,"Acceptable","Poor")))</f>
        <v>Poor</v>
      </c>
      <c r="R379" s="55" t="n">
        <f aca="false">IFERROR(VALUE(LEFT(E379,4)),"")</f>
        <v>2024</v>
      </c>
    </row>
    <row r="380" customFormat="false" ht="15" hidden="false" customHeight="true" outlineLevel="0" collapsed="false">
      <c r="A380" s="52" t="s">
        <v>12537</v>
      </c>
      <c r="B380" s="52" t="s">
        <v>2806</v>
      </c>
      <c r="C380" s="52" t="s">
        <v>11</v>
      </c>
      <c r="D380" s="52" t="s">
        <v>18</v>
      </c>
      <c r="E380" s="52" t="s">
        <v>44</v>
      </c>
      <c r="F380" s="52" t="s">
        <v>115</v>
      </c>
      <c r="G380" s="52" t="n">
        <v>8469</v>
      </c>
      <c r="H380" s="52" t="n">
        <v>8864</v>
      </c>
      <c r="I380" s="54" t="n">
        <f aca="false">ABS(G380-H380)</f>
        <v>395</v>
      </c>
      <c r="J380" s="54" t="n">
        <f aca="false">IF(H380=0,0,ROUND(ABS(G380-H380)/H380*100,2))</f>
        <v>4.46</v>
      </c>
      <c r="K380" s="54" t="n">
        <f aca="false">G380-H380</f>
        <v>-395</v>
      </c>
      <c r="L380" s="54" t="n">
        <f aca="false">ROUND(100-J380,2)</f>
        <v>95.54</v>
      </c>
      <c r="M380" s="52" t="s">
        <v>12149</v>
      </c>
      <c r="N380" s="52" t="s">
        <v>12122</v>
      </c>
      <c r="O380" s="52" t="s">
        <v>12127</v>
      </c>
      <c r="P380" s="55" t="str">
        <f aca="false">IF(K380&gt;500,"Over-Forecast",IF(K380&lt;-500,"Under-Forecast","Accurate"))</f>
        <v>Accurate</v>
      </c>
      <c r="Q380" s="55" t="str">
        <f aca="false">IF(J380&lt;=5,"Excellent",IF(J380&lt;=10,"Good",IF(J380&lt;=20,"Acceptable","Poor")))</f>
        <v>Excellent</v>
      </c>
      <c r="R380" s="55" t="n">
        <f aca="false">IFERROR(VALUE(LEFT(E380,4)),"")</f>
        <v>2023</v>
      </c>
    </row>
    <row r="381" customFormat="false" ht="15" hidden="false" customHeight="true" outlineLevel="0" collapsed="false">
      <c r="A381" s="56" t="s">
        <v>12538</v>
      </c>
      <c r="B381" s="56" t="s">
        <v>4404</v>
      </c>
      <c r="C381" s="56" t="s">
        <v>20</v>
      </c>
      <c r="D381" s="56" t="s">
        <v>15</v>
      </c>
      <c r="E381" s="56" t="s">
        <v>43</v>
      </c>
      <c r="F381" s="56" t="s">
        <v>113</v>
      </c>
      <c r="G381" s="56" t="n">
        <v>4018</v>
      </c>
      <c r="H381" s="56" t="n">
        <v>3012</v>
      </c>
      <c r="I381" s="54" t="n">
        <f aca="false">ABS(G381-H381)</f>
        <v>1006</v>
      </c>
      <c r="J381" s="54" t="n">
        <f aca="false">IF(H381=0,0,ROUND(ABS(G381-H381)/H381*100,2))</f>
        <v>33.4</v>
      </c>
      <c r="K381" s="54" t="n">
        <f aca="false">G381-H381</f>
        <v>1006</v>
      </c>
      <c r="L381" s="54" t="n">
        <f aca="false">ROUND(100-J381,2)</f>
        <v>66.6</v>
      </c>
      <c r="M381" s="56" t="s">
        <v>12125</v>
      </c>
      <c r="N381" s="56" t="s">
        <v>12153</v>
      </c>
      <c r="O381" s="56" t="s">
        <v>12131</v>
      </c>
      <c r="P381" s="55" t="str">
        <f aca="false">IF(K381&gt;500,"Over-Forecast",IF(K381&lt;-500,"Under-Forecast","Accurate"))</f>
        <v>Over-Forecast</v>
      </c>
      <c r="Q381" s="55" t="str">
        <f aca="false">IF(J381&lt;=5,"Excellent",IF(J381&lt;=10,"Good",IF(J381&lt;=20,"Acceptable","Poor")))</f>
        <v>Poor</v>
      </c>
      <c r="R381" s="55" t="n">
        <f aca="false">IFERROR(VALUE(LEFT(E381,4)),"")</f>
        <v>2023</v>
      </c>
    </row>
    <row r="382" customFormat="false" ht="15" hidden="false" customHeight="true" outlineLevel="0" collapsed="false">
      <c r="A382" s="52" t="s">
        <v>12539</v>
      </c>
      <c r="B382" s="52" t="s">
        <v>9558</v>
      </c>
      <c r="C382" s="52" t="s">
        <v>20</v>
      </c>
      <c r="D382" s="52" t="s">
        <v>12</v>
      </c>
      <c r="E382" s="52" t="s">
        <v>49</v>
      </c>
      <c r="F382" s="52" t="s">
        <v>115</v>
      </c>
      <c r="G382" s="52" t="n">
        <v>5630</v>
      </c>
      <c r="H382" s="52" t="n">
        <v>7253</v>
      </c>
      <c r="I382" s="54" t="n">
        <f aca="false">ABS(G382-H382)</f>
        <v>1623</v>
      </c>
      <c r="J382" s="54" t="n">
        <f aca="false">IF(H382=0,0,ROUND(ABS(G382-H382)/H382*100,2))</f>
        <v>22.38</v>
      </c>
      <c r="K382" s="54" t="n">
        <f aca="false">G382-H382</f>
        <v>-1623</v>
      </c>
      <c r="L382" s="54" t="n">
        <f aca="false">ROUND(100-J382,2)</f>
        <v>77.62</v>
      </c>
      <c r="M382" s="52" t="s">
        <v>12149</v>
      </c>
      <c r="N382" s="52" t="s">
        <v>12122</v>
      </c>
      <c r="O382" s="52" t="s">
        <v>12127</v>
      </c>
      <c r="P382" s="55" t="str">
        <f aca="false">IF(K382&gt;500,"Over-Forecast",IF(K382&lt;-500,"Under-Forecast","Accurate"))</f>
        <v>Under-Forecast</v>
      </c>
      <c r="Q382" s="55" t="str">
        <f aca="false">IF(J382&lt;=5,"Excellent",IF(J382&lt;=10,"Good",IF(J382&lt;=20,"Acceptable","Poor")))</f>
        <v>Poor</v>
      </c>
      <c r="R382" s="55" t="n">
        <f aca="false">IFERROR(VALUE(LEFT(E382,4)),"")</f>
        <v>2024</v>
      </c>
    </row>
    <row r="383" customFormat="false" ht="15" hidden="false" customHeight="true" outlineLevel="0" collapsed="false">
      <c r="A383" s="56" t="s">
        <v>12540</v>
      </c>
      <c r="B383" s="56" t="s">
        <v>2670</v>
      </c>
      <c r="C383" s="56" t="s">
        <v>23</v>
      </c>
      <c r="D383" s="56" t="s">
        <v>21</v>
      </c>
      <c r="E383" s="56" t="s">
        <v>49</v>
      </c>
      <c r="F383" s="56" t="s">
        <v>113</v>
      </c>
      <c r="G383" s="56" t="n">
        <v>5641</v>
      </c>
      <c r="H383" s="56" t="n">
        <v>4329</v>
      </c>
      <c r="I383" s="54" t="n">
        <f aca="false">ABS(G383-H383)</f>
        <v>1312</v>
      </c>
      <c r="J383" s="54" t="n">
        <f aca="false">IF(H383=0,0,ROUND(ABS(G383-H383)/H383*100,2))</f>
        <v>30.31</v>
      </c>
      <c r="K383" s="54" t="n">
        <f aca="false">G383-H383</f>
        <v>1312</v>
      </c>
      <c r="L383" s="54" t="n">
        <f aca="false">ROUND(100-J383,2)</f>
        <v>69.69</v>
      </c>
      <c r="M383" s="56" t="s">
        <v>12129</v>
      </c>
      <c r="N383" s="56" t="s">
        <v>12130</v>
      </c>
      <c r="O383" s="56" t="s">
        <v>12131</v>
      </c>
      <c r="P383" s="55" t="str">
        <f aca="false">IF(K383&gt;500,"Over-Forecast",IF(K383&lt;-500,"Under-Forecast","Accurate"))</f>
        <v>Over-Forecast</v>
      </c>
      <c r="Q383" s="55" t="str">
        <f aca="false">IF(J383&lt;=5,"Excellent",IF(J383&lt;=10,"Good",IF(J383&lt;=20,"Acceptable","Poor")))</f>
        <v>Poor</v>
      </c>
      <c r="R383" s="55" t="n">
        <f aca="false">IFERROR(VALUE(LEFT(E383,4)),"")</f>
        <v>2024</v>
      </c>
    </row>
    <row r="384" customFormat="false" ht="15" hidden="false" customHeight="true" outlineLevel="0" collapsed="false">
      <c r="A384" s="52" t="s">
        <v>12541</v>
      </c>
      <c r="B384" s="52" t="s">
        <v>2806</v>
      </c>
      <c r="C384" s="52" t="s">
        <v>23</v>
      </c>
      <c r="D384" s="52" t="s">
        <v>21</v>
      </c>
      <c r="E384" s="52" t="s">
        <v>45</v>
      </c>
      <c r="F384" s="52" t="s">
        <v>111</v>
      </c>
      <c r="G384" s="52" t="n">
        <v>3225</v>
      </c>
      <c r="H384" s="52" t="n">
        <v>3702</v>
      </c>
      <c r="I384" s="54" t="n">
        <f aca="false">ABS(G384-H384)</f>
        <v>477</v>
      </c>
      <c r="J384" s="54" t="n">
        <f aca="false">IF(H384=0,0,ROUND(ABS(G384-H384)/H384*100,2))</f>
        <v>12.88</v>
      </c>
      <c r="K384" s="54" t="n">
        <f aca="false">G384-H384</f>
        <v>-477</v>
      </c>
      <c r="L384" s="54" t="n">
        <f aca="false">ROUND(100-J384,2)</f>
        <v>87.12</v>
      </c>
      <c r="M384" s="52" t="s">
        <v>12204</v>
      </c>
      <c r="N384" s="52" t="s">
        <v>12130</v>
      </c>
      <c r="O384" s="52" t="s">
        <v>12123</v>
      </c>
      <c r="P384" s="55" t="str">
        <f aca="false">IF(K384&gt;500,"Over-Forecast",IF(K384&lt;-500,"Under-Forecast","Accurate"))</f>
        <v>Accurate</v>
      </c>
      <c r="Q384" s="55" t="str">
        <f aca="false">IF(J384&lt;=5,"Excellent",IF(J384&lt;=10,"Good",IF(J384&lt;=20,"Acceptable","Poor")))</f>
        <v>Acceptable</v>
      </c>
      <c r="R384" s="55" t="n">
        <f aca="false">IFERROR(VALUE(LEFT(E384,4)),"")</f>
        <v>2024</v>
      </c>
    </row>
    <row r="385" customFormat="false" ht="15" hidden="false" customHeight="true" outlineLevel="0" collapsed="false">
      <c r="A385" s="56" t="s">
        <v>12542</v>
      </c>
      <c r="B385" s="56" t="s">
        <v>6353</v>
      </c>
      <c r="C385" s="56" t="s">
        <v>25</v>
      </c>
      <c r="D385" s="56" t="s">
        <v>21</v>
      </c>
      <c r="E385" s="56" t="s">
        <v>29</v>
      </c>
      <c r="F385" s="56" t="s">
        <v>115</v>
      </c>
      <c r="G385" s="56" t="n">
        <v>107</v>
      </c>
      <c r="H385" s="56" t="n">
        <v>102</v>
      </c>
      <c r="I385" s="54" t="n">
        <f aca="false">ABS(G385-H385)</f>
        <v>5</v>
      </c>
      <c r="J385" s="54" t="n">
        <f aca="false">IF(H385=0,0,ROUND(ABS(G385-H385)/H385*100,2))</f>
        <v>4.9</v>
      </c>
      <c r="K385" s="54" t="n">
        <f aca="false">G385-H385</f>
        <v>5</v>
      </c>
      <c r="L385" s="54" t="n">
        <f aca="false">ROUND(100-J385,2)</f>
        <v>95.1</v>
      </c>
      <c r="M385" s="56" t="s">
        <v>12147</v>
      </c>
      <c r="N385" s="56" t="s">
        <v>12130</v>
      </c>
      <c r="O385" s="56" t="s">
        <v>12123</v>
      </c>
      <c r="P385" s="55" t="str">
        <f aca="false">IF(K385&gt;500,"Over-Forecast",IF(K385&lt;-500,"Under-Forecast","Accurate"))</f>
        <v>Accurate</v>
      </c>
      <c r="Q385" s="55" t="str">
        <f aca="false">IF(J385&lt;=5,"Excellent",IF(J385&lt;=10,"Good",IF(J385&lt;=20,"Acceptable","Poor")))</f>
        <v>Excellent</v>
      </c>
      <c r="R385" s="55" t="n">
        <f aca="false">IFERROR(VALUE(LEFT(E385,4)),"")</f>
        <v>2022</v>
      </c>
    </row>
    <row r="386" customFormat="false" ht="15" hidden="false" customHeight="true" outlineLevel="0" collapsed="false">
      <c r="A386" s="52" t="s">
        <v>12543</v>
      </c>
      <c r="B386" s="52" t="s">
        <v>12544</v>
      </c>
      <c r="C386" s="52" t="s">
        <v>23</v>
      </c>
      <c r="D386" s="52" t="s">
        <v>21</v>
      </c>
      <c r="E386" s="52" t="s">
        <v>13</v>
      </c>
      <c r="F386" s="52" t="s">
        <v>115</v>
      </c>
      <c r="G386" s="52" t="n">
        <v>9180</v>
      </c>
      <c r="H386" s="52" t="n">
        <v>8653</v>
      </c>
      <c r="I386" s="54" t="n">
        <f aca="false">ABS(G386-H386)</f>
        <v>527</v>
      </c>
      <c r="J386" s="54" t="n">
        <f aca="false">IF(H386=0,0,ROUND(ABS(G386-H386)/H386*100,2))</f>
        <v>6.09</v>
      </c>
      <c r="K386" s="54" t="n">
        <f aca="false">G386-H386</f>
        <v>527</v>
      </c>
      <c r="L386" s="54" t="n">
        <f aca="false">ROUND(100-J386,2)</f>
        <v>93.91</v>
      </c>
      <c r="M386" s="52" t="s">
        <v>12147</v>
      </c>
      <c r="N386" s="52" t="s">
        <v>12126</v>
      </c>
      <c r="O386" s="52" t="s">
        <v>12123</v>
      </c>
      <c r="P386" s="55" t="str">
        <f aca="false">IF(K386&gt;500,"Over-Forecast",IF(K386&lt;-500,"Under-Forecast","Accurate"))</f>
        <v>Over-Forecast</v>
      </c>
      <c r="Q386" s="55" t="str">
        <f aca="false">IF(J386&lt;=5,"Excellent",IF(J386&lt;=10,"Good",IF(J386&lt;=20,"Acceptable","Poor")))</f>
        <v>Good</v>
      </c>
      <c r="R386" s="55" t="n">
        <f aca="false">IFERROR(VALUE(LEFT(E386,4)),"")</f>
        <v>2022</v>
      </c>
    </row>
    <row r="387" customFormat="false" ht="15" hidden="false" customHeight="true" outlineLevel="0" collapsed="false">
      <c r="A387" s="56" t="s">
        <v>12545</v>
      </c>
      <c r="B387" s="56" t="s">
        <v>2231</v>
      </c>
      <c r="C387" s="56" t="s">
        <v>23</v>
      </c>
      <c r="D387" s="56" t="s">
        <v>15</v>
      </c>
      <c r="E387" s="56" t="s">
        <v>38</v>
      </c>
      <c r="F387" s="56" t="s">
        <v>115</v>
      </c>
      <c r="G387" s="56" t="n">
        <v>2958</v>
      </c>
      <c r="H387" s="56" t="n">
        <v>3245</v>
      </c>
      <c r="I387" s="54" t="n">
        <f aca="false">ABS(G387-H387)</f>
        <v>287</v>
      </c>
      <c r="J387" s="54" t="n">
        <f aca="false">IF(H387=0,0,ROUND(ABS(G387-H387)/H387*100,2))</f>
        <v>8.84</v>
      </c>
      <c r="K387" s="54" t="n">
        <f aca="false">G387-H387</f>
        <v>-287</v>
      </c>
      <c r="L387" s="54" t="n">
        <f aca="false">ROUND(100-J387,2)</f>
        <v>91.16</v>
      </c>
      <c r="M387" s="56" t="s">
        <v>12152</v>
      </c>
      <c r="N387" s="56" t="s">
        <v>12137</v>
      </c>
      <c r="O387" s="56" t="s">
        <v>12127</v>
      </c>
      <c r="P387" s="55" t="str">
        <f aca="false">IF(K387&gt;500,"Over-Forecast",IF(K387&lt;-500,"Under-Forecast","Accurate"))</f>
        <v>Accurate</v>
      </c>
      <c r="Q387" s="55" t="str">
        <f aca="false">IF(J387&lt;=5,"Excellent",IF(J387&lt;=10,"Good",IF(J387&lt;=20,"Acceptable","Poor")))</f>
        <v>Good</v>
      </c>
      <c r="R387" s="55" t="n">
        <f aca="false">IFERROR(VALUE(LEFT(E387,4)),"")</f>
        <v>2023</v>
      </c>
    </row>
    <row r="388" customFormat="false" ht="15" hidden="false" customHeight="true" outlineLevel="0" collapsed="false">
      <c r="A388" s="52" t="s">
        <v>12546</v>
      </c>
      <c r="B388" s="52" t="s">
        <v>726</v>
      </c>
      <c r="C388" s="52" t="s">
        <v>27</v>
      </c>
      <c r="D388" s="52" t="s">
        <v>9</v>
      </c>
      <c r="E388" s="52" t="s">
        <v>51</v>
      </c>
      <c r="F388" s="52" t="s">
        <v>111</v>
      </c>
      <c r="G388" s="52" t="n">
        <v>11034</v>
      </c>
      <c r="H388" s="52" t="n">
        <v>9661</v>
      </c>
      <c r="I388" s="54" t="n">
        <f aca="false">ABS(G388-H388)</f>
        <v>1373</v>
      </c>
      <c r="J388" s="54" t="n">
        <f aca="false">IF(H388=0,0,ROUND(ABS(G388-H388)/H388*100,2))</f>
        <v>14.21</v>
      </c>
      <c r="K388" s="54" t="n">
        <f aca="false">G388-H388</f>
        <v>1373</v>
      </c>
      <c r="L388" s="54" t="n">
        <f aca="false">ROUND(100-J388,2)</f>
        <v>85.79</v>
      </c>
      <c r="M388" s="52" t="s">
        <v>12198</v>
      </c>
      <c r="N388" s="52" t="s">
        <v>12126</v>
      </c>
      <c r="O388" s="52" t="s">
        <v>12127</v>
      </c>
      <c r="P388" s="55" t="str">
        <f aca="false">IF(K388&gt;500,"Over-Forecast",IF(K388&lt;-500,"Under-Forecast","Accurate"))</f>
        <v>Over-Forecast</v>
      </c>
      <c r="Q388" s="55" t="str">
        <f aca="false">IF(J388&lt;=5,"Excellent",IF(J388&lt;=10,"Good",IF(J388&lt;=20,"Acceptable","Poor")))</f>
        <v>Acceptable</v>
      </c>
      <c r="R388" s="55" t="n">
        <f aca="false">IFERROR(VALUE(LEFT(E388,4)),"")</f>
        <v>2024</v>
      </c>
    </row>
    <row r="389" customFormat="false" ht="15" hidden="false" customHeight="true" outlineLevel="0" collapsed="false">
      <c r="A389" s="56" t="s">
        <v>12547</v>
      </c>
      <c r="B389" s="56" t="s">
        <v>716</v>
      </c>
      <c r="C389" s="56" t="s">
        <v>17</v>
      </c>
      <c r="D389" s="56" t="s">
        <v>15</v>
      </c>
      <c r="E389" s="56" t="s">
        <v>38</v>
      </c>
      <c r="F389" s="56" t="s">
        <v>107</v>
      </c>
      <c r="G389" s="56" t="n">
        <v>11048</v>
      </c>
      <c r="H389" s="56" t="n">
        <v>9253</v>
      </c>
      <c r="I389" s="54" t="n">
        <f aca="false">ABS(G389-H389)</f>
        <v>1795</v>
      </c>
      <c r="J389" s="54" t="n">
        <f aca="false">IF(H389=0,0,ROUND(ABS(G389-H389)/H389*100,2))</f>
        <v>19.4</v>
      </c>
      <c r="K389" s="54" t="n">
        <f aca="false">G389-H389</f>
        <v>1795</v>
      </c>
      <c r="L389" s="54" t="n">
        <f aca="false">ROUND(100-J389,2)</f>
        <v>80.6</v>
      </c>
      <c r="M389" s="56" t="s">
        <v>12147</v>
      </c>
      <c r="N389" s="56" t="s">
        <v>12153</v>
      </c>
      <c r="O389" s="56" t="s">
        <v>12131</v>
      </c>
      <c r="P389" s="55" t="str">
        <f aca="false">IF(K389&gt;500,"Over-Forecast",IF(K389&lt;-500,"Under-Forecast","Accurate"))</f>
        <v>Over-Forecast</v>
      </c>
      <c r="Q389" s="55" t="str">
        <f aca="false">IF(J389&lt;=5,"Excellent",IF(J389&lt;=10,"Good",IF(J389&lt;=20,"Acceptable","Poor")))</f>
        <v>Acceptable</v>
      </c>
      <c r="R389" s="55" t="n">
        <f aca="false">IFERROR(VALUE(LEFT(E389,4)),"")</f>
        <v>2023</v>
      </c>
    </row>
    <row r="390" customFormat="false" ht="15" hidden="false" customHeight="true" outlineLevel="0" collapsed="false">
      <c r="A390" s="52" t="s">
        <v>12548</v>
      </c>
      <c r="B390" s="52" t="s">
        <v>5359</v>
      </c>
      <c r="C390" s="52" t="s">
        <v>25</v>
      </c>
      <c r="D390" s="52" t="s">
        <v>12</v>
      </c>
      <c r="E390" s="52" t="s">
        <v>48</v>
      </c>
      <c r="F390" s="52" t="s">
        <v>109</v>
      </c>
      <c r="G390" s="52" t="n">
        <v>2662</v>
      </c>
      <c r="H390" s="52" t="n">
        <v>2833</v>
      </c>
      <c r="I390" s="54" t="n">
        <f aca="false">ABS(G390-H390)</f>
        <v>171</v>
      </c>
      <c r="J390" s="54" t="n">
        <f aca="false">IF(H390=0,0,ROUND(ABS(G390-H390)/H390*100,2))</f>
        <v>6.04</v>
      </c>
      <c r="K390" s="54" t="n">
        <f aca="false">G390-H390</f>
        <v>-171</v>
      </c>
      <c r="L390" s="54" t="n">
        <f aca="false">ROUND(100-J390,2)</f>
        <v>93.96</v>
      </c>
      <c r="M390" s="52" t="s">
        <v>12136</v>
      </c>
      <c r="N390" s="52" t="s">
        <v>12130</v>
      </c>
      <c r="O390" s="52" t="s">
        <v>12127</v>
      </c>
      <c r="P390" s="55" t="str">
        <f aca="false">IF(K390&gt;500,"Over-Forecast",IF(K390&lt;-500,"Under-Forecast","Accurate"))</f>
        <v>Accurate</v>
      </c>
      <c r="Q390" s="55" t="str">
        <f aca="false">IF(J390&lt;=5,"Excellent",IF(J390&lt;=10,"Good",IF(J390&lt;=20,"Acceptable","Poor")))</f>
        <v>Good</v>
      </c>
      <c r="R390" s="55" t="n">
        <f aca="false">IFERROR(VALUE(LEFT(E390,4)),"")</f>
        <v>2024</v>
      </c>
    </row>
    <row r="391" customFormat="false" ht="15" hidden="false" customHeight="true" outlineLevel="0" collapsed="false">
      <c r="A391" s="56" t="s">
        <v>12549</v>
      </c>
      <c r="B391" s="56" t="s">
        <v>7188</v>
      </c>
      <c r="C391" s="56" t="s">
        <v>14</v>
      </c>
      <c r="D391" s="56" t="s">
        <v>15</v>
      </c>
      <c r="E391" s="56" t="s">
        <v>10</v>
      </c>
      <c r="F391" s="56" t="s">
        <v>107</v>
      </c>
      <c r="G391" s="56" t="n">
        <v>6289</v>
      </c>
      <c r="H391" s="56" t="n">
        <v>6583</v>
      </c>
      <c r="I391" s="54" t="n">
        <f aca="false">ABS(G391-H391)</f>
        <v>294</v>
      </c>
      <c r="J391" s="54" t="n">
        <f aca="false">IF(H391=0,0,ROUND(ABS(G391-H391)/H391*100,2))</f>
        <v>4.47</v>
      </c>
      <c r="K391" s="54" t="n">
        <f aca="false">G391-H391</f>
        <v>-294</v>
      </c>
      <c r="L391" s="54" t="n">
        <f aca="false">ROUND(100-J391,2)</f>
        <v>95.53</v>
      </c>
      <c r="M391" s="56" t="s">
        <v>12149</v>
      </c>
      <c r="N391" s="56" t="s">
        <v>12122</v>
      </c>
      <c r="O391" s="56" t="s">
        <v>12131</v>
      </c>
      <c r="P391" s="55" t="str">
        <f aca="false">IF(K391&gt;500,"Over-Forecast",IF(K391&lt;-500,"Under-Forecast","Accurate"))</f>
        <v>Accurate</v>
      </c>
      <c r="Q391" s="55" t="str">
        <f aca="false">IF(J391&lt;=5,"Excellent",IF(J391&lt;=10,"Good",IF(J391&lt;=20,"Acceptable","Poor")))</f>
        <v>Excellent</v>
      </c>
      <c r="R391" s="55" t="n">
        <f aca="false">IFERROR(VALUE(LEFT(E391,4)),"")</f>
        <v>2022</v>
      </c>
    </row>
    <row r="392" customFormat="false" ht="15" hidden="false" customHeight="true" outlineLevel="0" collapsed="false">
      <c r="A392" s="52" t="s">
        <v>12550</v>
      </c>
      <c r="B392" s="52" t="s">
        <v>1579</v>
      </c>
      <c r="C392" s="52" t="s">
        <v>14</v>
      </c>
      <c r="D392" s="52" t="s">
        <v>15</v>
      </c>
      <c r="E392" s="52" t="s">
        <v>41</v>
      </c>
      <c r="F392" s="52" t="s">
        <v>115</v>
      </c>
      <c r="G392" s="52" t="n">
        <v>1977</v>
      </c>
      <c r="H392" s="52" t="n">
        <v>2551</v>
      </c>
      <c r="I392" s="54" t="n">
        <f aca="false">ABS(G392-H392)</f>
        <v>574</v>
      </c>
      <c r="J392" s="54" t="n">
        <f aca="false">IF(H392=0,0,ROUND(ABS(G392-H392)/H392*100,2))</f>
        <v>22.5</v>
      </c>
      <c r="K392" s="54" t="n">
        <f aca="false">G392-H392</f>
        <v>-574</v>
      </c>
      <c r="L392" s="54" t="n">
        <f aca="false">ROUND(100-J392,2)</f>
        <v>77.5</v>
      </c>
      <c r="M392" s="52" t="s">
        <v>12141</v>
      </c>
      <c r="N392" s="52" t="s">
        <v>12126</v>
      </c>
      <c r="O392" s="52" t="s">
        <v>12123</v>
      </c>
      <c r="P392" s="55" t="str">
        <f aca="false">IF(K392&gt;500,"Over-Forecast",IF(K392&lt;-500,"Under-Forecast","Accurate"))</f>
        <v>Under-Forecast</v>
      </c>
      <c r="Q392" s="55" t="str">
        <f aca="false">IF(J392&lt;=5,"Excellent",IF(J392&lt;=10,"Good",IF(J392&lt;=20,"Acceptable","Poor")))</f>
        <v>Poor</v>
      </c>
      <c r="R392" s="55" t="n">
        <f aca="false">IFERROR(VALUE(LEFT(E392,4)),"")</f>
        <v>2023</v>
      </c>
    </row>
    <row r="393" customFormat="false" ht="15" hidden="false" customHeight="true" outlineLevel="0" collapsed="false">
      <c r="A393" s="56" t="s">
        <v>12551</v>
      </c>
      <c r="B393" s="56" t="s">
        <v>9155</v>
      </c>
      <c r="C393" s="56" t="s">
        <v>14</v>
      </c>
      <c r="D393" s="56" t="s">
        <v>9</v>
      </c>
      <c r="E393" s="56" t="s">
        <v>16</v>
      </c>
      <c r="F393" s="56" t="s">
        <v>113</v>
      </c>
      <c r="G393" s="56" t="n">
        <v>8992</v>
      </c>
      <c r="H393" s="56" t="n">
        <v>9478</v>
      </c>
      <c r="I393" s="54" t="n">
        <f aca="false">ABS(G393-H393)</f>
        <v>486</v>
      </c>
      <c r="J393" s="54" t="n">
        <f aca="false">IF(H393=0,0,ROUND(ABS(G393-H393)/H393*100,2))</f>
        <v>5.13</v>
      </c>
      <c r="K393" s="54" t="n">
        <f aca="false">G393-H393</f>
        <v>-486</v>
      </c>
      <c r="L393" s="54" t="n">
        <f aca="false">ROUND(100-J393,2)</f>
        <v>94.87</v>
      </c>
      <c r="M393" s="56" t="s">
        <v>12125</v>
      </c>
      <c r="N393" s="56" t="s">
        <v>12126</v>
      </c>
      <c r="O393" s="56" t="s">
        <v>12131</v>
      </c>
      <c r="P393" s="55" t="str">
        <f aca="false">IF(K393&gt;500,"Over-Forecast",IF(K393&lt;-500,"Under-Forecast","Accurate"))</f>
        <v>Accurate</v>
      </c>
      <c r="Q393" s="55" t="str">
        <f aca="false">IF(J393&lt;=5,"Excellent",IF(J393&lt;=10,"Good",IF(J393&lt;=20,"Acceptable","Poor")))</f>
        <v>Good</v>
      </c>
      <c r="R393" s="55" t="n">
        <f aca="false">IFERROR(VALUE(LEFT(E393,4)),"")</f>
        <v>2022</v>
      </c>
    </row>
    <row r="394" customFormat="false" ht="15" hidden="false" customHeight="true" outlineLevel="0" collapsed="false">
      <c r="A394" s="52" t="s">
        <v>12552</v>
      </c>
      <c r="B394" s="52" t="s">
        <v>2117</v>
      </c>
      <c r="C394" s="52" t="s">
        <v>20</v>
      </c>
      <c r="D394" s="52" t="s">
        <v>15</v>
      </c>
      <c r="E394" s="52" t="s">
        <v>33</v>
      </c>
      <c r="F394" s="52" t="s">
        <v>109</v>
      </c>
      <c r="G394" s="52" t="n">
        <v>3684</v>
      </c>
      <c r="H394" s="52" t="n">
        <v>4999</v>
      </c>
      <c r="I394" s="54" t="n">
        <f aca="false">ABS(G394-H394)</f>
        <v>1315</v>
      </c>
      <c r="J394" s="54" t="n">
        <f aca="false">IF(H394=0,0,ROUND(ABS(G394-H394)/H394*100,2))</f>
        <v>26.31</v>
      </c>
      <c r="K394" s="54" t="n">
        <f aca="false">G394-H394</f>
        <v>-1315</v>
      </c>
      <c r="L394" s="54" t="n">
        <f aca="false">ROUND(100-J394,2)</f>
        <v>73.69</v>
      </c>
      <c r="M394" s="52" t="s">
        <v>12144</v>
      </c>
      <c r="N394" s="52" t="s">
        <v>12122</v>
      </c>
      <c r="O394" s="52" t="s">
        <v>12131</v>
      </c>
      <c r="P394" s="55" t="str">
        <f aca="false">IF(K394&gt;500,"Over-Forecast",IF(K394&lt;-500,"Under-Forecast","Accurate"))</f>
        <v>Under-Forecast</v>
      </c>
      <c r="Q394" s="55" t="str">
        <f aca="false">IF(J394&lt;=5,"Excellent",IF(J394&lt;=10,"Good",IF(J394&lt;=20,"Acceptable","Poor")))</f>
        <v>Poor</v>
      </c>
      <c r="R394" s="55" t="n">
        <f aca="false">IFERROR(VALUE(LEFT(E394,4)),"")</f>
        <v>2023</v>
      </c>
    </row>
    <row r="395" customFormat="false" ht="15" hidden="false" customHeight="true" outlineLevel="0" collapsed="false">
      <c r="A395" s="56" t="s">
        <v>12553</v>
      </c>
      <c r="B395" s="56" t="s">
        <v>8780</v>
      </c>
      <c r="C395" s="56" t="s">
        <v>23</v>
      </c>
      <c r="D395" s="56" t="s">
        <v>9</v>
      </c>
      <c r="E395" s="56" t="s">
        <v>16</v>
      </c>
      <c r="F395" s="56" t="s">
        <v>111</v>
      </c>
      <c r="G395" s="56" t="n">
        <v>6429</v>
      </c>
      <c r="H395" s="56" t="n">
        <v>6764</v>
      </c>
      <c r="I395" s="54" t="n">
        <f aca="false">ABS(G395-H395)</f>
        <v>335</v>
      </c>
      <c r="J395" s="54" t="n">
        <f aca="false">IF(H395=0,0,ROUND(ABS(G395-H395)/H395*100,2))</f>
        <v>4.95</v>
      </c>
      <c r="K395" s="54" t="n">
        <f aca="false">G395-H395</f>
        <v>-335</v>
      </c>
      <c r="L395" s="54" t="n">
        <f aca="false">ROUND(100-J395,2)</f>
        <v>95.05</v>
      </c>
      <c r="M395" s="56" t="s">
        <v>12125</v>
      </c>
      <c r="N395" s="56" t="s">
        <v>12137</v>
      </c>
      <c r="O395" s="56" t="s">
        <v>12123</v>
      </c>
      <c r="P395" s="55" t="str">
        <f aca="false">IF(K395&gt;500,"Over-Forecast",IF(K395&lt;-500,"Under-Forecast","Accurate"))</f>
        <v>Accurate</v>
      </c>
      <c r="Q395" s="55" t="str">
        <f aca="false">IF(J395&lt;=5,"Excellent",IF(J395&lt;=10,"Good",IF(J395&lt;=20,"Acceptable","Poor")))</f>
        <v>Excellent</v>
      </c>
      <c r="R395" s="55" t="n">
        <f aca="false">IFERROR(VALUE(LEFT(E395,4)),"")</f>
        <v>2022</v>
      </c>
    </row>
    <row r="396" customFormat="false" ht="15" hidden="false" customHeight="true" outlineLevel="0" collapsed="false">
      <c r="A396" s="52" t="s">
        <v>12554</v>
      </c>
      <c r="B396" s="52" t="s">
        <v>1975</v>
      </c>
      <c r="C396" s="52" t="s">
        <v>25</v>
      </c>
      <c r="D396" s="52" t="s">
        <v>15</v>
      </c>
      <c r="E396" s="52" t="s">
        <v>52</v>
      </c>
      <c r="F396" s="52" t="s">
        <v>113</v>
      </c>
      <c r="G396" s="52" t="n">
        <v>5818</v>
      </c>
      <c r="H396" s="52" t="n">
        <v>5504</v>
      </c>
      <c r="I396" s="54" t="n">
        <f aca="false">ABS(G396-H396)</f>
        <v>314</v>
      </c>
      <c r="J396" s="54" t="n">
        <f aca="false">IF(H396=0,0,ROUND(ABS(G396-H396)/H396*100,2))</f>
        <v>5.7</v>
      </c>
      <c r="K396" s="54" t="n">
        <f aca="false">G396-H396</f>
        <v>314</v>
      </c>
      <c r="L396" s="54" t="n">
        <f aca="false">ROUND(100-J396,2)</f>
        <v>94.3</v>
      </c>
      <c r="M396" s="52" t="s">
        <v>12139</v>
      </c>
      <c r="N396" s="52" t="s">
        <v>12126</v>
      </c>
      <c r="O396" s="52" t="s">
        <v>12127</v>
      </c>
      <c r="P396" s="55" t="str">
        <f aca="false">IF(K396&gt;500,"Over-Forecast",IF(K396&lt;-500,"Under-Forecast","Accurate"))</f>
        <v>Accurate</v>
      </c>
      <c r="Q396" s="55" t="str">
        <f aca="false">IF(J396&lt;=5,"Excellent",IF(J396&lt;=10,"Good",IF(J396&lt;=20,"Acceptable","Poor")))</f>
        <v>Good</v>
      </c>
      <c r="R396" s="55" t="n">
        <f aca="false">IFERROR(VALUE(LEFT(E396,4)),"")</f>
        <v>2024</v>
      </c>
    </row>
    <row r="397" customFormat="false" ht="15" hidden="false" customHeight="true" outlineLevel="0" collapsed="false">
      <c r="A397" s="56" t="s">
        <v>12555</v>
      </c>
      <c r="B397" s="56" t="s">
        <v>897</v>
      </c>
      <c r="C397" s="56" t="s">
        <v>27</v>
      </c>
      <c r="D397" s="56" t="s">
        <v>12</v>
      </c>
      <c r="E397" s="56" t="s">
        <v>35</v>
      </c>
      <c r="F397" s="56" t="s">
        <v>109</v>
      </c>
      <c r="G397" s="56" t="n">
        <v>6113</v>
      </c>
      <c r="H397" s="56" t="n">
        <v>5514</v>
      </c>
      <c r="I397" s="54" t="n">
        <f aca="false">ABS(G397-H397)</f>
        <v>599</v>
      </c>
      <c r="J397" s="54" t="n">
        <f aca="false">IF(H397=0,0,ROUND(ABS(G397-H397)/H397*100,2))</f>
        <v>10.86</v>
      </c>
      <c r="K397" s="54" t="n">
        <f aca="false">G397-H397</f>
        <v>599</v>
      </c>
      <c r="L397" s="54" t="n">
        <f aca="false">ROUND(100-J397,2)</f>
        <v>89.14</v>
      </c>
      <c r="M397" s="56" t="s">
        <v>12136</v>
      </c>
      <c r="N397" s="56" t="s">
        <v>12137</v>
      </c>
      <c r="O397" s="56" t="s">
        <v>12123</v>
      </c>
      <c r="P397" s="55" t="str">
        <f aca="false">IF(K397&gt;500,"Over-Forecast",IF(K397&lt;-500,"Under-Forecast","Accurate"))</f>
        <v>Over-Forecast</v>
      </c>
      <c r="Q397" s="55" t="str">
        <f aca="false">IF(J397&lt;=5,"Excellent",IF(J397&lt;=10,"Good",IF(J397&lt;=20,"Acceptable","Poor")))</f>
        <v>Acceptable</v>
      </c>
      <c r="R397" s="55" t="n">
        <f aca="false">IFERROR(VALUE(LEFT(E397,4)),"")</f>
        <v>2023</v>
      </c>
    </row>
    <row r="398" customFormat="false" ht="15" hidden="false" customHeight="true" outlineLevel="0" collapsed="false">
      <c r="A398" s="52" t="s">
        <v>12556</v>
      </c>
      <c r="B398" s="52" t="s">
        <v>1796</v>
      </c>
      <c r="C398" s="52" t="s">
        <v>27</v>
      </c>
      <c r="D398" s="52" t="s">
        <v>21</v>
      </c>
      <c r="E398" s="52" t="s">
        <v>38</v>
      </c>
      <c r="F398" s="52" t="s">
        <v>109</v>
      </c>
      <c r="G398" s="52" t="n">
        <v>3512</v>
      </c>
      <c r="H398" s="52" t="n">
        <v>3965</v>
      </c>
      <c r="I398" s="54" t="n">
        <f aca="false">ABS(G398-H398)</f>
        <v>453</v>
      </c>
      <c r="J398" s="54" t="n">
        <f aca="false">IF(H398=0,0,ROUND(ABS(G398-H398)/H398*100,2))</f>
        <v>11.42</v>
      </c>
      <c r="K398" s="54" t="n">
        <f aca="false">G398-H398</f>
        <v>-453</v>
      </c>
      <c r="L398" s="54" t="n">
        <f aca="false">ROUND(100-J398,2)</f>
        <v>88.58</v>
      </c>
      <c r="M398" s="52" t="s">
        <v>12149</v>
      </c>
      <c r="N398" s="52" t="s">
        <v>12130</v>
      </c>
      <c r="O398" s="52" t="s">
        <v>12131</v>
      </c>
      <c r="P398" s="55" t="str">
        <f aca="false">IF(K398&gt;500,"Over-Forecast",IF(K398&lt;-500,"Under-Forecast","Accurate"))</f>
        <v>Accurate</v>
      </c>
      <c r="Q398" s="55" t="str">
        <f aca="false">IF(J398&lt;=5,"Excellent",IF(J398&lt;=10,"Good",IF(J398&lt;=20,"Acceptable","Poor")))</f>
        <v>Acceptable</v>
      </c>
      <c r="R398" s="55" t="n">
        <f aca="false">IFERROR(VALUE(LEFT(E398,4)),"")</f>
        <v>2023</v>
      </c>
    </row>
    <row r="399" customFormat="false" ht="15" hidden="false" customHeight="true" outlineLevel="0" collapsed="false">
      <c r="A399" s="56" t="s">
        <v>12557</v>
      </c>
      <c r="B399" s="56" t="s">
        <v>1085</v>
      </c>
      <c r="C399" s="56" t="s">
        <v>20</v>
      </c>
      <c r="D399" s="56" t="s">
        <v>21</v>
      </c>
      <c r="E399" s="56" t="s">
        <v>37</v>
      </c>
      <c r="F399" s="56" t="s">
        <v>115</v>
      </c>
      <c r="G399" s="56" t="n">
        <v>2528</v>
      </c>
      <c r="H399" s="56" t="n">
        <v>2364</v>
      </c>
      <c r="I399" s="54" t="n">
        <f aca="false">ABS(G399-H399)</f>
        <v>164</v>
      </c>
      <c r="J399" s="54" t="n">
        <f aca="false">IF(H399=0,0,ROUND(ABS(G399-H399)/H399*100,2))</f>
        <v>6.94</v>
      </c>
      <c r="K399" s="54" t="n">
        <f aca="false">G399-H399</f>
        <v>164</v>
      </c>
      <c r="L399" s="54" t="n">
        <f aca="false">ROUND(100-J399,2)</f>
        <v>93.06</v>
      </c>
      <c r="M399" s="56" t="s">
        <v>12204</v>
      </c>
      <c r="N399" s="56" t="s">
        <v>12137</v>
      </c>
      <c r="O399" s="56" t="s">
        <v>12131</v>
      </c>
      <c r="P399" s="55" t="str">
        <f aca="false">IF(K399&gt;500,"Over-Forecast",IF(K399&lt;-500,"Under-Forecast","Accurate"))</f>
        <v>Accurate</v>
      </c>
      <c r="Q399" s="55" t="str">
        <f aca="false">IF(J399&lt;=5,"Excellent",IF(J399&lt;=10,"Good",IF(J399&lt;=20,"Acceptable","Poor")))</f>
        <v>Good</v>
      </c>
      <c r="R399" s="55" t="n">
        <f aca="false">IFERROR(VALUE(LEFT(E399,4)),"")</f>
        <v>2023</v>
      </c>
    </row>
    <row r="400" customFormat="false" ht="15" hidden="false" customHeight="true" outlineLevel="0" collapsed="false">
      <c r="A400" s="52" t="s">
        <v>12558</v>
      </c>
      <c r="B400" s="52" t="s">
        <v>3797</v>
      </c>
      <c r="C400" s="52" t="s">
        <v>25</v>
      </c>
      <c r="D400" s="52" t="s">
        <v>12</v>
      </c>
      <c r="E400" s="52" t="s">
        <v>34</v>
      </c>
      <c r="F400" s="52" t="s">
        <v>107</v>
      </c>
      <c r="G400" s="52" t="n">
        <v>10873</v>
      </c>
      <c r="H400" s="52" t="n">
        <v>8174</v>
      </c>
      <c r="I400" s="54" t="n">
        <f aca="false">ABS(G400-H400)</f>
        <v>2699</v>
      </c>
      <c r="J400" s="54" t="n">
        <f aca="false">IF(H400=0,0,ROUND(ABS(G400-H400)/H400*100,2))</f>
        <v>33.02</v>
      </c>
      <c r="K400" s="54" t="n">
        <f aca="false">G400-H400</f>
        <v>2699</v>
      </c>
      <c r="L400" s="54" t="n">
        <f aca="false">ROUND(100-J400,2)</f>
        <v>66.98</v>
      </c>
      <c r="M400" s="52" t="s">
        <v>12139</v>
      </c>
      <c r="N400" s="52" t="s">
        <v>12126</v>
      </c>
      <c r="O400" s="52" t="s">
        <v>12131</v>
      </c>
      <c r="P400" s="55" t="str">
        <f aca="false">IF(K400&gt;500,"Over-Forecast",IF(K400&lt;-500,"Under-Forecast","Accurate"))</f>
        <v>Over-Forecast</v>
      </c>
      <c r="Q400" s="55" t="str">
        <f aca="false">IF(J400&lt;=5,"Excellent",IF(J400&lt;=10,"Good",IF(J400&lt;=20,"Acceptable","Poor")))</f>
        <v>Poor</v>
      </c>
      <c r="R400" s="55" t="n">
        <f aca="false">IFERROR(VALUE(LEFT(E400,4)),"")</f>
        <v>2023</v>
      </c>
    </row>
    <row r="401" customFormat="false" ht="15" hidden="false" customHeight="true" outlineLevel="0" collapsed="false">
      <c r="A401" s="56" t="s">
        <v>12559</v>
      </c>
      <c r="B401" s="56" t="s">
        <v>8189</v>
      </c>
      <c r="C401" s="56" t="s">
        <v>25</v>
      </c>
      <c r="D401" s="56" t="s">
        <v>9</v>
      </c>
      <c r="E401" s="56" t="s">
        <v>55</v>
      </c>
      <c r="F401" s="56" t="s">
        <v>111</v>
      </c>
      <c r="G401" s="56" t="n">
        <v>471</v>
      </c>
      <c r="H401" s="56" t="n">
        <v>406</v>
      </c>
      <c r="I401" s="54" t="n">
        <f aca="false">ABS(G401-H401)</f>
        <v>65</v>
      </c>
      <c r="J401" s="54" t="n">
        <f aca="false">IF(H401=0,0,ROUND(ABS(G401-H401)/H401*100,2))</f>
        <v>16.01</v>
      </c>
      <c r="K401" s="54" t="n">
        <f aca="false">G401-H401</f>
        <v>65</v>
      </c>
      <c r="L401" s="54" t="n">
        <f aca="false">ROUND(100-J401,2)</f>
        <v>83.99</v>
      </c>
      <c r="M401" s="56" t="s">
        <v>12129</v>
      </c>
      <c r="N401" s="56" t="s">
        <v>12126</v>
      </c>
      <c r="O401" s="56" t="s">
        <v>12127</v>
      </c>
      <c r="P401" s="55" t="str">
        <f aca="false">IF(K401&gt;500,"Over-Forecast",IF(K401&lt;-500,"Under-Forecast","Accurate"))</f>
        <v>Accurate</v>
      </c>
      <c r="Q401" s="55" t="str">
        <f aca="false">IF(J401&lt;=5,"Excellent",IF(J401&lt;=10,"Good",IF(J401&lt;=20,"Acceptable","Poor")))</f>
        <v>Acceptable</v>
      </c>
      <c r="R401" s="55" t="n">
        <f aca="false">IFERROR(VALUE(LEFT(E401,4)),"")</f>
        <v>2024</v>
      </c>
    </row>
    <row r="402" customFormat="false" ht="15" hidden="false" customHeight="true" outlineLevel="0" collapsed="false">
      <c r="A402" s="52" t="s">
        <v>12560</v>
      </c>
      <c r="B402" s="52" t="s">
        <v>415</v>
      </c>
      <c r="C402" s="52" t="s">
        <v>11</v>
      </c>
      <c r="D402" s="52" t="s">
        <v>9</v>
      </c>
      <c r="E402" s="52" t="s">
        <v>42</v>
      </c>
      <c r="F402" s="52" t="s">
        <v>109</v>
      </c>
      <c r="G402" s="52" t="n">
        <v>12122</v>
      </c>
      <c r="H402" s="52" t="n">
        <v>9595</v>
      </c>
      <c r="I402" s="54" t="n">
        <f aca="false">ABS(G402-H402)</f>
        <v>2527</v>
      </c>
      <c r="J402" s="54" t="n">
        <f aca="false">IF(H402=0,0,ROUND(ABS(G402-H402)/H402*100,2))</f>
        <v>26.34</v>
      </c>
      <c r="K402" s="54" t="n">
        <f aca="false">G402-H402</f>
        <v>2527</v>
      </c>
      <c r="L402" s="54" t="n">
        <f aca="false">ROUND(100-J402,2)</f>
        <v>73.66</v>
      </c>
      <c r="M402" s="52" t="s">
        <v>12136</v>
      </c>
      <c r="N402" s="52" t="s">
        <v>12153</v>
      </c>
      <c r="O402" s="52" t="s">
        <v>12127</v>
      </c>
      <c r="P402" s="55" t="str">
        <f aca="false">IF(K402&gt;500,"Over-Forecast",IF(K402&lt;-500,"Under-Forecast","Accurate"))</f>
        <v>Over-Forecast</v>
      </c>
      <c r="Q402" s="55" t="str">
        <f aca="false">IF(J402&lt;=5,"Excellent",IF(J402&lt;=10,"Good",IF(J402&lt;=20,"Acceptable","Poor")))</f>
        <v>Poor</v>
      </c>
      <c r="R402" s="55" t="n">
        <f aca="false">IFERROR(VALUE(LEFT(E402,4)),"")</f>
        <v>2023</v>
      </c>
    </row>
    <row r="403" customFormat="false" ht="15" hidden="false" customHeight="true" outlineLevel="0" collapsed="false">
      <c r="A403" s="56" t="s">
        <v>12561</v>
      </c>
      <c r="B403" s="56" t="s">
        <v>3588</v>
      </c>
      <c r="C403" s="56" t="s">
        <v>27</v>
      </c>
      <c r="D403" s="56" t="s">
        <v>18</v>
      </c>
      <c r="E403" s="56" t="s">
        <v>54</v>
      </c>
      <c r="F403" s="56" t="s">
        <v>115</v>
      </c>
      <c r="G403" s="56" t="n">
        <v>6046</v>
      </c>
      <c r="H403" s="56" t="n">
        <v>4545</v>
      </c>
      <c r="I403" s="54" t="n">
        <f aca="false">ABS(G403-H403)</f>
        <v>1501</v>
      </c>
      <c r="J403" s="54" t="n">
        <f aca="false">IF(H403=0,0,ROUND(ABS(G403-H403)/H403*100,2))</f>
        <v>33.03</v>
      </c>
      <c r="K403" s="54" t="n">
        <f aca="false">G403-H403</f>
        <v>1501</v>
      </c>
      <c r="L403" s="54" t="n">
        <f aca="false">ROUND(100-J403,2)</f>
        <v>66.97</v>
      </c>
      <c r="M403" s="56" t="s">
        <v>12160</v>
      </c>
      <c r="N403" s="56" t="s">
        <v>12122</v>
      </c>
      <c r="O403" s="56" t="s">
        <v>12127</v>
      </c>
      <c r="P403" s="55" t="str">
        <f aca="false">IF(K403&gt;500,"Over-Forecast",IF(K403&lt;-500,"Under-Forecast","Accurate"))</f>
        <v>Over-Forecast</v>
      </c>
      <c r="Q403" s="55" t="str">
        <f aca="false">IF(J403&lt;=5,"Excellent",IF(J403&lt;=10,"Good",IF(J403&lt;=20,"Acceptable","Poor")))</f>
        <v>Poor</v>
      </c>
      <c r="R403" s="55" t="n">
        <f aca="false">IFERROR(VALUE(LEFT(E403,4)),"")</f>
        <v>2024</v>
      </c>
    </row>
    <row r="404" customFormat="false" ht="15" hidden="false" customHeight="true" outlineLevel="0" collapsed="false">
      <c r="A404" s="52" t="s">
        <v>12562</v>
      </c>
      <c r="B404" s="52" t="s">
        <v>1495</v>
      </c>
      <c r="C404" s="52" t="s">
        <v>27</v>
      </c>
      <c r="D404" s="52" t="s">
        <v>9</v>
      </c>
      <c r="E404" s="52" t="s">
        <v>49</v>
      </c>
      <c r="F404" s="52" t="s">
        <v>111</v>
      </c>
      <c r="G404" s="52" t="n">
        <v>7013</v>
      </c>
      <c r="H404" s="52" t="n">
        <v>7681</v>
      </c>
      <c r="I404" s="54" t="n">
        <f aca="false">ABS(G404-H404)</f>
        <v>668</v>
      </c>
      <c r="J404" s="54" t="n">
        <f aca="false">IF(H404=0,0,ROUND(ABS(G404-H404)/H404*100,2))</f>
        <v>8.7</v>
      </c>
      <c r="K404" s="54" t="n">
        <f aca="false">G404-H404</f>
        <v>-668</v>
      </c>
      <c r="L404" s="54" t="n">
        <f aca="false">ROUND(100-J404,2)</f>
        <v>91.3</v>
      </c>
      <c r="M404" s="52" t="s">
        <v>12173</v>
      </c>
      <c r="N404" s="52" t="s">
        <v>12137</v>
      </c>
      <c r="O404" s="52" t="s">
        <v>12131</v>
      </c>
      <c r="P404" s="55" t="str">
        <f aca="false">IF(K404&gt;500,"Over-Forecast",IF(K404&lt;-500,"Under-Forecast","Accurate"))</f>
        <v>Under-Forecast</v>
      </c>
      <c r="Q404" s="55" t="str">
        <f aca="false">IF(J404&lt;=5,"Excellent",IF(J404&lt;=10,"Good",IF(J404&lt;=20,"Acceptable","Poor")))</f>
        <v>Good</v>
      </c>
      <c r="R404" s="55" t="n">
        <f aca="false">IFERROR(VALUE(LEFT(E404,4)),"")</f>
        <v>2024</v>
      </c>
    </row>
    <row r="405" customFormat="false" ht="15" hidden="false" customHeight="true" outlineLevel="0" collapsed="false">
      <c r="A405" s="56" t="s">
        <v>12563</v>
      </c>
      <c r="B405" s="56" t="s">
        <v>716</v>
      </c>
      <c r="C405" s="56" t="s">
        <v>17</v>
      </c>
      <c r="D405" s="56" t="s">
        <v>12</v>
      </c>
      <c r="E405" s="56" t="s">
        <v>33</v>
      </c>
      <c r="F405" s="56" t="s">
        <v>111</v>
      </c>
      <c r="G405" s="56" t="n">
        <v>3909</v>
      </c>
      <c r="H405" s="56" t="n">
        <v>5502</v>
      </c>
      <c r="I405" s="54" t="n">
        <f aca="false">ABS(G405-H405)</f>
        <v>1593</v>
      </c>
      <c r="J405" s="54" t="n">
        <f aca="false">IF(H405=0,0,ROUND(ABS(G405-H405)/H405*100,2))</f>
        <v>28.95</v>
      </c>
      <c r="K405" s="54" t="n">
        <f aca="false">G405-H405</f>
        <v>-1593</v>
      </c>
      <c r="L405" s="54" t="n">
        <f aca="false">ROUND(100-J405,2)</f>
        <v>71.05</v>
      </c>
      <c r="M405" s="56" t="s">
        <v>12121</v>
      </c>
      <c r="N405" s="56" t="s">
        <v>12122</v>
      </c>
      <c r="O405" s="56" t="s">
        <v>12123</v>
      </c>
      <c r="P405" s="55" t="str">
        <f aca="false">IF(K405&gt;500,"Over-Forecast",IF(K405&lt;-500,"Under-Forecast","Accurate"))</f>
        <v>Under-Forecast</v>
      </c>
      <c r="Q405" s="55" t="str">
        <f aca="false">IF(J405&lt;=5,"Excellent",IF(J405&lt;=10,"Good",IF(J405&lt;=20,"Acceptable","Poor")))</f>
        <v>Poor</v>
      </c>
      <c r="R405" s="55" t="n">
        <f aca="false">IFERROR(VALUE(LEFT(E405,4)),"")</f>
        <v>2023</v>
      </c>
    </row>
    <row r="406" customFormat="false" ht="15" hidden="false" customHeight="true" outlineLevel="0" collapsed="false">
      <c r="A406" s="52" t="s">
        <v>12564</v>
      </c>
      <c r="B406" s="52" t="s">
        <v>2578</v>
      </c>
      <c r="C406" s="52" t="s">
        <v>27</v>
      </c>
      <c r="D406" s="52" t="s">
        <v>12</v>
      </c>
      <c r="E406" s="52" t="s">
        <v>50</v>
      </c>
      <c r="F406" s="52" t="s">
        <v>113</v>
      </c>
      <c r="G406" s="52" t="n">
        <v>2547</v>
      </c>
      <c r="H406" s="52" t="n">
        <v>2669</v>
      </c>
      <c r="I406" s="54" t="n">
        <f aca="false">ABS(G406-H406)</f>
        <v>122</v>
      </c>
      <c r="J406" s="54" t="n">
        <f aca="false">IF(H406=0,0,ROUND(ABS(G406-H406)/H406*100,2))</f>
        <v>4.57</v>
      </c>
      <c r="K406" s="54" t="n">
        <f aca="false">G406-H406</f>
        <v>-122</v>
      </c>
      <c r="L406" s="54" t="n">
        <f aca="false">ROUND(100-J406,2)</f>
        <v>95.43</v>
      </c>
      <c r="M406" s="52" t="s">
        <v>12173</v>
      </c>
      <c r="N406" s="52" t="s">
        <v>12130</v>
      </c>
      <c r="O406" s="52" t="s">
        <v>12123</v>
      </c>
      <c r="P406" s="55" t="str">
        <f aca="false">IF(K406&gt;500,"Over-Forecast",IF(K406&lt;-500,"Under-Forecast","Accurate"))</f>
        <v>Accurate</v>
      </c>
      <c r="Q406" s="55" t="str">
        <f aca="false">IF(J406&lt;=5,"Excellent",IF(J406&lt;=10,"Good",IF(J406&lt;=20,"Acceptable","Poor")))</f>
        <v>Excellent</v>
      </c>
      <c r="R406" s="55" t="n">
        <f aca="false">IFERROR(VALUE(LEFT(E406,4)),"")</f>
        <v>2024</v>
      </c>
    </row>
    <row r="407" customFormat="false" ht="15" hidden="false" customHeight="true" outlineLevel="0" collapsed="false">
      <c r="A407" s="56" t="s">
        <v>12565</v>
      </c>
      <c r="B407" s="56" t="s">
        <v>12566</v>
      </c>
      <c r="C407" s="56" t="s">
        <v>27</v>
      </c>
      <c r="D407" s="56" t="s">
        <v>21</v>
      </c>
      <c r="E407" s="56" t="s">
        <v>10</v>
      </c>
      <c r="F407" s="56" t="s">
        <v>113</v>
      </c>
      <c r="G407" s="56" t="n">
        <v>4741</v>
      </c>
      <c r="H407" s="56" t="n">
        <v>6335</v>
      </c>
      <c r="I407" s="54" t="n">
        <f aca="false">ABS(G407-H407)</f>
        <v>1594</v>
      </c>
      <c r="J407" s="54" t="n">
        <f aca="false">IF(H407=0,0,ROUND(ABS(G407-H407)/H407*100,2))</f>
        <v>25.16</v>
      </c>
      <c r="K407" s="54" t="n">
        <f aca="false">G407-H407</f>
        <v>-1594</v>
      </c>
      <c r="L407" s="54" t="n">
        <f aca="false">ROUND(100-J407,2)</f>
        <v>74.84</v>
      </c>
      <c r="M407" s="56" t="s">
        <v>12141</v>
      </c>
      <c r="N407" s="56" t="s">
        <v>12137</v>
      </c>
      <c r="O407" s="56" t="s">
        <v>12131</v>
      </c>
      <c r="P407" s="55" t="str">
        <f aca="false">IF(K407&gt;500,"Over-Forecast",IF(K407&lt;-500,"Under-Forecast","Accurate"))</f>
        <v>Under-Forecast</v>
      </c>
      <c r="Q407" s="55" t="str">
        <f aca="false">IF(J407&lt;=5,"Excellent",IF(J407&lt;=10,"Good",IF(J407&lt;=20,"Acceptable","Poor")))</f>
        <v>Poor</v>
      </c>
      <c r="R407" s="55" t="n">
        <f aca="false">IFERROR(VALUE(LEFT(E407,4)),"")</f>
        <v>2022</v>
      </c>
    </row>
    <row r="408" customFormat="false" ht="15" hidden="false" customHeight="true" outlineLevel="0" collapsed="false">
      <c r="A408" s="52" t="s">
        <v>12567</v>
      </c>
      <c r="B408" s="52" t="s">
        <v>12568</v>
      </c>
      <c r="C408" s="52" t="s">
        <v>27</v>
      </c>
      <c r="D408" s="52" t="s">
        <v>21</v>
      </c>
      <c r="E408" s="52" t="s">
        <v>56</v>
      </c>
      <c r="F408" s="52" t="s">
        <v>107</v>
      </c>
      <c r="G408" s="52" t="n">
        <v>107</v>
      </c>
      <c r="H408" s="52" t="n">
        <v>141</v>
      </c>
      <c r="I408" s="54" t="n">
        <f aca="false">ABS(G408-H408)</f>
        <v>34</v>
      </c>
      <c r="J408" s="54" t="n">
        <f aca="false">IF(H408=0,0,ROUND(ABS(G408-H408)/H408*100,2))</f>
        <v>24.11</v>
      </c>
      <c r="K408" s="54" t="n">
        <f aca="false">G408-H408</f>
        <v>-34</v>
      </c>
      <c r="L408" s="54" t="n">
        <f aca="false">ROUND(100-J408,2)</f>
        <v>75.89</v>
      </c>
      <c r="M408" s="52" t="s">
        <v>12152</v>
      </c>
      <c r="N408" s="52" t="s">
        <v>12130</v>
      </c>
      <c r="O408" s="52" t="s">
        <v>12127</v>
      </c>
      <c r="P408" s="55" t="str">
        <f aca="false">IF(K408&gt;500,"Over-Forecast",IF(K408&lt;-500,"Under-Forecast","Accurate"))</f>
        <v>Accurate</v>
      </c>
      <c r="Q408" s="55" t="str">
        <f aca="false">IF(J408&lt;=5,"Excellent",IF(J408&lt;=10,"Good",IF(J408&lt;=20,"Acceptable","Poor")))</f>
        <v>Poor</v>
      </c>
      <c r="R408" s="55" t="n">
        <f aca="false">IFERROR(VALUE(LEFT(E408,4)),"")</f>
        <v>2024</v>
      </c>
    </row>
    <row r="409" customFormat="false" ht="15" hidden="false" customHeight="true" outlineLevel="0" collapsed="false">
      <c r="A409" s="56" t="s">
        <v>12569</v>
      </c>
      <c r="B409" s="56" t="s">
        <v>956</v>
      </c>
      <c r="C409" s="56" t="s">
        <v>14</v>
      </c>
      <c r="D409" s="56" t="s">
        <v>9</v>
      </c>
      <c r="E409" s="56" t="s">
        <v>31</v>
      </c>
      <c r="F409" s="56" t="s">
        <v>107</v>
      </c>
      <c r="G409" s="56" t="n">
        <v>9495</v>
      </c>
      <c r="H409" s="56" t="n">
        <v>9156</v>
      </c>
      <c r="I409" s="54" t="n">
        <f aca="false">ABS(G409-H409)</f>
        <v>339</v>
      </c>
      <c r="J409" s="54" t="n">
        <f aca="false">IF(H409=0,0,ROUND(ABS(G409-H409)/H409*100,2))</f>
        <v>3.7</v>
      </c>
      <c r="K409" s="54" t="n">
        <f aca="false">G409-H409</f>
        <v>339</v>
      </c>
      <c r="L409" s="54" t="n">
        <f aca="false">ROUND(100-J409,2)</f>
        <v>96.3</v>
      </c>
      <c r="M409" s="56" t="s">
        <v>12152</v>
      </c>
      <c r="N409" s="56" t="s">
        <v>12153</v>
      </c>
      <c r="O409" s="56" t="s">
        <v>12127</v>
      </c>
      <c r="P409" s="55" t="str">
        <f aca="false">IF(K409&gt;500,"Over-Forecast",IF(K409&lt;-500,"Under-Forecast","Accurate"))</f>
        <v>Accurate</v>
      </c>
      <c r="Q409" s="55" t="str">
        <f aca="false">IF(J409&lt;=5,"Excellent",IF(J409&lt;=10,"Good",IF(J409&lt;=20,"Acceptable","Poor")))</f>
        <v>Excellent</v>
      </c>
      <c r="R409" s="55" t="n">
        <f aca="false">IFERROR(VALUE(LEFT(E409,4)),"")</f>
        <v>2022</v>
      </c>
    </row>
    <row r="410" customFormat="false" ht="15" hidden="false" customHeight="true" outlineLevel="0" collapsed="false">
      <c r="A410" s="52" t="s">
        <v>12570</v>
      </c>
      <c r="B410" s="52" t="s">
        <v>462</v>
      </c>
      <c r="C410" s="52" t="s">
        <v>27</v>
      </c>
      <c r="D410" s="52" t="s">
        <v>12</v>
      </c>
      <c r="E410" s="52" t="s">
        <v>31</v>
      </c>
      <c r="F410" s="52" t="s">
        <v>107</v>
      </c>
      <c r="G410" s="52" t="n">
        <v>6737</v>
      </c>
      <c r="H410" s="52" t="n">
        <v>9516</v>
      </c>
      <c r="I410" s="54" t="n">
        <f aca="false">ABS(G410-H410)</f>
        <v>2779</v>
      </c>
      <c r="J410" s="54" t="n">
        <f aca="false">IF(H410=0,0,ROUND(ABS(G410-H410)/H410*100,2))</f>
        <v>29.2</v>
      </c>
      <c r="K410" s="54" t="n">
        <f aca="false">G410-H410</f>
        <v>-2779</v>
      </c>
      <c r="L410" s="54" t="n">
        <f aca="false">ROUND(100-J410,2)</f>
        <v>70.8</v>
      </c>
      <c r="M410" s="52" t="s">
        <v>12173</v>
      </c>
      <c r="N410" s="52" t="s">
        <v>12126</v>
      </c>
      <c r="O410" s="52" t="s">
        <v>12127</v>
      </c>
      <c r="P410" s="55" t="str">
        <f aca="false">IF(K410&gt;500,"Over-Forecast",IF(K410&lt;-500,"Under-Forecast","Accurate"))</f>
        <v>Under-Forecast</v>
      </c>
      <c r="Q410" s="55" t="str">
        <f aca="false">IF(J410&lt;=5,"Excellent",IF(J410&lt;=10,"Good",IF(J410&lt;=20,"Acceptable","Poor")))</f>
        <v>Poor</v>
      </c>
      <c r="R410" s="55" t="n">
        <f aca="false">IFERROR(VALUE(LEFT(E410,4)),"")</f>
        <v>2022</v>
      </c>
    </row>
    <row r="411" customFormat="false" ht="15" hidden="false" customHeight="true" outlineLevel="0" collapsed="false">
      <c r="A411" s="56" t="s">
        <v>12571</v>
      </c>
      <c r="B411" s="56" t="s">
        <v>5825</v>
      </c>
      <c r="C411" s="56" t="s">
        <v>20</v>
      </c>
      <c r="D411" s="56" t="s">
        <v>12</v>
      </c>
      <c r="E411" s="56" t="s">
        <v>22</v>
      </c>
      <c r="F411" s="56" t="s">
        <v>107</v>
      </c>
      <c r="G411" s="56" t="n">
        <v>1226</v>
      </c>
      <c r="H411" s="56" t="n">
        <v>1508</v>
      </c>
      <c r="I411" s="54" t="n">
        <f aca="false">ABS(G411-H411)</f>
        <v>282</v>
      </c>
      <c r="J411" s="54" t="n">
        <f aca="false">IF(H411=0,0,ROUND(ABS(G411-H411)/H411*100,2))</f>
        <v>18.7</v>
      </c>
      <c r="K411" s="54" t="n">
        <f aca="false">G411-H411</f>
        <v>-282</v>
      </c>
      <c r="L411" s="54" t="n">
        <f aca="false">ROUND(100-J411,2)</f>
        <v>81.3</v>
      </c>
      <c r="M411" s="56" t="s">
        <v>12134</v>
      </c>
      <c r="N411" s="56" t="s">
        <v>12153</v>
      </c>
      <c r="O411" s="56" t="s">
        <v>12127</v>
      </c>
      <c r="P411" s="55" t="str">
        <f aca="false">IF(K411&gt;500,"Over-Forecast",IF(K411&lt;-500,"Under-Forecast","Accurate"))</f>
        <v>Accurate</v>
      </c>
      <c r="Q411" s="55" t="str">
        <f aca="false">IF(J411&lt;=5,"Excellent",IF(J411&lt;=10,"Good",IF(J411&lt;=20,"Acceptable","Poor")))</f>
        <v>Acceptable</v>
      </c>
      <c r="R411" s="55" t="n">
        <f aca="false">IFERROR(VALUE(LEFT(E411,4)),"")</f>
        <v>2022</v>
      </c>
    </row>
    <row r="412" customFormat="false" ht="15" hidden="false" customHeight="true" outlineLevel="0" collapsed="false">
      <c r="A412" s="52" t="s">
        <v>12572</v>
      </c>
      <c r="B412" s="52" t="s">
        <v>1184</v>
      </c>
      <c r="C412" s="52" t="s">
        <v>14</v>
      </c>
      <c r="D412" s="52" t="s">
        <v>18</v>
      </c>
      <c r="E412" s="52" t="s">
        <v>22</v>
      </c>
      <c r="F412" s="52" t="s">
        <v>113</v>
      </c>
      <c r="G412" s="52" t="n">
        <v>9680</v>
      </c>
      <c r="H412" s="52" t="n">
        <v>7885</v>
      </c>
      <c r="I412" s="54" t="n">
        <f aca="false">ABS(G412-H412)</f>
        <v>1795</v>
      </c>
      <c r="J412" s="54" t="n">
        <f aca="false">IF(H412=0,0,ROUND(ABS(G412-H412)/H412*100,2))</f>
        <v>22.76</v>
      </c>
      <c r="K412" s="54" t="n">
        <f aca="false">G412-H412</f>
        <v>1795</v>
      </c>
      <c r="L412" s="54" t="n">
        <f aca="false">ROUND(100-J412,2)</f>
        <v>77.24</v>
      </c>
      <c r="M412" s="52" t="s">
        <v>12173</v>
      </c>
      <c r="N412" s="52" t="s">
        <v>12126</v>
      </c>
      <c r="O412" s="52" t="s">
        <v>12127</v>
      </c>
      <c r="P412" s="55" t="str">
        <f aca="false">IF(K412&gt;500,"Over-Forecast",IF(K412&lt;-500,"Under-Forecast","Accurate"))</f>
        <v>Over-Forecast</v>
      </c>
      <c r="Q412" s="55" t="str">
        <f aca="false">IF(J412&lt;=5,"Excellent",IF(J412&lt;=10,"Good",IF(J412&lt;=20,"Acceptable","Poor")))</f>
        <v>Poor</v>
      </c>
      <c r="R412" s="55" t="n">
        <f aca="false">IFERROR(VALUE(LEFT(E412,4)),"")</f>
        <v>2022</v>
      </c>
    </row>
    <row r="413" customFormat="false" ht="15" hidden="false" customHeight="true" outlineLevel="0" collapsed="false">
      <c r="A413" s="56" t="s">
        <v>12573</v>
      </c>
      <c r="B413" s="56" t="s">
        <v>3496</v>
      </c>
      <c r="C413" s="56" t="s">
        <v>25</v>
      </c>
      <c r="D413" s="56" t="s">
        <v>9</v>
      </c>
      <c r="E413" s="56" t="s">
        <v>35</v>
      </c>
      <c r="F413" s="56" t="s">
        <v>113</v>
      </c>
      <c r="G413" s="56" t="n">
        <v>2677</v>
      </c>
      <c r="H413" s="56" t="n">
        <v>3040</v>
      </c>
      <c r="I413" s="54" t="n">
        <f aca="false">ABS(G413-H413)</f>
        <v>363</v>
      </c>
      <c r="J413" s="54" t="n">
        <f aca="false">IF(H413=0,0,ROUND(ABS(G413-H413)/H413*100,2))</f>
        <v>11.94</v>
      </c>
      <c r="K413" s="54" t="n">
        <f aca="false">G413-H413</f>
        <v>-363</v>
      </c>
      <c r="L413" s="54" t="n">
        <f aca="false">ROUND(100-J413,2)</f>
        <v>88.06</v>
      </c>
      <c r="M413" s="56" t="s">
        <v>12198</v>
      </c>
      <c r="N413" s="56" t="s">
        <v>12122</v>
      </c>
      <c r="O413" s="56" t="s">
        <v>12127</v>
      </c>
      <c r="P413" s="55" t="str">
        <f aca="false">IF(K413&gt;500,"Over-Forecast",IF(K413&lt;-500,"Under-Forecast","Accurate"))</f>
        <v>Accurate</v>
      </c>
      <c r="Q413" s="55" t="str">
        <f aca="false">IF(J413&lt;=5,"Excellent",IF(J413&lt;=10,"Good",IF(J413&lt;=20,"Acceptable","Poor")))</f>
        <v>Acceptable</v>
      </c>
      <c r="R413" s="55" t="n">
        <f aca="false">IFERROR(VALUE(LEFT(E413,4)),"")</f>
        <v>2023</v>
      </c>
    </row>
    <row r="414" customFormat="false" ht="15" hidden="false" customHeight="true" outlineLevel="0" collapsed="false">
      <c r="A414" s="52" t="s">
        <v>12574</v>
      </c>
      <c r="B414" s="52" t="s">
        <v>2194</v>
      </c>
      <c r="C414" s="52" t="s">
        <v>11</v>
      </c>
      <c r="D414" s="52" t="s">
        <v>21</v>
      </c>
      <c r="E414" s="52" t="s">
        <v>55</v>
      </c>
      <c r="F414" s="52" t="s">
        <v>113</v>
      </c>
      <c r="G414" s="52" t="n">
        <v>3081</v>
      </c>
      <c r="H414" s="52" t="n">
        <v>2420</v>
      </c>
      <c r="I414" s="54" t="n">
        <f aca="false">ABS(G414-H414)</f>
        <v>661</v>
      </c>
      <c r="J414" s="54" t="n">
        <f aca="false">IF(H414=0,0,ROUND(ABS(G414-H414)/H414*100,2))</f>
        <v>27.31</v>
      </c>
      <c r="K414" s="54" t="n">
        <f aca="false">G414-H414</f>
        <v>661</v>
      </c>
      <c r="L414" s="54" t="n">
        <f aca="false">ROUND(100-J414,2)</f>
        <v>72.69</v>
      </c>
      <c r="M414" s="52" t="s">
        <v>12204</v>
      </c>
      <c r="N414" s="52" t="s">
        <v>12130</v>
      </c>
      <c r="O414" s="52" t="s">
        <v>12123</v>
      </c>
      <c r="P414" s="55" t="str">
        <f aca="false">IF(K414&gt;500,"Over-Forecast",IF(K414&lt;-500,"Under-Forecast","Accurate"))</f>
        <v>Over-Forecast</v>
      </c>
      <c r="Q414" s="55" t="str">
        <f aca="false">IF(J414&lt;=5,"Excellent",IF(J414&lt;=10,"Good",IF(J414&lt;=20,"Acceptable","Poor")))</f>
        <v>Poor</v>
      </c>
      <c r="R414" s="55" t="n">
        <f aca="false">IFERROR(VALUE(LEFT(E414,4)),"")</f>
        <v>2024</v>
      </c>
    </row>
    <row r="415" customFormat="false" ht="15" hidden="false" customHeight="true" outlineLevel="0" collapsed="false">
      <c r="A415" s="56" t="s">
        <v>12575</v>
      </c>
      <c r="B415" s="56" t="s">
        <v>3573</v>
      </c>
      <c r="C415" s="56" t="s">
        <v>27</v>
      </c>
      <c r="D415" s="56" t="s">
        <v>21</v>
      </c>
      <c r="E415" s="56" t="s">
        <v>44</v>
      </c>
      <c r="F415" s="56" t="s">
        <v>107</v>
      </c>
      <c r="G415" s="56" t="n">
        <v>11615</v>
      </c>
      <c r="H415" s="56" t="n">
        <v>9283</v>
      </c>
      <c r="I415" s="54" t="n">
        <f aca="false">ABS(G415-H415)</f>
        <v>2332</v>
      </c>
      <c r="J415" s="54" t="n">
        <f aca="false">IF(H415=0,0,ROUND(ABS(G415-H415)/H415*100,2))</f>
        <v>25.12</v>
      </c>
      <c r="K415" s="54" t="n">
        <f aca="false">G415-H415</f>
        <v>2332</v>
      </c>
      <c r="L415" s="54" t="n">
        <f aca="false">ROUND(100-J415,2)</f>
        <v>74.88</v>
      </c>
      <c r="M415" s="56" t="s">
        <v>12173</v>
      </c>
      <c r="N415" s="56" t="s">
        <v>12130</v>
      </c>
      <c r="O415" s="56" t="s">
        <v>12131</v>
      </c>
      <c r="P415" s="55" t="str">
        <f aca="false">IF(K415&gt;500,"Over-Forecast",IF(K415&lt;-500,"Under-Forecast","Accurate"))</f>
        <v>Over-Forecast</v>
      </c>
      <c r="Q415" s="55" t="str">
        <f aca="false">IF(J415&lt;=5,"Excellent",IF(J415&lt;=10,"Good",IF(J415&lt;=20,"Acceptable","Poor")))</f>
        <v>Poor</v>
      </c>
      <c r="R415" s="55" t="n">
        <f aca="false">IFERROR(VALUE(LEFT(E415,4)),"")</f>
        <v>2023</v>
      </c>
    </row>
    <row r="416" customFormat="false" ht="15" hidden="false" customHeight="true" outlineLevel="0" collapsed="false">
      <c r="A416" s="52" t="s">
        <v>12576</v>
      </c>
      <c r="B416" s="52" t="s">
        <v>415</v>
      </c>
      <c r="C416" s="52" t="s">
        <v>17</v>
      </c>
      <c r="D416" s="52" t="s">
        <v>15</v>
      </c>
      <c r="E416" s="52" t="s">
        <v>22</v>
      </c>
      <c r="F416" s="52" t="s">
        <v>107</v>
      </c>
      <c r="G416" s="52" t="n">
        <v>7270</v>
      </c>
      <c r="H416" s="52" t="n">
        <v>9083</v>
      </c>
      <c r="I416" s="54" t="n">
        <f aca="false">ABS(G416-H416)</f>
        <v>1813</v>
      </c>
      <c r="J416" s="54" t="n">
        <f aca="false">IF(H416=0,0,ROUND(ABS(G416-H416)/H416*100,2))</f>
        <v>19.96</v>
      </c>
      <c r="K416" s="54" t="n">
        <f aca="false">G416-H416</f>
        <v>-1813</v>
      </c>
      <c r="L416" s="54" t="n">
        <f aca="false">ROUND(100-J416,2)</f>
        <v>80.04</v>
      </c>
      <c r="M416" s="52" t="s">
        <v>12147</v>
      </c>
      <c r="N416" s="52" t="s">
        <v>12130</v>
      </c>
      <c r="O416" s="52" t="s">
        <v>12127</v>
      </c>
      <c r="P416" s="55" t="str">
        <f aca="false">IF(K416&gt;500,"Over-Forecast",IF(K416&lt;-500,"Under-Forecast","Accurate"))</f>
        <v>Under-Forecast</v>
      </c>
      <c r="Q416" s="55" t="str">
        <f aca="false">IF(J416&lt;=5,"Excellent",IF(J416&lt;=10,"Good",IF(J416&lt;=20,"Acceptable","Poor")))</f>
        <v>Acceptable</v>
      </c>
      <c r="R416" s="55" t="n">
        <f aca="false">IFERROR(VALUE(LEFT(E416,4)),"")</f>
        <v>2022</v>
      </c>
    </row>
    <row r="417" customFormat="false" ht="15" hidden="false" customHeight="true" outlineLevel="0" collapsed="false">
      <c r="A417" s="56" t="s">
        <v>12577</v>
      </c>
      <c r="B417" s="56" t="s">
        <v>2770</v>
      </c>
      <c r="C417" s="56" t="s">
        <v>17</v>
      </c>
      <c r="D417" s="56" t="s">
        <v>9</v>
      </c>
      <c r="E417" s="56" t="s">
        <v>47</v>
      </c>
      <c r="F417" s="56" t="s">
        <v>111</v>
      </c>
      <c r="G417" s="56" t="n">
        <v>8826</v>
      </c>
      <c r="H417" s="56" t="n">
        <v>8770</v>
      </c>
      <c r="I417" s="54" t="n">
        <f aca="false">ABS(G417-H417)</f>
        <v>56</v>
      </c>
      <c r="J417" s="54" t="n">
        <f aca="false">IF(H417=0,0,ROUND(ABS(G417-H417)/H417*100,2))</f>
        <v>0.64</v>
      </c>
      <c r="K417" s="54" t="n">
        <f aca="false">G417-H417</f>
        <v>56</v>
      </c>
      <c r="L417" s="54" t="n">
        <f aca="false">ROUND(100-J417,2)</f>
        <v>99.36</v>
      </c>
      <c r="M417" s="56" t="s">
        <v>12173</v>
      </c>
      <c r="N417" s="56" t="s">
        <v>12126</v>
      </c>
      <c r="O417" s="56" t="s">
        <v>12123</v>
      </c>
      <c r="P417" s="55" t="str">
        <f aca="false">IF(K417&gt;500,"Over-Forecast",IF(K417&lt;-500,"Under-Forecast","Accurate"))</f>
        <v>Accurate</v>
      </c>
      <c r="Q417" s="55" t="str">
        <f aca="false">IF(J417&lt;=5,"Excellent",IF(J417&lt;=10,"Good",IF(J417&lt;=20,"Acceptable","Poor")))</f>
        <v>Excellent</v>
      </c>
      <c r="R417" s="55" t="n">
        <f aca="false">IFERROR(VALUE(LEFT(E417,4)),"")</f>
        <v>2024</v>
      </c>
    </row>
    <row r="418" customFormat="false" ht="15" hidden="false" customHeight="true" outlineLevel="0" collapsed="false">
      <c r="A418" s="52" t="s">
        <v>12578</v>
      </c>
      <c r="B418" s="52" t="s">
        <v>3524</v>
      </c>
      <c r="C418" s="52" t="s">
        <v>27</v>
      </c>
      <c r="D418" s="52" t="s">
        <v>18</v>
      </c>
      <c r="E418" s="52" t="s">
        <v>24</v>
      </c>
      <c r="F418" s="52" t="s">
        <v>111</v>
      </c>
      <c r="G418" s="52" t="n">
        <v>486</v>
      </c>
      <c r="H418" s="52" t="n">
        <v>611</v>
      </c>
      <c r="I418" s="54" t="n">
        <f aca="false">ABS(G418-H418)</f>
        <v>125</v>
      </c>
      <c r="J418" s="54" t="n">
        <f aca="false">IF(H418=0,0,ROUND(ABS(G418-H418)/H418*100,2))</f>
        <v>20.46</v>
      </c>
      <c r="K418" s="54" t="n">
        <f aca="false">G418-H418</f>
        <v>-125</v>
      </c>
      <c r="L418" s="54" t="n">
        <f aca="false">ROUND(100-J418,2)</f>
        <v>79.54</v>
      </c>
      <c r="M418" s="52" t="s">
        <v>12141</v>
      </c>
      <c r="N418" s="52" t="s">
        <v>12137</v>
      </c>
      <c r="O418" s="52" t="s">
        <v>12127</v>
      </c>
      <c r="P418" s="55" t="str">
        <f aca="false">IF(K418&gt;500,"Over-Forecast",IF(K418&lt;-500,"Under-Forecast","Accurate"))</f>
        <v>Accurate</v>
      </c>
      <c r="Q418" s="55" t="str">
        <f aca="false">IF(J418&lt;=5,"Excellent",IF(J418&lt;=10,"Good",IF(J418&lt;=20,"Acceptable","Poor")))</f>
        <v>Poor</v>
      </c>
      <c r="R418" s="55" t="n">
        <f aca="false">IFERROR(VALUE(LEFT(E418,4)),"")</f>
        <v>2022</v>
      </c>
    </row>
    <row r="419" customFormat="false" ht="15" hidden="false" customHeight="true" outlineLevel="0" collapsed="false">
      <c r="A419" s="56" t="s">
        <v>12579</v>
      </c>
      <c r="B419" s="56" t="s">
        <v>2438</v>
      </c>
      <c r="C419" s="56" t="s">
        <v>25</v>
      </c>
      <c r="D419" s="56" t="s">
        <v>18</v>
      </c>
      <c r="E419" s="56" t="s">
        <v>51</v>
      </c>
      <c r="F419" s="56" t="s">
        <v>115</v>
      </c>
      <c r="G419" s="56" t="n">
        <v>3641</v>
      </c>
      <c r="H419" s="56" t="n">
        <v>3592</v>
      </c>
      <c r="I419" s="54" t="n">
        <f aca="false">ABS(G419-H419)</f>
        <v>49</v>
      </c>
      <c r="J419" s="54" t="n">
        <f aca="false">IF(H419=0,0,ROUND(ABS(G419-H419)/H419*100,2))</f>
        <v>1.36</v>
      </c>
      <c r="K419" s="54" t="n">
        <f aca="false">G419-H419</f>
        <v>49</v>
      </c>
      <c r="L419" s="54" t="n">
        <f aca="false">ROUND(100-J419,2)</f>
        <v>98.64</v>
      </c>
      <c r="M419" s="56" t="s">
        <v>12121</v>
      </c>
      <c r="N419" s="56" t="s">
        <v>12137</v>
      </c>
      <c r="O419" s="56" t="s">
        <v>12127</v>
      </c>
      <c r="P419" s="55" t="str">
        <f aca="false">IF(K419&gt;500,"Over-Forecast",IF(K419&lt;-500,"Under-Forecast","Accurate"))</f>
        <v>Accurate</v>
      </c>
      <c r="Q419" s="55" t="str">
        <f aca="false">IF(J419&lt;=5,"Excellent",IF(J419&lt;=10,"Good",IF(J419&lt;=20,"Acceptable","Poor")))</f>
        <v>Excellent</v>
      </c>
      <c r="R419" s="55" t="n">
        <f aca="false">IFERROR(VALUE(LEFT(E419,4)),"")</f>
        <v>2024</v>
      </c>
    </row>
    <row r="420" customFormat="false" ht="15" hidden="false" customHeight="true" outlineLevel="0" collapsed="false">
      <c r="A420" s="52" t="s">
        <v>12580</v>
      </c>
      <c r="B420" s="52" t="s">
        <v>4127</v>
      </c>
      <c r="C420" s="52" t="s">
        <v>25</v>
      </c>
      <c r="D420" s="52" t="s">
        <v>9</v>
      </c>
      <c r="E420" s="52" t="s">
        <v>30</v>
      </c>
      <c r="F420" s="52" t="s">
        <v>111</v>
      </c>
      <c r="G420" s="52" t="n">
        <v>5389</v>
      </c>
      <c r="H420" s="52" t="n">
        <v>5826</v>
      </c>
      <c r="I420" s="54" t="n">
        <f aca="false">ABS(G420-H420)</f>
        <v>437</v>
      </c>
      <c r="J420" s="54" t="n">
        <f aca="false">IF(H420=0,0,ROUND(ABS(G420-H420)/H420*100,2))</f>
        <v>7.5</v>
      </c>
      <c r="K420" s="54" t="n">
        <f aca="false">G420-H420</f>
        <v>-437</v>
      </c>
      <c r="L420" s="54" t="n">
        <f aca="false">ROUND(100-J420,2)</f>
        <v>92.5</v>
      </c>
      <c r="M420" s="52" t="s">
        <v>12152</v>
      </c>
      <c r="N420" s="52" t="s">
        <v>12153</v>
      </c>
      <c r="O420" s="52" t="s">
        <v>12131</v>
      </c>
      <c r="P420" s="55" t="str">
        <f aca="false">IF(K420&gt;500,"Over-Forecast",IF(K420&lt;-500,"Under-Forecast","Accurate"))</f>
        <v>Accurate</v>
      </c>
      <c r="Q420" s="55" t="str">
        <f aca="false">IF(J420&lt;=5,"Excellent",IF(J420&lt;=10,"Good",IF(J420&lt;=20,"Acceptable","Poor")))</f>
        <v>Good</v>
      </c>
      <c r="R420" s="55" t="n">
        <f aca="false">IFERROR(VALUE(LEFT(E420,4)),"")</f>
        <v>2022</v>
      </c>
    </row>
    <row r="421" customFormat="false" ht="15" hidden="false" customHeight="true" outlineLevel="0" collapsed="false">
      <c r="A421" s="56" t="s">
        <v>12581</v>
      </c>
      <c r="B421" s="56" t="s">
        <v>4687</v>
      </c>
      <c r="C421" s="56" t="s">
        <v>14</v>
      </c>
      <c r="D421" s="56" t="s">
        <v>9</v>
      </c>
      <c r="E421" s="56" t="s">
        <v>35</v>
      </c>
      <c r="F421" s="56" t="s">
        <v>107</v>
      </c>
      <c r="G421" s="56" t="n">
        <v>594</v>
      </c>
      <c r="H421" s="56" t="n">
        <v>680</v>
      </c>
      <c r="I421" s="54" t="n">
        <f aca="false">ABS(G421-H421)</f>
        <v>86</v>
      </c>
      <c r="J421" s="54" t="n">
        <f aca="false">IF(H421=0,0,ROUND(ABS(G421-H421)/H421*100,2))</f>
        <v>12.65</v>
      </c>
      <c r="K421" s="54" t="n">
        <f aca="false">G421-H421</f>
        <v>-86</v>
      </c>
      <c r="L421" s="54" t="n">
        <f aca="false">ROUND(100-J421,2)</f>
        <v>87.35</v>
      </c>
      <c r="M421" s="56" t="s">
        <v>12160</v>
      </c>
      <c r="N421" s="56" t="s">
        <v>12126</v>
      </c>
      <c r="O421" s="56" t="s">
        <v>12127</v>
      </c>
      <c r="P421" s="55" t="str">
        <f aca="false">IF(K421&gt;500,"Over-Forecast",IF(K421&lt;-500,"Under-Forecast","Accurate"))</f>
        <v>Accurate</v>
      </c>
      <c r="Q421" s="55" t="str">
        <f aca="false">IF(J421&lt;=5,"Excellent",IF(J421&lt;=10,"Good",IF(J421&lt;=20,"Acceptable","Poor")))</f>
        <v>Acceptable</v>
      </c>
      <c r="R421" s="55" t="n">
        <f aca="false">IFERROR(VALUE(LEFT(E421,4)),"")</f>
        <v>2023</v>
      </c>
    </row>
    <row r="422" customFormat="false" ht="15" hidden="false" customHeight="true" outlineLevel="0" collapsed="false">
      <c r="A422" s="52" t="s">
        <v>12582</v>
      </c>
      <c r="B422" s="52" t="s">
        <v>1881</v>
      </c>
      <c r="C422" s="52" t="s">
        <v>17</v>
      </c>
      <c r="D422" s="52" t="s">
        <v>12</v>
      </c>
      <c r="E422" s="52" t="s">
        <v>38</v>
      </c>
      <c r="F422" s="52" t="s">
        <v>111</v>
      </c>
      <c r="G422" s="52" t="n">
        <v>3798</v>
      </c>
      <c r="H422" s="52" t="n">
        <v>2866</v>
      </c>
      <c r="I422" s="54" t="n">
        <f aca="false">ABS(G422-H422)</f>
        <v>932</v>
      </c>
      <c r="J422" s="54" t="n">
        <f aca="false">IF(H422=0,0,ROUND(ABS(G422-H422)/H422*100,2))</f>
        <v>32.52</v>
      </c>
      <c r="K422" s="54" t="n">
        <f aca="false">G422-H422</f>
        <v>932</v>
      </c>
      <c r="L422" s="54" t="n">
        <f aca="false">ROUND(100-J422,2)</f>
        <v>67.48</v>
      </c>
      <c r="M422" s="52" t="s">
        <v>12134</v>
      </c>
      <c r="N422" s="52" t="s">
        <v>12130</v>
      </c>
      <c r="O422" s="52" t="s">
        <v>12127</v>
      </c>
      <c r="P422" s="55" t="str">
        <f aca="false">IF(K422&gt;500,"Over-Forecast",IF(K422&lt;-500,"Under-Forecast","Accurate"))</f>
        <v>Over-Forecast</v>
      </c>
      <c r="Q422" s="55" t="str">
        <f aca="false">IF(J422&lt;=5,"Excellent",IF(J422&lt;=10,"Good",IF(J422&lt;=20,"Acceptable","Poor")))</f>
        <v>Poor</v>
      </c>
      <c r="R422" s="55" t="n">
        <f aca="false">IFERROR(VALUE(LEFT(E422,4)),"")</f>
        <v>2023</v>
      </c>
    </row>
    <row r="423" customFormat="false" ht="15" hidden="false" customHeight="true" outlineLevel="0" collapsed="false">
      <c r="A423" s="56" t="s">
        <v>12583</v>
      </c>
      <c r="B423" s="56" t="s">
        <v>392</v>
      </c>
      <c r="C423" s="56" t="s">
        <v>11</v>
      </c>
      <c r="D423" s="56" t="s">
        <v>12</v>
      </c>
      <c r="E423" s="56" t="s">
        <v>50</v>
      </c>
      <c r="F423" s="56" t="s">
        <v>113</v>
      </c>
      <c r="G423" s="56" t="n">
        <v>9867</v>
      </c>
      <c r="H423" s="56" t="n">
        <v>7716</v>
      </c>
      <c r="I423" s="54" t="n">
        <f aca="false">ABS(G423-H423)</f>
        <v>2151</v>
      </c>
      <c r="J423" s="54" t="n">
        <f aca="false">IF(H423=0,0,ROUND(ABS(G423-H423)/H423*100,2))</f>
        <v>27.88</v>
      </c>
      <c r="K423" s="54" t="n">
        <f aca="false">G423-H423</f>
        <v>2151</v>
      </c>
      <c r="L423" s="54" t="n">
        <f aca="false">ROUND(100-J423,2)</f>
        <v>72.12</v>
      </c>
      <c r="M423" s="56" t="s">
        <v>12160</v>
      </c>
      <c r="N423" s="56" t="s">
        <v>12126</v>
      </c>
      <c r="O423" s="56" t="s">
        <v>12127</v>
      </c>
      <c r="P423" s="55" t="str">
        <f aca="false">IF(K423&gt;500,"Over-Forecast",IF(K423&lt;-500,"Under-Forecast","Accurate"))</f>
        <v>Over-Forecast</v>
      </c>
      <c r="Q423" s="55" t="str">
        <f aca="false">IF(J423&lt;=5,"Excellent",IF(J423&lt;=10,"Good",IF(J423&lt;=20,"Acceptable","Poor")))</f>
        <v>Poor</v>
      </c>
      <c r="R423" s="55" t="n">
        <f aca="false">IFERROR(VALUE(LEFT(E423,4)),"")</f>
        <v>2024</v>
      </c>
    </row>
    <row r="424" customFormat="false" ht="15" hidden="false" customHeight="true" outlineLevel="0" collapsed="false">
      <c r="A424" s="52" t="s">
        <v>12584</v>
      </c>
      <c r="B424" s="52" t="s">
        <v>693</v>
      </c>
      <c r="C424" s="52" t="s">
        <v>14</v>
      </c>
      <c r="D424" s="52" t="s">
        <v>18</v>
      </c>
      <c r="E424" s="52" t="s">
        <v>48</v>
      </c>
      <c r="F424" s="52" t="s">
        <v>115</v>
      </c>
      <c r="G424" s="52" t="n">
        <v>8945</v>
      </c>
      <c r="H424" s="52" t="n">
        <v>7488</v>
      </c>
      <c r="I424" s="54" t="n">
        <f aca="false">ABS(G424-H424)</f>
        <v>1457</v>
      </c>
      <c r="J424" s="54" t="n">
        <f aca="false">IF(H424=0,0,ROUND(ABS(G424-H424)/H424*100,2))</f>
        <v>19.46</v>
      </c>
      <c r="K424" s="54" t="n">
        <f aca="false">G424-H424</f>
        <v>1457</v>
      </c>
      <c r="L424" s="54" t="n">
        <f aca="false">ROUND(100-J424,2)</f>
        <v>80.54</v>
      </c>
      <c r="M424" s="52" t="s">
        <v>12121</v>
      </c>
      <c r="N424" s="52" t="s">
        <v>12126</v>
      </c>
      <c r="O424" s="52" t="s">
        <v>12123</v>
      </c>
      <c r="P424" s="55" t="str">
        <f aca="false">IF(K424&gt;500,"Over-Forecast",IF(K424&lt;-500,"Under-Forecast","Accurate"))</f>
        <v>Over-Forecast</v>
      </c>
      <c r="Q424" s="55" t="str">
        <f aca="false">IF(J424&lt;=5,"Excellent",IF(J424&lt;=10,"Good",IF(J424&lt;=20,"Acceptable","Poor")))</f>
        <v>Acceptable</v>
      </c>
      <c r="R424" s="55" t="n">
        <f aca="false">IFERROR(VALUE(LEFT(E424,4)),"")</f>
        <v>2024</v>
      </c>
    </row>
    <row r="425" customFormat="false" ht="15" hidden="false" customHeight="true" outlineLevel="0" collapsed="false">
      <c r="A425" s="56" t="s">
        <v>12585</v>
      </c>
      <c r="B425" s="56" t="s">
        <v>5438</v>
      </c>
      <c r="C425" s="56" t="s">
        <v>27</v>
      </c>
      <c r="D425" s="56" t="s">
        <v>21</v>
      </c>
      <c r="E425" s="56" t="s">
        <v>45</v>
      </c>
      <c r="F425" s="56" t="s">
        <v>113</v>
      </c>
      <c r="G425" s="56" t="n">
        <v>10842</v>
      </c>
      <c r="H425" s="56" t="n">
        <v>8053</v>
      </c>
      <c r="I425" s="54" t="n">
        <f aca="false">ABS(G425-H425)</f>
        <v>2789</v>
      </c>
      <c r="J425" s="54" t="n">
        <f aca="false">IF(H425=0,0,ROUND(ABS(G425-H425)/H425*100,2))</f>
        <v>34.63</v>
      </c>
      <c r="K425" s="54" t="n">
        <f aca="false">G425-H425</f>
        <v>2789</v>
      </c>
      <c r="L425" s="54" t="n">
        <f aca="false">ROUND(100-J425,2)</f>
        <v>65.37</v>
      </c>
      <c r="M425" s="56" t="s">
        <v>12134</v>
      </c>
      <c r="N425" s="56" t="s">
        <v>12126</v>
      </c>
      <c r="O425" s="56" t="s">
        <v>12131</v>
      </c>
      <c r="P425" s="55" t="str">
        <f aca="false">IF(K425&gt;500,"Over-Forecast",IF(K425&lt;-500,"Under-Forecast","Accurate"))</f>
        <v>Over-Forecast</v>
      </c>
      <c r="Q425" s="55" t="str">
        <f aca="false">IF(J425&lt;=5,"Excellent",IF(J425&lt;=10,"Good",IF(J425&lt;=20,"Acceptable","Poor")))</f>
        <v>Poor</v>
      </c>
      <c r="R425" s="55" t="n">
        <f aca="false">IFERROR(VALUE(LEFT(E425,4)),"")</f>
        <v>2024</v>
      </c>
    </row>
    <row r="426" customFormat="false" ht="15" hidden="false" customHeight="true" outlineLevel="0" collapsed="false">
      <c r="A426" s="52" t="s">
        <v>12586</v>
      </c>
      <c r="B426" s="52" t="s">
        <v>2314</v>
      </c>
      <c r="C426" s="52" t="s">
        <v>20</v>
      </c>
      <c r="D426" s="52" t="s">
        <v>21</v>
      </c>
      <c r="E426" s="52" t="s">
        <v>46</v>
      </c>
      <c r="F426" s="52" t="s">
        <v>113</v>
      </c>
      <c r="G426" s="52" t="n">
        <v>5373</v>
      </c>
      <c r="H426" s="52" t="n">
        <v>7347</v>
      </c>
      <c r="I426" s="54" t="n">
        <f aca="false">ABS(G426-H426)</f>
        <v>1974</v>
      </c>
      <c r="J426" s="54" t="n">
        <f aca="false">IF(H426=0,0,ROUND(ABS(G426-H426)/H426*100,2))</f>
        <v>26.87</v>
      </c>
      <c r="K426" s="54" t="n">
        <f aca="false">G426-H426</f>
        <v>-1974</v>
      </c>
      <c r="L426" s="54" t="n">
        <f aca="false">ROUND(100-J426,2)</f>
        <v>73.13</v>
      </c>
      <c r="M426" s="52" t="s">
        <v>12144</v>
      </c>
      <c r="N426" s="52" t="s">
        <v>12137</v>
      </c>
      <c r="O426" s="52" t="s">
        <v>12131</v>
      </c>
      <c r="P426" s="55" t="str">
        <f aca="false">IF(K426&gt;500,"Over-Forecast",IF(K426&lt;-500,"Under-Forecast","Accurate"))</f>
        <v>Under-Forecast</v>
      </c>
      <c r="Q426" s="55" t="str">
        <f aca="false">IF(J426&lt;=5,"Excellent",IF(J426&lt;=10,"Good",IF(J426&lt;=20,"Acceptable","Poor")))</f>
        <v>Poor</v>
      </c>
      <c r="R426" s="55" t="n">
        <f aca="false">IFERROR(VALUE(LEFT(E426,4)),"")</f>
        <v>2024</v>
      </c>
    </row>
    <row r="427" customFormat="false" ht="15" hidden="false" customHeight="true" outlineLevel="0" collapsed="false">
      <c r="A427" s="56" t="s">
        <v>12587</v>
      </c>
      <c r="B427" s="56" t="s">
        <v>2123</v>
      </c>
      <c r="C427" s="56" t="s">
        <v>20</v>
      </c>
      <c r="D427" s="56" t="s">
        <v>9</v>
      </c>
      <c r="E427" s="56" t="s">
        <v>32</v>
      </c>
      <c r="F427" s="56" t="s">
        <v>111</v>
      </c>
      <c r="G427" s="56" t="n">
        <v>900</v>
      </c>
      <c r="H427" s="56" t="n">
        <v>668</v>
      </c>
      <c r="I427" s="54" t="n">
        <f aca="false">ABS(G427-H427)</f>
        <v>232</v>
      </c>
      <c r="J427" s="54" t="n">
        <f aca="false">IF(H427=0,0,ROUND(ABS(G427-H427)/H427*100,2))</f>
        <v>34.73</v>
      </c>
      <c r="K427" s="54" t="n">
        <f aca="false">G427-H427</f>
        <v>232</v>
      </c>
      <c r="L427" s="54" t="n">
        <f aca="false">ROUND(100-J427,2)</f>
        <v>65.27</v>
      </c>
      <c r="M427" s="56" t="s">
        <v>12136</v>
      </c>
      <c r="N427" s="56" t="s">
        <v>12130</v>
      </c>
      <c r="O427" s="56" t="s">
        <v>12127</v>
      </c>
      <c r="P427" s="55" t="str">
        <f aca="false">IF(K427&gt;500,"Over-Forecast",IF(K427&lt;-500,"Under-Forecast","Accurate"))</f>
        <v>Accurate</v>
      </c>
      <c r="Q427" s="55" t="str">
        <f aca="false">IF(J427&lt;=5,"Excellent",IF(J427&lt;=10,"Good",IF(J427&lt;=20,"Acceptable","Poor")))</f>
        <v>Poor</v>
      </c>
      <c r="R427" s="55" t="n">
        <f aca="false">IFERROR(VALUE(LEFT(E427,4)),"")</f>
        <v>2022</v>
      </c>
    </row>
    <row r="428" customFormat="false" ht="15" hidden="false" customHeight="true" outlineLevel="0" collapsed="false">
      <c r="A428" s="52" t="s">
        <v>12588</v>
      </c>
      <c r="B428" s="52" t="s">
        <v>4346</v>
      </c>
      <c r="C428" s="52" t="s">
        <v>11</v>
      </c>
      <c r="D428" s="52" t="s">
        <v>15</v>
      </c>
      <c r="E428" s="52" t="s">
        <v>33</v>
      </c>
      <c r="F428" s="52" t="s">
        <v>107</v>
      </c>
      <c r="G428" s="52" t="n">
        <v>2763</v>
      </c>
      <c r="H428" s="52" t="n">
        <v>2728</v>
      </c>
      <c r="I428" s="54" t="n">
        <f aca="false">ABS(G428-H428)</f>
        <v>35</v>
      </c>
      <c r="J428" s="54" t="n">
        <f aca="false">IF(H428=0,0,ROUND(ABS(G428-H428)/H428*100,2))</f>
        <v>1.28</v>
      </c>
      <c r="K428" s="54" t="n">
        <f aca="false">G428-H428</f>
        <v>35</v>
      </c>
      <c r="L428" s="54" t="n">
        <f aca="false">ROUND(100-J428,2)</f>
        <v>98.72</v>
      </c>
      <c r="M428" s="52" t="s">
        <v>12173</v>
      </c>
      <c r="N428" s="52" t="s">
        <v>12130</v>
      </c>
      <c r="O428" s="52" t="s">
        <v>12127</v>
      </c>
      <c r="P428" s="55" t="str">
        <f aca="false">IF(K428&gt;500,"Over-Forecast",IF(K428&lt;-500,"Under-Forecast","Accurate"))</f>
        <v>Accurate</v>
      </c>
      <c r="Q428" s="55" t="str">
        <f aca="false">IF(J428&lt;=5,"Excellent",IF(J428&lt;=10,"Good",IF(J428&lt;=20,"Acceptable","Poor")))</f>
        <v>Excellent</v>
      </c>
      <c r="R428" s="55" t="n">
        <f aca="false">IFERROR(VALUE(LEFT(E428,4)),"")</f>
        <v>2023</v>
      </c>
    </row>
    <row r="429" customFormat="false" ht="15" hidden="false" customHeight="true" outlineLevel="0" collapsed="false">
      <c r="A429" s="56" t="s">
        <v>12589</v>
      </c>
      <c r="B429" s="56" t="s">
        <v>4090</v>
      </c>
      <c r="C429" s="56" t="s">
        <v>23</v>
      </c>
      <c r="D429" s="56" t="s">
        <v>21</v>
      </c>
      <c r="E429" s="56" t="s">
        <v>52</v>
      </c>
      <c r="F429" s="56" t="s">
        <v>113</v>
      </c>
      <c r="G429" s="56" t="n">
        <v>3119</v>
      </c>
      <c r="H429" s="56" t="n">
        <v>3861</v>
      </c>
      <c r="I429" s="54" t="n">
        <f aca="false">ABS(G429-H429)</f>
        <v>742</v>
      </c>
      <c r="J429" s="54" t="n">
        <f aca="false">IF(H429=0,0,ROUND(ABS(G429-H429)/H429*100,2))</f>
        <v>19.22</v>
      </c>
      <c r="K429" s="54" t="n">
        <f aca="false">G429-H429</f>
        <v>-742</v>
      </c>
      <c r="L429" s="54" t="n">
        <f aca="false">ROUND(100-J429,2)</f>
        <v>80.78</v>
      </c>
      <c r="M429" s="56" t="s">
        <v>12147</v>
      </c>
      <c r="N429" s="56" t="s">
        <v>12126</v>
      </c>
      <c r="O429" s="56" t="s">
        <v>12131</v>
      </c>
      <c r="P429" s="55" t="str">
        <f aca="false">IF(K429&gt;500,"Over-Forecast",IF(K429&lt;-500,"Under-Forecast","Accurate"))</f>
        <v>Under-Forecast</v>
      </c>
      <c r="Q429" s="55" t="str">
        <f aca="false">IF(J429&lt;=5,"Excellent",IF(J429&lt;=10,"Good",IF(J429&lt;=20,"Acceptable","Poor")))</f>
        <v>Acceptable</v>
      </c>
      <c r="R429" s="55" t="n">
        <f aca="false">IFERROR(VALUE(LEFT(E429,4)),"")</f>
        <v>2024</v>
      </c>
    </row>
    <row r="430" customFormat="false" ht="15" hidden="false" customHeight="true" outlineLevel="0" collapsed="false">
      <c r="A430" s="52" t="s">
        <v>12590</v>
      </c>
      <c r="B430" s="52" t="s">
        <v>4579</v>
      </c>
      <c r="C430" s="52" t="s">
        <v>25</v>
      </c>
      <c r="D430" s="52" t="s">
        <v>15</v>
      </c>
      <c r="E430" s="52" t="s">
        <v>26</v>
      </c>
      <c r="F430" s="52" t="s">
        <v>107</v>
      </c>
      <c r="G430" s="52" t="n">
        <v>2934</v>
      </c>
      <c r="H430" s="52" t="n">
        <v>3086</v>
      </c>
      <c r="I430" s="54" t="n">
        <f aca="false">ABS(G430-H430)</f>
        <v>152</v>
      </c>
      <c r="J430" s="54" t="n">
        <f aca="false">IF(H430=0,0,ROUND(ABS(G430-H430)/H430*100,2))</f>
        <v>4.93</v>
      </c>
      <c r="K430" s="54" t="n">
        <f aca="false">G430-H430</f>
        <v>-152</v>
      </c>
      <c r="L430" s="54" t="n">
        <f aca="false">ROUND(100-J430,2)</f>
        <v>95.07</v>
      </c>
      <c r="M430" s="52" t="s">
        <v>12173</v>
      </c>
      <c r="N430" s="52" t="s">
        <v>12130</v>
      </c>
      <c r="O430" s="52" t="s">
        <v>12127</v>
      </c>
      <c r="P430" s="55" t="str">
        <f aca="false">IF(K430&gt;500,"Over-Forecast",IF(K430&lt;-500,"Under-Forecast","Accurate"))</f>
        <v>Accurate</v>
      </c>
      <c r="Q430" s="55" t="str">
        <f aca="false">IF(J430&lt;=5,"Excellent",IF(J430&lt;=10,"Good",IF(J430&lt;=20,"Acceptable","Poor")))</f>
        <v>Excellent</v>
      </c>
      <c r="R430" s="55" t="n">
        <f aca="false">IFERROR(VALUE(LEFT(E430,4)),"")</f>
        <v>2022</v>
      </c>
    </row>
    <row r="431" customFormat="false" ht="15" hidden="false" customHeight="true" outlineLevel="0" collapsed="false">
      <c r="A431" s="56" t="s">
        <v>12591</v>
      </c>
      <c r="B431" s="56" t="s">
        <v>3764</v>
      </c>
      <c r="C431" s="56" t="s">
        <v>20</v>
      </c>
      <c r="D431" s="56" t="s">
        <v>15</v>
      </c>
      <c r="E431" s="56" t="s">
        <v>48</v>
      </c>
      <c r="F431" s="56" t="s">
        <v>107</v>
      </c>
      <c r="G431" s="56" t="n">
        <v>3245</v>
      </c>
      <c r="H431" s="56" t="n">
        <v>3266</v>
      </c>
      <c r="I431" s="54" t="n">
        <f aca="false">ABS(G431-H431)</f>
        <v>21</v>
      </c>
      <c r="J431" s="54" t="n">
        <f aca="false">IF(H431=0,0,ROUND(ABS(G431-H431)/H431*100,2))</f>
        <v>0.64</v>
      </c>
      <c r="K431" s="54" t="n">
        <f aca="false">G431-H431</f>
        <v>-21</v>
      </c>
      <c r="L431" s="54" t="n">
        <f aca="false">ROUND(100-J431,2)</f>
        <v>99.36</v>
      </c>
      <c r="M431" s="56" t="s">
        <v>12139</v>
      </c>
      <c r="N431" s="56" t="s">
        <v>12153</v>
      </c>
      <c r="O431" s="56" t="s">
        <v>12127</v>
      </c>
      <c r="P431" s="55" t="str">
        <f aca="false">IF(K431&gt;500,"Over-Forecast",IF(K431&lt;-500,"Under-Forecast","Accurate"))</f>
        <v>Accurate</v>
      </c>
      <c r="Q431" s="55" t="str">
        <f aca="false">IF(J431&lt;=5,"Excellent",IF(J431&lt;=10,"Good",IF(J431&lt;=20,"Acceptable","Poor")))</f>
        <v>Excellent</v>
      </c>
      <c r="R431" s="55" t="n">
        <f aca="false">IFERROR(VALUE(LEFT(E431,4)),"")</f>
        <v>2024</v>
      </c>
    </row>
    <row r="432" customFormat="false" ht="15" hidden="false" customHeight="true" outlineLevel="0" collapsed="false">
      <c r="A432" s="52" t="s">
        <v>12592</v>
      </c>
      <c r="B432" s="52" t="s">
        <v>6211</v>
      </c>
      <c r="C432" s="52" t="s">
        <v>14</v>
      </c>
      <c r="D432" s="52" t="s">
        <v>21</v>
      </c>
      <c r="E432" s="52" t="s">
        <v>13</v>
      </c>
      <c r="F432" s="52" t="s">
        <v>109</v>
      </c>
      <c r="G432" s="52" t="n">
        <v>10107</v>
      </c>
      <c r="H432" s="52" t="n">
        <v>9705</v>
      </c>
      <c r="I432" s="54" t="n">
        <f aca="false">ABS(G432-H432)</f>
        <v>402</v>
      </c>
      <c r="J432" s="54" t="n">
        <f aca="false">IF(H432=0,0,ROUND(ABS(G432-H432)/H432*100,2))</f>
        <v>4.14</v>
      </c>
      <c r="K432" s="54" t="n">
        <f aca="false">G432-H432</f>
        <v>402</v>
      </c>
      <c r="L432" s="54" t="n">
        <f aca="false">ROUND(100-J432,2)</f>
        <v>95.86</v>
      </c>
      <c r="M432" s="52" t="s">
        <v>12198</v>
      </c>
      <c r="N432" s="52" t="s">
        <v>12153</v>
      </c>
      <c r="O432" s="52" t="s">
        <v>12131</v>
      </c>
      <c r="P432" s="55" t="str">
        <f aca="false">IF(K432&gt;500,"Over-Forecast",IF(K432&lt;-500,"Under-Forecast","Accurate"))</f>
        <v>Accurate</v>
      </c>
      <c r="Q432" s="55" t="str">
        <f aca="false">IF(J432&lt;=5,"Excellent",IF(J432&lt;=10,"Good",IF(J432&lt;=20,"Acceptable","Poor")))</f>
        <v>Excellent</v>
      </c>
      <c r="R432" s="55" t="n">
        <f aca="false">IFERROR(VALUE(LEFT(E432,4)),"")</f>
        <v>2022</v>
      </c>
    </row>
    <row r="433" customFormat="false" ht="15" hidden="false" customHeight="true" outlineLevel="0" collapsed="false">
      <c r="A433" s="56" t="s">
        <v>12593</v>
      </c>
      <c r="B433" s="56" t="s">
        <v>4563</v>
      </c>
      <c r="C433" s="56" t="s">
        <v>14</v>
      </c>
      <c r="D433" s="56" t="s">
        <v>15</v>
      </c>
      <c r="E433" s="56" t="s">
        <v>38</v>
      </c>
      <c r="F433" s="56" t="s">
        <v>107</v>
      </c>
      <c r="G433" s="56" t="n">
        <v>3794</v>
      </c>
      <c r="H433" s="56" t="n">
        <v>4615</v>
      </c>
      <c r="I433" s="54" t="n">
        <f aca="false">ABS(G433-H433)</f>
        <v>821</v>
      </c>
      <c r="J433" s="54" t="n">
        <f aca="false">IF(H433=0,0,ROUND(ABS(G433-H433)/H433*100,2))</f>
        <v>17.79</v>
      </c>
      <c r="K433" s="54" t="n">
        <f aca="false">G433-H433</f>
        <v>-821</v>
      </c>
      <c r="L433" s="54" t="n">
        <f aca="false">ROUND(100-J433,2)</f>
        <v>82.21</v>
      </c>
      <c r="M433" s="56" t="s">
        <v>12141</v>
      </c>
      <c r="N433" s="56" t="s">
        <v>12122</v>
      </c>
      <c r="O433" s="56" t="s">
        <v>12131</v>
      </c>
      <c r="P433" s="55" t="str">
        <f aca="false">IF(K433&gt;500,"Over-Forecast",IF(K433&lt;-500,"Under-Forecast","Accurate"))</f>
        <v>Under-Forecast</v>
      </c>
      <c r="Q433" s="55" t="str">
        <f aca="false">IF(J433&lt;=5,"Excellent",IF(J433&lt;=10,"Good",IF(J433&lt;=20,"Acceptable","Poor")))</f>
        <v>Acceptable</v>
      </c>
      <c r="R433" s="55" t="n">
        <f aca="false">IFERROR(VALUE(LEFT(E433,4)),"")</f>
        <v>2023</v>
      </c>
    </row>
    <row r="434" customFormat="false" ht="15" hidden="false" customHeight="true" outlineLevel="0" collapsed="false">
      <c r="A434" s="52" t="s">
        <v>12594</v>
      </c>
      <c r="B434" s="52" t="s">
        <v>3466</v>
      </c>
      <c r="C434" s="52" t="s">
        <v>14</v>
      </c>
      <c r="D434" s="52" t="s">
        <v>15</v>
      </c>
      <c r="E434" s="52" t="s">
        <v>16</v>
      </c>
      <c r="F434" s="52" t="s">
        <v>109</v>
      </c>
      <c r="G434" s="52" t="n">
        <v>4128</v>
      </c>
      <c r="H434" s="52" t="n">
        <v>3200</v>
      </c>
      <c r="I434" s="54" t="n">
        <f aca="false">ABS(G434-H434)</f>
        <v>928</v>
      </c>
      <c r="J434" s="54" t="n">
        <f aca="false">IF(H434=0,0,ROUND(ABS(G434-H434)/H434*100,2))</f>
        <v>29</v>
      </c>
      <c r="K434" s="54" t="n">
        <f aca="false">G434-H434</f>
        <v>928</v>
      </c>
      <c r="L434" s="54" t="n">
        <f aca="false">ROUND(100-J434,2)</f>
        <v>71</v>
      </c>
      <c r="M434" s="52" t="s">
        <v>12121</v>
      </c>
      <c r="N434" s="52" t="s">
        <v>12153</v>
      </c>
      <c r="O434" s="52" t="s">
        <v>12127</v>
      </c>
      <c r="P434" s="55" t="str">
        <f aca="false">IF(K434&gt;500,"Over-Forecast",IF(K434&lt;-500,"Under-Forecast","Accurate"))</f>
        <v>Over-Forecast</v>
      </c>
      <c r="Q434" s="55" t="str">
        <f aca="false">IF(J434&lt;=5,"Excellent",IF(J434&lt;=10,"Good",IF(J434&lt;=20,"Acceptable","Poor")))</f>
        <v>Poor</v>
      </c>
      <c r="R434" s="55" t="n">
        <f aca="false">IFERROR(VALUE(LEFT(E434,4)),"")</f>
        <v>2022</v>
      </c>
    </row>
    <row r="435" customFormat="false" ht="15" hidden="false" customHeight="true" outlineLevel="0" collapsed="false">
      <c r="A435" s="56" t="s">
        <v>12595</v>
      </c>
      <c r="B435" s="56" t="s">
        <v>1791</v>
      </c>
      <c r="C435" s="56" t="s">
        <v>11</v>
      </c>
      <c r="D435" s="56" t="s">
        <v>18</v>
      </c>
      <c r="E435" s="56" t="s">
        <v>51</v>
      </c>
      <c r="F435" s="56" t="s">
        <v>113</v>
      </c>
      <c r="G435" s="56" t="n">
        <v>7402</v>
      </c>
      <c r="H435" s="56" t="n">
        <v>7315</v>
      </c>
      <c r="I435" s="54" t="n">
        <f aca="false">ABS(G435-H435)</f>
        <v>87</v>
      </c>
      <c r="J435" s="54" t="n">
        <f aca="false">IF(H435=0,0,ROUND(ABS(G435-H435)/H435*100,2))</f>
        <v>1.19</v>
      </c>
      <c r="K435" s="54" t="n">
        <f aca="false">G435-H435</f>
        <v>87</v>
      </c>
      <c r="L435" s="54" t="n">
        <f aca="false">ROUND(100-J435,2)</f>
        <v>98.81</v>
      </c>
      <c r="M435" s="56" t="s">
        <v>12152</v>
      </c>
      <c r="N435" s="56" t="s">
        <v>12153</v>
      </c>
      <c r="O435" s="56" t="s">
        <v>12131</v>
      </c>
      <c r="P435" s="55" t="str">
        <f aca="false">IF(K435&gt;500,"Over-Forecast",IF(K435&lt;-500,"Under-Forecast","Accurate"))</f>
        <v>Accurate</v>
      </c>
      <c r="Q435" s="55" t="str">
        <f aca="false">IF(J435&lt;=5,"Excellent",IF(J435&lt;=10,"Good",IF(J435&lt;=20,"Acceptable","Poor")))</f>
        <v>Excellent</v>
      </c>
      <c r="R435" s="55" t="n">
        <f aca="false">IFERROR(VALUE(LEFT(E435,4)),"")</f>
        <v>2024</v>
      </c>
    </row>
    <row r="436" customFormat="false" ht="15" hidden="false" customHeight="true" outlineLevel="0" collapsed="false">
      <c r="A436" s="52" t="s">
        <v>12596</v>
      </c>
      <c r="B436" s="52" t="s">
        <v>1263</v>
      </c>
      <c r="C436" s="52" t="s">
        <v>11</v>
      </c>
      <c r="D436" s="52" t="s">
        <v>15</v>
      </c>
      <c r="E436" s="52" t="s">
        <v>38</v>
      </c>
      <c r="F436" s="52" t="s">
        <v>109</v>
      </c>
      <c r="G436" s="52" t="n">
        <v>6081</v>
      </c>
      <c r="H436" s="52" t="n">
        <v>6617</v>
      </c>
      <c r="I436" s="54" t="n">
        <f aca="false">ABS(G436-H436)</f>
        <v>536</v>
      </c>
      <c r="J436" s="54" t="n">
        <f aca="false">IF(H436=0,0,ROUND(ABS(G436-H436)/H436*100,2))</f>
        <v>8.1</v>
      </c>
      <c r="K436" s="54" t="n">
        <f aca="false">G436-H436</f>
        <v>-536</v>
      </c>
      <c r="L436" s="54" t="n">
        <f aca="false">ROUND(100-J436,2)</f>
        <v>91.9</v>
      </c>
      <c r="M436" s="52" t="s">
        <v>12129</v>
      </c>
      <c r="N436" s="52" t="s">
        <v>12122</v>
      </c>
      <c r="O436" s="52" t="s">
        <v>12127</v>
      </c>
      <c r="P436" s="55" t="str">
        <f aca="false">IF(K436&gt;500,"Over-Forecast",IF(K436&lt;-500,"Under-Forecast","Accurate"))</f>
        <v>Under-Forecast</v>
      </c>
      <c r="Q436" s="55" t="str">
        <f aca="false">IF(J436&lt;=5,"Excellent",IF(J436&lt;=10,"Good",IF(J436&lt;=20,"Acceptable","Poor")))</f>
        <v>Good</v>
      </c>
      <c r="R436" s="55" t="n">
        <f aca="false">IFERROR(VALUE(LEFT(E436,4)),"")</f>
        <v>2023</v>
      </c>
    </row>
    <row r="437" customFormat="false" ht="15" hidden="false" customHeight="true" outlineLevel="0" collapsed="false">
      <c r="A437" s="56" t="s">
        <v>12597</v>
      </c>
      <c r="B437" s="56" t="s">
        <v>1211</v>
      </c>
      <c r="C437" s="56" t="s">
        <v>27</v>
      </c>
      <c r="D437" s="56" t="s">
        <v>21</v>
      </c>
      <c r="E437" s="56" t="s">
        <v>39</v>
      </c>
      <c r="F437" s="56" t="s">
        <v>115</v>
      </c>
      <c r="G437" s="56" t="n">
        <v>2648</v>
      </c>
      <c r="H437" s="56" t="n">
        <v>3390</v>
      </c>
      <c r="I437" s="54" t="n">
        <f aca="false">ABS(G437-H437)</f>
        <v>742</v>
      </c>
      <c r="J437" s="54" t="n">
        <f aca="false">IF(H437=0,0,ROUND(ABS(G437-H437)/H437*100,2))</f>
        <v>21.89</v>
      </c>
      <c r="K437" s="54" t="n">
        <f aca="false">G437-H437</f>
        <v>-742</v>
      </c>
      <c r="L437" s="54" t="n">
        <f aca="false">ROUND(100-J437,2)</f>
        <v>78.11</v>
      </c>
      <c r="M437" s="56" t="s">
        <v>12198</v>
      </c>
      <c r="N437" s="56" t="s">
        <v>12130</v>
      </c>
      <c r="O437" s="56" t="s">
        <v>12123</v>
      </c>
      <c r="P437" s="55" t="str">
        <f aca="false">IF(K437&gt;500,"Over-Forecast",IF(K437&lt;-500,"Under-Forecast","Accurate"))</f>
        <v>Under-Forecast</v>
      </c>
      <c r="Q437" s="55" t="str">
        <f aca="false">IF(J437&lt;=5,"Excellent",IF(J437&lt;=10,"Good",IF(J437&lt;=20,"Acceptable","Poor")))</f>
        <v>Poor</v>
      </c>
      <c r="R437" s="55" t="n">
        <f aca="false">IFERROR(VALUE(LEFT(E437,4)),"")</f>
        <v>2023</v>
      </c>
    </row>
    <row r="438" customFormat="false" ht="15" hidden="false" customHeight="true" outlineLevel="0" collapsed="false">
      <c r="A438" s="52" t="s">
        <v>12598</v>
      </c>
      <c r="B438" s="52" t="s">
        <v>6388</v>
      </c>
      <c r="C438" s="52" t="s">
        <v>11</v>
      </c>
      <c r="D438" s="52" t="s">
        <v>15</v>
      </c>
      <c r="E438" s="52" t="s">
        <v>47</v>
      </c>
      <c r="F438" s="52" t="s">
        <v>109</v>
      </c>
      <c r="G438" s="52" t="n">
        <v>6090</v>
      </c>
      <c r="H438" s="52" t="n">
        <v>5692</v>
      </c>
      <c r="I438" s="54" t="n">
        <f aca="false">ABS(G438-H438)</f>
        <v>398</v>
      </c>
      <c r="J438" s="54" t="n">
        <f aca="false">IF(H438=0,0,ROUND(ABS(G438-H438)/H438*100,2))</f>
        <v>6.99</v>
      </c>
      <c r="K438" s="54" t="n">
        <f aca="false">G438-H438</f>
        <v>398</v>
      </c>
      <c r="L438" s="54" t="n">
        <f aca="false">ROUND(100-J438,2)</f>
        <v>93.01</v>
      </c>
      <c r="M438" s="52" t="s">
        <v>12129</v>
      </c>
      <c r="N438" s="52" t="s">
        <v>12153</v>
      </c>
      <c r="O438" s="52" t="s">
        <v>12127</v>
      </c>
      <c r="P438" s="55" t="str">
        <f aca="false">IF(K438&gt;500,"Over-Forecast",IF(K438&lt;-500,"Under-Forecast","Accurate"))</f>
        <v>Accurate</v>
      </c>
      <c r="Q438" s="55" t="str">
        <f aca="false">IF(J438&lt;=5,"Excellent",IF(J438&lt;=10,"Good",IF(J438&lt;=20,"Acceptable","Poor")))</f>
        <v>Good</v>
      </c>
      <c r="R438" s="55" t="n">
        <f aca="false">IFERROR(VALUE(LEFT(E438,4)),"")</f>
        <v>2024</v>
      </c>
    </row>
    <row r="439" customFormat="false" ht="15" hidden="false" customHeight="true" outlineLevel="0" collapsed="false">
      <c r="A439" s="56" t="s">
        <v>12599</v>
      </c>
      <c r="B439" s="56" t="s">
        <v>3364</v>
      </c>
      <c r="C439" s="56" t="s">
        <v>27</v>
      </c>
      <c r="D439" s="56" t="s">
        <v>9</v>
      </c>
      <c r="E439" s="56" t="s">
        <v>28</v>
      </c>
      <c r="F439" s="56" t="s">
        <v>107</v>
      </c>
      <c r="G439" s="56" t="n">
        <v>9968</v>
      </c>
      <c r="H439" s="56" t="n">
        <v>9022</v>
      </c>
      <c r="I439" s="54" t="n">
        <f aca="false">ABS(G439-H439)</f>
        <v>946</v>
      </c>
      <c r="J439" s="54" t="n">
        <f aca="false">IF(H439=0,0,ROUND(ABS(G439-H439)/H439*100,2))</f>
        <v>10.49</v>
      </c>
      <c r="K439" s="54" t="n">
        <f aca="false">G439-H439</f>
        <v>946</v>
      </c>
      <c r="L439" s="54" t="n">
        <f aca="false">ROUND(100-J439,2)</f>
        <v>89.51</v>
      </c>
      <c r="M439" s="56" t="s">
        <v>12147</v>
      </c>
      <c r="N439" s="56" t="s">
        <v>12126</v>
      </c>
      <c r="O439" s="56" t="s">
        <v>12127</v>
      </c>
      <c r="P439" s="55" t="str">
        <f aca="false">IF(K439&gt;500,"Over-Forecast",IF(K439&lt;-500,"Under-Forecast","Accurate"))</f>
        <v>Over-Forecast</v>
      </c>
      <c r="Q439" s="55" t="str">
        <f aca="false">IF(J439&lt;=5,"Excellent",IF(J439&lt;=10,"Good",IF(J439&lt;=20,"Acceptable","Poor")))</f>
        <v>Acceptable</v>
      </c>
      <c r="R439" s="55" t="n">
        <f aca="false">IFERROR(VALUE(LEFT(E439,4)),"")</f>
        <v>2022</v>
      </c>
    </row>
    <row r="440" customFormat="false" ht="15" hidden="false" customHeight="true" outlineLevel="0" collapsed="false">
      <c r="A440" s="52" t="s">
        <v>12600</v>
      </c>
      <c r="B440" s="52" t="s">
        <v>3024</v>
      </c>
      <c r="C440" s="52" t="s">
        <v>25</v>
      </c>
      <c r="D440" s="52" t="s">
        <v>18</v>
      </c>
      <c r="E440" s="52" t="s">
        <v>22</v>
      </c>
      <c r="F440" s="52" t="s">
        <v>111</v>
      </c>
      <c r="G440" s="52" t="n">
        <v>10563</v>
      </c>
      <c r="H440" s="52" t="n">
        <v>7873</v>
      </c>
      <c r="I440" s="54" t="n">
        <f aca="false">ABS(G440-H440)</f>
        <v>2690</v>
      </c>
      <c r="J440" s="54" t="n">
        <f aca="false">IF(H440=0,0,ROUND(ABS(G440-H440)/H440*100,2))</f>
        <v>34.17</v>
      </c>
      <c r="K440" s="54" t="n">
        <f aca="false">G440-H440</f>
        <v>2690</v>
      </c>
      <c r="L440" s="54" t="n">
        <f aca="false">ROUND(100-J440,2)</f>
        <v>65.83</v>
      </c>
      <c r="M440" s="52" t="s">
        <v>12134</v>
      </c>
      <c r="N440" s="52" t="s">
        <v>12153</v>
      </c>
      <c r="O440" s="52" t="s">
        <v>12123</v>
      </c>
      <c r="P440" s="55" t="str">
        <f aca="false">IF(K440&gt;500,"Over-Forecast",IF(K440&lt;-500,"Under-Forecast","Accurate"))</f>
        <v>Over-Forecast</v>
      </c>
      <c r="Q440" s="55" t="str">
        <f aca="false">IF(J440&lt;=5,"Excellent",IF(J440&lt;=10,"Good",IF(J440&lt;=20,"Acceptable","Poor")))</f>
        <v>Poor</v>
      </c>
      <c r="R440" s="55" t="n">
        <f aca="false">IFERROR(VALUE(LEFT(E440,4)),"")</f>
        <v>2022</v>
      </c>
    </row>
    <row r="441" customFormat="false" ht="15" hidden="false" customHeight="true" outlineLevel="0" collapsed="false">
      <c r="A441" s="56" t="s">
        <v>12601</v>
      </c>
      <c r="B441" s="56" t="s">
        <v>1049</v>
      </c>
      <c r="C441" s="56" t="s">
        <v>17</v>
      </c>
      <c r="D441" s="56" t="s">
        <v>21</v>
      </c>
      <c r="E441" s="56" t="s">
        <v>36</v>
      </c>
      <c r="F441" s="56" t="s">
        <v>109</v>
      </c>
      <c r="G441" s="56" t="n">
        <v>8089</v>
      </c>
      <c r="H441" s="56" t="n">
        <v>7077</v>
      </c>
      <c r="I441" s="54" t="n">
        <f aca="false">ABS(G441-H441)</f>
        <v>1012</v>
      </c>
      <c r="J441" s="54" t="n">
        <f aca="false">IF(H441=0,0,ROUND(ABS(G441-H441)/H441*100,2))</f>
        <v>14.3</v>
      </c>
      <c r="K441" s="54" t="n">
        <f aca="false">G441-H441</f>
        <v>1012</v>
      </c>
      <c r="L441" s="54" t="n">
        <f aca="false">ROUND(100-J441,2)</f>
        <v>85.7</v>
      </c>
      <c r="M441" s="56" t="s">
        <v>12173</v>
      </c>
      <c r="N441" s="56" t="s">
        <v>12130</v>
      </c>
      <c r="O441" s="56" t="s">
        <v>12127</v>
      </c>
      <c r="P441" s="55" t="str">
        <f aca="false">IF(K441&gt;500,"Over-Forecast",IF(K441&lt;-500,"Under-Forecast","Accurate"))</f>
        <v>Over-Forecast</v>
      </c>
      <c r="Q441" s="55" t="str">
        <f aca="false">IF(J441&lt;=5,"Excellent",IF(J441&lt;=10,"Good",IF(J441&lt;=20,"Acceptable","Poor")))</f>
        <v>Acceptable</v>
      </c>
      <c r="R441" s="55" t="n">
        <f aca="false">IFERROR(VALUE(LEFT(E441,4)),"")</f>
        <v>2023</v>
      </c>
    </row>
    <row r="442" customFormat="false" ht="15" hidden="false" customHeight="true" outlineLevel="0" collapsed="false">
      <c r="A442" s="52" t="s">
        <v>12602</v>
      </c>
      <c r="B442" s="52" t="s">
        <v>6373</v>
      </c>
      <c r="C442" s="52" t="s">
        <v>20</v>
      </c>
      <c r="D442" s="52" t="s">
        <v>9</v>
      </c>
      <c r="E442" s="52" t="s">
        <v>44</v>
      </c>
      <c r="F442" s="52" t="s">
        <v>107</v>
      </c>
      <c r="G442" s="52" t="n">
        <v>415</v>
      </c>
      <c r="H442" s="52" t="n">
        <v>592</v>
      </c>
      <c r="I442" s="54" t="n">
        <f aca="false">ABS(G442-H442)</f>
        <v>177</v>
      </c>
      <c r="J442" s="54" t="n">
        <f aca="false">IF(H442=0,0,ROUND(ABS(G442-H442)/H442*100,2))</f>
        <v>29.9</v>
      </c>
      <c r="K442" s="54" t="n">
        <f aca="false">G442-H442</f>
        <v>-177</v>
      </c>
      <c r="L442" s="54" t="n">
        <f aca="false">ROUND(100-J442,2)</f>
        <v>70.1</v>
      </c>
      <c r="M442" s="52" t="s">
        <v>12141</v>
      </c>
      <c r="N442" s="52" t="s">
        <v>12137</v>
      </c>
      <c r="O442" s="52" t="s">
        <v>12123</v>
      </c>
      <c r="P442" s="55" t="str">
        <f aca="false">IF(K442&gt;500,"Over-Forecast",IF(K442&lt;-500,"Under-Forecast","Accurate"))</f>
        <v>Accurate</v>
      </c>
      <c r="Q442" s="55" t="str">
        <f aca="false">IF(J442&lt;=5,"Excellent",IF(J442&lt;=10,"Good",IF(J442&lt;=20,"Acceptable","Poor")))</f>
        <v>Poor</v>
      </c>
      <c r="R442" s="55" t="n">
        <f aca="false">IFERROR(VALUE(LEFT(E442,4)),"")</f>
        <v>2023</v>
      </c>
    </row>
    <row r="443" customFormat="false" ht="15" hidden="false" customHeight="true" outlineLevel="0" collapsed="false">
      <c r="A443" s="56" t="s">
        <v>12603</v>
      </c>
      <c r="B443" s="56" t="s">
        <v>2775</v>
      </c>
      <c r="C443" s="56" t="s">
        <v>14</v>
      </c>
      <c r="D443" s="56" t="s">
        <v>12</v>
      </c>
      <c r="E443" s="56" t="s">
        <v>36</v>
      </c>
      <c r="F443" s="56" t="s">
        <v>115</v>
      </c>
      <c r="G443" s="56" t="n">
        <v>6965</v>
      </c>
      <c r="H443" s="56" t="n">
        <v>8578</v>
      </c>
      <c r="I443" s="54" t="n">
        <f aca="false">ABS(G443-H443)</f>
        <v>1613</v>
      </c>
      <c r="J443" s="54" t="n">
        <f aca="false">IF(H443=0,0,ROUND(ABS(G443-H443)/H443*100,2))</f>
        <v>18.8</v>
      </c>
      <c r="K443" s="54" t="n">
        <f aca="false">G443-H443</f>
        <v>-1613</v>
      </c>
      <c r="L443" s="54" t="n">
        <f aca="false">ROUND(100-J443,2)</f>
        <v>81.2</v>
      </c>
      <c r="M443" s="56" t="s">
        <v>12139</v>
      </c>
      <c r="N443" s="56" t="s">
        <v>12137</v>
      </c>
      <c r="O443" s="56" t="s">
        <v>12123</v>
      </c>
      <c r="P443" s="55" t="str">
        <f aca="false">IF(K443&gt;500,"Over-Forecast",IF(K443&lt;-500,"Under-Forecast","Accurate"))</f>
        <v>Under-Forecast</v>
      </c>
      <c r="Q443" s="55" t="str">
        <f aca="false">IF(J443&lt;=5,"Excellent",IF(J443&lt;=10,"Good",IF(J443&lt;=20,"Acceptable","Poor")))</f>
        <v>Acceptable</v>
      </c>
      <c r="R443" s="55" t="n">
        <f aca="false">IFERROR(VALUE(LEFT(E443,4)),"")</f>
        <v>2023</v>
      </c>
    </row>
    <row r="444" customFormat="false" ht="15" hidden="false" customHeight="true" outlineLevel="0" collapsed="false">
      <c r="A444" s="52" t="s">
        <v>12604</v>
      </c>
      <c r="B444" s="52" t="s">
        <v>3421</v>
      </c>
      <c r="C444" s="52" t="s">
        <v>17</v>
      </c>
      <c r="D444" s="52" t="s">
        <v>9</v>
      </c>
      <c r="E444" s="52" t="s">
        <v>29</v>
      </c>
      <c r="F444" s="52" t="s">
        <v>113</v>
      </c>
      <c r="G444" s="52" t="n">
        <v>6846</v>
      </c>
      <c r="H444" s="52" t="n">
        <v>8458</v>
      </c>
      <c r="I444" s="54" t="n">
        <f aca="false">ABS(G444-H444)</f>
        <v>1612</v>
      </c>
      <c r="J444" s="54" t="n">
        <f aca="false">IF(H444=0,0,ROUND(ABS(G444-H444)/H444*100,2))</f>
        <v>19.06</v>
      </c>
      <c r="K444" s="54" t="n">
        <f aca="false">G444-H444</f>
        <v>-1612</v>
      </c>
      <c r="L444" s="54" t="n">
        <f aca="false">ROUND(100-J444,2)</f>
        <v>80.94</v>
      </c>
      <c r="M444" s="52" t="s">
        <v>12173</v>
      </c>
      <c r="N444" s="52" t="s">
        <v>12153</v>
      </c>
      <c r="O444" s="52" t="s">
        <v>12131</v>
      </c>
      <c r="P444" s="55" t="str">
        <f aca="false">IF(K444&gt;500,"Over-Forecast",IF(K444&lt;-500,"Under-Forecast","Accurate"))</f>
        <v>Under-Forecast</v>
      </c>
      <c r="Q444" s="55" t="str">
        <f aca="false">IF(J444&lt;=5,"Excellent",IF(J444&lt;=10,"Good",IF(J444&lt;=20,"Acceptable","Poor")))</f>
        <v>Acceptable</v>
      </c>
      <c r="R444" s="55" t="n">
        <f aca="false">IFERROR(VALUE(LEFT(E444,4)),"")</f>
        <v>2022</v>
      </c>
    </row>
    <row r="445" customFormat="false" ht="15" hidden="false" customHeight="true" outlineLevel="0" collapsed="false">
      <c r="A445" s="56" t="s">
        <v>12605</v>
      </c>
      <c r="B445" s="56" t="s">
        <v>6143</v>
      </c>
      <c r="C445" s="56" t="s">
        <v>14</v>
      </c>
      <c r="D445" s="56" t="s">
        <v>15</v>
      </c>
      <c r="E445" s="56" t="s">
        <v>28</v>
      </c>
      <c r="F445" s="56" t="s">
        <v>111</v>
      </c>
      <c r="G445" s="56" t="n">
        <v>4503</v>
      </c>
      <c r="H445" s="56" t="n">
        <v>5910</v>
      </c>
      <c r="I445" s="54" t="n">
        <f aca="false">ABS(G445-H445)</f>
        <v>1407</v>
      </c>
      <c r="J445" s="54" t="n">
        <f aca="false">IF(H445=0,0,ROUND(ABS(G445-H445)/H445*100,2))</f>
        <v>23.81</v>
      </c>
      <c r="K445" s="54" t="n">
        <f aca="false">G445-H445</f>
        <v>-1407</v>
      </c>
      <c r="L445" s="54" t="n">
        <f aca="false">ROUND(100-J445,2)</f>
        <v>76.19</v>
      </c>
      <c r="M445" s="56" t="s">
        <v>12152</v>
      </c>
      <c r="N445" s="56" t="s">
        <v>12137</v>
      </c>
      <c r="O445" s="56" t="s">
        <v>12131</v>
      </c>
      <c r="P445" s="55" t="str">
        <f aca="false">IF(K445&gt;500,"Over-Forecast",IF(K445&lt;-500,"Under-Forecast","Accurate"))</f>
        <v>Under-Forecast</v>
      </c>
      <c r="Q445" s="55" t="str">
        <f aca="false">IF(J445&lt;=5,"Excellent",IF(J445&lt;=10,"Good",IF(J445&lt;=20,"Acceptable","Poor")))</f>
        <v>Poor</v>
      </c>
      <c r="R445" s="55" t="n">
        <f aca="false">IFERROR(VALUE(LEFT(E445,4)),"")</f>
        <v>2022</v>
      </c>
    </row>
    <row r="446" customFormat="false" ht="15" hidden="false" customHeight="true" outlineLevel="0" collapsed="false">
      <c r="A446" s="52" t="s">
        <v>12606</v>
      </c>
      <c r="B446" s="52" t="s">
        <v>7881</v>
      </c>
      <c r="C446" s="52" t="s">
        <v>27</v>
      </c>
      <c r="D446" s="52" t="s">
        <v>12</v>
      </c>
      <c r="E446" s="52" t="s">
        <v>53</v>
      </c>
      <c r="F446" s="52" t="s">
        <v>113</v>
      </c>
      <c r="G446" s="52" t="n">
        <v>3422</v>
      </c>
      <c r="H446" s="52" t="n">
        <v>3864</v>
      </c>
      <c r="I446" s="54" t="n">
        <f aca="false">ABS(G446-H446)</f>
        <v>442</v>
      </c>
      <c r="J446" s="54" t="n">
        <f aca="false">IF(H446=0,0,ROUND(ABS(G446-H446)/H446*100,2))</f>
        <v>11.44</v>
      </c>
      <c r="K446" s="54" t="n">
        <f aca="false">G446-H446</f>
        <v>-442</v>
      </c>
      <c r="L446" s="54" t="n">
        <f aca="false">ROUND(100-J446,2)</f>
        <v>88.56</v>
      </c>
      <c r="M446" s="52" t="s">
        <v>12134</v>
      </c>
      <c r="N446" s="52" t="s">
        <v>12126</v>
      </c>
      <c r="O446" s="52" t="s">
        <v>12123</v>
      </c>
      <c r="P446" s="55" t="str">
        <f aca="false">IF(K446&gt;500,"Over-Forecast",IF(K446&lt;-500,"Under-Forecast","Accurate"))</f>
        <v>Accurate</v>
      </c>
      <c r="Q446" s="55" t="str">
        <f aca="false">IF(J446&lt;=5,"Excellent",IF(J446&lt;=10,"Good",IF(J446&lt;=20,"Acceptable","Poor")))</f>
        <v>Acceptable</v>
      </c>
      <c r="R446" s="55" t="n">
        <f aca="false">IFERROR(VALUE(LEFT(E446,4)),"")</f>
        <v>2024</v>
      </c>
    </row>
    <row r="447" customFormat="false" ht="15" hidden="false" customHeight="true" outlineLevel="0" collapsed="false">
      <c r="A447" s="56" t="s">
        <v>12607</v>
      </c>
      <c r="B447" s="56" t="s">
        <v>9761</v>
      </c>
      <c r="C447" s="56" t="s">
        <v>23</v>
      </c>
      <c r="D447" s="56" t="s">
        <v>12</v>
      </c>
      <c r="E447" s="56" t="s">
        <v>35</v>
      </c>
      <c r="F447" s="56" t="s">
        <v>107</v>
      </c>
      <c r="G447" s="56" t="n">
        <v>7110</v>
      </c>
      <c r="H447" s="56" t="n">
        <v>7853</v>
      </c>
      <c r="I447" s="54" t="n">
        <f aca="false">ABS(G447-H447)</f>
        <v>743</v>
      </c>
      <c r="J447" s="54" t="n">
        <f aca="false">IF(H447=0,0,ROUND(ABS(G447-H447)/H447*100,2))</f>
        <v>9.46</v>
      </c>
      <c r="K447" s="54" t="n">
        <f aca="false">G447-H447</f>
        <v>-743</v>
      </c>
      <c r="L447" s="54" t="n">
        <f aca="false">ROUND(100-J447,2)</f>
        <v>90.54</v>
      </c>
      <c r="M447" s="56" t="s">
        <v>12136</v>
      </c>
      <c r="N447" s="56" t="s">
        <v>12130</v>
      </c>
      <c r="O447" s="56" t="s">
        <v>12123</v>
      </c>
      <c r="P447" s="55" t="str">
        <f aca="false">IF(K447&gt;500,"Over-Forecast",IF(K447&lt;-500,"Under-Forecast","Accurate"))</f>
        <v>Under-Forecast</v>
      </c>
      <c r="Q447" s="55" t="str">
        <f aca="false">IF(J447&lt;=5,"Excellent",IF(J447&lt;=10,"Good",IF(J447&lt;=20,"Acceptable","Poor")))</f>
        <v>Good</v>
      </c>
      <c r="R447" s="55" t="n">
        <f aca="false">IFERROR(VALUE(LEFT(E447,4)),"")</f>
        <v>2023</v>
      </c>
    </row>
    <row r="448" customFormat="false" ht="15" hidden="false" customHeight="true" outlineLevel="0" collapsed="false">
      <c r="A448" s="52" t="s">
        <v>12608</v>
      </c>
      <c r="B448" s="52" t="s">
        <v>1942</v>
      </c>
      <c r="C448" s="52" t="s">
        <v>25</v>
      </c>
      <c r="D448" s="52" t="s">
        <v>12</v>
      </c>
      <c r="E448" s="52" t="s">
        <v>45</v>
      </c>
      <c r="F448" s="52" t="s">
        <v>107</v>
      </c>
      <c r="G448" s="52" t="n">
        <v>12108</v>
      </c>
      <c r="H448" s="52" t="n">
        <v>9576</v>
      </c>
      <c r="I448" s="54" t="n">
        <f aca="false">ABS(G448-H448)</f>
        <v>2532</v>
      </c>
      <c r="J448" s="54" t="n">
        <f aca="false">IF(H448=0,0,ROUND(ABS(G448-H448)/H448*100,2))</f>
        <v>26.44</v>
      </c>
      <c r="K448" s="54" t="n">
        <f aca="false">G448-H448</f>
        <v>2532</v>
      </c>
      <c r="L448" s="54" t="n">
        <f aca="false">ROUND(100-J448,2)</f>
        <v>73.56</v>
      </c>
      <c r="M448" s="52" t="s">
        <v>12160</v>
      </c>
      <c r="N448" s="52" t="s">
        <v>12137</v>
      </c>
      <c r="O448" s="52" t="s">
        <v>12123</v>
      </c>
      <c r="P448" s="55" t="str">
        <f aca="false">IF(K448&gt;500,"Over-Forecast",IF(K448&lt;-500,"Under-Forecast","Accurate"))</f>
        <v>Over-Forecast</v>
      </c>
      <c r="Q448" s="55" t="str">
        <f aca="false">IF(J448&lt;=5,"Excellent",IF(J448&lt;=10,"Good",IF(J448&lt;=20,"Acceptable","Poor")))</f>
        <v>Poor</v>
      </c>
      <c r="R448" s="55" t="n">
        <f aca="false">IFERROR(VALUE(LEFT(E448,4)),"")</f>
        <v>2024</v>
      </c>
    </row>
    <row r="449" customFormat="false" ht="15" hidden="false" customHeight="true" outlineLevel="0" collapsed="false">
      <c r="A449" s="56" t="s">
        <v>12609</v>
      </c>
      <c r="B449" s="56" t="s">
        <v>3980</v>
      </c>
      <c r="C449" s="56" t="s">
        <v>17</v>
      </c>
      <c r="D449" s="56" t="s">
        <v>15</v>
      </c>
      <c r="E449" s="56" t="s">
        <v>10</v>
      </c>
      <c r="F449" s="56" t="s">
        <v>113</v>
      </c>
      <c r="G449" s="56" t="n">
        <v>2717</v>
      </c>
      <c r="H449" s="56" t="n">
        <v>2448</v>
      </c>
      <c r="I449" s="54" t="n">
        <f aca="false">ABS(G449-H449)</f>
        <v>269</v>
      </c>
      <c r="J449" s="54" t="n">
        <f aca="false">IF(H449=0,0,ROUND(ABS(G449-H449)/H449*100,2))</f>
        <v>10.99</v>
      </c>
      <c r="K449" s="54" t="n">
        <f aca="false">G449-H449</f>
        <v>269</v>
      </c>
      <c r="L449" s="54" t="n">
        <f aca="false">ROUND(100-J449,2)</f>
        <v>89.01</v>
      </c>
      <c r="M449" s="56" t="s">
        <v>12147</v>
      </c>
      <c r="N449" s="56" t="s">
        <v>12130</v>
      </c>
      <c r="O449" s="56" t="s">
        <v>12123</v>
      </c>
      <c r="P449" s="55" t="str">
        <f aca="false">IF(K449&gt;500,"Over-Forecast",IF(K449&lt;-500,"Under-Forecast","Accurate"))</f>
        <v>Accurate</v>
      </c>
      <c r="Q449" s="55" t="str">
        <f aca="false">IF(J449&lt;=5,"Excellent",IF(J449&lt;=10,"Good",IF(J449&lt;=20,"Acceptable","Poor")))</f>
        <v>Acceptable</v>
      </c>
      <c r="R449" s="55" t="n">
        <f aca="false">IFERROR(VALUE(LEFT(E449,4)),"")</f>
        <v>2022</v>
      </c>
    </row>
    <row r="450" customFormat="false" ht="15" hidden="false" customHeight="true" outlineLevel="0" collapsed="false">
      <c r="A450" s="52" t="s">
        <v>12610</v>
      </c>
      <c r="B450" s="52" t="s">
        <v>1904</v>
      </c>
      <c r="C450" s="52" t="s">
        <v>20</v>
      </c>
      <c r="D450" s="52" t="s">
        <v>15</v>
      </c>
      <c r="E450" s="52" t="s">
        <v>31</v>
      </c>
      <c r="F450" s="52" t="s">
        <v>111</v>
      </c>
      <c r="G450" s="52" t="n">
        <v>3469</v>
      </c>
      <c r="H450" s="52" t="n">
        <v>3999</v>
      </c>
      <c r="I450" s="54" t="n">
        <f aca="false">ABS(G450-H450)</f>
        <v>530</v>
      </c>
      <c r="J450" s="54" t="n">
        <f aca="false">IF(H450=0,0,ROUND(ABS(G450-H450)/H450*100,2))</f>
        <v>13.25</v>
      </c>
      <c r="K450" s="54" t="n">
        <f aca="false">G450-H450</f>
        <v>-530</v>
      </c>
      <c r="L450" s="54" t="n">
        <f aca="false">ROUND(100-J450,2)</f>
        <v>86.75</v>
      </c>
      <c r="M450" s="52" t="s">
        <v>12147</v>
      </c>
      <c r="N450" s="52" t="s">
        <v>12137</v>
      </c>
      <c r="O450" s="52" t="s">
        <v>12127</v>
      </c>
      <c r="P450" s="55" t="str">
        <f aca="false">IF(K450&gt;500,"Over-Forecast",IF(K450&lt;-500,"Under-Forecast","Accurate"))</f>
        <v>Under-Forecast</v>
      </c>
      <c r="Q450" s="55" t="str">
        <f aca="false">IF(J450&lt;=5,"Excellent",IF(J450&lt;=10,"Good",IF(J450&lt;=20,"Acceptable","Poor")))</f>
        <v>Acceptable</v>
      </c>
      <c r="R450" s="55" t="n">
        <f aca="false">IFERROR(VALUE(LEFT(E450,4)),"")</f>
        <v>2022</v>
      </c>
    </row>
    <row r="451" customFormat="false" ht="15" hidden="false" customHeight="true" outlineLevel="0" collapsed="false">
      <c r="A451" s="56" t="s">
        <v>12611</v>
      </c>
      <c r="B451" s="56" t="s">
        <v>9747</v>
      </c>
      <c r="C451" s="56" t="s">
        <v>11</v>
      </c>
      <c r="D451" s="56" t="s">
        <v>12</v>
      </c>
      <c r="E451" s="56" t="s">
        <v>41</v>
      </c>
      <c r="F451" s="56" t="s">
        <v>115</v>
      </c>
      <c r="G451" s="56" t="n">
        <v>5946</v>
      </c>
      <c r="H451" s="56" t="n">
        <v>5558</v>
      </c>
      <c r="I451" s="54" t="n">
        <f aca="false">ABS(G451-H451)</f>
        <v>388</v>
      </c>
      <c r="J451" s="54" t="n">
        <f aca="false">IF(H451=0,0,ROUND(ABS(G451-H451)/H451*100,2))</f>
        <v>6.98</v>
      </c>
      <c r="K451" s="54" t="n">
        <f aca="false">G451-H451</f>
        <v>388</v>
      </c>
      <c r="L451" s="54" t="n">
        <f aca="false">ROUND(100-J451,2)</f>
        <v>93.02</v>
      </c>
      <c r="M451" s="56" t="s">
        <v>12204</v>
      </c>
      <c r="N451" s="56" t="s">
        <v>12130</v>
      </c>
      <c r="O451" s="56" t="s">
        <v>12123</v>
      </c>
      <c r="P451" s="55" t="str">
        <f aca="false">IF(K451&gt;500,"Over-Forecast",IF(K451&lt;-500,"Under-Forecast","Accurate"))</f>
        <v>Accurate</v>
      </c>
      <c r="Q451" s="55" t="str">
        <f aca="false">IF(J451&lt;=5,"Excellent",IF(J451&lt;=10,"Good",IF(J451&lt;=20,"Acceptable","Poor")))</f>
        <v>Good</v>
      </c>
      <c r="R451" s="55" t="n">
        <f aca="false">IFERROR(VALUE(LEFT(E451,4)),"")</f>
        <v>2023</v>
      </c>
    </row>
    <row r="452" customFormat="false" ht="15" hidden="false" customHeight="true" outlineLevel="0" collapsed="false">
      <c r="A452" s="52" t="s">
        <v>12612</v>
      </c>
      <c r="B452" s="52" t="s">
        <v>4324</v>
      </c>
      <c r="C452" s="52" t="s">
        <v>25</v>
      </c>
      <c r="D452" s="52" t="s">
        <v>21</v>
      </c>
      <c r="E452" s="52" t="s">
        <v>42</v>
      </c>
      <c r="F452" s="52" t="s">
        <v>111</v>
      </c>
      <c r="G452" s="52" t="n">
        <v>515</v>
      </c>
      <c r="H452" s="52" t="n">
        <v>394</v>
      </c>
      <c r="I452" s="54" t="n">
        <f aca="false">ABS(G452-H452)</f>
        <v>121</v>
      </c>
      <c r="J452" s="54" t="n">
        <f aca="false">IF(H452=0,0,ROUND(ABS(G452-H452)/H452*100,2))</f>
        <v>30.71</v>
      </c>
      <c r="K452" s="54" t="n">
        <f aca="false">G452-H452</f>
        <v>121</v>
      </c>
      <c r="L452" s="54" t="n">
        <f aca="false">ROUND(100-J452,2)</f>
        <v>69.29</v>
      </c>
      <c r="M452" s="52" t="s">
        <v>12204</v>
      </c>
      <c r="N452" s="52" t="s">
        <v>12122</v>
      </c>
      <c r="O452" s="52" t="s">
        <v>12131</v>
      </c>
      <c r="P452" s="55" t="str">
        <f aca="false">IF(K452&gt;500,"Over-Forecast",IF(K452&lt;-500,"Under-Forecast","Accurate"))</f>
        <v>Accurate</v>
      </c>
      <c r="Q452" s="55" t="str">
        <f aca="false">IF(J452&lt;=5,"Excellent",IF(J452&lt;=10,"Good",IF(J452&lt;=20,"Acceptable","Poor")))</f>
        <v>Poor</v>
      </c>
      <c r="R452" s="55" t="n">
        <f aca="false">IFERROR(VALUE(LEFT(E452,4)),"")</f>
        <v>2023</v>
      </c>
    </row>
    <row r="453" customFormat="false" ht="15" hidden="false" customHeight="true" outlineLevel="0" collapsed="false">
      <c r="A453" s="56" t="s">
        <v>12613</v>
      </c>
      <c r="B453" s="56" t="s">
        <v>3797</v>
      </c>
      <c r="C453" s="56" t="s">
        <v>25</v>
      </c>
      <c r="D453" s="56" t="s">
        <v>12</v>
      </c>
      <c r="E453" s="56" t="s">
        <v>54</v>
      </c>
      <c r="F453" s="56" t="s">
        <v>113</v>
      </c>
      <c r="G453" s="56" t="n">
        <v>12062</v>
      </c>
      <c r="H453" s="56" t="n">
        <v>9944</v>
      </c>
      <c r="I453" s="54" t="n">
        <f aca="false">ABS(G453-H453)</f>
        <v>2118</v>
      </c>
      <c r="J453" s="54" t="n">
        <f aca="false">IF(H453=0,0,ROUND(ABS(G453-H453)/H453*100,2))</f>
        <v>21.3</v>
      </c>
      <c r="K453" s="54" t="n">
        <f aca="false">G453-H453</f>
        <v>2118</v>
      </c>
      <c r="L453" s="54" t="n">
        <f aca="false">ROUND(100-J453,2)</f>
        <v>78.7</v>
      </c>
      <c r="M453" s="56" t="s">
        <v>12125</v>
      </c>
      <c r="N453" s="56" t="s">
        <v>12122</v>
      </c>
      <c r="O453" s="56" t="s">
        <v>12127</v>
      </c>
      <c r="P453" s="55" t="str">
        <f aca="false">IF(K453&gt;500,"Over-Forecast",IF(K453&lt;-500,"Under-Forecast","Accurate"))</f>
        <v>Over-Forecast</v>
      </c>
      <c r="Q453" s="55" t="str">
        <f aca="false">IF(J453&lt;=5,"Excellent",IF(J453&lt;=10,"Good",IF(J453&lt;=20,"Acceptable","Poor")))</f>
        <v>Poor</v>
      </c>
      <c r="R453" s="55" t="n">
        <f aca="false">IFERROR(VALUE(LEFT(E453,4)),"")</f>
        <v>2024</v>
      </c>
    </row>
    <row r="454" customFormat="false" ht="15" hidden="false" customHeight="true" outlineLevel="0" collapsed="false">
      <c r="A454" s="52" t="s">
        <v>12614</v>
      </c>
      <c r="B454" s="52" t="s">
        <v>6472</v>
      </c>
      <c r="C454" s="52" t="s">
        <v>11</v>
      </c>
      <c r="D454" s="52" t="s">
        <v>15</v>
      </c>
      <c r="E454" s="52" t="s">
        <v>39</v>
      </c>
      <c r="F454" s="52" t="s">
        <v>115</v>
      </c>
      <c r="G454" s="52" t="n">
        <v>6682</v>
      </c>
      <c r="H454" s="52" t="n">
        <v>6654</v>
      </c>
      <c r="I454" s="54" t="n">
        <f aca="false">ABS(G454-H454)</f>
        <v>28</v>
      </c>
      <c r="J454" s="54" t="n">
        <f aca="false">IF(H454=0,0,ROUND(ABS(G454-H454)/H454*100,2))</f>
        <v>0.42</v>
      </c>
      <c r="K454" s="54" t="n">
        <f aca="false">G454-H454</f>
        <v>28</v>
      </c>
      <c r="L454" s="54" t="n">
        <f aca="false">ROUND(100-J454,2)</f>
        <v>99.58</v>
      </c>
      <c r="M454" s="52" t="s">
        <v>12129</v>
      </c>
      <c r="N454" s="52" t="s">
        <v>12153</v>
      </c>
      <c r="O454" s="52" t="s">
        <v>12131</v>
      </c>
      <c r="P454" s="55" t="str">
        <f aca="false">IF(K454&gt;500,"Over-Forecast",IF(K454&lt;-500,"Under-Forecast","Accurate"))</f>
        <v>Accurate</v>
      </c>
      <c r="Q454" s="55" t="str">
        <f aca="false">IF(J454&lt;=5,"Excellent",IF(J454&lt;=10,"Good",IF(J454&lt;=20,"Acceptable","Poor")))</f>
        <v>Excellent</v>
      </c>
      <c r="R454" s="55" t="n">
        <f aca="false">IFERROR(VALUE(LEFT(E454,4)),"")</f>
        <v>2023</v>
      </c>
    </row>
    <row r="455" customFormat="false" ht="15" hidden="false" customHeight="true" outlineLevel="0" collapsed="false">
      <c r="A455" s="56" t="s">
        <v>12615</v>
      </c>
      <c r="B455" s="56" t="s">
        <v>8243</v>
      </c>
      <c r="C455" s="56" t="s">
        <v>23</v>
      </c>
      <c r="D455" s="56" t="s">
        <v>21</v>
      </c>
      <c r="E455" s="56" t="s">
        <v>43</v>
      </c>
      <c r="F455" s="56" t="s">
        <v>111</v>
      </c>
      <c r="G455" s="56" t="n">
        <v>1819</v>
      </c>
      <c r="H455" s="56" t="n">
        <v>2204</v>
      </c>
      <c r="I455" s="54" t="n">
        <f aca="false">ABS(G455-H455)</f>
        <v>385</v>
      </c>
      <c r="J455" s="54" t="n">
        <f aca="false">IF(H455=0,0,ROUND(ABS(G455-H455)/H455*100,2))</f>
        <v>17.47</v>
      </c>
      <c r="K455" s="54" t="n">
        <f aca="false">G455-H455</f>
        <v>-385</v>
      </c>
      <c r="L455" s="54" t="n">
        <f aca="false">ROUND(100-J455,2)</f>
        <v>82.53</v>
      </c>
      <c r="M455" s="56" t="s">
        <v>12160</v>
      </c>
      <c r="N455" s="56" t="s">
        <v>12130</v>
      </c>
      <c r="O455" s="56" t="s">
        <v>12123</v>
      </c>
      <c r="P455" s="55" t="str">
        <f aca="false">IF(K455&gt;500,"Over-Forecast",IF(K455&lt;-500,"Under-Forecast","Accurate"))</f>
        <v>Accurate</v>
      </c>
      <c r="Q455" s="55" t="str">
        <f aca="false">IF(J455&lt;=5,"Excellent",IF(J455&lt;=10,"Good",IF(J455&lt;=20,"Acceptable","Poor")))</f>
        <v>Acceptable</v>
      </c>
      <c r="R455" s="55" t="n">
        <f aca="false">IFERROR(VALUE(LEFT(E455,4)),"")</f>
        <v>2023</v>
      </c>
    </row>
    <row r="456" customFormat="false" ht="15" hidden="false" customHeight="true" outlineLevel="0" collapsed="false">
      <c r="A456" s="52" t="s">
        <v>12616</v>
      </c>
      <c r="B456" s="52" t="s">
        <v>2448</v>
      </c>
      <c r="C456" s="52" t="s">
        <v>25</v>
      </c>
      <c r="D456" s="52" t="s">
        <v>21</v>
      </c>
      <c r="E456" s="52" t="s">
        <v>55</v>
      </c>
      <c r="F456" s="52" t="s">
        <v>111</v>
      </c>
      <c r="G456" s="52" t="n">
        <v>11485</v>
      </c>
      <c r="H456" s="52" t="n">
        <v>9032</v>
      </c>
      <c r="I456" s="54" t="n">
        <f aca="false">ABS(G456-H456)</f>
        <v>2453</v>
      </c>
      <c r="J456" s="54" t="n">
        <f aca="false">IF(H456=0,0,ROUND(ABS(G456-H456)/H456*100,2))</f>
        <v>27.16</v>
      </c>
      <c r="K456" s="54" t="n">
        <f aca="false">G456-H456</f>
        <v>2453</v>
      </c>
      <c r="L456" s="54" t="n">
        <f aca="false">ROUND(100-J456,2)</f>
        <v>72.84</v>
      </c>
      <c r="M456" s="52" t="s">
        <v>12152</v>
      </c>
      <c r="N456" s="52" t="s">
        <v>12126</v>
      </c>
      <c r="O456" s="52" t="s">
        <v>12131</v>
      </c>
      <c r="P456" s="55" t="str">
        <f aca="false">IF(K456&gt;500,"Over-Forecast",IF(K456&lt;-500,"Under-Forecast","Accurate"))</f>
        <v>Over-Forecast</v>
      </c>
      <c r="Q456" s="55" t="str">
        <f aca="false">IF(J456&lt;=5,"Excellent",IF(J456&lt;=10,"Good",IF(J456&lt;=20,"Acceptable","Poor")))</f>
        <v>Poor</v>
      </c>
      <c r="R456" s="55" t="n">
        <f aca="false">IFERROR(VALUE(LEFT(E456,4)),"")</f>
        <v>2024</v>
      </c>
    </row>
    <row r="457" customFormat="false" ht="15" hidden="false" customHeight="true" outlineLevel="0" collapsed="false">
      <c r="A457" s="56" t="s">
        <v>12617</v>
      </c>
      <c r="B457" s="56" t="s">
        <v>1850</v>
      </c>
      <c r="C457" s="56" t="s">
        <v>25</v>
      </c>
      <c r="D457" s="56" t="s">
        <v>12</v>
      </c>
      <c r="E457" s="56" t="s">
        <v>54</v>
      </c>
      <c r="F457" s="56" t="s">
        <v>115</v>
      </c>
      <c r="G457" s="56" t="n">
        <v>5508</v>
      </c>
      <c r="H457" s="56" t="n">
        <v>4326</v>
      </c>
      <c r="I457" s="54" t="n">
        <f aca="false">ABS(G457-H457)</f>
        <v>1182</v>
      </c>
      <c r="J457" s="54" t="n">
        <f aca="false">IF(H457=0,0,ROUND(ABS(G457-H457)/H457*100,2))</f>
        <v>27.32</v>
      </c>
      <c r="K457" s="54" t="n">
        <f aca="false">G457-H457</f>
        <v>1182</v>
      </c>
      <c r="L457" s="54" t="n">
        <f aca="false">ROUND(100-J457,2)</f>
        <v>72.68</v>
      </c>
      <c r="M457" s="56" t="s">
        <v>12125</v>
      </c>
      <c r="N457" s="56" t="s">
        <v>12122</v>
      </c>
      <c r="O457" s="56" t="s">
        <v>12131</v>
      </c>
      <c r="P457" s="55" t="str">
        <f aca="false">IF(K457&gt;500,"Over-Forecast",IF(K457&lt;-500,"Under-Forecast","Accurate"))</f>
        <v>Over-Forecast</v>
      </c>
      <c r="Q457" s="55" t="str">
        <f aca="false">IF(J457&lt;=5,"Excellent",IF(J457&lt;=10,"Good",IF(J457&lt;=20,"Acceptable","Poor")))</f>
        <v>Poor</v>
      </c>
      <c r="R457" s="55" t="n">
        <f aca="false">IFERROR(VALUE(LEFT(E457,4)),"")</f>
        <v>2024</v>
      </c>
    </row>
    <row r="458" customFormat="false" ht="15" hidden="false" customHeight="true" outlineLevel="0" collapsed="false">
      <c r="A458" s="52" t="s">
        <v>12618</v>
      </c>
      <c r="B458" s="52" t="s">
        <v>3194</v>
      </c>
      <c r="C458" s="52" t="s">
        <v>23</v>
      </c>
      <c r="D458" s="52" t="s">
        <v>9</v>
      </c>
      <c r="E458" s="52" t="s">
        <v>55</v>
      </c>
      <c r="F458" s="52" t="s">
        <v>109</v>
      </c>
      <c r="G458" s="52" t="n">
        <v>8593</v>
      </c>
      <c r="H458" s="52" t="n">
        <v>8046</v>
      </c>
      <c r="I458" s="54" t="n">
        <f aca="false">ABS(G458-H458)</f>
        <v>547</v>
      </c>
      <c r="J458" s="54" t="n">
        <f aca="false">IF(H458=0,0,ROUND(ABS(G458-H458)/H458*100,2))</f>
        <v>6.8</v>
      </c>
      <c r="K458" s="54" t="n">
        <f aca="false">G458-H458</f>
        <v>547</v>
      </c>
      <c r="L458" s="54" t="n">
        <f aca="false">ROUND(100-J458,2)</f>
        <v>93.2</v>
      </c>
      <c r="M458" s="52" t="s">
        <v>12141</v>
      </c>
      <c r="N458" s="52" t="s">
        <v>12130</v>
      </c>
      <c r="O458" s="52" t="s">
        <v>12123</v>
      </c>
      <c r="P458" s="55" t="str">
        <f aca="false">IF(K458&gt;500,"Over-Forecast",IF(K458&lt;-500,"Under-Forecast","Accurate"))</f>
        <v>Over-Forecast</v>
      </c>
      <c r="Q458" s="55" t="str">
        <f aca="false">IF(J458&lt;=5,"Excellent",IF(J458&lt;=10,"Good",IF(J458&lt;=20,"Acceptable","Poor")))</f>
        <v>Good</v>
      </c>
      <c r="R458" s="55" t="n">
        <f aca="false">IFERROR(VALUE(LEFT(E458,4)),"")</f>
        <v>2024</v>
      </c>
    </row>
    <row r="459" customFormat="false" ht="15" hidden="false" customHeight="true" outlineLevel="0" collapsed="false">
      <c r="A459" s="56" t="s">
        <v>12619</v>
      </c>
      <c r="B459" s="56" t="s">
        <v>1692</v>
      </c>
      <c r="C459" s="56" t="s">
        <v>27</v>
      </c>
      <c r="D459" s="56" t="s">
        <v>21</v>
      </c>
      <c r="E459" s="56" t="s">
        <v>28</v>
      </c>
      <c r="F459" s="56" t="s">
        <v>109</v>
      </c>
      <c r="G459" s="56" t="n">
        <v>7108</v>
      </c>
      <c r="H459" s="56" t="n">
        <v>8603</v>
      </c>
      <c r="I459" s="54" t="n">
        <f aca="false">ABS(G459-H459)</f>
        <v>1495</v>
      </c>
      <c r="J459" s="54" t="n">
        <f aca="false">IF(H459=0,0,ROUND(ABS(G459-H459)/H459*100,2))</f>
        <v>17.38</v>
      </c>
      <c r="K459" s="54" t="n">
        <f aca="false">G459-H459</f>
        <v>-1495</v>
      </c>
      <c r="L459" s="54" t="n">
        <f aca="false">ROUND(100-J459,2)</f>
        <v>82.62</v>
      </c>
      <c r="M459" s="56" t="s">
        <v>12149</v>
      </c>
      <c r="N459" s="56" t="s">
        <v>12130</v>
      </c>
      <c r="O459" s="56" t="s">
        <v>12123</v>
      </c>
      <c r="P459" s="55" t="str">
        <f aca="false">IF(K459&gt;500,"Over-Forecast",IF(K459&lt;-500,"Under-Forecast","Accurate"))</f>
        <v>Under-Forecast</v>
      </c>
      <c r="Q459" s="55" t="str">
        <f aca="false">IF(J459&lt;=5,"Excellent",IF(J459&lt;=10,"Good",IF(J459&lt;=20,"Acceptable","Poor")))</f>
        <v>Acceptable</v>
      </c>
      <c r="R459" s="55" t="n">
        <f aca="false">IFERROR(VALUE(LEFT(E459,4)),"")</f>
        <v>2022</v>
      </c>
    </row>
    <row r="460" customFormat="false" ht="15" hidden="false" customHeight="true" outlineLevel="0" collapsed="false">
      <c r="A460" s="52" t="s">
        <v>12620</v>
      </c>
      <c r="B460" s="52" t="s">
        <v>2333</v>
      </c>
      <c r="C460" s="52" t="s">
        <v>25</v>
      </c>
      <c r="D460" s="52" t="s">
        <v>18</v>
      </c>
      <c r="E460" s="52" t="s">
        <v>34</v>
      </c>
      <c r="F460" s="52" t="s">
        <v>111</v>
      </c>
      <c r="G460" s="52" t="n">
        <v>2923</v>
      </c>
      <c r="H460" s="52" t="n">
        <v>2964</v>
      </c>
      <c r="I460" s="54" t="n">
        <f aca="false">ABS(G460-H460)</f>
        <v>41</v>
      </c>
      <c r="J460" s="54" t="n">
        <f aca="false">IF(H460=0,0,ROUND(ABS(G460-H460)/H460*100,2))</f>
        <v>1.38</v>
      </c>
      <c r="K460" s="54" t="n">
        <f aca="false">G460-H460</f>
        <v>-41</v>
      </c>
      <c r="L460" s="54" t="n">
        <f aca="false">ROUND(100-J460,2)</f>
        <v>98.62</v>
      </c>
      <c r="M460" s="52" t="s">
        <v>12121</v>
      </c>
      <c r="N460" s="52" t="s">
        <v>12130</v>
      </c>
      <c r="O460" s="52" t="s">
        <v>12131</v>
      </c>
      <c r="P460" s="55" t="str">
        <f aca="false">IF(K460&gt;500,"Over-Forecast",IF(K460&lt;-500,"Under-Forecast","Accurate"))</f>
        <v>Accurate</v>
      </c>
      <c r="Q460" s="55" t="str">
        <f aca="false">IF(J460&lt;=5,"Excellent",IF(J460&lt;=10,"Good",IF(J460&lt;=20,"Acceptable","Poor")))</f>
        <v>Excellent</v>
      </c>
      <c r="R460" s="55" t="n">
        <f aca="false">IFERROR(VALUE(LEFT(E460,4)),"")</f>
        <v>2023</v>
      </c>
    </row>
    <row r="461" customFormat="false" ht="15" hidden="false" customHeight="true" outlineLevel="0" collapsed="false">
      <c r="A461" s="56" t="s">
        <v>12621</v>
      </c>
      <c r="B461" s="56" t="s">
        <v>4472</v>
      </c>
      <c r="C461" s="56" t="s">
        <v>23</v>
      </c>
      <c r="D461" s="56" t="s">
        <v>12</v>
      </c>
      <c r="E461" s="56" t="s">
        <v>34</v>
      </c>
      <c r="F461" s="56" t="s">
        <v>107</v>
      </c>
      <c r="G461" s="56" t="n">
        <v>11453</v>
      </c>
      <c r="H461" s="56" t="n">
        <v>9753</v>
      </c>
      <c r="I461" s="54" t="n">
        <f aca="false">ABS(G461-H461)</f>
        <v>1700</v>
      </c>
      <c r="J461" s="54" t="n">
        <f aca="false">IF(H461=0,0,ROUND(ABS(G461-H461)/H461*100,2))</f>
        <v>17.43</v>
      </c>
      <c r="K461" s="54" t="n">
        <f aca="false">G461-H461</f>
        <v>1700</v>
      </c>
      <c r="L461" s="54" t="n">
        <f aca="false">ROUND(100-J461,2)</f>
        <v>82.57</v>
      </c>
      <c r="M461" s="56" t="s">
        <v>12198</v>
      </c>
      <c r="N461" s="56" t="s">
        <v>12153</v>
      </c>
      <c r="O461" s="56" t="s">
        <v>12127</v>
      </c>
      <c r="P461" s="55" t="str">
        <f aca="false">IF(K461&gt;500,"Over-Forecast",IF(K461&lt;-500,"Under-Forecast","Accurate"))</f>
        <v>Over-Forecast</v>
      </c>
      <c r="Q461" s="55" t="str">
        <f aca="false">IF(J461&lt;=5,"Excellent",IF(J461&lt;=10,"Good",IF(J461&lt;=20,"Acceptable","Poor")))</f>
        <v>Acceptable</v>
      </c>
      <c r="R461" s="55" t="n">
        <f aca="false">IFERROR(VALUE(LEFT(E461,4)),"")</f>
        <v>2023</v>
      </c>
    </row>
    <row r="462" customFormat="false" ht="15" hidden="false" customHeight="true" outlineLevel="0" collapsed="false">
      <c r="A462" s="52" t="s">
        <v>12622</v>
      </c>
      <c r="B462" s="52" t="s">
        <v>1723</v>
      </c>
      <c r="C462" s="52" t="s">
        <v>17</v>
      </c>
      <c r="D462" s="52" t="s">
        <v>9</v>
      </c>
      <c r="E462" s="52" t="s">
        <v>34</v>
      </c>
      <c r="F462" s="52" t="s">
        <v>109</v>
      </c>
      <c r="G462" s="52" t="n">
        <v>7276</v>
      </c>
      <c r="H462" s="52" t="n">
        <v>7145</v>
      </c>
      <c r="I462" s="54" t="n">
        <f aca="false">ABS(G462-H462)</f>
        <v>131</v>
      </c>
      <c r="J462" s="54" t="n">
        <f aca="false">IF(H462=0,0,ROUND(ABS(G462-H462)/H462*100,2))</f>
        <v>1.83</v>
      </c>
      <c r="K462" s="54" t="n">
        <f aca="false">G462-H462</f>
        <v>131</v>
      </c>
      <c r="L462" s="54" t="n">
        <f aca="false">ROUND(100-J462,2)</f>
        <v>98.17</v>
      </c>
      <c r="M462" s="52" t="s">
        <v>12144</v>
      </c>
      <c r="N462" s="52" t="s">
        <v>12137</v>
      </c>
      <c r="O462" s="52" t="s">
        <v>12127</v>
      </c>
      <c r="P462" s="55" t="str">
        <f aca="false">IF(K462&gt;500,"Over-Forecast",IF(K462&lt;-500,"Under-Forecast","Accurate"))</f>
        <v>Accurate</v>
      </c>
      <c r="Q462" s="55" t="str">
        <f aca="false">IF(J462&lt;=5,"Excellent",IF(J462&lt;=10,"Good",IF(J462&lt;=20,"Acceptable","Poor")))</f>
        <v>Excellent</v>
      </c>
      <c r="R462" s="55" t="n">
        <f aca="false">IFERROR(VALUE(LEFT(E462,4)),"")</f>
        <v>2023</v>
      </c>
    </row>
    <row r="463" customFormat="false" ht="15" hidden="false" customHeight="true" outlineLevel="0" collapsed="false">
      <c r="A463" s="56" t="s">
        <v>12623</v>
      </c>
      <c r="B463" s="56" t="s">
        <v>699</v>
      </c>
      <c r="C463" s="56" t="s">
        <v>27</v>
      </c>
      <c r="D463" s="56" t="s">
        <v>12</v>
      </c>
      <c r="E463" s="56" t="s">
        <v>38</v>
      </c>
      <c r="F463" s="56" t="s">
        <v>111</v>
      </c>
      <c r="G463" s="56" t="n">
        <v>3423</v>
      </c>
      <c r="H463" s="56" t="n">
        <v>2949</v>
      </c>
      <c r="I463" s="54" t="n">
        <f aca="false">ABS(G463-H463)</f>
        <v>474</v>
      </c>
      <c r="J463" s="54" t="n">
        <f aca="false">IF(H463=0,0,ROUND(ABS(G463-H463)/H463*100,2))</f>
        <v>16.07</v>
      </c>
      <c r="K463" s="54" t="n">
        <f aca="false">G463-H463</f>
        <v>474</v>
      </c>
      <c r="L463" s="54" t="n">
        <f aca="false">ROUND(100-J463,2)</f>
        <v>83.93</v>
      </c>
      <c r="M463" s="56" t="s">
        <v>12160</v>
      </c>
      <c r="N463" s="56" t="s">
        <v>12130</v>
      </c>
      <c r="O463" s="56" t="s">
        <v>12127</v>
      </c>
      <c r="P463" s="55" t="str">
        <f aca="false">IF(K463&gt;500,"Over-Forecast",IF(K463&lt;-500,"Under-Forecast","Accurate"))</f>
        <v>Accurate</v>
      </c>
      <c r="Q463" s="55" t="str">
        <f aca="false">IF(J463&lt;=5,"Excellent",IF(J463&lt;=10,"Good",IF(J463&lt;=20,"Acceptable","Poor")))</f>
        <v>Acceptable</v>
      </c>
      <c r="R463" s="55" t="n">
        <f aca="false">IFERROR(VALUE(LEFT(E463,4)),"")</f>
        <v>2023</v>
      </c>
    </row>
    <row r="464" customFormat="false" ht="15" hidden="false" customHeight="true" outlineLevel="0" collapsed="false">
      <c r="A464" s="52" t="s">
        <v>12624</v>
      </c>
      <c r="B464" s="52" t="s">
        <v>3883</v>
      </c>
      <c r="C464" s="52" t="s">
        <v>20</v>
      </c>
      <c r="D464" s="52" t="s">
        <v>9</v>
      </c>
      <c r="E464" s="52" t="s">
        <v>31</v>
      </c>
      <c r="F464" s="52" t="s">
        <v>107</v>
      </c>
      <c r="G464" s="52" t="n">
        <v>8117</v>
      </c>
      <c r="H464" s="52" t="n">
        <v>9021</v>
      </c>
      <c r="I464" s="54" t="n">
        <f aca="false">ABS(G464-H464)</f>
        <v>904</v>
      </c>
      <c r="J464" s="54" t="n">
        <f aca="false">IF(H464=0,0,ROUND(ABS(G464-H464)/H464*100,2))</f>
        <v>10.02</v>
      </c>
      <c r="K464" s="54" t="n">
        <f aca="false">G464-H464</f>
        <v>-904</v>
      </c>
      <c r="L464" s="54" t="n">
        <f aca="false">ROUND(100-J464,2)</f>
        <v>89.98</v>
      </c>
      <c r="M464" s="52" t="s">
        <v>12129</v>
      </c>
      <c r="N464" s="52" t="s">
        <v>12126</v>
      </c>
      <c r="O464" s="52" t="s">
        <v>12127</v>
      </c>
      <c r="P464" s="55" t="str">
        <f aca="false">IF(K464&gt;500,"Over-Forecast",IF(K464&lt;-500,"Under-Forecast","Accurate"))</f>
        <v>Under-Forecast</v>
      </c>
      <c r="Q464" s="55" t="str">
        <f aca="false">IF(J464&lt;=5,"Excellent",IF(J464&lt;=10,"Good",IF(J464&lt;=20,"Acceptable","Poor")))</f>
        <v>Acceptable</v>
      </c>
      <c r="R464" s="55" t="n">
        <f aca="false">IFERROR(VALUE(LEFT(E464,4)),"")</f>
        <v>2022</v>
      </c>
    </row>
    <row r="465" customFormat="false" ht="15" hidden="false" customHeight="true" outlineLevel="0" collapsed="false">
      <c r="A465" s="56" t="s">
        <v>12625</v>
      </c>
      <c r="B465" s="56" t="s">
        <v>3297</v>
      </c>
      <c r="C465" s="56" t="s">
        <v>23</v>
      </c>
      <c r="D465" s="56" t="s">
        <v>12</v>
      </c>
      <c r="E465" s="56" t="s">
        <v>28</v>
      </c>
      <c r="F465" s="56" t="s">
        <v>115</v>
      </c>
      <c r="G465" s="56" t="n">
        <v>6605</v>
      </c>
      <c r="H465" s="56" t="n">
        <v>6471</v>
      </c>
      <c r="I465" s="54" t="n">
        <f aca="false">ABS(G465-H465)</f>
        <v>134</v>
      </c>
      <c r="J465" s="54" t="n">
        <f aca="false">IF(H465=0,0,ROUND(ABS(G465-H465)/H465*100,2))</f>
        <v>2.07</v>
      </c>
      <c r="K465" s="54" t="n">
        <f aca="false">G465-H465</f>
        <v>134</v>
      </c>
      <c r="L465" s="54" t="n">
        <f aca="false">ROUND(100-J465,2)</f>
        <v>97.93</v>
      </c>
      <c r="M465" s="56" t="s">
        <v>12198</v>
      </c>
      <c r="N465" s="56" t="s">
        <v>12122</v>
      </c>
      <c r="O465" s="56" t="s">
        <v>12127</v>
      </c>
      <c r="P465" s="55" t="str">
        <f aca="false">IF(K465&gt;500,"Over-Forecast",IF(K465&lt;-500,"Under-Forecast","Accurate"))</f>
        <v>Accurate</v>
      </c>
      <c r="Q465" s="55" t="str">
        <f aca="false">IF(J465&lt;=5,"Excellent",IF(J465&lt;=10,"Good",IF(J465&lt;=20,"Acceptable","Poor")))</f>
        <v>Excellent</v>
      </c>
      <c r="R465" s="55" t="n">
        <f aca="false">IFERROR(VALUE(LEFT(E465,4)),"")</f>
        <v>2022</v>
      </c>
    </row>
    <row r="466" customFormat="false" ht="15" hidden="false" customHeight="true" outlineLevel="0" collapsed="false">
      <c r="A466" s="52" t="s">
        <v>12626</v>
      </c>
      <c r="B466" s="52" t="s">
        <v>5382</v>
      </c>
      <c r="C466" s="52" t="s">
        <v>14</v>
      </c>
      <c r="D466" s="52" t="s">
        <v>12</v>
      </c>
      <c r="E466" s="52" t="s">
        <v>42</v>
      </c>
      <c r="F466" s="52" t="s">
        <v>107</v>
      </c>
      <c r="G466" s="52" t="n">
        <v>9295</v>
      </c>
      <c r="H466" s="52" t="n">
        <v>8256</v>
      </c>
      <c r="I466" s="54" t="n">
        <f aca="false">ABS(G466-H466)</f>
        <v>1039</v>
      </c>
      <c r="J466" s="54" t="n">
        <f aca="false">IF(H466=0,0,ROUND(ABS(G466-H466)/H466*100,2))</f>
        <v>12.58</v>
      </c>
      <c r="K466" s="54" t="n">
        <f aca="false">G466-H466</f>
        <v>1039</v>
      </c>
      <c r="L466" s="54" t="n">
        <f aca="false">ROUND(100-J466,2)</f>
        <v>87.42</v>
      </c>
      <c r="M466" s="52" t="s">
        <v>12139</v>
      </c>
      <c r="N466" s="52" t="s">
        <v>12122</v>
      </c>
      <c r="O466" s="52" t="s">
        <v>12127</v>
      </c>
      <c r="P466" s="55" t="str">
        <f aca="false">IF(K466&gt;500,"Over-Forecast",IF(K466&lt;-500,"Under-Forecast","Accurate"))</f>
        <v>Over-Forecast</v>
      </c>
      <c r="Q466" s="55" t="str">
        <f aca="false">IF(J466&lt;=5,"Excellent",IF(J466&lt;=10,"Good",IF(J466&lt;=20,"Acceptable","Poor")))</f>
        <v>Acceptable</v>
      </c>
      <c r="R466" s="55" t="n">
        <f aca="false">IFERROR(VALUE(LEFT(E466,4)),"")</f>
        <v>2023</v>
      </c>
    </row>
    <row r="467" customFormat="false" ht="15" hidden="false" customHeight="true" outlineLevel="0" collapsed="false">
      <c r="A467" s="56" t="s">
        <v>12627</v>
      </c>
      <c r="B467" s="56" t="s">
        <v>3538</v>
      </c>
      <c r="C467" s="56" t="s">
        <v>25</v>
      </c>
      <c r="D467" s="56" t="s">
        <v>18</v>
      </c>
      <c r="E467" s="56" t="s">
        <v>10</v>
      </c>
      <c r="F467" s="56" t="s">
        <v>113</v>
      </c>
      <c r="G467" s="56" t="n">
        <v>4612</v>
      </c>
      <c r="H467" s="56" t="n">
        <v>5822</v>
      </c>
      <c r="I467" s="54" t="n">
        <f aca="false">ABS(G467-H467)</f>
        <v>1210</v>
      </c>
      <c r="J467" s="54" t="n">
        <f aca="false">IF(H467=0,0,ROUND(ABS(G467-H467)/H467*100,2))</f>
        <v>20.78</v>
      </c>
      <c r="K467" s="54" t="n">
        <f aca="false">G467-H467</f>
        <v>-1210</v>
      </c>
      <c r="L467" s="54" t="n">
        <f aca="false">ROUND(100-J467,2)</f>
        <v>79.22</v>
      </c>
      <c r="M467" s="56" t="s">
        <v>12173</v>
      </c>
      <c r="N467" s="56" t="s">
        <v>12153</v>
      </c>
      <c r="O467" s="56" t="s">
        <v>12123</v>
      </c>
      <c r="P467" s="55" t="str">
        <f aca="false">IF(K467&gt;500,"Over-Forecast",IF(K467&lt;-500,"Under-Forecast","Accurate"))</f>
        <v>Under-Forecast</v>
      </c>
      <c r="Q467" s="55" t="str">
        <f aca="false">IF(J467&lt;=5,"Excellent",IF(J467&lt;=10,"Good",IF(J467&lt;=20,"Acceptable","Poor")))</f>
        <v>Poor</v>
      </c>
      <c r="R467" s="55" t="n">
        <f aca="false">IFERROR(VALUE(LEFT(E467,4)),"")</f>
        <v>2022</v>
      </c>
    </row>
    <row r="468" customFormat="false" ht="15" hidden="false" customHeight="true" outlineLevel="0" collapsed="false">
      <c r="A468" s="52" t="s">
        <v>12628</v>
      </c>
      <c r="B468" s="52" t="s">
        <v>8612</v>
      </c>
      <c r="C468" s="52" t="s">
        <v>27</v>
      </c>
      <c r="D468" s="52" t="s">
        <v>9</v>
      </c>
      <c r="E468" s="52" t="s">
        <v>40</v>
      </c>
      <c r="F468" s="52" t="s">
        <v>115</v>
      </c>
      <c r="G468" s="52" t="n">
        <v>4471</v>
      </c>
      <c r="H468" s="52" t="n">
        <v>3818</v>
      </c>
      <c r="I468" s="54" t="n">
        <f aca="false">ABS(G468-H468)</f>
        <v>653</v>
      </c>
      <c r="J468" s="54" t="n">
        <f aca="false">IF(H468=0,0,ROUND(ABS(G468-H468)/H468*100,2))</f>
        <v>17.1</v>
      </c>
      <c r="K468" s="54" t="n">
        <f aca="false">G468-H468</f>
        <v>653</v>
      </c>
      <c r="L468" s="54" t="n">
        <f aca="false">ROUND(100-J468,2)</f>
        <v>82.9</v>
      </c>
      <c r="M468" s="52" t="s">
        <v>12129</v>
      </c>
      <c r="N468" s="52" t="s">
        <v>12130</v>
      </c>
      <c r="O468" s="52" t="s">
        <v>12123</v>
      </c>
      <c r="P468" s="55" t="str">
        <f aca="false">IF(K468&gt;500,"Over-Forecast",IF(K468&lt;-500,"Under-Forecast","Accurate"))</f>
        <v>Over-Forecast</v>
      </c>
      <c r="Q468" s="55" t="str">
        <f aca="false">IF(J468&lt;=5,"Excellent",IF(J468&lt;=10,"Good",IF(J468&lt;=20,"Acceptable","Poor")))</f>
        <v>Acceptable</v>
      </c>
      <c r="R468" s="55" t="n">
        <f aca="false">IFERROR(VALUE(LEFT(E468,4)),"")</f>
        <v>2023</v>
      </c>
    </row>
    <row r="469" customFormat="false" ht="15" hidden="false" customHeight="true" outlineLevel="0" collapsed="false">
      <c r="A469" s="56" t="s">
        <v>12629</v>
      </c>
      <c r="B469" s="56" t="s">
        <v>4013</v>
      </c>
      <c r="C469" s="56" t="s">
        <v>17</v>
      </c>
      <c r="D469" s="56" t="s">
        <v>21</v>
      </c>
      <c r="E469" s="56" t="s">
        <v>51</v>
      </c>
      <c r="F469" s="56" t="s">
        <v>109</v>
      </c>
      <c r="G469" s="56" t="n">
        <v>4449</v>
      </c>
      <c r="H469" s="56" t="n">
        <v>6065</v>
      </c>
      <c r="I469" s="54" t="n">
        <f aca="false">ABS(G469-H469)</f>
        <v>1616</v>
      </c>
      <c r="J469" s="54" t="n">
        <f aca="false">IF(H469=0,0,ROUND(ABS(G469-H469)/H469*100,2))</f>
        <v>26.64</v>
      </c>
      <c r="K469" s="54" t="n">
        <f aca="false">G469-H469</f>
        <v>-1616</v>
      </c>
      <c r="L469" s="54" t="n">
        <f aca="false">ROUND(100-J469,2)</f>
        <v>73.36</v>
      </c>
      <c r="M469" s="56" t="s">
        <v>12139</v>
      </c>
      <c r="N469" s="56" t="s">
        <v>12122</v>
      </c>
      <c r="O469" s="56" t="s">
        <v>12123</v>
      </c>
      <c r="P469" s="55" t="str">
        <f aca="false">IF(K469&gt;500,"Over-Forecast",IF(K469&lt;-500,"Under-Forecast","Accurate"))</f>
        <v>Under-Forecast</v>
      </c>
      <c r="Q469" s="55" t="str">
        <f aca="false">IF(J469&lt;=5,"Excellent",IF(J469&lt;=10,"Good",IF(J469&lt;=20,"Acceptable","Poor")))</f>
        <v>Poor</v>
      </c>
      <c r="R469" s="55" t="n">
        <f aca="false">IFERROR(VALUE(LEFT(E469,4)),"")</f>
        <v>2024</v>
      </c>
    </row>
    <row r="470" customFormat="false" ht="15" hidden="false" customHeight="true" outlineLevel="0" collapsed="false">
      <c r="A470" s="52" t="s">
        <v>12630</v>
      </c>
      <c r="B470" s="52" t="s">
        <v>2381</v>
      </c>
      <c r="C470" s="52" t="s">
        <v>17</v>
      </c>
      <c r="D470" s="52" t="s">
        <v>15</v>
      </c>
      <c r="E470" s="52" t="s">
        <v>41</v>
      </c>
      <c r="F470" s="52" t="s">
        <v>111</v>
      </c>
      <c r="G470" s="52" t="n">
        <v>4918</v>
      </c>
      <c r="H470" s="52" t="n">
        <v>6224</v>
      </c>
      <c r="I470" s="54" t="n">
        <f aca="false">ABS(G470-H470)</f>
        <v>1306</v>
      </c>
      <c r="J470" s="54" t="n">
        <f aca="false">IF(H470=0,0,ROUND(ABS(G470-H470)/H470*100,2))</f>
        <v>20.98</v>
      </c>
      <c r="K470" s="54" t="n">
        <f aca="false">G470-H470</f>
        <v>-1306</v>
      </c>
      <c r="L470" s="54" t="n">
        <f aca="false">ROUND(100-J470,2)</f>
        <v>79.02</v>
      </c>
      <c r="M470" s="52" t="s">
        <v>12129</v>
      </c>
      <c r="N470" s="52" t="s">
        <v>12130</v>
      </c>
      <c r="O470" s="52" t="s">
        <v>12131</v>
      </c>
      <c r="P470" s="55" t="str">
        <f aca="false">IF(K470&gt;500,"Over-Forecast",IF(K470&lt;-500,"Under-Forecast","Accurate"))</f>
        <v>Under-Forecast</v>
      </c>
      <c r="Q470" s="55" t="str">
        <f aca="false">IF(J470&lt;=5,"Excellent",IF(J470&lt;=10,"Good",IF(J470&lt;=20,"Acceptable","Poor")))</f>
        <v>Poor</v>
      </c>
      <c r="R470" s="55" t="n">
        <f aca="false">IFERROR(VALUE(LEFT(E470,4)),"")</f>
        <v>2023</v>
      </c>
    </row>
    <row r="471" customFormat="false" ht="15" hidden="false" customHeight="true" outlineLevel="0" collapsed="false">
      <c r="A471" s="56" t="s">
        <v>12631</v>
      </c>
      <c r="B471" s="56" t="s">
        <v>2868</v>
      </c>
      <c r="C471" s="56" t="s">
        <v>23</v>
      </c>
      <c r="D471" s="56" t="s">
        <v>18</v>
      </c>
      <c r="E471" s="56" t="s">
        <v>31</v>
      </c>
      <c r="F471" s="56" t="s">
        <v>109</v>
      </c>
      <c r="G471" s="56" t="n">
        <v>1419</v>
      </c>
      <c r="H471" s="56" t="n">
        <v>1177</v>
      </c>
      <c r="I471" s="54" t="n">
        <f aca="false">ABS(G471-H471)</f>
        <v>242</v>
      </c>
      <c r="J471" s="54" t="n">
        <f aca="false">IF(H471=0,0,ROUND(ABS(G471-H471)/H471*100,2))</f>
        <v>20.56</v>
      </c>
      <c r="K471" s="54" t="n">
        <f aca="false">G471-H471</f>
        <v>242</v>
      </c>
      <c r="L471" s="54" t="n">
        <f aca="false">ROUND(100-J471,2)</f>
        <v>79.44</v>
      </c>
      <c r="M471" s="56" t="s">
        <v>12152</v>
      </c>
      <c r="N471" s="56" t="s">
        <v>12130</v>
      </c>
      <c r="O471" s="56" t="s">
        <v>12127</v>
      </c>
      <c r="P471" s="55" t="str">
        <f aca="false">IF(K471&gt;500,"Over-Forecast",IF(K471&lt;-500,"Under-Forecast","Accurate"))</f>
        <v>Accurate</v>
      </c>
      <c r="Q471" s="55" t="str">
        <f aca="false">IF(J471&lt;=5,"Excellent",IF(J471&lt;=10,"Good",IF(J471&lt;=20,"Acceptable","Poor")))</f>
        <v>Poor</v>
      </c>
      <c r="R471" s="55" t="n">
        <f aca="false">IFERROR(VALUE(LEFT(E471,4)),"")</f>
        <v>2022</v>
      </c>
    </row>
    <row r="472" customFormat="false" ht="15" hidden="false" customHeight="true" outlineLevel="0" collapsed="false">
      <c r="A472" s="52" t="s">
        <v>12632</v>
      </c>
      <c r="B472" s="52" t="s">
        <v>5890</v>
      </c>
      <c r="C472" s="52" t="s">
        <v>17</v>
      </c>
      <c r="D472" s="52" t="s">
        <v>18</v>
      </c>
      <c r="E472" s="52" t="s">
        <v>46</v>
      </c>
      <c r="F472" s="52" t="s">
        <v>109</v>
      </c>
      <c r="G472" s="52" t="n">
        <v>10249</v>
      </c>
      <c r="H472" s="52" t="n">
        <v>9223</v>
      </c>
      <c r="I472" s="54" t="n">
        <f aca="false">ABS(G472-H472)</f>
        <v>1026</v>
      </c>
      <c r="J472" s="54" t="n">
        <f aca="false">IF(H472=0,0,ROUND(ABS(G472-H472)/H472*100,2))</f>
        <v>11.12</v>
      </c>
      <c r="K472" s="54" t="n">
        <f aca="false">G472-H472</f>
        <v>1026</v>
      </c>
      <c r="L472" s="54" t="n">
        <f aca="false">ROUND(100-J472,2)</f>
        <v>88.88</v>
      </c>
      <c r="M472" s="52" t="s">
        <v>12141</v>
      </c>
      <c r="N472" s="52" t="s">
        <v>12130</v>
      </c>
      <c r="O472" s="52" t="s">
        <v>12127</v>
      </c>
      <c r="P472" s="55" t="str">
        <f aca="false">IF(K472&gt;500,"Over-Forecast",IF(K472&lt;-500,"Under-Forecast","Accurate"))</f>
        <v>Over-Forecast</v>
      </c>
      <c r="Q472" s="55" t="str">
        <f aca="false">IF(J472&lt;=5,"Excellent",IF(J472&lt;=10,"Good",IF(J472&lt;=20,"Acceptable","Poor")))</f>
        <v>Acceptable</v>
      </c>
      <c r="R472" s="55" t="n">
        <f aca="false">IFERROR(VALUE(LEFT(E472,4)),"")</f>
        <v>2024</v>
      </c>
    </row>
    <row r="473" customFormat="false" ht="15" hidden="false" customHeight="true" outlineLevel="0" collapsed="false">
      <c r="A473" s="56" t="s">
        <v>12633</v>
      </c>
      <c r="B473" s="56" t="s">
        <v>3308</v>
      </c>
      <c r="C473" s="56" t="s">
        <v>20</v>
      </c>
      <c r="D473" s="56" t="s">
        <v>12</v>
      </c>
      <c r="E473" s="56" t="s">
        <v>49</v>
      </c>
      <c r="F473" s="56" t="s">
        <v>115</v>
      </c>
      <c r="G473" s="56" t="n">
        <v>2618</v>
      </c>
      <c r="H473" s="56" t="n">
        <v>3681</v>
      </c>
      <c r="I473" s="54" t="n">
        <f aca="false">ABS(G473-H473)</f>
        <v>1063</v>
      </c>
      <c r="J473" s="54" t="n">
        <f aca="false">IF(H473=0,0,ROUND(ABS(G473-H473)/H473*100,2))</f>
        <v>28.88</v>
      </c>
      <c r="K473" s="54" t="n">
        <f aca="false">G473-H473</f>
        <v>-1063</v>
      </c>
      <c r="L473" s="54" t="n">
        <f aca="false">ROUND(100-J473,2)</f>
        <v>71.12</v>
      </c>
      <c r="M473" s="56" t="s">
        <v>12125</v>
      </c>
      <c r="N473" s="56" t="s">
        <v>12137</v>
      </c>
      <c r="O473" s="56" t="s">
        <v>12131</v>
      </c>
      <c r="P473" s="55" t="str">
        <f aca="false">IF(K473&gt;500,"Over-Forecast",IF(K473&lt;-500,"Under-Forecast","Accurate"))</f>
        <v>Under-Forecast</v>
      </c>
      <c r="Q473" s="55" t="str">
        <f aca="false">IF(J473&lt;=5,"Excellent",IF(J473&lt;=10,"Good",IF(J473&lt;=20,"Acceptable","Poor")))</f>
        <v>Poor</v>
      </c>
      <c r="R473" s="55" t="n">
        <f aca="false">IFERROR(VALUE(LEFT(E473,4)),"")</f>
        <v>2024</v>
      </c>
    </row>
    <row r="474" customFormat="false" ht="15" hidden="false" customHeight="true" outlineLevel="0" collapsed="false">
      <c r="A474" s="52" t="s">
        <v>12634</v>
      </c>
      <c r="B474" s="52" t="s">
        <v>2279</v>
      </c>
      <c r="C474" s="52" t="s">
        <v>25</v>
      </c>
      <c r="D474" s="52" t="s">
        <v>12</v>
      </c>
      <c r="E474" s="52" t="s">
        <v>50</v>
      </c>
      <c r="F474" s="52" t="s">
        <v>109</v>
      </c>
      <c r="G474" s="52" t="n">
        <v>10459</v>
      </c>
      <c r="H474" s="52" t="n">
        <v>8228</v>
      </c>
      <c r="I474" s="54" t="n">
        <f aca="false">ABS(G474-H474)</f>
        <v>2231</v>
      </c>
      <c r="J474" s="54" t="n">
        <f aca="false">IF(H474=0,0,ROUND(ABS(G474-H474)/H474*100,2))</f>
        <v>27.11</v>
      </c>
      <c r="K474" s="54" t="n">
        <f aca="false">G474-H474</f>
        <v>2231</v>
      </c>
      <c r="L474" s="54" t="n">
        <f aca="false">ROUND(100-J474,2)</f>
        <v>72.89</v>
      </c>
      <c r="M474" s="52" t="s">
        <v>12134</v>
      </c>
      <c r="N474" s="52" t="s">
        <v>12130</v>
      </c>
      <c r="O474" s="52" t="s">
        <v>12127</v>
      </c>
      <c r="P474" s="55" t="str">
        <f aca="false">IF(K474&gt;500,"Over-Forecast",IF(K474&lt;-500,"Under-Forecast","Accurate"))</f>
        <v>Over-Forecast</v>
      </c>
      <c r="Q474" s="55" t="str">
        <f aca="false">IF(J474&lt;=5,"Excellent",IF(J474&lt;=10,"Good",IF(J474&lt;=20,"Acceptable","Poor")))</f>
        <v>Poor</v>
      </c>
      <c r="R474" s="55" t="n">
        <f aca="false">IFERROR(VALUE(LEFT(E474,4)),"")</f>
        <v>2024</v>
      </c>
    </row>
    <row r="475" customFormat="false" ht="15" hidden="false" customHeight="true" outlineLevel="0" collapsed="false">
      <c r="A475" s="56" t="s">
        <v>12635</v>
      </c>
      <c r="B475" s="56" t="s">
        <v>6148</v>
      </c>
      <c r="C475" s="56" t="s">
        <v>23</v>
      </c>
      <c r="D475" s="56" t="s">
        <v>18</v>
      </c>
      <c r="E475" s="56" t="s">
        <v>50</v>
      </c>
      <c r="F475" s="56" t="s">
        <v>107</v>
      </c>
      <c r="G475" s="56" t="n">
        <v>8012</v>
      </c>
      <c r="H475" s="56" t="n">
        <v>9352</v>
      </c>
      <c r="I475" s="54" t="n">
        <f aca="false">ABS(G475-H475)</f>
        <v>1340</v>
      </c>
      <c r="J475" s="54" t="n">
        <f aca="false">IF(H475=0,0,ROUND(ABS(G475-H475)/H475*100,2))</f>
        <v>14.33</v>
      </c>
      <c r="K475" s="54" t="n">
        <f aca="false">G475-H475</f>
        <v>-1340</v>
      </c>
      <c r="L475" s="54" t="n">
        <f aca="false">ROUND(100-J475,2)</f>
        <v>85.67</v>
      </c>
      <c r="M475" s="56" t="s">
        <v>12141</v>
      </c>
      <c r="N475" s="56" t="s">
        <v>12122</v>
      </c>
      <c r="O475" s="56" t="s">
        <v>12127</v>
      </c>
      <c r="P475" s="55" t="str">
        <f aca="false">IF(K475&gt;500,"Over-Forecast",IF(K475&lt;-500,"Under-Forecast","Accurate"))</f>
        <v>Under-Forecast</v>
      </c>
      <c r="Q475" s="55" t="str">
        <f aca="false">IF(J475&lt;=5,"Excellent",IF(J475&lt;=10,"Good",IF(J475&lt;=20,"Acceptable","Poor")))</f>
        <v>Acceptable</v>
      </c>
      <c r="R475" s="55" t="n">
        <f aca="false">IFERROR(VALUE(LEFT(E475,4)),"")</f>
        <v>2024</v>
      </c>
    </row>
    <row r="476" customFormat="false" ht="15" hidden="false" customHeight="true" outlineLevel="0" collapsed="false">
      <c r="A476" s="52" t="s">
        <v>12636</v>
      </c>
      <c r="B476" s="52" t="s">
        <v>5636</v>
      </c>
      <c r="C476" s="52" t="s">
        <v>23</v>
      </c>
      <c r="D476" s="52" t="s">
        <v>18</v>
      </c>
      <c r="E476" s="52" t="s">
        <v>31</v>
      </c>
      <c r="F476" s="52" t="s">
        <v>111</v>
      </c>
      <c r="G476" s="52" t="n">
        <v>1743</v>
      </c>
      <c r="H476" s="52" t="n">
        <v>1376</v>
      </c>
      <c r="I476" s="54" t="n">
        <f aca="false">ABS(G476-H476)</f>
        <v>367</v>
      </c>
      <c r="J476" s="54" t="n">
        <f aca="false">IF(H476=0,0,ROUND(ABS(G476-H476)/H476*100,2))</f>
        <v>26.67</v>
      </c>
      <c r="K476" s="54" t="n">
        <f aca="false">G476-H476</f>
        <v>367</v>
      </c>
      <c r="L476" s="54" t="n">
        <f aca="false">ROUND(100-J476,2)</f>
        <v>73.33</v>
      </c>
      <c r="M476" s="52" t="s">
        <v>12204</v>
      </c>
      <c r="N476" s="52" t="s">
        <v>12137</v>
      </c>
      <c r="O476" s="52" t="s">
        <v>12131</v>
      </c>
      <c r="P476" s="55" t="str">
        <f aca="false">IF(K476&gt;500,"Over-Forecast",IF(K476&lt;-500,"Under-Forecast","Accurate"))</f>
        <v>Accurate</v>
      </c>
      <c r="Q476" s="55" t="str">
        <f aca="false">IF(J476&lt;=5,"Excellent",IF(J476&lt;=10,"Good",IF(J476&lt;=20,"Acceptable","Poor")))</f>
        <v>Poor</v>
      </c>
      <c r="R476" s="55" t="n">
        <f aca="false">IFERROR(VALUE(LEFT(E476,4)),"")</f>
        <v>2022</v>
      </c>
    </row>
    <row r="477" customFormat="false" ht="15" hidden="false" customHeight="true" outlineLevel="0" collapsed="false">
      <c r="A477" s="56" t="s">
        <v>12637</v>
      </c>
      <c r="B477" s="56" t="s">
        <v>5718</v>
      </c>
      <c r="C477" s="56" t="s">
        <v>20</v>
      </c>
      <c r="D477" s="56" t="s">
        <v>12</v>
      </c>
      <c r="E477" s="56" t="s">
        <v>28</v>
      </c>
      <c r="F477" s="56" t="s">
        <v>109</v>
      </c>
      <c r="G477" s="56" t="n">
        <v>4066</v>
      </c>
      <c r="H477" s="56" t="n">
        <v>3944</v>
      </c>
      <c r="I477" s="54" t="n">
        <f aca="false">ABS(G477-H477)</f>
        <v>122</v>
      </c>
      <c r="J477" s="54" t="n">
        <f aca="false">IF(H477=0,0,ROUND(ABS(G477-H477)/H477*100,2))</f>
        <v>3.09</v>
      </c>
      <c r="K477" s="54" t="n">
        <f aca="false">G477-H477</f>
        <v>122</v>
      </c>
      <c r="L477" s="54" t="n">
        <f aca="false">ROUND(100-J477,2)</f>
        <v>96.91</v>
      </c>
      <c r="M477" s="56" t="s">
        <v>12129</v>
      </c>
      <c r="N477" s="56" t="s">
        <v>12137</v>
      </c>
      <c r="O477" s="56" t="s">
        <v>12127</v>
      </c>
      <c r="P477" s="55" t="str">
        <f aca="false">IF(K477&gt;500,"Over-Forecast",IF(K477&lt;-500,"Under-Forecast","Accurate"))</f>
        <v>Accurate</v>
      </c>
      <c r="Q477" s="55" t="str">
        <f aca="false">IF(J477&lt;=5,"Excellent",IF(J477&lt;=10,"Good",IF(J477&lt;=20,"Acceptable","Poor")))</f>
        <v>Excellent</v>
      </c>
      <c r="R477" s="55" t="n">
        <f aca="false">IFERROR(VALUE(LEFT(E477,4)),"")</f>
        <v>2022</v>
      </c>
    </row>
    <row r="478" customFormat="false" ht="15" hidden="false" customHeight="true" outlineLevel="0" collapsed="false">
      <c r="A478" s="52" t="s">
        <v>12638</v>
      </c>
      <c r="B478" s="52" t="s">
        <v>4547</v>
      </c>
      <c r="C478" s="52" t="s">
        <v>11</v>
      </c>
      <c r="D478" s="52" t="s">
        <v>9</v>
      </c>
      <c r="E478" s="52" t="s">
        <v>10</v>
      </c>
      <c r="F478" s="52" t="s">
        <v>111</v>
      </c>
      <c r="G478" s="52" t="n">
        <v>9997</v>
      </c>
      <c r="H478" s="52" t="n">
        <v>7587</v>
      </c>
      <c r="I478" s="54" t="n">
        <f aca="false">ABS(G478-H478)</f>
        <v>2410</v>
      </c>
      <c r="J478" s="54" t="n">
        <f aca="false">IF(H478=0,0,ROUND(ABS(G478-H478)/H478*100,2))</f>
        <v>31.76</v>
      </c>
      <c r="K478" s="54" t="n">
        <f aca="false">G478-H478</f>
        <v>2410</v>
      </c>
      <c r="L478" s="54" t="n">
        <f aca="false">ROUND(100-J478,2)</f>
        <v>68.24</v>
      </c>
      <c r="M478" s="52" t="s">
        <v>12198</v>
      </c>
      <c r="N478" s="52" t="s">
        <v>12153</v>
      </c>
      <c r="O478" s="52" t="s">
        <v>12127</v>
      </c>
      <c r="P478" s="55" t="str">
        <f aca="false">IF(K478&gt;500,"Over-Forecast",IF(K478&lt;-500,"Under-Forecast","Accurate"))</f>
        <v>Over-Forecast</v>
      </c>
      <c r="Q478" s="55" t="str">
        <f aca="false">IF(J478&lt;=5,"Excellent",IF(J478&lt;=10,"Good",IF(J478&lt;=20,"Acceptable","Poor")))</f>
        <v>Poor</v>
      </c>
      <c r="R478" s="55" t="n">
        <f aca="false">IFERROR(VALUE(LEFT(E478,4)),"")</f>
        <v>2022</v>
      </c>
    </row>
    <row r="479" customFormat="false" ht="15" hidden="false" customHeight="true" outlineLevel="0" collapsed="false">
      <c r="A479" s="56" t="s">
        <v>12639</v>
      </c>
      <c r="B479" s="56" t="s">
        <v>3716</v>
      </c>
      <c r="C479" s="56" t="s">
        <v>14</v>
      </c>
      <c r="D479" s="56" t="s">
        <v>12</v>
      </c>
      <c r="E479" s="56" t="s">
        <v>38</v>
      </c>
      <c r="F479" s="56" t="s">
        <v>111</v>
      </c>
      <c r="G479" s="56" t="n">
        <v>8893</v>
      </c>
      <c r="H479" s="56" t="n">
        <v>9548</v>
      </c>
      <c r="I479" s="54" t="n">
        <f aca="false">ABS(G479-H479)</f>
        <v>655</v>
      </c>
      <c r="J479" s="54" t="n">
        <f aca="false">IF(H479=0,0,ROUND(ABS(G479-H479)/H479*100,2))</f>
        <v>6.86</v>
      </c>
      <c r="K479" s="54" t="n">
        <f aca="false">G479-H479</f>
        <v>-655</v>
      </c>
      <c r="L479" s="54" t="n">
        <f aca="false">ROUND(100-J479,2)</f>
        <v>93.14</v>
      </c>
      <c r="M479" s="56" t="s">
        <v>12173</v>
      </c>
      <c r="N479" s="56" t="s">
        <v>12126</v>
      </c>
      <c r="O479" s="56" t="s">
        <v>12131</v>
      </c>
      <c r="P479" s="55" t="str">
        <f aca="false">IF(K479&gt;500,"Over-Forecast",IF(K479&lt;-500,"Under-Forecast","Accurate"))</f>
        <v>Under-Forecast</v>
      </c>
      <c r="Q479" s="55" t="str">
        <f aca="false">IF(J479&lt;=5,"Excellent",IF(J479&lt;=10,"Good",IF(J479&lt;=20,"Acceptable","Poor")))</f>
        <v>Good</v>
      </c>
      <c r="R479" s="55" t="n">
        <f aca="false">IFERROR(VALUE(LEFT(E479,4)),"")</f>
        <v>2023</v>
      </c>
    </row>
    <row r="480" customFormat="false" ht="15" hidden="false" customHeight="true" outlineLevel="0" collapsed="false">
      <c r="A480" s="52" t="s">
        <v>12640</v>
      </c>
      <c r="B480" s="52" t="s">
        <v>6770</v>
      </c>
      <c r="C480" s="52" t="s">
        <v>14</v>
      </c>
      <c r="D480" s="52" t="s">
        <v>15</v>
      </c>
      <c r="E480" s="52" t="s">
        <v>54</v>
      </c>
      <c r="F480" s="52" t="s">
        <v>113</v>
      </c>
      <c r="G480" s="52" t="n">
        <v>9451</v>
      </c>
      <c r="H480" s="52" t="n">
        <v>8160</v>
      </c>
      <c r="I480" s="54" t="n">
        <f aca="false">ABS(G480-H480)</f>
        <v>1291</v>
      </c>
      <c r="J480" s="54" t="n">
        <f aca="false">IF(H480=0,0,ROUND(ABS(G480-H480)/H480*100,2))</f>
        <v>15.82</v>
      </c>
      <c r="K480" s="54" t="n">
        <f aca="false">G480-H480</f>
        <v>1291</v>
      </c>
      <c r="L480" s="54" t="n">
        <f aca="false">ROUND(100-J480,2)</f>
        <v>84.18</v>
      </c>
      <c r="M480" s="52" t="s">
        <v>12139</v>
      </c>
      <c r="N480" s="52" t="s">
        <v>12130</v>
      </c>
      <c r="O480" s="52" t="s">
        <v>12127</v>
      </c>
      <c r="P480" s="55" t="str">
        <f aca="false">IF(K480&gt;500,"Over-Forecast",IF(K480&lt;-500,"Under-Forecast","Accurate"))</f>
        <v>Over-Forecast</v>
      </c>
      <c r="Q480" s="55" t="str">
        <f aca="false">IF(J480&lt;=5,"Excellent",IF(J480&lt;=10,"Good",IF(J480&lt;=20,"Acceptable","Poor")))</f>
        <v>Acceptable</v>
      </c>
      <c r="R480" s="55" t="n">
        <f aca="false">IFERROR(VALUE(LEFT(E480,4)),"")</f>
        <v>2024</v>
      </c>
    </row>
    <row r="481" customFormat="false" ht="15" hidden="false" customHeight="true" outlineLevel="0" collapsed="false">
      <c r="A481" s="56" t="s">
        <v>12641</v>
      </c>
      <c r="B481" s="56" t="s">
        <v>1808</v>
      </c>
      <c r="C481" s="56" t="s">
        <v>23</v>
      </c>
      <c r="D481" s="56" t="s">
        <v>18</v>
      </c>
      <c r="E481" s="56" t="s">
        <v>37</v>
      </c>
      <c r="F481" s="56" t="s">
        <v>113</v>
      </c>
      <c r="G481" s="56" t="n">
        <v>6618</v>
      </c>
      <c r="H481" s="56" t="n">
        <v>8141</v>
      </c>
      <c r="I481" s="54" t="n">
        <f aca="false">ABS(G481-H481)</f>
        <v>1523</v>
      </c>
      <c r="J481" s="54" t="n">
        <f aca="false">IF(H481=0,0,ROUND(ABS(G481-H481)/H481*100,2))</f>
        <v>18.71</v>
      </c>
      <c r="K481" s="54" t="n">
        <f aca="false">G481-H481</f>
        <v>-1523</v>
      </c>
      <c r="L481" s="54" t="n">
        <f aca="false">ROUND(100-J481,2)</f>
        <v>81.29</v>
      </c>
      <c r="M481" s="56" t="s">
        <v>12152</v>
      </c>
      <c r="N481" s="56" t="s">
        <v>12137</v>
      </c>
      <c r="O481" s="56" t="s">
        <v>12123</v>
      </c>
      <c r="P481" s="55" t="str">
        <f aca="false">IF(K481&gt;500,"Over-Forecast",IF(K481&lt;-500,"Under-Forecast","Accurate"))</f>
        <v>Under-Forecast</v>
      </c>
      <c r="Q481" s="55" t="str">
        <f aca="false">IF(J481&lt;=5,"Excellent",IF(J481&lt;=10,"Good",IF(J481&lt;=20,"Acceptable","Poor")))</f>
        <v>Acceptable</v>
      </c>
      <c r="R481" s="55" t="n">
        <f aca="false">IFERROR(VALUE(LEFT(E481,4)),"")</f>
        <v>2023</v>
      </c>
    </row>
    <row r="482" customFormat="false" ht="15" hidden="false" customHeight="true" outlineLevel="0" collapsed="false">
      <c r="A482" s="52" t="s">
        <v>12642</v>
      </c>
      <c r="B482" s="52" t="s">
        <v>3824</v>
      </c>
      <c r="C482" s="52" t="s">
        <v>11</v>
      </c>
      <c r="D482" s="52" t="s">
        <v>18</v>
      </c>
      <c r="E482" s="52" t="s">
        <v>43</v>
      </c>
      <c r="F482" s="52" t="s">
        <v>107</v>
      </c>
      <c r="G482" s="52" t="n">
        <v>9164</v>
      </c>
      <c r="H482" s="52" t="n">
        <v>7627</v>
      </c>
      <c r="I482" s="54" t="n">
        <f aca="false">ABS(G482-H482)</f>
        <v>1537</v>
      </c>
      <c r="J482" s="54" t="n">
        <f aca="false">IF(H482=0,0,ROUND(ABS(G482-H482)/H482*100,2))</f>
        <v>20.15</v>
      </c>
      <c r="K482" s="54" t="n">
        <f aca="false">G482-H482</f>
        <v>1537</v>
      </c>
      <c r="L482" s="54" t="n">
        <f aca="false">ROUND(100-J482,2)</f>
        <v>79.85</v>
      </c>
      <c r="M482" s="52" t="s">
        <v>12136</v>
      </c>
      <c r="N482" s="52" t="s">
        <v>12137</v>
      </c>
      <c r="O482" s="52" t="s">
        <v>12127</v>
      </c>
      <c r="P482" s="55" t="str">
        <f aca="false">IF(K482&gt;500,"Over-Forecast",IF(K482&lt;-500,"Under-Forecast","Accurate"))</f>
        <v>Over-Forecast</v>
      </c>
      <c r="Q482" s="55" t="str">
        <f aca="false">IF(J482&lt;=5,"Excellent",IF(J482&lt;=10,"Good",IF(J482&lt;=20,"Acceptable","Poor")))</f>
        <v>Poor</v>
      </c>
      <c r="R482" s="55" t="n">
        <f aca="false">IFERROR(VALUE(LEFT(E482,4)),"")</f>
        <v>2023</v>
      </c>
    </row>
    <row r="483" customFormat="false" ht="15" hidden="false" customHeight="true" outlineLevel="0" collapsed="false">
      <c r="A483" s="56" t="s">
        <v>12643</v>
      </c>
      <c r="B483" s="56" t="s">
        <v>5407</v>
      </c>
      <c r="C483" s="56" t="s">
        <v>25</v>
      </c>
      <c r="D483" s="56" t="s">
        <v>12</v>
      </c>
      <c r="E483" s="56" t="s">
        <v>47</v>
      </c>
      <c r="F483" s="56" t="s">
        <v>107</v>
      </c>
      <c r="G483" s="56" t="n">
        <v>9743</v>
      </c>
      <c r="H483" s="56" t="n">
        <v>8761</v>
      </c>
      <c r="I483" s="54" t="n">
        <f aca="false">ABS(G483-H483)</f>
        <v>982</v>
      </c>
      <c r="J483" s="54" t="n">
        <f aca="false">IF(H483=0,0,ROUND(ABS(G483-H483)/H483*100,2))</f>
        <v>11.21</v>
      </c>
      <c r="K483" s="54" t="n">
        <f aca="false">G483-H483</f>
        <v>982</v>
      </c>
      <c r="L483" s="54" t="n">
        <f aca="false">ROUND(100-J483,2)</f>
        <v>88.79</v>
      </c>
      <c r="M483" s="56" t="s">
        <v>12173</v>
      </c>
      <c r="N483" s="56" t="s">
        <v>12130</v>
      </c>
      <c r="O483" s="56" t="s">
        <v>12131</v>
      </c>
      <c r="P483" s="55" t="str">
        <f aca="false">IF(K483&gt;500,"Over-Forecast",IF(K483&lt;-500,"Under-Forecast","Accurate"))</f>
        <v>Over-Forecast</v>
      </c>
      <c r="Q483" s="55" t="str">
        <f aca="false">IF(J483&lt;=5,"Excellent",IF(J483&lt;=10,"Good",IF(J483&lt;=20,"Acceptable","Poor")))</f>
        <v>Acceptable</v>
      </c>
      <c r="R483" s="55" t="n">
        <f aca="false">IFERROR(VALUE(LEFT(E483,4)),"")</f>
        <v>2024</v>
      </c>
    </row>
    <row r="484" customFormat="false" ht="15" hidden="false" customHeight="true" outlineLevel="0" collapsed="false">
      <c r="A484" s="52" t="s">
        <v>12644</v>
      </c>
      <c r="B484" s="52" t="s">
        <v>2785</v>
      </c>
      <c r="C484" s="52" t="s">
        <v>23</v>
      </c>
      <c r="D484" s="52" t="s">
        <v>21</v>
      </c>
      <c r="E484" s="52" t="s">
        <v>46</v>
      </c>
      <c r="F484" s="52" t="s">
        <v>115</v>
      </c>
      <c r="G484" s="52" t="n">
        <v>286</v>
      </c>
      <c r="H484" s="52" t="n">
        <v>255</v>
      </c>
      <c r="I484" s="54" t="n">
        <f aca="false">ABS(G484-H484)</f>
        <v>31</v>
      </c>
      <c r="J484" s="54" t="n">
        <f aca="false">IF(H484=0,0,ROUND(ABS(G484-H484)/H484*100,2))</f>
        <v>12.16</v>
      </c>
      <c r="K484" s="54" t="n">
        <f aca="false">G484-H484</f>
        <v>31</v>
      </c>
      <c r="L484" s="54" t="n">
        <f aca="false">ROUND(100-J484,2)</f>
        <v>87.84</v>
      </c>
      <c r="M484" s="52" t="s">
        <v>12147</v>
      </c>
      <c r="N484" s="52" t="s">
        <v>12122</v>
      </c>
      <c r="O484" s="52" t="s">
        <v>12123</v>
      </c>
      <c r="P484" s="55" t="str">
        <f aca="false">IF(K484&gt;500,"Over-Forecast",IF(K484&lt;-500,"Under-Forecast","Accurate"))</f>
        <v>Accurate</v>
      </c>
      <c r="Q484" s="55" t="str">
        <f aca="false">IF(J484&lt;=5,"Excellent",IF(J484&lt;=10,"Good",IF(J484&lt;=20,"Acceptable","Poor")))</f>
        <v>Acceptable</v>
      </c>
      <c r="R484" s="55" t="n">
        <f aca="false">IFERROR(VALUE(LEFT(E484,4)),"")</f>
        <v>2024</v>
      </c>
    </row>
    <row r="485" customFormat="false" ht="15" hidden="false" customHeight="true" outlineLevel="0" collapsed="false">
      <c r="A485" s="56" t="s">
        <v>12645</v>
      </c>
      <c r="B485" s="56" t="s">
        <v>950</v>
      </c>
      <c r="C485" s="56" t="s">
        <v>27</v>
      </c>
      <c r="D485" s="56" t="s">
        <v>15</v>
      </c>
      <c r="E485" s="56" t="s">
        <v>56</v>
      </c>
      <c r="F485" s="56" t="s">
        <v>109</v>
      </c>
      <c r="G485" s="56" t="n">
        <v>5734</v>
      </c>
      <c r="H485" s="56" t="n">
        <v>7486</v>
      </c>
      <c r="I485" s="54" t="n">
        <f aca="false">ABS(G485-H485)</f>
        <v>1752</v>
      </c>
      <c r="J485" s="54" t="n">
        <f aca="false">IF(H485=0,0,ROUND(ABS(G485-H485)/H485*100,2))</f>
        <v>23.4</v>
      </c>
      <c r="K485" s="54" t="n">
        <f aca="false">G485-H485</f>
        <v>-1752</v>
      </c>
      <c r="L485" s="54" t="n">
        <f aca="false">ROUND(100-J485,2)</f>
        <v>76.6</v>
      </c>
      <c r="M485" s="56" t="s">
        <v>12141</v>
      </c>
      <c r="N485" s="56" t="s">
        <v>12130</v>
      </c>
      <c r="O485" s="56" t="s">
        <v>12131</v>
      </c>
      <c r="P485" s="55" t="str">
        <f aca="false">IF(K485&gt;500,"Over-Forecast",IF(K485&lt;-500,"Under-Forecast","Accurate"))</f>
        <v>Under-Forecast</v>
      </c>
      <c r="Q485" s="55" t="str">
        <f aca="false">IF(J485&lt;=5,"Excellent",IF(J485&lt;=10,"Good",IF(J485&lt;=20,"Acceptable","Poor")))</f>
        <v>Poor</v>
      </c>
      <c r="R485" s="55" t="n">
        <f aca="false">IFERROR(VALUE(LEFT(E485,4)),"")</f>
        <v>2024</v>
      </c>
    </row>
    <row r="486" customFormat="false" ht="15" hidden="false" customHeight="true" outlineLevel="0" collapsed="false">
      <c r="A486" s="52" t="s">
        <v>12646</v>
      </c>
      <c r="B486" s="52" t="s">
        <v>3492</v>
      </c>
      <c r="C486" s="52" t="s">
        <v>23</v>
      </c>
      <c r="D486" s="52" t="s">
        <v>18</v>
      </c>
      <c r="E486" s="52" t="s">
        <v>38</v>
      </c>
      <c r="F486" s="52" t="s">
        <v>107</v>
      </c>
      <c r="G486" s="52" t="n">
        <v>2502</v>
      </c>
      <c r="H486" s="52" t="n">
        <v>2265</v>
      </c>
      <c r="I486" s="54" t="n">
        <f aca="false">ABS(G486-H486)</f>
        <v>237</v>
      </c>
      <c r="J486" s="54" t="n">
        <f aca="false">IF(H486=0,0,ROUND(ABS(G486-H486)/H486*100,2))</f>
        <v>10.46</v>
      </c>
      <c r="K486" s="54" t="n">
        <f aca="false">G486-H486</f>
        <v>237</v>
      </c>
      <c r="L486" s="54" t="n">
        <f aca="false">ROUND(100-J486,2)</f>
        <v>89.54</v>
      </c>
      <c r="M486" s="52" t="s">
        <v>12141</v>
      </c>
      <c r="N486" s="52" t="s">
        <v>12153</v>
      </c>
      <c r="O486" s="52" t="s">
        <v>12131</v>
      </c>
      <c r="P486" s="55" t="str">
        <f aca="false">IF(K486&gt;500,"Over-Forecast",IF(K486&lt;-500,"Under-Forecast","Accurate"))</f>
        <v>Accurate</v>
      </c>
      <c r="Q486" s="55" t="str">
        <f aca="false">IF(J486&lt;=5,"Excellent",IF(J486&lt;=10,"Good",IF(J486&lt;=20,"Acceptable","Poor")))</f>
        <v>Acceptable</v>
      </c>
      <c r="R486" s="55" t="n">
        <f aca="false">IFERROR(VALUE(LEFT(E486,4)),"")</f>
        <v>2023</v>
      </c>
    </row>
    <row r="487" customFormat="false" ht="15" hidden="false" customHeight="true" outlineLevel="0" collapsed="false">
      <c r="A487" s="56" t="s">
        <v>12647</v>
      </c>
      <c r="B487" s="56" t="s">
        <v>2802</v>
      </c>
      <c r="C487" s="56" t="s">
        <v>17</v>
      </c>
      <c r="D487" s="56" t="s">
        <v>12</v>
      </c>
      <c r="E487" s="56" t="s">
        <v>29</v>
      </c>
      <c r="F487" s="56" t="s">
        <v>107</v>
      </c>
      <c r="G487" s="56" t="n">
        <v>9156</v>
      </c>
      <c r="H487" s="56" t="n">
        <v>7660</v>
      </c>
      <c r="I487" s="54" t="n">
        <f aca="false">ABS(G487-H487)</f>
        <v>1496</v>
      </c>
      <c r="J487" s="54" t="n">
        <f aca="false">IF(H487=0,0,ROUND(ABS(G487-H487)/H487*100,2))</f>
        <v>19.53</v>
      </c>
      <c r="K487" s="54" t="n">
        <f aca="false">G487-H487</f>
        <v>1496</v>
      </c>
      <c r="L487" s="54" t="n">
        <f aca="false">ROUND(100-J487,2)</f>
        <v>80.47</v>
      </c>
      <c r="M487" s="56" t="s">
        <v>12125</v>
      </c>
      <c r="N487" s="56" t="s">
        <v>12130</v>
      </c>
      <c r="O487" s="56" t="s">
        <v>12131</v>
      </c>
      <c r="P487" s="55" t="str">
        <f aca="false">IF(K487&gt;500,"Over-Forecast",IF(K487&lt;-500,"Under-Forecast","Accurate"))</f>
        <v>Over-Forecast</v>
      </c>
      <c r="Q487" s="55" t="str">
        <f aca="false">IF(J487&lt;=5,"Excellent",IF(J487&lt;=10,"Good",IF(J487&lt;=20,"Acceptable","Poor")))</f>
        <v>Acceptable</v>
      </c>
      <c r="R487" s="55" t="n">
        <f aca="false">IFERROR(VALUE(LEFT(E487,4)),"")</f>
        <v>2022</v>
      </c>
    </row>
    <row r="488" customFormat="false" ht="15" hidden="false" customHeight="true" outlineLevel="0" collapsed="false">
      <c r="A488" s="52" t="s">
        <v>12648</v>
      </c>
      <c r="B488" s="52" t="s">
        <v>12649</v>
      </c>
      <c r="C488" s="52" t="s">
        <v>11</v>
      </c>
      <c r="D488" s="52" t="s">
        <v>21</v>
      </c>
      <c r="E488" s="52" t="s">
        <v>22</v>
      </c>
      <c r="F488" s="52" t="s">
        <v>107</v>
      </c>
      <c r="G488" s="52" t="n">
        <v>8437</v>
      </c>
      <c r="H488" s="52" t="n">
        <v>8134</v>
      </c>
      <c r="I488" s="54" t="n">
        <f aca="false">ABS(G488-H488)</f>
        <v>303</v>
      </c>
      <c r="J488" s="54" t="n">
        <f aca="false">IF(H488=0,0,ROUND(ABS(G488-H488)/H488*100,2))</f>
        <v>3.73</v>
      </c>
      <c r="K488" s="54" t="n">
        <f aca="false">G488-H488</f>
        <v>303</v>
      </c>
      <c r="L488" s="54" t="n">
        <f aca="false">ROUND(100-J488,2)</f>
        <v>96.27</v>
      </c>
      <c r="M488" s="52" t="s">
        <v>12204</v>
      </c>
      <c r="N488" s="52" t="s">
        <v>12126</v>
      </c>
      <c r="O488" s="52" t="s">
        <v>12123</v>
      </c>
      <c r="P488" s="55" t="str">
        <f aca="false">IF(K488&gt;500,"Over-Forecast",IF(K488&lt;-500,"Under-Forecast","Accurate"))</f>
        <v>Accurate</v>
      </c>
      <c r="Q488" s="55" t="str">
        <f aca="false">IF(J488&lt;=5,"Excellent",IF(J488&lt;=10,"Good",IF(J488&lt;=20,"Acceptable","Poor")))</f>
        <v>Excellent</v>
      </c>
      <c r="R488" s="55" t="n">
        <f aca="false">IFERROR(VALUE(LEFT(E488,4)),"")</f>
        <v>2022</v>
      </c>
    </row>
    <row r="489" customFormat="false" ht="15" hidden="false" customHeight="true" outlineLevel="0" collapsed="false">
      <c r="A489" s="56" t="s">
        <v>12650</v>
      </c>
      <c r="B489" s="56" t="s">
        <v>3698</v>
      </c>
      <c r="C489" s="56" t="s">
        <v>11</v>
      </c>
      <c r="D489" s="56" t="s">
        <v>15</v>
      </c>
      <c r="E489" s="56" t="s">
        <v>54</v>
      </c>
      <c r="F489" s="56" t="s">
        <v>111</v>
      </c>
      <c r="G489" s="56" t="n">
        <v>5649</v>
      </c>
      <c r="H489" s="56" t="n">
        <v>4711</v>
      </c>
      <c r="I489" s="54" t="n">
        <f aca="false">ABS(G489-H489)</f>
        <v>938</v>
      </c>
      <c r="J489" s="54" t="n">
        <f aca="false">IF(H489=0,0,ROUND(ABS(G489-H489)/H489*100,2))</f>
        <v>19.91</v>
      </c>
      <c r="K489" s="54" t="n">
        <f aca="false">G489-H489</f>
        <v>938</v>
      </c>
      <c r="L489" s="54" t="n">
        <f aca="false">ROUND(100-J489,2)</f>
        <v>80.09</v>
      </c>
      <c r="M489" s="56" t="s">
        <v>12129</v>
      </c>
      <c r="N489" s="56" t="s">
        <v>12126</v>
      </c>
      <c r="O489" s="56" t="s">
        <v>12123</v>
      </c>
      <c r="P489" s="55" t="str">
        <f aca="false">IF(K489&gt;500,"Over-Forecast",IF(K489&lt;-500,"Under-Forecast","Accurate"))</f>
        <v>Over-Forecast</v>
      </c>
      <c r="Q489" s="55" t="str">
        <f aca="false">IF(J489&lt;=5,"Excellent",IF(J489&lt;=10,"Good",IF(J489&lt;=20,"Acceptable","Poor")))</f>
        <v>Acceptable</v>
      </c>
      <c r="R489" s="55" t="n">
        <f aca="false">IFERROR(VALUE(LEFT(E489,4)),"")</f>
        <v>2024</v>
      </c>
    </row>
    <row r="490" customFormat="false" ht="15" hidden="false" customHeight="true" outlineLevel="0" collapsed="false">
      <c r="A490" s="52" t="s">
        <v>12651</v>
      </c>
      <c r="B490" s="52" t="s">
        <v>12382</v>
      </c>
      <c r="C490" s="52" t="s">
        <v>20</v>
      </c>
      <c r="D490" s="52" t="s">
        <v>18</v>
      </c>
      <c r="E490" s="52" t="s">
        <v>48</v>
      </c>
      <c r="F490" s="52" t="s">
        <v>111</v>
      </c>
      <c r="G490" s="52" t="n">
        <v>278</v>
      </c>
      <c r="H490" s="52" t="n">
        <v>320</v>
      </c>
      <c r="I490" s="54" t="n">
        <f aca="false">ABS(G490-H490)</f>
        <v>42</v>
      </c>
      <c r="J490" s="54" t="n">
        <f aca="false">IF(H490=0,0,ROUND(ABS(G490-H490)/H490*100,2))</f>
        <v>13.13</v>
      </c>
      <c r="K490" s="54" t="n">
        <f aca="false">G490-H490</f>
        <v>-42</v>
      </c>
      <c r="L490" s="54" t="n">
        <f aca="false">ROUND(100-J490,2)</f>
        <v>86.87</v>
      </c>
      <c r="M490" s="52" t="s">
        <v>12160</v>
      </c>
      <c r="N490" s="52" t="s">
        <v>12130</v>
      </c>
      <c r="O490" s="52" t="s">
        <v>12123</v>
      </c>
      <c r="P490" s="55" t="str">
        <f aca="false">IF(K490&gt;500,"Over-Forecast",IF(K490&lt;-500,"Under-Forecast","Accurate"))</f>
        <v>Accurate</v>
      </c>
      <c r="Q490" s="55" t="str">
        <f aca="false">IF(J490&lt;=5,"Excellent",IF(J490&lt;=10,"Good",IF(J490&lt;=20,"Acceptable","Poor")))</f>
        <v>Acceptable</v>
      </c>
      <c r="R490" s="55" t="n">
        <f aca="false">IFERROR(VALUE(LEFT(E490,4)),"")</f>
        <v>2024</v>
      </c>
    </row>
    <row r="491" customFormat="false" ht="15" hidden="false" customHeight="true" outlineLevel="0" collapsed="false">
      <c r="A491" s="56" t="s">
        <v>12652</v>
      </c>
      <c r="B491" s="56" t="s">
        <v>2448</v>
      </c>
      <c r="C491" s="56" t="s">
        <v>17</v>
      </c>
      <c r="D491" s="56" t="s">
        <v>21</v>
      </c>
      <c r="E491" s="56" t="s">
        <v>41</v>
      </c>
      <c r="F491" s="56" t="s">
        <v>115</v>
      </c>
      <c r="G491" s="56" t="n">
        <v>4117</v>
      </c>
      <c r="H491" s="56" t="n">
        <v>4013</v>
      </c>
      <c r="I491" s="54" t="n">
        <f aca="false">ABS(G491-H491)</f>
        <v>104</v>
      </c>
      <c r="J491" s="54" t="n">
        <f aca="false">IF(H491=0,0,ROUND(ABS(G491-H491)/H491*100,2))</f>
        <v>2.59</v>
      </c>
      <c r="K491" s="54" t="n">
        <f aca="false">G491-H491</f>
        <v>104</v>
      </c>
      <c r="L491" s="54" t="n">
        <f aca="false">ROUND(100-J491,2)</f>
        <v>97.41</v>
      </c>
      <c r="M491" s="56" t="s">
        <v>12121</v>
      </c>
      <c r="N491" s="56" t="s">
        <v>12153</v>
      </c>
      <c r="O491" s="56" t="s">
        <v>12123</v>
      </c>
      <c r="P491" s="55" t="str">
        <f aca="false">IF(K491&gt;500,"Over-Forecast",IF(K491&lt;-500,"Under-Forecast","Accurate"))</f>
        <v>Accurate</v>
      </c>
      <c r="Q491" s="55" t="str">
        <f aca="false">IF(J491&lt;=5,"Excellent",IF(J491&lt;=10,"Good",IF(J491&lt;=20,"Acceptable","Poor")))</f>
        <v>Excellent</v>
      </c>
      <c r="R491" s="55" t="n">
        <f aca="false">IFERROR(VALUE(LEFT(E491,4)),"")</f>
        <v>2023</v>
      </c>
    </row>
    <row r="492" customFormat="false" ht="15" hidden="false" customHeight="true" outlineLevel="0" collapsed="false">
      <c r="A492" s="52" t="s">
        <v>12653</v>
      </c>
      <c r="B492" s="52" t="s">
        <v>12654</v>
      </c>
      <c r="C492" s="52" t="s">
        <v>14</v>
      </c>
      <c r="D492" s="52" t="s">
        <v>21</v>
      </c>
      <c r="E492" s="52" t="s">
        <v>48</v>
      </c>
      <c r="F492" s="52" t="s">
        <v>109</v>
      </c>
      <c r="G492" s="52" t="n">
        <v>2455</v>
      </c>
      <c r="H492" s="52" t="n">
        <v>2542</v>
      </c>
      <c r="I492" s="54" t="n">
        <f aca="false">ABS(G492-H492)</f>
        <v>87</v>
      </c>
      <c r="J492" s="54" t="n">
        <f aca="false">IF(H492=0,0,ROUND(ABS(G492-H492)/H492*100,2))</f>
        <v>3.42</v>
      </c>
      <c r="K492" s="54" t="n">
        <f aca="false">G492-H492</f>
        <v>-87</v>
      </c>
      <c r="L492" s="54" t="n">
        <f aca="false">ROUND(100-J492,2)</f>
        <v>96.58</v>
      </c>
      <c r="M492" s="52" t="s">
        <v>12129</v>
      </c>
      <c r="N492" s="52" t="s">
        <v>12153</v>
      </c>
      <c r="O492" s="52" t="s">
        <v>12123</v>
      </c>
      <c r="P492" s="55" t="str">
        <f aca="false">IF(K492&gt;500,"Over-Forecast",IF(K492&lt;-500,"Under-Forecast","Accurate"))</f>
        <v>Accurate</v>
      </c>
      <c r="Q492" s="55" t="str">
        <f aca="false">IF(J492&lt;=5,"Excellent",IF(J492&lt;=10,"Good",IF(J492&lt;=20,"Acceptable","Poor")))</f>
        <v>Excellent</v>
      </c>
      <c r="R492" s="55" t="n">
        <f aca="false">IFERROR(VALUE(LEFT(E492,4)),"")</f>
        <v>2024</v>
      </c>
    </row>
    <row r="493" customFormat="false" ht="15" hidden="false" customHeight="true" outlineLevel="0" collapsed="false">
      <c r="A493" s="56" t="s">
        <v>12655</v>
      </c>
      <c r="B493" s="56" t="s">
        <v>1024</v>
      </c>
      <c r="C493" s="56" t="s">
        <v>23</v>
      </c>
      <c r="D493" s="56" t="s">
        <v>15</v>
      </c>
      <c r="E493" s="56" t="s">
        <v>40</v>
      </c>
      <c r="F493" s="56" t="s">
        <v>115</v>
      </c>
      <c r="G493" s="56" t="n">
        <v>8808</v>
      </c>
      <c r="H493" s="56" t="n">
        <v>8342</v>
      </c>
      <c r="I493" s="54" t="n">
        <f aca="false">ABS(G493-H493)</f>
        <v>466</v>
      </c>
      <c r="J493" s="54" t="n">
        <f aca="false">IF(H493=0,0,ROUND(ABS(G493-H493)/H493*100,2))</f>
        <v>5.59</v>
      </c>
      <c r="K493" s="54" t="n">
        <f aca="false">G493-H493</f>
        <v>466</v>
      </c>
      <c r="L493" s="54" t="n">
        <f aca="false">ROUND(100-J493,2)</f>
        <v>94.41</v>
      </c>
      <c r="M493" s="56" t="s">
        <v>12134</v>
      </c>
      <c r="N493" s="56" t="s">
        <v>12126</v>
      </c>
      <c r="O493" s="56" t="s">
        <v>12131</v>
      </c>
      <c r="P493" s="55" t="str">
        <f aca="false">IF(K493&gt;500,"Over-Forecast",IF(K493&lt;-500,"Under-Forecast","Accurate"))</f>
        <v>Accurate</v>
      </c>
      <c r="Q493" s="55" t="str">
        <f aca="false">IF(J493&lt;=5,"Excellent",IF(J493&lt;=10,"Good",IF(J493&lt;=20,"Acceptable","Poor")))</f>
        <v>Good</v>
      </c>
      <c r="R493" s="55" t="n">
        <f aca="false">IFERROR(VALUE(LEFT(E493,4)),"")</f>
        <v>2023</v>
      </c>
    </row>
    <row r="494" customFormat="false" ht="15" hidden="false" customHeight="true" outlineLevel="0" collapsed="false">
      <c r="A494" s="52" t="s">
        <v>12656</v>
      </c>
      <c r="B494" s="52" t="s">
        <v>6672</v>
      </c>
      <c r="C494" s="52" t="s">
        <v>23</v>
      </c>
      <c r="D494" s="52" t="s">
        <v>21</v>
      </c>
      <c r="E494" s="52" t="s">
        <v>42</v>
      </c>
      <c r="F494" s="52" t="s">
        <v>109</v>
      </c>
      <c r="G494" s="52" t="n">
        <v>8392</v>
      </c>
      <c r="H494" s="52" t="n">
        <v>7193</v>
      </c>
      <c r="I494" s="54" t="n">
        <f aca="false">ABS(G494-H494)</f>
        <v>1199</v>
      </c>
      <c r="J494" s="54" t="n">
        <f aca="false">IF(H494=0,0,ROUND(ABS(G494-H494)/H494*100,2))</f>
        <v>16.67</v>
      </c>
      <c r="K494" s="54" t="n">
        <f aca="false">G494-H494</f>
        <v>1199</v>
      </c>
      <c r="L494" s="54" t="n">
        <f aca="false">ROUND(100-J494,2)</f>
        <v>83.33</v>
      </c>
      <c r="M494" s="52" t="s">
        <v>12139</v>
      </c>
      <c r="N494" s="52" t="s">
        <v>12122</v>
      </c>
      <c r="O494" s="52" t="s">
        <v>12123</v>
      </c>
      <c r="P494" s="55" t="str">
        <f aca="false">IF(K494&gt;500,"Over-Forecast",IF(K494&lt;-500,"Under-Forecast","Accurate"))</f>
        <v>Over-Forecast</v>
      </c>
      <c r="Q494" s="55" t="str">
        <f aca="false">IF(J494&lt;=5,"Excellent",IF(J494&lt;=10,"Good",IF(J494&lt;=20,"Acceptable","Poor")))</f>
        <v>Acceptable</v>
      </c>
      <c r="R494" s="55" t="n">
        <f aca="false">IFERROR(VALUE(LEFT(E494,4)),"")</f>
        <v>2023</v>
      </c>
    </row>
    <row r="495" customFormat="false" ht="15" hidden="false" customHeight="true" outlineLevel="0" collapsed="false">
      <c r="A495" s="56" t="s">
        <v>12657</v>
      </c>
      <c r="B495" s="56" t="s">
        <v>12658</v>
      </c>
      <c r="C495" s="56" t="s">
        <v>14</v>
      </c>
      <c r="D495" s="56" t="s">
        <v>9</v>
      </c>
      <c r="E495" s="56" t="s">
        <v>41</v>
      </c>
      <c r="F495" s="56" t="s">
        <v>109</v>
      </c>
      <c r="G495" s="56" t="n">
        <v>3934</v>
      </c>
      <c r="H495" s="56" t="n">
        <v>5363</v>
      </c>
      <c r="I495" s="54" t="n">
        <f aca="false">ABS(G495-H495)</f>
        <v>1429</v>
      </c>
      <c r="J495" s="54" t="n">
        <f aca="false">IF(H495=0,0,ROUND(ABS(G495-H495)/H495*100,2))</f>
        <v>26.65</v>
      </c>
      <c r="K495" s="54" t="n">
        <f aca="false">G495-H495</f>
        <v>-1429</v>
      </c>
      <c r="L495" s="54" t="n">
        <f aca="false">ROUND(100-J495,2)</f>
        <v>73.35</v>
      </c>
      <c r="M495" s="56" t="s">
        <v>12134</v>
      </c>
      <c r="N495" s="56" t="s">
        <v>12137</v>
      </c>
      <c r="O495" s="56" t="s">
        <v>12127</v>
      </c>
      <c r="P495" s="55" t="str">
        <f aca="false">IF(K495&gt;500,"Over-Forecast",IF(K495&lt;-500,"Under-Forecast","Accurate"))</f>
        <v>Under-Forecast</v>
      </c>
      <c r="Q495" s="55" t="str">
        <f aca="false">IF(J495&lt;=5,"Excellent",IF(J495&lt;=10,"Good",IF(J495&lt;=20,"Acceptable","Poor")))</f>
        <v>Poor</v>
      </c>
      <c r="R495" s="55" t="n">
        <f aca="false">IFERROR(VALUE(LEFT(E495,4)),"")</f>
        <v>2023</v>
      </c>
    </row>
    <row r="496" customFormat="false" ht="15" hidden="false" customHeight="true" outlineLevel="0" collapsed="false">
      <c r="A496" s="52" t="s">
        <v>12659</v>
      </c>
      <c r="B496" s="52" t="s">
        <v>12660</v>
      </c>
      <c r="C496" s="52" t="s">
        <v>17</v>
      </c>
      <c r="D496" s="52" t="s">
        <v>21</v>
      </c>
      <c r="E496" s="52" t="s">
        <v>53</v>
      </c>
      <c r="F496" s="52" t="s">
        <v>115</v>
      </c>
      <c r="G496" s="52" t="n">
        <v>5172</v>
      </c>
      <c r="H496" s="52" t="n">
        <v>3836</v>
      </c>
      <c r="I496" s="54" t="n">
        <f aca="false">ABS(G496-H496)</f>
        <v>1336</v>
      </c>
      <c r="J496" s="54" t="n">
        <f aca="false">IF(H496=0,0,ROUND(ABS(G496-H496)/H496*100,2))</f>
        <v>34.83</v>
      </c>
      <c r="K496" s="54" t="n">
        <f aca="false">G496-H496</f>
        <v>1336</v>
      </c>
      <c r="L496" s="54" t="n">
        <f aca="false">ROUND(100-J496,2)</f>
        <v>65.17</v>
      </c>
      <c r="M496" s="52" t="s">
        <v>12198</v>
      </c>
      <c r="N496" s="52" t="s">
        <v>12153</v>
      </c>
      <c r="O496" s="52" t="s">
        <v>12131</v>
      </c>
      <c r="P496" s="55" t="str">
        <f aca="false">IF(K496&gt;500,"Over-Forecast",IF(K496&lt;-500,"Under-Forecast","Accurate"))</f>
        <v>Over-Forecast</v>
      </c>
      <c r="Q496" s="55" t="str">
        <f aca="false">IF(J496&lt;=5,"Excellent",IF(J496&lt;=10,"Good",IF(J496&lt;=20,"Acceptable","Poor")))</f>
        <v>Poor</v>
      </c>
      <c r="R496" s="55" t="n">
        <f aca="false">IFERROR(VALUE(LEFT(E496,4)),"")</f>
        <v>2024</v>
      </c>
    </row>
    <row r="497" customFormat="false" ht="15" hidden="false" customHeight="true" outlineLevel="0" collapsed="false">
      <c r="A497" s="56" t="s">
        <v>12661</v>
      </c>
      <c r="B497" s="56" t="s">
        <v>2270</v>
      </c>
      <c r="C497" s="56" t="s">
        <v>17</v>
      </c>
      <c r="D497" s="56" t="s">
        <v>12</v>
      </c>
      <c r="E497" s="56" t="s">
        <v>10</v>
      </c>
      <c r="F497" s="56" t="s">
        <v>109</v>
      </c>
      <c r="G497" s="56" t="n">
        <v>7168</v>
      </c>
      <c r="H497" s="56" t="n">
        <v>6692</v>
      </c>
      <c r="I497" s="54" t="n">
        <f aca="false">ABS(G497-H497)</f>
        <v>476</v>
      </c>
      <c r="J497" s="54" t="n">
        <f aca="false">IF(H497=0,0,ROUND(ABS(G497-H497)/H497*100,2))</f>
        <v>7.11</v>
      </c>
      <c r="K497" s="54" t="n">
        <f aca="false">G497-H497</f>
        <v>476</v>
      </c>
      <c r="L497" s="54" t="n">
        <f aca="false">ROUND(100-J497,2)</f>
        <v>92.89</v>
      </c>
      <c r="M497" s="56" t="s">
        <v>12125</v>
      </c>
      <c r="N497" s="56" t="s">
        <v>12137</v>
      </c>
      <c r="O497" s="56" t="s">
        <v>12127</v>
      </c>
      <c r="P497" s="55" t="str">
        <f aca="false">IF(K497&gt;500,"Over-Forecast",IF(K497&lt;-500,"Under-Forecast","Accurate"))</f>
        <v>Accurate</v>
      </c>
      <c r="Q497" s="55" t="str">
        <f aca="false">IF(J497&lt;=5,"Excellent",IF(J497&lt;=10,"Good",IF(J497&lt;=20,"Acceptable","Poor")))</f>
        <v>Good</v>
      </c>
      <c r="R497" s="55" t="n">
        <f aca="false">IFERROR(VALUE(LEFT(E497,4)),"")</f>
        <v>2022</v>
      </c>
    </row>
    <row r="498" customFormat="false" ht="15" hidden="false" customHeight="true" outlineLevel="0" collapsed="false">
      <c r="A498" s="52" t="s">
        <v>12662</v>
      </c>
      <c r="B498" s="52" t="s">
        <v>1018</v>
      </c>
      <c r="C498" s="52" t="s">
        <v>14</v>
      </c>
      <c r="D498" s="52" t="s">
        <v>9</v>
      </c>
      <c r="E498" s="52" t="s">
        <v>47</v>
      </c>
      <c r="F498" s="52" t="s">
        <v>107</v>
      </c>
      <c r="G498" s="52" t="n">
        <v>6250</v>
      </c>
      <c r="H498" s="52" t="n">
        <v>6095</v>
      </c>
      <c r="I498" s="54" t="n">
        <f aca="false">ABS(G498-H498)</f>
        <v>155</v>
      </c>
      <c r="J498" s="54" t="n">
        <f aca="false">IF(H498=0,0,ROUND(ABS(G498-H498)/H498*100,2))</f>
        <v>2.54</v>
      </c>
      <c r="K498" s="54" t="n">
        <f aca="false">G498-H498</f>
        <v>155</v>
      </c>
      <c r="L498" s="54" t="n">
        <f aca="false">ROUND(100-J498,2)</f>
        <v>97.46</v>
      </c>
      <c r="M498" s="52" t="s">
        <v>12125</v>
      </c>
      <c r="N498" s="52" t="s">
        <v>12126</v>
      </c>
      <c r="O498" s="52" t="s">
        <v>12123</v>
      </c>
      <c r="P498" s="55" t="str">
        <f aca="false">IF(K498&gt;500,"Over-Forecast",IF(K498&lt;-500,"Under-Forecast","Accurate"))</f>
        <v>Accurate</v>
      </c>
      <c r="Q498" s="55" t="str">
        <f aca="false">IF(J498&lt;=5,"Excellent",IF(J498&lt;=10,"Good",IF(J498&lt;=20,"Acceptable","Poor")))</f>
        <v>Excellent</v>
      </c>
      <c r="R498" s="55" t="n">
        <f aca="false">IFERROR(VALUE(LEFT(E498,4)),"")</f>
        <v>2024</v>
      </c>
    </row>
    <row r="499" customFormat="false" ht="15" hidden="false" customHeight="true" outlineLevel="0" collapsed="false">
      <c r="A499" s="56" t="s">
        <v>12663</v>
      </c>
      <c r="B499" s="56" t="s">
        <v>2028</v>
      </c>
      <c r="C499" s="56" t="s">
        <v>20</v>
      </c>
      <c r="D499" s="56" t="s">
        <v>9</v>
      </c>
      <c r="E499" s="56" t="s">
        <v>37</v>
      </c>
      <c r="F499" s="56" t="s">
        <v>113</v>
      </c>
      <c r="G499" s="56" t="n">
        <v>1476</v>
      </c>
      <c r="H499" s="56" t="n">
        <v>1310</v>
      </c>
      <c r="I499" s="54" t="n">
        <f aca="false">ABS(G499-H499)</f>
        <v>166</v>
      </c>
      <c r="J499" s="54" t="n">
        <f aca="false">IF(H499=0,0,ROUND(ABS(G499-H499)/H499*100,2))</f>
        <v>12.67</v>
      </c>
      <c r="K499" s="54" t="n">
        <f aca="false">G499-H499</f>
        <v>166</v>
      </c>
      <c r="L499" s="54" t="n">
        <f aca="false">ROUND(100-J499,2)</f>
        <v>87.33</v>
      </c>
      <c r="M499" s="56" t="s">
        <v>12121</v>
      </c>
      <c r="N499" s="56" t="s">
        <v>12153</v>
      </c>
      <c r="O499" s="56" t="s">
        <v>12123</v>
      </c>
      <c r="P499" s="55" t="str">
        <f aca="false">IF(K499&gt;500,"Over-Forecast",IF(K499&lt;-500,"Under-Forecast","Accurate"))</f>
        <v>Accurate</v>
      </c>
      <c r="Q499" s="55" t="str">
        <f aca="false">IF(J499&lt;=5,"Excellent",IF(J499&lt;=10,"Good",IF(J499&lt;=20,"Acceptable","Poor")))</f>
        <v>Acceptable</v>
      </c>
      <c r="R499" s="55" t="n">
        <f aca="false">IFERROR(VALUE(LEFT(E499,4)),"")</f>
        <v>2023</v>
      </c>
    </row>
    <row r="500" customFormat="false" ht="15" hidden="false" customHeight="true" outlineLevel="0" collapsed="false">
      <c r="A500" s="52" t="s">
        <v>12664</v>
      </c>
      <c r="B500" s="52" t="s">
        <v>4588</v>
      </c>
      <c r="C500" s="52" t="s">
        <v>20</v>
      </c>
      <c r="D500" s="52" t="s">
        <v>12</v>
      </c>
      <c r="E500" s="52" t="s">
        <v>24</v>
      </c>
      <c r="F500" s="52" t="s">
        <v>115</v>
      </c>
      <c r="G500" s="52" t="n">
        <v>6916</v>
      </c>
      <c r="H500" s="52" t="n">
        <v>7005</v>
      </c>
      <c r="I500" s="54" t="n">
        <f aca="false">ABS(G500-H500)</f>
        <v>89</v>
      </c>
      <c r="J500" s="54" t="n">
        <f aca="false">IF(H500=0,0,ROUND(ABS(G500-H500)/H500*100,2))</f>
        <v>1.27</v>
      </c>
      <c r="K500" s="54" t="n">
        <f aca="false">G500-H500</f>
        <v>-89</v>
      </c>
      <c r="L500" s="54" t="n">
        <f aca="false">ROUND(100-J500,2)</f>
        <v>98.73</v>
      </c>
      <c r="M500" s="52" t="s">
        <v>12149</v>
      </c>
      <c r="N500" s="52" t="s">
        <v>12126</v>
      </c>
      <c r="O500" s="52" t="s">
        <v>12123</v>
      </c>
      <c r="P500" s="55" t="str">
        <f aca="false">IF(K500&gt;500,"Over-Forecast",IF(K500&lt;-500,"Under-Forecast","Accurate"))</f>
        <v>Accurate</v>
      </c>
      <c r="Q500" s="55" t="str">
        <f aca="false">IF(J500&lt;=5,"Excellent",IF(J500&lt;=10,"Good",IF(J500&lt;=20,"Acceptable","Poor")))</f>
        <v>Excellent</v>
      </c>
      <c r="R500" s="55" t="n">
        <f aca="false">IFERROR(VALUE(LEFT(E500,4)),"")</f>
        <v>2022</v>
      </c>
    </row>
    <row r="501" customFormat="false" ht="15" hidden="false" customHeight="true" outlineLevel="0" collapsed="false">
      <c r="A501" s="56" t="s">
        <v>12665</v>
      </c>
      <c r="B501" s="56" t="s">
        <v>12666</v>
      </c>
      <c r="C501" s="56" t="s">
        <v>25</v>
      </c>
      <c r="D501" s="56" t="s">
        <v>12</v>
      </c>
      <c r="E501" s="56" t="s">
        <v>30</v>
      </c>
      <c r="F501" s="56" t="s">
        <v>113</v>
      </c>
      <c r="G501" s="56" t="n">
        <v>2012</v>
      </c>
      <c r="H501" s="56" t="n">
        <v>1563</v>
      </c>
      <c r="I501" s="54" t="n">
        <f aca="false">ABS(G501-H501)</f>
        <v>449</v>
      </c>
      <c r="J501" s="54" t="n">
        <f aca="false">IF(H501=0,0,ROUND(ABS(G501-H501)/H501*100,2))</f>
        <v>28.73</v>
      </c>
      <c r="K501" s="54" t="n">
        <f aca="false">G501-H501</f>
        <v>449</v>
      </c>
      <c r="L501" s="54" t="n">
        <f aca="false">ROUND(100-J501,2)</f>
        <v>71.27</v>
      </c>
      <c r="M501" s="56" t="s">
        <v>12198</v>
      </c>
      <c r="N501" s="56" t="s">
        <v>12126</v>
      </c>
      <c r="O501" s="56" t="s">
        <v>12123</v>
      </c>
      <c r="P501" s="55" t="str">
        <f aca="false">IF(K501&gt;500,"Over-Forecast",IF(K501&lt;-500,"Under-Forecast","Accurate"))</f>
        <v>Accurate</v>
      </c>
      <c r="Q501" s="55" t="str">
        <f aca="false">IF(J501&lt;=5,"Excellent",IF(J501&lt;=10,"Good",IF(J501&lt;=20,"Acceptable","Poor")))</f>
        <v>Poor</v>
      </c>
      <c r="R501" s="55" t="n">
        <f aca="false">IFERROR(VALUE(LEFT(E501,4)),"")</f>
        <v>2022</v>
      </c>
    </row>
    <row r="502" customFormat="false" ht="15" hidden="false" customHeight="true" outlineLevel="0" collapsed="false">
      <c r="A502" s="52" t="s">
        <v>12667</v>
      </c>
      <c r="B502" s="52" t="s">
        <v>6466</v>
      </c>
      <c r="C502" s="52" t="s">
        <v>27</v>
      </c>
      <c r="D502" s="52" t="s">
        <v>21</v>
      </c>
      <c r="E502" s="52" t="s">
        <v>32</v>
      </c>
      <c r="F502" s="52" t="s">
        <v>113</v>
      </c>
      <c r="G502" s="52" t="n">
        <v>8105</v>
      </c>
      <c r="H502" s="52" t="n">
        <v>7454</v>
      </c>
      <c r="I502" s="54" t="n">
        <f aca="false">ABS(G502-H502)</f>
        <v>651</v>
      </c>
      <c r="J502" s="54" t="n">
        <f aca="false">IF(H502=0,0,ROUND(ABS(G502-H502)/H502*100,2))</f>
        <v>8.73</v>
      </c>
      <c r="K502" s="54" t="n">
        <f aca="false">G502-H502</f>
        <v>651</v>
      </c>
      <c r="L502" s="54" t="n">
        <f aca="false">ROUND(100-J502,2)</f>
        <v>91.27</v>
      </c>
      <c r="M502" s="52" t="s">
        <v>12147</v>
      </c>
      <c r="N502" s="52" t="s">
        <v>12130</v>
      </c>
      <c r="O502" s="52" t="s">
        <v>12131</v>
      </c>
      <c r="P502" s="55" t="str">
        <f aca="false">IF(K502&gt;500,"Over-Forecast",IF(K502&lt;-500,"Under-Forecast","Accurate"))</f>
        <v>Over-Forecast</v>
      </c>
      <c r="Q502" s="55" t="str">
        <f aca="false">IF(J502&lt;=5,"Excellent",IF(J502&lt;=10,"Good",IF(J502&lt;=20,"Acceptable","Poor")))</f>
        <v>Good</v>
      </c>
      <c r="R502" s="55" t="n">
        <f aca="false">IFERROR(VALUE(LEFT(E502,4)),"")</f>
        <v>2022</v>
      </c>
    </row>
    <row r="503" customFormat="false" ht="15" hidden="false" customHeight="true" outlineLevel="0" collapsed="false">
      <c r="A503" s="56" t="s">
        <v>12668</v>
      </c>
      <c r="B503" s="56" t="s">
        <v>2935</v>
      </c>
      <c r="C503" s="56" t="s">
        <v>27</v>
      </c>
      <c r="D503" s="56" t="s">
        <v>9</v>
      </c>
      <c r="E503" s="56" t="s">
        <v>42</v>
      </c>
      <c r="F503" s="56" t="s">
        <v>109</v>
      </c>
      <c r="G503" s="56" t="n">
        <v>8129</v>
      </c>
      <c r="H503" s="56" t="n">
        <v>8963</v>
      </c>
      <c r="I503" s="54" t="n">
        <f aca="false">ABS(G503-H503)</f>
        <v>834</v>
      </c>
      <c r="J503" s="54" t="n">
        <f aca="false">IF(H503=0,0,ROUND(ABS(G503-H503)/H503*100,2))</f>
        <v>9.3</v>
      </c>
      <c r="K503" s="54" t="n">
        <f aca="false">G503-H503</f>
        <v>-834</v>
      </c>
      <c r="L503" s="54" t="n">
        <f aca="false">ROUND(100-J503,2)</f>
        <v>90.7</v>
      </c>
      <c r="M503" s="56" t="s">
        <v>12160</v>
      </c>
      <c r="N503" s="56" t="s">
        <v>12130</v>
      </c>
      <c r="O503" s="56" t="s">
        <v>12123</v>
      </c>
      <c r="P503" s="55" t="str">
        <f aca="false">IF(K503&gt;500,"Over-Forecast",IF(K503&lt;-500,"Under-Forecast","Accurate"))</f>
        <v>Under-Forecast</v>
      </c>
      <c r="Q503" s="55" t="str">
        <f aca="false">IF(J503&lt;=5,"Excellent",IF(J503&lt;=10,"Good",IF(J503&lt;=20,"Acceptable","Poor")))</f>
        <v>Good</v>
      </c>
      <c r="R503" s="55" t="n">
        <f aca="false">IFERROR(VALUE(LEFT(E503,4)),"")</f>
        <v>2023</v>
      </c>
    </row>
    <row r="504" customFormat="false" ht="15" hidden="false" customHeight="true" outlineLevel="0" collapsed="false">
      <c r="A504" s="52" t="s">
        <v>12669</v>
      </c>
      <c r="B504" s="52" t="s">
        <v>1702</v>
      </c>
      <c r="C504" s="52" t="s">
        <v>14</v>
      </c>
      <c r="D504" s="52" t="s">
        <v>21</v>
      </c>
      <c r="E504" s="52" t="s">
        <v>29</v>
      </c>
      <c r="F504" s="52" t="s">
        <v>111</v>
      </c>
      <c r="G504" s="52" t="n">
        <v>642</v>
      </c>
      <c r="H504" s="52" t="n">
        <v>635</v>
      </c>
      <c r="I504" s="54" t="n">
        <f aca="false">ABS(G504-H504)</f>
        <v>7</v>
      </c>
      <c r="J504" s="54" t="n">
        <f aca="false">IF(H504=0,0,ROUND(ABS(G504-H504)/H504*100,2))</f>
        <v>1.1</v>
      </c>
      <c r="K504" s="54" t="n">
        <f aca="false">G504-H504</f>
        <v>7</v>
      </c>
      <c r="L504" s="54" t="n">
        <f aca="false">ROUND(100-J504,2)</f>
        <v>98.9</v>
      </c>
      <c r="M504" s="52" t="s">
        <v>12134</v>
      </c>
      <c r="N504" s="52" t="s">
        <v>12153</v>
      </c>
      <c r="O504" s="52" t="s">
        <v>12131</v>
      </c>
      <c r="P504" s="55" t="str">
        <f aca="false">IF(K504&gt;500,"Over-Forecast",IF(K504&lt;-500,"Under-Forecast","Accurate"))</f>
        <v>Accurate</v>
      </c>
      <c r="Q504" s="55" t="str">
        <f aca="false">IF(J504&lt;=5,"Excellent",IF(J504&lt;=10,"Good",IF(J504&lt;=20,"Acceptable","Poor")))</f>
        <v>Excellent</v>
      </c>
      <c r="R504" s="55" t="n">
        <f aca="false">IFERROR(VALUE(LEFT(E504,4)),"")</f>
        <v>2022</v>
      </c>
    </row>
    <row r="505" customFormat="false" ht="15" hidden="false" customHeight="true" outlineLevel="0" collapsed="false">
      <c r="A505" s="56" t="s">
        <v>12670</v>
      </c>
      <c r="B505" s="56" t="s">
        <v>3797</v>
      </c>
      <c r="C505" s="56" t="s">
        <v>25</v>
      </c>
      <c r="D505" s="56" t="s">
        <v>12</v>
      </c>
      <c r="E505" s="56" t="s">
        <v>29</v>
      </c>
      <c r="F505" s="56" t="s">
        <v>107</v>
      </c>
      <c r="G505" s="56" t="n">
        <v>5373</v>
      </c>
      <c r="H505" s="56" t="n">
        <v>4229</v>
      </c>
      <c r="I505" s="54" t="n">
        <f aca="false">ABS(G505-H505)</f>
        <v>1144</v>
      </c>
      <c r="J505" s="54" t="n">
        <f aca="false">IF(H505=0,0,ROUND(ABS(G505-H505)/H505*100,2))</f>
        <v>27.05</v>
      </c>
      <c r="K505" s="54" t="n">
        <f aca="false">G505-H505</f>
        <v>1144</v>
      </c>
      <c r="L505" s="54" t="n">
        <f aca="false">ROUND(100-J505,2)</f>
        <v>72.95</v>
      </c>
      <c r="M505" s="56" t="s">
        <v>12121</v>
      </c>
      <c r="N505" s="56" t="s">
        <v>12153</v>
      </c>
      <c r="O505" s="56" t="s">
        <v>12127</v>
      </c>
      <c r="P505" s="55" t="str">
        <f aca="false">IF(K505&gt;500,"Over-Forecast",IF(K505&lt;-500,"Under-Forecast","Accurate"))</f>
        <v>Over-Forecast</v>
      </c>
      <c r="Q505" s="55" t="str">
        <f aca="false">IF(J505&lt;=5,"Excellent",IF(J505&lt;=10,"Good",IF(J505&lt;=20,"Acceptable","Poor")))</f>
        <v>Poor</v>
      </c>
      <c r="R505" s="55" t="n">
        <f aca="false">IFERROR(VALUE(LEFT(E505,4)),"")</f>
        <v>2022</v>
      </c>
    </row>
    <row r="506" customFormat="false" ht="15" hidden="false" customHeight="true" outlineLevel="0" collapsed="false">
      <c r="A506" s="52" t="s">
        <v>12671</v>
      </c>
      <c r="B506" s="52" t="s">
        <v>1174</v>
      </c>
      <c r="C506" s="52" t="s">
        <v>17</v>
      </c>
      <c r="D506" s="52" t="s">
        <v>18</v>
      </c>
      <c r="E506" s="52" t="s">
        <v>38</v>
      </c>
      <c r="F506" s="52" t="s">
        <v>113</v>
      </c>
      <c r="G506" s="52" t="n">
        <v>1660</v>
      </c>
      <c r="H506" s="52" t="n">
        <v>2353</v>
      </c>
      <c r="I506" s="54" t="n">
        <f aca="false">ABS(G506-H506)</f>
        <v>693</v>
      </c>
      <c r="J506" s="54" t="n">
        <f aca="false">IF(H506=0,0,ROUND(ABS(G506-H506)/H506*100,2))</f>
        <v>29.45</v>
      </c>
      <c r="K506" s="54" t="n">
        <f aca="false">G506-H506</f>
        <v>-693</v>
      </c>
      <c r="L506" s="54" t="n">
        <f aca="false">ROUND(100-J506,2)</f>
        <v>70.55</v>
      </c>
      <c r="M506" s="52" t="s">
        <v>12136</v>
      </c>
      <c r="N506" s="52" t="s">
        <v>12153</v>
      </c>
      <c r="O506" s="52" t="s">
        <v>12123</v>
      </c>
      <c r="P506" s="55" t="str">
        <f aca="false">IF(K506&gt;500,"Over-Forecast",IF(K506&lt;-500,"Under-Forecast","Accurate"))</f>
        <v>Under-Forecast</v>
      </c>
      <c r="Q506" s="55" t="str">
        <f aca="false">IF(J506&lt;=5,"Excellent",IF(J506&lt;=10,"Good",IF(J506&lt;=20,"Acceptable","Poor")))</f>
        <v>Poor</v>
      </c>
      <c r="R506" s="55" t="n">
        <f aca="false">IFERROR(VALUE(LEFT(E506,4)),"")</f>
        <v>2023</v>
      </c>
    </row>
    <row r="507" customFormat="false" ht="15" hidden="false" customHeight="true" outlineLevel="0" collapsed="false">
      <c r="A507" s="56" t="s">
        <v>12672</v>
      </c>
      <c r="B507" s="56" t="s">
        <v>5965</v>
      </c>
      <c r="C507" s="56" t="s">
        <v>20</v>
      </c>
      <c r="D507" s="56" t="s">
        <v>12</v>
      </c>
      <c r="E507" s="56" t="s">
        <v>33</v>
      </c>
      <c r="F507" s="56" t="s">
        <v>113</v>
      </c>
      <c r="G507" s="56" t="n">
        <v>2334</v>
      </c>
      <c r="H507" s="56" t="n">
        <v>1810</v>
      </c>
      <c r="I507" s="54" t="n">
        <f aca="false">ABS(G507-H507)</f>
        <v>524</v>
      </c>
      <c r="J507" s="54" t="n">
        <f aca="false">IF(H507=0,0,ROUND(ABS(G507-H507)/H507*100,2))</f>
        <v>28.95</v>
      </c>
      <c r="K507" s="54" t="n">
        <f aca="false">G507-H507</f>
        <v>524</v>
      </c>
      <c r="L507" s="54" t="n">
        <f aca="false">ROUND(100-J507,2)</f>
        <v>71.05</v>
      </c>
      <c r="M507" s="56" t="s">
        <v>12152</v>
      </c>
      <c r="N507" s="56" t="s">
        <v>12126</v>
      </c>
      <c r="O507" s="56" t="s">
        <v>12127</v>
      </c>
      <c r="P507" s="55" t="str">
        <f aca="false">IF(K507&gt;500,"Over-Forecast",IF(K507&lt;-500,"Under-Forecast","Accurate"))</f>
        <v>Over-Forecast</v>
      </c>
      <c r="Q507" s="55" t="str">
        <f aca="false">IF(J507&lt;=5,"Excellent",IF(J507&lt;=10,"Good",IF(J507&lt;=20,"Acceptable","Poor")))</f>
        <v>Poor</v>
      </c>
      <c r="R507" s="55" t="n">
        <f aca="false">IFERROR(VALUE(LEFT(E507,4)),"")</f>
        <v>2023</v>
      </c>
    </row>
    <row r="508" customFormat="false" ht="15" hidden="false" customHeight="true" outlineLevel="0" collapsed="false">
      <c r="A508" s="52" t="s">
        <v>12673</v>
      </c>
      <c r="B508" s="52" t="s">
        <v>1124</v>
      </c>
      <c r="C508" s="52" t="s">
        <v>20</v>
      </c>
      <c r="D508" s="52" t="s">
        <v>21</v>
      </c>
      <c r="E508" s="52" t="s">
        <v>29</v>
      </c>
      <c r="F508" s="52" t="s">
        <v>111</v>
      </c>
      <c r="G508" s="52" t="n">
        <v>847</v>
      </c>
      <c r="H508" s="52" t="n">
        <v>780</v>
      </c>
      <c r="I508" s="54" t="n">
        <f aca="false">ABS(G508-H508)</f>
        <v>67</v>
      </c>
      <c r="J508" s="54" t="n">
        <f aca="false">IF(H508=0,0,ROUND(ABS(G508-H508)/H508*100,2))</f>
        <v>8.59</v>
      </c>
      <c r="K508" s="54" t="n">
        <f aca="false">G508-H508</f>
        <v>67</v>
      </c>
      <c r="L508" s="54" t="n">
        <f aca="false">ROUND(100-J508,2)</f>
        <v>91.41</v>
      </c>
      <c r="M508" s="52" t="s">
        <v>12173</v>
      </c>
      <c r="N508" s="52" t="s">
        <v>12130</v>
      </c>
      <c r="O508" s="52" t="s">
        <v>12131</v>
      </c>
      <c r="P508" s="55" t="str">
        <f aca="false">IF(K508&gt;500,"Over-Forecast",IF(K508&lt;-500,"Under-Forecast","Accurate"))</f>
        <v>Accurate</v>
      </c>
      <c r="Q508" s="55" t="str">
        <f aca="false">IF(J508&lt;=5,"Excellent",IF(J508&lt;=10,"Good",IF(J508&lt;=20,"Acceptable","Poor")))</f>
        <v>Good</v>
      </c>
      <c r="R508" s="55" t="n">
        <f aca="false">IFERROR(VALUE(LEFT(E508,4)),"")</f>
        <v>2022</v>
      </c>
    </row>
    <row r="509" customFormat="false" ht="15" hidden="false" customHeight="true" outlineLevel="0" collapsed="false">
      <c r="A509" s="56" t="s">
        <v>12674</v>
      </c>
      <c r="B509" s="56" t="s">
        <v>8460</v>
      </c>
      <c r="C509" s="56" t="s">
        <v>20</v>
      </c>
      <c r="D509" s="56" t="s">
        <v>12</v>
      </c>
      <c r="E509" s="56" t="s">
        <v>42</v>
      </c>
      <c r="F509" s="56" t="s">
        <v>109</v>
      </c>
      <c r="G509" s="56" t="n">
        <v>5748</v>
      </c>
      <c r="H509" s="56" t="n">
        <v>6991</v>
      </c>
      <c r="I509" s="54" t="n">
        <f aca="false">ABS(G509-H509)</f>
        <v>1243</v>
      </c>
      <c r="J509" s="54" t="n">
        <f aca="false">IF(H509=0,0,ROUND(ABS(G509-H509)/H509*100,2))</f>
        <v>17.78</v>
      </c>
      <c r="K509" s="54" t="n">
        <f aca="false">G509-H509</f>
        <v>-1243</v>
      </c>
      <c r="L509" s="54" t="n">
        <f aca="false">ROUND(100-J509,2)</f>
        <v>82.22</v>
      </c>
      <c r="M509" s="56" t="s">
        <v>12139</v>
      </c>
      <c r="N509" s="56" t="s">
        <v>12122</v>
      </c>
      <c r="O509" s="56" t="s">
        <v>12131</v>
      </c>
      <c r="P509" s="55" t="str">
        <f aca="false">IF(K509&gt;500,"Over-Forecast",IF(K509&lt;-500,"Under-Forecast","Accurate"))</f>
        <v>Under-Forecast</v>
      </c>
      <c r="Q509" s="55" t="str">
        <f aca="false">IF(J509&lt;=5,"Excellent",IF(J509&lt;=10,"Good",IF(J509&lt;=20,"Acceptable","Poor")))</f>
        <v>Acceptable</v>
      </c>
      <c r="R509" s="55" t="n">
        <f aca="false">IFERROR(VALUE(LEFT(E509,4)),"")</f>
        <v>2023</v>
      </c>
    </row>
    <row r="510" customFormat="false" ht="15" hidden="false" customHeight="true" outlineLevel="0" collapsed="false">
      <c r="A510" s="52" t="s">
        <v>12675</v>
      </c>
      <c r="B510" s="52" t="s">
        <v>3386</v>
      </c>
      <c r="C510" s="52" t="s">
        <v>14</v>
      </c>
      <c r="D510" s="52" t="s">
        <v>15</v>
      </c>
      <c r="E510" s="52" t="s">
        <v>42</v>
      </c>
      <c r="F510" s="52" t="s">
        <v>115</v>
      </c>
      <c r="G510" s="52" t="n">
        <v>4560</v>
      </c>
      <c r="H510" s="52" t="n">
        <v>5248</v>
      </c>
      <c r="I510" s="54" t="n">
        <f aca="false">ABS(G510-H510)</f>
        <v>688</v>
      </c>
      <c r="J510" s="54" t="n">
        <f aca="false">IF(H510=0,0,ROUND(ABS(G510-H510)/H510*100,2))</f>
        <v>13.11</v>
      </c>
      <c r="K510" s="54" t="n">
        <f aca="false">G510-H510</f>
        <v>-688</v>
      </c>
      <c r="L510" s="54" t="n">
        <f aca="false">ROUND(100-J510,2)</f>
        <v>86.89</v>
      </c>
      <c r="M510" s="52" t="s">
        <v>12149</v>
      </c>
      <c r="N510" s="52" t="s">
        <v>12153</v>
      </c>
      <c r="O510" s="52" t="s">
        <v>12123</v>
      </c>
      <c r="P510" s="55" t="str">
        <f aca="false">IF(K510&gt;500,"Over-Forecast",IF(K510&lt;-500,"Under-Forecast","Accurate"))</f>
        <v>Under-Forecast</v>
      </c>
      <c r="Q510" s="55" t="str">
        <f aca="false">IF(J510&lt;=5,"Excellent",IF(J510&lt;=10,"Good",IF(J510&lt;=20,"Acceptable","Poor")))</f>
        <v>Acceptable</v>
      </c>
      <c r="R510" s="55" t="n">
        <f aca="false">IFERROR(VALUE(LEFT(E510,4)),"")</f>
        <v>2023</v>
      </c>
    </row>
    <row r="511" customFormat="false" ht="15" hidden="false" customHeight="true" outlineLevel="0" collapsed="false">
      <c r="A511" s="56" t="s">
        <v>12676</v>
      </c>
      <c r="B511" s="56" t="s">
        <v>1134</v>
      </c>
      <c r="C511" s="56" t="s">
        <v>20</v>
      </c>
      <c r="D511" s="56" t="s">
        <v>21</v>
      </c>
      <c r="E511" s="56" t="s">
        <v>47</v>
      </c>
      <c r="F511" s="56" t="s">
        <v>111</v>
      </c>
      <c r="G511" s="56" t="n">
        <v>2271</v>
      </c>
      <c r="H511" s="56" t="n">
        <v>2976</v>
      </c>
      <c r="I511" s="54" t="n">
        <f aca="false">ABS(G511-H511)</f>
        <v>705</v>
      </c>
      <c r="J511" s="54" t="n">
        <f aca="false">IF(H511=0,0,ROUND(ABS(G511-H511)/H511*100,2))</f>
        <v>23.69</v>
      </c>
      <c r="K511" s="54" t="n">
        <f aca="false">G511-H511</f>
        <v>-705</v>
      </c>
      <c r="L511" s="54" t="n">
        <f aca="false">ROUND(100-J511,2)</f>
        <v>76.31</v>
      </c>
      <c r="M511" s="56" t="s">
        <v>12139</v>
      </c>
      <c r="N511" s="56" t="s">
        <v>12122</v>
      </c>
      <c r="O511" s="56" t="s">
        <v>12131</v>
      </c>
      <c r="P511" s="55" t="str">
        <f aca="false">IF(K511&gt;500,"Over-Forecast",IF(K511&lt;-500,"Under-Forecast","Accurate"))</f>
        <v>Under-Forecast</v>
      </c>
      <c r="Q511" s="55" t="str">
        <f aca="false">IF(J511&lt;=5,"Excellent",IF(J511&lt;=10,"Good",IF(J511&lt;=20,"Acceptable","Poor")))</f>
        <v>Poor</v>
      </c>
      <c r="R511" s="55" t="n">
        <f aca="false">IFERROR(VALUE(LEFT(E511,4)),"")</f>
        <v>2024</v>
      </c>
    </row>
    <row r="512" customFormat="false" ht="15" hidden="false" customHeight="true" outlineLevel="0" collapsed="false">
      <c r="A512" s="52" t="s">
        <v>12677</v>
      </c>
      <c r="B512" s="52" t="s">
        <v>681</v>
      </c>
      <c r="C512" s="52" t="s">
        <v>14</v>
      </c>
      <c r="D512" s="52" t="s">
        <v>12</v>
      </c>
      <c r="E512" s="52" t="s">
        <v>39</v>
      </c>
      <c r="F512" s="52" t="s">
        <v>113</v>
      </c>
      <c r="G512" s="52" t="n">
        <v>4042</v>
      </c>
      <c r="H512" s="52" t="n">
        <v>3211</v>
      </c>
      <c r="I512" s="54" t="n">
        <f aca="false">ABS(G512-H512)</f>
        <v>831</v>
      </c>
      <c r="J512" s="54" t="n">
        <f aca="false">IF(H512=0,0,ROUND(ABS(G512-H512)/H512*100,2))</f>
        <v>25.88</v>
      </c>
      <c r="K512" s="54" t="n">
        <f aca="false">G512-H512</f>
        <v>831</v>
      </c>
      <c r="L512" s="54" t="n">
        <f aca="false">ROUND(100-J512,2)</f>
        <v>74.12</v>
      </c>
      <c r="M512" s="52" t="s">
        <v>12147</v>
      </c>
      <c r="N512" s="52" t="s">
        <v>12137</v>
      </c>
      <c r="O512" s="52" t="s">
        <v>12127</v>
      </c>
      <c r="P512" s="55" t="str">
        <f aca="false">IF(K512&gt;500,"Over-Forecast",IF(K512&lt;-500,"Under-Forecast","Accurate"))</f>
        <v>Over-Forecast</v>
      </c>
      <c r="Q512" s="55" t="str">
        <f aca="false">IF(J512&lt;=5,"Excellent",IF(J512&lt;=10,"Good",IF(J512&lt;=20,"Acceptable","Poor")))</f>
        <v>Poor</v>
      </c>
      <c r="R512" s="55" t="n">
        <f aca="false">IFERROR(VALUE(LEFT(E512,4)),"")</f>
        <v>2023</v>
      </c>
    </row>
    <row r="513" customFormat="false" ht="15" hidden="false" customHeight="true" outlineLevel="0" collapsed="false">
      <c r="A513" s="56" t="s">
        <v>12678</v>
      </c>
      <c r="B513" s="56" t="s">
        <v>1942</v>
      </c>
      <c r="C513" s="56" t="s">
        <v>23</v>
      </c>
      <c r="D513" s="56" t="s">
        <v>18</v>
      </c>
      <c r="E513" s="56" t="s">
        <v>47</v>
      </c>
      <c r="F513" s="56" t="s">
        <v>115</v>
      </c>
      <c r="G513" s="56" t="n">
        <v>1071</v>
      </c>
      <c r="H513" s="56" t="n">
        <v>802</v>
      </c>
      <c r="I513" s="54" t="n">
        <f aca="false">ABS(G513-H513)</f>
        <v>269</v>
      </c>
      <c r="J513" s="54" t="n">
        <f aca="false">IF(H513=0,0,ROUND(ABS(G513-H513)/H513*100,2))</f>
        <v>33.54</v>
      </c>
      <c r="K513" s="54" t="n">
        <f aca="false">G513-H513</f>
        <v>269</v>
      </c>
      <c r="L513" s="54" t="n">
        <f aca="false">ROUND(100-J513,2)</f>
        <v>66.46</v>
      </c>
      <c r="M513" s="56" t="s">
        <v>12141</v>
      </c>
      <c r="N513" s="56" t="s">
        <v>12122</v>
      </c>
      <c r="O513" s="56" t="s">
        <v>12131</v>
      </c>
      <c r="P513" s="55" t="str">
        <f aca="false">IF(K513&gt;500,"Over-Forecast",IF(K513&lt;-500,"Under-Forecast","Accurate"))</f>
        <v>Accurate</v>
      </c>
      <c r="Q513" s="55" t="str">
        <f aca="false">IF(J513&lt;=5,"Excellent",IF(J513&lt;=10,"Good",IF(J513&lt;=20,"Acceptable","Poor")))</f>
        <v>Poor</v>
      </c>
      <c r="R513" s="55" t="n">
        <f aca="false">IFERROR(VALUE(LEFT(E513,4)),"")</f>
        <v>2024</v>
      </c>
    </row>
    <row r="514" customFormat="false" ht="15" hidden="false" customHeight="true" outlineLevel="0" collapsed="false">
      <c r="A514" s="52" t="s">
        <v>12679</v>
      </c>
      <c r="B514" s="52" t="s">
        <v>5549</v>
      </c>
      <c r="C514" s="52" t="s">
        <v>20</v>
      </c>
      <c r="D514" s="52" t="s">
        <v>9</v>
      </c>
      <c r="E514" s="52" t="s">
        <v>13</v>
      </c>
      <c r="F514" s="52" t="s">
        <v>115</v>
      </c>
      <c r="G514" s="52" t="n">
        <v>3612</v>
      </c>
      <c r="H514" s="52" t="n">
        <v>4784</v>
      </c>
      <c r="I514" s="54" t="n">
        <f aca="false">ABS(G514-H514)</f>
        <v>1172</v>
      </c>
      <c r="J514" s="54" t="n">
        <f aca="false">IF(H514=0,0,ROUND(ABS(G514-H514)/H514*100,2))</f>
        <v>24.5</v>
      </c>
      <c r="K514" s="54" t="n">
        <f aca="false">G514-H514</f>
        <v>-1172</v>
      </c>
      <c r="L514" s="54" t="n">
        <f aca="false">ROUND(100-J514,2)</f>
        <v>75.5</v>
      </c>
      <c r="M514" s="52" t="s">
        <v>12173</v>
      </c>
      <c r="N514" s="52" t="s">
        <v>12137</v>
      </c>
      <c r="O514" s="52" t="s">
        <v>12127</v>
      </c>
      <c r="P514" s="55" t="str">
        <f aca="false">IF(K514&gt;500,"Over-Forecast",IF(K514&lt;-500,"Under-Forecast","Accurate"))</f>
        <v>Under-Forecast</v>
      </c>
      <c r="Q514" s="55" t="str">
        <f aca="false">IF(J514&lt;=5,"Excellent",IF(J514&lt;=10,"Good",IF(J514&lt;=20,"Acceptable","Poor")))</f>
        <v>Poor</v>
      </c>
      <c r="R514" s="55" t="n">
        <f aca="false">IFERROR(VALUE(LEFT(E514,4)),"")</f>
        <v>2022</v>
      </c>
    </row>
    <row r="515" customFormat="false" ht="15" hidden="false" customHeight="true" outlineLevel="0" collapsed="false">
      <c r="A515" s="56" t="s">
        <v>12680</v>
      </c>
      <c r="B515" s="56" t="s">
        <v>4369</v>
      </c>
      <c r="C515" s="56" t="s">
        <v>25</v>
      </c>
      <c r="D515" s="56" t="s">
        <v>12</v>
      </c>
      <c r="E515" s="56" t="s">
        <v>39</v>
      </c>
      <c r="F515" s="56" t="s">
        <v>111</v>
      </c>
      <c r="G515" s="56" t="n">
        <v>930</v>
      </c>
      <c r="H515" s="56" t="n">
        <v>842</v>
      </c>
      <c r="I515" s="54" t="n">
        <f aca="false">ABS(G515-H515)</f>
        <v>88</v>
      </c>
      <c r="J515" s="54" t="n">
        <f aca="false">IF(H515=0,0,ROUND(ABS(G515-H515)/H515*100,2))</f>
        <v>10.45</v>
      </c>
      <c r="K515" s="54" t="n">
        <f aca="false">G515-H515</f>
        <v>88</v>
      </c>
      <c r="L515" s="54" t="n">
        <f aca="false">ROUND(100-J515,2)</f>
        <v>89.55</v>
      </c>
      <c r="M515" s="56" t="s">
        <v>12204</v>
      </c>
      <c r="N515" s="56" t="s">
        <v>12126</v>
      </c>
      <c r="O515" s="56" t="s">
        <v>12127</v>
      </c>
      <c r="P515" s="55" t="str">
        <f aca="false">IF(K515&gt;500,"Over-Forecast",IF(K515&lt;-500,"Under-Forecast","Accurate"))</f>
        <v>Accurate</v>
      </c>
      <c r="Q515" s="55" t="str">
        <f aca="false">IF(J515&lt;=5,"Excellent",IF(J515&lt;=10,"Good",IF(J515&lt;=20,"Acceptable","Poor")))</f>
        <v>Acceptable</v>
      </c>
      <c r="R515" s="55" t="n">
        <f aca="false">IFERROR(VALUE(LEFT(E515,4)),"")</f>
        <v>2023</v>
      </c>
    </row>
    <row r="516" customFormat="false" ht="15" hidden="false" customHeight="true" outlineLevel="0" collapsed="false">
      <c r="A516" s="52" t="s">
        <v>12681</v>
      </c>
      <c r="B516" s="52" t="s">
        <v>2999</v>
      </c>
      <c r="C516" s="52" t="s">
        <v>11</v>
      </c>
      <c r="D516" s="52" t="s">
        <v>12</v>
      </c>
      <c r="E516" s="52" t="s">
        <v>49</v>
      </c>
      <c r="F516" s="52" t="s">
        <v>115</v>
      </c>
      <c r="G516" s="52" t="n">
        <v>7830</v>
      </c>
      <c r="H516" s="52" t="n">
        <v>6852</v>
      </c>
      <c r="I516" s="54" t="n">
        <f aca="false">ABS(G516-H516)</f>
        <v>978</v>
      </c>
      <c r="J516" s="54" t="n">
        <f aca="false">IF(H516=0,0,ROUND(ABS(G516-H516)/H516*100,2))</f>
        <v>14.27</v>
      </c>
      <c r="K516" s="54" t="n">
        <f aca="false">G516-H516</f>
        <v>978</v>
      </c>
      <c r="L516" s="54" t="n">
        <f aca="false">ROUND(100-J516,2)</f>
        <v>85.73</v>
      </c>
      <c r="M516" s="52" t="s">
        <v>12125</v>
      </c>
      <c r="N516" s="52" t="s">
        <v>12122</v>
      </c>
      <c r="O516" s="52" t="s">
        <v>12123</v>
      </c>
      <c r="P516" s="55" t="str">
        <f aca="false">IF(K516&gt;500,"Over-Forecast",IF(K516&lt;-500,"Under-Forecast","Accurate"))</f>
        <v>Over-Forecast</v>
      </c>
      <c r="Q516" s="55" t="str">
        <f aca="false">IF(J516&lt;=5,"Excellent",IF(J516&lt;=10,"Good",IF(J516&lt;=20,"Acceptable","Poor")))</f>
        <v>Acceptable</v>
      </c>
      <c r="R516" s="55" t="n">
        <f aca="false">IFERROR(VALUE(LEFT(E516,4)),"")</f>
        <v>2024</v>
      </c>
    </row>
    <row r="517" customFormat="false" ht="15" hidden="false" customHeight="true" outlineLevel="0" collapsed="false">
      <c r="A517" s="56" t="s">
        <v>12682</v>
      </c>
      <c r="B517" s="56" t="s">
        <v>12568</v>
      </c>
      <c r="C517" s="56" t="s">
        <v>23</v>
      </c>
      <c r="D517" s="56" t="s">
        <v>21</v>
      </c>
      <c r="E517" s="56" t="s">
        <v>10</v>
      </c>
      <c r="F517" s="56" t="s">
        <v>107</v>
      </c>
      <c r="G517" s="56" t="n">
        <v>6521</v>
      </c>
      <c r="H517" s="56" t="n">
        <v>6810</v>
      </c>
      <c r="I517" s="54" t="n">
        <f aca="false">ABS(G517-H517)</f>
        <v>289</v>
      </c>
      <c r="J517" s="54" t="n">
        <f aca="false">IF(H517=0,0,ROUND(ABS(G517-H517)/H517*100,2))</f>
        <v>4.24</v>
      </c>
      <c r="K517" s="54" t="n">
        <f aca="false">G517-H517</f>
        <v>-289</v>
      </c>
      <c r="L517" s="54" t="n">
        <f aca="false">ROUND(100-J517,2)</f>
        <v>95.76</v>
      </c>
      <c r="M517" s="56" t="s">
        <v>12125</v>
      </c>
      <c r="N517" s="56" t="s">
        <v>12130</v>
      </c>
      <c r="O517" s="56" t="s">
        <v>12123</v>
      </c>
      <c r="P517" s="55" t="str">
        <f aca="false">IF(K517&gt;500,"Over-Forecast",IF(K517&lt;-500,"Under-Forecast","Accurate"))</f>
        <v>Accurate</v>
      </c>
      <c r="Q517" s="55" t="str">
        <f aca="false">IF(J517&lt;=5,"Excellent",IF(J517&lt;=10,"Good",IF(J517&lt;=20,"Acceptable","Poor")))</f>
        <v>Excellent</v>
      </c>
      <c r="R517" s="55" t="n">
        <f aca="false">IFERROR(VALUE(LEFT(E517,4)),"")</f>
        <v>2022</v>
      </c>
    </row>
    <row r="518" customFormat="false" ht="15" hidden="false" customHeight="true" outlineLevel="0" collapsed="false">
      <c r="A518" s="52" t="s">
        <v>12683</v>
      </c>
      <c r="B518" s="52" t="s">
        <v>4146</v>
      </c>
      <c r="C518" s="52" t="s">
        <v>25</v>
      </c>
      <c r="D518" s="52" t="s">
        <v>9</v>
      </c>
      <c r="E518" s="52" t="s">
        <v>51</v>
      </c>
      <c r="F518" s="52" t="s">
        <v>109</v>
      </c>
      <c r="G518" s="52" t="n">
        <v>3632</v>
      </c>
      <c r="H518" s="52" t="n">
        <v>3616</v>
      </c>
      <c r="I518" s="54" t="n">
        <f aca="false">ABS(G518-H518)</f>
        <v>16</v>
      </c>
      <c r="J518" s="54" t="n">
        <f aca="false">IF(H518=0,0,ROUND(ABS(G518-H518)/H518*100,2))</f>
        <v>0.44</v>
      </c>
      <c r="K518" s="54" t="n">
        <f aca="false">G518-H518</f>
        <v>16</v>
      </c>
      <c r="L518" s="54" t="n">
        <f aca="false">ROUND(100-J518,2)</f>
        <v>99.56</v>
      </c>
      <c r="M518" s="52" t="s">
        <v>12129</v>
      </c>
      <c r="N518" s="52" t="s">
        <v>12137</v>
      </c>
      <c r="O518" s="52" t="s">
        <v>12123</v>
      </c>
      <c r="P518" s="55" t="str">
        <f aca="false">IF(K518&gt;500,"Over-Forecast",IF(K518&lt;-500,"Under-Forecast","Accurate"))</f>
        <v>Accurate</v>
      </c>
      <c r="Q518" s="55" t="str">
        <f aca="false">IF(J518&lt;=5,"Excellent",IF(J518&lt;=10,"Good",IF(J518&lt;=20,"Acceptable","Poor")))</f>
        <v>Excellent</v>
      </c>
      <c r="R518" s="55" t="n">
        <f aca="false">IFERROR(VALUE(LEFT(E518,4)),"")</f>
        <v>2024</v>
      </c>
    </row>
    <row r="519" customFormat="false" ht="15" hidden="false" customHeight="true" outlineLevel="0" collapsed="false">
      <c r="A519" s="56" t="s">
        <v>12684</v>
      </c>
      <c r="B519" s="56" t="s">
        <v>2421</v>
      </c>
      <c r="C519" s="56" t="s">
        <v>20</v>
      </c>
      <c r="D519" s="56" t="s">
        <v>12</v>
      </c>
      <c r="E519" s="56" t="s">
        <v>47</v>
      </c>
      <c r="F519" s="56" t="s">
        <v>115</v>
      </c>
      <c r="G519" s="56" t="n">
        <v>7050</v>
      </c>
      <c r="H519" s="56" t="n">
        <v>5239</v>
      </c>
      <c r="I519" s="54" t="n">
        <f aca="false">ABS(G519-H519)</f>
        <v>1811</v>
      </c>
      <c r="J519" s="54" t="n">
        <f aca="false">IF(H519=0,0,ROUND(ABS(G519-H519)/H519*100,2))</f>
        <v>34.57</v>
      </c>
      <c r="K519" s="54" t="n">
        <f aca="false">G519-H519</f>
        <v>1811</v>
      </c>
      <c r="L519" s="54" t="n">
        <f aca="false">ROUND(100-J519,2)</f>
        <v>65.43</v>
      </c>
      <c r="M519" s="56" t="s">
        <v>12198</v>
      </c>
      <c r="N519" s="56" t="s">
        <v>12126</v>
      </c>
      <c r="O519" s="56" t="s">
        <v>12131</v>
      </c>
      <c r="P519" s="55" t="str">
        <f aca="false">IF(K519&gt;500,"Over-Forecast",IF(K519&lt;-500,"Under-Forecast","Accurate"))</f>
        <v>Over-Forecast</v>
      </c>
      <c r="Q519" s="55" t="str">
        <f aca="false">IF(J519&lt;=5,"Excellent",IF(J519&lt;=10,"Good",IF(J519&lt;=20,"Acceptable","Poor")))</f>
        <v>Poor</v>
      </c>
      <c r="R519" s="55" t="n">
        <f aca="false">IFERROR(VALUE(LEFT(E519,4)),"")</f>
        <v>2024</v>
      </c>
    </row>
    <row r="520" customFormat="false" ht="15" hidden="false" customHeight="true" outlineLevel="0" collapsed="false">
      <c r="A520" s="52" t="s">
        <v>12685</v>
      </c>
      <c r="B520" s="52" t="s">
        <v>2868</v>
      </c>
      <c r="C520" s="52" t="s">
        <v>20</v>
      </c>
      <c r="D520" s="52" t="s">
        <v>21</v>
      </c>
      <c r="E520" s="52" t="s">
        <v>16</v>
      </c>
      <c r="F520" s="52" t="s">
        <v>115</v>
      </c>
      <c r="G520" s="52" t="n">
        <v>5389</v>
      </c>
      <c r="H520" s="52" t="n">
        <v>6569</v>
      </c>
      <c r="I520" s="54" t="n">
        <f aca="false">ABS(G520-H520)</f>
        <v>1180</v>
      </c>
      <c r="J520" s="54" t="n">
        <f aca="false">IF(H520=0,0,ROUND(ABS(G520-H520)/H520*100,2))</f>
        <v>17.96</v>
      </c>
      <c r="K520" s="54" t="n">
        <f aca="false">G520-H520</f>
        <v>-1180</v>
      </c>
      <c r="L520" s="54" t="n">
        <f aca="false">ROUND(100-J520,2)</f>
        <v>82.04</v>
      </c>
      <c r="M520" s="52" t="s">
        <v>12134</v>
      </c>
      <c r="N520" s="52" t="s">
        <v>12153</v>
      </c>
      <c r="O520" s="52" t="s">
        <v>12131</v>
      </c>
      <c r="P520" s="55" t="str">
        <f aca="false">IF(K520&gt;500,"Over-Forecast",IF(K520&lt;-500,"Under-Forecast","Accurate"))</f>
        <v>Under-Forecast</v>
      </c>
      <c r="Q520" s="55" t="str">
        <f aca="false">IF(J520&lt;=5,"Excellent",IF(J520&lt;=10,"Good",IF(J520&lt;=20,"Acceptable","Poor")))</f>
        <v>Acceptable</v>
      </c>
      <c r="R520" s="55" t="n">
        <f aca="false">IFERROR(VALUE(LEFT(E520,4)),"")</f>
        <v>2022</v>
      </c>
    </row>
    <row r="521" customFormat="false" ht="15" hidden="false" customHeight="true" outlineLevel="0" collapsed="false">
      <c r="A521" s="56" t="s">
        <v>12686</v>
      </c>
      <c r="B521" s="56" t="s">
        <v>423</v>
      </c>
      <c r="C521" s="56" t="s">
        <v>20</v>
      </c>
      <c r="D521" s="56" t="s">
        <v>12</v>
      </c>
      <c r="E521" s="56" t="s">
        <v>44</v>
      </c>
      <c r="F521" s="56" t="s">
        <v>115</v>
      </c>
      <c r="G521" s="56" t="n">
        <v>725</v>
      </c>
      <c r="H521" s="56" t="n">
        <v>970</v>
      </c>
      <c r="I521" s="54" t="n">
        <f aca="false">ABS(G521-H521)</f>
        <v>245</v>
      </c>
      <c r="J521" s="54" t="n">
        <f aca="false">IF(H521=0,0,ROUND(ABS(G521-H521)/H521*100,2))</f>
        <v>25.26</v>
      </c>
      <c r="K521" s="54" t="n">
        <f aca="false">G521-H521</f>
        <v>-245</v>
      </c>
      <c r="L521" s="54" t="n">
        <f aca="false">ROUND(100-J521,2)</f>
        <v>74.74</v>
      </c>
      <c r="M521" s="56" t="s">
        <v>12198</v>
      </c>
      <c r="N521" s="56" t="s">
        <v>12137</v>
      </c>
      <c r="O521" s="56" t="s">
        <v>12123</v>
      </c>
      <c r="P521" s="55" t="str">
        <f aca="false">IF(K521&gt;500,"Over-Forecast",IF(K521&lt;-500,"Under-Forecast","Accurate"))</f>
        <v>Accurate</v>
      </c>
      <c r="Q521" s="55" t="str">
        <f aca="false">IF(J521&lt;=5,"Excellent",IF(J521&lt;=10,"Good",IF(J521&lt;=20,"Acceptable","Poor")))</f>
        <v>Poor</v>
      </c>
      <c r="R521" s="55" t="n">
        <f aca="false">IFERROR(VALUE(LEFT(E521,4)),"")</f>
        <v>2023</v>
      </c>
    </row>
    <row r="522" customFormat="false" ht="15" hidden="false" customHeight="true" outlineLevel="0" collapsed="false">
      <c r="A522" s="52" t="s">
        <v>12687</v>
      </c>
      <c r="B522" s="52" t="s">
        <v>5489</v>
      </c>
      <c r="C522" s="52" t="s">
        <v>11</v>
      </c>
      <c r="D522" s="52" t="s">
        <v>18</v>
      </c>
      <c r="E522" s="52" t="s">
        <v>53</v>
      </c>
      <c r="F522" s="52" t="s">
        <v>107</v>
      </c>
      <c r="G522" s="52" t="n">
        <v>5471</v>
      </c>
      <c r="H522" s="52" t="n">
        <v>6706</v>
      </c>
      <c r="I522" s="54" t="n">
        <f aca="false">ABS(G522-H522)</f>
        <v>1235</v>
      </c>
      <c r="J522" s="54" t="n">
        <f aca="false">IF(H522=0,0,ROUND(ABS(G522-H522)/H522*100,2))</f>
        <v>18.42</v>
      </c>
      <c r="K522" s="54" t="n">
        <f aca="false">G522-H522</f>
        <v>-1235</v>
      </c>
      <c r="L522" s="54" t="n">
        <f aca="false">ROUND(100-J522,2)</f>
        <v>81.58</v>
      </c>
      <c r="M522" s="52" t="s">
        <v>12144</v>
      </c>
      <c r="N522" s="52" t="s">
        <v>12126</v>
      </c>
      <c r="O522" s="52" t="s">
        <v>12127</v>
      </c>
      <c r="P522" s="55" t="str">
        <f aca="false">IF(K522&gt;500,"Over-Forecast",IF(K522&lt;-500,"Under-Forecast","Accurate"))</f>
        <v>Under-Forecast</v>
      </c>
      <c r="Q522" s="55" t="str">
        <f aca="false">IF(J522&lt;=5,"Excellent",IF(J522&lt;=10,"Good",IF(J522&lt;=20,"Acceptable","Poor")))</f>
        <v>Acceptable</v>
      </c>
      <c r="R522" s="55" t="n">
        <f aca="false">IFERROR(VALUE(LEFT(E522,4)),"")</f>
        <v>2024</v>
      </c>
    </row>
    <row r="523" customFormat="false" ht="15" hidden="false" customHeight="true" outlineLevel="0" collapsed="false">
      <c r="A523" s="56" t="s">
        <v>12688</v>
      </c>
      <c r="B523" s="56" t="s">
        <v>1124</v>
      </c>
      <c r="C523" s="56" t="s">
        <v>25</v>
      </c>
      <c r="D523" s="56" t="s">
        <v>18</v>
      </c>
      <c r="E523" s="56" t="s">
        <v>45</v>
      </c>
      <c r="F523" s="56" t="s">
        <v>109</v>
      </c>
      <c r="G523" s="56" t="n">
        <v>2611</v>
      </c>
      <c r="H523" s="56" t="n">
        <v>3127</v>
      </c>
      <c r="I523" s="54" t="n">
        <f aca="false">ABS(G523-H523)</f>
        <v>516</v>
      </c>
      <c r="J523" s="54" t="n">
        <f aca="false">IF(H523=0,0,ROUND(ABS(G523-H523)/H523*100,2))</f>
        <v>16.5</v>
      </c>
      <c r="K523" s="54" t="n">
        <f aca="false">G523-H523</f>
        <v>-516</v>
      </c>
      <c r="L523" s="54" t="n">
        <f aca="false">ROUND(100-J523,2)</f>
        <v>83.5</v>
      </c>
      <c r="M523" s="56" t="s">
        <v>12198</v>
      </c>
      <c r="N523" s="56" t="s">
        <v>12153</v>
      </c>
      <c r="O523" s="56" t="s">
        <v>12123</v>
      </c>
      <c r="P523" s="55" t="str">
        <f aca="false">IF(K523&gt;500,"Over-Forecast",IF(K523&lt;-500,"Under-Forecast","Accurate"))</f>
        <v>Under-Forecast</v>
      </c>
      <c r="Q523" s="55" t="str">
        <f aca="false">IF(J523&lt;=5,"Excellent",IF(J523&lt;=10,"Good",IF(J523&lt;=20,"Acceptable","Poor")))</f>
        <v>Acceptable</v>
      </c>
      <c r="R523" s="55" t="n">
        <f aca="false">IFERROR(VALUE(LEFT(E523,4)),"")</f>
        <v>2024</v>
      </c>
    </row>
    <row r="524" customFormat="false" ht="15" hidden="false" customHeight="true" outlineLevel="0" collapsed="false">
      <c r="A524" s="52" t="s">
        <v>12689</v>
      </c>
      <c r="B524" s="52" t="s">
        <v>4575</v>
      </c>
      <c r="C524" s="52" t="s">
        <v>25</v>
      </c>
      <c r="D524" s="52" t="s">
        <v>12</v>
      </c>
      <c r="E524" s="52" t="s">
        <v>34</v>
      </c>
      <c r="F524" s="52" t="s">
        <v>109</v>
      </c>
      <c r="G524" s="52" t="n">
        <v>9553</v>
      </c>
      <c r="H524" s="52" t="n">
        <v>9468</v>
      </c>
      <c r="I524" s="54" t="n">
        <f aca="false">ABS(G524-H524)</f>
        <v>85</v>
      </c>
      <c r="J524" s="54" t="n">
        <f aca="false">IF(H524=0,0,ROUND(ABS(G524-H524)/H524*100,2))</f>
        <v>0.9</v>
      </c>
      <c r="K524" s="54" t="n">
        <f aca="false">G524-H524</f>
        <v>85</v>
      </c>
      <c r="L524" s="54" t="n">
        <f aca="false">ROUND(100-J524,2)</f>
        <v>99.1</v>
      </c>
      <c r="M524" s="52" t="s">
        <v>12204</v>
      </c>
      <c r="N524" s="52" t="s">
        <v>12126</v>
      </c>
      <c r="O524" s="52" t="s">
        <v>12123</v>
      </c>
      <c r="P524" s="55" t="str">
        <f aca="false">IF(K524&gt;500,"Over-Forecast",IF(K524&lt;-500,"Under-Forecast","Accurate"))</f>
        <v>Accurate</v>
      </c>
      <c r="Q524" s="55" t="str">
        <f aca="false">IF(J524&lt;=5,"Excellent",IF(J524&lt;=10,"Good",IF(J524&lt;=20,"Acceptable","Poor")))</f>
        <v>Excellent</v>
      </c>
      <c r="R524" s="55" t="n">
        <f aca="false">IFERROR(VALUE(LEFT(E524,4)),"")</f>
        <v>2023</v>
      </c>
    </row>
    <row r="525" customFormat="false" ht="15" hidden="false" customHeight="true" outlineLevel="0" collapsed="false">
      <c r="A525" s="56" t="s">
        <v>12690</v>
      </c>
      <c r="B525" s="56" t="s">
        <v>6342</v>
      </c>
      <c r="C525" s="56" t="s">
        <v>23</v>
      </c>
      <c r="D525" s="56" t="s">
        <v>21</v>
      </c>
      <c r="E525" s="56" t="s">
        <v>53</v>
      </c>
      <c r="F525" s="56" t="s">
        <v>109</v>
      </c>
      <c r="G525" s="56" t="n">
        <v>5032</v>
      </c>
      <c r="H525" s="56" t="n">
        <v>4693</v>
      </c>
      <c r="I525" s="54" t="n">
        <f aca="false">ABS(G525-H525)</f>
        <v>339</v>
      </c>
      <c r="J525" s="54" t="n">
        <f aca="false">IF(H525=0,0,ROUND(ABS(G525-H525)/H525*100,2))</f>
        <v>7.22</v>
      </c>
      <c r="K525" s="54" t="n">
        <f aca="false">G525-H525</f>
        <v>339</v>
      </c>
      <c r="L525" s="54" t="n">
        <f aca="false">ROUND(100-J525,2)</f>
        <v>92.78</v>
      </c>
      <c r="M525" s="56" t="s">
        <v>12121</v>
      </c>
      <c r="N525" s="56" t="s">
        <v>12137</v>
      </c>
      <c r="O525" s="56" t="s">
        <v>12131</v>
      </c>
      <c r="P525" s="55" t="str">
        <f aca="false">IF(K525&gt;500,"Over-Forecast",IF(K525&lt;-500,"Under-Forecast","Accurate"))</f>
        <v>Accurate</v>
      </c>
      <c r="Q525" s="55" t="str">
        <f aca="false">IF(J525&lt;=5,"Excellent",IF(J525&lt;=10,"Good",IF(J525&lt;=20,"Acceptable","Poor")))</f>
        <v>Good</v>
      </c>
      <c r="R525" s="55" t="n">
        <f aca="false">IFERROR(VALUE(LEFT(E525,4)),"")</f>
        <v>2024</v>
      </c>
    </row>
    <row r="526" customFormat="false" ht="15" hidden="false" customHeight="true" outlineLevel="0" collapsed="false">
      <c r="A526" s="52" t="s">
        <v>12691</v>
      </c>
      <c r="B526" s="52" t="s">
        <v>5038</v>
      </c>
      <c r="C526" s="52" t="s">
        <v>11</v>
      </c>
      <c r="D526" s="52" t="s">
        <v>21</v>
      </c>
      <c r="E526" s="52" t="s">
        <v>32</v>
      </c>
      <c r="F526" s="52" t="s">
        <v>115</v>
      </c>
      <c r="G526" s="52" t="n">
        <v>7487</v>
      </c>
      <c r="H526" s="52" t="n">
        <v>6642</v>
      </c>
      <c r="I526" s="54" t="n">
        <f aca="false">ABS(G526-H526)</f>
        <v>845</v>
      </c>
      <c r="J526" s="54" t="n">
        <f aca="false">IF(H526=0,0,ROUND(ABS(G526-H526)/H526*100,2))</f>
        <v>12.72</v>
      </c>
      <c r="K526" s="54" t="n">
        <f aca="false">G526-H526</f>
        <v>845</v>
      </c>
      <c r="L526" s="54" t="n">
        <f aca="false">ROUND(100-J526,2)</f>
        <v>87.28</v>
      </c>
      <c r="M526" s="52" t="s">
        <v>12125</v>
      </c>
      <c r="N526" s="52" t="s">
        <v>12126</v>
      </c>
      <c r="O526" s="52" t="s">
        <v>12131</v>
      </c>
      <c r="P526" s="55" t="str">
        <f aca="false">IF(K526&gt;500,"Over-Forecast",IF(K526&lt;-500,"Under-Forecast","Accurate"))</f>
        <v>Over-Forecast</v>
      </c>
      <c r="Q526" s="55" t="str">
        <f aca="false">IF(J526&lt;=5,"Excellent",IF(J526&lt;=10,"Good",IF(J526&lt;=20,"Acceptable","Poor")))</f>
        <v>Acceptable</v>
      </c>
      <c r="R526" s="55" t="n">
        <f aca="false">IFERROR(VALUE(LEFT(E526,4)),"")</f>
        <v>2022</v>
      </c>
    </row>
    <row r="527" customFormat="false" ht="15" hidden="false" customHeight="true" outlineLevel="0" collapsed="false">
      <c r="A527" s="56" t="s">
        <v>12692</v>
      </c>
      <c r="B527" s="56" t="s">
        <v>540</v>
      </c>
      <c r="C527" s="56" t="s">
        <v>11</v>
      </c>
      <c r="D527" s="56" t="s">
        <v>18</v>
      </c>
      <c r="E527" s="56" t="s">
        <v>54</v>
      </c>
      <c r="F527" s="56" t="s">
        <v>109</v>
      </c>
      <c r="G527" s="56" t="n">
        <v>1895</v>
      </c>
      <c r="H527" s="56" t="n">
        <v>1454</v>
      </c>
      <c r="I527" s="54" t="n">
        <f aca="false">ABS(G527-H527)</f>
        <v>441</v>
      </c>
      <c r="J527" s="54" t="n">
        <f aca="false">IF(H527=0,0,ROUND(ABS(G527-H527)/H527*100,2))</f>
        <v>30.33</v>
      </c>
      <c r="K527" s="54" t="n">
        <f aca="false">G527-H527</f>
        <v>441</v>
      </c>
      <c r="L527" s="54" t="n">
        <f aca="false">ROUND(100-J527,2)</f>
        <v>69.67</v>
      </c>
      <c r="M527" s="56" t="s">
        <v>12141</v>
      </c>
      <c r="N527" s="56" t="s">
        <v>12122</v>
      </c>
      <c r="O527" s="56" t="s">
        <v>12127</v>
      </c>
      <c r="P527" s="55" t="str">
        <f aca="false">IF(K527&gt;500,"Over-Forecast",IF(K527&lt;-500,"Under-Forecast","Accurate"))</f>
        <v>Accurate</v>
      </c>
      <c r="Q527" s="55" t="str">
        <f aca="false">IF(J527&lt;=5,"Excellent",IF(J527&lt;=10,"Good",IF(J527&lt;=20,"Acceptable","Poor")))</f>
        <v>Poor</v>
      </c>
      <c r="R527" s="55" t="n">
        <f aca="false">IFERROR(VALUE(LEFT(E527,4)),"")</f>
        <v>2024</v>
      </c>
    </row>
    <row r="528" customFormat="false" ht="15" hidden="false" customHeight="true" outlineLevel="0" collapsed="false">
      <c r="A528" s="52" t="s">
        <v>12693</v>
      </c>
      <c r="B528" s="52" t="s">
        <v>1570</v>
      </c>
      <c r="C528" s="52" t="s">
        <v>27</v>
      </c>
      <c r="D528" s="52" t="s">
        <v>21</v>
      </c>
      <c r="E528" s="52" t="s">
        <v>46</v>
      </c>
      <c r="F528" s="52" t="s">
        <v>111</v>
      </c>
      <c r="G528" s="52" t="n">
        <v>12118</v>
      </c>
      <c r="H528" s="52" t="n">
        <v>9502</v>
      </c>
      <c r="I528" s="54" t="n">
        <f aca="false">ABS(G528-H528)</f>
        <v>2616</v>
      </c>
      <c r="J528" s="54" t="n">
        <f aca="false">IF(H528=0,0,ROUND(ABS(G528-H528)/H528*100,2))</f>
        <v>27.53</v>
      </c>
      <c r="K528" s="54" t="n">
        <f aca="false">G528-H528</f>
        <v>2616</v>
      </c>
      <c r="L528" s="54" t="n">
        <f aca="false">ROUND(100-J528,2)</f>
        <v>72.47</v>
      </c>
      <c r="M528" s="52" t="s">
        <v>12152</v>
      </c>
      <c r="N528" s="52" t="s">
        <v>12126</v>
      </c>
      <c r="O528" s="52" t="s">
        <v>12123</v>
      </c>
      <c r="P528" s="55" t="str">
        <f aca="false">IF(K528&gt;500,"Over-Forecast",IF(K528&lt;-500,"Under-Forecast","Accurate"))</f>
        <v>Over-Forecast</v>
      </c>
      <c r="Q528" s="55" t="str">
        <f aca="false">IF(J528&lt;=5,"Excellent",IF(J528&lt;=10,"Good",IF(J528&lt;=20,"Acceptable","Poor")))</f>
        <v>Poor</v>
      </c>
      <c r="R528" s="55" t="n">
        <f aca="false">IFERROR(VALUE(LEFT(E528,4)),"")</f>
        <v>2024</v>
      </c>
    </row>
    <row r="529" customFormat="false" ht="15" hidden="false" customHeight="true" outlineLevel="0" collapsed="false">
      <c r="A529" s="56" t="s">
        <v>12694</v>
      </c>
      <c r="B529" s="56" t="s">
        <v>3897</v>
      </c>
      <c r="C529" s="56" t="s">
        <v>20</v>
      </c>
      <c r="D529" s="56" t="s">
        <v>15</v>
      </c>
      <c r="E529" s="56" t="s">
        <v>49</v>
      </c>
      <c r="F529" s="56" t="s">
        <v>107</v>
      </c>
      <c r="G529" s="56" t="n">
        <v>1578</v>
      </c>
      <c r="H529" s="56" t="n">
        <v>1256</v>
      </c>
      <c r="I529" s="54" t="n">
        <f aca="false">ABS(G529-H529)</f>
        <v>322</v>
      </c>
      <c r="J529" s="54" t="n">
        <f aca="false">IF(H529=0,0,ROUND(ABS(G529-H529)/H529*100,2))</f>
        <v>25.64</v>
      </c>
      <c r="K529" s="54" t="n">
        <f aca="false">G529-H529</f>
        <v>322</v>
      </c>
      <c r="L529" s="54" t="n">
        <f aca="false">ROUND(100-J529,2)</f>
        <v>74.36</v>
      </c>
      <c r="M529" s="56" t="s">
        <v>12121</v>
      </c>
      <c r="N529" s="56" t="s">
        <v>12122</v>
      </c>
      <c r="O529" s="56" t="s">
        <v>12127</v>
      </c>
      <c r="P529" s="55" t="str">
        <f aca="false">IF(K529&gt;500,"Over-Forecast",IF(K529&lt;-500,"Under-Forecast","Accurate"))</f>
        <v>Accurate</v>
      </c>
      <c r="Q529" s="55" t="str">
        <f aca="false">IF(J529&lt;=5,"Excellent",IF(J529&lt;=10,"Good",IF(J529&lt;=20,"Acceptable","Poor")))</f>
        <v>Poor</v>
      </c>
      <c r="R529" s="55" t="n">
        <f aca="false">IFERROR(VALUE(LEFT(E529,4)),"")</f>
        <v>2024</v>
      </c>
    </row>
    <row r="530" customFormat="false" ht="15" hidden="false" customHeight="true" outlineLevel="0" collapsed="false">
      <c r="A530" s="52" t="s">
        <v>12695</v>
      </c>
      <c r="B530" s="52" t="s">
        <v>1619</v>
      </c>
      <c r="C530" s="52" t="s">
        <v>14</v>
      </c>
      <c r="D530" s="52" t="s">
        <v>15</v>
      </c>
      <c r="E530" s="52" t="s">
        <v>33</v>
      </c>
      <c r="F530" s="52" t="s">
        <v>109</v>
      </c>
      <c r="G530" s="52" t="n">
        <v>11864</v>
      </c>
      <c r="H530" s="52" t="n">
        <v>9975</v>
      </c>
      <c r="I530" s="54" t="n">
        <f aca="false">ABS(G530-H530)</f>
        <v>1889</v>
      </c>
      <c r="J530" s="54" t="n">
        <f aca="false">IF(H530=0,0,ROUND(ABS(G530-H530)/H530*100,2))</f>
        <v>18.94</v>
      </c>
      <c r="K530" s="54" t="n">
        <f aca="false">G530-H530</f>
        <v>1889</v>
      </c>
      <c r="L530" s="54" t="n">
        <f aca="false">ROUND(100-J530,2)</f>
        <v>81.06</v>
      </c>
      <c r="M530" s="52" t="s">
        <v>12160</v>
      </c>
      <c r="N530" s="52" t="s">
        <v>12126</v>
      </c>
      <c r="O530" s="52" t="s">
        <v>12123</v>
      </c>
      <c r="P530" s="55" t="str">
        <f aca="false">IF(K530&gt;500,"Over-Forecast",IF(K530&lt;-500,"Under-Forecast","Accurate"))</f>
        <v>Over-Forecast</v>
      </c>
      <c r="Q530" s="55" t="str">
        <f aca="false">IF(J530&lt;=5,"Excellent",IF(J530&lt;=10,"Good",IF(J530&lt;=20,"Acceptable","Poor")))</f>
        <v>Acceptable</v>
      </c>
      <c r="R530" s="55" t="n">
        <f aca="false">IFERROR(VALUE(LEFT(E530,4)),"")</f>
        <v>2023</v>
      </c>
    </row>
    <row r="531" customFormat="false" ht="15" hidden="false" customHeight="true" outlineLevel="0" collapsed="false">
      <c r="A531" s="56" t="s">
        <v>12696</v>
      </c>
      <c r="B531" s="56" t="s">
        <v>4009</v>
      </c>
      <c r="C531" s="56" t="s">
        <v>11</v>
      </c>
      <c r="D531" s="56" t="s">
        <v>21</v>
      </c>
      <c r="E531" s="56" t="s">
        <v>35</v>
      </c>
      <c r="F531" s="56" t="s">
        <v>113</v>
      </c>
      <c r="G531" s="56" t="n">
        <v>4099</v>
      </c>
      <c r="H531" s="56" t="n">
        <v>5304</v>
      </c>
      <c r="I531" s="54" t="n">
        <f aca="false">ABS(G531-H531)</f>
        <v>1205</v>
      </c>
      <c r="J531" s="54" t="n">
        <f aca="false">IF(H531=0,0,ROUND(ABS(G531-H531)/H531*100,2))</f>
        <v>22.72</v>
      </c>
      <c r="K531" s="54" t="n">
        <f aca="false">G531-H531</f>
        <v>-1205</v>
      </c>
      <c r="L531" s="54" t="n">
        <f aca="false">ROUND(100-J531,2)</f>
        <v>77.28</v>
      </c>
      <c r="M531" s="56" t="s">
        <v>12152</v>
      </c>
      <c r="N531" s="56" t="s">
        <v>12126</v>
      </c>
      <c r="O531" s="56" t="s">
        <v>12127</v>
      </c>
      <c r="P531" s="55" t="str">
        <f aca="false">IF(K531&gt;500,"Over-Forecast",IF(K531&lt;-500,"Under-Forecast","Accurate"))</f>
        <v>Under-Forecast</v>
      </c>
      <c r="Q531" s="55" t="str">
        <f aca="false">IF(J531&lt;=5,"Excellent",IF(J531&lt;=10,"Good",IF(J531&lt;=20,"Acceptable","Poor")))</f>
        <v>Poor</v>
      </c>
      <c r="R531" s="55" t="n">
        <f aca="false">IFERROR(VALUE(LEFT(E531,4)),"")</f>
        <v>2023</v>
      </c>
    </row>
    <row r="532" customFormat="false" ht="15" hidden="false" customHeight="true" outlineLevel="0" collapsed="false">
      <c r="A532" s="52" t="s">
        <v>12697</v>
      </c>
      <c r="B532" s="52" t="s">
        <v>2968</v>
      </c>
      <c r="C532" s="52" t="s">
        <v>11</v>
      </c>
      <c r="D532" s="52" t="s">
        <v>15</v>
      </c>
      <c r="E532" s="52" t="s">
        <v>49</v>
      </c>
      <c r="F532" s="52" t="s">
        <v>113</v>
      </c>
      <c r="G532" s="52" t="n">
        <v>7273</v>
      </c>
      <c r="H532" s="52" t="n">
        <v>7745</v>
      </c>
      <c r="I532" s="54" t="n">
        <f aca="false">ABS(G532-H532)</f>
        <v>472</v>
      </c>
      <c r="J532" s="54" t="n">
        <f aca="false">IF(H532=0,0,ROUND(ABS(G532-H532)/H532*100,2))</f>
        <v>6.09</v>
      </c>
      <c r="K532" s="54" t="n">
        <f aca="false">G532-H532</f>
        <v>-472</v>
      </c>
      <c r="L532" s="54" t="n">
        <f aca="false">ROUND(100-J532,2)</f>
        <v>93.91</v>
      </c>
      <c r="M532" s="52" t="s">
        <v>12144</v>
      </c>
      <c r="N532" s="52" t="s">
        <v>12153</v>
      </c>
      <c r="O532" s="52" t="s">
        <v>12123</v>
      </c>
      <c r="P532" s="55" t="str">
        <f aca="false">IF(K532&gt;500,"Over-Forecast",IF(K532&lt;-500,"Under-Forecast","Accurate"))</f>
        <v>Accurate</v>
      </c>
      <c r="Q532" s="55" t="str">
        <f aca="false">IF(J532&lt;=5,"Excellent",IF(J532&lt;=10,"Good",IF(J532&lt;=20,"Acceptable","Poor")))</f>
        <v>Good</v>
      </c>
      <c r="R532" s="55" t="n">
        <f aca="false">IFERROR(VALUE(LEFT(E532,4)),"")</f>
        <v>2024</v>
      </c>
    </row>
    <row r="533" customFormat="false" ht="15" hidden="false" customHeight="true" outlineLevel="0" collapsed="false">
      <c r="A533" s="56" t="s">
        <v>12698</v>
      </c>
      <c r="B533" s="56" t="s">
        <v>3476</v>
      </c>
      <c r="C533" s="56" t="s">
        <v>17</v>
      </c>
      <c r="D533" s="56" t="s">
        <v>9</v>
      </c>
      <c r="E533" s="56" t="s">
        <v>32</v>
      </c>
      <c r="F533" s="56" t="s">
        <v>113</v>
      </c>
      <c r="G533" s="56" t="n">
        <v>5938</v>
      </c>
      <c r="H533" s="56" t="n">
        <v>4405</v>
      </c>
      <c r="I533" s="54" t="n">
        <f aca="false">ABS(G533-H533)</f>
        <v>1533</v>
      </c>
      <c r="J533" s="54" t="n">
        <f aca="false">IF(H533=0,0,ROUND(ABS(G533-H533)/H533*100,2))</f>
        <v>34.8</v>
      </c>
      <c r="K533" s="54" t="n">
        <f aca="false">G533-H533</f>
        <v>1533</v>
      </c>
      <c r="L533" s="54" t="n">
        <f aca="false">ROUND(100-J533,2)</f>
        <v>65.2</v>
      </c>
      <c r="M533" s="56" t="s">
        <v>12144</v>
      </c>
      <c r="N533" s="56" t="s">
        <v>12122</v>
      </c>
      <c r="O533" s="56" t="s">
        <v>12127</v>
      </c>
      <c r="P533" s="55" t="str">
        <f aca="false">IF(K533&gt;500,"Over-Forecast",IF(K533&lt;-500,"Under-Forecast","Accurate"))</f>
        <v>Over-Forecast</v>
      </c>
      <c r="Q533" s="55" t="str">
        <f aca="false">IF(J533&lt;=5,"Excellent",IF(J533&lt;=10,"Good",IF(J533&lt;=20,"Acceptable","Poor")))</f>
        <v>Poor</v>
      </c>
      <c r="R533" s="55" t="n">
        <f aca="false">IFERROR(VALUE(LEFT(E533,4)),"")</f>
        <v>2022</v>
      </c>
    </row>
    <row r="534" customFormat="false" ht="15" hidden="false" customHeight="true" outlineLevel="0" collapsed="false">
      <c r="A534" s="52" t="s">
        <v>12699</v>
      </c>
      <c r="B534" s="52" t="s">
        <v>2862</v>
      </c>
      <c r="C534" s="52" t="s">
        <v>17</v>
      </c>
      <c r="D534" s="52" t="s">
        <v>9</v>
      </c>
      <c r="E534" s="52" t="s">
        <v>53</v>
      </c>
      <c r="F534" s="52" t="s">
        <v>111</v>
      </c>
      <c r="G534" s="52" t="n">
        <v>3149</v>
      </c>
      <c r="H534" s="52" t="n">
        <v>4134</v>
      </c>
      <c r="I534" s="54" t="n">
        <f aca="false">ABS(G534-H534)</f>
        <v>985</v>
      </c>
      <c r="J534" s="54" t="n">
        <f aca="false">IF(H534=0,0,ROUND(ABS(G534-H534)/H534*100,2))</f>
        <v>23.83</v>
      </c>
      <c r="K534" s="54" t="n">
        <f aca="false">G534-H534</f>
        <v>-985</v>
      </c>
      <c r="L534" s="54" t="n">
        <f aca="false">ROUND(100-J534,2)</f>
        <v>76.17</v>
      </c>
      <c r="M534" s="52" t="s">
        <v>12141</v>
      </c>
      <c r="N534" s="52" t="s">
        <v>12122</v>
      </c>
      <c r="O534" s="52" t="s">
        <v>12123</v>
      </c>
      <c r="P534" s="55" t="str">
        <f aca="false">IF(K534&gt;500,"Over-Forecast",IF(K534&lt;-500,"Under-Forecast","Accurate"))</f>
        <v>Under-Forecast</v>
      </c>
      <c r="Q534" s="55" t="str">
        <f aca="false">IF(J534&lt;=5,"Excellent",IF(J534&lt;=10,"Good",IF(J534&lt;=20,"Acceptable","Poor")))</f>
        <v>Poor</v>
      </c>
      <c r="R534" s="55" t="n">
        <f aca="false">IFERROR(VALUE(LEFT(E534,4)),"")</f>
        <v>2024</v>
      </c>
    </row>
    <row r="535" customFormat="false" ht="15" hidden="false" customHeight="true" outlineLevel="0" collapsed="false">
      <c r="A535" s="56" t="s">
        <v>12700</v>
      </c>
      <c r="B535" s="56" t="s">
        <v>1817</v>
      </c>
      <c r="C535" s="56" t="s">
        <v>17</v>
      </c>
      <c r="D535" s="56" t="s">
        <v>15</v>
      </c>
      <c r="E535" s="56" t="s">
        <v>24</v>
      </c>
      <c r="F535" s="56" t="s">
        <v>113</v>
      </c>
      <c r="G535" s="56" t="n">
        <v>2032</v>
      </c>
      <c r="H535" s="56" t="n">
        <v>2873</v>
      </c>
      <c r="I535" s="54" t="n">
        <f aca="false">ABS(G535-H535)</f>
        <v>841</v>
      </c>
      <c r="J535" s="54" t="n">
        <f aca="false">IF(H535=0,0,ROUND(ABS(G535-H535)/H535*100,2))</f>
        <v>29.27</v>
      </c>
      <c r="K535" s="54" t="n">
        <f aca="false">G535-H535</f>
        <v>-841</v>
      </c>
      <c r="L535" s="54" t="n">
        <f aca="false">ROUND(100-J535,2)</f>
        <v>70.73</v>
      </c>
      <c r="M535" s="56" t="s">
        <v>12173</v>
      </c>
      <c r="N535" s="56" t="s">
        <v>12137</v>
      </c>
      <c r="O535" s="56" t="s">
        <v>12123</v>
      </c>
      <c r="P535" s="55" t="str">
        <f aca="false">IF(K535&gt;500,"Over-Forecast",IF(K535&lt;-500,"Under-Forecast","Accurate"))</f>
        <v>Under-Forecast</v>
      </c>
      <c r="Q535" s="55" t="str">
        <f aca="false">IF(J535&lt;=5,"Excellent",IF(J535&lt;=10,"Good",IF(J535&lt;=20,"Acceptable","Poor")))</f>
        <v>Poor</v>
      </c>
      <c r="R535" s="55" t="n">
        <f aca="false">IFERROR(VALUE(LEFT(E535,4)),"")</f>
        <v>2022</v>
      </c>
    </row>
    <row r="536" customFormat="false" ht="15" hidden="false" customHeight="true" outlineLevel="0" collapsed="false">
      <c r="A536" s="52" t="s">
        <v>12701</v>
      </c>
      <c r="B536" s="52" t="s">
        <v>7657</v>
      </c>
      <c r="C536" s="52" t="s">
        <v>25</v>
      </c>
      <c r="D536" s="52" t="s">
        <v>9</v>
      </c>
      <c r="E536" s="52" t="s">
        <v>13</v>
      </c>
      <c r="F536" s="52" t="s">
        <v>111</v>
      </c>
      <c r="G536" s="52" t="n">
        <v>2458</v>
      </c>
      <c r="H536" s="52" t="n">
        <v>2042</v>
      </c>
      <c r="I536" s="54" t="n">
        <f aca="false">ABS(G536-H536)</f>
        <v>416</v>
      </c>
      <c r="J536" s="54" t="n">
        <f aca="false">IF(H536=0,0,ROUND(ABS(G536-H536)/H536*100,2))</f>
        <v>20.37</v>
      </c>
      <c r="K536" s="54" t="n">
        <f aca="false">G536-H536</f>
        <v>416</v>
      </c>
      <c r="L536" s="54" t="n">
        <f aca="false">ROUND(100-J536,2)</f>
        <v>79.63</v>
      </c>
      <c r="M536" s="52" t="s">
        <v>12173</v>
      </c>
      <c r="N536" s="52" t="s">
        <v>12137</v>
      </c>
      <c r="O536" s="52" t="s">
        <v>12123</v>
      </c>
      <c r="P536" s="55" t="str">
        <f aca="false">IF(K536&gt;500,"Over-Forecast",IF(K536&lt;-500,"Under-Forecast","Accurate"))</f>
        <v>Accurate</v>
      </c>
      <c r="Q536" s="55" t="str">
        <f aca="false">IF(J536&lt;=5,"Excellent",IF(J536&lt;=10,"Good",IF(J536&lt;=20,"Acceptable","Poor")))</f>
        <v>Poor</v>
      </c>
      <c r="R536" s="55" t="n">
        <f aca="false">IFERROR(VALUE(LEFT(E536,4)),"")</f>
        <v>2022</v>
      </c>
    </row>
    <row r="537" customFormat="false" ht="15" hidden="false" customHeight="true" outlineLevel="0" collapsed="false">
      <c r="A537" s="56" t="s">
        <v>12702</v>
      </c>
      <c r="B537" s="56" t="s">
        <v>1998</v>
      </c>
      <c r="C537" s="56" t="s">
        <v>25</v>
      </c>
      <c r="D537" s="56" t="s">
        <v>15</v>
      </c>
      <c r="E537" s="56" t="s">
        <v>41</v>
      </c>
      <c r="F537" s="56" t="s">
        <v>111</v>
      </c>
      <c r="G537" s="56" t="n">
        <v>2233</v>
      </c>
      <c r="H537" s="56" t="n">
        <v>1914</v>
      </c>
      <c r="I537" s="54" t="n">
        <f aca="false">ABS(G537-H537)</f>
        <v>319</v>
      </c>
      <c r="J537" s="54" t="n">
        <f aca="false">IF(H537=0,0,ROUND(ABS(G537-H537)/H537*100,2))</f>
        <v>16.67</v>
      </c>
      <c r="K537" s="54" t="n">
        <f aca="false">G537-H537</f>
        <v>319</v>
      </c>
      <c r="L537" s="54" t="n">
        <f aca="false">ROUND(100-J537,2)</f>
        <v>83.33</v>
      </c>
      <c r="M537" s="56" t="s">
        <v>12136</v>
      </c>
      <c r="N537" s="56" t="s">
        <v>12126</v>
      </c>
      <c r="O537" s="56" t="s">
        <v>12127</v>
      </c>
      <c r="P537" s="55" t="str">
        <f aca="false">IF(K537&gt;500,"Over-Forecast",IF(K537&lt;-500,"Under-Forecast","Accurate"))</f>
        <v>Accurate</v>
      </c>
      <c r="Q537" s="55" t="str">
        <f aca="false">IF(J537&lt;=5,"Excellent",IF(J537&lt;=10,"Good",IF(J537&lt;=20,"Acceptable","Poor")))</f>
        <v>Acceptable</v>
      </c>
      <c r="R537" s="55" t="n">
        <f aca="false">IFERROR(VALUE(LEFT(E537,4)),"")</f>
        <v>2023</v>
      </c>
    </row>
    <row r="538" customFormat="false" ht="15" hidden="false" customHeight="true" outlineLevel="0" collapsed="false">
      <c r="A538" s="52" t="s">
        <v>12703</v>
      </c>
      <c r="B538" s="52" t="s">
        <v>637</v>
      </c>
      <c r="C538" s="52" t="s">
        <v>17</v>
      </c>
      <c r="D538" s="52" t="s">
        <v>18</v>
      </c>
      <c r="E538" s="52" t="s">
        <v>34</v>
      </c>
      <c r="F538" s="52" t="s">
        <v>111</v>
      </c>
      <c r="G538" s="52" t="n">
        <v>6740</v>
      </c>
      <c r="H538" s="52" t="n">
        <v>5148</v>
      </c>
      <c r="I538" s="54" t="n">
        <f aca="false">ABS(G538-H538)</f>
        <v>1592</v>
      </c>
      <c r="J538" s="54" t="n">
        <f aca="false">IF(H538=0,0,ROUND(ABS(G538-H538)/H538*100,2))</f>
        <v>30.92</v>
      </c>
      <c r="K538" s="54" t="n">
        <f aca="false">G538-H538</f>
        <v>1592</v>
      </c>
      <c r="L538" s="54" t="n">
        <f aca="false">ROUND(100-J538,2)</f>
        <v>69.08</v>
      </c>
      <c r="M538" s="52" t="s">
        <v>12136</v>
      </c>
      <c r="N538" s="52" t="s">
        <v>12130</v>
      </c>
      <c r="O538" s="52" t="s">
        <v>12131</v>
      </c>
      <c r="P538" s="55" t="str">
        <f aca="false">IF(K538&gt;500,"Over-Forecast",IF(K538&lt;-500,"Under-Forecast","Accurate"))</f>
        <v>Over-Forecast</v>
      </c>
      <c r="Q538" s="55" t="str">
        <f aca="false">IF(J538&lt;=5,"Excellent",IF(J538&lt;=10,"Good",IF(J538&lt;=20,"Acceptable","Poor")))</f>
        <v>Poor</v>
      </c>
      <c r="R538" s="55" t="n">
        <f aca="false">IFERROR(VALUE(LEFT(E538,4)),"")</f>
        <v>2023</v>
      </c>
    </row>
    <row r="539" customFormat="false" ht="15" hidden="false" customHeight="true" outlineLevel="0" collapsed="false">
      <c r="A539" s="56" t="s">
        <v>12704</v>
      </c>
      <c r="B539" s="56" t="s">
        <v>2757</v>
      </c>
      <c r="C539" s="56" t="s">
        <v>20</v>
      </c>
      <c r="D539" s="56" t="s">
        <v>12</v>
      </c>
      <c r="E539" s="56" t="s">
        <v>46</v>
      </c>
      <c r="F539" s="56" t="s">
        <v>115</v>
      </c>
      <c r="G539" s="56" t="n">
        <v>8416</v>
      </c>
      <c r="H539" s="56" t="n">
        <v>7580</v>
      </c>
      <c r="I539" s="54" t="n">
        <f aca="false">ABS(G539-H539)</f>
        <v>836</v>
      </c>
      <c r="J539" s="54" t="n">
        <f aca="false">IF(H539=0,0,ROUND(ABS(G539-H539)/H539*100,2))</f>
        <v>11.03</v>
      </c>
      <c r="K539" s="54" t="n">
        <f aca="false">G539-H539</f>
        <v>836</v>
      </c>
      <c r="L539" s="54" t="n">
        <f aca="false">ROUND(100-J539,2)</f>
        <v>88.97</v>
      </c>
      <c r="M539" s="56" t="s">
        <v>12141</v>
      </c>
      <c r="N539" s="56" t="s">
        <v>12153</v>
      </c>
      <c r="O539" s="56" t="s">
        <v>12123</v>
      </c>
      <c r="P539" s="55" t="str">
        <f aca="false">IF(K539&gt;500,"Over-Forecast",IF(K539&lt;-500,"Under-Forecast","Accurate"))</f>
        <v>Over-Forecast</v>
      </c>
      <c r="Q539" s="55" t="str">
        <f aca="false">IF(J539&lt;=5,"Excellent",IF(J539&lt;=10,"Good",IF(J539&lt;=20,"Acceptable","Poor")))</f>
        <v>Acceptable</v>
      </c>
      <c r="R539" s="55" t="n">
        <f aca="false">IFERROR(VALUE(LEFT(E539,4)),"")</f>
        <v>2024</v>
      </c>
    </row>
    <row r="540" customFormat="false" ht="15" hidden="false" customHeight="true" outlineLevel="0" collapsed="false">
      <c r="A540" s="52" t="s">
        <v>12705</v>
      </c>
      <c r="B540" s="52" t="s">
        <v>12706</v>
      </c>
      <c r="C540" s="52" t="s">
        <v>25</v>
      </c>
      <c r="D540" s="52" t="s">
        <v>12</v>
      </c>
      <c r="E540" s="52" t="s">
        <v>10</v>
      </c>
      <c r="F540" s="52" t="s">
        <v>113</v>
      </c>
      <c r="G540" s="52" t="n">
        <v>8106</v>
      </c>
      <c r="H540" s="52" t="n">
        <v>8253</v>
      </c>
      <c r="I540" s="54" t="n">
        <f aca="false">ABS(G540-H540)</f>
        <v>147</v>
      </c>
      <c r="J540" s="54" t="n">
        <f aca="false">IF(H540=0,0,ROUND(ABS(G540-H540)/H540*100,2))</f>
        <v>1.78</v>
      </c>
      <c r="K540" s="54" t="n">
        <f aca="false">G540-H540</f>
        <v>-147</v>
      </c>
      <c r="L540" s="54" t="n">
        <f aca="false">ROUND(100-J540,2)</f>
        <v>98.22</v>
      </c>
      <c r="M540" s="52" t="s">
        <v>12139</v>
      </c>
      <c r="N540" s="52" t="s">
        <v>12122</v>
      </c>
      <c r="O540" s="52" t="s">
        <v>12123</v>
      </c>
      <c r="P540" s="55" t="str">
        <f aca="false">IF(K540&gt;500,"Over-Forecast",IF(K540&lt;-500,"Under-Forecast","Accurate"))</f>
        <v>Accurate</v>
      </c>
      <c r="Q540" s="55" t="str">
        <f aca="false">IF(J540&lt;=5,"Excellent",IF(J540&lt;=10,"Good",IF(J540&lt;=20,"Acceptable","Poor")))</f>
        <v>Excellent</v>
      </c>
      <c r="R540" s="55" t="n">
        <f aca="false">IFERROR(VALUE(LEFT(E540,4)),"")</f>
        <v>2022</v>
      </c>
    </row>
    <row r="541" customFormat="false" ht="15" hidden="false" customHeight="true" outlineLevel="0" collapsed="false">
      <c r="A541" s="56" t="s">
        <v>12707</v>
      </c>
      <c r="B541" s="56" t="s">
        <v>12474</v>
      </c>
      <c r="C541" s="56" t="s">
        <v>23</v>
      </c>
      <c r="D541" s="56" t="s">
        <v>15</v>
      </c>
      <c r="E541" s="56" t="s">
        <v>36</v>
      </c>
      <c r="F541" s="56" t="s">
        <v>115</v>
      </c>
      <c r="G541" s="56" t="n">
        <v>5098</v>
      </c>
      <c r="H541" s="56" t="n">
        <v>4652</v>
      </c>
      <c r="I541" s="54" t="n">
        <f aca="false">ABS(G541-H541)</f>
        <v>446</v>
      </c>
      <c r="J541" s="54" t="n">
        <f aca="false">IF(H541=0,0,ROUND(ABS(G541-H541)/H541*100,2))</f>
        <v>9.59</v>
      </c>
      <c r="K541" s="54" t="n">
        <f aca="false">G541-H541</f>
        <v>446</v>
      </c>
      <c r="L541" s="54" t="n">
        <f aca="false">ROUND(100-J541,2)</f>
        <v>90.41</v>
      </c>
      <c r="M541" s="56" t="s">
        <v>12136</v>
      </c>
      <c r="N541" s="56" t="s">
        <v>12126</v>
      </c>
      <c r="O541" s="56" t="s">
        <v>12131</v>
      </c>
      <c r="P541" s="55" t="str">
        <f aca="false">IF(K541&gt;500,"Over-Forecast",IF(K541&lt;-500,"Under-Forecast","Accurate"))</f>
        <v>Accurate</v>
      </c>
      <c r="Q541" s="55" t="str">
        <f aca="false">IF(J541&lt;=5,"Excellent",IF(J541&lt;=10,"Good",IF(J541&lt;=20,"Acceptable","Poor")))</f>
        <v>Good</v>
      </c>
      <c r="R541" s="55" t="n">
        <f aca="false">IFERROR(VALUE(LEFT(E541,4)),"")</f>
        <v>2023</v>
      </c>
    </row>
    <row r="542" customFormat="false" ht="15" hidden="false" customHeight="true" outlineLevel="0" collapsed="false">
      <c r="A542" s="52" t="s">
        <v>12708</v>
      </c>
      <c r="B542" s="52" t="s">
        <v>3522</v>
      </c>
      <c r="C542" s="52" t="s">
        <v>27</v>
      </c>
      <c r="D542" s="52" t="s">
        <v>21</v>
      </c>
      <c r="E542" s="52" t="s">
        <v>51</v>
      </c>
      <c r="F542" s="52" t="s">
        <v>111</v>
      </c>
      <c r="G542" s="52" t="n">
        <v>931</v>
      </c>
      <c r="H542" s="52" t="n">
        <v>1010</v>
      </c>
      <c r="I542" s="54" t="n">
        <f aca="false">ABS(G542-H542)</f>
        <v>79</v>
      </c>
      <c r="J542" s="54" t="n">
        <f aca="false">IF(H542=0,0,ROUND(ABS(G542-H542)/H542*100,2))</f>
        <v>7.82</v>
      </c>
      <c r="K542" s="54" t="n">
        <f aca="false">G542-H542</f>
        <v>-79</v>
      </c>
      <c r="L542" s="54" t="n">
        <f aca="false">ROUND(100-J542,2)</f>
        <v>92.18</v>
      </c>
      <c r="M542" s="52" t="s">
        <v>12139</v>
      </c>
      <c r="N542" s="52" t="s">
        <v>12153</v>
      </c>
      <c r="O542" s="52" t="s">
        <v>12131</v>
      </c>
      <c r="P542" s="55" t="str">
        <f aca="false">IF(K542&gt;500,"Over-Forecast",IF(K542&lt;-500,"Under-Forecast","Accurate"))</f>
        <v>Accurate</v>
      </c>
      <c r="Q542" s="55" t="str">
        <f aca="false">IF(J542&lt;=5,"Excellent",IF(J542&lt;=10,"Good",IF(J542&lt;=20,"Acceptable","Poor")))</f>
        <v>Good</v>
      </c>
      <c r="R542" s="55" t="n">
        <f aca="false">IFERROR(VALUE(LEFT(E542,4)),"")</f>
        <v>2024</v>
      </c>
    </row>
    <row r="543" customFormat="false" ht="15" hidden="false" customHeight="true" outlineLevel="0" collapsed="false">
      <c r="A543" s="56" t="s">
        <v>12709</v>
      </c>
      <c r="B543" s="56" t="s">
        <v>6342</v>
      </c>
      <c r="C543" s="56" t="s">
        <v>27</v>
      </c>
      <c r="D543" s="56" t="s">
        <v>12</v>
      </c>
      <c r="E543" s="56" t="s">
        <v>41</v>
      </c>
      <c r="F543" s="56" t="s">
        <v>113</v>
      </c>
      <c r="G543" s="56" t="n">
        <v>3906</v>
      </c>
      <c r="H543" s="56" t="n">
        <v>3007</v>
      </c>
      <c r="I543" s="54" t="n">
        <f aca="false">ABS(G543-H543)</f>
        <v>899</v>
      </c>
      <c r="J543" s="54" t="n">
        <f aca="false">IF(H543=0,0,ROUND(ABS(G543-H543)/H543*100,2))</f>
        <v>29.9</v>
      </c>
      <c r="K543" s="54" t="n">
        <f aca="false">G543-H543</f>
        <v>899</v>
      </c>
      <c r="L543" s="54" t="n">
        <f aca="false">ROUND(100-J543,2)</f>
        <v>70.1</v>
      </c>
      <c r="M543" s="56" t="s">
        <v>12129</v>
      </c>
      <c r="N543" s="56" t="s">
        <v>12137</v>
      </c>
      <c r="O543" s="56" t="s">
        <v>12123</v>
      </c>
      <c r="P543" s="55" t="str">
        <f aca="false">IF(K543&gt;500,"Over-Forecast",IF(K543&lt;-500,"Under-Forecast","Accurate"))</f>
        <v>Over-Forecast</v>
      </c>
      <c r="Q543" s="55" t="str">
        <f aca="false">IF(J543&lt;=5,"Excellent",IF(J543&lt;=10,"Good",IF(J543&lt;=20,"Acceptable","Poor")))</f>
        <v>Poor</v>
      </c>
      <c r="R543" s="55" t="n">
        <f aca="false">IFERROR(VALUE(LEFT(E543,4)),"")</f>
        <v>2023</v>
      </c>
    </row>
    <row r="544" customFormat="false" ht="15" hidden="false" customHeight="true" outlineLevel="0" collapsed="false">
      <c r="A544" s="52" t="s">
        <v>12710</v>
      </c>
      <c r="B544" s="52" t="s">
        <v>400</v>
      </c>
      <c r="C544" s="52" t="s">
        <v>23</v>
      </c>
      <c r="D544" s="52" t="s">
        <v>9</v>
      </c>
      <c r="E544" s="52" t="s">
        <v>28</v>
      </c>
      <c r="F544" s="52" t="s">
        <v>111</v>
      </c>
      <c r="G544" s="52" t="n">
        <v>5231</v>
      </c>
      <c r="H544" s="52" t="n">
        <v>4334</v>
      </c>
      <c r="I544" s="54" t="n">
        <f aca="false">ABS(G544-H544)</f>
        <v>897</v>
      </c>
      <c r="J544" s="54" t="n">
        <f aca="false">IF(H544=0,0,ROUND(ABS(G544-H544)/H544*100,2))</f>
        <v>20.7</v>
      </c>
      <c r="K544" s="54" t="n">
        <f aca="false">G544-H544</f>
        <v>897</v>
      </c>
      <c r="L544" s="54" t="n">
        <f aca="false">ROUND(100-J544,2)</f>
        <v>79.3</v>
      </c>
      <c r="M544" s="52" t="s">
        <v>12129</v>
      </c>
      <c r="N544" s="52" t="s">
        <v>12137</v>
      </c>
      <c r="O544" s="52" t="s">
        <v>12131</v>
      </c>
      <c r="P544" s="55" t="str">
        <f aca="false">IF(K544&gt;500,"Over-Forecast",IF(K544&lt;-500,"Under-Forecast","Accurate"))</f>
        <v>Over-Forecast</v>
      </c>
      <c r="Q544" s="55" t="str">
        <f aca="false">IF(J544&lt;=5,"Excellent",IF(J544&lt;=10,"Good",IF(J544&lt;=20,"Acceptable","Poor")))</f>
        <v>Poor</v>
      </c>
      <c r="R544" s="55" t="n">
        <f aca="false">IFERROR(VALUE(LEFT(E544,4)),"")</f>
        <v>2022</v>
      </c>
    </row>
    <row r="545" customFormat="false" ht="15" hidden="false" customHeight="true" outlineLevel="0" collapsed="false">
      <c r="A545" s="56" t="s">
        <v>12711</v>
      </c>
      <c r="B545" s="56" t="s">
        <v>1279</v>
      </c>
      <c r="C545" s="56" t="s">
        <v>23</v>
      </c>
      <c r="D545" s="56" t="s">
        <v>9</v>
      </c>
      <c r="E545" s="56" t="s">
        <v>26</v>
      </c>
      <c r="F545" s="56" t="s">
        <v>115</v>
      </c>
      <c r="G545" s="56" t="n">
        <v>246</v>
      </c>
      <c r="H545" s="56" t="n">
        <v>191</v>
      </c>
      <c r="I545" s="54" t="n">
        <f aca="false">ABS(G545-H545)</f>
        <v>55</v>
      </c>
      <c r="J545" s="54" t="n">
        <f aca="false">IF(H545=0,0,ROUND(ABS(G545-H545)/H545*100,2))</f>
        <v>28.8</v>
      </c>
      <c r="K545" s="54" t="n">
        <f aca="false">G545-H545</f>
        <v>55</v>
      </c>
      <c r="L545" s="54" t="n">
        <f aca="false">ROUND(100-J545,2)</f>
        <v>71.2</v>
      </c>
      <c r="M545" s="56" t="s">
        <v>12134</v>
      </c>
      <c r="N545" s="56" t="s">
        <v>12137</v>
      </c>
      <c r="O545" s="56" t="s">
        <v>12123</v>
      </c>
      <c r="P545" s="55" t="str">
        <f aca="false">IF(K545&gt;500,"Over-Forecast",IF(K545&lt;-500,"Under-Forecast","Accurate"))</f>
        <v>Accurate</v>
      </c>
      <c r="Q545" s="55" t="str">
        <f aca="false">IF(J545&lt;=5,"Excellent",IF(J545&lt;=10,"Good",IF(J545&lt;=20,"Acceptable","Poor")))</f>
        <v>Poor</v>
      </c>
      <c r="R545" s="55" t="n">
        <f aca="false">IFERROR(VALUE(LEFT(E545,4)),"")</f>
        <v>2022</v>
      </c>
    </row>
    <row r="546" customFormat="false" ht="15" hidden="false" customHeight="true" outlineLevel="0" collapsed="false">
      <c r="A546" s="52" t="s">
        <v>12712</v>
      </c>
      <c r="B546" s="52" t="s">
        <v>6362</v>
      </c>
      <c r="C546" s="52" t="s">
        <v>14</v>
      </c>
      <c r="D546" s="52" t="s">
        <v>18</v>
      </c>
      <c r="E546" s="52" t="s">
        <v>43</v>
      </c>
      <c r="F546" s="52" t="s">
        <v>109</v>
      </c>
      <c r="G546" s="52" t="n">
        <v>1799</v>
      </c>
      <c r="H546" s="52" t="n">
        <v>1346</v>
      </c>
      <c r="I546" s="54" t="n">
        <f aca="false">ABS(G546-H546)</f>
        <v>453</v>
      </c>
      <c r="J546" s="54" t="n">
        <f aca="false">IF(H546=0,0,ROUND(ABS(G546-H546)/H546*100,2))</f>
        <v>33.66</v>
      </c>
      <c r="K546" s="54" t="n">
        <f aca="false">G546-H546</f>
        <v>453</v>
      </c>
      <c r="L546" s="54" t="n">
        <f aca="false">ROUND(100-J546,2)</f>
        <v>66.34</v>
      </c>
      <c r="M546" s="52" t="s">
        <v>12141</v>
      </c>
      <c r="N546" s="52" t="s">
        <v>12130</v>
      </c>
      <c r="O546" s="52" t="s">
        <v>12127</v>
      </c>
      <c r="P546" s="55" t="str">
        <f aca="false">IF(K546&gt;500,"Over-Forecast",IF(K546&lt;-500,"Under-Forecast","Accurate"))</f>
        <v>Accurate</v>
      </c>
      <c r="Q546" s="55" t="str">
        <f aca="false">IF(J546&lt;=5,"Excellent",IF(J546&lt;=10,"Good",IF(J546&lt;=20,"Acceptable","Poor")))</f>
        <v>Poor</v>
      </c>
      <c r="R546" s="55" t="n">
        <f aca="false">IFERROR(VALUE(LEFT(E546,4)),"")</f>
        <v>2023</v>
      </c>
    </row>
    <row r="547" customFormat="false" ht="15" hidden="false" customHeight="true" outlineLevel="0" collapsed="false">
      <c r="A547" s="56" t="s">
        <v>12713</v>
      </c>
      <c r="B547" s="56" t="s">
        <v>6152</v>
      </c>
      <c r="C547" s="56" t="s">
        <v>11</v>
      </c>
      <c r="D547" s="56" t="s">
        <v>18</v>
      </c>
      <c r="E547" s="56" t="s">
        <v>33</v>
      </c>
      <c r="F547" s="56" t="s">
        <v>109</v>
      </c>
      <c r="G547" s="56" t="n">
        <v>4766</v>
      </c>
      <c r="H547" s="56" t="n">
        <v>4983</v>
      </c>
      <c r="I547" s="54" t="n">
        <f aca="false">ABS(G547-H547)</f>
        <v>217</v>
      </c>
      <c r="J547" s="54" t="n">
        <f aca="false">IF(H547=0,0,ROUND(ABS(G547-H547)/H547*100,2))</f>
        <v>4.35</v>
      </c>
      <c r="K547" s="54" t="n">
        <f aca="false">G547-H547</f>
        <v>-217</v>
      </c>
      <c r="L547" s="54" t="n">
        <f aca="false">ROUND(100-J547,2)</f>
        <v>95.65</v>
      </c>
      <c r="M547" s="56" t="s">
        <v>12139</v>
      </c>
      <c r="N547" s="56" t="s">
        <v>12137</v>
      </c>
      <c r="O547" s="56" t="s">
        <v>12123</v>
      </c>
      <c r="P547" s="55" t="str">
        <f aca="false">IF(K547&gt;500,"Over-Forecast",IF(K547&lt;-500,"Under-Forecast","Accurate"))</f>
        <v>Accurate</v>
      </c>
      <c r="Q547" s="55" t="str">
        <f aca="false">IF(J547&lt;=5,"Excellent",IF(J547&lt;=10,"Good",IF(J547&lt;=20,"Acceptable","Poor")))</f>
        <v>Excellent</v>
      </c>
      <c r="R547" s="55" t="n">
        <f aca="false">IFERROR(VALUE(LEFT(E547,4)),"")</f>
        <v>2023</v>
      </c>
    </row>
    <row r="548" customFormat="false" ht="15" hidden="false" customHeight="true" outlineLevel="0" collapsed="false">
      <c r="A548" s="52" t="s">
        <v>12714</v>
      </c>
      <c r="B548" s="52" t="s">
        <v>12193</v>
      </c>
      <c r="C548" s="52" t="s">
        <v>14</v>
      </c>
      <c r="D548" s="52" t="s">
        <v>21</v>
      </c>
      <c r="E548" s="52" t="s">
        <v>56</v>
      </c>
      <c r="F548" s="52" t="s">
        <v>113</v>
      </c>
      <c r="G548" s="52" t="n">
        <v>2992</v>
      </c>
      <c r="H548" s="52" t="n">
        <v>3995</v>
      </c>
      <c r="I548" s="54" t="n">
        <f aca="false">ABS(G548-H548)</f>
        <v>1003</v>
      </c>
      <c r="J548" s="54" t="n">
        <f aca="false">IF(H548=0,0,ROUND(ABS(G548-H548)/H548*100,2))</f>
        <v>25.11</v>
      </c>
      <c r="K548" s="54" t="n">
        <f aca="false">G548-H548</f>
        <v>-1003</v>
      </c>
      <c r="L548" s="54" t="n">
        <f aca="false">ROUND(100-J548,2)</f>
        <v>74.89</v>
      </c>
      <c r="M548" s="52" t="s">
        <v>12173</v>
      </c>
      <c r="N548" s="52" t="s">
        <v>12126</v>
      </c>
      <c r="O548" s="52" t="s">
        <v>12131</v>
      </c>
      <c r="P548" s="55" t="str">
        <f aca="false">IF(K548&gt;500,"Over-Forecast",IF(K548&lt;-500,"Under-Forecast","Accurate"))</f>
        <v>Under-Forecast</v>
      </c>
      <c r="Q548" s="55" t="str">
        <f aca="false">IF(J548&lt;=5,"Excellent",IF(J548&lt;=10,"Good",IF(J548&lt;=20,"Acceptable","Poor")))</f>
        <v>Poor</v>
      </c>
      <c r="R548" s="55" t="n">
        <f aca="false">IFERROR(VALUE(LEFT(E548,4)),"")</f>
        <v>2024</v>
      </c>
    </row>
    <row r="549" customFormat="false" ht="15" hidden="false" customHeight="true" outlineLevel="0" collapsed="false">
      <c r="A549" s="56" t="s">
        <v>12715</v>
      </c>
      <c r="B549" s="56" t="s">
        <v>3012</v>
      </c>
      <c r="C549" s="56" t="s">
        <v>23</v>
      </c>
      <c r="D549" s="56" t="s">
        <v>9</v>
      </c>
      <c r="E549" s="56" t="s">
        <v>55</v>
      </c>
      <c r="F549" s="56" t="s">
        <v>107</v>
      </c>
      <c r="G549" s="56" t="n">
        <v>4882</v>
      </c>
      <c r="H549" s="56" t="n">
        <v>6260</v>
      </c>
      <c r="I549" s="54" t="n">
        <f aca="false">ABS(G549-H549)</f>
        <v>1378</v>
      </c>
      <c r="J549" s="54" t="n">
        <f aca="false">IF(H549=0,0,ROUND(ABS(G549-H549)/H549*100,2))</f>
        <v>22.01</v>
      </c>
      <c r="K549" s="54" t="n">
        <f aca="false">G549-H549</f>
        <v>-1378</v>
      </c>
      <c r="L549" s="54" t="n">
        <f aca="false">ROUND(100-J549,2)</f>
        <v>77.99</v>
      </c>
      <c r="M549" s="56" t="s">
        <v>12125</v>
      </c>
      <c r="N549" s="56" t="s">
        <v>12130</v>
      </c>
      <c r="O549" s="56" t="s">
        <v>12127</v>
      </c>
      <c r="P549" s="55" t="str">
        <f aca="false">IF(K549&gt;500,"Over-Forecast",IF(K549&lt;-500,"Under-Forecast","Accurate"))</f>
        <v>Under-Forecast</v>
      </c>
      <c r="Q549" s="55" t="str">
        <f aca="false">IF(J549&lt;=5,"Excellent",IF(J549&lt;=10,"Good",IF(J549&lt;=20,"Acceptable","Poor")))</f>
        <v>Poor</v>
      </c>
      <c r="R549" s="55" t="n">
        <f aca="false">IFERROR(VALUE(LEFT(E549,4)),"")</f>
        <v>2024</v>
      </c>
    </row>
    <row r="550" customFormat="false" ht="15" hidden="false" customHeight="true" outlineLevel="0" collapsed="false">
      <c r="A550" s="52" t="s">
        <v>12716</v>
      </c>
      <c r="B550" s="52" t="s">
        <v>4456</v>
      </c>
      <c r="C550" s="52" t="s">
        <v>17</v>
      </c>
      <c r="D550" s="52" t="s">
        <v>18</v>
      </c>
      <c r="E550" s="52" t="s">
        <v>50</v>
      </c>
      <c r="F550" s="52" t="s">
        <v>109</v>
      </c>
      <c r="G550" s="52" t="n">
        <v>4180</v>
      </c>
      <c r="H550" s="52" t="n">
        <v>3626</v>
      </c>
      <c r="I550" s="54" t="n">
        <f aca="false">ABS(G550-H550)</f>
        <v>554</v>
      </c>
      <c r="J550" s="54" t="n">
        <f aca="false">IF(H550=0,0,ROUND(ABS(G550-H550)/H550*100,2))</f>
        <v>15.28</v>
      </c>
      <c r="K550" s="54" t="n">
        <f aca="false">G550-H550</f>
        <v>554</v>
      </c>
      <c r="L550" s="54" t="n">
        <f aca="false">ROUND(100-J550,2)</f>
        <v>84.72</v>
      </c>
      <c r="M550" s="52" t="s">
        <v>12139</v>
      </c>
      <c r="N550" s="52" t="s">
        <v>12126</v>
      </c>
      <c r="O550" s="52" t="s">
        <v>12127</v>
      </c>
      <c r="P550" s="55" t="str">
        <f aca="false">IF(K550&gt;500,"Over-Forecast",IF(K550&lt;-500,"Under-Forecast","Accurate"))</f>
        <v>Over-Forecast</v>
      </c>
      <c r="Q550" s="55" t="str">
        <f aca="false">IF(J550&lt;=5,"Excellent",IF(J550&lt;=10,"Good",IF(J550&lt;=20,"Acceptable","Poor")))</f>
        <v>Acceptable</v>
      </c>
      <c r="R550" s="55" t="n">
        <f aca="false">IFERROR(VALUE(LEFT(E550,4)),"")</f>
        <v>2024</v>
      </c>
    </row>
    <row r="551" customFormat="false" ht="15" hidden="false" customHeight="true" outlineLevel="0" collapsed="false">
      <c r="A551" s="56" t="s">
        <v>12717</v>
      </c>
      <c r="B551" s="56" t="s">
        <v>3300</v>
      </c>
      <c r="C551" s="56" t="s">
        <v>14</v>
      </c>
      <c r="D551" s="56" t="s">
        <v>12</v>
      </c>
      <c r="E551" s="56" t="s">
        <v>41</v>
      </c>
      <c r="F551" s="56" t="s">
        <v>115</v>
      </c>
      <c r="G551" s="56" t="n">
        <v>7459</v>
      </c>
      <c r="H551" s="56" t="n">
        <v>5749</v>
      </c>
      <c r="I551" s="54" t="n">
        <f aca="false">ABS(G551-H551)</f>
        <v>1710</v>
      </c>
      <c r="J551" s="54" t="n">
        <f aca="false">IF(H551=0,0,ROUND(ABS(G551-H551)/H551*100,2))</f>
        <v>29.74</v>
      </c>
      <c r="K551" s="54" t="n">
        <f aca="false">G551-H551</f>
        <v>1710</v>
      </c>
      <c r="L551" s="54" t="n">
        <f aca="false">ROUND(100-J551,2)</f>
        <v>70.26</v>
      </c>
      <c r="M551" s="56" t="s">
        <v>12125</v>
      </c>
      <c r="N551" s="56" t="s">
        <v>12153</v>
      </c>
      <c r="O551" s="56" t="s">
        <v>12127</v>
      </c>
      <c r="P551" s="55" t="str">
        <f aca="false">IF(K551&gt;500,"Over-Forecast",IF(K551&lt;-500,"Under-Forecast","Accurate"))</f>
        <v>Over-Forecast</v>
      </c>
      <c r="Q551" s="55" t="str">
        <f aca="false">IF(J551&lt;=5,"Excellent",IF(J551&lt;=10,"Good",IF(J551&lt;=20,"Acceptable","Poor")))</f>
        <v>Poor</v>
      </c>
      <c r="R551" s="55" t="n">
        <f aca="false">IFERROR(VALUE(LEFT(E551,4)),"")</f>
        <v>2023</v>
      </c>
    </row>
    <row r="552" customFormat="false" ht="15" hidden="false" customHeight="true" outlineLevel="0" collapsed="false">
      <c r="A552" s="52" t="s">
        <v>12718</v>
      </c>
      <c r="B552" s="52" t="s">
        <v>5576</v>
      </c>
      <c r="C552" s="52" t="s">
        <v>25</v>
      </c>
      <c r="D552" s="52" t="s">
        <v>18</v>
      </c>
      <c r="E552" s="52" t="s">
        <v>10</v>
      </c>
      <c r="F552" s="52" t="s">
        <v>107</v>
      </c>
      <c r="G552" s="52" t="n">
        <v>1328</v>
      </c>
      <c r="H552" s="52" t="n">
        <v>1848</v>
      </c>
      <c r="I552" s="54" t="n">
        <f aca="false">ABS(G552-H552)</f>
        <v>520</v>
      </c>
      <c r="J552" s="54" t="n">
        <f aca="false">IF(H552=0,0,ROUND(ABS(G552-H552)/H552*100,2))</f>
        <v>28.14</v>
      </c>
      <c r="K552" s="54" t="n">
        <f aca="false">G552-H552</f>
        <v>-520</v>
      </c>
      <c r="L552" s="54" t="n">
        <f aca="false">ROUND(100-J552,2)</f>
        <v>71.86</v>
      </c>
      <c r="M552" s="52" t="s">
        <v>12198</v>
      </c>
      <c r="N552" s="52" t="s">
        <v>12122</v>
      </c>
      <c r="O552" s="52" t="s">
        <v>12131</v>
      </c>
      <c r="P552" s="55" t="str">
        <f aca="false">IF(K552&gt;500,"Over-Forecast",IF(K552&lt;-500,"Under-Forecast","Accurate"))</f>
        <v>Under-Forecast</v>
      </c>
      <c r="Q552" s="55" t="str">
        <f aca="false">IF(J552&lt;=5,"Excellent",IF(J552&lt;=10,"Good",IF(J552&lt;=20,"Acceptable","Poor")))</f>
        <v>Poor</v>
      </c>
      <c r="R552" s="55" t="n">
        <f aca="false">IFERROR(VALUE(LEFT(E552,4)),"")</f>
        <v>2022</v>
      </c>
    </row>
    <row r="553" customFormat="false" ht="15" hidden="false" customHeight="true" outlineLevel="0" collapsed="false">
      <c r="A553" s="56" t="s">
        <v>12719</v>
      </c>
      <c r="B553" s="56" t="s">
        <v>4776</v>
      </c>
      <c r="C553" s="56" t="s">
        <v>14</v>
      </c>
      <c r="D553" s="56" t="s">
        <v>12</v>
      </c>
      <c r="E553" s="56" t="s">
        <v>29</v>
      </c>
      <c r="F553" s="56" t="s">
        <v>111</v>
      </c>
      <c r="G553" s="56" t="n">
        <v>3251</v>
      </c>
      <c r="H553" s="56" t="n">
        <v>4619</v>
      </c>
      <c r="I553" s="54" t="n">
        <f aca="false">ABS(G553-H553)</f>
        <v>1368</v>
      </c>
      <c r="J553" s="54" t="n">
        <f aca="false">IF(H553=0,0,ROUND(ABS(G553-H553)/H553*100,2))</f>
        <v>29.62</v>
      </c>
      <c r="K553" s="54" t="n">
        <f aca="false">G553-H553</f>
        <v>-1368</v>
      </c>
      <c r="L553" s="54" t="n">
        <f aca="false">ROUND(100-J553,2)</f>
        <v>70.38</v>
      </c>
      <c r="M553" s="56" t="s">
        <v>12125</v>
      </c>
      <c r="N553" s="56" t="s">
        <v>12137</v>
      </c>
      <c r="O553" s="56" t="s">
        <v>12127</v>
      </c>
      <c r="P553" s="55" t="str">
        <f aca="false">IF(K553&gt;500,"Over-Forecast",IF(K553&lt;-500,"Under-Forecast","Accurate"))</f>
        <v>Under-Forecast</v>
      </c>
      <c r="Q553" s="55" t="str">
        <f aca="false">IF(J553&lt;=5,"Excellent",IF(J553&lt;=10,"Good",IF(J553&lt;=20,"Acceptable","Poor")))</f>
        <v>Poor</v>
      </c>
      <c r="R553" s="55" t="n">
        <f aca="false">IFERROR(VALUE(LEFT(E553,4)),"")</f>
        <v>2022</v>
      </c>
    </row>
    <row r="554" customFormat="false" ht="15" hidden="false" customHeight="true" outlineLevel="0" collapsed="false">
      <c r="A554" s="52" t="s">
        <v>12720</v>
      </c>
      <c r="B554" s="52" t="s">
        <v>2553</v>
      </c>
      <c r="C554" s="52" t="s">
        <v>25</v>
      </c>
      <c r="D554" s="52" t="s">
        <v>9</v>
      </c>
      <c r="E554" s="52" t="s">
        <v>37</v>
      </c>
      <c r="F554" s="52" t="s">
        <v>113</v>
      </c>
      <c r="G554" s="52" t="n">
        <v>10930</v>
      </c>
      <c r="H554" s="52" t="n">
        <v>8463</v>
      </c>
      <c r="I554" s="54" t="n">
        <f aca="false">ABS(G554-H554)</f>
        <v>2467</v>
      </c>
      <c r="J554" s="54" t="n">
        <f aca="false">IF(H554=0,0,ROUND(ABS(G554-H554)/H554*100,2))</f>
        <v>29.15</v>
      </c>
      <c r="K554" s="54" t="n">
        <f aca="false">G554-H554</f>
        <v>2467</v>
      </c>
      <c r="L554" s="54" t="n">
        <f aca="false">ROUND(100-J554,2)</f>
        <v>70.85</v>
      </c>
      <c r="M554" s="52" t="s">
        <v>12125</v>
      </c>
      <c r="N554" s="52" t="s">
        <v>12137</v>
      </c>
      <c r="O554" s="52" t="s">
        <v>12123</v>
      </c>
      <c r="P554" s="55" t="str">
        <f aca="false">IF(K554&gt;500,"Over-Forecast",IF(K554&lt;-500,"Under-Forecast","Accurate"))</f>
        <v>Over-Forecast</v>
      </c>
      <c r="Q554" s="55" t="str">
        <f aca="false">IF(J554&lt;=5,"Excellent",IF(J554&lt;=10,"Good",IF(J554&lt;=20,"Acceptable","Poor")))</f>
        <v>Poor</v>
      </c>
      <c r="R554" s="55" t="n">
        <f aca="false">IFERROR(VALUE(LEFT(E554,4)),"")</f>
        <v>2023</v>
      </c>
    </row>
    <row r="555" customFormat="false" ht="15" hidden="false" customHeight="true" outlineLevel="0" collapsed="false">
      <c r="A555" s="56" t="s">
        <v>12721</v>
      </c>
      <c r="B555" s="56" t="s">
        <v>1786</v>
      </c>
      <c r="C555" s="56" t="s">
        <v>25</v>
      </c>
      <c r="D555" s="56" t="s">
        <v>21</v>
      </c>
      <c r="E555" s="56" t="s">
        <v>24</v>
      </c>
      <c r="F555" s="56" t="s">
        <v>113</v>
      </c>
      <c r="G555" s="56" t="n">
        <v>9820</v>
      </c>
      <c r="H555" s="56" t="n">
        <v>9322</v>
      </c>
      <c r="I555" s="54" t="n">
        <f aca="false">ABS(G555-H555)</f>
        <v>498</v>
      </c>
      <c r="J555" s="54" t="n">
        <f aca="false">IF(H555=0,0,ROUND(ABS(G555-H555)/H555*100,2))</f>
        <v>5.34</v>
      </c>
      <c r="K555" s="54" t="n">
        <f aca="false">G555-H555</f>
        <v>498</v>
      </c>
      <c r="L555" s="54" t="n">
        <f aca="false">ROUND(100-J555,2)</f>
        <v>94.66</v>
      </c>
      <c r="M555" s="56" t="s">
        <v>12139</v>
      </c>
      <c r="N555" s="56" t="s">
        <v>12153</v>
      </c>
      <c r="O555" s="56" t="s">
        <v>12127</v>
      </c>
      <c r="P555" s="55" t="str">
        <f aca="false">IF(K555&gt;500,"Over-Forecast",IF(K555&lt;-500,"Under-Forecast","Accurate"))</f>
        <v>Accurate</v>
      </c>
      <c r="Q555" s="55" t="str">
        <f aca="false">IF(J555&lt;=5,"Excellent",IF(J555&lt;=10,"Good",IF(J555&lt;=20,"Acceptable","Poor")))</f>
        <v>Good</v>
      </c>
      <c r="R555" s="55" t="n">
        <f aca="false">IFERROR(VALUE(LEFT(E555,4)),"")</f>
        <v>2022</v>
      </c>
    </row>
    <row r="556" customFormat="false" ht="15" hidden="false" customHeight="true" outlineLevel="0" collapsed="false">
      <c r="A556" s="52" t="s">
        <v>12722</v>
      </c>
      <c r="B556" s="52" t="s">
        <v>2411</v>
      </c>
      <c r="C556" s="52" t="s">
        <v>20</v>
      </c>
      <c r="D556" s="52" t="s">
        <v>12</v>
      </c>
      <c r="E556" s="52" t="s">
        <v>33</v>
      </c>
      <c r="F556" s="52" t="s">
        <v>113</v>
      </c>
      <c r="G556" s="52" t="n">
        <v>9046</v>
      </c>
      <c r="H556" s="52" t="n">
        <v>7286</v>
      </c>
      <c r="I556" s="54" t="n">
        <f aca="false">ABS(G556-H556)</f>
        <v>1760</v>
      </c>
      <c r="J556" s="54" t="n">
        <f aca="false">IF(H556=0,0,ROUND(ABS(G556-H556)/H556*100,2))</f>
        <v>24.16</v>
      </c>
      <c r="K556" s="54" t="n">
        <f aca="false">G556-H556</f>
        <v>1760</v>
      </c>
      <c r="L556" s="54" t="n">
        <f aca="false">ROUND(100-J556,2)</f>
        <v>75.84</v>
      </c>
      <c r="M556" s="52" t="s">
        <v>12160</v>
      </c>
      <c r="N556" s="52" t="s">
        <v>12122</v>
      </c>
      <c r="O556" s="52" t="s">
        <v>12127</v>
      </c>
      <c r="P556" s="55" t="str">
        <f aca="false">IF(K556&gt;500,"Over-Forecast",IF(K556&lt;-500,"Under-Forecast","Accurate"))</f>
        <v>Over-Forecast</v>
      </c>
      <c r="Q556" s="55" t="str">
        <f aca="false">IF(J556&lt;=5,"Excellent",IF(J556&lt;=10,"Good",IF(J556&lt;=20,"Acceptable","Poor")))</f>
        <v>Poor</v>
      </c>
      <c r="R556" s="55" t="n">
        <f aca="false">IFERROR(VALUE(LEFT(E556,4)),"")</f>
        <v>2023</v>
      </c>
    </row>
    <row r="557" customFormat="false" ht="15" hidden="false" customHeight="true" outlineLevel="0" collapsed="false">
      <c r="A557" s="56" t="s">
        <v>12723</v>
      </c>
      <c r="B557" s="56" t="s">
        <v>3059</v>
      </c>
      <c r="C557" s="56" t="s">
        <v>23</v>
      </c>
      <c r="D557" s="56" t="s">
        <v>9</v>
      </c>
      <c r="E557" s="56" t="s">
        <v>30</v>
      </c>
      <c r="F557" s="56" t="s">
        <v>115</v>
      </c>
      <c r="G557" s="56" t="n">
        <v>5104</v>
      </c>
      <c r="H557" s="56" t="n">
        <v>6778</v>
      </c>
      <c r="I557" s="54" t="n">
        <f aca="false">ABS(G557-H557)</f>
        <v>1674</v>
      </c>
      <c r="J557" s="54" t="n">
        <f aca="false">IF(H557=0,0,ROUND(ABS(G557-H557)/H557*100,2))</f>
        <v>24.7</v>
      </c>
      <c r="K557" s="54" t="n">
        <f aca="false">G557-H557</f>
        <v>-1674</v>
      </c>
      <c r="L557" s="54" t="n">
        <f aca="false">ROUND(100-J557,2)</f>
        <v>75.3</v>
      </c>
      <c r="M557" s="56" t="s">
        <v>12160</v>
      </c>
      <c r="N557" s="56" t="s">
        <v>12137</v>
      </c>
      <c r="O557" s="56" t="s">
        <v>12131</v>
      </c>
      <c r="P557" s="55" t="str">
        <f aca="false">IF(K557&gt;500,"Over-Forecast",IF(K557&lt;-500,"Under-Forecast","Accurate"))</f>
        <v>Under-Forecast</v>
      </c>
      <c r="Q557" s="55" t="str">
        <f aca="false">IF(J557&lt;=5,"Excellent",IF(J557&lt;=10,"Good",IF(J557&lt;=20,"Acceptable","Poor")))</f>
        <v>Poor</v>
      </c>
      <c r="R557" s="55" t="n">
        <f aca="false">IFERROR(VALUE(LEFT(E557,4)),"")</f>
        <v>2022</v>
      </c>
    </row>
    <row r="558" customFormat="false" ht="15" hidden="false" customHeight="true" outlineLevel="0" collapsed="false">
      <c r="A558" s="52" t="s">
        <v>12724</v>
      </c>
      <c r="B558" s="52" t="s">
        <v>1575</v>
      </c>
      <c r="C558" s="52" t="s">
        <v>17</v>
      </c>
      <c r="D558" s="52" t="s">
        <v>15</v>
      </c>
      <c r="E558" s="52" t="s">
        <v>48</v>
      </c>
      <c r="F558" s="52" t="s">
        <v>107</v>
      </c>
      <c r="G558" s="52" t="n">
        <v>3281</v>
      </c>
      <c r="H558" s="52" t="n">
        <v>2871</v>
      </c>
      <c r="I558" s="54" t="n">
        <f aca="false">ABS(G558-H558)</f>
        <v>410</v>
      </c>
      <c r="J558" s="54" t="n">
        <f aca="false">IF(H558=0,0,ROUND(ABS(G558-H558)/H558*100,2))</f>
        <v>14.28</v>
      </c>
      <c r="K558" s="54" t="n">
        <f aca="false">G558-H558</f>
        <v>410</v>
      </c>
      <c r="L558" s="54" t="n">
        <f aca="false">ROUND(100-J558,2)</f>
        <v>85.72</v>
      </c>
      <c r="M558" s="52" t="s">
        <v>12152</v>
      </c>
      <c r="N558" s="52" t="s">
        <v>12137</v>
      </c>
      <c r="O558" s="52" t="s">
        <v>12131</v>
      </c>
      <c r="P558" s="55" t="str">
        <f aca="false">IF(K558&gt;500,"Over-Forecast",IF(K558&lt;-500,"Under-Forecast","Accurate"))</f>
        <v>Accurate</v>
      </c>
      <c r="Q558" s="55" t="str">
        <f aca="false">IF(J558&lt;=5,"Excellent",IF(J558&lt;=10,"Good",IF(J558&lt;=20,"Acceptable","Poor")))</f>
        <v>Acceptable</v>
      </c>
      <c r="R558" s="55" t="n">
        <f aca="false">IFERROR(VALUE(LEFT(E558,4)),"")</f>
        <v>2024</v>
      </c>
    </row>
    <row r="559" customFormat="false" ht="15" hidden="false" customHeight="true" outlineLevel="0" collapsed="false">
      <c r="A559" s="56" t="s">
        <v>12725</v>
      </c>
      <c r="B559" s="56" t="s">
        <v>1259</v>
      </c>
      <c r="C559" s="56" t="s">
        <v>14</v>
      </c>
      <c r="D559" s="56" t="s">
        <v>15</v>
      </c>
      <c r="E559" s="56" t="s">
        <v>41</v>
      </c>
      <c r="F559" s="56" t="s">
        <v>111</v>
      </c>
      <c r="G559" s="56" t="n">
        <v>10970</v>
      </c>
      <c r="H559" s="56" t="n">
        <v>9015</v>
      </c>
      <c r="I559" s="54" t="n">
        <f aca="false">ABS(G559-H559)</f>
        <v>1955</v>
      </c>
      <c r="J559" s="54" t="n">
        <f aca="false">IF(H559=0,0,ROUND(ABS(G559-H559)/H559*100,2))</f>
        <v>21.69</v>
      </c>
      <c r="K559" s="54" t="n">
        <f aca="false">G559-H559</f>
        <v>1955</v>
      </c>
      <c r="L559" s="54" t="n">
        <f aca="false">ROUND(100-J559,2)</f>
        <v>78.31</v>
      </c>
      <c r="M559" s="56" t="s">
        <v>12121</v>
      </c>
      <c r="N559" s="56" t="s">
        <v>12137</v>
      </c>
      <c r="O559" s="56" t="s">
        <v>12127</v>
      </c>
      <c r="P559" s="55" t="str">
        <f aca="false">IF(K559&gt;500,"Over-Forecast",IF(K559&lt;-500,"Under-Forecast","Accurate"))</f>
        <v>Over-Forecast</v>
      </c>
      <c r="Q559" s="55" t="str">
        <f aca="false">IF(J559&lt;=5,"Excellent",IF(J559&lt;=10,"Good",IF(J559&lt;=20,"Acceptable","Poor")))</f>
        <v>Poor</v>
      </c>
      <c r="R559" s="55" t="n">
        <f aca="false">IFERROR(VALUE(LEFT(E559,4)),"")</f>
        <v>2023</v>
      </c>
    </row>
    <row r="560" customFormat="false" ht="15" hidden="false" customHeight="true" outlineLevel="0" collapsed="false">
      <c r="A560" s="52" t="s">
        <v>12726</v>
      </c>
      <c r="B560" s="52" t="s">
        <v>4256</v>
      </c>
      <c r="C560" s="52" t="s">
        <v>23</v>
      </c>
      <c r="D560" s="52" t="s">
        <v>21</v>
      </c>
      <c r="E560" s="52" t="s">
        <v>30</v>
      </c>
      <c r="F560" s="52" t="s">
        <v>113</v>
      </c>
      <c r="G560" s="52" t="n">
        <v>7826</v>
      </c>
      <c r="H560" s="52" t="n">
        <v>7146</v>
      </c>
      <c r="I560" s="54" t="n">
        <f aca="false">ABS(G560-H560)</f>
        <v>680</v>
      </c>
      <c r="J560" s="54" t="n">
        <f aca="false">IF(H560=0,0,ROUND(ABS(G560-H560)/H560*100,2))</f>
        <v>9.52</v>
      </c>
      <c r="K560" s="54" t="n">
        <f aca="false">G560-H560</f>
        <v>680</v>
      </c>
      <c r="L560" s="54" t="n">
        <f aca="false">ROUND(100-J560,2)</f>
        <v>90.48</v>
      </c>
      <c r="M560" s="52" t="s">
        <v>12144</v>
      </c>
      <c r="N560" s="52" t="s">
        <v>12153</v>
      </c>
      <c r="O560" s="52" t="s">
        <v>12127</v>
      </c>
      <c r="P560" s="55" t="str">
        <f aca="false">IF(K560&gt;500,"Over-Forecast",IF(K560&lt;-500,"Under-Forecast","Accurate"))</f>
        <v>Over-Forecast</v>
      </c>
      <c r="Q560" s="55" t="str">
        <f aca="false">IF(J560&lt;=5,"Excellent",IF(J560&lt;=10,"Good",IF(J560&lt;=20,"Acceptable","Poor")))</f>
        <v>Good</v>
      </c>
      <c r="R560" s="55" t="n">
        <f aca="false">IFERROR(VALUE(LEFT(E560,4)),"")</f>
        <v>2022</v>
      </c>
    </row>
    <row r="561" customFormat="false" ht="15" hidden="false" customHeight="true" outlineLevel="0" collapsed="false">
      <c r="A561" s="56" t="s">
        <v>12727</v>
      </c>
      <c r="B561" s="56" t="s">
        <v>9003</v>
      </c>
      <c r="C561" s="56" t="s">
        <v>17</v>
      </c>
      <c r="D561" s="56" t="s">
        <v>15</v>
      </c>
      <c r="E561" s="56" t="s">
        <v>34</v>
      </c>
      <c r="F561" s="56" t="s">
        <v>111</v>
      </c>
      <c r="G561" s="56" t="n">
        <v>1324</v>
      </c>
      <c r="H561" s="56" t="n">
        <v>1162</v>
      </c>
      <c r="I561" s="54" t="n">
        <f aca="false">ABS(G561-H561)</f>
        <v>162</v>
      </c>
      <c r="J561" s="54" t="n">
        <f aca="false">IF(H561=0,0,ROUND(ABS(G561-H561)/H561*100,2))</f>
        <v>13.94</v>
      </c>
      <c r="K561" s="54" t="n">
        <f aca="false">G561-H561</f>
        <v>162</v>
      </c>
      <c r="L561" s="54" t="n">
        <f aca="false">ROUND(100-J561,2)</f>
        <v>86.06</v>
      </c>
      <c r="M561" s="56" t="s">
        <v>12121</v>
      </c>
      <c r="N561" s="56" t="s">
        <v>12126</v>
      </c>
      <c r="O561" s="56" t="s">
        <v>12127</v>
      </c>
      <c r="P561" s="55" t="str">
        <f aca="false">IF(K561&gt;500,"Over-Forecast",IF(K561&lt;-500,"Under-Forecast","Accurate"))</f>
        <v>Accurate</v>
      </c>
      <c r="Q561" s="55" t="str">
        <f aca="false">IF(J561&lt;=5,"Excellent",IF(J561&lt;=10,"Good",IF(J561&lt;=20,"Acceptable","Poor")))</f>
        <v>Acceptable</v>
      </c>
      <c r="R561" s="55" t="n">
        <f aca="false">IFERROR(VALUE(LEFT(E561,4)),"")</f>
        <v>2023</v>
      </c>
    </row>
    <row r="562" customFormat="false" ht="15" hidden="false" customHeight="true" outlineLevel="0" collapsed="false">
      <c r="A562" s="52" t="s">
        <v>12728</v>
      </c>
      <c r="B562" s="52" t="s">
        <v>6622</v>
      </c>
      <c r="C562" s="52" t="s">
        <v>17</v>
      </c>
      <c r="D562" s="52" t="s">
        <v>15</v>
      </c>
      <c r="E562" s="52" t="s">
        <v>42</v>
      </c>
      <c r="F562" s="52" t="s">
        <v>115</v>
      </c>
      <c r="G562" s="52" t="n">
        <v>8148</v>
      </c>
      <c r="H562" s="52" t="n">
        <v>7621</v>
      </c>
      <c r="I562" s="54" t="n">
        <f aca="false">ABS(G562-H562)</f>
        <v>527</v>
      </c>
      <c r="J562" s="54" t="n">
        <f aca="false">IF(H562=0,0,ROUND(ABS(G562-H562)/H562*100,2))</f>
        <v>6.92</v>
      </c>
      <c r="K562" s="54" t="n">
        <f aca="false">G562-H562</f>
        <v>527</v>
      </c>
      <c r="L562" s="54" t="n">
        <f aca="false">ROUND(100-J562,2)</f>
        <v>93.08</v>
      </c>
      <c r="M562" s="52" t="s">
        <v>12139</v>
      </c>
      <c r="N562" s="52" t="s">
        <v>12137</v>
      </c>
      <c r="O562" s="52" t="s">
        <v>12127</v>
      </c>
      <c r="P562" s="55" t="str">
        <f aca="false">IF(K562&gt;500,"Over-Forecast",IF(K562&lt;-500,"Under-Forecast","Accurate"))</f>
        <v>Over-Forecast</v>
      </c>
      <c r="Q562" s="55" t="str">
        <f aca="false">IF(J562&lt;=5,"Excellent",IF(J562&lt;=10,"Good",IF(J562&lt;=20,"Acceptable","Poor")))</f>
        <v>Good</v>
      </c>
      <c r="R562" s="55" t="n">
        <f aca="false">IFERROR(VALUE(LEFT(E562,4)),"")</f>
        <v>2023</v>
      </c>
    </row>
    <row r="563" customFormat="false" ht="15" hidden="false" customHeight="true" outlineLevel="0" collapsed="false">
      <c r="A563" s="56" t="s">
        <v>12729</v>
      </c>
      <c r="B563" s="56" t="s">
        <v>7022</v>
      </c>
      <c r="C563" s="56" t="s">
        <v>27</v>
      </c>
      <c r="D563" s="56" t="s">
        <v>21</v>
      </c>
      <c r="E563" s="56" t="s">
        <v>38</v>
      </c>
      <c r="F563" s="56" t="s">
        <v>113</v>
      </c>
      <c r="G563" s="56" t="n">
        <v>7664</v>
      </c>
      <c r="H563" s="56" t="n">
        <v>6024</v>
      </c>
      <c r="I563" s="54" t="n">
        <f aca="false">ABS(G563-H563)</f>
        <v>1640</v>
      </c>
      <c r="J563" s="54" t="n">
        <f aca="false">IF(H563=0,0,ROUND(ABS(G563-H563)/H563*100,2))</f>
        <v>27.22</v>
      </c>
      <c r="K563" s="54" t="n">
        <f aca="false">G563-H563</f>
        <v>1640</v>
      </c>
      <c r="L563" s="54" t="n">
        <f aca="false">ROUND(100-J563,2)</f>
        <v>72.78</v>
      </c>
      <c r="M563" s="56" t="s">
        <v>12139</v>
      </c>
      <c r="N563" s="56" t="s">
        <v>12130</v>
      </c>
      <c r="O563" s="56" t="s">
        <v>12123</v>
      </c>
      <c r="P563" s="55" t="str">
        <f aca="false">IF(K563&gt;500,"Over-Forecast",IF(K563&lt;-500,"Under-Forecast","Accurate"))</f>
        <v>Over-Forecast</v>
      </c>
      <c r="Q563" s="55" t="str">
        <f aca="false">IF(J563&lt;=5,"Excellent",IF(J563&lt;=10,"Good",IF(J563&lt;=20,"Acceptable","Poor")))</f>
        <v>Poor</v>
      </c>
      <c r="R563" s="55" t="n">
        <f aca="false">IFERROR(VALUE(LEFT(E563,4)),"")</f>
        <v>2023</v>
      </c>
    </row>
    <row r="564" customFormat="false" ht="15" hidden="false" customHeight="true" outlineLevel="0" collapsed="false">
      <c r="A564" s="52" t="s">
        <v>12730</v>
      </c>
      <c r="B564" s="52" t="s">
        <v>2793</v>
      </c>
      <c r="C564" s="52" t="s">
        <v>23</v>
      </c>
      <c r="D564" s="52" t="s">
        <v>9</v>
      </c>
      <c r="E564" s="52" t="s">
        <v>47</v>
      </c>
      <c r="F564" s="52" t="s">
        <v>113</v>
      </c>
      <c r="G564" s="52" t="n">
        <v>6098</v>
      </c>
      <c r="H564" s="52" t="n">
        <v>5075</v>
      </c>
      <c r="I564" s="54" t="n">
        <f aca="false">ABS(G564-H564)</f>
        <v>1023</v>
      </c>
      <c r="J564" s="54" t="n">
        <f aca="false">IF(H564=0,0,ROUND(ABS(G564-H564)/H564*100,2))</f>
        <v>20.16</v>
      </c>
      <c r="K564" s="54" t="n">
        <f aca="false">G564-H564</f>
        <v>1023</v>
      </c>
      <c r="L564" s="54" t="n">
        <f aca="false">ROUND(100-J564,2)</f>
        <v>79.84</v>
      </c>
      <c r="M564" s="52" t="s">
        <v>12204</v>
      </c>
      <c r="N564" s="52" t="s">
        <v>12126</v>
      </c>
      <c r="O564" s="52" t="s">
        <v>12123</v>
      </c>
      <c r="P564" s="55" t="str">
        <f aca="false">IF(K564&gt;500,"Over-Forecast",IF(K564&lt;-500,"Under-Forecast","Accurate"))</f>
        <v>Over-Forecast</v>
      </c>
      <c r="Q564" s="55" t="str">
        <f aca="false">IF(J564&lt;=5,"Excellent",IF(J564&lt;=10,"Good",IF(J564&lt;=20,"Acceptable","Poor")))</f>
        <v>Poor</v>
      </c>
      <c r="R564" s="55" t="n">
        <f aca="false">IFERROR(VALUE(LEFT(E564,4)),"")</f>
        <v>2024</v>
      </c>
    </row>
    <row r="565" customFormat="false" ht="15" hidden="false" customHeight="true" outlineLevel="0" collapsed="false">
      <c r="A565" s="56" t="s">
        <v>12731</v>
      </c>
      <c r="B565" s="56" t="s">
        <v>10033</v>
      </c>
      <c r="C565" s="56" t="s">
        <v>25</v>
      </c>
      <c r="D565" s="56" t="s">
        <v>15</v>
      </c>
      <c r="E565" s="56" t="s">
        <v>35</v>
      </c>
      <c r="F565" s="56" t="s">
        <v>113</v>
      </c>
      <c r="G565" s="56" t="n">
        <v>7839</v>
      </c>
      <c r="H565" s="56" t="n">
        <v>7861</v>
      </c>
      <c r="I565" s="54" t="n">
        <f aca="false">ABS(G565-H565)</f>
        <v>22</v>
      </c>
      <c r="J565" s="54" t="n">
        <f aca="false">IF(H565=0,0,ROUND(ABS(G565-H565)/H565*100,2))</f>
        <v>0.28</v>
      </c>
      <c r="K565" s="54" t="n">
        <f aca="false">G565-H565</f>
        <v>-22</v>
      </c>
      <c r="L565" s="54" t="n">
        <f aca="false">ROUND(100-J565,2)</f>
        <v>99.72</v>
      </c>
      <c r="M565" s="56" t="s">
        <v>12198</v>
      </c>
      <c r="N565" s="56" t="s">
        <v>12122</v>
      </c>
      <c r="O565" s="56" t="s">
        <v>12123</v>
      </c>
      <c r="P565" s="55" t="str">
        <f aca="false">IF(K565&gt;500,"Over-Forecast",IF(K565&lt;-500,"Under-Forecast","Accurate"))</f>
        <v>Accurate</v>
      </c>
      <c r="Q565" s="55" t="str">
        <f aca="false">IF(J565&lt;=5,"Excellent",IF(J565&lt;=10,"Good",IF(J565&lt;=20,"Acceptable","Poor")))</f>
        <v>Excellent</v>
      </c>
      <c r="R565" s="55" t="n">
        <f aca="false">IFERROR(VALUE(LEFT(E565,4)),"")</f>
        <v>2023</v>
      </c>
    </row>
    <row r="566" customFormat="false" ht="15" hidden="false" customHeight="true" outlineLevel="0" collapsed="false">
      <c r="A566" s="52" t="s">
        <v>12732</v>
      </c>
      <c r="B566" s="52" t="s">
        <v>10033</v>
      </c>
      <c r="C566" s="52" t="s">
        <v>23</v>
      </c>
      <c r="D566" s="52" t="s">
        <v>21</v>
      </c>
      <c r="E566" s="52" t="s">
        <v>30</v>
      </c>
      <c r="F566" s="52" t="s">
        <v>109</v>
      </c>
      <c r="G566" s="52" t="n">
        <v>5585</v>
      </c>
      <c r="H566" s="52" t="n">
        <v>5739</v>
      </c>
      <c r="I566" s="54" t="n">
        <f aca="false">ABS(G566-H566)</f>
        <v>154</v>
      </c>
      <c r="J566" s="54" t="n">
        <f aca="false">IF(H566=0,0,ROUND(ABS(G566-H566)/H566*100,2))</f>
        <v>2.68</v>
      </c>
      <c r="K566" s="54" t="n">
        <f aca="false">G566-H566</f>
        <v>-154</v>
      </c>
      <c r="L566" s="54" t="n">
        <f aca="false">ROUND(100-J566,2)</f>
        <v>97.32</v>
      </c>
      <c r="M566" s="52" t="s">
        <v>12149</v>
      </c>
      <c r="N566" s="52" t="s">
        <v>12153</v>
      </c>
      <c r="O566" s="52" t="s">
        <v>12123</v>
      </c>
      <c r="P566" s="55" t="str">
        <f aca="false">IF(K566&gt;500,"Over-Forecast",IF(K566&lt;-500,"Under-Forecast","Accurate"))</f>
        <v>Accurate</v>
      </c>
      <c r="Q566" s="55" t="str">
        <f aca="false">IF(J566&lt;=5,"Excellent",IF(J566&lt;=10,"Good",IF(J566&lt;=20,"Acceptable","Poor")))</f>
        <v>Excellent</v>
      </c>
      <c r="R566" s="55" t="n">
        <f aca="false">IFERROR(VALUE(LEFT(E566,4)),"")</f>
        <v>2022</v>
      </c>
    </row>
    <row r="567" customFormat="false" ht="15" hidden="false" customHeight="true" outlineLevel="0" collapsed="false">
      <c r="A567" s="56" t="s">
        <v>12733</v>
      </c>
      <c r="B567" s="56" t="s">
        <v>2519</v>
      </c>
      <c r="C567" s="56" t="s">
        <v>23</v>
      </c>
      <c r="D567" s="56" t="s">
        <v>15</v>
      </c>
      <c r="E567" s="56" t="s">
        <v>39</v>
      </c>
      <c r="F567" s="56" t="s">
        <v>111</v>
      </c>
      <c r="G567" s="56" t="n">
        <v>1404</v>
      </c>
      <c r="H567" s="56" t="n">
        <v>1468</v>
      </c>
      <c r="I567" s="54" t="n">
        <f aca="false">ABS(G567-H567)</f>
        <v>64</v>
      </c>
      <c r="J567" s="54" t="n">
        <f aca="false">IF(H567=0,0,ROUND(ABS(G567-H567)/H567*100,2))</f>
        <v>4.36</v>
      </c>
      <c r="K567" s="54" t="n">
        <f aca="false">G567-H567</f>
        <v>-64</v>
      </c>
      <c r="L567" s="54" t="n">
        <f aca="false">ROUND(100-J567,2)</f>
        <v>95.64</v>
      </c>
      <c r="M567" s="56" t="s">
        <v>12136</v>
      </c>
      <c r="N567" s="56" t="s">
        <v>12153</v>
      </c>
      <c r="O567" s="56" t="s">
        <v>12123</v>
      </c>
      <c r="P567" s="55" t="str">
        <f aca="false">IF(K567&gt;500,"Over-Forecast",IF(K567&lt;-500,"Under-Forecast","Accurate"))</f>
        <v>Accurate</v>
      </c>
      <c r="Q567" s="55" t="str">
        <f aca="false">IF(J567&lt;=5,"Excellent",IF(J567&lt;=10,"Good",IF(J567&lt;=20,"Acceptable","Poor")))</f>
        <v>Excellent</v>
      </c>
      <c r="R567" s="55" t="n">
        <f aca="false">IFERROR(VALUE(LEFT(E567,4)),"")</f>
        <v>2023</v>
      </c>
    </row>
    <row r="568" customFormat="false" ht="15" hidden="false" customHeight="true" outlineLevel="0" collapsed="false">
      <c r="A568" s="52" t="s">
        <v>12734</v>
      </c>
      <c r="B568" s="52" t="s">
        <v>971</v>
      </c>
      <c r="C568" s="52" t="s">
        <v>25</v>
      </c>
      <c r="D568" s="52" t="s">
        <v>21</v>
      </c>
      <c r="E568" s="52" t="s">
        <v>52</v>
      </c>
      <c r="F568" s="52" t="s">
        <v>113</v>
      </c>
      <c r="G568" s="52" t="n">
        <v>5489</v>
      </c>
      <c r="H568" s="52" t="n">
        <v>7660</v>
      </c>
      <c r="I568" s="54" t="n">
        <f aca="false">ABS(G568-H568)</f>
        <v>2171</v>
      </c>
      <c r="J568" s="54" t="n">
        <f aca="false">IF(H568=0,0,ROUND(ABS(G568-H568)/H568*100,2))</f>
        <v>28.34</v>
      </c>
      <c r="K568" s="54" t="n">
        <f aca="false">G568-H568</f>
        <v>-2171</v>
      </c>
      <c r="L568" s="54" t="n">
        <f aca="false">ROUND(100-J568,2)</f>
        <v>71.66</v>
      </c>
      <c r="M568" s="52" t="s">
        <v>12149</v>
      </c>
      <c r="N568" s="52" t="s">
        <v>12122</v>
      </c>
      <c r="O568" s="52" t="s">
        <v>12131</v>
      </c>
      <c r="P568" s="55" t="str">
        <f aca="false">IF(K568&gt;500,"Over-Forecast",IF(K568&lt;-500,"Under-Forecast","Accurate"))</f>
        <v>Under-Forecast</v>
      </c>
      <c r="Q568" s="55" t="str">
        <f aca="false">IF(J568&lt;=5,"Excellent",IF(J568&lt;=10,"Good",IF(J568&lt;=20,"Acceptable","Poor")))</f>
        <v>Poor</v>
      </c>
      <c r="R568" s="55" t="n">
        <f aca="false">IFERROR(VALUE(LEFT(E568,4)),"")</f>
        <v>2024</v>
      </c>
    </row>
    <row r="569" customFormat="false" ht="15" hidden="false" customHeight="true" outlineLevel="0" collapsed="false">
      <c r="A569" s="56" t="s">
        <v>12735</v>
      </c>
      <c r="B569" s="56" t="s">
        <v>3241</v>
      </c>
      <c r="C569" s="56" t="s">
        <v>27</v>
      </c>
      <c r="D569" s="56" t="s">
        <v>21</v>
      </c>
      <c r="E569" s="56" t="s">
        <v>50</v>
      </c>
      <c r="F569" s="56" t="s">
        <v>111</v>
      </c>
      <c r="G569" s="56" t="n">
        <v>12070</v>
      </c>
      <c r="H569" s="56" t="n">
        <v>9571</v>
      </c>
      <c r="I569" s="54" t="n">
        <f aca="false">ABS(G569-H569)</f>
        <v>2499</v>
      </c>
      <c r="J569" s="54" t="n">
        <f aca="false">IF(H569=0,0,ROUND(ABS(G569-H569)/H569*100,2))</f>
        <v>26.11</v>
      </c>
      <c r="K569" s="54" t="n">
        <f aca="false">G569-H569</f>
        <v>2499</v>
      </c>
      <c r="L569" s="54" t="n">
        <f aca="false">ROUND(100-J569,2)</f>
        <v>73.89</v>
      </c>
      <c r="M569" s="56" t="s">
        <v>12198</v>
      </c>
      <c r="N569" s="56" t="s">
        <v>12126</v>
      </c>
      <c r="O569" s="56" t="s">
        <v>12131</v>
      </c>
      <c r="P569" s="55" t="str">
        <f aca="false">IF(K569&gt;500,"Over-Forecast",IF(K569&lt;-500,"Under-Forecast","Accurate"))</f>
        <v>Over-Forecast</v>
      </c>
      <c r="Q569" s="55" t="str">
        <f aca="false">IF(J569&lt;=5,"Excellent",IF(J569&lt;=10,"Good",IF(J569&lt;=20,"Acceptable","Poor")))</f>
        <v>Poor</v>
      </c>
      <c r="R569" s="55" t="n">
        <f aca="false">IFERROR(VALUE(LEFT(E569,4)),"")</f>
        <v>2024</v>
      </c>
    </row>
    <row r="570" customFormat="false" ht="15" hidden="false" customHeight="true" outlineLevel="0" collapsed="false">
      <c r="A570" s="52" t="s">
        <v>12736</v>
      </c>
      <c r="B570" s="52" t="s">
        <v>6905</v>
      </c>
      <c r="C570" s="52" t="s">
        <v>23</v>
      </c>
      <c r="D570" s="52" t="s">
        <v>21</v>
      </c>
      <c r="E570" s="52" t="s">
        <v>40</v>
      </c>
      <c r="F570" s="52" t="s">
        <v>109</v>
      </c>
      <c r="G570" s="52" t="n">
        <v>4963</v>
      </c>
      <c r="H570" s="52" t="n">
        <v>4688</v>
      </c>
      <c r="I570" s="54" t="n">
        <f aca="false">ABS(G570-H570)</f>
        <v>275</v>
      </c>
      <c r="J570" s="54" t="n">
        <f aca="false">IF(H570=0,0,ROUND(ABS(G570-H570)/H570*100,2))</f>
        <v>5.87</v>
      </c>
      <c r="K570" s="54" t="n">
        <f aca="false">G570-H570</f>
        <v>275</v>
      </c>
      <c r="L570" s="54" t="n">
        <f aca="false">ROUND(100-J570,2)</f>
        <v>94.13</v>
      </c>
      <c r="M570" s="52" t="s">
        <v>12204</v>
      </c>
      <c r="N570" s="52" t="s">
        <v>12126</v>
      </c>
      <c r="O570" s="52" t="s">
        <v>12127</v>
      </c>
      <c r="P570" s="55" t="str">
        <f aca="false">IF(K570&gt;500,"Over-Forecast",IF(K570&lt;-500,"Under-Forecast","Accurate"))</f>
        <v>Accurate</v>
      </c>
      <c r="Q570" s="55" t="str">
        <f aca="false">IF(J570&lt;=5,"Excellent",IF(J570&lt;=10,"Good",IF(J570&lt;=20,"Acceptable","Poor")))</f>
        <v>Good</v>
      </c>
      <c r="R570" s="55" t="n">
        <f aca="false">IFERROR(VALUE(LEFT(E570,4)),"")</f>
        <v>2023</v>
      </c>
    </row>
    <row r="571" customFormat="false" ht="15" hidden="false" customHeight="true" outlineLevel="0" collapsed="false">
      <c r="A571" s="56" t="s">
        <v>12737</v>
      </c>
      <c r="B571" s="56" t="s">
        <v>7016</v>
      </c>
      <c r="C571" s="56" t="s">
        <v>14</v>
      </c>
      <c r="D571" s="56" t="s">
        <v>12</v>
      </c>
      <c r="E571" s="56" t="s">
        <v>34</v>
      </c>
      <c r="F571" s="56" t="s">
        <v>113</v>
      </c>
      <c r="G571" s="56" t="n">
        <v>788</v>
      </c>
      <c r="H571" s="56" t="n">
        <v>911</v>
      </c>
      <c r="I571" s="54" t="n">
        <f aca="false">ABS(G571-H571)</f>
        <v>123</v>
      </c>
      <c r="J571" s="54" t="n">
        <f aca="false">IF(H571=0,0,ROUND(ABS(G571-H571)/H571*100,2))</f>
        <v>13.5</v>
      </c>
      <c r="K571" s="54" t="n">
        <f aca="false">G571-H571</f>
        <v>-123</v>
      </c>
      <c r="L571" s="54" t="n">
        <f aca="false">ROUND(100-J571,2)</f>
        <v>86.5</v>
      </c>
      <c r="M571" s="56" t="s">
        <v>12204</v>
      </c>
      <c r="N571" s="56" t="s">
        <v>12130</v>
      </c>
      <c r="O571" s="56" t="s">
        <v>12131</v>
      </c>
      <c r="P571" s="55" t="str">
        <f aca="false">IF(K571&gt;500,"Over-Forecast",IF(K571&lt;-500,"Under-Forecast","Accurate"))</f>
        <v>Accurate</v>
      </c>
      <c r="Q571" s="55" t="str">
        <f aca="false">IF(J571&lt;=5,"Excellent",IF(J571&lt;=10,"Good",IF(J571&lt;=20,"Acceptable","Poor")))</f>
        <v>Acceptable</v>
      </c>
      <c r="R571" s="55" t="n">
        <f aca="false">IFERROR(VALUE(LEFT(E571,4)),"")</f>
        <v>2023</v>
      </c>
    </row>
    <row r="572" customFormat="false" ht="15" hidden="false" customHeight="true" outlineLevel="0" collapsed="false">
      <c r="A572" s="52" t="s">
        <v>12738</v>
      </c>
      <c r="B572" s="52" t="s">
        <v>1908</v>
      </c>
      <c r="C572" s="52" t="s">
        <v>25</v>
      </c>
      <c r="D572" s="52" t="s">
        <v>21</v>
      </c>
      <c r="E572" s="52" t="s">
        <v>52</v>
      </c>
      <c r="F572" s="52" t="s">
        <v>113</v>
      </c>
      <c r="G572" s="52" t="n">
        <v>5280</v>
      </c>
      <c r="H572" s="52" t="n">
        <v>3968</v>
      </c>
      <c r="I572" s="54" t="n">
        <f aca="false">ABS(G572-H572)</f>
        <v>1312</v>
      </c>
      <c r="J572" s="54" t="n">
        <f aca="false">IF(H572=0,0,ROUND(ABS(G572-H572)/H572*100,2))</f>
        <v>33.06</v>
      </c>
      <c r="K572" s="54" t="n">
        <f aca="false">G572-H572</f>
        <v>1312</v>
      </c>
      <c r="L572" s="54" t="n">
        <f aca="false">ROUND(100-J572,2)</f>
        <v>66.94</v>
      </c>
      <c r="M572" s="52" t="s">
        <v>12149</v>
      </c>
      <c r="N572" s="52" t="s">
        <v>12126</v>
      </c>
      <c r="O572" s="52" t="s">
        <v>12123</v>
      </c>
      <c r="P572" s="55" t="str">
        <f aca="false">IF(K572&gt;500,"Over-Forecast",IF(K572&lt;-500,"Under-Forecast","Accurate"))</f>
        <v>Over-Forecast</v>
      </c>
      <c r="Q572" s="55" t="str">
        <f aca="false">IF(J572&lt;=5,"Excellent",IF(J572&lt;=10,"Good",IF(J572&lt;=20,"Acceptable","Poor")))</f>
        <v>Poor</v>
      </c>
      <c r="R572" s="55" t="n">
        <f aca="false">IFERROR(VALUE(LEFT(E572,4)),"")</f>
        <v>2024</v>
      </c>
    </row>
    <row r="573" customFormat="false" ht="15" hidden="false" customHeight="true" outlineLevel="0" collapsed="false">
      <c r="A573" s="56" t="s">
        <v>12739</v>
      </c>
      <c r="B573" s="56" t="s">
        <v>1791</v>
      </c>
      <c r="C573" s="56" t="s">
        <v>27</v>
      </c>
      <c r="D573" s="56" t="s">
        <v>15</v>
      </c>
      <c r="E573" s="56" t="s">
        <v>51</v>
      </c>
      <c r="F573" s="56" t="s">
        <v>109</v>
      </c>
      <c r="G573" s="56" t="n">
        <v>5696</v>
      </c>
      <c r="H573" s="56" t="n">
        <v>5545</v>
      </c>
      <c r="I573" s="54" t="n">
        <f aca="false">ABS(G573-H573)</f>
        <v>151</v>
      </c>
      <c r="J573" s="54" t="n">
        <f aca="false">IF(H573=0,0,ROUND(ABS(G573-H573)/H573*100,2))</f>
        <v>2.72</v>
      </c>
      <c r="K573" s="54" t="n">
        <f aca="false">G573-H573</f>
        <v>151</v>
      </c>
      <c r="L573" s="54" t="n">
        <f aca="false">ROUND(100-J573,2)</f>
        <v>97.28</v>
      </c>
      <c r="M573" s="56" t="s">
        <v>12144</v>
      </c>
      <c r="N573" s="56" t="s">
        <v>12153</v>
      </c>
      <c r="O573" s="56" t="s">
        <v>12131</v>
      </c>
      <c r="P573" s="55" t="str">
        <f aca="false">IF(K573&gt;500,"Over-Forecast",IF(K573&lt;-500,"Under-Forecast","Accurate"))</f>
        <v>Accurate</v>
      </c>
      <c r="Q573" s="55" t="str">
        <f aca="false">IF(J573&lt;=5,"Excellent",IF(J573&lt;=10,"Good",IF(J573&lt;=20,"Acceptable","Poor")))</f>
        <v>Excellent</v>
      </c>
      <c r="R573" s="55" t="n">
        <f aca="false">IFERROR(VALUE(LEFT(E573,4)),"")</f>
        <v>2024</v>
      </c>
    </row>
    <row r="574" customFormat="false" ht="15" hidden="false" customHeight="true" outlineLevel="0" collapsed="false">
      <c r="A574" s="52" t="s">
        <v>12740</v>
      </c>
      <c r="B574" s="52" t="s">
        <v>1303</v>
      </c>
      <c r="C574" s="52" t="s">
        <v>14</v>
      </c>
      <c r="D574" s="52" t="s">
        <v>12</v>
      </c>
      <c r="E574" s="52" t="s">
        <v>54</v>
      </c>
      <c r="F574" s="52" t="s">
        <v>115</v>
      </c>
      <c r="G574" s="52" t="n">
        <v>4044</v>
      </c>
      <c r="H574" s="52" t="n">
        <v>3114</v>
      </c>
      <c r="I574" s="54" t="n">
        <f aca="false">ABS(G574-H574)</f>
        <v>930</v>
      </c>
      <c r="J574" s="54" t="n">
        <f aca="false">IF(H574=0,0,ROUND(ABS(G574-H574)/H574*100,2))</f>
        <v>29.87</v>
      </c>
      <c r="K574" s="54" t="n">
        <f aca="false">G574-H574</f>
        <v>930</v>
      </c>
      <c r="L574" s="54" t="n">
        <f aca="false">ROUND(100-J574,2)</f>
        <v>70.13</v>
      </c>
      <c r="M574" s="52" t="s">
        <v>12204</v>
      </c>
      <c r="N574" s="52" t="s">
        <v>12130</v>
      </c>
      <c r="O574" s="52" t="s">
        <v>12127</v>
      </c>
      <c r="P574" s="55" t="str">
        <f aca="false">IF(K574&gt;500,"Over-Forecast",IF(K574&lt;-500,"Under-Forecast","Accurate"))</f>
        <v>Over-Forecast</v>
      </c>
      <c r="Q574" s="55" t="str">
        <f aca="false">IF(J574&lt;=5,"Excellent",IF(J574&lt;=10,"Good",IF(J574&lt;=20,"Acceptable","Poor")))</f>
        <v>Poor</v>
      </c>
      <c r="R574" s="55" t="n">
        <f aca="false">IFERROR(VALUE(LEFT(E574,4)),"")</f>
        <v>2024</v>
      </c>
    </row>
    <row r="575" customFormat="false" ht="15" hidden="false" customHeight="true" outlineLevel="0" collapsed="false">
      <c r="A575" s="56" t="s">
        <v>12741</v>
      </c>
      <c r="B575" s="56" t="s">
        <v>5663</v>
      </c>
      <c r="C575" s="56" t="s">
        <v>20</v>
      </c>
      <c r="D575" s="56" t="s">
        <v>12</v>
      </c>
      <c r="E575" s="56" t="s">
        <v>40</v>
      </c>
      <c r="F575" s="56" t="s">
        <v>111</v>
      </c>
      <c r="G575" s="56" t="n">
        <v>2687</v>
      </c>
      <c r="H575" s="56" t="n">
        <v>2294</v>
      </c>
      <c r="I575" s="54" t="n">
        <f aca="false">ABS(G575-H575)</f>
        <v>393</v>
      </c>
      <c r="J575" s="54" t="n">
        <f aca="false">IF(H575=0,0,ROUND(ABS(G575-H575)/H575*100,2))</f>
        <v>17.13</v>
      </c>
      <c r="K575" s="54" t="n">
        <f aca="false">G575-H575</f>
        <v>393</v>
      </c>
      <c r="L575" s="54" t="n">
        <f aca="false">ROUND(100-J575,2)</f>
        <v>82.87</v>
      </c>
      <c r="M575" s="56" t="s">
        <v>12152</v>
      </c>
      <c r="N575" s="56" t="s">
        <v>12137</v>
      </c>
      <c r="O575" s="56" t="s">
        <v>12131</v>
      </c>
      <c r="P575" s="55" t="str">
        <f aca="false">IF(K575&gt;500,"Over-Forecast",IF(K575&lt;-500,"Under-Forecast","Accurate"))</f>
        <v>Accurate</v>
      </c>
      <c r="Q575" s="55" t="str">
        <f aca="false">IF(J575&lt;=5,"Excellent",IF(J575&lt;=10,"Good",IF(J575&lt;=20,"Acceptable","Poor")))</f>
        <v>Acceptable</v>
      </c>
      <c r="R575" s="55" t="n">
        <f aca="false">IFERROR(VALUE(LEFT(E575,4)),"")</f>
        <v>2023</v>
      </c>
    </row>
    <row r="576" customFormat="false" ht="15" hidden="false" customHeight="true" outlineLevel="0" collapsed="false">
      <c r="A576" s="52" t="s">
        <v>12742</v>
      </c>
      <c r="B576" s="52" t="s">
        <v>1861</v>
      </c>
      <c r="C576" s="52" t="s">
        <v>20</v>
      </c>
      <c r="D576" s="52" t="s">
        <v>18</v>
      </c>
      <c r="E576" s="52" t="s">
        <v>35</v>
      </c>
      <c r="F576" s="52" t="s">
        <v>115</v>
      </c>
      <c r="G576" s="52" t="n">
        <v>8545</v>
      </c>
      <c r="H576" s="52" t="n">
        <v>8387</v>
      </c>
      <c r="I576" s="54" t="n">
        <f aca="false">ABS(G576-H576)</f>
        <v>158</v>
      </c>
      <c r="J576" s="54" t="n">
        <f aca="false">IF(H576=0,0,ROUND(ABS(G576-H576)/H576*100,2))</f>
        <v>1.88</v>
      </c>
      <c r="K576" s="54" t="n">
        <f aca="false">G576-H576</f>
        <v>158</v>
      </c>
      <c r="L576" s="54" t="n">
        <f aca="false">ROUND(100-J576,2)</f>
        <v>98.12</v>
      </c>
      <c r="M576" s="52" t="s">
        <v>12198</v>
      </c>
      <c r="N576" s="52" t="s">
        <v>12122</v>
      </c>
      <c r="O576" s="52" t="s">
        <v>12123</v>
      </c>
      <c r="P576" s="55" t="str">
        <f aca="false">IF(K576&gt;500,"Over-Forecast",IF(K576&lt;-500,"Under-Forecast","Accurate"))</f>
        <v>Accurate</v>
      </c>
      <c r="Q576" s="55" t="str">
        <f aca="false">IF(J576&lt;=5,"Excellent",IF(J576&lt;=10,"Good",IF(J576&lt;=20,"Acceptable","Poor")))</f>
        <v>Excellent</v>
      </c>
      <c r="R576" s="55" t="n">
        <f aca="false">IFERROR(VALUE(LEFT(E576,4)),"")</f>
        <v>2023</v>
      </c>
    </row>
    <row r="577" customFormat="false" ht="15" hidden="false" customHeight="true" outlineLevel="0" collapsed="false">
      <c r="A577" s="56" t="s">
        <v>12743</v>
      </c>
      <c r="B577" s="56" t="s">
        <v>3325</v>
      </c>
      <c r="C577" s="56" t="s">
        <v>20</v>
      </c>
      <c r="D577" s="56" t="s">
        <v>9</v>
      </c>
      <c r="E577" s="56" t="s">
        <v>10</v>
      </c>
      <c r="F577" s="56" t="s">
        <v>111</v>
      </c>
      <c r="G577" s="56" t="n">
        <v>5646</v>
      </c>
      <c r="H577" s="56" t="n">
        <v>4513</v>
      </c>
      <c r="I577" s="54" t="n">
        <f aca="false">ABS(G577-H577)</f>
        <v>1133</v>
      </c>
      <c r="J577" s="54" t="n">
        <f aca="false">IF(H577=0,0,ROUND(ABS(G577-H577)/H577*100,2))</f>
        <v>25.11</v>
      </c>
      <c r="K577" s="54" t="n">
        <f aca="false">G577-H577</f>
        <v>1133</v>
      </c>
      <c r="L577" s="54" t="n">
        <f aca="false">ROUND(100-J577,2)</f>
        <v>74.89</v>
      </c>
      <c r="M577" s="56" t="s">
        <v>12173</v>
      </c>
      <c r="N577" s="56" t="s">
        <v>12122</v>
      </c>
      <c r="O577" s="56" t="s">
        <v>12131</v>
      </c>
      <c r="P577" s="55" t="str">
        <f aca="false">IF(K577&gt;500,"Over-Forecast",IF(K577&lt;-500,"Under-Forecast","Accurate"))</f>
        <v>Over-Forecast</v>
      </c>
      <c r="Q577" s="55" t="str">
        <f aca="false">IF(J577&lt;=5,"Excellent",IF(J577&lt;=10,"Good",IF(J577&lt;=20,"Acceptable","Poor")))</f>
        <v>Poor</v>
      </c>
      <c r="R577" s="55" t="n">
        <f aca="false">IFERROR(VALUE(LEFT(E577,4)),"")</f>
        <v>2022</v>
      </c>
    </row>
    <row r="578" customFormat="false" ht="15" hidden="false" customHeight="true" outlineLevel="0" collapsed="false">
      <c r="A578" s="52" t="s">
        <v>12744</v>
      </c>
      <c r="B578" s="52" t="s">
        <v>2224</v>
      </c>
      <c r="C578" s="52" t="s">
        <v>23</v>
      </c>
      <c r="D578" s="52" t="s">
        <v>21</v>
      </c>
      <c r="E578" s="52" t="s">
        <v>45</v>
      </c>
      <c r="F578" s="52" t="s">
        <v>109</v>
      </c>
      <c r="G578" s="52" t="n">
        <v>3894</v>
      </c>
      <c r="H578" s="52" t="n">
        <v>4093</v>
      </c>
      <c r="I578" s="54" t="n">
        <f aca="false">ABS(G578-H578)</f>
        <v>199</v>
      </c>
      <c r="J578" s="54" t="n">
        <f aca="false">IF(H578=0,0,ROUND(ABS(G578-H578)/H578*100,2))</f>
        <v>4.86</v>
      </c>
      <c r="K578" s="54" t="n">
        <f aca="false">G578-H578</f>
        <v>-199</v>
      </c>
      <c r="L578" s="54" t="n">
        <f aca="false">ROUND(100-J578,2)</f>
        <v>95.14</v>
      </c>
      <c r="M578" s="52" t="s">
        <v>12147</v>
      </c>
      <c r="N578" s="52" t="s">
        <v>12126</v>
      </c>
      <c r="O578" s="52" t="s">
        <v>12123</v>
      </c>
      <c r="P578" s="55" t="str">
        <f aca="false">IF(K578&gt;500,"Over-Forecast",IF(K578&lt;-500,"Under-Forecast","Accurate"))</f>
        <v>Accurate</v>
      </c>
      <c r="Q578" s="55" t="str">
        <f aca="false">IF(J578&lt;=5,"Excellent",IF(J578&lt;=10,"Good",IF(J578&lt;=20,"Acceptable","Poor")))</f>
        <v>Excellent</v>
      </c>
      <c r="R578" s="55" t="n">
        <f aca="false">IFERROR(VALUE(LEFT(E578,4)),"")</f>
        <v>2024</v>
      </c>
    </row>
    <row r="579" customFormat="false" ht="15" hidden="false" customHeight="true" outlineLevel="0" collapsed="false">
      <c r="A579" s="56" t="s">
        <v>12745</v>
      </c>
      <c r="B579" s="56" t="s">
        <v>3241</v>
      </c>
      <c r="C579" s="56" t="s">
        <v>14</v>
      </c>
      <c r="D579" s="56" t="s">
        <v>21</v>
      </c>
      <c r="E579" s="56" t="s">
        <v>22</v>
      </c>
      <c r="F579" s="56" t="s">
        <v>107</v>
      </c>
      <c r="G579" s="56" t="n">
        <v>2815</v>
      </c>
      <c r="H579" s="56" t="n">
        <v>2834</v>
      </c>
      <c r="I579" s="54" t="n">
        <f aca="false">ABS(G579-H579)</f>
        <v>19</v>
      </c>
      <c r="J579" s="54" t="n">
        <f aca="false">IF(H579=0,0,ROUND(ABS(G579-H579)/H579*100,2))</f>
        <v>0.67</v>
      </c>
      <c r="K579" s="54" t="n">
        <f aca="false">G579-H579</f>
        <v>-19</v>
      </c>
      <c r="L579" s="54" t="n">
        <f aca="false">ROUND(100-J579,2)</f>
        <v>99.33</v>
      </c>
      <c r="M579" s="56" t="s">
        <v>12125</v>
      </c>
      <c r="N579" s="56" t="s">
        <v>12122</v>
      </c>
      <c r="O579" s="56" t="s">
        <v>12131</v>
      </c>
      <c r="P579" s="55" t="str">
        <f aca="false">IF(K579&gt;500,"Over-Forecast",IF(K579&lt;-500,"Under-Forecast","Accurate"))</f>
        <v>Accurate</v>
      </c>
      <c r="Q579" s="55" t="str">
        <f aca="false">IF(J579&lt;=5,"Excellent",IF(J579&lt;=10,"Good",IF(J579&lt;=20,"Acceptable","Poor")))</f>
        <v>Excellent</v>
      </c>
      <c r="R579" s="55" t="n">
        <f aca="false">IFERROR(VALUE(LEFT(E579,4)),"")</f>
        <v>2022</v>
      </c>
    </row>
    <row r="580" customFormat="false" ht="15" hidden="false" customHeight="true" outlineLevel="0" collapsed="false">
      <c r="A580" s="52" t="s">
        <v>12746</v>
      </c>
      <c r="B580" s="52" t="s">
        <v>1850</v>
      </c>
      <c r="C580" s="52" t="s">
        <v>17</v>
      </c>
      <c r="D580" s="52" t="s">
        <v>9</v>
      </c>
      <c r="E580" s="52" t="s">
        <v>54</v>
      </c>
      <c r="F580" s="52" t="s">
        <v>111</v>
      </c>
      <c r="G580" s="52" t="n">
        <v>1177</v>
      </c>
      <c r="H580" s="52" t="n">
        <v>1243</v>
      </c>
      <c r="I580" s="54" t="n">
        <f aca="false">ABS(G580-H580)</f>
        <v>66</v>
      </c>
      <c r="J580" s="54" t="n">
        <f aca="false">IF(H580=0,0,ROUND(ABS(G580-H580)/H580*100,2))</f>
        <v>5.31</v>
      </c>
      <c r="K580" s="54" t="n">
        <f aca="false">G580-H580</f>
        <v>-66</v>
      </c>
      <c r="L580" s="54" t="n">
        <f aca="false">ROUND(100-J580,2)</f>
        <v>94.69</v>
      </c>
      <c r="M580" s="52" t="s">
        <v>12144</v>
      </c>
      <c r="N580" s="52" t="s">
        <v>12137</v>
      </c>
      <c r="O580" s="52" t="s">
        <v>12127</v>
      </c>
      <c r="P580" s="55" t="str">
        <f aca="false">IF(K580&gt;500,"Over-Forecast",IF(K580&lt;-500,"Under-Forecast","Accurate"))</f>
        <v>Accurate</v>
      </c>
      <c r="Q580" s="55" t="str">
        <f aca="false">IF(J580&lt;=5,"Excellent",IF(J580&lt;=10,"Good",IF(J580&lt;=20,"Acceptable","Poor")))</f>
        <v>Good</v>
      </c>
      <c r="R580" s="55" t="n">
        <f aca="false">IFERROR(VALUE(LEFT(E580,4)),"")</f>
        <v>2024</v>
      </c>
    </row>
    <row r="581" customFormat="false" ht="15" hidden="false" customHeight="true" outlineLevel="0" collapsed="false">
      <c r="A581" s="56" t="s">
        <v>12747</v>
      </c>
      <c r="B581" s="56" t="s">
        <v>1551</v>
      </c>
      <c r="C581" s="56" t="s">
        <v>17</v>
      </c>
      <c r="D581" s="56" t="s">
        <v>21</v>
      </c>
      <c r="E581" s="56" t="s">
        <v>50</v>
      </c>
      <c r="F581" s="56" t="s">
        <v>111</v>
      </c>
      <c r="G581" s="56" t="n">
        <v>3935</v>
      </c>
      <c r="H581" s="56" t="n">
        <v>3619</v>
      </c>
      <c r="I581" s="54" t="n">
        <f aca="false">ABS(G581-H581)</f>
        <v>316</v>
      </c>
      <c r="J581" s="54" t="n">
        <f aca="false">IF(H581=0,0,ROUND(ABS(G581-H581)/H581*100,2))</f>
        <v>8.73</v>
      </c>
      <c r="K581" s="54" t="n">
        <f aca="false">G581-H581</f>
        <v>316</v>
      </c>
      <c r="L581" s="54" t="n">
        <f aca="false">ROUND(100-J581,2)</f>
        <v>91.27</v>
      </c>
      <c r="M581" s="56" t="s">
        <v>12121</v>
      </c>
      <c r="N581" s="56" t="s">
        <v>12130</v>
      </c>
      <c r="O581" s="56" t="s">
        <v>12123</v>
      </c>
      <c r="P581" s="55" t="str">
        <f aca="false">IF(K581&gt;500,"Over-Forecast",IF(K581&lt;-500,"Under-Forecast","Accurate"))</f>
        <v>Accurate</v>
      </c>
      <c r="Q581" s="55" t="str">
        <f aca="false">IF(J581&lt;=5,"Excellent",IF(J581&lt;=10,"Good",IF(J581&lt;=20,"Acceptable","Poor")))</f>
        <v>Good</v>
      </c>
      <c r="R581" s="55" t="n">
        <f aca="false">IFERROR(VALUE(LEFT(E581,4)),"")</f>
        <v>2024</v>
      </c>
    </row>
    <row r="582" customFormat="false" ht="15" hidden="false" customHeight="true" outlineLevel="0" collapsed="false">
      <c r="A582" s="52" t="s">
        <v>12748</v>
      </c>
      <c r="B582" s="52" t="s">
        <v>3339</v>
      </c>
      <c r="C582" s="52" t="s">
        <v>17</v>
      </c>
      <c r="D582" s="52" t="s">
        <v>21</v>
      </c>
      <c r="E582" s="52" t="s">
        <v>51</v>
      </c>
      <c r="F582" s="52" t="s">
        <v>113</v>
      </c>
      <c r="G582" s="52" t="n">
        <v>5841</v>
      </c>
      <c r="H582" s="52" t="n">
        <v>6383</v>
      </c>
      <c r="I582" s="54" t="n">
        <f aca="false">ABS(G582-H582)</f>
        <v>542</v>
      </c>
      <c r="J582" s="54" t="n">
        <f aca="false">IF(H582=0,0,ROUND(ABS(G582-H582)/H582*100,2))</f>
        <v>8.49</v>
      </c>
      <c r="K582" s="54" t="n">
        <f aca="false">G582-H582</f>
        <v>-542</v>
      </c>
      <c r="L582" s="54" t="n">
        <f aca="false">ROUND(100-J582,2)</f>
        <v>91.51</v>
      </c>
      <c r="M582" s="52" t="s">
        <v>12144</v>
      </c>
      <c r="N582" s="52" t="s">
        <v>12153</v>
      </c>
      <c r="O582" s="52" t="s">
        <v>12127</v>
      </c>
      <c r="P582" s="55" t="str">
        <f aca="false">IF(K582&gt;500,"Over-Forecast",IF(K582&lt;-500,"Under-Forecast","Accurate"))</f>
        <v>Under-Forecast</v>
      </c>
      <c r="Q582" s="55" t="str">
        <f aca="false">IF(J582&lt;=5,"Excellent",IF(J582&lt;=10,"Good",IF(J582&lt;=20,"Acceptable","Poor")))</f>
        <v>Good</v>
      </c>
      <c r="R582" s="55" t="n">
        <f aca="false">IFERROR(VALUE(LEFT(E582,4)),"")</f>
        <v>2024</v>
      </c>
    </row>
    <row r="583" customFormat="false" ht="15" hidden="false" customHeight="true" outlineLevel="0" collapsed="false">
      <c r="A583" s="56" t="s">
        <v>12749</v>
      </c>
      <c r="B583" s="56" t="s">
        <v>8698</v>
      </c>
      <c r="C583" s="56" t="s">
        <v>23</v>
      </c>
      <c r="D583" s="56" t="s">
        <v>15</v>
      </c>
      <c r="E583" s="56" t="s">
        <v>40</v>
      </c>
      <c r="F583" s="56" t="s">
        <v>113</v>
      </c>
      <c r="G583" s="56" t="n">
        <v>10921</v>
      </c>
      <c r="H583" s="56" t="n">
        <v>8349</v>
      </c>
      <c r="I583" s="54" t="n">
        <f aca="false">ABS(G583-H583)</f>
        <v>2572</v>
      </c>
      <c r="J583" s="54" t="n">
        <f aca="false">IF(H583=0,0,ROUND(ABS(G583-H583)/H583*100,2))</f>
        <v>30.81</v>
      </c>
      <c r="K583" s="54" t="n">
        <f aca="false">G583-H583</f>
        <v>2572</v>
      </c>
      <c r="L583" s="54" t="n">
        <f aca="false">ROUND(100-J583,2)</f>
        <v>69.19</v>
      </c>
      <c r="M583" s="56" t="s">
        <v>12139</v>
      </c>
      <c r="N583" s="56" t="s">
        <v>12153</v>
      </c>
      <c r="O583" s="56" t="s">
        <v>12123</v>
      </c>
      <c r="P583" s="55" t="str">
        <f aca="false">IF(K583&gt;500,"Over-Forecast",IF(K583&lt;-500,"Under-Forecast","Accurate"))</f>
        <v>Over-Forecast</v>
      </c>
      <c r="Q583" s="55" t="str">
        <f aca="false">IF(J583&lt;=5,"Excellent",IF(J583&lt;=10,"Good",IF(J583&lt;=20,"Acceptable","Poor")))</f>
        <v>Poor</v>
      </c>
      <c r="R583" s="55" t="n">
        <f aca="false">IFERROR(VALUE(LEFT(E583,4)),"")</f>
        <v>2023</v>
      </c>
    </row>
    <row r="584" customFormat="false" ht="15" hidden="false" customHeight="true" outlineLevel="0" collapsed="false">
      <c r="A584" s="52" t="s">
        <v>12750</v>
      </c>
      <c r="B584" s="52" t="s">
        <v>1001</v>
      </c>
      <c r="C584" s="52" t="s">
        <v>17</v>
      </c>
      <c r="D584" s="52" t="s">
        <v>15</v>
      </c>
      <c r="E584" s="52" t="s">
        <v>37</v>
      </c>
      <c r="F584" s="52" t="s">
        <v>115</v>
      </c>
      <c r="G584" s="52" t="n">
        <v>5094</v>
      </c>
      <c r="H584" s="52" t="n">
        <v>4771</v>
      </c>
      <c r="I584" s="54" t="n">
        <f aca="false">ABS(G584-H584)</f>
        <v>323</v>
      </c>
      <c r="J584" s="54" t="n">
        <f aca="false">IF(H584=0,0,ROUND(ABS(G584-H584)/H584*100,2))</f>
        <v>6.77</v>
      </c>
      <c r="K584" s="54" t="n">
        <f aca="false">G584-H584</f>
        <v>323</v>
      </c>
      <c r="L584" s="54" t="n">
        <f aca="false">ROUND(100-J584,2)</f>
        <v>93.23</v>
      </c>
      <c r="M584" s="52" t="s">
        <v>12134</v>
      </c>
      <c r="N584" s="52" t="s">
        <v>12130</v>
      </c>
      <c r="O584" s="52" t="s">
        <v>12131</v>
      </c>
      <c r="P584" s="55" t="str">
        <f aca="false">IF(K584&gt;500,"Over-Forecast",IF(K584&lt;-500,"Under-Forecast","Accurate"))</f>
        <v>Accurate</v>
      </c>
      <c r="Q584" s="55" t="str">
        <f aca="false">IF(J584&lt;=5,"Excellent",IF(J584&lt;=10,"Good",IF(J584&lt;=20,"Acceptable","Poor")))</f>
        <v>Good</v>
      </c>
      <c r="R584" s="55" t="n">
        <f aca="false">IFERROR(VALUE(LEFT(E584,4)),"")</f>
        <v>2023</v>
      </c>
    </row>
    <row r="585" customFormat="false" ht="15" hidden="false" customHeight="true" outlineLevel="0" collapsed="false">
      <c r="A585" s="56" t="s">
        <v>12751</v>
      </c>
      <c r="B585" s="56" t="s">
        <v>3811</v>
      </c>
      <c r="C585" s="56" t="s">
        <v>11</v>
      </c>
      <c r="D585" s="56" t="s">
        <v>21</v>
      </c>
      <c r="E585" s="56" t="s">
        <v>54</v>
      </c>
      <c r="F585" s="56" t="s">
        <v>109</v>
      </c>
      <c r="G585" s="56" t="n">
        <v>3061</v>
      </c>
      <c r="H585" s="56" t="n">
        <v>3209</v>
      </c>
      <c r="I585" s="54" t="n">
        <f aca="false">ABS(G585-H585)</f>
        <v>148</v>
      </c>
      <c r="J585" s="54" t="n">
        <f aca="false">IF(H585=0,0,ROUND(ABS(G585-H585)/H585*100,2))</f>
        <v>4.61</v>
      </c>
      <c r="K585" s="54" t="n">
        <f aca="false">G585-H585</f>
        <v>-148</v>
      </c>
      <c r="L585" s="54" t="n">
        <f aca="false">ROUND(100-J585,2)</f>
        <v>95.39</v>
      </c>
      <c r="M585" s="56" t="s">
        <v>12139</v>
      </c>
      <c r="N585" s="56" t="s">
        <v>12122</v>
      </c>
      <c r="O585" s="56" t="s">
        <v>12123</v>
      </c>
      <c r="P585" s="55" t="str">
        <f aca="false">IF(K585&gt;500,"Over-Forecast",IF(K585&lt;-500,"Under-Forecast","Accurate"))</f>
        <v>Accurate</v>
      </c>
      <c r="Q585" s="55" t="str">
        <f aca="false">IF(J585&lt;=5,"Excellent",IF(J585&lt;=10,"Good",IF(J585&lt;=20,"Acceptable","Poor")))</f>
        <v>Excellent</v>
      </c>
      <c r="R585" s="55" t="n">
        <f aca="false">IFERROR(VALUE(LEFT(E585,4)),"")</f>
        <v>2024</v>
      </c>
    </row>
    <row r="586" customFormat="false" ht="15" hidden="false" customHeight="true" outlineLevel="0" collapsed="false">
      <c r="A586" s="52" t="s">
        <v>12752</v>
      </c>
      <c r="B586" s="52" t="s">
        <v>3241</v>
      </c>
      <c r="C586" s="52" t="s">
        <v>17</v>
      </c>
      <c r="D586" s="52" t="s">
        <v>18</v>
      </c>
      <c r="E586" s="52" t="s">
        <v>38</v>
      </c>
      <c r="F586" s="52" t="s">
        <v>109</v>
      </c>
      <c r="G586" s="52" t="n">
        <v>5153</v>
      </c>
      <c r="H586" s="52" t="n">
        <v>4822</v>
      </c>
      <c r="I586" s="54" t="n">
        <f aca="false">ABS(G586-H586)</f>
        <v>331</v>
      </c>
      <c r="J586" s="54" t="n">
        <f aca="false">IF(H586=0,0,ROUND(ABS(G586-H586)/H586*100,2))</f>
        <v>6.86</v>
      </c>
      <c r="K586" s="54" t="n">
        <f aca="false">G586-H586</f>
        <v>331</v>
      </c>
      <c r="L586" s="54" t="n">
        <f aca="false">ROUND(100-J586,2)</f>
        <v>93.14</v>
      </c>
      <c r="M586" s="52" t="s">
        <v>12139</v>
      </c>
      <c r="N586" s="52" t="s">
        <v>12126</v>
      </c>
      <c r="O586" s="52" t="s">
        <v>12127</v>
      </c>
      <c r="P586" s="55" t="str">
        <f aca="false">IF(K586&gt;500,"Over-Forecast",IF(K586&lt;-500,"Under-Forecast","Accurate"))</f>
        <v>Accurate</v>
      </c>
      <c r="Q586" s="55" t="str">
        <f aca="false">IF(J586&lt;=5,"Excellent",IF(J586&lt;=10,"Good",IF(J586&lt;=20,"Acceptable","Poor")))</f>
        <v>Good</v>
      </c>
      <c r="R586" s="55" t="n">
        <f aca="false">IFERROR(VALUE(LEFT(E586,4)),"")</f>
        <v>2023</v>
      </c>
    </row>
    <row r="587" customFormat="false" ht="15" hidden="false" customHeight="true" outlineLevel="0" collapsed="false">
      <c r="A587" s="56" t="s">
        <v>12753</v>
      </c>
      <c r="B587" s="56" t="s">
        <v>1619</v>
      </c>
      <c r="C587" s="56" t="s">
        <v>20</v>
      </c>
      <c r="D587" s="56" t="s">
        <v>18</v>
      </c>
      <c r="E587" s="56" t="s">
        <v>37</v>
      </c>
      <c r="F587" s="56" t="s">
        <v>109</v>
      </c>
      <c r="G587" s="56" t="n">
        <v>7642</v>
      </c>
      <c r="H587" s="56" t="n">
        <v>6098</v>
      </c>
      <c r="I587" s="54" t="n">
        <f aca="false">ABS(G587-H587)</f>
        <v>1544</v>
      </c>
      <c r="J587" s="54" t="n">
        <f aca="false">IF(H587=0,0,ROUND(ABS(G587-H587)/H587*100,2))</f>
        <v>25.32</v>
      </c>
      <c r="K587" s="54" t="n">
        <f aca="false">G587-H587</f>
        <v>1544</v>
      </c>
      <c r="L587" s="54" t="n">
        <f aca="false">ROUND(100-J587,2)</f>
        <v>74.68</v>
      </c>
      <c r="M587" s="56" t="s">
        <v>12160</v>
      </c>
      <c r="N587" s="56" t="s">
        <v>12126</v>
      </c>
      <c r="O587" s="56" t="s">
        <v>12131</v>
      </c>
      <c r="P587" s="55" t="str">
        <f aca="false">IF(K587&gt;500,"Over-Forecast",IF(K587&lt;-500,"Under-Forecast","Accurate"))</f>
        <v>Over-Forecast</v>
      </c>
      <c r="Q587" s="55" t="str">
        <f aca="false">IF(J587&lt;=5,"Excellent",IF(J587&lt;=10,"Good",IF(J587&lt;=20,"Acceptable","Poor")))</f>
        <v>Poor</v>
      </c>
      <c r="R587" s="55" t="n">
        <f aca="false">IFERROR(VALUE(LEFT(E587,4)),"")</f>
        <v>2023</v>
      </c>
    </row>
    <row r="588" customFormat="false" ht="15" hidden="false" customHeight="true" outlineLevel="0" collapsed="false">
      <c r="A588" s="52" t="s">
        <v>12754</v>
      </c>
      <c r="B588" s="52" t="s">
        <v>1653</v>
      </c>
      <c r="C588" s="52" t="s">
        <v>20</v>
      </c>
      <c r="D588" s="52" t="s">
        <v>12</v>
      </c>
      <c r="E588" s="52" t="s">
        <v>34</v>
      </c>
      <c r="F588" s="52" t="s">
        <v>109</v>
      </c>
      <c r="G588" s="52" t="n">
        <v>1387</v>
      </c>
      <c r="H588" s="52" t="n">
        <v>1842</v>
      </c>
      <c r="I588" s="54" t="n">
        <f aca="false">ABS(G588-H588)</f>
        <v>455</v>
      </c>
      <c r="J588" s="54" t="n">
        <f aca="false">IF(H588=0,0,ROUND(ABS(G588-H588)/H588*100,2))</f>
        <v>24.7</v>
      </c>
      <c r="K588" s="54" t="n">
        <f aca="false">G588-H588</f>
        <v>-455</v>
      </c>
      <c r="L588" s="54" t="n">
        <f aca="false">ROUND(100-J588,2)</f>
        <v>75.3</v>
      </c>
      <c r="M588" s="52" t="s">
        <v>12136</v>
      </c>
      <c r="N588" s="52" t="s">
        <v>12130</v>
      </c>
      <c r="O588" s="52" t="s">
        <v>12123</v>
      </c>
      <c r="P588" s="55" t="str">
        <f aca="false">IF(K588&gt;500,"Over-Forecast",IF(K588&lt;-500,"Under-Forecast","Accurate"))</f>
        <v>Accurate</v>
      </c>
      <c r="Q588" s="55" t="str">
        <f aca="false">IF(J588&lt;=5,"Excellent",IF(J588&lt;=10,"Good",IF(J588&lt;=20,"Acceptable","Poor")))</f>
        <v>Poor</v>
      </c>
      <c r="R588" s="55" t="n">
        <f aca="false">IFERROR(VALUE(LEFT(E588,4)),"")</f>
        <v>2023</v>
      </c>
    </row>
    <row r="589" customFormat="false" ht="15" hidden="false" customHeight="true" outlineLevel="0" collapsed="false">
      <c r="A589" s="56" t="s">
        <v>12755</v>
      </c>
      <c r="B589" s="56" t="s">
        <v>7830</v>
      </c>
      <c r="C589" s="56" t="s">
        <v>27</v>
      </c>
      <c r="D589" s="56" t="s">
        <v>21</v>
      </c>
      <c r="E589" s="56" t="s">
        <v>47</v>
      </c>
      <c r="F589" s="56" t="s">
        <v>113</v>
      </c>
      <c r="G589" s="56" t="n">
        <v>8885</v>
      </c>
      <c r="H589" s="56" t="n">
        <v>6967</v>
      </c>
      <c r="I589" s="54" t="n">
        <f aca="false">ABS(G589-H589)</f>
        <v>1918</v>
      </c>
      <c r="J589" s="54" t="n">
        <f aca="false">IF(H589=0,0,ROUND(ABS(G589-H589)/H589*100,2))</f>
        <v>27.53</v>
      </c>
      <c r="K589" s="54" t="n">
        <f aca="false">G589-H589</f>
        <v>1918</v>
      </c>
      <c r="L589" s="54" t="n">
        <f aca="false">ROUND(100-J589,2)</f>
        <v>72.47</v>
      </c>
      <c r="M589" s="56" t="s">
        <v>12198</v>
      </c>
      <c r="N589" s="56" t="s">
        <v>12153</v>
      </c>
      <c r="O589" s="56" t="s">
        <v>12131</v>
      </c>
      <c r="P589" s="55" t="str">
        <f aca="false">IF(K589&gt;500,"Over-Forecast",IF(K589&lt;-500,"Under-Forecast","Accurate"))</f>
        <v>Over-Forecast</v>
      </c>
      <c r="Q589" s="55" t="str">
        <f aca="false">IF(J589&lt;=5,"Excellent",IF(J589&lt;=10,"Good",IF(J589&lt;=20,"Acceptable","Poor")))</f>
        <v>Poor</v>
      </c>
      <c r="R589" s="55" t="n">
        <f aca="false">IFERROR(VALUE(LEFT(E589,4)),"")</f>
        <v>2024</v>
      </c>
    </row>
    <row r="590" customFormat="false" ht="15" hidden="false" customHeight="true" outlineLevel="0" collapsed="false">
      <c r="A590" s="52" t="s">
        <v>12756</v>
      </c>
      <c r="B590" s="52" t="s">
        <v>2421</v>
      </c>
      <c r="C590" s="52" t="s">
        <v>11</v>
      </c>
      <c r="D590" s="52" t="s">
        <v>15</v>
      </c>
      <c r="E590" s="52" t="s">
        <v>48</v>
      </c>
      <c r="F590" s="52" t="s">
        <v>109</v>
      </c>
      <c r="G590" s="52" t="n">
        <v>3615</v>
      </c>
      <c r="H590" s="52" t="n">
        <v>3115</v>
      </c>
      <c r="I590" s="54" t="n">
        <f aca="false">ABS(G590-H590)</f>
        <v>500</v>
      </c>
      <c r="J590" s="54" t="n">
        <f aca="false">IF(H590=0,0,ROUND(ABS(G590-H590)/H590*100,2))</f>
        <v>16.05</v>
      </c>
      <c r="K590" s="54" t="n">
        <f aca="false">G590-H590</f>
        <v>500</v>
      </c>
      <c r="L590" s="54" t="n">
        <f aca="false">ROUND(100-J590,2)</f>
        <v>83.95</v>
      </c>
      <c r="M590" s="52" t="s">
        <v>12136</v>
      </c>
      <c r="N590" s="52" t="s">
        <v>12130</v>
      </c>
      <c r="O590" s="52" t="s">
        <v>12131</v>
      </c>
      <c r="P590" s="55" t="str">
        <f aca="false">IF(K590&gt;500,"Over-Forecast",IF(K590&lt;-500,"Under-Forecast","Accurate"))</f>
        <v>Accurate</v>
      </c>
      <c r="Q590" s="55" t="str">
        <f aca="false">IF(J590&lt;=5,"Excellent",IF(J590&lt;=10,"Good",IF(J590&lt;=20,"Acceptable","Poor")))</f>
        <v>Acceptable</v>
      </c>
      <c r="R590" s="55" t="n">
        <f aca="false">IFERROR(VALUE(LEFT(E590,4)),"")</f>
        <v>2024</v>
      </c>
    </row>
    <row r="591" customFormat="false" ht="15" hidden="false" customHeight="true" outlineLevel="0" collapsed="false">
      <c r="A591" s="56" t="s">
        <v>12757</v>
      </c>
      <c r="B591" s="56" t="s">
        <v>1308</v>
      </c>
      <c r="C591" s="56" t="s">
        <v>11</v>
      </c>
      <c r="D591" s="56" t="s">
        <v>12</v>
      </c>
      <c r="E591" s="56" t="s">
        <v>38</v>
      </c>
      <c r="F591" s="56" t="s">
        <v>113</v>
      </c>
      <c r="G591" s="56" t="n">
        <v>6761</v>
      </c>
      <c r="H591" s="56" t="n">
        <v>8238</v>
      </c>
      <c r="I591" s="54" t="n">
        <f aca="false">ABS(G591-H591)</f>
        <v>1477</v>
      </c>
      <c r="J591" s="54" t="n">
        <f aca="false">IF(H591=0,0,ROUND(ABS(G591-H591)/H591*100,2))</f>
        <v>17.93</v>
      </c>
      <c r="K591" s="54" t="n">
        <f aca="false">G591-H591</f>
        <v>-1477</v>
      </c>
      <c r="L591" s="54" t="n">
        <f aca="false">ROUND(100-J591,2)</f>
        <v>82.07</v>
      </c>
      <c r="M591" s="56" t="s">
        <v>12136</v>
      </c>
      <c r="N591" s="56" t="s">
        <v>12126</v>
      </c>
      <c r="O591" s="56" t="s">
        <v>12123</v>
      </c>
      <c r="P591" s="55" t="str">
        <f aca="false">IF(K591&gt;500,"Over-Forecast",IF(K591&lt;-500,"Under-Forecast","Accurate"))</f>
        <v>Under-Forecast</v>
      </c>
      <c r="Q591" s="55" t="str">
        <f aca="false">IF(J591&lt;=5,"Excellent",IF(J591&lt;=10,"Good",IF(J591&lt;=20,"Acceptable","Poor")))</f>
        <v>Acceptable</v>
      </c>
      <c r="R591" s="55" t="n">
        <f aca="false">IFERROR(VALUE(LEFT(E591,4)),"")</f>
        <v>2023</v>
      </c>
    </row>
    <row r="592" customFormat="false" ht="15" hidden="false" customHeight="true" outlineLevel="0" collapsed="false">
      <c r="A592" s="52" t="s">
        <v>12758</v>
      </c>
      <c r="B592" s="52" t="s">
        <v>1342</v>
      </c>
      <c r="C592" s="52" t="s">
        <v>17</v>
      </c>
      <c r="D592" s="52" t="s">
        <v>18</v>
      </c>
      <c r="E592" s="52" t="s">
        <v>26</v>
      </c>
      <c r="F592" s="52" t="s">
        <v>109</v>
      </c>
      <c r="G592" s="52" t="n">
        <v>10991</v>
      </c>
      <c r="H592" s="52" t="n">
        <v>9494</v>
      </c>
      <c r="I592" s="54" t="n">
        <f aca="false">ABS(G592-H592)</f>
        <v>1497</v>
      </c>
      <c r="J592" s="54" t="n">
        <f aca="false">IF(H592=0,0,ROUND(ABS(G592-H592)/H592*100,2))</f>
        <v>15.77</v>
      </c>
      <c r="K592" s="54" t="n">
        <f aca="false">G592-H592</f>
        <v>1497</v>
      </c>
      <c r="L592" s="54" t="n">
        <f aca="false">ROUND(100-J592,2)</f>
        <v>84.23</v>
      </c>
      <c r="M592" s="52" t="s">
        <v>12141</v>
      </c>
      <c r="N592" s="52" t="s">
        <v>12126</v>
      </c>
      <c r="O592" s="52" t="s">
        <v>12123</v>
      </c>
      <c r="P592" s="55" t="str">
        <f aca="false">IF(K592&gt;500,"Over-Forecast",IF(K592&lt;-500,"Under-Forecast","Accurate"))</f>
        <v>Over-Forecast</v>
      </c>
      <c r="Q592" s="55" t="str">
        <f aca="false">IF(J592&lt;=5,"Excellent",IF(J592&lt;=10,"Good",IF(J592&lt;=20,"Acceptable","Poor")))</f>
        <v>Acceptable</v>
      </c>
      <c r="R592" s="55" t="n">
        <f aca="false">IFERROR(VALUE(LEFT(E592,4)),"")</f>
        <v>2022</v>
      </c>
    </row>
    <row r="593" customFormat="false" ht="15" hidden="false" customHeight="true" outlineLevel="0" collapsed="false">
      <c r="A593" s="56" t="s">
        <v>12759</v>
      </c>
      <c r="B593" s="56" t="s">
        <v>7072</v>
      </c>
      <c r="C593" s="56" t="s">
        <v>23</v>
      </c>
      <c r="D593" s="56" t="s">
        <v>18</v>
      </c>
      <c r="E593" s="56" t="s">
        <v>31</v>
      </c>
      <c r="F593" s="56" t="s">
        <v>107</v>
      </c>
      <c r="G593" s="56" t="n">
        <v>3397</v>
      </c>
      <c r="H593" s="56" t="n">
        <v>2613</v>
      </c>
      <c r="I593" s="54" t="n">
        <f aca="false">ABS(G593-H593)</f>
        <v>784</v>
      </c>
      <c r="J593" s="54" t="n">
        <f aca="false">IF(H593=0,0,ROUND(ABS(G593-H593)/H593*100,2))</f>
        <v>30</v>
      </c>
      <c r="K593" s="54" t="n">
        <f aca="false">G593-H593</f>
        <v>784</v>
      </c>
      <c r="L593" s="54" t="n">
        <f aca="false">ROUND(100-J593,2)</f>
        <v>70</v>
      </c>
      <c r="M593" s="56" t="s">
        <v>12204</v>
      </c>
      <c r="N593" s="56" t="s">
        <v>12126</v>
      </c>
      <c r="O593" s="56" t="s">
        <v>12123</v>
      </c>
      <c r="P593" s="55" t="str">
        <f aca="false">IF(K593&gt;500,"Over-Forecast",IF(K593&lt;-500,"Under-Forecast","Accurate"))</f>
        <v>Over-Forecast</v>
      </c>
      <c r="Q593" s="55" t="str">
        <f aca="false">IF(J593&lt;=5,"Excellent",IF(J593&lt;=10,"Good",IF(J593&lt;=20,"Acceptable","Poor")))</f>
        <v>Poor</v>
      </c>
      <c r="R593" s="55" t="n">
        <f aca="false">IFERROR(VALUE(LEFT(E593,4)),"")</f>
        <v>2022</v>
      </c>
    </row>
    <row r="594" customFormat="false" ht="15" hidden="false" customHeight="true" outlineLevel="0" collapsed="false">
      <c r="A594" s="52" t="s">
        <v>12760</v>
      </c>
      <c r="B594" s="52" t="s">
        <v>1001</v>
      </c>
      <c r="C594" s="52" t="s">
        <v>27</v>
      </c>
      <c r="D594" s="52" t="s">
        <v>9</v>
      </c>
      <c r="E594" s="52" t="s">
        <v>51</v>
      </c>
      <c r="F594" s="52" t="s">
        <v>113</v>
      </c>
      <c r="G594" s="52" t="n">
        <v>1351</v>
      </c>
      <c r="H594" s="52" t="n">
        <v>1150</v>
      </c>
      <c r="I594" s="54" t="n">
        <f aca="false">ABS(G594-H594)</f>
        <v>201</v>
      </c>
      <c r="J594" s="54" t="n">
        <f aca="false">IF(H594=0,0,ROUND(ABS(G594-H594)/H594*100,2))</f>
        <v>17.48</v>
      </c>
      <c r="K594" s="54" t="n">
        <f aca="false">G594-H594</f>
        <v>201</v>
      </c>
      <c r="L594" s="54" t="n">
        <f aca="false">ROUND(100-J594,2)</f>
        <v>82.52</v>
      </c>
      <c r="M594" s="52" t="s">
        <v>12125</v>
      </c>
      <c r="N594" s="52" t="s">
        <v>12130</v>
      </c>
      <c r="O594" s="52" t="s">
        <v>12123</v>
      </c>
      <c r="P594" s="55" t="str">
        <f aca="false">IF(K594&gt;500,"Over-Forecast",IF(K594&lt;-500,"Under-Forecast","Accurate"))</f>
        <v>Accurate</v>
      </c>
      <c r="Q594" s="55" t="str">
        <f aca="false">IF(J594&lt;=5,"Excellent",IF(J594&lt;=10,"Good",IF(J594&lt;=20,"Acceptable","Poor")))</f>
        <v>Acceptable</v>
      </c>
      <c r="R594" s="55" t="n">
        <f aca="false">IFERROR(VALUE(LEFT(E594,4)),"")</f>
        <v>2024</v>
      </c>
    </row>
    <row r="595" customFormat="false" ht="15" hidden="false" customHeight="true" outlineLevel="0" collapsed="false">
      <c r="A595" s="56" t="s">
        <v>12761</v>
      </c>
      <c r="B595" s="56" t="s">
        <v>4699</v>
      </c>
      <c r="C595" s="56" t="s">
        <v>25</v>
      </c>
      <c r="D595" s="56" t="s">
        <v>9</v>
      </c>
      <c r="E595" s="56" t="s">
        <v>49</v>
      </c>
      <c r="F595" s="56" t="s">
        <v>109</v>
      </c>
      <c r="G595" s="56" t="n">
        <v>1249</v>
      </c>
      <c r="H595" s="56" t="n">
        <v>1575</v>
      </c>
      <c r="I595" s="54" t="n">
        <f aca="false">ABS(G595-H595)</f>
        <v>326</v>
      </c>
      <c r="J595" s="54" t="n">
        <f aca="false">IF(H595=0,0,ROUND(ABS(G595-H595)/H595*100,2))</f>
        <v>20.7</v>
      </c>
      <c r="K595" s="54" t="n">
        <f aca="false">G595-H595</f>
        <v>-326</v>
      </c>
      <c r="L595" s="54" t="n">
        <f aca="false">ROUND(100-J595,2)</f>
        <v>79.3</v>
      </c>
      <c r="M595" s="56" t="s">
        <v>12149</v>
      </c>
      <c r="N595" s="56" t="s">
        <v>12130</v>
      </c>
      <c r="O595" s="56" t="s">
        <v>12123</v>
      </c>
      <c r="P595" s="55" t="str">
        <f aca="false">IF(K595&gt;500,"Over-Forecast",IF(K595&lt;-500,"Under-Forecast","Accurate"))</f>
        <v>Accurate</v>
      </c>
      <c r="Q595" s="55" t="str">
        <f aca="false">IF(J595&lt;=5,"Excellent",IF(J595&lt;=10,"Good",IF(J595&lt;=20,"Acceptable","Poor")))</f>
        <v>Poor</v>
      </c>
      <c r="R595" s="55" t="n">
        <f aca="false">IFERROR(VALUE(LEFT(E595,4)),"")</f>
        <v>2024</v>
      </c>
    </row>
    <row r="596" customFormat="false" ht="15" hidden="false" customHeight="true" outlineLevel="0" collapsed="false">
      <c r="A596" s="52" t="s">
        <v>12762</v>
      </c>
      <c r="B596" s="52" t="s">
        <v>12763</v>
      </c>
      <c r="C596" s="52" t="s">
        <v>27</v>
      </c>
      <c r="D596" s="52" t="s">
        <v>9</v>
      </c>
      <c r="E596" s="52" t="s">
        <v>50</v>
      </c>
      <c r="F596" s="52" t="s">
        <v>109</v>
      </c>
      <c r="G596" s="52" t="n">
        <v>5930</v>
      </c>
      <c r="H596" s="52" t="n">
        <v>6188</v>
      </c>
      <c r="I596" s="54" t="n">
        <f aca="false">ABS(G596-H596)</f>
        <v>258</v>
      </c>
      <c r="J596" s="54" t="n">
        <f aca="false">IF(H596=0,0,ROUND(ABS(G596-H596)/H596*100,2))</f>
        <v>4.17</v>
      </c>
      <c r="K596" s="54" t="n">
        <f aca="false">G596-H596</f>
        <v>-258</v>
      </c>
      <c r="L596" s="54" t="n">
        <f aca="false">ROUND(100-J596,2)</f>
        <v>95.83</v>
      </c>
      <c r="M596" s="52" t="s">
        <v>12121</v>
      </c>
      <c r="N596" s="52" t="s">
        <v>12130</v>
      </c>
      <c r="O596" s="52" t="s">
        <v>12127</v>
      </c>
      <c r="P596" s="55" t="str">
        <f aca="false">IF(K596&gt;500,"Over-Forecast",IF(K596&lt;-500,"Under-Forecast","Accurate"))</f>
        <v>Accurate</v>
      </c>
      <c r="Q596" s="55" t="str">
        <f aca="false">IF(J596&lt;=5,"Excellent",IF(J596&lt;=10,"Good",IF(J596&lt;=20,"Acceptable","Poor")))</f>
        <v>Excellent</v>
      </c>
      <c r="R596" s="55" t="n">
        <f aca="false">IFERROR(VALUE(LEFT(E596,4)),"")</f>
        <v>2024</v>
      </c>
    </row>
    <row r="597" customFormat="false" ht="15" hidden="false" customHeight="true" outlineLevel="0" collapsed="false">
      <c r="A597" s="56" t="s">
        <v>12764</v>
      </c>
      <c r="B597" s="56" t="s">
        <v>3990</v>
      </c>
      <c r="C597" s="56" t="s">
        <v>27</v>
      </c>
      <c r="D597" s="56" t="s">
        <v>9</v>
      </c>
      <c r="E597" s="56" t="s">
        <v>30</v>
      </c>
      <c r="F597" s="56" t="s">
        <v>107</v>
      </c>
      <c r="G597" s="56" t="n">
        <v>7175</v>
      </c>
      <c r="H597" s="56" t="n">
        <v>5750</v>
      </c>
      <c r="I597" s="54" t="n">
        <f aca="false">ABS(G597-H597)</f>
        <v>1425</v>
      </c>
      <c r="J597" s="54" t="n">
        <f aca="false">IF(H597=0,0,ROUND(ABS(G597-H597)/H597*100,2))</f>
        <v>24.78</v>
      </c>
      <c r="K597" s="54" t="n">
        <f aca="false">G597-H597</f>
        <v>1425</v>
      </c>
      <c r="L597" s="54" t="n">
        <f aca="false">ROUND(100-J597,2)</f>
        <v>75.22</v>
      </c>
      <c r="M597" s="56" t="s">
        <v>12198</v>
      </c>
      <c r="N597" s="56" t="s">
        <v>12130</v>
      </c>
      <c r="O597" s="56" t="s">
        <v>12123</v>
      </c>
      <c r="P597" s="55" t="str">
        <f aca="false">IF(K597&gt;500,"Over-Forecast",IF(K597&lt;-500,"Under-Forecast","Accurate"))</f>
        <v>Over-Forecast</v>
      </c>
      <c r="Q597" s="55" t="str">
        <f aca="false">IF(J597&lt;=5,"Excellent",IF(J597&lt;=10,"Good",IF(J597&lt;=20,"Acceptable","Poor")))</f>
        <v>Poor</v>
      </c>
      <c r="R597" s="55" t="n">
        <f aca="false">IFERROR(VALUE(LEFT(E597,4)),"")</f>
        <v>2022</v>
      </c>
    </row>
    <row r="598" customFormat="false" ht="15" hidden="false" customHeight="true" outlineLevel="0" collapsed="false">
      <c r="A598" s="52" t="s">
        <v>12765</v>
      </c>
      <c r="B598" s="52" t="s">
        <v>1337</v>
      </c>
      <c r="C598" s="52" t="s">
        <v>11</v>
      </c>
      <c r="D598" s="52" t="s">
        <v>15</v>
      </c>
      <c r="E598" s="52" t="s">
        <v>10</v>
      </c>
      <c r="F598" s="52" t="s">
        <v>109</v>
      </c>
      <c r="G598" s="52" t="n">
        <v>5419</v>
      </c>
      <c r="H598" s="52" t="n">
        <v>5109</v>
      </c>
      <c r="I598" s="54" t="n">
        <f aca="false">ABS(G598-H598)</f>
        <v>310</v>
      </c>
      <c r="J598" s="54" t="n">
        <f aca="false">IF(H598=0,0,ROUND(ABS(G598-H598)/H598*100,2))</f>
        <v>6.07</v>
      </c>
      <c r="K598" s="54" t="n">
        <f aca="false">G598-H598</f>
        <v>310</v>
      </c>
      <c r="L598" s="54" t="n">
        <f aca="false">ROUND(100-J598,2)</f>
        <v>93.93</v>
      </c>
      <c r="M598" s="52" t="s">
        <v>12139</v>
      </c>
      <c r="N598" s="52" t="s">
        <v>12122</v>
      </c>
      <c r="O598" s="52" t="s">
        <v>12123</v>
      </c>
      <c r="P598" s="55" t="str">
        <f aca="false">IF(K598&gt;500,"Over-Forecast",IF(K598&lt;-500,"Under-Forecast","Accurate"))</f>
        <v>Accurate</v>
      </c>
      <c r="Q598" s="55" t="str">
        <f aca="false">IF(J598&lt;=5,"Excellent",IF(J598&lt;=10,"Good",IF(J598&lt;=20,"Acceptable","Poor")))</f>
        <v>Good</v>
      </c>
      <c r="R598" s="55" t="n">
        <f aca="false">IFERROR(VALUE(LEFT(E598,4)),"")</f>
        <v>2022</v>
      </c>
    </row>
    <row r="599" customFormat="false" ht="15" hidden="false" customHeight="true" outlineLevel="0" collapsed="false">
      <c r="A599" s="56" t="s">
        <v>12766</v>
      </c>
      <c r="B599" s="56" t="s">
        <v>1467</v>
      </c>
      <c r="C599" s="56" t="s">
        <v>20</v>
      </c>
      <c r="D599" s="56" t="s">
        <v>9</v>
      </c>
      <c r="E599" s="56" t="s">
        <v>31</v>
      </c>
      <c r="F599" s="56" t="s">
        <v>107</v>
      </c>
      <c r="G599" s="56" t="n">
        <v>1640</v>
      </c>
      <c r="H599" s="56" t="n">
        <v>1420</v>
      </c>
      <c r="I599" s="54" t="n">
        <f aca="false">ABS(G599-H599)</f>
        <v>220</v>
      </c>
      <c r="J599" s="54" t="n">
        <f aca="false">IF(H599=0,0,ROUND(ABS(G599-H599)/H599*100,2))</f>
        <v>15.49</v>
      </c>
      <c r="K599" s="54" t="n">
        <f aca="false">G599-H599</f>
        <v>220</v>
      </c>
      <c r="L599" s="54" t="n">
        <f aca="false">ROUND(100-J599,2)</f>
        <v>84.51</v>
      </c>
      <c r="M599" s="56" t="s">
        <v>12121</v>
      </c>
      <c r="N599" s="56" t="s">
        <v>12126</v>
      </c>
      <c r="O599" s="56" t="s">
        <v>12127</v>
      </c>
      <c r="P599" s="55" t="str">
        <f aca="false">IF(K599&gt;500,"Over-Forecast",IF(K599&lt;-500,"Under-Forecast","Accurate"))</f>
        <v>Accurate</v>
      </c>
      <c r="Q599" s="55" t="str">
        <f aca="false">IF(J599&lt;=5,"Excellent",IF(J599&lt;=10,"Good",IF(J599&lt;=20,"Acceptable","Poor")))</f>
        <v>Acceptable</v>
      </c>
      <c r="R599" s="55" t="n">
        <f aca="false">IFERROR(VALUE(LEFT(E599,4)),"")</f>
        <v>2022</v>
      </c>
    </row>
    <row r="600" customFormat="false" ht="15" hidden="false" customHeight="true" outlineLevel="0" collapsed="false">
      <c r="A600" s="52" t="s">
        <v>12767</v>
      </c>
      <c r="B600" s="52" t="s">
        <v>1467</v>
      </c>
      <c r="C600" s="52" t="s">
        <v>23</v>
      </c>
      <c r="D600" s="52" t="s">
        <v>15</v>
      </c>
      <c r="E600" s="52" t="s">
        <v>39</v>
      </c>
      <c r="F600" s="52" t="s">
        <v>111</v>
      </c>
      <c r="G600" s="52" t="n">
        <v>6820</v>
      </c>
      <c r="H600" s="52" t="n">
        <v>8497</v>
      </c>
      <c r="I600" s="54" t="n">
        <f aca="false">ABS(G600-H600)</f>
        <v>1677</v>
      </c>
      <c r="J600" s="54" t="n">
        <f aca="false">IF(H600=0,0,ROUND(ABS(G600-H600)/H600*100,2))</f>
        <v>19.74</v>
      </c>
      <c r="K600" s="54" t="n">
        <f aca="false">G600-H600</f>
        <v>-1677</v>
      </c>
      <c r="L600" s="54" t="n">
        <f aca="false">ROUND(100-J600,2)</f>
        <v>80.26</v>
      </c>
      <c r="M600" s="52" t="s">
        <v>12134</v>
      </c>
      <c r="N600" s="52" t="s">
        <v>12130</v>
      </c>
      <c r="O600" s="52" t="s">
        <v>12123</v>
      </c>
      <c r="P600" s="55" t="str">
        <f aca="false">IF(K600&gt;500,"Over-Forecast",IF(K600&lt;-500,"Under-Forecast","Accurate"))</f>
        <v>Under-Forecast</v>
      </c>
      <c r="Q600" s="55" t="str">
        <f aca="false">IF(J600&lt;=5,"Excellent",IF(J600&lt;=10,"Good",IF(J600&lt;=20,"Acceptable","Poor")))</f>
        <v>Acceptable</v>
      </c>
      <c r="R600" s="55" t="n">
        <f aca="false">IFERROR(VALUE(LEFT(E600,4)),"")</f>
        <v>2023</v>
      </c>
    </row>
    <row r="601" customFormat="false" ht="15" hidden="false" customHeight="true" outlineLevel="0" collapsed="false">
      <c r="A601" s="56" t="s">
        <v>12768</v>
      </c>
      <c r="B601" s="56" t="s">
        <v>1328</v>
      </c>
      <c r="C601" s="56" t="s">
        <v>27</v>
      </c>
      <c r="D601" s="56" t="s">
        <v>15</v>
      </c>
      <c r="E601" s="56" t="s">
        <v>50</v>
      </c>
      <c r="F601" s="56" t="s">
        <v>109</v>
      </c>
      <c r="G601" s="56" t="n">
        <v>6881</v>
      </c>
      <c r="H601" s="56" t="n">
        <v>8857</v>
      </c>
      <c r="I601" s="54" t="n">
        <f aca="false">ABS(G601-H601)</f>
        <v>1976</v>
      </c>
      <c r="J601" s="54" t="n">
        <f aca="false">IF(H601=0,0,ROUND(ABS(G601-H601)/H601*100,2))</f>
        <v>22.31</v>
      </c>
      <c r="K601" s="54" t="n">
        <f aca="false">G601-H601</f>
        <v>-1976</v>
      </c>
      <c r="L601" s="54" t="n">
        <f aca="false">ROUND(100-J601,2)</f>
        <v>77.69</v>
      </c>
      <c r="M601" s="56" t="s">
        <v>12149</v>
      </c>
      <c r="N601" s="56" t="s">
        <v>12126</v>
      </c>
      <c r="O601" s="56" t="s">
        <v>12127</v>
      </c>
      <c r="P601" s="55" t="str">
        <f aca="false">IF(K601&gt;500,"Over-Forecast",IF(K601&lt;-500,"Under-Forecast","Accurate"))</f>
        <v>Under-Forecast</v>
      </c>
      <c r="Q601" s="55" t="str">
        <f aca="false">IF(J601&lt;=5,"Excellent",IF(J601&lt;=10,"Good",IF(J601&lt;=20,"Acceptable","Poor")))</f>
        <v>Poor</v>
      </c>
      <c r="R601" s="55" t="n">
        <f aca="false">IFERROR(VALUE(LEFT(E601,4)),"")</f>
        <v>2024</v>
      </c>
    </row>
    <row r="602" customFormat="false" ht="15" hidden="false" customHeight="true" outlineLevel="0" collapsed="false">
      <c r="A602" s="52" t="s">
        <v>12769</v>
      </c>
      <c r="B602" s="52" t="s">
        <v>6148</v>
      </c>
      <c r="C602" s="52" t="s">
        <v>14</v>
      </c>
      <c r="D602" s="52" t="s">
        <v>9</v>
      </c>
      <c r="E602" s="52" t="s">
        <v>53</v>
      </c>
      <c r="F602" s="52" t="s">
        <v>111</v>
      </c>
      <c r="G602" s="52" t="n">
        <v>1234</v>
      </c>
      <c r="H602" s="52" t="n">
        <v>1333</v>
      </c>
      <c r="I602" s="54" t="n">
        <f aca="false">ABS(G602-H602)</f>
        <v>99</v>
      </c>
      <c r="J602" s="54" t="n">
        <f aca="false">IF(H602=0,0,ROUND(ABS(G602-H602)/H602*100,2))</f>
        <v>7.43</v>
      </c>
      <c r="K602" s="54" t="n">
        <f aca="false">G602-H602</f>
        <v>-99</v>
      </c>
      <c r="L602" s="54" t="n">
        <f aca="false">ROUND(100-J602,2)</f>
        <v>92.57</v>
      </c>
      <c r="M602" s="52" t="s">
        <v>12134</v>
      </c>
      <c r="N602" s="52" t="s">
        <v>12153</v>
      </c>
      <c r="O602" s="52" t="s">
        <v>12127</v>
      </c>
      <c r="P602" s="55" t="str">
        <f aca="false">IF(K602&gt;500,"Over-Forecast",IF(K602&lt;-500,"Under-Forecast","Accurate"))</f>
        <v>Accurate</v>
      </c>
      <c r="Q602" s="55" t="str">
        <f aca="false">IF(J602&lt;=5,"Excellent",IF(J602&lt;=10,"Good",IF(J602&lt;=20,"Acceptable","Poor")))</f>
        <v>Good</v>
      </c>
      <c r="R602" s="55" t="n">
        <f aca="false">IFERROR(VALUE(LEFT(E602,4)),"")</f>
        <v>2024</v>
      </c>
    </row>
    <row r="603" customFormat="false" ht="15" hidden="false" customHeight="true" outlineLevel="0" collapsed="false">
      <c r="A603" s="56" t="s">
        <v>12770</v>
      </c>
      <c r="B603" s="56" t="s">
        <v>3173</v>
      </c>
      <c r="C603" s="56" t="s">
        <v>27</v>
      </c>
      <c r="D603" s="56" t="s">
        <v>15</v>
      </c>
      <c r="E603" s="56" t="s">
        <v>32</v>
      </c>
      <c r="F603" s="56" t="s">
        <v>109</v>
      </c>
      <c r="G603" s="56" t="n">
        <v>5559</v>
      </c>
      <c r="H603" s="56" t="n">
        <v>5952</v>
      </c>
      <c r="I603" s="54" t="n">
        <f aca="false">ABS(G603-H603)</f>
        <v>393</v>
      </c>
      <c r="J603" s="54" t="n">
        <f aca="false">IF(H603=0,0,ROUND(ABS(G603-H603)/H603*100,2))</f>
        <v>6.6</v>
      </c>
      <c r="K603" s="54" t="n">
        <f aca="false">G603-H603</f>
        <v>-393</v>
      </c>
      <c r="L603" s="54" t="n">
        <f aca="false">ROUND(100-J603,2)</f>
        <v>93.4</v>
      </c>
      <c r="M603" s="56" t="s">
        <v>12121</v>
      </c>
      <c r="N603" s="56" t="s">
        <v>12137</v>
      </c>
      <c r="O603" s="56" t="s">
        <v>12127</v>
      </c>
      <c r="P603" s="55" t="str">
        <f aca="false">IF(K603&gt;500,"Over-Forecast",IF(K603&lt;-500,"Under-Forecast","Accurate"))</f>
        <v>Accurate</v>
      </c>
      <c r="Q603" s="55" t="str">
        <f aca="false">IF(J603&lt;=5,"Excellent",IF(J603&lt;=10,"Good",IF(J603&lt;=20,"Acceptable","Poor")))</f>
        <v>Good</v>
      </c>
      <c r="R603" s="55" t="n">
        <f aca="false">IFERROR(VALUE(LEFT(E603,4)),"")</f>
        <v>2022</v>
      </c>
    </row>
    <row r="604" customFormat="false" ht="15" hidden="false" customHeight="true" outlineLevel="0" collapsed="false">
      <c r="A604" s="52" t="s">
        <v>12771</v>
      </c>
      <c r="B604" s="52" t="s">
        <v>12347</v>
      </c>
      <c r="C604" s="52" t="s">
        <v>11</v>
      </c>
      <c r="D604" s="52" t="s">
        <v>18</v>
      </c>
      <c r="E604" s="52" t="s">
        <v>40</v>
      </c>
      <c r="F604" s="52" t="s">
        <v>113</v>
      </c>
      <c r="G604" s="52" t="n">
        <v>3470</v>
      </c>
      <c r="H604" s="52" t="n">
        <v>3740</v>
      </c>
      <c r="I604" s="54" t="n">
        <f aca="false">ABS(G604-H604)</f>
        <v>270</v>
      </c>
      <c r="J604" s="54" t="n">
        <f aca="false">IF(H604=0,0,ROUND(ABS(G604-H604)/H604*100,2))</f>
        <v>7.22</v>
      </c>
      <c r="K604" s="54" t="n">
        <f aca="false">G604-H604</f>
        <v>-270</v>
      </c>
      <c r="L604" s="54" t="n">
        <f aca="false">ROUND(100-J604,2)</f>
        <v>92.78</v>
      </c>
      <c r="M604" s="52" t="s">
        <v>12173</v>
      </c>
      <c r="N604" s="52" t="s">
        <v>12137</v>
      </c>
      <c r="O604" s="52" t="s">
        <v>12127</v>
      </c>
      <c r="P604" s="55" t="str">
        <f aca="false">IF(K604&gt;500,"Over-Forecast",IF(K604&lt;-500,"Under-Forecast","Accurate"))</f>
        <v>Accurate</v>
      </c>
      <c r="Q604" s="55" t="str">
        <f aca="false">IF(J604&lt;=5,"Excellent",IF(J604&lt;=10,"Good",IF(J604&lt;=20,"Acceptable","Poor")))</f>
        <v>Good</v>
      </c>
      <c r="R604" s="55" t="n">
        <f aca="false">IFERROR(VALUE(LEFT(E604,4)),"")</f>
        <v>2023</v>
      </c>
    </row>
    <row r="605" customFormat="false" ht="15" hidden="false" customHeight="true" outlineLevel="0" collapsed="false">
      <c r="A605" s="56" t="s">
        <v>12772</v>
      </c>
      <c r="B605" s="56" t="s">
        <v>4743</v>
      </c>
      <c r="C605" s="56" t="s">
        <v>14</v>
      </c>
      <c r="D605" s="56" t="s">
        <v>18</v>
      </c>
      <c r="E605" s="56" t="s">
        <v>42</v>
      </c>
      <c r="F605" s="56" t="s">
        <v>113</v>
      </c>
      <c r="G605" s="56" t="n">
        <v>9626</v>
      </c>
      <c r="H605" s="56" t="n">
        <v>7872</v>
      </c>
      <c r="I605" s="54" t="n">
        <f aca="false">ABS(G605-H605)</f>
        <v>1754</v>
      </c>
      <c r="J605" s="54" t="n">
        <f aca="false">IF(H605=0,0,ROUND(ABS(G605-H605)/H605*100,2))</f>
        <v>22.28</v>
      </c>
      <c r="K605" s="54" t="n">
        <f aca="false">G605-H605</f>
        <v>1754</v>
      </c>
      <c r="L605" s="54" t="n">
        <f aca="false">ROUND(100-J605,2)</f>
        <v>77.72</v>
      </c>
      <c r="M605" s="56" t="s">
        <v>12144</v>
      </c>
      <c r="N605" s="56" t="s">
        <v>12130</v>
      </c>
      <c r="O605" s="56" t="s">
        <v>12131</v>
      </c>
      <c r="P605" s="55" t="str">
        <f aca="false">IF(K605&gt;500,"Over-Forecast",IF(K605&lt;-500,"Under-Forecast","Accurate"))</f>
        <v>Over-Forecast</v>
      </c>
      <c r="Q605" s="55" t="str">
        <f aca="false">IF(J605&lt;=5,"Excellent",IF(J605&lt;=10,"Good",IF(J605&lt;=20,"Acceptable","Poor")))</f>
        <v>Poor</v>
      </c>
      <c r="R605" s="55" t="n">
        <f aca="false">IFERROR(VALUE(LEFT(E605,4)),"")</f>
        <v>2023</v>
      </c>
    </row>
    <row r="606" customFormat="false" ht="15" hidden="false" customHeight="true" outlineLevel="0" collapsed="false">
      <c r="A606" s="52" t="s">
        <v>12773</v>
      </c>
      <c r="B606" s="52" t="s">
        <v>415</v>
      </c>
      <c r="C606" s="52" t="s">
        <v>25</v>
      </c>
      <c r="D606" s="52" t="s">
        <v>18</v>
      </c>
      <c r="E606" s="52" t="s">
        <v>42</v>
      </c>
      <c r="F606" s="52" t="s">
        <v>107</v>
      </c>
      <c r="G606" s="52" t="n">
        <v>5201</v>
      </c>
      <c r="H606" s="52" t="n">
        <v>6044</v>
      </c>
      <c r="I606" s="54" t="n">
        <f aca="false">ABS(G606-H606)</f>
        <v>843</v>
      </c>
      <c r="J606" s="54" t="n">
        <f aca="false">IF(H606=0,0,ROUND(ABS(G606-H606)/H606*100,2))</f>
        <v>13.95</v>
      </c>
      <c r="K606" s="54" t="n">
        <f aca="false">G606-H606</f>
        <v>-843</v>
      </c>
      <c r="L606" s="54" t="n">
        <f aca="false">ROUND(100-J606,2)</f>
        <v>86.05</v>
      </c>
      <c r="M606" s="52" t="s">
        <v>12134</v>
      </c>
      <c r="N606" s="52" t="s">
        <v>12153</v>
      </c>
      <c r="O606" s="52" t="s">
        <v>12131</v>
      </c>
      <c r="P606" s="55" t="str">
        <f aca="false">IF(K606&gt;500,"Over-Forecast",IF(K606&lt;-500,"Under-Forecast","Accurate"))</f>
        <v>Under-Forecast</v>
      </c>
      <c r="Q606" s="55" t="str">
        <f aca="false">IF(J606&lt;=5,"Excellent",IF(J606&lt;=10,"Good",IF(J606&lt;=20,"Acceptable","Poor")))</f>
        <v>Acceptable</v>
      </c>
      <c r="R606" s="55" t="n">
        <f aca="false">IFERROR(VALUE(LEFT(E606,4)),"")</f>
        <v>2023</v>
      </c>
    </row>
    <row r="607" customFormat="false" ht="15" hidden="false" customHeight="true" outlineLevel="0" collapsed="false">
      <c r="A607" s="56" t="s">
        <v>12774</v>
      </c>
      <c r="B607" s="56" t="s">
        <v>5513</v>
      </c>
      <c r="C607" s="56" t="s">
        <v>20</v>
      </c>
      <c r="D607" s="56" t="s">
        <v>9</v>
      </c>
      <c r="E607" s="56" t="s">
        <v>13</v>
      </c>
      <c r="F607" s="56" t="s">
        <v>111</v>
      </c>
      <c r="G607" s="56" t="n">
        <v>7732</v>
      </c>
      <c r="H607" s="56" t="n">
        <v>6328</v>
      </c>
      <c r="I607" s="54" t="n">
        <f aca="false">ABS(G607-H607)</f>
        <v>1404</v>
      </c>
      <c r="J607" s="54" t="n">
        <f aca="false">IF(H607=0,0,ROUND(ABS(G607-H607)/H607*100,2))</f>
        <v>22.19</v>
      </c>
      <c r="K607" s="54" t="n">
        <f aca="false">G607-H607</f>
        <v>1404</v>
      </c>
      <c r="L607" s="54" t="n">
        <f aca="false">ROUND(100-J607,2)</f>
        <v>77.81</v>
      </c>
      <c r="M607" s="56" t="s">
        <v>12134</v>
      </c>
      <c r="N607" s="56" t="s">
        <v>12122</v>
      </c>
      <c r="O607" s="56" t="s">
        <v>12127</v>
      </c>
      <c r="P607" s="55" t="str">
        <f aca="false">IF(K607&gt;500,"Over-Forecast",IF(K607&lt;-500,"Under-Forecast","Accurate"))</f>
        <v>Over-Forecast</v>
      </c>
      <c r="Q607" s="55" t="str">
        <f aca="false">IF(J607&lt;=5,"Excellent",IF(J607&lt;=10,"Good",IF(J607&lt;=20,"Acceptable","Poor")))</f>
        <v>Poor</v>
      </c>
      <c r="R607" s="55" t="n">
        <f aca="false">IFERROR(VALUE(LEFT(E607,4)),"")</f>
        <v>2022</v>
      </c>
    </row>
    <row r="608" customFormat="false" ht="15" hidden="false" customHeight="true" outlineLevel="0" collapsed="false">
      <c r="A608" s="52" t="s">
        <v>12775</v>
      </c>
      <c r="B608" s="52" t="s">
        <v>8460</v>
      </c>
      <c r="C608" s="52" t="s">
        <v>14</v>
      </c>
      <c r="D608" s="52" t="s">
        <v>18</v>
      </c>
      <c r="E608" s="52" t="s">
        <v>38</v>
      </c>
      <c r="F608" s="52" t="s">
        <v>107</v>
      </c>
      <c r="G608" s="52" t="n">
        <v>9173</v>
      </c>
      <c r="H608" s="52" t="n">
        <v>7006</v>
      </c>
      <c r="I608" s="54" t="n">
        <f aca="false">ABS(G608-H608)</f>
        <v>2167</v>
      </c>
      <c r="J608" s="54" t="n">
        <f aca="false">IF(H608=0,0,ROUND(ABS(G608-H608)/H608*100,2))</f>
        <v>30.93</v>
      </c>
      <c r="K608" s="54" t="n">
        <f aca="false">G608-H608</f>
        <v>2167</v>
      </c>
      <c r="L608" s="54" t="n">
        <f aca="false">ROUND(100-J608,2)</f>
        <v>69.07</v>
      </c>
      <c r="M608" s="52" t="s">
        <v>12173</v>
      </c>
      <c r="N608" s="52" t="s">
        <v>12137</v>
      </c>
      <c r="O608" s="52" t="s">
        <v>12123</v>
      </c>
      <c r="P608" s="55" t="str">
        <f aca="false">IF(K608&gt;500,"Over-Forecast",IF(K608&lt;-500,"Under-Forecast","Accurate"))</f>
        <v>Over-Forecast</v>
      </c>
      <c r="Q608" s="55" t="str">
        <f aca="false">IF(J608&lt;=5,"Excellent",IF(J608&lt;=10,"Good",IF(J608&lt;=20,"Acceptable","Poor")))</f>
        <v>Poor</v>
      </c>
      <c r="R608" s="55" t="n">
        <f aca="false">IFERROR(VALUE(LEFT(E608,4)),"")</f>
        <v>2023</v>
      </c>
    </row>
    <row r="609" customFormat="false" ht="15" hidden="false" customHeight="true" outlineLevel="0" collapsed="false">
      <c r="A609" s="56" t="s">
        <v>12776</v>
      </c>
      <c r="B609" s="56" t="s">
        <v>6143</v>
      </c>
      <c r="C609" s="56" t="s">
        <v>27</v>
      </c>
      <c r="D609" s="56" t="s">
        <v>15</v>
      </c>
      <c r="E609" s="56" t="s">
        <v>30</v>
      </c>
      <c r="F609" s="56" t="s">
        <v>107</v>
      </c>
      <c r="G609" s="56" t="n">
        <v>8654</v>
      </c>
      <c r="H609" s="56" t="n">
        <v>9382</v>
      </c>
      <c r="I609" s="54" t="n">
        <f aca="false">ABS(G609-H609)</f>
        <v>728</v>
      </c>
      <c r="J609" s="54" t="n">
        <f aca="false">IF(H609=0,0,ROUND(ABS(G609-H609)/H609*100,2))</f>
        <v>7.76</v>
      </c>
      <c r="K609" s="54" t="n">
        <f aca="false">G609-H609</f>
        <v>-728</v>
      </c>
      <c r="L609" s="54" t="n">
        <f aca="false">ROUND(100-J609,2)</f>
        <v>92.24</v>
      </c>
      <c r="M609" s="56" t="s">
        <v>12149</v>
      </c>
      <c r="N609" s="56" t="s">
        <v>12130</v>
      </c>
      <c r="O609" s="56" t="s">
        <v>12123</v>
      </c>
      <c r="P609" s="55" t="str">
        <f aca="false">IF(K609&gt;500,"Over-Forecast",IF(K609&lt;-500,"Under-Forecast","Accurate"))</f>
        <v>Under-Forecast</v>
      </c>
      <c r="Q609" s="55" t="str">
        <f aca="false">IF(J609&lt;=5,"Excellent",IF(J609&lt;=10,"Good",IF(J609&lt;=20,"Acceptable","Poor")))</f>
        <v>Good</v>
      </c>
      <c r="R609" s="55" t="n">
        <f aca="false">IFERROR(VALUE(LEFT(E609,4)),"")</f>
        <v>2022</v>
      </c>
    </row>
    <row r="610" customFormat="false" ht="15" hidden="false" customHeight="true" outlineLevel="0" collapsed="false">
      <c r="A610" s="52" t="s">
        <v>12777</v>
      </c>
      <c r="B610" s="52" t="s">
        <v>2150</v>
      </c>
      <c r="C610" s="52" t="s">
        <v>17</v>
      </c>
      <c r="D610" s="52" t="s">
        <v>9</v>
      </c>
      <c r="E610" s="52" t="s">
        <v>33</v>
      </c>
      <c r="F610" s="52" t="s">
        <v>107</v>
      </c>
      <c r="G610" s="52" t="n">
        <v>12175</v>
      </c>
      <c r="H610" s="52" t="n">
        <v>9613</v>
      </c>
      <c r="I610" s="54" t="n">
        <f aca="false">ABS(G610-H610)</f>
        <v>2562</v>
      </c>
      <c r="J610" s="54" t="n">
        <f aca="false">IF(H610=0,0,ROUND(ABS(G610-H610)/H610*100,2))</f>
        <v>26.65</v>
      </c>
      <c r="K610" s="54" t="n">
        <f aca="false">G610-H610</f>
        <v>2562</v>
      </c>
      <c r="L610" s="54" t="n">
        <f aca="false">ROUND(100-J610,2)</f>
        <v>73.35</v>
      </c>
      <c r="M610" s="52" t="s">
        <v>12204</v>
      </c>
      <c r="N610" s="52" t="s">
        <v>12130</v>
      </c>
      <c r="O610" s="52" t="s">
        <v>12131</v>
      </c>
      <c r="P610" s="55" t="str">
        <f aca="false">IF(K610&gt;500,"Over-Forecast",IF(K610&lt;-500,"Under-Forecast","Accurate"))</f>
        <v>Over-Forecast</v>
      </c>
      <c r="Q610" s="55" t="str">
        <f aca="false">IF(J610&lt;=5,"Excellent",IF(J610&lt;=10,"Good",IF(J610&lt;=20,"Acceptable","Poor")))</f>
        <v>Poor</v>
      </c>
      <c r="R610" s="55" t="n">
        <f aca="false">IFERROR(VALUE(LEFT(E610,4)),"")</f>
        <v>2023</v>
      </c>
    </row>
    <row r="611" customFormat="false" ht="15" hidden="false" customHeight="true" outlineLevel="0" collapsed="false">
      <c r="A611" s="56" t="s">
        <v>12778</v>
      </c>
      <c r="B611" s="56" t="s">
        <v>6753</v>
      </c>
      <c r="C611" s="56" t="s">
        <v>11</v>
      </c>
      <c r="D611" s="56" t="s">
        <v>9</v>
      </c>
      <c r="E611" s="56" t="s">
        <v>29</v>
      </c>
      <c r="F611" s="56" t="s">
        <v>109</v>
      </c>
      <c r="G611" s="56" t="n">
        <v>1335</v>
      </c>
      <c r="H611" s="56" t="n">
        <v>1064</v>
      </c>
      <c r="I611" s="54" t="n">
        <f aca="false">ABS(G611-H611)</f>
        <v>271</v>
      </c>
      <c r="J611" s="54" t="n">
        <f aca="false">IF(H611=0,0,ROUND(ABS(G611-H611)/H611*100,2))</f>
        <v>25.47</v>
      </c>
      <c r="K611" s="54" t="n">
        <f aca="false">G611-H611</f>
        <v>271</v>
      </c>
      <c r="L611" s="54" t="n">
        <f aca="false">ROUND(100-J611,2)</f>
        <v>74.53</v>
      </c>
      <c r="M611" s="56" t="s">
        <v>12134</v>
      </c>
      <c r="N611" s="56" t="s">
        <v>12126</v>
      </c>
      <c r="O611" s="56" t="s">
        <v>12131</v>
      </c>
      <c r="P611" s="55" t="str">
        <f aca="false">IF(K611&gt;500,"Over-Forecast",IF(K611&lt;-500,"Under-Forecast","Accurate"))</f>
        <v>Accurate</v>
      </c>
      <c r="Q611" s="55" t="str">
        <f aca="false">IF(J611&lt;=5,"Excellent",IF(J611&lt;=10,"Good",IF(J611&lt;=20,"Acceptable","Poor")))</f>
        <v>Poor</v>
      </c>
      <c r="R611" s="55" t="n">
        <f aca="false">IFERROR(VALUE(LEFT(E611,4)),"")</f>
        <v>2022</v>
      </c>
    </row>
    <row r="612" customFormat="false" ht="15" hidden="false" customHeight="true" outlineLevel="0" collapsed="false">
      <c r="A612" s="52" t="s">
        <v>12779</v>
      </c>
      <c r="B612" s="52" t="s">
        <v>1189</v>
      </c>
      <c r="C612" s="52" t="s">
        <v>23</v>
      </c>
      <c r="D612" s="52" t="s">
        <v>9</v>
      </c>
      <c r="E612" s="52" t="s">
        <v>40</v>
      </c>
      <c r="F612" s="52" t="s">
        <v>111</v>
      </c>
      <c r="G612" s="52" t="n">
        <v>8649</v>
      </c>
      <c r="H612" s="52" t="n">
        <v>6761</v>
      </c>
      <c r="I612" s="54" t="n">
        <f aca="false">ABS(G612-H612)</f>
        <v>1888</v>
      </c>
      <c r="J612" s="54" t="n">
        <f aca="false">IF(H612=0,0,ROUND(ABS(G612-H612)/H612*100,2))</f>
        <v>27.92</v>
      </c>
      <c r="K612" s="54" t="n">
        <f aca="false">G612-H612</f>
        <v>1888</v>
      </c>
      <c r="L612" s="54" t="n">
        <f aca="false">ROUND(100-J612,2)</f>
        <v>72.08</v>
      </c>
      <c r="M612" s="52" t="s">
        <v>12121</v>
      </c>
      <c r="N612" s="52" t="s">
        <v>12122</v>
      </c>
      <c r="O612" s="52" t="s">
        <v>12131</v>
      </c>
      <c r="P612" s="55" t="str">
        <f aca="false">IF(K612&gt;500,"Over-Forecast",IF(K612&lt;-500,"Under-Forecast","Accurate"))</f>
        <v>Over-Forecast</v>
      </c>
      <c r="Q612" s="55" t="str">
        <f aca="false">IF(J612&lt;=5,"Excellent",IF(J612&lt;=10,"Good",IF(J612&lt;=20,"Acceptable","Poor")))</f>
        <v>Poor</v>
      </c>
      <c r="R612" s="55" t="n">
        <f aca="false">IFERROR(VALUE(LEFT(E612,4)),"")</f>
        <v>2023</v>
      </c>
    </row>
    <row r="613" customFormat="false" ht="15" hidden="false" customHeight="true" outlineLevel="0" collapsed="false">
      <c r="A613" s="56" t="s">
        <v>12780</v>
      </c>
      <c r="B613" s="56" t="s">
        <v>3372</v>
      </c>
      <c r="C613" s="56" t="s">
        <v>25</v>
      </c>
      <c r="D613" s="56" t="s">
        <v>18</v>
      </c>
      <c r="E613" s="56" t="s">
        <v>38</v>
      </c>
      <c r="F613" s="56" t="s">
        <v>113</v>
      </c>
      <c r="G613" s="56" t="n">
        <v>1583</v>
      </c>
      <c r="H613" s="56" t="n">
        <v>1579</v>
      </c>
      <c r="I613" s="54" t="n">
        <f aca="false">ABS(G613-H613)</f>
        <v>4</v>
      </c>
      <c r="J613" s="54" t="n">
        <f aca="false">IF(H613=0,0,ROUND(ABS(G613-H613)/H613*100,2))</f>
        <v>0.25</v>
      </c>
      <c r="K613" s="54" t="n">
        <f aca="false">G613-H613</f>
        <v>4</v>
      </c>
      <c r="L613" s="54" t="n">
        <f aca="false">ROUND(100-J613,2)</f>
        <v>99.75</v>
      </c>
      <c r="M613" s="56" t="s">
        <v>12149</v>
      </c>
      <c r="N613" s="56" t="s">
        <v>12153</v>
      </c>
      <c r="O613" s="56" t="s">
        <v>12131</v>
      </c>
      <c r="P613" s="55" t="str">
        <f aca="false">IF(K613&gt;500,"Over-Forecast",IF(K613&lt;-500,"Under-Forecast","Accurate"))</f>
        <v>Accurate</v>
      </c>
      <c r="Q613" s="55" t="str">
        <f aca="false">IF(J613&lt;=5,"Excellent",IF(J613&lt;=10,"Good",IF(J613&lt;=20,"Acceptable","Poor")))</f>
        <v>Excellent</v>
      </c>
      <c r="R613" s="55" t="n">
        <f aca="false">IFERROR(VALUE(LEFT(E613,4)),"")</f>
        <v>2023</v>
      </c>
    </row>
    <row r="614" customFormat="false" ht="15" hidden="false" customHeight="true" outlineLevel="0" collapsed="false">
      <c r="A614" s="52" t="s">
        <v>12781</v>
      </c>
      <c r="B614" s="52" t="s">
        <v>2338</v>
      </c>
      <c r="C614" s="52" t="s">
        <v>23</v>
      </c>
      <c r="D614" s="52" t="s">
        <v>21</v>
      </c>
      <c r="E614" s="52" t="s">
        <v>49</v>
      </c>
      <c r="F614" s="52" t="s">
        <v>107</v>
      </c>
      <c r="G614" s="52" t="n">
        <v>8458</v>
      </c>
      <c r="H614" s="52" t="n">
        <v>6428</v>
      </c>
      <c r="I614" s="54" t="n">
        <f aca="false">ABS(G614-H614)</f>
        <v>2030</v>
      </c>
      <c r="J614" s="54" t="n">
        <f aca="false">IF(H614=0,0,ROUND(ABS(G614-H614)/H614*100,2))</f>
        <v>31.58</v>
      </c>
      <c r="K614" s="54" t="n">
        <f aca="false">G614-H614</f>
        <v>2030</v>
      </c>
      <c r="L614" s="54" t="n">
        <f aca="false">ROUND(100-J614,2)</f>
        <v>68.42</v>
      </c>
      <c r="M614" s="52" t="s">
        <v>12173</v>
      </c>
      <c r="N614" s="52" t="s">
        <v>12122</v>
      </c>
      <c r="O614" s="52" t="s">
        <v>12127</v>
      </c>
      <c r="P614" s="55" t="str">
        <f aca="false">IF(K614&gt;500,"Over-Forecast",IF(K614&lt;-500,"Under-Forecast","Accurate"))</f>
        <v>Over-Forecast</v>
      </c>
      <c r="Q614" s="55" t="str">
        <f aca="false">IF(J614&lt;=5,"Excellent",IF(J614&lt;=10,"Good",IF(J614&lt;=20,"Acceptable","Poor")))</f>
        <v>Poor</v>
      </c>
      <c r="R614" s="55" t="n">
        <f aca="false">IFERROR(VALUE(LEFT(E614,4)),"")</f>
        <v>2024</v>
      </c>
    </row>
    <row r="615" customFormat="false" ht="15" hidden="false" customHeight="true" outlineLevel="0" collapsed="false">
      <c r="A615" s="56" t="s">
        <v>12782</v>
      </c>
      <c r="B615" s="56" t="s">
        <v>3177</v>
      </c>
      <c r="C615" s="56" t="s">
        <v>23</v>
      </c>
      <c r="D615" s="56" t="s">
        <v>9</v>
      </c>
      <c r="E615" s="56" t="s">
        <v>43</v>
      </c>
      <c r="F615" s="56" t="s">
        <v>111</v>
      </c>
      <c r="G615" s="56" t="n">
        <v>8609</v>
      </c>
      <c r="H615" s="56" t="n">
        <v>6694</v>
      </c>
      <c r="I615" s="54" t="n">
        <f aca="false">ABS(G615-H615)</f>
        <v>1915</v>
      </c>
      <c r="J615" s="54" t="n">
        <f aca="false">IF(H615=0,0,ROUND(ABS(G615-H615)/H615*100,2))</f>
        <v>28.61</v>
      </c>
      <c r="K615" s="54" t="n">
        <f aca="false">G615-H615</f>
        <v>1915</v>
      </c>
      <c r="L615" s="54" t="n">
        <f aca="false">ROUND(100-J615,2)</f>
        <v>71.39</v>
      </c>
      <c r="M615" s="56" t="s">
        <v>12125</v>
      </c>
      <c r="N615" s="56" t="s">
        <v>12130</v>
      </c>
      <c r="O615" s="56" t="s">
        <v>12131</v>
      </c>
      <c r="P615" s="55" t="str">
        <f aca="false">IF(K615&gt;500,"Over-Forecast",IF(K615&lt;-500,"Under-Forecast","Accurate"))</f>
        <v>Over-Forecast</v>
      </c>
      <c r="Q615" s="55" t="str">
        <f aca="false">IF(J615&lt;=5,"Excellent",IF(J615&lt;=10,"Good",IF(J615&lt;=20,"Acceptable","Poor")))</f>
        <v>Poor</v>
      </c>
      <c r="R615" s="55" t="n">
        <f aca="false">IFERROR(VALUE(LEFT(E615,4)),"")</f>
        <v>2023</v>
      </c>
    </row>
    <row r="616" customFormat="false" ht="15" hidden="false" customHeight="true" outlineLevel="0" collapsed="false">
      <c r="A616" s="52" t="s">
        <v>12783</v>
      </c>
      <c r="B616" s="52" t="s">
        <v>2042</v>
      </c>
      <c r="C616" s="52" t="s">
        <v>27</v>
      </c>
      <c r="D616" s="52" t="s">
        <v>15</v>
      </c>
      <c r="E616" s="52" t="s">
        <v>37</v>
      </c>
      <c r="F616" s="52" t="s">
        <v>109</v>
      </c>
      <c r="G616" s="52" t="n">
        <v>5019</v>
      </c>
      <c r="H616" s="52" t="n">
        <v>5755</v>
      </c>
      <c r="I616" s="54" t="n">
        <f aca="false">ABS(G616-H616)</f>
        <v>736</v>
      </c>
      <c r="J616" s="54" t="n">
        <f aca="false">IF(H616=0,0,ROUND(ABS(G616-H616)/H616*100,2))</f>
        <v>12.79</v>
      </c>
      <c r="K616" s="54" t="n">
        <f aca="false">G616-H616</f>
        <v>-736</v>
      </c>
      <c r="L616" s="54" t="n">
        <f aca="false">ROUND(100-J616,2)</f>
        <v>87.21</v>
      </c>
      <c r="M616" s="52" t="s">
        <v>12129</v>
      </c>
      <c r="N616" s="52" t="s">
        <v>12137</v>
      </c>
      <c r="O616" s="52" t="s">
        <v>12127</v>
      </c>
      <c r="P616" s="55" t="str">
        <f aca="false">IF(K616&gt;500,"Over-Forecast",IF(K616&lt;-500,"Under-Forecast","Accurate"))</f>
        <v>Under-Forecast</v>
      </c>
      <c r="Q616" s="55" t="str">
        <f aca="false">IF(J616&lt;=5,"Excellent",IF(J616&lt;=10,"Good",IF(J616&lt;=20,"Acceptable","Poor")))</f>
        <v>Acceptable</v>
      </c>
      <c r="R616" s="55" t="n">
        <f aca="false">IFERROR(VALUE(LEFT(E616,4)),"")</f>
        <v>2023</v>
      </c>
    </row>
    <row r="617" customFormat="false" ht="15" hidden="false" customHeight="true" outlineLevel="0" collapsed="false">
      <c r="A617" s="56" t="s">
        <v>12784</v>
      </c>
      <c r="B617" s="56" t="s">
        <v>2220</v>
      </c>
      <c r="C617" s="56" t="s">
        <v>17</v>
      </c>
      <c r="D617" s="56" t="s">
        <v>18</v>
      </c>
      <c r="E617" s="56" t="s">
        <v>24</v>
      </c>
      <c r="F617" s="56" t="s">
        <v>109</v>
      </c>
      <c r="G617" s="56" t="n">
        <v>6476</v>
      </c>
      <c r="H617" s="56" t="n">
        <v>5334</v>
      </c>
      <c r="I617" s="54" t="n">
        <f aca="false">ABS(G617-H617)</f>
        <v>1142</v>
      </c>
      <c r="J617" s="54" t="n">
        <f aca="false">IF(H617=0,0,ROUND(ABS(G617-H617)/H617*100,2))</f>
        <v>21.41</v>
      </c>
      <c r="K617" s="54" t="n">
        <f aca="false">G617-H617</f>
        <v>1142</v>
      </c>
      <c r="L617" s="54" t="n">
        <f aca="false">ROUND(100-J617,2)</f>
        <v>78.59</v>
      </c>
      <c r="M617" s="56" t="s">
        <v>12129</v>
      </c>
      <c r="N617" s="56" t="s">
        <v>12130</v>
      </c>
      <c r="O617" s="56" t="s">
        <v>12123</v>
      </c>
      <c r="P617" s="55" t="str">
        <f aca="false">IF(K617&gt;500,"Over-Forecast",IF(K617&lt;-500,"Under-Forecast","Accurate"))</f>
        <v>Over-Forecast</v>
      </c>
      <c r="Q617" s="55" t="str">
        <f aca="false">IF(J617&lt;=5,"Excellent",IF(J617&lt;=10,"Good",IF(J617&lt;=20,"Acceptable","Poor")))</f>
        <v>Poor</v>
      </c>
      <c r="R617" s="55" t="n">
        <f aca="false">IFERROR(VALUE(LEFT(E617,4)),"")</f>
        <v>2022</v>
      </c>
    </row>
    <row r="618" customFormat="false" ht="15" hidden="false" customHeight="true" outlineLevel="0" collapsed="false">
      <c r="A618" s="52" t="s">
        <v>12785</v>
      </c>
      <c r="B618" s="52" t="s">
        <v>2757</v>
      </c>
      <c r="C618" s="52" t="s">
        <v>17</v>
      </c>
      <c r="D618" s="52" t="s">
        <v>9</v>
      </c>
      <c r="E618" s="52" t="s">
        <v>40</v>
      </c>
      <c r="F618" s="52" t="s">
        <v>115</v>
      </c>
      <c r="G618" s="52" t="n">
        <v>8991</v>
      </c>
      <c r="H618" s="52" t="n">
        <v>9070</v>
      </c>
      <c r="I618" s="54" t="n">
        <f aca="false">ABS(G618-H618)</f>
        <v>79</v>
      </c>
      <c r="J618" s="54" t="n">
        <f aca="false">IF(H618=0,0,ROUND(ABS(G618-H618)/H618*100,2))</f>
        <v>0.87</v>
      </c>
      <c r="K618" s="54" t="n">
        <f aca="false">G618-H618</f>
        <v>-79</v>
      </c>
      <c r="L618" s="54" t="n">
        <f aca="false">ROUND(100-J618,2)</f>
        <v>99.13</v>
      </c>
      <c r="M618" s="52" t="s">
        <v>12121</v>
      </c>
      <c r="N618" s="52" t="s">
        <v>12137</v>
      </c>
      <c r="O618" s="52" t="s">
        <v>12131</v>
      </c>
      <c r="P618" s="55" t="str">
        <f aca="false">IF(K618&gt;500,"Over-Forecast",IF(K618&lt;-500,"Under-Forecast","Accurate"))</f>
        <v>Accurate</v>
      </c>
      <c r="Q618" s="55" t="str">
        <f aca="false">IF(J618&lt;=5,"Excellent",IF(J618&lt;=10,"Good",IF(J618&lt;=20,"Acceptable","Poor")))</f>
        <v>Excellent</v>
      </c>
      <c r="R618" s="55" t="n">
        <f aca="false">IFERROR(VALUE(LEFT(E618,4)),"")</f>
        <v>2023</v>
      </c>
    </row>
    <row r="619" customFormat="false" ht="15" hidden="false" customHeight="true" outlineLevel="0" collapsed="false">
      <c r="A619" s="56" t="s">
        <v>12786</v>
      </c>
      <c r="B619" s="56" t="s">
        <v>4410</v>
      </c>
      <c r="C619" s="56" t="s">
        <v>27</v>
      </c>
      <c r="D619" s="56" t="s">
        <v>21</v>
      </c>
      <c r="E619" s="56" t="s">
        <v>30</v>
      </c>
      <c r="F619" s="56" t="s">
        <v>107</v>
      </c>
      <c r="G619" s="56" t="n">
        <v>2465</v>
      </c>
      <c r="H619" s="56" t="n">
        <v>3374</v>
      </c>
      <c r="I619" s="54" t="n">
        <f aca="false">ABS(G619-H619)</f>
        <v>909</v>
      </c>
      <c r="J619" s="54" t="n">
        <f aca="false">IF(H619=0,0,ROUND(ABS(G619-H619)/H619*100,2))</f>
        <v>26.94</v>
      </c>
      <c r="K619" s="54" t="n">
        <f aca="false">G619-H619</f>
        <v>-909</v>
      </c>
      <c r="L619" s="54" t="n">
        <f aca="false">ROUND(100-J619,2)</f>
        <v>73.06</v>
      </c>
      <c r="M619" s="56" t="s">
        <v>12160</v>
      </c>
      <c r="N619" s="56" t="s">
        <v>12122</v>
      </c>
      <c r="O619" s="56" t="s">
        <v>12127</v>
      </c>
      <c r="P619" s="55" t="str">
        <f aca="false">IF(K619&gt;500,"Over-Forecast",IF(K619&lt;-500,"Under-Forecast","Accurate"))</f>
        <v>Under-Forecast</v>
      </c>
      <c r="Q619" s="55" t="str">
        <f aca="false">IF(J619&lt;=5,"Excellent",IF(J619&lt;=10,"Good",IF(J619&lt;=20,"Acceptable","Poor")))</f>
        <v>Poor</v>
      </c>
      <c r="R619" s="55" t="n">
        <f aca="false">IFERROR(VALUE(LEFT(E619,4)),"")</f>
        <v>2022</v>
      </c>
    </row>
    <row r="620" customFormat="false" ht="15" hidden="false" customHeight="true" outlineLevel="0" collapsed="false">
      <c r="A620" s="52" t="s">
        <v>12787</v>
      </c>
      <c r="B620" s="52" t="s">
        <v>4782</v>
      </c>
      <c r="C620" s="52" t="s">
        <v>20</v>
      </c>
      <c r="D620" s="52" t="s">
        <v>18</v>
      </c>
      <c r="E620" s="52" t="s">
        <v>24</v>
      </c>
      <c r="F620" s="52" t="s">
        <v>115</v>
      </c>
      <c r="G620" s="52" t="n">
        <v>8709</v>
      </c>
      <c r="H620" s="52" t="n">
        <v>8845</v>
      </c>
      <c r="I620" s="54" t="n">
        <f aca="false">ABS(G620-H620)</f>
        <v>136</v>
      </c>
      <c r="J620" s="54" t="n">
        <f aca="false">IF(H620=0,0,ROUND(ABS(G620-H620)/H620*100,2))</f>
        <v>1.54</v>
      </c>
      <c r="K620" s="54" t="n">
        <f aca="false">G620-H620</f>
        <v>-136</v>
      </c>
      <c r="L620" s="54" t="n">
        <f aca="false">ROUND(100-J620,2)</f>
        <v>98.46</v>
      </c>
      <c r="M620" s="52" t="s">
        <v>12139</v>
      </c>
      <c r="N620" s="52" t="s">
        <v>12137</v>
      </c>
      <c r="O620" s="52" t="s">
        <v>12127</v>
      </c>
      <c r="P620" s="55" t="str">
        <f aca="false">IF(K620&gt;500,"Over-Forecast",IF(K620&lt;-500,"Under-Forecast","Accurate"))</f>
        <v>Accurate</v>
      </c>
      <c r="Q620" s="55" t="str">
        <f aca="false">IF(J620&lt;=5,"Excellent",IF(J620&lt;=10,"Good",IF(J620&lt;=20,"Acceptable","Poor")))</f>
        <v>Excellent</v>
      </c>
      <c r="R620" s="55" t="n">
        <f aca="false">IFERROR(VALUE(LEFT(E620,4)),"")</f>
        <v>2022</v>
      </c>
    </row>
    <row r="621" customFormat="false" ht="15" hidden="false" customHeight="true" outlineLevel="0" collapsed="false">
      <c r="A621" s="56" t="s">
        <v>12788</v>
      </c>
      <c r="B621" s="56" t="s">
        <v>6692</v>
      </c>
      <c r="C621" s="56" t="s">
        <v>11</v>
      </c>
      <c r="D621" s="56" t="s">
        <v>9</v>
      </c>
      <c r="E621" s="56" t="s">
        <v>53</v>
      </c>
      <c r="F621" s="56" t="s">
        <v>115</v>
      </c>
      <c r="G621" s="56" t="n">
        <v>1436</v>
      </c>
      <c r="H621" s="56" t="n">
        <v>1379</v>
      </c>
      <c r="I621" s="54" t="n">
        <f aca="false">ABS(G621-H621)</f>
        <v>57</v>
      </c>
      <c r="J621" s="54" t="n">
        <f aca="false">IF(H621=0,0,ROUND(ABS(G621-H621)/H621*100,2))</f>
        <v>4.13</v>
      </c>
      <c r="K621" s="54" t="n">
        <f aca="false">G621-H621</f>
        <v>57</v>
      </c>
      <c r="L621" s="54" t="n">
        <f aca="false">ROUND(100-J621,2)</f>
        <v>95.87</v>
      </c>
      <c r="M621" s="56" t="s">
        <v>12141</v>
      </c>
      <c r="N621" s="56" t="s">
        <v>12130</v>
      </c>
      <c r="O621" s="56" t="s">
        <v>12131</v>
      </c>
      <c r="P621" s="55" t="str">
        <f aca="false">IF(K621&gt;500,"Over-Forecast",IF(K621&lt;-500,"Under-Forecast","Accurate"))</f>
        <v>Accurate</v>
      </c>
      <c r="Q621" s="55" t="str">
        <f aca="false">IF(J621&lt;=5,"Excellent",IF(J621&lt;=10,"Good",IF(J621&lt;=20,"Acceptable","Poor")))</f>
        <v>Excellent</v>
      </c>
      <c r="R621" s="55" t="n">
        <f aca="false">IFERROR(VALUE(LEFT(E621,4)),"")</f>
        <v>2024</v>
      </c>
    </row>
    <row r="622" customFormat="false" ht="15" hidden="false" customHeight="true" outlineLevel="0" collapsed="false">
      <c r="A622" s="52" t="s">
        <v>12789</v>
      </c>
      <c r="B622" s="52" t="s">
        <v>2344</v>
      </c>
      <c r="C622" s="52" t="s">
        <v>25</v>
      </c>
      <c r="D622" s="52" t="s">
        <v>12</v>
      </c>
      <c r="E622" s="52" t="s">
        <v>24</v>
      </c>
      <c r="F622" s="52" t="s">
        <v>115</v>
      </c>
      <c r="G622" s="52" t="n">
        <v>6529</v>
      </c>
      <c r="H622" s="52" t="n">
        <v>7396</v>
      </c>
      <c r="I622" s="54" t="n">
        <f aca="false">ABS(G622-H622)</f>
        <v>867</v>
      </c>
      <c r="J622" s="54" t="n">
        <f aca="false">IF(H622=0,0,ROUND(ABS(G622-H622)/H622*100,2))</f>
        <v>11.72</v>
      </c>
      <c r="K622" s="54" t="n">
        <f aca="false">G622-H622</f>
        <v>-867</v>
      </c>
      <c r="L622" s="54" t="n">
        <f aca="false">ROUND(100-J622,2)</f>
        <v>88.28</v>
      </c>
      <c r="M622" s="52" t="s">
        <v>12136</v>
      </c>
      <c r="N622" s="52" t="s">
        <v>12130</v>
      </c>
      <c r="O622" s="52" t="s">
        <v>12131</v>
      </c>
      <c r="P622" s="55" t="str">
        <f aca="false">IF(K622&gt;500,"Over-Forecast",IF(K622&lt;-500,"Under-Forecast","Accurate"))</f>
        <v>Under-Forecast</v>
      </c>
      <c r="Q622" s="55" t="str">
        <f aca="false">IF(J622&lt;=5,"Excellent",IF(J622&lt;=10,"Good",IF(J622&lt;=20,"Acceptable","Poor")))</f>
        <v>Acceptable</v>
      </c>
      <c r="R622" s="55" t="n">
        <f aca="false">IFERROR(VALUE(LEFT(E622,4)),"")</f>
        <v>2022</v>
      </c>
    </row>
    <row r="623" customFormat="false" ht="15" hidden="false" customHeight="true" outlineLevel="0" collapsed="false">
      <c r="A623" s="56" t="s">
        <v>12790</v>
      </c>
      <c r="B623" s="56" t="s">
        <v>3269</v>
      </c>
      <c r="C623" s="56" t="s">
        <v>23</v>
      </c>
      <c r="D623" s="56" t="s">
        <v>21</v>
      </c>
      <c r="E623" s="56" t="s">
        <v>50</v>
      </c>
      <c r="F623" s="56" t="s">
        <v>115</v>
      </c>
      <c r="G623" s="56" t="n">
        <v>320</v>
      </c>
      <c r="H623" s="56" t="n">
        <v>313</v>
      </c>
      <c r="I623" s="54" t="n">
        <f aca="false">ABS(G623-H623)</f>
        <v>7</v>
      </c>
      <c r="J623" s="54" t="n">
        <f aca="false">IF(H623=0,0,ROUND(ABS(G623-H623)/H623*100,2))</f>
        <v>2.24</v>
      </c>
      <c r="K623" s="54" t="n">
        <f aca="false">G623-H623</f>
        <v>7</v>
      </c>
      <c r="L623" s="54" t="n">
        <f aca="false">ROUND(100-J623,2)</f>
        <v>97.76</v>
      </c>
      <c r="M623" s="56" t="s">
        <v>12134</v>
      </c>
      <c r="N623" s="56" t="s">
        <v>12137</v>
      </c>
      <c r="O623" s="56" t="s">
        <v>12131</v>
      </c>
      <c r="P623" s="55" t="str">
        <f aca="false">IF(K623&gt;500,"Over-Forecast",IF(K623&lt;-500,"Under-Forecast","Accurate"))</f>
        <v>Accurate</v>
      </c>
      <c r="Q623" s="55" t="str">
        <f aca="false">IF(J623&lt;=5,"Excellent",IF(J623&lt;=10,"Good",IF(J623&lt;=20,"Acceptable","Poor")))</f>
        <v>Excellent</v>
      </c>
      <c r="R623" s="55" t="n">
        <f aca="false">IFERROR(VALUE(LEFT(E623,4)),"")</f>
        <v>2024</v>
      </c>
    </row>
    <row r="624" customFormat="false" ht="15" hidden="false" customHeight="true" outlineLevel="0" collapsed="false">
      <c r="A624" s="52" t="s">
        <v>12791</v>
      </c>
      <c r="B624" s="52" t="s">
        <v>3840</v>
      </c>
      <c r="C624" s="52" t="s">
        <v>27</v>
      </c>
      <c r="D624" s="52" t="s">
        <v>15</v>
      </c>
      <c r="E624" s="52" t="s">
        <v>48</v>
      </c>
      <c r="F624" s="52" t="s">
        <v>113</v>
      </c>
      <c r="G624" s="52" t="n">
        <v>6672</v>
      </c>
      <c r="H624" s="52" t="n">
        <v>6082</v>
      </c>
      <c r="I624" s="54" t="n">
        <f aca="false">ABS(G624-H624)</f>
        <v>590</v>
      </c>
      <c r="J624" s="54" t="n">
        <f aca="false">IF(H624=0,0,ROUND(ABS(G624-H624)/H624*100,2))</f>
        <v>9.7</v>
      </c>
      <c r="K624" s="54" t="n">
        <f aca="false">G624-H624</f>
        <v>590</v>
      </c>
      <c r="L624" s="54" t="n">
        <f aca="false">ROUND(100-J624,2)</f>
        <v>90.3</v>
      </c>
      <c r="M624" s="52" t="s">
        <v>12204</v>
      </c>
      <c r="N624" s="52" t="s">
        <v>12126</v>
      </c>
      <c r="O624" s="52" t="s">
        <v>12127</v>
      </c>
      <c r="P624" s="55" t="str">
        <f aca="false">IF(K624&gt;500,"Over-Forecast",IF(K624&lt;-500,"Under-Forecast","Accurate"))</f>
        <v>Over-Forecast</v>
      </c>
      <c r="Q624" s="55" t="str">
        <f aca="false">IF(J624&lt;=5,"Excellent",IF(J624&lt;=10,"Good",IF(J624&lt;=20,"Acceptable","Poor")))</f>
        <v>Good</v>
      </c>
      <c r="R624" s="55" t="n">
        <f aca="false">IFERROR(VALUE(LEFT(E624,4)),"")</f>
        <v>2024</v>
      </c>
    </row>
    <row r="625" customFormat="false" ht="15" hidden="false" customHeight="true" outlineLevel="0" collapsed="false">
      <c r="A625" s="56" t="s">
        <v>12792</v>
      </c>
      <c r="B625" s="56" t="s">
        <v>392</v>
      </c>
      <c r="C625" s="56" t="s">
        <v>14</v>
      </c>
      <c r="D625" s="56" t="s">
        <v>21</v>
      </c>
      <c r="E625" s="56" t="s">
        <v>47</v>
      </c>
      <c r="F625" s="56" t="s">
        <v>115</v>
      </c>
      <c r="G625" s="56" t="n">
        <v>8705</v>
      </c>
      <c r="H625" s="56" t="n">
        <v>8817</v>
      </c>
      <c r="I625" s="54" t="n">
        <f aca="false">ABS(G625-H625)</f>
        <v>112</v>
      </c>
      <c r="J625" s="54" t="n">
        <f aca="false">IF(H625=0,0,ROUND(ABS(G625-H625)/H625*100,2))</f>
        <v>1.27</v>
      </c>
      <c r="K625" s="54" t="n">
        <f aca="false">G625-H625</f>
        <v>-112</v>
      </c>
      <c r="L625" s="54" t="n">
        <f aca="false">ROUND(100-J625,2)</f>
        <v>98.73</v>
      </c>
      <c r="M625" s="56" t="s">
        <v>12152</v>
      </c>
      <c r="N625" s="56" t="s">
        <v>12130</v>
      </c>
      <c r="O625" s="56" t="s">
        <v>12123</v>
      </c>
      <c r="P625" s="55" t="str">
        <f aca="false">IF(K625&gt;500,"Over-Forecast",IF(K625&lt;-500,"Under-Forecast","Accurate"))</f>
        <v>Accurate</v>
      </c>
      <c r="Q625" s="55" t="str">
        <f aca="false">IF(J625&lt;=5,"Excellent",IF(J625&lt;=10,"Good",IF(J625&lt;=20,"Acceptable","Poor")))</f>
        <v>Excellent</v>
      </c>
      <c r="R625" s="55" t="n">
        <f aca="false">IFERROR(VALUE(LEFT(E625,4)),"")</f>
        <v>2024</v>
      </c>
    </row>
    <row r="626" customFormat="false" ht="15" hidden="false" customHeight="true" outlineLevel="0" collapsed="false">
      <c r="A626" s="52" t="s">
        <v>12793</v>
      </c>
      <c r="B626" s="52" t="s">
        <v>1613</v>
      </c>
      <c r="C626" s="52" t="s">
        <v>17</v>
      </c>
      <c r="D626" s="52" t="s">
        <v>21</v>
      </c>
      <c r="E626" s="52" t="s">
        <v>43</v>
      </c>
      <c r="F626" s="52" t="s">
        <v>107</v>
      </c>
      <c r="G626" s="52" t="n">
        <v>709</v>
      </c>
      <c r="H626" s="52" t="n">
        <v>572</v>
      </c>
      <c r="I626" s="54" t="n">
        <f aca="false">ABS(G626-H626)</f>
        <v>137</v>
      </c>
      <c r="J626" s="54" t="n">
        <f aca="false">IF(H626=0,0,ROUND(ABS(G626-H626)/H626*100,2))</f>
        <v>23.95</v>
      </c>
      <c r="K626" s="54" t="n">
        <f aca="false">G626-H626</f>
        <v>137</v>
      </c>
      <c r="L626" s="54" t="n">
        <f aca="false">ROUND(100-J626,2)</f>
        <v>76.05</v>
      </c>
      <c r="M626" s="52" t="s">
        <v>12173</v>
      </c>
      <c r="N626" s="52" t="s">
        <v>12126</v>
      </c>
      <c r="O626" s="52" t="s">
        <v>12123</v>
      </c>
      <c r="P626" s="55" t="str">
        <f aca="false">IF(K626&gt;500,"Over-Forecast",IF(K626&lt;-500,"Under-Forecast","Accurate"))</f>
        <v>Accurate</v>
      </c>
      <c r="Q626" s="55" t="str">
        <f aca="false">IF(J626&lt;=5,"Excellent",IF(J626&lt;=10,"Good",IF(J626&lt;=20,"Acceptable","Poor")))</f>
        <v>Poor</v>
      </c>
      <c r="R626" s="55" t="n">
        <f aca="false">IFERROR(VALUE(LEFT(E626,4)),"")</f>
        <v>2023</v>
      </c>
    </row>
    <row r="627" customFormat="false" ht="15" hidden="false" customHeight="true" outlineLevel="0" collapsed="false">
      <c r="A627" s="56" t="s">
        <v>12794</v>
      </c>
      <c r="B627" s="56" t="s">
        <v>8618</v>
      </c>
      <c r="C627" s="56" t="s">
        <v>25</v>
      </c>
      <c r="D627" s="56" t="s">
        <v>9</v>
      </c>
      <c r="E627" s="56" t="s">
        <v>47</v>
      </c>
      <c r="F627" s="56" t="s">
        <v>115</v>
      </c>
      <c r="G627" s="56" t="n">
        <v>3353</v>
      </c>
      <c r="H627" s="56" t="n">
        <v>4741</v>
      </c>
      <c r="I627" s="54" t="n">
        <f aca="false">ABS(G627-H627)</f>
        <v>1388</v>
      </c>
      <c r="J627" s="54" t="n">
        <f aca="false">IF(H627=0,0,ROUND(ABS(G627-H627)/H627*100,2))</f>
        <v>29.28</v>
      </c>
      <c r="K627" s="54" t="n">
        <f aca="false">G627-H627</f>
        <v>-1388</v>
      </c>
      <c r="L627" s="54" t="n">
        <f aca="false">ROUND(100-J627,2)</f>
        <v>70.72</v>
      </c>
      <c r="M627" s="56" t="s">
        <v>12134</v>
      </c>
      <c r="N627" s="56" t="s">
        <v>12137</v>
      </c>
      <c r="O627" s="56" t="s">
        <v>12127</v>
      </c>
      <c r="P627" s="55" t="str">
        <f aca="false">IF(K627&gt;500,"Over-Forecast",IF(K627&lt;-500,"Under-Forecast","Accurate"))</f>
        <v>Under-Forecast</v>
      </c>
      <c r="Q627" s="55" t="str">
        <f aca="false">IF(J627&lt;=5,"Excellent",IF(J627&lt;=10,"Good",IF(J627&lt;=20,"Acceptable","Poor")))</f>
        <v>Poor</v>
      </c>
      <c r="R627" s="55" t="n">
        <f aca="false">IFERROR(VALUE(LEFT(E627,4)),"")</f>
        <v>2024</v>
      </c>
    </row>
    <row r="628" customFormat="false" ht="15" hidden="false" customHeight="true" outlineLevel="0" collapsed="false">
      <c r="A628" s="52" t="s">
        <v>12795</v>
      </c>
      <c r="B628" s="52" t="s">
        <v>4399</v>
      </c>
      <c r="C628" s="52" t="s">
        <v>14</v>
      </c>
      <c r="D628" s="52" t="s">
        <v>12</v>
      </c>
      <c r="E628" s="52" t="s">
        <v>24</v>
      </c>
      <c r="F628" s="52" t="s">
        <v>111</v>
      </c>
      <c r="G628" s="52" t="n">
        <v>5190</v>
      </c>
      <c r="H628" s="52" t="n">
        <v>4867</v>
      </c>
      <c r="I628" s="54" t="n">
        <f aca="false">ABS(G628-H628)</f>
        <v>323</v>
      </c>
      <c r="J628" s="54" t="n">
        <f aca="false">IF(H628=0,0,ROUND(ABS(G628-H628)/H628*100,2))</f>
        <v>6.64</v>
      </c>
      <c r="K628" s="54" t="n">
        <f aca="false">G628-H628</f>
        <v>323</v>
      </c>
      <c r="L628" s="54" t="n">
        <f aca="false">ROUND(100-J628,2)</f>
        <v>93.36</v>
      </c>
      <c r="M628" s="52" t="s">
        <v>12160</v>
      </c>
      <c r="N628" s="52" t="s">
        <v>12126</v>
      </c>
      <c r="O628" s="52" t="s">
        <v>12123</v>
      </c>
      <c r="P628" s="55" t="str">
        <f aca="false">IF(K628&gt;500,"Over-Forecast",IF(K628&lt;-500,"Under-Forecast","Accurate"))</f>
        <v>Accurate</v>
      </c>
      <c r="Q628" s="55" t="str">
        <f aca="false">IF(J628&lt;=5,"Excellent",IF(J628&lt;=10,"Good",IF(J628&lt;=20,"Acceptable","Poor")))</f>
        <v>Good</v>
      </c>
      <c r="R628" s="55" t="n">
        <f aca="false">IFERROR(VALUE(LEFT(E628,4)),"")</f>
        <v>2022</v>
      </c>
    </row>
    <row r="629" customFormat="false" ht="15" hidden="false" customHeight="true" outlineLevel="0" collapsed="false">
      <c r="A629" s="56" t="s">
        <v>12796</v>
      </c>
      <c r="B629" s="56" t="s">
        <v>2385</v>
      </c>
      <c r="C629" s="56" t="s">
        <v>23</v>
      </c>
      <c r="D629" s="56" t="s">
        <v>18</v>
      </c>
      <c r="E629" s="56" t="s">
        <v>33</v>
      </c>
      <c r="F629" s="56" t="s">
        <v>109</v>
      </c>
      <c r="G629" s="56" t="n">
        <v>4931</v>
      </c>
      <c r="H629" s="56" t="n">
        <v>4594</v>
      </c>
      <c r="I629" s="54" t="n">
        <f aca="false">ABS(G629-H629)</f>
        <v>337</v>
      </c>
      <c r="J629" s="54" t="n">
        <f aca="false">IF(H629=0,0,ROUND(ABS(G629-H629)/H629*100,2))</f>
        <v>7.34</v>
      </c>
      <c r="K629" s="54" t="n">
        <f aca="false">G629-H629</f>
        <v>337</v>
      </c>
      <c r="L629" s="54" t="n">
        <f aca="false">ROUND(100-J629,2)</f>
        <v>92.66</v>
      </c>
      <c r="M629" s="56" t="s">
        <v>12129</v>
      </c>
      <c r="N629" s="56" t="s">
        <v>12122</v>
      </c>
      <c r="O629" s="56" t="s">
        <v>12131</v>
      </c>
      <c r="P629" s="55" t="str">
        <f aca="false">IF(K629&gt;500,"Over-Forecast",IF(K629&lt;-500,"Under-Forecast","Accurate"))</f>
        <v>Accurate</v>
      </c>
      <c r="Q629" s="55" t="str">
        <f aca="false">IF(J629&lt;=5,"Excellent",IF(J629&lt;=10,"Good",IF(J629&lt;=20,"Acceptable","Poor")))</f>
        <v>Good</v>
      </c>
      <c r="R629" s="55" t="n">
        <f aca="false">IFERROR(VALUE(LEFT(E629,4)),"")</f>
        <v>2023</v>
      </c>
    </row>
    <row r="630" customFormat="false" ht="15" hidden="false" customHeight="true" outlineLevel="0" collapsed="false">
      <c r="A630" s="52" t="s">
        <v>12797</v>
      </c>
      <c r="B630" s="52" t="s">
        <v>3797</v>
      </c>
      <c r="C630" s="52" t="s">
        <v>25</v>
      </c>
      <c r="D630" s="52" t="s">
        <v>18</v>
      </c>
      <c r="E630" s="52" t="s">
        <v>38</v>
      </c>
      <c r="F630" s="52" t="s">
        <v>109</v>
      </c>
      <c r="G630" s="52" t="n">
        <v>5786</v>
      </c>
      <c r="H630" s="52" t="n">
        <v>5743</v>
      </c>
      <c r="I630" s="54" t="n">
        <f aca="false">ABS(G630-H630)</f>
        <v>43</v>
      </c>
      <c r="J630" s="54" t="n">
        <f aca="false">IF(H630=0,0,ROUND(ABS(G630-H630)/H630*100,2))</f>
        <v>0.75</v>
      </c>
      <c r="K630" s="54" t="n">
        <f aca="false">G630-H630</f>
        <v>43</v>
      </c>
      <c r="L630" s="54" t="n">
        <f aca="false">ROUND(100-J630,2)</f>
        <v>99.25</v>
      </c>
      <c r="M630" s="52" t="s">
        <v>12160</v>
      </c>
      <c r="N630" s="52" t="s">
        <v>12122</v>
      </c>
      <c r="O630" s="52" t="s">
        <v>12131</v>
      </c>
      <c r="P630" s="55" t="str">
        <f aca="false">IF(K630&gt;500,"Over-Forecast",IF(K630&lt;-500,"Under-Forecast","Accurate"))</f>
        <v>Accurate</v>
      </c>
      <c r="Q630" s="55" t="str">
        <f aca="false">IF(J630&lt;=5,"Excellent",IF(J630&lt;=10,"Good",IF(J630&lt;=20,"Acceptable","Poor")))</f>
        <v>Excellent</v>
      </c>
      <c r="R630" s="55" t="n">
        <f aca="false">IFERROR(VALUE(LEFT(E630,4)),"")</f>
        <v>2023</v>
      </c>
    </row>
    <row r="631" customFormat="false" ht="15" hidden="false" customHeight="true" outlineLevel="0" collapsed="false">
      <c r="A631" s="56" t="s">
        <v>12798</v>
      </c>
      <c r="B631" s="56" t="s">
        <v>1268</v>
      </c>
      <c r="C631" s="56" t="s">
        <v>17</v>
      </c>
      <c r="D631" s="56" t="s">
        <v>21</v>
      </c>
      <c r="E631" s="56" t="s">
        <v>40</v>
      </c>
      <c r="F631" s="56" t="s">
        <v>107</v>
      </c>
      <c r="G631" s="56" t="n">
        <v>7342</v>
      </c>
      <c r="H631" s="56" t="n">
        <v>7398</v>
      </c>
      <c r="I631" s="54" t="n">
        <f aca="false">ABS(G631-H631)</f>
        <v>56</v>
      </c>
      <c r="J631" s="54" t="n">
        <f aca="false">IF(H631=0,0,ROUND(ABS(G631-H631)/H631*100,2))</f>
        <v>0.76</v>
      </c>
      <c r="K631" s="54" t="n">
        <f aca="false">G631-H631</f>
        <v>-56</v>
      </c>
      <c r="L631" s="54" t="n">
        <f aca="false">ROUND(100-J631,2)</f>
        <v>99.24</v>
      </c>
      <c r="M631" s="56" t="s">
        <v>12204</v>
      </c>
      <c r="N631" s="56" t="s">
        <v>12130</v>
      </c>
      <c r="O631" s="56" t="s">
        <v>12131</v>
      </c>
      <c r="P631" s="55" t="str">
        <f aca="false">IF(K631&gt;500,"Over-Forecast",IF(K631&lt;-500,"Under-Forecast","Accurate"))</f>
        <v>Accurate</v>
      </c>
      <c r="Q631" s="55" t="str">
        <f aca="false">IF(J631&lt;=5,"Excellent",IF(J631&lt;=10,"Good",IF(J631&lt;=20,"Acceptable","Poor")))</f>
        <v>Excellent</v>
      </c>
      <c r="R631" s="55" t="n">
        <f aca="false">IFERROR(VALUE(LEFT(E631,4)),"")</f>
        <v>2023</v>
      </c>
    </row>
    <row r="632" customFormat="false" ht="15" hidden="false" customHeight="true" outlineLevel="0" collapsed="false">
      <c r="A632" s="52" t="s">
        <v>12799</v>
      </c>
      <c r="B632" s="52" t="s">
        <v>8285</v>
      </c>
      <c r="C632" s="52" t="s">
        <v>11</v>
      </c>
      <c r="D632" s="52" t="s">
        <v>12</v>
      </c>
      <c r="E632" s="52" t="s">
        <v>42</v>
      </c>
      <c r="F632" s="52" t="s">
        <v>107</v>
      </c>
      <c r="G632" s="52" t="n">
        <v>2647</v>
      </c>
      <c r="H632" s="52" t="n">
        <v>2643</v>
      </c>
      <c r="I632" s="54" t="n">
        <f aca="false">ABS(G632-H632)</f>
        <v>4</v>
      </c>
      <c r="J632" s="54" t="n">
        <f aca="false">IF(H632=0,0,ROUND(ABS(G632-H632)/H632*100,2))</f>
        <v>0.15</v>
      </c>
      <c r="K632" s="54" t="n">
        <f aca="false">G632-H632</f>
        <v>4</v>
      </c>
      <c r="L632" s="54" t="n">
        <f aca="false">ROUND(100-J632,2)</f>
        <v>99.85</v>
      </c>
      <c r="M632" s="52" t="s">
        <v>12147</v>
      </c>
      <c r="N632" s="52" t="s">
        <v>12130</v>
      </c>
      <c r="O632" s="52" t="s">
        <v>12131</v>
      </c>
      <c r="P632" s="55" t="str">
        <f aca="false">IF(K632&gt;500,"Over-Forecast",IF(K632&lt;-500,"Under-Forecast","Accurate"))</f>
        <v>Accurate</v>
      </c>
      <c r="Q632" s="55" t="str">
        <f aca="false">IF(J632&lt;=5,"Excellent",IF(J632&lt;=10,"Good",IF(J632&lt;=20,"Acceptable","Poor")))</f>
        <v>Excellent</v>
      </c>
      <c r="R632" s="55" t="n">
        <f aca="false">IFERROR(VALUE(LEFT(E632,4)),"")</f>
        <v>2023</v>
      </c>
    </row>
    <row r="633" customFormat="false" ht="15" hidden="false" customHeight="true" outlineLevel="0" collapsed="false">
      <c r="A633" s="56" t="s">
        <v>12800</v>
      </c>
      <c r="B633" s="56" t="s">
        <v>12801</v>
      </c>
      <c r="C633" s="56" t="s">
        <v>27</v>
      </c>
      <c r="D633" s="56" t="s">
        <v>12</v>
      </c>
      <c r="E633" s="56" t="s">
        <v>36</v>
      </c>
      <c r="F633" s="56" t="s">
        <v>113</v>
      </c>
      <c r="G633" s="56" t="n">
        <v>1560</v>
      </c>
      <c r="H633" s="56" t="n">
        <v>2121</v>
      </c>
      <c r="I633" s="54" t="n">
        <f aca="false">ABS(G633-H633)</f>
        <v>561</v>
      </c>
      <c r="J633" s="54" t="n">
        <f aca="false">IF(H633=0,0,ROUND(ABS(G633-H633)/H633*100,2))</f>
        <v>26.45</v>
      </c>
      <c r="K633" s="54" t="n">
        <f aca="false">G633-H633</f>
        <v>-561</v>
      </c>
      <c r="L633" s="54" t="n">
        <f aca="false">ROUND(100-J633,2)</f>
        <v>73.55</v>
      </c>
      <c r="M633" s="56" t="s">
        <v>12173</v>
      </c>
      <c r="N633" s="56" t="s">
        <v>12153</v>
      </c>
      <c r="O633" s="56" t="s">
        <v>12127</v>
      </c>
      <c r="P633" s="55" t="str">
        <f aca="false">IF(K633&gt;500,"Over-Forecast",IF(K633&lt;-500,"Under-Forecast","Accurate"))</f>
        <v>Under-Forecast</v>
      </c>
      <c r="Q633" s="55" t="str">
        <f aca="false">IF(J633&lt;=5,"Excellent",IF(J633&lt;=10,"Good",IF(J633&lt;=20,"Acceptable","Poor")))</f>
        <v>Poor</v>
      </c>
      <c r="R633" s="55" t="n">
        <f aca="false">IFERROR(VALUE(LEFT(E633,4)),"")</f>
        <v>2023</v>
      </c>
    </row>
    <row r="634" customFormat="false" ht="15" hidden="false" customHeight="true" outlineLevel="0" collapsed="false">
      <c r="A634" s="52" t="s">
        <v>12802</v>
      </c>
      <c r="B634" s="52" t="s">
        <v>1080</v>
      </c>
      <c r="C634" s="52" t="s">
        <v>17</v>
      </c>
      <c r="D634" s="52" t="s">
        <v>21</v>
      </c>
      <c r="E634" s="52" t="s">
        <v>55</v>
      </c>
      <c r="F634" s="52" t="s">
        <v>115</v>
      </c>
      <c r="G634" s="52" t="n">
        <v>7060</v>
      </c>
      <c r="H634" s="52" t="n">
        <v>9125</v>
      </c>
      <c r="I634" s="54" t="n">
        <f aca="false">ABS(G634-H634)</f>
        <v>2065</v>
      </c>
      <c r="J634" s="54" t="n">
        <f aca="false">IF(H634=0,0,ROUND(ABS(G634-H634)/H634*100,2))</f>
        <v>22.63</v>
      </c>
      <c r="K634" s="54" t="n">
        <f aca="false">G634-H634</f>
        <v>-2065</v>
      </c>
      <c r="L634" s="54" t="n">
        <f aca="false">ROUND(100-J634,2)</f>
        <v>77.37</v>
      </c>
      <c r="M634" s="52" t="s">
        <v>12149</v>
      </c>
      <c r="N634" s="52" t="s">
        <v>12137</v>
      </c>
      <c r="O634" s="52" t="s">
        <v>12123</v>
      </c>
      <c r="P634" s="55" t="str">
        <f aca="false">IF(K634&gt;500,"Over-Forecast",IF(K634&lt;-500,"Under-Forecast","Accurate"))</f>
        <v>Under-Forecast</v>
      </c>
      <c r="Q634" s="55" t="str">
        <f aca="false">IF(J634&lt;=5,"Excellent",IF(J634&lt;=10,"Good",IF(J634&lt;=20,"Acceptable","Poor")))</f>
        <v>Poor</v>
      </c>
      <c r="R634" s="55" t="n">
        <f aca="false">IFERROR(VALUE(LEFT(E634,4)),"")</f>
        <v>2024</v>
      </c>
    </row>
    <row r="635" customFormat="false" ht="15" hidden="false" customHeight="true" outlineLevel="0" collapsed="false">
      <c r="A635" s="56" t="s">
        <v>12803</v>
      </c>
      <c r="B635" s="56" t="s">
        <v>6298</v>
      </c>
      <c r="C635" s="56" t="s">
        <v>27</v>
      </c>
      <c r="D635" s="56" t="s">
        <v>18</v>
      </c>
      <c r="E635" s="56" t="s">
        <v>49</v>
      </c>
      <c r="F635" s="56" t="s">
        <v>113</v>
      </c>
      <c r="G635" s="56" t="n">
        <v>4146</v>
      </c>
      <c r="H635" s="56" t="n">
        <v>5048</v>
      </c>
      <c r="I635" s="54" t="n">
        <f aca="false">ABS(G635-H635)</f>
        <v>902</v>
      </c>
      <c r="J635" s="54" t="n">
        <f aca="false">IF(H635=0,0,ROUND(ABS(G635-H635)/H635*100,2))</f>
        <v>17.87</v>
      </c>
      <c r="K635" s="54" t="n">
        <f aca="false">G635-H635</f>
        <v>-902</v>
      </c>
      <c r="L635" s="54" t="n">
        <f aca="false">ROUND(100-J635,2)</f>
        <v>82.13</v>
      </c>
      <c r="M635" s="56" t="s">
        <v>12121</v>
      </c>
      <c r="N635" s="56" t="s">
        <v>12153</v>
      </c>
      <c r="O635" s="56" t="s">
        <v>12131</v>
      </c>
      <c r="P635" s="55" t="str">
        <f aca="false">IF(K635&gt;500,"Over-Forecast",IF(K635&lt;-500,"Under-Forecast","Accurate"))</f>
        <v>Under-Forecast</v>
      </c>
      <c r="Q635" s="55" t="str">
        <f aca="false">IF(J635&lt;=5,"Excellent",IF(J635&lt;=10,"Good",IF(J635&lt;=20,"Acceptable","Poor")))</f>
        <v>Acceptable</v>
      </c>
      <c r="R635" s="55" t="n">
        <f aca="false">IFERROR(VALUE(LEFT(E635,4)),"")</f>
        <v>2024</v>
      </c>
    </row>
    <row r="636" customFormat="false" ht="15" hidden="false" customHeight="true" outlineLevel="0" collapsed="false">
      <c r="A636" s="52" t="s">
        <v>12804</v>
      </c>
      <c r="B636" s="52" t="s">
        <v>1486</v>
      </c>
      <c r="C636" s="52" t="s">
        <v>25</v>
      </c>
      <c r="D636" s="52" t="s">
        <v>15</v>
      </c>
      <c r="E636" s="52" t="s">
        <v>41</v>
      </c>
      <c r="F636" s="52" t="s">
        <v>111</v>
      </c>
      <c r="G636" s="52" t="n">
        <v>9074</v>
      </c>
      <c r="H636" s="52" t="n">
        <v>9330</v>
      </c>
      <c r="I636" s="54" t="n">
        <f aca="false">ABS(G636-H636)</f>
        <v>256</v>
      </c>
      <c r="J636" s="54" t="n">
        <f aca="false">IF(H636=0,0,ROUND(ABS(G636-H636)/H636*100,2))</f>
        <v>2.74</v>
      </c>
      <c r="K636" s="54" t="n">
        <f aca="false">G636-H636</f>
        <v>-256</v>
      </c>
      <c r="L636" s="54" t="n">
        <f aca="false">ROUND(100-J636,2)</f>
        <v>97.26</v>
      </c>
      <c r="M636" s="52" t="s">
        <v>12129</v>
      </c>
      <c r="N636" s="52" t="s">
        <v>12122</v>
      </c>
      <c r="O636" s="52" t="s">
        <v>12123</v>
      </c>
      <c r="P636" s="55" t="str">
        <f aca="false">IF(K636&gt;500,"Over-Forecast",IF(K636&lt;-500,"Under-Forecast","Accurate"))</f>
        <v>Accurate</v>
      </c>
      <c r="Q636" s="55" t="str">
        <f aca="false">IF(J636&lt;=5,"Excellent",IF(J636&lt;=10,"Good",IF(J636&lt;=20,"Acceptable","Poor")))</f>
        <v>Excellent</v>
      </c>
      <c r="R636" s="55" t="n">
        <f aca="false">IFERROR(VALUE(LEFT(E636,4)),"")</f>
        <v>2023</v>
      </c>
    </row>
    <row r="637" customFormat="false" ht="15" hidden="false" customHeight="true" outlineLevel="0" collapsed="false">
      <c r="A637" s="56" t="s">
        <v>12805</v>
      </c>
      <c r="B637" s="56" t="s">
        <v>3496</v>
      </c>
      <c r="C637" s="56" t="s">
        <v>11</v>
      </c>
      <c r="D637" s="56" t="s">
        <v>12</v>
      </c>
      <c r="E637" s="56" t="s">
        <v>55</v>
      </c>
      <c r="F637" s="56" t="s">
        <v>109</v>
      </c>
      <c r="G637" s="56" t="n">
        <v>5847</v>
      </c>
      <c r="H637" s="56" t="n">
        <v>4793</v>
      </c>
      <c r="I637" s="54" t="n">
        <f aca="false">ABS(G637-H637)</f>
        <v>1054</v>
      </c>
      <c r="J637" s="54" t="n">
        <f aca="false">IF(H637=0,0,ROUND(ABS(G637-H637)/H637*100,2))</f>
        <v>21.99</v>
      </c>
      <c r="K637" s="54" t="n">
        <f aca="false">G637-H637</f>
        <v>1054</v>
      </c>
      <c r="L637" s="54" t="n">
        <f aca="false">ROUND(100-J637,2)</f>
        <v>78.01</v>
      </c>
      <c r="M637" s="56" t="s">
        <v>12149</v>
      </c>
      <c r="N637" s="56" t="s">
        <v>12153</v>
      </c>
      <c r="O637" s="56" t="s">
        <v>12123</v>
      </c>
      <c r="P637" s="55" t="str">
        <f aca="false">IF(K637&gt;500,"Over-Forecast",IF(K637&lt;-500,"Under-Forecast","Accurate"))</f>
        <v>Over-Forecast</v>
      </c>
      <c r="Q637" s="55" t="str">
        <f aca="false">IF(J637&lt;=5,"Excellent",IF(J637&lt;=10,"Good",IF(J637&lt;=20,"Acceptable","Poor")))</f>
        <v>Poor</v>
      </c>
      <c r="R637" s="55" t="n">
        <f aca="false">IFERROR(VALUE(LEFT(E637,4)),"")</f>
        <v>2024</v>
      </c>
    </row>
    <row r="638" customFormat="false" ht="15" hidden="false" customHeight="true" outlineLevel="0" collapsed="false">
      <c r="A638" s="52" t="s">
        <v>12806</v>
      </c>
      <c r="B638" s="52" t="s">
        <v>4430</v>
      </c>
      <c r="C638" s="52" t="s">
        <v>27</v>
      </c>
      <c r="D638" s="52" t="s">
        <v>15</v>
      </c>
      <c r="E638" s="52" t="s">
        <v>49</v>
      </c>
      <c r="F638" s="52" t="s">
        <v>109</v>
      </c>
      <c r="G638" s="52" t="n">
        <v>5449</v>
      </c>
      <c r="H638" s="52" t="n">
        <v>4049</v>
      </c>
      <c r="I638" s="54" t="n">
        <f aca="false">ABS(G638-H638)</f>
        <v>1400</v>
      </c>
      <c r="J638" s="54" t="n">
        <f aca="false">IF(H638=0,0,ROUND(ABS(G638-H638)/H638*100,2))</f>
        <v>34.58</v>
      </c>
      <c r="K638" s="54" t="n">
        <f aca="false">G638-H638</f>
        <v>1400</v>
      </c>
      <c r="L638" s="54" t="n">
        <f aca="false">ROUND(100-J638,2)</f>
        <v>65.42</v>
      </c>
      <c r="M638" s="52" t="s">
        <v>12141</v>
      </c>
      <c r="N638" s="52" t="s">
        <v>12130</v>
      </c>
      <c r="O638" s="52" t="s">
        <v>12127</v>
      </c>
      <c r="P638" s="55" t="str">
        <f aca="false">IF(K638&gt;500,"Over-Forecast",IF(K638&lt;-500,"Under-Forecast","Accurate"))</f>
        <v>Over-Forecast</v>
      </c>
      <c r="Q638" s="55" t="str">
        <f aca="false">IF(J638&lt;=5,"Excellent",IF(J638&lt;=10,"Good",IF(J638&lt;=20,"Acceptable","Poor")))</f>
        <v>Poor</v>
      </c>
      <c r="R638" s="55" t="n">
        <f aca="false">IFERROR(VALUE(LEFT(E638,4)),"")</f>
        <v>2024</v>
      </c>
    </row>
    <row r="639" customFormat="false" ht="15" hidden="false" customHeight="true" outlineLevel="0" collapsed="false">
      <c r="A639" s="56" t="s">
        <v>12807</v>
      </c>
      <c r="B639" s="56" t="s">
        <v>3598</v>
      </c>
      <c r="C639" s="56" t="s">
        <v>17</v>
      </c>
      <c r="D639" s="56" t="s">
        <v>18</v>
      </c>
      <c r="E639" s="56" t="s">
        <v>33</v>
      </c>
      <c r="F639" s="56" t="s">
        <v>111</v>
      </c>
      <c r="G639" s="56" t="n">
        <v>6019</v>
      </c>
      <c r="H639" s="56" t="n">
        <v>7921</v>
      </c>
      <c r="I639" s="54" t="n">
        <f aca="false">ABS(G639-H639)</f>
        <v>1902</v>
      </c>
      <c r="J639" s="54" t="n">
        <f aca="false">IF(H639=0,0,ROUND(ABS(G639-H639)/H639*100,2))</f>
        <v>24.01</v>
      </c>
      <c r="K639" s="54" t="n">
        <f aca="false">G639-H639</f>
        <v>-1902</v>
      </c>
      <c r="L639" s="54" t="n">
        <f aca="false">ROUND(100-J639,2)</f>
        <v>75.99</v>
      </c>
      <c r="M639" s="56" t="s">
        <v>12147</v>
      </c>
      <c r="N639" s="56" t="s">
        <v>12122</v>
      </c>
      <c r="O639" s="56" t="s">
        <v>12123</v>
      </c>
      <c r="P639" s="55" t="str">
        <f aca="false">IF(K639&gt;500,"Over-Forecast",IF(K639&lt;-500,"Under-Forecast","Accurate"))</f>
        <v>Under-Forecast</v>
      </c>
      <c r="Q639" s="55" t="str">
        <f aca="false">IF(J639&lt;=5,"Excellent",IF(J639&lt;=10,"Good",IF(J639&lt;=20,"Acceptable","Poor")))</f>
        <v>Poor</v>
      </c>
      <c r="R639" s="55" t="n">
        <f aca="false">IFERROR(VALUE(LEFT(E639,4)),"")</f>
        <v>2023</v>
      </c>
    </row>
    <row r="640" customFormat="false" ht="15" hidden="false" customHeight="true" outlineLevel="0" collapsed="false">
      <c r="A640" s="52" t="s">
        <v>12808</v>
      </c>
      <c r="B640" s="52" t="s">
        <v>3559</v>
      </c>
      <c r="C640" s="52" t="s">
        <v>11</v>
      </c>
      <c r="D640" s="52" t="s">
        <v>18</v>
      </c>
      <c r="E640" s="52" t="s">
        <v>31</v>
      </c>
      <c r="F640" s="52" t="s">
        <v>111</v>
      </c>
      <c r="G640" s="52" t="n">
        <v>4661</v>
      </c>
      <c r="H640" s="52" t="n">
        <v>4078</v>
      </c>
      <c r="I640" s="54" t="n">
        <f aca="false">ABS(G640-H640)</f>
        <v>583</v>
      </c>
      <c r="J640" s="54" t="n">
        <f aca="false">IF(H640=0,0,ROUND(ABS(G640-H640)/H640*100,2))</f>
        <v>14.3</v>
      </c>
      <c r="K640" s="54" t="n">
        <f aca="false">G640-H640</f>
        <v>583</v>
      </c>
      <c r="L640" s="54" t="n">
        <f aca="false">ROUND(100-J640,2)</f>
        <v>85.7</v>
      </c>
      <c r="M640" s="52" t="s">
        <v>12160</v>
      </c>
      <c r="N640" s="52" t="s">
        <v>12126</v>
      </c>
      <c r="O640" s="52" t="s">
        <v>12123</v>
      </c>
      <c r="P640" s="55" t="str">
        <f aca="false">IF(K640&gt;500,"Over-Forecast",IF(K640&lt;-500,"Under-Forecast","Accurate"))</f>
        <v>Over-Forecast</v>
      </c>
      <c r="Q640" s="55" t="str">
        <f aca="false">IF(J640&lt;=5,"Excellent",IF(J640&lt;=10,"Good",IF(J640&lt;=20,"Acceptable","Poor")))</f>
        <v>Acceptable</v>
      </c>
      <c r="R640" s="55" t="n">
        <f aca="false">IFERROR(VALUE(LEFT(E640,4)),"")</f>
        <v>2022</v>
      </c>
    </row>
    <row r="641" customFormat="false" ht="15" hidden="false" customHeight="true" outlineLevel="0" collapsed="false">
      <c r="A641" s="56" t="s">
        <v>12809</v>
      </c>
      <c r="B641" s="56" t="s">
        <v>2307</v>
      </c>
      <c r="C641" s="56" t="s">
        <v>17</v>
      </c>
      <c r="D641" s="56" t="s">
        <v>21</v>
      </c>
      <c r="E641" s="56" t="s">
        <v>41</v>
      </c>
      <c r="F641" s="56" t="s">
        <v>113</v>
      </c>
      <c r="G641" s="56" t="n">
        <v>3748</v>
      </c>
      <c r="H641" s="56" t="n">
        <v>4200</v>
      </c>
      <c r="I641" s="54" t="n">
        <f aca="false">ABS(G641-H641)</f>
        <v>452</v>
      </c>
      <c r="J641" s="54" t="n">
        <f aca="false">IF(H641=0,0,ROUND(ABS(G641-H641)/H641*100,2))</f>
        <v>10.76</v>
      </c>
      <c r="K641" s="54" t="n">
        <f aca="false">G641-H641</f>
        <v>-452</v>
      </c>
      <c r="L641" s="54" t="n">
        <f aca="false">ROUND(100-J641,2)</f>
        <v>89.24</v>
      </c>
      <c r="M641" s="56" t="s">
        <v>12149</v>
      </c>
      <c r="N641" s="56" t="s">
        <v>12130</v>
      </c>
      <c r="O641" s="56" t="s">
        <v>12127</v>
      </c>
      <c r="P641" s="55" t="str">
        <f aca="false">IF(K641&gt;500,"Over-Forecast",IF(K641&lt;-500,"Under-Forecast","Accurate"))</f>
        <v>Accurate</v>
      </c>
      <c r="Q641" s="55" t="str">
        <f aca="false">IF(J641&lt;=5,"Excellent",IF(J641&lt;=10,"Good",IF(J641&lt;=20,"Acceptable","Poor")))</f>
        <v>Acceptable</v>
      </c>
      <c r="R641" s="55" t="n">
        <f aca="false">IFERROR(VALUE(LEFT(E641,4)),"")</f>
        <v>2023</v>
      </c>
    </row>
    <row r="642" customFormat="false" ht="15" hidden="false" customHeight="true" outlineLevel="0" collapsed="false">
      <c r="A642" s="52" t="s">
        <v>12810</v>
      </c>
      <c r="B642" s="52" t="s">
        <v>7245</v>
      </c>
      <c r="C642" s="52" t="s">
        <v>17</v>
      </c>
      <c r="D642" s="52" t="s">
        <v>15</v>
      </c>
      <c r="E642" s="52" t="s">
        <v>16</v>
      </c>
      <c r="F642" s="52" t="s">
        <v>113</v>
      </c>
      <c r="G642" s="52" t="n">
        <v>7283</v>
      </c>
      <c r="H642" s="52" t="n">
        <v>5470</v>
      </c>
      <c r="I642" s="54" t="n">
        <f aca="false">ABS(G642-H642)</f>
        <v>1813</v>
      </c>
      <c r="J642" s="54" t="n">
        <f aca="false">IF(H642=0,0,ROUND(ABS(G642-H642)/H642*100,2))</f>
        <v>33.14</v>
      </c>
      <c r="K642" s="54" t="n">
        <f aca="false">G642-H642</f>
        <v>1813</v>
      </c>
      <c r="L642" s="54" t="n">
        <f aca="false">ROUND(100-J642,2)</f>
        <v>66.86</v>
      </c>
      <c r="M642" s="52" t="s">
        <v>12147</v>
      </c>
      <c r="N642" s="52" t="s">
        <v>12122</v>
      </c>
      <c r="O642" s="52" t="s">
        <v>12131</v>
      </c>
      <c r="P642" s="55" t="str">
        <f aca="false">IF(K642&gt;500,"Over-Forecast",IF(K642&lt;-500,"Under-Forecast","Accurate"))</f>
        <v>Over-Forecast</v>
      </c>
      <c r="Q642" s="55" t="str">
        <f aca="false">IF(J642&lt;=5,"Excellent",IF(J642&lt;=10,"Good",IF(J642&lt;=20,"Acceptable","Poor")))</f>
        <v>Poor</v>
      </c>
      <c r="R642" s="55" t="n">
        <f aca="false">IFERROR(VALUE(LEFT(E642,4)),"")</f>
        <v>2022</v>
      </c>
    </row>
    <row r="643" customFormat="false" ht="15" hidden="false" customHeight="true" outlineLevel="0" collapsed="false">
      <c r="A643" s="56" t="s">
        <v>12811</v>
      </c>
      <c r="B643" s="56" t="s">
        <v>4776</v>
      </c>
      <c r="C643" s="56" t="s">
        <v>27</v>
      </c>
      <c r="D643" s="56" t="s">
        <v>21</v>
      </c>
      <c r="E643" s="56" t="s">
        <v>54</v>
      </c>
      <c r="F643" s="56" t="s">
        <v>107</v>
      </c>
      <c r="G643" s="56" t="n">
        <v>5605</v>
      </c>
      <c r="H643" s="56" t="n">
        <v>4439</v>
      </c>
      <c r="I643" s="54" t="n">
        <f aca="false">ABS(G643-H643)</f>
        <v>1166</v>
      </c>
      <c r="J643" s="54" t="n">
        <f aca="false">IF(H643=0,0,ROUND(ABS(G643-H643)/H643*100,2))</f>
        <v>26.27</v>
      </c>
      <c r="K643" s="54" t="n">
        <f aca="false">G643-H643</f>
        <v>1166</v>
      </c>
      <c r="L643" s="54" t="n">
        <f aca="false">ROUND(100-J643,2)</f>
        <v>73.73</v>
      </c>
      <c r="M643" s="56" t="s">
        <v>12204</v>
      </c>
      <c r="N643" s="56" t="s">
        <v>12126</v>
      </c>
      <c r="O643" s="56" t="s">
        <v>12131</v>
      </c>
      <c r="P643" s="55" t="str">
        <f aca="false">IF(K643&gt;500,"Over-Forecast",IF(K643&lt;-500,"Under-Forecast","Accurate"))</f>
        <v>Over-Forecast</v>
      </c>
      <c r="Q643" s="55" t="str">
        <f aca="false">IF(J643&lt;=5,"Excellent",IF(J643&lt;=10,"Good",IF(J643&lt;=20,"Acceptable","Poor")))</f>
        <v>Poor</v>
      </c>
      <c r="R643" s="55" t="n">
        <f aca="false">IFERROR(VALUE(LEFT(E643,4)),"")</f>
        <v>2024</v>
      </c>
    </row>
    <row r="644" customFormat="false" ht="15" hidden="false" customHeight="true" outlineLevel="0" collapsed="false">
      <c r="A644" s="52" t="s">
        <v>12812</v>
      </c>
      <c r="B644" s="52" t="s">
        <v>2381</v>
      </c>
      <c r="C644" s="52" t="s">
        <v>11</v>
      </c>
      <c r="D644" s="52" t="s">
        <v>18</v>
      </c>
      <c r="E644" s="52" t="s">
        <v>40</v>
      </c>
      <c r="F644" s="52" t="s">
        <v>115</v>
      </c>
      <c r="G644" s="52" t="n">
        <v>3118</v>
      </c>
      <c r="H644" s="52" t="n">
        <v>3380</v>
      </c>
      <c r="I644" s="54" t="n">
        <f aca="false">ABS(G644-H644)</f>
        <v>262</v>
      </c>
      <c r="J644" s="54" t="n">
        <f aca="false">IF(H644=0,0,ROUND(ABS(G644-H644)/H644*100,2))</f>
        <v>7.75</v>
      </c>
      <c r="K644" s="54" t="n">
        <f aca="false">G644-H644</f>
        <v>-262</v>
      </c>
      <c r="L644" s="54" t="n">
        <f aca="false">ROUND(100-J644,2)</f>
        <v>92.25</v>
      </c>
      <c r="M644" s="52" t="s">
        <v>12204</v>
      </c>
      <c r="N644" s="52" t="s">
        <v>12122</v>
      </c>
      <c r="O644" s="52" t="s">
        <v>12123</v>
      </c>
      <c r="P644" s="55" t="str">
        <f aca="false">IF(K644&gt;500,"Over-Forecast",IF(K644&lt;-500,"Under-Forecast","Accurate"))</f>
        <v>Accurate</v>
      </c>
      <c r="Q644" s="55" t="str">
        <f aca="false">IF(J644&lt;=5,"Excellent",IF(J644&lt;=10,"Good",IF(J644&lt;=20,"Acceptable","Poor")))</f>
        <v>Good</v>
      </c>
      <c r="R644" s="55" t="n">
        <f aca="false">IFERROR(VALUE(LEFT(E644,4)),"")</f>
        <v>2023</v>
      </c>
    </row>
    <row r="645" customFormat="false" ht="15" hidden="false" customHeight="true" outlineLevel="0" collapsed="false">
      <c r="A645" s="56" t="s">
        <v>12813</v>
      </c>
      <c r="B645" s="56" t="s">
        <v>3573</v>
      </c>
      <c r="C645" s="56" t="s">
        <v>14</v>
      </c>
      <c r="D645" s="56" t="s">
        <v>18</v>
      </c>
      <c r="E645" s="56" t="s">
        <v>24</v>
      </c>
      <c r="F645" s="56" t="s">
        <v>113</v>
      </c>
      <c r="G645" s="56" t="n">
        <v>3510</v>
      </c>
      <c r="H645" s="56" t="n">
        <v>2787</v>
      </c>
      <c r="I645" s="54" t="n">
        <f aca="false">ABS(G645-H645)</f>
        <v>723</v>
      </c>
      <c r="J645" s="54" t="n">
        <f aca="false">IF(H645=0,0,ROUND(ABS(G645-H645)/H645*100,2))</f>
        <v>25.94</v>
      </c>
      <c r="K645" s="54" t="n">
        <f aca="false">G645-H645</f>
        <v>723</v>
      </c>
      <c r="L645" s="54" t="n">
        <f aca="false">ROUND(100-J645,2)</f>
        <v>74.06</v>
      </c>
      <c r="M645" s="56" t="s">
        <v>12147</v>
      </c>
      <c r="N645" s="56" t="s">
        <v>12126</v>
      </c>
      <c r="O645" s="56" t="s">
        <v>12127</v>
      </c>
      <c r="P645" s="55" t="str">
        <f aca="false">IF(K645&gt;500,"Over-Forecast",IF(K645&lt;-500,"Under-Forecast","Accurate"))</f>
        <v>Over-Forecast</v>
      </c>
      <c r="Q645" s="55" t="str">
        <f aca="false">IF(J645&lt;=5,"Excellent",IF(J645&lt;=10,"Good",IF(J645&lt;=20,"Acceptable","Poor")))</f>
        <v>Poor</v>
      </c>
      <c r="R645" s="55" t="n">
        <f aca="false">IFERROR(VALUE(LEFT(E645,4)),"")</f>
        <v>2022</v>
      </c>
    </row>
    <row r="646" customFormat="false" ht="15" hidden="false" customHeight="true" outlineLevel="0" collapsed="false">
      <c r="A646" s="52" t="s">
        <v>12814</v>
      </c>
      <c r="B646" s="52" t="s">
        <v>4026</v>
      </c>
      <c r="C646" s="52" t="s">
        <v>20</v>
      </c>
      <c r="D646" s="52" t="s">
        <v>21</v>
      </c>
      <c r="E646" s="52" t="s">
        <v>51</v>
      </c>
      <c r="F646" s="52" t="s">
        <v>115</v>
      </c>
      <c r="G646" s="52" t="n">
        <v>3617</v>
      </c>
      <c r="H646" s="52" t="n">
        <v>4843</v>
      </c>
      <c r="I646" s="54" t="n">
        <f aca="false">ABS(G646-H646)</f>
        <v>1226</v>
      </c>
      <c r="J646" s="54" t="n">
        <f aca="false">IF(H646=0,0,ROUND(ABS(G646-H646)/H646*100,2))</f>
        <v>25.31</v>
      </c>
      <c r="K646" s="54" t="n">
        <f aca="false">G646-H646</f>
        <v>-1226</v>
      </c>
      <c r="L646" s="54" t="n">
        <f aca="false">ROUND(100-J646,2)</f>
        <v>74.69</v>
      </c>
      <c r="M646" s="52" t="s">
        <v>12129</v>
      </c>
      <c r="N646" s="52" t="s">
        <v>12126</v>
      </c>
      <c r="O646" s="52" t="s">
        <v>12123</v>
      </c>
      <c r="P646" s="55" t="str">
        <f aca="false">IF(K646&gt;500,"Over-Forecast",IF(K646&lt;-500,"Under-Forecast","Accurate"))</f>
        <v>Under-Forecast</v>
      </c>
      <c r="Q646" s="55" t="str">
        <f aca="false">IF(J646&lt;=5,"Excellent",IF(J646&lt;=10,"Good",IF(J646&lt;=20,"Acceptable","Poor")))</f>
        <v>Poor</v>
      </c>
      <c r="R646" s="55" t="n">
        <f aca="false">IFERROR(VALUE(LEFT(E646,4)),"")</f>
        <v>2024</v>
      </c>
    </row>
    <row r="647" customFormat="false" ht="15" hidden="false" customHeight="true" outlineLevel="0" collapsed="false">
      <c r="A647" s="56" t="s">
        <v>12815</v>
      </c>
      <c r="B647" s="56" t="s">
        <v>8542</v>
      </c>
      <c r="C647" s="56" t="s">
        <v>23</v>
      </c>
      <c r="D647" s="56" t="s">
        <v>12</v>
      </c>
      <c r="E647" s="56" t="s">
        <v>24</v>
      </c>
      <c r="F647" s="56" t="s">
        <v>113</v>
      </c>
      <c r="G647" s="56" t="n">
        <v>5310</v>
      </c>
      <c r="H647" s="56" t="n">
        <v>4399</v>
      </c>
      <c r="I647" s="54" t="n">
        <f aca="false">ABS(G647-H647)</f>
        <v>911</v>
      </c>
      <c r="J647" s="54" t="n">
        <f aca="false">IF(H647=0,0,ROUND(ABS(G647-H647)/H647*100,2))</f>
        <v>20.71</v>
      </c>
      <c r="K647" s="54" t="n">
        <f aca="false">G647-H647</f>
        <v>911</v>
      </c>
      <c r="L647" s="54" t="n">
        <f aca="false">ROUND(100-J647,2)</f>
        <v>79.29</v>
      </c>
      <c r="M647" s="56" t="s">
        <v>12152</v>
      </c>
      <c r="N647" s="56" t="s">
        <v>12126</v>
      </c>
      <c r="O647" s="56" t="s">
        <v>12127</v>
      </c>
      <c r="P647" s="55" t="str">
        <f aca="false">IF(K647&gt;500,"Over-Forecast",IF(K647&lt;-500,"Under-Forecast","Accurate"))</f>
        <v>Over-Forecast</v>
      </c>
      <c r="Q647" s="55" t="str">
        <f aca="false">IF(J647&lt;=5,"Excellent",IF(J647&lt;=10,"Good",IF(J647&lt;=20,"Acceptable","Poor")))</f>
        <v>Poor</v>
      </c>
      <c r="R647" s="55" t="n">
        <f aca="false">IFERROR(VALUE(LEFT(E647,4)),"")</f>
        <v>2022</v>
      </c>
    </row>
    <row r="648" customFormat="false" ht="15" hidden="false" customHeight="true" outlineLevel="0" collapsed="false">
      <c r="A648" s="52" t="s">
        <v>12816</v>
      </c>
      <c r="B648" s="52" t="s">
        <v>1570</v>
      </c>
      <c r="C648" s="52" t="s">
        <v>27</v>
      </c>
      <c r="D648" s="52" t="s">
        <v>18</v>
      </c>
      <c r="E648" s="52" t="s">
        <v>44</v>
      </c>
      <c r="F648" s="52" t="s">
        <v>107</v>
      </c>
      <c r="G648" s="52" t="n">
        <v>7277</v>
      </c>
      <c r="H648" s="52" t="n">
        <v>9924</v>
      </c>
      <c r="I648" s="54" t="n">
        <f aca="false">ABS(G648-H648)</f>
        <v>2647</v>
      </c>
      <c r="J648" s="54" t="n">
        <f aca="false">IF(H648=0,0,ROUND(ABS(G648-H648)/H648*100,2))</f>
        <v>26.67</v>
      </c>
      <c r="K648" s="54" t="n">
        <f aca="false">G648-H648</f>
        <v>-2647</v>
      </c>
      <c r="L648" s="54" t="n">
        <f aca="false">ROUND(100-J648,2)</f>
        <v>73.33</v>
      </c>
      <c r="M648" s="52" t="s">
        <v>12129</v>
      </c>
      <c r="N648" s="52" t="s">
        <v>12153</v>
      </c>
      <c r="O648" s="52" t="s">
        <v>12127</v>
      </c>
      <c r="P648" s="55" t="str">
        <f aca="false">IF(K648&gt;500,"Over-Forecast",IF(K648&lt;-500,"Under-Forecast","Accurate"))</f>
        <v>Under-Forecast</v>
      </c>
      <c r="Q648" s="55" t="str">
        <f aca="false">IF(J648&lt;=5,"Excellent",IF(J648&lt;=10,"Good",IF(J648&lt;=20,"Acceptable","Poor")))</f>
        <v>Poor</v>
      </c>
      <c r="R648" s="55" t="n">
        <f aca="false">IFERROR(VALUE(LEFT(E648,4)),"")</f>
        <v>2023</v>
      </c>
    </row>
    <row r="649" customFormat="false" ht="15" hidden="false" customHeight="true" outlineLevel="0" collapsed="false">
      <c r="A649" s="56" t="s">
        <v>12817</v>
      </c>
      <c r="B649" s="56" t="s">
        <v>2170</v>
      </c>
      <c r="C649" s="56" t="s">
        <v>27</v>
      </c>
      <c r="D649" s="56" t="s">
        <v>12</v>
      </c>
      <c r="E649" s="56" t="s">
        <v>50</v>
      </c>
      <c r="F649" s="56" t="s">
        <v>113</v>
      </c>
      <c r="G649" s="56" t="n">
        <v>4085</v>
      </c>
      <c r="H649" s="56" t="n">
        <v>3650</v>
      </c>
      <c r="I649" s="54" t="n">
        <f aca="false">ABS(G649-H649)</f>
        <v>435</v>
      </c>
      <c r="J649" s="54" t="n">
        <f aca="false">IF(H649=0,0,ROUND(ABS(G649-H649)/H649*100,2))</f>
        <v>11.92</v>
      </c>
      <c r="K649" s="54" t="n">
        <f aca="false">G649-H649</f>
        <v>435</v>
      </c>
      <c r="L649" s="54" t="n">
        <f aca="false">ROUND(100-J649,2)</f>
        <v>88.08</v>
      </c>
      <c r="M649" s="56" t="s">
        <v>12144</v>
      </c>
      <c r="N649" s="56" t="s">
        <v>12122</v>
      </c>
      <c r="O649" s="56" t="s">
        <v>12131</v>
      </c>
      <c r="P649" s="55" t="str">
        <f aca="false">IF(K649&gt;500,"Over-Forecast",IF(K649&lt;-500,"Under-Forecast","Accurate"))</f>
        <v>Accurate</v>
      </c>
      <c r="Q649" s="55" t="str">
        <f aca="false">IF(J649&lt;=5,"Excellent",IF(J649&lt;=10,"Good",IF(J649&lt;=20,"Acceptable","Poor")))</f>
        <v>Acceptable</v>
      </c>
      <c r="R649" s="55" t="n">
        <f aca="false">IFERROR(VALUE(LEFT(E649,4)),"")</f>
        <v>2024</v>
      </c>
    </row>
    <row r="650" customFormat="false" ht="15" hidden="false" customHeight="true" outlineLevel="0" collapsed="false">
      <c r="A650" s="52" t="s">
        <v>12818</v>
      </c>
      <c r="B650" s="52" t="s">
        <v>5392</v>
      </c>
      <c r="C650" s="52" t="s">
        <v>14</v>
      </c>
      <c r="D650" s="52" t="s">
        <v>12</v>
      </c>
      <c r="E650" s="52" t="s">
        <v>43</v>
      </c>
      <c r="F650" s="52" t="s">
        <v>107</v>
      </c>
      <c r="G650" s="52" t="n">
        <v>11395</v>
      </c>
      <c r="H650" s="52" t="n">
        <v>9891</v>
      </c>
      <c r="I650" s="54" t="n">
        <f aca="false">ABS(G650-H650)</f>
        <v>1504</v>
      </c>
      <c r="J650" s="54" t="n">
        <f aca="false">IF(H650=0,0,ROUND(ABS(G650-H650)/H650*100,2))</f>
        <v>15.21</v>
      </c>
      <c r="K650" s="54" t="n">
        <f aca="false">G650-H650</f>
        <v>1504</v>
      </c>
      <c r="L650" s="54" t="n">
        <f aca="false">ROUND(100-J650,2)</f>
        <v>84.79</v>
      </c>
      <c r="M650" s="52" t="s">
        <v>12141</v>
      </c>
      <c r="N650" s="52" t="s">
        <v>12153</v>
      </c>
      <c r="O650" s="52" t="s">
        <v>12127</v>
      </c>
      <c r="P650" s="55" t="str">
        <f aca="false">IF(K650&gt;500,"Over-Forecast",IF(K650&lt;-500,"Under-Forecast","Accurate"))</f>
        <v>Over-Forecast</v>
      </c>
      <c r="Q650" s="55" t="str">
        <f aca="false">IF(J650&lt;=5,"Excellent",IF(J650&lt;=10,"Good",IF(J650&lt;=20,"Acceptable","Poor")))</f>
        <v>Acceptable</v>
      </c>
      <c r="R650" s="55" t="n">
        <f aca="false">IFERROR(VALUE(LEFT(E650,4)),"")</f>
        <v>2023</v>
      </c>
    </row>
    <row r="651" customFormat="false" ht="15" hidden="false" customHeight="true" outlineLevel="0" collapsed="false">
      <c r="A651" s="56" t="s">
        <v>12819</v>
      </c>
      <c r="B651" s="56" t="s">
        <v>3780</v>
      </c>
      <c r="C651" s="56" t="s">
        <v>14</v>
      </c>
      <c r="D651" s="56" t="s">
        <v>18</v>
      </c>
      <c r="E651" s="56" t="s">
        <v>29</v>
      </c>
      <c r="F651" s="56" t="s">
        <v>111</v>
      </c>
      <c r="G651" s="56" t="n">
        <v>9694</v>
      </c>
      <c r="H651" s="56" t="n">
        <v>7371</v>
      </c>
      <c r="I651" s="54" t="n">
        <f aca="false">ABS(G651-H651)</f>
        <v>2323</v>
      </c>
      <c r="J651" s="54" t="n">
        <f aca="false">IF(H651=0,0,ROUND(ABS(G651-H651)/H651*100,2))</f>
        <v>31.52</v>
      </c>
      <c r="K651" s="54" t="n">
        <f aca="false">G651-H651</f>
        <v>2323</v>
      </c>
      <c r="L651" s="54" t="n">
        <f aca="false">ROUND(100-J651,2)</f>
        <v>68.48</v>
      </c>
      <c r="M651" s="56" t="s">
        <v>12160</v>
      </c>
      <c r="N651" s="56" t="s">
        <v>12153</v>
      </c>
      <c r="O651" s="56" t="s">
        <v>12123</v>
      </c>
      <c r="P651" s="55" t="str">
        <f aca="false">IF(K651&gt;500,"Over-Forecast",IF(K651&lt;-500,"Under-Forecast","Accurate"))</f>
        <v>Over-Forecast</v>
      </c>
      <c r="Q651" s="55" t="str">
        <f aca="false">IF(J651&lt;=5,"Excellent",IF(J651&lt;=10,"Good",IF(J651&lt;=20,"Acceptable","Poor")))</f>
        <v>Poor</v>
      </c>
      <c r="R651" s="55" t="n">
        <f aca="false">IFERROR(VALUE(LEFT(E651,4)),"")</f>
        <v>2022</v>
      </c>
    </row>
    <row r="652" customFormat="false" ht="15" hidden="false" customHeight="true" outlineLevel="0" collapsed="false">
      <c r="A652" s="52" t="s">
        <v>12820</v>
      </c>
      <c r="B652" s="52" t="s">
        <v>5302</v>
      </c>
      <c r="C652" s="52" t="s">
        <v>20</v>
      </c>
      <c r="D652" s="52" t="s">
        <v>15</v>
      </c>
      <c r="E652" s="52" t="s">
        <v>49</v>
      </c>
      <c r="F652" s="52" t="s">
        <v>109</v>
      </c>
      <c r="G652" s="52" t="n">
        <v>920</v>
      </c>
      <c r="H652" s="52" t="n">
        <v>830</v>
      </c>
      <c r="I652" s="54" t="n">
        <f aca="false">ABS(G652-H652)</f>
        <v>90</v>
      </c>
      <c r="J652" s="54" t="n">
        <f aca="false">IF(H652=0,0,ROUND(ABS(G652-H652)/H652*100,2))</f>
        <v>10.84</v>
      </c>
      <c r="K652" s="54" t="n">
        <f aca="false">G652-H652</f>
        <v>90</v>
      </c>
      <c r="L652" s="54" t="n">
        <f aca="false">ROUND(100-J652,2)</f>
        <v>89.16</v>
      </c>
      <c r="M652" s="52" t="s">
        <v>12121</v>
      </c>
      <c r="N652" s="52" t="s">
        <v>12153</v>
      </c>
      <c r="O652" s="52" t="s">
        <v>12131</v>
      </c>
      <c r="P652" s="55" t="str">
        <f aca="false">IF(K652&gt;500,"Over-Forecast",IF(K652&lt;-500,"Under-Forecast","Accurate"))</f>
        <v>Accurate</v>
      </c>
      <c r="Q652" s="55" t="str">
        <f aca="false">IF(J652&lt;=5,"Excellent",IF(J652&lt;=10,"Good",IF(J652&lt;=20,"Acceptable","Poor")))</f>
        <v>Acceptable</v>
      </c>
      <c r="R652" s="55" t="n">
        <f aca="false">IFERROR(VALUE(LEFT(E652,4)),"")</f>
        <v>2024</v>
      </c>
    </row>
    <row r="653" customFormat="false" ht="15" hidden="false" customHeight="true" outlineLevel="0" collapsed="false">
      <c r="A653" s="56" t="s">
        <v>12821</v>
      </c>
      <c r="B653" s="56" t="s">
        <v>12474</v>
      </c>
      <c r="C653" s="56" t="s">
        <v>25</v>
      </c>
      <c r="D653" s="56" t="s">
        <v>18</v>
      </c>
      <c r="E653" s="56" t="s">
        <v>26</v>
      </c>
      <c r="F653" s="56" t="s">
        <v>107</v>
      </c>
      <c r="G653" s="56" t="n">
        <v>3525</v>
      </c>
      <c r="H653" s="56" t="n">
        <v>2884</v>
      </c>
      <c r="I653" s="54" t="n">
        <f aca="false">ABS(G653-H653)</f>
        <v>641</v>
      </c>
      <c r="J653" s="54" t="n">
        <f aca="false">IF(H653=0,0,ROUND(ABS(G653-H653)/H653*100,2))</f>
        <v>22.23</v>
      </c>
      <c r="K653" s="54" t="n">
        <f aca="false">G653-H653</f>
        <v>641</v>
      </c>
      <c r="L653" s="54" t="n">
        <f aca="false">ROUND(100-J653,2)</f>
        <v>77.77</v>
      </c>
      <c r="M653" s="56" t="s">
        <v>12144</v>
      </c>
      <c r="N653" s="56" t="s">
        <v>12126</v>
      </c>
      <c r="O653" s="56" t="s">
        <v>12127</v>
      </c>
      <c r="P653" s="55" t="str">
        <f aca="false">IF(K653&gt;500,"Over-Forecast",IF(K653&lt;-500,"Under-Forecast","Accurate"))</f>
        <v>Over-Forecast</v>
      </c>
      <c r="Q653" s="55" t="str">
        <f aca="false">IF(J653&lt;=5,"Excellent",IF(J653&lt;=10,"Good",IF(J653&lt;=20,"Acceptable","Poor")))</f>
        <v>Poor</v>
      </c>
      <c r="R653" s="55" t="n">
        <f aca="false">IFERROR(VALUE(LEFT(E653,4)),"")</f>
        <v>2022</v>
      </c>
    </row>
    <row r="654" customFormat="false" ht="15" hidden="false" customHeight="true" outlineLevel="0" collapsed="false">
      <c r="A654" s="52" t="s">
        <v>12822</v>
      </c>
      <c r="B654" s="52" t="s">
        <v>2637</v>
      </c>
      <c r="C654" s="52" t="s">
        <v>25</v>
      </c>
      <c r="D654" s="52" t="s">
        <v>12</v>
      </c>
      <c r="E654" s="52" t="s">
        <v>46</v>
      </c>
      <c r="F654" s="52" t="s">
        <v>111</v>
      </c>
      <c r="G654" s="52" t="n">
        <v>2183</v>
      </c>
      <c r="H654" s="52" t="n">
        <v>2521</v>
      </c>
      <c r="I654" s="54" t="n">
        <f aca="false">ABS(G654-H654)</f>
        <v>338</v>
      </c>
      <c r="J654" s="54" t="n">
        <f aca="false">IF(H654=0,0,ROUND(ABS(G654-H654)/H654*100,2))</f>
        <v>13.41</v>
      </c>
      <c r="K654" s="54" t="n">
        <f aca="false">G654-H654</f>
        <v>-338</v>
      </c>
      <c r="L654" s="54" t="n">
        <f aca="false">ROUND(100-J654,2)</f>
        <v>86.59</v>
      </c>
      <c r="M654" s="52" t="s">
        <v>12121</v>
      </c>
      <c r="N654" s="52" t="s">
        <v>12122</v>
      </c>
      <c r="O654" s="52" t="s">
        <v>12131</v>
      </c>
      <c r="P654" s="55" t="str">
        <f aca="false">IF(K654&gt;500,"Over-Forecast",IF(K654&lt;-500,"Under-Forecast","Accurate"))</f>
        <v>Accurate</v>
      </c>
      <c r="Q654" s="55" t="str">
        <f aca="false">IF(J654&lt;=5,"Excellent",IF(J654&lt;=10,"Good",IF(J654&lt;=20,"Acceptable","Poor")))</f>
        <v>Acceptable</v>
      </c>
      <c r="R654" s="55" t="n">
        <f aca="false">IFERROR(VALUE(LEFT(E654,4)),"")</f>
        <v>2024</v>
      </c>
    </row>
    <row r="655" customFormat="false" ht="15" hidden="false" customHeight="true" outlineLevel="0" collapsed="false">
      <c r="A655" s="56" t="s">
        <v>12823</v>
      </c>
      <c r="B655" s="56" t="s">
        <v>2923</v>
      </c>
      <c r="C655" s="56" t="s">
        <v>20</v>
      </c>
      <c r="D655" s="56" t="s">
        <v>21</v>
      </c>
      <c r="E655" s="56" t="s">
        <v>33</v>
      </c>
      <c r="F655" s="56" t="s">
        <v>107</v>
      </c>
      <c r="G655" s="56" t="n">
        <v>5512</v>
      </c>
      <c r="H655" s="56" t="n">
        <v>4971</v>
      </c>
      <c r="I655" s="54" t="n">
        <f aca="false">ABS(G655-H655)</f>
        <v>541</v>
      </c>
      <c r="J655" s="54" t="n">
        <f aca="false">IF(H655=0,0,ROUND(ABS(G655-H655)/H655*100,2))</f>
        <v>10.88</v>
      </c>
      <c r="K655" s="54" t="n">
        <f aca="false">G655-H655</f>
        <v>541</v>
      </c>
      <c r="L655" s="54" t="n">
        <f aca="false">ROUND(100-J655,2)</f>
        <v>89.12</v>
      </c>
      <c r="M655" s="56" t="s">
        <v>12139</v>
      </c>
      <c r="N655" s="56" t="s">
        <v>12153</v>
      </c>
      <c r="O655" s="56" t="s">
        <v>12131</v>
      </c>
      <c r="P655" s="55" t="str">
        <f aca="false">IF(K655&gt;500,"Over-Forecast",IF(K655&lt;-500,"Under-Forecast","Accurate"))</f>
        <v>Over-Forecast</v>
      </c>
      <c r="Q655" s="55" t="str">
        <f aca="false">IF(J655&lt;=5,"Excellent",IF(J655&lt;=10,"Good",IF(J655&lt;=20,"Acceptable","Poor")))</f>
        <v>Acceptable</v>
      </c>
      <c r="R655" s="55" t="n">
        <f aca="false">IFERROR(VALUE(LEFT(E655,4)),"")</f>
        <v>2023</v>
      </c>
    </row>
    <row r="656" customFormat="false" ht="15" hidden="false" customHeight="true" outlineLevel="0" collapsed="false">
      <c r="A656" s="52" t="s">
        <v>12824</v>
      </c>
      <c r="B656" s="52" t="s">
        <v>2341</v>
      </c>
      <c r="C656" s="52" t="s">
        <v>14</v>
      </c>
      <c r="D656" s="52" t="s">
        <v>21</v>
      </c>
      <c r="E656" s="52" t="s">
        <v>16</v>
      </c>
      <c r="F656" s="52" t="s">
        <v>111</v>
      </c>
      <c r="G656" s="52" t="n">
        <v>1320</v>
      </c>
      <c r="H656" s="52" t="n">
        <v>1035</v>
      </c>
      <c r="I656" s="54" t="n">
        <f aca="false">ABS(G656-H656)</f>
        <v>285</v>
      </c>
      <c r="J656" s="54" t="n">
        <f aca="false">IF(H656=0,0,ROUND(ABS(G656-H656)/H656*100,2))</f>
        <v>27.54</v>
      </c>
      <c r="K656" s="54" t="n">
        <f aca="false">G656-H656</f>
        <v>285</v>
      </c>
      <c r="L656" s="54" t="n">
        <f aca="false">ROUND(100-J656,2)</f>
        <v>72.46</v>
      </c>
      <c r="M656" s="52" t="s">
        <v>12204</v>
      </c>
      <c r="N656" s="52" t="s">
        <v>12130</v>
      </c>
      <c r="O656" s="52" t="s">
        <v>12127</v>
      </c>
      <c r="P656" s="55" t="str">
        <f aca="false">IF(K656&gt;500,"Over-Forecast",IF(K656&lt;-500,"Under-Forecast","Accurate"))</f>
        <v>Accurate</v>
      </c>
      <c r="Q656" s="55" t="str">
        <f aca="false">IF(J656&lt;=5,"Excellent",IF(J656&lt;=10,"Good",IF(J656&lt;=20,"Acceptable","Poor")))</f>
        <v>Poor</v>
      </c>
      <c r="R656" s="55" t="n">
        <f aca="false">IFERROR(VALUE(LEFT(E656,4)),"")</f>
        <v>2022</v>
      </c>
    </row>
    <row r="657" customFormat="false" ht="15" hidden="false" customHeight="true" outlineLevel="0" collapsed="false">
      <c r="A657" s="56" t="s">
        <v>12825</v>
      </c>
      <c r="B657" s="56" t="s">
        <v>897</v>
      </c>
      <c r="C657" s="56" t="s">
        <v>11</v>
      </c>
      <c r="D657" s="56" t="s">
        <v>15</v>
      </c>
      <c r="E657" s="56" t="s">
        <v>40</v>
      </c>
      <c r="F657" s="56" t="s">
        <v>111</v>
      </c>
      <c r="G657" s="56" t="n">
        <v>5560</v>
      </c>
      <c r="H657" s="56" t="n">
        <v>5872</v>
      </c>
      <c r="I657" s="54" t="n">
        <f aca="false">ABS(G657-H657)</f>
        <v>312</v>
      </c>
      <c r="J657" s="54" t="n">
        <f aca="false">IF(H657=0,0,ROUND(ABS(G657-H657)/H657*100,2))</f>
        <v>5.31</v>
      </c>
      <c r="K657" s="54" t="n">
        <f aca="false">G657-H657</f>
        <v>-312</v>
      </c>
      <c r="L657" s="54" t="n">
        <f aca="false">ROUND(100-J657,2)</f>
        <v>94.69</v>
      </c>
      <c r="M657" s="56" t="s">
        <v>12139</v>
      </c>
      <c r="N657" s="56" t="s">
        <v>12137</v>
      </c>
      <c r="O657" s="56" t="s">
        <v>12131</v>
      </c>
      <c r="P657" s="55" t="str">
        <f aca="false">IF(K657&gt;500,"Over-Forecast",IF(K657&lt;-500,"Under-Forecast","Accurate"))</f>
        <v>Accurate</v>
      </c>
      <c r="Q657" s="55" t="str">
        <f aca="false">IF(J657&lt;=5,"Excellent",IF(J657&lt;=10,"Good",IF(J657&lt;=20,"Acceptable","Poor")))</f>
        <v>Good</v>
      </c>
      <c r="R657" s="55" t="n">
        <f aca="false">IFERROR(VALUE(LEFT(E657,4)),"")</f>
        <v>2023</v>
      </c>
    </row>
    <row r="658" customFormat="false" ht="15" hidden="false" customHeight="true" outlineLevel="0" collapsed="false">
      <c r="A658" s="52" t="s">
        <v>12826</v>
      </c>
      <c r="B658" s="52" t="s">
        <v>7858</v>
      </c>
      <c r="C658" s="52" t="s">
        <v>11</v>
      </c>
      <c r="D658" s="52" t="s">
        <v>21</v>
      </c>
      <c r="E658" s="52" t="s">
        <v>50</v>
      </c>
      <c r="F658" s="52" t="s">
        <v>113</v>
      </c>
      <c r="G658" s="52" t="n">
        <v>2491</v>
      </c>
      <c r="H658" s="52" t="n">
        <v>1995</v>
      </c>
      <c r="I658" s="54" t="n">
        <f aca="false">ABS(G658-H658)</f>
        <v>496</v>
      </c>
      <c r="J658" s="54" t="n">
        <f aca="false">IF(H658=0,0,ROUND(ABS(G658-H658)/H658*100,2))</f>
        <v>24.86</v>
      </c>
      <c r="K658" s="54" t="n">
        <f aca="false">G658-H658</f>
        <v>496</v>
      </c>
      <c r="L658" s="54" t="n">
        <f aca="false">ROUND(100-J658,2)</f>
        <v>75.14</v>
      </c>
      <c r="M658" s="52" t="s">
        <v>12129</v>
      </c>
      <c r="N658" s="52" t="s">
        <v>12153</v>
      </c>
      <c r="O658" s="52" t="s">
        <v>12131</v>
      </c>
      <c r="P658" s="55" t="str">
        <f aca="false">IF(K658&gt;500,"Over-Forecast",IF(K658&lt;-500,"Under-Forecast","Accurate"))</f>
        <v>Accurate</v>
      </c>
      <c r="Q658" s="55" t="str">
        <f aca="false">IF(J658&lt;=5,"Excellent",IF(J658&lt;=10,"Good",IF(J658&lt;=20,"Acceptable","Poor")))</f>
        <v>Poor</v>
      </c>
      <c r="R658" s="55" t="n">
        <f aca="false">IFERROR(VALUE(LEFT(E658,4)),"")</f>
        <v>2024</v>
      </c>
    </row>
    <row r="659" customFormat="false" ht="15" hidden="false" customHeight="true" outlineLevel="0" collapsed="false">
      <c r="A659" s="56" t="s">
        <v>12827</v>
      </c>
      <c r="B659" s="56" t="s">
        <v>7519</v>
      </c>
      <c r="C659" s="56" t="s">
        <v>27</v>
      </c>
      <c r="D659" s="56" t="s">
        <v>15</v>
      </c>
      <c r="E659" s="56" t="s">
        <v>47</v>
      </c>
      <c r="F659" s="56" t="s">
        <v>115</v>
      </c>
      <c r="G659" s="56" t="n">
        <v>3143</v>
      </c>
      <c r="H659" s="56" t="n">
        <v>2640</v>
      </c>
      <c r="I659" s="54" t="n">
        <f aca="false">ABS(G659-H659)</f>
        <v>503</v>
      </c>
      <c r="J659" s="54" t="n">
        <f aca="false">IF(H659=0,0,ROUND(ABS(G659-H659)/H659*100,2))</f>
        <v>19.05</v>
      </c>
      <c r="K659" s="54" t="n">
        <f aca="false">G659-H659</f>
        <v>503</v>
      </c>
      <c r="L659" s="54" t="n">
        <f aca="false">ROUND(100-J659,2)</f>
        <v>80.95</v>
      </c>
      <c r="M659" s="56" t="s">
        <v>12134</v>
      </c>
      <c r="N659" s="56" t="s">
        <v>12130</v>
      </c>
      <c r="O659" s="56" t="s">
        <v>12131</v>
      </c>
      <c r="P659" s="55" t="str">
        <f aca="false">IF(K659&gt;500,"Over-Forecast",IF(K659&lt;-500,"Under-Forecast","Accurate"))</f>
        <v>Over-Forecast</v>
      </c>
      <c r="Q659" s="55" t="str">
        <f aca="false">IF(J659&lt;=5,"Excellent",IF(J659&lt;=10,"Good",IF(J659&lt;=20,"Acceptable","Poor")))</f>
        <v>Acceptable</v>
      </c>
      <c r="R659" s="55" t="n">
        <f aca="false">IFERROR(VALUE(LEFT(E659,4)),"")</f>
        <v>2024</v>
      </c>
    </row>
    <row r="660" customFormat="false" ht="15" hidden="false" customHeight="true" outlineLevel="0" collapsed="false">
      <c r="A660" s="52" t="s">
        <v>12828</v>
      </c>
      <c r="B660" s="52" t="s">
        <v>1345</v>
      </c>
      <c r="C660" s="52" t="s">
        <v>27</v>
      </c>
      <c r="D660" s="52" t="s">
        <v>21</v>
      </c>
      <c r="E660" s="52" t="s">
        <v>52</v>
      </c>
      <c r="F660" s="52" t="s">
        <v>107</v>
      </c>
      <c r="G660" s="52" t="n">
        <v>8782</v>
      </c>
      <c r="H660" s="52" t="n">
        <v>7657</v>
      </c>
      <c r="I660" s="54" t="n">
        <f aca="false">ABS(G660-H660)</f>
        <v>1125</v>
      </c>
      <c r="J660" s="54" t="n">
        <f aca="false">IF(H660=0,0,ROUND(ABS(G660-H660)/H660*100,2))</f>
        <v>14.69</v>
      </c>
      <c r="K660" s="54" t="n">
        <f aca="false">G660-H660</f>
        <v>1125</v>
      </c>
      <c r="L660" s="54" t="n">
        <f aca="false">ROUND(100-J660,2)</f>
        <v>85.31</v>
      </c>
      <c r="M660" s="52" t="s">
        <v>12149</v>
      </c>
      <c r="N660" s="52" t="s">
        <v>12130</v>
      </c>
      <c r="O660" s="52" t="s">
        <v>12127</v>
      </c>
      <c r="P660" s="55" t="str">
        <f aca="false">IF(K660&gt;500,"Over-Forecast",IF(K660&lt;-500,"Under-Forecast","Accurate"))</f>
        <v>Over-Forecast</v>
      </c>
      <c r="Q660" s="55" t="str">
        <f aca="false">IF(J660&lt;=5,"Excellent",IF(J660&lt;=10,"Good",IF(J660&lt;=20,"Acceptable","Poor")))</f>
        <v>Acceptable</v>
      </c>
      <c r="R660" s="55" t="n">
        <f aca="false">IFERROR(VALUE(LEFT(E660,4)),"")</f>
        <v>2024</v>
      </c>
    </row>
    <row r="661" customFormat="false" ht="15" hidden="false" customHeight="true" outlineLevel="0" collapsed="false">
      <c r="A661" s="56" t="s">
        <v>12829</v>
      </c>
      <c r="B661" s="56" t="s">
        <v>1503</v>
      </c>
      <c r="C661" s="56" t="s">
        <v>20</v>
      </c>
      <c r="D661" s="56" t="s">
        <v>9</v>
      </c>
      <c r="E661" s="56" t="s">
        <v>36</v>
      </c>
      <c r="F661" s="56" t="s">
        <v>115</v>
      </c>
      <c r="G661" s="56" t="n">
        <v>1112</v>
      </c>
      <c r="H661" s="56" t="n">
        <v>1080</v>
      </c>
      <c r="I661" s="54" t="n">
        <f aca="false">ABS(G661-H661)</f>
        <v>32</v>
      </c>
      <c r="J661" s="54" t="n">
        <f aca="false">IF(H661=0,0,ROUND(ABS(G661-H661)/H661*100,2))</f>
        <v>2.96</v>
      </c>
      <c r="K661" s="54" t="n">
        <f aca="false">G661-H661</f>
        <v>32</v>
      </c>
      <c r="L661" s="54" t="n">
        <f aca="false">ROUND(100-J661,2)</f>
        <v>97.04</v>
      </c>
      <c r="M661" s="56" t="s">
        <v>12198</v>
      </c>
      <c r="N661" s="56" t="s">
        <v>12126</v>
      </c>
      <c r="O661" s="56" t="s">
        <v>12131</v>
      </c>
      <c r="P661" s="55" t="str">
        <f aca="false">IF(K661&gt;500,"Over-Forecast",IF(K661&lt;-500,"Under-Forecast","Accurate"))</f>
        <v>Accurate</v>
      </c>
      <c r="Q661" s="55" t="str">
        <f aca="false">IF(J661&lt;=5,"Excellent",IF(J661&lt;=10,"Good",IF(J661&lt;=20,"Acceptable","Poor")))</f>
        <v>Excellent</v>
      </c>
      <c r="R661" s="55" t="n">
        <f aca="false">IFERROR(VALUE(LEFT(E661,4)),"")</f>
        <v>2023</v>
      </c>
    </row>
    <row r="662" customFormat="false" ht="15" hidden="false" customHeight="true" outlineLevel="0" collapsed="false">
      <c r="A662" s="52" t="s">
        <v>12830</v>
      </c>
      <c r="B662" s="52" t="s">
        <v>9348</v>
      </c>
      <c r="C662" s="52" t="s">
        <v>27</v>
      </c>
      <c r="D662" s="52" t="s">
        <v>15</v>
      </c>
      <c r="E662" s="52" t="s">
        <v>40</v>
      </c>
      <c r="F662" s="52" t="s">
        <v>115</v>
      </c>
      <c r="G662" s="52" t="n">
        <v>7606</v>
      </c>
      <c r="H662" s="52" t="n">
        <v>8434</v>
      </c>
      <c r="I662" s="54" t="n">
        <f aca="false">ABS(G662-H662)</f>
        <v>828</v>
      </c>
      <c r="J662" s="54" t="n">
        <f aca="false">IF(H662=0,0,ROUND(ABS(G662-H662)/H662*100,2))</f>
        <v>9.82</v>
      </c>
      <c r="K662" s="54" t="n">
        <f aca="false">G662-H662</f>
        <v>-828</v>
      </c>
      <c r="L662" s="54" t="n">
        <f aca="false">ROUND(100-J662,2)</f>
        <v>90.18</v>
      </c>
      <c r="M662" s="52" t="s">
        <v>12204</v>
      </c>
      <c r="N662" s="52" t="s">
        <v>12153</v>
      </c>
      <c r="O662" s="52" t="s">
        <v>12123</v>
      </c>
      <c r="P662" s="55" t="str">
        <f aca="false">IF(K662&gt;500,"Over-Forecast",IF(K662&lt;-500,"Under-Forecast","Accurate"))</f>
        <v>Under-Forecast</v>
      </c>
      <c r="Q662" s="55" t="str">
        <f aca="false">IF(J662&lt;=5,"Excellent",IF(J662&lt;=10,"Good",IF(J662&lt;=20,"Acceptable","Poor")))</f>
        <v>Good</v>
      </c>
      <c r="R662" s="55" t="n">
        <f aca="false">IFERROR(VALUE(LEFT(E662,4)),"")</f>
        <v>2023</v>
      </c>
    </row>
    <row r="663" customFormat="false" ht="15" hidden="false" customHeight="true" outlineLevel="0" collapsed="false">
      <c r="A663" s="56" t="s">
        <v>12831</v>
      </c>
      <c r="B663" s="56" t="s">
        <v>2670</v>
      </c>
      <c r="C663" s="56" t="s">
        <v>11</v>
      </c>
      <c r="D663" s="56" t="s">
        <v>21</v>
      </c>
      <c r="E663" s="56" t="s">
        <v>24</v>
      </c>
      <c r="F663" s="56" t="s">
        <v>109</v>
      </c>
      <c r="G663" s="56" t="n">
        <v>5152</v>
      </c>
      <c r="H663" s="56" t="n">
        <v>3839</v>
      </c>
      <c r="I663" s="54" t="n">
        <f aca="false">ABS(G663-H663)</f>
        <v>1313</v>
      </c>
      <c r="J663" s="54" t="n">
        <f aca="false">IF(H663=0,0,ROUND(ABS(G663-H663)/H663*100,2))</f>
        <v>34.2</v>
      </c>
      <c r="K663" s="54" t="n">
        <f aca="false">G663-H663</f>
        <v>1313</v>
      </c>
      <c r="L663" s="54" t="n">
        <f aca="false">ROUND(100-J663,2)</f>
        <v>65.8</v>
      </c>
      <c r="M663" s="56" t="s">
        <v>12125</v>
      </c>
      <c r="N663" s="56" t="s">
        <v>12126</v>
      </c>
      <c r="O663" s="56" t="s">
        <v>12131</v>
      </c>
      <c r="P663" s="55" t="str">
        <f aca="false">IF(K663&gt;500,"Over-Forecast",IF(K663&lt;-500,"Under-Forecast","Accurate"))</f>
        <v>Over-Forecast</v>
      </c>
      <c r="Q663" s="55" t="str">
        <f aca="false">IF(J663&lt;=5,"Excellent",IF(J663&lt;=10,"Good",IF(J663&lt;=20,"Acceptable","Poor")))</f>
        <v>Poor</v>
      </c>
      <c r="R663" s="55" t="n">
        <f aca="false">IFERROR(VALUE(LEFT(E663,4)),"")</f>
        <v>2022</v>
      </c>
    </row>
    <row r="664" customFormat="false" ht="15" hidden="false" customHeight="true" outlineLevel="0" collapsed="false">
      <c r="A664" s="52" t="s">
        <v>12832</v>
      </c>
      <c r="B664" s="52" t="s">
        <v>1353</v>
      </c>
      <c r="C664" s="52" t="s">
        <v>11</v>
      </c>
      <c r="D664" s="52" t="s">
        <v>9</v>
      </c>
      <c r="E664" s="52" t="s">
        <v>10</v>
      </c>
      <c r="F664" s="52" t="s">
        <v>113</v>
      </c>
      <c r="G664" s="52" t="n">
        <v>3651</v>
      </c>
      <c r="H664" s="52" t="n">
        <v>3475</v>
      </c>
      <c r="I664" s="54" t="n">
        <f aca="false">ABS(G664-H664)</f>
        <v>176</v>
      </c>
      <c r="J664" s="54" t="n">
        <f aca="false">IF(H664=0,0,ROUND(ABS(G664-H664)/H664*100,2))</f>
        <v>5.06</v>
      </c>
      <c r="K664" s="54" t="n">
        <f aca="false">G664-H664</f>
        <v>176</v>
      </c>
      <c r="L664" s="54" t="n">
        <f aca="false">ROUND(100-J664,2)</f>
        <v>94.94</v>
      </c>
      <c r="M664" s="52" t="s">
        <v>12204</v>
      </c>
      <c r="N664" s="52" t="s">
        <v>12130</v>
      </c>
      <c r="O664" s="52" t="s">
        <v>12131</v>
      </c>
      <c r="P664" s="55" t="str">
        <f aca="false">IF(K664&gt;500,"Over-Forecast",IF(K664&lt;-500,"Under-Forecast","Accurate"))</f>
        <v>Accurate</v>
      </c>
      <c r="Q664" s="55" t="str">
        <f aca="false">IF(J664&lt;=5,"Excellent",IF(J664&lt;=10,"Good",IF(J664&lt;=20,"Acceptable","Poor")))</f>
        <v>Good</v>
      </c>
      <c r="R664" s="55" t="n">
        <f aca="false">IFERROR(VALUE(LEFT(E664,4)),"")</f>
        <v>2022</v>
      </c>
    </row>
    <row r="665" customFormat="false" ht="15" hidden="false" customHeight="true" outlineLevel="0" collapsed="false">
      <c r="A665" s="56" t="s">
        <v>12833</v>
      </c>
      <c r="B665" s="56" t="s">
        <v>4625</v>
      </c>
      <c r="C665" s="56" t="s">
        <v>23</v>
      </c>
      <c r="D665" s="56" t="s">
        <v>15</v>
      </c>
      <c r="E665" s="56" t="s">
        <v>28</v>
      </c>
      <c r="F665" s="56" t="s">
        <v>109</v>
      </c>
      <c r="G665" s="56" t="n">
        <v>259</v>
      </c>
      <c r="H665" s="56" t="n">
        <v>246</v>
      </c>
      <c r="I665" s="54" t="n">
        <f aca="false">ABS(G665-H665)</f>
        <v>13</v>
      </c>
      <c r="J665" s="54" t="n">
        <f aca="false">IF(H665=0,0,ROUND(ABS(G665-H665)/H665*100,2))</f>
        <v>5.28</v>
      </c>
      <c r="K665" s="54" t="n">
        <f aca="false">G665-H665</f>
        <v>13</v>
      </c>
      <c r="L665" s="54" t="n">
        <f aca="false">ROUND(100-J665,2)</f>
        <v>94.72</v>
      </c>
      <c r="M665" s="56" t="s">
        <v>12121</v>
      </c>
      <c r="N665" s="56" t="s">
        <v>12122</v>
      </c>
      <c r="O665" s="56" t="s">
        <v>12123</v>
      </c>
      <c r="P665" s="55" t="str">
        <f aca="false">IF(K665&gt;500,"Over-Forecast",IF(K665&lt;-500,"Under-Forecast","Accurate"))</f>
        <v>Accurate</v>
      </c>
      <c r="Q665" s="55" t="str">
        <f aca="false">IF(J665&lt;=5,"Excellent",IF(J665&lt;=10,"Good",IF(J665&lt;=20,"Acceptable","Poor")))</f>
        <v>Good</v>
      </c>
      <c r="R665" s="55" t="n">
        <f aca="false">IFERROR(VALUE(LEFT(E665,4)),"")</f>
        <v>2022</v>
      </c>
    </row>
    <row r="666" customFormat="false" ht="15" hidden="false" customHeight="true" outlineLevel="0" collapsed="false">
      <c r="A666" s="52" t="s">
        <v>12834</v>
      </c>
      <c r="B666" s="52" t="s">
        <v>4466</v>
      </c>
      <c r="C666" s="52" t="s">
        <v>14</v>
      </c>
      <c r="D666" s="52" t="s">
        <v>18</v>
      </c>
      <c r="E666" s="52" t="s">
        <v>45</v>
      </c>
      <c r="F666" s="52" t="s">
        <v>115</v>
      </c>
      <c r="G666" s="52" t="n">
        <v>1100</v>
      </c>
      <c r="H666" s="52" t="n">
        <v>1241</v>
      </c>
      <c r="I666" s="54" t="n">
        <f aca="false">ABS(G666-H666)</f>
        <v>141</v>
      </c>
      <c r="J666" s="54" t="n">
        <f aca="false">IF(H666=0,0,ROUND(ABS(G666-H666)/H666*100,2))</f>
        <v>11.36</v>
      </c>
      <c r="K666" s="54" t="n">
        <f aca="false">G666-H666</f>
        <v>-141</v>
      </c>
      <c r="L666" s="54" t="n">
        <f aca="false">ROUND(100-J666,2)</f>
        <v>88.64</v>
      </c>
      <c r="M666" s="52" t="s">
        <v>12198</v>
      </c>
      <c r="N666" s="52" t="s">
        <v>12126</v>
      </c>
      <c r="O666" s="52" t="s">
        <v>12123</v>
      </c>
      <c r="P666" s="55" t="str">
        <f aca="false">IF(K666&gt;500,"Over-Forecast",IF(K666&lt;-500,"Under-Forecast","Accurate"))</f>
        <v>Accurate</v>
      </c>
      <c r="Q666" s="55" t="str">
        <f aca="false">IF(J666&lt;=5,"Excellent",IF(J666&lt;=10,"Good",IF(J666&lt;=20,"Acceptable","Poor")))</f>
        <v>Acceptable</v>
      </c>
      <c r="R666" s="55" t="n">
        <f aca="false">IFERROR(VALUE(LEFT(E666,4)),"")</f>
        <v>2024</v>
      </c>
    </row>
    <row r="667" customFormat="false" ht="15" hidden="false" customHeight="true" outlineLevel="0" collapsed="false">
      <c r="A667" s="56" t="s">
        <v>12835</v>
      </c>
      <c r="B667" s="56" t="s">
        <v>2150</v>
      </c>
      <c r="C667" s="56" t="s">
        <v>23</v>
      </c>
      <c r="D667" s="56" t="s">
        <v>15</v>
      </c>
      <c r="E667" s="56" t="s">
        <v>28</v>
      </c>
      <c r="F667" s="56" t="s">
        <v>115</v>
      </c>
      <c r="G667" s="56" t="n">
        <v>7543</v>
      </c>
      <c r="H667" s="56" t="n">
        <v>6712</v>
      </c>
      <c r="I667" s="54" t="n">
        <f aca="false">ABS(G667-H667)</f>
        <v>831</v>
      </c>
      <c r="J667" s="54" t="n">
        <f aca="false">IF(H667=0,0,ROUND(ABS(G667-H667)/H667*100,2))</f>
        <v>12.38</v>
      </c>
      <c r="K667" s="54" t="n">
        <f aca="false">G667-H667</f>
        <v>831</v>
      </c>
      <c r="L667" s="54" t="n">
        <f aca="false">ROUND(100-J667,2)</f>
        <v>87.62</v>
      </c>
      <c r="M667" s="56" t="s">
        <v>12204</v>
      </c>
      <c r="N667" s="56" t="s">
        <v>12130</v>
      </c>
      <c r="O667" s="56" t="s">
        <v>12123</v>
      </c>
      <c r="P667" s="55" t="str">
        <f aca="false">IF(K667&gt;500,"Over-Forecast",IF(K667&lt;-500,"Under-Forecast","Accurate"))</f>
        <v>Over-Forecast</v>
      </c>
      <c r="Q667" s="55" t="str">
        <f aca="false">IF(J667&lt;=5,"Excellent",IF(J667&lt;=10,"Good",IF(J667&lt;=20,"Acceptable","Poor")))</f>
        <v>Acceptable</v>
      </c>
      <c r="R667" s="55" t="n">
        <f aca="false">IFERROR(VALUE(LEFT(E667,4)),"")</f>
        <v>2022</v>
      </c>
    </row>
    <row r="668" customFormat="false" ht="15" hidden="false" customHeight="true" outlineLevel="0" collapsed="false">
      <c r="A668" s="52" t="s">
        <v>12836</v>
      </c>
      <c r="B668" s="52" t="s">
        <v>9646</v>
      </c>
      <c r="C668" s="52" t="s">
        <v>17</v>
      </c>
      <c r="D668" s="52" t="s">
        <v>15</v>
      </c>
      <c r="E668" s="52" t="s">
        <v>33</v>
      </c>
      <c r="F668" s="52" t="s">
        <v>115</v>
      </c>
      <c r="G668" s="52" t="n">
        <v>5617</v>
      </c>
      <c r="H668" s="52" t="n">
        <v>7232</v>
      </c>
      <c r="I668" s="54" t="n">
        <f aca="false">ABS(G668-H668)</f>
        <v>1615</v>
      </c>
      <c r="J668" s="54" t="n">
        <f aca="false">IF(H668=0,0,ROUND(ABS(G668-H668)/H668*100,2))</f>
        <v>22.33</v>
      </c>
      <c r="K668" s="54" t="n">
        <f aca="false">G668-H668</f>
        <v>-1615</v>
      </c>
      <c r="L668" s="54" t="n">
        <f aca="false">ROUND(100-J668,2)</f>
        <v>77.67</v>
      </c>
      <c r="M668" s="52" t="s">
        <v>12149</v>
      </c>
      <c r="N668" s="52" t="s">
        <v>12130</v>
      </c>
      <c r="O668" s="52" t="s">
        <v>12123</v>
      </c>
      <c r="P668" s="55" t="str">
        <f aca="false">IF(K668&gt;500,"Over-Forecast",IF(K668&lt;-500,"Under-Forecast","Accurate"))</f>
        <v>Under-Forecast</v>
      </c>
      <c r="Q668" s="55" t="str">
        <f aca="false">IF(J668&lt;=5,"Excellent",IF(J668&lt;=10,"Good",IF(J668&lt;=20,"Acceptable","Poor")))</f>
        <v>Poor</v>
      </c>
      <c r="R668" s="55" t="n">
        <f aca="false">IFERROR(VALUE(LEFT(E668,4)),"")</f>
        <v>2023</v>
      </c>
    </row>
    <row r="669" customFormat="false" ht="15" hidden="false" customHeight="true" outlineLevel="0" collapsed="false">
      <c r="A669" s="56" t="s">
        <v>12837</v>
      </c>
      <c r="B669" s="56" t="s">
        <v>3064</v>
      </c>
      <c r="C669" s="56" t="s">
        <v>25</v>
      </c>
      <c r="D669" s="56" t="s">
        <v>21</v>
      </c>
      <c r="E669" s="56" t="s">
        <v>36</v>
      </c>
      <c r="F669" s="56" t="s">
        <v>107</v>
      </c>
      <c r="G669" s="56" t="n">
        <v>5928</v>
      </c>
      <c r="H669" s="56" t="n">
        <v>6726</v>
      </c>
      <c r="I669" s="54" t="n">
        <f aca="false">ABS(G669-H669)</f>
        <v>798</v>
      </c>
      <c r="J669" s="54" t="n">
        <f aca="false">IF(H669=0,0,ROUND(ABS(G669-H669)/H669*100,2))</f>
        <v>11.86</v>
      </c>
      <c r="K669" s="54" t="n">
        <f aca="false">G669-H669</f>
        <v>-798</v>
      </c>
      <c r="L669" s="54" t="n">
        <f aca="false">ROUND(100-J669,2)</f>
        <v>88.14</v>
      </c>
      <c r="M669" s="56" t="s">
        <v>12198</v>
      </c>
      <c r="N669" s="56" t="s">
        <v>12137</v>
      </c>
      <c r="O669" s="56" t="s">
        <v>12123</v>
      </c>
      <c r="P669" s="55" t="str">
        <f aca="false">IF(K669&gt;500,"Over-Forecast",IF(K669&lt;-500,"Under-Forecast","Accurate"))</f>
        <v>Under-Forecast</v>
      </c>
      <c r="Q669" s="55" t="str">
        <f aca="false">IF(J669&lt;=5,"Excellent",IF(J669&lt;=10,"Good",IF(J669&lt;=20,"Acceptable","Poor")))</f>
        <v>Acceptable</v>
      </c>
      <c r="R669" s="55" t="n">
        <f aca="false">IFERROR(VALUE(LEFT(E669,4)),"")</f>
        <v>2023</v>
      </c>
    </row>
    <row r="670" customFormat="false" ht="15" hidden="false" customHeight="true" outlineLevel="0" collapsed="false">
      <c r="A670" s="52" t="s">
        <v>12838</v>
      </c>
      <c r="B670" s="52" t="s">
        <v>3864</v>
      </c>
      <c r="C670" s="52" t="s">
        <v>20</v>
      </c>
      <c r="D670" s="52" t="s">
        <v>18</v>
      </c>
      <c r="E670" s="52" t="s">
        <v>36</v>
      </c>
      <c r="F670" s="52" t="s">
        <v>107</v>
      </c>
      <c r="G670" s="52" t="n">
        <v>1141</v>
      </c>
      <c r="H670" s="52" t="n">
        <v>1125</v>
      </c>
      <c r="I670" s="54" t="n">
        <f aca="false">ABS(G670-H670)</f>
        <v>16</v>
      </c>
      <c r="J670" s="54" t="n">
        <f aca="false">IF(H670=0,0,ROUND(ABS(G670-H670)/H670*100,2))</f>
        <v>1.42</v>
      </c>
      <c r="K670" s="54" t="n">
        <f aca="false">G670-H670</f>
        <v>16</v>
      </c>
      <c r="L670" s="54" t="n">
        <f aca="false">ROUND(100-J670,2)</f>
        <v>98.58</v>
      </c>
      <c r="M670" s="52" t="s">
        <v>12125</v>
      </c>
      <c r="N670" s="52" t="s">
        <v>12137</v>
      </c>
      <c r="O670" s="52" t="s">
        <v>12123</v>
      </c>
      <c r="P670" s="55" t="str">
        <f aca="false">IF(K670&gt;500,"Over-Forecast",IF(K670&lt;-500,"Under-Forecast","Accurate"))</f>
        <v>Accurate</v>
      </c>
      <c r="Q670" s="55" t="str">
        <f aca="false">IF(J670&lt;=5,"Excellent",IF(J670&lt;=10,"Good",IF(J670&lt;=20,"Acceptable","Poor")))</f>
        <v>Excellent</v>
      </c>
      <c r="R670" s="55" t="n">
        <f aca="false">IFERROR(VALUE(LEFT(E670,4)),"")</f>
        <v>2023</v>
      </c>
    </row>
    <row r="671" customFormat="false" ht="15" hidden="false" customHeight="true" outlineLevel="0" collapsed="false">
      <c r="A671" s="56" t="s">
        <v>12839</v>
      </c>
      <c r="B671" s="56" t="s">
        <v>9076</v>
      </c>
      <c r="C671" s="56" t="s">
        <v>14</v>
      </c>
      <c r="D671" s="56" t="s">
        <v>21</v>
      </c>
      <c r="E671" s="56" t="s">
        <v>43</v>
      </c>
      <c r="F671" s="56" t="s">
        <v>109</v>
      </c>
      <c r="G671" s="56" t="n">
        <v>8206</v>
      </c>
      <c r="H671" s="56" t="n">
        <v>8515</v>
      </c>
      <c r="I671" s="54" t="n">
        <f aca="false">ABS(G671-H671)</f>
        <v>309</v>
      </c>
      <c r="J671" s="54" t="n">
        <f aca="false">IF(H671=0,0,ROUND(ABS(G671-H671)/H671*100,2))</f>
        <v>3.63</v>
      </c>
      <c r="K671" s="54" t="n">
        <f aca="false">G671-H671</f>
        <v>-309</v>
      </c>
      <c r="L671" s="54" t="n">
        <f aca="false">ROUND(100-J671,2)</f>
        <v>96.37</v>
      </c>
      <c r="M671" s="56" t="s">
        <v>12139</v>
      </c>
      <c r="N671" s="56" t="s">
        <v>12126</v>
      </c>
      <c r="O671" s="56" t="s">
        <v>12127</v>
      </c>
      <c r="P671" s="55" t="str">
        <f aca="false">IF(K671&gt;500,"Over-Forecast",IF(K671&lt;-500,"Under-Forecast","Accurate"))</f>
        <v>Accurate</v>
      </c>
      <c r="Q671" s="55" t="str">
        <f aca="false">IF(J671&lt;=5,"Excellent",IF(J671&lt;=10,"Good",IF(J671&lt;=20,"Acceptable","Poor")))</f>
        <v>Excellent</v>
      </c>
      <c r="R671" s="55" t="n">
        <f aca="false">IFERROR(VALUE(LEFT(E671,4)),"")</f>
        <v>2023</v>
      </c>
    </row>
    <row r="672" customFormat="false" ht="15" hidden="false" customHeight="true" outlineLevel="0" collapsed="false">
      <c r="A672" s="52" t="s">
        <v>12840</v>
      </c>
      <c r="B672" s="52" t="s">
        <v>3708</v>
      </c>
      <c r="C672" s="52" t="s">
        <v>27</v>
      </c>
      <c r="D672" s="52" t="s">
        <v>15</v>
      </c>
      <c r="E672" s="52" t="s">
        <v>47</v>
      </c>
      <c r="F672" s="52" t="s">
        <v>109</v>
      </c>
      <c r="G672" s="52" t="n">
        <v>7099</v>
      </c>
      <c r="H672" s="52" t="n">
        <v>6316</v>
      </c>
      <c r="I672" s="54" t="n">
        <f aca="false">ABS(G672-H672)</f>
        <v>783</v>
      </c>
      <c r="J672" s="54" t="n">
        <f aca="false">IF(H672=0,0,ROUND(ABS(G672-H672)/H672*100,2))</f>
        <v>12.4</v>
      </c>
      <c r="K672" s="54" t="n">
        <f aca="false">G672-H672</f>
        <v>783</v>
      </c>
      <c r="L672" s="54" t="n">
        <f aca="false">ROUND(100-J672,2)</f>
        <v>87.6</v>
      </c>
      <c r="M672" s="52" t="s">
        <v>12125</v>
      </c>
      <c r="N672" s="52" t="s">
        <v>12130</v>
      </c>
      <c r="O672" s="52" t="s">
        <v>12127</v>
      </c>
      <c r="P672" s="55" t="str">
        <f aca="false">IF(K672&gt;500,"Over-Forecast",IF(K672&lt;-500,"Under-Forecast","Accurate"))</f>
        <v>Over-Forecast</v>
      </c>
      <c r="Q672" s="55" t="str">
        <f aca="false">IF(J672&lt;=5,"Excellent",IF(J672&lt;=10,"Good",IF(J672&lt;=20,"Acceptable","Poor")))</f>
        <v>Acceptable</v>
      </c>
      <c r="R672" s="55" t="n">
        <f aca="false">IFERROR(VALUE(LEFT(E672,4)),"")</f>
        <v>2024</v>
      </c>
    </row>
    <row r="673" customFormat="false" ht="15" hidden="false" customHeight="true" outlineLevel="0" collapsed="false">
      <c r="A673" s="56" t="s">
        <v>12841</v>
      </c>
      <c r="B673" s="56" t="s">
        <v>1419</v>
      </c>
      <c r="C673" s="56" t="s">
        <v>23</v>
      </c>
      <c r="D673" s="56" t="s">
        <v>9</v>
      </c>
      <c r="E673" s="56" t="s">
        <v>41</v>
      </c>
      <c r="F673" s="56" t="s">
        <v>109</v>
      </c>
      <c r="G673" s="56" t="n">
        <v>1818</v>
      </c>
      <c r="H673" s="56" t="n">
        <v>1405</v>
      </c>
      <c r="I673" s="54" t="n">
        <f aca="false">ABS(G673-H673)</f>
        <v>413</v>
      </c>
      <c r="J673" s="54" t="n">
        <f aca="false">IF(H673=0,0,ROUND(ABS(G673-H673)/H673*100,2))</f>
        <v>29.4</v>
      </c>
      <c r="K673" s="54" t="n">
        <f aca="false">G673-H673</f>
        <v>413</v>
      </c>
      <c r="L673" s="54" t="n">
        <f aca="false">ROUND(100-J673,2)</f>
        <v>70.6</v>
      </c>
      <c r="M673" s="56" t="s">
        <v>12173</v>
      </c>
      <c r="N673" s="56" t="s">
        <v>12126</v>
      </c>
      <c r="O673" s="56" t="s">
        <v>12131</v>
      </c>
      <c r="P673" s="55" t="str">
        <f aca="false">IF(K673&gt;500,"Over-Forecast",IF(K673&lt;-500,"Under-Forecast","Accurate"))</f>
        <v>Accurate</v>
      </c>
      <c r="Q673" s="55" t="str">
        <f aca="false">IF(J673&lt;=5,"Excellent",IF(J673&lt;=10,"Good",IF(J673&lt;=20,"Acceptable","Poor")))</f>
        <v>Poor</v>
      </c>
      <c r="R673" s="55" t="n">
        <f aca="false">IFERROR(VALUE(LEFT(E673,4)),"")</f>
        <v>2023</v>
      </c>
    </row>
    <row r="674" customFormat="false" ht="15" hidden="false" customHeight="true" outlineLevel="0" collapsed="false">
      <c r="A674" s="52" t="s">
        <v>12842</v>
      </c>
      <c r="B674" s="52" t="s">
        <v>2580</v>
      </c>
      <c r="C674" s="52" t="s">
        <v>14</v>
      </c>
      <c r="D674" s="52" t="s">
        <v>15</v>
      </c>
      <c r="E674" s="52" t="s">
        <v>26</v>
      </c>
      <c r="F674" s="52" t="s">
        <v>115</v>
      </c>
      <c r="G674" s="52" t="n">
        <v>8867</v>
      </c>
      <c r="H674" s="52" t="n">
        <v>8747</v>
      </c>
      <c r="I674" s="54" t="n">
        <f aca="false">ABS(G674-H674)</f>
        <v>120</v>
      </c>
      <c r="J674" s="54" t="n">
        <f aca="false">IF(H674=0,0,ROUND(ABS(G674-H674)/H674*100,2))</f>
        <v>1.37</v>
      </c>
      <c r="K674" s="54" t="n">
        <f aca="false">G674-H674</f>
        <v>120</v>
      </c>
      <c r="L674" s="54" t="n">
        <f aca="false">ROUND(100-J674,2)</f>
        <v>98.63</v>
      </c>
      <c r="M674" s="52" t="s">
        <v>12141</v>
      </c>
      <c r="N674" s="52" t="s">
        <v>12122</v>
      </c>
      <c r="O674" s="52" t="s">
        <v>12127</v>
      </c>
      <c r="P674" s="55" t="str">
        <f aca="false">IF(K674&gt;500,"Over-Forecast",IF(K674&lt;-500,"Under-Forecast","Accurate"))</f>
        <v>Accurate</v>
      </c>
      <c r="Q674" s="55" t="str">
        <f aca="false">IF(J674&lt;=5,"Excellent",IF(J674&lt;=10,"Good",IF(J674&lt;=20,"Acceptable","Poor")))</f>
        <v>Excellent</v>
      </c>
      <c r="R674" s="55" t="n">
        <f aca="false">IFERROR(VALUE(LEFT(E674,4)),"")</f>
        <v>2022</v>
      </c>
    </row>
    <row r="675" customFormat="false" ht="15" hidden="false" customHeight="true" outlineLevel="0" collapsed="false">
      <c r="A675" s="56" t="s">
        <v>12843</v>
      </c>
      <c r="B675" s="56" t="s">
        <v>8460</v>
      </c>
      <c r="C675" s="56" t="s">
        <v>27</v>
      </c>
      <c r="D675" s="56" t="s">
        <v>12</v>
      </c>
      <c r="E675" s="56" t="s">
        <v>48</v>
      </c>
      <c r="F675" s="56" t="s">
        <v>111</v>
      </c>
      <c r="G675" s="56" t="n">
        <v>6780</v>
      </c>
      <c r="H675" s="56" t="n">
        <v>8968</v>
      </c>
      <c r="I675" s="54" t="n">
        <f aca="false">ABS(G675-H675)</f>
        <v>2188</v>
      </c>
      <c r="J675" s="54" t="n">
        <f aca="false">IF(H675=0,0,ROUND(ABS(G675-H675)/H675*100,2))</f>
        <v>24.4</v>
      </c>
      <c r="K675" s="54" t="n">
        <f aca="false">G675-H675</f>
        <v>-2188</v>
      </c>
      <c r="L675" s="54" t="n">
        <f aca="false">ROUND(100-J675,2)</f>
        <v>75.6</v>
      </c>
      <c r="M675" s="56" t="s">
        <v>12121</v>
      </c>
      <c r="N675" s="56" t="s">
        <v>12130</v>
      </c>
      <c r="O675" s="56" t="s">
        <v>12123</v>
      </c>
      <c r="P675" s="55" t="str">
        <f aca="false">IF(K675&gt;500,"Over-Forecast",IF(K675&lt;-500,"Under-Forecast","Accurate"))</f>
        <v>Under-Forecast</v>
      </c>
      <c r="Q675" s="55" t="str">
        <f aca="false">IF(J675&lt;=5,"Excellent",IF(J675&lt;=10,"Good",IF(J675&lt;=20,"Acceptable","Poor")))</f>
        <v>Poor</v>
      </c>
      <c r="R675" s="55" t="n">
        <f aca="false">IFERROR(VALUE(LEFT(E675,4)),"")</f>
        <v>2024</v>
      </c>
    </row>
    <row r="676" customFormat="false" ht="15" hidden="false" customHeight="true" outlineLevel="0" collapsed="false">
      <c r="A676" s="52" t="s">
        <v>12844</v>
      </c>
      <c r="B676" s="52" t="s">
        <v>4456</v>
      </c>
      <c r="C676" s="52" t="s">
        <v>14</v>
      </c>
      <c r="D676" s="52" t="s">
        <v>12</v>
      </c>
      <c r="E676" s="52" t="s">
        <v>32</v>
      </c>
      <c r="F676" s="52" t="s">
        <v>109</v>
      </c>
      <c r="G676" s="52" t="n">
        <v>8727</v>
      </c>
      <c r="H676" s="52" t="n">
        <v>7461</v>
      </c>
      <c r="I676" s="54" t="n">
        <f aca="false">ABS(G676-H676)</f>
        <v>1266</v>
      </c>
      <c r="J676" s="54" t="n">
        <f aca="false">IF(H676=0,0,ROUND(ABS(G676-H676)/H676*100,2))</f>
        <v>16.97</v>
      </c>
      <c r="K676" s="54" t="n">
        <f aca="false">G676-H676</f>
        <v>1266</v>
      </c>
      <c r="L676" s="54" t="n">
        <f aca="false">ROUND(100-J676,2)</f>
        <v>83.03</v>
      </c>
      <c r="M676" s="52" t="s">
        <v>12149</v>
      </c>
      <c r="N676" s="52" t="s">
        <v>12130</v>
      </c>
      <c r="O676" s="52" t="s">
        <v>12127</v>
      </c>
      <c r="P676" s="55" t="str">
        <f aca="false">IF(K676&gt;500,"Over-Forecast",IF(K676&lt;-500,"Under-Forecast","Accurate"))</f>
        <v>Over-Forecast</v>
      </c>
      <c r="Q676" s="55" t="str">
        <f aca="false">IF(J676&lt;=5,"Excellent",IF(J676&lt;=10,"Good",IF(J676&lt;=20,"Acceptable","Poor")))</f>
        <v>Acceptable</v>
      </c>
      <c r="R676" s="55" t="n">
        <f aca="false">IFERROR(VALUE(LEFT(E676,4)),"")</f>
        <v>2022</v>
      </c>
    </row>
    <row r="677" customFormat="false" ht="15" hidden="false" customHeight="true" outlineLevel="0" collapsed="false">
      <c r="A677" s="56" t="s">
        <v>12845</v>
      </c>
      <c r="B677" s="56" t="s">
        <v>3870</v>
      </c>
      <c r="C677" s="56" t="s">
        <v>11</v>
      </c>
      <c r="D677" s="56" t="s">
        <v>15</v>
      </c>
      <c r="E677" s="56" t="s">
        <v>54</v>
      </c>
      <c r="F677" s="56" t="s">
        <v>107</v>
      </c>
      <c r="G677" s="56" t="n">
        <v>2239</v>
      </c>
      <c r="H677" s="56" t="n">
        <v>3084</v>
      </c>
      <c r="I677" s="54" t="n">
        <f aca="false">ABS(G677-H677)</f>
        <v>845</v>
      </c>
      <c r="J677" s="54" t="n">
        <f aca="false">IF(H677=0,0,ROUND(ABS(G677-H677)/H677*100,2))</f>
        <v>27.4</v>
      </c>
      <c r="K677" s="54" t="n">
        <f aca="false">G677-H677</f>
        <v>-845</v>
      </c>
      <c r="L677" s="54" t="n">
        <f aca="false">ROUND(100-J677,2)</f>
        <v>72.6</v>
      </c>
      <c r="M677" s="56" t="s">
        <v>12160</v>
      </c>
      <c r="N677" s="56" t="s">
        <v>12122</v>
      </c>
      <c r="O677" s="56" t="s">
        <v>12127</v>
      </c>
      <c r="P677" s="55" t="str">
        <f aca="false">IF(K677&gt;500,"Over-Forecast",IF(K677&lt;-500,"Under-Forecast","Accurate"))</f>
        <v>Under-Forecast</v>
      </c>
      <c r="Q677" s="55" t="str">
        <f aca="false">IF(J677&lt;=5,"Excellent",IF(J677&lt;=10,"Good",IF(J677&lt;=20,"Acceptable","Poor")))</f>
        <v>Poor</v>
      </c>
      <c r="R677" s="55" t="n">
        <f aca="false">IFERROR(VALUE(LEFT(E677,4)),"")</f>
        <v>2024</v>
      </c>
    </row>
    <row r="678" customFormat="false" ht="15" hidden="false" customHeight="true" outlineLevel="0" collapsed="false">
      <c r="A678" s="52" t="s">
        <v>12846</v>
      </c>
      <c r="B678" s="52" t="s">
        <v>423</v>
      </c>
      <c r="C678" s="52" t="s">
        <v>17</v>
      </c>
      <c r="D678" s="52" t="s">
        <v>12</v>
      </c>
      <c r="E678" s="52" t="s">
        <v>34</v>
      </c>
      <c r="F678" s="52" t="s">
        <v>115</v>
      </c>
      <c r="G678" s="52" t="n">
        <v>2918</v>
      </c>
      <c r="H678" s="52" t="n">
        <v>2504</v>
      </c>
      <c r="I678" s="54" t="n">
        <f aca="false">ABS(G678-H678)</f>
        <v>414</v>
      </c>
      <c r="J678" s="54" t="n">
        <f aca="false">IF(H678=0,0,ROUND(ABS(G678-H678)/H678*100,2))</f>
        <v>16.53</v>
      </c>
      <c r="K678" s="54" t="n">
        <f aca="false">G678-H678</f>
        <v>414</v>
      </c>
      <c r="L678" s="54" t="n">
        <f aca="false">ROUND(100-J678,2)</f>
        <v>83.47</v>
      </c>
      <c r="M678" s="52" t="s">
        <v>12204</v>
      </c>
      <c r="N678" s="52" t="s">
        <v>12153</v>
      </c>
      <c r="O678" s="52" t="s">
        <v>12127</v>
      </c>
      <c r="P678" s="55" t="str">
        <f aca="false">IF(K678&gt;500,"Over-Forecast",IF(K678&lt;-500,"Under-Forecast","Accurate"))</f>
        <v>Accurate</v>
      </c>
      <c r="Q678" s="55" t="str">
        <f aca="false">IF(J678&lt;=5,"Excellent",IF(J678&lt;=10,"Good",IF(J678&lt;=20,"Acceptable","Poor")))</f>
        <v>Acceptable</v>
      </c>
      <c r="R678" s="55" t="n">
        <f aca="false">IFERROR(VALUE(LEFT(E678,4)),"")</f>
        <v>2023</v>
      </c>
    </row>
    <row r="679" customFormat="false" ht="15" hidden="false" customHeight="true" outlineLevel="0" collapsed="false">
      <c r="A679" s="56" t="s">
        <v>12847</v>
      </c>
      <c r="B679" s="56" t="s">
        <v>2965</v>
      </c>
      <c r="C679" s="56" t="s">
        <v>23</v>
      </c>
      <c r="D679" s="56" t="s">
        <v>12</v>
      </c>
      <c r="E679" s="56" t="s">
        <v>46</v>
      </c>
      <c r="F679" s="56" t="s">
        <v>113</v>
      </c>
      <c r="G679" s="56" t="n">
        <v>3503</v>
      </c>
      <c r="H679" s="56" t="n">
        <v>2631</v>
      </c>
      <c r="I679" s="54" t="n">
        <f aca="false">ABS(G679-H679)</f>
        <v>872</v>
      </c>
      <c r="J679" s="54" t="n">
        <f aca="false">IF(H679=0,0,ROUND(ABS(G679-H679)/H679*100,2))</f>
        <v>33.14</v>
      </c>
      <c r="K679" s="54" t="n">
        <f aca="false">G679-H679</f>
        <v>872</v>
      </c>
      <c r="L679" s="54" t="n">
        <f aca="false">ROUND(100-J679,2)</f>
        <v>66.86</v>
      </c>
      <c r="M679" s="56" t="s">
        <v>12136</v>
      </c>
      <c r="N679" s="56" t="s">
        <v>12126</v>
      </c>
      <c r="O679" s="56" t="s">
        <v>12131</v>
      </c>
      <c r="P679" s="55" t="str">
        <f aca="false">IF(K679&gt;500,"Over-Forecast",IF(K679&lt;-500,"Under-Forecast","Accurate"))</f>
        <v>Over-Forecast</v>
      </c>
      <c r="Q679" s="55" t="str">
        <f aca="false">IF(J679&lt;=5,"Excellent",IF(J679&lt;=10,"Good",IF(J679&lt;=20,"Acceptable","Poor")))</f>
        <v>Poor</v>
      </c>
      <c r="R679" s="55" t="n">
        <f aca="false">IFERROR(VALUE(LEFT(E679,4)),"")</f>
        <v>2024</v>
      </c>
    </row>
    <row r="680" customFormat="false" ht="15" hidden="false" customHeight="true" outlineLevel="0" collapsed="false">
      <c r="A680" s="52" t="s">
        <v>12848</v>
      </c>
      <c r="B680" s="52" t="s">
        <v>2312</v>
      </c>
      <c r="C680" s="52" t="s">
        <v>17</v>
      </c>
      <c r="D680" s="52" t="s">
        <v>18</v>
      </c>
      <c r="E680" s="52" t="s">
        <v>41</v>
      </c>
      <c r="F680" s="52" t="s">
        <v>113</v>
      </c>
      <c r="G680" s="52" t="n">
        <v>10455</v>
      </c>
      <c r="H680" s="52" t="n">
        <v>8595</v>
      </c>
      <c r="I680" s="54" t="n">
        <f aca="false">ABS(G680-H680)</f>
        <v>1860</v>
      </c>
      <c r="J680" s="54" t="n">
        <f aca="false">IF(H680=0,0,ROUND(ABS(G680-H680)/H680*100,2))</f>
        <v>21.64</v>
      </c>
      <c r="K680" s="54" t="n">
        <f aca="false">G680-H680</f>
        <v>1860</v>
      </c>
      <c r="L680" s="54" t="n">
        <f aca="false">ROUND(100-J680,2)</f>
        <v>78.36</v>
      </c>
      <c r="M680" s="52" t="s">
        <v>12141</v>
      </c>
      <c r="N680" s="52" t="s">
        <v>12126</v>
      </c>
      <c r="O680" s="52" t="s">
        <v>12127</v>
      </c>
      <c r="P680" s="55" t="str">
        <f aca="false">IF(K680&gt;500,"Over-Forecast",IF(K680&lt;-500,"Under-Forecast","Accurate"))</f>
        <v>Over-Forecast</v>
      </c>
      <c r="Q680" s="55" t="str">
        <f aca="false">IF(J680&lt;=5,"Excellent",IF(J680&lt;=10,"Good",IF(J680&lt;=20,"Acceptable","Poor")))</f>
        <v>Poor</v>
      </c>
      <c r="R680" s="55" t="n">
        <f aca="false">IFERROR(VALUE(LEFT(E680,4)),"")</f>
        <v>2023</v>
      </c>
    </row>
    <row r="681" customFormat="false" ht="15" hidden="false" customHeight="true" outlineLevel="0" collapsed="false">
      <c r="A681" s="56" t="s">
        <v>12849</v>
      </c>
      <c r="B681" s="56" t="s">
        <v>2074</v>
      </c>
      <c r="C681" s="56" t="s">
        <v>23</v>
      </c>
      <c r="D681" s="56" t="s">
        <v>18</v>
      </c>
      <c r="E681" s="56" t="s">
        <v>33</v>
      </c>
      <c r="F681" s="56" t="s">
        <v>113</v>
      </c>
      <c r="G681" s="56" t="n">
        <v>2947</v>
      </c>
      <c r="H681" s="56" t="n">
        <v>3781</v>
      </c>
      <c r="I681" s="54" t="n">
        <f aca="false">ABS(G681-H681)</f>
        <v>834</v>
      </c>
      <c r="J681" s="54" t="n">
        <f aca="false">IF(H681=0,0,ROUND(ABS(G681-H681)/H681*100,2))</f>
        <v>22.06</v>
      </c>
      <c r="K681" s="54" t="n">
        <f aca="false">G681-H681</f>
        <v>-834</v>
      </c>
      <c r="L681" s="54" t="n">
        <f aca="false">ROUND(100-J681,2)</f>
        <v>77.94</v>
      </c>
      <c r="M681" s="56" t="s">
        <v>12198</v>
      </c>
      <c r="N681" s="56" t="s">
        <v>12126</v>
      </c>
      <c r="O681" s="56" t="s">
        <v>12123</v>
      </c>
      <c r="P681" s="55" t="str">
        <f aca="false">IF(K681&gt;500,"Over-Forecast",IF(K681&lt;-500,"Under-Forecast","Accurate"))</f>
        <v>Under-Forecast</v>
      </c>
      <c r="Q681" s="55" t="str">
        <f aca="false">IF(J681&lt;=5,"Excellent",IF(J681&lt;=10,"Good",IF(J681&lt;=20,"Acceptable","Poor")))</f>
        <v>Poor</v>
      </c>
      <c r="R681" s="55" t="n">
        <f aca="false">IFERROR(VALUE(LEFT(E681,4)),"")</f>
        <v>2023</v>
      </c>
    </row>
    <row r="682" customFormat="false" ht="15" hidden="false" customHeight="true" outlineLevel="0" collapsed="false">
      <c r="A682" s="52" t="s">
        <v>12850</v>
      </c>
      <c r="B682" s="52" t="s">
        <v>1303</v>
      </c>
      <c r="C682" s="52" t="s">
        <v>25</v>
      </c>
      <c r="D682" s="52" t="s">
        <v>21</v>
      </c>
      <c r="E682" s="52" t="s">
        <v>55</v>
      </c>
      <c r="F682" s="52" t="s">
        <v>107</v>
      </c>
      <c r="G682" s="52" t="n">
        <v>4854</v>
      </c>
      <c r="H682" s="52" t="n">
        <v>4048</v>
      </c>
      <c r="I682" s="54" t="n">
        <f aca="false">ABS(G682-H682)</f>
        <v>806</v>
      </c>
      <c r="J682" s="54" t="n">
        <f aca="false">IF(H682=0,0,ROUND(ABS(G682-H682)/H682*100,2))</f>
        <v>19.91</v>
      </c>
      <c r="K682" s="54" t="n">
        <f aca="false">G682-H682</f>
        <v>806</v>
      </c>
      <c r="L682" s="54" t="n">
        <f aca="false">ROUND(100-J682,2)</f>
        <v>80.09</v>
      </c>
      <c r="M682" s="52" t="s">
        <v>12160</v>
      </c>
      <c r="N682" s="52" t="s">
        <v>12153</v>
      </c>
      <c r="O682" s="52" t="s">
        <v>12127</v>
      </c>
      <c r="P682" s="55" t="str">
        <f aca="false">IF(K682&gt;500,"Over-Forecast",IF(K682&lt;-500,"Under-Forecast","Accurate"))</f>
        <v>Over-Forecast</v>
      </c>
      <c r="Q682" s="55" t="str">
        <f aca="false">IF(J682&lt;=5,"Excellent",IF(J682&lt;=10,"Good",IF(J682&lt;=20,"Acceptable","Poor")))</f>
        <v>Acceptable</v>
      </c>
      <c r="R682" s="55" t="n">
        <f aca="false">IFERROR(VALUE(LEFT(E682,4)),"")</f>
        <v>2024</v>
      </c>
    </row>
    <row r="683" customFormat="false" ht="15" hidden="false" customHeight="true" outlineLevel="0" collapsed="false">
      <c r="A683" s="56" t="s">
        <v>12851</v>
      </c>
      <c r="B683" s="56" t="s">
        <v>1431</v>
      </c>
      <c r="C683" s="56" t="s">
        <v>20</v>
      </c>
      <c r="D683" s="56" t="s">
        <v>9</v>
      </c>
      <c r="E683" s="56" t="s">
        <v>48</v>
      </c>
      <c r="F683" s="56" t="s">
        <v>115</v>
      </c>
      <c r="G683" s="56" t="n">
        <v>3447</v>
      </c>
      <c r="H683" s="56" t="n">
        <v>3496</v>
      </c>
      <c r="I683" s="54" t="n">
        <f aca="false">ABS(G683-H683)</f>
        <v>49</v>
      </c>
      <c r="J683" s="54" t="n">
        <f aca="false">IF(H683=0,0,ROUND(ABS(G683-H683)/H683*100,2))</f>
        <v>1.4</v>
      </c>
      <c r="K683" s="54" t="n">
        <f aca="false">G683-H683</f>
        <v>-49</v>
      </c>
      <c r="L683" s="54" t="n">
        <f aca="false">ROUND(100-J683,2)</f>
        <v>98.6</v>
      </c>
      <c r="M683" s="56" t="s">
        <v>12152</v>
      </c>
      <c r="N683" s="56" t="s">
        <v>12153</v>
      </c>
      <c r="O683" s="56" t="s">
        <v>12131</v>
      </c>
      <c r="P683" s="55" t="str">
        <f aca="false">IF(K683&gt;500,"Over-Forecast",IF(K683&lt;-500,"Under-Forecast","Accurate"))</f>
        <v>Accurate</v>
      </c>
      <c r="Q683" s="55" t="str">
        <f aca="false">IF(J683&lt;=5,"Excellent",IF(J683&lt;=10,"Good",IF(J683&lt;=20,"Acceptable","Poor")))</f>
        <v>Excellent</v>
      </c>
      <c r="R683" s="55" t="n">
        <f aca="false">IFERROR(VALUE(LEFT(E683,4)),"")</f>
        <v>2024</v>
      </c>
    </row>
    <row r="684" customFormat="false" ht="15" hidden="false" customHeight="true" outlineLevel="0" collapsed="false">
      <c r="A684" s="52" t="s">
        <v>12852</v>
      </c>
      <c r="B684" s="52" t="s">
        <v>6148</v>
      </c>
      <c r="C684" s="52" t="s">
        <v>11</v>
      </c>
      <c r="D684" s="52" t="s">
        <v>15</v>
      </c>
      <c r="E684" s="52" t="s">
        <v>36</v>
      </c>
      <c r="F684" s="52" t="s">
        <v>109</v>
      </c>
      <c r="G684" s="52" t="n">
        <v>1312</v>
      </c>
      <c r="H684" s="52" t="n">
        <v>1614</v>
      </c>
      <c r="I684" s="54" t="n">
        <f aca="false">ABS(G684-H684)</f>
        <v>302</v>
      </c>
      <c r="J684" s="54" t="n">
        <f aca="false">IF(H684=0,0,ROUND(ABS(G684-H684)/H684*100,2))</f>
        <v>18.71</v>
      </c>
      <c r="K684" s="54" t="n">
        <f aca="false">G684-H684</f>
        <v>-302</v>
      </c>
      <c r="L684" s="54" t="n">
        <f aca="false">ROUND(100-J684,2)</f>
        <v>81.29</v>
      </c>
      <c r="M684" s="52" t="s">
        <v>12204</v>
      </c>
      <c r="N684" s="52" t="s">
        <v>12126</v>
      </c>
      <c r="O684" s="52" t="s">
        <v>12123</v>
      </c>
      <c r="P684" s="55" t="str">
        <f aca="false">IF(K684&gt;500,"Over-Forecast",IF(K684&lt;-500,"Under-Forecast","Accurate"))</f>
        <v>Accurate</v>
      </c>
      <c r="Q684" s="55" t="str">
        <f aca="false">IF(J684&lt;=5,"Excellent",IF(J684&lt;=10,"Good",IF(J684&lt;=20,"Acceptable","Poor")))</f>
        <v>Acceptable</v>
      </c>
      <c r="R684" s="55" t="n">
        <f aca="false">IFERROR(VALUE(LEFT(E684,4)),"")</f>
        <v>2023</v>
      </c>
    </row>
    <row r="685" customFormat="false" ht="15" hidden="false" customHeight="true" outlineLevel="0" collapsed="false">
      <c r="A685" s="56" t="s">
        <v>12853</v>
      </c>
      <c r="B685" s="56" t="s">
        <v>1961</v>
      </c>
      <c r="C685" s="56" t="s">
        <v>11</v>
      </c>
      <c r="D685" s="56" t="s">
        <v>21</v>
      </c>
      <c r="E685" s="56" t="s">
        <v>53</v>
      </c>
      <c r="F685" s="56" t="s">
        <v>113</v>
      </c>
      <c r="G685" s="56" t="n">
        <v>732</v>
      </c>
      <c r="H685" s="56" t="n">
        <v>870</v>
      </c>
      <c r="I685" s="54" t="n">
        <f aca="false">ABS(G685-H685)</f>
        <v>138</v>
      </c>
      <c r="J685" s="54" t="n">
        <f aca="false">IF(H685=0,0,ROUND(ABS(G685-H685)/H685*100,2))</f>
        <v>15.86</v>
      </c>
      <c r="K685" s="54" t="n">
        <f aca="false">G685-H685</f>
        <v>-138</v>
      </c>
      <c r="L685" s="54" t="n">
        <f aca="false">ROUND(100-J685,2)</f>
        <v>84.14</v>
      </c>
      <c r="M685" s="56" t="s">
        <v>12129</v>
      </c>
      <c r="N685" s="56" t="s">
        <v>12137</v>
      </c>
      <c r="O685" s="56" t="s">
        <v>12131</v>
      </c>
      <c r="P685" s="55" t="str">
        <f aca="false">IF(K685&gt;500,"Over-Forecast",IF(K685&lt;-500,"Under-Forecast","Accurate"))</f>
        <v>Accurate</v>
      </c>
      <c r="Q685" s="55" t="str">
        <f aca="false">IF(J685&lt;=5,"Excellent",IF(J685&lt;=10,"Good",IF(J685&lt;=20,"Acceptable","Poor")))</f>
        <v>Acceptable</v>
      </c>
      <c r="R685" s="55" t="n">
        <f aca="false">IFERROR(VALUE(LEFT(E685,4)),"")</f>
        <v>2024</v>
      </c>
    </row>
    <row r="686" customFormat="false" ht="15" hidden="false" customHeight="true" outlineLevel="0" collapsed="false">
      <c r="A686" s="52" t="s">
        <v>12854</v>
      </c>
      <c r="B686" s="52" t="s">
        <v>1966</v>
      </c>
      <c r="C686" s="52" t="s">
        <v>25</v>
      </c>
      <c r="D686" s="52" t="s">
        <v>12</v>
      </c>
      <c r="E686" s="52" t="s">
        <v>22</v>
      </c>
      <c r="F686" s="52" t="s">
        <v>109</v>
      </c>
      <c r="G686" s="52" t="n">
        <v>3070</v>
      </c>
      <c r="H686" s="52" t="n">
        <v>3941</v>
      </c>
      <c r="I686" s="54" t="n">
        <f aca="false">ABS(G686-H686)</f>
        <v>871</v>
      </c>
      <c r="J686" s="54" t="n">
        <f aca="false">IF(H686=0,0,ROUND(ABS(G686-H686)/H686*100,2))</f>
        <v>22.1</v>
      </c>
      <c r="K686" s="54" t="n">
        <f aca="false">G686-H686</f>
        <v>-871</v>
      </c>
      <c r="L686" s="54" t="n">
        <f aca="false">ROUND(100-J686,2)</f>
        <v>77.9</v>
      </c>
      <c r="M686" s="52" t="s">
        <v>12198</v>
      </c>
      <c r="N686" s="52" t="s">
        <v>12126</v>
      </c>
      <c r="O686" s="52" t="s">
        <v>12127</v>
      </c>
      <c r="P686" s="55" t="str">
        <f aca="false">IF(K686&gt;500,"Over-Forecast",IF(K686&lt;-500,"Under-Forecast","Accurate"))</f>
        <v>Under-Forecast</v>
      </c>
      <c r="Q686" s="55" t="str">
        <f aca="false">IF(J686&lt;=5,"Excellent",IF(J686&lt;=10,"Good",IF(J686&lt;=20,"Acceptable","Poor")))</f>
        <v>Poor</v>
      </c>
      <c r="R686" s="55" t="n">
        <f aca="false">IFERROR(VALUE(LEFT(E686,4)),"")</f>
        <v>2022</v>
      </c>
    </row>
    <row r="687" customFormat="false" ht="15" hidden="false" customHeight="true" outlineLevel="0" collapsed="false">
      <c r="A687" s="56" t="s">
        <v>12855</v>
      </c>
      <c r="B687" s="56" t="s">
        <v>2775</v>
      </c>
      <c r="C687" s="56" t="s">
        <v>27</v>
      </c>
      <c r="D687" s="56" t="s">
        <v>15</v>
      </c>
      <c r="E687" s="56" t="s">
        <v>56</v>
      </c>
      <c r="F687" s="56" t="s">
        <v>115</v>
      </c>
      <c r="G687" s="56" t="n">
        <v>6080</v>
      </c>
      <c r="H687" s="56" t="n">
        <v>5329</v>
      </c>
      <c r="I687" s="54" t="n">
        <f aca="false">ABS(G687-H687)</f>
        <v>751</v>
      </c>
      <c r="J687" s="54" t="n">
        <f aca="false">IF(H687=0,0,ROUND(ABS(G687-H687)/H687*100,2))</f>
        <v>14.09</v>
      </c>
      <c r="K687" s="54" t="n">
        <f aca="false">G687-H687</f>
        <v>751</v>
      </c>
      <c r="L687" s="54" t="n">
        <f aca="false">ROUND(100-J687,2)</f>
        <v>85.91</v>
      </c>
      <c r="M687" s="56" t="s">
        <v>12147</v>
      </c>
      <c r="N687" s="56" t="s">
        <v>12153</v>
      </c>
      <c r="O687" s="56" t="s">
        <v>12131</v>
      </c>
      <c r="P687" s="55" t="str">
        <f aca="false">IF(K687&gt;500,"Over-Forecast",IF(K687&lt;-500,"Under-Forecast","Accurate"))</f>
        <v>Over-Forecast</v>
      </c>
      <c r="Q687" s="55" t="str">
        <f aca="false">IF(J687&lt;=5,"Excellent",IF(J687&lt;=10,"Good",IF(J687&lt;=20,"Acceptable","Poor")))</f>
        <v>Acceptable</v>
      </c>
      <c r="R687" s="55" t="n">
        <f aca="false">IFERROR(VALUE(LEFT(E687,4)),"")</f>
        <v>2024</v>
      </c>
    </row>
    <row r="688" customFormat="false" ht="15" hidden="false" customHeight="true" outlineLevel="0" collapsed="false">
      <c r="A688" s="52" t="s">
        <v>12856</v>
      </c>
      <c r="B688" s="52" t="s">
        <v>5064</v>
      </c>
      <c r="C688" s="52" t="s">
        <v>17</v>
      </c>
      <c r="D688" s="52" t="s">
        <v>15</v>
      </c>
      <c r="E688" s="52" t="s">
        <v>30</v>
      </c>
      <c r="F688" s="52" t="s">
        <v>109</v>
      </c>
      <c r="G688" s="52" t="n">
        <v>7536</v>
      </c>
      <c r="H688" s="52" t="n">
        <v>6973</v>
      </c>
      <c r="I688" s="54" t="n">
        <f aca="false">ABS(G688-H688)</f>
        <v>563</v>
      </c>
      <c r="J688" s="54" t="n">
        <f aca="false">IF(H688=0,0,ROUND(ABS(G688-H688)/H688*100,2))</f>
        <v>8.07</v>
      </c>
      <c r="K688" s="54" t="n">
        <f aca="false">G688-H688</f>
        <v>563</v>
      </c>
      <c r="L688" s="54" t="n">
        <f aca="false">ROUND(100-J688,2)</f>
        <v>91.93</v>
      </c>
      <c r="M688" s="52" t="s">
        <v>12160</v>
      </c>
      <c r="N688" s="52" t="s">
        <v>12130</v>
      </c>
      <c r="O688" s="52" t="s">
        <v>12127</v>
      </c>
      <c r="P688" s="55" t="str">
        <f aca="false">IF(K688&gt;500,"Over-Forecast",IF(K688&lt;-500,"Under-Forecast","Accurate"))</f>
        <v>Over-Forecast</v>
      </c>
      <c r="Q688" s="55" t="str">
        <f aca="false">IF(J688&lt;=5,"Excellent",IF(J688&lt;=10,"Good",IF(J688&lt;=20,"Acceptable","Poor")))</f>
        <v>Good</v>
      </c>
      <c r="R688" s="55" t="n">
        <f aca="false">IFERROR(VALUE(LEFT(E688,4)),"")</f>
        <v>2022</v>
      </c>
    </row>
    <row r="689" customFormat="false" ht="15" hidden="false" customHeight="true" outlineLevel="0" collapsed="false">
      <c r="A689" s="56" t="s">
        <v>12857</v>
      </c>
      <c r="B689" s="56" t="s">
        <v>6277</v>
      </c>
      <c r="C689" s="56" t="s">
        <v>11</v>
      </c>
      <c r="D689" s="56" t="s">
        <v>15</v>
      </c>
      <c r="E689" s="56" t="s">
        <v>16</v>
      </c>
      <c r="F689" s="56" t="s">
        <v>107</v>
      </c>
      <c r="G689" s="56" t="n">
        <v>7601</v>
      </c>
      <c r="H689" s="56" t="n">
        <v>9905</v>
      </c>
      <c r="I689" s="54" t="n">
        <f aca="false">ABS(G689-H689)</f>
        <v>2304</v>
      </c>
      <c r="J689" s="54" t="n">
        <f aca="false">IF(H689=0,0,ROUND(ABS(G689-H689)/H689*100,2))</f>
        <v>23.26</v>
      </c>
      <c r="K689" s="54" t="n">
        <f aca="false">G689-H689</f>
        <v>-2304</v>
      </c>
      <c r="L689" s="54" t="n">
        <f aca="false">ROUND(100-J689,2)</f>
        <v>76.74</v>
      </c>
      <c r="M689" s="56" t="s">
        <v>12141</v>
      </c>
      <c r="N689" s="56" t="s">
        <v>12153</v>
      </c>
      <c r="O689" s="56" t="s">
        <v>12127</v>
      </c>
      <c r="P689" s="55" t="str">
        <f aca="false">IF(K689&gt;500,"Over-Forecast",IF(K689&lt;-500,"Under-Forecast","Accurate"))</f>
        <v>Under-Forecast</v>
      </c>
      <c r="Q689" s="55" t="str">
        <f aca="false">IF(J689&lt;=5,"Excellent",IF(J689&lt;=10,"Good",IF(J689&lt;=20,"Acceptable","Poor")))</f>
        <v>Poor</v>
      </c>
      <c r="R689" s="55" t="n">
        <f aca="false">IFERROR(VALUE(LEFT(E689,4)),"")</f>
        <v>2022</v>
      </c>
    </row>
    <row r="690" customFormat="false" ht="15" hidden="false" customHeight="true" outlineLevel="0" collapsed="false">
      <c r="A690" s="52" t="s">
        <v>12858</v>
      </c>
      <c r="B690" s="52" t="s">
        <v>1095</v>
      </c>
      <c r="C690" s="52" t="s">
        <v>11</v>
      </c>
      <c r="D690" s="52" t="s">
        <v>9</v>
      </c>
      <c r="E690" s="52" t="s">
        <v>56</v>
      </c>
      <c r="F690" s="52" t="s">
        <v>111</v>
      </c>
      <c r="G690" s="52" t="n">
        <v>1540</v>
      </c>
      <c r="H690" s="52" t="n">
        <v>2107</v>
      </c>
      <c r="I690" s="54" t="n">
        <f aca="false">ABS(G690-H690)</f>
        <v>567</v>
      </c>
      <c r="J690" s="54" t="n">
        <f aca="false">IF(H690=0,0,ROUND(ABS(G690-H690)/H690*100,2))</f>
        <v>26.91</v>
      </c>
      <c r="K690" s="54" t="n">
        <f aca="false">G690-H690</f>
        <v>-567</v>
      </c>
      <c r="L690" s="54" t="n">
        <f aca="false">ROUND(100-J690,2)</f>
        <v>73.09</v>
      </c>
      <c r="M690" s="52" t="s">
        <v>12125</v>
      </c>
      <c r="N690" s="52" t="s">
        <v>12126</v>
      </c>
      <c r="O690" s="52" t="s">
        <v>12127</v>
      </c>
      <c r="P690" s="55" t="str">
        <f aca="false">IF(K690&gt;500,"Over-Forecast",IF(K690&lt;-500,"Under-Forecast","Accurate"))</f>
        <v>Under-Forecast</v>
      </c>
      <c r="Q690" s="55" t="str">
        <f aca="false">IF(J690&lt;=5,"Excellent",IF(J690&lt;=10,"Good",IF(J690&lt;=20,"Acceptable","Poor")))</f>
        <v>Poor</v>
      </c>
      <c r="R690" s="55" t="n">
        <f aca="false">IFERROR(VALUE(LEFT(E690,4)),"")</f>
        <v>2024</v>
      </c>
    </row>
    <row r="691" customFormat="false" ht="15" hidden="false" customHeight="true" outlineLevel="0" collapsed="false">
      <c r="A691" s="56" t="s">
        <v>12859</v>
      </c>
      <c r="B691" s="56" t="s">
        <v>8948</v>
      </c>
      <c r="C691" s="56" t="s">
        <v>27</v>
      </c>
      <c r="D691" s="56" t="s">
        <v>9</v>
      </c>
      <c r="E691" s="56" t="s">
        <v>34</v>
      </c>
      <c r="F691" s="56" t="s">
        <v>115</v>
      </c>
      <c r="G691" s="56" t="n">
        <v>12386</v>
      </c>
      <c r="H691" s="56" t="n">
        <v>9474</v>
      </c>
      <c r="I691" s="54" t="n">
        <f aca="false">ABS(G691-H691)</f>
        <v>2912</v>
      </c>
      <c r="J691" s="54" t="n">
        <f aca="false">IF(H691=0,0,ROUND(ABS(G691-H691)/H691*100,2))</f>
        <v>30.74</v>
      </c>
      <c r="K691" s="54" t="n">
        <f aca="false">G691-H691</f>
        <v>2912</v>
      </c>
      <c r="L691" s="54" t="n">
        <f aca="false">ROUND(100-J691,2)</f>
        <v>69.26</v>
      </c>
      <c r="M691" s="56" t="s">
        <v>12129</v>
      </c>
      <c r="N691" s="56" t="s">
        <v>12122</v>
      </c>
      <c r="O691" s="56" t="s">
        <v>12127</v>
      </c>
      <c r="P691" s="55" t="str">
        <f aca="false">IF(K691&gt;500,"Over-Forecast",IF(K691&lt;-500,"Under-Forecast","Accurate"))</f>
        <v>Over-Forecast</v>
      </c>
      <c r="Q691" s="55" t="str">
        <f aca="false">IF(J691&lt;=5,"Excellent",IF(J691&lt;=10,"Good",IF(J691&lt;=20,"Acceptable","Poor")))</f>
        <v>Poor</v>
      </c>
      <c r="R691" s="55" t="n">
        <f aca="false">IFERROR(VALUE(LEFT(E691,4)),"")</f>
        <v>2023</v>
      </c>
    </row>
    <row r="692" customFormat="false" ht="15" hidden="false" customHeight="true" outlineLevel="0" collapsed="false">
      <c r="A692" s="52" t="s">
        <v>12860</v>
      </c>
      <c r="B692" s="52" t="s">
        <v>623</v>
      </c>
      <c r="C692" s="52" t="s">
        <v>25</v>
      </c>
      <c r="D692" s="52" t="s">
        <v>15</v>
      </c>
      <c r="E692" s="52" t="s">
        <v>33</v>
      </c>
      <c r="F692" s="52" t="s">
        <v>109</v>
      </c>
      <c r="G692" s="52" t="n">
        <v>8046</v>
      </c>
      <c r="H692" s="52" t="n">
        <v>9599</v>
      </c>
      <c r="I692" s="54" t="n">
        <f aca="false">ABS(G692-H692)</f>
        <v>1553</v>
      </c>
      <c r="J692" s="54" t="n">
        <f aca="false">IF(H692=0,0,ROUND(ABS(G692-H692)/H692*100,2))</f>
        <v>16.18</v>
      </c>
      <c r="K692" s="54" t="n">
        <f aca="false">G692-H692</f>
        <v>-1553</v>
      </c>
      <c r="L692" s="54" t="n">
        <f aca="false">ROUND(100-J692,2)</f>
        <v>83.82</v>
      </c>
      <c r="M692" s="52" t="s">
        <v>12125</v>
      </c>
      <c r="N692" s="52" t="s">
        <v>12137</v>
      </c>
      <c r="O692" s="52" t="s">
        <v>12131</v>
      </c>
      <c r="P692" s="55" t="str">
        <f aca="false">IF(K692&gt;500,"Over-Forecast",IF(K692&lt;-500,"Under-Forecast","Accurate"))</f>
        <v>Under-Forecast</v>
      </c>
      <c r="Q692" s="55" t="str">
        <f aca="false">IF(J692&lt;=5,"Excellent",IF(J692&lt;=10,"Good",IF(J692&lt;=20,"Acceptable","Poor")))</f>
        <v>Acceptable</v>
      </c>
      <c r="R692" s="55" t="n">
        <f aca="false">IFERROR(VALUE(LEFT(E692,4)),"")</f>
        <v>2023</v>
      </c>
    </row>
    <row r="693" customFormat="false" ht="15" hidden="false" customHeight="true" outlineLevel="0" collapsed="false">
      <c r="A693" s="56" t="s">
        <v>12861</v>
      </c>
      <c r="B693" s="56" t="s">
        <v>1775</v>
      </c>
      <c r="C693" s="56" t="s">
        <v>27</v>
      </c>
      <c r="D693" s="56" t="s">
        <v>9</v>
      </c>
      <c r="E693" s="56" t="s">
        <v>55</v>
      </c>
      <c r="F693" s="56" t="s">
        <v>111</v>
      </c>
      <c r="G693" s="56" t="n">
        <v>3418</v>
      </c>
      <c r="H693" s="56" t="n">
        <v>3095</v>
      </c>
      <c r="I693" s="54" t="n">
        <f aca="false">ABS(G693-H693)</f>
        <v>323</v>
      </c>
      <c r="J693" s="54" t="n">
        <f aca="false">IF(H693=0,0,ROUND(ABS(G693-H693)/H693*100,2))</f>
        <v>10.44</v>
      </c>
      <c r="K693" s="54" t="n">
        <f aca="false">G693-H693</f>
        <v>323</v>
      </c>
      <c r="L693" s="54" t="n">
        <f aca="false">ROUND(100-J693,2)</f>
        <v>89.56</v>
      </c>
      <c r="M693" s="56" t="s">
        <v>12198</v>
      </c>
      <c r="N693" s="56" t="s">
        <v>12130</v>
      </c>
      <c r="O693" s="56" t="s">
        <v>12123</v>
      </c>
      <c r="P693" s="55" t="str">
        <f aca="false">IF(K693&gt;500,"Over-Forecast",IF(K693&lt;-500,"Under-Forecast","Accurate"))</f>
        <v>Accurate</v>
      </c>
      <c r="Q693" s="55" t="str">
        <f aca="false">IF(J693&lt;=5,"Excellent",IF(J693&lt;=10,"Good",IF(J693&lt;=20,"Acceptable","Poor")))</f>
        <v>Acceptable</v>
      </c>
      <c r="R693" s="55" t="n">
        <f aca="false">IFERROR(VALUE(LEFT(E693,4)),"")</f>
        <v>2024</v>
      </c>
    </row>
    <row r="694" customFormat="false" ht="15" hidden="false" customHeight="true" outlineLevel="0" collapsed="false">
      <c r="A694" s="52" t="s">
        <v>12862</v>
      </c>
      <c r="B694" s="52" t="s">
        <v>407</v>
      </c>
      <c r="C694" s="52" t="s">
        <v>11</v>
      </c>
      <c r="D694" s="52" t="s">
        <v>12</v>
      </c>
      <c r="E694" s="52" t="s">
        <v>50</v>
      </c>
      <c r="F694" s="52" t="s">
        <v>115</v>
      </c>
      <c r="G694" s="52" t="n">
        <v>1431</v>
      </c>
      <c r="H694" s="52" t="n">
        <v>1285</v>
      </c>
      <c r="I694" s="54" t="n">
        <f aca="false">ABS(G694-H694)</f>
        <v>146</v>
      </c>
      <c r="J694" s="54" t="n">
        <f aca="false">IF(H694=0,0,ROUND(ABS(G694-H694)/H694*100,2))</f>
        <v>11.36</v>
      </c>
      <c r="K694" s="54" t="n">
        <f aca="false">G694-H694</f>
        <v>146</v>
      </c>
      <c r="L694" s="54" t="n">
        <f aca="false">ROUND(100-J694,2)</f>
        <v>88.64</v>
      </c>
      <c r="M694" s="52" t="s">
        <v>12204</v>
      </c>
      <c r="N694" s="52" t="s">
        <v>12122</v>
      </c>
      <c r="O694" s="52" t="s">
        <v>12131</v>
      </c>
      <c r="P694" s="55" t="str">
        <f aca="false">IF(K694&gt;500,"Over-Forecast",IF(K694&lt;-500,"Under-Forecast","Accurate"))</f>
        <v>Accurate</v>
      </c>
      <c r="Q694" s="55" t="str">
        <f aca="false">IF(J694&lt;=5,"Excellent",IF(J694&lt;=10,"Good",IF(J694&lt;=20,"Acceptable","Poor")))</f>
        <v>Acceptable</v>
      </c>
      <c r="R694" s="55" t="n">
        <f aca="false">IFERROR(VALUE(LEFT(E694,4)),"")</f>
        <v>2024</v>
      </c>
    </row>
    <row r="695" customFormat="false" ht="15" hidden="false" customHeight="true" outlineLevel="0" collapsed="false">
      <c r="A695" s="56" t="s">
        <v>12863</v>
      </c>
      <c r="B695" s="56" t="s">
        <v>2473</v>
      </c>
      <c r="C695" s="56" t="s">
        <v>14</v>
      </c>
      <c r="D695" s="56" t="s">
        <v>9</v>
      </c>
      <c r="E695" s="56" t="s">
        <v>13</v>
      </c>
      <c r="F695" s="56" t="s">
        <v>113</v>
      </c>
      <c r="G695" s="56" t="n">
        <v>3676</v>
      </c>
      <c r="H695" s="56" t="n">
        <v>2797</v>
      </c>
      <c r="I695" s="54" t="n">
        <f aca="false">ABS(G695-H695)</f>
        <v>879</v>
      </c>
      <c r="J695" s="54" t="n">
        <f aca="false">IF(H695=0,0,ROUND(ABS(G695-H695)/H695*100,2))</f>
        <v>31.43</v>
      </c>
      <c r="K695" s="54" t="n">
        <f aca="false">G695-H695</f>
        <v>879</v>
      </c>
      <c r="L695" s="54" t="n">
        <f aca="false">ROUND(100-J695,2)</f>
        <v>68.57</v>
      </c>
      <c r="M695" s="56" t="s">
        <v>12136</v>
      </c>
      <c r="N695" s="56" t="s">
        <v>12137</v>
      </c>
      <c r="O695" s="56" t="s">
        <v>12123</v>
      </c>
      <c r="P695" s="55" t="str">
        <f aca="false">IF(K695&gt;500,"Over-Forecast",IF(K695&lt;-500,"Under-Forecast","Accurate"))</f>
        <v>Over-Forecast</v>
      </c>
      <c r="Q695" s="55" t="str">
        <f aca="false">IF(J695&lt;=5,"Excellent",IF(J695&lt;=10,"Good",IF(J695&lt;=20,"Acceptable","Poor")))</f>
        <v>Poor</v>
      </c>
      <c r="R695" s="55" t="n">
        <f aca="false">IFERROR(VALUE(LEFT(E695,4)),"")</f>
        <v>2022</v>
      </c>
    </row>
    <row r="696" customFormat="false" ht="15" hidden="false" customHeight="true" outlineLevel="0" collapsed="false">
      <c r="A696" s="52" t="s">
        <v>12864</v>
      </c>
      <c r="B696" s="52" t="s">
        <v>2812</v>
      </c>
      <c r="C696" s="52" t="s">
        <v>23</v>
      </c>
      <c r="D696" s="52" t="s">
        <v>15</v>
      </c>
      <c r="E696" s="52" t="s">
        <v>54</v>
      </c>
      <c r="F696" s="52" t="s">
        <v>111</v>
      </c>
      <c r="G696" s="52" t="n">
        <v>3564</v>
      </c>
      <c r="H696" s="52" t="n">
        <v>4092</v>
      </c>
      <c r="I696" s="54" t="n">
        <f aca="false">ABS(G696-H696)</f>
        <v>528</v>
      </c>
      <c r="J696" s="54" t="n">
        <f aca="false">IF(H696=0,0,ROUND(ABS(G696-H696)/H696*100,2))</f>
        <v>12.9</v>
      </c>
      <c r="K696" s="54" t="n">
        <f aca="false">G696-H696</f>
        <v>-528</v>
      </c>
      <c r="L696" s="54" t="n">
        <f aca="false">ROUND(100-J696,2)</f>
        <v>87.1</v>
      </c>
      <c r="M696" s="52" t="s">
        <v>12125</v>
      </c>
      <c r="N696" s="52" t="s">
        <v>12126</v>
      </c>
      <c r="O696" s="52" t="s">
        <v>12123</v>
      </c>
      <c r="P696" s="55" t="str">
        <f aca="false">IF(K696&gt;500,"Over-Forecast",IF(K696&lt;-500,"Under-Forecast","Accurate"))</f>
        <v>Under-Forecast</v>
      </c>
      <c r="Q696" s="55" t="str">
        <f aca="false">IF(J696&lt;=5,"Excellent",IF(J696&lt;=10,"Good",IF(J696&lt;=20,"Acceptable","Poor")))</f>
        <v>Acceptable</v>
      </c>
      <c r="R696" s="55" t="n">
        <f aca="false">IFERROR(VALUE(LEFT(E696,4)),"")</f>
        <v>2024</v>
      </c>
    </row>
    <row r="697" customFormat="false" ht="15" hidden="false" customHeight="true" outlineLevel="0" collapsed="false">
      <c r="A697" s="56" t="s">
        <v>12865</v>
      </c>
      <c r="B697" s="56" t="s">
        <v>1817</v>
      </c>
      <c r="C697" s="56" t="s">
        <v>20</v>
      </c>
      <c r="D697" s="56" t="s">
        <v>15</v>
      </c>
      <c r="E697" s="56" t="s">
        <v>35</v>
      </c>
      <c r="F697" s="56" t="s">
        <v>113</v>
      </c>
      <c r="G697" s="56" t="n">
        <v>9561</v>
      </c>
      <c r="H697" s="56" t="n">
        <v>8865</v>
      </c>
      <c r="I697" s="54" t="n">
        <f aca="false">ABS(G697-H697)</f>
        <v>696</v>
      </c>
      <c r="J697" s="54" t="n">
        <f aca="false">IF(H697=0,0,ROUND(ABS(G697-H697)/H697*100,2))</f>
        <v>7.85</v>
      </c>
      <c r="K697" s="54" t="n">
        <f aca="false">G697-H697</f>
        <v>696</v>
      </c>
      <c r="L697" s="54" t="n">
        <f aca="false">ROUND(100-J697,2)</f>
        <v>92.15</v>
      </c>
      <c r="M697" s="56" t="s">
        <v>12147</v>
      </c>
      <c r="N697" s="56" t="s">
        <v>12153</v>
      </c>
      <c r="O697" s="56" t="s">
        <v>12127</v>
      </c>
      <c r="P697" s="55" t="str">
        <f aca="false">IF(K697&gt;500,"Over-Forecast",IF(K697&lt;-500,"Under-Forecast","Accurate"))</f>
        <v>Over-Forecast</v>
      </c>
      <c r="Q697" s="55" t="str">
        <f aca="false">IF(J697&lt;=5,"Excellent",IF(J697&lt;=10,"Good",IF(J697&lt;=20,"Acceptable","Poor")))</f>
        <v>Good</v>
      </c>
      <c r="R697" s="55" t="n">
        <f aca="false">IFERROR(VALUE(LEFT(E697,4)),"")</f>
        <v>2023</v>
      </c>
    </row>
    <row r="698" customFormat="false" ht="15" hidden="false" customHeight="true" outlineLevel="0" collapsed="false">
      <c r="A698" s="52" t="s">
        <v>12866</v>
      </c>
      <c r="B698" s="52" t="s">
        <v>7830</v>
      </c>
      <c r="C698" s="52" t="s">
        <v>23</v>
      </c>
      <c r="D698" s="52" t="s">
        <v>12</v>
      </c>
      <c r="E698" s="52" t="s">
        <v>26</v>
      </c>
      <c r="F698" s="52" t="s">
        <v>107</v>
      </c>
      <c r="G698" s="52" t="n">
        <v>9956</v>
      </c>
      <c r="H698" s="52" t="n">
        <v>8317</v>
      </c>
      <c r="I698" s="54" t="n">
        <f aca="false">ABS(G698-H698)</f>
        <v>1639</v>
      </c>
      <c r="J698" s="54" t="n">
        <f aca="false">IF(H698=0,0,ROUND(ABS(G698-H698)/H698*100,2))</f>
        <v>19.71</v>
      </c>
      <c r="K698" s="54" t="n">
        <f aca="false">G698-H698</f>
        <v>1639</v>
      </c>
      <c r="L698" s="54" t="n">
        <f aca="false">ROUND(100-J698,2)</f>
        <v>80.29</v>
      </c>
      <c r="M698" s="52" t="s">
        <v>12139</v>
      </c>
      <c r="N698" s="52" t="s">
        <v>12126</v>
      </c>
      <c r="O698" s="52" t="s">
        <v>12131</v>
      </c>
      <c r="P698" s="55" t="str">
        <f aca="false">IF(K698&gt;500,"Over-Forecast",IF(K698&lt;-500,"Under-Forecast","Accurate"))</f>
        <v>Over-Forecast</v>
      </c>
      <c r="Q698" s="55" t="str">
        <f aca="false">IF(J698&lt;=5,"Excellent",IF(J698&lt;=10,"Good",IF(J698&lt;=20,"Acceptable","Poor")))</f>
        <v>Acceptable</v>
      </c>
      <c r="R698" s="55" t="n">
        <f aca="false">IFERROR(VALUE(LEFT(E698,4)),"")</f>
        <v>2022</v>
      </c>
    </row>
    <row r="699" customFormat="false" ht="15" hidden="false" customHeight="true" outlineLevel="0" collapsed="false">
      <c r="A699" s="56" t="s">
        <v>12867</v>
      </c>
      <c r="B699" s="56" t="s">
        <v>705</v>
      </c>
      <c r="C699" s="56" t="s">
        <v>25</v>
      </c>
      <c r="D699" s="56" t="s">
        <v>15</v>
      </c>
      <c r="E699" s="56" t="s">
        <v>45</v>
      </c>
      <c r="F699" s="56" t="s">
        <v>109</v>
      </c>
      <c r="G699" s="56" t="n">
        <v>5402</v>
      </c>
      <c r="H699" s="56" t="n">
        <v>4261</v>
      </c>
      <c r="I699" s="54" t="n">
        <f aca="false">ABS(G699-H699)</f>
        <v>1141</v>
      </c>
      <c r="J699" s="54" t="n">
        <f aca="false">IF(H699=0,0,ROUND(ABS(G699-H699)/H699*100,2))</f>
        <v>26.78</v>
      </c>
      <c r="K699" s="54" t="n">
        <f aca="false">G699-H699</f>
        <v>1141</v>
      </c>
      <c r="L699" s="54" t="n">
        <f aca="false">ROUND(100-J699,2)</f>
        <v>73.22</v>
      </c>
      <c r="M699" s="56" t="s">
        <v>12173</v>
      </c>
      <c r="N699" s="56" t="s">
        <v>12130</v>
      </c>
      <c r="O699" s="56" t="s">
        <v>12123</v>
      </c>
      <c r="P699" s="55" t="str">
        <f aca="false">IF(K699&gt;500,"Over-Forecast",IF(K699&lt;-500,"Under-Forecast","Accurate"))</f>
        <v>Over-Forecast</v>
      </c>
      <c r="Q699" s="55" t="str">
        <f aca="false">IF(J699&lt;=5,"Excellent",IF(J699&lt;=10,"Good",IF(J699&lt;=20,"Acceptable","Poor")))</f>
        <v>Poor</v>
      </c>
      <c r="R699" s="55" t="n">
        <f aca="false">IFERROR(VALUE(LEFT(E699,4)),"")</f>
        <v>2024</v>
      </c>
    </row>
    <row r="700" customFormat="false" ht="15" hidden="false" customHeight="true" outlineLevel="0" collapsed="false">
      <c r="A700" s="52" t="s">
        <v>12868</v>
      </c>
      <c r="B700" s="52" t="s">
        <v>1298</v>
      </c>
      <c r="C700" s="52" t="s">
        <v>17</v>
      </c>
      <c r="D700" s="52" t="s">
        <v>9</v>
      </c>
      <c r="E700" s="52" t="s">
        <v>13</v>
      </c>
      <c r="F700" s="52" t="s">
        <v>111</v>
      </c>
      <c r="G700" s="52" t="n">
        <v>3907</v>
      </c>
      <c r="H700" s="52" t="n">
        <v>3237</v>
      </c>
      <c r="I700" s="54" t="n">
        <f aca="false">ABS(G700-H700)</f>
        <v>670</v>
      </c>
      <c r="J700" s="54" t="n">
        <f aca="false">IF(H700=0,0,ROUND(ABS(G700-H700)/H700*100,2))</f>
        <v>20.7</v>
      </c>
      <c r="K700" s="54" t="n">
        <f aca="false">G700-H700</f>
        <v>670</v>
      </c>
      <c r="L700" s="54" t="n">
        <f aca="false">ROUND(100-J700,2)</f>
        <v>79.3</v>
      </c>
      <c r="M700" s="52" t="s">
        <v>12160</v>
      </c>
      <c r="N700" s="52" t="s">
        <v>12122</v>
      </c>
      <c r="O700" s="52" t="s">
        <v>12131</v>
      </c>
      <c r="P700" s="55" t="str">
        <f aca="false">IF(K700&gt;500,"Over-Forecast",IF(K700&lt;-500,"Under-Forecast","Accurate"))</f>
        <v>Over-Forecast</v>
      </c>
      <c r="Q700" s="55" t="str">
        <f aca="false">IF(J700&lt;=5,"Excellent",IF(J700&lt;=10,"Good",IF(J700&lt;=20,"Acceptable","Poor")))</f>
        <v>Poor</v>
      </c>
      <c r="R700" s="55" t="n">
        <f aca="false">IFERROR(VALUE(LEFT(E700,4)),"")</f>
        <v>2022</v>
      </c>
    </row>
    <row r="701" customFormat="false" ht="15" hidden="false" customHeight="true" outlineLevel="0" collapsed="false">
      <c r="A701" s="56" t="s">
        <v>12869</v>
      </c>
      <c r="B701" s="56" t="s">
        <v>12870</v>
      </c>
      <c r="C701" s="56" t="s">
        <v>14</v>
      </c>
      <c r="D701" s="56" t="s">
        <v>18</v>
      </c>
      <c r="E701" s="56" t="s">
        <v>16</v>
      </c>
      <c r="F701" s="56" t="s">
        <v>109</v>
      </c>
      <c r="G701" s="56" t="n">
        <v>3577</v>
      </c>
      <c r="H701" s="56" t="n">
        <v>3320</v>
      </c>
      <c r="I701" s="54" t="n">
        <f aca="false">ABS(G701-H701)</f>
        <v>257</v>
      </c>
      <c r="J701" s="54" t="n">
        <f aca="false">IF(H701=0,0,ROUND(ABS(G701-H701)/H701*100,2))</f>
        <v>7.74</v>
      </c>
      <c r="K701" s="54" t="n">
        <f aca="false">G701-H701</f>
        <v>257</v>
      </c>
      <c r="L701" s="54" t="n">
        <f aca="false">ROUND(100-J701,2)</f>
        <v>92.26</v>
      </c>
      <c r="M701" s="56" t="s">
        <v>12147</v>
      </c>
      <c r="N701" s="56" t="s">
        <v>12137</v>
      </c>
      <c r="O701" s="56" t="s">
        <v>12131</v>
      </c>
      <c r="P701" s="55" t="str">
        <f aca="false">IF(K701&gt;500,"Over-Forecast",IF(K701&lt;-500,"Under-Forecast","Accurate"))</f>
        <v>Accurate</v>
      </c>
      <c r="Q701" s="55" t="str">
        <f aca="false">IF(J701&lt;=5,"Excellent",IF(J701&lt;=10,"Good",IF(J701&lt;=20,"Acceptable","Poor")))</f>
        <v>Good</v>
      </c>
      <c r="R701" s="55" t="n">
        <f aca="false">IFERROR(VALUE(LEFT(E701,4)),"")</f>
        <v>2022</v>
      </c>
    </row>
    <row r="702" customFormat="false" ht="15" hidden="false" customHeight="true" outlineLevel="0" collapsed="false">
      <c r="A702" s="52" t="s">
        <v>12871</v>
      </c>
      <c r="B702" s="52" t="s">
        <v>1570</v>
      </c>
      <c r="C702" s="52" t="s">
        <v>17</v>
      </c>
      <c r="D702" s="52" t="s">
        <v>21</v>
      </c>
      <c r="E702" s="52" t="s">
        <v>53</v>
      </c>
      <c r="F702" s="52" t="s">
        <v>109</v>
      </c>
      <c r="G702" s="52" t="n">
        <v>2761</v>
      </c>
      <c r="H702" s="52" t="n">
        <v>2614</v>
      </c>
      <c r="I702" s="54" t="n">
        <f aca="false">ABS(G702-H702)</f>
        <v>147</v>
      </c>
      <c r="J702" s="54" t="n">
        <f aca="false">IF(H702=0,0,ROUND(ABS(G702-H702)/H702*100,2))</f>
        <v>5.62</v>
      </c>
      <c r="K702" s="54" t="n">
        <f aca="false">G702-H702</f>
        <v>147</v>
      </c>
      <c r="L702" s="54" t="n">
        <f aca="false">ROUND(100-J702,2)</f>
        <v>94.38</v>
      </c>
      <c r="M702" s="52" t="s">
        <v>12141</v>
      </c>
      <c r="N702" s="52" t="s">
        <v>12130</v>
      </c>
      <c r="O702" s="52" t="s">
        <v>12131</v>
      </c>
      <c r="P702" s="55" t="str">
        <f aca="false">IF(K702&gt;500,"Over-Forecast",IF(K702&lt;-500,"Under-Forecast","Accurate"))</f>
        <v>Accurate</v>
      </c>
      <c r="Q702" s="55" t="str">
        <f aca="false">IF(J702&lt;=5,"Excellent",IF(J702&lt;=10,"Good",IF(J702&lt;=20,"Acceptable","Poor")))</f>
        <v>Good</v>
      </c>
      <c r="R702" s="55" t="n">
        <f aca="false">IFERROR(VALUE(LEFT(E702,4)),"")</f>
        <v>2024</v>
      </c>
    </row>
    <row r="703" customFormat="false" ht="15" hidden="false" customHeight="true" outlineLevel="0" collapsed="false">
      <c r="A703" s="56" t="s">
        <v>12872</v>
      </c>
      <c r="B703" s="56" t="s">
        <v>992</v>
      </c>
      <c r="C703" s="56" t="s">
        <v>27</v>
      </c>
      <c r="D703" s="56" t="s">
        <v>18</v>
      </c>
      <c r="E703" s="56" t="s">
        <v>33</v>
      </c>
      <c r="F703" s="56" t="s">
        <v>109</v>
      </c>
      <c r="G703" s="56" t="n">
        <v>5532</v>
      </c>
      <c r="H703" s="56" t="n">
        <v>6776</v>
      </c>
      <c r="I703" s="54" t="n">
        <f aca="false">ABS(G703-H703)</f>
        <v>1244</v>
      </c>
      <c r="J703" s="54" t="n">
        <f aca="false">IF(H703=0,0,ROUND(ABS(G703-H703)/H703*100,2))</f>
        <v>18.36</v>
      </c>
      <c r="K703" s="54" t="n">
        <f aca="false">G703-H703</f>
        <v>-1244</v>
      </c>
      <c r="L703" s="54" t="n">
        <f aca="false">ROUND(100-J703,2)</f>
        <v>81.64</v>
      </c>
      <c r="M703" s="56" t="s">
        <v>12125</v>
      </c>
      <c r="N703" s="56" t="s">
        <v>12126</v>
      </c>
      <c r="O703" s="56" t="s">
        <v>12131</v>
      </c>
      <c r="P703" s="55" t="str">
        <f aca="false">IF(K703&gt;500,"Over-Forecast",IF(K703&lt;-500,"Under-Forecast","Accurate"))</f>
        <v>Under-Forecast</v>
      </c>
      <c r="Q703" s="55" t="str">
        <f aca="false">IF(J703&lt;=5,"Excellent",IF(J703&lt;=10,"Good",IF(J703&lt;=20,"Acceptable","Poor")))</f>
        <v>Acceptable</v>
      </c>
      <c r="R703" s="55" t="n">
        <f aca="false">IFERROR(VALUE(LEFT(E703,4)),"")</f>
        <v>2023</v>
      </c>
    </row>
    <row r="704" customFormat="false" ht="15" hidden="false" customHeight="true" outlineLevel="0" collapsed="false">
      <c r="A704" s="52" t="s">
        <v>12873</v>
      </c>
      <c r="B704" s="52" t="s">
        <v>1124</v>
      </c>
      <c r="C704" s="52" t="s">
        <v>11</v>
      </c>
      <c r="D704" s="52" t="s">
        <v>12</v>
      </c>
      <c r="E704" s="52" t="s">
        <v>55</v>
      </c>
      <c r="F704" s="52" t="s">
        <v>109</v>
      </c>
      <c r="G704" s="52" t="n">
        <v>3828</v>
      </c>
      <c r="H704" s="52" t="n">
        <v>4746</v>
      </c>
      <c r="I704" s="54" t="n">
        <f aca="false">ABS(G704-H704)</f>
        <v>918</v>
      </c>
      <c r="J704" s="54" t="n">
        <f aca="false">IF(H704=0,0,ROUND(ABS(G704-H704)/H704*100,2))</f>
        <v>19.34</v>
      </c>
      <c r="K704" s="54" t="n">
        <f aca="false">G704-H704</f>
        <v>-918</v>
      </c>
      <c r="L704" s="54" t="n">
        <f aca="false">ROUND(100-J704,2)</f>
        <v>80.66</v>
      </c>
      <c r="M704" s="52" t="s">
        <v>12147</v>
      </c>
      <c r="N704" s="52" t="s">
        <v>12122</v>
      </c>
      <c r="O704" s="52" t="s">
        <v>12123</v>
      </c>
      <c r="P704" s="55" t="str">
        <f aca="false">IF(K704&gt;500,"Over-Forecast",IF(K704&lt;-500,"Under-Forecast","Accurate"))</f>
        <v>Under-Forecast</v>
      </c>
      <c r="Q704" s="55" t="str">
        <f aca="false">IF(J704&lt;=5,"Excellent",IF(J704&lt;=10,"Good",IF(J704&lt;=20,"Acceptable","Poor")))</f>
        <v>Acceptable</v>
      </c>
      <c r="R704" s="55" t="n">
        <f aca="false">IFERROR(VALUE(LEFT(E704,4)),"")</f>
        <v>2024</v>
      </c>
    </row>
    <row r="705" customFormat="false" ht="15" hidden="false" customHeight="true" outlineLevel="0" collapsed="false">
      <c r="A705" s="56" t="s">
        <v>12874</v>
      </c>
      <c r="B705" s="56" t="s">
        <v>2859</v>
      </c>
      <c r="C705" s="56" t="s">
        <v>11</v>
      </c>
      <c r="D705" s="56" t="s">
        <v>15</v>
      </c>
      <c r="E705" s="56" t="s">
        <v>47</v>
      </c>
      <c r="F705" s="56" t="s">
        <v>107</v>
      </c>
      <c r="G705" s="56" t="n">
        <v>8578</v>
      </c>
      <c r="H705" s="56" t="n">
        <v>6366</v>
      </c>
      <c r="I705" s="54" t="n">
        <f aca="false">ABS(G705-H705)</f>
        <v>2212</v>
      </c>
      <c r="J705" s="54" t="n">
        <f aca="false">IF(H705=0,0,ROUND(ABS(G705-H705)/H705*100,2))</f>
        <v>34.75</v>
      </c>
      <c r="K705" s="54" t="n">
        <f aca="false">G705-H705</f>
        <v>2212</v>
      </c>
      <c r="L705" s="54" t="n">
        <f aca="false">ROUND(100-J705,2)</f>
        <v>65.25</v>
      </c>
      <c r="M705" s="56" t="s">
        <v>12139</v>
      </c>
      <c r="N705" s="56" t="s">
        <v>12153</v>
      </c>
      <c r="O705" s="56" t="s">
        <v>12127</v>
      </c>
      <c r="P705" s="55" t="str">
        <f aca="false">IF(K705&gt;500,"Over-Forecast",IF(K705&lt;-500,"Under-Forecast","Accurate"))</f>
        <v>Over-Forecast</v>
      </c>
      <c r="Q705" s="55" t="str">
        <f aca="false">IF(J705&lt;=5,"Excellent",IF(J705&lt;=10,"Good",IF(J705&lt;=20,"Acceptable","Poor")))</f>
        <v>Poor</v>
      </c>
      <c r="R705" s="55" t="n">
        <f aca="false">IFERROR(VALUE(LEFT(E705,4)),"")</f>
        <v>2024</v>
      </c>
    </row>
    <row r="706" customFormat="false" ht="15" hidden="false" customHeight="true" outlineLevel="0" collapsed="false">
      <c r="A706" s="52" t="s">
        <v>12875</v>
      </c>
      <c r="B706" s="52" t="s">
        <v>1692</v>
      </c>
      <c r="C706" s="52" t="s">
        <v>23</v>
      </c>
      <c r="D706" s="52" t="s">
        <v>15</v>
      </c>
      <c r="E706" s="52" t="s">
        <v>37</v>
      </c>
      <c r="F706" s="52" t="s">
        <v>111</v>
      </c>
      <c r="G706" s="52" t="n">
        <v>1624</v>
      </c>
      <c r="H706" s="52" t="n">
        <v>1494</v>
      </c>
      <c r="I706" s="54" t="n">
        <f aca="false">ABS(G706-H706)</f>
        <v>130</v>
      </c>
      <c r="J706" s="54" t="n">
        <f aca="false">IF(H706=0,0,ROUND(ABS(G706-H706)/H706*100,2))</f>
        <v>8.7</v>
      </c>
      <c r="K706" s="54" t="n">
        <f aca="false">G706-H706</f>
        <v>130</v>
      </c>
      <c r="L706" s="54" t="n">
        <f aca="false">ROUND(100-J706,2)</f>
        <v>91.3</v>
      </c>
      <c r="M706" s="52" t="s">
        <v>12141</v>
      </c>
      <c r="N706" s="52" t="s">
        <v>12130</v>
      </c>
      <c r="O706" s="52" t="s">
        <v>12123</v>
      </c>
      <c r="P706" s="55" t="str">
        <f aca="false">IF(K706&gt;500,"Over-Forecast",IF(K706&lt;-500,"Under-Forecast","Accurate"))</f>
        <v>Accurate</v>
      </c>
      <c r="Q706" s="55" t="str">
        <f aca="false">IF(J706&lt;=5,"Excellent",IF(J706&lt;=10,"Good",IF(J706&lt;=20,"Acceptable","Poor")))</f>
        <v>Good</v>
      </c>
      <c r="R706" s="55" t="n">
        <f aca="false">IFERROR(VALUE(LEFT(E706,4)),"")</f>
        <v>2023</v>
      </c>
    </row>
    <row r="707" customFormat="false" ht="15" hidden="false" customHeight="true" outlineLevel="0" collapsed="false">
      <c r="A707" s="56" t="s">
        <v>12876</v>
      </c>
      <c r="B707" s="56" t="s">
        <v>1923</v>
      </c>
      <c r="C707" s="56" t="s">
        <v>20</v>
      </c>
      <c r="D707" s="56" t="s">
        <v>15</v>
      </c>
      <c r="E707" s="56" t="s">
        <v>53</v>
      </c>
      <c r="F707" s="56" t="s">
        <v>107</v>
      </c>
      <c r="G707" s="56" t="n">
        <v>4604</v>
      </c>
      <c r="H707" s="56" t="n">
        <v>6410</v>
      </c>
      <c r="I707" s="54" t="n">
        <f aca="false">ABS(G707-H707)</f>
        <v>1806</v>
      </c>
      <c r="J707" s="54" t="n">
        <f aca="false">IF(H707=0,0,ROUND(ABS(G707-H707)/H707*100,2))</f>
        <v>28.17</v>
      </c>
      <c r="K707" s="54" t="n">
        <f aca="false">G707-H707</f>
        <v>-1806</v>
      </c>
      <c r="L707" s="54" t="n">
        <f aca="false">ROUND(100-J707,2)</f>
        <v>71.83</v>
      </c>
      <c r="M707" s="56" t="s">
        <v>12204</v>
      </c>
      <c r="N707" s="56" t="s">
        <v>12153</v>
      </c>
      <c r="O707" s="56" t="s">
        <v>12131</v>
      </c>
      <c r="P707" s="55" t="str">
        <f aca="false">IF(K707&gt;500,"Over-Forecast",IF(K707&lt;-500,"Under-Forecast","Accurate"))</f>
        <v>Under-Forecast</v>
      </c>
      <c r="Q707" s="55" t="str">
        <f aca="false">IF(J707&lt;=5,"Excellent",IF(J707&lt;=10,"Good",IF(J707&lt;=20,"Acceptable","Poor")))</f>
        <v>Poor</v>
      </c>
      <c r="R707" s="55" t="n">
        <f aca="false">IFERROR(VALUE(LEFT(E707,4)),"")</f>
        <v>2024</v>
      </c>
    </row>
    <row r="708" customFormat="false" ht="15" hidden="false" customHeight="true" outlineLevel="0" collapsed="false">
      <c r="A708" s="52" t="s">
        <v>12877</v>
      </c>
      <c r="B708" s="52" t="s">
        <v>6306</v>
      </c>
      <c r="C708" s="52" t="s">
        <v>20</v>
      </c>
      <c r="D708" s="52" t="s">
        <v>21</v>
      </c>
      <c r="E708" s="52" t="s">
        <v>42</v>
      </c>
      <c r="F708" s="52" t="s">
        <v>115</v>
      </c>
      <c r="G708" s="52" t="n">
        <v>3687</v>
      </c>
      <c r="H708" s="52" t="n">
        <v>2769</v>
      </c>
      <c r="I708" s="54" t="n">
        <f aca="false">ABS(G708-H708)</f>
        <v>918</v>
      </c>
      <c r="J708" s="54" t="n">
        <f aca="false">IF(H708=0,0,ROUND(ABS(G708-H708)/H708*100,2))</f>
        <v>33.15</v>
      </c>
      <c r="K708" s="54" t="n">
        <f aca="false">G708-H708</f>
        <v>918</v>
      </c>
      <c r="L708" s="54" t="n">
        <f aca="false">ROUND(100-J708,2)</f>
        <v>66.85</v>
      </c>
      <c r="M708" s="52" t="s">
        <v>12147</v>
      </c>
      <c r="N708" s="52" t="s">
        <v>12126</v>
      </c>
      <c r="O708" s="52" t="s">
        <v>12123</v>
      </c>
      <c r="P708" s="55" t="str">
        <f aca="false">IF(K708&gt;500,"Over-Forecast",IF(K708&lt;-500,"Under-Forecast","Accurate"))</f>
        <v>Over-Forecast</v>
      </c>
      <c r="Q708" s="55" t="str">
        <f aca="false">IF(J708&lt;=5,"Excellent",IF(J708&lt;=10,"Good",IF(J708&lt;=20,"Acceptable","Poor")))</f>
        <v>Poor</v>
      </c>
      <c r="R708" s="55" t="n">
        <f aca="false">IFERROR(VALUE(LEFT(E708,4)),"")</f>
        <v>2023</v>
      </c>
    </row>
    <row r="709" customFormat="false" ht="15" hidden="false" customHeight="true" outlineLevel="0" collapsed="false">
      <c r="A709" s="56" t="s">
        <v>12878</v>
      </c>
      <c r="B709" s="56" t="s">
        <v>8189</v>
      </c>
      <c r="C709" s="56" t="s">
        <v>23</v>
      </c>
      <c r="D709" s="56" t="s">
        <v>21</v>
      </c>
      <c r="E709" s="56" t="s">
        <v>29</v>
      </c>
      <c r="F709" s="56" t="s">
        <v>111</v>
      </c>
      <c r="G709" s="56" t="n">
        <v>7692</v>
      </c>
      <c r="H709" s="56" t="n">
        <v>8272</v>
      </c>
      <c r="I709" s="54" t="n">
        <f aca="false">ABS(G709-H709)</f>
        <v>580</v>
      </c>
      <c r="J709" s="54" t="n">
        <f aca="false">IF(H709=0,0,ROUND(ABS(G709-H709)/H709*100,2))</f>
        <v>7.01</v>
      </c>
      <c r="K709" s="54" t="n">
        <f aca="false">G709-H709</f>
        <v>-580</v>
      </c>
      <c r="L709" s="54" t="n">
        <f aca="false">ROUND(100-J709,2)</f>
        <v>92.99</v>
      </c>
      <c r="M709" s="56" t="s">
        <v>12198</v>
      </c>
      <c r="N709" s="56" t="s">
        <v>12126</v>
      </c>
      <c r="O709" s="56" t="s">
        <v>12127</v>
      </c>
      <c r="P709" s="55" t="str">
        <f aca="false">IF(K709&gt;500,"Over-Forecast",IF(K709&lt;-500,"Under-Forecast","Accurate"))</f>
        <v>Under-Forecast</v>
      </c>
      <c r="Q709" s="55" t="str">
        <f aca="false">IF(J709&lt;=5,"Excellent",IF(J709&lt;=10,"Good",IF(J709&lt;=20,"Acceptable","Poor")))</f>
        <v>Good</v>
      </c>
      <c r="R709" s="55" t="n">
        <f aca="false">IFERROR(VALUE(LEFT(E709,4)),"")</f>
        <v>2022</v>
      </c>
    </row>
    <row r="710" customFormat="false" ht="15" hidden="false" customHeight="true" outlineLevel="0" collapsed="false">
      <c r="A710" s="52" t="s">
        <v>12879</v>
      </c>
      <c r="B710" s="52" t="s">
        <v>2394</v>
      </c>
      <c r="C710" s="52" t="s">
        <v>20</v>
      </c>
      <c r="D710" s="52" t="s">
        <v>9</v>
      </c>
      <c r="E710" s="52" t="s">
        <v>42</v>
      </c>
      <c r="F710" s="52" t="s">
        <v>115</v>
      </c>
      <c r="G710" s="52" t="n">
        <v>1899</v>
      </c>
      <c r="H710" s="52" t="n">
        <v>2455</v>
      </c>
      <c r="I710" s="54" t="n">
        <f aca="false">ABS(G710-H710)</f>
        <v>556</v>
      </c>
      <c r="J710" s="54" t="n">
        <f aca="false">IF(H710=0,0,ROUND(ABS(G710-H710)/H710*100,2))</f>
        <v>22.65</v>
      </c>
      <c r="K710" s="54" t="n">
        <f aca="false">G710-H710</f>
        <v>-556</v>
      </c>
      <c r="L710" s="54" t="n">
        <f aca="false">ROUND(100-J710,2)</f>
        <v>77.35</v>
      </c>
      <c r="M710" s="52" t="s">
        <v>12152</v>
      </c>
      <c r="N710" s="52" t="s">
        <v>12137</v>
      </c>
      <c r="O710" s="52" t="s">
        <v>12131</v>
      </c>
      <c r="P710" s="55" t="str">
        <f aca="false">IF(K710&gt;500,"Over-Forecast",IF(K710&lt;-500,"Under-Forecast","Accurate"))</f>
        <v>Under-Forecast</v>
      </c>
      <c r="Q710" s="55" t="str">
        <f aca="false">IF(J710&lt;=5,"Excellent",IF(J710&lt;=10,"Good",IF(J710&lt;=20,"Acceptable","Poor")))</f>
        <v>Poor</v>
      </c>
      <c r="R710" s="55" t="n">
        <f aca="false">IFERROR(VALUE(LEFT(E710,4)),"")</f>
        <v>2023</v>
      </c>
    </row>
    <row r="711" customFormat="false" ht="15" hidden="false" customHeight="true" outlineLevel="0" collapsed="false">
      <c r="A711" s="56" t="s">
        <v>12880</v>
      </c>
      <c r="B711" s="56" t="s">
        <v>660</v>
      </c>
      <c r="C711" s="56" t="s">
        <v>11</v>
      </c>
      <c r="D711" s="56" t="s">
        <v>21</v>
      </c>
      <c r="E711" s="56" t="s">
        <v>47</v>
      </c>
      <c r="F711" s="56" t="s">
        <v>115</v>
      </c>
      <c r="G711" s="56" t="n">
        <v>10206</v>
      </c>
      <c r="H711" s="56" t="n">
        <v>8792</v>
      </c>
      <c r="I711" s="54" t="n">
        <f aca="false">ABS(G711-H711)</f>
        <v>1414</v>
      </c>
      <c r="J711" s="54" t="n">
        <f aca="false">IF(H711=0,0,ROUND(ABS(G711-H711)/H711*100,2))</f>
        <v>16.08</v>
      </c>
      <c r="K711" s="54" t="n">
        <f aca="false">G711-H711</f>
        <v>1414</v>
      </c>
      <c r="L711" s="54" t="n">
        <f aca="false">ROUND(100-J711,2)</f>
        <v>83.92</v>
      </c>
      <c r="M711" s="56" t="s">
        <v>12141</v>
      </c>
      <c r="N711" s="56" t="s">
        <v>12153</v>
      </c>
      <c r="O711" s="56" t="s">
        <v>12123</v>
      </c>
      <c r="P711" s="55" t="str">
        <f aca="false">IF(K711&gt;500,"Over-Forecast",IF(K711&lt;-500,"Under-Forecast","Accurate"))</f>
        <v>Over-Forecast</v>
      </c>
      <c r="Q711" s="55" t="str">
        <f aca="false">IF(J711&lt;=5,"Excellent",IF(J711&lt;=10,"Good",IF(J711&lt;=20,"Acceptable","Poor")))</f>
        <v>Acceptable</v>
      </c>
      <c r="R711" s="55" t="n">
        <f aca="false">IFERROR(VALUE(LEFT(E711,4)),"")</f>
        <v>2024</v>
      </c>
    </row>
    <row r="712" customFormat="false" ht="15" hidden="false" customHeight="true" outlineLevel="0" collapsed="false">
      <c r="A712" s="52" t="s">
        <v>12881</v>
      </c>
      <c r="B712" s="52" t="s">
        <v>2220</v>
      </c>
      <c r="C712" s="52" t="s">
        <v>11</v>
      </c>
      <c r="D712" s="52" t="s">
        <v>21</v>
      </c>
      <c r="E712" s="52" t="s">
        <v>40</v>
      </c>
      <c r="F712" s="52" t="s">
        <v>113</v>
      </c>
      <c r="G712" s="52" t="n">
        <v>2018</v>
      </c>
      <c r="H712" s="52" t="n">
        <v>2739</v>
      </c>
      <c r="I712" s="54" t="n">
        <f aca="false">ABS(G712-H712)</f>
        <v>721</v>
      </c>
      <c r="J712" s="54" t="n">
        <f aca="false">IF(H712=0,0,ROUND(ABS(G712-H712)/H712*100,2))</f>
        <v>26.32</v>
      </c>
      <c r="K712" s="54" t="n">
        <f aca="false">G712-H712</f>
        <v>-721</v>
      </c>
      <c r="L712" s="54" t="n">
        <f aca="false">ROUND(100-J712,2)</f>
        <v>73.68</v>
      </c>
      <c r="M712" s="52" t="s">
        <v>12141</v>
      </c>
      <c r="N712" s="52" t="s">
        <v>12126</v>
      </c>
      <c r="O712" s="52" t="s">
        <v>12123</v>
      </c>
      <c r="P712" s="55" t="str">
        <f aca="false">IF(K712&gt;500,"Over-Forecast",IF(K712&lt;-500,"Under-Forecast","Accurate"))</f>
        <v>Under-Forecast</v>
      </c>
      <c r="Q712" s="55" t="str">
        <f aca="false">IF(J712&lt;=5,"Excellent",IF(J712&lt;=10,"Good",IF(J712&lt;=20,"Acceptable","Poor")))</f>
        <v>Poor</v>
      </c>
      <c r="R712" s="55" t="n">
        <f aca="false">IFERROR(VALUE(LEFT(E712,4)),"")</f>
        <v>2023</v>
      </c>
    </row>
    <row r="713" customFormat="false" ht="15" hidden="false" customHeight="true" outlineLevel="0" collapsed="false">
      <c r="A713" s="56" t="s">
        <v>12882</v>
      </c>
      <c r="B713" s="56" t="s">
        <v>3980</v>
      </c>
      <c r="C713" s="56" t="s">
        <v>27</v>
      </c>
      <c r="D713" s="56" t="s">
        <v>12</v>
      </c>
      <c r="E713" s="56" t="s">
        <v>45</v>
      </c>
      <c r="F713" s="56" t="s">
        <v>109</v>
      </c>
      <c r="G713" s="56" t="n">
        <v>5557</v>
      </c>
      <c r="H713" s="56" t="n">
        <v>6059</v>
      </c>
      <c r="I713" s="54" t="n">
        <f aca="false">ABS(G713-H713)</f>
        <v>502</v>
      </c>
      <c r="J713" s="54" t="n">
        <f aca="false">IF(H713=0,0,ROUND(ABS(G713-H713)/H713*100,2))</f>
        <v>8.29</v>
      </c>
      <c r="K713" s="54" t="n">
        <f aca="false">G713-H713</f>
        <v>-502</v>
      </c>
      <c r="L713" s="54" t="n">
        <f aca="false">ROUND(100-J713,2)</f>
        <v>91.71</v>
      </c>
      <c r="M713" s="56" t="s">
        <v>12144</v>
      </c>
      <c r="N713" s="56" t="s">
        <v>12122</v>
      </c>
      <c r="O713" s="56" t="s">
        <v>12127</v>
      </c>
      <c r="P713" s="55" t="str">
        <f aca="false">IF(K713&gt;500,"Over-Forecast",IF(K713&lt;-500,"Under-Forecast","Accurate"))</f>
        <v>Under-Forecast</v>
      </c>
      <c r="Q713" s="55" t="str">
        <f aca="false">IF(J713&lt;=5,"Excellent",IF(J713&lt;=10,"Good",IF(J713&lt;=20,"Acceptable","Poor")))</f>
        <v>Good</v>
      </c>
      <c r="R713" s="55" t="n">
        <f aca="false">IFERROR(VALUE(LEFT(E713,4)),"")</f>
        <v>2024</v>
      </c>
    </row>
    <row r="714" customFormat="false" ht="15" hidden="false" customHeight="true" outlineLevel="0" collapsed="false">
      <c r="A714" s="52" t="s">
        <v>12883</v>
      </c>
      <c r="B714" s="52" t="s">
        <v>7607</v>
      </c>
      <c r="C714" s="52" t="s">
        <v>25</v>
      </c>
      <c r="D714" s="52" t="s">
        <v>12</v>
      </c>
      <c r="E714" s="52" t="s">
        <v>13</v>
      </c>
      <c r="F714" s="52" t="s">
        <v>111</v>
      </c>
      <c r="G714" s="52" t="n">
        <v>630</v>
      </c>
      <c r="H714" s="52" t="n">
        <v>898</v>
      </c>
      <c r="I714" s="54" t="n">
        <f aca="false">ABS(G714-H714)</f>
        <v>268</v>
      </c>
      <c r="J714" s="54" t="n">
        <f aca="false">IF(H714=0,0,ROUND(ABS(G714-H714)/H714*100,2))</f>
        <v>29.84</v>
      </c>
      <c r="K714" s="54" t="n">
        <f aca="false">G714-H714</f>
        <v>-268</v>
      </c>
      <c r="L714" s="54" t="n">
        <f aca="false">ROUND(100-J714,2)</f>
        <v>70.16</v>
      </c>
      <c r="M714" s="52" t="s">
        <v>12160</v>
      </c>
      <c r="N714" s="52" t="s">
        <v>12130</v>
      </c>
      <c r="O714" s="52" t="s">
        <v>12123</v>
      </c>
      <c r="P714" s="55" t="str">
        <f aca="false">IF(K714&gt;500,"Over-Forecast",IF(K714&lt;-500,"Under-Forecast","Accurate"))</f>
        <v>Accurate</v>
      </c>
      <c r="Q714" s="55" t="str">
        <f aca="false">IF(J714&lt;=5,"Excellent",IF(J714&lt;=10,"Good",IF(J714&lt;=20,"Acceptable","Poor")))</f>
        <v>Poor</v>
      </c>
      <c r="R714" s="55" t="n">
        <f aca="false">IFERROR(VALUE(LEFT(E714,4)),"")</f>
        <v>2022</v>
      </c>
    </row>
    <row r="715" customFormat="false" ht="15" hidden="false" customHeight="true" outlineLevel="0" collapsed="false">
      <c r="A715" s="56" t="s">
        <v>12884</v>
      </c>
      <c r="B715" s="56" t="s">
        <v>12309</v>
      </c>
      <c r="C715" s="56" t="s">
        <v>23</v>
      </c>
      <c r="D715" s="56" t="s">
        <v>18</v>
      </c>
      <c r="E715" s="56" t="s">
        <v>43</v>
      </c>
      <c r="F715" s="56" t="s">
        <v>107</v>
      </c>
      <c r="G715" s="56" t="n">
        <v>9820</v>
      </c>
      <c r="H715" s="56" t="n">
        <v>8879</v>
      </c>
      <c r="I715" s="54" t="n">
        <f aca="false">ABS(G715-H715)</f>
        <v>941</v>
      </c>
      <c r="J715" s="54" t="n">
        <f aca="false">IF(H715=0,0,ROUND(ABS(G715-H715)/H715*100,2))</f>
        <v>10.6</v>
      </c>
      <c r="K715" s="54" t="n">
        <f aca="false">G715-H715</f>
        <v>941</v>
      </c>
      <c r="L715" s="54" t="n">
        <f aca="false">ROUND(100-J715,2)</f>
        <v>89.4</v>
      </c>
      <c r="M715" s="56" t="s">
        <v>12173</v>
      </c>
      <c r="N715" s="56" t="s">
        <v>12126</v>
      </c>
      <c r="O715" s="56" t="s">
        <v>12123</v>
      </c>
      <c r="P715" s="55" t="str">
        <f aca="false">IF(K715&gt;500,"Over-Forecast",IF(K715&lt;-500,"Under-Forecast","Accurate"))</f>
        <v>Over-Forecast</v>
      </c>
      <c r="Q715" s="55" t="str">
        <f aca="false">IF(J715&lt;=5,"Excellent",IF(J715&lt;=10,"Good",IF(J715&lt;=20,"Acceptable","Poor")))</f>
        <v>Acceptable</v>
      </c>
      <c r="R715" s="55" t="n">
        <f aca="false">IFERROR(VALUE(LEFT(E715,4)),"")</f>
        <v>2023</v>
      </c>
    </row>
    <row r="716" customFormat="false" ht="15" hidden="false" customHeight="true" outlineLevel="0" collapsed="false">
      <c r="A716" s="52" t="s">
        <v>12885</v>
      </c>
      <c r="B716" s="52" t="s">
        <v>5438</v>
      </c>
      <c r="C716" s="52" t="s">
        <v>23</v>
      </c>
      <c r="D716" s="52" t="s">
        <v>15</v>
      </c>
      <c r="E716" s="52" t="s">
        <v>30</v>
      </c>
      <c r="F716" s="52" t="s">
        <v>115</v>
      </c>
      <c r="G716" s="52" t="n">
        <v>9678</v>
      </c>
      <c r="H716" s="52" t="n">
        <v>8928</v>
      </c>
      <c r="I716" s="54" t="n">
        <f aca="false">ABS(G716-H716)</f>
        <v>750</v>
      </c>
      <c r="J716" s="54" t="n">
        <f aca="false">IF(H716=0,0,ROUND(ABS(G716-H716)/H716*100,2))</f>
        <v>8.4</v>
      </c>
      <c r="K716" s="54" t="n">
        <f aca="false">G716-H716</f>
        <v>750</v>
      </c>
      <c r="L716" s="54" t="n">
        <f aca="false">ROUND(100-J716,2)</f>
        <v>91.6</v>
      </c>
      <c r="M716" s="52" t="s">
        <v>12139</v>
      </c>
      <c r="N716" s="52" t="s">
        <v>12153</v>
      </c>
      <c r="O716" s="52" t="s">
        <v>12131</v>
      </c>
      <c r="P716" s="55" t="str">
        <f aca="false">IF(K716&gt;500,"Over-Forecast",IF(K716&lt;-500,"Under-Forecast","Accurate"))</f>
        <v>Over-Forecast</v>
      </c>
      <c r="Q716" s="55" t="str">
        <f aca="false">IF(J716&lt;=5,"Excellent",IF(J716&lt;=10,"Good",IF(J716&lt;=20,"Acceptable","Poor")))</f>
        <v>Good</v>
      </c>
      <c r="R716" s="55" t="n">
        <f aca="false">IFERROR(VALUE(LEFT(E716,4)),"")</f>
        <v>2022</v>
      </c>
    </row>
    <row r="717" customFormat="false" ht="15" hidden="false" customHeight="true" outlineLevel="0" collapsed="false">
      <c r="A717" s="56" t="s">
        <v>12886</v>
      </c>
      <c r="B717" s="56" t="s">
        <v>2757</v>
      </c>
      <c r="C717" s="56" t="s">
        <v>11</v>
      </c>
      <c r="D717" s="56" t="s">
        <v>9</v>
      </c>
      <c r="E717" s="56" t="s">
        <v>49</v>
      </c>
      <c r="F717" s="56" t="s">
        <v>109</v>
      </c>
      <c r="G717" s="56" t="n">
        <v>4701</v>
      </c>
      <c r="H717" s="56" t="n">
        <v>4330</v>
      </c>
      <c r="I717" s="54" t="n">
        <f aca="false">ABS(G717-H717)</f>
        <v>371</v>
      </c>
      <c r="J717" s="54" t="n">
        <f aca="false">IF(H717=0,0,ROUND(ABS(G717-H717)/H717*100,2))</f>
        <v>8.57</v>
      </c>
      <c r="K717" s="54" t="n">
        <f aca="false">G717-H717</f>
        <v>371</v>
      </c>
      <c r="L717" s="54" t="n">
        <f aca="false">ROUND(100-J717,2)</f>
        <v>91.43</v>
      </c>
      <c r="M717" s="56" t="s">
        <v>12149</v>
      </c>
      <c r="N717" s="56" t="s">
        <v>12122</v>
      </c>
      <c r="O717" s="56" t="s">
        <v>12127</v>
      </c>
      <c r="P717" s="55" t="str">
        <f aca="false">IF(K717&gt;500,"Over-Forecast",IF(K717&lt;-500,"Under-Forecast","Accurate"))</f>
        <v>Accurate</v>
      </c>
      <c r="Q717" s="55" t="str">
        <f aca="false">IF(J717&lt;=5,"Excellent",IF(J717&lt;=10,"Good",IF(J717&lt;=20,"Acceptable","Poor")))</f>
        <v>Good</v>
      </c>
      <c r="R717" s="55" t="n">
        <f aca="false">IFERROR(VALUE(LEFT(E717,4)),"")</f>
        <v>2024</v>
      </c>
    </row>
    <row r="718" customFormat="false" ht="15" hidden="false" customHeight="true" outlineLevel="0" collapsed="false">
      <c r="A718" s="52" t="s">
        <v>12887</v>
      </c>
      <c r="B718" s="52" t="s">
        <v>7479</v>
      </c>
      <c r="C718" s="52" t="s">
        <v>11</v>
      </c>
      <c r="D718" s="52" t="s">
        <v>12</v>
      </c>
      <c r="E718" s="52" t="s">
        <v>44</v>
      </c>
      <c r="F718" s="52" t="s">
        <v>113</v>
      </c>
      <c r="G718" s="52" t="n">
        <v>1688</v>
      </c>
      <c r="H718" s="52" t="n">
        <v>1343</v>
      </c>
      <c r="I718" s="54" t="n">
        <f aca="false">ABS(G718-H718)</f>
        <v>345</v>
      </c>
      <c r="J718" s="54" t="n">
        <f aca="false">IF(H718=0,0,ROUND(ABS(G718-H718)/H718*100,2))</f>
        <v>25.69</v>
      </c>
      <c r="K718" s="54" t="n">
        <f aca="false">G718-H718</f>
        <v>345</v>
      </c>
      <c r="L718" s="54" t="n">
        <f aca="false">ROUND(100-J718,2)</f>
        <v>74.31</v>
      </c>
      <c r="M718" s="52" t="s">
        <v>12129</v>
      </c>
      <c r="N718" s="52" t="s">
        <v>12137</v>
      </c>
      <c r="O718" s="52" t="s">
        <v>12123</v>
      </c>
      <c r="P718" s="55" t="str">
        <f aca="false">IF(K718&gt;500,"Over-Forecast",IF(K718&lt;-500,"Under-Forecast","Accurate"))</f>
        <v>Accurate</v>
      </c>
      <c r="Q718" s="55" t="str">
        <f aca="false">IF(J718&lt;=5,"Excellent",IF(J718&lt;=10,"Good",IF(J718&lt;=20,"Acceptable","Poor")))</f>
        <v>Poor</v>
      </c>
      <c r="R718" s="55" t="n">
        <f aca="false">IFERROR(VALUE(LEFT(E718,4)),"")</f>
        <v>2023</v>
      </c>
    </row>
    <row r="719" customFormat="false" ht="15" hidden="false" customHeight="true" outlineLevel="0" collapsed="false">
      <c r="A719" s="56" t="s">
        <v>12888</v>
      </c>
      <c r="B719" s="56" t="s">
        <v>8612</v>
      </c>
      <c r="C719" s="56" t="s">
        <v>17</v>
      </c>
      <c r="D719" s="56" t="s">
        <v>12</v>
      </c>
      <c r="E719" s="56" t="s">
        <v>52</v>
      </c>
      <c r="F719" s="56" t="s">
        <v>111</v>
      </c>
      <c r="G719" s="56" t="n">
        <v>5630</v>
      </c>
      <c r="H719" s="56" t="n">
        <v>4342</v>
      </c>
      <c r="I719" s="54" t="n">
        <f aca="false">ABS(G719-H719)</f>
        <v>1288</v>
      </c>
      <c r="J719" s="54" t="n">
        <f aca="false">IF(H719=0,0,ROUND(ABS(G719-H719)/H719*100,2))</f>
        <v>29.66</v>
      </c>
      <c r="K719" s="54" t="n">
        <f aca="false">G719-H719</f>
        <v>1288</v>
      </c>
      <c r="L719" s="54" t="n">
        <f aca="false">ROUND(100-J719,2)</f>
        <v>70.34</v>
      </c>
      <c r="M719" s="56" t="s">
        <v>12147</v>
      </c>
      <c r="N719" s="56" t="s">
        <v>12130</v>
      </c>
      <c r="O719" s="56" t="s">
        <v>12123</v>
      </c>
      <c r="P719" s="55" t="str">
        <f aca="false">IF(K719&gt;500,"Over-Forecast",IF(K719&lt;-500,"Under-Forecast","Accurate"))</f>
        <v>Over-Forecast</v>
      </c>
      <c r="Q719" s="55" t="str">
        <f aca="false">IF(J719&lt;=5,"Excellent",IF(J719&lt;=10,"Good",IF(J719&lt;=20,"Acceptable","Poor")))</f>
        <v>Poor</v>
      </c>
      <c r="R719" s="55" t="n">
        <f aca="false">IFERROR(VALUE(LEFT(E719,4)),"")</f>
        <v>2024</v>
      </c>
    </row>
    <row r="720" customFormat="false" ht="15" hidden="false" customHeight="true" outlineLevel="0" collapsed="false">
      <c r="A720" s="52" t="s">
        <v>12889</v>
      </c>
      <c r="B720" s="52" t="s">
        <v>3059</v>
      </c>
      <c r="C720" s="52" t="s">
        <v>27</v>
      </c>
      <c r="D720" s="52" t="s">
        <v>9</v>
      </c>
      <c r="E720" s="52" t="s">
        <v>33</v>
      </c>
      <c r="F720" s="52" t="s">
        <v>113</v>
      </c>
      <c r="G720" s="52" t="n">
        <v>1545</v>
      </c>
      <c r="H720" s="52" t="n">
        <v>1150</v>
      </c>
      <c r="I720" s="54" t="n">
        <f aca="false">ABS(G720-H720)</f>
        <v>395</v>
      </c>
      <c r="J720" s="54" t="n">
        <f aca="false">IF(H720=0,0,ROUND(ABS(G720-H720)/H720*100,2))</f>
        <v>34.35</v>
      </c>
      <c r="K720" s="54" t="n">
        <f aca="false">G720-H720</f>
        <v>395</v>
      </c>
      <c r="L720" s="54" t="n">
        <f aca="false">ROUND(100-J720,2)</f>
        <v>65.65</v>
      </c>
      <c r="M720" s="52" t="s">
        <v>12204</v>
      </c>
      <c r="N720" s="52" t="s">
        <v>12122</v>
      </c>
      <c r="O720" s="52" t="s">
        <v>12131</v>
      </c>
      <c r="P720" s="55" t="str">
        <f aca="false">IF(K720&gt;500,"Over-Forecast",IF(K720&lt;-500,"Under-Forecast","Accurate"))</f>
        <v>Accurate</v>
      </c>
      <c r="Q720" s="55" t="str">
        <f aca="false">IF(J720&lt;=5,"Excellent",IF(J720&lt;=10,"Good",IF(J720&lt;=20,"Acceptable","Poor")))</f>
        <v>Poor</v>
      </c>
      <c r="R720" s="55" t="n">
        <f aca="false">IFERROR(VALUE(LEFT(E720,4)),"")</f>
        <v>2023</v>
      </c>
    </row>
    <row r="721" customFormat="false" ht="15" hidden="false" customHeight="true" outlineLevel="0" collapsed="false">
      <c r="A721" s="56" t="s">
        <v>12890</v>
      </c>
      <c r="B721" s="56" t="s">
        <v>4894</v>
      </c>
      <c r="C721" s="56" t="s">
        <v>25</v>
      </c>
      <c r="D721" s="56" t="s">
        <v>15</v>
      </c>
      <c r="E721" s="56" t="s">
        <v>46</v>
      </c>
      <c r="F721" s="56" t="s">
        <v>109</v>
      </c>
      <c r="G721" s="56" t="n">
        <v>5945</v>
      </c>
      <c r="H721" s="56" t="n">
        <v>4468</v>
      </c>
      <c r="I721" s="54" t="n">
        <f aca="false">ABS(G721-H721)</f>
        <v>1477</v>
      </c>
      <c r="J721" s="54" t="n">
        <f aca="false">IF(H721=0,0,ROUND(ABS(G721-H721)/H721*100,2))</f>
        <v>33.06</v>
      </c>
      <c r="K721" s="54" t="n">
        <f aca="false">G721-H721</f>
        <v>1477</v>
      </c>
      <c r="L721" s="54" t="n">
        <f aca="false">ROUND(100-J721,2)</f>
        <v>66.94</v>
      </c>
      <c r="M721" s="56" t="s">
        <v>12144</v>
      </c>
      <c r="N721" s="56" t="s">
        <v>12122</v>
      </c>
      <c r="O721" s="56" t="s">
        <v>12131</v>
      </c>
      <c r="P721" s="55" t="str">
        <f aca="false">IF(K721&gt;500,"Over-Forecast",IF(K721&lt;-500,"Under-Forecast","Accurate"))</f>
        <v>Over-Forecast</v>
      </c>
      <c r="Q721" s="55" t="str">
        <f aca="false">IF(J721&lt;=5,"Excellent",IF(J721&lt;=10,"Good",IF(J721&lt;=20,"Acceptable","Poor")))</f>
        <v>Poor</v>
      </c>
      <c r="R721" s="55" t="n">
        <f aca="false">IFERROR(VALUE(LEFT(E721,4)),"")</f>
        <v>2024</v>
      </c>
    </row>
    <row r="722" customFormat="false" ht="15" hidden="false" customHeight="true" outlineLevel="0" collapsed="false">
      <c r="A722" s="52" t="s">
        <v>12891</v>
      </c>
      <c r="B722" s="52" t="s">
        <v>834</v>
      </c>
      <c r="C722" s="52" t="s">
        <v>11</v>
      </c>
      <c r="D722" s="52" t="s">
        <v>18</v>
      </c>
      <c r="E722" s="52" t="s">
        <v>43</v>
      </c>
      <c r="F722" s="52" t="s">
        <v>107</v>
      </c>
      <c r="G722" s="52" t="n">
        <v>6074</v>
      </c>
      <c r="H722" s="52" t="n">
        <v>6724</v>
      </c>
      <c r="I722" s="54" t="n">
        <f aca="false">ABS(G722-H722)</f>
        <v>650</v>
      </c>
      <c r="J722" s="54" t="n">
        <f aca="false">IF(H722=0,0,ROUND(ABS(G722-H722)/H722*100,2))</f>
        <v>9.67</v>
      </c>
      <c r="K722" s="54" t="n">
        <f aca="false">G722-H722</f>
        <v>-650</v>
      </c>
      <c r="L722" s="54" t="n">
        <f aca="false">ROUND(100-J722,2)</f>
        <v>90.33</v>
      </c>
      <c r="M722" s="52" t="s">
        <v>12139</v>
      </c>
      <c r="N722" s="52" t="s">
        <v>12137</v>
      </c>
      <c r="O722" s="52" t="s">
        <v>12127</v>
      </c>
      <c r="P722" s="55" t="str">
        <f aca="false">IF(K722&gt;500,"Over-Forecast",IF(K722&lt;-500,"Under-Forecast","Accurate"))</f>
        <v>Under-Forecast</v>
      </c>
      <c r="Q722" s="55" t="str">
        <f aca="false">IF(J722&lt;=5,"Excellent",IF(J722&lt;=10,"Good",IF(J722&lt;=20,"Acceptable","Poor")))</f>
        <v>Good</v>
      </c>
      <c r="R722" s="55" t="n">
        <f aca="false">IFERROR(VALUE(LEFT(E722,4)),"")</f>
        <v>2023</v>
      </c>
    </row>
    <row r="723" customFormat="false" ht="15" hidden="false" customHeight="true" outlineLevel="0" collapsed="false">
      <c r="A723" s="56" t="s">
        <v>12892</v>
      </c>
      <c r="B723" s="56" t="s">
        <v>5137</v>
      </c>
      <c r="C723" s="56" t="s">
        <v>27</v>
      </c>
      <c r="D723" s="56" t="s">
        <v>15</v>
      </c>
      <c r="E723" s="56" t="s">
        <v>31</v>
      </c>
      <c r="F723" s="56" t="s">
        <v>109</v>
      </c>
      <c r="G723" s="56" t="n">
        <v>4471</v>
      </c>
      <c r="H723" s="56" t="n">
        <v>5383</v>
      </c>
      <c r="I723" s="54" t="n">
        <f aca="false">ABS(G723-H723)</f>
        <v>912</v>
      </c>
      <c r="J723" s="54" t="n">
        <f aca="false">IF(H723=0,0,ROUND(ABS(G723-H723)/H723*100,2))</f>
        <v>16.94</v>
      </c>
      <c r="K723" s="54" t="n">
        <f aca="false">G723-H723</f>
        <v>-912</v>
      </c>
      <c r="L723" s="54" t="n">
        <f aca="false">ROUND(100-J723,2)</f>
        <v>83.06</v>
      </c>
      <c r="M723" s="56" t="s">
        <v>12121</v>
      </c>
      <c r="N723" s="56" t="s">
        <v>12137</v>
      </c>
      <c r="O723" s="56" t="s">
        <v>12131</v>
      </c>
      <c r="P723" s="55" t="str">
        <f aca="false">IF(K723&gt;500,"Over-Forecast",IF(K723&lt;-500,"Under-Forecast","Accurate"))</f>
        <v>Under-Forecast</v>
      </c>
      <c r="Q723" s="55" t="str">
        <f aca="false">IF(J723&lt;=5,"Excellent",IF(J723&lt;=10,"Good",IF(J723&lt;=20,"Acceptable","Poor")))</f>
        <v>Acceptable</v>
      </c>
      <c r="R723" s="55" t="n">
        <f aca="false">IFERROR(VALUE(LEFT(E723,4)),"")</f>
        <v>2022</v>
      </c>
    </row>
    <row r="724" customFormat="false" ht="15" hidden="false" customHeight="true" outlineLevel="0" collapsed="false">
      <c r="A724" s="52" t="s">
        <v>12893</v>
      </c>
      <c r="B724" s="52" t="s">
        <v>5288</v>
      </c>
      <c r="C724" s="52" t="s">
        <v>11</v>
      </c>
      <c r="D724" s="52" t="s">
        <v>21</v>
      </c>
      <c r="E724" s="52" t="s">
        <v>44</v>
      </c>
      <c r="F724" s="52" t="s">
        <v>113</v>
      </c>
      <c r="G724" s="52" t="n">
        <v>3187</v>
      </c>
      <c r="H724" s="52" t="n">
        <v>3161</v>
      </c>
      <c r="I724" s="54" t="n">
        <f aca="false">ABS(G724-H724)</f>
        <v>26</v>
      </c>
      <c r="J724" s="54" t="n">
        <f aca="false">IF(H724=0,0,ROUND(ABS(G724-H724)/H724*100,2))</f>
        <v>0.82</v>
      </c>
      <c r="K724" s="54" t="n">
        <f aca="false">G724-H724</f>
        <v>26</v>
      </c>
      <c r="L724" s="54" t="n">
        <f aca="false">ROUND(100-J724,2)</f>
        <v>99.18</v>
      </c>
      <c r="M724" s="52" t="s">
        <v>12204</v>
      </c>
      <c r="N724" s="52" t="s">
        <v>12137</v>
      </c>
      <c r="O724" s="52" t="s">
        <v>12131</v>
      </c>
      <c r="P724" s="55" t="str">
        <f aca="false">IF(K724&gt;500,"Over-Forecast",IF(K724&lt;-500,"Under-Forecast","Accurate"))</f>
        <v>Accurate</v>
      </c>
      <c r="Q724" s="55" t="str">
        <f aca="false">IF(J724&lt;=5,"Excellent",IF(J724&lt;=10,"Good",IF(J724&lt;=20,"Acceptable","Poor")))</f>
        <v>Excellent</v>
      </c>
      <c r="R724" s="55" t="n">
        <f aca="false">IFERROR(VALUE(LEFT(E724,4)),"")</f>
        <v>2023</v>
      </c>
    </row>
    <row r="725" customFormat="false" ht="15" hidden="false" customHeight="true" outlineLevel="0" collapsed="false">
      <c r="A725" s="56" t="s">
        <v>12894</v>
      </c>
      <c r="B725" s="56" t="s">
        <v>1592</v>
      </c>
      <c r="C725" s="56" t="s">
        <v>23</v>
      </c>
      <c r="D725" s="56" t="s">
        <v>18</v>
      </c>
      <c r="E725" s="56" t="s">
        <v>19</v>
      </c>
      <c r="F725" s="56" t="s">
        <v>109</v>
      </c>
      <c r="G725" s="56" t="n">
        <v>4338</v>
      </c>
      <c r="H725" s="56" t="n">
        <v>5921</v>
      </c>
      <c r="I725" s="54" t="n">
        <f aca="false">ABS(G725-H725)</f>
        <v>1583</v>
      </c>
      <c r="J725" s="54" t="n">
        <f aca="false">IF(H725=0,0,ROUND(ABS(G725-H725)/H725*100,2))</f>
        <v>26.74</v>
      </c>
      <c r="K725" s="54" t="n">
        <f aca="false">G725-H725</f>
        <v>-1583</v>
      </c>
      <c r="L725" s="54" t="n">
        <f aca="false">ROUND(100-J725,2)</f>
        <v>73.26</v>
      </c>
      <c r="M725" s="56" t="s">
        <v>12136</v>
      </c>
      <c r="N725" s="56" t="s">
        <v>12122</v>
      </c>
      <c r="O725" s="56" t="s">
        <v>12123</v>
      </c>
      <c r="P725" s="55" t="str">
        <f aca="false">IF(K725&gt;500,"Over-Forecast",IF(K725&lt;-500,"Under-Forecast","Accurate"))</f>
        <v>Under-Forecast</v>
      </c>
      <c r="Q725" s="55" t="str">
        <f aca="false">IF(J725&lt;=5,"Excellent",IF(J725&lt;=10,"Good",IF(J725&lt;=20,"Acceptable","Poor")))</f>
        <v>Poor</v>
      </c>
      <c r="R725" s="55" t="n">
        <f aca="false">IFERROR(VALUE(LEFT(E725,4)),"")</f>
        <v>2022</v>
      </c>
    </row>
    <row r="726" customFormat="false" ht="15" hidden="false" customHeight="true" outlineLevel="0" collapsed="false">
      <c r="A726" s="52" t="s">
        <v>12895</v>
      </c>
      <c r="B726" s="52" t="s">
        <v>2117</v>
      </c>
      <c r="C726" s="52" t="s">
        <v>17</v>
      </c>
      <c r="D726" s="52" t="s">
        <v>9</v>
      </c>
      <c r="E726" s="52" t="s">
        <v>30</v>
      </c>
      <c r="F726" s="52" t="s">
        <v>109</v>
      </c>
      <c r="G726" s="52" t="n">
        <v>7079</v>
      </c>
      <c r="H726" s="52" t="n">
        <v>8957</v>
      </c>
      <c r="I726" s="54" t="n">
        <f aca="false">ABS(G726-H726)</f>
        <v>1878</v>
      </c>
      <c r="J726" s="54" t="n">
        <f aca="false">IF(H726=0,0,ROUND(ABS(G726-H726)/H726*100,2))</f>
        <v>20.97</v>
      </c>
      <c r="K726" s="54" t="n">
        <f aca="false">G726-H726</f>
        <v>-1878</v>
      </c>
      <c r="L726" s="54" t="n">
        <f aca="false">ROUND(100-J726,2)</f>
        <v>79.03</v>
      </c>
      <c r="M726" s="52" t="s">
        <v>12173</v>
      </c>
      <c r="N726" s="52" t="s">
        <v>12130</v>
      </c>
      <c r="O726" s="52" t="s">
        <v>12131</v>
      </c>
      <c r="P726" s="55" t="str">
        <f aca="false">IF(K726&gt;500,"Over-Forecast",IF(K726&lt;-500,"Under-Forecast","Accurate"))</f>
        <v>Under-Forecast</v>
      </c>
      <c r="Q726" s="55" t="str">
        <f aca="false">IF(J726&lt;=5,"Excellent",IF(J726&lt;=10,"Good",IF(J726&lt;=20,"Acceptable","Poor")))</f>
        <v>Poor</v>
      </c>
      <c r="R726" s="55" t="n">
        <f aca="false">IFERROR(VALUE(LEFT(E726,4)),"")</f>
        <v>2022</v>
      </c>
    </row>
    <row r="727" customFormat="false" ht="15" hidden="false" customHeight="true" outlineLevel="0" collapsed="false">
      <c r="A727" s="56" t="s">
        <v>12896</v>
      </c>
      <c r="B727" s="56" t="s">
        <v>2042</v>
      </c>
      <c r="C727" s="56" t="s">
        <v>11</v>
      </c>
      <c r="D727" s="56" t="s">
        <v>21</v>
      </c>
      <c r="E727" s="56" t="s">
        <v>43</v>
      </c>
      <c r="F727" s="56" t="s">
        <v>111</v>
      </c>
      <c r="G727" s="56" t="n">
        <v>7080</v>
      </c>
      <c r="H727" s="56" t="n">
        <v>7171</v>
      </c>
      <c r="I727" s="54" t="n">
        <f aca="false">ABS(G727-H727)</f>
        <v>91</v>
      </c>
      <c r="J727" s="54" t="n">
        <f aca="false">IF(H727=0,0,ROUND(ABS(G727-H727)/H727*100,2))</f>
        <v>1.27</v>
      </c>
      <c r="K727" s="54" t="n">
        <f aca="false">G727-H727</f>
        <v>-91</v>
      </c>
      <c r="L727" s="54" t="n">
        <f aca="false">ROUND(100-J727,2)</f>
        <v>98.73</v>
      </c>
      <c r="M727" s="56" t="s">
        <v>12134</v>
      </c>
      <c r="N727" s="56" t="s">
        <v>12122</v>
      </c>
      <c r="O727" s="56" t="s">
        <v>12131</v>
      </c>
      <c r="P727" s="55" t="str">
        <f aca="false">IF(K727&gt;500,"Over-Forecast",IF(K727&lt;-500,"Under-Forecast","Accurate"))</f>
        <v>Accurate</v>
      </c>
      <c r="Q727" s="55" t="str">
        <f aca="false">IF(J727&lt;=5,"Excellent",IF(J727&lt;=10,"Good",IF(J727&lt;=20,"Acceptable","Poor")))</f>
        <v>Excellent</v>
      </c>
      <c r="R727" s="55" t="n">
        <f aca="false">IFERROR(VALUE(LEFT(E727,4)),"")</f>
        <v>2023</v>
      </c>
    </row>
    <row r="728" customFormat="false" ht="15" hidden="false" customHeight="true" outlineLevel="0" collapsed="false">
      <c r="A728" s="52" t="s">
        <v>12897</v>
      </c>
      <c r="B728" s="52" t="s">
        <v>1268</v>
      </c>
      <c r="C728" s="52" t="s">
        <v>25</v>
      </c>
      <c r="D728" s="52" t="s">
        <v>15</v>
      </c>
      <c r="E728" s="52" t="s">
        <v>10</v>
      </c>
      <c r="F728" s="52" t="s">
        <v>111</v>
      </c>
      <c r="G728" s="52" t="n">
        <v>1682</v>
      </c>
      <c r="H728" s="52" t="n">
        <v>1837</v>
      </c>
      <c r="I728" s="54" t="n">
        <f aca="false">ABS(G728-H728)</f>
        <v>155</v>
      </c>
      <c r="J728" s="54" t="n">
        <f aca="false">IF(H728=0,0,ROUND(ABS(G728-H728)/H728*100,2))</f>
        <v>8.44</v>
      </c>
      <c r="K728" s="54" t="n">
        <f aca="false">G728-H728</f>
        <v>-155</v>
      </c>
      <c r="L728" s="54" t="n">
        <f aca="false">ROUND(100-J728,2)</f>
        <v>91.56</v>
      </c>
      <c r="M728" s="52" t="s">
        <v>12204</v>
      </c>
      <c r="N728" s="52" t="s">
        <v>12126</v>
      </c>
      <c r="O728" s="52" t="s">
        <v>12131</v>
      </c>
      <c r="P728" s="55" t="str">
        <f aca="false">IF(K728&gt;500,"Over-Forecast",IF(K728&lt;-500,"Under-Forecast","Accurate"))</f>
        <v>Accurate</v>
      </c>
      <c r="Q728" s="55" t="str">
        <f aca="false">IF(J728&lt;=5,"Excellent",IF(J728&lt;=10,"Good",IF(J728&lt;=20,"Acceptable","Poor")))</f>
        <v>Good</v>
      </c>
      <c r="R728" s="55" t="n">
        <f aca="false">IFERROR(VALUE(LEFT(E728,4)),"")</f>
        <v>2022</v>
      </c>
    </row>
    <row r="729" customFormat="false" ht="15" hidden="false" customHeight="true" outlineLevel="0" collapsed="false">
      <c r="A729" s="56" t="s">
        <v>12898</v>
      </c>
      <c r="B729" s="56" t="s">
        <v>6753</v>
      </c>
      <c r="C729" s="56" t="s">
        <v>25</v>
      </c>
      <c r="D729" s="56" t="s">
        <v>15</v>
      </c>
      <c r="E729" s="56" t="s">
        <v>56</v>
      </c>
      <c r="F729" s="56" t="s">
        <v>107</v>
      </c>
      <c r="G729" s="56" t="n">
        <v>3982</v>
      </c>
      <c r="H729" s="56" t="n">
        <v>3961</v>
      </c>
      <c r="I729" s="54" t="n">
        <f aca="false">ABS(G729-H729)</f>
        <v>21</v>
      </c>
      <c r="J729" s="54" t="n">
        <f aca="false">IF(H729=0,0,ROUND(ABS(G729-H729)/H729*100,2))</f>
        <v>0.53</v>
      </c>
      <c r="K729" s="54" t="n">
        <f aca="false">G729-H729</f>
        <v>21</v>
      </c>
      <c r="L729" s="54" t="n">
        <f aca="false">ROUND(100-J729,2)</f>
        <v>99.47</v>
      </c>
      <c r="M729" s="56" t="s">
        <v>12136</v>
      </c>
      <c r="N729" s="56" t="s">
        <v>12137</v>
      </c>
      <c r="O729" s="56" t="s">
        <v>12127</v>
      </c>
      <c r="P729" s="55" t="str">
        <f aca="false">IF(K729&gt;500,"Over-Forecast",IF(K729&lt;-500,"Under-Forecast","Accurate"))</f>
        <v>Accurate</v>
      </c>
      <c r="Q729" s="55" t="str">
        <f aca="false">IF(J729&lt;=5,"Excellent",IF(J729&lt;=10,"Good",IF(J729&lt;=20,"Acceptable","Poor")))</f>
        <v>Excellent</v>
      </c>
      <c r="R729" s="55" t="n">
        <f aca="false">IFERROR(VALUE(LEFT(E729,4)),"")</f>
        <v>2024</v>
      </c>
    </row>
    <row r="730" customFormat="false" ht="15" hidden="false" customHeight="true" outlineLevel="0" collapsed="false">
      <c r="A730" s="52" t="s">
        <v>12899</v>
      </c>
      <c r="B730" s="52" t="s">
        <v>1542</v>
      </c>
      <c r="C730" s="52" t="s">
        <v>23</v>
      </c>
      <c r="D730" s="52" t="s">
        <v>9</v>
      </c>
      <c r="E730" s="52" t="s">
        <v>36</v>
      </c>
      <c r="F730" s="52" t="s">
        <v>109</v>
      </c>
      <c r="G730" s="52" t="n">
        <v>594</v>
      </c>
      <c r="H730" s="52" t="n">
        <v>834</v>
      </c>
      <c r="I730" s="54" t="n">
        <f aca="false">ABS(G730-H730)</f>
        <v>240</v>
      </c>
      <c r="J730" s="54" t="n">
        <f aca="false">IF(H730=0,0,ROUND(ABS(G730-H730)/H730*100,2))</f>
        <v>28.78</v>
      </c>
      <c r="K730" s="54" t="n">
        <f aca="false">G730-H730</f>
        <v>-240</v>
      </c>
      <c r="L730" s="54" t="n">
        <f aca="false">ROUND(100-J730,2)</f>
        <v>71.22</v>
      </c>
      <c r="M730" s="52" t="s">
        <v>12144</v>
      </c>
      <c r="N730" s="52" t="s">
        <v>12137</v>
      </c>
      <c r="O730" s="52" t="s">
        <v>12127</v>
      </c>
      <c r="P730" s="55" t="str">
        <f aca="false">IF(K730&gt;500,"Over-Forecast",IF(K730&lt;-500,"Under-Forecast","Accurate"))</f>
        <v>Accurate</v>
      </c>
      <c r="Q730" s="55" t="str">
        <f aca="false">IF(J730&lt;=5,"Excellent",IF(J730&lt;=10,"Good",IF(J730&lt;=20,"Acceptable","Poor")))</f>
        <v>Poor</v>
      </c>
      <c r="R730" s="55" t="n">
        <f aca="false">IFERROR(VALUE(LEFT(E730,4)),"")</f>
        <v>2023</v>
      </c>
    </row>
    <row r="731" customFormat="false" ht="15" hidden="false" customHeight="true" outlineLevel="0" collapsed="false">
      <c r="A731" s="56" t="s">
        <v>12900</v>
      </c>
      <c r="B731" s="56" t="s">
        <v>6152</v>
      </c>
      <c r="C731" s="56" t="s">
        <v>11</v>
      </c>
      <c r="D731" s="56" t="s">
        <v>12</v>
      </c>
      <c r="E731" s="56" t="s">
        <v>37</v>
      </c>
      <c r="F731" s="56" t="s">
        <v>113</v>
      </c>
      <c r="G731" s="56" t="n">
        <v>6543</v>
      </c>
      <c r="H731" s="56" t="n">
        <v>5705</v>
      </c>
      <c r="I731" s="54" t="n">
        <f aca="false">ABS(G731-H731)</f>
        <v>838</v>
      </c>
      <c r="J731" s="54" t="n">
        <f aca="false">IF(H731=0,0,ROUND(ABS(G731-H731)/H731*100,2))</f>
        <v>14.69</v>
      </c>
      <c r="K731" s="54" t="n">
        <f aca="false">G731-H731</f>
        <v>838</v>
      </c>
      <c r="L731" s="54" t="n">
        <f aca="false">ROUND(100-J731,2)</f>
        <v>85.31</v>
      </c>
      <c r="M731" s="56" t="s">
        <v>12152</v>
      </c>
      <c r="N731" s="56" t="s">
        <v>12153</v>
      </c>
      <c r="O731" s="56" t="s">
        <v>12123</v>
      </c>
      <c r="P731" s="55" t="str">
        <f aca="false">IF(K731&gt;500,"Over-Forecast",IF(K731&lt;-500,"Under-Forecast","Accurate"))</f>
        <v>Over-Forecast</v>
      </c>
      <c r="Q731" s="55" t="str">
        <f aca="false">IF(J731&lt;=5,"Excellent",IF(J731&lt;=10,"Good",IF(J731&lt;=20,"Acceptable","Poor")))</f>
        <v>Acceptable</v>
      </c>
      <c r="R731" s="55" t="n">
        <f aca="false">IFERROR(VALUE(LEFT(E731,4)),"")</f>
        <v>2023</v>
      </c>
    </row>
    <row r="732" customFormat="false" ht="15" hidden="false" customHeight="true" outlineLevel="0" collapsed="false">
      <c r="A732" s="52" t="s">
        <v>12901</v>
      </c>
      <c r="B732" s="52" t="s">
        <v>5288</v>
      </c>
      <c r="C732" s="52" t="s">
        <v>27</v>
      </c>
      <c r="D732" s="52" t="s">
        <v>18</v>
      </c>
      <c r="E732" s="52" t="s">
        <v>39</v>
      </c>
      <c r="F732" s="52" t="s">
        <v>113</v>
      </c>
      <c r="G732" s="52" t="n">
        <v>2410</v>
      </c>
      <c r="H732" s="52" t="n">
        <v>2624</v>
      </c>
      <c r="I732" s="54" t="n">
        <f aca="false">ABS(G732-H732)</f>
        <v>214</v>
      </c>
      <c r="J732" s="54" t="n">
        <f aca="false">IF(H732=0,0,ROUND(ABS(G732-H732)/H732*100,2))</f>
        <v>8.16</v>
      </c>
      <c r="K732" s="54" t="n">
        <f aca="false">G732-H732</f>
        <v>-214</v>
      </c>
      <c r="L732" s="54" t="n">
        <f aca="false">ROUND(100-J732,2)</f>
        <v>91.84</v>
      </c>
      <c r="M732" s="52" t="s">
        <v>12129</v>
      </c>
      <c r="N732" s="52" t="s">
        <v>12153</v>
      </c>
      <c r="O732" s="52" t="s">
        <v>12127</v>
      </c>
      <c r="P732" s="55" t="str">
        <f aca="false">IF(K732&gt;500,"Over-Forecast",IF(K732&lt;-500,"Under-Forecast","Accurate"))</f>
        <v>Accurate</v>
      </c>
      <c r="Q732" s="55" t="str">
        <f aca="false">IF(J732&lt;=5,"Excellent",IF(J732&lt;=10,"Good",IF(J732&lt;=20,"Acceptable","Poor")))</f>
        <v>Good</v>
      </c>
      <c r="R732" s="55" t="n">
        <f aca="false">IFERROR(VALUE(LEFT(E732,4)),"")</f>
        <v>2023</v>
      </c>
    </row>
    <row r="733" customFormat="false" ht="15" hidden="false" customHeight="true" outlineLevel="0" collapsed="false">
      <c r="A733" s="56" t="s">
        <v>12902</v>
      </c>
      <c r="B733" s="56" t="s">
        <v>2492</v>
      </c>
      <c r="C733" s="56" t="s">
        <v>11</v>
      </c>
      <c r="D733" s="56" t="s">
        <v>12</v>
      </c>
      <c r="E733" s="56" t="s">
        <v>16</v>
      </c>
      <c r="F733" s="56" t="s">
        <v>107</v>
      </c>
      <c r="G733" s="56" t="n">
        <v>9026</v>
      </c>
      <c r="H733" s="56" t="n">
        <v>8451</v>
      </c>
      <c r="I733" s="54" t="n">
        <f aca="false">ABS(G733-H733)</f>
        <v>575</v>
      </c>
      <c r="J733" s="54" t="n">
        <f aca="false">IF(H733=0,0,ROUND(ABS(G733-H733)/H733*100,2))</f>
        <v>6.8</v>
      </c>
      <c r="K733" s="54" t="n">
        <f aca="false">G733-H733</f>
        <v>575</v>
      </c>
      <c r="L733" s="54" t="n">
        <f aca="false">ROUND(100-J733,2)</f>
        <v>93.2</v>
      </c>
      <c r="M733" s="56" t="s">
        <v>12136</v>
      </c>
      <c r="N733" s="56" t="s">
        <v>12130</v>
      </c>
      <c r="O733" s="56" t="s">
        <v>12131</v>
      </c>
      <c r="P733" s="55" t="str">
        <f aca="false">IF(K733&gt;500,"Over-Forecast",IF(K733&lt;-500,"Under-Forecast","Accurate"))</f>
        <v>Over-Forecast</v>
      </c>
      <c r="Q733" s="55" t="str">
        <f aca="false">IF(J733&lt;=5,"Excellent",IF(J733&lt;=10,"Good",IF(J733&lt;=20,"Acceptable","Poor")))</f>
        <v>Good</v>
      </c>
      <c r="R733" s="55" t="n">
        <f aca="false">IFERROR(VALUE(LEFT(E733,4)),"")</f>
        <v>2022</v>
      </c>
    </row>
    <row r="734" customFormat="false" ht="15" hidden="false" customHeight="true" outlineLevel="0" collapsed="false">
      <c r="A734" s="52" t="s">
        <v>12903</v>
      </c>
      <c r="B734" s="52" t="s">
        <v>8618</v>
      </c>
      <c r="C734" s="52" t="s">
        <v>14</v>
      </c>
      <c r="D734" s="52" t="s">
        <v>21</v>
      </c>
      <c r="E734" s="52" t="s">
        <v>47</v>
      </c>
      <c r="F734" s="52" t="s">
        <v>109</v>
      </c>
      <c r="G734" s="52" t="n">
        <v>12104</v>
      </c>
      <c r="H734" s="52" t="n">
        <v>9858</v>
      </c>
      <c r="I734" s="54" t="n">
        <f aca="false">ABS(G734-H734)</f>
        <v>2246</v>
      </c>
      <c r="J734" s="54" t="n">
        <f aca="false">IF(H734=0,0,ROUND(ABS(G734-H734)/H734*100,2))</f>
        <v>22.78</v>
      </c>
      <c r="K734" s="54" t="n">
        <f aca="false">G734-H734</f>
        <v>2246</v>
      </c>
      <c r="L734" s="54" t="n">
        <f aca="false">ROUND(100-J734,2)</f>
        <v>77.22</v>
      </c>
      <c r="M734" s="52" t="s">
        <v>12139</v>
      </c>
      <c r="N734" s="52" t="s">
        <v>12137</v>
      </c>
      <c r="O734" s="52" t="s">
        <v>12127</v>
      </c>
      <c r="P734" s="55" t="str">
        <f aca="false">IF(K734&gt;500,"Over-Forecast",IF(K734&lt;-500,"Under-Forecast","Accurate"))</f>
        <v>Over-Forecast</v>
      </c>
      <c r="Q734" s="55" t="str">
        <f aca="false">IF(J734&lt;=5,"Excellent",IF(J734&lt;=10,"Good",IF(J734&lt;=20,"Acceptable","Poor")))</f>
        <v>Poor</v>
      </c>
      <c r="R734" s="55" t="n">
        <f aca="false">IFERROR(VALUE(LEFT(E734,4)),"")</f>
        <v>2024</v>
      </c>
    </row>
    <row r="735" customFormat="false" ht="15" hidden="false" customHeight="true" outlineLevel="0" collapsed="false">
      <c r="A735" s="56" t="s">
        <v>12904</v>
      </c>
      <c r="B735" s="56" t="s">
        <v>6378</v>
      </c>
      <c r="C735" s="56" t="s">
        <v>23</v>
      </c>
      <c r="D735" s="56" t="s">
        <v>18</v>
      </c>
      <c r="E735" s="56" t="s">
        <v>34</v>
      </c>
      <c r="F735" s="56" t="s">
        <v>111</v>
      </c>
      <c r="G735" s="56" t="n">
        <v>9452</v>
      </c>
      <c r="H735" s="56" t="n">
        <v>7689</v>
      </c>
      <c r="I735" s="54" t="n">
        <f aca="false">ABS(G735-H735)</f>
        <v>1763</v>
      </c>
      <c r="J735" s="54" t="n">
        <f aca="false">IF(H735=0,0,ROUND(ABS(G735-H735)/H735*100,2))</f>
        <v>22.93</v>
      </c>
      <c r="K735" s="54" t="n">
        <f aca="false">G735-H735</f>
        <v>1763</v>
      </c>
      <c r="L735" s="54" t="n">
        <f aca="false">ROUND(100-J735,2)</f>
        <v>77.07</v>
      </c>
      <c r="M735" s="56" t="s">
        <v>12198</v>
      </c>
      <c r="N735" s="56" t="s">
        <v>12137</v>
      </c>
      <c r="O735" s="56" t="s">
        <v>12123</v>
      </c>
      <c r="P735" s="55" t="str">
        <f aca="false">IF(K735&gt;500,"Over-Forecast",IF(K735&lt;-500,"Under-Forecast","Accurate"))</f>
        <v>Over-Forecast</v>
      </c>
      <c r="Q735" s="55" t="str">
        <f aca="false">IF(J735&lt;=5,"Excellent",IF(J735&lt;=10,"Good",IF(J735&lt;=20,"Acceptable","Poor")))</f>
        <v>Poor</v>
      </c>
      <c r="R735" s="55" t="n">
        <f aca="false">IFERROR(VALUE(LEFT(E735,4)),"")</f>
        <v>2023</v>
      </c>
    </row>
    <row r="736" customFormat="false" ht="15" hidden="false" customHeight="true" outlineLevel="0" collapsed="false">
      <c r="A736" s="52" t="s">
        <v>12905</v>
      </c>
      <c r="B736" s="52" t="s">
        <v>3226</v>
      </c>
      <c r="C736" s="52" t="s">
        <v>14</v>
      </c>
      <c r="D736" s="52" t="s">
        <v>21</v>
      </c>
      <c r="E736" s="52" t="s">
        <v>32</v>
      </c>
      <c r="F736" s="52" t="s">
        <v>107</v>
      </c>
      <c r="G736" s="52" t="n">
        <v>9045</v>
      </c>
      <c r="H736" s="52" t="n">
        <v>6909</v>
      </c>
      <c r="I736" s="54" t="n">
        <f aca="false">ABS(G736-H736)</f>
        <v>2136</v>
      </c>
      <c r="J736" s="54" t="n">
        <f aca="false">IF(H736=0,0,ROUND(ABS(G736-H736)/H736*100,2))</f>
        <v>30.92</v>
      </c>
      <c r="K736" s="54" t="n">
        <f aca="false">G736-H736</f>
        <v>2136</v>
      </c>
      <c r="L736" s="54" t="n">
        <f aca="false">ROUND(100-J736,2)</f>
        <v>69.08</v>
      </c>
      <c r="M736" s="52" t="s">
        <v>12173</v>
      </c>
      <c r="N736" s="52" t="s">
        <v>12122</v>
      </c>
      <c r="O736" s="52" t="s">
        <v>12127</v>
      </c>
      <c r="P736" s="55" t="str">
        <f aca="false">IF(K736&gt;500,"Over-Forecast",IF(K736&lt;-500,"Under-Forecast","Accurate"))</f>
        <v>Over-Forecast</v>
      </c>
      <c r="Q736" s="55" t="str">
        <f aca="false">IF(J736&lt;=5,"Excellent",IF(J736&lt;=10,"Good",IF(J736&lt;=20,"Acceptable","Poor")))</f>
        <v>Poor</v>
      </c>
      <c r="R736" s="55" t="n">
        <f aca="false">IFERROR(VALUE(LEFT(E736,4)),"")</f>
        <v>2022</v>
      </c>
    </row>
    <row r="737" customFormat="false" ht="15" hidden="false" customHeight="true" outlineLevel="0" collapsed="false">
      <c r="A737" s="56" t="s">
        <v>12906</v>
      </c>
      <c r="B737" s="56" t="s">
        <v>2754</v>
      </c>
      <c r="C737" s="56" t="s">
        <v>17</v>
      </c>
      <c r="D737" s="56" t="s">
        <v>15</v>
      </c>
      <c r="E737" s="56" t="s">
        <v>19</v>
      </c>
      <c r="F737" s="56" t="s">
        <v>109</v>
      </c>
      <c r="G737" s="56" t="n">
        <v>7499</v>
      </c>
      <c r="H737" s="56" t="n">
        <v>9491</v>
      </c>
      <c r="I737" s="54" t="n">
        <f aca="false">ABS(G737-H737)</f>
        <v>1992</v>
      </c>
      <c r="J737" s="54" t="n">
        <f aca="false">IF(H737=0,0,ROUND(ABS(G737-H737)/H737*100,2))</f>
        <v>20.99</v>
      </c>
      <c r="K737" s="54" t="n">
        <f aca="false">G737-H737</f>
        <v>-1992</v>
      </c>
      <c r="L737" s="54" t="n">
        <f aca="false">ROUND(100-J737,2)</f>
        <v>79.01</v>
      </c>
      <c r="M737" s="56" t="s">
        <v>12125</v>
      </c>
      <c r="N737" s="56" t="s">
        <v>12130</v>
      </c>
      <c r="O737" s="56" t="s">
        <v>12127</v>
      </c>
      <c r="P737" s="55" t="str">
        <f aca="false">IF(K737&gt;500,"Over-Forecast",IF(K737&lt;-500,"Under-Forecast","Accurate"))</f>
        <v>Under-Forecast</v>
      </c>
      <c r="Q737" s="55" t="str">
        <f aca="false">IF(J737&lt;=5,"Excellent",IF(J737&lt;=10,"Good",IF(J737&lt;=20,"Acceptable","Poor")))</f>
        <v>Poor</v>
      </c>
      <c r="R737" s="55" t="n">
        <f aca="false">IFERROR(VALUE(LEFT(E737,4)),"")</f>
        <v>2022</v>
      </c>
    </row>
    <row r="738" customFormat="false" ht="15" hidden="false" customHeight="true" outlineLevel="0" collapsed="false">
      <c r="A738" s="52" t="s">
        <v>12907</v>
      </c>
      <c r="B738" s="52" t="s">
        <v>929</v>
      </c>
      <c r="C738" s="52" t="s">
        <v>17</v>
      </c>
      <c r="D738" s="52" t="s">
        <v>15</v>
      </c>
      <c r="E738" s="52" t="s">
        <v>49</v>
      </c>
      <c r="F738" s="52" t="s">
        <v>109</v>
      </c>
      <c r="G738" s="52" t="n">
        <v>7385</v>
      </c>
      <c r="H738" s="52" t="n">
        <v>6051</v>
      </c>
      <c r="I738" s="54" t="n">
        <f aca="false">ABS(G738-H738)</f>
        <v>1334</v>
      </c>
      <c r="J738" s="54" t="n">
        <f aca="false">IF(H738=0,0,ROUND(ABS(G738-H738)/H738*100,2))</f>
        <v>22.05</v>
      </c>
      <c r="K738" s="54" t="n">
        <f aca="false">G738-H738</f>
        <v>1334</v>
      </c>
      <c r="L738" s="54" t="n">
        <f aca="false">ROUND(100-J738,2)</f>
        <v>77.95</v>
      </c>
      <c r="M738" s="52" t="s">
        <v>12160</v>
      </c>
      <c r="N738" s="52" t="s">
        <v>12122</v>
      </c>
      <c r="O738" s="52" t="s">
        <v>12131</v>
      </c>
      <c r="P738" s="55" t="str">
        <f aca="false">IF(K738&gt;500,"Over-Forecast",IF(K738&lt;-500,"Under-Forecast","Accurate"))</f>
        <v>Over-Forecast</v>
      </c>
      <c r="Q738" s="55" t="str">
        <f aca="false">IF(J738&lt;=5,"Excellent",IF(J738&lt;=10,"Good",IF(J738&lt;=20,"Acceptable","Poor")))</f>
        <v>Poor</v>
      </c>
      <c r="R738" s="55" t="n">
        <f aca="false">IFERROR(VALUE(LEFT(E738,4)),"")</f>
        <v>2024</v>
      </c>
    </row>
    <row r="739" customFormat="false" ht="15" hidden="false" customHeight="true" outlineLevel="0" collapsed="false">
      <c r="A739" s="56" t="s">
        <v>12908</v>
      </c>
      <c r="B739" s="56" t="s">
        <v>1216</v>
      </c>
      <c r="C739" s="56" t="s">
        <v>11</v>
      </c>
      <c r="D739" s="56" t="s">
        <v>21</v>
      </c>
      <c r="E739" s="56" t="s">
        <v>52</v>
      </c>
      <c r="F739" s="56" t="s">
        <v>111</v>
      </c>
      <c r="G739" s="56" t="n">
        <v>932</v>
      </c>
      <c r="H739" s="56" t="n">
        <v>707</v>
      </c>
      <c r="I739" s="54" t="n">
        <f aca="false">ABS(G739-H739)</f>
        <v>225</v>
      </c>
      <c r="J739" s="54" t="n">
        <f aca="false">IF(H739=0,0,ROUND(ABS(G739-H739)/H739*100,2))</f>
        <v>31.82</v>
      </c>
      <c r="K739" s="54" t="n">
        <f aca="false">G739-H739</f>
        <v>225</v>
      </c>
      <c r="L739" s="54" t="n">
        <f aca="false">ROUND(100-J739,2)</f>
        <v>68.18</v>
      </c>
      <c r="M739" s="56" t="s">
        <v>12125</v>
      </c>
      <c r="N739" s="56" t="s">
        <v>12126</v>
      </c>
      <c r="O739" s="56" t="s">
        <v>12127</v>
      </c>
      <c r="P739" s="55" t="str">
        <f aca="false">IF(K739&gt;500,"Over-Forecast",IF(K739&lt;-500,"Under-Forecast","Accurate"))</f>
        <v>Accurate</v>
      </c>
      <c r="Q739" s="55" t="str">
        <f aca="false">IF(J739&lt;=5,"Excellent",IF(J739&lt;=10,"Good",IF(J739&lt;=20,"Acceptable","Poor")))</f>
        <v>Poor</v>
      </c>
      <c r="R739" s="55" t="n">
        <f aca="false">IFERROR(VALUE(LEFT(E739,4)),"")</f>
        <v>2024</v>
      </c>
    </row>
    <row r="740" customFormat="false" ht="15" hidden="false" customHeight="true" outlineLevel="0" collapsed="false">
      <c r="A740" s="52" t="s">
        <v>12909</v>
      </c>
      <c r="B740" s="52" t="s">
        <v>3559</v>
      </c>
      <c r="C740" s="52" t="s">
        <v>25</v>
      </c>
      <c r="D740" s="52" t="s">
        <v>12</v>
      </c>
      <c r="E740" s="52" t="s">
        <v>16</v>
      </c>
      <c r="F740" s="52" t="s">
        <v>113</v>
      </c>
      <c r="G740" s="52" t="n">
        <v>1351</v>
      </c>
      <c r="H740" s="52" t="n">
        <v>1408</v>
      </c>
      <c r="I740" s="54" t="n">
        <f aca="false">ABS(G740-H740)</f>
        <v>57</v>
      </c>
      <c r="J740" s="54" t="n">
        <f aca="false">IF(H740=0,0,ROUND(ABS(G740-H740)/H740*100,2))</f>
        <v>4.05</v>
      </c>
      <c r="K740" s="54" t="n">
        <f aca="false">G740-H740</f>
        <v>-57</v>
      </c>
      <c r="L740" s="54" t="n">
        <f aca="false">ROUND(100-J740,2)</f>
        <v>95.95</v>
      </c>
      <c r="M740" s="52" t="s">
        <v>12204</v>
      </c>
      <c r="N740" s="52" t="s">
        <v>12137</v>
      </c>
      <c r="O740" s="52" t="s">
        <v>12131</v>
      </c>
      <c r="P740" s="55" t="str">
        <f aca="false">IF(K740&gt;500,"Over-Forecast",IF(K740&lt;-500,"Under-Forecast","Accurate"))</f>
        <v>Accurate</v>
      </c>
      <c r="Q740" s="55" t="str">
        <f aca="false">IF(J740&lt;=5,"Excellent",IF(J740&lt;=10,"Good",IF(J740&lt;=20,"Acceptable","Poor")))</f>
        <v>Excellent</v>
      </c>
      <c r="R740" s="55" t="n">
        <f aca="false">IFERROR(VALUE(LEFT(E740,4)),"")</f>
        <v>2022</v>
      </c>
    </row>
    <row r="741" customFormat="false" ht="15" hidden="false" customHeight="true" outlineLevel="0" collapsed="false">
      <c r="A741" s="56" t="s">
        <v>12910</v>
      </c>
      <c r="B741" s="56" t="s">
        <v>8055</v>
      </c>
      <c r="C741" s="56" t="s">
        <v>25</v>
      </c>
      <c r="D741" s="56" t="s">
        <v>9</v>
      </c>
      <c r="E741" s="56" t="s">
        <v>43</v>
      </c>
      <c r="F741" s="56" t="s">
        <v>113</v>
      </c>
      <c r="G741" s="56" t="n">
        <v>12355</v>
      </c>
      <c r="H741" s="56" t="n">
        <v>9700</v>
      </c>
      <c r="I741" s="54" t="n">
        <f aca="false">ABS(G741-H741)</f>
        <v>2655</v>
      </c>
      <c r="J741" s="54" t="n">
        <f aca="false">IF(H741=0,0,ROUND(ABS(G741-H741)/H741*100,2))</f>
        <v>27.37</v>
      </c>
      <c r="K741" s="54" t="n">
        <f aca="false">G741-H741</f>
        <v>2655</v>
      </c>
      <c r="L741" s="54" t="n">
        <f aca="false">ROUND(100-J741,2)</f>
        <v>72.63</v>
      </c>
      <c r="M741" s="56" t="s">
        <v>12160</v>
      </c>
      <c r="N741" s="56" t="s">
        <v>12153</v>
      </c>
      <c r="O741" s="56" t="s">
        <v>12131</v>
      </c>
      <c r="P741" s="55" t="str">
        <f aca="false">IF(K741&gt;500,"Over-Forecast",IF(K741&lt;-500,"Under-Forecast","Accurate"))</f>
        <v>Over-Forecast</v>
      </c>
      <c r="Q741" s="55" t="str">
        <f aca="false">IF(J741&lt;=5,"Excellent",IF(J741&lt;=10,"Good",IF(J741&lt;=20,"Acceptable","Poor")))</f>
        <v>Poor</v>
      </c>
      <c r="R741" s="55" t="n">
        <f aca="false">IFERROR(VALUE(LEFT(E741,4)),"")</f>
        <v>2023</v>
      </c>
    </row>
    <row r="742" customFormat="false" ht="15" hidden="false" customHeight="true" outlineLevel="0" collapsed="false">
      <c r="A742" s="52" t="s">
        <v>12911</v>
      </c>
      <c r="B742" s="52" t="s">
        <v>4256</v>
      </c>
      <c r="C742" s="52" t="s">
        <v>14</v>
      </c>
      <c r="D742" s="52" t="s">
        <v>18</v>
      </c>
      <c r="E742" s="52" t="s">
        <v>34</v>
      </c>
      <c r="F742" s="52" t="s">
        <v>115</v>
      </c>
      <c r="G742" s="52" t="n">
        <v>11662</v>
      </c>
      <c r="H742" s="52" t="n">
        <v>9328</v>
      </c>
      <c r="I742" s="54" t="n">
        <f aca="false">ABS(G742-H742)</f>
        <v>2334</v>
      </c>
      <c r="J742" s="54" t="n">
        <f aca="false">IF(H742=0,0,ROUND(ABS(G742-H742)/H742*100,2))</f>
        <v>25.02</v>
      </c>
      <c r="K742" s="54" t="n">
        <f aca="false">G742-H742</f>
        <v>2334</v>
      </c>
      <c r="L742" s="54" t="n">
        <f aca="false">ROUND(100-J742,2)</f>
        <v>74.98</v>
      </c>
      <c r="M742" s="52" t="s">
        <v>12173</v>
      </c>
      <c r="N742" s="52" t="s">
        <v>12130</v>
      </c>
      <c r="O742" s="52" t="s">
        <v>12123</v>
      </c>
      <c r="P742" s="55" t="str">
        <f aca="false">IF(K742&gt;500,"Over-Forecast",IF(K742&lt;-500,"Under-Forecast","Accurate"))</f>
        <v>Over-Forecast</v>
      </c>
      <c r="Q742" s="55" t="str">
        <f aca="false">IF(J742&lt;=5,"Excellent",IF(J742&lt;=10,"Good",IF(J742&lt;=20,"Acceptable","Poor")))</f>
        <v>Poor</v>
      </c>
      <c r="R742" s="55" t="n">
        <f aca="false">IFERROR(VALUE(LEFT(E742,4)),"")</f>
        <v>2023</v>
      </c>
    </row>
    <row r="743" customFormat="false" ht="15" hidden="false" customHeight="true" outlineLevel="0" collapsed="false">
      <c r="A743" s="56" t="s">
        <v>12912</v>
      </c>
      <c r="B743" s="56" t="s">
        <v>2079</v>
      </c>
      <c r="C743" s="56" t="s">
        <v>23</v>
      </c>
      <c r="D743" s="56" t="s">
        <v>12</v>
      </c>
      <c r="E743" s="56" t="s">
        <v>28</v>
      </c>
      <c r="F743" s="56" t="s">
        <v>107</v>
      </c>
      <c r="G743" s="56" t="n">
        <v>2140</v>
      </c>
      <c r="H743" s="56" t="n">
        <v>1745</v>
      </c>
      <c r="I743" s="54" t="n">
        <f aca="false">ABS(G743-H743)</f>
        <v>395</v>
      </c>
      <c r="J743" s="54" t="n">
        <f aca="false">IF(H743=0,0,ROUND(ABS(G743-H743)/H743*100,2))</f>
        <v>22.64</v>
      </c>
      <c r="K743" s="54" t="n">
        <f aca="false">G743-H743</f>
        <v>395</v>
      </c>
      <c r="L743" s="54" t="n">
        <f aca="false">ROUND(100-J743,2)</f>
        <v>77.36</v>
      </c>
      <c r="M743" s="56" t="s">
        <v>12129</v>
      </c>
      <c r="N743" s="56" t="s">
        <v>12130</v>
      </c>
      <c r="O743" s="56" t="s">
        <v>12131</v>
      </c>
      <c r="P743" s="55" t="str">
        <f aca="false">IF(K743&gt;500,"Over-Forecast",IF(K743&lt;-500,"Under-Forecast","Accurate"))</f>
        <v>Accurate</v>
      </c>
      <c r="Q743" s="55" t="str">
        <f aca="false">IF(J743&lt;=5,"Excellent",IF(J743&lt;=10,"Good",IF(J743&lt;=20,"Acceptable","Poor")))</f>
        <v>Poor</v>
      </c>
      <c r="R743" s="55" t="n">
        <f aca="false">IFERROR(VALUE(LEFT(E743,4)),"")</f>
        <v>2022</v>
      </c>
    </row>
    <row r="744" customFormat="false" ht="15" hidden="false" customHeight="true" outlineLevel="0" collapsed="false">
      <c r="A744" s="52" t="s">
        <v>12913</v>
      </c>
      <c r="B744" s="52" t="s">
        <v>4547</v>
      </c>
      <c r="C744" s="52" t="s">
        <v>25</v>
      </c>
      <c r="D744" s="52" t="s">
        <v>12</v>
      </c>
      <c r="E744" s="52" t="s">
        <v>46</v>
      </c>
      <c r="F744" s="52" t="s">
        <v>111</v>
      </c>
      <c r="G744" s="52" t="n">
        <v>3110</v>
      </c>
      <c r="H744" s="52" t="n">
        <v>2511</v>
      </c>
      <c r="I744" s="54" t="n">
        <f aca="false">ABS(G744-H744)</f>
        <v>599</v>
      </c>
      <c r="J744" s="54" t="n">
        <f aca="false">IF(H744=0,0,ROUND(ABS(G744-H744)/H744*100,2))</f>
        <v>23.86</v>
      </c>
      <c r="K744" s="54" t="n">
        <f aca="false">G744-H744</f>
        <v>599</v>
      </c>
      <c r="L744" s="54" t="n">
        <f aca="false">ROUND(100-J744,2)</f>
        <v>76.14</v>
      </c>
      <c r="M744" s="52" t="s">
        <v>12149</v>
      </c>
      <c r="N744" s="52" t="s">
        <v>12122</v>
      </c>
      <c r="O744" s="52" t="s">
        <v>12127</v>
      </c>
      <c r="P744" s="55" t="str">
        <f aca="false">IF(K744&gt;500,"Over-Forecast",IF(K744&lt;-500,"Under-Forecast","Accurate"))</f>
        <v>Over-Forecast</v>
      </c>
      <c r="Q744" s="55" t="str">
        <f aca="false">IF(J744&lt;=5,"Excellent",IF(J744&lt;=10,"Good",IF(J744&lt;=20,"Acceptable","Poor")))</f>
        <v>Poor</v>
      </c>
      <c r="R744" s="55" t="n">
        <f aca="false">IFERROR(VALUE(LEFT(E744,4)),"")</f>
        <v>2024</v>
      </c>
    </row>
    <row r="745" customFormat="false" ht="15" hidden="false" customHeight="true" outlineLevel="0" collapsed="false">
      <c r="A745" s="56" t="s">
        <v>12914</v>
      </c>
      <c r="B745" s="56" t="s">
        <v>498</v>
      </c>
      <c r="C745" s="56" t="s">
        <v>11</v>
      </c>
      <c r="D745" s="56" t="s">
        <v>15</v>
      </c>
      <c r="E745" s="56" t="s">
        <v>50</v>
      </c>
      <c r="F745" s="56" t="s">
        <v>113</v>
      </c>
      <c r="G745" s="56" t="n">
        <v>137</v>
      </c>
      <c r="H745" s="56" t="n">
        <v>172</v>
      </c>
      <c r="I745" s="54" t="n">
        <f aca="false">ABS(G745-H745)</f>
        <v>35</v>
      </c>
      <c r="J745" s="54" t="n">
        <f aca="false">IF(H745=0,0,ROUND(ABS(G745-H745)/H745*100,2))</f>
        <v>20.35</v>
      </c>
      <c r="K745" s="54" t="n">
        <f aca="false">G745-H745</f>
        <v>-35</v>
      </c>
      <c r="L745" s="54" t="n">
        <f aca="false">ROUND(100-J745,2)</f>
        <v>79.65</v>
      </c>
      <c r="M745" s="56" t="s">
        <v>12121</v>
      </c>
      <c r="N745" s="56" t="s">
        <v>12122</v>
      </c>
      <c r="O745" s="56" t="s">
        <v>12127</v>
      </c>
      <c r="P745" s="55" t="str">
        <f aca="false">IF(K745&gt;500,"Over-Forecast",IF(K745&lt;-500,"Under-Forecast","Accurate"))</f>
        <v>Accurate</v>
      </c>
      <c r="Q745" s="55" t="str">
        <f aca="false">IF(J745&lt;=5,"Excellent",IF(J745&lt;=10,"Good",IF(J745&lt;=20,"Acceptable","Poor")))</f>
        <v>Poor</v>
      </c>
      <c r="R745" s="55" t="n">
        <f aca="false">IFERROR(VALUE(LEFT(E745,4)),"")</f>
        <v>2024</v>
      </c>
    </row>
    <row r="746" customFormat="false" ht="15" hidden="false" customHeight="true" outlineLevel="0" collapsed="false">
      <c r="A746" s="52" t="s">
        <v>12915</v>
      </c>
      <c r="B746" s="52" t="s">
        <v>3708</v>
      </c>
      <c r="C746" s="52" t="s">
        <v>23</v>
      </c>
      <c r="D746" s="52" t="s">
        <v>12</v>
      </c>
      <c r="E746" s="52" t="s">
        <v>54</v>
      </c>
      <c r="F746" s="52" t="s">
        <v>113</v>
      </c>
      <c r="G746" s="52" t="n">
        <v>3205</v>
      </c>
      <c r="H746" s="52" t="n">
        <v>4490</v>
      </c>
      <c r="I746" s="54" t="n">
        <f aca="false">ABS(G746-H746)</f>
        <v>1285</v>
      </c>
      <c r="J746" s="54" t="n">
        <f aca="false">IF(H746=0,0,ROUND(ABS(G746-H746)/H746*100,2))</f>
        <v>28.62</v>
      </c>
      <c r="K746" s="54" t="n">
        <f aca="false">G746-H746</f>
        <v>-1285</v>
      </c>
      <c r="L746" s="54" t="n">
        <f aca="false">ROUND(100-J746,2)</f>
        <v>71.38</v>
      </c>
      <c r="M746" s="52" t="s">
        <v>12149</v>
      </c>
      <c r="N746" s="52" t="s">
        <v>12153</v>
      </c>
      <c r="O746" s="52" t="s">
        <v>12127</v>
      </c>
      <c r="P746" s="55" t="str">
        <f aca="false">IF(K746&gt;500,"Over-Forecast",IF(K746&lt;-500,"Under-Forecast","Accurate"))</f>
        <v>Under-Forecast</v>
      </c>
      <c r="Q746" s="55" t="str">
        <f aca="false">IF(J746&lt;=5,"Excellent",IF(J746&lt;=10,"Good",IF(J746&lt;=20,"Acceptable","Poor")))</f>
        <v>Poor</v>
      </c>
      <c r="R746" s="55" t="n">
        <f aca="false">IFERROR(VALUE(LEFT(E746,4)),"")</f>
        <v>2024</v>
      </c>
    </row>
    <row r="747" customFormat="false" ht="15" hidden="false" customHeight="true" outlineLevel="0" collapsed="false">
      <c r="A747" s="56" t="s">
        <v>12916</v>
      </c>
      <c r="B747" s="56" t="s">
        <v>8698</v>
      </c>
      <c r="C747" s="56" t="s">
        <v>27</v>
      </c>
      <c r="D747" s="56" t="s">
        <v>18</v>
      </c>
      <c r="E747" s="56" t="s">
        <v>43</v>
      </c>
      <c r="F747" s="56" t="s">
        <v>109</v>
      </c>
      <c r="G747" s="56" t="n">
        <v>4302</v>
      </c>
      <c r="H747" s="56" t="n">
        <v>5639</v>
      </c>
      <c r="I747" s="54" t="n">
        <f aca="false">ABS(G747-H747)</f>
        <v>1337</v>
      </c>
      <c r="J747" s="54" t="n">
        <f aca="false">IF(H747=0,0,ROUND(ABS(G747-H747)/H747*100,2))</f>
        <v>23.71</v>
      </c>
      <c r="K747" s="54" t="n">
        <f aca="false">G747-H747</f>
        <v>-1337</v>
      </c>
      <c r="L747" s="54" t="n">
        <f aca="false">ROUND(100-J747,2)</f>
        <v>76.29</v>
      </c>
      <c r="M747" s="56" t="s">
        <v>12204</v>
      </c>
      <c r="N747" s="56" t="s">
        <v>12153</v>
      </c>
      <c r="O747" s="56" t="s">
        <v>12123</v>
      </c>
      <c r="P747" s="55" t="str">
        <f aca="false">IF(K747&gt;500,"Over-Forecast",IF(K747&lt;-500,"Under-Forecast","Accurate"))</f>
        <v>Under-Forecast</v>
      </c>
      <c r="Q747" s="55" t="str">
        <f aca="false">IF(J747&lt;=5,"Excellent",IF(J747&lt;=10,"Good",IF(J747&lt;=20,"Acceptable","Poor")))</f>
        <v>Poor</v>
      </c>
      <c r="R747" s="55" t="n">
        <f aca="false">IFERROR(VALUE(LEFT(E747,4)),"")</f>
        <v>2023</v>
      </c>
    </row>
    <row r="748" customFormat="false" ht="15" hidden="false" customHeight="true" outlineLevel="0" collapsed="false">
      <c r="A748" s="52" t="s">
        <v>12917</v>
      </c>
      <c r="B748" s="52" t="s">
        <v>1408</v>
      </c>
      <c r="C748" s="52" t="s">
        <v>23</v>
      </c>
      <c r="D748" s="52" t="s">
        <v>9</v>
      </c>
      <c r="E748" s="52" t="s">
        <v>47</v>
      </c>
      <c r="F748" s="52" t="s">
        <v>107</v>
      </c>
      <c r="G748" s="52" t="n">
        <v>5745</v>
      </c>
      <c r="H748" s="52" t="n">
        <v>4819</v>
      </c>
      <c r="I748" s="54" t="n">
        <f aca="false">ABS(G748-H748)</f>
        <v>926</v>
      </c>
      <c r="J748" s="54" t="n">
        <f aca="false">IF(H748=0,0,ROUND(ABS(G748-H748)/H748*100,2))</f>
        <v>19.22</v>
      </c>
      <c r="K748" s="54" t="n">
        <f aca="false">G748-H748</f>
        <v>926</v>
      </c>
      <c r="L748" s="54" t="n">
        <f aca="false">ROUND(100-J748,2)</f>
        <v>80.78</v>
      </c>
      <c r="M748" s="52" t="s">
        <v>12125</v>
      </c>
      <c r="N748" s="52" t="s">
        <v>12126</v>
      </c>
      <c r="O748" s="52" t="s">
        <v>12131</v>
      </c>
      <c r="P748" s="55" t="str">
        <f aca="false">IF(K748&gt;500,"Over-Forecast",IF(K748&lt;-500,"Under-Forecast","Accurate"))</f>
        <v>Over-Forecast</v>
      </c>
      <c r="Q748" s="55" t="str">
        <f aca="false">IF(J748&lt;=5,"Excellent",IF(J748&lt;=10,"Good",IF(J748&lt;=20,"Acceptable","Poor")))</f>
        <v>Acceptable</v>
      </c>
      <c r="R748" s="55" t="n">
        <f aca="false">IFERROR(VALUE(LEFT(E748,4)),"")</f>
        <v>2024</v>
      </c>
    </row>
    <row r="749" customFormat="false" ht="15" hidden="false" customHeight="true" outlineLevel="0" collapsed="false">
      <c r="A749" s="56" t="s">
        <v>12918</v>
      </c>
      <c r="B749" s="56" t="s">
        <v>3976</v>
      </c>
      <c r="C749" s="56" t="s">
        <v>27</v>
      </c>
      <c r="D749" s="56" t="s">
        <v>12</v>
      </c>
      <c r="E749" s="56" t="s">
        <v>50</v>
      </c>
      <c r="F749" s="56" t="s">
        <v>113</v>
      </c>
      <c r="G749" s="56" t="n">
        <v>2562</v>
      </c>
      <c r="H749" s="56" t="n">
        <v>3414</v>
      </c>
      <c r="I749" s="54" t="n">
        <f aca="false">ABS(G749-H749)</f>
        <v>852</v>
      </c>
      <c r="J749" s="54" t="n">
        <f aca="false">IF(H749=0,0,ROUND(ABS(G749-H749)/H749*100,2))</f>
        <v>24.96</v>
      </c>
      <c r="K749" s="54" t="n">
        <f aca="false">G749-H749</f>
        <v>-852</v>
      </c>
      <c r="L749" s="54" t="n">
        <f aca="false">ROUND(100-J749,2)</f>
        <v>75.04</v>
      </c>
      <c r="M749" s="56" t="s">
        <v>12152</v>
      </c>
      <c r="N749" s="56" t="s">
        <v>12137</v>
      </c>
      <c r="O749" s="56" t="s">
        <v>12131</v>
      </c>
      <c r="P749" s="55" t="str">
        <f aca="false">IF(K749&gt;500,"Over-Forecast",IF(K749&lt;-500,"Under-Forecast","Accurate"))</f>
        <v>Under-Forecast</v>
      </c>
      <c r="Q749" s="55" t="str">
        <f aca="false">IF(J749&lt;=5,"Excellent",IF(J749&lt;=10,"Good",IF(J749&lt;=20,"Acceptable","Poor")))</f>
        <v>Poor</v>
      </c>
      <c r="R749" s="55" t="n">
        <f aca="false">IFERROR(VALUE(LEFT(E749,4)),"")</f>
        <v>2024</v>
      </c>
    </row>
    <row r="750" customFormat="false" ht="15" hidden="false" customHeight="true" outlineLevel="0" collapsed="false">
      <c r="A750" s="52" t="s">
        <v>12919</v>
      </c>
      <c r="B750" s="52" t="s">
        <v>1515</v>
      </c>
      <c r="C750" s="52" t="s">
        <v>27</v>
      </c>
      <c r="D750" s="52" t="s">
        <v>18</v>
      </c>
      <c r="E750" s="52" t="s">
        <v>41</v>
      </c>
      <c r="F750" s="52" t="s">
        <v>113</v>
      </c>
      <c r="G750" s="52" t="n">
        <v>1525</v>
      </c>
      <c r="H750" s="52" t="n">
        <v>1494</v>
      </c>
      <c r="I750" s="54" t="n">
        <f aca="false">ABS(G750-H750)</f>
        <v>31</v>
      </c>
      <c r="J750" s="54" t="n">
        <f aca="false">IF(H750=0,0,ROUND(ABS(G750-H750)/H750*100,2))</f>
        <v>2.07</v>
      </c>
      <c r="K750" s="54" t="n">
        <f aca="false">G750-H750</f>
        <v>31</v>
      </c>
      <c r="L750" s="54" t="n">
        <f aca="false">ROUND(100-J750,2)</f>
        <v>97.93</v>
      </c>
      <c r="M750" s="52" t="s">
        <v>12136</v>
      </c>
      <c r="N750" s="52" t="s">
        <v>12122</v>
      </c>
      <c r="O750" s="52" t="s">
        <v>12123</v>
      </c>
      <c r="P750" s="55" t="str">
        <f aca="false">IF(K750&gt;500,"Over-Forecast",IF(K750&lt;-500,"Under-Forecast","Accurate"))</f>
        <v>Accurate</v>
      </c>
      <c r="Q750" s="55" t="str">
        <f aca="false">IF(J750&lt;=5,"Excellent",IF(J750&lt;=10,"Good",IF(J750&lt;=20,"Acceptable","Poor")))</f>
        <v>Excellent</v>
      </c>
      <c r="R750" s="55" t="n">
        <f aca="false">IFERROR(VALUE(LEFT(E750,4)),"")</f>
        <v>2023</v>
      </c>
    </row>
    <row r="751" customFormat="false" ht="15" hidden="false" customHeight="true" outlineLevel="0" collapsed="false">
      <c r="A751" s="56" t="s">
        <v>12920</v>
      </c>
      <c r="B751" s="56" t="s">
        <v>4053</v>
      </c>
      <c r="C751" s="56" t="s">
        <v>17</v>
      </c>
      <c r="D751" s="56" t="s">
        <v>9</v>
      </c>
      <c r="E751" s="56" t="s">
        <v>43</v>
      </c>
      <c r="F751" s="56" t="s">
        <v>111</v>
      </c>
      <c r="G751" s="56" t="n">
        <v>6456</v>
      </c>
      <c r="H751" s="56" t="n">
        <v>6151</v>
      </c>
      <c r="I751" s="54" t="n">
        <f aca="false">ABS(G751-H751)</f>
        <v>305</v>
      </c>
      <c r="J751" s="54" t="n">
        <f aca="false">IF(H751=0,0,ROUND(ABS(G751-H751)/H751*100,2))</f>
        <v>4.96</v>
      </c>
      <c r="K751" s="54" t="n">
        <f aca="false">G751-H751</f>
        <v>305</v>
      </c>
      <c r="L751" s="54" t="n">
        <f aca="false">ROUND(100-J751,2)</f>
        <v>95.04</v>
      </c>
      <c r="M751" s="56" t="s">
        <v>12198</v>
      </c>
      <c r="N751" s="56" t="s">
        <v>12130</v>
      </c>
      <c r="O751" s="56" t="s">
        <v>12123</v>
      </c>
      <c r="P751" s="55" t="str">
        <f aca="false">IF(K751&gt;500,"Over-Forecast",IF(K751&lt;-500,"Under-Forecast","Accurate"))</f>
        <v>Accurate</v>
      </c>
      <c r="Q751" s="55" t="str">
        <f aca="false">IF(J751&lt;=5,"Excellent",IF(J751&lt;=10,"Good",IF(J751&lt;=20,"Acceptable","Poor")))</f>
        <v>Excellent</v>
      </c>
      <c r="R751" s="55" t="n">
        <f aca="false">IFERROR(VALUE(LEFT(E751,4)),"")</f>
        <v>2023</v>
      </c>
    </row>
    <row r="752" customFormat="false" ht="15" hidden="false" customHeight="true" outlineLevel="0" collapsed="false">
      <c r="A752" s="52" t="s">
        <v>12921</v>
      </c>
      <c r="B752" s="52" t="s">
        <v>4009</v>
      </c>
      <c r="C752" s="52" t="s">
        <v>17</v>
      </c>
      <c r="D752" s="52" t="s">
        <v>21</v>
      </c>
      <c r="E752" s="52" t="s">
        <v>50</v>
      </c>
      <c r="F752" s="52" t="s">
        <v>111</v>
      </c>
      <c r="G752" s="52" t="n">
        <v>1040</v>
      </c>
      <c r="H752" s="52" t="n">
        <v>845</v>
      </c>
      <c r="I752" s="54" t="n">
        <f aca="false">ABS(G752-H752)</f>
        <v>195</v>
      </c>
      <c r="J752" s="54" t="n">
        <f aca="false">IF(H752=0,0,ROUND(ABS(G752-H752)/H752*100,2))</f>
        <v>23.08</v>
      </c>
      <c r="K752" s="54" t="n">
        <f aca="false">G752-H752</f>
        <v>195</v>
      </c>
      <c r="L752" s="54" t="n">
        <f aca="false">ROUND(100-J752,2)</f>
        <v>76.92</v>
      </c>
      <c r="M752" s="52" t="s">
        <v>12160</v>
      </c>
      <c r="N752" s="52" t="s">
        <v>12130</v>
      </c>
      <c r="O752" s="52" t="s">
        <v>12123</v>
      </c>
      <c r="P752" s="55" t="str">
        <f aca="false">IF(K752&gt;500,"Over-Forecast",IF(K752&lt;-500,"Under-Forecast","Accurate"))</f>
        <v>Accurate</v>
      </c>
      <c r="Q752" s="55" t="str">
        <f aca="false">IF(J752&lt;=5,"Excellent",IF(J752&lt;=10,"Good",IF(J752&lt;=20,"Acceptable","Poor")))</f>
        <v>Poor</v>
      </c>
      <c r="R752" s="55" t="n">
        <f aca="false">IFERROR(VALUE(LEFT(E752,4)),"")</f>
        <v>2024</v>
      </c>
    </row>
    <row r="753" customFormat="false" ht="15" hidden="false" customHeight="true" outlineLevel="0" collapsed="false">
      <c r="A753" s="56" t="s">
        <v>12922</v>
      </c>
      <c r="B753" s="56" t="s">
        <v>2441</v>
      </c>
      <c r="C753" s="56" t="s">
        <v>20</v>
      </c>
      <c r="D753" s="56" t="s">
        <v>12</v>
      </c>
      <c r="E753" s="56" t="s">
        <v>46</v>
      </c>
      <c r="F753" s="56" t="s">
        <v>111</v>
      </c>
      <c r="G753" s="56" t="n">
        <v>3696</v>
      </c>
      <c r="H753" s="56" t="n">
        <v>4457</v>
      </c>
      <c r="I753" s="54" t="n">
        <f aca="false">ABS(G753-H753)</f>
        <v>761</v>
      </c>
      <c r="J753" s="54" t="n">
        <f aca="false">IF(H753=0,0,ROUND(ABS(G753-H753)/H753*100,2))</f>
        <v>17.07</v>
      </c>
      <c r="K753" s="54" t="n">
        <f aca="false">G753-H753</f>
        <v>-761</v>
      </c>
      <c r="L753" s="54" t="n">
        <f aca="false">ROUND(100-J753,2)</f>
        <v>82.93</v>
      </c>
      <c r="M753" s="56" t="s">
        <v>12160</v>
      </c>
      <c r="N753" s="56" t="s">
        <v>12130</v>
      </c>
      <c r="O753" s="56" t="s">
        <v>12123</v>
      </c>
      <c r="P753" s="55" t="str">
        <f aca="false">IF(K753&gt;500,"Over-Forecast",IF(K753&lt;-500,"Under-Forecast","Accurate"))</f>
        <v>Under-Forecast</v>
      </c>
      <c r="Q753" s="55" t="str">
        <f aca="false">IF(J753&lt;=5,"Excellent",IF(J753&lt;=10,"Good",IF(J753&lt;=20,"Acceptable","Poor")))</f>
        <v>Acceptable</v>
      </c>
      <c r="R753" s="55" t="n">
        <f aca="false">IFERROR(VALUE(LEFT(E753,4)),"")</f>
        <v>2024</v>
      </c>
    </row>
    <row r="754" customFormat="false" ht="15" hidden="false" customHeight="true" outlineLevel="0" collapsed="false">
      <c r="A754" s="52" t="s">
        <v>12923</v>
      </c>
      <c r="B754" s="52" t="s">
        <v>6898</v>
      </c>
      <c r="C754" s="52" t="s">
        <v>27</v>
      </c>
      <c r="D754" s="52" t="s">
        <v>21</v>
      </c>
      <c r="E754" s="52" t="s">
        <v>42</v>
      </c>
      <c r="F754" s="52" t="s">
        <v>107</v>
      </c>
      <c r="G754" s="52" t="n">
        <v>5639</v>
      </c>
      <c r="H754" s="52" t="n">
        <v>6641</v>
      </c>
      <c r="I754" s="54" t="n">
        <f aca="false">ABS(G754-H754)</f>
        <v>1002</v>
      </c>
      <c r="J754" s="54" t="n">
        <f aca="false">IF(H754=0,0,ROUND(ABS(G754-H754)/H754*100,2))</f>
        <v>15.09</v>
      </c>
      <c r="K754" s="54" t="n">
        <f aca="false">G754-H754</f>
        <v>-1002</v>
      </c>
      <c r="L754" s="54" t="n">
        <f aca="false">ROUND(100-J754,2)</f>
        <v>84.91</v>
      </c>
      <c r="M754" s="52" t="s">
        <v>12160</v>
      </c>
      <c r="N754" s="52" t="s">
        <v>12130</v>
      </c>
      <c r="O754" s="52" t="s">
        <v>12127</v>
      </c>
      <c r="P754" s="55" t="str">
        <f aca="false">IF(K754&gt;500,"Over-Forecast",IF(K754&lt;-500,"Under-Forecast","Accurate"))</f>
        <v>Under-Forecast</v>
      </c>
      <c r="Q754" s="55" t="str">
        <f aca="false">IF(J754&lt;=5,"Excellent",IF(J754&lt;=10,"Good",IF(J754&lt;=20,"Acceptable","Poor")))</f>
        <v>Acceptable</v>
      </c>
      <c r="R754" s="55" t="n">
        <f aca="false">IFERROR(VALUE(LEFT(E754,4)),"")</f>
        <v>2023</v>
      </c>
    </row>
    <row r="755" customFormat="false" ht="15" hidden="false" customHeight="true" outlineLevel="0" collapsed="false">
      <c r="A755" s="56" t="s">
        <v>12924</v>
      </c>
      <c r="B755" s="56" t="s">
        <v>3622</v>
      </c>
      <c r="C755" s="56" t="s">
        <v>14</v>
      </c>
      <c r="D755" s="56" t="s">
        <v>9</v>
      </c>
      <c r="E755" s="56" t="s">
        <v>32</v>
      </c>
      <c r="F755" s="56" t="s">
        <v>115</v>
      </c>
      <c r="G755" s="56" t="n">
        <v>8567</v>
      </c>
      <c r="H755" s="56" t="n">
        <v>8745</v>
      </c>
      <c r="I755" s="54" t="n">
        <f aca="false">ABS(G755-H755)</f>
        <v>178</v>
      </c>
      <c r="J755" s="54" t="n">
        <f aca="false">IF(H755=0,0,ROUND(ABS(G755-H755)/H755*100,2))</f>
        <v>2.04</v>
      </c>
      <c r="K755" s="54" t="n">
        <f aca="false">G755-H755</f>
        <v>-178</v>
      </c>
      <c r="L755" s="54" t="n">
        <f aca="false">ROUND(100-J755,2)</f>
        <v>97.96</v>
      </c>
      <c r="M755" s="56" t="s">
        <v>12173</v>
      </c>
      <c r="N755" s="56" t="s">
        <v>12137</v>
      </c>
      <c r="O755" s="56" t="s">
        <v>12131</v>
      </c>
      <c r="P755" s="55" t="str">
        <f aca="false">IF(K755&gt;500,"Over-Forecast",IF(K755&lt;-500,"Under-Forecast","Accurate"))</f>
        <v>Accurate</v>
      </c>
      <c r="Q755" s="55" t="str">
        <f aca="false">IF(J755&lt;=5,"Excellent",IF(J755&lt;=10,"Good",IF(J755&lt;=20,"Acceptable","Poor")))</f>
        <v>Excellent</v>
      </c>
      <c r="R755" s="55" t="n">
        <f aca="false">IFERROR(VALUE(LEFT(E755,4)),"")</f>
        <v>2022</v>
      </c>
    </row>
    <row r="756" customFormat="false" ht="15" hidden="false" customHeight="true" outlineLevel="0" collapsed="false">
      <c r="A756" s="52" t="s">
        <v>12925</v>
      </c>
      <c r="B756" s="52" t="s">
        <v>3509</v>
      </c>
      <c r="C756" s="52" t="s">
        <v>11</v>
      </c>
      <c r="D756" s="52" t="s">
        <v>21</v>
      </c>
      <c r="E756" s="52" t="s">
        <v>41</v>
      </c>
      <c r="F756" s="52" t="s">
        <v>109</v>
      </c>
      <c r="G756" s="52" t="n">
        <v>3203</v>
      </c>
      <c r="H756" s="52" t="n">
        <v>2750</v>
      </c>
      <c r="I756" s="54" t="n">
        <f aca="false">ABS(G756-H756)</f>
        <v>453</v>
      </c>
      <c r="J756" s="54" t="n">
        <f aca="false">IF(H756=0,0,ROUND(ABS(G756-H756)/H756*100,2))</f>
        <v>16.47</v>
      </c>
      <c r="K756" s="54" t="n">
        <f aca="false">G756-H756</f>
        <v>453</v>
      </c>
      <c r="L756" s="54" t="n">
        <f aca="false">ROUND(100-J756,2)</f>
        <v>83.53</v>
      </c>
      <c r="M756" s="52" t="s">
        <v>12139</v>
      </c>
      <c r="N756" s="52" t="s">
        <v>12137</v>
      </c>
      <c r="O756" s="52" t="s">
        <v>12123</v>
      </c>
      <c r="P756" s="55" t="str">
        <f aca="false">IF(K756&gt;500,"Over-Forecast",IF(K756&lt;-500,"Under-Forecast","Accurate"))</f>
        <v>Accurate</v>
      </c>
      <c r="Q756" s="55" t="str">
        <f aca="false">IF(J756&lt;=5,"Excellent",IF(J756&lt;=10,"Good",IF(J756&lt;=20,"Acceptable","Poor")))</f>
        <v>Acceptable</v>
      </c>
      <c r="R756" s="55" t="n">
        <f aca="false">IFERROR(VALUE(LEFT(E756,4)),"")</f>
        <v>2023</v>
      </c>
    </row>
    <row r="757" customFormat="false" ht="15" hidden="false" customHeight="true" outlineLevel="0" collapsed="false">
      <c r="A757" s="56" t="s">
        <v>12926</v>
      </c>
      <c r="B757" s="56" t="s">
        <v>2042</v>
      </c>
      <c r="C757" s="56" t="s">
        <v>25</v>
      </c>
      <c r="D757" s="56" t="s">
        <v>9</v>
      </c>
      <c r="E757" s="56" t="s">
        <v>53</v>
      </c>
      <c r="F757" s="56" t="s">
        <v>107</v>
      </c>
      <c r="G757" s="56" t="n">
        <v>8061</v>
      </c>
      <c r="H757" s="56" t="n">
        <v>8708</v>
      </c>
      <c r="I757" s="54" t="n">
        <f aca="false">ABS(G757-H757)</f>
        <v>647</v>
      </c>
      <c r="J757" s="54" t="n">
        <f aca="false">IF(H757=0,0,ROUND(ABS(G757-H757)/H757*100,2))</f>
        <v>7.43</v>
      </c>
      <c r="K757" s="54" t="n">
        <f aca="false">G757-H757</f>
        <v>-647</v>
      </c>
      <c r="L757" s="54" t="n">
        <f aca="false">ROUND(100-J757,2)</f>
        <v>92.57</v>
      </c>
      <c r="M757" s="56" t="s">
        <v>12129</v>
      </c>
      <c r="N757" s="56" t="s">
        <v>12126</v>
      </c>
      <c r="O757" s="56" t="s">
        <v>12131</v>
      </c>
      <c r="P757" s="55" t="str">
        <f aca="false">IF(K757&gt;500,"Over-Forecast",IF(K757&lt;-500,"Under-Forecast","Accurate"))</f>
        <v>Under-Forecast</v>
      </c>
      <c r="Q757" s="55" t="str">
        <f aca="false">IF(J757&lt;=5,"Excellent",IF(J757&lt;=10,"Good",IF(J757&lt;=20,"Acceptable","Poor")))</f>
        <v>Good</v>
      </c>
      <c r="R757" s="55" t="n">
        <f aca="false">IFERROR(VALUE(LEFT(E757,4)),"")</f>
        <v>2024</v>
      </c>
    </row>
    <row r="758" customFormat="false" ht="15" hidden="false" customHeight="true" outlineLevel="0" collapsed="false">
      <c r="A758" s="52" t="s">
        <v>12927</v>
      </c>
      <c r="B758" s="52" t="s">
        <v>351</v>
      </c>
      <c r="C758" s="52" t="s">
        <v>11</v>
      </c>
      <c r="D758" s="52" t="s">
        <v>12</v>
      </c>
      <c r="E758" s="52" t="s">
        <v>36</v>
      </c>
      <c r="F758" s="52" t="s">
        <v>111</v>
      </c>
      <c r="G758" s="52" t="n">
        <v>10908</v>
      </c>
      <c r="H758" s="52" t="n">
        <v>8717</v>
      </c>
      <c r="I758" s="54" t="n">
        <f aca="false">ABS(G758-H758)</f>
        <v>2191</v>
      </c>
      <c r="J758" s="54" t="n">
        <f aca="false">IF(H758=0,0,ROUND(ABS(G758-H758)/H758*100,2))</f>
        <v>25.13</v>
      </c>
      <c r="K758" s="54" t="n">
        <f aca="false">G758-H758</f>
        <v>2191</v>
      </c>
      <c r="L758" s="54" t="n">
        <f aca="false">ROUND(100-J758,2)</f>
        <v>74.87</v>
      </c>
      <c r="M758" s="52" t="s">
        <v>12173</v>
      </c>
      <c r="N758" s="52" t="s">
        <v>12122</v>
      </c>
      <c r="O758" s="52" t="s">
        <v>12123</v>
      </c>
      <c r="P758" s="55" t="str">
        <f aca="false">IF(K758&gt;500,"Over-Forecast",IF(K758&lt;-500,"Under-Forecast","Accurate"))</f>
        <v>Over-Forecast</v>
      </c>
      <c r="Q758" s="55" t="str">
        <f aca="false">IF(J758&lt;=5,"Excellent",IF(J758&lt;=10,"Good",IF(J758&lt;=20,"Acceptable","Poor")))</f>
        <v>Poor</v>
      </c>
      <c r="R758" s="55" t="n">
        <f aca="false">IFERROR(VALUE(LEFT(E758,4)),"")</f>
        <v>2023</v>
      </c>
    </row>
    <row r="759" customFormat="false" ht="15" hidden="false" customHeight="true" outlineLevel="0" collapsed="false">
      <c r="A759" s="56" t="s">
        <v>12928</v>
      </c>
      <c r="B759" s="56" t="s">
        <v>7016</v>
      </c>
      <c r="C759" s="56" t="s">
        <v>20</v>
      </c>
      <c r="D759" s="56" t="s">
        <v>12</v>
      </c>
      <c r="E759" s="56" t="s">
        <v>32</v>
      </c>
      <c r="F759" s="56" t="s">
        <v>111</v>
      </c>
      <c r="G759" s="56" t="n">
        <v>907</v>
      </c>
      <c r="H759" s="56" t="n">
        <v>780</v>
      </c>
      <c r="I759" s="54" t="n">
        <f aca="false">ABS(G759-H759)</f>
        <v>127</v>
      </c>
      <c r="J759" s="54" t="n">
        <f aca="false">IF(H759=0,0,ROUND(ABS(G759-H759)/H759*100,2))</f>
        <v>16.28</v>
      </c>
      <c r="K759" s="54" t="n">
        <f aca="false">G759-H759</f>
        <v>127</v>
      </c>
      <c r="L759" s="54" t="n">
        <f aca="false">ROUND(100-J759,2)</f>
        <v>83.72</v>
      </c>
      <c r="M759" s="56" t="s">
        <v>12139</v>
      </c>
      <c r="N759" s="56" t="s">
        <v>12130</v>
      </c>
      <c r="O759" s="56" t="s">
        <v>12131</v>
      </c>
      <c r="P759" s="55" t="str">
        <f aca="false">IF(K759&gt;500,"Over-Forecast",IF(K759&lt;-500,"Under-Forecast","Accurate"))</f>
        <v>Accurate</v>
      </c>
      <c r="Q759" s="55" t="str">
        <f aca="false">IF(J759&lt;=5,"Excellent",IF(J759&lt;=10,"Good",IF(J759&lt;=20,"Acceptable","Poor")))</f>
        <v>Acceptable</v>
      </c>
      <c r="R759" s="55" t="n">
        <f aca="false">IFERROR(VALUE(LEFT(E759,4)),"")</f>
        <v>2022</v>
      </c>
    </row>
    <row r="760" customFormat="false" ht="15" hidden="false" customHeight="true" outlineLevel="0" collapsed="false">
      <c r="A760" s="52" t="s">
        <v>12929</v>
      </c>
      <c r="B760" s="52" t="s">
        <v>5829</v>
      </c>
      <c r="C760" s="52" t="s">
        <v>25</v>
      </c>
      <c r="D760" s="52" t="s">
        <v>15</v>
      </c>
      <c r="E760" s="52" t="s">
        <v>45</v>
      </c>
      <c r="F760" s="52" t="s">
        <v>107</v>
      </c>
      <c r="G760" s="52" t="n">
        <v>700</v>
      </c>
      <c r="H760" s="52" t="n">
        <v>619</v>
      </c>
      <c r="I760" s="54" t="n">
        <f aca="false">ABS(G760-H760)</f>
        <v>81</v>
      </c>
      <c r="J760" s="54" t="n">
        <f aca="false">IF(H760=0,0,ROUND(ABS(G760-H760)/H760*100,2))</f>
        <v>13.09</v>
      </c>
      <c r="K760" s="54" t="n">
        <f aca="false">G760-H760</f>
        <v>81</v>
      </c>
      <c r="L760" s="54" t="n">
        <f aca="false">ROUND(100-J760,2)</f>
        <v>86.91</v>
      </c>
      <c r="M760" s="52" t="s">
        <v>12141</v>
      </c>
      <c r="N760" s="52" t="s">
        <v>12130</v>
      </c>
      <c r="O760" s="52" t="s">
        <v>12123</v>
      </c>
      <c r="P760" s="55" t="str">
        <f aca="false">IF(K760&gt;500,"Over-Forecast",IF(K760&lt;-500,"Under-Forecast","Accurate"))</f>
        <v>Accurate</v>
      </c>
      <c r="Q760" s="55" t="str">
        <f aca="false">IF(J760&lt;=5,"Excellent",IF(J760&lt;=10,"Good",IF(J760&lt;=20,"Acceptable","Poor")))</f>
        <v>Acceptable</v>
      </c>
      <c r="R760" s="55" t="n">
        <f aca="false">IFERROR(VALUE(LEFT(E760,4)),"")</f>
        <v>2024</v>
      </c>
    </row>
    <row r="761" customFormat="false" ht="15" hidden="false" customHeight="true" outlineLevel="0" collapsed="false">
      <c r="A761" s="56" t="s">
        <v>12930</v>
      </c>
      <c r="B761" s="56" t="s">
        <v>12931</v>
      </c>
      <c r="C761" s="56" t="s">
        <v>11</v>
      </c>
      <c r="D761" s="56" t="s">
        <v>15</v>
      </c>
      <c r="E761" s="56" t="s">
        <v>35</v>
      </c>
      <c r="F761" s="56" t="s">
        <v>115</v>
      </c>
      <c r="G761" s="56" t="n">
        <v>5264</v>
      </c>
      <c r="H761" s="56" t="n">
        <v>5344</v>
      </c>
      <c r="I761" s="54" t="n">
        <f aca="false">ABS(G761-H761)</f>
        <v>80</v>
      </c>
      <c r="J761" s="54" t="n">
        <f aca="false">IF(H761=0,0,ROUND(ABS(G761-H761)/H761*100,2))</f>
        <v>1.5</v>
      </c>
      <c r="K761" s="54" t="n">
        <f aca="false">G761-H761</f>
        <v>-80</v>
      </c>
      <c r="L761" s="54" t="n">
        <f aca="false">ROUND(100-J761,2)</f>
        <v>98.5</v>
      </c>
      <c r="M761" s="56" t="s">
        <v>12149</v>
      </c>
      <c r="N761" s="56" t="s">
        <v>12122</v>
      </c>
      <c r="O761" s="56" t="s">
        <v>12123</v>
      </c>
      <c r="P761" s="55" t="str">
        <f aca="false">IF(K761&gt;500,"Over-Forecast",IF(K761&lt;-500,"Under-Forecast","Accurate"))</f>
        <v>Accurate</v>
      </c>
      <c r="Q761" s="55" t="str">
        <f aca="false">IF(J761&lt;=5,"Excellent",IF(J761&lt;=10,"Good",IF(J761&lt;=20,"Acceptable","Poor")))</f>
        <v>Excellent</v>
      </c>
      <c r="R761" s="55" t="n">
        <f aca="false">IFERROR(VALUE(LEFT(E761,4)),"")</f>
        <v>2023</v>
      </c>
    </row>
    <row r="762" customFormat="false" ht="15" hidden="false" customHeight="true" outlineLevel="0" collapsed="false">
      <c r="A762" s="52" t="s">
        <v>12932</v>
      </c>
      <c r="B762" s="52" t="s">
        <v>5518</v>
      </c>
      <c r="C762" s="52" t="s">
        <v>11</v>
      </c>
      <c r="D762" s="52" t="s">
        <v>9</v>
      </c>
      <c r="E762" s="52" t="s">
        <v>47</v>
      </c>
      <c r="F762" s="52" t="s">
        <v>109</v>
      </c>
      <c r="G762" s="52" t="n">
        <v>748</v>
      </c>
      <c r="H762" s="52" t="n">
        <v>731</v>
      </c>
      <c r="I762" s="54" t="n">
        <f aca="false">ABS(G762-H762)</f>
        <v>17</v>
      </c>
      <c r="J762" s="54" t="n">
        <f aca="false">IF(H762=0,0,ROUND(ABS(G762-H762)/H762*100,2))</f>
        <v>2.33</v>
      </c>
      <c r="K762" s="54" t="n">
        <f aca="false">G762-H762</f>
        <v>17</v>
      </c>
      <c r="L762" s="54" t="n">
        <f aca="false">ROUND(100-J762,2)</f>
        <v>97.67</v>
      </c>
      <c r="M762" s="52" t="s">
        <v>12173</v>
      </c>
      <c r="N762" s="52" t="s">
        <v>12122</v>
      </c>
      <c r="O762" s="52" t="s">
        <v>12131</v>
      </c>
      <c r="P762" s="55" t="str">
        <f aca="false">IF(K762&gt;500,"Over-Forecast",IF(K762&lt;-500,"Under-Forecast","Accurate"))</f>
        <v>Accurate</v>
      </c>
      <c r="Q762" s="55" t="str">
        <f aca="false">IF(J762&lt;=5,"Excellent",IF(J762&lt;=10,"Good",IF(J762&lt;=20,"Acceptable","Poor")))</f>
        <v>Excellent</v>
      </c>
      <c r="R762" s="55" t="n">
        <f aca="false">IFERROR(VALUE(LEFT(E762,4)),"")</f>
        <v>2024</v>
      </c>
    </row>
    <row r="763" customFormat="false" ht="15" hidden="false" customHeight="true" outlineLevel="0" collapsed="false">
      <c r="A763" s="56" t="s">
        <v>12933</v>
      </c>
      <c r="B763" s="56" t="s">
        <v>1674</v>
      </c>
      <c r="C763" s="56" t="s">
        <v>20</v>
      </c>
      <c r="D763" s="56" t="s">
        <v>18</v>
      </c>
      <c r="E763" s="56" t="s">
        <v>47</v>
      </c>
      <c r="F763" s="56" t="s">
        <v>109</v>
      </c>
      <c r="G763" s="56" t="n">
        <v>11449</v>
      </c>
      <c r="H763" s="56" t="n">
        <v>8838</v>
      </c>
      <c r="I763" s="54" t="n">
        <f aca="false">ABS(G763-H763)</f>
        <v>2611</v>
      </c>
      <c r="J763" s="54" t="n">
        <f aca="false">IF(H763=0,0,ROUND(ABS(G763-H763)/H763*100,2))</f>
        <v>29.54</v>
      </c>
      <c r="K763" s="54" t="n">
        <f aca="false">G763-H763</f>
        <v>2611</v>
      </c>
      <c r="L763" s="54" t="n">
        <f aca="false">ROUND(100-J763,2)</f>
        <v>70.46</v>
      </c>
      <c r="M763" s="56" t="s">
        <v>12149</v>
      </c>
      <c r="N763" s="56" t="s">
        <v>12137</v>
      </c>
      <c r="O763" s="56" t="s">
        <v>12131</v>
      </c>
      <c r="P763" s="55" t="str">
        <f aca="false">IF(K763&gt;500,"Over-Forecast",IF(K763&lt;-500,"Under-Forecast","Accurate"))</f>
        <v>Over-Forecast</v>
      </c>
      <c r="Q763" s="55" t="str">
        <f aca="false">IF(J763&lt;=5,"Excellent",IF(J763&lt;=10,"Good",IF(J763&lt;=20,"Acceptable","Poor")))</f>
        <v>Poor</v>
      </c>
      <c r="R763" s="55" t="n">
        <f aca="false">IFERROR(VALUE(LEFT(E763,4)),"")</f>
        <v>2024</v>
      </c>
    </row>
    <row r="764" customFormat="false" ht="15" hidden="false" customHeight="true" outlineLevel="0" collapsed="false">
      <c r="A764" s="52" t="s">
        <v>12934</v>
      </c>
      <c r="B764" s="52" t="s">
        <v>6148</v>
      </c>
      <c r="C764" s="52" t="s">
        <v>23</v>
      </c>
      <c r="D764" s="52" t="s">
        <v>15</v>
      </c>
      <c r="E764" s="52" t="s">
        <v>10</v>
      </c>
      <c r="F764" s="52" t="s">
        <v>111</v>
      </c>
      <c r="G764" s="52" t="n">
        <v>9988</v>
      </c>
      <c r="H764" s="52" t="n">
        <v>7575</v>
      </c>
      <c r="I764" s="54" t="n">
        <f aca="false">ABS(G764-H764)</f>
        <v>2413</v>
      </c>
      <c r="J764" s="54" t="n">
        <f aca="false">IF(H764=0,0,ROUND(ABS(G764-H764)/H764*100,2))</f>
        <v>31.85</v>
      </c>
      <c r="K764" s="54" t="n">
        <f aca="false">G764-H764</f>
        <v>2413</v>
      </c>
      <c r="L764" s="54" t="n">
        <f aca="false">ROUND(100-J764,2)</f>
        <v>68.15</v>
      </c>
      <c r="M764" s="52" t="s">
        <v>12144</v>
      </c>
      <c r="N764" s="52" t="s">
        <v>12153</v>
      </c>
      <c r="O764" s="52" t="s">
        <v>12127</v>
      </c>
      <c r="P764" s="55" t="str">
        <f aca="false">IF(K764&gt;500,"Over-Forecast",IF(K764&lt;-500,"Under-Forecast","Accurate"))</f>
        <v>Over-Forecast</v>
      </c>
      <c r="Q764" s="55" t="str">
        <f aca="false">IF(J764&lt;=5,"Excellent",IF(J764&lt;=10,"Good",IF(J764&lt;=20,"Acceptable","Poor")))</f>
        <v>Poor</v>
      </c>
      <c r="R764" s="55" t="n">
        <f aca="false">IFERROR(VALUE(LEFT(E764,4)),"")</f>
        <v>2022</v>
      </c>
    </row>
    <row r="765" customFormat="false" ht="15" hidden="false" customHeight="true" outlineLevel="0" collapsed="false">
      <c r="A765" s="56" t="s">
        <v>12935</v>
      </c>
      <c r="B765" s="56" t="s">
        <v>2715</v>
      </c>
      <c r="C765" s="56" t="s">
        <v>14</v>
      </c>
      <c r="D765" s="56" t="s">
        <v>9</v>
      </c>
      <c r="E765" s="56" t="s">
        <v>52</v>
      </c>
      <c r="F765" s="56" t="s">
        <v>107</v>
      </c>
      <c r="G765" s="56" t="n">
        <v>4125</v>
      </c>
      <c r="H765" s="56" t="n">
        <v>3138</v>
      </c>
      <c r="I765" s="54" t="n">
        <f aca="false">ABS(G765-H765)</f>
        <v>987</v>
      </c>
      <c r="J765" s="54" t="n">
        <f aca="false">IF(H765=0,0,ROUND(ABS(G765-H765)/H765*100,2))</f>
        <v>31.45</v>
      </c>
      <c r="K765" s="54" t="n">
        <f aca="false">G765-H765</f>
        <v>987</v>
      </c>
      <c r="L765" s="54" t="n">
        <f aca="false">ROUND(100-J765,2)</f>
        <v>68.55</v>
      </c>
      <c r="M765" s="56" t="s">
        <v>12141</v>
      </c>
      <c r="N765" s="56" t="s">
        <v>12122</v>
      </c>
      <c r="O765" s="56" t="s">
        <v>12131</v>
      </c>
      <c r="P765" s="55" t="str">
        <f aca="false">IF(K765&gt;500,"Over-Forecast",IF(K765&lt;-500,"Under-Forecast","Accurate"))</f>
        <v>Over-Forecast</v>
      </c>
      <c r="Q765" s="55" t="str">
        <f aca="false">IF(J765&lt;=5,"Excellent",IF(J765&lt;=10,"Good",IF(J765&lt;=20,"Acceptable","Poor")))</f>
        <v>Poor</v>
      </c>
      <c r="R765" s="55" t="n">
        <f aca="false">IFERROR(VALUE(LEFT(E765,4)),"")</f>
        <v>2024</v>
      </c>
    </row>
    <row r="766" customFormat="false" ht="15" hidden="false" customHeight="true" outlineLevel="0" collapsed="false">
      <c r="A766" s="52" t="s">
        <v>12936</v>
      </c>
      <c r="B766" s="52" t="s">
        <v>1546</v>
      </c>
      <c r="C766" s="52" t="s">
        <v>23</v>
      </c>
      <c r="D766" s="52" t="s">
        <v>15</v>
      </c>
      <c r="E766" s="52" t="s">
        <v>35</v>
      </c>
      <c r="F766" s="52" t="s">
        <v>107</v>
      </c>
      <c r="G766" s="52" t="n">
        <v>8449</v>
      </c>
      <c r="H766" s="52" t="n">
        <v>6685</v>
      </c>
      <c r="I766" s="54" t="n">
        <f aca="false">ABS(G766-H766)</f>
        <v>1764</v>
      </c>
      <c r="J766" s="54" t="n">
        <f aca="false">IF(H766=0,0,ROUND(ABS(G766-H766)/H766*100,2))</f>
        <v>26.39</v>
      </c>
      <c r="K766" s="54" t="n">
        <f aca="false">G766-H766</f>
        <v>1764</v>
      </c>
      <c r="L766" s="54" t="n">
        <f aca="false">ROUND(100-J766,2)</f>
        <v>73.61</v>
      </c>
      <c r="M766" s="52" t="s">
        <v>12139</v>
      </c>
      <c r="N766" s="52" t="s">
        <v>12137</v>
      </c>
      <c r="O766" s="52" t="s">
        <v>12131</v>
      </c>
      <c r="P766" s="55" t="str">
        <f aca="false">IF(K766&gt;500,"Over-Forecast",IF(K766&lt;-500,"Under-Forecast","Accurate"))</f>
        <v>Over-Forecast</v>
      </c>
      <c r="Q766" s="55" t="str">
        <f aca="false">IF(J766&lt;=5,"Excellent",IF(J766&lt;=10,"Good",IF(J766&lt;=20,"Acceptable","Poor")))</f>
        <v>Poor</v>
      </c>
      <c r="R766" s="55" t="n">
        <f aca="false">IFERROR(VALUE(LEFT(E766,4)),"")</f>
        <v>2023</v>
      </c>
    </row>
    <row r="767" customFormat="false" ht="15" hidden="false" customHeight="true" outlineLevel="0" collapsed="false">
      <c r="A767" s="56" t="s">
        <v>12937</v>
      </c>
      <c r="B767" s="56" t="s">
        <v>1263</v>
      </c>
      <c r="C767" s="56" t="s">
        <v>20</v>
      </c>
      <c r="D767" s="56" t="s">
        <v>9</v>
      </c>
      <c r="E767" s="56" t="s">
        <v>56</v>
      </c>
      <c r="F767" s="56" t="s">
        <v>113</v>
      </c>
      <c r="G767" s="56" t="n">
        <v>206</v>
      </c>
      <c r="H767" s="56" t="n">
        <v>207</v>
      </c>
      <c r="I767" s="54" t="n">
        <f aca="false">ABS(G767-H767)</f>
        <v>1</v>
      </c>
      <c r="J767" s="54" t="n">
        <f aca="false">IF(H767=0,0,ROUND(ABS(G767-H767)/H767*100,2))</f>
        <v>0.48</v>
      </c>
      <c r="K767" s="54" t="n">
        <f aca="false">G767-H767</f>
        <v>-1</v>
      </c>
      <c r="L767" s="54" t="n">
        <f aca="false">ROUND(100-J767,2)</f>
        <v>99.52</v>
      </c>
      <c r="M767" s="56" t="s">
        <v>12134</v>
      </c>
      <c r="N767" s="56" t="s">
        <v>12137</v>
      </c>
      <c r="O767" s="56" t="s">
        <v>12127</v>
      </c>
      <c r="P767" s="55" t="str">
        <f aca="false">IF(K767&gt;500,"Over-Forecast",IF(K767&lt;-500,"Under-Forecast","Accurate"))</f>
        <v>Accurate</v>
      </c>
      <c r="Q767" s="55" t="str">
        <f aca="false">IF(J767&lt;=5,"Excellent",IF(J767&lt;=10,"Good",IF(J767&lt;=20,"Acceptable","Poor")))</f>
        <v>Excellent</v>
      </c>
      <c r="R767" s="55" t="n">
        <f aca="false">IFERROR(VALUE(LEFT(E767,4)),"")</f>
        <v>2024</v>
      </c>
    </row>
    <row r="768" customFormat="false" ht="15" hidden="false" customHeight="true" outlineLevel="0" collapsed="false">
      <c r="A768" s="52" t="s">
        <v>12938</v>
      </c>
      <c r="B768" s="52" t="s">
        <v>857</v>
      </c>
      <c r="C768" s="52" t="s">
        <v>14</v>
      </c>
      <c r="D768" s="52" t="s">
        <v>9</v>
      </c>
      <c r="E768" s="52" t="s">
        <v>40</v>
      </c>
      <c r="F768" s="52" t="s">
        <v>115</v>
      </c>
      <c r="G768" s="52" t="n">
        <v>8769</v>
      </c>
      <c r="H768" s="52" t="n">
        <v>9425</v>
      </c>
      <c r="I768" s="54" t="n">
        <f aca="false">ABS(G768-H768)</f>
        <v>656</v>
      </c>
      <c r="J768" s="54" t="n">
        <f aca="false">IF(H768=0,0,ROUND(ABS(G768-H768)/H768*100,2))</f>
        <v>6.96</v>
      </c>
      <c r="K768" s="54" t="n">
        <f aca="false">G768-H768</f>
        <v>-656</v>
      </c>
      <c r="L768" s="54" t="n">
        <f aca="false">ROUND(100-J768,2)</f>
        <v>93.04</v>
      </c>
      <c r="M768" s="52" t="s">
        <v>12136</v>
      </c>
      <c r="N768" s="52" t="s">
        <v>12122</v>
      </c>
      <c r="O768" s="52" t="s">
        <v>12131</v>
      </c>
      <c r="P768" s="55" t="str">
        <f aca="false">IF(K768&gt;500,"Over-Forecast",IF(K768&lt;-500,"Under-Forecast","Accurate"))</f>
        <v>Under-Forecast</v>
      </c>
      <c r="Q768" s="55" t="str">
        <f aca="false">IF(J768&lt;=5,"Excellent",IF(J768&lt;=10,"Good",IF(J768&lt;=20,"Acceptable","Poor")))</f>
        <v>Good</v>
      </c>
      <c r="R768" s="55" t="n">
        <f aca="false">IFERROR(VALUE(LEFT(E768,4)),"")</f>
        <v>2023</v>
      </c>
    </row>
    <row r="769" customFormat="false" ht="15" hidden="false" customHeight="true" outlineLevel="0" collapsed="false">
      <c r="A769" s="56" t="s">
        <v>12939</v>
      </c>
      <c r="B769" s="56" t="s">
        <v>4018</v>
      </c>
      <c r="C769" s="56" t="s">
        <v>11</v>
      </c>
      <c r="D769" s="56" t="s">
        <v>21</v>
      </c>
      <c r="E769" s="56" t="s">
        <v>26</v>
      </c>
      <c r="F769" s="56" t="s">
        <v>109</v>
      </c>
      <c r="G769" s="56" t="n">
        <v>9680</v>
      </c>
      <c r="H769" s="56" t="n">
        <v>9995</v>
      </c>
      <c r="I769" s="54" t="n">
        <f aca="false">ABS(G769-H769)</f>
        <v>315</v>
      </c>
      <c r="J769" s="54" t="n">
        <f aca="false">IF(H769=0,0,ROUND(ABS(G769-H769)/H769*100,2))</f>
        <v>3.15</v>
      </c>
      <c r="K769" s="54" t="n">
        <f aca="false">G769-H769</f>
        <v>-315</v>
      </c>
      <c r="L769" s="54" t="n">
        <f aca="false">ROUND(100-J769,2)</f>
        <v>96.85</v>
      </c>
      <c r="M769" s="56" t="s">
        <v>12129</v>
      </c>
      <c r="N769" s="56" t="s">
        <v>12153</v>
      </c>
      <c r="O769" s="56" t="s">
        <v>12127</v>
      </c>
      <c r="P769" s="55" t="str">
        <f aca="false">IF(K769&gt;500,"Over-Forecast",IF(K769&lt;-500,"Under-Forecast","Accurate"))</f>
        <v>Accurate</v>
      </c>
      <c r="Q769" s="55" t="str">
        <f aca="false">IF(J769&lt;=5,"Excellent",IF(J769&lt;=10,"Good",IF(J769&lt;=20,"Acceptable","Poor")))</f>
        <v>Excellent</v>
      </c>
      <c r="R769" s="55" t="n">
        <f aca="false">IFERROR(VALUE(LEFT(E769,4)),"")</f>
        <v>2022</v>
      </c>
    </row>
    <row r="770" customFormat="false" ht="15" hidden="false" customHeight="true" outlineLevel="0" collapsed="false">
      <c r="A770" s="52" t="s">
        <v>12940</v>
      </c>
      <c r="B770" s="52" t="s">
        <v>1786</v>
      </c>
      <c r="C770" s="52" t="s">
        <v>23</v>
      </c>
      <c r="D770" s="52" t="s">
        <v>21</v>
      </c>
      <c r="E770" s="52" t="s">
        <v>30</v>
      </c>
      <c r="F770" s="52" t="s">
        <v>115</v>
      </c>
      <c r="G770" s="52" t="n">
        <v>548</v>
      </c>
      <c r="H770" s="52" t="n">
        <v>500</v>
      </c>
      <c r="I770" s="54" t="n">
        <f aca="false">ABS(G770-H770)</f>
        <v>48</v>
      </c>
      <c r="J770" s="54" t="n">
        <f aca="false">IF(H770=0,0,ROUND(ABS(G770-H770)/H770*100,2))</f>
        <v>9.6</v>
      </c>
      <c r="K770" s="54" t="n">
        <f aca="false">G770-H770</f>
        <v>48</v>
      </c>
      <c r="L770" s="54" t="n">
        <f aca="false">ROUND(100-J770,2)</f>
        <v>90.4</v>
      </c>
      <c r="M770" s="52" t="s">
        <v>12139</v>
      </c>
      <c r="N770" s="52" t="s">
        <v>12130</v>
      </c>
      <c r="O770" s="52" t="s">
        <v>12127</v>
      </c>
      <c r="P770" s="55" t="str">
        <f aca="false">IF(K770&gt;500,"Over-Forecast",IF(K770&lt;-500,"Under-Forecast","Accurate"))</f>
        <v>Accurate</v>
      </c>
      <c r="Q770" s="55" t="str">
        <f aca="false">IF(J770&lt;=5,"Excellent",IF(J770&lt;=10,"Good",IF(J770&lt;=20,"Acceptable","Poor")))</f>
        <v>Good</v>
      </c>
      <c r="R770" s="55" t="n">
        <f aca="false">IFERROR(VALUE(LEFT(E770,4)),"")</f>
        <v>2022</v>
      </c>
    </row>
    <row r="771" customFormat="false" ht="15" hidden="false" customHeight="true" outlineLevel="0" collapsed="false">
      <c r="A771" s="56" t="s">
        <v>12941</v>
      </c>
      <c r="B771" s="56" t="s">
        <v>2224</v>
      </c>
      <c r="C771" s="56" t="s">
        <v>11</v>
      </c>
      <c r="D771" s="56" t="s">
        <v>9</v>
      </c>
      <c r="E771" s="56" t="s">
        <v>19</v>
      </c>
      <c r="F771" s="56" t="s">
        <v>111</v>
      </c>
      <c r="G771" s="56" t="n">
        <v>151</v>
      </c>
      <c r="H771" s="56" t="n">
        <v>168</v>
      </c>
      <c r="I771" s="54" t="n">
        <f aca="false">ABS(G771-H771)</f>
        <v>17</v>
      </c>
      <c r="J771" s="54" t="n">
        <f aca="false">IF(H771=0,0,ROUND(ABS(G771-H771)/H771*100,2))</f>
        <v>10.12</v>
      </c>
      <c r="K771" s="54" t="n">
        <f aca="false">G771-H771</f>
        <v>-17</v>
      </c>
      <c r="L771" s="54" t="n">
        <f aca="false">ROUND(100-J771,2)</f>
        <v>89.88</v>
      </c>
      <c r="M771" s="56" t="s">
        <v>12129</v>
      </c>
      <c r="N771" s="56" t="s">
        <v>12153</v>
      </c>
      <c r="O771" s="56" t="s">
        <v>12123</v>
      </c>
      <c r="P771" s="55" t="str">
        <f aca="false">IF(K771&gt;500,"Over-Forecast",IF(K771&lt;-500,"Under-Forecast","Accurate"))</f>
        <v>Accurate</v>
      </c>
      <c r="Q771" s="55" t="str">
        <f aca="false">IF(J771&lt;=5,"Excellent",IF(J771&lt;=10,"Good",IF(J771&lt;=20,"Acceptable","Poor")))</f>
        <v>Acceptable</v>
      </c>
      <c r="R771" s="55" t="n">
        <f aca="false">IFERROR(VALUE(LEFT(E771,4)),"")</f>
        <v>2022</v>
      </c>
    </row>
    <row r="772" customFormat="false" ht="15" hidden="false" customHeight="true" outlineLevel="0" collapsed="false">
      <c r="A772" s="52" t="s">
        <v>12942</v>
      </c>
      <c r="B772" s="52" t="s">
        <v>327</v>
      </c>
      <c r="C772" s="52" t="s">
        <v>25</v>
      </c>
      <c r="D772" s="52" t="s">
        <v>15</v>
      </c>
      <c r="E772" s="52" t="s">
        <v>31</v>
      </c>
      <c r="F772" s="52" t="s">
        <v>107</v>
      </c>
      <c r="G772" s="52" t="n">
        <v>1649</v>
      </c>
      <c r="H772" s="52" t="n">
        <v>1726</v>
      </c>
      <c r="I772" s="54" t="n">
        <f aca="false">ABS(G772-H772)</f>
        <v>77</v>
      </c>
      <c r="J772" s="54" t="n">
        <f aca="false">IF(H772=0,0,ROUND(ABS(G772-H772)/H772*100,2))</f>
        <v>4.46</v>
      </c>
      <c r="K772" s="54" t="n">
        <f aca="false">G772-H772</f>
        <v>-77</v>
      </c>
      <c r="L772" s="54" t="n">
        <f aca="false">ROUND(100-J772,2)</f>
        <v>95.54</v>
      </c>
      <c r="M772" s="52" t="s">
        <v>12136</v>
      </c>
      <c r="N772" s="52" t="s">
        <v>12126</v>
      </c>
      <c r="O772" s="52" t="s">
        <v>12127</v>
      </c>
      <c r="P772" s="55" t="str">
        <f aca="false">IF(K772&gt;500,"Over-Forecast",IF(K772&lt;-500,"Under-Forecast","Accurate"))</f>
        <v>Accurate</v>
      </c>
      <c r="Q772" s="55" t="str">
        <f aca="false">IF(J772&lt;=5,"Excellent",IF(J772&lt;=10,"Good",IF(J772&lt;=20,"Acceptable","Poor")))</f>
        <v>Excellent</v>
      </c>
      <c r="R772" s="55" t="n">
        <f aca="false">IFERROR(VALUE(LEFT(E772,4)),"")</f>
        <v>2022</v>
      </c>
    </row>
    <row r="773" customFormat="false" ht="15" hidden="false" customHeight="true" outlineLevel="0" collapsed="false">
      <c r="A773" s="56" t="s">
        <v>12943</v>
      </c>
      <c r="B773" s="56" t="s">
        <v>7299</v>
      </c>
      <c r="C773" s="56" t="s">
        <v>14</v>
      </c>
      <c r="D773" s="56" t="s">
        <v>18</v>
      </c>
      <c r="E773" s="56" t="s">
        <v>44</v>
      </c>
      <c r="F773" s="56" t="s">
        <v>107</v>
      </c>
      <c r="G773" s="56" t="n">
        <v>2897</v>
      </c>
      <c r="H773" s="56" t="n">
        <v>3010</v>
      </c>
      <c r="I773" s="54" t="n">
        <f aca="false">ABS(G773-H773)</f>
        <v>113</v>
      </c>
      <c r="J773" s="54" t="n">
        <f aca="false">IF(H773=0,0,ROUND(ABS(G773-H773)/H773*100,2))</f>
        <v>3.75</v>
      </c>
      <c r="K773" s="54" t="n">
        <f aca="false">G773-H773</f>
        <v>-113</v>
      </c>
      <c r="L773" s="54" t="n">
        <f aca="false">ROUND(100-J773,2)</f>
        <v>96.25</v>
      </c>
      <c r="M773" s="56" t="s">
        <v>12204</v>
      </c>
      <c r="N773" s="56" t="s">
        <v>12130</v>
      </c>
      <c r="O773" s="56" t="s">
        <v>12127</v>
      </c>
      <c r="P773" s="55" t="str">
        <f aca="false">IF(K773&gt;500,"Over-Forecast",IF(K773&lt;-500,"Under-Forecast","Accurate"))</f>
        <v>Accurate</v>
      </c>
      <c r="Q773" s="55" t="str">
        <f aca="false">IF(J773&lt;=5,"Excellent",IF(J773&lt;=10,"Good",IF(J773&lt;=20,"Acceptable","Poor")))</f>
        <v>Excellent</v>
      </c>
      <c r="R773" s="55" t="n">
        <f aca="false">IFERROR(VALUE(LEFT(E773,4)),"")</f>
        <v>2023</v>
      </c>
    </row>
    <row r="774" customFormat="false" ht="15" hidden="false" customHeight="true" outlineLevel="0" collapsed="false">
      <c r="A774" s="52" t="s">
        <v>12944</v>
      </c>
      <c r="B774" s="52" t="s">
        <v>6180</v>
      </c>
      <c r="C774" s="52" t="s">
        <v>20</v>
      </c>
      <c r="D774" s="52" t="s">
        <v>9</v>
      </c>
      <c r="E774" s="52" t="s">
        <v>38</v>
      </c>
      <c r="F774" s="52" t="s">
        <v>109</v>
      </c>
      <c r="G774" s="52" t="n">
        <v>3375</v>
      </c>
      <c r="H774" s="52" t="n">
        <v>3056</v>
      </c>
      <c r="I774" s="54" t="n">
        <f aca="false">ABS(G774-H774)</f>
        <v>319</v>
      </c>
      <c r="J774" s="54" t="n">
        <f aca="false">IF(H774=0,0,ROUND(ABS(G774-H774)/H774*100,2))</f>
        <v>10.44</v>
      </c>
      <c r="K774" s="54" t="n">
        <f aca="false">G774-H774</f>
        <v>319</v>
      </c>
      <c r="L774" s="54" t="n">
        <f aca="false">ROUND(100-J774,2)</f>
        <v>89.56</v>
      </c>
      <c r="M774" s="52" t="s">
        <v>12160</v>
      </c>
      <c r="N774" s="52" t="s">
        <v>12126</v>
      </c>
      <c r="O774" s="52" t="s">
        <v>12127</v>
      </c>
      <c r="P774" s="55" t="str">
        <f aca="false">IF(K774&gt;500,"Over-Forecast",IF(K774&lt;-500,"Under-Forecast","Accurate"))</f>
        <v>Accurate</v>
      </c>
      <c r="Q774" s="55" t="str">
        <f aca="false">IF(J774&lt;=5,"Excellent",IF(J774&lt;=10,"Good",IF(J774&lt;=20,"Acceptable","Poor")))</f>
        <v>Acceptable</v>
      </c>
      <c r="R774" s="55" t="n">
        <f aca="false">IFERROR(VALUE(LEFT(E774,4)),"")</f>
        <v>2023</v>
      </c>
    </row>
    <row r="775" customFormat="false" ht="15" hidden="false" customHeight="true" outlineLevel="0" collapsed="false">
      <c r="A775" s="56" t="s">
        <v>12945</v>
      </c>
      <c r="B775" s="56" t="s">
        <v>4200</v>
      </c>
      <c r="C775" s="56" t="s">
        <v>14</v>
      </c>
      <c r="D775" s="56" t="s">
        <v>9</v>
      </c>
      <c r="E775" s="56" t="s">
        <v>10</v>
      </c>
      <c r="F775" s="56" t="s">
        <v>109</v>
      </c>
      <c r="G775" s="56" t="n">
        <v>7528</v>
      </c>
      <c r="H775" s="56" t="n">
        <v>6156</v>
      </c>
      <c r="I775" s="54" t="n">
        <f aca="false">ABS(G775-H775)</f>
        <v>1372</v>
      </c>
      <c r="J775" s="54" t="n">
        <f aca="false">IF(H775=0,0,ROUND(ABS(G775-H775)/H775*100,2))</f>
        <v>22.29</v>
      </c>
      <c r="K775" s="54" t="n">
        <f aca="false">G775-H775</f>
        <v>1372</v>
      </c>
      <c r="L775" s="54" t="n">
        <f aca="false">ROUND(100-J775,2)</f>
        <v>77.71</v>
      </c>
      <c r="M775" s="56" t="s">
        <v>12141</v>
      </c>
      <c r="N775" s="56" t="s">
        <v>12137</v>
      </c>
      <c r="O775" s="56" t="s">
        <v>12131</v>
      </c>
      <c r="P775" s="55" t="str">
        <f aca="false">IF(K775&gt;500,"Over-Forecast",IF(K775&lt;-500,"Under-Forecast","Accurate"))</f>
        <v>Over-Forecast</v>
      </c>
      <c r="Q775" s="55" t="str">
        <f aca="false">IF(J775&lt;=5,"Excellent",IF(J775&lt;=10,"Good",IF(J775&lt;=20,"Acceptable","Poor")))</f>
        <v>Poor</v>
      </c>
      <c r="R775" s="55" t="n">
        <f aca="false">IFERROR(VALUE(LEFT(E775,4)),"")</f>
        <v>2022</v>
      </c>
    </row>
    <row r="776" customFormat="false" ht="15" hidden="false" customHeight="true" outlineLevel="0" collapsed="false">
      <c r="A776" s="52" t="s">
        <v>12946</v>
      </c>
      <c r="B776" s="52" t="s">
        <v>3095</v>
      </c>
      <c r="C776" s="52" t="s">
        <v>27</v>
      </c>
      <c r="D776" s="52" t="s">
        <v>18</v>
      </c>
      <c r="E776" s="52" t="s">
        <v>36</v>
      </c>
      <c r="F776" s="52" t="s">
        <v>113</v>
      </c>
      <c r="G776" s="52" t="n">
        <v>11276</v>
      </c>
      <c r="H776" s="52" t="n">
        <v>8891</v>
      </c>
      <c r="I776" s="54" t="n">
        <f aca="false">ABS(G776-H776)</f>
        <v>2385</v>
      </c>
      <c r="J776" s="54" t="n">
        <f aca="false">IF(H776=0,0,ROUND(ABS(G776-H776)/H776*100,2))</f>
        <v>26.82</v>
      </c>
      <c r="K776" s="54" t="n">
        <f aca="false">G776-H776</f>
        <v>2385</v>
      </c>
      <c r="L776" s="54" t="n">
        <f aca="false">ROUND(100-J776,2)</f>
        <v>73.18</v>
      </c>
      <c r="M776" s="52" t="s">
        <v>12129</v>
      </c>
      <c r="N776" s="52" t="s">
        <v>12137</v>
      </c>
      <c r="O776" s="52" t="s">
        <v>12127</v>
      </c>
      <c r="P776" s="55" t="str">
        <f aca="false">IF(K776&gt;500,"Over-Forecast",IF(K776&lt;-500,"Under-Forecast","Accurate"))</f>
        <v>Over-Forecast</v>
      </c>
      <c r="Q776" s="55" t="str">
        <f aca="false">IF(J776&lt;=5,"Excellent",IF(J776&lt;=10,"Good",IF(J776&lt;=20,"Acceptable","Poor")))</f>
        <v>Poor</v>
      </c>
      <c r="R776" s="55" t="n">
        <f aca="false">IFERROR(VALUE(LEFT(E776,4)),"")</f>
        <v>2023</v>
      </c>
    </row>
    <row r="777" customFormat="false" ht="15" hidden="false" customHeight="true" outlineLevel="0" collapsed="false">
      <c r="A777" s="56" t="s">
        <v>12947</v>
      </c>
      <c r="B777" s="56" t="s">
        <v>644</v>
      </c>
      <c r="C777" s="56" t="s">
        <v>25</v>
      </c>
      <c r="D777" s="56" t="s">
        <v>21</v>
      </c>
      <c r="E777" s="56" t="s">
        <v>48</v>
      </c>
      <c r="F777" s="56" t="s">
        <v>115</v>
      </c>
      <c r="G777" s="56" t="n">
        <v>7049</v>
      </c>
      <c r="H777" s="56" t="n">
        <v>7244</v>
      </c>
      <c r="I777" s="54" t="n">
        <f aca="false">ABS(G777-H777)</f>
        <v>195</v>
      </c>
      <c r="J777" s="54" t="n">
        <f aca="false">IF(H777=0,0,ROUND(ABS(G777-H777)/H777*100,2))</f>
        <v>2.69</v>
      </c>
      <c r="K777" s="54" t="n">
        <f aca="false">G777-H777</f>
        <v>-195</v>
      </c>
      <c r="L777" s="54" t="n">
        <f aca="false">ROUND(100-J777,2)</f>
        <v>97.31</v>
      </c>
      <c r="M777" s="56" t="s">
        <v>12160</v>
      </c>
      <c r="N777" s="56" t="s">
        <v>12122</v>
      </c>
      <c r="O777" s="56" t="s">
        <v>12131</v>
      </c>
      <c r="P777" s="55" t="str">
        <f aca="false">IF(K777&gt;500,"Over-Forecast",IF(K777&lt;-500,"Under-Forecast","Accurate"))</f>
        <v>Accurate</v>
      </c>
      <c r="Q777" s="55" t="str">
        <f aca="false">IF(J777&lt;=5,"Excellent",IF(J777&lt;=10,"Good",IF(J777&lt;=20,"Acceptable","Poor")))</f>
        <v>Excellent</v>
      </c>
      <c r="R777" s="55" t="n">
        <f aca="false">IFERROR(VALUE(LEFT(E777,4)),"")</f>
        <v>2024</v>
      </c>
    </row>
    <row r="778" customFormat="false" ht="15" hidden="false" customHeight="true" outlineLevel="0" collapsed="false">
      <c r="A778" s="52" t="s">
        <v>12948</v>
      </c>
      <c r="B778" s="52" t="s">
        <v>6101</v>
      </c>
      <c r="C778" s="52" t="s">
        <v>25</v>
      </c>
      <c r="D778" s="52" t="s">
        <v>15</v>
      </c>
      <c r="E778" s="52" t="s">
        <v>44</v>
      </c>
      <c r="F778" s="52" t="s">
        <v>109</v>
      </c>
      <c r="G778" s="52" t="n">
        <v>6080</v>
      </c>
      <c r="H778" s="52" t="n">
        <v>6485</v>
      </c>
      <c r="I778" s="54" t="n">
        <f aca="false">ABS(G778-H778)</f>
        <v>405</v>
      </c>
      <c r="J778" s="54" t="n">
        <f aca="false">IF(H778=0,0,ROUND(ABS(G778-H778)/H778*100,2))</f>
        <v>6.25</v>
      </c>
      <c r="K778" s="54" t="n">
        <f aca="false">G778-H778</f>
        <v>-405</v>
      </c>
      <c r="L778" s="54" t="n">
        <f aca="false">ROUND(100-J778,2)</f>
        <v>93.75</v>
      </c>
      <c r="M778" s="52" t="s">
        <v>12121</v>
      </c>
      <c r="N778" s="52" t="s">
        <v>12126</v>
      </c>
      <c r="O778" s="52" t="s">
        <v>12123</v>
      </c>
      <c r="P778" s="55" t="str">
        <f aca="false">IF(K778&gt;500,"Over-Forecast",IF(K778&lt;-500,"Under-Forecast","Accurate"))</f>
        <v>Accurate</v>
      </c>
      <c r="Q778" s="55" t="str">
        <f aca="false">IF(J778&lt;=5,"Excellent",IF(J778&lt;=10,"Good",IF(J778&lt;=20,"Acceptable","Poor")))</f>
        <v>Good</v>
      </c>
      <c r="R778" s="55" t="n">
        <f aca="false">IFERROR(VALUE(LEFT(E778,4)),"")</f>
        <v>2023</v>
      </c>
    </row>
    <row r="779" customFormat="false" ht="15" hidden="false" customHeight="true" outlineLevel="0" collapsed="false">
      <c r="A779" s="56" t="s">
        <v>12949</v>
      </c>
      <c r="B779" s="56" t="s">
        <v>2682</v>
      </c>
      <c r="C779" s="56" t="s">
        <v>23</v>
      </c>
      <c r="D779" s="56" t="s">
        <v>15</v>
      </c>
      <c r="E779" s="56" t="s">
        <v>41</v>
      </c>
      <c r="F779" s="56" t="s">
        <v>113</v>
      </c>
      <c r="G779" s="56" t="n">
        <v>2076</v>
      </c>
      <c r="H779" s="56" t="n">
        <v>1563</v>
      </c>
      <c r="I779" s="54" t="n">
        <f aca="false">ABS(G779-H779)</f>
        <v>513</v>
      </c>
      <c r="J779" s="54" t="n">
        <f aca="false">IF(H779=0,0,ROUND(ABS(G779-H779)/H779*100,2))</f>
        <v>32.82</v>
      </c>
      <c r="K779" s="54" t="n">
        <f aca="false">G779-H779</f>
        <v>513</v>
      </c>
      <c r="L779" s="54" t="n">
        <f aca="false">ROUND(100-J779,2)</f>
        <v>67.18</v>
      </c>
      <c r="M779" s="56" t="s">
        <v>12139</v>
      </c>
      <c r="N779" s="56" t="s">
        <v>12130</v>
      </c>
      <c r="O779" s="56" t="s">
        <v>12131</v>
      </c>
      <c r="P779" s="55" t="str">
        <f aca="false">IF(K779&gt;500,"Over-Forecast",IF(K779&lt;-500,"Under-Forecast","Accurate"))</f>
        <v>Over-Forecast</v>
      </c>
      <c r="Q779" s="55" t="str">
        <f aca="false">IF(J779&lt;=5,"Excellent",IF(J779&lt;=10,"Good",IF(J779&lt;=20,"Acceptable","Poor")))</f>
        <v>Poor</v>
      </c>
      <c r="R779" s="55" t="n">
        <f aca="false">IFERROR(VALUE(LEFT(E779,4)),"")</f>
        <v>2023</v>
      </c>
    </row>
    <row r="780" customFormat="false" ht="15" hidden="false" customHeight="true" outlineLevel="0" collapsed="false">
      <c r="A780" s="52" t="s">
        <v>12950</v>
      </c>
      <c r="B780" s="52" t="s">
        <v>5508</v>
      </c>
      <c r="C780" s="52" t="s">
        <v>17</v>
      </c>
      <c r="D780" s="52" t="s">
        <v>18</v>
      </c>
      <c r="E780" s="52" t="s">
        <v>13</v>
      </c>
      <c r="F780" s="52" t="s">
        <v>115</v>
      </c>
      <c r="G780" s="52" t="n">
        <v>7566</v>
      </c>
      <c r="H780" s="52" t="n">
        <v>9760</v>
      </c>
      <c r="I780" s="54" t="n">
        <f aca="false">ABS(G780-H780)</f>
        <v>2194</v>
      </c>
      <c r="J780" s="54" t="n">
        <f aca="false">IF(H780=0,0,ROUND(ABS(G780-H780)/H780*100,2))</f>
        <v>22.48</v>
      </c>
      <c r="K780" s="54" t="n">
        <f aca="false">G780-H780</f>
        <v>-2194</v>
      </c>
      <c r="L780" s="54" t="n">
        <f aca="false">ROUND(100-J780,2)</f>
        <v>77.52</v>
      </c>
      <c r="M780" s="52" t="s">
        <v>12139</v>
      </c>
      <c r="N780" s="52" t="s">
        <v>12153</v>
      </c>
      <c r="O780" s="52" t="s">
        <v>12131</v>
      </c>
      <c r="P780" s="55" t="str">
        <f aca="false">IF(K780&gt;500,"Over-Forecast",IF(K780&lt;-500,"Under-Forecast","Accurate"))</f>
        <v>Under-Forecast</v>
      </c>
      <c r="Q780" s="55" t="str">
        <f aca="false">IF(J780&lt;=5,"Excellent",IF(J780&lt;=10,"Good",IF(J780&lt;=20,"Acceptable","Poor")))</f>
        <v>Poor</v>
      </c>
      <c r="R780" s="55" t="n">
        <f aca="false">IFERROR(VALUE(LEFT(E780,4)),"")</f>
        <v>2022</v>
      </c>
    </row>
    <row r="781" customFormat="false" ht="15" hidden="false" customHeight="true" outlineLevel="0" collapsed="false">
      <c r="A781" s="56" t="s">
        <v>12951</v>
      </c>
      <c r="B781" s="56" t="s">
        <v>3049</v>
      </c>
      <c r="C781" s="56" t="s">
        <v>27</v>
      </c>
      <c r="D781" s="56" t="s">
        <v>12</v>
      </c>
      <c r="E781" s="56" t="s">
        <v>38</v>
      </c>
      <c r="F781" s="56" t="s">
        <v>113</v>
      </c>
      <c r="G781" s="56" t="n">
        <v>412</v>
      </c>
      <c r="H781" s="56" t="n">
        <v>467</v>
      </c>
      <c r="I781" s="54" t="n">
        <f aca="false">ABS(G781-H781)</f>
        <v>55</v>
      </c>
      <c r="J781" s="54" t="n">
        <f aca="false">IF(H781=0,0,ROUND(ABS(G781-H781)/H781*100,2))</f>
        <v>11.78</v>
      </c>
      <c r="K781" s="54" t="n">
        <f aca="false">G781-H781</f>
        <v>-55</v>
      </c>
      <c r="L781" s="54" t="n">
        <f aca="false">ROUND(100-J781,2)</f>
        <v>88.22</v>
      </c>
      <c r="M781" s="56" t="s">
        <v>12139</v>
      </c>
      <c r="N781" s="56" t="s">
        <v>12137</v>
      </c>
      <c r="O781" s="56" t="s">
        <v>12127</v>
      </c>
      <c r="P781" s="55" t="str">
        <f aca="false">IF(K781&gt;500,"Over-Forecast",IF(K781&lt;-500,"Under-Forecast","Accurate"))</f>
        <v>Accurate</v>
      </c>
      <c r="Q781" s="55" t="str">
        <f aca="false">IF(J781&lt;=5,"Excellent",IF(J781&lt;=10,"Good",IF(J781&lt;=20,"Acceptable","Poor")))</f>
        <v>Acceptable</v>
      </c>
      <c r="R781" s="55" t="n">
        <f aca="false">IFERROR(VALUE(LEFT(E781,4)),"")</f>
        <v>2023</v>
      </c>
    </row>
    <row r="782" customFormat="false" ht="15" hidden="false" customHeight="true" outlineLevel="0" collapsed="false">
      <c r="A782" s="52" t="s">
        <v>12952</v>
      </c>
      <c r="B782" s="52" t="s">
        <v>1551</v>
      </c>
      <c r="C782" s="52" t="s">
        <v>23</v>
      </c>
      <c r="D782" s="52" t="s">
        <v>12</v>
      </c>
      <c r="E782" s="52" t="s">
        <v>19</v>
      </c>
      <c r="F782" s="52" t="s">
        <v>111</v>
      </c>
      <c r="G782" s="52" t="n">
        <v>7474</v>
      </c>
      <c r="H782" s="52" t="n">
        <v>7667</v>
      </c>
      <c r="I782" s="54" t="n">
        <f aca="false">ABS(G782-H782)</f>
        <v>193</v>
      </c>
      <c r="J782" s="54" t="n">
        <f aca="false">IF(H782=0,0,ROUND(ABS(G782-H782)/H782*100,2))</f>
        <v>2.52</v>
      </c>
      <c r="K782" s="54" t="n">
        <f aca="false">G782-H782</f>
        <v>-193</v>
      </c>
      <c r="L782" s="54" t="n">
        <f aca="false">ROUND(100-J782,2)</f>
        <v>97.48</v>
      </c>
      <c r="M782" s="52" t="s">
        <v>12204</v>
      </c>
      <c r="N782" s="52" t="s">
        <v>12153</v>
      </c>
      <c r="O782" s="52" t="s">
        <v>12131</v>
      </c>
      <c r="P782" s="55" t="str">
        <f aca="false">IF(K782&gt;500,"Over-Forecast",IF(K782&lt;-500,"Under-Forecast","Accurate"))</f>
        <v>Accurate</v>
      </c>
      <c r="Q782" s="55" t="str">
        <f aca="false">IF(J782&lt;=5,"Excellent",IF(J782&lt;=10,"Good",IF(J782&lt;=20,"Acceptable","Poor")))</f>
        <v>Excellent</v>
      </c>
      <c r="R782" s="55" t="n">
        <f aca="false">IFERROR(VALUE(LEFT(E782,4)),"")</f>
        <v>2022</v>
      </c>
    </row>
    <row r="783" customFormat="false" ht="15" hidden="false" customHeight="true" outlineLevel="0" collapsed="false">
      <c r="A783" s="56" t="s">
        <v>12953</v>
      </c>
      <c r="B783" s="56" t="s">
        <v>2381</v>
      </c>
      <c r="C783" s="56" t="s">
        <v>17</v>
      </c>
      <c r="D783" s="56" t="s">
        <v>9</v>
      </c>
      <c r="E783" s="56" t="s">
        <v>42</v>
      </c>
      <c r="F783" s="56" t="s">
        <v>111</v>
      </c>
      <c r="G783" s="56" t="n">
        <v>10177</v>
      </c>
      <c r="H783" s="56" t="n">
        <v>7808</v>
      </c>
      <c r="I783" s="54" t="n">
        <f aca="false">ABS(G783-H783)</f>
        <v>2369</v>
      </c>
      <c r="J783" s="54" t="n">
        <f aca="false">IF(H783=0,0,ROUND(ABS(G783-H783)/H783*100,2))</f>
        <v>30.34</v>
      </c>
      <c r="K783" s="54" t="n">
        <f aca="false">G783-H783</f>
        <v>2369</v>
      </c>
      <c r="L783" s="54" t="n">
        <f aca="false">ROUND(100-J783,2)</f>
        <v>69.66</v>
      </c>
      <c r="M783" s="56" t="s">
        <v>12198</v>
      </c>
      <c r="N783" s="56" t="s">
        <v>12137</v>
      </c>
      <c r="O783" s="56" t="s">
        <v>12131</v>
      </c>
      <c r="P783" s="55" t="str">
        <f aca="false">IF(K783&gt;500,"Over-Forecast",IF(K783&lt;-500,"Under-Forecast","Accurate"))</f>
        <v>Over-Forecast</v>
      </c>
      <c r="Q783" s="55" t="str">
        <f aca="false">IF(J783&lt;=5,"Excellent",IF(J783&lt;=10,"Good",IF(J783&lt;=20,"Acceptable","Poor")))</f>
        <v>Poor</v>
      </c>
      <c r="R783" s="55" t="n">
        <f aca="false">IFERROR(VALUE(LEFT(E783,4)),"")</f>
        <v>2023</v>
      </c>
    </row>
    <row r="784" customFormat="false" ht="15" hidden="false" customHeight="true" outlineLevel="0" collapsed="false">
      <c r="A784" s="52" t="s">
        <v>12954</v>
      </c>
      <c r="B784" s="52" t="s">
        <v>3427</v>
      </c>
      <c r="C784" s="52" t="s">
        <v>20</v>
      </c>
      <c r="D784" s="52" t="s">
        <v>15</v>
      </c>
      <c r="E784" s="52" t="s">
        <v>53</v>
      </c>
      <c r="F784" s="52" t="s">
        <v>111</v>
      </c>
      <c r="G784" s="52" t="n">
        <v>7934</v>
      </c>
      <c r="H784" s="52" t="n">
        <v>9707</v>
      </c>
      <c r="I784" s="54" t="n">
        <f aca="false">ABS(G784-H784)</f>
        <v>1773</v>
      </c>
      <c r="J784" s="54" t="n">
        <f aca="false">IF(H784=0,0,ROUND(ABS(G784-H784)/H784*100,2))</f>
        <v>18.27</v>
      </c>
      <c r="K784" s="54" t="n">
        <f aca="false">G784-H784</f>
        <v>-1773</v>
      </c>
      <c r="L784" s="54" t="n">
        <f aca="false">ROUND(100-J784,2)</f>
        <v>81.73</v>
      </c>
      <c r="M784" s="52" t="s">
        <v>12141</v>
      </c>
      <c r="N784" s="52" t="s">
        <v>12126</v>
      </c>
      <c r="O784" s="52" t="s">
        <v>12123</v>
      </c>
      <c r="P784" s="55" t="str">
        <f aca="false">IF(K784&gt;500,"Over-Forecast",IF(K784&lt;-500,"Under-Forecast","Accurate"))</f>
        <v>Under-Forecast</v>
      </c>
      <c r="Q784" s="55" t="str">
        <f aca="false">IF(J784&lt;=5,"Excellent",IF(J784&lt;=10,"Good",IF(J784&lt;=20,"Acceptable","Poor")))</f>
        <v>Acceptable</v>
      </c>
      <c r="R784" s="55" t="n">
        <f aca="false">IFERROR(VALUE(LEFT(E784,4)),"")</f>
        <v>2024</v>
      </c>
    </row>
    <row r="785" customFormat="false" ht="15" hidden="false" customHeight="true" outlineLevel="0" collapsed="false">
      <c r="A785" s="56" t="s">
        <v>12955</v>
      </c>
      <c r="B785" s="56" t="s">
        <v>1018</v>
      </c>
      <c r="C785" s="56" t="s">
        <v>25</v>
      </c>
      <c r="D785" s="56" t="s">
        <v>9</v>
      </c>
      <c r="E785" s="56" t="s">
        <v>48</v>
      </c>
      <c r="F785" s="56" t="s">
        <v>111</v>
      </c>
      <c r="G785" s="56" t="n">
        <v>3550</v>
      </c>
      <c r="H785" s="56" t="n">
        <v>3383</v>
      </c>
      <c r="I785" s="54" t="n">
        <f aca="false">ABS(G785-H785)</f>
        <v>167</v>
      </c>
      <c r="J785" s="54" t="n">
        <f aca="false">IF(H785=0,0,ROUND(ABS(G785-H785)/H785*100,2))</f>
        <v>4.94</v>
      </c>
      <c r="K785" s="54" t="n">
        <f aca="false">G785-H785</f>
        <v>167</v>
      </c>
      <c r="L785" s="54" t="n">
        <f aca="false">ROUND(100-J785,2)</f>
        <v>95.06</v>
      </c>
      <c r="M785" s="56" t="s">
        <v>12125</v>
      </c>
      <c r="N785" s="56" t="s">
        <v>12122</v>
      </c>
      <c r="O785" s="56" t="s">
        <v>12127</v>
      </c>
      <c r="P785" s="55" t="str">
        <f aca="false">IF(K785&gt;500,"Over-Forecast",IF(K785&lt;-500,"Under-Forecast","Accurate"))</f>
        <v>Accurate</v>
      </c>
      <c r="Q785" s="55" t="str">
        <f aca="false">IF(J785&lt;=5,"Excellent",IF(J785&lt;=10,"Good",IF(J785&lt;=20,"Acceptable","Poor")))</f>
        <v>Excellent</v>
      </c>
      <c r="R785" s="55" t="n">
        <f aca="false">IFERROR(VALUE(LEFT(E785,4)),"")</f>
        <v>2024</v>
      </c>
    </row>
    <row r="786" customFormat="false" ht="15" hidden="false" customHeight="true" outlineLevel="0" collapsed="false">
      <c r="A786" s="52" t="s">
        <v>12956</v>
      </c>
      <c r="B786" s="52" t="s">
        <v>3793</v>
      </c>
      <c r="C786" s="52" t="s">
        <v>14</v>
      </c>
      <c r="D786" s="52" t="s">
        <v>12</v>
      </c>
      <c r="E786" s="52" t="s">
        <v>37</v>
      </c>
      <c r="F786" s="52" t="s">
        <v>111</v>
      </c>
      <c r="G786" s="52" t="n">
        <v>7126</v>
      </c>
      <c r="H786" s="52" t="n">
        <v>9891</v>
      </c>
      <c r="I786" s="54" t="n">
        <f aca="false">ABS(G786-H786)</f>
        <v>2765</v>
      </c>
      <c r="J786" s="54" t="n">
        <f aca="false">IF(H786=0,0,ROUND(ABS(G786-H786)/H786*100,2))</f>
        <v>27.95</v>
      </c>
      <c r="K786" s="54" t="n">
        <f aca="false">G786-H786</f>
        <v>-2765</v>
      </c>
      <c r="L786" s="54" t="n">
        <f aca="false">ROUND(100-J786,2)</f>
        <v>72.05</v>
      </c>
      <c r="M786" s="52" t="s">
        <v>12139</v>
      </c>
      <c r="N786" s="52" t="s">
        <v>12130</v>
      </c>
      <c r="O786" s="52" t="s">
        <v>12127</v>
      </c>
      <c r="P786" s="55" t="str">
        <f aca="false">IF(K786&gt;500,"Over-Forecast",IF(K786&lt;-500,"Under-Forecast","Accurate"))</f>
        <v>Under-Forecast</v>
      </c>
      <c r="Q786" s="55" t="str">
        <f aca="false">IF(J786&lt;=5,"Excellent",IF(J786&lt;=10,"Good",IF(J786&lt;=20,"Acceptable","Poor")))</f>
        <v>Poor</v>
      </c>
      <c r="R786" s="55" t="n">
        <f aca="false">IFERROR(VALUE(LEFT(E786,4)),"")</f>
        <v>2023</v>
      </c>
    </row>
    <row r="787" customFormat="false" ht="15" hidden="false" customHeight="true" outlineLevel="0" collapsed="false">
      <c r="A787" s="56" t="s">
        <v>12957</v>
      </c>
      <c r="B787" s="56" t="s">
        <v>1287</v>
      </c>
      <c r="C787" s="56" t="s">
        <v>25</v>
      </c>
      <c r="D787" s="56" t="s">
        <v>9</v>
      </c>
      <c r="E787" s="56" t="s">
        <v>36</v>
      </c>
      <c r="F787" s="56" t="s">
        <v>111</v>
      </c>
      <c r="G787" s="56" t="n">
        <v>6863</v>
      </c>
      <c r="H787" s="56" t="n">
        <v>8609</v>
      </c>
      <c r="I787" s="54" t="n">
        <f aca="false">ABS(G787-H787)</f>
        <v>1746</v>
      </c>
      <c r="J787" s="54" t="n">
        <f aca="false">IF(H787=0,0,ROUND(ABS(G787-H787)/H787*100,2))</f>
        <v>20.28</v>
      </c>
      <c r="K787" s="54" t="n">
        <f aca="false">G787-H787</f>
        <v>-1746</v>
      </c>
      <c r="L787" s="54" t="n">
        <f aca="false">ROUND(100-J787,2)</f>
        <v>79.72</v>
      </c>
      <c r="M787" s="56" t="s">
        <v>12149</v>
      </c>
      <c r="N787" s="56" t="s">
        <v>12122</v>
      </c>
      <c r="O787" s="56" t="s">
        <v>12131</v>
      </c>
      <c r="P787" s="55" t="str">
        <f aca="false">IF(K787&gt;500,"Over-Forecast",IF(K787&lt;-500,"Under-Forecast","Accurate"))</f>
        <v>Under-Forecast</v>
      </c>
      <c r="Q787" s="55" t="str">
        <f aca="false">IF(J787&lt;=5,"Excellent",IF(J787&lt;=10,"Good",IF(J787&lt;=20,"Acceptable","Poor")))</f>
        <v>Poor</v>
      </c>
      <c r="R787" s="55" t="n">
        <f aca="false">IFERROR(VALUE(LEFT(E787,4)),"")</f>
        <v>2023</v>
      </c>
    </row>
    <row r="788" customFormat="false" ht="15" hidden="false" customHeight="true" outlineLevel="0" collapsed="false">
      <c r="A788" s="52" t="s">
        <v>12958</v>
      </c>
      <c r="B788" s="52" t="s">
        <v>2499</v>
      </c>
      <c r="C788" s="52" t="s">
        <v>11</v>
      </c>
      <c r="D788" s="52" t="s">
        <v>18</v>
      </c>
      <c r="E788" s="52" t="s">
        <v>55</v>
      </c>
      <c r="F788" s="52" t="s">
        <v>109</v>
      </c>
      <c r="G788" s="52" t="n">
        <v>5113</v>
      </c>
      <c r="H788" s="52" t="n">
        <v>4003</v>
      </c>
      <c r="I788" s="54" t="n">
        <f aca="false">ABS(G788-H788)</f>
        <v>1110</v>
      </c>
      <c r="J788" s="54" t="n">
        <f aca="false">IF(H788=0,0,ROUND(ABS(G788-H788)/H788*100,2))</f>
        <v>27.73</v>
      </c>
      <c r="K788" s="54" t="n">
        <f aca="false">G788-H788</f>
        <v>1110</v>
      </c>
      <c r="L788" s="54" t="n">
        <f aca="false">ROUND(100-J788,2)</f>
        <v>72.27</v>
      </c>
      <c r="M788" s="52" t="s">
        <v>12160</v>
      </c>
      <c r="N788" s="52" t="s">
        <v>12130</v>
      </c>
      <c r="O788" s="52" t="s">
        <v>12127</v>
      </c>
      <c r="P788" s="55" t="str">
        <f aca="false">IF(K788&gt;500,"Over-Forecast",IF(K788&lt;-500,"Under-Forecast","Accurate"))</f>
        <v>Over-Forecast</v>
      </c>
      <c r="Q788" s="55" t="str">
        <f aca="false">IF(J788&lt;=5,"Excellent",IF(J788&lt;=10,"Good",IF(J788&lt;=20,"Acceptable","Poor")))</f>
        <v>Poor</v>
      </c>
      <c r="R788" s="55" t="n">
        <f aca="false">IFERROR(VALUE(LEFT(E788,4)),"")</f>
        <v>2024</v>
      </c>
    </row>
    <row r="789" customFormat="false" ht="15" hidden="false" customHeight="true" outlineLevel="0" collapsed="false">
      <c r="A789" s="56" t="s">
        <v>12959</v>
      </c>
      <c r="B789" s="56" t="s">
        <v>3850</v>
      </c>
      <c r="C789" s="56" t="s">
        <v>14</v>
      </c>
      <c r="D789" s="56" t="s">
        <v>15</v>
      </c>
      <c r="E789" s="56" t="s">
        <v>43</v>
      </c>
      <c r="F789" s="56" t="s">
        <v>115</v>
      </c>
      <c r="G789" s="56" t="n">
        <v>7605</v>
      </c>
      <c r="H789" s="56" t="n">
        <v>7932</v>
      </c>
      <c r="I789" s="54" t="n">
        <f aca="false">ABS(G789-H789)</f>
        <v>327</v>
      </c>
      <c r="J789" s="54" t="n">
        <f aca="false">IF(H789=0,0,ROUND(ABS(G789-H789)/H789*100,2))</f>
        <v>4.12</v>
      </c>
      <c r="K789" s="54" t="n">
        <f aca="false">G789-H789</f>
        <v>-327</v>
      </c>
      <c r="L789" s="54" t="n">
        <f aca="false">ROUND(100-J789,2)</f>
        <v>95.88</v>
      </c>
      <c r="M789" s="56" t="s">
        <v>12139</v>
      </c>
      <c r="N789" s="56" t="s">
        <v>12137</v>
      </c>
      <c r="O789" s="56" t="s">
        <v>12131</v>
      </c>
      <c r="P789" s="55" t="str">
        <f aca="false">IF(K789&gt;500,"Over-Forecast",IF(K789&lt;-500,"Under-Forecast","Accurate"))</f>
        <v>Accurate</v>
      </c>
      <c r="Q789" s="55" t="str">
        <f aca="false">IF(J789&lt;=5,"Excellent",IF(J789&lt;=10,"Good",IF(J789&lt;=20,"Acceptable","Poor")))</f>
        <v>Excellent</v>
      </c>
      <c r="R789" s="55" t="n">
        <f aca="false">IFERROR(VALUE(LEFT(E789,4)),"")</f>
        <v>2023</v>
      </c>
    </row>
    <row r="790" customFormat="false" ht="15" hidden="false" customHeight="true" outlineLevel="0" collapsed="false">
      <c r="A790" s="52" t="s">
        <v>12960</v>
      </c>
      <c r="B790" s="52" t="s">
        <v>7188</v>
      </c>
      <c r="C790" s="52" t="s">
        <v>11</v>
      </c>
      <c r="D790" s="52" t="s">
        <v>21</v>
      </c>
      <c r="E790" s="52" t="s">
        <v>40</v>
      </c>
      <c r="F790" s="52" t="s">
        <v>107</v>
      </c>
      <c r="G790" s="52" t="n">
        <v>6233</v>
      </c>
      <c r="H790" s="52" t="n">
        <v>6479</v>
      </c>
      <c r="I790" s="54" t="n">
        <f aca="false">ABS(G790-H790)</f>
        <v>246</v>
      </c>
      <c r="J790" s="54" t="n">
        <f aca="false">IF(H790=0,0,ROUND(ABS(G790-H790)/H790*100,2))</f>
        <v>3.8</v>
      </c>
      <c r="K790" s="54" t="n">
        <f aca="false">G790-H790</f>
        <v>-246</v>
      </c>
      <c r="L790" s="54" t="n">
        <f aca="false">ROUND(100-J790,2)</f>
        <v>96.2</v>
      </c>
      <c r="M790" s="52" t="s">
        <v>12121</v>
      </c>
      <c r="N790" s="52" t="s">
        <v>12130</v>
      </c>
      <c r="O790" s="52" t="s">
        <v>12123</v>
      </c>
      <c r="P790" s="55" t="str">
        <f aca="false">IF(K790&gt;500,"Over-Forecast",IF(K790&lt;-500,"Under-Forecast","Accurate"))</f>
        <v>Accurate</v>
      </c>
      <c r="Q790" s="55" t="str">
        <f aca="false">IF(J790&lt;=5,"Excellent",IF(J790&lt;=10,"Good",IF(J790&lt;=20,"Acceptable","Poor")))</f>
        <v>Excellent</v>
      </c>
      <c r="R790" s="55" t="n">
        <f aca="false">IFERROR(VALUE(LEFT(E790,4)),"")</f>
        <v>2023</v>
      </c>
    </row>
    <row r="791" customFormat="false" ht="15" hidden="false" customHeight="true" outlineLevel="0" collapsed="false">
      <c r="A791" s="56" t="s">
        <v>12961</v>
      </c>
      <c r="B791" s="56" t="s">
        <v>1333</v>
      </c>
      <c r="C791" s="56" t="s">
        <v>27</v>
      </c>
      <c r="D791" s="56" t="s">
        <v>12</v>
      </c>
      <c r="E791" s="56" t="s">
        <v>31</v>
      </c>
      <c r="F791" s="56" t="s">
        <v>111</v>
      </c>
      <c r="G791" s="56" t="n">
        <v>2218</v>
      </c>
      <c r="H791" s="56" t="n">
        <v>2435</v>
      </c>
      <c r="I791" s="54" t="n">
        <f aca="false">ABS(G791-H791)</f>
        <v>217</v>
      </c>
      <c r="J791" s="54" t="n">
        <f aca="false">IF(H791=0,0,ROUND(ABS(G791-H791)/H791*100,2))</f>
        <v>8.91</v>
      </c>
      <c r="K791" s="54" t="n">
        <f aca="false">G791-H791</f>
        <v>-217</v>
      </c>
      <c r="L791" s="54" t="n">
        <f aca="false">ROUND(100-J791,2)</f>
        <v>91.09</v>
      </c>
      <c r="M791" s="56" t="s">
        <v>12125</v>
      </c>
      <c r="N791" s="56" t="s">
        <v>12130</v>
      </c>
      <c r="O791" s="56" t="s">
        <v>12131</v>
      </c>
      <c r="P791" s="55" t="str">
        <f aca="false">IF(K791&gt;500,"Over-Forecast",IF(K791&lt;-500,"Under-Forecast","Accurate"))</f>
        <v>Accurate</v>
      </c>
      <c r="Q791" s="55" t="str">
        <f aca="false">IF(J791&lt;=5,"Excellent",IF(J791&lt;=10,"Good",IF(J791&lt;=20,"Acceptable","Poor")))</f>
        <v>Good</v>
      </c>
      <c r="R791" s="55" t="n">
        <f aca="false">IFERROR(VALUE(LEFT(E791,4)),"")</f>
        <v>2022</v>
      </c>
    </row>
    <row r="792" customFormat="false" ht="15" hidden="false" customHeight="true" outlineLevel="0" collapsed="false">
      <c r="A792" s="52" t="s">
        <v>12962</v>
      </c>
      <c r="B792" s="52" t="s">
        <v>940</v>
      </c>
      <c r="C792" s="52" t="s">
        <v>11</v>
      </c>
      <c r="D792" s="52" t="s">
        <v>9</v>
      </c>
      <c r="E792" s="52" t="s">
        <v>48</v>
      </c>
      <c r="F792" s="52" t="s">
        <v>115</v>
      </c>
      <c r="G792" s="52" t="n">
        <v>3304</v>
      </c>
      <c r="H792" s="52" t="n">
        <v>3982</v>
      </c>
      <c r="I792" s="54" t="n">
        <f aca="false">ABS(G792-H792)</f>
        <v>678</v>
      </c>
      <c r="J792" s="54" t="n">
        <f aca="false">IF(H792=0,0,ROUND(ABS(G792-H792)/H792*100,2))</f>
        <v>17.03</v>
      </c>
      <c r="K792" s="54" t="n">
        <f aca="false">G792-H792</f>
        <v>-678</v>
      </c>
      <c r="L792" s="54" t="n">
        <f aca="false">ROUND(100-J792,2)</f>
        <v>82.97</v>
      </c>
      <c r="M792" s="52" t="s">
        <v>12144</v>
      </c>
      <c r="N792" s="52" t="s">
        <v>12122</v>
      </c>
      <c r="O792" s="52" t="s">
        <v>12123</v>
      </c>
      <c r="P792" s="55" t="str">
        <f aca="false">IF(K792&gt;500,"Over-Forecast",IF(K792&lt;-500,"Under-Forecast","Accurate"))</f>
        <v>Under-Forecast</v>
      </c>
      <c r="Q792" s="55" t="str">
        <f aca="false">IF(J792&lt;=5,"Excellent",IF(J792&lt;=10,"Good",IF(J792&lt;=20,"Acceptable","Poor")))</f>
        <v>Acceptable</v>
      </c>
      <c r="R792" s="55" t="n">
        <f aca="false">IFERROR(VALUE(LEFT(E792,4)),"")</f>
        <v>2024</v>
      </c>
    </row>
    <row r="793" customFormat="false" ht="15" hidden="false" customHeight="true" outlineLevel="0" collapsed="false">
      <c r="A793" s="56" t="s">
        <v>12963</v>
      </c>
      <c r="B793" s="56" t="s">
        <v>384</v>
      </c>
      <c r="C793" s="56" t="s">
        <v>11</v>
      </c>
      <c r="D793" s="56" t="s">
        <v>15</v>
      </c>
      <c r="E793" s="56" t="s">
        <v>38</v>
      </c>
      <c r="F793" s="56" t="s">
        <v>113</v>
      </c>
      <c r="G793" s="56" t="n">
        <v>7294</v>
      </c>
      <c r="H793" s="56" t="n">
        <v>9204</v>
      </c>
      <c r="I793" s="54" t="n">
        <f aca="false">ABS(G793-H793)</f>
        <v>1910</v>
      </c>
      <c r="J793" s="54" t="n">
        <f aca="false">IF(H793=0,0,ROUND(ABS(G793-H793)/H793*100,2))</f>
        <v>20.75</v>
      </c>
      <c r="K793" s="54" t="n">
        <f aca="false">G793-H793</f>
        <v>-1910</v>
      </c>
      <c r="L793" s="54" t="n">
        <f aca="false">ROUND(100-J793,2)</f>
        <v>79.25</v>
      </c>
      <c r="M793" s="56" t="s">
        <v>12121</v>
      </c>
      <c r="N793" s="56" t="s">
        <v>12137</v>
      </c>
      <c r="O793" s="56" t="s">
        <v>12131</v>
      </c>
      <c r="P793" s="55" t="str">
        <f aca="false">IF(K793&gt;500,"Over-Forecast",IF(K793&lt;-500,"Under-Forecast","Accurate"))</f>
        <v>Under-Forecast</v>
      </c>
      <c r="Q793" s="55" t="str">
        <f aca="false">IF(J793&lt;=5,"Excellent",IF(J793&lt;=10,"Good",IF(J793&lt;=20,"Acceptable","Poor")))</f>
        <v>Poor</v>
      </c>
      <c r="R793" s="55" t="n">
        <f aca="false">IFERROR(VALUE(LEFT(E793,4)),"")</f>
        <v>2023</v>
      </c>
    </row>
    <row r="794" customFormat="false" ht="15" hidden="false" customHeight="true" outlineLevel="0" collapsed="false">
      <c r="A794" s="52" t="s">
        <v>12964</v>
      </c>
      <c r="B794" s="52" t="s">
        <v>2392</v>
      </c>
      <c r="C794" s="52" t="s">
        <v>23</v>
      </c>
      <c r="D794" s="52" t="s">
        <v>9</v>
      </c>
      <c r="E794" s="52" t="s">
        <v>48</v>
      </c>
      <c r="F794" s="52" t="s">
        <v>113</v>
      </c>
      <c r="G794" s="52" t="n">
        <v>6085</v>
      </c>
      <c r="H794" s="52" t="n">
        <v>5711</v>
      </c>
      <c r="I794" s="54" t="n">
        <f aca="false">ABS(G794-H794)</f>
        <v>374</v>
      </c>
      <c r="J794" s="54" t="n">
        <f aca="false">IF(H794=0,0,ROUND(ABS(G794-H794)/H794*100,2))</f>
        <v>6.55</v>
      </c>
      <c r="K794" s="54" t="n">
        <f aca="false">G794-H794</f>
        <v>374</v>
      </c>
      <c r="L794" s="54" t="n">
        <f aca="false">ROUND(100-J794,2)</f>
        <v>93.45</v>
      </c>
      <c r="M794" s="52" t="s">
        <v>12121</v>
      </c>
      <c r="N794" s="52" t="s">
        <v>12130</v>
      </c>
      <c r="O794" s="52" t="s">
        <v>12131</v>
      </c>
      <c r="P794" s="55" t="str">
        <f aca="false">IF(K794&gt;500,"Over-Forecast",IF(K794&lt;-500,"Under-Forecast","Accurate"))</f>
        <v>Accurate</v>
      </c>
      <c r="Q794" s="55" t="str">
        <f aca="false">IF(J794&lt;=5,"Excellent",IF(J794&lt;=10,"Good",IF(J794&lt;=20,"Acceptable","Poor")))</f>
        <v>Good</v>
      </c>
      <c r="R794" s="55" t="n">
        <f aca="false">IFERROR(VALUE(LEFT(E794,4)),"")</f>
        <v>2024</v>
      </c>
    </row>
    <row r="795" customFormat="false" ht="15" hidden="false" customHeight="true" outlineLevel="0" collapsed="false">
      <c r="A795" s="56" t="s">
        <v>12965</v>
      </c>
      <c r="B795" s="56" t="s">
        <v>8048</v>
      </c>
      <c r="C795" s="56" t="s">
        <v>23</v>
      </c>
      <c r="D795" s="56" t="s">
        <v>18</v>
      </c>
      <c r="E795" s="56" t="s">
        <v>26</v>
      </c>
      <c r="F795" s="56" t="s">
        <v>115</v>
      </c>
      <c r="G795" s="56" t="n">
        <v>3201</v>
      </c>
      <c r="H795" s="56" t="n">
        <v>3245</v>
      </c>
      <c r="I795" s="54" t="n">
        <f aca="false">ABS(G795-H795)</f>
        <v>44</v>
      </c>
      <c r="J795" s="54" t="n">
        <f aca="false">IF(H795=0,0,ROUND(ABS(G795-H795)/H795*100,2))</f>
        <v>1.36</v>
      </c>
      <c r="K795" s="54" t="n">
        <f aca="false">G795-H795</f>
        <v>-44</v>
      </c>
      <c r="L795" s="54" t="n">
        <f aca="false">ROUND(100-J795,2)</f>
        <v>98.64</v>
      </c>
      <c r="M795" s="56" t="s">
        <v>12129</v>
      </c>
      <c r="N795" s="56" t="s">
        <v>12130</v>
      </c>
      <c r="O795" s="56" t="s">
        <v>12127</v>
      </c>
      <c r="P795" s="55" t="str">
        <f aca="false">IF(K795&gt;500,"Over-Forecast",IF(K795&lt;-500,"Under-Forecast","Accurate"))</f>
        <v>Accurate</v>
      </c>
      <c r="Q795" s="55" t="str">
        <f aca="false">IF(J795&lt;=5,"Excellent",IF(J795&lt;=10,"Good",IF(J795&lt;=20,"Acceptable","Poor")))</f>
        <v>Excellent</v>
      </c>
      <c r="R795" s="55" t="n">
        <f aca="false">IFERROR(VALUE(LEFT(E795,4)),"")</f>
        <v>2022</v>
      </c>
    </row>
    <row r="796" customFormat="false" ht="15" hidden="false" customHeight="true" outlineLevel="0" collapsed="false">
      <c r="A796" s="52" t="s">
        <v>12966</v>
      </c>
      <c r="B796" s="52" t="s">
        <v>3322</v>
      </c>
      <c r="C796" s="52" t="s">
        <v>23</v>
      </c>
      <c r="D796" s="52" t="s">
        <v>9</v>
      </c>
      <c r="E796" s="52" t="s">
        <v>54</v>
      </c>
      <c r="F796" s="52" t="s">
        <v>115</v>
      </c>
      <c r="G796" s="52" t="n">
        <v>9134</v>
      </c>
      <c r="H796" s="52" t="n">
        <v>7723</v>
      </c>
      <c r="I796" s="54" t="n">
        <f aca="false">ABS(G796-H796)</f>
        <v>1411</v>
      </c>
      <c r="J796" s="54" t="n">
        <f aca="false">IF(H796=0,0,ROUND(ABS(G796-H796)/H796*100,2))</f>
        <v>18.27</v>
      </c>
      <c r="K796" s="54" t="n">
        <f aca="false">G796-H796</f>
        <v>1411</v>
      </c>
      <c r="L796" s="54" t="n">
        <f aca="false">ROUND(100-J796,2)</f>
        <v>81.73</v>
      </c>
      <c r="M796" s="52" t="s">
        <v>12152</v>
      </c>
      <c r="N796" s="52" t="s">
        <v>12122</v>
      </c>
      <c r="O796" s="52" t="s">
        <v>12123</v>
      </c>
      <c r="P796" s="55" t="str">
        <f aca="false">IF(K796&gt;500,"Over-Forecast",IF(K796&lt;-500,"Under-Forecast","Accurate"))</f>
        <v>Over-Forecast</v>
      </c>
      <c r="Q796" s="55" t="str">
        <f aca="false">IF(J796&lt;=5,"Excellent",IF(J796&lt;=10,"Good",IF(J796&lt;=20,"Acceptable","Poor")))</f>
        <v>Acceptable</v>
      </c>
      <c r="R796" s="55" t="n">
        <f aca="false">IFERROR(VALUE(LEFT(E796,4)),"")</f>
        <v>2024</v>
      </c>
    </row>
    <row r="797" customFormat="false" ht="15" hidden="false" customHeight="true" outlineLevel="0" collapsed="false">
      <c r="A797" s="56" t="s">
        <v>12967</v>
      </c>
      <c r="B797" s="56" t="s">
        <v>2418</v>
      </c>
      <c r="C797" s="56" t="s">
        <v>14</v>
      </c>
      <c r="D797" s="56" t="s">
        <v>18</v>
      </c>
      <c r="E797" s="56" t="s">
        <v>45</v>
      </c>
      <c r="F797" s="56" t="s">
        <v>111</v>
      </c>
      <c r="G797" s="56" t="n">
        <v>2701</v>
      </c>
      <c r="H797" s="56" t="n">
        <v>2521</v>
      </c>
      <c r="I797" s="54" t="n">
        <f aca="false">ABS(G797-H797)</f>
        <v>180</v>
      </c>
      <c r="J797" s="54" t="n">
        <f aca="false">IF(H797=0,0,ROUND(ABS(G797-H797)/H797*100,2))</f>
        <v>7.14</v>
      </c>
      <c r="K797" s="54" t="n">
        <f aca="false">G797-H797</f>
        <v>180</v>
      </c>
      <c r="L797" s="54" t="n">
        <f aca="false">ROUND(100-J797,2)</f>
        <v>92.86</v>
      </c>
      <c r="M797" s="56" t="s">
        <v>12125</v>
      </c>
      <c r="N797" s="56" t="s">
        <v>12130</v>
      </c>
      <c r="O797" s="56" t="s">
        <v>12127</v>
      </c>
      <c r="P797" s="55" t="str">
        <f aca="false">IF(K797&gt;500,"Over-Forecast",IF(K797&lt;-500,"Under-Forecast","Accurate"))</f>
        <v>Accurate</v>
      </c>
      <c r="Q797" s="55" t="str">
        <f aca="false">IF(J797&lt;=5,"Excellent",IF(J797&lt;=10,"Good",IF(J797&lt;=20,"Acceptable","Poor")))</f>
        <v>Good</v>
      </c>
      <c r="R797" s="55" t="n">
        <f aca="false">IFERROR(VALUE(LEFT(E797,4)),"")</f>
        <v>2024</v>
      </c>
    </row>
    <row r="798" customFormat="false" ht="15" hidden="false" customHeight="true" outlineLevel="0" collapsed="false">
      <c r="A798" s="52" t="s">
        <v>12968</v>
      </c>
      <c r="B798" s="52" t="s">
        <v>2346</v>
      </c>
      <c r="C798" s="52" t="s">
        <v>11</v>
      </c>
      <c r="D798" s="52" t="s">
        <v>9</v>
      </c>
      <c r="E798" s="52" t="s">
        <v>51</v>
      </c>
      <c r="F798" s="52" t="s">
        <v>107</v>
      </c>
      <c r="G798" s="52" t="n">
        <v>7096</v>
      </c>
      <c r="H798" s="52" t="n">
        <v>5501</v>
      </c>
      <c r="I798" s="54" t="n">
        <f aca="false">ABS(G798-H798)</f>
        <v>1595</v>
      </c>
      <c r="J798" s="54" t="n">
        <f aca="false">IF(H798=0,0,ROUND(ABS(G798-H798)/H798*100,2))</f>
        <v>28.99</v>
      </c>
      <c r="K798" s="54" t="n">
        <f aca="false">G798-H798</f>
        <v>1595</v>
      </c>
      <c r="L798" s="54" t="n">
        <f aca="false">ROUND(100-J798,2)</f>
        <v>71.01</v>
      </c>
      <c r="M798" s="52" t="s">
        <v>12198</v>
      </c>
      <c r="N798" s="52" t="s">
        <v>12137</v>
      </c>
      <c r="O798" s="52" t="s">
        <v>12123</v>
      </c>
      <c r="P798" s="55" t="str">
        <f aca="false">IF(K798&gt;500,"Over-Forecast",IF(K798&lt;-500,"Under-Forecast","Accurate"))</f>
        <v>Over-Forecast</v>
      </c>
      <c r="Q798" s="55" t="str">
        <f aca="false">IF(J798&lt;=5,"Excellent",IF(J798&lt;=10,"Good",IF(J798&lt;=20,"Acceptable","Poor")))</f>
        <v>Poor</v>
      </c>
      <c r="R798" s="55" t="n">
        <f aca="false">IFERROR(VALUE(LEFT(E798,4)),"")</f>
        <v>2024</v>
      </c>
    </row>
    <row r="799" customFormat="false" ht="15" hidden="false" customHeight="true" outlineLevel="0" collapsed="false">
      <c r="A799" s="56" t="s">
        <v>12969</v>
      </c>
      <c r="B799" s="56" t="s">
        <v>1579</v>
      </c>
      <c r="C799" s="56" t="s">
        <v>25</v>
      </c>
      <c r="D799" s="56" t="s">
        <v>15</v>
      </c>
      <c r="E799" s="56" t="s">
        <v>34</v>
      </c>
      <c r="F799" s="56" t="s">
        <v>111</v>
      </c>
      <c r="G799" s="56" t="n">
        <v>1699</v>
      </c>
      <c r="H799" s="56" t="n">
        <v>1560</v>
      </c>
      <c r="I799" s="54" t="n">
        <f aca="false">ABS(G799-H799)</f>
        <v>139</v>
      </c>
      <c r="J799" s="54" t="n">
        <f aca="false">IF(H799=0,0,ROUND(ABS(G799-H799)/H799*100,2))</f>
        <v>8.91</v>
      </c>
      <c r="K799" s="54" t="n">
        <f aca="false">G799-H799</f>
        <v>139</v>
      </c>
      <c r="L799" s="54" t="n">
        <f aca="false">ROUND(100-J799,2)</f>
        <v>91.09</v>
      </c>
      <c r="M799" s="56" t="s">
        <v>12160</v>
      </c>
      <c r="N799" s="56" t="s">
        <v>12130</v>
      </c>
      <c r="O799" s="56" t="s">
        <v>12127</v>
      </c>
      <c r="P799" s="55" t="str">
        <f aca="false">IF(K799&gt;500,"Over-Forecast",IF(K799&lt;-500,"Under-Forecast","Accurate"))</f>
        <v>Accurate</v>
      </c>
      <c r="Q799" s="55" t="str">
        <f aca="false">IF(J799&lt;=5,"Excellent",IF(J799&lt;=10,"Good",IF(J799&lt;=20,"Acceptable","Poor")))</f>
        <v>Good</v>
      </c>
      <c r="R799" s="55" t="n">
        <f aca="false">IFERROR(VALUE(LEFT(E799,4)),"")</f>
        <v>2023</v>
      </c>
    </row>
    <row r="800" customFormat="false" ht="15" hidden="false" customHeight="true" outlineLevel="0" collapsed="false">
      <c r="A800" s="52" t="s">
        <v>12970</v>
      </c>
      <c r="B800" s="52" t="s">
        <v>5185</v>
      </c>
      <c r="C800" s="52" t="s">
        <v>20</v>
      </c>
      <c r="D800" s="52" t="s">
        <v>15</v>
      </c>
      <c r="E800" s="52" t="s">
        <v>36</v>
      </c>
      <c r="F800" s="52" t="s">
        <v>115</v>
      </c>
      <c r="G800" s="52" t="n">
        <v>10337</v>
      </c>
      <c r="H800" s="52" t="n">
        <v>8578</v>
      </c>
      <c r="I800" s="54" t="n">
        <f aca="false">ABS(G800-H800)</f>
        <v>1759</v>
      </c>
      <c r="J800" s="54" t="n">
        <f aca="false">IF(H800=0,0,ROUND(ABS(G800-H800)/H800*100,2))</f>
        <v>20.51</v>
      </c>
      <c r="K800" s="54" t="n">
        <f aca="false">G800-H800</f>
        <v>1759</v>
      </c>
      <c r="L800" s="54" t="n">
        <f aca="false">ROUND(100-J800,2)</f>
        <v>79.49</v>
      </c>
      <c r="M800" s="52" t="s">
        <v>12160</v>
      </c>
      <c r="N800" s="52" t="s">
        <v>12130</v>
      </c>
      <c r="O800" s="52" t="s">
        <v>12127</v>
      </c>
      <c r="P800" s="55" t="str">
        <f aca="false">IF(K800&gt;500,"Over-Forecast",IF(K800&lt;-500,"Under-Forecast","Accurate"))</f>
        <v>Over-Forecast</v>
      </c>
      <c r="Q800" s="55" t="str">
        <f aca="false">IF(J800&lt;=5,"Excellent",IF(J800&lt;=10,"Good",IF(J800&lt;=20,"Acceptable","Poor")))</f>
        <v>Poor</v>
      </c>
      <c r="R800" s="55" t="n">
        <f aca="false">IFERROR(VALUE(LEFT(E800,4)),"")</f>
        <v>2023</v>
      </c>
    </row>
    <row r="801" customFormat="false" ht="15" hidden="false" customHeight="true" outlineLevel="0" collapsed="false">
      <c r="A801" s="56" t="s">
        <v>12971</v>
      </c>
      <c r="B801" s="56" t="s">
        <v>1692</v>
      </c>
      <c r="C801" s="56" t="s">
        <v>25</v>
      </c>
      <c r="D801" s="56" t="s">
        <v>12</v>
      </c>
      <c r="E801" s="56" t="s">
        <v>35</v>
      </c>
      <c r="F801" s="56" t="s">
        <v>111</v>
      </c>
      <c r="G801" s="56" t="n">
        <v>6043</v>
      </c>
      <c r="H801" s="56" t="n">
        <v>5809</v>
      </c>
      <c r="I801" s="54" t="n">
        <f aca="false">ABS(G801-H801)</f>
        <v>234</v>
      </c>
      <c r="J801" s="54" t="n">
        <f aca="false">IF(H801=0,0,ROUND(ABS(G801-H801)/H801*100,2))</f>
        <v>4.03</v>
      </c>
      <c r="K801" s="54" t="n">
        <f aca="false">G801-H801</f>
        <v>234</v>
      </c>
      <c r="L801" s="54" t="n">
        <f aca="false">ROUND(100-J801,2)</f>
        <v>95.97</v>
      </c>
      <c r="M801" s="56" t="s">
        <v>12147</v>
      </c>
      <c r="N801" s="56" t="s">
        <v>12122</v>
      </c>
      <c r="O801" s="56" t="s">
        <v>12131</v>
      </c>
      <c r="P801" s="55" t="str">
        <f aca="false">IF(K801&gt;500,"Over-Forecast",IF(K801&lt;-500,"Under-Forecast","Accurate"))</f>
        <v>Accurate</v>
      </c>
      <c r="Q801" s="55" t="str">
        <f aca="false">IF(J801&lt;=5,"Excellent",IF(J801&lt;=10,"Good",IF(J801&lt;=20,"Acceptable","Poor")))</f>
        <v>Excellent</v>
      </c>
      <c r="R801" s="55" t="n">
        <f aca="false">IFERROR(VALUE(LEFT(E801,4)),"")</f>
        <v>2023</v>
      </c>
    </row>
    <row r="802" customFormat="false" ht="15" hidden="false" customHeight="true" outlineLevel="0" collapsed="false">
      <c r="A802" s="52" t="s">
        <v>12972</v>
      </c>
      <c r="B802" s="52" t="s">
        <v>2908</v>
      </c>
      <c r="C802" s="52" t="s">
        <v>17</v>
      </c>
      <c r="D802" s="52" t="s">
        <v>18</v>
      </c>
      <c r="E802" s="52" t="s">
        <v>19</v>
      </c>
      <c r="F802" s="52" t="s">
        <v>107</v>
      </c>
      <c r="G802" s="52" t="n">
        <v>4350</v>
      </c>
      <c r="H802" s="52" t="n">
        <v>3249</v>
      </c>
      <c r="I802" s="54" t="n">
        <f aca="false">ABS(G802-H802)</f>
        <v>1101</v>
      </c>
      <c r="J802" s="54" t="n">
        <f aca="false">IF(H802=0,0,ROUND(ABS(G802-H802)/H802*100,2))</f>
        <v>33.89</v>
      </c>
      <c r="K802" s="54" t="n">
        <f aca="false">G802-H802</f>
        <v>1101</v>
      </c>
      <c r="L802" s="54" t="n">
        <f aca="false">ROUND(100-J802,2)</f>
        <v>66.11</v>
      </c>
      <c r="M802" s="52" t="s">
        <v>12139</v>
      </c>
      <c r="N802" s="52" t="s">
        <v>12130</v>
      </c>
      <c r="O802" s="52" t="s">
        <v>12131</v>
      </c>
      <c r="P802" s="55" t="str">
        <f aca="false">IF(K802&gt;500,"Over-Forecast",IF(K802&lt;-500,"Under-Forecast","Accurate"))</f>
        <v>Over-Forecast</v>
      </c>
      <c r="Q802" s="55" t="str">
        <f aca="false">IF(J802&lt;=5,"Excellent",IF(J802&lt;=10,"Good",IF(J802&lt;=20,"Acceptable","Poor")))</f>
        <v>Poor</v>
      </c>
      <c r="R802" s="55" t="n">
        <f aca="false">IFERROR(VALUE(LEFT(E802,4)),"")</f>
        <v>2022</v>
      </c>
    </row>
    <row r="803" customFormat="false" ht="15" hidden="false" customHeight="true" outlineLevel="0" collapsed="false">
      <c r="A803" s="56" t="s">
        <v>12973</v>
      </c>
      <c r="B803" s="56" t="s">
        <v>4776</v>
      </c>
      <c r="C803" s="56" t="s">
        <v>20</v>
      </c>
      <c r="D803" s="56" t="s">
        <v>12</v>
      </c>
      <c r="E803" s="56" t="s">
        <v>48</v>
      </c>
      <c r="F803" s="56" t="s">
        <v>107</v>
      </c>
      <c r="G803" s="56" t="n">
        <v>3272</v>
      </c>
      <c r="H803" s="56" t="n">
        <v>3305</v>
      </c>
      <c r="I803" s="54" t="n">
        <f aca="false">ABS(G803-H803)</f>
        <v>33</v>
      </c>
      <c r="J803" s="54" t="n">
        <f aca="false">IF(H803=0,0,ROUND(ABS(G803-H803)/H803*100,2))</f>
        <v>1</v>
      </c>
      <c r="K803" s="54" t="n">
        <f aca="false">G803-H803</f>
        <v>-33</v>
      </c>
      <c r="L803" s="54" t="n">
        <f aca="false">ROUND(100-J803,2)</f>
        <v>99</v>
      </c>
      <c r="M803" s="56" t="s">
        <v>12134</v>
      </c>
      <c r="N803" s="56" t="s">
        <v>12137</v>
      </c>
      <c r="O803" s="56" t="s">
        <v>12123</v>
      </c>
      <c r="P803" s="55" t="str">
        <f aca="false">IF(K803&gt;500,"Over-Forecast",IF(K803&lt;-500,"Under-Forecast","Accurate"))</f>
        <v>Accurate</v>
      </c>
      <c r="Q803" s="55" t="str">
        <f aca="false">IF(J803&lt;=5,"Excellent",IF(J803&lt;=10,"Good",IF(J803&lt;=20,"Acceptable","Poor")))</f>
        <v>Excellent</v>
      </c>
      <c r="R803" s="55" t="n">
        <f aca="false">IFERROR(VALUE(LEFT(E803,4)),"")</f>
        <v>2024</v>
      </c>
    </row>
    <row r="804" customFormat="false" ht="15" hidden="false" customHeight="true" outlineLevel="0" collapsed="false">
      <c r="A804" s="52" t="s">
        <v>12974</v>
      </c>
      <c r="B804" s="52" t="s">
        <v>3676</v>
      </c>
      <c r="C804" s="52" t="s">
        <v>23</v>
      </c>
      <c r="D804" s="52" t="s">
        <v>21</v>
      </c>
      <c r="E804" s="52" t="s">
        <v>37</v>
      </c>
      <c r="F804" s="52" t="s">
        <v>115</v>
      </c>
      <c r="G804" s="52" t="n">
        <v>6804</v>
      </c>
      <c r="H804" s="52" t="n">
        <v>6476</v>
      </c>
      <c r="I804" s="54" t="n">
        <f aca="false">ABS(G804-H804)</f>
        <v>328</v>
      </c>
      <c r="J804" s="54" t="n">
        <f aca="false">IF(H804=0,0,ROUND(ABS(G804-H804)/H804*100,2))</f>
        <v>5.06</v>
      </c>
      <c r="K804" s="54" t="n">
        <f aca="false">G804-H804</f>
        <v>328</v>
      </c>
      <c r="L804" s="54" t="n">
        <f aca="false">ROUND(100-J804,2)</f>
        <v>94.94</v>
      </c>
      <c r="M804" s="52" t="s">
        <v>12125</v>
      </c>
      <c r="N804" s="52" t="s">
        <v>12130</v>
      </c>
      <c r="O804" s="52" t="s">
        <v>12131</v>
      </c>
      <c r="P804" s="55" t="str">
        <f aca="false">IF(K804&gt;500,"Over-Forecast",IF(K804&lt;-500,"Under-Forecast","Accurate"))</f>
        <v>Accurate</v>
      </c>
      <c r="Q804" s="55" t="str">
        <f aca="false">IF(J804&lt;=5,"Excellent",IF(J804&lt;=10,"Good",IF(J804&lt;=20,"Acceptable","Poor")))</f>
        <v>Good</v>
      </c>
      <c r="R804" s="55" t="n">
        <f aca="false">IFERROR(VALUE(LEFT(E804,4)),"")</f>
        <v>2023</v>
      </c>
    </row>
    <row r="805" customFormat="false" ht="15" hidden="false" customHeight="true" outlineLevel="0" collapsed="false">
      <c r="A805" s="56" t="s">
        <v>12975</v>
      </c>
      <c r="B805" s="56" t="s">
        <v>4879</v>
      </c>
      <c r="C805" s="56" t="s">
        <v>25</v>
      </c>
      <c r="D805" s="56" t="s">
        <v>15</v>
      </c>
      <c r="E805" s="56" t="s">
        <v>30</v>
      </c>
      <c r="F805" s="56" t="s">
        <v>109</v>
      </c>
      <c r="G805" s="56" t="n">
        <v>7965</v>
      </c>
      <c r="H805" s="56" t="n">
        <v>7076</v>
      </c>
      <c r="I805" s="54" t="n">
        <f aca="false">ABS(G805-H805)</f>
        <v>889</v>
      </c>
      <c r="J805" s="54" t="n">
        <f aca="false">IF(H805=0,0,ROUND(ABS(G805-H805)/H805*100,2))</f>
        <v>12.56</v>
      </c>
      <c r="K805" s="54" t="n">
        <f aca="false">G805-H805</f>
        <v>889</v>
      </c>
      <c r="L805" s="54" t="n">
        <f aca="false">ROUND(100-J805,2)</f>
        <v>87.44</v>
      </c>
      <c r="M805" s="56" t="s">
        <v>12204</v>
      </c>
      <c r="N805" s="56" t="s">
        <v>12122</v>
      </c>
      <c r="O805" s="56" t="s">
        <v>12131</v>
      </c>
      <c r="P805" s="55" t="str">
        <f aca="false">IF(K805&gt;500,"Over-Forecast",IF(K805&lt;-500,"Under-Forecast","Accurate"))</f>
        <v>Over-Forecast</v>
      </c>
      <c r="Q805" s="55" t="str">
        <f aca="false">IF(J805&lt;=5,"Excellent",IF(J805&lt;=10,"Good",IF(J805&lt;=20,"Acceptable","Poor")))</f>
        <v>Acceptable</v>
      </c>
      <c r="R805" s="55" t="n">
        <f aca="false">IFERROR(VALUE(LEFT(E805,4)),"")</f>
        <v>2022</v>
      </c>
    </row>
    <row r="806" customFormat="false" ht="15" hidden="false" customHeight="true" outlineLevel="0" collapsed="false">
      <c r="A806" s="52" t="s">
        <v>12976</v>
      </c>
      <c r="B806" s="52" t="s">
        <v>3032</v>
      </c>
      <c r="C806" s="52" t="s">
        <v>14</v>
      </c>
      <c r="D806" s="52" t="s">
        <v>18</v>
      </c>
      <c r="E806" s="52" t="s">
        <v>22</v>
      </c>
      <c r="F806" s="52" t="s">
        <v>107</v>
      </c>
      <c r="G806" s="52" t="n">
        <v>2512</v>
      </c>
      <c r="H806" s="52" t="n">
        <v>3031</v>
      </c>
      <c r="I806" s="54" t="n">
        <f aca="false">ABS(G806-H806)</f>
        <v>519</v>
      </c>
      <c r="J806" s="54" t="n">
        <f aca="false">IF(H806=0,0,ROUND(ABS(G806-H806)/H806*100,2))</f>
        <v>17.12</v>
      </c>
      <c r="K806" s="54" t="n">
        <f aca="false">G806-H806</f>
        <v>-519</v>
      </c>
      <c r="L806" s="54" t="n">
        <f aca="false">ROUND(100-J806,2)</f>
        <v>82.88</v>
      </c>
      <c r="M806" s="52" t="s">
        <v>12204</v>
      </c>
      <c r="N806" s="52" t="s">
        <v>12126</v>
      </c>
      <c r="O806" s="52" t="s">
        <v>12123</v>
      </c>
      <c r="P806" s="55" t="str">
        <f aca="false">IF(K806&gt;500,"Over-Forecast",IF(K806&lt;-500,"Under-Forecast","Accurate"))</f>
        <v>Under-Forecast</v>
      </c>
      <c r="Q806" s="55" t="str">
        <f aca="false">IF(J806&lt;=5,"Excellent",IF(J806&lt;=10,"Good",IF(J806&lt;=20,"Acceptable","Poor")))</f>
        <v>Acceptable</v>
      </c>
      <c r="R806" s="55" t="n">
        <f aca="false">IFERROR(VALUE(LEFT(E806,4)),"")</f>
        <v>2022</v>
      </c>
    </row>
    <row r="807" customFormat="false" ht="15" hidden="false" customHeight="true" outlineLevel="0" collapsed="false">
      <c r="A807" s="56" t="s">
        <v>12977</v>
      </c>
      <c r="B807" s="56" t="s">
        <v>3615</v>
      </c>
      <c r="C807" s="56" t="s">
        <v>27</v>
      </c>
      <c r="D807" s="56" t="s">
        <v>15</v>
      </c>
      <c r="E807" s="56" t="s">
        <v>42</v>
      </c>
      <c r="F807" s="56" t="s">
        <v>111</v>
      </c>
      <c r="G807" s="56" t="n">
        <v>3680</v>
      </c>
      <c r="H807" s="56" t="n">
        <v>4078</v>
      </c>
      <c r="I807" s="54" t="n">
        <f aca="false">ABS(G807-H807)</f>
        <v>398</v>
      </c>
      <c r="J807" s="54" t="n">
        <f aca="false">IF(H807=0,0,ROUND(ABS(G807-H807)/H807*100,2))</f>
        <v>9.76</v>
      </c>
      <c r="K807" s="54" t="n">
        <f aca="false">G807-H807</f>
        <v>-398</v>
      </c>
      <c r="L807" s="54" t="n">
        <f aca="false">ROUND(100-J807,2)</f>
        <v>90.24</v>
      </c>
      <c r="M807" s="56" t="s">
        <v>12204</v>
      </c>
      <c r="N807" s="56" t="s">
        <v>12153</v>
      </c>
      <c r="O807" s="56" t="s">
        <v>12131</v>
      </c>
      <c r="P807" s="55" t="str">
        <f aca="false">IF(K807&gt;500,"Over-Forecast",IF(K807&lt;-500,"Under-Forecast","Accurate"))</f>
        <v>Accurate</v>
      </c>
      <c r="Q807" s="55" t="str">
        <f aca="false">IF(J807&lt;=5,"Excellent",IF(J807&lt;=10,"Good",IF(J807&lt;=20,"Acceptable","Poor")))</f>
        <v>Good</v>
      </c>
      <c r="R807" s="55" t="n">
        <f aca="false">IFERROR(VALUE(LEFT(E807,4)),"")</f>
        <v>2023</v>
      </c>
    </row>
    <row r="808" customFormat="false" ht="15" hidden="false" customHeight="true" outlineLevel="0" collapsed="false">
      <c r="A808" s="52" t="s">
        <v>12978</v>
      </c>
      <c r="B808" s="52" t="s">
        <v>4743</v>
      </c>
      <c r="C808" s="52" t="s">
        <v>14</v>
      </c>
      <c r="D808" s="52" t="s">
        <v>18</v>
      </c>
      <c r="E808" s="52" t="s">
        <v>38</v>
      </c>
      <c r="F808" s="52" t="s">
        <v>111</v>
      </c>
      <c r="G808" s="52" t="n">
        <v>9491</v>
      </c>
      <c r="H808" s="52" t="n">
        <v>7542</v>
      </c>
      <c r="I808" s="54" t="n">
        <f aca="false">ABS(G808-H808)</f>
        <v>1949</v>
      </c>
      <c r="J808" s="54" t="n">
        <f aca="false">IF(H808=0,0,ROUND(ABS(G808-H808)/H808*100,2))</f>
        <v>25.84</v>
      </c>
      <c r="K808" s="54" t="n">
        <f aca="false">G808-H808</f>
        <v>1949</v>
      </c>
      <c r="L808" s="54" t="n">
        <f aca="false">ROUND(100-J808,2)</f>
        <v>74.16</v>
      </c>
      <c r="M808" s="52" t="s">
        <v>12152</v>
      </c>
      <c r="N808" s="52" t="s">
        <v>12137</v>
      </c>
      <c r="O808" s="52" t="s">
        <v>12127</v>
      </c>
      <c r="P808" s="55" t="str">
        <f aca="false">IF(K808&gt;500,"Over-Forecast",IF(K808&lt;-500,"Under-Forecast","Accurate"))</f>
        <v>Over-Forecast</v>
      </c>
      <c r="Q808" s="55" t="str">
        <f aca="false">IF(J808&lt;=5,"Excellent",IF(J808&lt;=10,"Good",IF(J808&lt;=20,"Acceptable","Poor")))</f>
        <v>Poor</v>
      </c>
      <c r="R808" s="55" t="n">
        <f aca="false">IFERROR(VALUE(LEFT(E808,4)),"")</f>
        <v>2023</v>
      </c>
    </row>
    <row r="809" customFormat="false" ht="15" hidden="false" customHeight="true" outlineLevel="0" collapsed="false">
      <c r="A809" s="56" t="s">
        <v>12979</v>
      </c>
      <c r="B809" s="56" t="s">
        <v>6714</v>
      </c>
      <c r="C809" s="56" t="s">
        <v>17</v>
      </c>
      <c r="D809" s="56" t="s">
        <v>9</v>
      </c>
      <c r="E809" s="56" t="s">
        <v>16</v>
      </c>
      <c r="F809" s="56" t="s">
        <v>107</v>
      </c>
      <c r="G809" s="56" t="n">
        <v>1008</v>
      </c>
      <c r="H809" s="56" t="n">
        <v>793</v>
      </c>
      <c r="I809" s="54" t="n">
        <f aca="false">ABS(G809-H809)</f>
        <v>215</v>
      </c>
      <c r="J809" s="54" t="n">
        <f aca="false">IF(H809=0,0,ROUND(ABS(G809-H809)/H809*100,2))</f>
        <v>27.11</v>
      </c>
      <c r="K809" s="54" t="n">
        <f aca="false">G809-H809</f>
        <v>215</v>
      </c>
      <c r="L809" s="54" t="n">
        <f aca="false">ROUND(100-J809,2)</f>
        <v>72.89</v>
      </c>
      <c r="M809" s="56" t="s">
        <v>12141</v>
      </c>
      <c r="N809" s="56" t="s">
        <v>12153</v>
      </c>
      <c r="O809" s="56" t="s">
        <v>12131</v>
      </c>
      <c r="P809" s="55" t="str">
        <f aca="false">IF(K809&gt;500,"Over-Forecast",IF(K809&lt;-500,"Under-Forecast","Accurate"))</f>
        <v>Accurate</v>
      </c>
      <c r="Q809" s="55" t="str">
        <f aca="false">IF(J809&lt;=5,"Excellent",IF(J809&lt;=10,"Good",IF(J809&lt;=20,"Acceptable","Poor")))</f>
        <v>Poor</v>
      </c>
      <c r="R809" s="55" t="n">
        <f aca="false">IFERROR(VALUE(LEFT(E809,4)),"")</f>
        <v>2022</v>
      </c>
    </row>
    <row r="810" customFormat="false" ht="15" hidden="false" customHeight="true" outlineLevel="0" collapsed="false">
      <c r="A810" s="52" t="s">
        <v>12980</v>
      </c>
      <c r="B810" s="52" t="s">
        <v>1729</v>
      </c>
      <c r="C810" s="52" t="s">
        <v>23</v>
      </c>
      <c r="D810" s="52" t="s">
        <v>21</v>
      </c>
      <c r="E810" s="52" t="s">
        <v>41</v>
      </c>
      <c r="F810" s="52" t="s">
        <v>115</v>
      </c>
      <c r="G810" s="52" t="n">
        <v>6782</v>
      </c>
      <c r="H810" s="52" t="n">
        <v>6295</v>
      </c>
      <c r="I810" s="54" t="n">
        <f aca="false">ABS(G810-H810)</f>
        <v>487</v>
      </c>
      <c r="J810" s="54" t="n">
        <f aca="false">IF(H810=0,0,ROUND(ABS(G810-H810)/H810*100,2))</f>
        <v>7.74</v>
      </c>
      <c r="K810" s="54" t="n">
        <f aca="false">G810-H810</f>
        <v>487</v>
      </c>
      <c r="L810" s="54" t="n">
        <f aca="false">ROUND(100-J810,2)</f>
        <v>92.26</v>
      </c>
      <c r="M810" s="52" t="s">
        <v>12198</v>
      </c>
      <c r="N810" s="52" t="s">
        <v>12122</v>
      </c>
      <c r="O810" s="52" t="s">
        <v>12127</v>
      </c>
      <c r="P810" s="55" t="str">
        <f aca="false">IF(K810&gt;500,"Over-Forecast",IF(K810&lt;-500,"Under-Forecast","Accurate"))</f>
        <v>Accurate</v>
      </c>
      <c r="Q810" s="55" t="str">
        <f aca="false">IF(J810&lt;=5,"Excellent",IF(J810&lt;=10,"Good",IF(J810&lt;=20,"Acceptable","Poor")))</f>
        <v>Good</v>
      </c>
      <c r="R810" s="55" t="n">
        <f aca="false">IFERROR(VALUE(LEFT(E810,4)),"")</f>
        <v>2023</v>
      </c>
    </row>
    <row r="811" customFormat="false" ht="15" hidden="false" customHeight="true" outlineLevel="0" collapsed="false">
      <c r="A811" s="56" t="s">
        <v>12981</v>
      </c>
      <c r="B811" s="56" t="s">
        <v>2605</v>
      </c>
      <c r="C811" s="56" t="s">
        <v>23</v>
      </c>
      <c r="D811" s="56" t="s">
        <v>12</v>
      </c>
      <c r="E811" s="56" t="s">
        <v>26</v>
      </c>
      <c r="F811" s="56" t="s">
        <v>109</v>
      </c>
      <c r="G811" s="56" t="n">
        <v>4406</v>
      </c>
      <c r="H811" s="56" t="n">
        <v>5374</v>
      </c>
      <c r="I811" s="54" t="n">
        <f aca="false">ABS(G811-H811)</f>
        <v>968</v>
      </c>
      <c r="J811" s="54" t="n">
        <f aca="false">IF(H811=0,0,ROUND(ABS(G811-H811)/H811*100,2))</f>
        <v>18.01</v>
      </c>
      <c r="K811" s="54" t="n">
        <f aca="false">G811-H811</f>
        <v>-968</v>
      </c>
      <c r="L811" s="54" t="n">
        <f aca="false">ROUND(100-J811,2)</f>
        <v>81.99</v>
      </c>
      <c r="M811" s="56" t="s">
        <v>12152</v>
      </c>
      <c r="N811" s="56" t="s">
        <v>12122</v>
      </c>
      <c r="O811" s="56" t="s">
        <v>12131</v>
      </c>
      <c r="P811" s="55" t="str">
        <f aca="false">IF(K811&gt;500,"Over-Forecast",IF(K811&lt;-500,"Under-Forecast","Accurate"))</f>
        <v>Under-Forecast</v>
      </c>
      <c r="Q811" s="55" t="str">
        <f aca="false">IF(J811&lt;=5,"Excellent",IF(J811&lt;=10,"Good",IF(J811&lt;=20,"Acceptable","Poor")))</f>
        <v>Acceptable</v>
      </c>
      <c r="R811" s="55" t="n">
        <f aca="false">IFERROR(VALUE(LEFT(E811,4)),"")</f>
        <v>2022</v>
      </c>
    </row>
    <row r="812" customFormat="false" ht="15" hidden="false" customHeight="true" outlineLevel="0" collapsed="false">
      <c r="A812" s="52" t="s">
        <v>12982</v>
      </c>
      <c r="B812" s="52" t="s">
        <v>7572</v>
      </c>
      <c r="C812" s="52" t="s">
        <v>17</v>
      </c>
      <c r="D812" s="52" t="s">
        <v>18</v>
      </c>
      <c r="E812" s="52" t="s">
        <v>33</v>
      </c>
      <c r="F812" s="52" t="s">
        <v>111</v>
      </c>
      <c r="G812" s="52" t="n">
        <v>4680</v>
      </c>
      <c r="H812" s="52" t="n">
        <v>5533</v>
      </c>
      <c r="I812" s="54" t="n">
        <f aca="false">ABS(G812-H812)</f>
        <v>853</v>
      </c>
      <c r="J812" s="54" t="n">
        <f aca="false">IF(H812=0,0,ROUND(ABS(G812-H812)/H812*100,2))</f>
        <v>15.42</v>
      </c>
      <c r="K812" s="54" t="n">
        <f aca="false">G812-H812</f>
        <v>-853</v>
      </c>
      <c r="L812" s="54" t="n">
        <f aca="false">ROUND(100-J812,2)</f>
        <v>84.58</v>
      </c>
      <c r="M812" s="52" t="s">
        <v>12152</v>
      </c>
      <c r="N812" s="52" t="s">
        <v>12130</v>
      </c>
      <c r="O812" s="52" t="s">
        <v>12127</v>
      </c>
      <c r="P812" s="55" t="str">
        <f aca="false">IF(K812&gt;500,"Over-Forecast",IF(K812&lt;-500,"Under-Forecast","Accurate"))</f>
        <v>Under-Forecast</v>
      </c>
      <c r="Q812" s="55" t="str">
        <f aca="false">IF(J812&lt;=5,"Excellent",IF(J812&lt;=10,"Good",IF(J812&lt;=20,"Acceptable","Poor")))</f>
        <v>Acceptable</v>
      </c>
      <c r="R812" s="55" t="n">
        <f aca="false">IFERROR(VALUE(LEFT(E812,4)),"")</f>
        <v>2023</v>
      </c>
    </row>
    <row r="813" customFormat="false" ht="15" hidden="false" customHeight="true" outlineLevel="0" collapsed="false">
      <c r="A813" s="56" t="s">
        <v>12983</v>
      </c>
      <c r="B813" s="56" t="s">
        <v>827</v>
      </c>
      <c r="C813" s="56" t="s">
        <v>20</v>
      </c>
      <c r="D813" s="56" t="s">
        <v>9</v>
      </c>
      <c r="E813" s="56" t="s">
        <v>44</v>
      </c>
      <c r="F813" s="56" t="s">
        <v>113</v>
      </c>
      <c r="G813" s="56" t="n">
        <v>5051</v>
      </c>
      <c r="H813" s="56" t="n">
        <v>5105</v>
      </c>
      <c r="I813" s="54" t="n">
        <f aca="false">ABS(G813-H813)</f>
        <v>54</v>
      </c>
      <c r="J813" s="54" t="n">
        <f aca="false">IF(H813=0,0,ROUND(ABS(G813-H813)/H813*100,2))</f>
        <v>1.06</v>
      </c>
      <c r="K813" s="54" t="n">
        <f aca="false">G813-H813</f>
        <v>-54</v>
      </c>
      <c r="L813" s="54" t="n">
        <f aca="false">ROUND(100-J813,2)</f>
        <v>98.94</v>
      </c>
      <c r="M813" s="56" t="s">
        <v>12121</v>
      </c>
      <c r="N813" s="56" t="s">
        <v>12153</v>
      </c>
      <c r="O813" s="56" t="s">
        <v>12131</v>
      </c>
      <c r="P813" s="55" t="str">
        <f aca="false">IF(K813&gt;500,"Over-Forecast",IF(K813&lt;-500,"Under-Forecast","Accurate"))</f>
        <v>Accurate</v>
      </c>
      <c r="Q813" s="55" t="str">
        <f aca="false">IF(J813&lt;=5,"Excellent",IF(J813&lt;=10,"Good",IF(J813&lt;=20,"Acceptable","Poor")))</f>
        <v>Excellent</v>
      </c>
      <c r="R813" s="55" t="n">
        <f aca="false">IFERROR(VALUE(LEFT(E813,4)),"")</f>
        <v>2023</v>
      </c>
    </row>
    <row r="814" customFormat="false" ht="15" hidden="false" customHeight="true" outlineLevel="0" collapsed="false">
      <c r="A814" s="52" t="s">
        <v>12984</v>
      </c>
      <c r="B814" s="52" t="s">
        <v>366</v>
      </c>
      <c r="C814" s="52" t="s">
        <v>23</v>
      </c>
      <c r="D814" s="52" t="s">
        <v>18</v>
      </c>
      <c r="E814" s="52" t="s">
        <v>55</v>
      </c>
      <c r="F814" s="52" t="s">
        <v>115</v>
      </c>
      <c r="G814" s="52" t="n">
        <v>7008</v>
      </c>
      <c r="H814" s="52" t="n">
        <v>5221</v>
      </c>
      <c r="I814" s="54" t="n">
        <f aca="false">ABS(G814-H814)</f>
        <v>1787</v>
      </c>
      <c r="J814" s="54" t="n">
        <f aca="false">IF(H814=0,0,ROUND(ABS(G814-H814)/H814*100,2))</f>
        <v>34.23</v>
      </c>
      <c r="K814" s="54" t="n">
        <f aca="false">G814-H814</f>
        <v>1787</v>
      </c>
      <c r="L814" s="54" t="n">
        <f aca="false">ROUND(100-J814,2)</f>
        <v>65.77</v>
      </c>
      <c r="M814" s="52" t="s">
        <v>12139</v>
      </c>
      <c r="N814" s="52" t="s">
        <v>12153</v>
      </c>
      <c r="O814" s="52" t="s">
        <v>12123</v>
      </c>
      <c r="P814" s="55" t="str">
        <f aca="false">IF(K814&gt;500,"Over-Forecast",IF(K814&lt;-500,"Under-Forecast","Accurate"))</f>
        <v>Over-Forecast</v>
      </c>
      <c r="Q814" s="55" t="str">
        <f aca="false">IF(J814&lt;=5,"Excellent",IF(J814&lt;=10,"Good",IF(J814&lt;=20,"Acceptable","Poor")))</f>
        <v>Poor</v>
      </c>
      <c r="R814" s="55" t="n">
        <f aca="false">IFERROR(VALUE(LEFT(E814,4)),"")</f>
        <v>2024</v>
      </c>
    </row>
    <row r="815" customFormat="false" ht="15" hidden="false" customHeight="true" outlineLevel="0" collapsed="false">
      <c r="A815" s="56" t="s">
        <v>12985</v>
      </c>
      <c r="B815" s="56" t="s">
        <v>1588</v>
      </c>
      <c r="C815" s="56" t="s">
        <v>17</v>
      </c>
      <c r="D815" s="56" t="s">
        <v>9</v>
      </c>
      <c r="E815" s="56" t="s">
        <v>53</v>
      </c>
      <c r="F815" s="56" t="s">
        <v>107</v>
      </c>
      <c r="G815" s="56" t="n">
        <v>4436</v>
      </c>
      <c r="H815" s="56" t="n">
        <v>3697</v>
      </c>
      <c r="I815" s="54" t="n">
        <f aca="false">ABS(G815-H815)</f>
        <v>739</v>
      </c>
      <c r="J815" s="54" t="n">
        <f aca="false">IF(H815=0,0,ROUND(ABS(G815-H815)/H815*100,2))</f>
        <v>19.99</v>
      </c>
      <c r="K815" s="54" t="n">
        <f aca="false">G815-H815</f>
        <v>739</v>
      </c>
      <c r="L815" s="54" t="n">
        <f aca="false">ROUND(100-J815,2)</f>
        <v>80.01</v>
      </c>
      <c r="M815" s="56" t="s">
        <v>12134</v>
      </c>
      <c r="N815" s="56" t="s">
        <v>12126</v>
      </c>
      <c r="O815" s="56" t="s">
        <v>12123</v>
      </c>
      <c r="P815" s="55" t="str">
        <f aca="false">IF(K815&gt;500,"Over-Forecast",IF(K815&lt;-500,"Under-Forecast","Accurate"))</f>
        <v>Over-Forecast</v>
      </c>
      <c r="Q815" s="55" t="str">
        <f aca="false">IF(J815&lt;=5,"Excellent",IF(J815&lt;=10,"Good",IF(J815&lt;=20,"Acceptable","Poor")))</f>
        <v>Acceptable</v>
      </c>
      <c r="R815" s="55" t="n">
        <f aca="false">IFERROR(VALUE(LEFT(E815,4)),"")</f>
        <v>2024</v>
      </c>
    </row>
    <row r="816" customFormat="false" ht="15" hidden="false" customHeight="true" outlineLevel="0" collapsed="false">
      <c r="A816" s="52" t="s">
        <v>12986</v>
      </c>
      <c r="B816" s="52" t="s">
        <v>2411</v>
      </c>
      <c r="C816" s="52" t="s">
        <v>20</v>
      </c>
      <c r="D816" s="52" t="s">
        <v>9</v>
      </c>
      <c r="E816" s="52" t="s">
        <v>37</v>
      </c>
      <c r="F816" s="52" t="s">
        <v>111</v>
      </c>
      <c r="G816" s="52" t="n">
        <v>7214</v>
      </c>
      <c r="H816" s="52" t="n">
        <v>7464</v>
      </c>
      <c r="I816" s="54" t="n">
        <f aca="false">ABS(G816-H816)</f>
        <v>250</v>
      </c>
      <c r="J816" s="54" t="n">
        <f aca="false">IF(H816=0,0,ROUND(ABS(G816-H816)/H816*100,2))</f>
        <v>3.35</v>
      </c>
      <c r="K816" s="54" t="n">
        <f aca="false">G816-H816</f>
        <v>-250</v>
      </c>
      <c r="L816" s="54" t="n">
        <f aca="false">ROUND(100-J816,2)</f>
        <v>96.65</v>
      </c>
      <c r="M816" s="52" t="s">
        <v>12160</v>
      </c>
      <c r="N816" s="52" t="s">
        <v>12126</v>
      </c>
      <c r="O816" s="52" t="s">
        <v>12131</v>
      </c>
      <c r="P816" s="55" t="str">
        <f aca="false">IF(K816&gt;500,"Over-Forecast",IF(K816&lt;-500,"Under-Forecast","Accurate"))</f>
        <v>Accurate</v>
      </c>
      <c r="Q816" s="55" t="str">
        <f aca="false">IF(J816&lt;=5,"Excellent",IF(J816&lt;=10,"Good",IF(J816&lt;=20,"Acceptable","Poor")))</f>
        <v>Excellent</v>
      </c>
      <c r="R816" s="55" t="n">
        <f aca="false">IFERROR(VALUE(LEFT(E816,4)),"")</f>
        <v>2023</v>
      </c>
    </row>
    <row r="817" customFormat="false" ht="15" hidden="false" customHeight="true" outlineLevel="0" collapsed="false">
      <c r="A817" s="56" t="s">
        <v>12987</v>
      </c>
      <c r="B817" s="56" t="s">
        <v>4958</v>
      </c>
      <c r="C817" s="56" t="s">
        <v>27</v>
      </c>
      <c r="D817" s="56" t="s">
        <v>12</v>
      </c>
      <c r="E817" s="56" t="s">
        <v>19</v>
      </c>
      <c r="F817" s="56" t="s">
        <v>107</v>
      </c>
      <c r="G817" s="56" t="n">
        <v>4070</v>
      </c>
      <c r="H817" s="56" t="n">
        <v>3522</v>
      </c>
      <c r="I817" s="54" t="n">
        <f aca="false">ABS(G817-H817)</f>
        <v>548</v>
      </c>
      <c r="J817" s="54" t="n">
        <f aca="false">IF(H817=0,0,ROUND(ABS(G817-H817)/H817*100,2))</f>
        <v>15.56</v>
      </c>
      <c r="K817" s="54" t="n">
        <f aca="false">G817-H817</f>
        <v>548</v>
      </c>
      <c r="L817" s="54" t="n">
        <f aca="false">ROUND(100-J817,2)</f>
        <v>84.44</v>
      </c>
      <c r="M817" s="56" t="s">
        <v>12147</v>
      </c>
      <c r="N817" s="56" t="s">
        <v>12137</v>
      </c>
      <c r="O817" s="56" t="s">
        <v>12127</v>
      </c>
      <c r="P817" s="55" t="str">
        <f aca="false">IF(K817&gt;500,"Over-Forecast",IF(K817&lt;-500,"Under-Forecast","Accurate"))</f>
        <v>Over-Forecast</v>
      </c>
      <c r="Q817" s="55" t="str">
        <f aca="false">IF(J817&lt;=5,"Excellent",IF(J817&lt;=10,"Good",IF(J817&lt;=20,"Acceptable","Poor")))</f>
        <v>Acceptable</v>
      </c>
      <c r="R817" s="55" t="n">
        <f aca="false">IFERROR(VALUE(LEFT(E817,4)),"")</f>
        <v>2022</v>
      </c>
    </row>
    <row r="818" customFormat="false" ht="15" hidden="false" customHeight="true" outlineLevel="0" collapsed="false">
      <c r="A818" s="52" t="s">
        <v>12988</v>
      </c>
      <c r="B818" s="52" t="s">
        <v>5636</v>
      </c>
      <c r="C818" s="52" t="s">
        <v>27</v>
      </c>
      <c r="D818" s="52" t="s">
        <v>18</v>
      </c>
      <c r="E818" s="52" t="s">
        <v>19</v>
      </c>
      <c r="F818" s="52" t="s">
        <v>107</v>
      </c>
      <c r="G818" s="52" t="n">
        <v>1227</v>
      </c>
      <c r="H818" s="52" t="n">
        <v>1675</v>
      </c>
      <c r="I818" s="54" t="n">
        <f aca="false">ABS(G818-H818)</f>
        <v>448</v>
      </c>
      <c r="J818" s="54" t="n">
        <f aca="false">IF(H818=0,0,ROUND(ABS(G818-H818)/H818*100,2))</f>
        <v>26.75</v>
      </c>
      <c r="K818" s="54" t="n">
        <f aca="false">G818-H818</f>
        <v>-448</v>
      </c>
      <c r="L818" s="54" t="n">
        <f aca="false">ROUND(100-J818,2)</f>
        <v>73.25</v>
      </c>
      <c r="M818" s="52" t="s">
        <v>12141</v>
      </c>
      <c r="N818" s="52" t="s">
        <v>12130</v>
      </c>
      <c r="O818" s="52" t="s">
        <v>12123</v>
      </c>
      <c r="P818" s="55" t="str">
        <f aca="false">IF(K818&gt;500,"Over-Forecast",IF(K818&lt;-500,"Under-Forecast","Accurate"))</f>
        <v>Accurate</v>
      </c>
      <c r="Q818" s="55" t="str">
        <f aca="false">IF(J818&lt;=5,"Excellent",IF(J818&lt;=10,"Good",IF(J818&lt;=20,"Acceptable","Poor")))</f>
        <v>Poor</v>
      </c>
      <c r="R818" s="55" t="n">
        <f aca="false">IFERROR(VALUE(LEFT(E818,4)),"")</f>
        <v>2022</v>
      </c>
    </row>
    <row r="819" customFormat="false" ht="15" hidden="false" customHeight="true" outlineLevel="0" collapsed="false">
      <c r="A819" s="56" t="s">
        <v>12989</v>
      </c>
      <c r="B819" s="56" t="s">
        <v>12433</v>
      </c>
      <c r="C819" s="56" t="s">
        <v>17</v>
      </c>
      <c r="D819" s="56" t="s">
        <v>18</v>
      </c>
      <c r="E819" s="56" t="s">
        <v>52</v>
      </c>
      <c r="F819" s="56" t="s">
        <v>107</v>
      </c>
      <c r="G819" s="56" t="n">
        <v>7293</v>
      </c>
      <c r="H819" s="56" t="n">
        <v>9912</v>
      </c>
      <c r="I819" s="54" t="n">
        <f aca="false">ABS(G819-H819)</f>
        <v>2619</v>
      </c>
      <c r="J819" s="54" t="n">
        <f aca="false">IF(H819=0,0,ROUND(ABS(G819-H819)/H819*100,2))</f>
        <v>26.42</v>
      </c>
      <c r="K819" s="54" t="n">
        <f aca="false">G819-H819</f>
        <v>-2619</v>
      </c>
      <c r="L819" s="54" t="n">
        <f aca="false">ROUND(100-J819,2)</f>
        <v>73.58</v>
      </c>
      <c r="M819" s="56" t="s">
        <v>12141</v>
      </c>
      <c r="N819" s="56" t="s">
        <v>12153</v>
      </c>
      <c r="O819" s="56" t="s">
        <v>12131</v>
      </c>
      <c r="P819" s="55" t="str">
        <f aca="false">IF(K819&gt;500,"Over-Forecast",IF(K819&lt;-500,"Under-Forecast","Accurate"))</f>
        <v>Under-Forecast</v>
      </c>
      <c r="Q819" s="55" t="str">
        <f aca="false">IF(J819&lt;=5,"Excellent",IF(J819&lt;=10,"Good",IF(J819&lt;=20,"Acceptable","Poor")))</f>
        <v>Poor</v>
      </c>
      <c r="R819" s="55" t="n">
        <f aca="false">IFERROR(VALUE(LEFT(E819,4)),"")</f>
        <v>2024</v>
      </c>
    </row>
    <row r="820" customFormat="false" ht="15" hidden="false" customHeight="true" outlineLevel="0" collapsed="false">
      <c r="A820" s="52" t="s">
        <v>12990</v>
      </c>
      <c r="B820" s="52" t="s">
        <v>3716</v>
      </c>
      <c r="C820" s="52" t="s">
        <v>17</v>
      </c>
      <c r="D820" s="52" t="s">
        <v>15</v>
      </c>
      <c r="E820" s="52" t="s">
        <v>35</v>
      </c>
      <c r="F820" s="52" t="s">
        <v>109</v>
      </c>
      <c r="G820" s="52" t="n">
        <v>6663</v>
      </c>
      <c r="H820" s="52" t="n">
        <v>5923</v>
      </c>
      <c r="I820" s="54" t="n">
        <f aca="false">ABS(G820-H820)</f>
        <v>740</v>
      </c>
      <c r="J820" s="54" t="n">
        <f aca="false">IF(H820=0,0,ROUND(ABS(G820-H820)/H820*100,2))</f>
        <v>12.49</v>
      </c>
      <c r="K820" s="54" t="n">
        <f aca="false">G820-H820</f>
        <v>740</v>
      </c>
      <c r="L820" s="54" t="n">
        <f aca="false">ROUND(100-J820,2)</f>
        <v>87.51</v>
      </c>
      <c r="M820" s="52" t="s">
        <v>12136</v>
      </c>
      <c r="N820" s="52" t="s">
        <v>12137</v>
      </c>
      <c r="O820" s="52" t="s">
        <v>12131</v>
      </c>
      <c r="P820" s="55" t="str">
        <f aca="false">IF(K820&gt;500,"Over-Forecast",IF(K820&lt;-500,"Under-Forecast","Accurate"))</f>
        <v>Over-Forecast</v>
      </c>
      <c r="Q820" s="55" t="str">
        <f aca="false">IF(J820&lt;=5,"Excellent",IF(J820&lt;=10,"Good",IF(J820&lt;=20,"Acceptable","Poor")))</f>
        <v>Acceptable</v>
      </c>
      <c r="R820" s="55" t="n">
        <f aca="false">IFERROR(VALUE(LEFT(E820,4)),"")</f>
        <v>2023</v>
      </c>
    </row>
    <row r="821" customFormat="false" ht="15" hidden="false" customHeight="true" outlineLevel="0" collapsed="false">
      <c r="A821" s="56" t="s">
        <v>12991</v>
      </c>
      <c r="B821" s="56" t="s">
        <v>447</v>
      </c>
      <c r="C821" s="56" t="s">
        <v>11</v>
      </c>
      <c r="D821" s="56" t="s">
        <v>21</v>
      </c>
      <c r="E821" s="56" t="s">
        <v>47</v>
      </c>
      <c r="F821" s="56" t="s">
        <v>109</v>
      </c>
      <c r="G821" s="56" t="n">
        <v>3328</v>
      </c>
      <c r="H821" s="56" t="n">
        <v>4101</v>
      </c>
      <c r="I821" s="54" t="n">
        <f aca="false">ABS(G821-H821)</f>
        <v>773</v>
      </c>
      <c r="J821" s="54" t="n">
        <f aca="false">IF(H821=0,0,ROUND(ABS(G821-H821)/H821*100,2))</f>
        <v>18.85</v>
      </c>
      <c r="K821" s="54" t="n">
        <f aca="false">G821-H821</f>
        <v>-773</v>
      </c>
      <c r="L821" s="54" t="n">
        <f aca="false">ROUND(100-J821,2)</f>
        <v>81.15</v>
      </c>
      <c r="M821" s="56" t="s">
        <v>12204</v>
      </c>
      <c r="N821" s="56" t="s">
        <v>12126</v>
      </c>
      <c r="O821" s="56" t="s">
        <v>12127</v>
      </c>
      <c r="P821" s="55" t="str">
        <f aca="false">IF(K821&gt;500,"Over-Forecast",IF(K821&lt;-500,"Under-Forecast","Accurate"))</f>
        <v>Under-Forecast</v>
      </c>
      <c r="Q821" s="55" t="str">
        <f aca="false">IF(J821&lt;=5,"Excellent",IF(J821&lt;=10,"Good",IF(J821&lt;=20,"Acceptable","Poor")))</f>
        <v>Acceptable</v>
      </c>
      <c r="R821" s="55" t="n">
        <f aca="false">IFERROR(VALUE(LEFT(E821,4)),"")</f>
        <v>2024</v>
      </c>
    </row>
    <row r="822" customFormat="false" ht="15" hidden="false" customHeight="true" outlineLevel="0" collapsed="false">
      <c r="A822" s="52" t="s">
        <v>12992</v>
      </c>
      <c r="B822" s="52" t="s">
        <v>8363</v>
      </c>
      <c r="C822" s="52" t="s">
        <v>25</v>
      </c>
      <c r="D822" s="52" t="s">
        <v>21</v>
      </c>
      <c r="E822" s="52" t="s">
        <v>28</v>
      </c>
      <c r="F822" s="52" t="s">
        <v>111</v>
      </c>
      <c r="G822" s="52" t="n">
        <v>7874</v>
      </c>
      <c r="H822" s="52" t="n">
        <v>6396</v>
      </c>
      <c r="I822" s="54" t="n">
        <f aca="false">ABS(G822-H822)</f>
        <v>1478</v>
      </c>
      <c r="J822" s="54" t="n">
        <f aca="false">IF(H822=0,0,ROUND(ABS(G822-H822)/H822*100,2))</f>
        <v>23.11</v>
      </c>
      <c r="K822" s="54" t="n">
        <f aca="false">G822-H822</f>
        <v>1478</v>
      </c>
      <c r="L822" s="54" t="n">
        <f aca="false">ROUND(100-J822,2)</f>
        <v>76.89</v>
      </c>
      <c r="M822" s="52" t="s">
        <v>12141</v>
      </c>
      <c r="N822" s="52" t="s">
        <v>12130</v>
      </c>
      <c r="O822" s="52" t="s">
        <v>12131</v>
      </c>
      <c r="P822" s="55" t="str">
        <f aca="false">IF(K822&gt;500,"Over-Forecast",IF(K822&lt;-500,"Under-Forecast","Accurate"))</f>
        <v>Over-Forecast</v>
      </c>
      <c r="Q822" s="55" t="str">
        <f aca="false">IF(J822&lt;=5,"Excellent",IF(J822&lt;=10,"Good",IF(J822&lt;=20,"Acceptable","Poor")))</f>
        <v>Poor</v>
      </c>
      <c r="R822" s="55" t="n">
        <f aca="false">IFERROR(VALUE(LEFT(E822,4)),"")</f>
        <v>2022</v>
      </c>
    </row>
    <row r="823" customFormat="false" ht="15" hidden="false" customHeight="true" outlineLevel="0" collapsed="false">
      <c r="A823" s="56" t="s">
        <v>12993</v>
      </c>
      <c r="B823" s="56" t="s">
        <v>392</v>
      </c>
      <c r="C823" s="56" t="s">
        <v>20</v>
      </c>
      <c r="D823" s="56" t="s">
        <v>15</v>
      </c>
      <c r="E823" s="56" t="s">
        <v>31</v>
      </c>
      <c r="F823" s="56" t="s">
        <v>115</v>
      </c>
      <c r="G823" s="56" t="n">
        <v>3807</v>
      </c>
      <c r="H823" s="56" t="n">
        <v>3253</v>
      </c>
      <c r="I823" s="54" t="n">
        <f aca="false">ABS(G823-H823)</f>
        <v>554</v>
      </c>
      <c r="J823" s="54" t="n">
        <f aca="false">IF(H823=0,0,ROUND(ABS(G823-H823)/H823*100,2))</f>
        <v>17.03</v>
      </c>
      <c r="K823" s="54" t="n">
        <f aca="false">G823-H823</f>
        <v>554</v>
      </c>
      <c r="L823" s="54" t="n">
        <f aca="false">ROUND(100-J823,2)</f>
        <v>82.97</v>
      </c>
      <c r="M823" s="56" t="s">
        <v>12121</v>
      </c>
      <c r="N823" s="56" t="s">
        <v>12122</v>
      </c>
      <c r="O823" s="56" t="s">
        <v>12131</v>
      </c>
      <c r="P823" s="55" t="str">
        <f aca="false">IF(K823&gt;500,"Over-Forecast",IF(K823&lt;-500,"Under-Forecast","Accurate"))</f>
        <v>Over-Forecast</v>
      </c>
      <c r="Q823" s="55" t="str">
        <f aca="false">IF(J823&lt;=5,"Excellent",IF(J823&lt;=10,"Good",IF(J823&lt;=20,"Acceptable","Poor")))</f>
        <v>Acceptable</v>
      </c>
      <c r="R823" s="55" t="n">
        <f aca="false">IFERROR(VALUE(LEFT(E823,4)),"")</f>
        <v>2022</v>
      </c>
    </row>
    <row r="824" customFormat="false" ht="15" hidden="false" customHeight="true" outlineLevel="0" collapsed="false">
      <c r="A824" s="52" t="s">
        <v>12994</v>
      </c>
      <c r="B824" s="52" t="s">
        <v>3698</v>
      </c>
      <c r="C824" s="52" t="s">
        <v>20</v>
      </c>
      <c r="D824" s="52" t="s">
        <v>9</v>
      </c>
      <c r="E824" s="52" t="s">
        <v>37</v>
      </c>
      <c r="F824" s="52" t="s">
        <v>115</v>
      </c>
      <c r="G824" s="52" t="n">
        <v>4343</v>
      </c>
      <c r="H824" s="52" t="n">
        <v>4873</v>
      </c>
      <c r="I824" s="54" t="n">
        <f aca="false">ABS(G824-H824)</f>
        <v>530</v>
      </c>
      <c r="J824" s="54" t="n">
        <f aca="false">IF(H824=0,0,ROUND(ABS(G824-H824)/H824*100,2))</f>
        <v>10.88</v>
      </c>
      <c r="K824" s="54" t="n">
        <f aca="false">G824-H824</f>
        <v>-530</v>
      </c>
      <c r="L824" s="54" t="n">
        <f aca="false">ROUND(100-J824,2)</f>
        <v>89.12</v>
      </c>
      <c r="M824" s="52" t="s">
        <v>12134</v>
      </c>
      <c r="N824" s="52" t="s">
        <v>12153</v>
      </c>
      <c r="O824" s="52" t="s">
        <v>12123</v>
      </c>
      <c r="P824" s="55" t="str">
        <f aca="false">IF(K824&gt;500,"Over-Forecast",IF(K824&lt;-500,"Under-Forecast","Accurate"))</f>
        <v>Under-Forecast</v>
      </c>
      <c r="Q824" s="55" t="str">
        <f aca="false">IF(J824&lt;=5,"Excellent",IF(J824&lt;=10,"Good",IF(J824&lt;=20,"Acceptable","Poor")))</f>
        <v>Acceptable</v>
      </c>
      <c r="R824" s="55" t="n">
        <f aca="false">IFERROR(VALUE(LEFT(E824,4)),"")</f>
        <v>2023</v>
      </c>
    </row>
    <row r="825" customFormat="false" ht="15" hidden="false" customHeight="true" outlineLevel="0" collapsed="false">
      <c r="A825" s="56" t="s">
        <v>12995</v>
      </c>
      <c r="B825" s="56" t="s">
        <v>5974</v>
      </c>
      <c r="C825" s="56" t="s">
        <v>23</v>
      </c>
      <c r="D825" s="56" t="s">
        <v>15</v>
      </c>
      <c r="E825" s="56" t="s">
        <v>50</v>
      </c>
      <c r="F825" s="56" t="s">
        <v>109</v>
      </c>
      <c r="G825" s="56" t="n">
        <v>3155</v>
      </c>
      <c r="H825" s="56" t="n">
        <v>4204</v>
      </c>
      <c r="I825" s="54" t="n">
        <f aca="false">ABS(G825-H825)</f>
        <v>1049</v>
      </c>
      <c r="J825" s="54" t="n">
        <f aca="false">IF(H825=0,0,ROUND(ABS(G825-H825)/H825*100,2))</f>
        <v>24.95</v>
      </c>
      <c r="K825" s="54" t="n">
        <f aca="false">G825-H825</f>
        <v>-1049</v>
      </c>
      <c r="L825" s="54" t="n">
        <f aca="false">ROUND(100-J825,2)</f>
        <v>75.05</v>
      </c>
      <c r="M825" s="56" t="s">
        <v>12134</v>
      </c>
      <c r="N825" s="56" t="s">
        <v>12137</v>
      </c>
      <c r="O825" s="56" t="s">
        <v>12123</v>
      </c>
      <c r="P825" s="55" t="str">
        <f aca="false">IF(K825&gt;500,"Over-Forecast",IF(K825&lt;-500,"Under-Forecast","Accurate"))</f>
        <v>Under-Forecast</v>
      </c>
      <c r="Q825" s="55" t="str">
        <f aca="false">IF(J825&lt;=5,"Excellent",IF(J825&lt;=10,"Good",IF(J825&lt;=20,"Acceptable","Poor")))</f>
        <v>Poor</v>
      </c>
      <c r="R825" s="55" t="n">
        <f aca="false">IFERROR(VALUE(LEFT(E825,4)),"")</f>
        <v>2024</v>
      </c>
    </row>
    <row r="826" customFormat="false" ht="15" hidden="false" customHeight="true" outlineLevel="0" collapsed="false">
      <c r="A826" s="52" t="s">
        <v>12996</v>
      </c>
      <c r="B826" s="52" t="s">
        <v>2368</v>
      </c>
      <c r="C826" s="52" t="s">
        <v>20</v>
      </c>
      <c r="D826" s="52" t="s">
        <v>9</v>
      </c>
      <c r="E826" s="52" t="s">
        <v>28</v>
      </c>
      <c r="F826" s="52" t="s">
        <v>113</v>
      </c>
      <c r="G826" s="52" t="n">
        <v>9677</v>
      </c>
      <c r="H826" s="52" t="n">
        <v>9925</v>
      </c>
      <c r="I826" s="54" t="n">
        <f aca="false">ABS(G826-H826)</f>
        <v>248</v>
      </c>
      <c r="J826" s="54" t="n">
        <f aca="false">IF(H826=0,0,ROUND(ABS(G826-H826)/H826*100,2))</f>
        <v>2.5</v>
      </c>
      <c r="K826" s="54" t="n">
        <f aca="false">G826-H826</f>
        <v>-248</v>
      </c>
      <c r="L826" s="54" t="n">
        <f aca="false">ROUND(100-J826,2)</f>
        <v>97.5</v>
      </c>
      <c r="M826" s="52" t="s">
        <v>12173</v>
      </c>
      <c r="N826" s="52" t="s">
        <v>12126</v>
      </c>
      <c r="O826" s="52" t="s">
        <v>12127</v>
      </c>
      <c r="P826" s="55" t="str">
        <f aca="false">IF(K826&gt;500,"Over-Forecast",IF(K826&lt;-500,"Under-Forecast","Accurate"))</f>
        <v>Accurate</v>
      </c>
      <c r="Q826" s="55" t="str">
        <f aca="false">IF(J826&lt;=5,"Excellent",IF(J826&lt;=10,"Good",IF(J826&lt;=20,"Acceptable","Poor")))</f>
        <v>Excellent</v>
      </c>
      <c r="R826" s="55" t="n">
        <f aca="false">IFERROR(VALUE(LEFT(E826,4)),"")</f>
        <v>2022</v>
      </c>
    </row>
    <row r="827" customFormat="false" ht="15" hidden="false" customHeight="true" outlineLevel="0" collapsed="false">
      <c r="A827" s="56" t="s">
        <v>12997</v>
      </c>
      <c r="B827" s="56" t="s">
        <v>1203</v>
      </c>
      <c r="C827" s="56" t="s">
        <v>17</v>
      </c>
      <c r="D827" s="56" t="s">
        <v>21</v>
      </c>
      <c r="E827" s="56" t="s">
        <v>41</v>
      </c>
      <c r="F827" s="56" t="s">
        <v>111</v>
      </c>
      <c r="G827" s="56" t="n">
        <v>3736</v>
      </c>
      <c r="H827" s="56" t="n">
        <v>4224</v>
      </c>
      <c r="I827" s="54" t="n">
        <f aca="false">ABS(G827-H827)</f>
        <v>488</v>
      </c>
      <c r="J827" s="54" t="n">
        <f aca="false">IF(H827=0,0,ROUND(ABS(G827-H827)/H827*100,2))</f>
        <v>11.55</v>
      </c>
      <c r="K827" s="54" t="n">
        <f aca="false">G827-H827</f>
        <v>-488</v>
      </c>
      <c r="L827" s="54" t="n">
        <f aca="false">ROUND(100-J827,2)</f>
        <v>88.45</v>
      </c>
      <c r="M827" s="56" t="s">
        <v>12125</v>
      </c>
      <c r="N827" s="56" t="s">
        <v>12122</v>
      </c>
      <c r="O827" s="56" t="s">
        <v>12131</v>
      </c>
      <c r="P827" s="55" t="str">
        <f aca="false">IF(K827&gt;500,"Over-Forecast",IF(K827&lt;-500,"Under-Forecast","Accurate"))</f>
        <v>Accurate</v>
      </c>
      <c r="Q827" s="55" t="str">
        <f aca="false">IF(J827&lt;=5,"Excellent",IF(J827&lt;=10,"Good",IF(J827&lt;=20,"Acceptable","Poor")))</f>
        <v>Acceptable</v>
      </c>
      <c r="R827" s="55" t="n">
        <f aca="false">IFERROR(VALUE(LEFT(E827,4)),"")</f>
        <v>2023</v>
      </c>
    </row>
    <row r="828" customFormat="false" ht="15" hidden="false" customHeight="true" outlineLevel="0" collapsed="false">
      <c r="A828" s="52" t="s">
        <v>12998</v>
      </c>
      <c r="B828" s="52" t="s">
        <v>1932</v>
      </c>
      <c r="C828" s="52" t="s">
        <v>25</v>
      </c>
      <c r="D828" s="52" t="s">
        <v>9</v>
      </c>
      <c r="E828" s="52" t="s">
        <v>47</v>
      </c>
      <c r="F828" s="52" t="s">
        <v>113</v>
      </c>
      <c r="G828" s="52" t="n">
        <v>426</v>
      </c>
      <c r="H828" s="52" t="n">
        <v>436</v>
      </c>
      <c r="I828" s="54" t="n">
        <f aca="false">ABS(G828-H828)</f>
        <v>10</v>
      </c>
      <c r="J828" s="54" t="n">
        <f aca="false">IF(H828=0,0,ROUND(ABS(G828-H828)/H828*100,2))</f>
        <v>2.29</v>
      </c>
      <c r="K828" s="54" t="n">
        <f aca="false">G828-H828</f>
        <v>-10</v>
      </c>
      <c r="L828" s="54" t="n">
        <f aca="false">ROUND(100-J828,2)</f>
        <v>97.71</v>
      </c>
      <c r="M828" s="52" t="s">
        <v>12147</v>
      </c>
      <c r="N828" s="52" t="s">
        <v>12130</v>
      </c>
      <c r="O828" s="52" t="s">
        <v>12123</v>
      </c>
      <c r="P828" s="55" t="str">
        <f aca="false">IF(K828&gt;500,"Over-Forecast",IF(K828&lt;-500,"Under-Forecast","Accurate"))</f>
        <v>Accurate</v>
      </c>
      <c r="Q828" s="55" t="str">
        <f aca="false">IF(J828&lt;=5,"Excellent",IF(J828&lt;=10,"Good",IF(J828&lt;=20,"Acceptable","Poor")))</f>
        <v>Excellent</v>
      </c>
      <c r="R828" s="55" t="n">
        <f aca="false">IFERROR(VALUE(LEFT(E828,4)),"")</f>
        <v>2024</v>
      </c>
    </row>
    <row r="829" customFormat="false" ht="15" hidden="false" customHeight="true" outlineLevel="0" collapsed="false">
      <c r="A829" s="56" t="s">
        <v>12999</v>
      </c>
      <c r="B829" s="56" t="s">
        <v>6701</v>
      </c>
      <c r="C829" s="56" t="s">
        <v>27</v>
      </c>
      <c r="D829" s="56" t="s">
        <v>18</v>
      </c>
      <c r="E829" s="56" t="s">
        <v>36</v>
      </c>
      <c r="F829" s="56" t="s">
        <v>109</v>
      </c>
      <c r="G829" s="56" t="n">
        <v>9547</v>
      </c>
      <c r="H829" s="56" t="n">
        <v>8794</v>
      </c>
      <c r="I829" s="54" t="n">
        <f aca="false">ABS(G829-H829)</f>
        <v>753</v>
      </c>
      <c r="J829" s="54" t="n">
        <f aca="false">IF(H829=0,0,ROUND(ABS(G829-H829)/H829*100,2))</f>
        <v>8.56</v>
      </c>
      <c r="K829" s="54" t="n">
        <f aca="false">G829-H829</f>
        <v>753</v>
      </c>
      <c r="L829" s="54" t="n">
        <f aca="false">ROUND(100-J829,2)</f>
        <v>91.44</v>
      </c>
      <c r="M829" s="56" t="s">
        <v>12125</v>
      </c>
      <c r="N829" s="56" t="s">
        <v>12137</v>
      </c>
      <c r="O829" s="56" t="s">
        <v>12127</v>
      </c>
      <c r="P829" s="55" t="str">
        <f aca="false">IF(K829&gt;500,"Over-Forecast",IF(K829&lt;-500,"Under-Forecast","Accurate"))</f>
        <v>Over-Forecast</v>
      </c>
      <c r="Q829" s="55" t="str">
        <f aca="false">IF(J829&lt;=5,"Excellent",IF(J829&lt;=10,"Good",IF(J829&lt;=20,"Acceptable","Poor")))</f>
        <v>Good</v>
      </c>
      <c r="R829" s="55" t="n">
        <f aca="false">IFERROR(VALUE(LEFT(E829,4)),"")</f>
        <v>2023</v>
      </c>
    </row>
    <row r="830" customFormat="false" ht="15" hidden="false" customHeight="true" outlineLevel="0" collapsed="false">
      <c r="A830" s="52" t="s">
        <v>13000</v>
      </c>
      <c r="B830" s="52" t="s">
        <v>1353</v>
      </c>
      <c r="C830" s="52" t="s">
        <v>25</v>
      </c>
      <c r="D830" s="52" t="s">
        <v>21</v>
      </c>
      <c r="E830" s="52" t="s">
        <v>22</v>
      </c>
      <c r="F830" s="52" t="s">
        <v>115</v>
      </c>
      <c r="G830" s="52" t="n">
        <v>94</v>
      </c>
      <c r="H830" s="52" t="n">
        <v>127</v>
      </c>
      <c r="I830" s="54" t="n">
        <f aca="false">ABS(G830-H830)</f>
        <v>33</v>
      </c>
      <c r="J830" s="54" t="n">
        <f aca="false">IF(H830=0,0,ROUND(ABS(G830-H830)/H830*100,2))</f>
        <v>25.98</v>
      </c>
      <c r="K830" s="54" t="n">
        <f aca="false">G830-H830</f>
        <v>-33</v>
      </c>
      <c r="L830" s="54" t="n">
        <f aca="false">ROUND(100-J830,2)</f>
        <v>74.02</v>
      </c>
      <c r="M830" s="52" t="s">
        <v>12147</v>
      </c>
      <c r="N830" s="52" t="s">
        <v>12122</v>
      </c>
      <c r="O830" s="52" t="s">
        <v>12127</v>
      </c>
      <c r="P830" s="55" t="str">
        <f aca="false">IF(K830&gt;500,"Over-Forecast",IF(K830&lt;-500,"Under-Forecast","Accurate"))</f>
        <v>Accurate</v>
      </c>
      <c r="Q830" s="55" t="str">
        <f aca="false">IF(J830&lt;=5,"Excellent",IF(J830&lt;=10,"Good",IF(J830&lt;=20,"Acceptable","Poor")))</f>
        <v>Poor</v>
      </c>
      <c r="R830" s="55" t="n">
        <f aca="false">IFERROR(VALUE(LEFT(E830,4)),"")</f>
        <v>2022</v>
      </c>
    </row>
    <row r="831" customFormat="false" ht="15" hidden="false" customHeight="true" outlineLevel="0" collapsed="false">
      <c r="A831" s="56" t="s">
        <v>13001</v>
      </c>
      <c r="B831" s="56" t="s">
        <v>1303</v>
      </c>
      <c r="C831" s="56" t="s">
        <v>20</v>
      </c>
      <c r="D831" s="56" t="s">
        <v>18</v>
      </c>
      <c r="E831" s="56" t="s">
        <v>41</v>
      </c>
      <c r="F831" s="56" t="s">
        <v>107</v>
      </c>
      <c r="G831" s="56" t="n">
        <v>8564</v>
      </c>
      <c r="H831" s="56" t="n">
        <v>7158</v>
      </c>
      <c r="I831" s="54" t="n">
        <f aca="false">ABS(G831-H831)</f>
        <v>1406</v>
      </c>
      <c r="J831" s="54" t="n">
        <f aca="false">IF(H831=0,0,ROUND(ABS(G831-H831)/H831*100,2))</f>
        <v>19.64</v>
      </c>
      <c r="K831" s="54" t="n">
        <f aca="false">G831-H831</f>
        <v>1406</v>
      </c>
      <c r="L831" s="54" t="n">
        <f aca="false">ROUND(100-J831,2)</f>
        <v>80.36</v>
      </c>
      <c r="M831" s="56" t="s">
        <v>12129</v>
      </c>
      <c r="N831" s="56" t="s">
        <v>12126</v>
      </c>
      <c r="O831" s="56" t="s">
        <v>12131</v>
      </c>
      <c r="P831" s="55" t="str">
        <f aca="false">IF(K831&gt;500,"Over-Forecast",IF(K831&lt;-500,"Under-Forecast","Accurate"))</f>
        <v>Over-Forecast</v>
      </c>
      <c r="Q831" s="55" t="str">
        <f aca="false">IF(J831&lt;=5,"Excellent",IF(J831&lt;=10,"Good",IF(J831&lt;=20,"Acceptable","Poor")))</f>
        <v>Acceptable</v>
      </c>
      <c r="R831" s="55" t="n">
        <f aca="false">IFERROR(VALUE(LEFT(E831,4)),"")</f>
        <v>2023</v>
      </c>
    </row>
    <row r="832" customFormat="false" ht="15" hidden="false" customHeight="true" outlineLevel="0" collapsed="false">
      <c r="A832" s="52" t="s">
        <v>13002</v>
      </c>
      <c r="B832" s="52" t="s">
        <v>2231</v>
      </c>
      <c r="C832" s="52" t="s">
        <v>25</v>
      </c>
      <c r="D832" s="52" t="s">
        <v>9</v>
      </c>
      <c r="E832" s="52" t="s">
        <v>50</v>
      </c>
      <c r="F832" s="52" t="s">
        <v>109</v>
      </c>
      <c r="G832" s="52" t="n">
        <v>10543</v>
      </c>
      <c r="H832" s="52" t="n">
        <v>8718</v>
      </c>
      <c r="I832" s="54" t="n">
        <f aca="false">ABS(G832-H832)</f>
        <v>1825</v>
      </c>
      <c r="J832" s="54" t="n">
        <f aca="false">IF(H832=0,0,ROUND(ABS(G832-H832)/H832*100,2))</f>
        <v>20.93</v>
      </c>
      <c r="K832" s="54" t="n">
        <f aca="false">G832-H832</f>
        <v>1825</v>
      </c>
      <c r="L832" s="54" t="n">
        <f aca="false">ROUND(100-J832,2)</f>
        <v>79.07</v>
      </c>
      <c r="M832" s="52" t="s">
        <v>12152</v>
      </c>
      <c r="N832" s="52" t="s">
        <v>12137</v>
      </c>
      <c r="O832" s="52" t="s">
        <v>12131</v>
      </c>
      <c r="P832" s="55" t="str">
        <f aca="false">IF(K832&gt;500,"Over-Forecast",IF(K832&lt;-500,"Under-Forecast","Accurate"))</f>
        <v>Over-Forecast</v>
      </c>
      <c r="Q832" s="55" t="str">
        <f aca="false">IF(J832&lt;=5,"Excellent",IF(J832&lt;=10,"Good",IF(J832&lt;=20,"Acceptable","Poor")))</f>
        <v>Poor</v>
      </c>
      <c r="R832" s="55" t="n">
        <f aca="false">IFERROR(VALUE(LEFT(E832,4)),"")</f>
        <v>2024</v>
      </c>
    </row>
    <row r="833" customFormat="false" ht="15" hidden="false" customHeight="true" outlineLevel="0" collapsed="false">
      <c r="A833" s="56" t="s">
        <v>13003</v>
      </c>
      <c r="B833" s="56" t="s">
        <v>8189</v>
      </c>
      <c r="C833" s="56" t="s">
        <v>27</v>
      </c>
      <c r="D833" s="56" t="s">
        <v>18</v>
      </c>
      <c r="E833" s="56" t="s">
        <v>47</v>
      </c>
      <c r="F833" s="56" t="s">
        <v>107</v>
      </c>
      <c r="G833" s="56" t="n">
        <v>4684</v>
      </c>
      <c r="H833" s="56" t="n">
        <v>4724</v>
      </c>
      <c r="I833" s="54" t="n">
        <f aca="false">ABS(G833-H833)</f>
        <v>40</v>
      </c>
      <c r="J833" s="54" t="n">
        <f aca="false">IF(H833=0,0,ROUND(ABS(G833-H833)/H833*100,2))</f>
        <v>0.85</v>
      </c>
      <c r="K833" s="54" t="n">
        <f aca="false">G833-H833</f>
        <v>-40</v>
      </c>
      <c r="L833" s="54" t="n">
        <f aca="false">ROUND(100-J833,2)</f>
        <v>99.15</v>
      </c>
      <c r="M833" s="56" t="s">
        <v>12139</v>
      </c>
      <c r="N833" s="56" t="s">
        <v>12126</v>
      </c>
      <c r="O833" s="56" t="s">
        <v>12131</v>
      </c>
      <c r="P833" s="55" t="str">
        <f aca="false">IF(K833&gt;500,"Over-Forecast",IF(K833&lt;-500,"Under-Forecast","Accurate"))</f>
        <v>Accurate</v>
      </c>
      <c r="Q833" s="55" t="str">
        <f aca="false">IF(J833&lt;=5,"Excellent",IF(J833&lt;=10,"Good",IF(J833&lt;=20,"Acceptable","Poor")))</f>
        <v>Excellent</v>
      </c>
      <c r="R833" s="55" t="n">
        <f aca="false">IFERROR(VALUE(LEFT(E833,4)),"")</f>
        <v>2024</v>
      </c>
    </row>
    <row r="834" customFormat="false" ht="15" hidden="false" customHeight="true" outlineLevel="0" collapsed="false">
      <c r="A834" s="52" t="s">
        <v>13004</v>
      </c>
      <c r="B834" s="52" t="s">
        <v>1457</v>
      </c>
      <c r="C834" s="52" t="s">
        <v>25</v>
      </c>
      <c r="D834" s="52" t="s">
        <v>21</v>
      </c>
      <c r="E834" s="52" t="s">
        <v>49</v>
      </c>
      <c r="F834" s="52" t="s">
        <v>115</v>
      </c>
      <c r="G834" s="52" t="n">
        <v>7457</v>
      </c>
      <c r="H834" s="52" t="n">
        <v>8151</v>
      </c>
      <c r="I834" s="54" t="n">
        <f aca="false">ABS(G834-H834)</f>
        <v>694</v>
      </c>
      <c r="J834" s="54" t="n">
        <f aca="false">IF(H834=0,0,ROUND(ABS(G834-H834)/H834*100,2))</f>
        <v>8.51</v>
      </c>
      <c r="K834" s="54" t="n">
        <f aca="false">G834-H834</f>
        <v>-694</v>
      </c>
      <c r="L834" s="54" t="n">
        <f aca="false">ROUND(100-J834,2)</f>
        <v>91.49</v>
      </c>
      <c r="M834" s="52" t="s">
        <v>12136</v>
      </c>
      <c r="N834" s="52" t="s">
        <v>12126</v>
      </c>
      <c r="O834" s="52" t="s">
        <v>12131</v>
      </c>
      <c r="P834" s="55" t="str">
        <f aca="false">IF(K834&gt;500,"Over-Forecast",IF(K834&lt;-500,"Under-Forecast","Accurate"))</f>
        <v>Under-Forecast</v>
      </c>
      <c r="Q834" s="55" t="str">
        <f aca="false">IF(J834&lt;=5,"Excellent",IF(J834&lt;=10,"Good",IF(J834&lt;=20,"Acceptable","Poor")))</f>
        <v>Good</v>
      </c>
      <c r="R834" s="55" t="n">
        <f aca="false">IFERROR(VALUE(LEFT(E834,4)),"")</f>
        <v>2024</v>
      </c>
    </row>
    <row r="835" customFormat="false" ht="15" hidden="false" customHeight="true" outlineLevel="0" collapsed="false">
      <c r="A835" s="56" t="s">
        <v>13005</v>
      </c>
      <c r="B835" s="56" t="s">
        <v>5489</v>
      </c>
      <c r="C835" s="56" t="s">
        <v>27</v>
      </c>
      <c r="D835" s="56" t="s">
        <v>18</v>
      </c>
      <c r="E835" s="56" t="s">
        <v>44</v>
      </c>
      <c r="F835" s="56" t="s">
        <v>107</v>
      </c>
      <c r="G835" s="56" t="n">
        <v>3217</v>
      </c>
      <c r="H835" s="56" t="n">
        <v>2573</v>
      </c>
      <c r="I835" s="54" t="n">
        <f aca="false">ABS(G835-H835)</f>
        <v>644</v>
      </c>
      <c r="J835" s="54" t="n">
        <f aca="false">IF(H835=0,0,ROUND(ABS(G835-H835)/H835*100,2))</f>
        <v>25.03</v>
      </c>
      <c r="K835" s="54" t="n">
        <f aca="false">G835-H835</f>
        <v>644</v>
      </c>
      <c r="L835" s="54" t="n">
        <f aca="false">ROUND(100-J835,2)</f>
        <v>74.97</v>
      </c>
      <c r="M835" s="56" t="s">
        <v>12136</v>
      </c>
      <c r="N835" s="56" t="s">
        <v>12122</v>
      </c>
      <c r="O835" s="56" t="s">
        <v>12127</v>
      </c>
      <c r="P835" s="55" t="str">
        <f aca="false">IF(K835&gt;500,"Over-Forecast",IF(K835&lt;-500,"Under-Forecast","Accurate"))</f>
        <v>Over-Forecast</v>
      </c>
      <c r="Q835" s="55" t="str">
        <f aca="false">IF(J835&lt;=5,"Excellent",IF(J835&lt;=10,"Good",IF(J835&lt;=20,"Acceptable","Poor")))</f>
        <v>Poor</v>
      </c>
      <c r="R835" s="55" t="n">
        <f aca="false">IFERROR(VALUE(LEFT(E835,4)),"")</f>
        <v>2023</v>
      </c>
    </row>
    <row r="836" customFormat="false" ht="15" hidden="false" customHeight="true" outlineLevel="0" collapsed="false">
      <c r="A836" s="52" t="s">
        <v>13006</v>
      </c>
      <c r="B836" s="52" t="s">
        <v>5926</v>
      </c>
      <c r="C836" s="52" t="s">
        <v>11</v>
      </c>
      <c r="D836" s="52" t="s">
        <v>9</v>
      </c>
      <c r="E836" s="52" t="s">
        <v>49</v>
      </c>
      <c r="F836" s="52" t="s">
        <v>113</v>
      </c>
      <c r="G836" s="52" t="n">
        <v>2809</v>
      </c>
      <c r="H836" s="52" t="n">
        <v>3964</v>
      </c>
      <c r="I836" s="54" t="n">
        <f aca="false">ABS(G836-H836)</f>
        <v>1155</v>
      </c>
      <c r="J836" s="54" t="n">
        <f aca="false">IF(H836=0,0,ROUND(ABS(G836-H836)/H836*100,2))</f>
        <v>29.14</v>
      </c>
      <c r="K836" s="54" t="n">
        <f aca="false">G836-H836</f>
        <v>-1155</v>
      </c>
      <c r="L836" s="54" t="n">
        <f aca="false">ROUND(100-J836,2)</f>
        <v>70.86</v>
      </c>
      <c r="M836" s="52" t="s">
        <v>12139</v>
      </c>
      <c r="N836" s="52" t="s">
        <v>12137</v>
      </c>
      <c r="O836" s="52" t="s">
        <v>12131</v>
      </c>
      <c r="P836" s="55" t="str">
        <f aca="false">IF(K836&gt;500,"Over-Forecast",IF(K836&lt;-500,"Under-Forecast","Accurate"))</f>
        <v>Under-Forecast</v>
      </c>
      <c r="Q836" s="55" t="str">
        <f aca="false">IF(J836&lt;=5,"Excellent",IF(J836&lt;=10,"Good",IF(J836&lt;=20,"Acceptable","Poor")))</f>
        <v>Poor</v>
      </c>
      <c r="R836" s="55" t="n">
        <f aca="false">IFERROR(VALUE(LEFT(E836,4)),"")</f>
        <v>2024</v>
      </c>
    </row>
    <row r="837" customFormat="false" ht="15" hidden="false" customHeight="true" outlineLevel="0" collapsed="false">
      <c r="A837" s="56" t="s">
        <v>13007</v>
      </c>
      <c r="B837" s="56" t="s">
        <v>2862</v>
      </c>
      <c r="C837" s="56" t="s">
        <v>27</v>
      </c>
      <c r="D837" s="56" t="s">
        <v>21</v>
      </c>
      <c r="E837" s="56" t="s">
        <v>35</v>
      </c>
      <c r="F837" s="56" t="s">
        <v>107</v>
      </c>
      <c r="G837" s="56" t="n">
        <v>553</v>
      </c>
      <c r="H837" s="56" t="n">
        <v>714</v>
      </c>
      <c r="I837" s="54" t="n">
        <f aca="false">ABS(G837-H837)</f>
        <v>161</v>
      </c>
      <c r="J837" s="54" t="n">
        <f aca="false">IF(H837=0,0,ROUND(ABS(G837-H837)/H837*100,2))</f>
        <v>22.55</v>
      </c>
      <c r="K837" s="54" t="n">
        <f aca="false">G837-H837</f>
        <v>-161</v>
      </c>
      <c r="L837" s="54" t="n">
        <f aca="false">ROUND(100-J837,2)</f>
        <v>77.45</v>
      </c>
      <c r="M837" s="56" t="s">
        <v>12152</v>
      </c>
      <c r="N837" s="56" t="s">
        <v>12126</v>
      </c>
      <c r="O837" s="56" t="s">
        <v>12127</v>
      </c>
      <c r="P837" s="55" t="str">
        <f aca="false">IF(K837&gt;500,"Over-Forecast",IF(K837&lt;-500,"Under-Forecast","Accurate"))</f>
        <v>Accurate</v>
      </c>
      <c r="Q837" s="55" t="str">
        <f aca="false">IF(J837&lt;=5,"Excellent",IF(J837&lt;=10,"Good",IF(J837&lt;=20,"Acceptable","Poor")))</f>
        <v>Poor</v>
      </c>
      <c r="R837" s="55" t="n">
        <f aca="false">IFERROR(VALUE(LEFT(E837,4)),"")</f>
        <v>2023</v>
      </c>
    </row>
    <row r="838" customFormat="false" ht="15" hidden="false" customHeight="true" outlineLevel="0" collapsed="false">
      <c r="A838" s="52" t="s">
        <v>13008</v>
      </c>
      <c r="B838" s="52" t="s">
        <v>358</v>
      </c>
      <c r="C838" s="52" t="s">
        <v>17</v>
      </c>
      <c r="D838" s="52" t="s">
        <v>12</v>
      </c>
      <c r="E838" s="52" t="s">
        <v>19</v>
      </c>
      <c r="F838" s="52" t="s">
        <v>107</v>
      </c>
      <c r="G838" s="52" t="n">
        <v>4463</v>
      </c>
      <c r="H838" s="52" t="n">
        <v>3326</v>
      </c>
      <c r="I838" s="54" t="n">
        <f aca="false">ABS(G838-H838)</f>
        <v>1137</v>
      </c>
      <c r="J838" s="54" t="n">
        <f aca="false">IF(H838=0,0,ROUND(ABS(G838-H838)/H838*100,2))</f>
        <v>34.19</v>
      </c>
      <c r="K838" s="54" t="n">
        <f aca="false">G838-H838</f>
        <v>1137</v>
      </c>
      <c r="L838" s="54" t="n">
        <f aca="false">ROUND(100-J838,2)</f>
        <v>65.81</v>
      </c>
      <c r="M838" s="52" t="s">
        <v>12173</v>
      </c>
      <c r="N838" s="52" t="s">
        <v>12122</v>
      </c>
      <c r="O838" s="52" t="s">
        <v>12131</v>
      </c>
      <c r="P838" s="55" t="str">
        <f aca="false">IF(K838&gt;500,"Over-Forecast",IF(K838&lt;-500,"Under-Forecast","Accurate"))</f>
        <v>Over-Forecast</v>
      </c>
      <c r="Q838" s="55" t="str">
        <f aca="false">IF(J838&lt;=5,"Excellent",IF(J838&lt;=10,"Good",IF(J838&lt;=20,"Acceptable","Poor")))</f>
        <v>Poor</v>
      </c>
      <c r="R838" s="55" t="n">
        <f aca="false">IFERROR(VALUE(LEFT(E838,4)),"")</f>
        <v>2022</v>
      </c>
    </row>
    <row r="839" customFormat="false" ht="15" hidden="false" customHeight="true" outlineLevel="0" collapsed="false">
      <c r="A839" s="56" t="s">
        <v>13009</v>
      </c>
      <c r="B839" s="56" t="s">
        <v>1692</v>
      </c>
      <c r="C839" s="56" t="s">
        <v>25</v>
      </c>
      <c r="D839" s="56" t="s">
        <v>12</v>
      </c>
      <c r="E839" s="56" t="s">
        <v>52</v>
      </c>
      <c r="F839" s="56" t="s">
        <v>115</v>
      </c>
      <c r="G839" s="56" t="n">
        <v>8165</v>
      </c>
      <c r="H839" s="56" t="n">
        <v>8050</v>
      </c>
      <c r="I839" s="54" t="n">
        <f aca="false">ABS(G839-H839)</f>
        <v>115</v>
      </c>
      <c r="J839" s="54" t="n">
        <f aca="false">IF(H839=0,0,ROUND(ABS(G839-H839)/H839*100,2))</f>
        <v>1.43</v>
      </c>
      <c r="K839" s="54" t="n">
        <f aca="false">G839-H839</f>
        <v>115</v>
      </c>
      <c r="L839" s="54" t="n">
        <f aca="false">ROUND(100-J839,2)</f>
        <v>98.57</v>
      </c>
      <c r="M839" s="56" t="s">
        <v>12125</v>
      </c>
      <c r="N839" s="56" t="s">
        <v>12122</v>
      </c>
      <c r="O839" s="56" t="s">
        <v>12123</v>
      </c>
      <c r="P839" s="55" t="str">
        <f aca="false">IF(K839&gt;500,"Over-Forecast",IF(K839&lt;-500,"Under-Forecast","Accurate"))</f>
        <v>Accurate</v>
      </c>
      <c r="Q839" s="55" t="str">
        <f aca="false">IF(J839&lt;=5,"Excellent",IF(J839&lt;=10,"Good",IF(J839&lt;=20,"Acceptable","Poor")))</f>
        <v>Excellent</v>
      </c>
      <c r="R839" s="55" t="n">
        <f aca="false">IFERROR(VALUE(LEFT(E839,4)),"")</f>
        <v>2024</v>
      </c>
    </row>
    <row r="840" customFormat="false" ht="15" hidden="false" customHeight="true" outlineLevel="0" collapsed="false">
      <c r="A840" s="52" t="s">
        <v>13010</v>
      </c>
      <c r="B840" s="52" t="s">
        <v>3937</v>
      </c>
      <c r="C840" s="52" t="s">
        <v>14</v>
      </c>
      <c r="D840" s="52" t="s">
        <v>21</v>
      </c>
      <c r="E840" s="52" t="s">
        <v>10</v>
      </c>
      <c r="F840" s="52" t="s">
        <v>113</v>
      </c>
      <c r="G840" s="52" t="n">
        <v>4709</v>
      </c>
      <c r="H840" s="52" t="n">
        <v>3985</v>
      </c>
      <c r="I840" s="54" t="n">
        <f aca="false">ABS(G840-H840)</f>
        <v>724</v>
      </c>
      <c r="J840" s="54" t="n">
        <f aca="false">IF(H840=0,0,ROUND(ABS(G840-H840)/H840*100,2))</f>
        <v>18.17</v>
      </c>
      <c r="K840" s="54" t="n">
        <f aca="false">G840-H840</f>
        <v>724</v>
      </c>
      <c r="L840" s="54" t="n">
        <f aca="false">ROUND(100-J840,2)</f>
        <v>81.83</v>
      </c>
      <c r="M840" s="52" t="s">
        <v>12173</v>
      </c>
      <c r="N840" s="52" t="s">
        <v>12153</v>
      </c>
      <c r="O840" s="52" t="s">
        <v>12127</v>
      </c>
      <c r="P840" s="55" t="str">
        <f aca="false">IF(K840&gt;500,"Over-Forecast",IF(K840&lt;-500,"Under-Forecast","Accurate"))</f>
        <v>Over-Forecast</v>
      </c>
      <c r="Q840" s="55" t="str">
        <f aca="false">IF(J840&lt;=5,"Excellent",IF(J840&lt;=10,"Good",IF(J840&lt;=20,"Acceptable","Poor")))</f>
        <v>Acceptable</v>
      </c>
      <c r="R840" s="55" t="n">
        <f aca="false">IFERROR(VALUE(LEFT(E840,4)),"")</f>
        <v>2022</v>
      </c>
    </row>
    <row r="841" customFormat="false" ht="15" hidden="false" customHeight="true" outlineLevel="0" collapsed="false">
      <c r="A841" s="56" t="s">
        <v>13011</v>
      </c>
      <c r="B841" s="56" t="s">
        <v>8158</v>
      </c>
      <c r="C841" s="56" t="s">
        <v>17</v>
      </c>
      <c r="D841" s="56" t="s">
        <v>9</v>
      </c>
      <c r="E841" s="56" t="s">
        <v>52</v>
      </c>
      <c r="F841" s="56" t="s">
        <v>113</v>
      </c>
      <c r="G841" s="56" t="n">
        <v>5984</v>
      </c>
      <c r="H841" s="56" t="n">
        <v>6251</v>
      </c>
      <c r="I841" s="54" t="n">
        <f aca="false">ABS(G841-H841)</f>
        <v>267</v>
      </c>
      <c r="J841" s="54" t="n">
        <f aca="false">IF(H841=0,0,ROUND(ABS(G841-H841)/H841*100,2))</f>
        <v>4.27</v>
      </c>
      <c r="K841" s="54" t="n">
        <f aca="false">G841-H841</f>
        <v>-267</v>
      </c>
      <c r="L841" s="54" t="n">
        <f aca="false">ROUND(100-J841,2)</f>
        <v>95.73</v>
      </c>
      <c r="M841" s="56" t="s">
        <v>12144</v>
      </c>
      <c r="N841" s="56" t="s">
        <v>12153</v>
      </c>
      <c r="O841" s="56" t="s">
        <v>12127</v>
      </c>
      <c r="P841" s="55" t="str">
        <f aca="false">IF(K841&gt;500,"Over-Forecast",IF(K841&lt;-500,"Under-Forecast","Accurate"))</f>
        <v>Accurate</v>
      </c>
      <c r="Q841" s="55" t="str">
        <f aca="false">IF(J841&lt;=5,"Excellent",IF(J841&lt;=10,"Good",IF(J841&lt;=20,"Acceptable","Poor")))</f>
        <v>Excellent</v>
      </c>
      <c r="R841" s="55" t="n">
        <f aca="false">IFERROR(VALUE(LEFT(E841,4)),"")</f>
        <v>2024</v>
      </c>
    </row>
    <row r="842" customFormat="false" ht="15" hidden="false" customHeight="true" outlineLevel="0" collapsed="false">
      <c r="A842" s="52" t="s">
        <v>13012</v>
      </c>
      <c r="B842" s="52" t="s">
        <v>5974</v>
      </c>
      <c r="C842" s="52" t="s">
        <v>27</v>
      </c>
      <c r="D842" s="52" t="s">
        <v>15</v>
      </c>
      <c r="E842" s="52" t="s">
        <v>39</v>
      </c>
      <c r="F842" s="52" t="s">
        <v>113</v>
      </c>
      <c r="G842" s="52" t="n">
        <v>6702</v>
      </c>
      <c r="H842" s="52" t="n">
        <v>9152</v>
      </c>
      <c r="I842" s="54" t="n">
        <f aca="false">ABS(G842-H842)</f>
        <v>2450</v>
      </c>
      <c r="J842" s="54" t="n">
        <f aca="false">IF(H842=0,0,ROUND(ABS(G842-H842)/H842*100,2))</f>
        <v>26.77</v>
      </c>
      <c r="K842" s="54" t="n">
        <f aca="false">G842-H842</f>
        <v>-2450</v>
      </c>
      <c r="L842" s="54" t="n">
        <f aca="false">ROUND(100-J842,2)</f>
        <v>73.23</v>
      </c>
      <c r="M842" s="52" t="s">
        <v>12198</v>
      </c>
      <c r="N842" s="52" t="s">
        <v>12122</v>
      </c>
      <c r="O842" s="52" t="s">
        <v>12127</v>
      </c>
      <c r="P842" s="55" t="str">
        <f aca="false">IF(K842&gt;500,"Over-Forecast",IF(K842&lt;-500,"Under-Forecast","Accurate"))</f>
        <v>Under-Forecast</v>
      </c>
      <c r="Q842" s="55" t="str">
        <f aca="false">IF(J842&lt;=5,"Excellent",IF(J842&lt;=10,"Good",IF(J842&lt;=20,"Acceptable","Poor")))</f>
        <v>Poor</v>
      </c>
      <c r="R842" s="55" t="n">
        <f aca="false">IFERROR(VALUE(LEFT(E842,4)),"")</f>
        <v>2023</v>
      </c>
    </row>
    <row r="843" customFormat="false" ht="15" hidden="false" customHeight="true" outlineLevel="0" collapsed="false">
      <c r="A843" s="56" t="s">
        <v>13013</v>
      </c>
      <c r="B843" s="56" t="s">
        <v>1570</v>
      </c>
      <c r="C843" s="56" t="s">
        <v>20</v>
      </c>
      <c r="D843" s="56" t="s">
        <v>18</v>
      </c>
      <c r="E843" s="56" t="s">
        <v>55</v>
      </c>
      <c r="F843" s="56" t="s">
        <v>111</v>
      </c>
      <c r="G843" s="56" t="n">
        <v>6556</v>
      </c>
      <c r="H843" s="56" t="n">
        <v>8081</v>
      </c>
      <c r="I843" s="54" t="n">
        <f aca="false">ABS(G843-H843)</f>
        <v>1525</v>
      </c>
      <c r="J843" s="54" t="n">
        <f aca="false">IF(H843=0,0,ROUND(ABS(G843-H843)/H843*100,2))</f>
        <v>18.87</v>
      </c>
      <c r="K843" s="54" t="n">
        <f aca="false">G843-H843</f>
        <v>-1525</v>
      </c>
      <c r="L843" s="54" t="n">
        <f aca="false">ROUND(100-J843,2)</f>
        <v>81.13</v>
      </c>
      <c r="M843" s="56" t="s">
        <v>12121</v>
      </c>
      <c r="N843" s="56" t="s">
        <v>12130</v>
      </c>
      <c r="O843" s="56" t="s">
        <v>12127</v>
      </c>
      <c r="P843" s="55" t="str">
        <f aca="false">IF(K843&gt;500,"Over-Forecast",IF(K843&lt;-500,"Under-Forecast","Accurate"))</f>
        <v>Under-Forecast</v>
      </c>
      <c r="Q843" s="55" t="str">
        <f aca="false">IF(J843&lt;=5,"Excellent",IF(J843&lt;=10,"Good",IF(J843&lt;=20,"Acceptable","Poor")))</f>
        <v>Acceptable</v>
      </c>
      <c r="R843" s="55" t="n">
        <f aca="false">IFERROR(VALUE(LEFT(E843,4)),"")</f>
        <v>2024</v>
      </c>
    </row>
    <row r="844" customFormat="false" ht="15" hidden="false" customHeight="true" outlineLevel="0" collapsed="false">
      <c r="A844" s="52" t="s">
        <v>13014</v>
      </c>
      <c r="B844" s="52" t="s">
        <v>8878</v>
      </c>
      <c r="C844" s="52" t="s">
        <v>14</v>
      </c>
      <c r="D844" s="52" t="s">
        <v>18</v>
      </c>
      <c r="E844" s="52" t="s">
        <v>36</v>
      </c>
      <c r="F844" s="52" t="s">
        <v>115</v>
      </c>
      <c r="G844" s="52" t="n">
        <v>4369</v>
      </c>
      <c r="H844" s="52" t="n">
        <v>4783</v>
      </c>
      <c r="I844" s="54" t="n">
        <f aca="false">ABS(G844-H844)</f>
        <v>414</v>
      </c>
      <c r="J844" s="54" t="n">
        <f aca="false">IF(H844=0,0,ROUND(ABS(G844-H844)/H844*100,2))</f>
        <v>8.66</v>
      </c>
      <c r="K844" s="54" t="n">
        <f aca="false">G844-H844</f>
        <v>-414</v>
      </c>
      <c r="L844" s="54" t="n">
        <f aca="false">ROUND(100-J844,2)</f>
        <v>91.34</v>
      </c>
      <c r="M844" s="52" t="s">
        <v>12139</v>
      </c>
      <c r="N844" s="52" t="s">
        <v>12137</v>
      </c>
      <c r="O844" s="52" t="s">
        <v>12127</v>
      </c>
      <c r="P844" s="55" t="str">
        <f aca="false">IF(K844&gt;500,"Over-Forecast",IF(K844&lt;-500,"Under-Forecast","Accurate"))</f>
        <v>Accurate</v>
      </c>
      <c r="Q844" s="55" t="str">
        <f aca="false">IF(J844&lt;=5,"Excellent",IF(J844&lt;=10,"Good",IF(J844&lt;=20,"Acceptable","Poor")))</f>
        <v>Good</v>
      </c>
      <c r="R844" s="55" t="n">
        <f aca="false">IFERROR(VALUE(LEFT(E844,4)),"")</f>
        <v>2023</v>
      </c>
    </row>
    <row r="845" customFormat="false" ht="15" hidden="false" customHeight="true" outlineLevel="0" collapsed="false">
      <c r="A845" s="56" t="s">
        <v>13015</v>
      </c>
      <c r="B845" s="56" t="s">
        <v>4031</v>
      </c>
      <c r="C845" s="56" t="s">
        <v>11</v>
      </c>
      <c r="D845" s="56" t="s">
        <v>18</v>
      </c>
      <c r="E845" s="56" t="s">
        <v>34</v>
      </c>
      <c r="F845" s="56" t="s">
        <v>115</v>
      </c>
      <c r="G845" s="56" t="n">
        <v>2412</v>
      </c>
      <c r="H845" s="56" t="n">
        <v>2436</v>
      </c>
      <c r="I845" s="54" t="n">
        <f aca="false">ABS(G845-H845)</f>
        <v>24</v>
      </c>
      <c r="J845" s="54" t="n">
        <f aca="false">IF(H845=0,0,ROUND(ABS(G845-H845)/H845*100,2))</f>
        <v>0.99</v>
      </c>
      <c r="K845" s="54" t="n">
        <f aca="false">G845-H845</f>
        <v>-24</v>
      </c>
      <c r="L845" s="54" t="n">
        <f aca="false">ROUND(100-J845,2)</f>
        <v>99.01</v>
      </c>
      <c r="M845" s="56" t="s">
        <v>12125</v>
      </c>
      <c r="N845" s="56" t="s">
        <v>12137</v>
      </c>
      <c r="O845" s="56" t="s">
        <v>12123</v>
      </c>
      <c r="P845" s="55" t="str">
        <f aca="false">IF(K845&gt;500,"Over-Forecast",IF(K845&lt;-500,"Under-Forecast","Accurate"))</f>
        <v>Accurate</v>
      </c>
      <c r="Q845" s="55" t="str">
        <f aca="false">IF(J845&lt;=5,"Excellent",IF(J845&lt;=10,"Good",IF(J845&lt;=20,"Acceptable","Poor")))</f>
        <v>Excellent</v>
      </c>
      <c r="R845" s="55" t="n">
        <f aca="false">IFERROR(VALUE(LEFT(E845,4)),"")</f>
        <v>2023</v>
      </c>
    </row>
    <row r="846" customFormat="false" ht="15" hidden="false" customHeight="true" outlineLevel="0" collapsed="false">
      <c r="A846" s="52" t="s">
        <v>13016</v>
      </c>
      <c r="B846" s="52" t="s">
        <v>656</v>
      </c>
      <c r="C846" s="52" t="s">
        <v>23</v>
      </c>
      <c r="D846" s="52" t="s">
        <v>9</v>
      </c>
      <c r="E846" s="52" t="s">
        <v>30</v>
      </c>
      <c r="F846" s="52" t="s">
        <v>115</v>
      </c>
      <c r="G846" s="52" t="n">
        <v>3192</v>
      </c>
      <c r="H846" s="52" t="n">
        <v>3846</v>
      </c>
      <c r="I846" s="54" t="n">
        <f aca="false">ABS(G846-H846)</f>
        <v>654</v>
      </c>
      <c r="J846" s="54" t="n">
        <f aca="false">IF(H846=0,0,ROUND(ABS(G846-H846)/H846*100,2))</f>
        <v>17</v>
      </c>
      <c r="K846" s="54" t="n">
        <f aca="false">G846-H846</f>
        <v>-654</v>
      </c>
      <c r="L846" s="54" t="n">
        <f aca="false">ROUND(100-J846,2)</f>
        <v>83</v>
      </c>
      <c r="M846" s="52" t="s">
        <v>12204</v>
      </c>
      <c r="N846" s="52" t="s">
        <v>12137</v>
      </c>
      <c r="O846" s="52" t="s">
        <v>12131</v>
      </c>
      <c r="P846" s="55" t="str">
        <f aca="false">IF(K846&gt;500,"Over-Forecast",IF(K846&lt;-500,"Under-Forecast","Accurate"))</f>
        <v>Under-Forecast</v>
      </c>
      <c r="Q846" s="55" t="str">
        <f aca="false">IF(J846&lt;=5,"Excellent",IF(J846&lt;=10,"Good",IF(J846&lt;=20,"Acceptable","Poor")))</f>
        <v>Acceptable</v>
      </c>
      <c r="R846" s="55" t="n">
        <f aca="false">IFERROR(VALUE(LEFT(E846,4)),"")</f>
        <v>2022</v>
      </c>
    </row>
    <row r="847" customFormat="false" ht="15" hidden="false" customHeight="true" outlineLevel="0" collapsed="false">
      <c r="A847" s="56" t="s">
        <v>13017</v>
      </c>
      <c r="B847" s="56" t="s">
        <v>2766</v>
      </c>
      <c r="C847" s="56" t="s">
        <v>25</v>
      </c>
      <c r="D847" s="56" t="s">
        <v>21</v>
      </c>
      <c r="E847" s="56" t="s">
        <v>16</v>
      </c>
      <c r="F847" s="56" t="s">
        <v>111</v>
      </c>
      <c r="G847" s="56" t="n">
        <v>1138</v>
      </c>
      <c r="H847" s="56" t="n">
        <v>936</v>
      </c>
      <c r="I847" s="54" t="n">
        <f aca="false">ABS(G847-H847)</f>
        <v>202</v>
      </c>
      <c r="J847" s="54" t="n">
        <f aca="false">IF(H847=0,0,ROUND(ABS(G847-H847)/H847*100,2))</f>
        <v>21.58</v>
      </c>
      <c r="K847" s="54" t="n">
        <f aca="false">G847-H847</f>
        <v>202</v>
      </c>
      <c r="L847" s="54" t="n">
        <f aca="false">ROUND(100-J847,2)</f>
        <v>78.42</v>
      </c>
      <c r="M847" s="56" t="s">
        <v>12125</v>
      </c>
      <c r="N847" s="56" t="s">
        <v>12153</v>
      </c>
      <c r="O847" s="56" t="s">
        <v>12131</v>
      </c>
      <c r="P847" s="55" t="str">
        <f aca="false">IF(K847&gt;500,"Over-Forecast",IF(K847&lt;-500,"Under-Forecast","Accurate"))</f>
        <v>Accurate</v>
      </c>
      <c r="Q847" s="55" t="str">
        <f aca="false">IF(J847&lt;=5,"Excellent",IF(J847&lt;=10,"Good",IF(J847&lt;=20,"Acceptable","Poor")))</f>
        <v>Poor</v>
      </c>
      <c r="R847" s="55" t="n">
        <f aca="false">IFERROR(VALUE(LEFT(E847,4)),"")</f>
        <v>2022</v>
      </c>
    </row>
    <row r="848" customFormat="false" ht="15" hidden="false" customHeight="true" outlineLevel="0" collapsed="false">
      <c r="A848" s="52" t="s">
        <v>13018</v>
      </c>
      <c r="B848" s="52" t="s">
        <v>3695</v>
      </c>
      <c r="C848" s="52" t="s">
        <v>20</v>
      </c>
      <c r="D848" s="52" t="s">
        <v>21</v>
      </c>
      <c r="E848" s="52" t="s">
        <v>41</v>
      </c>
      <c r="F848" s="52" t="s">
        <v>109</v>
      </c>
      <c r="G848" s="52" t="n">
        <v>9647</v>
      </c>
      <c r="H848" s="52" t="n">
        <v>7872</v>
      </c>
      <c r="I848" s="54" t="n">
        <f aca="false">ABS(G848-H848)</f>
        <v>1775</v>
      </c>
      <c r="J848" s="54" t="n">
        <f aca="false">IF(H848=0,0,ROUND(ABS(G848-H848)/H848*100,2))</f>
        <v>22.55</v>
      </c>
      <c r="K848" s="54" t="n">
        <f aca="false">G848-H848</f>
        <v>1775</v>
      </c>
      <c r="L848" s="54" t="n">
        <f aca="false">ROUND(100-J848,2)</f>
        <v>77.45</v>
      </c>
      <c r="M848" s="52" t="s">
        <v>12173</v>
      </c>
      <c r="N848" s="52" t="s">
        <v>12153</v>
      </c>
      <c r="O848" s="52" t="s">
        <v>12127</v>
      </c>
      <c r="P848" s="55" t="str">
        <f aca="false">IF(K848&gt;500,"Over-Forecast",IF(K848&lt;-500,"Under-Forecast","Accurate"))</f>
        <v>Over-Forecast</v>
      </c>
      <c r="Q848" s="55" t="str">
        <f aca="false">IF(J848&lt;=5,"Excellent",IF(J848&lt;=10,"Good",IF(J848&lt;=20,"Acceptable","Poor")))</f>
        <v>Poor</v>
      </c>
      <c r="R848" s="55" t="n">
        <f aca="false">IFERROR(VALUE(LEFT(E848,4)),"")</f>
        <v>2023</v>
      </c>
    </row>
    <row r="849" customFormat="false" ht="15" hidden="false" customHeight="true" outlineLevel="0" collapsed="false">
      <c r="A849" s="56" t="s">
        <v>13019</v>
      </c>
      <c r="B849" s="56" t="s">
        <v>2469</v>
      </c>
      <c r="C849" s="56" t="s">
        <v>20</v>
      </c>
      <c r="D849" s="56" t="s">
        <v>15</v>
      </c>
      <c r="E849" s="56" t="s">
        <v>36</v>
      </c>
      <c r="F849" s="56" t="s">
        <v>111</v>
      </c>
      <c r="G849" s="56" t="n">
        <v>1594</v>
      </c>
      <c r="H849" s="56" t="n">
        <v>2156</v>
      </c>
      <c r="I849" s="54" t="n">
        <f aca="false">ABS(G849-H849)</f>
        <v>562</v>
      </c>
      <c r="J849" s="54" t="n">
        <f aca="false">IF(H849=0,0,ROUND(ABS(G849-H849)/H849*100,2))</f>
        <v>26.07</v>
      </c>
      <c r="K849" s="54" t="n">
        <f aca="false">G849-H849</f>
        <v>-562</v>
      </c>
      <c r="L849" s="54" t="n">
        <f aca="false">ROUND(100-J849,2)</f>
        <v>73.93</v>
      </c>
      <c r="M849" s="56" t="s">
        <v>12129</v>
      </c>
      <c r="N849" s="56" t="s">
        <v>12130</v>
      </c>
      <c r="O849" s="56" t="s">
        <v>12131</v>
      </c>
      <c r="P849" s="55" t="str">
        <f aca="false">IF(K849&gt;500,"Over-Forecast",IF(K849&lt;-500,"Under-Forecast","Accurate"))</f>
        <v>Under-Forecast</v>
      </c>
      <c r="Q849" s="55" t="str">
        <f aca="false">IF(J849&lt;=5,"Excellent",IF(J849&lt;=10,"Good",IF(J849&lt;=20,"Acceptable","Poor")))</f>
        <v>Poor</v>
      </c>
      <c r="R849" s="55" t="n">
        <f aca="false">IFERROR(VALUE(LEFT(E849,4)),"")</f>
        <v>2023</v>
      </c>
    </row>
    <row r="850" customFormat="false" ht="15" hidden="false" customHeight="true" outlineLevel="0" collapsed="false">
      <c r="A850" s="52" t="s">
        <v>13020</v>
      </c>
      <c r="B850" s="52" t="s">
        <v>716</v>
      </c>
      <c r="C850" s="52" t="s">
        <v>23</v>
      </c>
      <c r="D850" s="52" t="s">
        <v>12</v>
      </c>
      <c r="E850" s="52" t="s">
        <v>44</v>
      </c>
      <c r="F850" s="52" t="s">
        <v>115</v>
      </c>
      <c r="G850" s="52" t="n">
        <v>3359</v>
      </c>
      <c r="H850" s="52" t="n">
        <v>3807</v>
      </c>
      <c r="I850" s="54" t="n">
        <f aca="false">ABS(G850-H850)</f>
        <v>448</v>
      </c>
      <c r="J850" s="54" t="n">
        <f aca="false">IF(H850=0,0,ROUND(ABS(G850-H850)/H850*100,2))</f>
        <v>11.77</v>
      </c>
      <c r="K850" s="54" t="n">
        <f aca="false">G850-H850</f>
        <v>-448</v>
      </c>
      <c r="L850" s="54" t="n">
        <f aca="false">ROUND(100-J850,2)</f>
        <v>88.23</v>
      </c>
      <c r="M850" s="52" t="s">
        <v>12147</v>
      </c>
      <c r="N850" s="52" t="s">
        <v>12130</v>
      </c>
      <c r="O850" s="52" t="s">
        <v>12127</v>
      </c>
      <c r="P850" s="55" t="str">
        <f aca="false">IF(K850&gt;500,"Over-Forecast",IF(K850&lt;-500,"Under-Forecast","Accurate"))</f>
        <v>Accurate</v>
      </c>
      <c r="Q850" s="55" t="str">
        <f aca="false">IF(J850&lt;=5,"Excellent",IF(J850&lt;=10,"Good",IF(J850&lt;=20,"Acceptable","Poor")))</f>
        <v>Acceptable</v>
      </c>
      <c r="R850" s="55" t="n">
        <f aca="false">IFERROR(VALUE(LEFT(E850,4)),"")</f>
        <v>2023</v>
      </c>
    </row>
    <row r="851" customFormat="false" ht="15" hidden="false" customHeight="true" outlineLevel="0" collapsed="false">
      <c r="A851" s="56" t="s">
        <v>13021</v>
      </c>
      <c r="B851" s="56" t="s">
        <v>484</v>
      </c>
      <c r="C851" s="56" t="s">
        <v>23</v>
      </c>
      <c r="D851" s="56" t="s">
        <v>21</v>
      </c>
      <c r="E851" s="56" t="s">
        <v>53</v>
      </c>
      <c r="F851" s="56" t="s">
        <v>107</v>
      </c>
      <c r="G851" s="56" t="n">
        <v>1613</v>
      </c>
      <c r="H851" s="56" t="n">
        <v>1852</v>
      </c>
      <c r="I851" s="54" t="n">
        <f aca="false">ABS(G851-H851)</f>
        <v>239</v>
      </c>
      <c r="J851" s="54" t="n">
        <f aca="false">IF(H851=0,0,ROUND(ABS(G851-H851)/H851*100,2))</f>
        <v>12.9</v>
      </c>
      <c r="K851" s="54" t="n">
        <f aca="false">G851-H851</f>
        <v>-239</v>
      </c>
      <c r="L851" s="54" t="n">
        <f aca="false">ROUND(100-J851,2)</f>
        <v>87.1</v>
      </c>
      <c r="M851" s="56" t="s">
        <v>12204</v>
      </c>
      <c r="N851" s="56" t="s">
        <v>12126</v>
      </c>
      <c r="O851" s="56" t="s">
        <v>12127</v>
      </c>
      <c r="P851" s="55" t="str">
        <f aca="false">IF(K851&gt;500,"Over-Forecast",IF(K851&lt;-500,"Under-Forecast","Accurate"))</f>
        <v>Accurate</v>
      </c>
      <c r="Q851" s="55" t="str">
        <f aca="false">IF(J851&lt;=5,"Excellent",IF(J851&lt;=10,"Good",IF(J851&lt;=20,"Acceptable","Poor")))</f>
        <v>Acceptable</v>
      </c>
      <c r="R851" s="55" t="n">
        <f aca="false">IFERROR(VALUE(LEFT(E851,4)),"")</f>
        <v>2024</v>
      </c>
    </row>
    <row r="852" customFormat="false" ht="15" hidden="false" customHeight="true" outlineLevel="0" collapsed="false">
      <c r="A852" s="52" t="s">
        <v>13022</v>
      </c>
      <c r="B852" s="52" t="s">
        <v>1250</v>
      </c>
      <c r="C852" s="52" t="s">
        <v>11</v>
      </c>
      <c r="D852" s="52" t="s">
        <v>21</v>
      </c>
      <c r="E852" s="52" t="s">
        <v>19</v>
      </c>
      <c r="F852" s="52" t="s">
        <v>109</v>
      </c>
      <c r="G852" s="52" t="n">
        <v>2327</v>
      </c>
      <c r="H852" s="52" t="n">
        <v>2956</v>
      </c>
      <c r="I852" s="54" t="n">
        <f aca="false">ABS(G852-H852)</f>
        <v>629</v>
      </c>
      <c r="J852" s="54" t="n">
        <f aca="false">IF(H852=0,0,ROUND(ABS(G852-H852)/H852*100,2))</f>
        <v>21.28</v>
      </c>
      <c r="K852" s="54" t="n">
        <f aca="false">G852-H852</f>
        <v>-629</v>
      </c>
      <c r="L852" s="54" t="n">
        <f aca="false">ROUND(100-J852,2)</f>
        <v>78.72</v>
      </c>
      <c r="M852" s="52" t="s">
        <v>12136</v>
      </c>
      <c r="N852" s="52" t="s">
        <v>12153</v>
      </c>
      <c r="O852" s="52" t="s">
        <v>12123</v>
      </c>
      <c r="P852" s="55" t="str">
        <f aca="false">IF(K852&gt;500,"Over-Forecast",IF(K852&lt;-500,"Under-Forecast","Accurate"))</f>
        <v>Under-Forecast</v>
      </c>
      <c r="Q852" s="55" t="str">
        <f aca="false">IF(J852&lt;=5,"Excellent",IF(J852&lt;=10,"Good",IF(J852&lt;=20,"Acceptable","Poor")))</f>
        <v>Poor</v>
      </c>
      <c r="R852" s="55" t="n">
        <f aca="false">IFERROR(VALUE(LEFT(E852,4)),"")</f>
        <v>2022</v>
      </c>
    </row>
    <row r="853" customFormat="false" ht="15" hidden="false" customHeight="true" outlineLevel="0" collapsed="false">
      <c r="A853" s="56" t="s">
        <v>13023</v>
      </c>
      <c r="B853" s="56" t="s">
        <v>547</v>
      </c>
      <c r="C853" s="56" t="s">
        <v>17</v>
      </c>
      <c r="D853" s="56" t="s">
        <v>12</v>
      </c>
      <c r="E853" s="56" t="s">
        <v>41</v>
      </c>
      <c r="F853" s="56" t="s">
        <v>109</v>
      </c>
      <c r="G853" s="56" t="n">
        <v>6577</v>
      </c>
      <c r="H853" s="56" t="n">
        <v>7203</v>
      </c>
      <c r="I853" s="54" t="n">
        <f aca="false">ABS(G853-H853)</f>
        <v>626</v>
      </c>
      <c r="J853" s="54" t="n">
        <f aca="false">IF(H853=0,0,ROUND(ABS(G853-H853)/H853*100,2))</f>
        <v>8.69</v>
      </c>
      <c r="K853" s="54" t="n">
        <f aca="false">G853-H853</f>
        <v>-626</v>
      </c>
      <c r="L853" s="54" t="n">
        <f aca="false">ROUND(100-J853,2)</f>
        <v>91.31</v>
      </c>
      <c r="M853" s="56" t="s">
        <v>12204</v>
      </c>
      <c r="N853" s="56" t="s">
        <v>12153</v>
      </c>
      <c r="O853" s="56" t="s">
        <v>12127</v>
      </c>
      <c r="P853" s="55" t="str">
        <f aca="false">IF(K853&gt;500,"Over-Forecast",IF(K853&lt;-500,"Under-Forecast","Accurate"))</f>
        <v>Under-Forecast</v>
      </c>
      <c r="Q853" s="55" t="str">
        <f aca="false">IF(J853&lt;=5,"Excellent",IF(J853&lt;=10,"Good",IF(J853&lt;=20,"Acceptable","Poor")))</f>
        <v>Good</v>
      </c>
      <c r="R853" s="55" t="n">
        <f aca="false">IFERROR(VALUE(LEFT(E853,4)),"")</f>
        <v>2023</v>
      </c>
    </row>
    <row r="854" customFormat="false" ht="15" hidden="false" customHeight="true" outlineLevel="0" collapsed="false">
      <c r="A854" s="52" t="s">
        <v>13024</v>
      </c>
      <c r="B854" s="52" t="s">
        <v>3638</v>
      </c>
      <c r="C854" s="52" t="s">
        <v>14</v>
      </c>
      <c r="D854" s="52" t="s">
        <v>18</v>
      </c>
      <c r="E854" s="52" t="s">
        <v>43</v>
      </c>
      <c r="F854" s="52" t="s">
        <v>109</v>
      </c>
      <c r="G854" s="52" t="n">
        <v>359</v>
      </c>
      <c r="H854" s="52" t="n">
        <v>301</v>
      </c>
      <c r="I854" s="54" t="n">
        <f aca="false">ABS(G854-H854)</f>
        <v>58</v>
      </c>
      <c r="J854" s="54" t="n">
        <f aca="false">IF(H854=0,0,ROUND(ABS(G854-H854)/H854*100,2))</f>
        <v>19.27</v>
      </c>
      <c r="K854" s="54" t="n">
        <f aca="false">G854-H854</f>
        <v>58</v>
      </c>
      <c r="L854" s="54" t="n">
        <f aca="false">ROUND(100-J854,2)</f>
        <v>80.73</v>
      </c>
      <c r="M854" s="52" t="s">
        <v>12147</v>
      </c>
      <c r="N854" s="52" t="s">
        <v>12130</v>
      </c>
      <c r="O854" s="52" t="s">
        <v>12127</v>
      </c>
      <c r="P854" s="55" t="str">
        <f aca="false">IF(K854&gt;500,"Over-Forecast",IF(K854&lt;-500,"Under-Forecast","Accurate"))</f>
        <v>Accurate</v>
      </c>
      <c r="Q854" s="55" t="str">
        <f aca="false">IF(J854&lt;=5,"Excellent",IF(J854&lt;=10,"Good",IF(J854&lt;=20,"Acceptable","Poor")))</f>
        <v>Acceptable</v>
      </c>
      <c r="R854" s="55" t="n">
        <f aca="false">IFERROR(VALUE(LEFT(E854,4)),"")</f>
        <v>2023</v>
      </c>
    </row>
    <row r="855" customFormat="false" ht="15" hidden="false" customHeight="true" outlineLevel="0" collapsed="false">
      <c r="A855" s="56" t="s">
        <v>13025</v>
      </c>
      <c r="B855" s="56" t="s">
        <v>1139</v>
      </c>
      <c r="C855" s="56" t="s">
        <v>23</v>
      </c>
      <c r="D855" s="56" t="s">
        <v>18</v>
      </c>
      <c r="E855" s="56" t="s">
        <v>28</v>
      </c>
      <c r="F855" s="56" t="s">
        <v>107</v>
      </c>
      <c r="G855" s="56" t="n">
        <v>6235</v>
      </c>
      <c r="H855" s="56" t="n">
        <v>8558</v>
      </c>
      <c r="I855" s="54" t="n">
        <f aca="false">ABS(G855-H855)</f>
        <v>2323</v>
      </c>
      <c r="J855" s="54" t="n">
        <f aca="false">IF(H855=0,0,ROUND(ABS(G855-H855)/H855*100,2))</f>
        <v>27.14</v>
      </c>
      <c r="K855" s="54" t="n">
        <f aca="false">G855-H855</f>
        <v>-2323</v>
      </c>
      <c r="L855" s="54" t="n">
        <f aca="false">ROUND(100-J855,2)</f>
        <v>72.86</v>
      </c>
      <c r="M855" s="56" t="s">
        <v>12144</v>
      </c>
      <c r="N855" s="56" t="s">
        <v>12126</v>
      </c>
      <c r="O855" s="56" t="s">
        <v>12127</v>
      </c>
      <c r="P855" s="55" t="str">
        <f aca="false">IF(K855&gt;500,"Over-Forecast",IF(K855&lt;-500,"Under-Forecast","Accurate"))</f>
        <v>Under-Forecast</v>
      </c>
      <c r="Q855" s="55" t="str">
        <f aca="false">IF(J855&lt;=5,"Excellent",IF(J855&lt;=10,"Good",IF(J855&lt;=20,"Acceptable","Poor")))</f>
        <v>Poor</v>
      </c>
      <c r="R855" s="55" t="n">
        <f aca="false">IFERROR(VALUE(LEFT(E855,4)),"")</f>
        <v>2022</v>
      </c>
    </row>
    <row r="856" customFormat="false" ht="15" hidden="false" customHeight="true" outlineLevel="0" collapsed="false">
      <c r="A856" s="52" t="s">
        <v>13026</v>
      </c>
      <c r="B856" s="52" t="s">
        <v>2578</v>
      </c>
      <c r="C856" s="52" t="s">
        <v>17</v>
      </c>
      <c r="D856" s="52" t="s">
        <v>15</v>
      </c>
      <c r="E856" s="52" t="s">
        <v>32</v>
      </c>
      <c r="F856" s="52" t="s">
        <v>109</v>
      </c>
      <c r="G856" s="52" t="n">
        <v>10882</v>
      </c>
      <c r="H856" s="52" t="n">
        <v>8649</v>
      </c>
      <c r="I856" s="54" t="n">
        <f aca="false">ABS(G856-H856)</f>
        <v>2233</v>
      </c>
      <c r="J856" s="54" t="n">
        <f aca="false">IF(H856=0,0,ROUND(ABS(G856-H856)/H856*100,2))</f>
        <v>25.82</v>
      </c>
      <c r="K856" s="54" t="n">
        <f aca="false">G856-H856</f>
        <v>2233</v>
      </c>
      <c r="L856" s="54" t="n">
        <f aca="false">ROUND(100-J856,2)</f>
        <v>74.18</v>
      </c>
      <c r="M856" s="52" t="s">
        <v>12152</v>
      </c>
      <c r="N856" s="52" t="s">
        <v>12126</v>
      </c>
      <c r="O856" s="52" t="s">
        <v>12127</v>
      </c>
      <c r="P856" s="55" t="str">
        <f aca="false">IF(K856&gt;500,"Over-Forecast",IF(K856&lt;-500,"Under-Forecast","Accurate"))</f>
        <v>Over-Forecast</v>
      </c>
      <c r="Q856" s="55" t="str">
        <f aca="false">IF(J856&lt;=5,"Excellent",IF(J856&lt;=10,"Good",IF(J856&lt;=20,"Acceptable","Poor")))</f>
        <v>Poor</v>
      </c>
      <c r="R856" s="55" t="n">
        <f aca="false">IFERROR(VALUE(LEFT(E856,4)),"")</f>
        <v>2022</v>
      </c>
    </row>
    <row r="857" customFormat="false" ht="15" hidden="false" customHeight="true" outlineLevel="0" collapsed="false">
      <c r="A857" s="56" t="s">
        <v>13027</v>
      </c>
      <c r="B857" s="56" t="s">
        <v>6707</v>
      </c>
      <c r="C857" s="56" t="s">
        <v>23</v>
      </c>
      <c r="D857" s="56" t="s">
        <v>18</v>
      </c>
      <c r="E857" s="56" t="s">
        <v>31</v>
      </c>
      <c r="F857" s="56" t="s">
        <v>109</v>
      </c>
      <c r="G857" s="56" t="n">
        <v>1763</v>
      </c>
      <c r="H857" s="56" t="n">
        <v>1845</v>
      </c>
      <c r="I857" s="54" t="n">
        <f aca="false">ABS(G857-H857)</f>
        <v>82</v>
      </c>
      <c r="J857" s="54" t="n">
        <f aca="false">IF(H857=0,0,ROUND(ABS(G857-H857)/H857*100,2))</f>
        <v>4.44</v>
      </c>
      <c r="K857" s="54" t="n">
        <f aca="false">G857-H857</f>
        <v>-82</v>
      </c>
      <c r="L857" s="54" t="n">
        <f aca="false">ROUND(100-J857,2)</f>
        <v>95.56</v>
      </c>
      <c r="M857" s="56" t="s">
        <v>12129</v>
      </c>
      <c r="N857" s="56" t="s">
        <v>12153</v>
      </c>
      <c r="O857" s="56" t="s">
        <v>12131</v>
      </c>
      <c r="P857" s="55" t="str">
        <f aca="false">IF(K857&gt;500,"Over-Forecast",IF(K857&lt;-500,"Under-Forecast","Accurate"))</f>
        <v>Accurate</v>
      </c>
      <c r="Q857" s="55" t="str">
        <f aca="false">IF(J857&lt;=5,"Excellent",IF(J857&lt;=10,"Good",IF(J857&lt;=20,"Acceptable","Poor")))</f>
        <v>Excellent</v>
      </c>
      <c r="R857" s="55" t="n">
        <f aca="false">IFERROR(VALUE(LEFT(E857,4)),"")</f>
        <v>2022</v>
      </c>
    </row>
    <row r="858" customFormat="false" ht="15" hidden="false" customHeight="true" outlineLevel="0" collapsed="false">
      <c r="A858" s="52" t="s">
        <v>13028</v>
      </c>
      <c r="B858" s="52" t="s">
        <v>1211</v>
      </c>
      <c r="C858" s="52" t="s">
        <v>17</v>
      </c>
      <c r="D858" s="52" t="s">
        <v>12</v>
      </c>
      <c r="E858" s="52" t="s">
        <v>43</v>
      </c>
      <c r="F858" s="52" t="s">
        <v>115</v>
      </c>
      <c r="G858" s="52" t="n">
        <v>1487</v>
      </c>
      <c r="H858" s="52" t="n">
        <v>1123</v>
      </c>
      <c r="I858" s="54" t="n">
        <f aca="false">ABS(G858-H858)</f>
        <v>364</v>
      </c>
      <c r="J858" s="54" t="n">
        <f aca="false">IF(H858=0,0,ROUND(ABS(G858-H858)/H858*100,2))</f>
        <v>32.41</v>
      </c>
      <c r="K858" s="54" t="n">
        <f aca="false">G858-H858</f>
        <v>364</v>
      </c>
      <c r="L858" s="54" t="n">
        <f aca="false">ROUND(100-J858,2)</f>
        <v>67.59</v>
      </c>
      <c r="M858" s="52" t="s">
        <v>12160</v>
      </c>
      <c r="N858" s="52" t="s">
        <v>12122</v>
      </c>
      <c r="O858" s="52" t="s">
        <v>12131</v>
      </c>
      <c r="P858" s="55" t="str">
        <f aca="false">IF(K858&gt;500,"Over-Forecast",IF(K858&lt;-500,"Under-Forecast","Accurate"))</f>
        <v>Accurate</v>
      </c>
      <c r="Q858" s="55" t="str">
        <f aca="false">IF(J858&lt;=5,"Excellent",IF(J858&lt;=10,"Good",IF(J858&lt;=20,"Acceptable","Poor")))</f>
        <v>Poor</v>
      </c>
      <c r="R858" s="55" t="n">
        <f aca="false">IFERROR(VALUE(LEFT(E858,4)),"")</f>
        <v>2023</v>
      </c>
    </row>
    <row r="859" customFormat="false" ht="15" hidden="false" customHeight="true" outlineLevel="0" collapsed="false">
      <c r="A859" s="56" t="s">
        <v>13029</v>
      </c>
      <c r="B859" s="56" t="s">
        <v>8037</v>
      </c>
      <c r="C859" s="56" t="s">
        <v>23</v>
      </c>
      <c r="D859" s="56" t="s">
        <v>21</v>
      </c>
      <c r="E859" s="56" t="s">
        <v>56</v>
      </c>
      <c r="F859" s="56" t="s">
        <v>115</v>
      </c>
      <c r="G859" s="56" t="n">
        <v>5384</v>
      </c>
      <c r="H859" s="56" t="n">
        <v>7062</v>
      </c>
      <c r="I859" s="54" t="n">
        <f aca="false">ABS(G859-H859)</f>
        <v>1678</v>
      </c>
      <c r="J859" s="54" t="n">
        <f aca="false">IF(H859=0,0,ROUND(ABS(G859-H859)/H859*100,2))</f>
        <v>23.76</v>
      </c>
      <c r="K859" s="54" t="n">
        <f aca="false">G859-H859</f>
        <v>-1678</v>
      </c>
      <c r="L859" s="54" t="n">
        <f aca="false">ROUND(100-J859,2)</f>
        <v>76.24</v>
      </c>
      <c r="M859" s="56" t="s">
        <v>12134</v>
      </c>
      <c r="N859" s="56" t="s">
        <v>12130</v>
      </c>
      <c r="O859" s="56" t="s">
        <v>12127</v>
      </c>
      <c r="P859" s="55" t="str">
        <f aca="false">IF(K859&gt;500,"Over-Forecast",IF(K859&lt;-500,"Under-Forecast","Accurate"))</f>
        <v>Under-Forecast</v>
      </c>
      <c r="Q859" s="55" t="str">
        <f aca="false">IF(J859&lt;=5,"Excellent",IF(J859&lt;=10,"Good",IF(J859&lt;=20,"Acceptable","Poor")))</f>
        <v>Poor</v>
      </c>
      <c r="R859" s="55" t="n">
        <f aca="false">IFERROR(VALUE(LEFT(E859,4)),"")</f>
        <v>2024</v>
      </c>
    </row>
    <row r="860" customFormat="false" ht="15" hidden="false" customHeight="true" outlineLevel="0" collapsed="false">
      <c r="A860" s="52" t="s">
        <v>13030</v>
      </c>
      <c r="B860" s="52" t="s">
        <v>8777</v>
      </c>
      <c r="C860" s="52" t="s">
        <v>14</v>
      </c>
      <c r="D860" s="52" t="s">
        <v>9</v>
      </c>
      <c r="E860" s="52" t="s">
        <v>32</v>
      </c>
      <c r="F860" s="52" t="s">
        <v>113</v>
      </c>
      <c r="G860" s="52" t="n">
        <v>759</v>
      </c>
      <c r="H860" s="52" t="n">
        <v>980</v>
      </c>
      <c r="I860" s="54" t="n">
        <f aca="false">ABS(G860-H860)</f>
        <v>221</v>
      </c>
      <c r="J860" s="54" t="n">
        <f aca="false">IF(H860=0,0,ROUND(ABS(G860-H860)/H860*100,2))</f>
        <v>22.55</v>
      </c>
      <c r="K860" s="54" t="n">
        <f aca="false">G860-H860</f>
        <v>-221</v>
      </c>
      <c r="L860" s="54" t="n">
        <f aca="false">ROUND(100-J860,2)</f>
        <v>77.45</v>
      </c>
      <c r="M860" s="52" t="s">
        <v>12147</v>
      </c>
      <c r="N860" s="52" t="s">
        <v>12137</v>
      </c>
      <c r="O860" s="52" t="s">
        <v>12131</v>
      </c>
      <c r="P860" s="55" t="str">
        <f aca="false">IF(K860&gt;500,"Over-Forecast",IF(K860&lt;-500,"Under-Forecast","Accurate"))</f>
        <v>Accurate</v>
      </c>
      <c r="Q860" s="55" t="str">
        <f aca="false">IF(J860&lt;=5,"Excellent",IF(J860&lt;=10,"Good",IF(J860&lt;=20,"Acceptable","Poor")))</f>
        <v>Poor</v>
      </c>
      <c r="R860" s="55" t="n">
        <f aca="false">IFERROR(VALUE(LEFT(E860,4)),"")</f>
        <v>2022</v>
      </c>
    </row>
    <row r="861" customFormat="false" ht="15" hidden="false" customHeight="true" outlineLevel="0" collapsed="false">
      <c r="A861" s="56" t="s">
        <v>13031</v>
      </c>
      <c r="B861" s="56" t="s">
        <v>6533</v>
      </c>
      <c r="C861" s="56" t="s">
        <v>25</v>
      </c>
      <c r="D861" s="56" t="s">
        <v>9</v>
      </c>
      <c r="E861" s="56" t="s">
        <v>10</v>
      </c>
      <c r="F861" s="56" t="s">
        <v>111</v>
      </c>
      <c r="G861" s="56" t="n">
        <v>831</v>
      </c>
      <c r="H861" s="56" t="n">
        <v>831</v>
      </c>
      <c r="I861" s="54" t="n">
        <f aca="false">ABS(G861-H861)</f>
        <v>0</v>
      </c>
      <c r="J861" s="54" t="n">
        <f aca="false">IF(H861=0,0,ROUND(ABS(G861-H861)/H861*100,2))</f>
        <v>0</v>
      </c>
      <c r="K861" s="54" t="n">
        <f aca="false">G861-H861</f>
        <v>0</v>
      </c>
      <c r="L861" s="54" t="n">
        <f aca="false">ROUND(100-J861,2)</f>
        <v>100</v>
      </c>
      <c r="M861" s="56" t="s">
        <v>12147</v>
      </c>
      <c r="N861" s="56" t="s">
        <v>12126</v>
      </c>
      <c r="O861" s="56" t="s">
        <v>12131</v>
      </c>
      <c r="P861" s="55" t="str">
        <f aca="false">IF(K861&gt;500,"Over-Forecast",IF(K861&lt;-500,"Under-Forecast","Accurate"))</f>
        <v>Accurate</v>
      </c>
      <c r="Q861" s="55" t="str">
        <f aca="false">IF(J861&lt;=5,"Excellent",IF(J861&lt;=10,"Good",IF(J861&lt;=20,"Acceptable","Poor")))</f>
        <v>Excellent</v>
      </c>
      <c r="R861" s="55" t="n">
        <f aca="false">IFERROR(VALUE(LEFT(E861,4)),"")</f>
        <v>2022</v>
      </c>
    </row>
    <row r="862" customFormat="false" ht="15" hidden="false" customHeight="true" outlineLevel="0" collapsed="false">
      <c r="A862" s="52" t="s">
        <v>13032</v>
      </c>
      <c r="B862" s="52" t="s">
        <v>12268</v>
      </c>
      <c r="C862" s="52" t="s">
        <v>23</v>
      </c>
      <c r="D862" s="52" t="s">
        <v>12</v>
      </c>
      <c r="E862" s="52" t="s">
        <v>40</v>
      </c>
      <c r="F862" s="52" t="s">
        <v>109</v>
      </c>
      <c r="G862" s="52" t="n">
        <v>10304</v>
      </c>
      <c r="H862" s="52" t="n">
        <v>8420</v>
      </c>
      <c r="I862" s="54" t="n">
        <f aca="false">ABS(G862-H862)</f>
        <v>1884</v>
      </c>
      <c r="J862" s="54" t="n">
        <f aca="false">IF(H862=0,0,ROUND(ABS(G862-H862)/H862*100,2))</f>
        <v>22.38</v>
      </c>
      <c r="K862" s="54" t="n">
        <f aca="false">G862-H862</f>
        <v>1884</v>
      </c>
      <c r="L862" s="54" t="n">
        <f aca="false">ROUND(100-J862,2)</f>
        <v>77.62</v>
      </c>
      <c r="M862" s="52" t="s">
        <v>12173</v>
      </c>
      <c r="N862" s="52" t="s">
        <v>12126</v>
      </c>
      <c r="O862" s="52" t="s">
        <v>12131</v>
      </c>
      <c r="P862" s="55" t="str">
        <f aca="false">IF(K862&gt;500,"Over-Forecast",IF(K862&lt;-500,"Under-Forecast","Accurate"))</f>
        <v>Over-Forecast</v>
      </c>
      <c r="Q862" s="55" t="str">
        <f aca="false">IF(J862&lt;=5,"Excellent",IF(J862&lt;=10,"Good",IF(J862&lt;=20,"Acceptable","Poor")))</f>
        <v>Poor</v>
      </c>
      <c r="R862" s="55" t="n">
        <f aca="false">IFERROR(VALUE(LEFT(E862,4)),"")</f>
        <v>2023</v>
      </c>
    </row>
    <row r="863" customFormat="false" ht="15" hidden="false" customHeight="true" outlineLevel="0" collapsed="false">
      <c r="A863" s="56" t="s">
        <v>13033</v>
      </c>
      <c r="B863" s="56" t="s">
        <v>4009</v>
      </c>
      <c r="C863" s="56" t="s">
        <v>27</v>
      </c>
      <c r="D863" s="56" t="s">
        <v>9</v>
      </c>
      <c r="E863" s="56" t="s">
        <v>46</v>
      </c>
      <c r="F863" s="56" t="s">
        <v>107</v>
      </c>
      <c r="G863" s="56" t="n">
        <v>11217</v>
      </c>
      <c r="H863" s="56" t="n">
        <v>8777</v>
      </c>
      <c r="I863" s="54" t="n">
        <f aca="false">ABS(G863-H863)</f>
        <v>2440</v>
      </c>
      <c r="J863" s="54" t="n">
        <f aca="false">IF(H863=0,0,ROUND(ABS(G863-H863)/H863*100,2))</f>
        <v>27.8</v>
      </c>
      <c r="K863" s="54" t="n">
        <f aca="false">G863-H863</f>
        <v>2440</v>
      </c>
      <c r="L863" s="54" t="n">
        <f aca="false">ROUND(100-J863,2)</f>
        <v>72.2</v>
      </c>
      <c r="M863" s="56" t="s">
        <v>12139</v>
      </c>
      <c r="N863" s="56" t="s">
        <v>12130</v>
      </c>
      <c r="O863" s="56" t="s">
        <v>12127</v>
      </c>
      <c r="P863" s="55" t="str">
        <f aca="false">IF(K863&gt;500,"Over-Forecast",IF(K863&lt;-500,"Under-Forecast","Accurate"))</f>
        <v>Over-Forecast</v>
      </c>
      <c r="Q863" s="55" t="str">
        <f aca="false">IF(J863&lt;=5,"Excellent",IF(J863&lt;=10,"Good",IF(J863&lt;=20,"Acceptable","Poor")))</f>
        <v>Poor</v>
      </c>
      <c r="R863" s="55" t="n">
        <f aca="false">IFERROR(VALUE(LEFT(E863,4)),"")</f>
        <v>2024</v>
      </c>
    </row>
    <row r="864" customFormat="false" ht="15" hidden="false" customHeight="true" outlineLevel="0" collapsed="false">
      <c r="A864" s="52" t="s">
        <v>13034</v>
      </c>
      <c r="B864" s="52" t="s">
        <v>3476</v>
      </c>
      <c r="C864" s="52" t="s">
        <v>11</v>
      </c>
      <c r="D864" s="52" t="s">
        <v>18</v>
      </c>
      <c r="E864" s="52" t="s">
        <v>30</v>
      </c>
      <c r="F864" s="52" t="s">
        <v>115</v>
      </c>
      <c r="G864" s="52" t="n">
        <v>3581</v>
      </c>
      <c r="H864" s="52" t="n">
        <v>4640</v>
      </c>
      <c r="I864" s="54" t="n">
        <f aca="false">ABS(G864-H864)</f>
        <v>1059</v>
      </c>
      <c r="J864" s="54" t="n">
        <f aca="false">IF(H864=0,0,ROUND(ABS(G864-H864)/H864*100,2))</f>
        <v>22.82</v>
      </c>
      <c r="K864" s="54" t="n">
        <f aca="false">G864-H864</f>
        <v>-1059</v>
      </c>
      <c r="L864" s="54" t="n">
        <f aca="false">ROUND(100-J864,2)</f>
        <v>77.18</v>
      </c>
      <c r="M864" s="52" t="s">
        <v>12121</v>
      </c>
      <c r="N864" s="52" t="s">
        <v>12130</v>
      </c>
      <c r="O864" s="52" t="s">
        <v>12131</v>
      </c>
      <c r="P864" s="55" t="str">
        <f aca="false">IF(K864&gt;500,"Over-Forecast",IF(K864&lt;-500,"Under-Forecast","Accurate"))</f>
        <v>Under-Forecast</v>
      </c>
      <c r="Q864" s="55" t="str">
        <f aca="false">IF(J864&lt;=5,"Excellent",IF(J864&lt;=10,"Good",IF(J864&lt;=20,"Acceptable","Poor")))</f>
        <v>Poor</v>
      </c>
      <c r="R864" s="55" t="n">
        <f aca="false">IFERROR(VALUE(LEFT(E864,4)),"")</f>
        <v>2022</v>
      </c>
    </row>
    <row r="865" customFormat="false" ht="15" hidden="false" customHeight="true" outlineLevel="0" collapsed="false">
      <c r="A865" s="56" t="s">
        <v>13035</v>
      </c>
      <c r="B865" s="56" t="s">
        <v>6109</v>
      </c>
      <c r="C865" s="56" t="s">
        <v>25</v>
      </c>
      <c r="D865" s="56" t="s">
        <v>15</v>
      </c>
      <c r="E865" s="56" t="s">
        <v>31</v>
      </c>
      <c r="F865" s="56" t="s">
        <v>113</v>
      </c>
      <c r="G865" s="56" t="n">
        <v>7943</v>
      </c>
      <c r="H865" s="56" t="n">
        <v>5912</v>
      </c>
      <c r="I865" s="54" t="n">
        <f aca="false">ABS(G865-H865)</f>
        <v>2031</v>
      </c>
      <c r="J865" s="54" t="n">
        <f aca="false">IF(H865=0,0,ROUND(ABS(G865-H865)/H865*100,2))</f>
        <v>34.35</v>
      </c>
      <c r="K865" s="54" t="n">
        <f aca="false">G865-H865</f>
        <v>2031</v>
      </c>
      <c r="L865" s="54" t="n">
        <f aca="false">ROUND(100-J865,2)</f>
        <v>65.65</v>
      </c>
      <c r="M865" s="56" t="s">
        <v>12198</v>
      </c>
      <c r="N865" s="56" t="s">
        <v>12122</v>
      </c>
      <c r="O865" s="56" t="s">
        <v>12127</v>
      </c>
      <c r="P865" s="55" t="str">
        <f aca="false">IF(K865&gt;500,"Over-Forecast",IF(K865&lt;-500,"Under-Forecast","Accurate"))</f>
        <v>Over-Forecast</v>
      </c>
      <c r="Q865" s="55" t="str">
        <f aca="false">IF(J865&lt;=5,"Excellent",IF(J865&lt;=10,"Good",IF(J865&lt;=20,"Acceptable","Poor")))</f>
        <v>Poor</v>
      </c>
      <c r="R865" s="55" t="n">
        <f aca="false">IFERROR(VALUE(LEFT(E865,4)),"")</f>
        <v>2022</v>
      </c>
    </row>
    <row r="866" customFormat="false" ht="15" hidden="false" customHeight="true" outlineLevel="0" collapsed="false">
      <c r="A866" s="52" t="s">
        <v>13036</v>
      </c>
      <c r="B866" s="52" t="s">
        <v>4018</v>
      </c>
      <c r="C866" s="52" t="s">
        <v>23</v>
      </c>
      <c r="D866" s="52" t="s">
        <v>12</v>
      </c>
      <c r="E866" s="52" t="s">
        <v>16</v>
      </c>
      <c r="F866" s="52" t="s">
        <v>107</v>
      </c>
      <c r="G866" s="52" t="n">
        <v>2840</v>
      </c>
      <c r="H866" s="52" t="n">
        <v>2233</v>
      </c>
      <c r="I866" s="54" t="n">
        <f aca="false">ABS(G866-H866)</f>
        <v>607</v>
      </c>
      <c r="J866" s="54" t="n">
        <f aca="false">IF(H866=0,0,ROUND(ABS(G866-H866)/H866*100,2))</f>
        <v>27.18</v>
      </c>
      <c r="K866" s="54" t="n">
        <f aca="false">G866-H866</f>
        <v>607</v>
      </c>
      <c r="L866" s="54" t="n">
        <f aca="false">ROUND(100-J866,2)</f>
        <v>72.82</v>
      </c>
      <c r="M866" s="52" t="s">
        <v>12204</v>
      </c>
      <c r="N866" s="52" t="s">
        <v>12137</v>
      </c>
      <c r="O866" s="52" t="s">
        <v>12123</v>
      </c>
      <c r="P866" s="55" t="str">
        <f aca="false">IF(K866&gt;500,"Over-Forecast",IF(K866&lt;-500,"Under-Forecast","Accurate"))</f>
        <v>Over-Forecast</v>
      </c>
      <c r="Q866" s="55" t="str">
        <f aca="false">IF(J866&lt;=5,"Excellent",IF(J866&lt;=10,"Good",IF(J866&lt;=20,"Acceptable","Poor")))</f>
        <v>Poor</v>
      </c>
      <c r="R866" s="55" t="n">
        <f aca="false">IFERROR(VALUE(LEFT(E866,4)),"")</f>
        <v>2022</v>
      </c>
    </row>
    <row r="867" customFormat="false" ht="15" hidden="false" customHeight="true" outlineLevel="0" collapsed="false">
      <c r="A867" s="56" t="s">
        <v>13037</v>
      </c>
      <c r="B867" s="56" t="s">
        <v>918</v>
      </c>
      <c r="C867" s="56" t="s">
        <v>14</v>
      </c>
      <c r="D867" s="56" t="s">
        <v>15</v>
      </c>
      <c r="E867" s="56" t="s">
        <v>49</v>
      </c>
      <c r="F867" s="56" t="s">
        <v>107</v>
      </c>
      <c r="G867" s="56" t="n">
        <v>10999</v>
      </c>
      <c r="H867" s="56" t="n">
        <v>9751</v>
      </c>
      <c r="I867" s="54" t="n">
        <f aca="false">ABS(G867-H867)</f>
        <v>1248</v>
      </c>
      <c r="J867" s="54" t="n">
        <f aca="false">IF(H867=0,0,ROUND(ABS(G867-H867)/H867*100,2))</f>
        <v>12.8</v>
      </c>
      <c r="K867" s="54" t="n">
        <f aca="false">G867-H867</f>
        <v>1248</v>
      </c>
      <c r="L867" s="54" t="n">
        <f aca="false">ROUND(100-J867,2)</f>
        <v>87.2</v>
      </c>
      <c r="M867" s="56" t="s">
        <v>12204</v>
      </c>
      <c r="N867" s="56" t="s">
        <v>12122</v>
      </c>
      <c r="O867" s="56" t="s">
        <v>12123</v>
      </c>
      <c r="P867" s="55" t="str">
        <f aca="false">IF(K867&gt;500,"Over-Forecast",IF(K867&lt;-500,"Under-Forecast","Accurate"))</f>
        <v>Over-Forecast</v>
      </c>
      <c r="Q867" s="55" t="str">
        <f aca="false">IF(J867&lt;=5,"Excellent",IF(J867&lt;=10,"Good",IF(J867&lt;=20,"Acceptable","Poor")))</f>
        <v>Acceptable</v>
      </c>
      <c r="R867" s="55" t="n">
        <f aca="false">IFERROR(VALUE(LEFT(E867,4)),"")</f>
        <v>2024</v>
      </c>
    </row>
    <row r="868" customFormat="false" ht="15" hidden="false" customHeight="true" outlineLevel="0" collapsed="false">
      <c r="A868" s="52" t="s">
        <v>13038</v>
      </c>
      <c r="B868" s="52" t="s">
        <v>2338</v>
      </c>
      <c r="C868" s="52" t="s">
        <v>27</v>
      </c>
      <c r="D868" s="52" t="s">
        <v>9</v>
      </c>
      <c r="E868" s="52" t="s">
        <v>46</v>
      </c>
      <c r="F868" s="52" t="s">
        <v>111</v>
      </c>
      <c r="G868" s="52" t="n">
        <v>8601</v>
      </c>
      <c r="H868" s="52" t="n">
        <v>9442</v>
      </c>
      <c r="I868" s="54" t="n">
        <f aca="false">ABS(G868-H868)</f>
        <v>841</v>
      </c>
      <c r="J868" s="54" t="n">
        <f aca="false">IF(H868=0,0,ROUND(ABS(G868-H868)/H868*100,2))</f>
        <v>8.91</v>
      </c>
      <c r="K868" s="54" t="n">
        <f aca="false">G868-H868</f>
        <v>-841</v>
      </c>
      <c r="L868" s="54" t="n">
        <f aca="false">ROUND(100-J868,2)</f>
        <v>91.09</v>
      </c>
      <c r="M868" s="52" t="s">
        <v>12129</v>
      </c>
      <c r="N868" s="52" t="s">
        <v>12122</v>
      </c>
      <c r="O868" s="52" t="s">
        <v>12123</v>
      </c>
      <c r="P868" s="55" t="str">
        <f aca="false">IF(K868&gt;500,"Over-Forecast",IF(K868&lt;-500,"Under-Forecast","Accurate"))</f>
        <v>Under-Forecast</v>
      </c>
      <c r="Q868" s="55" t="str">
        <f aca="false">IF(J868&lt;=5,"Excellent",IF(J868&lt;=10,"Good",IF(J868&lt;=20,"Acceptable","Poor")))</f>
        <v>Good</v>
      </c>
      <c r="R868" s="55" t="n">
        <f aca="false">IFERROR(VALUE(LEFT(E868,4)),"")</f>
        <v>2024</v>
      </c>
    </row>
    <row r="869" customFormat="false" ht="15" hidden="false" customHeight="true" outlineLevel="0" collapsed="false">
      <c r="A869" s="56" t="s">
        <v>13039</v>
      </c>
      <c r="B869" s="56" t="s">
        <v>2957</v>
      </c>
      <c r="C869" s="56" t="s">
        <v>25</v>
      </c>
      <c r="D869" s="56" t="s">
        <v>15</v>
      </c>
      <c r="E869" s="56" t="s">
        <v>48</v>
      </c>
      <c r="F869" s="56" t="s">
        <v>113</v>
      </c>
      <c r="G869" s="56" t="n">
        <v>7302</v>
      </c>
      <c r="H869" s="56" t="n">
        <v>6340</v>
      </c>
      <c r="I869" s="54" t="n">
        <f aca="false">ABS(G869-H869)</f>
        <v>962</v>
      </c>
      <c r="J869" s="54" t="n">
        <f aca="false">IF(H869=0,0,ROUND(ABS(G869-H869)/H869*100,2))</f>
        <v>15.17</v>
      </c>
      <c r="K869" s="54" t="n">
        <f aca="false">G869-H869</f>
        <v>962</v>
      </c>
      <c r="L869" s="54" t="n">
        <f aca="false">ROUND(100-J869,2)</f>
        <v>84.83</v>
      </c>
      <c r="M869" s="56" t="s">
        <v>12136</v>
      </c>
      <c r="N869" s="56" t="s">
        <v>12153</v>
      </c>
      <c r="O869" s="56" t="s">
        <v>12123</v>
      </c>
      <c r="P869" s="55" t="str">
        <f aca="false">IF(K869&gt;500,"Over-Forecast",IF(K869&lt;-500,"Under-Forecast","Accurate"))</f>
        <v>Over-Forecast</v>
      </c>
      <c r="Q869" s="55" t="str">
        <f aca="false">IF(J869&lt;=5,"Excellent",IF(J869&lt;=10,"Good",IF(J869&lt;=20,"Acceptable","Poor")))</f>
        <v>Acceptable</v>
      </c>
      <c r="R869" s="55" t="n">
        <f aca="false">IFERROR(VALUE(LEFT(E869,4)),"")</f>
        <v>2024</v>
      </c>
    </row>
    <row r="870" customFormat="false" ht="15" hidden="false" customHeight="true" outlineLevel="0" collapsed="false">
      <c r="A870" s="52" t="s">
        <v>13040</v>
      </c>
      <c r="B870" s="52" t="s">
        <v>484</v>
      </c>
      <c r="C870" s="52" t="s">
        <v>27</v>
      </c>
      <c r="D870" s="52" t="s">
        <v>21</v>
      </c>
      <c r="E870" s="52" t="s">
        <v>34</v>
      </c>
      <c r="F870" s="52" t="s">
        <v>115</v>
      </c>
      <c r="G870" s="52" t="n">
        <v>10896</v>
      </c>
      <c r="H870" s="52" t="n">
        <v>9378</v>
      </c>
      <c r="I870" s="54" t="n">
        <f aca="false">ABS(G870-H870)</f>
        <v>1518</v>
      </c>
      <c r="J870" s="54" t="n">
        <f aca="false">IF(H870=0,0,ROUND(ABS(G870-H870)/H870*100,2))</f>
        <v>16.19</v>
      </c>
      <c r="K870" s="54" t="n">
        <f aca="false">G870-H870</f>
        <v>1518</v>
      </c>
      <c r="L870" s="54" t="n">
        <f aca="false">ROUND(100-J870,2)</f>
        <v>83.81</v>
      </c>
      <c r="M870" s="52" t="s">
        <v>12198</v>
      </c>
      <c r="N870" s="52" t="s">
        <v>12137</v>
      </c>
      <c r="O870" s="52" t="s">
        <v>12123</v>
      </c>
      <c r="P870" s="55" t="str">
        <f aca="false">IF(K870&gt;500,"Over-Forecast",IF(K870&lt;-500,"Under-Forecast","Accurate"))</f>
        <v>Over-Forecast</v>
      </c>
      <c r="Q870" s="55" t="str">
        <f aca="false">IF(J870&lt;=5,"Excellent",IF(J870&lt;=10,"Good",IF(J870&lt;=20,"Acceptable","Poor")))</f>
        <v>Acceptable</v>
      </c>
      <c r="R870" s="55" t="n">
        <f aca="false">IFERROR(VALUE(LEFT(E870,4)),"")</f>
        <v>2023</v>
      </c>
    </row>
    <row r="871" customFormat="false" ht="15" hidden="false" customHeight="true" outlineLevel="0" collapsed="false">
      <c r="A871" s="56" t="s">
        <v>13041</v>
      </c>
      <c r="B871" s="56" t="s">
        <v>439</v>
      </c>
      <c r="C871" s="56" t="s">
        <v>17</v>
      </c>
      <c r="D871" s="56" t="s">
        <v>15</v>
      </c>
      <c r="E871" s="56" t="s">
        <v>34</v>
      </c>
      <c r="F871" s="56" t="s">
        <v>113</v>
      </c>
      <c r="G871" s="56" t="n">
        <v>5828</v>
      </c>
      <c r="H871" s="56" t="n">
        <v>4999</v>
      </c>
      <c r="I871" s="54" t="n">
        <f aca="false">ABS(G871-H871)</f>
        <v>829</v>
      </c>
      <c r="J871" s="54" t="n">
        <f aca="false">IF(H871=0,0,ROUND(ABS(G871-H871)/H871*100,2))</f>
        <v>16.58</v>
      </c>
      <c r="K871" s="54" t="n">
        <f aca="false">G871-H871</f>
        <v>829</v>
      </c>
      <c r="L871" s="54" t="n">
        <f aca="false">ROUND(100-J871,2)</f>
        <v>83.42</v>
      </c>
      <c r="M871" s="56" t="s">
        <v>12152</v>
      </c>
      <c r="N871" s="56" t="s">
        <v>12153</v>
      </c>
      <c r="O871" s="56" t="s">
        <v>12127</v>
      </c>
      <c r="P871" s="55" t="str">
        <f aca="false">IF(K871&gt;500,"Over-Forecast",IF(K871&lt;-500,"Under-Forecast","Accurate"))</f>
        <v>Over-Forecast</v>
      </c>
      <c r="Q871" s="55" t="str">
        <f aca="false">IF(J871&lt;=5,"Excellent",IF(J871&lt;=10,"Good",IF(J871&lt;=20,"Acceptable","Poor")))</f>
        <v>Acceptable</v>
      </c>
      <c r="R871" s="55" t="n">
        <f aca="false">IFERROR(VALUE(LEFT(E871,4)),"")</f>
        <v>2023</v>
      </c>
    </row>
    <row r="872" customFormat="false" ht="15" hidden="false" customHeight="true" outlineLevel="0" collapsed="false">
      <c r="A872" s="52" t="s">
        <v>13042</v>
      </c>
      <c r="B872" s="52" t="s">
        <v>2575</v>
      </c>
      <c r="C872" s="52" t="s">
        <v>17</v>
      </c>
      <c r="D872" s="52" t="s">
        <v>21</v>
      </c>
      <c r="E872" s="52" t="s">
        <v>30</v>
      </c>
      <c r="F872" s="52" t="s">
        <v>113</v>
      </c>
      <c r="G872" s="52" t="n">
        <v>1635</v>
      </c>
      <c r="H872" s="52" t="n">
        <v>1432</v>
      </c>
      <c r="I872" s="54" t="n">
        <f aca="false">ABS(G872-H872)</f>
        <v>203</v>
      </c>
      <c r="J872" s="54" t="n">
        <f aca="false">IF(H872=0,0,ROUND(ABS(G872-H872)/H872*100,2))</f>
        <v>14.18</v>
      </c>
      <c r="K872" s="54" t="n">
        <f aca="false">G872-H872</f>
        <v>203</v>
      </c>
      <c r="L872" s="54" t="n">
        <f aca="false">ROUND(100-J872,2)</f>
        <v>85.82</v>
      </c>
      <c r="M872" s="52" t="s">
        <v>12204</v>
      </c>
      <c r="N872" s="52" t="s">
        <v>12130</v>
      </c>
      <c r="O872" s="52" t="s">
        <v>12123</v>
      </c>
      <c r="P872" s="55" t="str">
        <f aca="false">IF(K872&gt;500,"Over-Forecast",IF(K872&lt;-500,"Under-Forecast","Accurate"))</f>
        <v>Accurate</v>
      </c>
      <c r="Q872" s="55" t="str">
        <f aca="false">IF(J872&lt;=5,"Excellent",IF(J872&lt;=10,"Good",IF(J872&lt;=20,"Acceptable","Poor")))</f>
        <v>Acceptable</v>
      </c>
      <c r="R872" s="55" t="n">
        <f aca="false">IFERROR(VALUE(LEFT(E872,4)),"")</f>
        <v>2022</v>
      </c>
    </row>
    <row r="873" customFormat="false" ht="15" hidden="false" customHeight="true" outlineLevel="0" collapsed="false">
      <c r="A873" s="56" t="s">
        <v>13043</v>
      </c>
      <c r="B873" s="56" t="s">
        <v>1765</v>
      </c>
      <c r="C873" s="56" t="s">
        <v>20</v>
      </c>
      <c r="D873" s="56" t="s">
        <v>18</v>
      </c>
      <c r="E873" s="56" t="s">
        <v>32</v>
      </c>
      <c r="F873" s="56" t="s">
        <v>107</v>
      </c>
      <c r="G873" s="56" t="n">
        <v>592</v>
      </c>
      <c r="H873" s="56" t="n">
        <v>820</v>
      </c>
      <c r="I873" s="54" t="n">
        <f aca="false">ABS(G873-H873)</f>
        <v>228</v>
      </c>
      <c r="J873" s="54" t="n">
        <f aca="false">IF(H873=0,0,ROUND(ABS(G873-H873)/H873*100,2))</f>
        <v>27.8</v>
      </c>
      <c r="K873" s="54" t="n">
        <f aca="false">G873-H873</f>
        <v>-228</v>
      </c>
      <c r="L873" s="54" t="n">
        <f aca="false">ROUND(100-J873,2)</f>
        <v>72.2</v>
      </c>
      <c r="M873" s="56" t="s">
        <v>12121</v>
      </c>
      <c r="N873" s="56" t="s">
        <v>12122</v>
      </c>
      <c r="O873" s="56" t="s">
        <v>12123</v>
      </c>
      <c r="P873" s="55" t="str">
        <f aca="false">IF(K873&gt;500,"Over-Forecast",IF(K873&lt;-500,"Under-Forecast","Accurate"))</f>
        <v>Accurate</v>
      </c>
      <c r="Q873" s="55" t="str">
        <f aca="false">IF(J873&lt;=5,"Excellent",IF(J873&lt;=10,"Good",IF(J873&lt;=20,"Acceptable","Poor")))</f>
        <v>Poor</v>
      </c>
      <c r="R873" s="55" t="n">
        <f aca="false">IFERROR(VALUE(LEFT(E873,4)),"")</f>
        <v>2022</v>
      </c>
    </row>
    <row r="874" customFormat="false" ht="15" hidden="false" customHeight="true" outlineLevel="0" collapsed="false">
      <c r="A874" s="52" t="s">
        <v>13044</v>
      </c>
      <c r="B874" s="52" t="s">
        <v>12193</v>
      </c>
      <c r="C874" s="52" t="s">
        <v>25</v>
      </c>
      <c r="D874" s="52" t="s">
        <v>12</v>
      </c>
      <c r="E874" s="52" t="s">
        <v>31</v>
      </c>
      <c r="F874" s="52" t="s">
        <v>111</v>
      </c>
      <c r="G874" s="52" t="n">
        <v>3405</v>
      </c>
      <c r="H874" s="52" t="n">
        <v>4542</v>
      </c>
      <c r="I874" s="54" t="n">
        <f aca="false">ABS(G874-H874)</f>
        <v>1137</v>
      </c>
      <c r="J874" s="54" t="n">
        <f aca="false">IF(H874=0,0,ROUND(ABS(G874-H874)/H874*100,2))</f>
        <v>25.03</v>
      </c>
      <c r="K874" s="54" t="n">
        <f aca="false">G874-H874</f>
        <v>-1137</v>
      </c>
      <c r="L874" s="54" t="n">
        <f aca="false">ROUND(100-J874,2)</f>
        <v>74.97</v>
      </c>
      <c r="M874" s="52" t="s">
        <v>12152</v>
      </c>
      <c r="N874" s="52" t="s">
        <v>12137</v>
      </c>
      <c r="O874" s="52" t="s">
        <v>12131</v>
      </c>
      <c r="P874" s="55" t="str">
        <f aca="false">IF(K874&gt;500,"Over-Forecast",IF(K874&lt;-500,"Under-Forecast","Accurate"))</f>
        <v>Under-Forecast</v>
      </c>
      <c r="Q874" s="55" t="str">
        <f aca="false">IF(J874&lt;=5,"Excellent",IF(J874&lt;=10,"Good",IF(J874&lt;=20,"Acceptable","Poor")))</f>
        <v>Poor</v>
      </c>
      <c r="R874" s="55" t="n">
        <f aca="false">IFERROR(VALUE(LEFT(E874,4)),"")</f>
        <v>2022</v>
      </c>
    </row>
    <row r="875" customFormat="false" ht="15" hidden="false" customHeight="true" outlineLevel="0" collapsed="false">
      <c r="A875" s="56" t="s">
        <v>13045</v>
      </c>
      <c r="B875" s="56" t="s">
        <v>2793</v>
      </c>
      <c r="C875" s="56" t="s">
        <v>25</v>
      </c>
      <c r="D875" s="56" t="s">
        <v>21</v>
      </c>
      <c r="E875" s="56" t="s">
        <v>47</v>
      </c>
      <c r="F875" s="56" t="s">
        <v>111</v>
      </c>
      <c r="G875" s="56" t="n">
        <v>591</v>
      </c>
      <c r="H875" s="56" t="n">
        <v>625</v>
      </c>
      <c r="I875" s="54" t="n">
        <f aca="false">ABS(G875-H875)</f>
        <v>34</v>
      </c>
      <c r="J875" s="54" t="n">
        <f aca="false">IF(H875=0,0,ROUND(ABS(G875-H875)/H875*100,2))</f>
        <v>5.44</v>
      </c>
      <c r="K875" s="54" t="n">
        <f aca="false">G875-H875</f>
        <v>-34</v>
      </c>
      <c r="L875" s="54" t="n">
        <f aca="false">ROUND(100-J875,2)</f>
        <v>94.56</v>
      </c>
      <c r="M875" s="56" t="s">
        <v>12204</v>
      </c>
      <c r="N875" s="56" t="s">
        <v>12130</v>
      </c>
      <c r="O875" s="56" t="s">
        <v>12131</v>
      </c>
      <c r="P875" s="55" t="str">
        <f aca="false">IF(K875&gt;500,"Over-Forecast",IF(K875&lt;-500,"Under-Forecast","Accurate"))</f>
        <v>Accurate</v>
      </c>
      <c r="Q875" s="55" t="str">
        <f aca="false">IF(J875&lt;=5,"Excellent",IF(J875&lt;=10,"Good",IF(J875&lt;=20,"Acceptable","Poor")))</f>
        <v>Good</v>
      </c>
      <c r="R875" s="55" t="n">
        <f aca="false">IFERROR(VALUE(LEFT(E875,4)),"")</f>
        <v>2024</v>
      </c>
    </row>
    <row r="876" customFormat="false" ht="15" hidden="false" customHeight="true" outlineLevel="0" collapsed="false">
      <c r="A876" s="52" t="s">
        <v>13046</v>
      </c>
      <c r="B876" s="52" t="s">
        <v>2831</v>
      </c>
      <c r="C876" s="52" t="s">
        <v>14</v>
      </c>
      <c r="D876" s="52" t="s">
        <v>18</v>
      </c>
      <c r="E876" s="52" t="s">
        <v>39</v>
      </c>
      <c r="F876" s="52" t="s">
        <v>107</v>
      </c>
      <c r="G876" s="52" t="n">
        <v>321</v>
      </c>
      <c r="H876" s="52" t="n">
        <v>252</v>
      </c>
      <c r="I876" s="54" t="n">
        <f aca="false">ABS(G876-H876)</f>
        <v>69</v>
      </c>
      <c r="J876" s="54" t="n">
        <f aca="false">IF(H876=0,0,ROUND(ABS(G876-H876)/H876*100,2))</f>
        <v>27.38</v>
      </c>
      <c r="K876" s="54" t="n">
        <f aca="false">G876-H876</f>
        <v>69</v>
      </c>
      <c r="L876" s="54" t="n">
        <f aca="false">ROUND(100-J876,2)</f>
        <v>72.62</v>
      </c>
      <c r="M876" s="52" t="s">
        <v>12125</v>
      </c>
      <c r="N876" s="52" t="s">
        <v>12130</v>
      </c>
      <c r="O876" s="52" t="s">
        <v>12131</v>
      </c>
      <c r="P876" s="55" t="str">
        <f aca="false">IF(K876&gt;500,"Over-Forecast",IF(K876&lt;-500,"Under-Forecast","Accurate"))</f>
        <v>Accurate</v>
      </c>
      <c r="Q876" s="55" t="str">
        <f aca="false">IF(J876&lt;=5,"Excellent",IF(J876&lt;=10,"Good",IF(J876&lt;=20,"Acceptable","Poor")))</f>
        <v>Poor</v>
      </c>
      <c r="R876" s="55" t="n">
        <f aca="false">IFERROR(VALUE(LEFT(E876,4)),"")</f>
        <v>2023</v>
      </c>
    </row>
    <row r="877" customFormat="false" ht="15" hidden="false" customHeight="true" outlineLevel="0" collapsed="false">
      <c r="A877" s="56" t="s">
        <v>13047</v>
      </c>
      <c r="B877" s="56" t="s">
        <v>4256</v>
      </c>
      <c r="C877" s="56" t="s">
        <v>11</v>
      </c>
      <c r="D877" s="56" t="s">
        <v>9</v>
      </c>
      <c r="E877" s="56" t="s">
        <v>44</v>
      </c>
      <c r="F877" s="56" t="s">
        <v>111</v>
      </c>
      <c r="G877" s="56" t="n">
        <v>12301</v>
      </c>
      <c r="H877" s="56" t="n">
        <v>9723</v>
      </c>
      <c r="I877" s="54" t="n">
        <f aca="false">ABS(G877-H877)</f>
        <v>2578</v>
      </c>
      <c r="J877" s="54" t="n">
        <f aca="false">IF(H877=0,0,ROUND(ABS(G877-H877)/H877*100,2))</f>
        <v>26.51</v>
      </c>
      <c r="K877" s="54" t="n">
        <f aca="false">G877-H877</f>
        <v>2578</v>
      </c>
      <c r="L877" s="54" t="n">
        <f aca="false">ROUND(100-J877,2)</f>
        <v>73.49</v>
      </c>
      <c r="M877" s="56" t="s">
        <v>12204</v>
      </c>
      <c r="N877" s="56" t="s">
        <v>12153</v>
      </c>
      <c r="O877" s="56" t="s">
        <v>12131</v>
      </c>
      <c r="P877" s="55" t="str">
        <f aca="false">IF(K877&gt;500,"Over-Forecast",IF(K877&lt;-500,"Under-Forecast","Accurate"))</f>
        <v>Over-Forecast</v>
      </c>
      <c r="Q877" s="55" t="str">
        <f aca="false">IF(J877&lt;=5,"Excellent",IF(J877&lt;=10,"Good",IF(J877&lt;=20,"Acceptable","Poor")))</f>
        <v>Poor</v>
      </c>
      <c r="R877" s="55" t="n">
        <f aca="false">IFERROR(VALUE(LEFT(E877,4)),"")</f>
        <v>2023</v>
      </c>
    </row>
    <row r="878" customFormat="false" ht="15" hidden="false" customHeight="true" outlineLevel="0" collapsed="false">
      <c r="A878" s="52" t="s">
        <v>13048</v>
      </c>
      <c r="B878" s="52" t="s">
        <v>5686</v>
      </c>
      <c r="C878" s="52" t="s">
        <v>14</v>
      </c>
      <c r="D878" s="52" t="s">
        <v>21</v>
      </c>
      <c r="E878" s="52" t="s">
        <v>26</v>
      </c>
      <c r="F878" s="52" t="s">
        <v>115</v>
      </c>
      <c r="G878" s="52" t="n">
        <v>3222</v>
      </c>
      <c r="H878" s="52" t="n">
        <v>4040</v>
      </c>
      <c r="I878" s="54" t="n">
        <f aca="false">ABS(G878-H878)</f>
        <v>818</v>
      </c>
      <c r="J878" s="54" t="n">
        <f aca="false">IF(H878=0,0,ROUND(ABS(G878-H878)/H878*100,2))</f>
        <v>20.25</v>
      </c>
      <c r="K878" s="54" t="n">
        <f aca="false">G878-H878</f>
        <v>-818</v>
      </c>
      <c r="L878" s="54" t="n">
        <f aca="false">ROUND(100-J878,2)</f>
        <v>79.75</v>
      </c>
      <c r="M878" s="52" t="s">
        <v>12198</v>
      </c>
      <c r="N878" s="52" t="s">
        <v>12153</v>
      </c>
      <c r="O878" s="52" t="s">
        <v>12131</v>
      </c>
      <c r="P878" s="55" t="str">
        <f aca="false">IF(K878&gt;500,"Over-Forecast",IF(K878&lt;-500,"Under-Forecast","Accurate"))</f>
        <v>Under-Forecast</v>
      </c>
      <c r="Q878" s="55" t="str">
        <f aca="false">IF(J878&lt;=5,"Excellent",IF(J878&lt;=10,"Good",IF(J878&lt;=20,"Acceptable","Poor")))</f>
        <v>Poor</v>
      </c>
      <c r="R878" s="55" t="n">
        <f aca="false">IFERROR(VALUE(LEFT(E878,4)),"")</f>
        <v>2022</v>
      </c>
    </row>
    <row r="879" customFormat="false" ht="15" hidden="false" customHeight="true" outlineLevel="0" collapsed="false">
      <c r="A879" s="56" t="s">
        <v>13049</v>
      </c>
      <c r="B879" s="56" t="s">
        <v>10033</v>
      </c>
      <c r="C879" s="56" t="s">
        <v>17</v>
      </c>
      <c r="D879" s="56" t="s">
        <v>18</v>
      </c>
      <c r="E879" s="56" t="s">
        <v>19</v>
      </c>
      <c r="F879" s="56" t="s">
        <v>109</v>
      </c>
      <c r="G879" s="56" t="n">
        <v>7485</v>
      </c>
      <c r="H879" s="56" t="n">
        <v>7423</v>
      </c>
      <c r="I879" s="54" t="n">
        <f aca="false">ABS(G879-H879)</f>
        <v>62</v>
      </c>
      <c r="J879" s="54" t="n">
        <f aca="false">IF(H879=0,0,ROUND(ABS(G879-H879)/H879*100,2))</f>
        <v>0.84</v>
      </c>
      <c r="K879" s="54" t="n">
        <f aca="false">G879-H879</f>
        <v>62</v>
      </c>
      <c r="L879" s="54" t="n">
        <f aca="false">ROUND(100-J879,2)</f>
        <v>99.16</v>
      </c>
      <c r="M879" s="56" t="s">
        <v>12144</v>
      </c>
      <c r="N879" s="56" t="s">
        <v>12137</v>
      </c>
      <c r="O879" s="56" t="s">
        <v>12123</v>
      </c>
      <c r="P879" s="55" t="str">
        <f aca="false">IF(K879&gt;500,"Over-Forecast",IF(K879&lt;-500,"Under-Forecast","Accurate"))</f>
        <v>Accurate</v>
      </c>
      <c r="Q879" s="55" t="str">
        <f aca="false">IF(J879&lt;=5,"Excellent",IF(J879&lt;=10,"Good",IF(J879&lt;=20,"Acceptable","Poor")))</f>
        <v>Excellent</v>
      </c>
      <c r="R879" s="55" t="n">
        <f aca="false">IFERROR(VALUE(LEFT(E879,4)),"")</f>
        <v>2022</v>
      </c>
    </row>
    <row r="880" customFormat="false" ht="15" hidden="false" customHeight="true" outlineLevel="0" collapsed="false">
      <c r="A880" s="52" t="s">
        <v>13050</v>
      </c>
      <c r="B880" s="52" t="s">
        <v>1840</v>
      </c>
      <c r="C880" s="52" t="s">
        <v>27</v>
      </c>
      <c r="D880" s="52" t="s">
        <v>15</v>
      </c>
      <c r="E880" s="52" t="s">
        <v>24</v>
      </c>
      <c r="F880" s="52" t="s">
        <v>113</v>
      </c>
      <c r="G880" s="52" t="n">
        <v>11038</v>
      </c>
      <c r="H880" s="52" t="n">
        <v>9059</v>
      </c>
      <c r="I880" s="54" t="n">
        <f aca="false">ABS(G880-H880)</f>
        <v>1979</v>
      </c>
      <c r="J880" s="54" t="n">
        <f aca="false">IF(H880=0,0,ROUND(ABS(G880-H880)/H880*100,2))</f>
        <v>21.85</v>
      </c>
      <c r="K880" s="54" t="n">
        <f aca="false">G880-H880</f>
        <v>1979</v>
      </c>
      <c r="L880" s="54" t="n">
        <f aca="false">ROUND(100-J880,2)</f>
        <v>78.15</v>
      </c>
      <c r="M880" s="52" t="s">
        <v>12198</v>
      </c>
      <c r="N880" s="52" t="s">
        <v>12122</v>
      </c>
      <c r="O880" s="52" t="s">
        <v>12123</v>
      </c>
      <c r="P880" s="55" t="str">
        <f aca="false">IF(K880&gt;500,"Over-Forecast",IF(K880&lt;-500,"Under-Forecast","Accurate"))</f>
        <v>Over-Forecast</v>
      </c>
      <c r="Q880" s="55" t="str">
        <f aca="false">IF(J880&lt;=5,"Excellent",IF(J880&lt;=10,"Good",IF(J880&lt;=20,"Acceptable","Poor")))</f>
        <v>Poor</v>
      </c>
      <c r="R880" s="55" t="n">
        <f aca="false">IFERROR(VALUE(LEFT(E880,4)),"")</f>
        <v>2022</v>
      </c>
    </row>
    <row r="881" customFormat="false" ht="15" hidden="false" customHeight="true" outlineLevel="0" collapsed="false">
      <c r="A881" s="56" t="s">
        <v>13051</v>
      </c>
      <c r="B881" s="56" t="s">
        <v>9767</v>
      </c>
      <c r="C881" s="56" t="s">
        <v>17</v>
      </c>
      <c r="D881" s="56" t="s">
        <v>9</v>
      </c>
      <c r="E881" s="56" t="s">
        <v>39</v>
      </c>
      <c r="F881" s="56" t="s">
        <v>113</v>
      </c>
      <c r="G881" s="56" t="n">
        <v>1233</v>
      </c>
      <c r="H881" s="56" t="n">
        <v>1513</v>
      </c>
      <c r="I881" s="54" t="n">
        <f aca="false">ABS(G881-H881)</f>
        <v>280</v>
      </c>
      <c r="J881" s="54" t="n">
        <f aca="false">IF(H881=0,0,ROUND(ABS(G881-H881)/H881*100,2))</f>
        <v>18.51</v>
      </c>
      <c r="K881" s="54" t="n">
        <f aca="false">G881-H881</f>
        <v>-280</v>
      </c>
      <c r="L881" s="54" t="n">
        <f aca="false">ROUND(100-J881,2)</f>
        <v>81.49</v>
      </c>
      <c r="M881" s="56" t="s">
        <v>12173</v>
      </c>
      <c r="N881" s="56" t="s">
        <v>12153</v>
      </c>
      <c r="O881" s="56" t="s">
        <v>12131</v>
      </c>
      <c r="P881" s="55" t="str">
        <f aca="false">IF(K881&gt;500,"Over-Forecast",IF(K881&lt;-500,"Under-Forecast","Accurate"))</f>
        <v>Accurate</v>
      </c>
      <c r="Q881" s="55" t="str">
        <f aca="false">IF(J881&lt;=5,"Excellent",IF(J881&lt;=10,"Good",IF(J881&lt;=20,"Acceptable","Poor")))</f>
        <v>Acceptable</v>
      </c>
      <c r="R881" s="55" t="n">
        <f aca="false">IFERROR(VALUE(LEFT(E881,4)),"")</f>
        <v>2023</v>
      </c>
    </row>
    <row r="882" customFormat="false" ht="15" hidden="false" customHeight="true" outlineLevel="0" collapsed="false">
      <c r="A882" s="52" t="s">
        <v>13052</v>
      </c>
      <c r="B882" s="52" t="s">
        <v>6240</v>
      </c>
      <c r="C882" s="52" t="s">
        <v>25</v>
      </c>
      <c r="D882" s="52" t="s">
        <v>9</v>
      </c>
      <c r="E882" s="52" t="s">
        <v>34</v>
      </c>
      <c r="F882" s="52" t="s">
        <v>115</v>
      </c>
      <c r="G882" s="52" t="n">
        <v>582</v>
      </c>
      <c r="H882" s="52" t="n">
        <v>545</v>
      </c>
      <c r="I882" s="54" t="n">
        <f aca="false">ABS(G882-H882)</f>
        <v>37</v>
      </c>
      <c r="J882" s="54" t="n">
        <f aca="false">IF(H882=0,0,ROUND(ABS(G882-H882)/H882*100,2))</f>
        <v>6.79</v>
      </c>
      <c r="K882" s="54" t="n">
        <f aca="false">G882-H882</f>
        <v>37</v>
      </c>
      <c r="L882" s="54" t="n">
        <f aca="false">ROUND(100-J882,2)</f>
        <v>93.21</v>
      </c>
      <c r="M882" s="52" t="s">
        <v>12134</v>
      </c>
      <c r="N882" s="52" t="s">
        <v>12122</v>
      </c>
      <c r="O882" s="52" t="s">
        <v>12131</v>
      </c>
      <c r="P882" s="55" t="str">
        <f aca="false">IF(K882&gt;500,"Over-Forecast",IF(K882&lt;-500,"Under-Forecast","Accurate"))</f>
        <v>Accurate</v>
      </c>
      <c r="Q882" s="55" t="str">
        <f aca="false">IF(J882&lt;=5,"Excellent",IF(J882&lt;=10,"Good",IF(J882&lt;=20,"Acceptable","Poor")))</f>
        <v>Good</v>
      </c>
      <c r="R882" s="55" t="n">
        <f aca="false">IFERROR(VALUE(LEFT(E882,4)),"")</f>
        <v>2023</v>
      </c>
    </row>
    <row r="883" customFormat="false" ht="15" hidden="false" customHeight="true" outlineLevel="0" collapsed="false">
      <c r="A883" s="56" t="s">
        <v>13053</v>
      </c>
      <c r="B883" s="56" t="s">
        <v>1781</v>
      </c>
      <c r="C883" s="56" t="s">
        <v>11</v>
      </c>
      <c r="D883" s="56" t="s">
        <v>12</v>
      </c>
      <c r="E883" s="56" t="s">
        <v>24</v>
      </c>
      <c r="F883" s="56" t="s">
        <v>109</v>
      </c>
      <c r="G883" s="56" t="n">
        <v>3225</v>
      </c>
      <c r="H883" s="56" t="n">
        <v>2599</v>
      </c>
      <c r="I883" s="54" t="n">
        <f aca="false">ABS(G883-H883)</f>
        <v>626</v>
      </c>
      <c r="J883" s="54" t="n">
        <f aca="false">IF(H883=0,0,ROUND(ABS(G883-H883)/H883*100,2))</f>
        <v>24.09</v>
      </c>
      <c r="K883" s="54" t="n">
        <f aca="false">G883-H883</f>
        <v>626</v>
      </c>
      <c r="L883" s="54" t="n">
        <f aca="false">ROUND(100-J883,2)</f>
        <v>75.91</v>
      </c>
      <c r="M883" s="56" t="s">
        <v>12160</v>
      </c>
      <c r="N883" s="56" t="s">
        <v>12153</v>
      </c>
      <c r="O883" s="56" t="s">
        <v>12131</v>
      </c>
      <c r="P883" s="55" t="str">
        <f aca="false">IF(K883&gt;500,"Over-Forecast",IF(K883&lt;-500,"Under-Forecast","Accurate"))</f>
        <v>Over-Forecast</v>
      </c>
      <c r="Q883" s="55" t="str">
        <f aca="false">IF(J883&lt;=5,"Excellent",IF(J883&lt;=10,"Good",IF(J883&lt;=20,"Acceptable","Poor")))</f>
        <v>Poor</v>
      </c>
      <c r="R883" s="55" t="n">
        <f aca="false">IFERROR(VALUE(LEFT(E883,4)),"")</f>
        <v>2022</v>
      </c>
    </row>
    <row r="884" customFormat="false" ht="15" hidden="false" customHeight="true" outlineLevel="0" collapsed="false">
      <c r="A884" s="52" t="s">
        <v>13054</v>
      </c>
      <c r="B884" s="52" t="s">
        <v>6936</v>
      </c>
      <c r="C884" s="52" t="s">
        <v>11</v>
      </c>
      <c r="D884" s="52" t="s">
        <v>18</v>
      </c>
      <c r="E884" s="52" t="s">
        <v>13</v>
      </c>
      <c r="F884" s="52" t="s">
        <v>115</v>
      </c>
      <c r="G884" s="52" t="n">
        <v>12916</v>
      </c>
      <c r="H884" s="52" t="n">
        <v>9854</v>
      </c>
      <c r="I884" s="54" t="n">
        <f aca="false">ABS(G884-H884)</f>
        <v>3062</v>
      </c>
      <c r="J884" s="54" t="n">
        <f aca="false">IF(H884=0,0,ROUND(ABS(G884-H884)/H884*100,2))</f>
        <v>31.07</v>
      </c>
      <c r="K884" s="54" t="n">
        <f aca="false">G884-H884</f>
        <v>3062</v>
      </c>
      <c r="L884" s="54" t="n">
        <f aca="false">ROUND(100-J884,2)</f>
        <v>68.93</v>
      </c>
      <c r="M884" s="52" t="s">
        <v>12144</v>
      </c>
      <c r="N884" s="52" t="s">
        <v>12153</v>
      </c>
      <c r="O884" s="52" t="s">
        <v>12127</v>
      </c>
      <c r="P884" s="55" t="str">
        <f aca="false">IF(K884&gt;500,"Over-Forecast",IF(K884&lt;-500,"Under-Forecast","Accurate"))</f>
        <v>Over-Forecast</v>
      </c>
      <c r="Q884" s="55" t="str">
        <f aca="false">IF(J884&lt;=5,"Excellent",IF(J884&lt;=10,"Good",IF(J884&lt;=20,"Acceptable","Poor")))</f>
        <v>Poor</v>
      </c>
      <c r="R884" s="55" t="n">
        <f aca="false">IFERROR(VALUE(LEFT(E884,4)),"")</f>
        <v>2022</v>
      </c>
    </row>
    <row r="885" customFormat="false" ht="15" hidden="false" customHeight="true" outlineLevel="0" collapsed="false">
      <c r="A885" s="56" t="s">
        <v>13055</v>
      </c>
      <c r="B885" s="56" t="s">
        <v>2418</v>
      </c>
      <c r="C885" s="56" t="s">
        <v>20</v>
      </c>
      <c r="D885" s="56" t="s">
        <v>9</v>
      </c>
      <c r="E885" s="56" t="s">
        <v>40</v>
      </c>
      <c r="F885" s="56" t="s">
        <v>113</v>
      </c>
      <c r="G885" s="56" t="n">
        <v>7584</v>
      </c>
      <c r="H885" s="56" t="n">
        <v>5636</v>
      </c>
      <c r="I885" s="54" t="n">
        <f aca="false">ABS(G885-H885)</f>
        <v>1948</v>
      </c>
      <c r="J885" s="54" t="n">
        <f aca="false">IF(H885=0,0,ROUND(ABS(G885-H885)/H885*100,2))</f>
        <v>34.56</v>
      </c>
      <c r="K885" s="54" t="n">
        <f aca="false">G885-H885</f>
        <v>1948</v>
      </c>
      <c r="L885" s="54" t="n">
        <f aca="false">ROUND(100-J885,2)</f>
        <v>65.44</v>
      </c>
      <c r="M885" s="56" t="s">
        <v>12129</v>
      </c>
      <c r="N885" s="56" t="s">
        <v>12153</v>
      </c>
      <c r="O885" s="56" t="s">
        <v>12127</v>
      </c>
      <c r="P885" s="55" t="str">
        <f aca="false">IF(K885&gt;500,"Over-Forecast",IF(K885&lt;-500,"Under-Forecast","Accurate"))</f>
        <v>Over-Forecast</v>
      </c>
      <c r="Q885" s="55" t="str">
        <f aca="false">IF(J885&lt;=5,"Excellent",IF(J885&lt;=10,"Good",IF(J885&lt;=20,"Acceptable","Poor")))</f>
        <v>Poor</v>
      </c>
      <c r="R885" s="55" t="n">
        <f aca="false">IFERROR(VALUE(LEFT(E885,4)),"")</f>
        <v>2023</v>
      </c>
    </row>
    <row r="886" customFormat="false" ht="15" hidden="false" customHeight="true" outlineLevel="0" collapsed="false">
      <c r="A886" s="52" t="s">
        <v>13056</v>
      </c>
      <c r="B886" s="52" t="s">
        <v>3686</v>
      </c>
      <c r="C886" s="52" t="s">
        <v>25</v>
      </c>
      <c r="D886" s="52" t="s">
        <v>12</v>
      </c>
      <c r="E886" s="52" t="s">
        <v>50</v>
      </c>
      <c r="F886" s="52" t="s">
        <v>113</v>
      </c>
      <c r="G886" s="52" t="n">
        <v>7223</v>
      </c>
      <c r="H886" s="52" t="n">
        <v>9591</v>
      </c>
      <c r="I886" s="54" t="n">
        <f aca="false">ABS(G886-H886)</f>
        <v>2368</v>
      </c>
      <c r="J886" s="54" t="n">
        <f aca="false">IF(H886=0,0,ROUND(ABS(G886-H886)/H886*100,2))</f>
        <v>24.69</v>
      </c>
      <c r="K886" s="54" t="n">
        <f aca="false">G886-H886</f>
        <v>-2368</v>
      </c>
      <c r="L886" s="54" t="n">
        <f aca="false">ROUND(100-J886,2)</f>
        <v>75.31</v>
      </c>
      <c r="M886" s="52" t="s">
        <v>12129</v>
      </c>
      <c r="N886" s="52" t="s">
        <v>12126</v>
      </c>
      <c r="O886" s="52" t="s">
        <v>12131</v>
      </c>
      <c r="P886" s="55" t="str">
        <f aca="false">IF(K886&gt;500,"Over-Forecast",IF(K886&lt;-500,"Under-Forecast","Accurate"))</f>
        <v>Under-Forecast</v>
      </c>
      <c r="Q886" s="55" t="str">
        <f aca="false">IF(J886&lt;=5,"Excellent",IF(J886&lt;=10,"Good",IF(J886&lt;=20,"Acceptable","Poor")))</f>
        <v>Poor</v>
      </c>
      <c r="R886" s="55" t="n">
        <f aca="false">IFERROR(VALUE(LEFT(E886,4)),"")</f>
        <v>2024</v>
      </c>
    </row>
    <row r="887" customFormat="false" ht="15" hidden="false" customHeight="true" outlineLevel="0" collapsed="false">
      <c r="A887" s="56" t="s">
        <v>13057</v>
      </c>
      <c r="B887" s="56" t="s">
        <v>1503</v>
      </c>
      <c r="C887" s="56" t="s">
        <v>14</v>
      </c>
      <c r="D887" s="56" t="s">
        <v>12</v>
      </c>
      <c r="E887" s="56" t="s">
        <v>29</v>
      </c>
      <c r="F887" s="56" t="s">
        <v>109</v>
      </c>
      <c r="G887" s="56" t="n">
        <v>11080</v>
      </c>
      <c r="H887" s="56" t="n">
        <v>8893</v>
      </c>
      <c r="I887" s="54" t="n">
        <f aca="false">ABS(G887-H887)</f>
        <v>2187</v>
      </c>
      <c r="J887" s="54" t="n">
        <f aca="false">IF(H887=0,0,ROUND(ABS(G887-H887)/H887*100,2))</f>
        <v>24.59</v>
      </c>
      <c r="K887" s="54" t="n">
        <f aca="false">G887-H887</f>
        <v>2187</v>
      </c>
      <c r="L887" s="54" t="n">
        <f aca="false">ROUND(100-J887,2)</f>
        <v>75.41</v>
      </c>
      <c r="M887" s="56" t="s">
        <v>12173</v>
      </c>
      <c r="N887" s="56" t="s">
        <v>12130</v>
      </c>
      <c r="O887" s="56" t="s">
        <v>12131</v>
      </c>
      <c r="P887" s="55" t="str">
        <f aca="false">IF(K887&gt;500,"Over-Forecast",IF(K887&lt;-500,"Under-Forecast","Accurate"))</f>
        <v>Over-Forecast</v>
      </c>
      <c r="Q887" s="55" t="str">
        <f aca="false">IF(J887&lt;=5,"Excellent",IF(J887&lt;=10,"Good",IF(J887&lt;=20,"Acceptable","Poor")))</f>
        <v>Poor</v>
      </c>
      <c r="R887" s="55" t="n">
        <f aca="false">IFERROR(VALUE(LEFT(E887,4)),"")</f>
        <v>2022</v>
      </c>
    </row>
    <row r="888" customFormat="false" ht="15" hidden="false" customHeight="true" outlineLevel="0" collapsed="false">
      <c r="A888" s="52" t="s">
        <v>13058</v>
      </c>
      <c r="B888" s="52" t="s">
        <v>3448</v>
      </c>
      <c r="C888" s="52" t="s">
        <v>14</v>
      </c>
      <c r="D888" s="52" t="s">
        <v>21</v>
      </c>
      <c r="E888" s="52" t="s">
        <v>16</v>
      </c>
      <c r="F888" s="52" t="s">
        <v>113</v>
      </c>
      <c r="G888" s="52" t="n">
        <v>5591</v>
      </c>
      <c r="H888" s="52" t="n">
        <v>6849</v>
      </c>
      <c r="I888" s="54" t="n">
        <f aca="false">ABS(G888-H888)</f>
        <v>1258</v>
      </c>
      <c r="J888" s="54" t="n">
        <f aca="false">IF(H888=0,0,ROUND(ABS(G888-H888)/H888*100,2))</f>
        <v>18.37</v>
      </c>
      <c r="K888" s="54" t="n">
        <f aca="false">G888-H888</f>
        <v>-1258</v>
      </c>
      <c r="L888" s="54" t="n">
        <f aca="false">ROUND(100-J888,2)</f>
        <v>81.63</v>
      </c>
      <c r="M888" s="52" t="s">
        <v>12141</v>
      </c>
      <c r="N888" s="52" t="s">
        <v>12122</v>
      </c>
      <c r="O888" s="52" t="s">
        <v>12127</v>
      </c>
      <c r="P888" s="55" t="str">
        <f aca="false">IF(K888&gt;500,"Over-Forecast",IF(K888&lt;-500,"Under-Forecast","Accurate"))</f>
        <v>Under-Forecast</v>
      </c>
      <c r="Q888" s="55" t="str">
        <f aca="false">IF(J888&lt;=5,"Excellent",IF(J888&lt;=10,"Good",IF(J888&lt;=20,"Acceptable","Poor")))</f>
        <v>Acceptable</v>
      </c>
      <c r="R888" s="55" t="n">
        <f aca="false">IFERROR(VALUE(LEFT(E888,4)),"")</f>
        <v>2022</v>
      </c>
    </row>
    <row r="889" customFormat="false" ht="15" hidden="false" customHeight="true" outlineLevel="0" collapsed="false">
      <c r="A889" s="56" t="s">
        <v>13059</v>
      </c>
      <c r="B889" s="56" t="s">
        <v>3427</v>
      </c>
      <c r="C889" s="56" t="s">
        <v>27</v>
      </c>
      <c r="D889" s="56" t="s">
        <v>12</v>
      </c>
      <c r="E889" s="56" t="s">
        <v>31</v>
      </c>
      <c r="F889" s="56" t="s">
        <v>115</v>
      </c>
      <c r="G889" s="56" t="n">
        <v>2640</v>
      </c>
      <c r="H889" s="56" t="n">
        <v>3390</v>
      </c>
      <c r="I889" s="54" t="n">
        <f aca="false">ABS(G889-H889)</f>
        <v>750</v>
      </c>
      <c r="J889" s="54" t="n">
        <f aca="false">IF(H889=0,0,ROUND(ABS(G889-H889)/H889*100,2))</f>
        <v>22.12</v>
      </c>
      <c r="K889" s="54" t="n">
        <f aca="false">G889-H889</f>
        <v>-750</v>
      </c>
      <c r="L889" s="54" t="n">
        <f aca="false">ROUND(100-J889,2)</f>
        <v>77.88</v>
      </c>
      <c r="M889" s="56" t="s">
        <v>12204</v>
      </c>
      <c r="N889" s="56" t="s">
        <v>12126</v>
      </c>
      <c r="O889" s="56" t="s">
        <v>12127</v>
      </c>
      <c r="P889" s="55" t="str">
        <f aca="false">IF(K889&gt;500,"Over-Forecast",IF(K889&lt;-500,"Under-Forecast","Accurate"))</f>
        <v>Under-Forecast</v>
      </c>
      <c r="Q889" s="55" t="str">
        <f aca="false">IF(J889&lt;=5,"Excellent",IF(J889&lt;=10,"Good",IF(J889&lt;=20,"Acceptable","Poor")))</f>
        <v>Poor</v>
      </c>
      <c r="R889" s="55" t="n">
        <f aca="false">IFERROR(VALUE(LEFT(E889,4)),"")</f>
        <v>2022</v>
      </c>
    </row>
    <row r="890" customFormat="false" ht="15" hidden="false" customHeight="true" outlineLevel="0" collapsed="false">
      <c r="A890" s="52" t="s">
        <v>13060</v>
      </c>
      <c r="B890" s="52" t="s">
        <v>710</v>
      </c>
      <c r="C890" s="52" t="s">
        <v>17</v>
      </c>
      <c r="D890" s="52" t="s">
        <v>18</v>
      </c>
      <c r="E890" s="52" t="s">
        <v>10</v>
      </c>
      <c r="F890" s="52" t="s">
        <v>113</v>
      </c>
      <c r="G890" s="52" t="n">
        <v>2155</v>
      </c>
      <c r="H890" s="52" t="n">
        <v>1893</v>
      </c>
      <c r="I890" s="54" t="n">
        <f aca="false">ABS(G890-H890)</f>
        <v>262</v>
      </c>
      <c r="J890" s="54" t="n">
        <f aca="false">IF(H890=0,0,ROUND(ABS(G890-H890)/H890*100,2))</f>
        <v>13.84</v>
      </c>
      <c r="K890" s="54" t="n">
        <f aca="false">G890-H890</f>
        <v>262</v>
      </c>
      <c r="L890" s="54" t="n">
        <f aca="false">ROUND(100-J890,2)</f>
        <v>86.16</v>
      </c>
      <c r="M890" s="52" t="s">
        <v>12139</v>
      </c>
      <c r="N890" s="52" t="s">
        <v>12130</v>
      </c>
      <c r="O890" s="52" t="s">
        <v>12127</v>
      </c>
      <c r="P890" s="55" t="str">
        <f aca="false">IF(K890&gt;500,"Over-Forecast",IF(K890&lt;-500,"Under-Forecast","Accurate"))</f>
        <v>Accurate</v>
      </c>
      <c r="Q890" s="55" t="str">
        <f aca="false">IF(J890&lt;=5,"Excellent",IF(J890&lt;=10,"Good",IF(J890&lt;=20,"Acceptable","Poor")))</f>
        <v>Acceptable</v>
      </c>
      <c r="R890" s="55" t="n">
        <f aca="false">IFERROR(VALUE(LEFT(E890,4)),"")</f>
        <v>2022</v>
      </c>
    </row>
    <row r="891" customFormat="false" ht="15" hidden="false" customHeight="true" outlineLevel="0" collapsed="false">
      <c r="A891" s="56" t="s">
        <v>13061</v>
      </c>
      <c r="B891" s="56" t="s">
        <v>747</v>
      </c>
      <c r="C891" s="56" t="s">
        <v>20</v>
      </c>
      <c r="D891" s="56" t="s">
        <v>18</v>
      </c>
      <c r="E891" s="56" t="s">
        <v>55</v>
      </c>
      <c r="F891" s="56" t="s">
        <v>109</v>
      </c>
      <c r="G891" s="56" t="n">
        <v>5342</v>
      </c>
      <c r="H891" s="56" t="n">
        <v>7303</v>
      </c>
      <c r="I891" s="54" t="n">
        <f aca="false">ABS(G891-H891)</f>
        <v>1961</v>
      </c>
      <c r="J891" s="54" t="n">
        <f aca="false">IF(H891=0,0,ROUND(ABS(G891-H891)/H891*100,2))</f>
        <v>26.85</v>
      </c>
      <c r="K891" s="54" t="n">
        <f aca="false">G891-H891</f>
        <v>-1961</v>
      </c>
      <c r="L891" s="54" t="n">
        <f aca="false">ROUND(100-J891,2)</f>
        <v>73.15</v>
      </c>
      <c r="M891" s="56" t="s">
        <v>12144</v>
      </c>
      <c r="N891" s="56" t="s">
        <v>12126</v>
      </c>
      <c r="O891" s="56" t="s">
        <v>12123</v>
      </c>
      <c r="P891" s="55" t="str">
        <f aca="false">IF(K891&gt;500,"Over-Forecast",IF(K891&lt;-500,"Under-Forecast","Accurate"))</f>
        <v>Under-Forecast</v>
      </c>
      <c r="Q891" s="55" t="str">
        <f aca="false">IF(J891&lt;=5,"Excellent",IF(J891&lt;=10,"Good",IF(J891&lt;=20,"Acceptable","Poor")))</f>
        <v>Poor</v>
      </c>
      <c r="R891" s="55" t="n">
        <f aca="false">IFERROR(VALUE(LEFT(E891,4)),"")</f>
        <v>2024</v>
      </c>
    </row>
    <row r="892" customFormat="false" ht="15" hidden="false" customHeight="true" outlineLevel="0" collapsed="false">
      <c r="A892" s="52" t="s">
        <v>13062</v>
      </c>
      <c r="B892" s="52" t="s">
        <v>13063</v>
      </c>
      <c r="C892" s="52" t="s">
        <v>25</v>
      </c>
      <c r="D892" s="52" t="s">
        <v>18</v>
      </c>
      <c r="E892" s="52" t="s">
        <v>55</v>
      </c>
      <c r="F892" s="52" t="s">
        <v>107</v>
      </c>
      <c r="G892" s="52" t="n">
        <v>2568</v>
      </c>
      <c r="H892" s="52" t="n">
        <v>2202</v>
      </c>
      <c r="I892" s="54" t="n">
        <f aca="false">ABS(G892-H892)</f>
        <v>366</v>
      </c>
      <c r="J892" s="54" t="n">
        <f aca="false">IF(H892=0,0,ROUND(ABS(G892-H892)/H892*100,2))</f>
        <v>16.62</v>
      </c>
      <c r="K892" s="54" t="n">
        <f aca="false">G892-H892</f>
        <v>366</v>
      </c>
      <c r="L892" s="54" t="n">
        <f aca="false">ROUND(100-J892,2)</f>
        <v>83.38</v>
      </c>
      <c r="M892" s="52" t="s">
        <v>12141</v>
      </c>
      <c r="N892" s="52" t="s">
        <v>12153</v>
      </c>
      <c r="O892" s="52" t="s">
        <v>12131</v>
      </c>
      <c r="P892" s="55" t="str">
        <f aca="false">IF(K892&gt;500,"Over-Forecast",IF(K892&lt;-500,"Under-Forecast","Accurate"))</f>
        <v>Accurate</v>
      </c>
      <c r="Q892" s="55" t="str">
        <f aca="false">IF(J892&lt;=5,"Excellent",IF(J892&lt;=10,"Good",IF(J892&lt;=20,"Acceptable","Poor")))</f>
        <v>Acceptable</v>
      </c>
      <c r="R892" s="55" t="n">
        <f aca="false">IFERROR(VALUE(LEFT(E892,4)),"")</f>
        <v>2024</v>
      </c>
    </row>
    <row r="893" customFormat="false" ht="15" hidden="false" customHeight="true" outlineLevel="0" collapsed="false">
      <c r="A893" s="56" t="s">
        <v>13064</v>
      </c>
      <c r="B893" s="56" t="s">
        <v>1895</v>
      </c>
      <c r="C893" s="56" t="s">
        <v>11</v>
      </c>
      <c r="D893" s="56" t="s">
        <v>15</v>
      </c>
      <c r="E893" s="56" t="s">
        <v>53</v>
      </c>
      <c r="F893" s="56" t="s">
        <v>115</v>
      </c>
      <c r="G893" s="56" t="n">
        <v>12840</v>
      </c>
      <c r="H893" s="56" t="n">
        <v>9589</v>
      </c>
      <c r="I893" s="54" t="n">
        <f aca="false">ABS(G893-H893)</f>
        <v>3251</v>
      </c>
      <c r="J893" s="54" t="n">
        <f aca="false">IF(H893=0,0,ROUND(ABS(G893-H893)/H893*100,2))</f>
        <v>33.9</v>
      </c>
      <c r="K893" s="54" t="n">
        <f aca="false">G893-H893</f>
        <v>3251</v>
      </c>
      <c r="L893" s="54" t="n">
        <f aca="false">ROUND(100-J893,2)</f>
        <v>66.1</v>
      </c>
      <c r="M893" s="56" t="s">
        <v>12198</v>
      </c>
      <c r="N893" s="56" t="s">
        <v>12126</v>
      </c>
      <c r="O893" s="56" t="s">
        <v>12127</v>
      </c>
      <c r="P893" s="55" t="str">
        <f aca="false">IF(K893&gt;500,"Over-Forecast",IF(K893&lt;-500,"Under-Forecast","Accurate"))</f>
        <v>Over-Forecast</v>
      </c>
      <c r="Q893" s="55" t="str">
        <f aca="false">IF(J893&lt;=5,"Excellent",IF(J893&lt;=10,"Good",IF(J893&lt;=20,"Acceptable","Poor")))</f>
        <v>Poor</v>
      </c>
      <c r="R893" s="55" t="n">
        <f aca="false">IFERROR(VALUE(LEFT(E893,4)),"")</f>
        <v>2024</v>
      </c>
    </row>
    <row r="894" customFormat="false" ht="15" hidden="false" customHeight="true" outlineLevel="0" collapsed="false">
      <c r="A894" s="52" t="s">
        <v>13065</v>
      </c>
      <c r="B894" s="52" t="s">
        <v>1442</v>
      </c>
      <c r="C894" s="52" t="s">
        <v>14</v>
      </c>
      <c r="D894" s="52" t="s">
        <v>15</v>
      </c>
      <c r="E894" s="52" t="s">
        <v>22</v>
      </c>
      <c r="F894" s="52" t="s">
        <v>111</v>
      </c>
      <c r="G894" s="52" t="n">
        <v>2060</v>
      </c>
      <c r="H894" s="52" t="n">
        <v>2879</v>
      </c>
      <c r="I894" s="54" t="n">
        <f aca="false">ABS(G894-H894)</f>
        <v>819</v>
      </c>
      <c r="J894" s="54" t="n">
        <f aca="false">IF(H894=0,0,ROUND(ABS(G894-H894)/H894*100,2))</f>
        <v>28.45</v>
      </c>
      <c r="K894" s="54" t="n">
        <f aca="false">G894-H894</f>
        <v>-819</v>
      </c>
      <c r="L894" s="54" t="n">
        <f aca="false">ROUND(100-J894,2)</f>
        <v>71.55</v>
      </c>
      <c r="M894" s="52" t="s">
        <v>12136</v>
      </c>
      <c r="N894" s="52" t="s">
        <v>12126</v>
      </c>
      <c r="O894" s="52" t="s">
        <v>12123</v>
      </c>
      <c r="P894" s="55" t="str">
        <f aca="false">IF(K894&gt;500,"Over-Forecast",IF(K894&lt;-500,"Under-Forecast","Accurate"))</f>
        <v>Under-Forecast</v>
      </c>
      <c r="Q894" s="55" t="str">
        <f aca="false">IF(J894&lt;=5,"Excellent",IF(J894&lt;=10,"Good",IF(J894&lt;=20,"Acceptable","Poor")))</f>
        <v>Poor</v>
      </c>
      <c r="R894" s="55" t="n">
        <f aca="false">IFERROR(VALUE(LEFT(E894,4)),"")</f>
        <v>2022</v>
      </c>
    </row>
    <row r="895" customFormat="false" ht="15" hidden="false" customHeight="true" outlineLevel="0" collapsed="false">
      <c r="A895" s="56" t="s">
        <v>13066</v>
      </c>
      <c r="B895" s="56" t="s">
        <v>1966</v>
      </c>
      <c r="C895" s="56" t="s">
        <v>23</v>
      </c>
      <c r="D895" s="56" t="s">
        <v>18</v>
      </c>
      <c r="E895" s="56" t="s">
        <v>35</v>
      </c>
      <c r="F895" s="56" t="s">
        <v>109</v>
      </c>
      <c r="G895" s="56" t="n">
        <v>6256</v>
      </c>
      <c r="H895" s="56" t="n">
        <v>5401</v>
      </c>
      <c r="I895" s="54" t="n">
        <f aca="false">ABS(G895-H895)</f>
        <v>855</v>
      </c>
      <c r="J895" s="54" t="n">
        <f aca="false">IF(H895=0,0,ROUND(ABS(G895-H895)/H895*100,2))</f>
        <v>15.83</v>
      </c>
      <c r="K895" s="54" t="n">
        <f aca="false">G895-H895</f>
        <v>855</v>
      </c>
      <c r="L895" s="54" t="n">
        <f aca="false">ROUND(100-J895,2)</f>
        <v>84.17</v>
      </c>
      <c r="M895" s="56" t="s">
        <v>12129</v>
      </c>
      <c r="N895" s="56" t="s">
        <v>12122</v>
      </c>
      <c r="O895" s="56" t="s">
        <v>12123</v>
      </c>
      <c r="P895" s="55" t="str">
        <f aca="false">IF(K895&gt;500,"Over-Forecast",IF(K895&lt;-500,"Under-Forecast","Accurate"))</f>
        <v>Over-Forecast</v>
      </c>
      <c r="Q895" s="55" t="str">
        <f aca="false">IF(J895&lt;=5,"Excellent",IF(J895&lt;=10,"Good",IF(J895&lt;=20,"Acceptable","Poor")))</f>
        <v>Acceptable</v>
      </c>
      <c r="R895" s="55" t="n">
        <f aca="false">IFERROR(VALUE(LEFT(E895,4)),"")</f>
        <v>2023</v>
      </c>
    </row>
    <row r="896" customFormat="false" ht="15" hidden="false" customHeight="true" outlineLevel="0" collapsed="false">
      <c r="A896" s="52" t="s">
        <v>13067</v>
      </c>
      <c r="B896" s="52" t="s">
        <v>6143</v>
      </c>
      <c r="C896" s="52" t="s">
        <v>14</v>
      </c>
      <c r="D896" s="52" t="s">
        <v>15</v>
      </c>
      <c r="E896" s="52" t="s">
        <v>51</v>
      </c>
      <c r="F896" s="52" t="s">
        <v>109</v>
      </c>
      <c r="G896" s="52" t="n">
        <v>7807</v>
      </c>
      <c r="H896" s="52" t="n">
        <v>6008</v>
      </c>
      <c r="I896" s="54" t="n">
        <f aca="false">ABS(G896-H896)</f>
        <v>1799</v>
      </c>
      <c r="J896" s="54" t="n">
        <f aca="false">IF(H896=0,0,ROUND(ABS(G896-H896)/H896*100,2))</f>
        <v>29.94</v>
      </c>
      <c r="K896" s="54" t="n">
        <f aca="false">G896-H896</f>
        <v>1799</v>
      </c>
      <c r="L896" s="54" t="n">
        <f aca="false">ROUND(100-J896,2)</f>
        <v>70.06</v>
      </c>
      <c r="M896" s="52" t="s">
        <v>12173</v>
      </c>
      <c r="N896" s="52" t="s">
        <v>12122</v>
      </c>
      <c r="O896" s="52" t="s">
        <v>12127</v>
      </c>
      <c r="P896" s="55" t="str">
        <f aca="false">IF(K896&gt;500,"Over-Forecast",IF(K896&lt;-500,"Under-Forecast","Accurate"))</f>
        <v>Over-Forecast</v>
      </c>
      <c r="Q896" s="55" t="str">
        <f aca="false">IF(J896&lt;=5,"Excellent",IF(J896&lt;=10,"Good",IF(J896&lt;=20,"Acceptable","Poor")))</f>
        <v>Poor</v>
      </c>
      <c r="R896" s="55" t="n">
        <f aca="false">IFERROR(VALUE(LEFT(E896,4)),"")</f>
        <v>2024</v>
      </c>
    </row>
    <row r="897" customFormat="false" ht="15" hidden="false" customHeight="true" outlineLevel="0" collapsed="false">
      <c r="A897" s="56" t="s">
        <v>13068</v>
      </c>
      <c r="B897" s="56" t="s">
        <v>7188</v>
      </c>
      <c r="C897" s="56" t="s">
        <v>27</v>
      </c>
      <c r="D897" s="56" t="s">
        <v>12</v>
      </c>
      <c r="E897" s="56" t="s">
        <v>52</v>
      </c>
      <c r="F897" s="56" t="s">
        <v>107</v>
      </c>
      <c r="G897" s="56" t="n">
        <v>4171</v>
      </c>
      <c r="H897" s="56" t="n">
        <v>3291</v>
      </c>
      <c r="I897" s="54" t="n">
        <f aca="false">ABS(G897-H897)</f>
        <v>880</v>
      </c>
      <c r="J897" s="54" t="n">
        <f aca="false">IF(H897=0,0,ROUND(ABS(G897-H897)/H897*100,2))</f>
        <v>26.74</v>
      </c>
      <c r="K897" s="54" t="n">
        <f aca="false">G897-H897</f>
        <v>880</v>
      </c>
      <c r="L897" s="54" t="n">
        <f aca="false">ROUND(100-J897,2)</f>
        <v>73.26</v>
      </c>
      <c r="M897" s="56" t="s">
        <v>12204</v>
      </c>
      <c r="N897" s="56" t="s">
        <v>12130</v>
      </c>
      <c r="O897" s="56" t="s">
        <v>12127</v>
      </c>
      <c r="P897" s="55" t="str">
        <f aca="false">IF(K897&gt;500,"Over-Forecast",IF(K897&lt;-500,"Under-Forecast","Accurate"))</f>
        <v>Over-Forecast</v>
      </c>
      <c r="Q897" s="55" t="str">
        <f aca="false">IF(J897&lt;=5,"Excellent",IF(J897&lt;=10,"Good",IF(J897&lt;=20,"Acceptable","Poor")))</f>
        <v>Poor</v>
      </c>
      <c r="R897" s="55" t="n">
        <f aca="false">IFERROR(VALUE(LEFT(E897,4)),"")</f>
        <v>2024</v>
      </c>
    </row>
    <row r="898" customFormat="false" ht="15" hidden="false" customHeight="true" outlineLevel="0" collapsed="false">
      <c r="A898" s="52" t="s">
        <v>13069</v>
      </c>
      <c r="B898" s="52" t="s">
        <v>4283</v>
      </c>
      <c r="C898" s="52" t="s">
        <v>27</v>
      </c>
      <c r="D898" s="52" t="s">
        <v>18</v>
      </c>
      <c r="E898" s="52" t="s">
        <v>26</v>
      </c>
      <c r="F898" s="52" t="s">
        <v>113</v>
      </c>
      <c r="G898" s="52" t="n">
        <v>1233</v>
      </c>
      <c r="H898" s="52" t="n">
        <v>1184</v>
      </c>
      <c r="I898" s="54" t="n">
        <f aca="false">ABS(G898-H898)</f>
        <v>49</v>
      </c>
      <c r="J898" s="54" t="n">
        <f aca="false">IF(H898=0,0,ROUND(ABS(G898-H898)/H898*100,2))</f>
        <v>4.14</v>
      </c>
      <c r="K898" s="54" t="n">
        <f aca="false">G898-H898</f>
        <v>49</v>
      </c>
      <c r="L898" s="54" t="n">
        <f aca="false">ROUND(100-J898,2)</f>
        <v>95.86</v>
      </c>
      <c r="M898" s="52" t="s">
        <v>12134</v>
      </c>
      <c r="N898" s="52" t="s">
        <v>12130</v>
      </c>
      <c r="O898" s="52" t="s">
        <v>12123</v>
      </c>
      <c r="P898" s="55" t="str">
        <f aca="false">IF(K898&gt;500,"Over-Forecast",IF(K898&lt;-500,"Under-Forecast","Accurate"))</f>
        <v>Accurate</v>
      </c>
      <c r="Q898" s="55" t="str">
        <f aca="false">IF(J898&lt;=5,"Excellent",IF(J898&lt;=10,"Good",IF(J898&lt;=20,"Acceptable","Poor")))</f>
        <v>Excellent</v>
      </c>
      <c r="R898" s="55" t="n">
        <f aca="false">IFERROR(VALUE(LEFT(E898,4)),"")</f>
        <v>2022</v>
      </c>
    </row>
    <row r="899" customFormat="false" ht="15" hidden="false" customHeight="true" outlineLevel="0" collapsed="false">
      <c r="A899" s="56" t="s">
        <v>13070</v>
      </c>
      <c r="B899" s="56" t="s">
        <v>6143</v>
      </c>
      <c r="C899" s="56" t="s">
        <v>17</v>
      </c>
      <c r="D899" s="56" t="s">
        <v>12</v>
      </c>
      <c r="E899" s="56" t="s">
        <v>45</v>
      </c>
      <c r="F899" s="56" t="s">
        <v>115</v>
      </c>
      <c r="G899" s="56" t="n">
        <v>10666</v>
      </c>
      <c r="H899" s="56" t="n">
        <v>8859</v>
      </c>
      <c r="I899" s="54" t="n">
        <f aca="false">ABS(G899-H899)</f>
        <v>1807</v>
      </c>
      <c r="J899" s="54" t="n">
        <f aca="false">IF(H899=0,0,ROUND(ABS(G899-H899)/H899*100,2))</f>
        <v>20.4</v>
      </c>
      <c r="K899" s="54" t="n">
        <f aca="false">G899-H899</f>
        <v>1807</v>
      </c>
      <c r="L899" s="54" t="n">
        <f aca="false">ROUND(100-J899,2)</f>
        <v>79.6</v>
      </c>
      <c r="M899" s="56" t="s">
        <v>12204</v>
      </c>
      <c r="N899" s="56" t="s">
        <v>12153</v>
      </c>
      <c r="O899" s="56" t="s">
        <v>12123</v>
      </c>
      <c r="P899" s="55" t="str">
        <f aca="false">IF(K899&gt;500,"Over-Forecast",IF(K899&lt;-500,"Under-Forecast","Accurate"))</f>
        <v>Over-Forecast</v>
      </c>
      <c r="Q899" s="55" t="str">
        <f aca="false">IF(J899&lt;=5,"Excellent",IF(J899&lt;=10,"Good",IF(J899&lt;=20,"Acceptable","Poor")))</f>
        <v>Poor</v>
      </c>
      <c r="R899" s="55" t="n">
        <f aca="false">IFERROR(VALUE(LEFT(E899,4)),"")</f>
        <v>2024</v>
      </c>
    </row>
    <row r="900" customFormat="false" ht="15" hidden="false" customHeight="true" outlineLevel="0" collapsed="false">
      <c r="A900" s="52" t="s">
        <v>13071</v>
      </c>
      <c r="B900" s="52" t="s">
        <v>5392</v>
      </c>
      <c r="C900" s="52" t="s">
        <v>27</v>
      </c>
      <c r="D900" s="52" t="s">
        <v>18</v>
      </c>
      <c r="E900" s="52" t="s">
        <v>32</v>
      </c>
      <c r="F900" s="52" t="s">
        <v>113</v>
      </c>
      <c r="G900" s="52" t="n">
        <v>1588</v>
      </c>
      <c r="H900" s="52" t="n">
        <v>1339</v>
      </c>
      <c r="I900" s="54" t="n">
        <f aca="false">ABS(G900-H900)</f>
        <v>249</v>
      </c>
      <c r="J900" s="54" t="n">
        <f aca="false">IF(H900=0,0,ROUND(ABS(G900-H900)/H900*100,2))</f>
        <v>18.6</v>
      </c>
      <c r="K900" s="54" t="n">
        <f aca="false">G900-H900</f>
        <v>249</v>
      </c>
      <c r="L900" s="54" t="n">
        <f aca="false">ROUND(100-J900,2)</f>
        <v>81.4</v>
      </c>
      <c r="M900" s="52" t="s">
        <v>12136</v>
      </c>
      <c r="N900" s="52" t="s">
        <v>12122</v>
      </c>
      <c r="O900" s="52" t="s">
        <v>12123</v>
      </c>
      <c r="P900" s="55" t="str">
        <f aca="false">IF(K900&gt;500,"Over-Forecast",IF(K900&lt;-500,"Under-Forecast","Accurate"))</f>
        <v>Accurate</v>
      </c>
      <c r="Q900" s="55" t="str">
        <f aca="false">IF(J900&lt;=5,"Excellent",IF(J900&lt;=10,"Good",IF(J900&lt;=20,"Acceptable","Poor")))</f>
        <v>Acceptable</v>
      </c>
      <c r="R900" s="55" t="n">
        <f aca="false">IFERROR(VALUE(LEFT(E900,4)),"")</f>
        <v>2022</v>
      </c>
    </row>
    <row r="901" customFormat="false" ht="15" hidden="false" customHeight="true" outlineLevel="0" collapsed="false">
      <c r="A901" s="56" t="s">
        <v>13072</v>
      </c>
      <c r="B901" s="56" t="s">
        <v>4090</v>
      </c>
      <c r="C901" s="56" t="s">
        <v>11</v>
      </c>
      <c r="D901" s="56" t="s">
        <v>18</v>
      </c>
      <c r="E901" s="56" t="s">
        <v>48</v>
      </c>
      <c r="F901" s="56" t="s">
        <v>111</v>
      </c>
      <c r="G901" s="56" t="n">
        <v>8776</v>
      </c>
      <c r="H901" s="56" t="n">
        <v>8081</v>
      </c>
      <c r="I901" s="54" t="n">
        <f aca="false">ABS(G901-H901)</f>
        <v>695</v>
      </c>
      <c r="J901" s="54" t="n">
        <f aca="false">IF(H901=0,0,ROUND(ABS(G901-H901)/H901*100,2))</f>
        <v>8.6</v>
      </c>
      <c r="K901" s="54" t="n">
        <f aca="false">G901-H901</f>
        <v>695</v>
      </c>
      <c r="L901" s="54" t="n">
        <f aca="false">ROUND(100-J901,2)</f>
        <v>91.4</v>
      </c>
      <c r="M901" s="56" t="s">
        <v>12152</v>
      </c>
      <c r="N901" s="56" t="s">
        <v>12153</v>
      </c>
      <c r="O901" s="56" t="s">
        <v>12123</v>
      </c>
      <c r="P901" s="55" t="str">
        <f aca="false">IF(K901&gt;500,"Over-Forecast",IF(K901&lt;-500,"Under-Forecast","Accurate"))</f>
        <v>Over-Forecast</v>
      </c>
      <c r="Q901" s="55" t="str">
        <f aca="false">IF(J901&lt;=5,"Excellent",IF(J901&lt;=10,"Good",IF(J901&lt;=20,"Acceptable","Poor")))</f>
        <v>Good</v>
      </c>
      <c r="R901" s="55" t="n">
        <f aca="false">IFERROR(VALUE(LEFT(E901,4)),"")</f>
        <v>2024</v>
      </c>
    </row>
    <row r="902" customFormat="false" ht="15" hidden="false" customHeight="true" outlineLevel="0" collapsed="false">
      <c r="A902" s="52" t="s">
        <v>13073</v>
      </c>
      <c r="B902" s="52" t="s">
        <v>7830</v>
      </c>
      <c r="C902" s="52" t="s">
        <v>25</v>
      </c>
      <c r="D902" s="52" t="s">
        <v>12</v>
      </c>
      <c r="E902" s="52" t="s">
        <v>47</v>
      </c>
      <c r="F902" s="52" t="s">
        <v>109</v>
      </c>
      <c r="G902" s="52" t="n">
        <v>6508</v>
      </c>
      <c r="H902" s="52" t="n">
        <v>5486</v>
      </c>
      <c r="I902" s="54" t="n">
        <f aca="false">ABS(G902-H902)</f>
        <v>1022</v>
      </c>
      <c r="J902" s="54" t="n">
        <f aca="false">IF(H902=0,0,ROUND(ABS(G902-H902)/H902*100,2))</f>
        <v>18.63</v>
      </c>
      <c r="K902" s="54" t="n">
        <f aca="false">G902-H902</f>
        <v>1022</v>
      </c>
      <c r="L902" s="54" t="n">
        <f aca="false">ROUND(100-J902,2)</f>
        <v>81.37</v>
      </c>
      <c r="M902" s="52" t="s">
        <v>12144</v>
      </c>
      <c r="N902" s="52" t="s">
        <v>12153</v>
      </c>
      <c r="O902" s="52" t="s">
        <v>12127</v>
      </c>
      <c r="P902" s="55" t="str">
        <f aca="false">IF(K902&gt;500,"Over-Forecast",IF(K902&lt;-500,"Under-Forecast","Accurate"))</f>
        <v>Over-Forecast</v>
      </c>
      <c r="Q902" s="55" t="str">
        <f aca="false">IF(J902&lt;=5,"Excellent",IF(J902&lt;=10,"Good",IF(J902&lt;=20,"Acceptable","Poor")))</f>
        <v>Acceptable</v>
      </c>
      <c r="R902" s="55" t="n">
        <f aca="false">IFERROR(VALUE(LEFT(E902,4)),"")</f>
        <v>2024</v>
      </c>
    </row>
    <row r="903" customFormat="false" ht="15" hidden="false" customHeight="true" outlineLevel="0" collapsed="false">
      <c r="A903" s="56" t="s">
        <v>13074</v>
      </c>
      <c r="B903" s="56" t="s">
        <v>1453</v>
      </c>
      <c r="C903" s="56" t="s">
        <v>25</v>
      </c>
      <c r="D903" s="56" t="s">
        <v>15</v>
      </c>
      <c r="E903" s="56" t="s">
        <v>30</v>
      </c>
      <c r="F903" s="56" t="s">
        <v>109</v>
      </c>
      <c r="G903" s="56" t="n">
        <v>4433</v>
      </c>
      <c r="H903" s="56" t="n">
        <v>5077</v>
      </c>
      <c r="I903" s="54" t="n">
        <f aca="false">ABS(G903-H903)</f>
        <v>644</v>
      </c>
      <c r="J903" s="54" t="n">
        <f aca="false">IF(H903=0,0,ROUND(ABS(G903-H903)/H903*100,2))</f>
        <v>12.68</v>
      </c>
      <c r="K903" s="54" t="n">
        <f aca="false">G903-H903</f>
        <v>-644</v>
      </c>
      <c r="L903" s="54" t="n">
        <f aca="false">ROUND(100-J903,2)</f>
        <v>87.32</v>
      </c>
      <c r="M903" s="56" t="s">
        <v>12134</v>
      </c>
      <c r="N903" s="56" t="s">
        <v>12122</v>
      </c>
      <c r="O903" s="56" t="s">
        <v>12123</v>
      </c>
      <c r="P903" s="55" t="str">
        <f aca="false">IF(K903&gt;500,"Over-Forecast",IF(K903&lt;-500,"Under-Forecast","Accurate"))</f>
        <v>Under-Forecast</v>
      </c>
      <c r="Q903" s="55" t="str">
        <f aca="false">IF(J903&lt;=5,"Excellent",IF(J903&lt;=10,"Good",IF(J903&lt;=20,"Acceptable","Poor")))</f>
        <v>Acceptable</v>
      </c>
      <c r="R903" s="55" t="n">
        <f aca="false">IFERROR(VALUE(LEFT(E903,4)),"")</f>
        <v>2022</v>
      </c>
    </row>
    <row r="904" customFormat="false" ht="15" hidden="false" customHeight="true" outlineLevel="0" collapsed="false">
      <c r="A904" s="52" t="s">
        <v>13075</v>
      </c>
      <c r="B904" s="52" t="s">
        <v>12706</v>
      </c>
      <c r="C904" s="52" t="s">
        <v>14</v>
      </c>
      <c r="D904" s="52" t="s">
        <v>21</v>
      </c>
      <c r="E904" s="52" t="s">
        <v>44</v>
      </c>
      <c r="F904" s="52" t="s">
        <v>109</v>
      </c>
      <c r="G904" s="52" t="n">
        <v>1735</v>
      </c>
      <c r="H904" s="52" t="n">
        <v>1444</v>
      </c>
      <c r="I904" s="54" t="n">
        <f aca="false">ABS(G904-H904)</f>
        <v>291</v>
      </c>
      <c r="J904" s="54" t="n">
        <f aca="false">IF(H904=0,0,ROUND(ABS(G904-H904)/H904*100,2))</f>
        <v>20.15</v>
      </c>
      <c r="K904" s="54" t="n">
        <f aca="false">G904-H904</f>
        <v>291</v>
      </c>
      <c r="L904" s="54" t="n">
        <f aca="false">ROUND(100-J904,2)</f>
        <v>79.85</v>
      </c>
      <c r="M904" s="52" t="s">
        <v>12160</v>
      </c>
      <c r="N904" s="52" t="s">
        <v>12137</v>
      </c>
      <c r="O904" s="52" t="s">
        <v>12127</v>
      </c>
      <c r="P904" s="55" t="str">
        <f aca="false">IF(K904&gt;500,"Over-Forecast",IF(K904&lt;-500,"Under-Forecast","Accurate"))</f>
        <v>Accurate</v>
      </c>
      <c r="Q904" s="55" t="str">
        <f aca="false">IF(J904&lt;=5,"Excellent",IF(J904&lt;=10,"Good",IF(J904&lt;=20,"Acceptable","Poor")))</f>
        <v>Poor</v>
      </c>
      <c r="R904" s="55" t="n">
        <f aca="false">IFERROR(VALUE(LEFT(E904,4)),"")</f>
        <v>2023</v>
      </c>
    </row>
    <row r="905" customFormat="false" ht="15" hidden="false" customHeight="true" outlineLevel="0" collapsed="false">
      <c r="A905" s="56" t="s">
        <v>13076</v>
      </c>
      <c r="B905" s="56" t="s">
        <v>2687</v>
      </c>
      <c r="C905" s="56" t="s">
        <v>27</v>
      </c>
      <c r="D905" s="56" t="s">
        <v>15</v>
      </c>
      <c r="E905" s="56" t="s">
        <v>41</v>
      </c>
      <c r="F905" s="56" t="s">
        <v>107</v>
      </c>
      <c r="G905" s="56" t="n">
        <v>1182</v>
      </c>
      <c r="H905" s="56" t="n">
        <v>1098</v>
      </c>
      <c r="I905" s="54" t="n">
        <f aca="false">ABS(G905-H905)</f>
        <v>84</v>
      </c>
      <c r="J905" s="54" t="n">
        <f aca="false">IF(H905=0,0,ROUND(ABS(G905-H905)/H905*100,2))</f>
        <v>7.65</v>
      </c>
      <c r="K905" s="54" t="n">
        <f aca="false">G905-H905</f>
        <v>84</v>
      </c>
      <c r="L905" s="54" t="n">
        <f aca="false">ROUND(100-J905,2)</f>
        <v>92.35</v>
      </c>
      <c r="M905" s="56" t="s">
        <v>12129</v>
      </c>
      <c r="N905" s="56" t="s">
        <v>12122</v>
      </c>
      <c r="O905" s="56" t="s">
        <v>12123</v>
      </c>
      <c r="P905" s="55" t="str">
        <f aca="false">IF(K905&gt;500,"Over-Forecast",IF(K905&lt;-500,"Under-Forecast","Accurate"))</f>
        <v>Accurate</v>
      </c>
      <c r="Q905" s="55" t="str">
        <f aca="false">IF(J905&lt;=5,"Excellent",IF(J905&lt;=10,"Good",IF(J905&lt;=20,"Acceptable","Poor")))</f>
        <v>Good</v>
      </c>
      <c r="R905" s="55" t="n">
        <f aca="false">IFERROR(VALUE(LEFT(E905,4)),"")</f>
        <v>2023</v>
      </c>
    </row>
    <row r="906" customFormat="false" ht="15" hidden="false" customHeight="true" outlineLevel="0" collapsed="false">
      <c r="A906" s="52" t="s">
        <v>13077</v>
      </c>
      <c r="B906" s="52" t="s">
        <v>2014</v>
      </c>
      <c r="C906" s="52" t="s">
        <v>17</v>
      </c>
      <c r="D906" s="52" t="s">
        <v>18</v>
      </c>
      <c r="E906" s="52" t="s">
        <v>42</v>
      </c>
      <c r="F906" s="52" t="s">
        <v>113</v>
      </c>
      <c r="G906" s="52" t="n">
        <v>4331</v>
      </c>
      <c r="H906" s="52" t="n">
        <v>5171</v>
      </c>
      <c r="I906" s="54" t="n">
        <f aca="false">ABS(G906-H906)</f>
        <v>840</v>
      </c>
      <c r="J906" s="54" t="n">
        <f aca="false">IF(H906=0,0,ROUND(ABS(G906-H906)/H906*100,2))</f>
        <v>16.24</v>
      </c>
      <c r="K906" s="54" t="n">
        <f aca="false">G906-H906</f>
        <v>-840</v>
      </c>
      <c r="L906" s="54" t="n">
        <f aca="false">ROUND(100-J906,2)</f>
        <v>83.76</v>
      </c>
      <c r="M906" s="52" t="s">
        <v>12134</v>
      </c>
      <c r="N906" s="52" t="s">
        <v>12153</v>
      </c>
      <c r="O906" s="52" t="s">
        <v>12127</v>
      </c>
      <c r="P906" s="55" t="str">
        <f aca="false">IF(K906&gt;500,"Over-Forecast",IF(K906&lt;-500,"Under-Forecast","Accurate"))</f>
        <v>Under-Forecast</v>
      </c>
      <c r="Q906" s="55" t="str">
        <f aca="false">IF(J906&lt;=5,"Excellent",IF(J906&lt;=10,"Good",IF(J906&lt;=20,"Acceptable","Poor")))</f>
        <v>Acceptable</v>
      </c>
      <c r="R906" s="55" t="n">
        <f aca="false">IFERROR(VALUE(LEFT(E906,4)),"")</f>
        <v>2023</v>
      </c>
    </row>
    <row r="907" customFormat="false" ht="15" hidden="false" customHeight="true" outlineLevel="0" collapsed="false">
      <c r="A907" s="56" t="s">
        <v>13078</v>
      </c>
      <c r="B907" s="56" t="s">
        <v>3567</v>
      </c>
      <c r="C907" s="56" t="s">
        <v>17</v>
      </c>
      <c r="D907" s="56" t="s">
        <v>21</v>
      </c>
      <c r="E907" s="56" t="s">
        <v>19</v>
      </c>
      <c r="F907" s="56" t="s">
        <v>111</v>
      </c>
      <c r="G907" s="56" t="n">
        <v>5855</v>
      </c>
      <c r="H907" s="56" t="n">
        <v>6716</v>
      </c>
      <c r="I907" s="54" t="n">
        <f aca="false">ABS(G907-H907)</f>
        <v>861</v>
      </c>
      <c r="J907" s="54" t="n">
        <f aca="false">IF(H907=0,0,ROUND(ABS(G907-H907)/H907*100,2))</f>
        <v>12.82</v>
      </c>
      <c r="K907" s="54" t="n">
        <f aca="false">G907-H907</f>
        <v>-861</v>
      </c>
      <c r="L907" s="54" t="n">
        <f aca="false">ROUND(100-J907,2)</f>
        <v>87.18</v>
      </c>
      <c r="M907" s="56" t="s">
        <v>12160</v>
      </c>
      <c r="N907" s="56" t="s">
        <v>12137</v>
      </c>
      <c r="O907" s="56" t="s">
        <v>12131</v>
      </c>
      <c r="P907" s="55" t="str">
        <f aca="false">IF(K907&gt;500,"Over-Forecast",IF(K907&lt;-500,"Under-Forecast","Accurate"))</f>
        <v>Under-Forecast</v>
      </c>
      <c r="Q907" s="55" t="str">
        <f aca="false">IF(J907&lt;=5,"Excellent",IF(J907&lt;=10,"Good",IF(J907&lt;=20,"Acceptable","Poor")))</f>
        <v>Acceptable</v>
      </c>
      <c r="R907" s="55" t="n">
        <f aca="false">IFERROR(VALUE(LEFT(E907,4)),"")</f>
        <v>2022</v>
      </c>
    </row>
    <row r="908" customFormat="false" ht="15" hidden="false" customHeight="true" outlineLevel="0" collapsed="false">
      <c r="A908" s="52" t="s">
        <v>13079</v>
      </c>
      <c r="B908" s="52" t="s">
        <v>1645</v>
      </c>
      <c r="C908" s="52" t="s">
        <v>14</v>
      </c>
      <c r="D908" s="52" t="s">
        <v>18</v>
      </c>
      <c r="E908" s="52" t="s">
        <v>50</v>
      </c>
      <c r="F908" s="52" t="s">
        <v>107</v>
      </c>
      <c r="G908" s="52" t="n">
        <v>8418</v>
      </c>
      <c r="H908" s="52" t="n">
        <v>7406</v>
      </c>
      <c r="I908" s="54" t="n">
        <f aca="false">ABS(G908-H908)</f>
        <v>1012</v>
      </c>
      <c r="J908" s="54" t="n">
        <f aca="false">IF(H908=0,0,ROUND(ABS(G908-H908)/H908*100,2))</f>
        <v>13.66</v>
      </c>
      <c r="K908" s="54" t="n">
        <f aca="false">G908-H908</f>
        <v>1012</v>
      </c>
      <c r="L908" s="54" t="n">
        <f aca="false">ROUND(100-J908,2)</f>
        <v>86.34</v>
      </c>
      <c r="M908" s="52" t="s">
        <v>12134</v>
      </c>
      <c r="N908" s="52" t="s">
        <v>12126</v>
      </c>
      <c r="O908" s="52" t="s">
        <v>12131</v>
      </c>
      <c r="P908" s="55" t="str">
        <f aca="false">IF(K908&gt;500,"Over-Forecast",IF(K908&lt;-500,"Under-Forecast","Accurate"))</f>
        <v>Over-Forecast</v>
      </c>
      <c r="Q908" s="55" t="str">
        <f aca="false">IF(J908&lt;=5,"Excellent",IF(J908&lt;=10,"Good",IF(J908&lt;=20,"Acceptable","Poor")))</f>
        <v>Acceptable</v>
      </c>
      <c r="R908" s="55" t="n">
        <f aca="false">IFERROR(VALUE(LEFT(E908,4)),"")</f>
        <v>2024</v>
      </c>
    </row>
    <row r="909" customFormat="false" ht="15" hidden="false" customHeight="true" outlineLevel="0" collapsed="false">
      <c r="A909" s="56" t="s">
        <v>13080</v>
      </c>
      <c r="B909" s="56" t="s">
        <v>1259</v>
      </c>
      <c r="C909" s="56" t="s">
        <v>11</v>
      </c>
      <c r="D909" s="56" t="s">
        <v>21</v>
      </c>
      <c r="E909" s="56" t="s">
        <v>13</v>
      </c>
      <c r="F909" s="56" t="s">
        <v>113</v>
      </c>
      <c r="G909" s="56" t="n">
        <v>9235</v>
      </c>
      <c r="H909" s="56" t="n">
        <v>9830</v>
      </c>
      <c r="I909" s="54" t="n">
        <f aca="false">ABS(G909-H909)</f>
        <v>595</v>
      </c>
      <c r="J909" s="54" t="n">
        <f aca="false">IF(H909=0,0,ROUND(ABS(G909-H909)/H909*100,2))</f>
        <v>6.05</v>
      </c>
      <c r="K909" s="54" t="n">
        <f aca="false">G909-H909</f>
        <v>-595</v>
      </c>
      <c r="L909" s="54" t="n">
        <f aca="false">ROUND(100-J909,2)</f>
        <v>93.95</v>
      </c>
      <c r="M909" s="56" t="s">
        <v>12139</v>
      </c>
      <c r="N909" s="56" t="s">
        <v>12126</v>
      </c>
      <c r="O909" s="56" t="s">
        <v>12127</v>
      </c>
      <c r="P909" s="55" t="str">
        <f aca="false">IF(K909&gt;500,"Over-Forecast",IF(K909&lt;-500,"Under-Forecast","Accurate"))</f>
        <v>Under-Forecast</v>
      </c>
      <c r="Q909" s="55" t="str">
        <f aca="false">IF(J909&lt;=5,"Excellent",IF(J909&lt;=10,"Good",IF(J909&lt;=20,"Acceptable","Poor")))</f>
        <v>Good</v>
      </c>
      <c r="R909" s="55" t="n">
        <f aca="false">IFERROR(VALUE(LEFT(E909,4)),"")</f>
        <v>2022</v>
      </c>
    </row>
    <row r="910" customFormat="false" ht="15" hidden="false" customHeight="true" outlineLevel="0" collapsed="false">
      <c r="A910" s="52" t="s">
        <v>13081</v>
      </c>
      <c r="B910" s="52" t="s">
        <v>1980</v>
      </c>
      <c r="C910" s="52" t="s">
        <v>27</v>
      </c>
      <c r="D910" s="52" t="s">
        <v>18</v>
      </c>
      <c r="E910" s="52" t="s">
        <v>38</v>
      </c>
      <c r="F910" s="52" t="s">
        <v>109</v>
      </c>
      <c r="G910" s="52" t="n">
        <v>5298</v>
      </c>
      <c r="H910" s="52" t="n">
        <v>6152</v>
      </c>
      <c r="I910" s="54" t="n">
        <f aca="false">ABS(G910-H910)</f>
        <v>854</v>
      </c>
      <c r="J910" s="54" t="n">
        <f aca="false">IF(H910=0,0,ROUND(ABS(G910-H910)/H910*100,2))</f>
        <v>13.88</v>
      </c>
      <c r="K910" s="54" t="n">
        <f aca="false">G910-H910</f>
        <v>-854</v>
      </c>
      <c r="L910" s="54" t="n">
        <f aca="false">ROUND(100-J910,2)</f>
        <v>86.12</v>
      </c>
      <c r="M910" s="52" t="s">
        <v>12198</v>
      </c>
      <c r="N910" s="52" t="s">
        <v>12137</v>
      </c>
      <c r="O910" s="52" t="s">
        <v>12123</v>
      </c>
      <c r="P910" s="55" t="str">
        <f aca="false">IF(K910&gt;500,"Over-Forecast",IF(K910&lt;-500,"Under-Forecast","Accurate"))</f>
        <v>Under-Forecast</v>
      </c>
      <c r="Q910" s="55" t="str">
        <f aca="false">IF(J910&lt;=5,"Excellent",IF(J910&lt;=10,"Good",IF(J910&lt;=20,"Acceptable","Poor")))</f>
        <v>Acceptable</v>
      </c>
      <c r="R910" s="55" t="n">
        <f aca="false">IFERROR(VALUE(LEFT(E910,4)),"")</f>
        <v>2023</v>
      </c>
    </row>
    <row r="911" customFormat="false" ht="15" hidden="false" customHeight="true" outlineLevel="0" collapsed="false">
      <c r="A911" s="56" t="s">
        <v>13082</v>
      </c>
      <c r="B911" s="56" t="s">
        <v>6744</v>
      </c>
      <c r="C911" s="56" t="s">
        <v>25</v>
      </c>
      <c r="D911" s="56" t="s">
        <v>9</v>
      </c>
      <c r="E911" s="56" t="s">
        <v>40</v>
      </c>
      <c r="F911" s="56" t="s">
        <v>109</v>
      </c>
      <c r="G911" s="56" t="n">
        <v>3500</v>
      </c>
      <c r="H911" s="56" t="n">
        <v>3211</v>
      </c>
      <c r="I911" s="54" t="n">
        <f aca="false">ABS(G911-H911)</f>
        <v>289</v>
      </c>
      <c r="J911" s="54" t="n">
        <f aca="false">IF(H911=0,0,ROUND(ABS(G911-H911)/H911*100,2))</f>
        <v>9</v>
      </c>
      <c r="K911" s="54" t="n">
        <f aca="false">G911-H911</f>
        <v>289</v>
      </c>
      <c r="L911" s="54" t="n">
        <f aca="false">ROUND(100-J911,2)</f>
        <v>91</v>
      </c>
      <c r="M911" s="56" t="s">
        <v>12129</v>
      </c>
      <c r="N911" s="56" t="s">
        <v>12137</v>
      </c>
      <c r="O911" s="56" t="s">
        <v>12127</v>
      </c>
      <c r="P911" s="55" t="str">
        <f aca="false">IF(K911&gt;500,"Over-Forecast",IF(K911&lt;-500,"Under-Forecast","Accurate"))</f>
        <v>Accurate</v>
      </c>
      <c r="Q911" s="55" t="str">
        <f aca="false">IF(J911&lt;=5,"Excellent",IF(J911&lt;=10,"Good",IF(J911&lt;=20,"Acceptable","Poor")))</f>
        <v>Good</v>
      </c>
      <c r="R911" s="55" t="n">
        <f aca="false">IFERROR(VALUE(LEFT(E911,4)),"")</f>
        <v>2023</v>
      </c>
    </row>
    <row r="912" customFormat="false" ht="15" hidden="false" customHeight="true" outlineLevel="0" collapsed="false">
      <c r="A912" s="52" t="s">
        <v>13083</v>
      </c>
      <c r="B912" s="52" t="s">
        <v>5228</v>
      </c>
      <c r="C912" s="52" t="s">
        <v>20</v>
      </c>
      <c r="D912" s="52" t="s">
        <v>15</v>
      </c>
      <c r="E912" s="52" t="s">
        <v>37</v>
      </c>
      <c r="F912" s="52" t="s">
        <v>115</v>
      </c>
      <c r="G912" s="52" t="n">
        <v>7235</v>
      </c>
      <c r="H912" s="52" t="n">
        <v>8173</v>
      </c>
      <c r="I912" s="54" t="n">
        <f aca="false">ABS(G912-H912)</f>
        <v>938</v>
      </c>
      <c r="J912" s="54" t="n">
        <f aca="false">IF(H912=0,0,ROUND(ABS(G912-H912)/H912*100,2))</f>
        <v>11.48</v>
      </c>
      <c r="K912" s="54" t="n">
        <f aca="false">G912-H912</f>
        <v>-938</v>
      </c>
      <c r="L912" s="54" t="n">
        <f aca="false">ROUND(100-J912,2)</f>
        <v>88.52</v>
      </c>
      <c r="M912" s="52" t="s">
        <v>12160</v>
      </c>
      <c r="N912" s="52" t="s">
        <v>12153</v>
      </c>
      <c r="O912" s="52" t="s">
        <v>12131</v>
      </c>
      <c r="P912" s="55" t="str">
        <f aca="false">IF(K912&gt;500,"Over-Forecast",IF(K912&lt;-500,"Under-Forecast","Accurate"))</f>
        <v>Under-Forecast</v>
      </c>
      <c r="Q912" s="55" t="str">
        <f aca="false">IF(J912&lt;=5,"Excellent",IF(J912&lt;=10,"Good",IF(J912&lt;=20,"Acceptable","Poor")))</f>
        <v>Acceptable</v>
      </c>
      <c r="R912" s="55" t="n">
        <f aca="false">IFERROR(VALUE(LEFT(E912,4)),"")</f>
        <v>2023</v>
      </c>
    </row>
    <row r="913" customFormat="false" ht="15" hidden="false" customHeight="true" outlineLevel="0" collapsed="false">
      <c r="A913" s="56" t="s">
        <v>13084</v>
      </c>
      <c r="B913" s="56" t="s">
        <v>5626</v>
      </c>
      <c r="C913" s="56" t="s">
        <v>23</v>
      </c>
      <c r="D913" s="56" t="s">
        <v>21</v>
      </c>
      <c r="E913" s="56" t="s">
        <v>33</v>
      </c>
      <c r="F913" s="56" t="s">
        <v>107</v>
      </c>
      <c r="G913" s="56" t="n">
        <v>1706</v>
      </c>
      <c r="H913" s="56" t="n">
        <v>2066</v>
      </c>
      <c r="I913" s="54" t="n">
        <f aca="false">ABS(G913-H913)</f>
        <v>360</v>
      </c>
      <c r="J913" s="54" t="n">
        <f aca="false">IF(H913=0,0,ROUND(ABS(G913-H913)/H913*100,2))</f>
        <v>17.42</v>
      </c>
      <c r="K913" s="54" t="n">
        <f aca="false">G913-H913</f>
        <v>-360</v>
      </c>
      <c r="L913" s="54" t="n">
        <f aca="false">ROUND(100-J913,2)</f>
        <v>82.58</v>
      </c>
      <c r="M913" s="56" t="s">
        <v>12129</v>
      </c>
      <c r="N913" s="56" t="s">
        <v>12153</v>
      </c>
      <c r="O913" s="56" t="s">
        <v>12131</v>
      </c>
      <c r="P913" s="55" t="str">
        <f aca="false">IF(K913&gt;500,"Over-Forecast",IF(K913&lt;-500,"Under-Forecast","Accurate"))</f>
        <v>Accurate</v>
      </c>
      <c r="Q913" s="55" t="str">
        <f aca="false">IF(J913&lt;=5,"Excellent",IF(J913&lt;=10,"Good",IF(J913&lt;=20,"Acceptable","Poor")))</f>
        <v>Acceptable</v>
      </c>
      <c r="R913" s="55" t="n">
        <f aca="false">IFERROR(VALUE(LEFT(E913,4)),"")</f>
        <v>2023</v>
      </c>
    </row>
    <row r="914" customFormat="false" ht="15" hidden="false" customHeight="true" outlineLevel="0" collapsed="false">
      <c r="A914" s="52" t="s">
        <v>13085</v>
      </c>
      <c r="B914" s="52" t="s">
        <v>1303</v>
      </c>
      <c r="C914" s="52" t="s">
        <v>14</v>
      </c>
      <c r="D914" s="52" t="s">
        <v>9</v>
      </c>
      <c r="E914" s="52" t="s">
        <v>36</v>
      </c>
      <c r="F914" s="52" t="s">
        <v>107</v>
      </c>
      <c r="G914" s="52" t="n">
        <v>7019</v>
      </c>
      <c r="H914" s="52" t="n">
        <v>9427</v>
      </c>
      <c r="I914" s="54" t="n">
        <f aca="false">ABS(G914-H914)</f>
        <v>2408</v>
      </c>
      <c r="J914" s="54" t="n">
        <f aca="false">IF(H914=0,0,ROUND(ABS(G914-H914)/H914*100,2))</f>
        <v>25.54</v>
      </c>
      <c r="K914" s="54" t="n">
        <f aca="false">G914-H914</f>
        <v>-2408</v>
      </c>
      <c r="L914" s="54" t="n">
        <f aca="false">ROUND(100-J914,2)</f>
        <v>74.46</v>
      </c>
      <c r="M914" s="52" t="s">
        <v>12149</v>
      </c>
      <c r="N914" s="52" t="s">
        <v>12126</v>
      </c>
      <c r="O914" s="52" t="s">
        <v>12123</v>
      </c>
      <c r="P914" s="55" t="str">
        <f aca="false">IF(K914&gt;500,"Over-Forecast",IF(K914&lt;-500,"Under-Forecast","Accurate"))</f>
        <v>Under-Forecast</v>
      </c>
      <c r="Q914" s="55" t="str">
        <f aca="false">IF(J914&lt;=5,"Excellent",IF(J914&lt;=10,"Good",IF(J914&lt;=20,"Acceptable","Poor")))</f>
        <v>Poor</v>
      </c>
      <c r="R914" s="55" t="n">
        <f aca="false">IFERROR(VALUE(LEFT(E914,4)),"")</f>
        <v>2023</v>
      </c>
    </row>
    <row r="915" customFormat="false" ht="15" hidden="false" customHeight="true" outlineLevel="0" collapsed="false">
      <c r="A915" s="56" t="s">
        <v>13086</v>
      </c>
      <c r="B915" s="56" t="s">
        <v>2441</v>
      </c>
      <c r="C915" s="56" t="s">
        <v>25</v>
      </c>
      <c r="D915" s="56" t="s">
        <v>9</v>
      </c>
      <c r="E915" s="56" t="s">
        <v>31</v>
      </c>
      <c r="F915" s="56" t="s">
        <v>113</v>
      </c>
      <c r="G915" s="56" t="n">
        <v>330</v>
      </c>
      <c r="H915" s="56" t="n">
        <v>466</v>
      </c>
      <c r="I915" s="54" t="n">
        <f aca="false">ABS(G915-H915)</f>
        <v>136</v>
      </c>
      <c r="J915" s="54" t="n">
        <f aca="false">IF(H915=0,0,ROUND(ABS(G915-H915)/H915*100,2))</f>
        <v>29.18</v>
      </c>
      <c r="K915" s="54" t="n">
        <f aca="false">G915-H915</f>
        <v>-136</v>
      </c>
      <c r="L915" s="54" t="n">
        <f aca="false">ROUND(100-J915,2)</f>
        <v>70.82</v>
      </c>
      <c r="M915" s="56" t="s">
        <v>12121</v>
      </c>
      <c r="N915" s="56" t="s">
        <v>12137</v>
      </c>
      <c r="O915" s="56" t="s">
        <v>12131</v>
      </c>
      <c r="P915" s="55" t="str">
        <f aca="false">IF(K915&gt;500,"Over-Forecast",IF(K915&lt;-500,"Under-Forecast","Accurate"))</f>
        <v>Accurate</v>
      </c>
      <c r="Q915" s="55" t="str">
        <f aca="false">IF(J915&lt;=5,"Excellent",IF(J915&lt;=10,"Good",IF(J915&lt;=20,"Acceptable","Poor")))</f>
        <v>Poor</v>
      </c>
      <c r="R915" s="55" t="n">
        <f aca="false">IFERROR(VALUE(LEFT(E915,4)),"")</f>
        <v>2022</v>
      </c>
    </row>
    <row r="916" customFormat="false" ht="15" hidden="false" customHeight="true" outlineLevel="0" collapsed="false">
      <c r="A916" s="52" t="s">
        <v>13087</v>
      </c>
      <c r="B916" s="52" t="s">
        <v>4588</v>
      </c>
      <c r="C916" s="52" t="s">
        <v>27</v>
      </c>
      <c r="D916" s="52" t="s">
        <v>18</v>
      </c>
      <c r="E916" s="52" t="s">
        <v>50</v>
      </c>
      <c r="F916" s="52" t="s">
        <v>111</v>
      </c>
      <c r="G916" s="52" t="n">
        <v>5416</v>
      </c>
      <c r="H916" s="52" t="n">
        <v>4545</v>
      </c>
      <c r="I916" s="54" t="n">
        <f aca="false">ABS(G916-H916)</f>
        <v>871</v>
      </c>
      <c r="J916" s="54" t="n">
        <f aca="false">IF(H916=0,0,ROUND(ABS(G916-H916)/H916*100,2))</f>
        <v>19.16</v>
      </c>
      <c r="K916" s="54" t="n">
        <f aca="false">G916-H916</f>
        <v>871</v>
      </c>
      <c r="L916" s="54" t="n">
        <f aca="false">ROUND(100-J916,2)</f>
        <v>80.84</v>
      </c>
      <c r="M916" s="52" t="s">
        <v>12149</v>
      </c>
      <c r="N916" s="52" t="s">
        <v>12137</v>
      </c>
      <c r="O916" s="52" t="s">
        <v>12123</v>
      </c>
      <c r="P916" s="55" t="str">
        <f aca="false">IF(K916&gt;500,"Over-Forecast",IF(K916&lt;-500,"Under-Forecast","Accurate"))</f>
        <v>Over-Forecast</v>
      </c>
      <c r="Q916" s="55" t="str">
        <f aca="false">IF(J916&lt;=5,"Excellent",IF(J916&lt;=10,"Good",IF(J916&lt;=20,"Acceptable","Poor")))</f>
        <v>Acceptable</v>
      </c>
      <c r="R916" s="55" t="n">
        <f aca="false">IFERROR(VALUE(LEFT(E916,4)),"")</f>
        <v>2024</v>
      </c>
    </row>
    <row r="917" customFormat="false" ht="15" hidden="false" customHeight="true" outlineLevel="0" collapsed="false">
      <c r="A917" s="56" t="s">
        <v>13088</v>
      </c>
      <c r="B917" s="56" t="s">
        <v>6113</v>
      </c>
      <c r="C917" s="56" t="s">
        <v>25</v>
      </c>
      <c r="D917" s="56" t="s">
        <v>15</v>
      </c>
      <c r="E917" s="56" t="s">
        <v>54</v>
      </c>
      <c r="F917" s="56" t="s">
        <v>109</v>
      </c>
      <c r="G917" s="56" t="n">
        <v>5395</v>
      </c>
      <c r="H917" s="56" t="n">
        <v>6300</v>
      </c>
      <c r="I917" s="54" t="n">
        <f aca="false">ABS(G917-H917)</f>
        <v>905</v>
      </c>
      <c r="J917" s="54" t="n">
        <f aca="false">IF(H917=0,0,ROUND(ABS(G917-H917)/H917*100,2))</f>
        <v>14.37</v>
      </c>
      <c r="K917" s="54" t="n">
        <f aca="false">G917-H917</f>
        <v>-905</v>
      </c>
      <c r="L917" s="54" t="n">
        <f aca="false">ROUND(100-J917,2)</f>
        <v>85.63</v>
      </c>
      <c r="M917" s="56" t="s">
        <v>12121</v>
      </c>
      <c r="N917" s="56" t="s">
        <v>12126</v>
      </c>
      <c r="O917" s="56" t="s">
        <v>12123</v>
      </c>
      <c r="P917" s="55" t="str">
        <f aca="false">IF(K917&gt;500,"Over-Forecast",IF(K917&lt;-500,"Under-Forecast","Accurate"))</f>
        <v>Under-Forecast</v>
      </c>
      <c r="Q917" s="55" t="str">
        <f aca="false">IF(J917&lt;=5,"Excellent",IF(J917&lt;=10,"Good",IF(J917&lt;=20,"Acceptable","Poor")))</f>
        <v>Acceptable</v>
      </c>
      <c r="R917" s="55" t="n">
        <f aca="false">IFERROR(VALUE(LEFT(E917,4)),"")</f>
        <v>2024</v>
      </c>
    </row>
    <row r="918" customFormat="false" ht="15" hidden="false" customHeight="true" outlineLevel="0" collapsed="false">
      <c r="A918" s="52" t="s">
        <v>13089</v>
      </c>
      <c r="B918" s="52" t="s">
        <v>7188</v>
      </c>
      <c r="C918" s="52" t="s">
        <v>11</v>
      </c>
      <c r="D918" s="52" t="s">
        <v>9</v>
      </c>
      <c r="E918" s="52" t="s">
        <v>28</v>
      </c>
      <c r="F918" s="52" t="s">
        <v>107</v>
      </c>
      <c r="G918" s="52" t="n">
        <v>579</v>
      </c>
      <c r="H918" s="52" t="n">
        <v>668</v>
      </c>
      <c r="I918" s="54" t="n">
        <f aca="false">ABS(G918-H918)</f>
        <v>89</v>
      </c>
      <c r="J918" s="54" t="n">
        <f aca="false">IF(H918=0,0,ROUND(ABS(G918-H918)/H918*100,2))</f>
        <v>13.32</v>
      </c>
      <c r="K918" s="54" t="n">
        <f aca="false">G918-H918</f>
        <v>-89</v>
      </c>
      <c r="L918" s="54" t="n">
        <f aca="false">ROUND(100-J918,2)</f>
        <v>86.68</v>
      </c>
      <c r="M918" s="52" t="s">
        <v>12129</v>
      </c>
      <c r="N918" s="52" t="s">
        <v>12126</v>
      </c>
      <c r="O918" s="52" t="s">
        <v>12123</v>
      </c>
      <c r="P918" s="55" t="str">
        <f aca="false">IF(K918&gt;500,"Over-Forecast",IF(K918&lt;-500,"Under-Forecast","Accurate"))</f>
        <v>Accurate</v>
      </c>
      <c r="Q918" s="55" t="str">
        <f aca="false">IF(J918&lt;=5,"Excellent",IF(J918&lt;=10,"Good",IF(J918&lt;=20,"Acceptable","Poor")))</f>
        <v>Acceptable</v>
      </c>
      <c r="R918" s="55" t="n">
        <f aca="false">IFERROR(VALUE(LEFT(E918,4)),"")</f>
        <v>2022</v>
      </c>
    </row>
    <row r="919" customFormat="false" ht="15" hidden="false" customHeight="true" outlineLevel="0" collapsed="false">
      <c r="A919" s="56" t="s">
        <v>13090</v>
      </c>
      <c r="B919" s="56" t="s">
        <v>12706</v>
      </c>
      <c r="C919" s="56" t="s">
        <v>11</v>
      </c>
      <c r="D919" s="56" t="s">
        <v>15</v>
      </c>
      <c r="E919" s="56" t="s">
        <v>33</v>
      </c>
      <c r="F919" s="56" t="s">
        <v>113</v>
      </c>
      <c r="G919" s="56" t="n">
        <v>7406</v>
      </c>
      <c r="H919" s="56" t="n">
        <v>5499</v>
      </c>
      <c r="I919" s="54" t="n">
        <f aca="false">ABS(G919-H919)</f>
        <v>1907</v>
      </c>
      <c r="J919" s="54" t="n">
        <f aca="false">IF(H919=0,0,ROUND(ABS(G919-H919)/H919*100,2))</f>
        <v>34.68</v>
      </c>
      <c r="K919" s="54" t="n">
        <f aca="false">G919-H919</f>
        <v>1907</v>
      </c>
      <c r="L919" s="54" t="n">
        <f aca="false">ROUND(100-J919,2)</f>
        <v>65.32</v>
      </c>
      <c r="M919" s="56" t="s">
        <v>12149</v>
      </c>
      <c r="N919" s="56" t="s">
        <v>12153</v>
      </c>
      <c r="O919" s="56" t="s">
        <v>12123</v>
      </c>
      <c r="P919" s="55" t="str">
        <f aca="false">IF(K919&gt;500,"Over-Forecast",IF(K919&lt;-500,"Under-Forecast","Accurate"))</f>
        <v>Over-Forecast</v>
      </c>
      <c r="Q919" s="55" t="str">
        <f aca="false">IF(J919&lt;=5,"Excellent",IF(J919&lt;=10,"Good",IF(J919&lt;=20,"Acceptable","Poor")))</f>
        <v>Poor</v>
      </c>
      <c r="R919" s="55" t="n">
        <f aca="false">IFERROR(VALUE(LEFT(E919,4)),"")</f>
        <v>2023</v>
      </c>
    </row>
    <row r="920" customFormat="false" ht="15" hidden="false" customHeight="true" outlineLevel="0" collapsed="false">
      <c r="A920" s="52" t="s">
        <v>13091</v>
      </c>
      <c r="B920" s="52" t="s">
        <v>2649</v>
      </c>
      <c r="C920" s="52" t="s">
        <v>23</v>
      </c>
      <c r="D920" s="52" t="s">
        <v>9</v>
      </c>
      <c r="E920" s="52" t="s">
        <v>44</v>
      </c>
      <c r="F920" s="52" t="s">
        <v>109</v>
      </c>
      <c r="G920" s="52" t="n">
        <v>2333</v>
      </c>
      <c r="H920" s="52" t="n">
        <v>2104</v>
      </c>
      <c r="I920" s="54" t="n">
        <f aca="false">ABS(G920-H920)</f>
        <v>229</v>
      </c>
      <c r="J920" s="54" t="n">
        <f aca="false">IF(H920=0,0,ROUND(ABS(G920-H920)/H920*100,2))</f>
        <v>10.88</v>
      </c>
      <c r="K920" s="54" t="n">
        <f aca="false">G920-H920</f>
        <v>229</v>
      </c>
      <c r="L920" s="54" t="n">
        <f aca="false">ROUND(100-J920,2)</f>
        <v>89.12</v>
      </c>
      <c r="M920" s="52" t="s">
        <v>12160</v>
      </c>
      <c r="N920" s="52" t="s">
        <v>12130</v>
      </c>
      <c r="O920" s="52" t="s">
        <v>12131</v>
      </c>
      <c r="P920" s="55" t="str">
        <f aca="false">IF(K920&gt;500,"Over-Forecast",IF(K920&lt;-500,"Under-Forecast","Accurate"))</f>
        <v>Accurate</v>
      </c>
      <c r="Q920" s="55" t="str">
        <f aca="false">IF(J920&lt;=5,"Excellent",IF(J920&lt;=10,"Good",IF(J920&lt;=20,"Acceptable","Poor")))</f>
        <v>Acceptable</v>
      </c>
      <c r="R920" s="55" t="n">
        <f aca="false">IFERROR(VALUE(LEFT(E920,4)),"")</f>
        <v>2023</v>
      </c>
    </row>
    <row r="921" customFormat="false" ht="15" hidden="false" customHeight="true" outlineLevel="0" collapsed="false">
      <c r="A921" s="56" t="s">
        <v>13092</v>
      </c>
      <c r="B921" s="56" t="s">
        <v>7119</v>
      </c>
      <c r="C921" s="56" t="s">
        <v>20</v>
      </c>
      <c r="D921" s="56" t="s">
        <v>18</v>
      </c>
      <c r="E921" s="56" t="s">
        <v>32</v>
      </c>
      <c r="F921" s="56" t="s">
        <v>111</v>
      </c>
      <c r="G921" s="56" t="n">
        <v>5587</v>
      </c>
      <c r="H921" s="56" t="n">
        <v>4849</v>
      </c>
      <c r="I921" s="54" t="n">
        <f aca="false">ABS(G921-H921)</f>
        <v>738</v>
      </c>
      <c r="J921" s="54" t="n">
        <f aca="false">IF(H921=0,0,ROUND(ABS(G921-H921)/H921*100,2))</f>
        <v>15.22</v>
      </c>
      <c r="K921" s="54" t="n">
        <f aca="false">G921-H921</f>
        <v>738</v>
      </c>
      <c r="L921" s="54" t="n">
        <f aca="false">ROUND(100-J921,2)</f>
        <v>84.78</v>
      </c>
      <c r="M921" s="56" t="s">
        <v>12134</v>
      </c>
      <c r="N921" s="56" t="s">
        <v>12130</v>
      </c>
      <c r="O921" s="56" t="s">
        <v>12123</v>
      </c>
      <c r="P921" s="55" t="str">
        <f aca="false">IF(K921&gt;500,"Over-Forecast",IF(K921&lt;-500,"Under-Forecast","Accurate"))</f>
        <v>Over-Forecast</v>
      </c>
      <c r="Q921" s="55" t="str">
        <f aca="false">IF(J921&lt;=5,"Excellent",IF(J921&lt;=10,"Good",IF(J921&lt;=20,"Acceptable","Poor")))</f>
        <v>Acceptable</v>
      </c>
      <c r="R921" s="55" t="n">
        <f aca="false">IFERROR(VALUE(LEFT(E921,4)),"")</f>
        <v>2022</v>
      </c>
    </row>
    <row r="922" customFormat="false" ht="15" hidden="false" customHeight="true" outlineLevel="0" collapsed="false">
      <c r="A922" s="52" t="s">
        <v>13093</v>
      </c>
      <c r="B922" s="52" t="s">
        <v>4101</v>
      </c>
      <c r="C922" s="52" t="s">
        <v>17</v>
      </c>
      <c r="D922" s="52" t="s">
        <v>9</v>
      </c>
      <c r="E922" s="52" t="s">
        <v>36</v>
      </c>
      <c r="F922" s="52" t="s">
        <v>111</v>
      </c>
      <c r="G922" s="52" t="n">
        <v>7533</v>
      </c>
      <c r="H922" s="52" t="n">
        <v>9118</v>
      </c>
      <c r="I922" s="54" t="n">
        <f aca="false">ABS(G922-H922)</f>
        <v>1585</v>
      </c>
      <c r="J922" s="54" t="n">
        <f aca="false">IF(H922=0,0,ROUND(ABS(G922-H922)/H922*100,2))</f>
        <v>17.38</v>
      </c>
      <c r="K922" s="54" t="n">
        <f aca="false">G922-H922</f>
        <v>-1585</v>
      </c>
      <c r="L922" s="54" t="n">
        <f aca="false">ROUND(100-J922,2)</f>
        <v>82.62</v>
      </c>
      <c r="M922" s="52" t="s">
        <v>12144</v>
      </c>
      <c r="N922" s="52" t="s">
        <v>12153</v>
      </c>
      <c r="O922" s="52" t="s">
        <v>12127</v>
      </c>
      <c r="P922" s="55" t="str">
        <f aca="false">IF(K922&gt;500,"Over-Forecast",IF(K922&lt;-500,"Under-Forecast","Accurate"))</f>
        <v>Under-Forecast</v>
      </c>
      <c r="Q922" s="55" t="str">
        <f aca="false">IF(J922&lt;=5,"Excellent",IF(J922&lt;=10,"Good",IF(J922&lt;=20,"Acceptable","Poor")))</f>
        <v>Acceptable</v>
      </c>
      <c r="R922" s="55" t="n">
        <f aca="false">IFERROR(VALUE(LEFT(E922,4)),"")</f>
        <v>2023</v>
      </c>
    </row>
    <row r="923" customFormat="false" ht="15" hidden="false" customHeight="true" outlineLevel="0" collapsed="false">
      <c r="A923" s="56" t="s">
        <v>13094</v>
      </c>
      <c r="B923" s="56" t="s">
        <v>2885</v>
      </c>
      <c r="C923" s="56" t="s">
        <v>17</v>
      </c>
      <c r="D923" s="56" t="s">
        <v>9</v>
      </c>
      <c r="E923" s="56" t="s">
        <v>33</v>
      </c>
      <c r="F923" s="56" t="s">
        <v>109</v>
      </c>
      <c r="G923" s="56" t="n">
        <v>5485</v>
      </c>
      <c r="H923" s="56" t="n">
        <v>7162</v>
      </c>
      <c r="I923" s="54" t="n">
        <f aca="false">ABS(G923-H923)</f>
        <v>1677</v>
      </c>
      <c r="J923" s="54" t="n">
        <f aca="false">IF(H923=0,0,ROUND(ABS(G923-H923)/H923*100,2))</f>
        <v>23.42</v>
      </c>
      <c r="K923" s="54" t="n">
        <f aca="false">G923-H923</f>
        <v>-1677</v>
      </c>
      <c r="L923" s="54" t="n">
        <f aca="false">ROUND(100-J923,2)</f>
        <v>76.58</v>
      </c>
      <c r="M923" s="56" t="s">
        <v>12198</v>
      </c>
      <c r="N923" s="56" t="s">
        <v>12122</v>
      </c>
      <c r="O923" s="56" t="s">
        <v>12127</v>
      </c>
      <c r="P923" s="55" t="str">
        <f aca="false">IF(K923&gt;500,"Over-Forecast",IF(K923&lt;-500,"Under-Forecast","Accurate"))</f>
        <v>Under-Forecast</v>
      </c>
      <c r="Q923" s="55" t="str">
        <f aca="false">IF(J923&lt;=5,"Excellent",IF(J923&lt;=10,"Good",IF(J923&lt;=20,"Acceptable","Poor")))</f>
        <v>Poor</v>
      </c>
      <c r="R923" s="55" t="n">
        <f aca="false">IFERROR(VALUE(LEFT(E923,4)),"")</f>
        <v>2023</v>
      </c>
    </row>
    <row r="924" customFormat="false" ht="15" hidden="false" customHeight="true" outlineLevel="0" collapsed="false">
      <c r="A924" s="52" t="s">
        <v>13095</v>
      </c>
      <c r="B924" s="52" t="s">
        <v>7128</v>
      </c>
      <c r="C924" s="52" t="s">
        <v>27</v>
      </c>
      <c r="D924" s="52" t="s">
        <v>9</v>
      </c>
      <c r="E924" s="52" t="s">
        <v>31</v>
      </c>
      <c r="F924" s="52" t="s">
        <v>109</v>
      </c>
      <c r="G924" s="52" t="n">
        <v>5402</v>
      </c>
      <c r="H924" s="52" t="n">
        <v>6849</v>
      </c>
      <c r="I924" s="54" t="n">
        <f aca="false">ABS(G924-H924)</f>
        <v>1447</v>
      </c>
      <c r="J924" s="54" t="n">
        <f aca="false">IF(H924=0,0,ROUND(ABS(G924-H924)/H924*100,2))</f>
        <v>21.13</v>
      </c>
      <c r="K924" s="54" t="n">
        <f aca="false">G924-H924</f>
        <v>-1447</v>
      </c>
      <c r="L924" s="54" t="n">
        <f aca="false">ROUND(100-J924,2)</f>
        <v>78.87</v>
      </c>
      <c r="M924" s="52" t="s">
        <v>12139</v>
      </c>
      <c r="N924" s="52" t="s">
        <v>12122</v>
      </c>
      <c r="O924" s="52" t="s">
        <v>12131</v>
      </c>
      <c r="P924" s="55" t="str">
        <f aca="false">IF(K924&gt;500,"Over-Forecast",IF(K924&lt;-500,"Under-Forecast","Accurate"))</f>
        <v>Under-Forecast</v>
      </c>
      <c r="Q924" s="55" t="str">
        <f aca="false">IF(J924&lt;=5,"Excellent",IF(J924&lt;=10,"Good",IF(J924&lt;=20,"Acceptable","Poor")))</f>
        <v>Poor</v>
      </c>
      <c r="R924" s="55" t="n">
        <f aca="false">IFERROR(VALUE(LEFT(E924,4)),"")</f>
        <v>2022</v>
      </c>
    </row>
    <row r="925" customFormat="false" ht="15" hidden="false" customHeight="true" outlineLevel="0" collapsed="false">
      <c r="A925" s="56" t="s">
        <v>13096</v>
      </c>
      <c r="B925" s="56" t="s">
        <v>6176</v>
      </c>
      <c r="C925" s="56" t="s">
        <v>25</v>
      </c>
      <c r="D925" s="56" t="s">
        <v>21</v>
      </c>
      <c r="E925" s="56" t="s">
        <v>47</v>
      </c>
      <c r="F925" s="56" t="s">
        <v>115</v>
      </c>
      <c r="G925" s="56" t="n">
        <v>6008</v>
      </c>
      <c r="H925" s="56" t="n">
        <v>5938</v>
      </c>
      <c r="I925" s="54" t="n">
        <f aca="false">ABS(G925-H925)</f>
        <v>70</v>
      </c>
      <c r="J925" s="54" t="n">
        <f aca="false">IF(H925=0,0,ROUND(ABS(G925-H925)/H925*100,2))</f>
        <v>1.18</v>
      </c>
      <c r="K925" s="54" t="n">
        <f aca="false">G925-H925</f>
        <v>70</v>
      </c>
      <c r="L925" s="54" t="n">
        <f aca="false">ROUND(100-J925,2)</f>
        <v>98.82</v>
      </c>
      <c r="M925" s="56" t="s">
        <v>12136</v>
      </c>
      <c r="N925" s="56" t="s">
        <v>12130</v>
      </c>
      <c r="O925" s="56" t="s">
        <v>12123</v>
      </c>
      <c r="P925" s="55" t="str">
        <f aca="false">IF(K925&gt;500,"Over-Forecast",IF(K925&lt;-500,"Under-Forecast","Accurate"))</f>
        <v>Accurate</v>
      </c>
      <c r="Q925" s="55" t="str">
        <f aca="false">IF(J925&lt;=5,"Excellent",IF(J925&lt;=10,"Good",IF(J925&lt;=20,"Acceptable","Poor")))</f>
        <v>Excellent</v>
      </c>
      <c r="R925" s="55" t="n">
        <f aca="false">IFERROR(VALUE(LEFT(E925,4)),"")</f>
        <v>2024</v>
      </c>
    </row>
    <row r="926" customFormat="false" ht="15" hidden="false" customHeight="true" outlineLevel="0" collapsed="false">
      <c r="A926" s="52" t="s">
        <v>13097</v>
      </c>
      <c r="B926" s="52" t="s">
        <v>8180</v>
      </c>
      <c r="C926" s="52" t="s">
        <v>20</v>
      </c>
      <c r="D926" s="52" t="s">
        <v>15</v>
      </c>
      <c r="E926" s="52" t="s">
        <v>39</v>
      </c>
      <c r="F926" s="52" t="s">
        <v>113</v>
      </c>
      <c r="G926" s="52" t="n">
        <v>6069</v>
      </c>
      <c r="H926" s="52" t="n">
        <v>8497</v>
      </c>
      <c r="I926" s="54" t="n">
        <f aca="false">ABS(G926-H926)</f>
        <v>2428</v>
      </c>
      <c r="J926" s="54" t="n">
        <f aca="false">IF(H926=0,0,ROUND(ABS(G926-H926)/H926*100,2))</f>
        <v>28.57</v>
      </c>
      <c r="K926" s="54" t="n">
        <f aca="false">G926-H926</f>
        <v>-2428</v>
      </c>
      <c r="L926" s="54" t="n">
        <f aca="false">ROUND(100-J926,2)</f>
        <v>71.43</v>
      </c>
      <c r="M926" s="52" t="s">
        <v>12147</v>
      </c>
      <c r="N926" s="52" t="s">
        <v>12153</v>
      </c>
      <c r="O926" s="52" t="s">
        <v>12131</v>
      </c>
      <c r="P926" s="55" t="str">
        <f aca="false">IF(K926&gt;500,"Over-Forecast",IF(K926&lt;-500,"Under-Forecast","Accurate"))</f>
        <v>Under-Forecast</v>
      </c>
      <c r="Q926" s="55" t="str">
        <f aca="false">IF(J926&lt;=5,"Excellent",IF(J926&lt;=10,"Good",IF(J926&lt;=20,"Acceptable","Poor")))</f>
        <v>Poor</v>
      </c>
      <c r="R926" s="55" t="n">
        <f aca="false">IFERROR(VALUE(LEFT(E926,4)),"")</f>
        <v>2023</v>
      </c>
    </row>
    <row r="927" customFormat="false" ht="15" hidden="false" customHeight="true" outlineLevel="0" collapsed="false">
      <c r="A927" s="56" t="s">
        <v>13098</v>
      </c>
      <c r="B927" s="56" t="s">
        <v>726</v>
      </c>
      <c r="C927" s="56" t="s">
        <v>11</v>
      </c>
      <c r="D927" s="56" t="s">
        <v>15</v>
      </c>
      <c r="E927" s="56" t="s">
        <v>33</v>
      </c>
      <c r="F927" s="56" t="s">
        <v>109</v>
      </c>
      <c r="G927" s="56" t="n">
        <v>1270</v>
      </c>
      <c r="H927" s="56" t="n">
        <v>1763</v>
      </c>
      <c r="I927" s="54" t="n">
        <f aca="false">ABS(G927-H927)</f>
        <v>493</v>
      </c>
      <c r="J927" s="54" t="n">
        <f aca="false">IF(H927=0,0,ROUND(ABS(G927-H927)/H927*100,2))</f>
        <v>27.96</v>
      </c>
      <c r="K927" s="54" t="n">
        <f aca="false">G927-H927</f>
        <v>-493</v>
      </c>
      <c r="L927" s="54" t="n">
        <f aca="false">ROUND(100-J927,2)</f>
        <v>72.04</v>
      </c>
      <c r="M927" s="56" t="s">
        <v>12160</v>
      </c>
      <c r="N927" s="56" t="s">
        <v>12153</v>
      </c>
      <c r="O927" s="56" t="s">
        <v>12123</v>
      </c>
      <c r="P927" s="55" t="str">
        <f aca="false">IF(K927&gt;500,"Over-Forecast",IF(K927&lt;-500,"Under-Forecast","Accurate"))</f>
        <v>Accurate</v>
      </c>
      <c r="Q927" s="55" t="str">
        <f aca="false">IF(J927&lt;=5,"Excellent",IF(J927&lt;=10,"Good",IF(J927&lt;=20,"Acceptable","Poor")))</f>
        <v>Poor</v>
      </c>
      <c r="R927" s="55" t="n">
        <f aca="false">IFERROR(VALUE(LEFT(E927,4)),"")</f>
        <v>2023</v>
      </c>
    </row>
    <row r="928" customFormat="false" ht="15" hidden="false" customHeight="true" outlineLevel="0" collapsed="false">
      <c r="A928" s="52" t="s">
        <v>13099</v>
      </c>
      <c r="B928" s="52" t="s">
        <v>2649</v>
      </c>
      <c r="C928" s="52" t="s">
        <v>25</v>
      </c>
      <c r="D928" s="52" t="s">
        <v>18</v>
      </c>
      <c r="E928" s="52" t="s">
        <v>28</v>
      </c>
      <c r="F928" s="52" t="s">
        <v>115</v>
      </c>
      <c r="G928" s="52" t="n">
        <v>6978</v>
      </c>
      <c r="H928" s="52" t="n">
        <v>6510</v>
      </c>
      <c r="I928" s="54" t="n">
        <f aca="false">ABS(G928-H928)</f>
        <v>468</v>
      </c>
      <c r="J928" s="54" t="n">
        <f aca="false">IF(H928=0,0,ROUND(ABS(G928-H928)/H928*100,2))</f>
        <v>7.19</v>
      </c>
      <c r="K928" s="54" t="n">
        <f aca="false">G928-H928</f>
        <v>468</v>
      </c>
      <c r="L928" s="54" t="n">
        <f aca="false">ROUND(100-J928,2)</f>
        <v>92.81</v>
      </c>
      <c r="M928" s="52" t="s">
        <v>12136</v>
      </c>
      <c r="N928" s="52" t="s">
        <v>12153</v>
      </c>
      <c r="O928" s="52" t="s">
        <v>12123</v>
      </c>
      <c r="P928" s="55" t="str">
        <f aca="false">IF(K928&gt;500,"Over-Forecast",IF(K928&lt;-500,"Under-Forecast","Accurate"))</f>
        <v>Accurate</v>
      </c>
      <c r="Q928" s="55" t="str">
        <f aca="false">IF(J928&lt;=5,"Excellent",IF(J928&lt;=10,"Good",IF(J928&lt;=20,"Acceptable","Poor")))</f>
        <v>Good</v>
      </c>
      <c r="R928" s="55" t="n">
        <f aca="false">IFERROR(VALUE(LEFT(E928,4)),"")</f>
        <v>2022</v>
      </c>
    </row>
    <row r="929" customFormat="false" ht="15" hidden="false" customHeight="true" outlineLevel="0" collapsed="false">
      <c r="A929" s="56" t="s">
        <v>13100</v>
      </c>
      <c r="B929" s="56" t="s">
        <v>2862</v>
      </c>
      <c r="C929" s="56" t="s">
        <v>20</v>
      </c>
      <c r="D929" s="56" t="s">
        <v>21</v>
      </c>
      <c r="E929" s="56" t="s">
        <v>35</v>
      </c>
      <c r="F929" s="56" t="s">
        <v>109</v>
      </c>
      <c r="G929" s="56" t="n">
        <v>4557</v>
      </c>
      <c r="H929" s="56" t="n">
        <v>5675</v>
      </c>
      <c r="I929" s="54" t="n">
        <f aca="false">ABS(G929-H929)</f>
        <v>1118</v>
      </c>
      <c r="J929" s="54" t="n">
        <f aca="false">IF(H929=0,0,ROUND(ABS(G929-H929)/H929*100,2))</f>
        <v>19.7</v>
      </c>
      <c r="K929" s="54" t="n">
        <f aca="false">G929-H929</f>
        <v>-1118</v>
      </c>
      <c r="L929" s="54" t="n">
        <f aca="false">ROUND(100-J929,2)</f>
        <v>80.3</v>
      </c>
      <c r="M929" s="56" t="s">
        <v>12121</v>
      </c>
      <c r="N929" s="56" t="s">
        <v>12153</v>
      </c>
      <c r="O929" s="56" t="s">
        <v>12131</v>
      </c>
      <c r="P929" s="55" t="str">
        <f aca="false">IF(K929&gt;500,"Over-Forecast",IF(K929&lt;-500,"Under-Forecast","Accurate"))</f>
        <v>Under-Forecast</v>
      </c>
      <c r="Q929" s="55" t="str">
        <f aca="false">IF(J929&lt;=5,"Excellent",IF(J929&lt;=10,"Good",IF(J929&lt;=20,"Acceptable","Poor")))</f>
        <v>Acceptable</v>
      </c>
      <c r="R929" s="55" t="n">
        <f aca="false">IFERROR(VALUE(LEFT(E929,4)),"")</f>
        <v>2023</v>
      </c>
    </row>
    <row r="930" customFormat="false" ht="15" hidden="false" customHeight="true" outlineLevel="0" collapsed="false">
      <c r="A930" s="52" t="s">
        <v>13101</v>
      </c>
      <c r="B930" s="52" t="s">
        <v>1091</v>
      </c>
      <c r="C930" s="52" t="s">
        <v>27</v>
      </c>
      <c r="D930" s="52" t="s">
        <v>15</v>
      </c>
      <c r="E930" s="52" t="s">
        <v>43</v>
      </c>
      <c r="F930" s="52" t="s">
        <v>109</v>
      </c>
      <c r="G930" s="52" t="n">
        <v>3691</v>
      </c>
      <c r="H930" s="52" t="n">
        <v>4417</v>
      </c>
      <c r="I930" s="54" t="n">
        <f aca="false">ABS(G930-H930)</f>
        <v>726</v>
      </c>
      <c r="J930" s="54" t="n">
        <f aca="false">IF(H930=0,0,ROUND(ABS(G930-H930)/H930*100,2))</f>
        <v>16.44</v>
      </c>
      <c r="K930" s="54" t="n">
        <f aca="false">G930-H930</f>
        <v>-726</v>
      </c>
      <c r="L930" s="54" t="n">
        <f aca="false">ROUND(100-J930,2)</f>
        <v>83.56</v>
      </c>
      <c r="M930" s="52" t="s">
        <v>12144</v>
      </c>
      <c r="N930" s="52" t="s">
        <v>12137</v>
      </c>
      <c r="O930" s="52" t="s">
        <v>12131</v>
      </c>
      <c r="P930" s="55" t="str">
        <f aca="false">IF(K930&gt;500,"Over-Forecast",IF(K930&lt;-500,"Under-Forecast","Accurate"))</f>
        <v>Under-Forecast</v>
      </c>
      <c r="Q930" s="55" t="str">
        <f aca="false">IF(J930&lt;=5,"Excellent",IF(J930&lt;=10,"Good",IF(J930&lt;=20,"Acceptable","Poor")))</f>
        <v>Acceptable</v>
      </c>
      <c r="R930" s="55" t="n">
        <f aca="false">IFERROR(VALUE(LEFT(E930,4)),"")</f>
        <v>2023</v>
      </c>
    </row>
    <row r="931" customFormat="false" ht="15" hidden="false" customHeight="true" outlineLevel="0" collapsed="false">
      <c r="A931" s="56" t="s">
        <v>13102</v>
      </c>
      <c r="B931" s="56" t="s">
        <v>5854</v>
      </c>
      <c r="C931" s="56" t="s">
        <v>14</v>
      </c>
      <c r="D931" s="56" t="s">
        <v>12</v>
      </c>
      <c r="E931" s="56" t="s">
        <v>46</v>
      </c>
      <c r="F931" s="56" t="s">
        <v>113</v>
      </c>
      <c r="G931" s="56" t="n">
        <v>4929</v>
      </c>
      <c r="H931" s="56" t="n">
        <v>4251</v>
      </c>
      <c r="I931" s="54" t="n">
        <f aca="false">ABS(G931-H931)</f>
        <v>678</v>
      </c>
      <c r="J931" s="54" t="n">
        <f aca="false">IF(H931=0,0,ROUND(ABS(G931-H931)/H931*100,2))</f>
        <v>15.95</v>
      </c>
      <c r="K931" s="54" t="n">
        <f aca="false">G931-H931</f>
        <v>678</v>
      </c>
      <c r="L931" s="54" t="n">
        <f aca="false">ROUND(100-J931,2)</f>
        <v>84.05</v>
      </c>
      <c r="M931" s="56" t="s">
        <v>12121</v>
      </c>
      <c r="N931" s="56" t="s">
        <v>12137</v>
      </c>
      <c r="O931" s="56" t="s">
        <v>12123</v>
      </c>
      <c r="P931" s="55" t="str">
        <f aca="false">IF(K931&gt;500,"Over-Forecast",IF(K931&lt;-500,"Under-Forecast","Accurate"))</f>
        <v>Over-Forecast</v>
      </c>
      <c r="Q931" s="55" t="str">
        <f aca="false">IF(J931&lt;=5,"Excellent",IF(J931&lt;=10,"Good",IF(J931&lt;=20,"Acceptable","Poor")))</f>
        <v>Acceptable</v>
      </c>
      <c r="R931" s="55" t="n">
        <f aca="false">IFERROR(VALUE(LEFT(E931,4)),"")</f>
        <v>2024</v>
      </c>
    </row>
    <row r="932" customFormat="false" ht="15" hidden="false" customHeight="true" outlineLevel="0" collapsed="false">
      <c r="A932" s="52" t="s">
        <v>13103</v>
      </c>
      <c r="B932" s="52" t="s">
        <v>6797</v>
      </c>
      <c r="C932" s="52" t="s">
        <v>20</v>
      </c>
      <c r="D932" s="52" t="s">
        <v>21</v>
      </c>
      <c r="E932" s="52" t="s">
        <v>41</v>
      </c>
      <c r="F932" s="52" t="s">
        <v>111</v>
      </c>
      <c r="G932" s="52" t="n">
        <v>3569</v>
      </c>
      <c r="H932" s="52" t="n">
        <v>3872</v>
      </c>
      <c r="I932" s="54" t="n">
        <f aca="false">ABS(G932-H932)</f>
        <v>303</v>
      </c>
      <c r="J932" s="54" t="n">
        <f aca="false">IF(H932=0,0,ROUND(ABS(G932-H932)/H932*100,2))</f>
        <v>7.83</v>
      </c>
      <c r="K932" s="54" t="n">
        <f aca="false">G932-H932</f>
        <v>-303</v>
      </c>
      <c r="L932" s="54" t="n">
        <f aca="false">ROUND(100-J932,2)</f>
        <v>92.17</v>
      </c>
      <c r="M932" s="52" t="s">
        <v>12139</v>
      </c>
      <c r="N932" s="52" t="s">
        <v>12126</v>
      </c>
      <c r="O932" s="52" t="s">
        <v>12131</v>
      </c>
      <c r="P932" s="55" t="str">
        <f aca="false">IF(K932&gt;500,"Over-Forecast",IF(K932&lt;-500,"Under-Forecast","Accurate"))</f>
        <v>Accurate</v>
      </c>
      <c r="Q932" s="55" t="str">
        <f aca="false">IF(J932&lt;=5,"Excellent",IF(J932&lt;=10,"Good",IF(J932&lt;=20,"Acceptable","Poor")))</f>
        <v>Good</v>
      </c>
      <c r="R932" s="55" t="n">
        <f aca="false">IFERROR(VALUE(LEFT(E932,4)),"")</f>
        <v>2023</v>
      </c>
    </row>
    <row r="933" customFormat="false" ht="15" hidden="false" customHeight="true" outlineLevel="0" collapsed="false">
      <c r="A933" s="56" t="s">
        <v>13104</v>
      </c>
      <c r="B933" s="56" t="s">
        <v>5843</v>
      </c>
      <c r="C933" s="56" t="s">
        <v>23</v>
      </c>
      <c r="D933" s="56" t="s">
        <v>12</v>
      </c>
      <c r="E933" s="56" t="s">
        <v>34</v>
      </c>
      <c r="F933" s="56" t="s">
        <v>109</v>
      </c>
      <c r="G933" s="56" t="n">
        <v>10173</v>
      </c>
      <c r="H933" s="56" t="n">
        <v>8356</v>
      </c>
      <c r="I933" s="54" t="n">
        <f aca="false">ABS(G933-H933)</f>
        <v>1817</v>
      </c>
      <c r="J933" s="54" t="n">
        <f aca="false">IF(H933=0,0,ROUND(ABS(G933-H933)/H933*100,2))</f>
        <v>21.74</v>
      </c>
      <c r="K933" s="54" t="n">
        <f aca="false">G933-H933</f>
        <v>1817</v>
      </c>
      <c r="L933" s="54" t="n">
        <f aca="false">ROUND(100-J933,2)</f>
        <v>78.26</v>
      </c>
      <c r="M933" s="56" t="s">
        <v>12204</v>
      </c>
      <c r="N933" s="56" t="s">
        <v>12122</v>
      </c>
      <c r="O933" s="56" t="s">
        <v>12123</v>
      </c>
      <c r="P933" s="55" t="str">
        <f aca="false">IF(K933&gt;500,"Over-Forecast",IF(K933&lt;-500,"Under-Forecast","Accurate"))</f>
        <v>Over-Forecast</v>
      </c>
      <c r="Q933" s="55" t="str">
        <f aca="false">IF(J933&lt;=5,"Excellent",IF(J933&lt;=10,"Good",IF(J933&lt;=20,"Acceptable","Poor")))</f>
        <v>Poor</v>
      </c>
      <c r="R933" s="55" t="n">
        <f aca="false">IFERROR(VALUE(LEFT(E933,4)),"")</f>
        <v>2023</v>
      </c>
    </row>
    <row r="934" customFormat="false" ht="15" hidden="false" customHeight="true" outlineLevel="0" collapsed="false">
      <c r="A934" s="52" t="s">
        <v>13105</v>
      </c>
      <c r="B934" s="52" t="s">
        <v>3059</v>
      </c>
      <c r="C934" s="52" t="s">
        <v>14</v>
      </c>
      <c r="D934" s="52" t="s">
        <v>9</v>
      </c>
      <c r="E934" s="52" t="s">
        <v>31</v>
      </c>
      <c r="F934" s="52" t="s">
        <v>107</v>
      </c>
      <c r="G934" s="52" t="n">
        <v>6644</v>
      </c>
      <c r="H934" s="52" t="n">
        <v>9194</v>
      </c>
      <c r="I934" s="54" t="n">
        <f aca="false">ABS(G934-H934)</f>
        <v>2550</v>
      </c>
      <c r="J934" s="54" t="n">
        <f aca="false">IF(H934=0,0,ROUND(ABS(G934-H934)/H934*100,2))</f>
        <v>27.74</v>
      </c>
      <c r="K934" s="54" t="n">
        <f aca="false">G934-H934</f>
        <v>-2550</v>
      </c>
      <c r="L934" s="54" t="n">
        <f aca="false">ROUND(100-J934,2)</f>
        <v>72.26</v>
      </c>
      <c r="M934" s="52" t="s">
        <v>12136</v>
      </c>
      <c r="N934" s="52" t="s">
        <v>12122</v>
      </c>
      <c r="O934" s="52" t="s">
        <v>12127</v>
      </c>
      <c r="P934" s="55" t="str">
        <f aca="false">IF(K934&gt;500,"Over-Forecast",IF(K934&lt;-500,"Under-Forecast","Accurate"))</f>
        <v>Under-Forecast</v>
      </c>
      <c r="Q934" s="55" t="str">
        <f aca="false">IF(J934&lt;=5,"Excellent",IF(J934&lt;=10,"Good",IF(J934&lt;=20,"Acceptable","Poor")))</f>
        <v>Poor</v>
      </c>
      <c r="R934" s="55" t="n">
        <f aca="false">IFERROR(VALUE(LEFT(E934,4)),"")</f>
        <v>2022</v>
      </c>
    </row>
    <row r="935" customFormat="false" ht="15" hidden="false" customHeight="true" outlineLevel="0" collapsed="false">
      <c r="A935" s="56" t="s">
        <v>13106</v>
      </c>
      <c r="B935" s="56" t="s">
        <v>3496</v>
      </c>
      <c r="C935" s="56" t="s">
        <v>17</v>
      </c>
      <c r="D935" s="56" t="s">
        <v>9</v>
      </c>
      <c r="E935" s="56" t="s">
        <v>41</v>
      </c>
      <c r="F935" s="56" t="s">
        <v>107</v>
      </c>
      <c r="G935" s="56" t="n">
        <v>2031</v>
      </c>
      <c r="H935" s="56" t="n">
        <v>2641</v>
      </c>
      <c r="I935" s="54" t="n">
        <f aca="false">ABS(G935-H935)</f>
        <v>610</v>
      </c>
      <c r="J935" s="54" t="n">
        <f aca="false">IF(H935=0,0,ROUND(ABS(G935-H935)/H935*100,2))</f>
        <v>23.1</v>
      </c>
      <c r="K935" s="54" t="n">
        <f aca="false">G935-H935</f>
        <v>-610</v>
      </c>
      <c r="L935" s="54" t="n">
        <f aca="false">ROUND(100-J935,2)</f>
        <v>76.9</v>
      </c>
      <c r="M935" s="56" t="s">
        <v>12147</v>
      </c>
      <c r="N935" s="56" t="s">
        <v>12153</v>
      </c>
      <c r="O935" s="56" t="s">
        <v>12127</v>
      </c>
      <c r="P935" s="55" t="str">
        <f aca="false">IF(K935&gt;500,"Over-Forecast",IF(K935&lt;-500,"Under-Forecast","Accurate"))</f>
        <v>Under-Forecast</v>
      </c>
      <c r="Q935" s="55" t="str">
        <f aca="false">IF(J935&lt;=5,"Excellent",IF(J935&lt;=10,"Good",IF(J935&lt;=20,"Acceptable","Poor")))</f>
        <v>Poor</v>
      </c>
      <c r="R935" s="55" t="n">
        <f aca="false">IFERROR(VALUE(LEFT(E935,4)),"")</f>
        <v>2023</v>
      </c>
    </row>
    <row r="936" customFormat="false" ht="15" hidden="false" customHeight="true" outlineLevel="0" collapsed="false">
      <c r="A936" s="52" t="s">
        <v>13107</v>
      </c>
      <c r="B936" s="52" t="s">
        <v>8903</v>
      </c>
      <c r="C936" s="52" t="s">
        <v>20</v>
      </c>
      <c r="D936" s="52" t="s">
        <v>21</v>
      </c>
      <c r="E936" s="52" t="s">
        <v>29</v>
      </c>
      <c r="F936" s="52" t="s">
        <v>109</v>
      </c>
      <c r="G936" s="52" t="n">
        <v>932</v>
      </c>
      <c r="H936" s="52" t="n">
        <v>1011</v>
      </c>
      <c r="I936" s="54" t="n">
        <f aca="false">ABS(G936-H936)</f>
        <v>79</v>
      </c>
      <c r="J936" s="54" t="n">
        <f aca="false">IF(H936=0,0,ROUND(ABS(G936-H936)/H936*100,2))</f>
        <v>7.81</v>
      </c>
      <c r="K936" s="54" t="n">
        <f aca="false">G936-H936</f>
        <v>-79</v>
      </c>
      <c r="L936" s="54" t="n">
        <f aca="false">ROUND(100-J936,2)</f>
        <v>92.19</v>
      </c>
      <c r="M936" s="52" t="s">
        <v>12149</v>
      </c>
      <c r="N936" s="52" t="s">
        <v>12122</v>
      </c>
      <c r="O936" s="52" t="s">
        <v>12123</v>
      </c>
      <c r="P936" s="55" t="str">
        <f aca="false">IF(K936&gt;500,"Over-Forecast",IF(K936&lt;-500,"Under-Forecast","Accurate"))</f>
        <v>Accurate</v>
      </c>
      <c r="Q936" s="55" t="str">
        <f aca="false">IF(J936&lt;=5,"Excellent",IF(J936&lt;=10,"Good",IF(J936&lt;=20,"Acceptable","Poor")))</f>
        <v>Good</v>
      </c>
      <c r="R936" s="55" t="n">
        <f aca="false">IFERROR(VALUE(LEFT(E936,4)),"")</f>
        <v>2022</v>
      </c>
    </row>
    <row r="937" customFormat="false" ht="15" hidden="false" customHeight="true" outlineLevel="0" collapsed="false">
      <c r="A937" s="56" t="s">
        <v>13108</v>
      </c>
      <c r="B937" s="56" t="s">
        <v>2079</v>
      </c>
      <c r="C937" s="56" t="s">
        <v>17</v>
      </c>
      <c r="D937" s="56" t="s">
        <v>15</v>
      </c>
      <c r="E937" s="56" t="s">
        <v>43</v>
      </c>
      <c r="F937" s="56" t="s">
        <v>113</v>
      </c>
      <c r="G937" s="56" t="n">
        <v>5399</v>
      </c>
      <c r="H937" s="56" t="n">
        <v>6158</v>
      </c>
      <c r="I937" s="54" t="n">
        <f aca="false">ABS(G937-H937)</f>
        <v>759</v>
      </c>
      <c r="J937" s="54" t="n">
        <f aca="false">IF(H937=0,0,ROUND(ABS(G937-H937)/H937*100,2))</f>
        <v>12.33</v>
      </c>
      <c r="K937" s="54" t="n">
        <f aca="false">G937-H937</f>
        <v>-759</v>
      </c>
      <c r="L937" s="54" t="n">
        <f aca="false">ROUND(100-J937,2)</f>
        <v>87.67</v>
      </c>
      <c r="M937" s="56" t="s">
        <v>12136</v>
      </c>
      <c r="N937" s="56" t="s">
        <v>12153</v>
      </c>
      <c r="O937" s="56" t="s">
        <v>12131</v>
      </c>
      <c r="P937" s="55" t="str">
        <f aca="false">IF(K937&gt;500,"Over-Forecast",IF(K937&lt;-500,"Under-Forecast","Accurate"))</f>
        <v>Under-Forecast</v>
      </c>
      <c r="Q937" s="55" t="str">
        <f aca="false">IF(J937&lt;=5,"Excellent",IF(J937&lt;=10,"Good",IF(J937&lt;=20,"Acceptable","Poor")))</f>
        <v>Acceptable</v>
      </c>
      <c r="R937" s="55" t="n">
        <f aca="false">IFERROR(VALUE(LEFT(E937,4)),"")</f>
        <v>2023</v>
      </c>
    </row>
    <row r="938" customFormat="false" ht="15" hidden="false" customHeight="true" outlineLevel="0" collapsed="false">
      <c r="A938" s="52" t="s">
        <v>13109</v>
      </c>
      <c r="B938" s="52" t="s">
        <v>6402</v>
      </c>
      <c r="C938" s="52" t="s">
        <v>20</v>
      </c>
      <c r="D938" s="52" t="s">
        <v>9</v>
      </c>
      <c r="E938" s="52" t="s">
        <v>46</v>
      </c>
      <c r="F938" s="52" t="s">
        <v>113</v>
      </c>
      <c r="G938" s="52" t="n">
        <v>9586</v>
      </c>
      <c r="H938" s="52" t="n">
        <v>8564</v>
      </c>
      <c r="I938" s="54" t="n">
        <f aca="false">ABS(G938-H938)</f>
        <v>1022</v>
      </c>
      <c r="J938" s="54" t="n">
        <f aca="false">IF(H938=0,0,ROUND(ABS(G938-H938)/H938*100,2))</f>
        <v>11.93</v>
      </c>
      <c r="K938" s="54" t="n">
        <f aca="false">G938-H938</f>
        <v>1022</v>
      </c>
      <c r="L938" s="54" t="n">
        <f aca="false">ROUND(100-J938,2)</f>
        <v>88.07</v>
      </c>
      <c r="M938" s="52" t="s">
        <v>12144</v>
      </c>
      <c r="N938" s="52" t="s">
        <v>12153</v>
      </c>
      <c r="O938" s="52" t="s">
        <v>12127</v>
      </c>
      <c r="P938" s="55" t="str">
        <f aca="false">IF(K938&gt;500,"Over-Forecast",IF(K938&lt;-500,"Under-Forecast","Accurate"))</f>
        <v>Over-Forecast</v>
      </c>
      <c r="Q938" s="55" t="str">
        <f aca="false">IF(J938&lt;=5,"Excellent",IF(J938&lt;=10,"Good",IF(J938&lt;=20,"Acceptable","Poor")))</f>
        <v>Acceptable</v>
      </c>
      <c r="R938" s="55" t="n">
        <f aca="false">IFERROR(VALUE(LEFT(E938,4)),"")</f>
        <v>2024</v>
      </c>
    </row>
    <row r="939" customFormat="false" ht="15" hidden="false" customHeight="true" outlineLevel="0" collapsed="false">
      <c r="A939" s="56" t="s">
        <v>13110</v>
      </c>
      <c r="B939" s="56" t="s">
        <v>2914</v>
      </c>
      <c r="C939" s="56" t="s">
        <v>20</v>
      </c>
      <c r="D939" s="56" t="s">
        <v>21</v>
      </c>
      <c r="E939" s="56" t="s">
        <v>29</v>
      </c>
      <c r="F939" s="56" t="s">
        <v>109</v>
      </c>
      <c r="G939" s="56" t="n">
        <v>10708</v>
      </c>
      <c r="H939" s="56" t="n">
        <v>8009</v>
      </c>
      <c r="I939" s="54" t="n">
        <f aca="false">ABS(G939-H939)</f>
        <v>2699</v>
      </c>
      <c r="J939" s="54" t="n">
        <f aca="false">IF(H939=0,0,ROUND(ABS(G939-H939)/H939*100,2))</f>
        <v>33.7</v>
      </c>
      <c r="K939" s="54" t="n">
        <f aca="false">G939-H939</f>
        <v>2699</v>
      </c>
      <c r="L939" s="54" t="n">
        <f aca="false">ROUND(100-J939,2)</f>
        <v>66.3</v>
      </c>
      <c r="M939" s="56" t="s">
        <v>12129</v>
      </c>
      <c r="N939" s="56" t="s">
        <v>12130</v>
      </c>
      <c r="O939" s="56" t="s">
        <v>12127</v>
      </c>
      <c r="P939" s="55" t="str">
        <f aca="false">IF(K939&gt;500,"Over-Forecast",IF(K939&lt;-500,"Under-Forecast","Accurate"))</f>
        <v>Over-Forecast</v>
      </c>
      <c r="Q939" s="55" t="str">
        <f aca="false">IF(J939&lt;=5,"Excellent",IF(J939&lt;=10,"Good",IF(J939&lt;=20,"Acceptable","Poor")))</f>
        <v>Poor</v>
      </c>
      <c r="R939" s="55" t="n">
        <f aca="false">IFERROR(VALUE(LEFT(E939,4)),"")</f>
        <v>2022</v>
      </c>
    </row>
    <row r="940" customFormat="false" ht="15" hidden="false" customHeight="true" outlineLevel="0" collapsed="false">
      <c r="A940" s="52" t="s">
        <v>13111</v>
      </c>
      <c r="B940" s="52" t="s">
        <v>6697</v>
      </c>
      <c r="C940" s="52" t="s">
        <v>20</v>
      </c>
      <c r="D940" s="52" t="s">
        <v>18</v>
      </c>
      <c r="E940" s="52" t="s">
        <v>34</v>
      </c>
      <c r="F940" s="52" t="s">
        <v>111</v>
      </c>
      <c r="G940" s="52" t="n">
        <v>5452</v>
      </c>
      <c r="H940" s="52" t="n">
        <v>4168</v>
      </c>
      <c r="I940" s="54" t="n">
        <f aca="false">ABS(G940-H940)</f>
        <v>1284</v>
      </c>
      <c r="J940" s="54" t="n">
        <f aca="false">IF(H940=0,0,ROUND(ABS(G940-H940)/H940*100,2))</f>
        <v>30.81</v>
      </c>
      <c r="K940" s="54" t="n">
        <f aca="false">G940-H940</f>
        <v>1284</v>
      </c>
      <c r="L940" s="54" t="n">
        <f aca="false">ROUND(100-J940,2)</f>
        <v>69.19</v>
      </c>
      <c r="M940" s="52" t="s">
        <v>12141</v>
      </c>
      <c r="N940" s="52" t="s">
        <v>12153</v>
      </c>
      <c r="O940" s="52" t="s">
        <v>12127</v>
      </c>
      <c r="P940" s="55" t="str">
        <f aca="false">IF(K940&gt;500,"Over-Forecast",IF(K940&lt;-500,"Under-Forecast","Accurate"))</f>
        <v>Over-Forecast</v>
      </c>
      <c r="Q940" s="55" t="str">
        <f aca="false">IF(J940&lt;=5,"Excellent",IF(J940&lt;=10,"Good",IF(J940&lt;=20,"Acceptable","Poor")))</f>
        <v>Poor</v>
      </c>
      <c r="R940" s="55" t="n">
        <f aca="false">IFERROR(VALUE(LEFT(E940,4)),"")</f>
        <v>2023</v>
      </c>
    </row>
    <row r="941" customFormat="false" ht="15" hidden="false" customHeight="true" outlineLevel="0" collapsed="false">
      <c r="A941" s="56" t="s">
        <v>13112</v>
      </c>
      <c r="B941" s="56" t="s">
        <v>9725</v>
      </c>
      <c r="C941" s="56" t="s">
        <v>23</v>
      </c>
      <c r="D941" s="56" t="s">
        <v>12</v>
      </c>
      <c r="E941" s="56" t="s">
        <v>22</v>
      </c>
      <c r="F941" s="56" t="s">
        <v>113</v>
      </c>
      <c r="G941" s="56" t="n">
        <v>7079</v>
      </c>
      <c r="H941" s="56" t="n">
        <v>9613</v>
      </c>
      <c r="I941" s="54" t="n">
        <f aca="false">ABS(G941-H941)</f>
        <v>2534</v>
      </c>
      <c r="J941" s="54" t="n">
        <f aca="false">IF(H941=0,0,ROUND(ABS(G941-H941)/H941*100,2))</f>
        <v>26.36</v>
      </c>
      <c r="K941" s="54" t="n">
        <f aca="false">G941-H941</f>
        <v>-2534</v>
      </c>
      <c r="L941" s="54" t="n">
        <f aca="false">ROUND(100-J941,2)</f>
        <v>73.64</v>
      </c>
      <c r="M941" s="56" t="s">
        <v>12136</v>
      </c>
      <c r="N941" s="56" t="s">
        <v>12153</v>
      </c>
      <c r="O941" s="56" t="s">
        <v>12131</v>
      </c>
      <c r="P941" s="55" t="str">
        <f aca="false">IF(K941&gt;500,"Over-Forecast",IF(K941&lt;-500,"Under-Forecast","Accurate"))</f>
        <v>Under-Forecast</v>
      </c>
      <c r="Q941" s="55" t="str">
        <f aca="false">IF(J941&lt;=5,"Excellent",IF(J941&lt;=10,"Good",IF(J941&lt;=20,"Acceptable","Poor")))</f>
        <v>Poor</v>
      </c>
      <c r="R941" s="55" t="n">
        <f aca="false">IFERROR(VALUE(LEFT(E941,4)),"")</f>
        <v>2022</v>
      </c>
    </row>
    <row r="942" customFormat="false" ht="15" hidden="false" customHeight="true" outlineLevel="0" collapsed="false">
      <c r="A942" s="52" t="s">
        <v>13113</v>
      </c>
      <c r="B942" s="52" t="s">
        <v>2854</v>
      </c>
      <c r="C942" s="52" t="s">
        <v>14</v>
      </c>
      <c r="D942" s="52" t="s">
        <v>18</v>
      </c>
      <c r="E942" s="52" t="s">
        <v>42</v>
      </c>
      <c r="F942" s="52" t="s">
        <v>115</v>
      </c>
      <c r="G942" s="52" t="n">
        <v>1464</v>
      </c>
      <c r="H942" s="52" t="n">
        <v>1862</v>
      </c>
      <c r="I942" s="54" t="n">
        <f aca="false">ABS(G942-H942)</f>
        <v>398</v>
      </c>
      <c r="J942" s="54" t="n">
        <f aca="false">IF(H942=0,0,ROUND(ABS(G942-H942)/H942*100,2))</f>
        <v>21.37</v>
      </c>
      <c r="K942" s="54" t="n">
        <f aca="false">G942-H942</f>
        <v>-398</v>
      </c>
      <c r="L942" s="54" t="n">
        <f aca="false">ROUND(100-J942,2)</f>
        <v>78.63</v>
      </c>
      <c r="M942" s="52" t="s">
        <v>12144</v>
      </c>
      <c r="N942" s="52" t="s">
        <v>12153</v>
      </c>
      <c r="O942" s="52" t="s">
        <v>12123</v>
      </c>
      <c r="P942" s="55" t="str">
        <f aca="false">IF(K942&gt;500,"Over-Forecast",IF(K942&lt;-500,"Under-Forecast","Accurate"))</f>
        <v>Accurate</v>
      </c>
      <c r="Q942" s="55" t="str">
        <f aca="false">IF(J942&lt;=5,"Excellent",IF(J942&lt;=10,"Good",IF(J942&lt;=20,"Acceptable","Poor")))</f>
        <v>Poor</v>
      </c>
      <c r="R942" s="55" t="n">
        <f aca="false">IFERROR(VALUE(LEFT(E942,4)),"")</f>
        <v>2023</v>
      </c>
    </row>
    <row r="943" customFormat="false" ht="15" hidden="false" customHeight="true" outlineLevel="0" collapsed="false">
      <c r="A943" s="56" t="s">
        <v>13114</v>
      </c>
      <c r="B943" s="56" t="s">
        <v>3867</v>
      </c>
      <c r="C943" s="56" t="s">
        <v>25</v>
      </c>
      <c r="D943" s="56" t="s">
        <v>12</v>
      </c>
      <c r="E943" s="56" t="s">
        <v>42</v>
      </c>
      <c r="F943" s="56" t="s">
        <v>115</v>
      </c>
      <c r="G943" s="56" t="n">
        <v>95</v>
      </c>
      <c r="H943" s="56" t="n">
        <v>117</v>
      </c>
      <c r="I943" s="54" t="n">
        <f aca="false">ABS(G943-H943)</f>
        <v>22</v>
      </c>
      <c r="J943" s="54" t="n">
        <f aca="false">IF(H943=0,0,ROUND(ABS(G943-H943)/H943*100,2))</f>
        <v>18.8</v>
      </c>
      <c r="K943" s="54" t="n">
        <f aca="false">G943-H943</f>
        <v>-22</v>
      </c>
      <c r="L943" s="54" t="n">
        <f aca="false">ROUND(100-J943,2)</f>
        <v>81.2</v>
      </c>
      <c r="M943" s="56" t="s">
        <v>12136</v>
      </c>
      <c r="N943" s="56" t="s">
        <v>12130</v>
      </c>
      <c r="O943" s="56" t="s">
        <v>12131</v>
      </c>
      <c r="P943" s="55" t="str">
        <f aca="false">IF(K943&gt;500,"Over-Forecast",IF(K943&lt;-500,"Under-Forecast","Accurate"))</f>
        <v>Accurate</v>
      </c>
      <c r="Q943" s="55" t="str">
        <f aca="false">IF(J943&lt;=5,"Excellent",IF(J943&lt;=10,"Good",IF(J943&lt;=20,"Acceptable","Poor")))</f>
        <v>Acceptable</v>
      </c>
      <c r="R943" s="55" t="n">
        <f aca="false">IFERROR(VALUE(LEFT(E943,4)),"")</f>
        <v>2023</v>
      </c>
    </row>
    <row r="944" customFormat="false" ht="15" hidden="false" customHeight="true" outlineLevel="0" collapsed="false">
      <c r="A944" s="52" t="s">
        <v>13115</v>
      </c>
      <c r="B944" s="52" t="s">
        <v>3613</v>
      </c>
      <c r="C944" s="52" t="s">
        <v>11</v>
      </c>
      <c r="D944" s="52" t="s">
        <v>21</v>
      </c>
      <c r="E944" s="52" t="s">
        <v>40</v>
      </c>
      <c r="F944" s="52" t="s">
        <v>107</v>
      </c>
      <c r="G944" s="52" t="n">
        <v>5844</v>
      </c>
      <c r="H944" s="52" t="n">
        <v>7058</v>
      </c>
      <c r="I944" s="54" t="n">
        <f aca="false">ABS(G944-H944)</f>
        <v>1214</v>
      </c>
      <c r="J944" s="54" t="n">
        <f aca="false">IF(H944=0,0,ROUND(ABS(G944-H944)/H944*100,2))</f>
        <v>17.2</v>
      </c>
      <c r="K944" s="54" t="n">
        <f aca="false">G944-H944</f>
        <v>-1214</v>
      </c>
      <c r="L944" s="54" t="n">
        <f aca="false">ROUND(100-J944,2)</f>
        <v>82.8</v>
      </c>
      <c r="M944" s="52" t="s">
        <v>12147</v>
      </c>
      <c r="N944" s="52" t="s">
        <v>12153</v>
      </c>
      <c r="O944" s="52" t="s">
        <v>12127</v>
      </c>
      <c r="P944" s="55" t="str">
        <f aca="false">IF(K944&gt;500,"Over-Forecast",IF(K944&lt;-500,"Under-Forecast","Accurate"))</f>
        <v>Under-Forecast</v>
      </c>
      <c r="Q944" s="55" t="str">
        <f aca="false">IF(J944&lt;=5,"Excellent",IF(J944&lt;=10,"Good",IF(J944&lt;=20,"Acceptable","Poor")))</f>
        <v>Acceptable</v>
      </c>
      <c r="R944" s="55" t="n">
        <f aca="false">IFERROR(VALUE(LEFT(E944,4)),"")</f>
        <v>2023</v>
      </c>
    </row>
    <row r="945" customFormat="false" ht="15" hidden="false" customHeight="true" outlineLevel="0" collapsed="false">
      <c r="A945" s="56" t="s">
        <v>13116</v>
      </c>
      <c r="B945" s="56" t="s">
        <v>3797</v>
      </c>
      <c r="C945" s="56" t="s">
        <v>14</v>
      </c>
      <c r="D945" s="56" t="s">
        <v>9</v>
      </c>
      <c r="E945" s="56" t="s">
        <v>56</v>
      </c>
      <c r="F945" s="56" t="s">
        <v>115</v>
      </c>
      <c r="G945" s="56" t="n">
        <v>7511</v>
      </c>
      <c r="H945" s="56" t="n">
        <v>7073</v>
      </c>
      <c r="I945" s="54" t="n">
        <f aca="false">ABS(G945-H945)</f>
        <v>438</v>
      </c>
      <c r="J945" s="54" t="n">
        <f aca="false">IF(H945=0,0,ROUND(ABS(G945-H945)/H945*100,2))</f>
        <v>6.19</v>
      </c>
      <c r="K945" s="54" t="n">
        <f aca="false">G945-H945</f>
        <v>438</v>
      </c>
      <c r="L945" s="54" t="n">
        <f aca="false">ROUND(100-J945,2)</f>
        <v>93.81</v>
      </c>
      <c r="M945" s="56" t="s">
        <v>12141</v>
      </c>
      <c r="N945" s="56" t="s">
        <v>12122</v>
      </c>
      <c r="O945" s="56" t="s">
        <v>12123</v>
      </c>
      <c r="P945" s="55" t="str">
        <f aca="false">IF(K945&gt;500,"Over-Forecast",IF(K945&lt;-500,"Under-Forecast","Accurate"))</f>
        <v>Accurate</v>
      </c>
      <c r="Q945" s="55" t="str">
        <f aca="false">IF(J945&lt;=5,"Excellent",IF(J945&lt;=10,"Good",IF(J945&lt;=20,"Acceptable","Poor")))</f>
        <v>Good</v>
      </c>
      <c r="R945" s="55" t="n">
        <f aca="false">IFERROR(VALUE(LEFT(E945,4)),"")</f>
        <v>2024</v>
      </c>
    </row>
    <row r="946" customFormat="false" ht="15" hidden="false" customHeight="true" outlineLevel="0" collapsed="false">
      <c r="A946" s="52" t="s">
        <v>13117</v>
      </c>
      <c r="B946" s="52" t="s">
        <v>3238</v>
      </c>
      <c r="C946" s="52" t="s">
        <v>14</v>
      </c>
      <c r="D946" s="52" t="s">
        <v>21</v>
      </c>
      <c r="E946" s="52" t="s">
        <v>34</v>
      </c>
      <c r="F946" s="52" t="s">
        <v>115</v>
      </c>
      <c r="G946" s="52" t="n">
        <v>3285</v>
      </c>
      <c r="H946" s="52" t="n">
        <v>4174</v>
      </c>
      <c r="I946" s="54" t="n">
        <f aca="false">ABS(G946-H946)</f>
        <v>889</v>
      </c>
      <c r="J946" s="54" t="n">
        <f aca="false">IF(H946=0,0,ROUND(ABS(G946-H946)/H946*100,2))</f>
        <v>21.3</v>
      </c>
      <c r="K946" s="54" t="n">
        <f aca="false">G946-H946</f>
        <v>-889</v>
      </c>
      <c r="L946" s="54" t="n">
        <f aca="false">ROUND(100-J946,2)</f>
        <v>78.7</v>
      </c>
      <c r="M946" s="52" t="s">
        <v>12139</v>
      </c>
      <c r="N946" s="52" t="s">
        <v>12126</v>
      </c>
      <c r="O946" s="52" t="s">
        <v>12131</v>
      </c>
      <c r="P946" s="55" t="str">
        <f aca="false">IF(K946&gt;500,"Over-Forecast",IF(K946&lt;-500,"Under-Forecast","Accurate"))</f>
        <v>Under-Forecast</v>
      </c>
      <c r="Q946" s="55" t="str">
        <f aca="false">IF(J946&lt;=5,"Excellent",IF(J946&lt;=10,"Good",IF(J946&lt;=20,"Acceptable","Poor")))</f>
        <v>Poor</v>
      </c>
      <c r="R946" s="55" t="n">
        <f aca="false">IFERROR(VALUE(LEFT(E946,4)),"")</f>
        <v>2023</v>
      </c>
    </row>
    <row r="947" customFormat="false" ht="15" hidden="false" customHeight="true" outlineLevel="0" collapsed="false">
      <c r="A947" s="56" t="s">
        <v>13118</v>
      </c>
      <c r="B947" s="56" t="s">
        <v>992</v>
      </c>
      <c r="C947" s="56" t="s">
        <v>23</v>
      </c>
      <c r="D947" s="56" t="s">
        <v>15</v>
      </c>
      <c r="E947" s="56" t="s">
        <v>51</v>
      </c>
      <c r="F947" s="56" t="s">
        <v>115</v>
      </c>
      <c r="G947" s="56" t="n">
        <v>3231</v>
      </c>
      <c r="H947" s="56" t="n">
        <v>2790</v>
      </c>
      <c r="I947" s="54" t="n">
        <f aca="false">ABS(G947-H947)</f>
        <v>441</v>
      </c>
      <c r="J947" s="54" t="n">
        <f aca="false">IF(H947=0,0,ROUND(ABS(G947-H947)/H947*100,2))</f>
        <v>15.81</v>
      </c>
      <c r="K947" s="54" t="n">
        <f aca="false">G947-H947</f>
        <v>441</v>
      </c>
      <c r="L947" s="54" t="n">
        <f aca="false">ROUND(100-J947,2)</f>
        <v>84.19</v>
      </c>
      <c r="M947" s="56" t="s">
        <v>12204</v>
      </c>
      <c r="N947" s="56" t="s">
        <v>12130</v>
      </c>
      <c r="O947" s="56" t="s">
        <v>12127</v>
      </c>
      <c r="P947" s="55" t="str">
        <f aca="false">IF(K947&gt;500,"Over-Forecast",IF(K947&lt;-500,"Under-Forecast","Accurate"))</f>
        <v>Accurate</v>
      </c>
      <c r="Q947" s="55" t="str">
        <f aca="false">IF(J947&lt;=5,"Excellent",IF(J947&lt;=10,"Good",IF(J947&lt;=20,"Acceptable","Poor")))</f>
        <v>Acceptable</v>
      </c>
      <c r="R947" s="55" t="n">
        <f aca="false">IFERROR(VALUE(LEFT(E947,4)),"")</f>
        <v>2024</v>
      </c>
    </row>
    <row r="948" customFormat="false" ht="15" hidden="false" customHeight="true" outlineLevel="0" collapsed="false">
      <c r="A948" s="52" t="s">
        <v>13119</v>
      </c>
      <c r="B948" s="52" t="s">
        <v>1203</v>
      </c>
      <c r="C948" s="52" t="s">
        <v>27</v>
      </c>
      <c r="D948" s="52" t="s">
        <v>15</v>
      </c>
      <c r="E948" s="52" t="s">
        <v>28</v>
      </c>
      <c r="F948" s="52" t="s">
        <v>113</v>
      </c>
      <c r="G948" s="52" t="n">
        <v>2145</v>
      </c>
      <c r="H948" s="52" t="n">
        <v>2762</v>
      </c>
      <c r="I948" s="54" t="n">
        <f aca="false">ABS(G948-H948)</f>
        <v>617</v>
      </c>
      <c r="J948" s="54" t="n">
        <f aca="false">IF(H948=0,0,ROUND(ABS(G948-H948)/H948*100,2))</f>
        <v>22.34</v>
      </c>
      <c r="K948" s="54" t="n">
        <f aca="false">G948-H948</f>
        <v>-617</v>
      </c>
      <c r="L948" s="54" t="n">
        <f aca="false">ROUND(100-J948,2)</f>
        <v>77.66</v>
      </c>
      <c r="M948" s="52" t="s">
        <v>12121</v>
      </c>
      <c r="N948" s="52" t="s">
        <v>12137</v>
      </c>
      <c r="O948" s="52" t="s">
        <v>12123</v>
      </c>
      <c r="P948" s="55" t="str">
        <f aca="false">IF(K948&gt;500,"Over-Forecast",IF(K948&lt;-500,"Under-Forecast","Accurate"))</f>
        <v>Under-Forecast</v>
      </c>
      <c r="Q948" s="55" t="str">
        <f aca="false">IF(J948&lt;=5,"Excellent",IF(J948&lt;=10,"Good",IF(J948&lt;=20,"Acceptable","Poor")))</f>
        <v>Poor</v>
      </c>
      <c r="R948" s="55" t="n">
        <f aca="false">IFERROR(VALUE(LEFT(E948,4)),"")</f>
        <v>2022</v>
      </c>
    </row>
    <row r="949" customFormat="false" ht="15" hidden="false" customHeight="true" outlineLevel="0" collapsed="false">
      <c r="A949" s="56" t="s">
        <v>13120</v>
      </c>
      <c r="B949" s="56" t="s">
        <v>8243</v>
      </c>
      <c r="C949" s="56" t="s">
        <v>20</v>
      </c>
      <c r="D949" s="56" t="s">
        <v>9</v>
      </c>
      <c r="E949" s="56" t="s">
        <v>48</v>
      </c>
      <c r="F949" s="56" t="s">
        <v>115</v>
      </c>
      <c r="G949" s="56" t="n">
        <v>5460</v>
      </c>
      <c r="H949" s="56" t="n">
        <v>4970</v>
      </c>
      <c r="I949" s="54" t="n">
        <f aca="false">ABS(G949-H949)</f>
        <v>490</v>
      </c>
      <c r="J949" s="54" t="n">
        <f aca="false">IF(H949=0,0,ROUND(ABS(G949-H949)/H949*100,2))</f>
        <v>9.86</v>
      </c>
      <c r="K949" s="54" t="n">
        <f aca="false">G949-H949</f>
        <v>490</v>
      </c>
      <c r="L949" s="54" t="n">
        <f aca="false">ROUND(100-J949,2)</f>
        <v>90.14</v>
      </c>
      <c r="M949" s="56" t="s">
        <v>12173</v>
      </c>
      <c r="N949" s="56" t="s">
        <v>12137</v>
      </c>
      <c r="O949" s="56" t="s">
        <v>12127</v>
      </c>
      <c r="P949" s="55" t="str">
        <f aca="false">IF(K949&gt;500,"Over-Forecast",IF(K949&lt;-500,"Under-Forecast","Accurate"))</f>
        <v>Accurate</v>
      </c>
      <c r="Q949" s="55" t="str">
        <f aca="false">IF(J949&lt;=5,"Excellent",IF(J949&lt;=10,"Good",IF(J949&lt;=20,"Acceptable","Poor")))</f>
        <v>Good</v>
      </c>
      <c r="R949" s="55" t="n">
        <f aca="false">IFERROR(VALUE(LEFT(E949,4)),"")</f>
        <v>2024</v>
      </c>
    </row>
    <row r="950" customFormat="false" ht="15" hidden="false" customHeight="true" outlineLevel="0" collapsed="false">
      <c r="A950" s="52" t="s">
        <v>13121</v>
      </c>
      <c r="B950" s="52" t="s">
        <v>2670</v>
      </c>
      <c r="C950" s="52" t="s">
        <v>17</v>
      </c>
      <c r="D950" s="52" t="s">
        <v>12</v>
      </c>
      <c r="E950" s="52" t="s">
        <v>45</v>
      </c>
      <c r="F950" s="52" t="s">
        <v>115</v>
      </c>
      <c r="G950" s="52" t="n">
        <v>2950</v>
      </c>
      <c r="H950" s="52" t="n">
        <v>3596</v>
      </c>
      <c r="I950" s="54" t="n">
        <f aca="false">ABS(G950-H950)</f>
        <v>646</v>
      </c>
      <c r="J950" s="54" t="n">
        <f aca="false">IF(H950=0,0,ROUND(ABS(G950-H950)/H950*100,2))</f>
        <v>17.96</v>
      </c>
      <c r="K950" s="54" t="n">
        <f aca="false">G950-H950</f>
        <v>-646</v>
      </c>
      <c r="L950" s="54" t="n">
        <f aca="false">ROUND(100-J950,2)</f>
        <v>82.04</v>
      </c>
      <c r="M950" s="52" t="s">
        <v>12160</v>
      </c>
      <c r="N950" s="52" t="s">
        <v>12137</v>
      </c>
      <c r="O950" s="52" t="s">
        <v>12127</v>
      </c>
      <c r="P950" s="55" t="str">
        <f aca="false">IF(K950&gt;500,"Over-Forecast",IF(K950&lt;-500,"Under-Forecast","Accurate"))</f>
        <v>Under-Forecast</v>
      </c>
      <c r="Q950" s="55" t="str">
        <f aca="false">IF(J950&lt;=5,"Excellent",IF(J950&lt;=10,"Good",IF(J950&lt;=20,"Acceptable","Poor")))</f>
        <v>Acceptable</v>
      </c>
      <c r="R950" s="55" t="n">
        <f aca="false">IFERROR(VALUE(LEFT(E950,4)),"")</f>
        <v>2024</v>
      </c>
    </row>
    <row r="951" customFormat="false" ht="15" hidden="false" customHeight="true" outlineLevel="0" collapsed="false">
      <c r="A951" s="56" t="s">
        <v>13122</v>
      </c>
      <c r="B951" s="56" t="s">
        <v>2260</v>
      </c>
      <c r="C951" s="56" t="s">
        <v>11</v>
      </c>
      <c r="D951" s="56" t="s">
        <v>15</v>
      </c>
      <c r="E951" s="56" t="s">
        <v>41</v>
      </c>
      <c r="F951" s="56" t="s">
        <v>115</v>
      </c>
      <c r="G951" s="56" t="n">
        <v>4603</v>
      </c>
      <c r="H951" s="56" t="n">
        <v>5233</v>
      </c>
      <c r="I951" s="54" t="n">
        <f aca="false">ABS(G951-H951)</f>
        <v>630</v>
      </c>
      <c r="J951" s="54" t="n">
        <f aca="false">IF(H951=0,0,ROUND(ABS(G951-H951)/H951*100,2))</f>
        <v>12.04</v>
      </c>
      <c r="K951" s="54" t="n">
        <f aca="false">G951-H951</f>
        <v>-630</v>
      </c>
      <c r="L951" s="54" t="n">
        <f aca="false">ROUND(100-J951,2)</f>
        <v>87.96</v>
      </c>
      <c r="M951" s="56" t="s">
        <v>12149</v>
      </c>
      <c r="N951" s="56" t="s">
        <v>12153</v>
      </c>
      <c r="O951" s="56" t="s">
        <v>12131</v>
      </c>
      <c r="P951" s="55" t="str">
        <f aca="false">IF(K951&gt;500,"Over-Forecast",IF(K951&lt;-500,"Under-Forecast","Accurate"))</f>
        <v>Under-Forecast</v>
      </c>
      <c r="Q951" s="55" t="str">
        <f aca="false">IF(J951&lt;=5,"Excellent",IF(J951&lt;=10,"Good",IF(J951&lt;=20,"Acceptable","Poor")))</f>
        <v>Acceptable</v>
      </c>
      <c r="R951" s="55" t="n">
        <f aca="false">IFERROR(VALUE(LEFT(E951,4)),"")</f>
        <v>2023</v>
      </c>
    </row>
    <row r="952" customFormat="false" ht="15" hidden="false" customHeight="true" outlineLevel="0" collapsed="false">
      <c r="A952" s="52" t="s">
        <v>13123</v>
      </c>
      <c r="B952" s="52" t="s">
        <v>3081</v>
      </c>
      <c r="C952" s="52" t="s">
        <v>25</v>
      </c>
      <c r="D952" s="52" t="s">
        <v>18</v>
      </c>
      <c r="E952" s="52" t="s">
        <v>52</v>
      </c>
      <c r="F952" s="52" t="s">
        <v>113</v>
      </c>
      <c r="G952" s="52" t="n">
        <v>1849</v>
      </c>
      <c r="H952" s="52" t="n">
        <v>1646</v>
      </c>
      <c r="I952" s="54" t="n">
        <f aca="false">ABS(G952-H952)</f>
        <v>203</v>
      </c>
      <c r="J952" s="54" t="n">
        <f aca="false">IF(H952=0,0,ROUND(ABS(G952-H952)/H952*100,2))</f>
        <v>12.33</v>
      </c>
      <c r="K952" s="54" t="n">
        <f aca="false">G952-H952</f>
        <v>203</v>
      </c>
      <c r="L952" s="54" t="n">
        <f aca="false">ROUND(100-J952,2)</f>
        <v>87.67</v>
      </c>
      <c r="M952" s="52" t="s">
        <v>12129</v>
      </c>
      <c r="N952" s="52" t="s">
        <v>12130</v>
      </c>
      <c r="O952" s="52" t="s">
        <v>12127</v>
      </c>
      <c r="P952" s="55" t="str">
        <f aca="false">IF(K952&gt;500,"Over-Forecast",IF(K952&lt;-500,"Under-Forecast","Accurate"))</f>
        <v>Accurate</v>
      </c>
      <c r="Q952" s="55" t="str">
        <f aca="false">IF(J952&lt;=5,"Excellent",IF(J952&lt;=10,"Good",IF(J952&lt;=20,"Acceptable","Poor")))</f>
        <v>Acceptable</v>
      </c>
      <c r="R952" s="55" t="n">
        <f aca="false">IFERROR(VALUE(LEFT(E952,4)),"")</f>
        <v>2024</v>
      </c>
    </row>
    <row r="953" customFormat="false" ht="15" hidden="false" customHeight="true" outlineLevel="0" collapsed="false">
      <c r="A953" s="56" t="s">
        <v>13124</v>
      </c>
      <c r="B953" s="56" t="s">
        <v>3682</v>
      </c>
      <c r="C953" s="56" t="s">
        <v>20</v>
      </c>
      <c r="D953" s="56" t="s">
        <v>15</v>
      </c>
      <c r="E953" s="56" t="s">
        <v>50</v>
      </c>
      <c r="F953" s="56" t="s">
        <v>115</v>
      </c>
      <c r="G953" s="56" t="n">
        <v>5987</v>
      </c>
      <c r="H953" s="56" t="n">
        <v>7163</v>
      </c>
      <c r="I953" s="54" t="n">
        <f aca="false">ABS(G953-H953)</f>
        <v>1176</v>
      </c>
      <c r="J953" s="54" t="n">
        <f aca="false">IF(H953=0,0,ROUND(ABS(G953-H953)/H953*100,2))</f>
        <v>16.42</v>
      </c>
      <c r="K953" s="54" t="n">
        <f aca="false">G953-H953</f>
        <v>-1176</v>
      </c>
      <c r="L953" s="54" t="n">
        <f aca="false">ROUND(100-J953,2)</f>
        <v>83.58</v>
      </c>
      <c r="M953" s="56" t="s">
        <v>12141</v>
      </c>
      <c r="N953" s="56" t="s">
        <v>12153</v>
      </c>
      <c r="O953" s="56" t="s">
        <v>12123</v>
      </c>
      <c r="P953" s="55" t="str">
        <f aca="false">IF(K953&gt;500,"Over-Forecast",IF(K953&lt;-500,"Under-Forecast","Accurate"))</f>
        <v>Under-Forecast</v>
      </c>
      <c r="Q953" s="55" t="str">
        <f aca="false">IF(J953&lt;=5,"Excellent",IF(J953&lt;=10,"Good",IF(J953&lt;=20,"Acceptable","Poor")))</f>
        <v>Acceptable</v>
      </c>
      <c r="R953" s="55" t="n">
        <f aca="false">IFERROR(VALUE(LEFT(E953,4)),"")</f>
        <v>2024</v>
      </c>
    </row>
    <row r="954" customFormat="false" ht="15" hidden="false" customHeight="true" outlineLevel="0" collapsed="false">
      <c r="A954" s="52" t="s">
        <v>13125</v>
      </c>
      <c r="B954" s="52" t="s">
        <v>892</v>
      </c>
      <c r="C954" s="52" t="s">
        <v>14</v>
      </c>
      <c r="D954" s="52" t="s">
        <v>15</v>
      </c>
      <c r="E954" s="52" t="s">
        <v>44</v>
      </c>
      <c r="F954" s="52" t="s">
        <v>113</v>
      </c>
      <c r="G954" s="52" t="n">
        <v>8425</v>
      </c>
      <c r="H954" s="52" t="n">
        <v>9312</v>
      </c>
      <c r="I954" s="54" t="n">
        <f aca="false">ABS(G954-H954)</f>
        <v>887</v>
      </c>
      <c r="J954" s="54" t="n">
        <f aca="false">IF(H954=0,0,ROUND(ABS(G954-H954)/H954*100,2))</f>
        <v>9.53</v>
      </c>
      <c r="K954" s="54" t="n">
        <f aca="false">G954-H954</f>
        <v>-887</v>
      </c>
      <c r="L954" s="54" t="n">
        <f aca="false">ROUND(100-J954,2)</f>
        <v>90.47</v>
      </c>
      <c r="M954" s="52" t="s">
        <v>12141</v>
      </c>
      <c r="N954" s="52" t="s">
        <v>12137</v>
      </c>
      <c r="O954" s="52" t="s">
        <v>12131</v>
      </c>
      <c r="P954" s="55" t="str">
        <f aca="false">IF(K954&gt;500,"Over-Forecast",IF(K954&lt;-500,"Under-Forecast","Accurate"))</f>
        <v>Under-Forecast</v>
      </c>
      <c r="Q954" s="55" t="str">
        <f aca="false">IF(J954&lt;=5,"Excellent",IF(J954&lt;=10,"Good",IF(J954&lt;=20,"Acceptable","Poor")))</f>
        <v>Good</v>
      </c>
      <c r="R954" s="55" t="n">
        <f aca="false">IFERROR(VALUE(LEFT(E954,4)),"")</f>
        <v>2023</v>
      </c>
    </row>
    <row r="955" customFormat="false" ht="15" hidden="false" customHeight="true" outlineLevel="0" collapsed="false">
      <c r="A955" s="56" t="s">
        <v>13126</v>
      </c>
      <c r="B955" s="56" t="s">
        <v>6240</v>
      </c>
      <c r="C955" s="56" t="s">
        <v>20</v>
      </c>
      <c r="D955" s="56" t="s">
        <v>12</v>
      </c>
      <c r="E955" s="56" t="s">
        <v>43</v>
      </c>
      <c r="F955" s="56" t="s">
        <v>109</v>
      </c>
      <c r="G955" s="56" t="n">
        <v>11432</v>
      </c>
      <c r="H955" s="56" t="n">
        <v>8786</v>
      </c>
      <c r="I955" s="54" t="n">
        <f aca="false">ABS(G955-H955)</f>
        <v>2646</v>
      </c>
      <c r="J955" s="54" t="n">
        <f aca="false">IF(H955=0,0,ROUND(ABS(G955-H955)/H955*100,2))</f>
        <v>30.12</v>
      </c>
      <c r="K955" s="54" t="n">
        <f aca="false">G955-H955</f>
        <v>2646</v>
      </c>
      <c r="L955" s="54" t="n">
        <f aca="false">ROUND(100-J955,2)</f>
        <v>69.88</v>
      </c>
      <c r="M955" s="56" t="s">
        <v>12139</v>
      </c>
      <c r="N955" s="56" t="s">
        <v>12126</v>
      </c>
      <c r="O955" s="56" t="s">
        <v>12131</v>
      </c>
      <c r="P955" s="55" t="str">
        <f aca="false">IF(K955&gt;500,"Over-Forecast",IF(K955&lt;-500,"Under-Forecast","Accurate"))</f>
        <v>Over-Forecast</v>
      </c>
      <c r="Q955" s="55" t="str">
        <f aca="false">IF(J955&lt;=5,"Excellent",IF(J955&lt;=10,"Good",IF(J955&lt;=20,"Acceptable","Poor")))</f>
        <v>Poor</v>
      </c>
      <c r="R955" s="55" t="n">
        <f aca="false">IFERROR(VALUE(LEFT(E955,4)),"")</f>
        <v>2023</v>
      </c>
    </row>
    <row r="956" customFormat="false" ht="15" hidden="false" customHeight="true" outlineLevel="0" collapsed="false">
      <c r="A956" s="52" t="s">
        <v>13127</v>
      </c>
      <c r="B956" s="52" t="s">
        <v>5194</v>
      </c>
      <c r="C956" s="52" t="s">
        <v>25</v>
      </c>
      <c r="D956" s="52" t="s">
        <v>12</v>
      </c>
      <c r="E956" s="52" t="s">
        <v>51</v>
      </c>
      <c r="F956" s="52" t="s">
        <v>109</v>
      </c>
      <c r="G956" s="52" t="n">
        <v>11162</v>
      </c>
      <c r="H956" s="52" t="n">
        <v>8740</v>
      </c>
      <c r="I956" s="54" t="n">
        <f aca="false">ABS(G956-H956)</f>
        <v>2422</v>
      </c>
      <c r="J956" s="54" t="n">
        <f aca="false">IF(H956=0,0,ROUND(ABS(G956-H956)/H956*100,2))</f>
        <v>27.71</v>
      </c>
      <c r="K956" s="54" t="n">
        <f aca="false">G956-H956</f>
        <v>2422</v>
      </c>
      <c r="L956" s="54" t="n">
        <f aca="false">ROUND(100-J956,2)</f>
        <v>72.29</v>
      </c>
      <c r="M956" s="52" t="s">
        <v>12125</v>
      </c>
      <c r="N956" s="52" t="s">
        <v>12130</v>
      </c>
      <c r="O956" s="52" t="s">
        <v>12127</v>
      </c>
      <c r="P956" s="55" t="str">
        <f aca="false">IF(K956&gt;500,"Over-Forecast",IF(K956&lt;-500,"Under-Forecast","Accurate"))</f>
        <v>Over-Forecast</v>
      </c>
      <c r="Q956" s="55" t="str">
        <f aca="false">IF(J956&lt;=5,"Excellent",IF(J956&lt;=10,"Good",IF(J956&lt;=20,"Acceptable","Poor")))</f>
        <v>Poor</v>
      </c>
      <c r="R956" s="55" t="n">
        <f aca="false">IFERROR(VALUE(LEFT(E956,4)),"")</f>
        <v>2024</v>
      </c>
    </row>
    <row r="957" customFormat="false" ht="15" hidden="false" customHeight="true" outlineLevel="0" collapsed="false">
      <c r="A957" s="56" t="s">
        <v>13128</v>
      </c>
      <c r="B957" s="56" t="s">
        <v>2975</v>
      </c>
      <c r="C957" s="56" t="s">
        <v>20</v>
      </c>
      <c r="D957" s="56" t="s">
        <v>18</v>
      </c>
      <c r="E957" s="56" t="s">
        <v>38</v>
      </c>
      <c r="F957" s="56" t="s">
        <v>107</v>
      </c>
      <c r="G957" s="56" t="n">
        <v>8350</v>
      </c>
      <c r="H957" s="56" t="n">
        <v>8706</v>
      </c>
      <c r="I957" s="54" t="n">
        <f aca="false">ABS(G957-H957)</f>
        <v>356</v>
      </c>
      <c r="J957" s="54" t="n">
        <f aca="false">IF(H957=0,0,ROUND(ABS(G957-H957)/H957*100,2))</f>
        <v>4.09</v>
      </c>
      <c r="K957" s="54" t="n">
        <f aca="false">G957-H957</f>
        <v>-356</v>
      </c>
      <c r="L957" s="54" t="n">
        <f aca="false">ROUND(100-J957,2)</f>
        <v>95.91</v>
      </c>
      <c r="M957" s="56" t="s">
        <v>12141</v>
      </c>
      <c r="N957" s="56" t="s">
        <v>12130</v>
      </c>
      <c r="O957" s="56" t="s">
        <v>12123</v>
      </c>
      <c r="P957" s="55" t="str">
        <f aca="false">IF(K957&gt;500,"Over-Forecast",IF(K957&lt;-500,"Under-Forecast","Accurate"))</f>
        <v>Accurate</v>
      </c>
      <c r="Q957" s="55" t="str">
        <f aca="false">IF(J957&lt;=5,"Excellent",IF(J957&lt;=10,"Good",IF(J957&lt;=20,"Acceptable","Poor")))</f>
        <v>Excellent</v>
      </c>
      <c r="R957" s="55" t="n">
        <f aca="false">IFERROR(VALUE(LEFT(E957,4)),"")</f>
        <v>2023</v>
      </c>
    </row>
    <row r="958" customFormat="false" ht="15" hidden="false" customHeight="true" outlineLevel="0" collapsed="false">
      <c r="A958" s="52" t="s">
        <v>13129</v>
      </c>
      <c r="B958" s="52" t="s">
        <v>4283</v>
      </c>
      <c r="C958" s="52" t="s">
        <v>27</v>
      </c>
      <c r="D958" s="52" t="s">
        <v>15</v>
      </c>
      <c r="E958" s="52" t="s">
        <v>38</v>
      </c>
      <c r="F958" s="52" t="s">
        <v>107</v>
      </c>
      <c r="G958" s="52" t="n">
        <v>5325</v>
      </c>
      <c r="H958" s="52" t="n">
        <v>7017</v>
      </c>
      <c r="I958" s="54" t="n">
        <f aca="false">ABS(G958-H958)</f>
        <v>1692</v>
      </c>
      <c r="J958" s="54" t="n">
        <f aca="false">IF(H958=0,0,ROUND(ABS(G958-H958)/H958*100,2))</f>
        <v>24.11</v>
      </c>
      <c r="K958" s="54" t="n">
        <f aca="false">G958-H958</f>
        <v>-1692</v>
      </c>
      <c r="L958" s="54" t="n">
        <f aca="false">ROUND(100-J958,2)</f>
        <v>75.89</v>
      </c>
      <c r="M958" s="52" t="s">
        <v>12134</v>
      </c>
      <c r="N958" s="52" t="s">
        <v>12153</v>
      </c>
      <c r="O958" s="52" t="s">
        <v>12127</v>
      </c>
      <c r="P958" s="55" t="str">
        <f aca="false">IF(K958&gt;500,"Over-Forecast",IF(K958&lt;-500,"Under-Forecast","Accurate"))</f>
        <v>Under-Forecast</v>
      </c>
      <c r="Q958" s="55" t="str">
        <f aca="false">IF(J958&lt;=5,"Excellent",IF(J958&lt;=10,"Good",IF(J958&lt;=20,"Acceptable","Poor")))</f>
        <v>Poor</v>
      </c>
      <c r="R958" s="55" t="n">
        <f aca="false">IFERROR(VALUE(LEFT(E958,4)),"")</f>
        <v>2023</v>
      </c>
    </row>
    <row r="959" customFormat="false" ht="15" hidden="false" customHeight="true" outlineLevel="0" collapsed="false">
      <c r="A959" s="56" t="s">
        <v>13130</v>
      </c>
      <c r="B959" s="56" t="s">
        <v>2480</v>
      </c>
      <c r="C959" s="56" t="s">
        <v>11</v>
      </c>
      <c r="D959" s="56" t="s">
        <v>9</v>
      </c>
      <c r="E959" s="56" t="s">
        <v>39</v>
      </c>
      <c r="F959" s="56" t="s">
        <v>115</v>
      </c>
      <c r="G959" s="56" t="n">
        <v>4442</v>
      </c>
      <c r="H959" s="56" t="n">
        <v>6195</v>
      </c>
      <c r="I959" s="54" t="n">
        <f aca="false">ABS(G959-H959)</f>
        <v>1753</v>
      </c>
      <c r="J959" s="54" t="n">
        <f aca="false">IF(H959=0,0,ROUND(ABS(G959-H959)/H959*100,2))</f>
        <v>28.3</v>
      </c>
      <c r="K959" s="54" t="n">
        <f aca="false">G959-H959</f>
        <v>-1753</v>
      </c>
      <c r="L959" s="54" t="n">
        <f aca="false">ROUND(100-J959,2)</f>
        <v>71.7</v>
      </c>
      <c r="M959" s="56" t="s">
        <v>12144</v>
      </c>
      <c r="N959" s="56" t="s">
        <v>12130</v>
      </c>
      <c r="O959" s="56" t="s">
        <v>12123</v>
      </c>
      <c r="P959" s="55" t="str">
        <f aca="false">IF(K959&gt;500,"Over-Forecast",IF(K959&lt;-500,"Under-Forecast","Accurate"))</f>
        <v>Under-Forecast</v>
      </c>
      <c r="Q959" s="55" t="str">
        <f aca="false">IF(J959&lt;=5,"Excellent",IF(J959&lt;=10,"Good",IF(J959&lt;=20,"Acceptable","Poor")))</f>
        <v>Poor</v>
      </c>
      <c r="R959" s="55" t="n">
        <f aca="false">IFERROR(VALUE(LEFT(E959,4)),"")</f>
        <v>2023</v>
      </c>
    </row>
    <row r="960" customFormat="false" ht="15" hidden="false" customHeight="true" outlineLevel="0" collapsed="false">
      <c r="A960" s="52" t="s">
        <v>13131</v>
      </c>
      <c r="B960" s="52" t="s">
        <v>1932</v>
      </c>
      <c r="C960" s="52" t="s">
        <v>17</v>
      </c>
      <c r="D960" s="52" t="s">
        <v>9</v>
      </c>
      <c r="E960" s="52" t="s">
        <v>39</v>
      </c>
      <c r="F960" s="52" t="s">
        <v>111</v>
      </c>
      <c r="G960" s="52" t="n">
        <v>10528</v>
      </c>
      <c r="H960" s="52" t="n">
        <v>9276</v>
      </c>
      <c r="I960" s="54" t="n">
        <f aca="false">ABS(G960-H960)</f>
        <v>1252</v>
      </c>
      <c r="J960" s="54" t="n">
        <f aca="false">IF(H960=0,0,ROUND(ABS(G960-H960)/H960*100,2))</f>
        <v>13.5</v>
      </c>
      <c r="K960" s="54" t="n">
        <f aca="false">G960-H960</f>
        <v>1252</v>
      </c>
      <c r="L960" s="54" t="n">
        <f aca="false">ROUND(100-J960,2)</f>
        <v>86.5</v>
      </c>
      <c r="M960" s="52" t="s">
        <v>12160</v>
      </c>
      <c r="N960" s="52" t="s">
        <v>12137</v>
      </c>
      <c r="O960" s="52" t="s">
        <v>12131</v>
      </c>
      <c r="P960" s="55" t="str">
        <f aca="false">IF(K960&gt;500,"Over-Forecast",IF(K960&lt;-500,"Under-Forecast","Accurate"))</f>
        <v>Over-Forecast</v>
      </c>
      <c r="Q960" s="55" t="str">
        <f aca="false">IF(J960&lt;=5,"Excellent",IF(J960&lt;=10,"Good",IF(J960&lt;=20,"Acceptable","Poor")))</f>
        <v>Acceptable</v>
      </c>
      <c r="R960" s="55" t="n">
        <f aca="false">IFERROR(VALUE(LEFT(E960,4)),"")</f>
        <v>2023</v>
      </c>
    </row>
    <row r="961" customFormat="false" ht="15" hidden="false" customHeight="true" outlineLevel="0" collapsed="false">
      <c r="A961" s="56" t="s">
        <v>13132</v>
      </c>
      <c r="B961" s="56" t="s">
        <v>2065</v>
      </c>
      <c r="C961" s="56" t="s">
        <v>11</v>
      </c>
      <c r="D961" s="56" t="s">
        <v>18</v>
      </c>
      <c r="E961" s="56" t="s">
        <v>10</v>
      </c>
      <c r="F961" s="56" t="s">
        <v>109</v>
      </c>
      <c r="G961" s="56" t="n">
        <v>6815</v>
      </c>
      <c r="H961" s="56" t="n">
        <v>5426</v>
      </c>
      <c r="I961" s="54" t="n">
        <f aca="false">ABS(G961-H961)</f>
        <v>1389</v>
      </c>
      <c r="J961" s="54" t="n">
        <f aca="false">IF(H961=0,0,ROUND(ABS(G961-H961)/H961*100,2))</f>
        <v>25.6</v>
      </c>
      <c r="K961" s="54" t="n">
        <f aca="false">G961-H961</f>
        <v>1389</v>
      </c>
      <c r="L961" s="54" t="n">
        <f aca="false">ROUND(100-J961,2)</f>
        <v>74.4</v>
      </c>
      <c r="M961" s="56" t="s">
        <v>12149</v>
      </c>
      <c r="N961" s="56" t="s">
        <v>12122</v>
      </c>
      <c r="O961" s="56" t="s">
        <v>12131</v>
      </c>
      <c r="P961" s="55" t="str">
        <f aca="false">IF(K961&gt;500,"Over-Forecast",IF(K961&lt;-500,"Under-Forecast","Accurate"))</f>
        <v>Over-Forecast</v>
      </c>
      <c r="Q961" s="55" t="str">
        <f aca="false">IF(J961&lt;=5,"Excellent",IF(J961&lt;=10,"Good",IF(J961&lt;=20,"Acceptable","Poor")))</f>
        <v>Poor</v>
      </c>
      <c r="R961" s="55" t="n">
        <f aca="false">IFERROR(VALUE(LEFT(E961,4)),"")</f>
        <v>2022</v>
      </c>
    </row>
    <row r="962" customFormat="false" ht="15" hidden="false" customHeight="true" outlineLevel="0" collapsed="false">
      <c r="A962" s="52" t="s">
        <v>13133</v>
      </c>
      <c r="B962" s="52" t="s">
        <v>1207</v>
      </c>
      <c r="C962" s="52" t="s">
        <v>23</v>
      </c>
      <c r="D962" s="52" t="s">
        <v>21</v>
      </c>
      <c r="E962" s="52" t="s">
        <v>50</v>
      </c>
      <c r="F962" s="52" t="s">
        <v>113</v>
      </c>
      <c r="G962" s="52" t="n">
        <v>8125</v>
      </c>
      <c r="H962" s="52" t="n">
        <v>7015</v>
      </c>
      <c r="I962" s="54" t="n">
        <f aca="false">ABS(G962-H962)</f>
        <v>1110</v>
      </c>
      <c r="J962" s="54" t="n">
        <f aca="false">IF(H962=0,0,ROUND(ABS(G962-H962)/H962*100,2))</f>
        <v>15.82</v>
      </c>
      <c r="K962" s="54" t="n">
        <f aca="false">G962-H962</f>
        <v>1110</v>
      </c>
      <c r="L962" s="54" t="n">
        <f aca="false">ROUND(100-J962,2)</f>
        <v>84.18</v>
      </c>
      <c r="M962" s="52" t="s">
        <v>12129</v>
      </c>
      <c r="N962" s="52" t="s">
        <v>12126</v>
      </c>
      <c r="O962" s="52" t="s">
        <v>12127</v>
      </c>
      <c r="P962" s="55" t="str">
        <f aca="false">IF(K962&gt;500,"Over-Forecast",IF(K962&lt;-500,"Under-Forecast","Accurate"))</f>
        <v>Over-Forecast</v>
      </c>
      <c r="Q962" s="55" t="str">
        <f aca="false">IF(J962&lt;=5,"Excellent",IF(J962&lt;=10,"Good",IF(J962&lt;=20,"Acceptable","Poor")))</f>
        <v>Acceptable</v>
      </c>
      <c r="R962" s="55" t="n">
        <f aca="false">IFERROR(VALUE(LEFT(E962,4)),"")</f>
        <v>2024</v>
      </c>
    </row>
    <row r="963" customFormat="false" ht="15" hidden="false" customHeight="true" outlineLevel="0" collapsed="false">
      <c r="A963" s="56" t="s">
        <v>13134</v>
      </c>
      <c r="B963" s="56" t="s">
        <v>6342</v>
      </c>
      <c r="C963" s="56" t="s">
        <v>11</v>
      </c>
      <c r="D963" s="56" t="s">
        <v>9</v>
      </c>
      <c r="E963" s="56" t="s">
        <v>40</v>
      </c>
      <c r="F963" s="56" t="s">
        <v>111</v>
      </c>
      <c r="G963" s="56" t="n">
        <v>9912</v>
      </c>
      <c r="H963" s="56" t="n">
        <v>8195</v>
      </c>
      <c r="I963" s="54" t="n">
        <f aca="false">ABS(G963-H963)</f>
        <v>1717</v>
      </c>
      <c r="J963" s="54" t="n">
        <f aca="false">IF(H963=0,0,ROUND(ABS(G963-H963)/H963*100,2))</f>
        <v>20.95</v>
      </c>
      <c r="K963" s="54" t="n">
        <f aca="false">G963-H963</f>
        <v>1717</v>
      </c>
      <c r="L963" s="54" t="n">
        <f aca="false">ROUND(100-J963,2)</f>
        <v>79.05</v>
      </c>
      <c r="M963" s="56" t="s">
        <v>12139</v>
      </c>
      <c r="N963" s="56" t="s">
        <v>12122</v>
      </c>
      <c r="O963" s="56" t="s">
        <v>12123</v>
      </c>
      <c r="P963" s="55" t="str">
        <f aca="false">IF(K963&gt;500,"Over-Forecast",IF(K963&lt;-500,"Under-Forecast","Accurate"))</f>
        <v>Over-Forecast</v>
      </c>
      <c r="Q963" s="55" t="str">
        <f aca="false">IF(J963&lt;=5,"Excellent",IF(J963&lt;=10,"Good",IF(J963&lt;=20,"Acceptable","Poor")))</f>
        <v>Poor</v>
      </c>
      <c r="R963" s="55" t="n">
        <f aca="false">IFERROR(VALUE(LEFT(E963,4)),"")</f>
        <v>2023</v>
      </c>
    </row>
    <row r="964" customFormat="false" ht="15" hidden="false" customHeight="true" outlineLevel="0" collapsed="false">
      <c r="A964" s="52" t="s">
        <v>13135</v>
      </c>
      <c r="B964" s="52" t="s">
        <v>3201</v>
      </c>
      <c r="C964" s="52" t="s">
        <v>20</v>
      </c>
      <c r="D964" s="52" t="s">
        <v>18</v>
      </c>
      <c r="E964" s="52" t="s">
        <v>41</v>
      </c>
      <c r="F964" s="52" t="s">
        <v>111</v>
      </c>
      <c r="G964" s="52" t="n">
        <v>7449</v>
      </c>
      <c r="H964" s="52" t="n">
        <v>6312</v>
      </c>
      <c r="I964" s="54" t="n">
        <f aca="false">ABS(G964-H964)</f>
        <v>1137</v>
      </c>
      <c r="J964" s="54" t="n">
        <f aca="false">IF(H964=0,0,ROUND(ABS(G964-H964)/H964*100,2))</f>
        <v>18.01</v>
      </c>
      <c r="K964" s="54" t="n">
        <f aca="false">G964-H964</f>
        <v>1137</v>
      </c>
      <c r="L964" s="54" t="n">
        <f aca="false">ROUND(100-J964,2)</f>
        <v>81.99</v>
      </c>
      <c r="M964" s="52" t="s">
        <v>12141</v>
      </c>
      <c r="N964" s="52" t="s">
        <v>12126</v>
      </c>
      <c r="O964" s="52" t="s">
        <v>12131</v>
      </c>
      <c r="P964" s="55" t="str">
        <f aca="false">IF(K964&gt;500,"Over-Forecast",IF(K964&lt;-500,"Under-Forecast","Accurate"))</f>
        <v>Over-Forecast</v>
      </c>
      <c r="Q964" s="55" t="str">
        <f aca="false">IF(J964&lt;=5,"Excellent",IF(J964&lt;=10,"Good",IF(J964&lt;=20,"Acceptable","Poor")))</f>
        <v>Acceptable</v>
      </c>
      <c r="R964" s="55" t="n">
        <f aca="false">IFERROR(VALUE(LEFT(E964,4)),"")</f>
        <v>2023</v>
      </c>
    </row>
    <row r="965" customFormat="false" ht="15" hidden="false" customHeight="true" outlineLevel="0" collapsed="false">
      <c r="A965" s="56" t="s">
        <v>13136</v>
      </c>
      <c r="B965" s="56" t="s">
        <v>1645</v>
      </c>
      <c r="C965" s="56" t="s">
        <v>27</v>
      </c>
      <c r="D965" s="56" t="s">
        <v>9</v>
      </c>
      <c r="E965" s="56" t="s">
        <v>22</v>
      </c>
      <c r="F965" s="56" t="s">
        <v>115</v>
      </c>
      <c r="G965" s="56" t="n">
        <v>5322</v>
      </c>
      <c r="H965" s="56" t="n">
        <v>5210</v>
      </c>
      <c r="I965" s="54" t="n">
        <f aca="false">ABS(G965-H965)</f>
        <v>112</v>
      </c>
      <c r="J965" s="54" t="n">
        <f aca="false">IF(H965=0,0,ROUND(ABS(G965-H965)/H965*100,2))</f>
        <v>2.15</v>
      </c>
      <c r="K965" s="54" t="n">
        <f aca="false">G965-H965</f>
        <v>112</v>
      </c>
      <c r="L965" s="54" t="n">
        <f aca="false">ROUND(100-J965,2)</f>
        <v>97.85</v>
      </c>
      <c r="M965" s="56" t="s">
        <v>12160</v>
      </c>
      <c r="N965" s="56" t="s">
        <v>12137</v>
      </c>
      <c r="O965" s="56" t="s">
        <v>12131</v>
      </c>
      <c r="P965" s="55" t="str">
        <f aca="false">IF(K965&gt;500,"Over-Forecast",IF(K965&lt;-500,"Under-Forecast","Accurate"))</f>
        <v>Accurate</v>
      </c>
      <c r="Q965" s="55" t="str">
        <f aca="false">IF(J965&lt;=5,"Excellent",IF(J965&lt;=10,"Good",IF(J965&lt;=20,"Acceptable","Poor")))</f>
        <v>Excellent</v>
      </c>
      <c r="R965" s="55" t="n">
        <f aca="false">IFERROR(VALUE(LEFT(E965,4)),"")</f>
        <v>2022</v>
      </c>
    </row>
    <row r="966" customFormat="false" ht="15" hidden="false" customHeight="true" outlineLevel="0" collapsed="false">
      <c r="A966" s="52" t="s">
        <v>13137</v>
      </c>
      <c r="B966" s="52" t="s">
        <v>1174</v>
      </c>
      <c r="C966" s="52" t="s">
        <v>23</v>
      </c>
      <c r="D966" s="52" t="s">
        <v>9</v>
      </c>
      <c r="E966" s="52" t="s">
        <v>16</v>
      </c>
      <c r="F966" s="52" t="s">
        <v>107</v>
      </c>
      <c r="G966" s="52" t="n">
        <v>2582</v>
      </c>
      <c r="H966" s="52" t="n">
        <v>2697</v>
      </c>
      <c r="I966" s="54" t="n">
        <f aca="false">ABS(G966-H966)</f>
        <v>115</v>
      </c>
      <c r="J966" s="54" t="n">
        <f aca="false">IF(H966=0,0,ROUND(ABS(G966-H966)/H966*100,2))</f>
        <v>4.26</v>
      </c>
      <c r="K966" s="54" t="n">
        <f aca="false">G966-H966</f>
        <v>-115</v>
      </c>
      <c r="L966" s="54" t="n">
        <f aca="false">ROUND(100-J966,2)</f>
        <v>95.74</v>
      </c>
      <c r="M966" s="52" t="s">
        <v>12147</v>
      </c>
      <c r="N966" s="52" t="s">
        <v>12130</v>
      </c>
      <c r="O966" s="52" t="s">
        <v>12131</v>
      </c>
      <c r="P966" s="55" t="str">
        <f aca="false">IF(K966&gt;500,"Over-Forecast",IF(K966&lt;-500,"Under-Forecast","Accurate"))</f>
        <v>Accurate</v>
      </c>
      <c r="Q966" s="55" t="str">
        <f aca="false">IF(J966&lt;=5,"Excellent",IF(J966&lt;=10,"Good",IF(J966&lt;=20,"Acceptable","Poor")))</f>
        <v>Excellent</v>
      </c>
      <c r="R966" s="55" t="n">
        <f aca="false">IFERROR(VALUE(LEFT(E966,4)),"")</f>
        <v>2022</v>
      </c>
    </row>
    <row r="967" customFormat="false" ht="15" hidden="false" customHeight="true" outlineLevel="0" collapsed="false">
      <c r="A967" s="56" t="s">
        <v>13138</v>
      </c>
      <c r="B967" s="56" t="s">
        <v>3632</v>
      </c>
      <c r="C967" s="56" t="s">
        <v>25</v>
      </c>
      <c r="D967" s="56" t="s">
        <v>15</v>
      </c>
      <c r="E967" s="56" t="s">
        <v>44</v>
      </c>
      <c r="F967" s="56" t="s">
        <v>113</v>
      </c>
      <c r="G967" s="56" t="n">
        <v>6295</v>
      </c>
      <c r="H967" s="56" t="n">
        <v>5223</v>
      </c>
      <c r="I967" s="54" t="n">
        <f aca="false">ABS(G967-H967)</f>
        <v>1072</v>
      </c>
      <c r="J967" s="54" t="n">
        <f aca="false">IF(H967=0,0,ROUND(ABS(G967-H967)/H967*100,2))</f>
        <v>20.52</v>
      </c>
      <c r="K967" s="54" t="n">
        <f aca="false">G967-H967</f>
        <v>1072</v>
      </c>
      <c r="L967" s="54" t="n">
        <f aca="false">ROUND(100-J967,2)</f>
        <v>79.48</v>
      </c>
      <c r="M967" s="56" t="s">
        <v>12198</v>
      </c>
      <c r="N967" s="56" t="s">
        <v>12126</v>
      </c>
      <c r="O967" s="56" t="s">
        <v>12127</v>
      </c>
      <c r="P967" s="55" t="str">
        <f aca="false">IF(K967&gt;500,"Over-Forecast",IF(K967&lt;-500,"Under-Forecast","Accurate"))</f>
        <v>Over-Forecast</v>
      </c>
      <c r="Q967" s="55" t="str">
        <f aca="false">IF(J967&lt;=5,"Excellent",IF(J967&lt;=10,"Good",IF(J967&lt;=20,"Acceptable","Poor")))</f>
        <v>Poor</v>
      </c>
      <c r="R967" s="55" t="n">
        <f aca="false">IFERROR(VALUE(LEFT(E967,4)),"")</f>
        <v>2023</v>
      </c>
    </row>
    <row r="968" customFormat="false" ht="15" hidden="false" customHeight="true" outlineLevel="0" collapsed="false">
      <c r="A968" s="52" t="s">
        <v>13139</v>
      </c>
      <c r="B968" s="52" t="s">
        <v>3081</v>
      </c>
      <c r="C968" s="52" t="s">
        <v>27</v>
      </c>
      <c r="D968" s="52" t="s">
        <v>21</v>
      </c>
      <c r="E968" s="52" t="s">
        <v>26</v>
      </c>
      <c r="F968" s="52" t="s">
        <v>109</v>
      </c>
      <c r="G968" s="52" t="n">
        <v>11994</v>
      </c>
      <c r="H968" s="52" t="n">
        <v>9635</v>
      </c>
      <c r="I968" s="54" t="n">
        <f aca="false">ABS(G968-H968)</f>
        <v>2359</v>
      </c>
      <c r="J968" s="54" t="n">
        <f aca="false">IF(H968=0,0,ROUND(ABS(G968-H968)/H968*100,2))</f>
        <v>24.48</v>
      </c>
      <c r="K968" s="54" t="n">
        <f aca="false">G968-H968</f>
        <v>2359</v>
      </c>
      <c r="L968" s="54" t="n">
        <f aca="false">ROUND(100-J968,2)</f>
        <v>75.52</v>
      </c>
      <c r="M968" s="52" t="s">
        <v>12129</v>
      </c>
      <c r="N968" s="52" t="s">
        <v>12130</v>
      </c>
      <c r="O968" s="52" t="s">
        <v>12123</v>
      </c>
      <c r="P968" s="55" t="str">
        <f aca="false">IF(K968&gt;500,"Over-Forecast",IF(K968&lt;-500,"Under-Forecast","Accurate"))</f>
        <v>Over-Forecast</v>
      </c>
      <c r="Q968" s="55" t="str">
        <f aca="false">IF(J968&lt;=5,"Excellent",IF(J968&lt;=10,"Good",IF(J968&lt;=20,"Acceptable","Poor")))</f>
        <v>Poor</v>
      </c>
      <c r="R968" s="55" t="n">
        <f aca="false">IFERROR(VALUE(LEFT(E968,4)),"")</f>
        <v>2022</v>
      </c>
    </row>
    <row r="969" customFormat="false" ht="15" hidden="false" customHeight="true" outlineLevel="0" collapsed="false">
      <c r="A969" s="56" t="s">
        <v>13140</v>
      </c>
      <c r="B969" s="56" t="s">
        <v>1174</v>
      </c>
      <c r="C969" s="56" t="s">
        <v>20</v>
      </c>
      <c r="D969" s="56" t="s">
        <v>18</v>
      </c>
      <c r="E969" s="56" t="s">
        <v>37</v>
      </c>
      <c r="F969" s="56" t="s">
        <v>115</v>
      </c>
      <c r="G969" s="56" t="n">
        <v>9757</v>
      </c>
      <c r="H969" s="56" t="n">
        <v>9393</v>
      </c>
      <c r="I969" s="54" t="n">
        <f aca="false">ABS(G969-H969)</f>
        <v>364</v>
      </c>
      <c r="J969" s="54" t="n">
        <f aca="false">IF(H969=0,0,ROUND(ABS(G969-H969)/H969*100,2))</f>
        <v>3.88</v>
      </c>
      <c r="K969" s="54" t="n">
        <f aca="false">G969-H969</f>
        <v>364</v>
      </c>
      <c r="L969" s="54" t="n">
        <f aca="false">ROUND(100-J969,2)</f>
        <v>96.12</v>
      </c>
      <c r="M969" s="56" t="s">
        <v>12173</v>
      </c>
      <c r="N969" s="56" t="s">
        <v>12122</v>
      </c>
      <c r="O969" s="56" t="s">
        <v>12127</v>
      </c>
      <c r="P969" s="55" t="str">
        <f aca="false">IF(K969&gt;500,"Over-Forecast",IF(K969&lt;-500,"Under-Forecast","Accurate"))</f>
        <v>Accurate</v>
      </c>
      <c r="Q969" s="55" t="str">
        <f aca="false">IF(J969&lt;=5,"Excellent",IF(J969&lt;=10,"Good",IF(J969&lt;=20,"Acceptable","Poor")))</f>
        <v>Excellent</v>
      </c>
      <c r="R969" s="55" t="n">
        <f aca="false">IFERROR(VALUE(LEFT(E969,4)),"")</f>
        <v>2023</v>
      </c>
    </row>
    <row r="970" customFormat="false" ht="15" hidden="false" customHeight="true" outlineLevel="0" collapsed="false">
      <c r="A970" s="52" t="s">
        <v>13141</v>
      </c>
      <c r="B970" s="52" t="s">
        <v>3009</v>
      </c>
      <c r="C970" s="52" t="s">
        <v>17</v>
      </c>
      <c r="D970" s="52" t="s">
        <v>12</v>
      </c>
      <c r="E970" s="52" t="s">
        <v>32</v>
      </c>
      <c r="F970" s="52" t="s">
        <v>111</v>
      </c>
      <c r="G970" s="52" t="n">
        <v>2568</v>
      </c>
      <c r="H970" s="52" t="n">
        <v>2897</v>
      </c>
      <c r="I970" s="54" t="n">
        <f aca="false">ABS(G970-H970)</f>
        <v>329</v>
      </c>
      <c r="J970" s="54" t="n">
        <f aca="false">IF(H970=0,0,ROUND(ABS(G970-H970)/H970*100,2))</f>
        <v>11.36</v>
      </c>
      <c r="K970" s="54" t="n">
        <f aca="false">G970-H970</f>
        <v>-329</v>
      </c>
      <c r="L970" s="54" t="n">
        <f aca="false">ROUND(100-J970,2)</f>
        <v>88.64</v>
      </c>
      <c r="M970" s="52" t="s">
        <v>12125</v>
      </c>
      <c r="N970" s="52" t="s">
        <v>12153</v>
      </c>
      <c r="O970" s="52" t="s">
        <v>12123</v>
      </c>
      <c r="P970" s="55" t="str">
        <f aca="false">IF(K970&gt;500,"Over-Forecast",IF(K970&lt;-500,"Under-Forecast","Accurate"))</f>
        <v>Accurate</v>
      </c>
      <c r="Q970" s="55" t="str">
        <f aca="false">IF(J970&lt;=5,"Excellent",IF(J970&lt;=10,"Good",IF(J970&lt;=20,"Acceptable","Poor")))</f>
        <v>Acceptable</v>
      </c>
      <c r="R970" s="55" t="n">
        <f aca="false">IFERROR(VALUE(LEFT(E970,4)),"")</f>
        <v>2022</v>
      </c>
    </row>
    <row r="971" customFormat="false" ht="15" hidden="false" customHeight="true" outlineLevel="0" collapsed="false">
      <c r="A971" s="56" t="s">
        <v>13142</v>
      </c>
      <c r="B971" s="56" t="s">
        <v>5137</v>
      </c>
      <c r="C971" s="56" t="s">
        <v>17</v>
      </c>
      <c r="D971" s="56" t="s">
        <v>21</v>
      </c>
      <c r="E971" s="56" t="s">
        <v>36</v>
      </c>
      <c r="F971" s="56" t="s">
        <v>109</v>
      </c>
      <c r="G971" s="56" t="n">
        <v>8041</v>
      </c>
      <c r="H971" s="56" t="n">
        <v>6877</v>
      </c>
      <c r="I971" s="54" t="n">
        <f aca="false">ABS(G971-H971)</f>
        <v>1164</v>
      </c>
      <c r="J971" s="54" t="n">
        <f aca="false">IF(H971=0,0,ROUND(ABS(G971-H971)/H971*100,2))</f>
        <v>16.93</v>
      </c>
      <c r="K971" s="54" t="n">
        <f aca="false">G971-H971</f>
        <v>1164</v>
      </c>
      <c r="L971" s="54" t="n">
        <f aca="false">ROUND(100-J971,2)</f>
        <v>83.07</v>
      </c>
      <c r="M971" s="56" t="s">
        <v>12152</v>
      </c>
      <c r="N971" s="56" t="s">
        <v>12126</v>
      </c>
      <c r="O971" s="56" t="s">
        <v>12123</v>
      </c>
      <c r="P971" s="55" t="str">
        <f aca="false">IF(K971&gt;500,"Over-Forecast",IF(K971&lt;-500,"Under-Forecast","Accurate"))</f>
        <v>Over-Forecast</v>
      </c>
      <c r="Q971" s="55" t="str">
        <f aca="false">IF(J971&lt;=5,"Excellent",IF(J971&lt;=10,"Good",IF(J971&lt;=20,"Acceptable","Poor")))</f>
        <v>Acceptable</v>
      </c>
      <c r="R971" s="55" t="n">
        <f aca="false">IFERROR(VALUE(LEFT(E971,4)),"")</f>
        <v>2023</v>
      </c>
    </row>
    <row r="972" customFormat="false" ht="15" hidden="false" customHeight="true" outlineLevel="0" collapsed="false">
      <c r="A972" s="52" t="s">
        <v>13143</v>
      </c>
      <c r="B972" s="52" t="s">
        <v>3024</v>
      </c>
      <c r="C972" s="52" t="s">
        <v>17</v>
      </c>
      <c r="D972" s="52" t="s">
        <v>12</v>
      </c>
      <c r="E972" s="52" t="s">
        <v>53</v>
      </c>
      <c r="F972" s="52" t="s">
        <v>109</v>
      </c>
      <c r="G972" s="52" t="n">
        <v>3995</v>
      </c>
      <c r="H972" s="52" t="n">
        <v>2972</v>
      </c>
      <c r="I972" s="54" t="n">
        <f aca="false">ABS(G972-H972)</f>
        <v>1023</v>
      </c>
      <c r="J972" s="54" t="n">
        <f aca="false">IF(H972=0,0,ROUND(ABS(G972-H972)/H972*100,2))</f>
        <v>34.42</v>
      </c>
      <c r="K972" s="54" t="n">
        <f aca="false">G972-H972</f>
        <v>1023</v>
      </c>
      <c r="L972" s="54" t="n">
        <f aca="false">ROUND(100-J972,2)</f>
        <v>65.58</v>
      </c>
      <c r="M972" s="52" t="s">
        <v>12134</v>
      </c>
      <c r="N972" s="52" t="s">
        <v>12126</v>
      </c>
      <c r="O972" s="52" t="s">
        <v>12131</v>
      </c>
      <c r="P972" s="55" t="str">
        <f aca="false">IF(K972&gt;500,"Over-Forecast",IF(K972&lt;-500,"Under-Forecast","Accurate"))</f>
        <v>Over-Forecast</v>
      </c>
      <c r="Q972" s="55" t="str">
        <f aca="false">IF(J972&lt;=5,"Excellent",IF(J972&lt;=10,"Good",IF(J972&lt;=20,"Acceptable","Poor")))</f>
        <v>Poor</v>
      </c>
      <c r="R972" s="55" t="n">
        <f aca="false">IFERROR(VALUE(LEFT(E972,4)),"")</f>
        <v>2024</v>
      </c>
    </row>
    <row r="973" customFormat="false" ht="15" hidden="false" customHeight="true" outlineLevel="0" collapsed="false">
      <c r="A973" s="56" t="s">
        <v>13144</v>
      </c>
      <c r="B973" s="56" t="s">
        <v>2742</v>
      </c>
      <c r="C973" s="56" t="s">
        <v>25</v>
      </c>
      <c r="D973" s="56" t="s">
        <v>21</v>
      </c>
      <c r="E973" s="56" t="s">
        <v>24</v>
      </c>
      <c r="F973" s="56" t="s">
        <v>115</v>
      </c>
      <c r="G973" s="56" t="n">
        <v>4609</v>
      </c>
      <c r="H973" s="56" t="n">
        <v>6512</v>
      </c>
      <c r="I973" s="54" t="n">
        <f aca="false">ABS(G973-H973)</f>
        <v>1903</v>
      </c>
      <c r="J973" s="54" t="n">
        <f aca="false">IF(H973=0,0,ROUND(ABS(G973-H973)/H973*100,2))</f>
        <v>29.22</v>
      </c>
      <c r="K973" s="54" t="n">
        <f aca="false">G973-H973</f>
        <v>-1903</v>
      </c>
      <c r="L973" s="54" t="n">
        <f aca="false">ROUND(100-J973,2)</f>
        <v>70.78</v>
      </c>
      <c r="M973" s="56" t="s">
        <v>12134</v>
      </c>
      <c r="N973" s="56" t="s">
        <v>12126</v>
      </c>
      <c r="O973" s="56" t="s">
        <v>12127</v>
      </c>
      <c r="P973" s="55" t="str">
        <f aca="false">IF(K973&gt;500,"Over-Forecast",IF(K973&lt;-500,"Under-Forecast","Accurate"))</f>
        <v>Under-Forecast</v>
      </c>
      <c r="Q973" s="55" t="str">
        <f aca="false">IF(J973&lt;=5,"Excellent",IF(J973&lt;=10,"Good",IF(J973&lt;=20,"Acceptable","Poor")))</f>
        <v>Poor</v>
      </c>
      <c r="R973" s="55" t="n">
        <f aca="false">IFERROR(VALUE(LEFT(E973,4)),"")</f>
        <v>2022</v>
      </c>
    </row>
    <row r="974" customFormat="false" ht="15" hidden="false" customHeight="true" outlineLevel="0" collapsed="false">
      <c r="A974" s="52" t="s">
        <v>13145</v>
      </c>
      <c r="B974" s="52" t="s">
        <v>3990</v>
      </c>
      <c r="C974" s="52" t="s">
        <v>27</v>
      </c>
      <c r="D974" s="52" t="s">
        <v>9</v>
      </c>
      <c r="E974" s="52" t="s">
        <v>33</v>
      </c>
      <c r="F974" s="52" t="s">
        <v>107</v>
      </c>
      <c r="G974" s="52" t="n">
        <v>10487</v>
      </c>
      <c r="H974" s="52" t="n">
        <v>8550</v>
      </c>
      <c r="I974" s="54" t="n">
        <f aca="false">ABS(G974-H974)</f>
        <v>1937</v>
      </c>
      <c r="J974" s="54" t="n">
        <f aca="false">IF(H974=0,0,ROUND(ABS(G974-H974)/H974*100,2))</f>
        <v>22.65</v>
      </c>
      <c r="K974" s="54" t="n">
        <f aca="false">G974-H974</f>
        <v>1937</v>
      </c>
      <c r="L974" s="54" t="n">
        <f aca="false">ROUND(100-J974,2)</f>
        <v>77.35</v>
      </c>
      <c r="M974" s="52" t="s">
        <v>12160</v>
      </c>
      <c r="N974" s="52" t="s">
        <v>12126</v>
      </c>
      <c r="O974" s="52" t="s">
        <v>12127</v>
      </c>
      <c r="P974" s="55" t="str">
        <f aca="false">IF(K974&gt;500,"Over-Forecast",IF(K974&lt;-500,"Under-Forecast","Accurate"))</f>
        <v>Over-Forecast</v>
      </c>
      <c r="Q974" s="55" t="str">
        <f aca="false">IF(J974&lt;=5,"Excellent",IF(J974&lt;=10,"Good",IF(J974&lt;=20,"Acceptable","Poor")))</f>
        <v>Poor</v>
      </c>
      <c r="R974" s="55" t="n">
        <f aca="false">IFERROR(VALUE(LEFT(E974,4)),"")</f>
        <v>2023</v>
      </c>
    </row>
    <row r="975" customFormat="false" ht="15" hidden="false" customHeight="true" outlineLevel="0" collapsed="false">
      <c r="A975" s="56" t="s">
        <v>13146</v>
      </c>
      <c r="B975" s="56" t="s">
        <v>5843</v>
      </c>
      <c r="C975" s="56" t="s">
        <v>25</v>
      </c>
      <c r="D975" s="56" t="s">
        <v>15</v>
      </c>
      <c r="E975" s="56" t="s">
        <v>47</v>
      </c>
      <c r="F975" s="56" t="s">
        <v>107</v>
      </c>
      <c r="G975" s="56" t="n">
        <v>3765</v>
      </c>
      <c r="H975" s="56" t="n">
        <v>4701</v>
      </c>
      <c r="I975" s="54" t="n">
        <f aca="false">ABS(G975-H975)</f>
        <v>936</v>
      </c>
      <c r="J975" s="54" t="n">
        <f aca="false">IF(H975=0,0,ROUND(ABS(G975-H975)/H975*100,2))</f>
        <v>19.91</v>
      </c>
      <c r="K975" s="54" t="n">
        <f aca="false">G975-H975</f>
        <v>-936</v>
      </c>
      <c r="L975" s="54" t="n">
        <f aca="false">ROUND(100-J975,2)</f>
        <v>80.09</v>
      </c>
      <c r="M975" s="56" t="s">
        <v>12125</v>
      </c>
      <c r="N975" s="56" t="s">
        <v>12153</v>
      </c>
      <c r="O975" s="56" t="s">
        <v>12123</v>
      </c>
      <c r="P975" s="55" t="str">
        <f aca="false">IF(K975&gt;500,"Over-Forecast",IF(K975&lt;-500,"Under-Forecast","Accurate"))</f>
        <v>Under-Forecast</v>
      </c>
      <c r="Q975" s="55" t="str">
        <f aca="false">IF(J975&lt;=5,"Excellent",IF(J975&lt;=10,"Good",IF(J975&lt;=20,"Acceptable","Poor")))</f>
        <v>Acceptable</v>
      </c>
      <c r="R975" s="55" t="n">
        <f aca="false">IFERROR(VALUE(LEFT(E975,4)),"")</f>
        <v>2024</v>
      </c>
    </row>
    <row r="976" customFormat="false" ht="15" hidden="false" customHeight="true" outlineLevel="0" collapsed="false">
      <c r="A976" s="52" t="s">
        <v>13147</v>
      </c>
      <c r="B976" s="52" t="s">
        <v>3194</v>
      </c>
      <c r="C976" s="52" t="s">
        <v>27</v>
      </c>
      <c r="D976" s="52" t="s">
        <v>9</v>
      </c>
      <c r="E976" s="52" t="s">
        <v>50</v>
      </c>
      <c r="F976" s="52" t="s">
        <v>113</v>
      </c>
      <c r="G976" s="52" t="n">
        <v>1644</v>
      </c>
      <c r="H976" s="52" t="n">
        <v>1270</v>
      </c>
      <c r="I976" s="54" t="n">
        <f aca="false">ABS(G976-H976)</f>
        <v>374</v>
      </c>
      <c r="J976" s="54" t="n">
        <f aca="false">IF(H976=0,0,ROUND(ABS(G976-H976)/H976*100,2))</f>
        <v>29.45</v>
      </c>
      <c r="K976" s="54" t="n">
        <f aca="false">G976-H976</f>
        <v>374</v>
      </c>
      <c r="L976" s="54" t="n">
        <f aca="false">ROUND(100-J976,2)</f>
        <v>70.55</v>
      </c>
      <c r="M976" s="52" t="s">
        <v>12198</v>
      </c>
      <c r="N976" s="52" t="s">
        <v>12137</v>
      </c>
      <c r="O976" s="52" t="s">
        <v>12131</v>
      </c>
      <c r="P976" s="55" t="str">
        <f aca="false">IF(K976&gt;500,"Over-Forecast",IF(K976&lt;-500,"Under-Forecast","Accurate"))</f>
        <v>Accurate</v>
      </c>
      <c r="Q976" s="55" t="str">
        <f aca="false">IF(J976&lt;=5,"Excellent",IF(J976&lt;=10,"Good",IF(J976&lt;=20,"Acceptable","Poor")))</f>
        <v>Poor</v>
      </c>
      <c r="R976" s="55" t="n">
        <f aca="false">IFERROR(VALUE(LEFT(E976,4)),"")</f>
        <v>2024</v>
      </c>
    </row>
    <row r="977" customFormat="false" ht="15" hidden="false" customHeight="true" outlineLevel="0" collapsed="false">
      <c r="A977" s="56" t="s">
        <v>13148</v>
      </c>
      <c r="B977" s="56" t="s">
        <v>3308</v>
      </c>
      <c r="C977" s="56" t="s">
        <v>20</v>
      </c>
      <c r="D977" s="56" t="s">
        <v>15</v>
      </c>
      <c r="E977" s="56" t="s">
        <v>26</v>
      </c>
      <c r="F977" s="56" t="s">
        <v>111</v>
      </c>
      <c r="G977" s="56" t="n">
        <v>4111</v>
      </c>
      <c r="H977" s="56" t="n">
        <v>4021</v>
      </c>
      <c r="I977" s="54" t="n">
        <f aca="false">ABS(G977-H977)</f>
        <v>90</v>
      </c>
      <c r="J977" s="54" t="n">
        <f aca="false">IF(H977=0,0,ROUND(ABS(G977-H977)/H977*100,2))</f>
        <v>2.24</v>
      </c>
      <c r="K977" s="54" t="n">
        <f aca="false">G977-H977</f>
        <v>90</v>
      </c>
      <c r="L977" s="54" t="n">
        <f aca="false">ROUND(100-J977,2)</f>
        <v>97.76</v>
      </c>
      <c r="M977" s="56" t="s">
        <v>12173</v>
      </c>
      <c r="N977" s="56" t="s">
        <v>12130</v>
      </c>
      <c r="O977" s="56" t="s">
        <v>12131</v>
      </c>
      <c r="P977" s="55" t="str">
        <f aca="false">IF(K977&gt;500,"Over-Forecast",IF(K977&lt;-500,"Under-Forecast","Accurate"))</f>
        <v>Accurate</v>
      </c>
      <c r="Q977" s="55" t="str">
        <f aca="false">IF(J977&lt;=5,"Excellent",IF(J977&lt;=10,"Good",IF(J977&lt;=20,"Acceptable","Poor")))</f>
        <v>Excellent</v>
      </c>
      <c r="R977" s="55" t="n">
        <f aca="false">IFERROR(VALUE(LEFT(E977,4)),"")</f>
        <v>2022</v>
      </c>
    </row>
    <row r="978" customFormat="false" ht="15" hidden="false" customHeight="true" outlineLevel="0" collapsed="false">
      <c r="A978" s="52" t="s">
        <v>13149</v>
      </c>
      <c r="B978" s="52" t="s">
        <v>13150</v>
      </c>
      <c r="C978" s="52" t="s">
        <v>23</v>
      </c>
      <c r="D978" s="52" t="s">
        <v>9</v>
      </c>
      <c r="E978" s="52" t="s">
        <v>35</v>
      </c>
      <c r="F978" s="52" t="s">
        <v>113</v>
      </c>
      <c r="G978" s="52" t="n">
        <v>3604</v>
      </c>
      <c r="H978" s="52" t="n">
        <v>3430</v>
      </c>
      <c r="I978" s="54" t="n">
        <f aca="false">ABS(G978-H978)</f>
        <v>174</v>
      </c>
      <c r="J978" s="54" t="n">
        <f aca="false">IF(H978=0,0,ROUND(ABS(G978-H978)/H978*100,2))</f>
        <v>5.07</v>
      </c>
      <c r="K978" s="54" t="n">
        <f aca="false">G978-H978</f>
        <v>174</v>
      </c>
      <c r="L978" s="54" t="n">
        <f aca="false">ROUND(100-J978,2)</f>
        <v>94.93</v>
      </c>
      <c r="M978" s="52" t="s">
        <v>12160</v>
      </c>
      <c r="N978" s="52" t="s">
        <v>12122</v>
      </c>
      <c r="O978" s="52" t="s">
        <v>12131</v>
      </c>
      <c r="P978" s="55" t="str">
        <f aca="false">IF(K978&gt;500,"Over-Forecast",IF(K978&lt;-500,"Under-Forecast","Accurate"))</f>
        <v>Accurate</v>
      </c>
      <c r="Q978" s="55" t="str">
        <f aca="false">IF(J978&lt;=5,"Excellent",IF(J978&lt;=10,"Good",IF(J978&lt;=20,"Acceptable","Poor")))</f>
        <v>Good</v>
      </c>
      <c r="R978" s="55" t="n">
        <f aca="false">IFERROR(VALUE(LEFT(E978,4)),"")</f>
        <v>2023</v>
      </c>
    </row>
    <row r="979" customFormat="false" ht="15" hidden="false" customHeight="true" outlineLevel="0" collapsed="false">
      <c r="A979" s="56" t="s">
        <v>13151</v>
      </c>
      <c r="B979" s="56" t="s">
        <v>1875</v>
      </c>
      <c r="C979" s="56" t="s">
        <v>17</v>
      </c>
      <c r="D979" s="56" t="s">
        <v>12</v>
      </c>
      <c r="E979" s="56" t="s">
        <v>29</v>
      </c>
      <c r="F979" s="56" t="s">
        <v>111</v>
      </c>
      <c r="G979" s="56" t="n">
        <v>3487</v>
      </c>
      <c r="H979" s="56" t="n">
        <v>3275</v>
      </c>
      <c r="I979" s="54" t="n">
        <f aca="false">ABS(G979-H979)</f>
        <v>212</v>
      </c>
      <c r="J979" s="54" t="n">
        <f aca="false">IF(H979=0,0,ROUND(ABS(G979-H979)/H979*100,2))</f>
        <v>6.47</v>
      </c>
      <c r="K979" s="54" t="n">
        <f aca="false">G979-H979</f>
        <v>212</v>
      </c>
      <c r="L979" s="54" t="n">
        <f aca="false">ROUND(100-J979,2)</f>
        <v>93.53</v>
      </c>
      <c r="M979" s="56" t="s">
        <v>12204</v>
      </c>
      <c r="N979" s="56" t="s">
        <v>12126</v>
      </c>
      <c r="O979" s="56" t="s">
        <v>12131</v>
      </c>
      <c r="P979" s="55" t="str">
        <f aca="false">IF(K979&gt;500,"Over-Forecast",IF(K979&lt;-500,"Under-Forecast","Accurate"))</f>
        <v>Accurate</v>
      </c>
      <c r="Q979" s="55" t="str">
        <f aca="false">IF(J979&lt;=5,"Excellent",IF(J979&lt;=10,"Good",IF(J979&lt;=20,"Acceptable","Poor")))</f>
        <v>Good</v>
      </c>
      <c r="R979" s="55" t="n">
        <f aca="false">IFERROR(VALUE(LEFT(E979,4)),"")</f>
        <v>2022</v>
      </c>
    </row>
    <row r="980" customFormat="false" ht="15" hidden="false" customHeight="true" outlineLevel="0" collapsed="false">
      <c r="A980" s="52" t="s">
        <v>13152</v>
      </c>
      <c r="B980" s="52" t="s">
        <v>5043</v>
      </c>
      <c r="C980" s="52" t="s">
        <v>20</v>
      </c>
      <c r="D980" s="52" t="s">
        <v>9</v>
      </c>
      <c r="E980" s="52" t="s">
        <v>35</v>
      </c>
      <c r="F980" s="52" t="s">
        <v>109</v>
      </c>
      <c r="G980" s="52" t="n">
        <v>5037</v>
      </c>
      <c r="H980" s="52" t="n">
        <v>4653</v>
      </c>
      <c r="I980" s="54" t="n">
        <f aca="false">ABS(G980-H980)</f>
        <v>384</v>
      </c>
      <c r="J980" s="54" t="n">
        <f aca="false">IF(H980=0,0,ROUND(ABS(G980-H980)/H980*100,2))</f>
        <v>8.25</v>
      </c>
      <c r="K980" s="54" t="n">
        <f aca="false">G980-H980</f>
        <v>384</v>
      </c>
      <c r="L980" s="54" t="n">
        <f aca="false">ROUND(100-J980,2)</f>
        <v>91.75</v>
      </c>
      <c r="M980" s="52" t="s">
        <v>12136</v>
      </c>
      <c r="N980" s="52" t="s">
        <v>12126</v>
      </c>
      <c r="O980" s="52" t="s">
        <v>12131</v>
      </c>
      <c r="P980" s="55" t="str">
        <f aca="false">IF(K980&gt;500,"Over-Forecast",IF(K980&lt;-500,"Under-Forecast","Accurate"))</f>
        <v>Accurate</v>
      </c>
      <c r="Q980" s="55" t="str">
        <f aca="false">IF(J980&lt;=5,"Excellent",IF(J980&lt;=10,"Good",IF(J980&lt;=20,"Acceptable","Poor")))</f>
        <v>Good</v>
      </c>
      <c r="R980" s="55" t="n">
        <f aca="false">IFERROR(VALUE(LEFT(E980,4)),"")</f>
        <v>2023</v>
      </c>
    </row>
    <row r="981" customFormat="false" ht="15" hidden="false" customHeight="true" outlineLevel="0" collapsed="false">
      <c r="A981" s="56" t="s">
        <v>13153</v>
      </c>
      <c r="B981" s="56" t="s">
        <v>1592</v>
      </c>
      <c r="C981" s="56" t="s">
        <v>17</v>
      </c>
      <c r="D981" s="56" t="s">
        <v>15</v>
      </c>
      <c r="E981" s="56" t="s">
        <v>28</v>
      </c>
      <c r="F981" s="56" t="s">
        <v>113</v>
      </c>
      <c r="G981" s="56" t="n">
        <v>2924</v>
      </c>
      <c r="H981" s="56" t="n">
        <v>2858</v>
      </c>
      <c r="I981" s="54" t="n">
        <f aca="false">ABS(G981-H981)</f>
        <v>66</v>
      </c>
      <c r="J981" s="54" t="n">
        <f aca="false">IF(H981=0,0,ROUND(ABS(G981-H981)/H981*100,2))</f>
        <v>2.31</v>
      </c>
      <c r="K981" s="54" t="n">
        <f aca="false">G981-H981</f>
        <v>66</v>
      </c>
      <c r="L981" s="54" t="n">
        <f aca="false">ROUND(100-J981,2)</f>
        <v>97.69</v>
      </c>
      <c r="M981" s="56" t="s">
        <v>12160</v>
      </c>
      <c r="N981" s="56" t="s">
        <v>12130</v>
      </c>
      <c r="O981" s="56" t="s">
        <v>12131</v>
      </c>
      <c r="P981" s="55" t="str">
        <f aca="false">IF(K981&gt;500,"Over-Forecast",IF(K981&lt;-500,"Under-Forecast","Accurate"))</f>
        <v>Accurate</v>
      </c>
      <c r="Q981" s="55" t="str">
        <f aca="false">IF(J981&lt;=5,"Excellent",IF(J981&lt;=10,"Good",IF(J981&lt;=20,"Acceptable","Poor")))</f>
        <v>Excellent</v>
      </c>
      <c r="R981" s="55" t="n">
        <f aca="false">IFERROR(VALUE(LEFT(E981,4)),"")</f>
        <v>2022</v>
      </c>
    </row>
    <row r="982" customFormat="false" ht="15" hidden="false" customHeight="true" outlineLevel="0" collapsed="false">
      <c r="A982" s="52" t="s">
        <v>13154</v>
      </c>
      <c r="B982" s="52" t="s">
        <v>3208</v>
      </c>
      <c r="C982" s="52" t="s">
        <v>11</v>
      </c>
      <c r="D982" s="52" t="s">
        <v>15</v>
      </c>
      <c r="E982" s="52" t="s">
        <v>47</v>
      </c>
      <c r="F982" s="52" t="s">
        <v>107</v>
      </c>
      <c r="G982" s="52" t="n">
        <v>641</v>
      </c>
      <c r="H982" s="52" t="n">
        <v>594</v>
      </c>
      <c r="I982" s="54" t="n">
        <f aca="false">ABS(G982-H982)</f>
        <v>47</v>
      </c>
      <c r="J982" s="54" t="n">
        <f aca="false">IF(H982=0,0,ROUND(ABS(G982-H982)/H982*100,2))</f>
        <v>7.91</v>
      </c>
      <c r="K982" s="54" t="n">
        <f aca="false">G982-H982</f>
        <v>47</v>
      </c>
      <c r="L982" s="54" t="n">
        <f aca="false">ROUND(100-J982,2)</f>
        <v>92.09</v>
      </c>
      <c r="M982" s="52" t="s">
        <v>12198</v>
      </c>
      <c r="N982" s="52" t="s">
        <v>12122</v>
      </c>
      <c r="O982" s="52" t="s">
        <v>12123</v>
      </c>
      <c r="P982" s="55" t="str">
        <f aca="false">IF(K982&gt;500,"Over-Forecast",IF(K982&lt;-500,"Under-Forecast","Accurate"))</f>
        <v>Accurate</v>
      </c>
      <c r="Q982" s="55" t="str">
        <f aca="false">IF(J982&lt;=5,"Excellent",IF(J982&lt;=10,"Good",IF(J982&lt;=20,"Acceptable","Poor")))</f>
        <v>Good</v>
      </c>
      <c r="R982" s="55" t="n">
        <f aca="false">IFERROR(VALUE(LEFT(E982,4)),"")</f>
        <v>2024</v>
      </c>
    </row>
    <row r="983" customFormat="false" ht="15" hidden="false" customHeight="true" outlineLevel="0" collapsed="false">
      <c r="A983" s="56" t="s">
        <v>13155</v>
      </c>
      <c r="B983" s="56" t="s">
        <v>3761</v>
      </c>
      <c r="C983" s="56" t="s">
        <v>25</v>
      </c>
      <c r="D983" s="56" t="s">
        <v>12</v>
      </c>
      <c r="E983" s="56" t="s">
        <v>30</v>
      </c>
      <c r="F983" s="56" t="s">
        <v>111</v>
      </c>
      <c r="G983" s="56" t="n">
        <v>8624</v>
      </c>
      <c r="H983" s="56" t="n">
        <v>6910</v>
      </c>
      <c r="I983" s="54" t="n">
        <f aca="false">ABS(G983-H983)</f>
        <v>1714</v>
      </c>
      <c r="J983" s="54" t="n">
        <f aca="false">IF(H983=0,0,ROUND(ABS(G983-H983)/H983*100,2))</f>
        <v>24.8</v>
      </c>
      <c r="K983" s="54" t="n">
        <f aca="false">G983-H983</f>
        <v>1714</v>
      </c>
      <c r="L983" s="54" t="n">
        <f aca="false">ROUND(100-J983,2)</f>
        <v>75.2</v>
      </c>
      <c r="M983" s="56" t="s">
        <v>12121</v>
      </c>
      <c r="N983" s="56" t="s">
        <v>12126</v>
      </c>
      <c r="O983" s="56" t="s">
        <v>12127</v>
      </c>
      <c r="P983" s="55" t="str">
        <f aca="false">IF(K983&gt;500,"Over-Forecast",IF(K983&lt;-500,"Under-Forecast","Accurate"))</f>
        <v>Over-Forecast</v>
      </c>
      <c r="Q983" s="55" t="str">
        <f aca="false">IF(J983&lt;=5,"Excellent",IF(J983&lt;=10,"Good",IF(J983&lt;=20,"Acceptable","Poor")))</f>
        <v>Poor</v>
      </c>
      <c r="R983" s="55" t="n">
        <f aca="false">IFERROR(VALUE(LEFT(E983,4)),"")</f>
        <v>2022</v>
      </c>
    </row>
    <row r="984" customFormat="false" ht="15" hidden="false" customHeight="true" outlineLevel="0" collapsed="false">
      <c r="A984" s="52" t="s">
        <v>13156</v>
      </c>
      <c r="B984" s="52" t="s">
        <v>547</v>
      </c>
      <c r="C984" s="52" t="s">
        <v>25</v>
      </c>
      <c r="D984" s="52" t="s">
        <v>15</v>
      </c>
      <c r="E984" s="52" t="s">
        <v>50</v>
      </c>
      <c r="F984" s="52" t="s">
        <v>109</v>
      </c>
      <c r="G984" s="52" t="n">
        <v>9297</v>
      </c>
      <c r="H984" s="52" t="n">
        <v>8834</v>
      </c>
      <c r="I984" s="54" t="n">
        <f aca="false">ABS(G984-H984)</f>
        <v>463</v>
      </c>
      <c r="J984" s="54" t="n">
        <f aca="false">IF(H984=0,0,ROUND(ABS(G984-H984)/H984*100,2))</f>
        <v>5.24</v>
      </c>
      <c r="K984" s="54" t="n">
        <f aca="false">G984-H984</f>
        <v>463</v>
      </c>
      <c r="L984" s="54" t="n">
        <f aca="false">ROUND(100-J984,2)</f>
        <v>94.76</v>
      </c>
      <c r="M984" s="52" t="s">
        <v>12125</v>
      </c>
      <c r="N984" s="52" t="s">
        <v>12126</v>
      </c>
      <c r="O984" s="52" t="s">
        <v>12123</v>
      </c>
      <c r="P984" s="55" t="str">
        <f aca="false">IF(K984&gt;500,"Over-Forecast",IF(K984&lt;-500,"Under-Forecast","Accurate"))</f>
        <v>Accurate</v>
      </c>
      <c r="Q984" s="55" t="str">
        <f aca="false">IF(J984&lt;=5,"Excellent",IF(J984&lt;=10,"Good",IF(J984&lt;=20,"Acceptable","Poor")))</f>
        <v>Good</v>
      </c>
      <c r="R984" s="55" t="n">
        <f aca="false">IFERROR(VALUE(LEFT(E984,4)),"")</f>
        <v>2024</v>
      </c>
    </row>
    <row r="985" customFormat="false" ht="15" hidden="false" customHeight="true" outlineLevel="0" collapsed="false">
      <c r="A985" s="56" t="s">
        <v>13157</v>
      </c>
      <c r="B985" s="56" t="s">
        <v>2523</v>
      </c>
      <c r="C985" s="56" t="s">
        <v>27</v>
      </c>
      <c r="D985" s="56" t="s">
        <v>9</v>
      </c>
      <c r="E985" s="56" t="s">
        <v>36</v>
      </c>
      <c r="F985" s="56" t="s">
        <v>111</v>
      </c>
      <c r="G985" s="56" t="n">
        <v>5879</v>
      </c>
      <c r="H985" s="56" t="n">
        <v>6483</v>
      </c>
      <c r="I985" s="54" t="n">
        <f aca="false">ABS(G985-H985)</f>
        <v>604</v>
      </c>
      <c r="J985" s="54" t="n">
        <f aca="false">IF(H985=0,0,ROUND(ABS(G985-H985)/H985*100,2))</f>
        <v>9.32</v>
      </c>
      <c r="K985" s="54" t="n">
        <f aca="false">G985-H985</f>
        <v>-604</v>
      </c>
      <c r="L985" s="54" t="n">
        <f aca="false">ROUND(100-J985,2)</f>
        <v>90.68</v>
      </c>
      <c r="M985" s="56" t="s">
        <v>12173</v>
      </c>
      <c r="N985" s="56" t="s">
        <v>12130</v>
      </c>
      <c r="O985" s="56" t="s">
        <v>12127</v>
      </c>
      <c r="P985" s="55" t="str">
        <f aca="false">IF(K985&gt;500,"Over-Forecast",IF(K985&lt;-500,"Under-Forecast","Accurate"))</f>
        <v>Under-Forecast</v>
      </c>
      <c r="Q985" s="55" t="str">
        <f aca="false">IF(J985&lt;=5,"Excellent",IF(J985&lt;=10,"Good",IF(J985&lt;=20,"Acceptable","Poor")))</f>
        <v>Good</v>
      </c>
      <c r="R985" s="55" t="n">
        <f aca="false">IFERROR(VALUE(LEFT(E985,4)),"")</f>
        <v>2023</v>
      </c>
    </row>
    <row r="986" customFormat="false" ht="15" hidden="false" customHeight="true" outlineLevel="0" collapsed="false">
      <c r="A986" s="52" t="s">
        <v>13158</v>
      </c>
      <c r="B986" s="52" t="s">
        <v>4404</v>
      </c>
      <c r="C986" s="52" t="s">
        <v>20</v>
      </c>
      <c r="D986" s="52" t="s">
        <v>21</v>
      </c>
      <c r="E986" s="52" t="s">
        <v>56</v>
      </c>
      <c r="F986" s="52" t="s">
        <v>113</v>
      </c>
      <c r="G986" s="52" t="n">
        <v>2184</v>
      </c>
      <c r="H986" s="52" t="n">
        <v>1834</v>
      </c>
      <c r="I986" s="54" t="n">
        <f aca="false">ABS(G986-H986)</f>
        <v>350</v>
      </c>
      <c r="J986" s="54" t="n">
        <f aca="false">IF(H986=0,0,ROUND(ABS(G986-H986)/H986*100,2))</f>
        <v>19.08</v>
      </c>
      <c r="K986" s="54" t="n">
        <f aca="false">G986-H986</f>
        <v>350</v>
      </c>
      <c r="L986" s="54" t="n">
        <f aca="false">ROUND(100-J986,2)</f>
        <v>80.92</v>
      </c>
      <c r="M986" s="52" t="s">
        <v>12204</v>
      </c>
      <c r="N986" s="52" t="s">
        <v>12130</v>
      </c>
      <c r="O986" s="52" t="s">
        <v>12131</v>
      </c>
      <c r="P986" s="55" t="str">
        <f aca="false">IF(K986&gt;500,"Over-Forecast",IF(K986&lt;-500,"Under-Forecast","Accurate"))</f>
        <v>Accurate</v>
      </c>
      <c r="Q986" s="55" t="str">
        <f aca="false">IF(J986&lt;=5,"Excellent",IF(J986&lt;=10,"Good",IF(J986&lt;=20,"Acceptable","Poor")))</f>
        <v>Acceptable</v>
      </c>
      <c r="R986" s="55" t="n">
        <f aca="false">IFERROR(VALUE(LEFT(E986,4)),"")</f>
        <v>2024</v>
      </c>
    </row>
    <row r="987" customFormat="false" ht="15" hidden="false" customHeight="true" outlineLevel="0" collapsed="false">
      <c r="A987" s="56" t="s">
        <v>13159</v>
      </c>
      <c r="B987" s="56" t="s">
        <v>2499</v>
      </c>
      <c r="C987" s="56" t="s">
        <v>23</v>
      </c>
      <c r="D987" s="56" t="s">
        <v>21</v>
      </c>
      <c r="E987" s="56" t="s">
        <v>36</v>
      </c>
      <c r="F987" s="56" t="s">
        <v>113</v>
      </c>
      <c r="G987" s="56" t="n">
        <v>5906</v>
      </c>
      <c r="H987" s="56" t="n">
        <v>7679</v>
      </c>
      <c r="I987" s="54" t="n">
        <f aca="false">ABS(G987-H987)</f>
        <v>1773</v>
      </c>
      <c r="J987" s="54" t="n">
        <f aca="false">IF(H987=0,0,ROUND(ABS(G987-H987)/H987*100,2))</f>
        <v>23.09</v>
      </c>
      <c r="K987" s="54" t="n">
        <f aca="false">G987-H987</f>
        <v>-1773</v>
      </c>
      <c r="L987" s="54" t="n">
        <f aca="false">ROUND(100-J987,2)</f>
        <v>76.91</v>
      </c>
      <c r="M987" s="56" t="s">
        <v>12160</v>
      </c>
      <c r="N987" s="56" t="s">
        <v>12126</v>
      </c>
      <c r="O987" s="56" t="s">
        <v>12127</v>
      </c>
      <c r="P987" s="55" t="str">
        <f aca="false">IF(K987&gt;500,"Over-Forecast",IF(K987&lt;-500,"Under-Forecast","Accurate"))</f>
        <v>Under-Forecast</v>
      </c>
      <c r="Q987" s="55" t="str">
        <f aca="false">IF(J987&lt;=5,"Excellent",IF(J987&lt;=10,"Good",IF(J987&lt;=20,"Acceptable","Poor")))</f>
        <v>Poor</v>
      </c>
      <c r="R987" s="55" t="n">
        <f aca="false">IFERROR(VALUE(LEFT(E987,4)),"")</f>
        <v>2023</v>
      </c>
    </row>
    <row r="988" customFormat="false" ht="15" hidden="false" customHeight="true" outlineLevel="0" collapsed="false">
      <c r="A988" s="52" t="s">
        <v>13160</v>
      </c>
      <c r="B988" s="52" t="s">
        <v>667</v>
      </c>
      <c r="C988" s="52" t="s">
        <v>17</v>
      </c>
      <c r="D988" s="52" t="s">
        <v>12</v>
      </c>
      <c r="E988" s="52" t="s">
        <v>40</v>
      </c>
      <c r="F988" s="52" t="s">
        <v>113</v>
      </c>
      <c r="G988" s="52" t="n">
        <v>2846</v>
      </c>
      <c r="H988" s="52" t="n">
        <v>2844</v>
      </c>
      <c r="I988" s="54" t="n">
        <f aca="false">ABS(G988-H988)</f>
        <v>2</v>
      </c>
      <c r="J988" s="54" t="n">
        <f aca="false">IF(H988=0,0,ROUND(ABS(G988-H988)/H988*100,2))</f>
        <v>0.07</v>
      </c>
      <c r="K988" s="54" t="n">
        <f aca="false">G988-H988</f>
        <v>2</v>
      </c>
      <c r="L988" s="54" t="n">
        <f aca="false">ROUND(100-J988,2)</f>
        <v>99.93</v>
      </c>
      <c r="M988" s="52" t="s">
        <v>12144</v>
      </c>
      <c r="N988" s="52" t="s">
        <v>12137</v>
      </c>
      <c r="O988" s="52" t="s">
        <v>12131</v>
      </c>
      <c r="P988" s="55" t="str">
        <f aca="false">IF(K988&gt;500,"Over-Forecast",IF(K988&lt;-500,"Under-Forecast","Accurate"))</f>
        <v>Accurate</v>
      </c>
      <c r="Q988" s="55" t="str">
        <f aca="false">IF(J988&lt;=5,"Excellent",IF(J988&lt;=10,"Good",IF(J988&lt;=20,"Acceptable","Poor")))</f>
        <v>Excellent</v>
      </c>
      <c r="R988" s="55" t="n">
        <f aca="false">IFERROR(VALUE(LEFT(E988,4)),"")</f>
        <v>2023</v>
      </c>
    </row>
    <row r="989" customFormat="false" ht="15" hidden="false" customHeight="true" outlineLevel="0" collapsed="false">
      <c r="A989" s="56" t="s">
        <v>13161</v>
      </c>
      <c r="B989" s="56" t="s">
        <v>12464</v>
      </c>
      <c r="C989" s="56" t="s">
        <v>14</v>
      </c>
      <c r="D989" s="56" t="s">
        <v>21</v>
      </c>
      <c r="E989" s="56" t="s">
        <v>46</v>
      </c>
      <c r="F989" s="56" t="s">
        <v>107</v>
      </c>
      <c r="G989" s="56" t="n">
        <v>6049</v>
      </c>
      <c r="H989" s="56" t="n">
        <v>5445</v>
      </c>
      <c r="I989" s="54" t="n">
        <f aca="false">ABS(G989-H989)</f>
        <v>604</v>
      </c>
      <c r="J989" s="54" t="n">
        <f aca="false">IF(H989=0,0,ROUND(ABS(G989-H989)/H989*100,2))</f>
        <v>11.09</v>
      </c>
      <c r="K989" s="54" t="n">
        <f aca="false">G989-H989</f>
        <v>604</v>
      </c>
      <c r="L989" s="54" t="n">
        <f aca="false">ROUND(100-J989,2)</f>
        <v>88.91</v>
      </c>
      <c r="M989" s="56" t="s">
        <v>12149</v>
      </c>
      <c r="N989" s="56" t="s">
        <v>12130</v>
      </c>
      <c r="O989" s="56" t="s">
        <v>12123</v>
      </c>
      <c r="P989" s="55" t="str">
        <f aca="false">IF(K989&gt;500,"Over-Forecast",IF(K989&lt;-500,"Under-Forecast","Accurate"))</f>
        <v>Over-Forecast</v>
      </c>
      <c r="Q989" s="55" t="str">
        <f aca="false">IF(J989&lt;=5,"Excellent",IF(J989&lt;=10,"Good",IF(J989&lt;=20,"Acceptable","Poor")))</f>
        <v>Acceptable</v>
      </c>
      <c r="R989" s="55" t="n">
        <f aca="false">IFERROR(VALUE(LEFT(E989,4)),"")</f>
        <v>2024</v>
      </c>
    </row>
    <row r="990" customFormat="false" ht="15" hidden="false" customHeight="true" outlineLevel="0" collapsed="false">
      <c r="A990" s="52" t="s">
        <v>13162</v>
      </c>
      <c r="B990" s="52" t="s">
        <v>6905</v>
      </c>
      <c r="C990" s="52" t="s">
        <v>27</v>
      </c>
      <c r="D990" s="52" t="s">
        <v>9</v>
      </c>
      <c r="E990" s="52" t="s">
        <v>52</v>
      </c>
      <c r="F990" s="52" t="s">
        <v>109</v>
      </c>
      <c r="G990" s="52" t="n">
        <v>4030</v>
      </c>
      <c r="H990" s="52" t="n">
        <v>4220</v>
      </c>
      <c r="I990" s="54" t="n">
        <f aca="false">ABS(G990-H990)</f>
        <v>190</v>
      </c>
      <c r="J990" s="54" t="n">
        <f aca="false">IF(H990=0,0,ROUND(ABS(G990-H990)/H990*100,2))</f>
        <v>4.5</v>
      </c>
      <c r="K990" s="54" t="n">
        <f aca="false">G990-H990</f>
        <v>-190</v>
      </c>
      <c r="L990" s="54" t="n">
        <f aca="false">ROUND(100-J990,2)</f>
        <v>95.5</v>
      </c>
      <c r="M990" s="52" t="s">
        <v>12149</v>
      </c>
      <c r="N990" s="52" t="s">
        <v>12137</v>
      </c>
      <c r="O990" s="52" t="s">
        <v>12123</v>
      </c>
      <c r="P990" s="55" t="str">
        <f aca="false">IF(K990&gt;500,"Over-Forecast",IF(K990&lt;-500,"Under-Forecast","Accurate"))</f>
        <v>Accurate</v>
      </c>
      <c r="Q990" s="55" t="str">
        <f aca="false">IF(J990&lt;=5,"Excellent",IF(J990&lt;=10,"Good",IF(J990&lt;=20,"Acceptable","Poor")))</f>
        <v>Excellent</v>
      </c>
      <c r="R990" s="55" t="n">
        <f aca="false">IFERROR(VALUE(LEFT(E990,4)),"")</f>
        <v>2024</v>
      </c>
    </row>
    <row r="991" customFormat="false" ht="15" hidden="false" customHeight="true" outlineLevel="0" collapsed="false">
      <c r="A991" s="56" t="s">
        <v>13163</v>
      </c>
      <c r="B991" s="56" t="s">
        <v>4354</v>
      </c>
      <c r="C991" s="56" t="s">
        <v>11</v>
      </c>
      <c r="D991" s="56" t="s">
        <v>9</v>
      </c>
      <c r="E991" s="56" t="s">
        <v>48</v>
      </c>
      <c r="F991" s="56" t="s">
        <v>107</v>
      </c>
      <c r="G991" s="56" t="n">
        <v>8826</v>
      </c>
      <c r="H991" s="56" t="n">
        <v>7947</v>
      </c>
      <c r="I991" s="54" t="n">
        <f aca="false">ABS(G991-H991)</f>
        <v>879</v>
      </c>
      <c r="J991" s="54" t="n">
        <f aca="false">IF(H991=0,0,ROUND(ABS(G991-H991)/H991*100,2))</f>
        <v>11.06</v>
      </c>
      <c r="K991" s="54" t="n">
        <f aca="false">G991-H991</f>
        <v>879</v>
      </c>
      <c r="L991" s="54" t="n">
        <f aca="false">ROUND(100-J991,2)</f>
        <v>88.94</v>
      </c>
      <c r="M991" s="56" t="s">
        <v>12121</v>
      </c>
      <c r="N991" s="56" t="s">
        <v>12126</v>
      </c>
      <c r="O991" s="56" t="s">
        <v>12127</v>
      </c>
      <c r="P991" s="55" t="str">
        <f aca="false">IF(K991&gt;500,"Over-Forecast",IF(K991&lt;-500,"Under-Forecast","Accurate"))</f>
        <v>Over-Forecast</v>
      </c>
      <c r="Q991" s="55" t="str">
        <f aca="false">IF(J991&lt;=5,"Excellent",IF(J991&lt;=10,"Good",IF(J991&lt;=20,"Acceptable","Poor")))</f>
        <v>Acceptable</v>
      </c>
      <c r="R991" s="55" t="n">
        <f aca="false">IFERROR(VALUE(LEFT(E991,4)),"")</f>
        <v>2024</v>
      </c>
    </row>
    <row r="992" customFormat="false" ht="15" hidden="false" customHeight="true" outlineLevel="0" collapsed="false">
      <c r="A992" s="52" t="s">
        <v>13164</v>
      </c>
      <c r="B992" s="52" t="s">
        <v>1854</v>
      </c>
      <c r="C992" s="52" t="s">
        <v>17</v>
      </c>
      <c r="D992" s="52" t="s">
        <v>18</v>
      </c>
      <c r="E992" s="52" t="s">
        <v>24</v>
      </c>
      <c r="F992" s="52" t="s">
        <v>111</v>
      </c>
      <c r="G992" s="52" t="n">
        <v>7329</v>
      </c>
      <c r="H992" s="52" t="n">
        <v>8311</v>
      </c>
      <c r="I992" s="54" t="n">
        <f aca="false">ABS(G992-H992)</f>
        <v>982</v>
      </c>
      <c r="J992" s="54" t="n">
        <f aca="false">IF(H992=0,0,ROUND(ABS(G992-H992)/H992*100,2))</f>
        <v>11.82</v>
      </c>
      <c r="K992" s="54" t="n">
        <f aca="false">G992-H992</f>
        <v>-982</v>
      </c>
      <c r="L992" s="54" t="n">
        <f aca="false">ROUND(100-J992,2)</f>
        <v>88.18</v>
      </c>
      <c r="M992" s="52" t="s">
        <v>12121</v>
      </c>
      <c r="N992" s="52" t="s">
        <v>12153</v>
      </c>
      <c r="O992" s="52" t="s">
        <v>12131</v>
      </c>
      <c r="P992" s="55" t="str">
        <f aca="false">IF(K992&gt;500,"Over-Forecast",IF(K992&lt;-500,"Under-Forecast","Accurate"))</f>
        <v>Under-Forecast</v>
      </c>
      <c r="Q992" s="55" t="str">
        <f aca="false">IF(J992&lt;=5,"Excellent",IF(J992&lt;=10,"Good",IF(J992&lt;=20,"Acceptable","Poor")))</f>
        <v>Acceptable</v>
      </c>
      <c r="R992" s="55" t="n">
        <f aca="false">IFERROR(VALUE(LEFT(E992,4)),"")</f>
        <v>2022</v>
      </c>
    </row>
    <row r="993" customFormat="false" ht="15" hidden="false" customHeight="true" outlineLevel="0" collapsed="false">
      <c r="A993" s="56" t="s">
        <v>13165</v>
      </c>
      <c r="B993" s="56" t="s">
        <v>5064</v>
      </c>
      <c r="C993" s="56" t="s">
        <v>23</v>
      </c>
      <c r="D993" s="56" t="s">
        <v>18</v>
      </c>
      <c r="E993" s="56" t="s">
        <v>34</v>
      </c>
      <c r="F993" s="56" t="s">
        <v>113</v>
      </c>
      <c r="G993" s="56" t="n">
        <v>1350</v>
      </c>
      <c r="H993" s="56" t="n">
        <v>1201</v>
      </c>
      <c r="I993" s="54" t="n">
        <f aca="false">ABS(G993-H993)</f>
        <v>149</v>
      </c>
      <c r="J993" s="54" t="n">
        <f aca="false">IF(H993=0,0,ROUND(ABS(G993-H993)/H993*100,2))</f>
        <v>12.41</v>
      </c>
      <c r="K993" s="54" t="n">
        <f aca="false">G993-H993</f>
        <v>149</v>
      </c>
      <c r="L993" s="54" t="n">
        <f aca="false">ROUND(100-J993,2)</f>
        <v>87.59</v>
      </c>
      <c r="M993" s="56" t="s">
        <v>12139</v>
      </c>
      <c r="N993" s="56" t="s">
        <v>12126</v>
      </c>
      <c r="O993" s="56" t="s">
        <v>12123</v>
      </c>
      <c r="P993" s="55" t="str">
        <f aca="false">IF(K993&gt;500,"Over-Forecast",IF(K993&lt;-500,"Under-Forecast","Accurate"))</f>
        <v>Accurate</v>
      </c>
      <c r="Q993" s="55" t="str">
        <f aca="false">IF(J993&lt;=5,"Excellent",IF(J993&lt;=10,"Good",IF(J993&lt;=20,"Acceptable","Poor")))</f>
        <v>Acceptable</v>
      </c>
      <c r="R993" s="55" t="n">
        <f aca="false">IFERROR(VALUE(LEFT(E993,4)),"")</f>
        <v>2023</v>
      </c>
    </row>
    <row r="994" customFormat="false" ht="15" hidden="false" customHeight="true" outlineLevel="0" collapsed="false">
      <c r="A994" s="52" t="s">
        <v>13166</v>
      </c>
      <c r="B994" s="52" t="s">
        <v>888</v>
      </c>
      <c r="C994" s="52" t="s">
        <v>20</v>
      </c>
      <c r="D994" s="52" t="s">
        <v>12</v>
      </c>
      <c r="E994" s="52" t="s">
        <v>52</v>
      </c>
      <c r="F994" s="52" t="s">
        <v>111</v>
      </c>
      <c r="G994" s="52" t="n">
        <v>1297</v>
      </c>
      <c r="H994" s="52" t="n">
        <v>1847</v>
      </c>
      <c r="I994" s="54" t="n">
        <f aca="false">ABS(G994-H994)</f>
        <v>550</v>
      </c>
      <c r="J994" s="54" t="n">
        <f aca="false">IF(H994=0,0,ROUND(ABS(G994-H994)/H994*100,2))</f>
        <v>29.78</v>
      </c>
      <c r="K994" s="54" t="n">
        <f aca="false">G994-H994</f>
        <v>-550</v>
      </c>
      <c r="L994" s="54" t="n">
        <f aca="false">ROUND(100-J994,2)</f>
        <v>70.22</v>
      </c>
      <c r="M994" s="52" t="s">
        <v>12141</v>
      </c>
      <c r="N994" s="52" t="s">
        <v>12137</v>
      </c>
      <c r="O994" s="52" t="s">
        <v>12123</v>
      </c>
      <c r="P994" s="55" t="str">
        <f aca="false">IF(K994&gt;500,"Over-Forecast",IF(K994&lt;-500,"Under-Forecast","Accurate"))</f>
        <v>Under-Forecast</v>
      </c>
      <c r="Q994" s="55" t="str">
        <f aca="false">IF(J994&lt;=5,"Excellent",IF(J994&lt;=10,"Good",IF(J994&lt;=20,"Acceptable","Poor")))</f>
        <v>Poor</v>
      </c>
      <c r="R994" s="55" t="n">
        <f aca="false">IFERROR(VALUE(LEFT(E994,4)),"")</f>
        <v>2024</v>
      </c>
    </row>
    <row r="995" customFormat="false" ht="15" hidden="false" customHeight="true" outlineLevel="0" collapsed="false">
      <c r="A995" s="56" t="s">
        <v>13167</v>
      </c>
      <c r="B995" s="56" t="s">
        <v>2411</v>
      </c>
      <c r="C995" s="56" t="s">
        <v>25</v>
      </c>
      <c r="D995" s="56" t="s">
        <v>18</v>
      </c>
      <c r="E995" s="56" t="s">
        <v>52</v>
      </c>
      <c r="F995" s="56" t="s">
        <v>109</v>
      </c>
      <c r="G995" s="56" t="n">
        <v>1789</v>
      </c>
      <c r="H995" s="56" t="n">
        <v>1557</v>
      </c>
      <c r="I995" s="54" t="n">
        <f aca="false">ABS(G995-H995)</f>
        <v>232</v>
      </c>
      <c r="J995" s="54" t="n">
        <f aca="false">IF(H995=0,0,ROUND(ABS(G995-H995)/H995*100,2))</f>
        <v>14.9</v>
      </c>
      <c r="K995" s="54" t="n">
        <f aca="false">G995-H995</f>
        <v>232</v>
      </c>
      <c r="L995" s="54" t="n">
        <f aca="false">ROUND(100-J995,2)</f>
        <v>85.1</v>
      </c>
      <c r="M995" s="56" t="s">
        <v>12121</v>
      </c>
      <c r="N995" s="56" t="s">
        <v>12153</v>
      </c>
      <c r="O995" s="56" t="s">
        <v>12127</v>
      </c>
      <c r="P995" s="55" t="str">
        <f aca="false">IF(K995&gt;500,"Over-Forecast",IF(K995&lt;-500,"Under-Forecast","Accurate"))</f>
        <v>Accurate</v>
      </c>
      <c r="Q995" s="55" t="str">
        <f aca="false">IF(J995&lt;=5,"Excellent",IF(J995&lt;=10,"Good",IF(J995&lt;=20,"Acceptable","Poor")))</f>
        <v>Acceptable</v>
      </c>
      <c r="R995" s="55" t="n">
        <f aca="false">IFERROR(VALUE(LEFT(E995,4)),"")</f>
        <v>2024</v>
      </c>
    </row>
    <row r="996" customFormat="false" ht="15" hidden="false" customHeight="true" outlineLevel="0" collapsed="false">
      <c r="A996" s="52" t="s">
        <v>13168</v>
      </c>
      <c r="B996" s="52" t="s">
        <v>5663</v>
      </c>
      <c r="C996" s="52" t="s">
        <v>14</v>
      </c>
      <c r="D996" s="52" t="s">
        <v>15</v>
      </c>
      <c r="E996" s="52" t="s">
        <v>26</v>
      </c>
      <c r="F996" s="52" t="s">
        <v>115</v>
      </c>
      <c r="G996" s="52" t="n">
        <v>4555</v>
      </c>
      <c r="H996" s="52" t="n">
        <v>4377</v>
      </c>
      <c r="I996" s="54" t="n">
        <f aca="false">ABS(G996-H996)</f>
        <v>178</v>
      </c>
      <c r="J996" s="54" t="n">
        <f aca="false">IF(H996=0,0,ROUND(ABS(G996-H996)/H996*100,2))</f>
        <v>4.07</v>
      </c>
      <c r="K996" s="54" t="n">
        <f aca="false">G996-H996</f>
        <v>178</v>
      </c>
      <c r="L996" s="54" t="n">
        <f aca="false">ROUND(100-J996,2)</f>
        <v>95.93</v>
      </c>
      <c r="M996" s="52" t="s">
        <v>12121</v>
      </c>
      <c r="N996" s="52" t="s">
        <v>12126</v>
      </c>
      <c r="O996" s="52" t="s">
        <v>12127</v>
      </c>
      <c r="P996" s="55" t="str">
        <f aca="false">IF(K996&gt;500,"Over-Forecast",IF(K996&lt;-500,"Under-Forecast","Accurate"))</f>
        <v>Accurate</v>
      </c>
      <c r="Q996" s="55" t="str">
        <f aca="false">IF(J996&lt;=5,"Excellent",IF(J996&lt;=10,"Good",IF(J996&lt;=20,"Acceptable","Poor")))</f>
        <v>Excellent</v>
      </c>
      <c r="R996" s="55" t="n">
        <f aca="false">IFERROR(VALUE(LEFT(E996,4)),"")</f>
        <v>2022</v>
      </c>
    </row>
    <row r="997" customFormat="false" ht="15" hidden="false" customHeight="true" outlineLevel="0" collapsed="false">
      <c r="A997" s="56" t="s">
        <v>13169</v>
      </c>
      <c r="B997" s="56" t="s">
        <v>8895</v>
      </c>
      <c r="C997" s="56" t="s">
        <v>11</v>
      </c>
      <c r="D997" s="56" t="s">
        <v>21</v>
      </c>
      <c r="E997" s="56" t="s">
        <v>29</v>
      </c>
      <c r="F997" s="56" t="s">
        <v>113</v>
      </c>
      <c r="G997" s="56" t="n">
        <v>10888</v>
      </c>
      <c r="H997" s="56" t="n">
        <v>9770</v>
      </c>
      <c r="I997" s="54" t="n">
        <f aca="false">ABS(G997-H997)</f>
        <v>1118</v>
      </c>
      <c r="J997" s="54" t="n">
        <f aca="false">IF(H997=0,0,ROUND(ABS(G997-H997)/H997*100,2))</f>
        <v>11.44</v>
      </c>
      <c r="K997" s="54" t="n">
        <f aca="false">G997-H997</f>
        <v>1118</v>
      </c>
      <c r="L997" s="54" t="n">
        <f aca="false">ROUND(100-J997,2)</f>
        <v>88.56</v>
      </c>
      <c r="M997" s="56" t="s">
        <v>12198</v>
      </c>
      <c r="N997" s="56" t="s">
        <v>12137</v>
      </c>
      <c r="O997" s="56" t="s">
        <v>12127</v>
      </c>
      <c r="P997" s="55" t="str">
        <f aca="false">IF(K997&gt;500,"Over-Forecast",IF(K997&lt;-500,"Under-Forecast","Accurate"))</f>
        <v>Over-Forecast</v>
      </c>
      <c r="Q997" s="55" t="str">
        <f aca="false">IF(J997&lt;=5,"Excellent",IF(J997&lt;=10,"Good",IF(J997&lt;=20,"Acceptable","Poor")))</f>
        <v>Acceptable</v>
      </c>
      <c r="R997" s="55" t="n">
        <f aca="false">IFERROR(VALUE(LEFT(E997,4)),"")</f>
        <v>2022</v>
      </c>
    </row>
    <row r="998" customFormat="false" ht="15" hidden="false" customHeight="true" outlineLevel="0" collapsed="false">
      <c r="A998" s="52" t="s">
        <v>13170</v>
      </c>
      <c r="B998" s="52" t="s">
        <v>726</v>
      </c>
      <c r="C998" s="52" t="s">
        <v>14</v>
      </c>
      <c r="D998" s="52" t="s">
        <v>12</v>
      </c>
      <c r="E998" s="52" t="s">
        <v>16</v>
      </c>
      <c r="F998" s="52" t="s">
        <v>109</v>
      </c>
      <c r="G998" s="52" t="n">
        <v>1411</v>
      </c>
      <c r="H998" s="52" t="n">
        <v>1343</v>
      </c>
      <c r="I998" s="54" t="n">
        <f aca="false">ABS(G998-H998)</f>
        <v>68</v>
      </c>
      <c r="J998" s="54" t="n">
        <f aca="false">IF(H998=0,0,ROUND(ABS(G998-H998)/H998*100,2))</f>
        <v>5.06</v>
      </c>
      <c r="K998" s="54" t="n">
        <f aca="false">G998-H998</f>
        <v>68</v>
      </c>
      <c r="L998" s="54" t="n">
        <f aca="false">ROUND(100-J998,2)</f>
        <v>94.94</v>
      </c>
      <c r="M998" s="52" t="s">
        <v>12147</v>
      </c>
      <c r="N998" s="52" t="s">
        <v>12130</v>
      </c>
      <c r="O998" s="52" t="s">
        <v>12131</v>
      </c>
      <c r="P998" s="55" t="str">
        <f aca="false">IF(K998&gt;500,"Over-Forecast",IF(K998&lt;-500,"Under-Forecast","Accurate"))</f>
        <v>Accurate</v>
      </c>
      <c r="Q998" s="55" t="str">
        <f aca="false">IF(J998&lt;=5,"Excellent",IF(J998&lt;=10,"Good",IF(J998&lt;=20,"Acceptable","Poor")))</f>
        <v>Good</v>
      </c>
      <c r="R998" s="55" t="n">
        <f aca="false">IFERROR(VALUE(LEFT(E998,4)),"")</f>
        <v>2022</v>
      </c>
    </row>
    <row r="999" customFormat="false" ht="15" hidden="false" customHeight="true" outlineLevel="0" collapsed="false">
      <c r="A999" s="56" t="s">
        <v>13171</v>
      </c>
      <c r="B999" s="56" t="s">
        <v>2749</v>
      </c>
      <c r="C999" s="56" t="s">
        <v>14</v>
      </c>
      <c r="D999" s="56" t="s">
        <v>15</v>
      </c>
      <c r="E999" s="56" t="s">
        <v>46</v>
      </c>
      <c r="F999" s="56" t="s">
        <v>115</v>
      </c>
      <c r="G999" s="56" t="n">
        <v>3078</v>
      </c>
      <c r="H999" s="56" t="n">
        <v>2629</v>
      </c>
      <c r="I999" s="54" t="n">
        <f aca="false">ABS(G999-H999)</f>
        <v>449</v>
      </c>
      <c r="J999" s="54" t="n">
        <f aca="false">IF(H999=0,0,ROUND(ABS(G999-H999)/H999*100,2))</f>
        <v>17.08</v>
      </c>
      <c r="K999" s="54" t="n">
        <f aca="false">G999-H999</f>
        <v>449</v>
      </c>
      <c r="L999" s="54" t="n">
        <f aca="false">ROUND(100-J999,2)</f>
        <v>82.92</v>
      </c>
      <c r="M999" s="56" t="s">
        <v>12198</v>
      </c>
      <c r="N999" s="56" t="s">
        <v>12153</v>
      </c>
      <c r="O999" s="56" t="s">
        <v>12127</v>
      </c>
      <c r="P999" s="55" t="str">
        <f aca="false">IF(K999&gt;500,"Over-Forecast",IF(K999&lt;-500,"Under-Forecast","Accurate"))</f>
        <v>Accurate</v>
      </c>
      <c r="Q999" s="55" t="str">
        <f aca="false">IF(J999&lt;=5,"Excellent",IF(J999&lt;=10,"Good",IF(J999&lt;=20,"Acceptable","Poor")))</f>
        <v>Acceptable</v>
      </c>
      <c r="R999" s="55" t="n">
        <f aca="false">IFERROR(VALUE(LEFT(E999,4)),"")</f>
        <v>2024</v>
      </c>
    </row>
    <row r="1000" customFormat="false" ht="15" hidden="false" customHeight="true" outlineLevel="0" collapsed="false">
      <c r="A1000" s="52" t="s">
        <v>13172</v>
      </c>
      <c r="B1000" s="52" t="s">
        <v>705</v>
      </c>
      <c r="C1000" s="52" t="s">
        <v>23</v>
      </c>
      <c r="D1000" s="52" t="s">
        <v>18</v>
      </c>
      <c r="E1000" s="52" t="s">
        <v>37</v>
      </c>
      <c r="F1000" s="52" t="s">
        <v>111</v>
      </c>
      <c r="G1000" s="52" t="n">
        <v>2577</v>
      </c>
      <c r="H1000" s="52" t="n">
        <v>2249</v>
      </c>
      <c r="I1000" s="54" t="n">
        <f aca="false">ABS(G1000-H1000)</f>
        <v>328</v>
      </c>
      <c r="J1000" s="54" t="n">
        <f aca="false">IF(H1000=0,0,ROUND(ABS(G1000-H1000)/H1000*100,2))</f>
        <v>14.58</v>
      </c>
      <c r="K1000" s="54" t="n">
        <f aca="false">G1000-H1000</f>
        <v>328</v>
      </c>
      <c r="L1000" s="54" t="n">
        <f aca="false">ROUND(100-J1000,2)</f>
        <v>85.42</v>
      </c>
      <c r="M1000" s="52" t="s">
        <v>12152</v>
      </c>
      <c r="N1000" s="52" t="s">
        <v>12130</v>
      </c>
      <c r="O1000" s="52" t="s">
        <v>12127</v>
      </c>
      <c r="P1000" s="55" t="str">
        <f aca="false">IF(K1000&gt;500,"Over-Forecast",IF(K1000&lt;-500,"Under-Forecast","Accurate"))</f>
        <v>Accurate</v>
      </c>
      <c r="Q1000" s="55" t="str">
        <f aca="false">IF(J1000&lt;=5,"Excellent",IF(J1000&lt;=10,"Good",IF(J1000&lt;=20,"Acceptable","Poor")))</f>
        <v>Acceptable</v>
      </c>
      <c r="R1000" s="55" t="n">
        <f aca="false">IFERROR(VALUE(LEFT(E1000,4)),"")</f>
        <v>2023</v>
      </c>
    </row>
    <row r="1001" customFormat="false" ht="15" hidden="false" customHeight="true" outlineLevel="0" collapsed="false">
      <c r="A1001" s="56" t="s">
        <v>13173</v>
      </c>
      <c r="B1001" s="56" t="s">
        <v>6218</v>
      </c>
      <c r="C1001" s="56" t="s">
        <v>11</v>
      </c>
      <c r="D1001" s="56" t="s">
        <v>18</v>
      </c>
      <c r="E1001" s="56" t="s">
        <v>39</v>
      </c>
      <c r="F1001" s="56" t="s">
        <v>111</v>
      </c>
      <c r="G1001" s="56" t="n">
        <v>3634</v>
      </c>
      <c r="H1001" s="56" t="n">
        <v>3271</v>
      </c>
      <c r="I1001" s="54" t="n">
        <f aca="false">ABS(G1001-H1001)</f>
        <v>363</v>
      </c>
      <c r="J1001" s="54" t="n">
        <f aca="false">IF(H1001=0,0,ROUND(ABS(G1001-H1001)/H1001*100,2))</f>
        <v>11.1</v>
      </c>
      <c r="K1001" s="54" t="n">
        <f aca="false">G1001-H1001</f>
        <v>363</v>
      </c>
      <c r="L1001" s="54" t="n">
        <f aca="false">ROUND(100-J1001,2)</f>
        <v>88.9</v>
      </c>
      <c r="M1001" s="56" t="s">
        <v>12204</v>
      </c>
      <c r="N1001" s="56" t="s">
        <v>12130</v>
      </c>
      <c r="O1001" s="56" t="s">
        <v>12123</v>
      </c>
      <c r="P1001" s="55" t="str">
        <f aca="false">IF(K1001&gt;500,"Over-Forecast",IF(K1001&lt;-500,"Under-Forecast","Accurate"))</f>
        <v>Accurate</v>
      </c>
      <c r="Q1001" s="55" t="str">
        <f aca="false">IF(J1001&lt;=5,"Excellent",IF(J1001&lt;=10,"Good",IF(J1001&lt;=20,"Acceptable","Poor")))</f>
        <v>Acceptable</v>
      </c>
      <c r="R1001" s="55" t="n">
        <f aca="false">IFERROR(VALUE(LEFT(E1001,4)),"")</f>
        <v>2023</v>
      </c>
    </row>
  </sheetData>
  <autoFilter ref="A1:R1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R1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3"/>
    <col collapsed="false" customWidth="true" hidden="false" outlineLevel="0" max="12" min="12" style="0" width="16"/>
    <col collapsed="false" customWidth="true" hidden="false" outlineLevel="0" max="13" min="13" style="0" width="14"/>
    <col collapsed="false" customWidth="true" hidden="false" outlineLevel="0" max="14" min="14" style="0" width="20"/>
    <col collapsed="false" customWidth="true" hidden="false" outlineLevel="0" max="15" min="15" style="0" width="11"/>
    <col collapsed="false" customWidth="true" hidden="false" outlineLevel="0" max="16" min="16" style="0" width="13"/>
    <col collapsed="false" customWidth="true" hidden="false" outlineLevel="0" max="17" min="17" style="0" width="21"/>
    <col collapsed="false" customWidth="true" hidden="false" outlineLevel="0" max="18" min="18" style="0" width="16"/>
  </cols>
  <sheetData>
    <row r="1" customFormat="false" ht="18" hidden="false" customHeight="true" outlineLevel="0" collapsed="false">
      <c r="A1" s="49" t="s">
        <v>13174</v>
      </c>
      <c r="B1" s="49" t="s">
        <v>300</v>
      </c>
      <c r="C1" s="49" t="s">
        <v>302</v>
      </c>
      <c r="D1" s="49" t="s">
        <v>303</v>
      </c>
      <c r="E1" s="49" t="s">
        <v>13175</v>
      </c>
      <c r="F1" s="49" t="s">
        <v>88</v>
      </c>
      <c r="G1" s="49" t="s">
        <v>13176</v>
      </c>
      <c r="H1" s="49" t="s">
        <v>13177</v>
      </c>
      <c r="I1" s="49" t="s">
        <v>4039</v>
      </c>
      <c r="J1" s="50" t="s">
        <v>13178</v>
      </c>
      <c r="K1" s="49" t="s">
        <v>13179</v>
      </c>
      <c r="L1" s="49" t="s">
        <v>13180</v>
      </c>
      <c r="M1" s="49" t="s">
        <v>13181</v>
      </c>
      <c r="N1" s="49" t="s">
        <v>13182</v>
      </c>
      <c r="O1" s="49" t="s">
        <v>0</v>
      </c>
      <c r="P1" s="51" t="s">
        <v>13183</v>
      </c>
      <c r="Q1" s="51" t="s">
        <v>13184</v>
      </c>
      <c r="R1" s="51" t="s">
        <v>13185</v>
      </c>
    </row>
    <row r="2" customFormat="false" ht="15" hidden="false" customHeight="true" outlineLevel="0" collapsed="false">
      <c r="A2" s="52" t="s">
        <v>13186</v>
      </c>
      <c r="B2" s="52" t="s">
        <v>3263</v>
      </c>
      <c r="C2" s="52" t="s">
        <v>3902</v>
      </c>
      <c r="D2" s="52" t="s">
        <v>10227</v>
      </c>
      <c r="E2" s="53" t="n">
        <v>44648</v>
      </c>
      <c r="F2" s="52" t="s">
        <v>96</v>
      </c>
      <c r="G2" s="52" t="s">
        <v>13187</v>
      </c>
      <c r="H2" s="52" t="n">
        <v>452</v>
      </c>
      <c r="I2" s="52" t="n">
        <v>634.65</v>
      </c>
      <c r="J2" s="54" t="n">
        <f aca="false">ROUND(H2*I2,2)</f>
        <v>286861.8</v>
      </c>
      <c r="K2" s="52" t="s">
        <v>13188</v>
      </c>
      <c r="L2" s="52" t="n">
        <v>121476.51</v>
      </c>
      <c r="M2" s="52" t="s">
        <v>13189</v>
      </c>
      <c r="N2" s="52" t="s">
        <v>10061</v>
      </c>
      <c r="O2" s="52" t="s">
        <v>15</v>
      </c>
      <c r="P2" s="55" t="n">
        <f aca="false">J2-L2</f>
        <v>165385.29</v>
      </c>
      <c r="Q2" s="55" t="n">
        <f aca="false">IF(J2=0,0,ROUND(L2/J2*100,2))</f>
        <v>42.35</v>
      </c>
      <c r="R2" s="55" t="str">
        <f aca="false">TEXT(E2,"yyyy-mm")</f>
        <v>2022-03</v>
      </c>
    </row>
    <row r="3" customFormat="false" ht="15" hidden="false" customHeight="true" outlineLevel="0" collapsed="false">
      <c r="A3" s="56" t="s">
        <v>13190</v>
      </c>
      <c r="B3" s="56" t="s">
        <v>3393</v>
      </c>
      <c r="C3" s="56" t="s">
        <v>3368</v>
      </c>
      <c r="D3" s="56" t="s">
        <v>2118</v>
      </c>
      <c r="E3" s="57" t="n">
        <v>44981</v>
      </c>
      <c r="F3" s="56" t="s">
        <v>96</v>
      </c>
      <c r="G3" s="56" t="s">
        <v>13191</v>
      </c>
      <c r="H3" s="56" t="n">
        <v>44</v>
      </c>
      <c r="I3" s="56" t="n">
        <v>368.92</v>
      </c>
      <c r="J3" s="54" t="n">
        <f aca="false">ROUND(H3*I3,2)</f>
        <v>16232.48</v>
      </c>
      <c r="K3" s="56" t="s">
        <v>13192</v>
      </c>
      <c r="L3" s="56" t="n">
        <v>8673</v>
      </c>
      <c r="M3" s="56" t="s">
        <v>13193</v>
      </c>
      <c r="N3" s="56" t="s">
        <v>10066</v>
      </c>
      <c r="O3" s="56" t="s">
        <v>9</v>
      </c>
      <c r="P3" s="55" t="n">
        <f aca="false">J3-L3</f>
        <v>7559.48</v>
      </c>
      <c r="Q3" s="55" t="n">
        <f aca="false">IF(J3=0,0,ROUND(L3/J3*100,2))</f>
        <v>53.43</v>
      </c>
      <c r="R3" s="55" t="str">
        <f aca="false">TEXT(E3,"yyyy-mm")</f>
        <v>2023-02</v>
      </c>
    </row>
    <row r="4" customFormat="false" ht="15" hidden="false" customHeight="true" outlineLevel="0" collapsed="false">
      <c r="A4" s="52" t="s">
        <v>13194</v>
      </c>
      <c r="B4" s="52" t="s">
        <v>1859</v>
      </c>
      <c r="C4" s="52" t="s">
        <v>3676</v>
      </c>
      <c r="D4" s="52" t="s">
        <v>846</v>
      </c>
      <c r="E4" s="53" t="n">
        <v>45382</v>
      </c>
      <c r="F4" s="52" t="s">
        <v>98</v>
      </c>
      <c r="G4" s="52" t="s">
        <v>13195</v>
      </c>
      <c r="H4" s="52" t="n">
        <v>174</v>
      </c>
      <c r="I4" s="52" t="n">
        <v>616.8</v>
      </c>
      <c r="J4" s="54" t="n">
        <f aca="false">ROUND(H4*I4,2)</f>
        <v>107323.2</v>
      </c>
      <c r="K4" s="52" t="s">
        <v>13188</v>
      </c>
      <c r="L4" s="52" t="n">
        <v>42088.3</v>
      </c>
      <c r="M4" s="52" t="s">
        <v>13196</v>
      </c>
      <c r="N4" s="52" t="s">
        <v>10061</v>
      </c>
      <c r="O4" s="52" t="s">
        <v>9</v>
      </c>
      <c r="P4" s="55" t="n">
        <f aca="false">J4-L4</f>
        <v>65234.9</v>
      </c>
      <c r="Q4" s="55" t="n">
        <f aca="false">IF(J4=0,0,ROUND(L4/J4*100,2))</f>
        <v>39.22</v>
      </c>
      <c r="R4" s="55" t="str">
        <f aca="false">TEXT(E4,"yyyy-mm")</f>
        <v>2024-03</v>
      </c>
    </row>
    <row r="5" customFormat="false" ht="15" hidden="false" customHeight="true" outlineLevel="0" collapsed="false">
      <c r="A5" s="56" t="s">
        <v>13197</v>
      </c>
      <c r="B5" s="56" t="s">
        <v>429</v>
      </c>
      <c r="C5" s="56" t="s">
        <v>1706</v>
      </c>
      <c r="D5" s="56" t="s">
        <v>8499</v>
      </c>
      <c r="E5" s="57" t="n">
        <v>45419</v>
      </c>
      <c r="F5" s="56" t="s">
        <v>100</v>
      </c>
      <c r="G5" s="56" t="s">
        <v>13187</v>
      </c>
      <c r="H5" s="56" t="n">
        <v>275</v>
      </c>
      <c r="I5" s="56" t="n">
        <v>137.76</v>
      </c>
      <c r="J5" s="54" t="n">
        <f aca="false">ROUND(H5*I5,2)</f>
        <v>37884</v>
      </c>
      <c r="K5" s="56" t="s">
        <v>13188</v>
      </c>
      <c r="L5" s="56" t="n">
        <v>4426.92</v>
      </c>
      <c r="M5" s="56" t="s">
        <v>13198</v>
      </c>
      <c r="N5" s="56" t="s">
        <v>10066</v>
      </c>
      <c r="O5" s="56" t="s">
        <v>15</v>
      </c>
      <c r="P5" s="55" t="n">
        <f aca="false">J5-L5</f>
        <v>33457.08</v>
      </c>
      <c r="Q5" s="55" t="n">
        <f aca="false">IF(J5=0,0,ROUND(L5/J5*100,2))</f>
        <v>11.69</v>
      </c>
      <c r="R5" s="55" t="str">
        <f aca="false">TEXT(E5,"yyyy-mm")</f>
        <v>2024-05</v>
      </c>
    </row>
    <row r="6" customFormat="false" ht="15" hidden="false" customHeight="true" outlineLevel="0" collapsed="false">
      <c r="A6" s="52" t="s">
        <v>13199</v>
      </c>
      <c r="B6" s="52" t="s">
        <v>3195</v>
      </c>
      <c r="C6" s="52" t="s">
        <v>5965</v>
      </c>
      <c r="D6" s="52" t="s">
        <v>1962</v>
      </c>
      <c r="E6" s="53" t="n">
        <v>45224</v>
      </c>
      <c r="F6" s="52" t="s">
        <v>102</v>
      </c>
      <c r="G6" s="52" t="s">
        <v>13195</v>
      </c>
      <c r="H6" s="52" t="n">
        <v>347</v>
      </c>
      <c r="I6" s="52" t="n">
        <v>898.15</v>
      </c>
      <c r="J6" s="54" t="n">
        <f aca="false">ROUND(H6*I6,2)</f>
        <v>311658.05</v>
      </c>
      <c r="K6" s="52" t="s">
        <v>13188</v>
      </c>
      <c r="L6" s="52" t="n">
        <v>148268.4</v>
      </c>
      <c r="M6" s="52" t="s">
        <v>13200</v>
      </c>
      <c r="N6" s="52" t="s">
        <v>10061</v>
      </c>
      <c r="O6" s="52" t="s">
        <v>15</v>
      </c>
      <c r="P6" s="55" t="n">
        <f aca="false">J6-L6</f>
        <v>163389.65</v>
      </c>
      <c r="Q6" s="55" t="n">
        <f aca="false">IF(J6=0,0,ROUND(L6/J6*100,2))</f>
        <v>47.57</v>
      </c>
      <c r="R6" s="55" t="str">
        <f aca="false">TEXT(E6,"yyyy-mm")</f>
        <v>2023-10</v>
      </c>
    </row>
    <row r="7" customFormat="false" ht="15" hidden="false" customHeight="true" outlineLevel="0" collapsed="false">
      <c r="A7" s="56" t="s">
        <v>13201</v>
      </c>
      <c r="B7" s="56" t="s">
        <v>1993</v>
      </c>
      <c r="C7" s="56" t="s">
        <v>3692</v>
      </c>
      <c r="D7" s="56" t="s">
        <v>3816</v>
      </c>
      <c r="E7" s="57" t="n">
        <v>44664</v>
      </c>
      <c r="F7" s="56" t="s">
        <v>94</v>
      </c>
      <c r="G7" s="56" t="s">
        <v>13187</v>
      </c>
      <c r="H7" s="56" t="n">
        <v>384</v>
      </c>
      <c r="I7" s="56" t="n">
        <v>959.62</v>
      </c>
      <c r="J7" s="54" t="n">
        <f aca="false">ROUND(H7*I7,2)</f>
        <v>368494.08</v>
      </c>
      <c r="K7" s="56" t="s">
        <v>13202</v>
      </c>
      <c r="L7" s="56" t="n">
        <v>146912.92</v>
      </c>
      <c r="M7" s="56" t="s">
        <v>13203</v>
      </c>
      <c r="N7" s="56" t="s">
        <v>10061</v>
      </c>
      <c r="O7" s="56" t="s">
        <v>15</v>
      </c>
      <c r="P7" s="55" t="n">
        <f aca="false">J7-L7</f>
        <v>221581.16</v>
      </c>
      <c r="Q7" s="55" t="n">
        <f aca="false">IF(J7=0,0,ROUND(L7/J7*100,2))</f>
        <v>39.87</v>
      </c>
      <c r="R7" s="55" t="str">
        <f aca="false">TEXT(E7,"yyyy-mm")</f>
        <v>2022-04</v>
      </c>
    </row>
    <row r="8" customFormat="false" ht="15" hidden="false" customHeight="true" outlineLevel="0" collapsed="false">
      <c r="A8" s="52" t="s">
        <v>13204</v>
      </c>
      <c r="B8" s="52" t="s">
        <v>2840</v>
      </c>
      <c r="C8" s="52" t="s">
        <v>10033</v>
      </c>
      <c r="D8" s="52" t="s">
        <v>1991</v>
      </c>
      <c r="E8" s="53" t="n">
        <v>44760</v>
      </c>
      <c r="F8" s="52" t="s">
        <v>96</v>
      </c>
      <c r="G8" s="52" t="s">
        <v>13205</v>
      </c>
      <c r="H8" s="52" t="n">
        <v>403</v>
      </c>
      <c r="I8" s="52" t="n">
        <v>527.34</v>
      </c>
      <c r="J8" s="54" t="n">
        <f aca="false">ROUND(H8*I8,2)</f>
        <v>212518.02</v>
      </c>
      <c r="K8" s="52" t="s">
        <v>13202</v>
      </c>
      <c r="L8" s="52" t="n">
        <v>56798.79</v>
      </c>
      <c r="M8" s="52" t="s">
        <v>13206</v>
      </c>
      <c r="N8" s="52" t="s">
        <v>10061</v>
      </c>
      <c r="O8" s="52" t="s">
        <v>18</v>
      </c>
      <c r="P8" s="55" t="n">
        <f aca="false">J8-L8</f>
        <v>155719.23</v>
      </c>
      <c r="Q8" s="55" t="n">
        <f aca="false">IF(J8=0,0,ROUND(L8/J8*100,2))</f>
        <v>26.73</v>
      </c>
      <c r="R8" s="55" t="str">
        <f aca="false">TEXT(E8,"yyyy-mm")</f>
        <v>2022-07</v>
      </c>
    </row>
    <row r="9" customFormat="false" ht="15" hidden="false" customHeight="true" outlineLevel="0" collapsed="false">
      <c r="A9" s="56" t="s">
        <v>13207</v>
      </c>
      <c r="B9" s="56" t="s">
        <v>1332</v>
      </c>
      <c r="C9" s="56" t="s">
        <v>7148</v>
      </c>
      <c r="D9" s="56" t="s">
        <v>3862</v>
      </c>
      <c r="E9" s="57" t="n">
        <v>44768</v>
      </c>
      <c r="F9" s="56" t="s">
        <v>92</v>
      </c>
      <c r="G9" s="56" t="s">
        <v>13191</v>
      </c>
      <c r="H9" s="56" t="n">
        <v>252</v>
      </c>
      <c r="I9" s="56" t="n">
        <v>405</v>
      </c>
      <c r="J9" s="54" t="n">
        <f aca="false">ROUND(H9*I9,2)</f>
        <v>102060</v>
      </c>
      <c r="K9" s="56" t="s">
        <v>13188</v>
      </c>
      <c r="L9" s="56" t="n">
        <v>52546.76</v>
      </c>
      <c r="M9" s="56" t="s">
        <v>13193</v>
      </c>
      <c r="N9" s="56" t="s">
        <v>10066</v>
      </c>
      <c r="O9" s="56" t="s">
        <v>12</v>
      </c>
      <c r="P9" s="55" t="n">
        <f aca="false">J9-L9</f>
        <v>49513.24</v>
      </c>
      <c r="Q9" s="55" t="n">
        <f aca="false">IF(J9=0,0,ROUND(L9/J9*100,2))</f>
        <v>51.49</v>
      </c>
      <c r="R9" s="55" t="str">
        <f aca="false">TEXT(E9,"yyyy-mm")</f>
        <v>2022-07</v>
      </c>
    </row>
    <row r="10" customFormat="false" ht="15" hidden="false" customHeight="true" outlineLevel="0" collapsed="false">
      <c r="A10" s="52" t="s">
        <v>13208</v>
      </c>
      <c r="B10" s="52" t="s">
        <v>3654</v>
      </c>
      <c r="C10" s="52" t="s">
        <v>2292</v>
      </c>
      <c r="D10" s="52" t="s">
        <v>2671</v>
      </c>
      <c r="E10" s="53" t="n">
        <v>44607</v>
      </c>
      <c r="F10" s="52" t="s">
        <v>102</v>
      </c>
      <c r="G10" s="52" t="s">
        <v>13191</v>
      </c>
      <c r="H10" s="52" t="n">
        <v>23</v>
      </c>
      <c r="I10" s="52" t="n">
        <v>834.18</v>
      </c>
      <c r="J10" s="54" t="n">
        <f aca="false">ROUND(H10*I10,2)</f>
        <v>19186.14</v>
      </c>
      <c r="K10" s="52" t="s">
        <v>13192</v>
      </c>
      <c r="L10" s="52" t="n">
        <v>6273.68</v>
      </c>
      <c r="M10" s="52" t="s">
        <v>13209</v>
      </c>
      <c r="N10" s="52" t="s">
        <v>10066</v>
      </c>
      <c r="O10" s="52" t="s">
        <v>15</v>
      </c>
      <c r="P10" s="55" t="n">
        <f aca="false">J10-L10</f>
        <v>12912.46</v>
      </c>
      <c r="Q10" s="55" t="n">
        <f aca="false">IF(J10=0,0,ROUND(L10/J10*100,2))</f>
        <v>32.7</v>
      </c>
      <c r="R10" s="55" t="str">
        <f aca="false">TEXT(E10,"yyyy-mm")</f>
        <v>2022-02</v>
      </c>
    </row>
    <row r="11" customFormat="false" ht="15" hidden="false" customHeight="true" outlineLevel="0" collapsed="false">
      <c r="A11" s="56" t="s">
        <v>13210</v>
      </c>
      <c r="B11" s="56" t="s">
        <v>3660</v>
      </c>
      <c r="C11" s="56" t="s">
        <v>5288</v>
      </c>
      <c r="D11" s="56" t="s">
        <v>1151</v>
      </c>
      <c r="E11" s="57" t="n">
        <v>45356</v>
      </c>
      <c r="F11" s="56" t="s">
        <v>98</v>
      </c>
      <c r="G11" s="56" t="s">
        <v>13211</v>
      </c>
      <c r="H11" s="56" t="n">
        <v>341</v>
      </c>
      <c r="I11" s="56" t="n">
        <v>99.87</v>
      </c>
      <c r="J11" s="54" t="n">
        <f aca="false">ROUND(H11*I11,2)</f>
        <v>34055.67</v>
      </c>
      <c r="K11" s="56" t="s">
        <v>13212</v>
      </c>
      <c r="L11" s="56" t="n">
        <v>3579.61</v>
      </c>
      <c r="M11" s="56" t="s">
        <v>13209</v>
      </c>
      <c r="N11" s="56" t="s">
        <v>10066</v>
      </c>
      <c r="O11" s="56" t="s">
        <v>21</v>
      </c>
      <c r="P11" s="55" t="n">
        <f aca="false">J11-L11</f>
        <v>30476.06</v>
      </c>
      <c r="Q11" s="55" t="n">
        <f aca="false">IF(J11=0,0,ROUND(L11/J11*100,2))</f>
        <v>10.51</v>
      </c>
      <c r="R11" s="55" t="str">
        <f aca="false">TEXT(E11,"yyyy-mm")</f>
        <v>2024-03</v>
      </c>
    </row>
    <row r="12" customFormat="false" ht="15" hidden="false" customHeight="true" outlineLevel="0" collapsed="false">
      <c r="A12" s="52" t="s">
        <v>13213</v>
      </c>
      <c r="B12" s="52" t="s">
        <v>1282</v>
      </c>
      <c r="C12" s="52" t="s">
        <v>5926</v>
      </c>
      <c r="D12" s="52" t="s">
        <v>2474</v>
      </c>
      <c r="E12" s="53" t="n">
        <v>45353</v>
      </c>
      <c r="F12" s="52" t="s">
        <v>96</v>
      </c>
      <c r="G12" s="52" t="s">
        <v>13205</v>
      </c>
      <c r="H12" s="52" t="n">
        <v>131</v>
      </c>
      <c r="I12" s="52" t="n">
        <v>778.68</v>
      </c>
      <c r="J12" s="54" t="n">
        <f aca="false">ROUND(H12*I12,2)</f>
        <v>102007.08</v>
      </c>
      <c r="K12" s="52" t="s">
        <v>13202</v>
      </c>
      <c r="L12" s="52" t="n">
        <v>3136.76</v>
      </c>
      <c r="M12" s="52" t="s">
        <v>13214</v>
      </c>
      <c r="N12" s="52" t="s">
        <v>10066</v>
      </c>
      <c r="O12" s="52" t="s">
        <v>15</v>
      </c>
      <c r="P12" s="55" t="n">
        <f aca="false">J12-L12</f>
        <v>98870.32</v>
      </c>
      <c r="Q12" s="55" t="n">
        <f aca="false">IF(J12=0,0,ROUND(L12/J12*100,2))</f>
        <v>3.08</v>
      </c>
      <c r="R12" s="55" t="str">
        <f aca="false">TEXT(E12,"yyyy-mm")</f>
        <v>2024-03</v>
      </c>
    </row>
    <row r="13" customFormat="false" ht="15" hidden="false" customHeight="true" outlineLevel="0" collapsed="false">
      <c r="A13" s="56" t="s">
        <v>13215</v>
      </c>
      <c r="B13" s="56" t="s">
        <v>3450</v>
      </c>
      <c r="C13" s="56" t="s">
        <v>1333</v>
      </c>
      <c r="D13" s="56" t="s">
        <v>1828</v>
      </c>
      <c r="E13" s="57" t="n">
        <v>45449</v>
      </c>
      <c r="F13" s="56" t="s">
        <v>100</v>
      </c>
      <c r="G13" s="56" t="s">
        <v>13187</v>
      </c>
      <c r="H13" s="56" t="n">
        <v>467</v>
      </c>
      <c r="I13" s="56" t="n">
        <v>84.74</v>
      </c>
      <c r="J13" s="54" t="n">
        <f aca="false">ROUND(H13*I13,2)</f>
        <v>39573.58</v>
      </c>
      <c r="K13" s="56" t="s">
        <v>13212</v>
      </c>
      <c r="L13" s="56" t="n">
        <v>2257.94</v>
      </c>
      <c r="M13" s="56" t="s">
        <v>13216</v>
      </c>
      <c r="N13" s="56" t="s">
        <v>10066</v>
      </c>
      <c r="O13" s="56" t="s">
        <v>18</v>
      </c>
      <c r="P13" s="55" t="n">
        <f aca="false">J13-L13</f>
        <v>37315.64</v>
      </c>
      <c r="Q13" s="55" t="n">
        <f aca="false">IF(J13=0,0,ROUND(L13/J13*100,2))</f>
        <v>5.71</v>
      </c>
      <c r="R13" s="55" t="str">
        <f aca="false">TEXT(E13,"yyyy-mm")</f>
        <v>2024-06</v>
      </c>
    </row>
    <row r="14" customFormat="false" ht="15" hidden="false" customHeight="true" outlineLevel="0" collapsed="false">
      <c r="A14" s="52" t="s">
        <v>13217</v>
      </c>
      <c r="B14" s="52" t="s">
        <v>1047</v>
      </c>
      <c r="C14" s="52" t="s">
        <v>1069</v>
      </c>
      <c r="D14" s="52" t="s">
        <v>1836</v>
      </c>
      <c r="E14" s="53" t="n">
        <v>44899</v>
      </c>
      <c r="F14" s="52" t="s">
        <v>96</v>
      </c>
      <c r="G14" s="52" t="s">
        <v>13187</v>
      </c>
      <c r="H14" s="52" t="n">
        <v>458</v>
      </c>
      <c r="I14" s="52" t="n">
        <v>368.53</v>
      </c>
      <c r="J14" s="54" t="n">
        <f aca="false">ROUND(H14*I14,2)</f>
        <v>168786.74</v>
      </c>
      <c r="K14" s="52" t="s">
        <v>13212</v>
      </c>
      <c r="L14" s="52" t="n">
        <v>65290.86</v>
      </c>
      <c r="M14" s="52" t="s">
        <v>13218</v>
      </c>
      <c r="N14" s="52" t="s">
        <v>10061</v>
      </c>
      <c r="O14" s="52" t="s">
        <v>12</v>
      </c>
      <c r="P14" s="55" t="n">
        <f aca="false">J14-L14</f>
        <v>103495.88</v>
      </c>
      <c r="Q14" s="55" t="n">
        <f aca="false">IF(J14=0,0,ROUND(L14/J14*100,2))</f>
        <v>38.68</v>
      </c>
      <c r="R14" s="55" t="str">
        <f aca="false">TEXT(E14,"yyyy-mm")</f>
        <v>2022-12</v>
      </c>
    </row>
    <row r="15" customFormat="false" ht="15" hidden="false" customHeight="true" outlineLevel="0" collapsed="false">
      <c r="A15" s="56" t="s">
        <v>13219</v>
      </c>
      <c r="B15" s="56" t="s">
        <v>2917</v>
      </c>
      <c r="C15" s="56" t="s">
        <v>7119</v>
      </c>
      <c r="D15" s="56" t="s">
        <v>3096</v>
      </c>
      <c r="E15" s="57" t="n">
        <v>44579</v>
      </c>
      <c r="F15" s="56" t="s">
        <v>98</v>
      </c>
      <c r="G15" s="56" t="s">
        <v>13205</v>
      </c>
      <c r="H15" s="56" t="n">
        <v>118</v>
      </c>
      <c r="I15" s="56" t="n">
        <v>204.36</v>
      </c>
      <c r="J15" s="54" t="n">
        <f aca="false">ROUND(H15*I15,2)</f>
        <v>24114.48</v>
      </c>
      <c r="K15" s="56" t="s">
        <v>13188</v>
      </c>
      <c r="L15" s="56" t="n">
        <v>229.21</v>
      </c>
      <c r="M15" s="56" t="s">
        <v>13220</v>
      </c>
      <c r="N15" s="56" t="s">
        <v>10061</v>
      </c>
      <c r="O15" s="56" t="s">
        <v>18</v>
      </c>
      <c r="P15" s="55" t="n">
        <f aca="false">J15-L15</f>
        <v>23885.27</v>
      </c>
      <c r="Q15" s="55" t="n">
        <f aca="false">IF(J15=0,0,ROUND(L15/J15*100,2))</f>
        <v>0.95</v>
      </c>
      <c r="R15" s="55" t="str">
        <f aca="false">TEXT(E15,"yyyy-mm")</f>
        <v>2022-01</v>
      </c>
    </row>
    <row r="16" customFormat="false" ht="15" hidden="false" customHeight="true" outlineLevel="0" collapsed="false">
      <c r="A16" s="52" t="s">
        <v>13221</v>
      </c>
      <c r="B16" s="52" t="s">
        <v>3891</v>
      </c>
      <c r="C16" s="52" t="s">
        <v>3892</v>
      </c>
      <c r="D16" s="52" t="s">
        <v>1693</v>
      </c>
      <c r="E16" s="53" t="n">
        <v>45198</v>
      </c>
      <c r="F16" s="52" t="s">
        <v>94</v>
      </c>
      <c r="G16" s="52" t="s">
        <v>13205</v>
      </c>
      <c r="H16" s="52" t="n">
        <v>208</v>
      </c>
      <c r="I16" s="52" t="n">
        <v>799.15</v>
      </c>
      <c r="J16" s="54" t="n">
        <f aca="false">ROUND(H16*I16,2)</f>
        <v>166223.2</v>
      </c>
      <c r="K16" s="52" t="s">
        <v>13192</v>
      </c>
      <c r="L16" s="52" t="n">
        <v>12651.77</v>
      </c>
      <c r="M16" s="52" t="s">
        <v>13222</v>
      </c>
      <c r="N16" s="52" t="s">
        <v>10061</v>
      </c>
      <c r="O16" s="52" t="s">
        <v>21</v>
      </c>
      <c r="P16" s="55" t="n">
        <f aca="false">J16-L16</f>
        <v>153571.43</v>
      </c>
      <c r="Q16" s="55" t="n">
        <f aca="false">IF(J16=0,0,ROUND(L16/J16*100,2))</f>
        <v>7.61</v>
      </c>
      <c r="R16" s="55" t="str">
        <f aca="false">TEXT(E16,"yyyy-mm")</f>
        <v>2023-09</v>
      </c>
    </row>
    <row r="17" customFormat="false" ht="15" hidden="false" customHeight="true" outlineLevel="0" collapsed="false">
      <c r="A17" s="56" t="s">
        <v>13223</v>
      </c>
      <c r="B17" s="56" t="s">
        <v>2340</v>
      </c>
      <c r="C17" s="56" t="s">
        <v>2005</v>
      </c>
      <c r="D17" s="56" t="s">
        <v>1746</v>
      </c>
      <c r="E17" s="57" t="n">
        <v>44930</v>
      </c>
      <c r="F17" s="56" t="s">
        <v>100</v>
      </c>
      <c r="G17" s="56" t="s">
        <v>13191</v>
      </c>
      <c r="H17" s="56" t="n">
        <v>262</v>
      </c>
      <c r="I17" s="56" t="n">
        <v>321.91</v>
      </c>
      <c r="J17" s="54" t="n">
        <f aca="false">ROUND(H17*I17,2)</f>
        <v>84340.42</v>
      </c>
      <c r="K17" s="56" t="s">
        <v>13202</v>
      </c>
      <c r="L17" s="56" t="n">
        <v>714</v>
      </c>
      <c r="M17" s="56" t="s">
        <v>13203</v>
      </c>
      <c r="N17" s="56" t="s">
        <v>10066</v>
      </c>
      <c r="O17" s="56" t="s">
        <v>15</v>
      </c>
      <c r="P17" s="55" t="n">
        <f aca="false">J17-L17</f>
        <v>83626.42</v>
      </c>
      <c r="Q17" s="55" t="n">
        <f aca="false">IF(J17=0,0,ROUND(L17/J17*100,2))</f>
        <v>0.85</v>
      </c>
      <c r="R17" s="55" t="str">
        <f aca="false">TEXT(E17,"yyyy-mm")</f>
        <v>2023-01</v>
      </c>
    </row>
    <row r="18" customFormat="false" ht="15" hidden="false" customHeight="true" outlineLevel="0" collapsed="false">
      <c r="A18" s="52" t="s">
        <v>13224</v>
      </c>
      <c r="B18" s="52" t="s">
        <v>2573</v>
      </c>
      <c r="C18" s="52" t="s">
        <v>1827</v>
      </c>
      <c r="D18" s="52" t="s">
        <v>1641</v>
      </c>
      <c r="E18" s="53" t="n">
        <v>44725</v>
      </c>
      <c r="F18" s="52" t="s">
        <v>102</v>
      </c>
      <c r="G18" s="52" t="s">
        <v>13211</v>
      </c>
      <c r="H18" s="52" t="n">
        <v>92</v>
      </c>
      <c r="I18" s="52" t="n">
        <v>665.97</v>
      </c>
      <c r="J18" s="54" t="n">
        <f aca="false">ROUND(H18*I18,2)</f>
        <v>61269.24</v>
      </c>
      <c r="K18" s="52" t="s">
        <v>13212</v>
      </c>
      <c r="L18" s="52" t="n">
        <v>20209.47</v>
      </c>
      <c r="M18" s="52" t="s">
        <v>13225</v>
      </c>
      <c r="N18" s="52" t="s">
        <v>10061</v>
      </c>
      <c r="O18" s="52" t="s">
        <v>15</v>
      </c>
      <c r="P18" s="55" t="n">
        <f aca="false">J18-L18</f>
        <v>41059.77</v>
      </c>
      <c r="Q18" s="55" t="n">
        <f aca="false">IF(J18=0,0,ROUND(L18/J18*100,2))</f>
        <v>32.98</v>
      </c>
      <c r="R18" s="55" t="str">
        <f aca="false">TEXT(E18,"yyyy-mm")</f>
        <v>2022-06</v>
      </c>
    </row>
    <row r="19" customFormat="false" ht="15" hidden="false" customHeight="true" outlineLevel="0" collapsed="false">
      <c r="A19" s="56" t="s">
        <v>13226</v>
      </c>
      <c r="B19" s="56" t="s">
        <v>3523</v>
      </c>
      <c r="C19" s="56" t="s">
        <v>8055</v>
      </c>
      <c r="D19" s="56" t="s">
        <v>2075</v>
      </c>
      <c r="E19" s="57" t="n">
        <v>44625</v>
      </c>
      <c r="F19" s="56" t="s">
        <v>98</v>
      </c>
      <c r="G19" s="56" t="s">
        <v>13211</v>
      </c>
      <c r="H19" s="56" t="n">
        <v>331</v>
      </c>
      <c r="I19" s="56" t="n">
        <v>496.86</v>
      </c>
      <c r="J19" s="54" t="n">
        <f aca="false">ROUND(H19*I19,2)</f>
        <v>164460.66</v>
      </c>
      <c r="K19" s="56" t="s">
        <v>13202</v>
      </c>
      <c r="L19" s="56" t="n">
        <v>97205.98</v>
      </c>
      <c r="M19" s="56" t="s">
        <v>13189</v>
      </c>
      <c r="N19" s="56" t="s">
        <v>10066</v>
      </c>
      <c r="O19" s="56" t="s">
        <v>12</v>
      </c>
      <c r="P19" s="55" t="n">
        <f aca="false">J19-L19</f>
        <v>67254.68</v>
      </c>
      <c r="Q19" s="55" t="n">
        <f aca="false">IF(J19=0,0,ROUND(L19/J19*100,2))</f>
        <v>59.11</v>
      </c>
      <c r="R19" s="55" t="str">
        <f aca="false">TEXT(E19,"yyyy-mm")</f>
        <v>2022-03</v>
      </c>
    </row>
    <row r="20" customFormat="false" ht="15" hidden="false" customHeight="true" outlineLevel="0" collapsed="false">
      <c r="A20" s="52" t="s">
        <v>13227</v>
      </c>
      <c r="B20" s="52" t="s">
        <v>1869</v>
      </c>
      <c r="C20" s="52" t="s">
        <v>4699</v>
      </c>
      <c r="D20" s="52" t="s">
        <v>9200</v>
      </c>
      <c r="E20" s="53" t="n">
        <v>45518</v>
      </c>
      <c r="F20" s="52" t="s">
        <v>100</v>
      </c>
      <c r="G20" s="52" t="s">
        <v>13187</v>
      </c>
      <c r="H20" s="52" t="n">
        <v>385</v>
      </c>
      <c r="I20" s="52" t="n">
        <v>670.37</v>
      </c>
      <c r="J20" s="54" t="n">
        <f aca="false">ROUND(H20*I20,2)</f>
        <v>258092.45</v>
      </c>
      <c r="K20" s="52" t="s">
        <v>13192</v>
      </c>
      <c r="L20" s="52" t="n">
        <v>105461.23</v>
      </c>
      <c r="M20" s="52" t="s">
        <v>13228</v>
      </c>
      <c r="N20" s="52" t="s">
        <v>10066</v>
      </c>
      <c r="O20" s="52" t="s">
        <v>21</v>
      </c>
      <c r="P20" s="55" t="n">
        <f aca="false">J20-L20</f>
        <v>152631.22</v>
      </c>
      <c r="Q20" s="55" t="n">
        <f aca="false">IF(J20=0,0,ROUND(L20/J20*100,2))</f>
        <v>40.86</v>
      </c>
      <c r="R20" s="55" t="str">
        <f aca="false">TEXT(E20,"yyyy-mm")</f>
        <v>2024-08</v>
      </c>
    </row>
    <row r="21" customFormat="false" ht="15" hidden="false" customHeight="true" outlineLevel="0" collapsed="false">
      <c r="A21" s="56" t="s">
        <v>13229</v>
      </c>
      <c r="B21" s="56" t="s">
        <v>2407</v>
      </c>
      <c r="C21" s="56" t="s">
        <v>2838</v>
      </c>
      <c r="D21" s="56" t="s">
        <v>1787</v>
      </c>
      <c r="E21" s="57" t="n">
        <v>45627</v>
      </c>
      <c r="F21" s="56" t="s">
        <v>92</v>
      </c>
      <c r="G21" s="56" t="s">
        <v>13230</v>
      </c>
      <c r="H21" s="56" t="n">
        <v>253</v>
      </c>
      <c r="I21" s="56" t="n">
        <v>290.3</v>
      </c>
      <c r="J21" s="54" t="n">
        <f aca="false">ROUND(H21*I21,2)</f>
        <v>73445.9</v>
      </c>
      <c r="K21" s="56" t="s">
        <v>13188</v>
      </c>
      <c r="L21" s="56" t="n">
        <v>10128.43</v>
      </c>
      <c r="M21" s="56" t="s">
        <v>13216</v>
      </c>
      <c r="N21" s="56" t="s">
        <v>10066</v>
      </c>
      <c r="O21" s="56" t="s">
        <v>18</v>
      </c>
      <c r="P21" s="55" t="n">
        <f aca="false">J21-L21</f>
        <v>63317.47</v>
      </c>
      <c r="Q21" s="55" t="n">
        <f aca="false">IF(J21=0,0,ROUND(L21/J21*100,2))</f>
        <v>13.79</v>
      </c>
      <c r="R21" s="55" t="str">
        <f aca="false">TEXT(E21,"yyyy-mm")</f>
        <v>2024-12</v>
      </c>
    </row>
    <row r="22" customFormat="false" ht="15" hidden="false" customHeight="true" outlineLevel="0" collapsed="false">
      <c r="A22" s="52" t="s">
        <v>13231</v>
      </c>
      <c r="B22" s="52" t="s">
        <v>3104</v>
      </c>
      <c r="C22" s="52" t="s">
        <v>1918</v>
      </c>
      <c r="D22" s="52" t="s">
        <v>4032</v>
      </c>
      <c r="E22" s="53" t="n">
        <v>45252</v>
      </c>
      <c r="F22" s="52" t="s">
        <v>94</v>
      </c>
      <c r="G22" s="52" t="s">
        <v>13205</v>
      </c>
      <c r="H22" s="52" t="n">
        <v>266</v>
      </c>
      <c r="I22" s="52" t="n">
        <v>288.46</v>
      </c>
      <c r="J22" s="54" t="n">
        <f aca="false">ROUND(H22*I22,2)</f>
        <v>76730.36</v>
      </c>
      <c r="K22" s="52" t="s">
        <v>13202</v>
      </c>
      <c r="L22" s="52" t="n">
        <v>37254.19</v>
      </c>
      <c r="M22" s="52" t="s">
        <v>13232</v>
      </c>
      <c r="N22" s="52" t="s">
        <v>10066</v>
      </c>
      <c r="O22" s="52" t="s">
        <v>12</v>
      </c>
      <c r="P22" s="55" t="n">
        <f aca="false">J22-L22</f>
        <v>39476.17</v>
      </c>
      <c r="Q22" s="55" t="n">
        <f aca="false">IF(J22=0,0,ROUND(L22/J22*100,2))</f>
        <v>48.55</v>
      </c>
      <c r="R22" s="55" t="str">
        <f aca="false">TEXT(E22,"yyyy-mm")</f>
        <v>2023-11</v>
      </c>
    </row>
    <row r="23" customFormat="false" ht="15" hidden="false" customHeight="true" outlineLevel="0" collapsed="false">
      <c r="A23" s="56" t="s">
        <v>13233</v>
      </c>
      <c r="B23" s="56" t="s">
        <v>3132</v>
      </c>
      <c r="C23" s="56" t="s">
        <v>726</v>
      </c>
      <c r="D23" s="56" t="s">
        <v>2633</v>
      </c>
      <c r="E23" s="57" t="n">
        <v>45246</v>
      </c>
      <c r="F23" s="56" t="s">
        <v>102</v>
      </c>
      <c r="G23" s="56" t="s">
        <v>13230</v>
      </c>
      <c r="H23" s="56" t="n">
        <v>481</v>
      </c>
      <c r="I23" s="56" t="n">
        <v>643.85</v>
      </c>
      <c r="J23" s="54" t="n">
        <f aca="false">ROUND(H23*I23,2)</f>
        <v>309691.85</v>
      </c>
      <c r="K23" s="56" t="s">
        <v>13188</v>
      </c>
      <c r="L23" s="56" t="n">
        <v>160901.05</v>
      </c>
      <c r="M23" s="56" t="s">
        <v>13220</v>
      </c>
      <c r="N23" s="56" t="s">
        <v>10061</v>
      </c>
      <c r="O23" s="56" t="s">
        <v>21</v>
      </c>
      <c r="P23" s="55" t="n">
        <f aca="false">J23-L23</f>
        <v>148790.8</v>
      </c>
      <c r="Q23" s="55" t="n">
        <f aca="false">IF(J23=0,0,ROUND(L23/J23*100,2))</f>
        <v>51.96</v>
      </c>
      <c r="R23" s="55" t="str">
        <f aca="false">TEXT(E23,"yyyy-mm")</f>
        <v>2023-11</v>
      </c>
    </row>
    <row r="24" customFormat="false" ht="15" hidden="false" customHeight="true" outlineLevel="0" collapsed="false">
      <c r="A24" s="52" t="s">
        <v>13234</v>
      </c>
      <c r="B24" s="52" t="s">
        <v>1834</v>
      </c>
      <c r="C24" s="52" t="s">
        <v>5137</v>
      </c>
      <c r="D24" s="52" t="s">
        <v>2308</v>
      </c>
      <c r="E24" s="53" t="n">
        <v>45051</v>
      </c>
      <c r="F24" s="52" t="s">
        <v>100</v>
      </c>
      <c r="G24" s="52" t="s">
        <v>13230</v>
      </c>
      <c r="H24" s="52" t="n">
        <v>302</v>
      </c>
      <c r="I24" s="52" t="n">
        <v>227.6</v>
      </c>
      <c r="J24" s="54" t="n">
        <f aca="false">ROUND(H24*I24,2)</f>
        <v>68735.2</v>
      </c>
      <c r="K24" s="52" t="s">
        <v>13212</v>
      </c>
      <c r="L24" s="52" t="n">
        <v>37976.71</v>
      </c>
      <c r="M24" s="52" t="s">
        <v>13189</v>
      </c>
      <c r="N24" s="52" t="s">
        <v>10066</v>
      </c>
      <c r="O24" s="52" t="s">
        <v>12</v>
      </c>
      <c r="P24" s="55" t="n">
        <f aca="false">J24-L24</f>
        <v>30758.49</v>
      </c>
      <c r="Q24" s="55" t="n">
        <f aca="false">IF(J24=0,0,ROUND(L24/J24*100,2))</f>
        <v>55.25</v>
      </c>
      <c r="R24" s="55" t="str">
        <f aca="false">TEXT(E24,"yyyy-mm")</f>
        <v>2023-05</v>
      </c>
    </row>
    <row r="25" customFormat="false" ht="15" hidden="false" customHeight="true" outlineLevel="0" collapsed="false">
      <c r="A25" s="56" t="s">
        <v>13235</v>
      </c>
      <c r="B25" s="56" t="s">
        <v>2125</v>
      </c>
      <c r="C25" s="56" t="s">
        <v>1012</v>
      </c>
      <c r="D25" s="56" t="s">
        <v>548</v>
      </c>
      <c r="E25" s="57" t="n">
        <v>44996</v>
      </c>
      <c r="F25" s="56" t="s">
        <v>96</v>
      </c>
      <c r="G25" s="56" t="s">
        <v>13187</v>
      </c>
      <c r="H25" s="56" t="n">
        <v>124</v>
      </c>
      <c r="I25" s="56" t="n">
        <v>572.93</v>
      </c>
      <c r="J25" s="54" t="n">
        <f aca="false">ROUND(H25*I25,2)</f>
        <v>71043.32</v>
      </c>
      <c r="K25" s="56" t="s">
        <v>13212</v>
      </c>
      <c r="L25" s="56" t="n">
        <v>15027.65</v>
      </c>
      <c r="M25" s="56" t="s">
        <v>13236</v>
      </c>
      <c r="N25" s="56" t="s">
        <v>10066</v>
      </c>
      <c r="O25" s="56" t="s">
        <v>9</v>
      </c>
      <c r="P25" s="55" t="n">
        <f aca="false">J25-L25</f>
        <v>56015.67</v>
      </c>
      <c r="Q25" s="55" t="n">
        <f aca="false">IF(J25=0,0,ROUND(L25/J25*100,2))</f>
        <v>21.15</v>
      </c>
      <c r="R25" s="55" t="str">
        <f aca="false">TEXT(E25,"yyyy-mm")</f>
        <v>2023-03</v>
      </c>
    </row>
    <row r="26" customFormat="false" ht="15" hidden="false" customHeight="true" outlineLevel="0" collapsed="false">
      <c r="A26" s="52" t="s">
        <v>13237</v>
      </c>
      <c r="B26" s="52" t="s">
        <v>2186</v>
      </c>
      <c r="C26" s="52" t="s">
        <v>1189</v>
      </c>
      <c r="D26" s="52" t="s">
        <v>1247</v>
      </c>
      <c r="E26" s="53" t="n">
        <v>45440</v>
      </c>
      <c r="F26" s="52" t="s">
        <v>96</v>
      </c>
      <c r="G26" s="52" t="s">
        <v>13205</v>
      </c>
      <c r="H26" s="52" t="n">
        <v>157</v>
      </c>
      <c r="I26" s="52" t="n">
        <v>331.93</v>
      </c>
      <c r="J26" s="54" t="n">
        <f aca="false">ROUND(H26*I26,2)</f>
        <v>52113.01</v>
      </c>
      <c r="K26" s="52" t="s">
        <v>13188</v>
      </c>
      <c r="L26" s="52" t="n">
        <v>26998.54</v>
      </c>
      <c r="M26" s="52" t="s">
        <v>13218</v>
      </c>
      <c r="N26" s="52" t="s">
        <v>10061</v>
      </c>
      <c r="O26" s="52" t="s">
        <v>15</v>
      </c>
      <c r="P26" s="55" t="n">
        <f aca="false">J26-L26</f>
        <v>25114.47</v>
      </c>
      <c r="Q26" s="55" t="n">
        <f aca="false">IF(J26=0,0,ROUND(L26/J26*100,2))</f>
        <v>51.81</v>
      </c>
      <c r="R26" s="55" t="str">
        <f aca="false">TEXT(E26,"yyyy-mm")</f>
        <v>2024-05</v>
      </c>
    </row>
    <row r="27" customFormat="false" ht="15" hidden="false" customHeight="true" outlineLevel="0" collapsed="false">
      <c r="A27" s="56" t="s">
        <v>13238</v>
      </c>
      <c r="B27" s="56" t="s">
        <v>3242</v>
      </c>
      <c r="C27" s="56" t="s">
        <v>2244</v>
      </c>
      <c r="D27" s="56" t="s">
        <v>5604</v>
      </c>
      <c r="E27" s="57" t="n">
        <v>45389</v>
      </c>
      <c r="F27" s="56" t="s">
        <v>92</v>
      </c>
      <c r="G27" s="56" t="s">
        <v>13205</v>
      </c>
      <c r="H27" s="56" t="n">
        <v>391</v>
      </c>
      <c r="I27" s="56" t="n">
        <v>901.08</v>
      </c>
      <c r="J27" s="54" t="n">
        <f aca="false">ROUND(H27*I27,2)</f>
        <v>352322.28</v>
      </c>
      <c r="K27" s="56" t="s">
        <v>13188</v>
      </c>
      <c r="L27" s="56" t="n">
        <v>65181.73</v>
      </c>
      <c r="M27" s="56" t="s">
        <v>13239</v>
      </c>
      <c r="N27" s="56" t="s">
        <v>10066</v>
      </c>
      <c r="O27" s="56" t="s">
        <v>18</v>
      </c>
      <c r="P27" s="55" t="n">
        <f aca="false">J27-L27</f>
        <v>287140.55</v>
      </c>
      <c r="Q27" s="55" t="n">
        <f aca="false">IF(J27=0,0,ROUND(L27/J27*100,2))</f>
        <v>18.5</v>
      </c>
      <c r="R27" s="55" t="str">
        <f aca="false">TEXT(E27,"yyyy-mm")</f>
        <v>2024-04</v>
      </c>
    </row>
    <row r="28" customFormat="false" ht="15" hidden="false" customHeight="true" outlineLevel="0" collapsed="false">
      <c r="A28" s="52" t="s">
        <v>13240</v>
      </c>
      <c r="B28" s="52" t="s">
        <v>1053</v>
      </c>
      <c r="C28" s="52" t="s">
        <v>2923</v>
      </c>
      <c r="D28" s="52" t="s">
        <v>2015</v>
      </c>
      <c r="E28" s="53" t="n">
        <v>44759</v>
      </c>
      <c r="F28" s="52" t="s">
        <v>96</v>
      </c>
      <c r="G28" s="52" t="s">
        <v>13187</v>
      </c>
      <c r="H28" s="52" t="n">
        <v>128</v>
      </c>
      <c r="I28" s="52" t="n">
        <v>761.64</v>
      </c>
      <c r="J28" s="54" t="n">
        <f aca="false">ROUND(H28*I28,2)</f>
        <v>97489.92</v>
      </c>
      <c r="K28" s="52" t="s">
        <v>13192</v>
      </c>
      <c r="L28" s="52" t="n">
        <v>47000.64</v>
      </c>
      <c r="M28" s="52" t="s">
        <v>13241</v>
      </c>
      <c r="N28" s="52" t="s">
        <v>10061</v>
      </c>
      <c r="O28" s="52" t="s">
        <v>21</v>
      </c>
      <c r="P28" s="55" t="n">
        <f aca="false">J28-L28</f>
        <v>50489.28</v>
      </c>
      <c r="Q28" s="55" t="n">
        <f aca="false">IF(J28=0,0,ROUND(L28/J28*100,2))</f>
        <v>48.21</v>
      </c>
      <c r="R28" s="55" t="str">
        <f aca="false">TEXT(E28,"yyyy-mm")</f>
        <v>2022-07</v>
      </c>
    </row>
    <row r="29" customFormat="false" ht="15" hidden="false" customHeight="true" outlineLevel="0" collapsed="false">
      <c r="A29" s="56" t="s">
        <v>13242</v>
      </c>
      <c r="B29" s="56" t="s">
        <v>1252</v>
      </c>
      <c r="C29" s="56" t="s">
        <v>2117</v>
      </c>
      <c r="D29" s="56" t="s">
        <v>3473</v>
      </c>
      <c r="E29" s="57" t="n">
        <v>45018</v>
      </c>
      <c r="F29" s="56" t="s">
        <v>96</v>
      </c>
      <c r="G29" s="56" t="s">
        <v>13195</v>
      </c>
      <c r="H29" s="56" t="n">
        <v>95</v>
      </c>
      <c r="I29" s="56" t="n">
        <v>82.72</v>
      </c>
      <c r="J29" s="54" t="n">
        <f aca="false">ROUND(H29*I29,2)</f>
        <v>7858.4</v>
      </c>
      <c r="K29" s="56" t="s">
        <v>13188</v>
      </c>
      <c r="L29" s="56" t="n">
        <v>3328.42</v>
      </c>
      <c r="M29" s="56" t="s">
        <v>13198</v>
      </c>
      <c r="N29" s="56" t="s">
        <v>10061</v>
      </c>
      <c r="O29" s="56" t="s">
        <v>9</v>
      </c>
      <c r="P29" s="55" t="n">
        <f aca="false">J29-L29</f>
        <v>4529.98</v>
      </c>
      <c r="Q29" s="55" t="n">
        <f aca="false">IF(J29=0,0,ROUND(L29/J29*100,2))</f>
        <v>42.35</v>
      </c>
      <c r="R29" s="55" t="str">
        <f aca="false">TEXT(E29,"yyyy-mm")</f>
        <v>2023-04</v>
      </c>
    </row>
    <row r="30" customFormat="false" ht="15" hidden="false" customHeight="true" outlineLevel="0" collapsed="false">
      <c r="A30" s="52" t="s">
        <v>13243</v>
      </c>
      <c r="B30" s="52" t="s">
        <v>1244</v>
      </c>
      <c r="C30" s="52" t="s">
        <v>8612</v>
      </c>
      <c r="D30" s="52" t="s">
        <v>2382</v>
      </c>
      <c r="E30" s="53" t="n">
        <v>44800</v>
      </c>
      <c r="F30" s="52" t="s">
        <v>98</v>
      </c>
      <c r="G30" s="52" t="s">
        <v>13230</v>
      </c>
      <c r="H30" s="52" t="n">
        <v>409</v>
      </c>
      <c r="I30" s="52" t="n">
        <v>902.72</v>
      </c>
      <c r="J30" s="54" t="n">
        <f aca="false">ROUND(H30*I30,2)</f>
        <v>369212.48</v>
      </c>
      <c r="K30" s="52" t="s">
        <v>13192</v>
      </c>
      <c r="L30" s="52" t="n">
        <v>151000.53</v>
      </c>
      <c r="M30" s="52" t="s">
        <v>13225</v>
      </c>
      <c r="N30" s="52" t="s">
        <v>10061</v>
      </c>
      <c r="O30" s="52" t="s">
        <v>18</v>
      </c>
      <c r="P30" s="55" t="n">
        <f aca="false">J30-L30</f>
        <v>218211.95</v>
      </c>
      <c r="Q30" s="55" t="n">
        <f aca="false">IF(J30=0,0,ROUND(L30/J30*100,2))</f>
        <v>40.9</v>
      </c>
      <c r="R30" s="55" t="str">
        <f aca="false">TEXT(E30,"yyyy-mm")</f>
        <v>2022-08</v>
      </c>
    </row>
    <row r="31" customFormat="false" ht="15" hidden="false" customHeight="true" outlineLevel="0" collapsed="false">
      <c r="A31" s="56" t="s">
        <v>13244</v>
      </c>
      <c r="B31" s="56" t="s">
        <v>3265</v>
      </c>
      <c r="C31" s="56" t="s">
        <v>5382</v>
      </c>
      <c r="D31" s="56" t="s">
        <v>3326</v>
      </c>
      <c r="E31" s="57" t="n">
        <v>44648</v>
      </c>
      <c r="F31" s="56" t="s">
        <v>92</v>
      </c>
      <c r="G31" s="56" t="s">
        <v>13230</v>
      </c>
      <c r="H31" s="56" t="n">
        <v>92</v>
      </c>
      <c r="I31" s="56" t="n">
        <v>639.88</v>
      </c>
      <c r="J31" s="54" t="n">
        <f aca="false">ROUND(H31*I31,2)</f>
        <v>58868.96</v>
      </c>
      <c r="K31" s="56" t="s">
        <v>13188</v>
      </c>
      <c r="L31" s="56" t="n">
        <v>20589.49</v>
      </c>
      <c r="M31" s="56" t="s">
        <v>13189</v>
      </c>
      <c r="N31" s="56" t="s">
        <v>10061</v>
      </c>
      <c r="O31" s="56" t="s">
        <v>12</v>
      </c>
      <c r="P31" s="55" t="n">
        <f aca="false">J31-L31</f>
        <v>38279.47</v>
      </c>
      <c r="Q31" s="55" t="n">
        <f aca="false">IF(J31=0,0,ROUND(L31/J31*100,2))</f>
        <v>34.98</v>
      </c>
      <c r="R31" s="55" t="str">
        <f aca="false">TEXT(E31,"yyyy-mm")</f>
        <v>2022-03</v>
      </c>
    </row>
    <row r="32" customFormat="false" ht="15" hidden="false" customHeight="true" outlineLevel="0" collapsed="false">
      <c r="A32" s="52" t="s">
        <v>13245</v>
      </c>
      <c r="B32" s="52" t="s">
        <v>3604</v>
      </c>
      <c r="C32" s="52" t="s">
        <v>4772</v>
      </c>
      <c r="D32" s="52" t="s">
        <v>3862</v>
      </c>
      <c r="E32" s="53" t="n">
        <v>44662</v>
      </c>
      <c r="F32" s="52" t="s">
        <v>96</v>
      </c>
      <c r="G32" s="52" t="s">
        <v>13211</v>
      </c>
      <c r="H32" s="52" t="n">
        <v>497</v>
      </c>
      <c r="I32" s="52" t="n">
        <v>207.03</v>
      </c>
      <c r="J32" s="54" t="n">
        <f aca="false">ROUND(H32*I32,2)</f>
        <v>102893.91</v>
      </c>
      <c r="K32" s="52" t="s">
        <v>13212</v>
      </c>
      <c r="L32" s="52" t="n">
        <v>55238.83</v>
      </c>
      <c r="M32" s="52" t="s">
        <v>13196</v>
      </c>
      <c r="N32" s="52" t="s">
        <v>10066</v>
      </c>
      <c r="O32" s="52" t="s">
        <v>21</v>
      </c>
      <c r="P32" s="55" t="n">
        <f aca="false">J32-L32</f>
        <v>47655.08</v>
      </c>
      <c r="Q32" s="55" t="n">
        <f aca="false">IF(J32=0,0,ROUND(L32/J32*100,2))</f>
        <v>53.69</v>
      </c>
      <c r="R32" s="55" t="str">
        <f aca="false">TEXT(E32,"yyyy-mm")</f>
        <v>2022-04</v>
      </c>
    </row>
    <row r="33" customFormat="false" ht="15" hidden="false" customHeight="true" outlineLevel="0" collapsed="false">
      <c r="A33" s="56" t="s">
        <v>13246</v>
      </c>
      <c r="B33" s="56" t="s">
        <v>3196</v>
      </c>
      <c r="C33" s="56" t="s">
        <v>1875</v>
      </c>
      <c r="D33" s="56" t="s">
        <v>1030</v>
      </c>
      <c r="E33" s="57" t="n">
        <v>44773</v>
      </c>
      <c r="F33" s="56" t="s">
        <v>100</v>
      </c>
      <c r="G33" s="56" t="s">
        <v>13211</v>
      </c>
      <c r="H33" s="56" t="n">
        <v>7</v>
      </c>
      <c r="I33" s="56" t="n">
        <v>253.39</v>
      </c>
      <c r="J33" s="54" t="n">
        <f aca="false">ROUND(H33*I33,2)</f>
        <v>1773.73</v>
      </c>
      <c r="K33" s="56" t="s">
        <v>13188</v>
      </c>
      <c r="L33" s="56" t="n">
        <v>204.29</v>
      </c>
      <c r="M33" s="56" t="s">
        <v>13196</v>
      </c>
      <c r="N33" s="56" t="s">
        <v>10066</v>
      </c>
      <c r="O33" s="56" t="s">
        <v>21</v>
      </c>
      <c r="P33" s="55" t="n">
        <f aca="false">J33-L33</f>
        <v>1569.44</v>
      </c>
      <c r="Q33" s="55" t="n">
        <f aca="false">IF(J33=0,0,ROUND(L33/J33*100,2))</f>
        <v>11.52</v>
      </c>
      <c r="R33" s="55" t="str">
        <f aca="false">TEXT(E33,"yyyy-mm")</f>
        <v>2022-07</v>
      </c>
    </row>
    <row r="34" customFormat="false" ht="15" hidden="false" customHeight="true" outlineLevel="0" collapsed="false">
      <c r="A34" s="52" t="s">
        <v>13247</v>
      </c>
      <c r="B34" s="52" t="s">
        <v>3733</v>
      </c>
      <c r="C34" s="52" t="s">
        <v>9610</v>
      </c>
      <c r="D34" s="52" t="s">
        <v>8799</v>
      </c>
      <c r="E34" s="53" t="n">
        <v>45090</v>
      </c>
      <c r="F34" s="52" t="s">
        <v>102</v>
      </c>
      <c r="G34" s="52" t="s">
        <v>13211</v>
      </c>
      <c r="H34" s="52" t="n">
        <v>422</v>
      </c>
      <c r="I34" s="52" t="n">
        <v>375.24</v>
      </c>
      <c r="J34" s="54" t="n">
        <f aca="false">ROUND(H34*I34,2)</f>
        <v>158351.28</v>
      </c>
      <c r="K34" s="52" t="s">
        <v>13192</v>
      </c>
      <c r="L34" s="52" t="n">
        <v>34629.76</v>
      </c>
      <c r="M34" s="52" t="s">
        <v>13193</v>
      </c>
      <c r="N34" s="52" t="s">
        <v>10061</v>
      </c>
      <c r="O34" s="52" t="s">
        <v>15</v>
      </c>
      <c r="P34" s="55" t="n">
        <f aca="false">J34-L34</f>
        <v>123721.52</v>
      </c>
      <c r="Q34" s="55" t="n">
        <f aca="false">IF(J34=0,0,ROUND(L34/J34*100,2))</f>
        <v>21.87</v>
      </c>
      <c r="R34" s="55" t="str">
        <f aca="false">TEXT(E34,"yyyy-mm")</f>
        <v>2023-06</v>
      </c>
    </row>
    <row r="35" customFormat="false" ht="15" hidden="false" customHeight="true" outlineLevel="0" collapsed="false">
      <c r="A35" s="56" t="s">
        <v>13248</v>
      </c>
      <c r="B35" s="56" t="s">
        <v>3429</v>
      </c>
      <c r="C35" s="56" t="s">
        <v>8542</v>
      </c>
      <c r="D35" s="56" t="s">
        <v>2113</v>
      </c>
      <c r="E35" s="57" t="n">
        <v>45192</v>
      </c>
      <c r="F35" s="56" t="s">
        <v>92</v>
      </c>
      <c r="G35" s="56" t="s">
        <v>13195</v>
      </c>
      <c r="H35" s="56" t="n">
        <v>423</v>
      </c>
      <c r="I35" s="56" t="n">
        <v>296.37</v>
      </c>
      <c r="J35" s="54" t="n">
        <f aca="false">ROUND(H35*I35,2)</f>
        <v>125364.51</v>
      </c>
      <c r="K35" s="56" t="s">
        <v>13188</v>
      </c>
      <c r="L35" s="56" t="n">
        <v>18435.94</v>
      </c>
      <c r="M35" s="56" t="s">
        <v>13198</v>
      </c>
      <c r="N35" s="56" t="s">
        <v>10066</v>
      </c>
      <c r="O35" s="56" t="s">
        <v>21</v>
      </c>
      <c r="P35" s="55" t="n">
        <f aca="false">J35-L35</f>
        <v>106928.57</v>
      </c>
      <c r="Q35" s="55" t="n">
        <f aca="false">IF(J35=0,0,ROUND(L35/J35*100,2))</f>
        <v>14.71</v>
      </c>
      <c r="R35" s="55" t="str">
        <f aca="false">TEXT(E35,"yyyy-mm")</f>
        <v>2023-09</v>
      </c>
    </row>
    <row r="36" customFormat="false" ht="15" hidden="false" customHeight="true" outlineLevel="0" collapsed="false">
      <c r="A36" s="52" t="s">
        <v>13249</v>
      </c>
      <c r="B36" s="52" t="s">
        <v>3566</v>
      </c>
      <c r="C36" s="52" t="s">
        <v>1114</v>
      </c>
      <c r="D36" s="52" t="s">
        <v>6937</v>
      </c>
      <c r="E36" s="53" t="n">
        <v>44661</v>
      </c>
      <c r="F36" s="52" t="s">
        <v>94</v>
      </c>
      <c r="G36" s="52" t="s">
        <v>13230</v>
      </c>
      <c r="H36" s="52" t="n">
        <v>288</v>
      </c>
      <c r="I36" s="52" t="n">
        <v>439.04</v>
      </c>
      <c r="J36" s="54" t="n">
        <f aca="false">ROUND(H36*I36,2)</f>
        <v>126443.52</v>
      </c>
      <c r="K36" s="52" t="s">
        <v>13192</v>
      </c>
      <c r="L36" s="52" t="n">
        <v>9344.53</v>
      </c>
      <c r="M36" s="52" t="s">
        <v>13250</v>
      </c>
      <c r="N36" s="52" t="s">
        <v>10066</v>
      </c>
      <c r="O36" s="52" t="s">
        <v>12</v>
      </c>
      <c r="P36" s="55" t="n">
        <f aca="false">J36-L36</f>
        <v>117098.99</v>
      </c>
      <c r="Q36" s="55" t="n">
        <f aca="false">IF(J36=0,0,ROUND(L36/J36*100,2))</f>
        <v>7.39</v>
      </c>
      <c r="R36" s="55" t="str">
        <f aca="false">TEXT(E36,"yyyy-mm")</f>
        <v>2022-04</v>
      </c>
    </row>
    <row r="37" customFormat="false" ht="15" hidden="false" customHeight="true" outlineLevel="0" collapsed="false">
      <c r="A37" s="56" t="s">
        <v>13251</v>
      </c>
      <c r="B37" s="56" t="s">
        <v>2878</v>
      </c>
      <c r="C37" s="56" t="s">
        <v>1233</v>
      </c>
      <c r="D37" s="56" t="s">
        <v>448</v>
      </c>
      <c r="E37" s="57" t="n">
        <v>45184</v>
      </c>
      <c r="F37" s="56" t="s">
        <v>96</v>
      </c>
      <c r="G37" s="56" t="s">
        <v>13205</v>
      </c>
      <c r="H37" s="56" t="n">
        <v>305</v>
      </c>
      <c r="I37" s="56" t="n">
        <v>983.61</v>
      </c>
      <c r="J37" s="54" t="n">
        <f aca="false">ROUND(H37*I37,2)</f>
        <v>300001.05</v>
      </c>
      <c r="K37" s="56" t="s">
        <v>13212</v>
      </c>
      <c r="L37" s="56" t="n">
        <v>130509.22</v>
      </c>
      <c r="M37" s="56" t="s">
        <v>13252</v>
      </c>
      <c r="N37" s="56" t="s">
        <v>10061</v>
      </c>
      <c r="O37" s="56" t="s">
        <v>21</v>
      </c>
      <c r="P37" s="55" t="n">
        <f aca="false">J37-L37</f>
        <v>169491.83</v>
      </c>
      <c r="Q37" s="55" t="n">
        <f aca="false">IF(J37=0,0,ROUND(L37/J37*100,2))</f>
        <v>43.5</v>
      </c>
      <c r="R37" s="55" t="str">
        <f aca="false">TEXT(E37,"yyyy-mm")</f>
        <v>2023-09</v>
      </c>
    </row>
    <row r="38" customFormat="false" ht="15" hidden="false" customHeight="true" outlineLevel="0" collapsed="false">
      <c r="A38" s="52" t="s">
        <v>13253</v>
      </c>
      <c r="B38" s="52" t="s">
        <v>2210</v>
      </c>
      <c r="C38" s="52" t="s">
        <v>3682</v>
      </c>
      <c r="D38" s="52" t="s">
        <v>5971</v>
      </c>
      <c r="E38" s="53" t="n">
        <v>45131</v>
      </c>
      <c r="F38" s="52" t="s">
        <v>94</v>
      </c>
      <c r="G38" s="52" t="s">
        <v>13211</v>
      </c>
      <c r="H38" s="52" t="n">
        <v>298</v>
      </c>
      <c r="I38" s="52" t="n">
        <v>778.85</v>
      </c>
      <c r="J38" s="54" t="n">
        <f aca="false">ROUND(H38*I38,2)</f>
        <v>232097.3</v>
      </c>
      <c r="K38" s="52" t="s">
        <v>13202</v>
      </c>
      <c r="L38" s="52" t="n">
        <v>74202.79</v>
      </c>
      <c r="M38" s="52" t="s">
        <v>13254</v>
      </c>
      <c r="N38" s="52" t="s">
        <v>10061</v>
      </c>
      <c r="O38" s="52" t="s">
        <v>12</v>
      </c>
      <c r="P38" s="55" t="n">
        <f aca="false">J38-L38</f>
        <v>157894.51</v>
      </c>
      <c r="Q38" s="55" t="n">
        <f aca="false">IF(J38=0,0,ROUND(L38/J38*100,2))</f>
        <v>31.97</v>
      </c>
      <c r="R38" s="55" t="str">
        <f aca="false">TEXT(E38,"yyyy-mm")</f>
        <v>2023-07</v>
      </c>
    </row>
    <row r="39" customFormat="false" ht="15" hidden="false" customHeight="true" outlineLevel="0" collapsed="false">
      <c r="A39" s="56" t="s">
        <v>13255</v>
      </c>
      <c r="B39" s="56" t="s">
        <v>3221</v>
      </c>
      <c r="C39" s="56" t="s">
        <v>790</v>
      </c>
      <c r="D39" s="56" t="s">
        <v>4670</v>
      </c>
      <c r="E39" s="57" t="n">
        <v>44988</v>
      </c>
      <c r="F39" s="56" t="s">
        <v>94</v>
      </c>
      <c r="G39" s="56" t="s">
        <v>13195</v>
      </c>
      <c r="H39" s="56" t="n">
        <v>268</v>
      </c>
      <c r="I39" s="56" t="n">
        <v>526.6</v>
      </c>
      <c r="J39" s="54" t="n">
        <f aca="false">ROUND(H39*I39,2)</f>
        <v>141128.8</v>
      </c>
      <c r="K39" s="56" t="s">
        <v>13192</v>
      </c>
      <c r="L39" s="56" t="n">
        <v>41228.25</v>
      </c>
      <c r="M39" s="56" t="s">
        <v>13206</v>
      </c>
      <c r="N39" s="56" t="s">
        <v>10061</v>
      </c>
      <c r="O39" s="56" t="s">
        <v>18</v>
      </c>
      <c r="P39" s="55" t="n">
        <f aca="false">J39-L39</f>
        <v>99900.55</v>
      </c>
      <c r="Q39" s="55" t="n">
        <f aca="false">IF(J39=0,0,ROUND(L39/J39*100,2))</f>
        <v>29.21</v>
      </c>
      <c r="R39" s="55" t="str">
        <f aca="false">TEXT(E39,"yyyy-mm")</f>
        <v>2023-03</v>
      </c>
    </row>
    <row r="40" customFormat="false" ht="15" hidden="false" customHeight="true" outlineLevel="0" collapsed="false">
      <c r="A40" s="52" t="s">
        <v>13256</v>
      </c>
      <c r="B40" s="52" t="s">
        <v>879</v>
      </c>
      <c r="C40" s="52" t="s">
        <v>9868</v>
      </c>
      <c r="D40" s="52" t="s">
        <v>13257</v>
      </c>
      <c r="E40" s="53" t="n">
        <v>45111</v>
      </c>
      <c r="F40" s="52" t="s">
        <v>102</v>
      </c>
      <c r="G40" s="52" t="s">
        <v>13230</v>
      </c>
      <c r="H40" s="52" t="n">
        <v>447</v>
      </c>
      <c r="I40" s="52" t="n">
        <v>156.9</v>
      </c>
      <c r="J40" s="54" t="n">
        <f aca="false">ROUND(H40*I40,2)</f>
        <v>70134.3</v>
      </c>
      <c r="K40" s="52" t="s">
        <v>13188</v>
      </c>
      <c r="L40" s="52" t="n">
        <v>16301.9</v>
      </c>
      <c r="M40" s="52" t="s">
        <v>13258</v>
      </c>
      <c r="N40" s="52" t="s">
        <v>10061</v>
      </c>
      <c r="O40" s="52" t="s">
        <v>21</v>
      </c>
      <c r="P40" s="55" t="n">
        <f aca="false">J40-L40</f>
        <v>53832.4</v>
      </c>
      <c r="Q40" s="55" t="n">
        <f aca="false">IF(J40=0,0,ROUND(L40/J40*100,2))</f>
        <v>23.24</v>
      </c>
      <c r="R40" s="55" t="str">
        <f aca="false">TEXT(E40,"yyyy-mm")</f>
        <v>2023-07</v>
      </c>
    </row>
    <row r="41" customFormat="false" ht="15" hidden="false" customHeight="true" outlineLevel="0" collapsed="false">
      <c r="A41" s="56" t="s">
        <v>13259</v>
      </c>
      <c r="B41" s="56" t="s">
        <v>3083</v>
      </c>
      <c r="C41" s="56" t="s">
        <v>1624</v>
      </c>
      <c r="D41" s="56" t="s">
        <v>4589</v>
      </c>
      <c r="E41" s="57" t="n">
        <v>44719</v>
      </c>
      <c r="F41" s="56" t="s">
        <v>100</v>
      </c>
      <c r="G41" s="56" t="s">
        <v>13205</v>
      </c>
      <c r="H41" s="56" t="n">
        <v>20</v>
      </c>
      <c r="I41" s="56" t="n">
        <v>59.72</v>
      </c>
      <c r="J41" s="54" t="n">
        <f aca="false">ROUND(H41*I41,2)</f>
        <v>1194.4</v>
      </c>
      <c r="K41" s="56" t="s">
        <v>13188</v>
      </c>
      <c r="L41" s="56" t="n">
        <v>385.01</v>
      </c>
      <c r="M41" s="56" t="s">
        <v>13260</v>
      </c>
      <c r="N41" s="56" t="s">
        <v>10061</v>
      </c>
      <c r="O41" s="56" t="s">
        <v>18</v>
      </c>
      <c r="P41" s="55" t="n">
        <f aca="false">J41-L41</f>
        <v>809.39</v>
      </c>
      <c r="Q41" s="55" t="n">
        <f aca="false">IF(J41=0,0,ROUND(L41/J41*100,2))</f>
        <v>32.23</v>
      </c>
      <c r="R41" s="55" t="str">
        <f aca="false">TEXT(E41,"yyyy-mm")</f>
        <v>2022-06</v>
      </c>
    </row>
    <row r="42" customFormat="false" ht="15" hidden="false" customHeight="true" outlineLevel="0" collapsed="false">
      <c r="A42" s="52" t="s">
        <v>13261</v>
      </c>
      <c r="B42" s="52" t="s">
        <v>2970</v>
      </c>
      <c r="C42" s="52" t="s">
        <v>3339</v>
      </c>
      <c r="D42" s="52" t="s">
        <v>556</v>
      </c>
      <c r="E42" s="53" t="n">
        <v>45564</v>
      </c>
      <c r="F42" s="52" t="s">
        <v>92</v>
      </c>
      <c r="G42" s="52" t="s">
        <v>13187</v>
      </c>
      <c r="H42" s="52" t="n">
        <v>404</v>
      </c>
      <c r="I42" s="52" t="n">
        <v>598.91</v>
      </c>
      <c r="J42" s="54" t="n">
        <f aca="false">ROUND(H42*I42,2)</f>
        <v>241959.64</v>
      </c>
      <c r="K42" s="52" t="s">
        <v>13212</v>
      </c>
      <c r="L42" s="52" t="n">
        <v>83998.3</v>
      </c>
      <c r="M42" s="52" t="s">
        <v>13260</v>
      </c>
      <c r="N42" s="52" t="s">
        <v>10061</v>
      </c>
      <c r="O42" s="52" t="s">
        <v>21</v>
      </c>
      <c r="P42" s="55" t="n">
        <f aca="false">J42-L42</f>
        <v>157961.34</v>
      </c>
      <c r="Q42" s="55" t="n">
        <f aca="false">IF(J42=0,0,ROUND(L42/J42*100,2))</f>
        <v>34.72</v>
      </c>
      <c r="R42" s="55" t="str">
        <f aca="false">TEXT(E42,"yyyy-mm")</f>
        <v>2024-09</v>
      </c>
    </row>
    <row r="43" customFormat="false" ht="15" hidden="false" customHeight="true" outlineLevel="0" collapsed="false">
      <c r="A43" s="56" t="s">
        <v>13262</v>
      </c>
      <c r="B43" s="56" t="s">
        <v>1209</v>
      </c>
      <c r="C43" s="56" t="s">
        <v>9725</v>
      </c>
      <c r="D43" s="56" t="s">
        <v>1076</v>
      </c>
      <c r="E43" s="57" t="n">
        <v>44973</v>
      </c>
      <c r="F43" s="56" t="s">
        <v>96</v>
      </c>
      <c r="G43" s="56" t="s">
        <v>13211</v>
      </c>
      <c r="H43" s="56" t="n">
        <v>453</v>
      </c>
      <c r="I43" s="56" t="n">
        <v>488.27</v>
      </c>
      <c r="J43" s="54" t="n">
        <f aca="false">ROUND(H43*I43,2)</f>
        <v>221186.31</v>
      </c>
      <c r="K43" s="56" t="s">
        <v>13202</v>
      </c>
      <c r="L43" s="56" t="n">
        <v>132284.67</v>
      </c>
      <c r="M43" s="56" t="s">
        <v>13263</v>
      </c>
      <c r="N43" s="56" t="s">
        <v>10061</v>
      </c>
      <c r="O43" s="56" t="s">
        <v>15</v>
      </c>
      <c r="P43" s="55" t="n">
        <f aca="false">J43-L43</f>
        <v>88901.64</v>
      </c>
      <c r="Q43" s="55" t="n">
        <f aca="false">IF(J43=0,0,ROUND(L43/J43*100,2))</f>
        <v>59.81</v>
      </c>
      <c r="R43" s="55" t="str">
        <f aca="false">TEXT(E43,"yyyy-mm")</f>
        <v>2023-02</v>
      </c>
    </row>
    <row r="44" customFormat="false" ht="15" hidden="false" customHeight="true" outlineLevel="0" collapsed="false">
      <c r="A44" s="52" t="s">
        <v>13264</v>
      </c>
      <c r="B44" s="52" t="s">
        <v>2708</v>
      </c>
      <c r="C44" s="52" t="s">
        <v>1871</v>
      </c>
      <c r="D44" s="52" t="s">
        <v>2025</v>
      </c>
      <c r="E44" s="53" t="n">
        <v>45343</v>
      </c>
      <c r="F44" s="52" t="s">
        <v>102</v>
      </c>
      <c r="G44" s="52" t="s">
        <v>13205</v>
      </c>
      <c r="H44" s="52" t="n">
        <v>466</v>
      </c>
      <c r="I44" s="52" t="n">
        <v>787.44</v>
      </c>
      <c r="J44" s="54" t="n">
        <f aca="false">ROUND(H44*I44,2)</f>
        <v>366947.04</v>
      </c>
      <c r="K44" s="52" t="s">
        <v>13192</v>
      </c>
      <c r="L44" s="52" t="n">
        <v>199089.66</v>
      </c>
      <c r="M44" s="52" t="s">
        <v>13265</v>
      </c>
      <c r="N44" s="52" t="s">
        <v>10066</v>
      </c>
      <c r="O44" s="52" t="s">
        <v>9</v>
      </c>
      <c r="P44" s="55" t="n">
        <f aca="false">J44-L44</f>
        <v>167857.38</v>
      </c>
      <c r="Q44" s="55" t="n">
        <f aca="false">IF(J44=0,0,ROUND(L44/J44*100,2))</f>
        <v>54.26</v>
      </c>
      <c r="R44" s="55" t="str">
        <f aca="false">TEXT(E44,"yyyy-mm")</f>
        <v>2024-02</v>
      </c>
    </row>
    <row r="45" customFormat="false" ht="15" hidden="false" customHeight="true" outlineLevel="0" collapsed="false">
      <c r="A45" s="56" t="s">
        <v>13266</v>
      </c>
      <c r="B45" s="56" t="s">
        <v>3552</v>
      </c>
      <c r="C45" s="56" t="s">
        <v>8189</v>
      </c>
      <c r="D45" s="56" t="s">
        <v>2721</v>
      </c>
      <c r="E45" s="57" t="n">
        <v>44738</v>
      </c>
      <c r="F45" s="56" t="s">
        <v>102</v>
      </c>
      <c r="G45" s="56" t="s">
        <v>13191</v>
      </c>
      <c r="H45" s="56" t="n">
        <v>74</v>
      </c>
      <c r="I45" s="56" t="n">
        <v>248.9</v>
      </c>
      <c r="J45" s="54" t="n">
        <f aca="false">ROUND(H45*I45,2)</f>
        <v>18418.6</v>
      </c>
      <c r="K45" s="56" t="s">
        <v>13202</v>
      </c>
      <c r="L45" s="56" t="n">
        <v>3184.91</v>
      </c>
      <c r="M45" s="56" t="s">
        <v>13228</v>
      </c>
      <c r="N45" s="56" t="s">
        <v>10061</v>
      </c>
      <c r="O45" s="56" t="s">
        <v>18</v>
      </c>
      <c r="P45" s="55" t="n">
        <f aca="false">J45-L45</f>
        <v>15233.69</v>
      </c>
      <c r="Q45" s="55" t="n">
        <f aca="false">IF(J45=0,0,ROUND(L45/J45*100,2))</f>
        <v>17.29</v>
      </c>
      <c r="R45" s="55" t="str">
        <f aca="false">TEXT(E45,"yyyy-mm")</f>
        <v>2022-06</v>
      </c>
    </row>
    <row r="46" customFormat="false" ht="15" hidden="false" customHeight="true" outlineLevel="0" collapsed="false">
      <c r="A46" s="52" t="s">
        <v>13267</v>
      </c>
      <c r="B46" s="52" t="s">
        <v>1558</v>
      </c>
      <c r="C46" s="52" t="s">
        <v>3632</v>
      </c>
      <c r="D46" s="52" t="s">
        <v>1358</v>
      </c>
      <c r="E46" s="53" t="n">
        <v>45133</v>
      </c>
      <c r="F46" s="52" t="s">
        <v>92</v>
      </c>
      <c r="G46" s="52" t="s">
        <v>13191</v>
      </c>
      <c r="H46" s="52" t="n">
        <v>226</v>
      </c>
      <c r="I46" s="52" t="n">
        <v>342.42</v>
      </c>
      <c r="J46" s="54" t="n">
        <f aca="false">ROUND(H46*I46,2)</f>
        <v>77386.92</v>
      </c>
      <c r="K46" s="52" t="s">
        <v>13202</v>
      </c>
      <c r="L46" s="52" t="n">
        <v>44644.47</v>
      </c>
      <c r="M46" s="52" t="s">
        <v>13193</v>
      </c>
      <c r="N46" s="52" t="s">
        <v>10066</v>
      </c>
      <c r="O46" s="52" t="s">
        <v>15</v>
      </c>
      <c r="P46" s="55" t="n">
        <f aca="false">J46-L46</f>
        <v>32742.45</v>
      </c>
      <c r="Q46" s="55" t="n">
        <f aca="false">IF(J46=0,0,ROUND(L46/J46*100,2))</f>
        <v>57.69</v>
      </c>
      <c r="R46" s="55" t="str">
        <f aca="false">TEXT(E46,"yyyy-mm")</f>
        <v>2023-07</v>
      </c>
    </row>
    <row r="47" customFormat="false" ht="15" hidden="false" customHeight="true" outlineLevel="0" collapsed="false">
      <c r="A47" s="56" t="s">
        <v>13268</v>
      </c>
      <c r="B47" s="56" t="s">
        <v>3651</v>
      </c>
      <c r="C47" s="56" t="s">
        <v>3368</v>
      </c>
      <c r="D47" s="56" t="s">
        <v>416</v>
      </c>
      <c r="E47" s="57" t="n">
        <v>45032</v>
      </c>
      <c r="F47" s="56" t="s">
        <v>98</v>
      </c>
      <c r="G47" s="56" t="s">
        <v>13187</v>
      </c>
      <c r="H47" s="56" t="n">
        <v>404</v>
      </c>
      <c r="I47" s="56" t="n">
        <v>258.24</v>
      </c>
      <c r="J47" s="54" t="n">
        <f aca="false">ROUND(H47*I47,2)</f>
        <v>104328.96</v>
      </c>
      <c r="K47" s="56" t="s">
        <v>13192</v>
      </c>
      <c r="L47" s="56" t="n">
        <v>55678.66</v>
      </c>
      <c r="M47" s="56" t="s">
        <v>13241</v>
      </c>
      <c r="N47" s="56" t="s">
        <v>10066</v>
      </c>
      <c r="O47" s="56" t="s">
        <v>21</v>
      </c>
      <c r="P47" s="55" t="n">
        <f aca="false">J47-L47</f>
        <v>48650.3</v>
      </c>
      <c r="Q47" s="55" t="n">
        <f aca="false">IF(J47=0,0,ROUND(L47/J47*100,2))</f>
        <v>53.37</v>
      </c>
      <c r="R47" s="55" t="str">
        <f aca="false">TEXT(E47,"yyyy-mm")</f>
        <v>2023-04</v>
      </c>
    </row>
    <row r="48" customFormat="false" ht="15" hidden="false" customHeight="true" outlineLevel="0" collapsed="false">
      <c r="A48" s="52" t="s">
        <v>13269</v>
      </c>
      <c r="B48" s="52" t="s">
        <v>1127</v>
      </c>
      <c r="C48" s="52" t="s">
        <v>366</v>
      </c>
      <c r="D48" s="52" t="s">
        <v>11384</v>
      </c>
      <c r="E48" s="53" t="n">
        <v>44877</v>
      </c>
      <c r="F48" s="52" t="s">
        <v>98</v>
      </c>
      <c r="G48" s="52" t="s">
        <v>13195</v>
      </c>
      <c r="H48" s="52" t="n">
        <v>277</v>
      </c>
      <c r="I48" s="52" t="n">
        <v>873.65</v>
      </c>
      <c r="J48" s="54" t="n">
        <f aca="false">ROUND(H48*I48,2)</f>
        <v>242001.05</v>
      </c>
      <c r="K48" s="52" t="s">
        <v>13202</v>
      </c>
      <c r="L48" s="52" t="n">
        <v>65613.82</v>
      </c>
      <c r="M48" s="52" t="s">
        <v>13258</v>
      </c>
      <c r="N48" s="52" t="s">
        <v>10066</v>
      </c>
      <c r="O48" s="52" t="s">
        <v>18</v>
      </c>
      <c r="P48" s="55" t="n">
        <f aca="false">J48-L48</f>
        <v>176387.23</v>
      </c>
      <c r="Q48" s="55" t="n">
        <f aca="false">IF(J48=0,0,ROUND(L48/J48*100,2))</f>
        <v>27.11</v>
      </c>
      <c r="R48" s="55" t="str">
        <f aca="false">TEXT(E48,"yyyy-mm")</f>
        <v>2022-11</v>
      </c>
    </row>
    <row r="49" customFormat="false" ht="15" hidden="false" customHeight="true" outlineLevel="0" collapsed="false">
      <c r="A49" s="56" t="s">
        <v>13270</v>
      </c>
      <c r="B49" s="56" t="s">
        <v>3543</v>
      </c>
      <c r="C49" s="56" t="s">
        <v>2846</v>
      </c>
      <c r="D49" s="56" t="s">
        <v>706</v>
      </c>
      <c r="E49" s="57" t="n">
        <v>45513</v>
      </c>
      <c r="F49" s="56" t="s">
        <v>98</v>
      </c>
      <c r="G49" s="56" t="s">
        <v>13191</v>
      </c>
      <c r="H49" s="56" t="n">
        <v>306</v>
      </c>
      <c r="I49" s="56" t="n">
        <v>99.57</v>
      </c>
      <c r="J49" s="54" t="n">
        <f aca="false">ROUND(H49*I49,2)</f>
        <v>30468.42</v>
      </c>
      <c r="K49" s="56" t="s">
        <v>13202</v>
      </c>
      <c r="L49" s="56" t="n">
        <v>4702.86</v>
      </c>
      <c r="M49" s="56" t="s">
        <v>13214</v>
      </c>
      <c r="N49" s="56" t="s">
        <v>10061</v>
      </c>
      <c r="O49" s="56" t="s">
        <v>9</v>
      </c>
      <c r="P49" s="55" t="n">
        <f aca="false">J49-L49</f>
        <v>25765.56</v>
      </c>
      <c r="Q49" s="55" t="n">
        <f aca="false">IF(J49=0,0,ROUND(L49/J49*100,2))</f>
        <v>15.44</v>
      </c>
      <c r="R49" s="55" t="str">
        <f aca="false">TEXT(E49,"yyyy-mm")</f>
        <v>2024-08</v>
      </c>
    </row>
    <row r="50" customFormat="false" ht="15" hidden="false" customHeight="true" outlineLevel="0" collapsed="false">
      <c r="A50" s="52" t="s">
        <v>13271</v>
      </c>
      <c r="B50" s="52" t="s">
        <v>3621</v>
      </c>
      <c r="C50" s="52" t="s">
        <v>4563</v>
      </c>
      <c r="D50" s="52" t="s">
        <v>923</v>
      </c>
      <c r="E50" s="53" t="n">
        <v>45421</v>
      </c>
      <c r="F50" s="52" t="s">
        <v>102</v>
      </c>
      <c r="G50" s="52" t="s">
        <v>13187</v>
      </c>
      <c r="H50" s="52" t="n">
        <v>103</v>
      </c>
      <c r="I50" s="52" t="n">
        <v>730.68</v>
      </c>
      <c r="J50" s="54" t="n">
        <f aca="false">ROUND(H50*I50,2)</f>
        <v>75260.04</v>
      </c>
      <c r="K50" s="52" t="s">
        <v>13202</v>
      </c>
      <c r="L50" s="52" t="n">
        <v>27007.89</v>
      </c>
      <c r="M50" s="52" t="s">
        <v>13196</v>
      </c>
      <c r="N50" s="52" t="s">
        <v>10061</v>
      </c>
      <c r="O50" s="52" t="s">
        <v>15</v>
      </c>
      <c r="P50" s="55" t="n">
        <f aca="false">J50-L50</f>
        <v>48252.15</v>
      </c>
      <c r="Q50" s="55" t="n">
        <f aca="false">IF(J50=0,0,ROUND(L50/J50*100,2))</f>
        <v>35.89</v>
      </c>
      <c r="R50" s="55" t="str">
        <f aca="false">TEXT(E50,"yyyy-mm")</f>
        <v>2024-05</v>
      </c>
    </row>
    <row r="51" customFormat="false" ht="15" hidden="false" customHeight="true" outlineLevel="0" collapsed="false">
      <c r="A51" s="56" t="s">
        <v>13272</v>
      </c>
      <c r="B51" s="56" t="s">
        <v>1123</v>
      </c>
      <c r="C51" s="56" t="s">
        <v>2046</v>
      </c>
      <c r="D51" s="56" t="s">
        <v>1179</v>
      </c>
      <c r="E51" s="57" t="n">
        <v>45594</v>
      </c>
      <c r="F51" s="56" t="s">
        <v>96</v>
      </c>
      <c r="G51" s="56" t="s">
        <v>13205</v>
      </c>
      <c r="H51" s="56" t="n">
        <v>328</v>
      </c>
      <c r="I51" s="56" t="n">
        <v>347.03</v>
      </c>
      <c r="J51" s="54" t="n">
        <f aca="false">ROUND(H51*I51,2)</f>
        <v>113825.84</v>
      </c>
      <c r="K51" s="56" t="s">
        <v>13202</v>
      </c>
      <c r="L51" s="56" t="n">
        <v>53481.94</v>
      </c>
      <c r="M51" s="56" t="s">
        <v>13252</v>
      </c>
      <c r="N51" s="56" t="s">
        <v>10066</v>
      </c>
      <c r="O51" s="56" t="s">
        <v>12</v>
      </c>
      <c r="P51" s="55" t="n">
        <f aca="false">J51-L51</f>
        <v>60343.9</v>
      </c>
      <c r="Q51" s="55" t="n">
        <f aca="false">IF(J51=0,0,ROUND(L51/J51*100,2))</f>
        <v>46.99</v>
      </c>
      <c r="R51" s="55" t="str">
        <f aca="false">TEXT(E51,"yyyy-mm")</f>
        <v>2024-10</v>
      </c>
    </row>
    <row r="52" customFormat="false" ht="15" hidden="false" customHeight="true" outlineLevel="0" collapsed="false">
      <c r="A52" s="52" t="s">
        <v>13273</v>
      </c>
      <c r="B52" s="52" t="s">
        <v>2652</v>
      </c>
      <c r="C52" s="52" t="s">
        <v>2957</v>
      </c>
      <c r="D52" s="52" t="s">
        <v>2739</v>
      </c>
      <c r="E52" s="53" t="n">
        <v>44704</v>
      </c>
      <c r="F52" s="52" t="s">
        <v>92</v>
      </c>
      <c r="G52" s="52" t="s">
        <v>13187</v>
      </c>
      <c r="H52" s="52" t="n">
        <v>118</v>
      </c>
      <c r="I52" s="52" t="n">
        <v>63.14</v>
      </c>
      <c r="J52" s="54" t="n">
        <f aca="false">ROUND(H52*I52,2)</f>
        <v>7450.52</v>
      </c>
      <c r="K52" s="52" t="s">
        <v>13192</v>
      </c>
      <c r="L52" s="52" t="n">
        <v>287.52</v>
      </c>
      <c r="M52" s="52" t="s">
        <v>13263</v>
      </c>
      <c r="N52" s="52" t="s">
        <v>10066</v>
      </c>
      <c r="O52" s="52" t="s">
        <v>12</v>
      </c>
      <c r="P52" s="55" t="n">
        <f aca="false">J52-L52</f>
        <v>7163</v>
      </c>
      <c r="Q52" s="55" t="n">
        <f aca="false">IF(J52=0,0,ROUND(L52/J52*100,2))</f>
        <v>3.86</v>
      </c>
      <c r="R52" s="55" t="str">
        <f aca="false">TEXT(E52,"yyyy-mm")</f>
        <v>2022-05</v>
      </c>
    </row>
    <row r="53" customFormat="false" ht="15" hidden="false" customHeight="true" outlineLevel="0" collapsed="false">
      <c r="A53" s="56" t="s">
        <v>13274</v>
      </c>
      <c r="B53" s="56" t="s">
        <v>2870</v>
      </c>
      <c r="C53" s="56" t="s">
        <v>1313</v>
      </c>
      <c r="D53" s="56" t="s">
        <v>4120</v>
      </c>
      <c r="E53" s="57" t="n">
        <v>45525</v>
      </c>
      <c r="F53" s="56" t="s">
        <v>94</v>
      </c>
      <c r="G53" s="56" t="s">
        <v>13195</v>
      </c>
      <c r="H53" s="56" t="n">
        <v>175</v>
      </c>
      <c r="I53" s="56" t="n">
        <v>838.78</v>
      </c>
      <c r="J53" s="54" t="n">
        <f aca="false">ROUND(H53*I53,2)</f>
        <v>146786.5</v>
      </c>
      <c r="K53" s="56" t="s">
        <v>13212</v>
      </c>
      <c r="L53" s="56" t="n">
        <v>24972.36</v>
      </c>
      <c r="M53" s="56" t="s">
        <v>13225</v>
      </c>
      <c r="N53" s="56" t="s">
        <v>10061</v>
      </c>
      <c r="O53" s="56" t="s">
        <v>9</v>
      </c>
      <c r="P53" s="55" t="n">
        <f aca="false">J53-L53</f>
        <v>121814.14</v>
      </c>
      <c r="Q53" s="55" t="n">
        <f aca="false">IF(J53=0,0,ROUND(L53/J53*100,2))</f>
        <v>17.01</v>
      </c>
      <c r="R53" s="55" t="str">
        <f aca="false">TEXT(E53,"yyyy-mm")</f>
        <v>2024-08</v>
      </c>
    </row>
    <row r="54" customFormat="false" ht="15" hidden="false" customHeight="true" outlineLevel="0" collapsed="false">
      <c r="A54" s="52" t="s">
        <v>13275</v>
      </c>
      <c r="B54" s="52" t="s">
        <v>3939</v>
      </c>
      <c r="C54" s="52" t="s">
        <v>3417</v>
      </c>
      <c r="D54" s="52" t="s">
        <v>3777</v>
      </c>
      <c r="E54" s="53" t="n">
        <v>44992</v>
      </c>
      <c r="F54" s="52" t="s">
        <v>92</v>
      </c>
      <c r="G54" s="52" t="s">
        <v>13191</v>
      </c>
      <c r="H54" s="52" t="n">
        <v>117</v>
      </c>
      <c r="I54" s="52" t="n">
        <v>43.51</v>
      </c>
      <c r="J54" s="54" t="n">
        <f aca="false">ROUND(H54*I54,2)</f>
        <v>5090.67</v>
      </c>
      <c r="K54" s="52" t="s">
        <v>13192</v>
      </c>
      <c r="L54" s="52" t="n">
        <v>3007.44</v>
      </c>
      <c r="M54" s="52" t="s">
        <v>13276</v>
      </c>
      <c r="N54" s="52" t="s">
        <v>10066</v>
      </c>
      <c r="O54" s="52" t="s">
        <v>21</v>
      </c>
      <c r="P54" s="55" t="n">
        <f aca="false">J54-L54</f>
        <v>2083.23</v>
      </c>
      <c r="Q54" s="55" t="n">
        <f aca="false">IF(J54=0,0,ROUND(L54/J54*100,2))</f>
        <v>59.08</v>
      </c>
      <c r="R54" s="55" t="str">
        <f aca="false">TEXT(E54,"yyyy-mm")</f>
        <v>2023-03</v>
      </c>
    </row>
    <row r="55" customFormat="false" ht="15" hidden="false" customHeight="true" outlineLevel="0" collapsed="false">
      <c r="A55" s="56" t="s">
        <v>13277</v>
      </c>
      <c r="B55" s="56" t="s">
        <v>2870</v>
      </c>
      <c r="C55" s="56" t="s">
        <v>8346</v>
      </c>
      <c r="D55" s="56" t="s">
        <v>2869</v>
      </c>
      <c r="E55" s="57" t="n">
        <v>44928</v>
      </c>
      <c r="F55" s="56" t="s">
        <v>100</v>
      </c>
      <c r="G55" s="56" t="s">
        <v>13191</v>
      </c>
      <c r="H55" s="56" t="n">
        <v>325</v>
      </c>
      <c r="I55" s="56" t="n">
        <v>163.22</v>
      </c>
      <c r="J55" s="54" t="n">
        <f aca="false">ROUND(H55*I55,2)</f>
        <v>53046.5</v>
      </c>
      <c r="K55" s="56" t="s">
        <v>13192</v>
      </c>
      <c r="L55" s="56" t="n">
        <v>20822.16</v>
      </c>
      <c r="M55" s="56" t="s">
        <v>13252</v>
      </c>
      <c r="N55" s="56" t="s">
        <v>10066</v>
      </c>
      <c r="O55" s="56" t="s">
        <v>18</v>
      </c>
      <c r="P55" s="55" t="n">
        <f aca="false">J55-L55</f>
        <v>32224.34</v>
      </c>
      <c r="Q55" s="55" t="n">
        <f aca="false">IF(J55=0,0,ROUND(L55/J55*100,2))</f>
        <v>39.25</v>
      </c>
      <c r="R55" s="55" t="str">
        <f aca="false">TEXT(E55,"yyyy-mm")</f>
        <v>2023-01</v>
      </c>
    </row>
    <row r="56" customFormat="false" ht="15" hidden="false" customHeight="true" outlineLevel="0" collapsed="false">
      <c r="A56" s="52" t="s">
        <v>13278</v>
      </c>
      <c r="B56" s="52" t="s">
        <v>596</v>
      </c>
      <c r="C56" s="52" t="s">
        <v>2846</v>
      </c>
      <c r="D56" s="52" t="s">
        <v>9098</v>
      </c>
      <c r="E56" s="53" t="n">
        <v>45425</v>
      </c>
      <c r="F56" s="52" t="s">
        <v>102</v>
      </c>
      <c r="G56" s="52" t="s">
        <v>13191</v>
      </c>
      <c r="H56" s="52" t="n">
        <v>315</v>
      </c>
      <c r="I56" s="52" t="n">
        <v>917.01</v>
      </c>
      <c r="J56" s="54" t="n">
        <f aca="false">ROUND(H56*I56,2)</f>
        <v>288858.15</v>
      </c>
      <c r="K56" s="52" t="s">
        <v>13188</v>
      </c>
      <c r="L56" s="52" t="n">
        <v>166061.62</v>
      </c>
      <c r="M56" s="52" t="s">
        <v>13254</v>
      </c>
      <c r="N56" s="52" t="s">
        <v>10061</v>
      </c>
      <c r="O56" s="52" t="s">
        <v>18</v>
      </c>
      <c r="P56" s="55" t="n">
        <f aca="false">J56-L56</f>
        <v>122796.53</v>
      </c>
      <c r="Q56" s="55" t="n">
        <f aca="false">IF(J56=0,0,ROUND(L56/J56*100,2))</f>
        <v>57.49</v>
      </c>
      <c r="R56" s="55" t="str">
        <f aca="false">TEXT(E56,"yyyy-mm")</f>
        <v>2024-05</v>
      </c>
    </row>
    <row r="57" customFormat="false" ht="15" hidden="false" customHeight="true" outlineLevel="0" collapsed="false">
      <c r="A57" s="56" t="s">
        <v>13279</v>
      </c>
      <c r="B57" s="56" t="s">
        <v>3139</v>
      </c>
      <c r="C57" s="56" t="s">
        <v>8868</v>
      </c>
      <c r="D57" s="56" t="s">
        <v>7337</v>
      </c>
      <c r="E57" s="57" t="n">
        <v>45021</v>
      </c>
      <c r="F57" s="56" t="s">
        <v>100</v>
      </c>
      <c r="G57" s="56" t="s">
        <v>13195</v>
      </c>
      <c r="H57" s="56" t="n">
        <v>174</v>
      </c>
      <c r="I57" s="56" t="n">
        <v>948.47</v>
      </c>
      <c r="J57" s="54" t="n">
        <f aca="false">ROUND(H57*I57,2)</f>
        <v>165033.78</v>
      </c>
      <c r="K57" s="56" t="s">
        <v>13202</v>
      </c>
      <c r="L57" s="56" t="n">
        <v>95704.89</v>
      </c>
      <c r="M57" s="56" t="s">
        <v>13228</v>
      </c>
      <c r="N57" s="56" t="s">
        <v>10066</v>
      </c>
      <c r="O57" s="56" t="s">
        <v>18</v>
      </c>
      <c r="P57" s="55" t="n">
        <f aca="false">J57-L57</f>
        <v>69328.89</v>
      </c>
      <c r="Q57" s="55" t="n">
        <f aca="false">IF(J57=0,0,ROUND(L57/J57*100,2))</f>
        <v>57.99</v>
      </c>
      <c r="R57" s="55" t="str">
        <f aca="false">TEXT(E57,"yyyy-mm")</f>
        <v>2023-04</v>
      </c>
    </row>
    <row r="58" customFormat="false" ht="15" hidden="false" customHeight="true" outlineLevel="0" collapsed="false">
      <c r="A58" s="52" t="s">
        <v>13280</v>
      </c>
      <c r="B58" s="52" t="s">
        <v>691</v>
      </c>
      <c r="C58" s="52" t="s">
        <v>881</v>
      </c>
      <c r="D58" s="52" t="s">
        <v>2151</v>
      </c>
      <c r="E58" s="53" t="n">
        <v>45377</v>
      </c>
      <c r="F58" s="52" t="s">
        <v>96</v>
      </c>
      <c r="G58" s="52" t="s">
        <v>13191</v>
      </c>
      <c r="H58" s="52" t="n">
        <v>137</v>
      </c>
      <c r="I58" s="52" t="n">
        <v>965.84</v>
      </c>
      <c r="J58" s="54" t="n">
        <f aca="false">ROUND(H58*I58,2)</f>
        <v>132320.08</v>
      </c>
      <c r="K58" s="52" t="s">
        <v>13212</v>
      </c>
      <c r="L58" s="52" t="n">
        <v>71256.34</v>
      </c>
      <c r="M58" s="52" t="s">
        <v>13232</v>
      </c>
      <c r="N58" s="52" t="s">
        <v>10066</v>
      </c>
      <c r="O58" s="52" t="s">
        <v>12</v>
      </c>
      <c r="P58" s="55" t="n">
        <f aca="false">J58-L58</f>
        <v>61063.74</v>
      </c>
      <c r="Q58" s="55" t="n">
        <f aca="false">IF(J58=0,0,ROUND(L58/J58*100,2))</f>
        <v>53.85</v>
      </c>
      <c r="R58" s="55" t="str">
        <f aca="false">TEXT(E58,"yyyy-mm")</f>
        <v>2024-03</v>
      </c>
    </row>
    <row r="59" customFormat="false" ht="15" hidden="false" customHeight="true" outlineLevel="0" collapsed="false">
      <c r="A59" s="56" t="s">
        <v>13281</v>
      </c>
      <c r="B59" s="56" t="s">
        <v>879</v>
      </c>
      <c r="C59" s="56" t="s">
        <v>3173</v>
      </c>
      <c r="D59" s="56" t="s">
        <v>3395</v>
      </c>
      <c r="E59" s="57" t="n">
        <v>45349</v>
      </c>
      <c r="F59" s="56" t="s">
        <v>98</v>
      </c>
      <c r="G59" s="56" t="s">
        <v>13187</v>
      </c>
      <c r="H59" s="56" t="n">
        <v>276</v>
      </c>
      <c r="I59" s="56" t="n">
        <v>368.64</v>
      </c>
      <c r="J59" s="54" t="n">
        <f aca="false">ROUND(H59*I59,2)</f>
        <v>101744.64</v>
      </c>
      <c r="K59" s="56" t="s">
        <v>13202</v>
      </c>
      <c r="L59" s="56" t="n">
        <v>34291</v>
      </c>
      <c r="M59" s="56" t="s">
        <v>13265</v>
      </c>
      <c r="N59" s="56" t="s">
        <v>10066</v>
      </c>
      <c r="O59" s="56" t="s">
        <v>12</v>
      </c>
      <c r="P59" s="55" t="n">
        <f aca="false">J59-L59</f>
        <v>67453.64</v>
      </c>
      <c r="Q59" s="55" t="n">
        <f aca="false">IF(J59=0,0,ROUND(L59/J59*100,2))</f>
        <v>33.7</v>
      </c>
      <c r="R59" s="55" t="str">
        <f aca="false">TEXT(E59,"yyyy-mm")</f>
        <v>2024-02</v>
      </c>
    </row>
    <row r="60" customFormat="false" ht="15" hidden="false" customHeight="true" outlineLevel="0" collapsed="false">
      <c r="A60" s="52" t="s">
        <v>13282</v>
      </c>
      <c r="B60" s="52" t="s">
        <v>3558</v>
      </c>
      <c r="C60" s="52" t="s">
        <v>5302</v>
      </c>
      <c r="D60" s="52" t="s">
        <v>4851</v>
      </c>
      <c r="E60" s="53" t="n">
        <v>45633</v>
      </c>
      <c r="F60" s="52" t="s">
        <v>98</v>
      </c>
      <c r="G60" s="52" t="s">
        <v>13195</v>
      </c>
      <c r="H60" s="52" t="n">
        <v>277</v>
      </c>
      <c r="I60" s="52" t="n">
        <v>476.98</v>
      </c>
      <c r="J60" s="54" t="n">
        <f aca="false">ROUND(H60*I60,2)</f>
        <v>132123.46</v>
      </c>
      <c r="K60" s="52" t="s">
        <v>13188</v>
      </c>
      <c r="L60" s="52" t="n">
        <v>53603.42</v>
      </c>
      <c r="M60" s="52" t="s">
        <v>13214</v>
      </c>
      <c r="N60" s="52" t="s">
        <v>10061</v>
      </c>
      <c r="O60" s="52" t="s">
        <v>9</v>
      </c>
      <c r="P60" s="55" t="n">
        <f aca="false">J60-L60</f>
        <v>78520.04</v>
      </c>
      <c r="Q60" s="55" t="n">
        <f aca="false">IF(J60=0,0,ROUND(L60/J60*100,2))</f>
        <v>40.57</v>
      </c>
      <c r="R60" s="55" t="str">
        <f aca="false">TEXT(E60,"yyyy-mm")</f>
        <v>2024-12</v>
      </c>
    </row>
    <row r="61" customFormat="false" ht="15" hidden="false" customHeight="true" outlineLevel="0" collapsed="false">
      <c r="A61" s="56" t="s">
        <v>13283</v>
      </c>
      <c r="B61" s="56" t="s">
        <v>2101</v>
      </c>
      <c r="C61" s="56" t="s">
        <v>3867</v>
      </c>
      <c r="D61" s="56" t="s">
        <v>2062</v>
      </c>
      <c r="E61" s="57" t="n">
        <v>44583</v>
      </c>
      <c r="F61" s="56" t="s">
        <v>96</v>
      </c>
      <c r="G61" s="56" t="s">
        <v>13230</v>
      </c>
      <c r="H61" s="56" t="n">
        <v>431</v>
      </c>
      <c r="I61" s="56" t="n">
        <v>514.34</v>
      </c>
      <c r="J61" s="54" t="n">
        <f aca="false">ROUND(H61*I61,2)</f>
        <v>221680.54</v>
      </c>
      <c r="K61" s="56" t="s">
        <v>13188</v>
      </c>
      <c r="L61" s="56" t="n">
        <v>17764.44</v>
      </c>
      <c r="M61" s="56" t="s">
        <v>13250</v>
      </c>
      <c r="N61" s="56" t="s">
        <v>10061</v>
      </c>
      <c r="O61" s="56" t="s">
        <v>15</v>
      </c>
      <c r="P61" s="55" t="n">
        <f aca="false">J61-L61</f>
        <v>203916.1</v>
      </c>
      <c r="Q61" s="55" t="n">
        <f aca="false">IF(J61=0,0,ROUND(L61/J61*100,2))</f>
        <v>8.01</v>
      </c>
      <c r="R61" s="55" t="str">
        <f aca="false">TEXT(E61,"yyyy-mm")</f>
        <v>2022-01</v>
      </c>
    </row>
    <row r="62" customFormat="false" ht="15" hidden="false" customHeight="true" outlineLevel="0" collapsed="false">
      <c r="A62" s="52" t="s">
        <v>13284</v>
      </c>
      <c r="B62" s="52" t="s">
        <v>3587</v>
      </c>
      <c r="C62" s="52" t="s">
        <v>1178</v>
      </c>
      <c r="D62" s="52" t="s">
        <v>3391</v>
      </c>
      <c r="E62" s="53" t="n">
        <v>45154</v>
      </c>
      <c r="F62" s="52" t="s">
        <v>92</v>
      </c>
      <c r="G62" s="52" t="s">
        <v>13211</v>
      </c>
      <c r="H62" s="52" t="n">
        <v>164</v>
      </c>
      <c r="I62" s="52" t="n">
        <v>233.56</v>
      </c>
      <c r="J62" s="54" t="n">
        <f aca="false">ROUND(H62*I62,2)</f>
        <v>38303.84</v>
      </c>
      <c r="K62" s="52" t="s">
        <v>13188</v>
      </c>
      <c r="L62" s="52" t="n">
        <v>5866.25</v>
      </c>
      <c r="M62" s="52" t="s">
        <v>13200</v>
      </c>
      <c r="N62" s="52" t="s">
        <v>10061</v>
      </c>
      <c r="O62" s="52" t="s">
        <v>18</v>
      </c>
      <c r="P62" s="55" t="n">
        <f aca="false">J62-L62</f>
        <v>32437.59</v>
      </c>
      <c r="Q62" s="55" t="n">
        <f aca="false">IF(J62=0,0,ROUND(L62/J62*100,2))</f>
        <v>15.32</v>
      </c>
      <c r="R62" s="55" t="str">
        <f aca="false">TEXT(E62,"yyyy-mm")</f>
        <v>2023-08</v>
      </c>
    </row>
    <row r="63" customFormat="false" ht="15" hidden="false" customHeight="true" outlineLevel="0" collapsed="false">
      <c r="A63" s="56" t="s">
        <v>13285</v>
      </c>
      <c r="B63" s="56" t="s">
        <v>3452</v>
      </c>
      <c r="C63" s="56" t="s">
        <v>1966</v>
      </c>
      <c r="D63" s="56" t="s">
        <v>3418</v>
      </c>
      <c r="E63" s="57" t="n">
        <v>45328</v>
      </c>
      <c r="F63" s="56" t="s">
        <v>92</v>
      </c>
      <c r="G63" s="56" t="s">
        <v>13187</v>
      </c>
      <c r="H63" s="56" t="n">
        <v>483</v>
      </c>
      <c r="I63" s="56" t="n">
        <v>769.4</v>
      </c>
      <c r="J63" s="54" t="n">
        <f aca="false">ROUND(H63*I63,2)</f>
        <v>371620.2</v>
      </c>
      <c r="K63" s="56" t="s">
        <v>13192</v>
      </c>
      <c r="L63" s="56" t="n">
        <v>171609.81</v>
      </c>
      <c r="M63" s="56" t="s">
        <v>13198</v>
      </c>
      <c r="N63" s="56" t="s">
        <v>10061</v>
      </c>
      <c r="O63" s="56" t="s">
        <v>15</v>
      </c>
      <c r="P63" s="55" t="n">
        <f aca="false">J63-L63</f>
        <v>200010.39</v>
      </c>
      <c r="Q63" s="55" t="n">
        <f aca="false">IF(J63=0,0,ROUND(L63/J63*100,2))</f>
        <v>46.18</v>
      </c>
      <c r="R63" s="55" t="str">
        <f aca="false">TEXT(E63,"yyyy-mm")</f>
        <v>2024-02</v>
      </c>
    </row>
    <row r="64" customFormat="false" ht="15" hidden="false" customHeight="true" outlineLevel="0" collapsed="false">
      <c r="A64" s="52" t="s">
        <v>13286</v>
      </c>
      <c r="B64" s="52" t="s">
        <v>2255</v>
      </c>
      <c r="C64" s="52" t="s">
        <v>8346</v>
      </c>
      <c r="D64" s="52" t="s">
        <v>1746</v>
      </c>
      <c r="E64" s="53" t="n">
        <v>45014</v>
      </c>
      <c r="F64" s="52" t="s">
        <v>94</v>
      </c>
      <c r="G64" s="52" t="s">
        <v>13187</v>
      </c>
      <c r="H64" s="52" t="n">
        <v>346</v>
      </c>
      <c r="I64" s="52" t="n">
        <v>502.72</v>
      </c>
      <c r="J64" s="54" t="n">
        <f aca="false">ROUND(H64*I64,2)</f>
        <v>173941.12</v>
      </c>
      <c r="K64" s="52" t="s">
        <v>13202</v>
      </c>
      <c r="L64" s="52" t="n">
        <v>42591.21</v>
      </c>
      <c r="M64" s="52" t="s">
        <v>13287</v>
      </c>
      <c r="N64" s="52" t="s">
        <v>10061</v>
      </c>
      <c r="O64" s="52" t="s">
        <v>15</v>
      </c>
      <c r="P64" s="55" t="n">
        <f aca="false">J64-L64</f>
        <v>131349.91</v>
      </c>
      <c r="Q64" s="55" t="n">
        <f aca="false">IF(J64=0,0,ROUND(L64/J64*100,2))</f>
        <v>24.49</v>
      </c>
      <c r="R64" s="55" t="str">
        <f aca="false">TEXT(E64,"yyyy-mm")</f>
        <v>2023-03</v>
      </c>
    </row>
    <row r="65" customFormat="false" ht="15" hidden="false" customHeight="true" outlineLevel="0" collapsed="false">
      <c r="A65" s="56" t="s">
        <v>13288</v>
      </c>
      <c r="B65" s="56" t="s">
        <v>843</v>
      </c>
      <c r="C65" s="56" t="s">
        <v>9281</v>
      </c>
      <c r="D65" s="56" t="s">
        <v>4824</v>
      </c>
      <c r="E65" s="57" t="n">
        <v>45404</v>
      </c>
      <c r="F65" s="56" t="s">
        <v>100</v>
      </c>
      <c r="G65" s="56" t="s">
        <v>13187</v>
      </c>
      <c r="H65" s="56" t="n">
        <v>296</v>
      </c>
      <c r="I65" s="56" t="n">
        <v>300.25</v>
      </c>
      <c r="J65" s="54" t="n">
        <f aca="false">ROUND(H65*I65,2)</f>
        <v>88874</v>
      </c>
      <c r="K65" s="56" t="s">
        <v>13212</v>
      </c>
      <c r="L65" s="56" t="n">
        <v>49968.17</v>
      </c>
      <c r="M65" s="56" t="s">
        <v>13276</v>
      </c>
      <c r="N65" s="56" t="s">
        <v>10061</v>
      </c>
      <c r="O65" s="56" t="s">
        <v>18</v>
      </c>
      <c r="P65" s="55" t="n">
        <f aca="false">J65-L65</f>
        <v>38905.83</v>
      </c>
      <c r="Q65" s="55" t="n">
        <f aca="false">IF(J65=0,0,ROUND(L65/J65*100,2))</f>
        <v>56.22</v>
      </c>
      <c r="R65" s="55" t="str">
        <f aca="false">TEXT(E65,"yyyy-mm")</f>
        <v>2024-04</v>
      </c>
    </row>
    <row r="66" customFormat="false" ht="15" hidden="false" customHeight="true" outlineLevel="0" collapsed="false">
      <c r="A66" s="52" t="s">
        <v>13289</v>
      </c>
      <c r="B66" s="52" t="s">
        <v>3730</v>
      </c>
      <c r="C66" s="52" t="s">
        <v>6000</v>
      </c>
      <c r="D66" s="52" t="s">
        <v>2294</v>
      </c>
      <c r="E66" s="53" t="n">
        <v>44718</v>
      </c>
      <c r="F66" s="52" t="s">
        <v>102</v>
      </c>
      <c r="G66" s="52" t="s">
        <v>13191</v>
      </c>
      <c r="H66" s="52" t="n">
        <v>159</v>
      </c>
      <c r="I66" s="52" t="n">
        <v>863.89</v>
      </c>
      <c r="J66" s="54" t="n">
        <f aca="false">ROUND(H66*I66,2)</f>
        <v>137358.51</v>
      </c>
      <c r="K66" s="52" t="s">
        <v>13188</v>
      </c>
      <c r="L66" s="52" t="n">
        <v>67292.51</v>
      </c>
      <c r="M66" s="52" t="s">
        <v>13216</v>
      </c>
      <c r="N66" s="52" t="s">
        <v>10061</v>
      </c>
      <c r="O66" s="52" t="s">
        <v>12</v>
      </c>
      <c r="P66" s="55" t="n">
        <f aca="false">J66-L66</f>
        <v>70066</v>
      </c>
      <c r="Q66" s="55" t="n">
        <f aca="false">IF(J66=0,0,ROUND(L66/J66*100,2))</f>
        <v>48.99</v>
      </c>
      <c r="R66" s="55" t="str">
        <f aca="false">TEXT(E66,"yyyy-mm")</f>
        <v>2022-06</v>
      </c>
    </row>
    <row r="67" customFormat="false" ht="15" hidden="false" customHeight="true" outlineLevel="0" collapsed="false">
      <c r="A67" s="56" t="s">
        <v>13290</v>
      </c>
      <c r="B67" s="56" t="s">
        <v>3075</v>
      </c>
      <c r="C67" s="56" t="s">
        <v>2046</v>
      </c>
      <c r="D67" s="56" t="s">
        <v>3838</v>
      </c>
      <c r="E67" s="57" t="n">
        <v>44889</v>
      </c>
      <c r="F67" s="56" t="s">
        <v>102</v>
      </c>
      <c r="G67" s="56" t="s">
        <v>13187</v>
      </c>
      <c r="H67" s="56" t="n">
        <v>21</v>
      </c>
      <c r="I67" s="56" t="n">
        <v>971.01</v>
      </c>
      <c r="J67" s="54" t="n">
        <f aca="false">ROUND(H67*I67,2)</f>
        <v>20391.21</v>
      </c>
      <c r="K67" s="56" t="s">
        <v>13202</v>
      </c>
      <c r="L67" s="56" t="n">
        <v>6538.61</v>
      </c>
      <c r="M67" s="56" t="s">
        <v>13241</v>
      </c>
      <c r="N67" s="56" t="s">
        <v>10061</v>
      </c>
      <c r="O67" s="56" t="s">
        <v>12</v>
      </c>
      <c r="P67" s="55" t="n">
        <f aca="false">J67-L67</f>
        <v>13852.6</v>
      </c>
      <c r="Q67" s="55" t="n">
        <f aca="false">IF(J67=0,0,ROUND(L67/J67*100,2))</f>
        <v>32.07</v>
      </c>
      <c r="R67" s="55" t="str">
        <f aca="false">TEXT(E67,"yyyy-mm")</f>
        <v>2022-11</v>
      </c>
    </row>
    <row r="68" customFormat="false" ht="15" hidden="false" customHeight="true" outlineLevel="0" collapsed="false">
      <c r="A68" s="52" t="s">
        <v>13291</v>
      </c>
      <c r="B68" s="52" t="s">
        <v>1639</v>
      </c>
      <c r="C68" s="52" t="s">
        <v>5199</v>
      </c>
      <c r="D68" s="52" t="s">
        <v>1076</v>
      </c>
      <c r="E68" s="53" t="n">
        <v>44580</v>
      </c>
      <c r="F68" s="52" t="s">
        <v>94</v>
      </c>
      <c r="G68" s="52" t="s">
        <v>13187</v>
      </c>
      <c r="H68" s="52" t="n">
        <v>181</v>
      </c>
      <c r="I68" s="52" t="n">
        <v>893.36</v>
      </c>
      <c r="J68" s="54" t="n">
        <f aca="false">ROUND(H68*I68,2)</f>
        <v>161698.16</v>
      </c>
      <c r="K68" s="52" t="s">
        <v>13188</v>
      </c>
      <c r="L68" s="52" t="n">
        <v>21334.26</v>
      </c>
      <c r="M68" s="52" t="s">
        <v>13292</v>
      </c>
      <c r="N68" s="52" t="s">
        <v>10066</v>
      </c>
      <c r="O68" s="52" t="s">
        <v>21</v>
      </c>
      <c r="P68" s="55" t="n">
        <f aca="false">J68-L68</f>
        <v>140363.9</v>
      </c>
      <c r="Q68" s="55" t="n">
        <f aca="false">IF(J68=0,0,ROUND(L68/J68*100,2))</f>
        <v>13.19</v>
      </c>
      <c r="R68" s="55" t="str">
        <f aca="false">TEXT(E68,"yyyy-mm")</f>
        <v>2022-01</v>
      </c>
    </row>
    <row r="69" customFormat="false" ht="15" hidden="false" customHeight="true" outlineLevel="0" collapsed="false">
      <c r="A69" s="56" t="s">
        <v>13293</v>
      </c>
      <c r="B69" s="56" t="s">
        <v>3393</v>
      </c>
      <c r="C69" s="56" t="s">
        <v>3723</v>
      </c>
      <c r="D69" s="56" t="s">
        <v>6460</v>
      </c>
      <c r="E69" s="57" t="n">
        <v>44961</v>
      </c>
      <c r="F69" s="56" t="s">
        <v>98</v>
      </c>
      <c r="G69" s="56" t="s">
        <v>13211</v>
      </c>
      <c r="H69" s="56" t="n">
        <v>195</v>
      </c>
      <c r="I69" s="56" t="n">
        <v>315.72</v>
      </c>
      <c r="J69" s="54" t="n">
        <f aca="false">ROUND(H69*I69,2)</f>
        <v>61565.4</v>
      </c>
      <c r="K69" s="56" t="s">
        <v>13192</v>
      </c>
      <c r="L69" s="56" t="n">
        <v>6878</v>
      </c>
      <c r="M69" s="56" t="s">
        <v>13241</v>
      </c>
      <c r="N69" s="56" t="s">
        <v>10066</v>
      </c>
      <c r="O69" s="56" t="s">
        <v>21</v>
      </c>
      <c r="P69" s="55" t="n">
        <f aca="false">J69-L69</f>
        <v>54687.4</v>
      </c>
      <c r="Q69" s="55" t="n">
        <f aca="false">IF(J69=0,0,ROUND(L69/J69*100,2))</f>
        <v>11.17</v>
      </c>
      <c r="R69" s="55" t="str">
        <f aca="false">TEXT(E69,"yyyy-mm")</f>
        <v>2023-02</v>
      </c>
    </row>
    <row r="70" customFormat="false" ht="15" hidden="false" customHeight="true" outlineLevel="0" collapsed="false">
      <c r="A70" s="52" t="s">
        <v>13294</v>
      </c>
      <c r="B70" s="52" t="s">
        <v>3866</v>
      </c>
      <c r="C70" s="52" t="s">
        <v>375</v>
      </c>
      <c r="D70" s="52" t="s">
        <v>533</v>
      </c>
      <c r="E70" s="53" t="n">
        <v>45203</v>
      </c>
      <c r="F70" s="52" t="s">
        <v>92</v>
      </c>
      <c r="G70" s="52" t="s">
        <v>13211</v>
      </c>
      <c r="H70" s="52" t="n">
        <v>409</v>
      </c>
      <c r="I70" s="52" t="n">
        <v>786.83</v>
      </c>
      <c r="J70" s="54" t="n">
        <f aca="false">ROUND(H70*I70,2)</f>
        <v>321813.47</v>
      </c>
      <c r="K70" s="52" t="s">
        <v>13202</v>
      </c>
      <c r="L70" s="52" t="n">
        <v>94276.06</v>
      </c>
      <c r="M70" s="52" t="s">
        <v>13265</v>
      </c>
      <c r="N70" s="52" t="s">
        <v>10066</v>
      </c>
      <c r="O70" s="52" t="s">
        <v>21</v>
      </c>
      <c r="P70" s="55" t="n">
        <f aca="false">J70-L70</f>
        <v>227537.41</v>
      </c>
      <c r="Q70" s="55" t="n">
        <f aca="false">IF(J70=0,0,ROUND(L70/J70*100,2))</f>
        <v>29.3</v>
      </c>
      <c r="R70" s="55" t="str">
        <f aca="false">TEXT(E70,"yyyy-mm")</f>
        <v>2023-10</v>
      </c>
    </row>
    <row r="71" customFormat="false" ht="15" hidden="false" customHeight="true" outlineLevel="0" collapsed="false">
      <c r="A71" s="56" t="s">
        <v>13295</v>
      </c>
      <c r="B71" s="56" t="s">
        <v>2331</v>
      </c>
      <c r="C71" s="56" t="s">
        <v>3459</v>
      </c>
      <c r="D71" s="56" t="s">
        <v>4783</v>
      </c>
      <c r="E71" s="57" t="n">
        <v>44734</v>
      </c>
      <c r="F71" s="56" t="s">
        <v>92</v>
      </c>
      <c r="G71" s="56" t="s">
        <v>13195</v>
      </c>
      <c r="H71" s="56" t="n">
        <v>337</v>
      </c>
      <c r="I71" s="56" t="n">
        <v>143.68</v>
      </c>
      <c r="J71" s="54" t="n">
        <f aca="false">ROUND(H71*I71,2)</f>
        <v>48420.16</v>
      </c>
      <c r="K71" s="56" t="s">
        <v>13192</v>
      </c>
      <c r="L71" s="56" t="n">
        <v>13645.38</v>
      </c>
      <c r="M71" s="56" t="s">
        <v>13216</v>
      </c>
      <c r="N71" s="56" t="s">
        <v>10066</v>
      </c>
      <c r="O71" s="56" t="s">
        <v>15</v>
      </c>
      <c r="P71" s="55" t="n">
        <f aca="false">J71-L71</f>
        <v>34774.78</v>
      </c>
      <c r="Q71" s="55" t="n">
        <f aca="false">IF(J71=0,0,ROUND(L71/J71*100,2))</f>
        <v>28.18</v>
      </c>
      <c r="R71" s="55" t="str">
        <f aca="false">TEXT(E71,"yyyy-mm")</f>
        <v>2022-06</v>
      </c>
    </row>
    <row r="72" customFormat="false" ht="15" hidden="false" customHeight="true" outlineLevel="0" collapsed="false">
      <c r="A72" s="52" t="s">
        <v>13296</v>
      </c>
      <c r="B72" s="52" t="s">
        <v>3845</v>
      </c>
      <c r="C72" s="52" t="s">
        <v>2350</v>
      </c>
      <c r="D72" s="52" t="s">
        <v>1995</v>
      </c>
      <c r="E72" s="53" t="n">
        <v>45412</v>
      </c>
      <c r="F72" s="52" t="s">
        <v>96</v>
      </c>
      <c r="G72" s="52" t="s">
        <v>13187</v>
      </c>
      <c r="H72" s="52" t="n">
        <v>394</v>
      </c>
      <c r="I72" s="52" t="n">
        <v>124.25</v>
      </c>
      <c r="J72" s="54" t="n">
        <f aca="false">ROUND(H72*I72,2)</f>
        <v>48954.5</v>
      </c>
      <c r="K72" s="52" t="s">
        <v>13188</v>
      </c>
      <c r="L72" s="52" t="n">
        <v>2991.43</v>
      </c>
      <c r="M72" s="52" t="s">
        <v>13222</v>
      </c>
      <c r="N72" s="52" t="s">
        <v>10061</v>
      </c>
      <c r="O72" s="52" t="s">
        <v>15</v>
      </c>
      <c r="P72" s="55" t="n">
        <f aca="false">J72-L72</f>
        <v>45963.07</v>
      </c>
      <c r="Q72" s="55" t="n">
        <f aca="false">IF(J72=0,0,ROUND(L72/J72*100,2))</f>
        <v>6.11</v>
      </c>
      <c r="R72" s="55" t="str">
        <f aca="false">TEXT(E72,"yyyy-mm")</f>
        <v>2024-04</v>
      </c>
    </row>
    <row r="73" customFormat="false" ht="15" hidden="false" customHeight="true" outlineLevel="0" collapsed="false">
      <c r="A73" s="56" t="s">
        <v>13297</v>
      </c>
      <c r="B73" s="56" t="s">
        <v>2193</v>
      </c>
      <c r="C73" s="56" t="s">
        <v>3836</v>
      </c>
      <c r="D73" s="56" t="s">
        <v>4229</v>
      </c>
      <c r="E73" s="57" t="n">
        <v>45007</v>
      </c>
      <c r="F73" s="56" t="s">
        <v>98</v>
      </c>
      <c r="G73" s="56" t="s">
        <v>13195</v>
      </c>
      <c r="H73" s="56" t="n">
        <v>465</v>
      </c>
      <c r="I73" s="56" t="n">
        <v>974.25</v>
      </c>
      <c r="J73" s="54" t="n">
        <f aca="false">ROUND(H73*I73,2)</f>
        <v>453026.25</v>
      </c>
      <c r="K73" s="56" t="s">
        <v>13188</v>
      </c>
      <c r="L73" s="56" t="n">
        <v>223600.13</v>
      </c>
      <c r="M73" s="56" t="s">
        <v>13241</v>
      </c>
      <c r="N73" s="56" t="s">
        <v>10066</v>
      </c>
      <c r="O73" s="56" t="s">
        <v>21</v>
      </c>
      <c r="P73" s="55" t="n">
        <f aca="false">J73-L73</f>
        <v>229426.12</v>
      </c>
      <c r="Q73" s="55" t="n">
        <f aca="false">IF(J73=0,0,ROUND(L73/J73*100,2))</f>
        <v>49.36</v>
      </c>
      <c r="R73" s="55" t="str">
        <f aca="false">TEXT(E73,"yyyy-mm")</f>
        <v>2023-03</v>
      </c>
    </row>
    <row r="74" customFormat="false" ht="15" hidden="false" customHeight="true" outlineLevel="0" collapsed="false">
      <c r="A74" s="52" t="s">
        <v>13298</v>
      </c>
      <c r="B74" s="52" t="s">
        <v>2534</v>
      </c>
      <c r="C74" s="52" t="s">
        <v>12660</v>
      </c>
      <c r="D74" s="52" t="s">
        <v>3174</v>
      </c>
      <c r="E74" s="53" t="n">
        <v>45398</v>
      </c>
      <c r="F74" s="52" t="s">
        <v>102</v>
      </c>
      <c r="G74" s="52" t="s">
        <v>13211</v>
      </c>
      <c r="H74" s="52" t="n">
        <v>178</v>
      </c>
      <c r="I74" s="52" t="n">
        <v>62.3</v>
      </c>
      <c r="J74" s="54" t="n">
        <f aca="false">ROUND(H74*I74,2)</f>
        <v>11089.4</v>
      </c>
      <c r="K74" s="52" t="s">
        <v>13212</v>
      </c>
      <c r="L74" s="52" t="n">
        <v>2844.63</v>
      </c>
      <c r="M74" s="52" t="s">
        <v>13228</v>
      </c>
      <c r="N74" s="52" t="s">
        <v>10061</v>
      </c>
      <c r="O74" s="52" t="s">
        <v>15</v>
      </c>
      <c r="P74" s="55" t="n">
        <f aca="false">J74-L74</f>
        <v>8244.77</v>
      </c>
      <c r="Q74" s="55" t="n">
        <f aca="false">IF(J74=0,0,ROUND(L74/J74*100,2))</f>
        <v>25.65</v>
      </c>
      <c r="R74" s="55" t="str">
        <f aca="false">TEXT(E74,"yyyy-mm")</f>
        <v>2024-04</v>
      </c>
    </row>
    <row r="75" customFormat="false" ht="15" hidden="false" customHeight="true" outlineLevel="0" collapsed="false">
      <c r="A75" s="56" t="s">
        <v>13299</v>
      </c>
      <c r="B75" s="56" t="s">
        <v>3783</v>
      </c>
      <c r="C75" s="56" t="s">
        <v>8028</v>
      </c>
      <c r="D75" s="56" t="s">
        <v>6437</v>
      </c>
      <c r="E75" s="57" t="n">
        <v>45003</v>
      </c>
      <c r="F75" s="56" t="s">
        <v>94</v>
      </c>
      <c r="G75" s="56" t="s">
        <v>13205</v>
      </c>
      <c r="H75" s="56" t="n">
        <v>24</v>
      </c>
      <c r="I75" s="56" t="n">
        <v>122.35</v>
      </c>
      <c r="J75" s="54" t="n">
        <f aca="false">ROUND(H75*I75,2)</f>
        <v>2936.4</v>
      </c>
      <c r="K75" s="56" t="s">
        <v>13202</v>
      </c>
      <c r="L75" s="56" t="n">
        <v>1731.24</v>
      </c>
      <c r="M75" s="56" t="s">
        <v>13206</v>
      </c>
      <c r="N75" s="56" t="s">
        <v>10061</v>
      </c>
      <c r="O75" s="56" t="s">
        <v>9</v>
      </c>
      <c r="P75" s="55" t="n">
        <f aca="false">J75-L75</f>
        <v>1205.16</v>
      </c>
      <c r="Q75" s="55" t="n">
        <f aca="false">IF(J75=0,0,ROUND(L75/J75*100,2))</f>
        <v>58.96</v>
      </c>
      <c r="R75" s="55" t="str">
        <f aca="false">TEXT(E75,"yyyy-mm")</f>
        <v>2023-03</v>
      </c>
    </row>
    <row r="76" customFormat="false" ht="15" hidden="false" customHeight="true" outlineLevel="0" collapsed="false">
      <c r="A76" s="52" t="s">
        <v>13300</v>
      </c>
      <c r="B76" s="52" t="s">
        <v>2369</v>
      </c>
      <c r="C76" s="52" t="s">
        <v>2874</v>
      </c>
      <c r="D76" s="52" t="s">
        <v>3602</v>
      </c>
      <c r="E76" s="53" t="n">
        <v>45221</v>
      </c>
      <c r="F76" s="52" t="s">
        <v>96</v>
      </c>
      <c r="G76" s="52" t="s">
        <v>13205</v>
      </c>
      <c r="H76" s="52" t="n">
        <v>401</v>
      </c>
      <c r="I76" s="52" t="n">
        <v>686.06</v>
      </c>
      <c r="J76" s="54" t="n">
        <f aca="false">ROUND(H76*I76,2)</f>
        <v>275110.06</v>
      </c>
      <c r="K76" s="52" t="s">
        <v>13192</v>
      </c>
      <c r="L76" s="52" t="n">
        <v>42173.51</v>
      </c>
      <c r="M76" s="52" t="s">
        <v>13276</v>
      </c>
      <c r="N76" s="52" t="s">
        <v>10066</v>
      </c>
      <c r="O76" s="52" t="s">
        <v>15</v>
      </c>
      <c r="P76" s="55" t="n">
        <f aca="false">J76-L76</f>
        <v>232936.55</v>
      </c>
      <c r="Q76" s="55" t="n">
        <f aca="false">IF(J76=0,0,ROUND(L76/J76*100,2))</f>
        <v>15.33</v>
      </c>
      <c r="R76" s="55" t="str">
        <f aca="false">TEXT(E76,"yyyy-mm")</f>
        <v>2023-10</v>
      </c>
    </row>
    <row r="77" customFormat="false" ht="15" hidden="false" customHeight="true" outlineLevel="0" collapsed="false">
      <c r="A77" s="56" t="s">
        <v>13301</v>
      </c>
      <c r="B77" s="56" t="s">
        <v>2447</v>
      </c>
      <c r="C77" s="56" t="s">
        <v>3854</v>
      </c>
      <c r="D77" s="56" t="s">
        <v>401</v>
      </c>
      <c r="E77" s="57" t="n">
        <v>44863</v>
      </c>
      <c r="F77" s="56" t="s">
        <v>102</v>
      </c>
      <c r="G77" s="56" t="s">
        <v>13187</v>
      </c>
      <c r="H77" s="56" t="n">
        <v>260</v>
      </c>
      <c r="I77" s="56" t="n">
        <v>117.64</v>
      </c>
      <c r="J77" s="54" t="n">
        <f aca="false">ROUND(H77*I77,2)</f>
        <v>30586.4</v>
      </c>
      <c r="K77" s="56" t="s">
        <v>13212</v>
      </c>
      <c r="L77" s="56" t="n">
        <v>10581.5</v>
      </c>
      <c r="M77" s="56" t="s">
        <v>13254</v>
      </c>
      <c r="N77" s="56" t="s">
        <v>10061</v>
      </c>
      <c r="O77" s="56" t="s">
        <v>12</v>
      </c>
      <c r="P77" s="55" t="n">
        <f aca="false">J77-L77</f>
        <v>20004.9</v>
      </c>
      <c r="Q77" s="55" t="n">
        <f aca="false">IF(J77=0,0,ROUND(L77/J77*100,2))</f>
        <v>34.6</v>
      </c>
      <c r="R77" s="55" t="str">
        <f aca="false">TEXT(E77,"yyyy-mm")</f>
        <v>2022-10</v>
      </c>
    </row>
    <row r="78" customFormat="false" ht="15" hidden="false" customHeight="true" outlineLevel="0" collapsed="false">
      <c r="A78" s="52" t="s">
        <v>13302</v>
      </c>
      <c r="B78" s="52" t="s">
        <v>3880</v>
      </c>
      <c r="C78" s="52" t="s">
        <v>3846</v>
      </c>
      <c r="D78" s="52" t="s">
        <v>6008</v>
      </c>
      <c r="E78" s="53" t="n">
        <v>44946</v>
      </c>
      <c r="F78" s="52" t="s">
        <v>92</v>
      </c>
      <c r="G78" s="52" t="s">
        <v>13187</v>
      </c>
      <c r="H78" s="52" t="n">
        <v>481</v>
      </c>
      <c r="I78" s="52" t="n">
        <v>271.58</v>
      </c>
      <c r="J78" s="54" t="n">
        <f aca="false">ROUND(H78*I78,2)</f>
        <v>130629.98</v>
      </c>
      <c r="K78" s="52" t="s">
        <v>13192</v>
      </c>
      <c r="L78" s="52" t="n">
        <v>58500.45</v>
      </c>
      <c r="M78" s="52" t="s">
        <v>13214</v>
      </c>
      <c r="N78" s="52" t="s">
        <v>10061</v>
      </c>
      <c r="O78" s="52" t="s">
        <v>18</v>
      </c>
      <c r="P78" s="55" t="n">
        <f aca="false">J78-L78</f>
        <v>72129.53</v>
      </c>
      <c r="Q78" s="55" t="n">
        <f aca="false">IF(J78=0,0,ROUND(L78/J78*100,2))</f>
        <v>44.78</v>
      </c>
      <c r="R78" s="55" t="str">
        <f aca="false">TEXT(E78,"yyyy-mm")</f>
        <v>2023-01</v>
      </c>
    </row>
    <row r="79" customFormat="false" ht="15" hidden="false" customHeight="true" outlineLevel="0" collapsed="false">
      <c r="A79" s="56" t="s">
        <v>13303</v>
      </c>
      <c r="B79" s="56" t="s">
        <v>3136</v>
      </c>
      <c r="C79" s="56" t="s">
        <v>1207</v>
      </c>
      <c r="D79" s="56" t="s">
        <v>440</v>
      </c>
      <c r="E79" s="57" t="n">
        <v>44566</v>
      </c>
      <c r="F79" s="56" t="s">
        <v>94</v>
      </c>
      <c r="G79" s="56" t="s">
        <v>13195</v>
      </c>
      <c r="H79" s="56" t="n">
        <v>124</v>
      </c>
      <c r="I79" s="56" t="n">
        <v>689.51</v>
      </c>
      <c r="J79" s="54" t="n">
        <f aca="false">ROUND(H79*I79,2)</f>
        <v>85499.24</v>
      </c>
      <c r="K79" s="56" t="s">
        <v>13212</v>
      </c>
      <c r="L79" s="56" t="n">
        <v>11253.41</v>
      </c>
      <c r="M79" s="56" t="s">
        <v>13216</v>
      </c>
      <c r="N79" s="56" t="s">
        <v>10066</v>
      </c>
      <c r="O79" s="56" t="s">
        <v>21</v>
      </c>
      <c r="P79" s="55" t="n">
        <f aca="false">J79-L79</f>
        <v>74245.83</v>
      </c>
      <c r="Q79" s="55" t="n">
        <f aca="false">IF(J79=0,0,ROUND(L79/J79*100,2))</f>
        <v>13.16</v>
      </c>
      <c r="R79" s="55" t="str">
        <f aca="false">TEXT(E79,"yyyy-mm")</f>
        <v>2022-01</v>
      </c>
    </row>
    <row r="80" customFormat="false" ht="15" hidden="false" customHeight="true" outlineLevel="0" collapsed="false">
      <c r="A80" s="52" t="s">
        <v>13304</v>
      </c>
      <c r="B80" s="52" t="s">
        <v>2471</v>
      </c>
      <c r="C80" s="52" t="s">
        <v>5686</v>
      </c>
      <c r="D80" s="52" t="s">
        <v>4711</v>
      </c>
      <c r="E80" s="53" t="n">
        <v>45072</v>
      </c>
      <c r="F80" s="52" t="s">
        <v>100</v>
      </c>
      <c r="G80" s="52" t="s">
        <v>13211</v>
      </c>
      <c r="H80" s="52" t="n">
        <v>73</v>
      </c>
      <c r="I80" s="52" t="n">
        <v>44.32</v>
      </c>
      <c r="J80" s="54" t="n">
        <f aca="false">ROUND(H80*I80,2)</f>
        <v>3235.36</v>
      </c>
      <c r="K80" s="52" t="s">
        <v>13202</v>
      </c>
      <c r="L80" s="52" t="n">
        <v>1905.13</v>
      </c>
      <c r="M80" s="52" t="s">
        <v>13252</v>
      </c>
      <c r="N80" s="52" t="s">
        <v>10066</v>
      </c>
      <c r="O80" s="52" t="s">
        <v>9</v>
      </c>
      <c r="P80" s="55" t="n">
        <f aca="false">J80-L80</f>
        <v>1330.23</v>
      </c>
      <c r="Q80" s="55" t="n">
        <f aca="false">IF(J80=0,0,ROUND(L80/J80*100,2))</f>
        <v>58.88</v>
      </c>
      <c r="R80" s="55" t="str">
        <f aca="false">TEXT(E80,"yyyy-mm")</f>
        <v>2023-05</v>
      </c>
    </row>
    <row r="81" customFormat="false" ht="15" hidden="false" customHeight="true" outlineLevel="0" collapsed="false">
      <c r="A81" s="56" t="s">
        <v>13305</v>
      </c>
      <c r="B81" s="56" t="s">
        <v>901</v>
      </c>
      <c r="C81" s="56" t="s">
        <v>2492</v>
      </c>
      <c r="D81" s="56" t="s">
        <v>3088</v>
      </c>
      <c r="E81" s="57" t="n">
        <v>45360</v>
      </c>
      <c r="F81" s="56" t="s">
        <v>92</v>
      </c>
      <c r="G81" s="56" t="s">
        <v>13205</v>
      </c>
      <c r="H81" s="56" t="n">
        <v>98</v>
      </c>
      <c r="I81" s="56" t="n">
        <v>729.06</v>
      </c>
      <c r="J81" s="54" t="n">
        <f aca="false">ROUND(H81*I81,2)</f>
        <v>71447.88</v>
      </c>
      <c r="K81" s="56" t="s">
        <v>13188</v>
      </c>
      <c r="L81" s="56" t="n">
        <v>22192.23</v>
      </c>
      <c r="M81" s="56" t="s">
        <v>13306</v>
      </c>
      <c r="N81" s="56" t="s">
        <v>10066</v>
      </c>
      <c r="O81" s="56" t="s">
        <v>15</v>
      </c>
      <c r="P81" s="55" t="n">
        <f aca="false">J81-L81</f>
        <v>49255.65</v>
      </c>
      <c r="Q81" s="55" t="n">
        <f aca="false">IF(J81=0,0,ROUND(L81/J81*100,2))</f>
        <v>31.06</v>
      </c>
      <c r="R81" s="55" t="str">
        <f aca="false">TEXT(E81,"yyyy-mm")</f>
        <v>2024-03</v>
      </c>
    </row>
    <row r="82" customFormat="false" ht="15" hidden="false" customHeight="true" outlineLevel="0" collapsed="false">
      <c r="A82" s="52" t="s">
        <v>13307</v>
      </c>
      <c r="B82" s="52" t="s">
        <v>3225</v>
      </c>
      <c r="C82" s="52" t="s">
        <v>2341</v>
      </c>
      <c r="D82" s="52" t="s">
        <v>13308</v>
      </c>
      <c r="E82" s="53" t="n">
        <v>44765</v>
      </c>
      <c r="F82" s="52" t="s">
        <v>92</v>
      </c>
      <c r="G82" s="52" t="s">
        <v>13205</v>
      </c>
      <c r="H82" s="52" t="n">
        <v>411</v>
      </c>
      <c r="I82" s="52" t="n">
        <v>405.4</v>
      </c>
      <c r="J82" s="54" t="n">
        <f aca="false">ROUND(H82*I82,2)</f>
        <v>166619.4</v>
      </c>
      <c r="K82" s="52" t="s">
        <v>13202</v>
      </c>
      <c r="L82" s="52" t="n">
        <v>15963.76</v>
      </c>
      <c r="M82" s="52" t="s">
        <v>13276</v>
      </c>
      <c r="N82" s="52" t="s">
        <v>10066</v>
      </c>
      <c r="O82" s="52" t="s">
        <v>12</v>
      </c>
      <c r="P82" s="55" t="n">
        <f aca="false">J82-L82</f>
        <v>150655.64</v>
      </c>
      <c r="Q82" s="55" t="n">
        <f aca="false">IF(J82=0,0,ROUND(L82/J82*100,2))</f>
        <v>9.58</v>
      </c>
      <c r="R82" s="55" t="str">
        <f aca="false">TEXT(E82,"yyyy-mm")</f>
        <v>2022-07</v>
      </c>
    </row>
    <row r="83" customFormat="false" ht="15" hidden="false" customHeight="true" outlineLevel="0" collapsed="false">
      <c r="A83" s="56" t="s">
        <v>13309</v>
      </c>
      <c r="B83" s="56" t="s">
        <v>2239</v>
      </c>
      <c r="C83" s="56" t="s">
        <v>2749</v>
      </c>
      <c r="D83" s="56" t="s">
        <v>3809</v>
      </c>
      <c r="E83" s="57" t="n">
        <v>45186</v>
      </c>
      <c r="F83" s="56" t="s">
        <v>100</v>
      </c>
      <c r="G83" s="56" t="s">
        <v>13205</v>
      </c>
      <c r="H83" s="56" t="n">
        <v>310</v>
      </c>
      <c r="I83" s="56" t="n">
        <v>480.33</v>
      </c>
      <c r="J83" s="54" t="n">
        <f aca="false">ROUND(H83*I83,2)</f>
        <v>148902.3</v>
      </c>
      <c r="K83" s="56" t="s">
        <v>13188</v>
      </c>
      <c r="L83" s="56" t="n">
        <v>66835.21</v>
      </c>
      <c r="M83" s="56" t="s">
        <v>13220</v>
      </c>
      <c r="N83" s="56" t="s">
        <v>10061</v>
      </c>
      <c r="O83" s="56" t="s">
        <v>18</v>
      </c>
      <c r="P83" s="55" t="n">
        <f aca="false">J83-L83</f>
        <v>82067.09</v>
      </c>
      <c r="Q83" s="55" t="n">
        <f aca="false">IF(J83=0,0,ROUND(L83/J83*100,2))</f>
        <v>44.89</v>
      </c>
      <c r="R83" s="55" t="str">
        <f aca="false">TEXT(E83,"yyyy-mm")</f>
        <v>2023-09</v>
      </c>
    </row>
    <row r="84" customFormat="false" ht="15" hidden="false" customHeight="true" outlineLevel="0" collapsed="false">
      <c r="A84" s="52" t="s">
        <v>13310</v>
      </c>
      <c r="B84" s="52" t="s">
        <v>3144</v>
      </c>
      <c r="C84" s="52" t="s">
        <v>4283</v>
      </c>
      <c r="D84" s="52" t="s">
        <v>2174</v>
      </c>
      <c r="E84" s="53" t="n">
        <v>45060</v>
      </c>
      <c r="F84" s="52" t="s">
        <v>102</v>
      </c>
      <c r="G84" s="52" t="s">
        <v>13205</v>
      </c>
      <c r="H84" s="52" t="n">
        <v>226</v>
      </c>
      <c r="I84" s="52" t="n">
        <v>619.39</v>
      </c>
      <c r="J84" s="54" t="n">
        <f aca="false">ROUND(H84*I84,2)</f>
        <v>139982.14</v>
      </c>
      <c r="K84" s="52" t="s">
        <v>13192</v>
      </c>
      <c r="L84" s="52" t="n">
        <v>37964</v>
      </c>
      <c r="M84" s="52" t="s">
        <v>13306</v>
      </c>
      <c r="N84" s="52" t="s">
        <v>10061</v>
      </c>
      <c r="O84" s="52" t="s">
        <v>21</v>
      </c>
      <c r="P84" s="55" t="n">
        <f aca="false">J84-L84</f>
        <v>102018.14</v>
      </c>
      <c r="Q84" s="55" t="n">
        <f aca="false">IF(J84=0,0,ROUND(L84/J84*100,2))</f>
        <v>27.12</v>
      </c>
      <c r="R84" s="55" t="str">
        <f aca="false">TEXT(E84,"yyyy-mm")</f>
        <v>2023-05</v>
      </c>
    </row>
    <row r="85" customFormat="false" ht="15" hidden="false" customHeight="true" outlineLevel="0" collapsed="false">
      <c r="A85" s="56" t="s">
        <v>13311</v>
      </c>
      <c r="B85" s="56" t="s">
        <v>2440</v>
      </c>
      <c r="C85" s="56" t="s">
        <v>834</v>
      </c>
      <c r="D85" s="56" t="s">
        <v>8714</v>
      </c>
      <c r="E85" s="57" t="n">
        <v>44661</v>
      </c>
      <c r="F85" s="56" t="s">
        <v>92</v>
      </c>
      <c r="G85" s="56" t="s">
        <v>13195</v>
      </c>
      <c r="H85" s="56" t="n">
        <v>471</v>
      </c>
      <c r="I85" s="56" t="n">
        <v>150.26</v>
      </c>
      <c r="J85" s="54" t="n">
        <f aca="false">ROUND(H85*I85,2)</f>
        <v>70772.46</v>
      </c>
      <c r="K85" s="56" t="s">
        <v>13202</v>
      </c>
      <c r="L85" s="56" t="n">
        <v>25063.03</v>
      </c>
      <c r="M85" s="56" t="s">
        <v>13200</v>
      </c>
      <c r="N85" s="56" t="s">
        <v>10061</v>
      </c>
      <c r="O85" s="56" t="s">
        <v>18</v>
      </c>
      <c r="P85" s="55" t="n">
        <f aca="false">J85-L85</f>
        <v>45709.43</v>
      </c>
      <c r="Q85" s="55" t="n">
        <f aca="false">IF(J85=0,0,ROUND(L85/J85*100,2))</f>
        <v>35.41</v>
      </c>
      <c r="R85" s="55" t="str">
        <f aca="false">TEXT(E85,"yyyy-mm")</f>
        <v>2022-04</v>
      </c>
    </row>
    <row r="86" customFormat="false" ht="15" hidden="false" customHeight="true" outlineLevel="0" collapsed="false">
      <c r="A86" s="52" t="s">
        <v>13312</v>
      </c>
      <c r="B86" s="52" t="s">
        <v>2740</v>
      </c>
      <c r="C86" s="52" t="s">
        <v>3308</v>
      </c>
      <c r="D86" s="52" t="s">
        <v>3042</v>
      </c>
      <c r="E86" s="53" t="n">
        <v>44827</v>
      </c>
      <c r="F86" s="52" t="s">
        <v>92</v>
      </c>
      <c r="G86" s="52" t="s">
        <v>13195</v>
      </c>
      <c r="H86" s="52" t="n">
        <v>440</v>
      </c>
      <c r="I86" s="52" t="n">
        <v>159.83</v>
      </c>
      <c r="J86" s="54" t="n">
        <f aca="false">ROUND(H86*I86,2)</f>
        <v>70325.2</v>
      </c>
      <c r="K86" s="52" t="s">
        <v>13192</v>
      </c>
      <c r="L86" s="52" t="n">
        <v>13854.24</v>
      </c>
      <c r="M86" s="52" t="s">
        <v>13220</v>
      </c>
      <c r="N86" s="52" t="s">
        <v>10066</v>
      </c>
      <c r="O86" s="52" t="s">
        <v>9</v>
      </c>
      <c r="P86" s="55" t="n">
        <f aca="false">J86-L86</f>
        <v>56470.96</v>
      </c>
      <c r="Q86" s="55" t="n">
        <f aca="false">IF(J86=0,0,ROUND(L86/J86*100,2))</f>
        <v>19.7</v>
      </c>
      <c r="R86" s="55" t="str">
        <f aca="false">TEXT(E86,"yyyy-mm")</f>
        <v>2022-09</v>
      </c>
    </row>
    <row r="87" customFormat="false" ht="15" hidden="false" customHeight="true" outlineLevel="0" collapsed="false">
      <c r="A87" s="56" t="s">
        <v>13313</v>
      </c>
      <c r="B87" s="56" t="s">
        <v>2467</v>
      </c>
      <c r="C87" s="56" t="s">
        <v>3381</v>
      </c>
      <c r="D87" s="56" t="s">
        <v>1661</v>
      </c>
      <c r="E87" s="57" t="n">
        <v>45315</v>
      </c>
      <c r="F87" s="56" t="s">
        <v>100</v>
      </c>
      <c r="G87" s="56" t="s">
        <v>13230</v>
      </c>
      <c r="H87" s="56" t="n">
        <v>315</v>
      </c>
      <c r="I87" s="56" t="n">
        <v>109.39</v>
      </c>
      <c r="J87" s="54" t="n">
        <f aca="false">ROUND(H87*I87,2)</f>
        <v>34457.85</v>
      </c>
      <c r="K87" s="56" t="s">
        <v>13192</v>
      </c>
      <c r="L87" s="56" t="n">
        <v>7818.47</v>
      </c>
      <c r="M87" s="56" t="s">
        <v>13241</v>
      </c>
      <c r="N87" s="56" t="s">
        <v>10061</v>
      </c>
      <c r="O87" s="56" t="s">
        <v>15</v>
      </c>
      <c r="P87" s="55" t="n">
        <f aca="false">J87-L87</f>
        <v>26639.38</v>
      </c>
      <c r="Q87" s="55" t="n">
        <f aca="false">IF(J87=0,0,ROUND(L87/J87*100,2))</f>
        <v>22.69</v>
      </c>
      <c r="R87" s="55" t="str">
        <f aca="false">TEXT(E87,"yyyy-mm")</f>
        <v>2024-01</v>
      </c>
    </row>
    <row r="88" customFormat="false" ht="15" hidden="false" customHeight="true" outlineLevel="0" collapsed="false">
      <c r="A88" s="52" t="s">
        <v>13314</v>
      </c>
      <c r="B88" s="52" t="s">
        <v>2458</v>
      </c>
      <c r="C88" s="52" t="s">
        <v>2760</v>
      </c>
      <c r="D88" s="52" t="s">
        <v>4914</v>
      </c>
      <c r="E88" s="53" t="n">
        <v>44933</v>
      </c>
      <c r="F88" s="52" t="s">
        <v>100</v>
      </c>
      <c r="G88" s="52" t="s">
        <v>13195</v>
      </c>
      <c r="H88" s="52" t="n">
        <v>86</v>
      </c>
      <c r="I88" s="52" t="n">
        <v>165.39</v>
      </c>
      <c r="J88" s="54" t="n">
        <f aca="false">ROUND(H88*I88,2)</f>
        <v>14223.54</v>
      </c>
      <c r="K88" s="52" t="s">
        <v>13188</v>
      </c>
      <c r="L88" s="52" t="n">
        <v>3241.6</v>
      </c>
      <c r="M88" s="52" t="s">
        <v>13292</v>
      </c>
      <c r="N88" s="52" t="s">
        <v>10066</v>
      </c>
      <c r="O88" s="52" t="s">
        <v>15</v>
      </c>
      <c r="P88" s="55" t="n">
        <f aca="false">J88-L88</f>
        <v>10981.94</v>
      </c>
      <c r="Q88" s="55" t="n">
        <f aca="false">IF(J88=0,0,ROUND(L88/J88*100,2))</f>
        <v>22.79</v>
      </c>
      <c r="R88" s="55" t="str">
        <f aca="false">TEXT(E88,"yyyy-mm")</f>
        <v>2023-01</v>
      </c>
    </row>
    <row r="89" customFormat="false" ht="15" hidden="false" customHeight="true" outlineLevel="0" collapsed="false">
      <c r="A89" s="56" t="s">
        <v>13315</v>
      </c>
      <c r="B89" s="56" t="s">
        <v>1296</v>
      </c>
      <c r="C89" s="56" t="s">
        <v>1144</v>
      </c>
      <c r="D89" s="56" t="s">
        <v>748</v>
      </c>
      <c r="E89" s="57" t="n">
        <v>45044</v>
      </c>
      <c r="F89" s="56" t="s">
        <v>94</v>
      </c>
      <c r="G89" s="56" t="s">
        <v>13187</v>
      </c>
      <c r="H89" s="56" t="n">
        <v>369</v>
      </c>
      <c r="I89" s="56" t="n">
        <v>36.67</v>
      </c>
      <c r="J89" s="54" t="n">
        <f aca="false">ROUND(H89*I89,2)</f>
        <v>13531.23</v>
      </c>
      <c r="K89" s="56" t="s">
        <v>13202</v>
      </c>
      <c r="L89" s="56" t="n">
        <v>5947.06</v>
      </c>
      <c r="M89" s="56" t="s">
        <v>13189</v>
      </c>
      <c r="N89" s="56" t="s">
        <v>10066</v>
      </c>
      <c r="O89" s="56" t="s">
        <v>12</v>
      </c>
      <c r="P89" s="55" t="n">
        <f aca="false">J89-L89</f>
        <v>7584.17</v>
      </c>
      <c r="Q89" s="55" t="n">
        <f aca="false">IF(J89=0,0,ROUND(L89/J89*100,2))</f>
        <v>43.95</v>
      </c>
      <c r="R89" s="55" t="str">
        <f aca="false">TEXT(E89,"yyyy-mm")</f>
        <v>2023-04</v>
      </c>
    </row>
    <row r="90" customFormat="false" ht="15" hidden="false" customHeight="true" outlineLevel="0" collapsed="false">
      <c r="A90" s="52" t="s">
        <v>13316</v>
      </c>
      <c r="B90" s="52" t="s">
        <v>2082</v>
      </c>
      <c r="C90" s="52" t="s">
        <v>7188</v>
      </c>
      <c r="D90" s="52" t="s">
        <v>3924</v>
      </c>
      <c r="E90" s="53" t="n">
        <v>44678</v>
      </c>
      <c r="F90" s="52" t="s">
        <v>94</v>
      </c>
      <c r="G90" s="52" t="s">
        <v>13195</v>
      </c>
      <c r="H90" s="52" t="n">
        <v>113</v>
      </c>
      <c r="I90" s="52" t="n">
        <v>444.25</v>
      </c>
      <c r="J90" s="54" t="n">
        <f aca="false">ROUND(H90*I90,2)</f>
        <v>50200.25</v>
      </c>
      <c r="K90" s="52" t="s">
        <v>13188</v>
      </c>
      <c r="L90" s="52" t="n">
        <v>22629.91</v>
      </c>
      <c r="M90" s="52" t="s">
        <v>13250</v>
      </c>
      <c r="N90" s="52" t="s">
        <v>10061</v>
      </c>
      <c r="O90" s="52" t="s">
        <v>15</v>
      </c>
      <c r="P90" s="55" t="n">
        <f aca="false">J90-L90</f>
        <v>27570.34</v>
      </c>
      <c r="Q90" s="55" t="n">
        <f aca="false">IF(J90=0,0,ROUND(L90/J90*100,2))</f>
        <v>45.08</v>
      </c>
      <c r="R90" s="55" t="str">
        <f aca="false">TEXT(E90,"yyyy-mm")</f>
        <v>2022-04</v>
      </c>
    </row>
    <row r="91" customFormat="false" ht="15" hidden="false" customHeight="true" outlineLevel="0" collapsed="false">
      <c r="A91" s="56" t="s">
        <v>13317</v>
      </c>
      <c r="B91" s="56" t="s">
        <v>3144</v>
      </c>
      <c r="C91" s="56" t="s">
        <v>5825</v>
      </c>
      <c r="D91" s="56" t="s">
        <v>2758</v>
      </c>
      <c r="E91" s="57" t="n">
        <v>45344</v>
      </c>
      <c r="F91" s="56" t="s">
        <v>96</v>
      </c>
      <c r="G91" s="56" t="s">
        <v>13191</v>
      </c>
      <c r="H91" s="56" t="n">
        <v>127</v>
      </c>
      <c r="I91" s="56" t="n">
        <v>829.48</v>
      </c>
      <c r="J91" s="54" t="n">
        <f aca="false">ROUND(H91*I91,2)</f>
        <v>105343.96</v>
      </c>
      <c r="K91" s="56" t="s">
        <v>13192</v>
      </c>
      <c r="L91" s="56" t="n">
        <v>2780.24</v>
      </c>
      <c r="M91" s="56" t="s">
        <v>13200</v>
      </c>
      <c r="N91" s="56" t="s">
        <v>10066</v>
      </c>
      <c r="O91" s="56" t="s">
        <v>15</v>
      </c>
      <c r="P91" s="55" t="n">
        <f aca="false">J91-L91</f>
        <v>102563.72</v>
      </c>
      <c r="Q91" s="55" t="n">
        <f aca="false">IF(J91=0,0,ROUND(L91/J91*100,2))</f>
        <v>2.64</v>
      </c>
      <c r="R91" s="55" t="str">
        <f aca="false">TEXT(E91,"yyyy-mm")</f>
        <v>2024-02</v>
      </c>
    </row>
    <row r="92" customFormat="false" ht="15" hidden="false" customHeight="true" outlineLevel="0" collapsed="false">
      <c r="A92" s="52" t="s">
        <v>13318</v>
      </c>
      <c r="B92" s="52" t="s">
        <v>3890</v>
      </c>
      <c r="C92" s="52" t="s">
        <v>7640</v>
      </c>
      <c r="D92" s="52" t="s">
        <v>7483</v>
      </c>
      <c r="E92" s="53" t="n">
        <v>45325</v>
      </c>
      <c r="F92" s="52" t="s">
        <v>92</v>
      </c>
      <c r="G92" s="52" t="s">
        <v>13187</v>
      </c>
      <c r="H92" s="52" t="n">
        <v>367</v>
      </c>
      <c r="I92" s="52" t="n">
        <v>254.34</v>
      </c>
      <c r="J92" s="54" t="n">
        <f aca="false">ROUND(H92*I92,2)</f>
        <v>93342.78</v>
      </c>
      <c r="K92" s="52" t="s">
        <v>13188</v>
      </c>
      <c r="L92" s="52" t="n">
        <v>41190.89</v>
      </c>
      <c r="M92" s="52" t="s">
        <v>13260</v>
      </c>
      <c r="N92" s="52" t="s">
        <v>10061</v>
      </c>
      <c r="O92" s="52" t="s">
        <v>21</v>
      </c>
      <c r="P92" s="55" t="n">
        <f aca="false">J92-L92</f>
        <v>52151.89</v>
      </c>
      <c r="Q92" s="55" t="n">
        <f aca="false">IF(J92=0,0,ROUND(L92/J92*100,2))</f>
        <v>44.13</v>
      </c>
      <c r="R92" s="55" t="str">
        <f aca="false">TEXT(E92,"yyyy-mm")</f>
        <v>2024-02</v>
      </c>
    </row>
    <row r="93" customFormat="false" ht="15" hidden="false" customHeight="true" outlineLevel="0" collapsed="false">
      <c r="A93" s="56" t="s">
        <v>13319</v>
      </c>
      <c r="B93" s="56" t="s">
        <v>1255</v>
      </c>
      <c r="C93" s="56" t="s">
        <v>845</v>
      </c>
      <c r="D93" s="56" t="s">
        <v>11189</v>
      </c>
      <c r="E93" s="57" t="n">
        <v>45589</v>
      </c>
      <c r="F93" s="56" t="s">
        <v>92</v>
      </c>
      <c r="G93" s="56" t="s">
        <v>13191</v>
      </c>
      <c r="H93" s="56" t="n">
        <v>90</v>
      </c>
      <c r="I93" s="56" t="n">
        <v>792.9</v>
      </c>
      <c r="J93" s="54" t="n">
        <f aca="false">ROUND(H93*I93,2)</f>
        <v>71361</v>
      </c>
      <c r="K93" s="56" t="s">
        <v>13202</v>
      </c>
      <c r="L93" s="56" t="n">
        <v>33302.02</v>
      </c>
      <c r="M93" s="56" t="s">
        <v>13216</v>
      </c>
      <c r="N93" s="56" t="s">
        <v>10061</v>
      </c>
      <c r="O93" s="56" t="s">
        <v>12</v>
      </c>
      <c r="P93" s="55" t="n">
        <f aca="false">J93-L93</f>
        <v>38058.98</v>
      </c>
      <c r="Q93" s="55" t="n">
        <f aca="false">IF(J93=0,0,ROUND(L93/J93*100,2))</f>
        <v>46.67</v>
      </c>
      <c r="R93" s="55" t="str">
        <f aca="false">TEXT(E93,"yyyy-mm")</f>
        <v>2024-10</v>
      </c>
    </row>
    <row r="94" customFormat="false" ht="15" hidden="false" customHeight="true" outlineLevel="0" collapsed="false">
      <c r="A94" s="52" t="s">
        <v>13320</v>
      </c>
      <c r="B94" s="52" t="s">
        <v>1252</v>
      </c>
      <c r="C94" s="52" t="s">
        <v>7672</v>
      </c>
      <c r="D94" s="52" t="s">
        <v>1585</v>
      </c>
      <c r="E94" s="53" t="n">
        <v>45639</v>
      </c>
      <c r="F94" s="52" t="s">
        <v>102</v>
      </c>
      <c r="G94" s="52" t="s">
        <v>13205</v>
      </c>
      <c r="H94" s="52" t="n">
        <v>269</v>
      </c>
      <c r="I94" s="52" t="n">
        <v>165.98</v>
      </c>
      <c r="J94" s="54" t="n">
        <f aca="false">ROUND(H94*I94,2)</f>
        <v>44648.62</v>
      </c>
      <c r="K94" s="52" t="s">
        <v>13212</v>
      </c>
      <c r="L94" s="52" t="n">
        <v>12601.9</v>
      </c>
      <c r="M94" s="52" t="s">
        <v>13292</v>
      </c>
      <c r="N94" s="52" t="s">
        <v>10066</v>
      </c>
      <c r="O94" s="52" t="s">
        <v>9</v>
      </c>
      <c r="P94" s="55" t="n">
        <f aca="false">J94-L94</f>
        <v>32046.72</v>
      </c>
      <c r="Q94" s="55" t="n">
        <f aca="false">IF(J94=0,0,ROUND(L94/J94*100,2))</f>
        <v>28.22</v>
      </c>
      <c r="R94" s="55" t="str">
        <f aca="false">TEXT(E94,"yyyy-mm")</f>
        <v>2024-12</v>
      </c>
    </row>
    <row r="95" customFormat="false" ht="15" hidden="false" customHeight="true" outlineLevel="0" collapsed="false">
      <c r="A95" s="56" t="s">
        <v>13321</v>
      </c>
      <c r="B95" s="56" t="s">
        <v>3498</v>
      </c>
      <c r="C95" s="56" t="s">
        <v>7326</v>
      </c>
      <c r="D95" s="56" t="s">
        <v>6750</v>
      </c>
      <c r="E95" s="57" t="n">
        <v>44805</v>
      </c>
      <c r="F95" s="56" t="s">
        <v>100</v>
      </c>
      <c r="G95" s="56" t="s">
        <v>13195</v>
      </c>
      <c r="H95" s="56" t="n">
        <v>169</v>
      </c>
      <c r="I95" s="56" t="n">
        <v>140.89</v>
      </c>
      <c r="J95" s="54" t="n">
        <f aca="false">ROUND(H95*I95,2)</f>
        <v>23810.41</v>
      </c>
      <c r="K95" s="56" t="s">
        <v>13202</v>
      </c>
      <c r="L95" s="56" t="n">
        <v>4466.76</v>
      </c>
      <c r="M95" s="56" t="s">
        <v>13258</v>
      </c>
      <c r="N95" s="56" t="s">
        <v>10061</v>
      </c>
      <c r="O95" s="56" t="s">
        <v>21</v>
      </c>
      <c r="P95" s="55" t="n">
        <f aca="false">J95-L95</f>
        <v>19343.65</v>
      </c>
      <c r="Q95" s="55" t="n">
        <f aca="false">IF(J95=0,0,ROUND(L95/J95*100,2))</f>
        <v>18.76</v>
      </c>
      <c r="R95" s="55" t="str">
        <f aca="false">TEXT(E95,"yyyy-mm")</f>
        <v>2022-09</v>
      </c>
    </row>
    <row r="96" customFormat="false" ht="15" hidden="false" customHeight="true" outlineLevel="0" collapsed="false">
      <c r="A96" s="52" t="s">
        <v>13322</v>
      </c>
      <c r="B96" s="52" t="s">
        <v>502</v>
      </c>
      <c r="C96" s="52" t="s">
        <v>3532</v>
      </c>
      <c r="D96" s="52" t="s">
        <v>2624</v>
      </c>
      <c r="E96" s="53" t="n">
        <v>45025</v>
      </c>
      <c r="F96" s="52" t="s">
        <v>96</v>
      </c>
      <c r="G96" s="52" t="s">
        <v>13191</v>
      </c>
      <c r="H96" s="52" t="n">
        <v>170</v>
      </c>
      <c r="I96" s="52" t="n">
        <v>199.65</v>
      </c>
      <c r="J96" s="54" t="n">
        <f aca="false">ROUND(H96*I96,2)</f>
        <v>33940.5</v>
      </c>
      <c r="K96" s="52" t="s">
        <v>13202</v>
      </c>
      <c r="L96" s="52" t="n">
        <v>17262.83</v>
      </c>
      <c r="M96" s="52" t="s">
        <v>13214</v>
      </c>
      <c r="N96" s="52" t="s">
        <v>10066</v>
      </c>
      <c r="O96" s="52" t="s">
        <v>12</v>
      </c>
      <c r="P96" s="55" t="n">
        <f aca="false">J96-L96</f>
        <v>16677.67</v>
      </c>
      <c r="Q96" s="55" t="n">
        <f aca="false">IF(J96=0,0,ROUND(L96/J96*100,2))</f>
        <v>50.86</v>
      </c>
      <c r="R96" s="55" t="str">
        <f aca="false">TEXT(E96,"yyyy-mm")</f>
        <v>2023-04</v>
      </c>
    </row>
    <row r="97" customFormat="false" ht="15" hidden="false" customHeight="true" outlineLevel="0" collapsed="false">
      <c r="A97" s="56" t="s">
        <v>13323</v>
      </c>
      <c r="B97" s="56" t="s">
        <v>2518</v>
      </c>
      <c r="C97" s="56" t="s">
        <v>2142</v>
      </c>
      <c r="D97" s="56" t="s">
        <v>711</v>
      </c>
      <c r="E97" s="57" t="n">
        <v>44975</v>
      </c>
      <c r="F97" s="56" t="s">
        <v>100</v>
      </c>
      <c r="G97" s="56" t="s">
        <v>13187</v>
      </c>
      <c r="H97" s="56" t="n">
        <v>208</v>
      </c>
      <c r="I97" s="56" t="n">
        <v>994.86</v>
      </c>
      <c r="J97" s="54" t="n">
        <f aca="false">ROUND(H97*I97,2)</f>
        <v>206930.88</v>
      </c>
      <c r="K97" s="56" t="s">
        <v>13212</v>
      </c>
      <c r="L97" s="56" t="n">
        <v>60737.1</v>
      </c>
      <c r="M97" s="56" t="s">
        <v>13228</v>
      </c>
      <c r="N97" s="56" t="s">
        <v>10066</v>
      </c>
      <c r="O97" s="56" t="s">
        <v>9</v>
      </c>
      <c r="P97" s="55" t="n">
        <f aca="false">J97-L97</f>
        <v>146193.78</v>
      </c>
      <c r="Q97" s="55" t="n">
        <f aca="false">IF(J97=0,0,ROUND(L97/J97*100,2))</f>
        <v>29.35</v>
      </c>
      <c r="R97" s="55" t="str">
        <f aca="false">TEXT(E97,"yyyy-mm")</f>
        <v>2023-02</v>
      </c>
    </row>
    <row r="98" customFormat="false" ht="15" hidden="false" customHeight="true" outlineLevel="0" collapsed="false">
      <c r="A98" s="52" t="s">
        <v>13324</v>
      </c>
      <c r="B98" s="52" t="s">
        <v>873</v>
      </c>
      <c r="C98" s="52" t="s">
        <v>3999</v>
      </c>
      <c r="D98" s="52" t="s">
        <v>7990</v>
      </c>
      <c r="E98" s="53" t="n">
        <v>45221</v>
      </c>
      <c r="F98" s="52" t="s">
        <v>102</v>
      </c>
      <c r="G98" s="52" t="s">
        <v>13205</v>
      </c>
      <c r="H98" s="52" t="n">
        <v>8</v>
      </c>
      <c r="I98" s="52" t="n">
        <v>936.28</v>
      </c>
      <c r="J98" s="54" t="n">
        <f aca="false">ROUND(H98*I98,2)</f>
        <v>7490.24</v>
      </c>
      <c r="K98" s="52" t="s">
        <v>13192</v>
      </c>
      <c r="L98" s="52" t="n">
        <v>3840.47</v>
      </c>
      <c r="M98" s="52" t="s">
        <v>13222</v>
      </c>
      <c r="N98" s="52" t="s">
        <v>10066</v>
      </c>
      <c r="O98" s="52" t="s">
        <v>18</v>
      </c>
      <c r="P98" s="55" t="n">
        <f aca="false">J98-L98</f>
        <v>3649.77</v>
      </c>
      <c r="Q98" s="55" t="n">
        <f aca="false">IF(J98=0,0,ROUND(L98/J98*100,2))</f>
        <v>51.27</v>
      </c>
      <c r="R98" s="55" t="str">
        <f aca="false">TEXT(E98,"yyyy-mm")</f>
        <v>2023-10</v>
      </c>
    </row>
    <row r="99" customFormat="false" ht="15" hidden="false" customHeight="true" outlineLevel="0" collapsed="false">
      <c r="A99" s="56" t="s">
        <v>13325</v>
      </c>
      <c r="B99" s="56" t="s">
        <v>3048</v>
      </c>
      <c r="C99" s="56" t="s">
        <v>1530</v>
      </c>
      <c r="D99" s="56" t="s">
        <v>2733</v>
      </c>
      <c r="E99" s="57" t="n">
        <v>44977</v>
      </c>
      <c r="F99" s="56" t="s">
        <v>94</v>
      </c>
      <c r="G99" s="56" t="s">
        <v>13187</v>
      </c>
      <c r="H99" s="56" t="n">
        <v>37</v>
      </c>
      <c r="I99" s="56" t="n">
        <v>906.79</v>
      </c>
      <c r="J99" s="54" t="n">
        <f aca="false">ROUND(H99*I99,2)</f>
        <v>33551.23</v>
      </c>
      <c r="K99" s="56" t="s">
        <v>13202</v>
      </c>
      <c r="L99" s="56" t="n">
        <v>16177.08</v>
      </c>
      <c r="M99" s="56" t="s">
        <v>13241</v>
      </c>
      <c r="N99" s="56" t="s">
        <v>10061</v>
      </c>
      <c r="O99" s="56" t="s">
        <v>9</v>
      </c>
      <c r="P99" s="55" t="n">
        <f aca="false">J99-L99</f>
        <v>17374.15</v>
      </c>
      <c r="Q99" s="55" t="n">
        <f aca="false">IF(J99=0,0,ROUND(L99/J99*100,2))</f>
        <v>48.22</v>
      </c>
      <c r="R99" s="55" t="str">
        <f aca="false">TEXT(E99,"yyyy-mm")</f>
        <v>2023-02</v>
      </c>
    </row>
    <row r="100" customFormat="false" ht="15" hidden="false" customHeight="true" outlineLevel="0" collapsed="false">
      <c r="A100" s="52" t="s">
        <v>13326</v>
      </c>
      <c r="B100" s="52" t="s">
        <v>2720</v>
      </c>
      <c r="C100" s="52" t="s">
        <v>740</v>
      </c>
      <c r="D100" s="52" t="s">
        <v>3962</v>
      </c>
      <c r="E100" s="53" t="n">
        <v>44804</v>
      </c>
      <c r="F100" s="52" t="s">
        <v>98</v>
      </c>
      <c r="G100" s="52" t="s">
        <v>13205</v>
      </c>
      <c r="H100" s="52" t="n">
        <v>414</v>
      </c>
      <c r="I100" s="52" t="n">
        <v>29.39</v>
      </c>
      <c r="J100" s="54" t="n">
        <f aca="false">ROUND(H100*I100,2)</f>
        <v>12167.46</v>
      </c>
      <c r="K100" s="52" t="s">
        <v>13188</v>
      </c>
      <c r="L100" s="52" t="n">
        <v>5461.21</v>
      </c>
      <c r="M100" s="52" t="s">
        <v>13206</v>
      </c>
      <c r="N100" s="52" t="s">
        <v>10066</v>
      </c>
      <c r="O100" s="52" t="s">
        <v>15</v>
      </c>
      <c r="P100" s="55" t="n">
        <f aca="false">J100-L100</f>
        <v>6706.25</v>
      </c>
      <c r="Q100" s="55" t="n">
        <f aca="false">IF(J100=0,0,ROUND(L100/J100*100,2))</f>
        <v>44.88</v>
      </c>
      <c r="R100" s="55" t="str">
        <f aca="false">TEXT(E100,"yyyy-mm")</f>
        <v>2022-08</v>
      </c>
    </row>
    <row r="101" customFormat="false" ht="15" hidden="false" customHeight="true" outlineLevel="0" collapsed="false">
      <c r="A101" s="56" t="s">
        <v>13327</v>
      </c>
      <c r="B101" s="56" t="s">
        <v>1513</v>
      </c>
      <c r="C101" s="56" t="s">
        <v>5133</v>
      </c>
      <c r="D101" s="56" t="s">
        <v>2951</v>
      </c>
      <c r="E101" s="57" t="n">
        <v>45437</v>
      </c>
      <c r="F101" s="56" t="s">
        <v>94</v>
      </c>
      <c r="G101" s="56" t="s">
        <v>13230</v>
      </c>
      <c r="H101" s="56" t="n">
        <v>407</v>
      </c>
      <c r="I101" s="56" t="n">
        <v>436.7</v>
      </c>
      <c r="J101" s="54" t="n">
        <f aca="false">ROUND(H101*I101,2)</f>
        <v>177736.9</v>
      </c>
      <c r="K101" s="56" t="s">
        <v>13202</v>
      </c>
      <c r="L101" s="56" t="n">
        <v>72246.84</v>
      </c>
      <c r="M101" s="56" t="s">
        <v>13228</v>
      </c>
      <c r="N101" s="56" t="s">
        <v>10066</v>
      </c>
      <c r="O101" s="56" t="s">
        <v>9</v>
      </c>
      <c r="P101" s="55" t="n">
        <f aca="false">J101-L101</f>
        <v>105490.06</v>
      </c>
      <c r="Q101" s="55" t="n">
        <f aca="false">IF(J101=0,0,ROUND(L101/J101*100,2))</f>
        <v>40.65</v>
      </c>
      <c r="R101" s="55" t="str">
        <f aca="false">TEXT(E101,"yyyy-mm")</f>
        <v>2024-05</v>
      </c>
    </row>
    <row r="102" customFormat="false" ht="15" hidden="false" customHeight="true" outlineLevel="0" collapsed="false">
      <c r="A102" s="52" t="s">
        <v>13328</v>
      </c>
      <c r="B102" s="52" t="s">
        <v>1691</v>
      </c>
      <c r="C102" s="52" t="s">
        <v>1109</v>
      </c>
      <c r="D102" s="52" t="s">
        <v>4010</v>
      </c>
      <c r="E102" s="53" t="n">
        <v>44893</v>
      </c>
      <c r="F102" s="52" t="s">
        <v>98</v>
      </c>
      <c r="G102" s="52" t="s">
        <v>13211</v>
      </c>
      <c r="H102" s="52" t="n">
        <v>237</v>
      </c>
      <c r="I102" s="52" t="n">
        <v>456.69</v>
      </c>
      <c r="J102" s="54" t="n">
        <f aca="false">ROUND(H102*I102,2)</f>
        <v>108235.53</v>
      </c>
      <c r="K102" s="52" t="s">
        <v>13202</v>
      </c>
      <c r="L102" s="52" t="n">
        <v>40629.45</v>
      </c>
      <c r="M102" s="52" t="s">
        <v>13200</v>
      </c>
      <c r="N102" s="52" t="s">
        <v>10061</v>
      </c>
      <c r="O102" s="52" t="s">
        <v>18</v>
      </c>
      <c r="P102" s="55" t="n">
        <f aca="false">J102-L102</f>
        <v>67606.08</v>
      </c>
      <c r="Q102" s="55" t="n">
        <f aca="false">IF(J102=0,0,ROUND(L102/J102*100,2))</f>
        <v>37.54</v>
      </c>
      <c r="R102" s="55" t="str">
        <f aca="false">TEXT(E102,"yyyy-mm")</f>
        <v>2022-11</v>
      </c>
    </row>
    <row r="103" customFormat="false" ht="15" hidden="false" customHeight="true" outlineLevel="0" collapsed="false">
      <c r="A103" s="56" t="s">
        <v>13329</v>
      </c>
      <c r="B103" s="56" t="s">
        <v>3440</v>
      </c>
      <c r="C103" s="56" t="s">
        <v>7572</v>
      </c>
      <c r="D103" s="56" t="s">
        <v>4711</v>
      </c>
      <c r="E103" s="57" t="n">
        <v>45090</v>
      </c>
      <c r="F103" s="56" t="s">
        <v>102</v>
      </c>
      <c r="G103" s="56" t="s">
        <v>13230</v>
      </c>
      <c r="H103" s="56" t="n">
        <v>306</v>
      </c>
      <c r="I103" s="56" t="n">
        <v>438.86</v>
      </c>
      <c r="J103" s="54" t="n">
        <f aca="false">ROUND(H103*I103,2)</f>
        <v>134291.16</v>
      </c>
      <c r="K103" s="56" t="s">
        <v>13192</v>
      </c>
      <c r="L103" s="56" t="n">
        <v>74667.16</v>
      </c>
      <c r="M103" s="56" t="s">
        <v>13214</v>
      </c>
      <c r="N103" s="56" t="s">
        <v>10066</v>
      </c>
      <c r="O103" s="56" t="s">
        <v>12</v>
      </c>
      <c r="P103" s="55" t="n">
        <f aca="false">J103-L103</f>
        <v>59624</v>
      </c>
      <c r="Q103" s="55" t="n">
        <f aca="false">IF(J103=0,0,ROUND(L103/J103*100,2))</f>
        <v>55.6</v>
      </c>
      <c r="R103" s="55" t="str">
        <f aca="false">TEXT(E103,"yyyy-mm")</f>
        <v>2023-06</v>
      </c>
    </row>
    <row r="104" customFormat="false" ht="15" hidden="false" customHeight="true" outlineLevel="0" collapsed="false">
      <c r="A104" s="52" t="s">
        <v>13330</v>
      </c>
      <c r="B104" s="52" t="s">
        <v>1523</v>
      </c>
      <c r="C104" s="52" t="s">
        <v>2463</v>
      </c>
      <c r="D104" s="52" t="s">
        <v>6191</v>
      </c>
      <c r="E104" s="53" t="n">
        <v>45151</v>
      </c>
      <c r="F104" s="52" t="s">
        <v>92</v>
      </c>
      <c r="G104" s="52" t="s">
        <v>13187</v>
      </c>
      <c r="H104" s="52" t="n">
        <v>429</v>
      </c>
      <c r="I104" s="52" t="n">
        <v>776.46</v>
      </c>
      <c r="J104" s="54" t="n">
        <f aca="false">ROUND(H104*I104,2)</f>
        <v>333101.34</v>
      </c>
      <c r="K104" s="52" t="s">
        <v>13202</v>
      </c>
      <c r="L104" s="52" t="n">
        <v>159322.19</v>
      </c>
      <c r="M104" s="52" t="s">
        <v>13239</v>
      </c>
      <c r="N104" s="52" t="s">
        <v>10061</v>
      </c>
      <c r="O104" s="52" t="s">
        <v>18</v>
      </c>
      <c r="P104" s="55" t="n">
        <f aca="false">J104-L104</f>
        <v>173779.15</v>
      </c>
      <c r="Q104" s="55" t="n">
        <f aca="false">IF(J104=0,0,ROUND(L104/J104*100,2))</f>
        <v>47.83</v>
      </c>
      <c r="R104" s="55" t="str">
        <f aca="false">TEXT(E104,"yyyy-mm")</f>
        <v>2023-08</v>
      </c>
    </row>
    <row r="105" customFormat="false" ht="15" hidden="false" customHeight="true" outlineLevel="0" collapsed="false">
      <c r="A105" s="56" t="s">
        <v>13331</v>
      </c>
      <c r="B105" s="56" t="s">
        <v>2714</v>
      </c>
      <c r="C105" s="56" t="s">
        <v>726</v>
      </c>
      <c r="D105" s="56" t="s">
        <v>7077</v>
      </c>
      <c r="E105" s="57" t="n">
        <v>45304</v>
      </c>
      <c r="F105" s="56" t="s">
        <v>96</v>
      </c>
      <c r="G105" s="56" t="s">
        <v>13211</v>
      </c>
      <c r="H105" s="56" t="n">
        <v>306</v>
      </c>
      <c r="I105" s="56" t="n">
        <v>894.61</v>
      </c>
      <c r="J105" s="54" t="n">
        <f aca="false">ROUND(H105*I105,2)</f>
        <v>273750.66</v>
      </c>
      <c r="K105" s="56" t="s">
        <v>13188</v>
      </c>
      <c r="L105" s="56" t="n">
        <v>143954.18</v>
      </c>
      <c r="M105" s="56" t="s">
        <v>13228</v>
      </c>
      <c r="N105" s="56" t="s">
        <v>10061</v>
      </c>
      <c r="O105" s="56" t="s">
        <v>21</v>
      </c>
      <c r="P105" s="55" t="n">
        <f aca="false">J105-L105</f>
        <v>129796.48</v>
      </c>
      <c r="Q105" s="55" t="n">
        <f aca="false">IF(J105=0,0,ROUND(L105/J105*100,2))</f>
        <v>52.59</v>
      </c>
      <c r="R105" s="55" t="str">
        <f aca="false">TEXT(E105,"yyyy-mm")</f>
        <v>2024-01</v>
      </c>
    </row>
    <row r="106" customFormat="false" ht="15" hidden="false" customHeight="true" outlineLevel="0" collapsed="false">
      <c r="A106" s="52" t="s">
        <v>13332</v>
      </c>
      <c r="B106" s="52" t="s">
        <v>1518</v>
      </c>
      <c r="C106" s="52" t="s">
        <v>2220</v>
      </c>
      <c r="D106" s="52" t="s">
        <v>2171</v>
      </c>
      <c r="E106" s="53" t="n">
        <v>44685</v>
      </c>
      <c r="F106" s="52" t="s">
        <v>102</v>
      </c>
      <c r="G106" s="52" t="s">
        <v>13230</v>
      </c>
      <c r="H106" s="52" t="n">
        <v>203</v>
      </c>
      <c r="I106" s="52" t="n">
        <v>723.19</v>
      </c>
      <c r="J106" s="54" t="n">
        <f aca="false">ROUND(H106*I106,2)</f>
        <v>146807.57</v>
      </c>
      <c r="K106" s="52" t="s">
        <v>13212</v>
      </c>
      <c r="L106" s="52" t="n">
        <v>54373.03</v>
      </c>
      <c r="M106" s="52" t="s">
        <v>13292</v>
      </c>
      <c r="N106" s="52" t="s">
        <v>10061</v>
      </c>
      <c r="O106" s="52" t="s">
        <v>12</v>
      </c>
      <c r="P106" s="55" t="n">
        <f aca="false">J106-L106</f>
        <v>92434.54</v>
      </c>
      <c r="Q106" s="55" t="n">
        <f aca="false">IF(J106=0,0,ROUND(L106/J106*100,2))</f>
        <v>37.04</v>
      </c>
      <c r="R106" s="55" t="str">
        <f aca="false">TEXT(E106,"yyyy-mm")</f>
        <v>2022-05</v>
      </c>
    </row>
    <row r="107" customFormat="false" ht="15" hidden="false" customHeight="true" outlineLevel="0" collapsed="false">
      <c r="A107" s="56" t="s">
        <v>13333</v>
      </c>
      <c r="B107" s="56" t="s">
        <v>2056</v>
      </c>
      <c r="C107" s="56" t="s">
        <v>6959</v>
      </c>
      <c r="D107" s="56" t="s">
        <v>4335</v>
      </c>
      <c r="E107" s="57" t="n">
        <v>45557</v>
      </c>
      <c r="F107" s="56" t="s">
        <v>100</v>
      </c>
      <c r="G107" s="56" t="s">
        <v>13191</v>
      </c>
      <c r="H107" s="56" t="n">
        <v>70</v>
      </c>
      <c r="I107" s="56" t="n">
        <v>567.84</v>
      </c>
      <c r="J107" s="54" t="n">
        <f aca="false">ROUND(H107*I107,2)</f>
        <v>39748.8</v>
      </c>
      <c r="K107" s="56" t="s">
        <v>13212</v>
      </c>
      <c r="L107" s="56" t="n">
        <v>4786.07</v>
      </c>
      <c r="M107" s="56" t="s">
        <v>13200</v>
      </c>
      <c r="N107" s="56" t="s">
        <v>10061</v>
      </c>
      <c r="O107" s="56" t="s">
        <v>21</v>
      </c>
      <c r="P107" s="55" t="n">
        <f aca="false">J107-L107</f>
        <v>34962.73</v>
      </c>
      <c r="Q107" s="55" t="n">
        <f aca="false">IF(J107=0,0,ROUND(L107/J107*100,2))</f>
        <v>12.04</v>
      </c>
      <c r="R107" s="55" t="str">
        <f aca="false">TEXT(E107,"yyyy-mm")</f>
        <v>2024-09</v>
      </c>
    </row>
    <row r="108" customFormat="false" ht="15" hidden="false" customHeight="true" outlineLevel="0" collapsed="false">
      <c r="A108" s="52" t="s">
        <v>13334</v>
      </c>
      <c r="B108" s="52" t="s">
        <v>1249</v>
      </c>
      <c r="C108" s="52" t="s">
        <v>5718</v>
      </c>
      <c r="D108" s="52" t="s">
        <v>5808</v>
      </c>
      <c r="E108" s="53" t="n">
        <v>44926</v>
      </c>
      <c r="F108" s="52" t="s">
        <v>98</v>
      </c>
      <c r="G108" s="52" t="s">
        <v>13195</v>
      </c>
      <c r="H108" s="52" t="n">
        <v>366</v>
      </c>
      <c r="I108" s="52" t="n">
        <v>846.89</v>
      </c>
      <c r="J108" s="54" t="n">
        <f aca="false">ROUND(H108*I108,2)</f>
        <v>309961.74</v>
      </c>
      <c r="K108" s="52" t="s">
        <v>13188</v>
      </c>
      <c r="L108" s="52" t="n">
        <v>167289.83</v>
      </c>
      <c r="M108" s="52" t="s">
        <v>13200</v>
      </c>
      <c r="N108" s="52" t="s">
        <v>10061</v>
      </c>
      <c r="O108" s="52" t="s">
        <v>12</v>
      </c>
      <c r="P108" s="55" t="n">
        <f aca="false">J108-L108</f>
        <v>142671.91</v>
      </c>
      <c r="Q108" s="55" t="n">
        <f aca="false">IF(J108=0,0,ROUND(L108/J108*100,2))</f>
        <v>53.97</v>
      </c>
      <c r="R108" s="55" t="str">
        <f aca="false">TEXT(E108,"yyyy-mm")</f>
        <v>2022-12</v>
      </c>
    </row>
    <row r="109" customFormat="false" ht="15" hidden="false" customHeight="true" outlineLevel="0" collapsed="false">
      <c r="A109" s="56" t="s">
        <v>13335</v>
      </c>
      <c r="B109" s="56" t="s">
        <v>2886</v>
      </c>
      <c r="C109" s="56" t="s">
        <v>13336</v>
      </c>
      <c r="D109" s="56" t="s">
        <v>4851</v>
      </c>
      <c r="E109" s="57" t="n">
        <v>45102</v>
      </c>
      <c r="F109" s="56" t="s">
        <v>98</v>
      </c>
      <c r="G109" s="56" t="s">
        <v>13195</v>
      </c>
      <c r="H109" s="56" t="n">
        <v>189</v>
      </c>
      <c r="I109" s="56" t="n">
        <v>623.74</v>
      </c>
      <c r="J109" s="54" t="n">
        <f aca="false">ROUND(H109*I109,2)</f>
        <v>117886.86</v>
      </c>
      <c r="K109" s="56" t="s">
        <v>13202</v>
      </c>
      <c r="L109" s="56" t="n">
        <v>16462.46</v>
      </c>
      <c r="M109" s="56" t="s">
        <v>13209</v>
      </c>
      <c r="N109" s="56" t="s">
        <v>10066</v>
      </c>
      <c r="O109" s="56" t="s">
        <v>12</v>
      </c>
      <c r="P109" s="55" t="n">
        <f aca="false">J109-L109</f>
        <v>101424.4</v>
      </c>
      <c r="Q109" s="55" t="n">
        <f aca="false">IF(J109=0,0,ROUND(L109/J109*100,2))</f>
        <v>13.96</v>
      </c>
      <c r="R109" s="55" t="str">
        <f aca="false">TEXT(E109,"yyyy-mm")</f>
        <v>2023-06</v>
      </c>
    </row>
    <row r="110" customFormat="false" ht="15" hidden="false" customHeight="true" outlineLevel="0" collapsed="false">
      <c r="A110" s="52" t="s">
        <v>13337</v>
      </c>
      <c r="B110" s="52" t="s">
        <v>738</v>
      </c>
      <c r="C110" s="52" t="s">
        <v>3325</v>
      </c>
      <c r="D110" s="52" t="s">
        <v>6045</v>
      </c>
      <c r="E110" s="53" t="n">
        <v>45316</v>
      </c>
      <c r="F110" s="52" t="s">
        <v>100</v>
      </c>
      <c r="G110" s="52" t="s">
        <v>13191</v>
      </c>
      <c r="H110" s="52" t="n">
        <v>199</v>
      </c>
      <c r="I110" s="52" t="n">
        <v>409.51</v>
      </c>
      <c r="J110" s="54" t="n">
        <f aca="false">ROUND(H110*I110,2)</f>
        <v>81492.49</v>
      </c>
      <c r="K110" s="52" t="s">
        <v>13192</v>
      </c>
      <c r="L110" s="52" t="n">
        <v>16346.17</v>
      </c>
      <c r="M110" s="52" t="s">
        <v>13209</v>
      </c>
      <c r="N110" s="52" t="s">
        <v>10061</v>
      </c>
      <c r="O110" s="52" t="s">
        <v>18</v>
      </c>
      <c r="P110" s="55" t="n">
        <f aca="false">J110-L110</f>
        <v>65146.32</v>
      </c>
      <c r="Q110" s="55" t="n">
        <f aca="false">IF(J110=0,0,ROUND(L110/J110*100,2))</f>
        <v>20.06</v>
      </c>
      <c r="R110" s="55" t="str">
        <f aca="false">TEXT(E110,"yyyy-mm")</f>
        <v>2024-01</v>
      </c>
    </row>
    <row r="111" customFormat="false" ht="15" hidden="false" customHeight="true" outlineLevel="0" collapsed="false">
      <c r="A111" s="56" t="s">
        <v>13338</v>
      </c>
      <c r="B111" s="56" t="s">
        <v>3410</v>
      </c>
      <c r="C111" s="56" t="s">
        <v>2307</v>
      </c>
      <c r="D111" s="56" t="s">
        <v>1030</v>
      </c>
      <c r="E111" s="57" t="n">
        <v>45024</v>
      </c>
      <c r="F111" s="56" t="s">
        <v>94</v>
      </c>
      <c r="G111" s="56" t="s">
        <v>13187</v>
      </c>
      <c r="H111" s="56" t="n">
        <v>138</v>
      </c>
      <c r="I111" s="56" t="n">
        <v>726.77</v>
      </c>
      <c r="J111" s="54" t="n">
        <f aca="false">ROUND(H111*I111,2)</f>
        <v>100294.26</v>
      </c>
      <c r="K111" s="56" t="s">
        <v>13192</v>
      </c>
      <c r="L111" s="56" t="n">
        <v>27342</v>
      </c>
      <c r="M111" s="56" t="s">
        <v>13193</v>
      </c>
      <c r="N111" s="56" t="s">
        <v>10061</v>
      </c>
      <c r="O111" s="56" t="s">
        <v>12</v>
      </c>
      <c r="P111" s="55" t="n">
        <f aca="false">J111-L111</f>
        <v>72952.26</v>
      </c>
      <c r="Q111" s="55" t="n">
        <f aca="false">IF(J111=0,0,ROUND(L111/J111*100,2))</f>
        <v>27.26</v>
      </c>
      <c r="R111" s="55" t="str">
        <f aca="false">TEXT(E111,"yyyy-mm")</f>
        <v>2023-04</v>
      </c>
    </row>
    <row r="112" customFormat="false" ht="15" hidden="false" customHeight="true" outlineLevel="0" collapsed="false">
      <c r="A112" s="52" t="s">
        <v>13339</v>
      </c>
      <c r="B112" s="52" t="s">
        <v>1053</v>
      </c>
      <c r="C112" s="52" t="s">
        <v>1042</v>
      </c>
      <c r="D112" s="52" t="s">
        <v>2619</v>
      </c>
      <c r="E112" s="53" t="n">
        <v>45578</v>
      </c>
      <c r="F112" s="52" t="s">
        <v>92</v>
      </c>
      <c r="G112" s="52" t="s">
        <v>13230</v>
      </c>
      <c r="H112" s="52" t="n">
        <v>355</v>
      </c>
      <c r="I112" s="52" t="n">
        <v>766.33</v>
      </c>
      <c r="J112" s="54" t="n">
        <f aca="false">ROUND(H112*I112,2)</f>
        <v>272047.15</v>
      </c>
      <c r="K112" s="52" t="s">
        <v>13192</v>
      </c>
      <c r="L112" s="52" t="n">
        <v>141039.74</v>
      </c>
      <c r="M112" s="52" t="s">
        <v>13260</v>
      </c>
      <c r="N112" s="52" t="s">
        <v>10061</v>
      </c>
      <c r="O112" s="52" t="s">
        <v>15</v>
      </c>
      <c r="P112" s="55" t="n">
        <f aca="false">J112-L112</f>
        <v>131007.41</v>
      </c>
      <c r="Q112" s="55" t="n">
        <f aca="false">IF(J112=0,0,ROUND(L112/J112*100,2))</f>
        <v>51.84</v>
      </c>
      <c r="R112" s="55" t="str">
        <f aca="false">TEXT(E112,"yyyy-mm")</f>
        <v>2024-10</v>
      </c>
    </row>
    <row r="113" customFormat="false" ht="15" hidden="false" customHeight="true" outlineLevel="0" collapsed="false">
      <c r="A113" s="56" t="s">
        <v>13340</v>
      </c>
      <c r="B113" s="56" t="s">
        <v>616</v>
      </c>
      <c r="C113" s="56" t="s">
        <v>5686</v>
      </c>
      <c r="D113" s="56" t="s">
        <v>6963</v>
      </c>
      <c r="E113" s="57" t="n">
        <v>45293</v>
      </c>
      <c r="F113" s="56" t="s">
        <v>96</v>
      </c>
      <c r="G113" s="56" t="s">
        <v>13205</v>
      </c>
      <c r="H113" s="56" t="n">
        <v>157</v>
      </c>
      <c r="I113" s="56" t="n">
        <v>363.24</v>
      </c>
      <c r="J113" s="54" t="n">
        <f aca="false">ROUND(H113*I113,2)</f>
        <v>57028.68</v>
      </c>
      <c r="K113" s="56" t="s">
        <v>13202</v>
      </c>
      <c r="L113" s="56" t="n">
        <v>29699.07</v>
      </c>
      <c r="M113" s="56" t="s">
        <v>13263</v>
      </c>
      <c r="N113" s="56" t="s">
        <v>10066</v>
      </c>
      <c r="O113" s="56" t="s">
        <v>9</v>
      </c>
      <c r="P113" s="55" t="n">
        <f aca="false">J113-L113</f>
        <v>27329.61</v>
      </c>
      <c r="Q113" s="55" t="n">
        <f aca="false">IF(J113=0,0,ROUND(L113/J113*100,2))</f>
        <v>52.08</v>
      </c>
      <c r="R113" s="55" t="str">
        <f aca="false">TEXT(E113,"yyyy-mm")</f>
        <v>2024-01</v>
      </c>
    </row>
    <row r="114" customFormat="false" ht="15" hidden="false" customHeight="true" outlineLevel="0" collapsed="false">
      <c r="A114" s="52" t="s">
        <v>13341</v>
      </c>
      <c r="B114" s="52" t="s">
        <v>3640</v>
      </c>
      <c r="C114" s="52" t="s">
        <v>423</v>
      </c>
      <c r="D114" s="52" t="s">
        <v>6354</v>
      </c>
      <c r="E114" s="53" t="n">
        <v>44863</v>
      </c>
      <c r="F114" s="52" t="s">
        <v>102</v>
      </c>
      <c r="G114" s="52" t="s">
        <v>13230</v>
      </c>
      <c r="H114" s="52" t="n">
        <v>216</v>
      </c>
      <c r="I114" s="52" t="n">
        <v>712.19</v>
      </c>
      <c r="J114" s="54" t="n">
        <f aca="false">ROUND(H114*I114,2)</f>
        <v>153833.04</v>
      </c>
      <c r="K114" s="52" t="s">
        <v>13202</v>
      </c>
      <c r="L114" s="52" t="n">
        <v>79016.42</v>
      </c>
      <c r="M114" s="52" t="s">
        <v>13236</v>
      </c>
      <c r="N114" s="52" t="s">
        <v>10066</v>
      </c>
      <c r="O114" s="52" t="s">
        <v>15</v>
      </c>
      <c r="P114" s="55" t="n">
        <f aca="false">J114-L114</f>
        <v>74816.62</v>
      </c>
      <c r="Q114" s="55" t="n">
        <f aca="false">IF(J114=0,0,ROUND(L114/J114*100,2))</f>
        <v>51.37</v>
      </c>
      <c r="R114" s="55" t="str">
        <f aca="false">TEXT(E114,"yyyy-mm")</f>
        <v>2022-10</v>
      </c>
    </row>
    <row r="115" customFormat="false" ht="15" hidden="false" customHeight="true" outlineLevel="0" collapsed="false">
      <c r="A115" s="56" t="s">
        <v>13342</v>
      </c>
      <c r="B115" s="56" t="s">
        <v>2824</v>
      </c>
      <c r="C115" s="56" t="s">
        <v>1998</v>
      </c>
      <c r="D115" s="56" t="s">
        <v>3727</v>
      </c>
      <c r="E115" s="57" t="n">
        <v>45357</v>
      </c>
      <c r="F115" s="56" t="s">
        <v>98</v>
      </c>
      <c r="G115" s="56" t="s">
        <v>13230</v>
      </c>
      <c r="H115" s="56" t="n">
        <v>204</v>
      </c>
      <c r="I115" s="56" t="n">
        <v>789.25</v>
      </c>
      <c r="J115" s="54" t="n">
        <f aca="false">ROUND(H115*I115,2)</f>
        <v>161007</v>
      </c>
      <c r="K115" s="56" t="s">
        <v>13192</v>
      </c>
      <c r="L115" s="56" t="n">
        <v>37936.99</v>
      </c>
      <c r="M115" s="56" t="s">
        <v>13203</v>
      </c>
      <c r="N115" s="56" t="s">
        <v>10061</v>
      </c>
      <c r="O115" s="56" t="s">
        <v>21</v>
      </c>
      <c r="P115" s="55" t="n">
        <f aca="false">J115-L115</f>
        <v>123070.01</v>
      </c>
      <c r="Q115" s="55" t="n">
        <f aca="false">IF(J115=0,0,ROUND(L115/J115*100,2))</f>
        <v>23.56</v>
      </c>
      <c r="R115" s="55" t="str">
        <f aca="false">TEXT(E115,"yyyy-mm")</f>
        <v>2024-03</v>
      </c>
    </row>
    <row r="116" customFormat="false" ht="15" hidden="false" customHeight="true" outlineLevel="0" collapsed="false">
      <c r="A116" s="52" t="s">
        <v>13343</v>
      </c>
      <c r="B116" s="52" t="s">
        <v>3644</v>
      </c>
      <c r="C116" s="52" t="s">
        <v>9669</v>
      </c>
      <c r="D116" s="52" t="s">
        <v>6889</v>
      </c>
      <c r="E116" s="53" t="n">
        <v>45593</v>
      </c>
      <c r="F116" s="52" t="s">
        <v>92</v>
      </c>
      <c r="G116" s="52" t="s">
        <v>13195</v>
      </c>
      <c r="H116" s="52" t="n">
        <v>288</v>
      </c>
      <c r="I116" s="52" t="n">
        <v>335.48</v>
      </c>
      <c r="J116" s="54" t="n">
        <f aca="false">ROUND(H116*I116,2)</f>
        <v>96618.24</v>
      </c>
      <c r="K116" s="52" t="s">
        <v>13192</v>
      </c>
      <c r="L116" s="52" t="n">
        <v>20386.9</v>
      </c>
      <c r="M116" s="52" t="s">
        <v>13206</v>
      </c>
      <c r="N116" s="52" t="s">
        <v>10061</v>
      </c>
      <c r="O116" s="52" t="s">
        <v>12</v>
      </c>
      <c r="P116" s="55" t="n">
        <f aca="false">J116-L116</f>
        <v>76231.34</v>
      </c>
      <c r="Q116" s="55" t="n">
        <f aca="false">IF(J116=0,0,ROUND(L116/J116*100,2))</f>
        <v>21.1</v>
      </c>
      <c r="R116" s="55" t="str">
        <f aca="false">TEXT(E116,"yyyy-mm")</f>
        <v>2024-10</v>
      </c>
    </row>
    <row r="117" customFormat="false" ht="15" hidden="false" customHeight="true" outlineLevel="0" collapsed="false">
      <c r="A117" s="56" t="s">
        <v>13344</v>
      </c>
      <c r="B117" s="56" t="s">
        <v>2325</v>
      </c>
      <c r="C117" s="56" t="s">
        <v>7040</v>
      </c>
      <c r="D117" s="56" t="s">
        <v>11445</v>
      </c>
      <c r="E117" s="57" t="n">
        <v>45477</v>
      </c>
      <c r="F117" s="56" t="s">
        <v>96</v>
      </c>
      <c r="G117" s="56" t="s">
        <v>13187</v>
      </c>
      <c r="H117" s="56" t="n">
        <v>42</v>
      </c>
      <c r="I117" s="56" t="n">
        <v>605.16</v>
      </c>
      <c r="J117" s="54" t="n">
        <f aca="false">ROUND(H117*I117,2)</f>
        <v>25416.72</v>
      </c>
      <c r="K117" s="56" t="s">
        <v>13192</v>
      </c>
      <c r="L117" s="56" t="n">
        <v>14056.11</v>
      </c>
      <c r="M117" s="56" t="s">
        <v>13189</v>
      </c>
      <c r="N117" s="56" t="s">
        <v>10061</v>
      </c>
      <c r="O117" s="56" t="s">
        <v>18</v>
      </c>
      <c r="P117" s="55" t="n">
        <f aca="false">J117-L117</f>
        <v>11360.61</v>
      </c>
      <c r="Q117" s="55" t="n">
        <f aca="false">IF(J117=0,0,ROUND(L117/J117*100,2))</f>
        <v>55.3</v>
      </c>
      <c r="R117" s="55" t="str">
        <f aca="false">TEXT(E117,"yyyy-mm")</f>
        <v>2024-07</v>
      </c>
    </row>
    <row r="118" customFormat="false" ht="15" hidden="false" customHeight="true" outlineLevel="0" collapsed="false">
      <c r="A118" s="52" t="s">
        <v>13345</v>
      </c>
      <c r="B118" s="52" t="s">
        <v>2044</v>
      </c>
      <c r="C118" s="52" t="s">
        <v>897</v>
      </c>
      <c r="D118" s="52" t="s">
        <v>7154</v>
      </c>
      <c r="E118" s="53" t="n">
        <v>45074</v>
      </c>
      <c r="F118" s="52" t="s">
        <v>96</v>
      </c>
      <c r="G118" s="52" t="s">
        <v>13211</v>
      </c>
      <c r="H118" s="52" t="n">
        <v>3</v>
      </c>
      <c r="I118" s="52" t="n">
        <v>480.3</v>
      </c>
      <c r="J118" s="54" t="n">
        <f aca="false">ROUND(H118*I118,2)</f>
        <v>1440.9</v>
      </c>
      <c r="K118" s="52" t="s">
        <v>13212</v>
      </c>
      <c r="L118" s="52" t="n">
        <v>779.38</v>
      </c>
      <c r="M118" s="52" t="s">
        <v>13209</v>
      </c>
      <c r="N118" s="52" t="s">
        <v>10066</v>
      </c>
      <c r="O118" s="52" t="s">
        <v>18</v>
      </c>
      <c r="P118" s="55" t="n">
        <f aca="false">J118-L118</f>
        <v>661.52</v>
      </c>
      <c r="Q118" s="55" t="n">
        <f aca="false">IF(J118=0,0,ROUND(L118/J118*100,2))</f>
        <v>54.09</v>
      </c>
      <c r="R118" s="55" t="str">
        <f aca="false">TEXT(E118,"yyyy-mm")</f>
        <v>2023-05</v>
      </c>
    </row>
    <row r="119" customFormat="false" ht="15" hidden="false" customHeight="true" outlineLevel="0" collapsed="false">
      <c r="A119" s="56" t="s">
        <v>13346</v>
      </c>
      <c r="B119" s="56" t="s">
        <v>2125</v>
      </c>
      <c r="C119" s="56" t="s">
        <v>12242</v>
      </c>
      <c r="D119" s="56" t="s">
        <v>6776</v>
      </c>
      <c r="E119" s="57" t="n">
        <v>45283</v>
      </c>
      <c r="F119" s="56" t="s">
        <v>92</v>
      </c>
      <c r="G119" s="56" t="s">
        <v>13187</v>
      </c>
      <c r="H119" s="56" t="n">
        <v>462</v>
      </c>
      <c r="I119" s="56" t="n">
        <v>569.88</v>
      </c>
      <c r="J119" s="54" t="n">
        <f aca="false">ROUND(H119*I119,2)</f>
        <v>263284.56</v>
      </c>
      <c r="K119" s="56" t="s">
        <v>13212</v>
      </c>
      <c r="L119" s="56" t="n">
        <v>105793.12</v>
      </c>
      <c r="M119" s="56" t="s">
        <v>13209</v>
      </c>
      <c r="N119" s="56" t="s">
        <v>10061</v>
      </c>
      <c r="O119" s="56" t="s">
        <v>12</v>
      </c>
      <c r="P119" s="55" t="n">
        <f aca="false">J119-L119</f>
        <v>157491.44</v>
      </c>
      <c r="Q119" s="55" t="n">
        <f aca="false">IF(J119=0,0,ROUND(L119/J119*100,2))</f>
        <v>40.18</v>
      </c>
      <c r="R119" s="55" t="str">
        <f aca="false">TEXT(E119,"yyyy-mm")</f>
        <v>2023-12</v>
      </c>
    </row>
    <row r="120" customFormat="false" ht="15" hidden="false" customHeight="true" outlineLevel="0" collapsed="false">
      <c r="A120" s="52" t="s">
        <v>13347</v>
      </c>
      <c r="B120" s="52" t="s">
        <v>3690</v>
      </c>
      <c r="C120" s="52" t="s">
        <v>987</v>
      </c>
      <c r="D120" s="52" t="s">
        <v>7874</v>
      </c>
      <c r="E120" s="53" t="n">
        <v>45165</v>
      </c>
      <c r="F120" s="52" t="s">
        <v>96</v>
      </c>
      <c r="G120" s="52" t="s">
        <v>13211</v>
      </c>
      <c r="H120" s="52" t="n">
        <v>151</v>
      </c>
      <c r="I120" s="52" t="n">
        <v>963.54</v>
      </c>
      <c r="J120" s="54" t="n">
        <f aca="false">ROUND(H120*I120,2)</f>
        <v>145494.54</v>
      </c>
      <c r="K120" s="52" t="s">
        <v>13202</v>
      </c>
      <c r="L120" s="52" t="n">
        <v>22899.7</v>
      </c>
      <c r="M120" s="52" t="s">
        <v>13218</v>
      </c>
      <c r="N120" s="52" t="s">
        <v>10066</v>
      </c>
      <c r="O120" s="52" t="s">
        <v>18</v>
      </c>
      <c r="P120" s="55" t="n">
        <f aca="false">J120-L120</f>
        <v>122594.84</v>
      </c>
      <c r="Q120" s="55" t="n">
        <f aca="false">IF(J120=0,0,ROUND(L120/J120*100,2))</f>
        <v>15.74</v>
      </c>
      <c r="R120" s="55" t="str">
        <f aca="false">TEXT(E120,"yyyy-mm")</f>
        <v>2023-08</v>
      </c>
    </row>
    <row r="121" customFormat="false" ht="15" hidden="false" customHeight="true" outlineLevel="0" collapsed="false">
      <c r="A121" s="56" t="s">
        <v>13348</v>
      </c>
      <c r="B121" s="56" t="s">
        <v>3923</v>
      </c>
      <c r="C121" s="56" t="s">
        <v>569</v>
      </c>
      <c r="D121" s="56" t="s">
        <v>4032</v>
      </c>
      <c r="E121" s="57" t="n">
        <v>44811</v>
      </c>
      <c r="F121" s="56" t="s">
        <v>92</v>
      </c>
      <c r="G121" s="56" t="s">
        <v>13187</v>
      </c>
      <c r="H121" s="56" t="n">
        <v>385</v>
      </c>
      <c r="I121" s="56" t="n">
        <v>954.53</v>
      </c>
      <c r="J121" s="54" t="n">
        <f aca="false">ROUND(H121*I121,2)</f>
        <v>367494.05</v>
      </c>
      <c r="K121" s="56" t="s">
        <v>13188</v>
      </c>
      <c r="L121" s="56" t="n">
        <v>211557.13</v>
      </c>
      <c r="M121" s="56" t="s">
        <v>13232</v>
      </c>
      <c r="N121" s="56" t="s">
        <v>10061</v>
      </c>
      <c r="O121" s="56" t="s">
        <v>12</v>
      </c>
      <c r="P121" s="55" t="n">
        <f aca="false">J121-L121</f>
        <v>155936.92</v>
      </c>
      <c r="Q121" s="55" t="n">
        <f aca="false">IF(J121=0,0,ROUND(L121/J121*100,2))</f>
        <v>57.57</v>
      </c>
      <c r="R121" s="55" t="str">
        <f aca="false">TEXT(E121,"yyyy-mm")</f>
        <v>2022-09</v>
      </c>
    </row>
    <row r="122" customFormat="false" ht="15" hidden="false" customHeight="true" outlineLevel="0" collapsed="false">
      <c r="A122" s="52" t="s">
        <v>13349</v>
      </c>
      <c r="B122" s="52" t="s">
        <v>2354</v>
      </c>
      <c r="C122" s="52" t="s">
        <v>2057</v>
      </c>
      <c r="D122" s="52" t="s">
        <v>4240</v>
      </c>
      <c r="E122" s="53" t="n">
        <v>44774</v>
      </c>
      <c r="F122" s="52" t="s">
        <v>96</v>
      </c>
      <c r="G122" s="52" t="s">
        <v>13205</v>
      </c>
      <c r="H122" s="52" t="n">
        <v>113</v>
      </c>
      <c r="I122" s="52" t="n">
        <v>247.21</v>
      </c>
      <c r="J122" s="54" t="n">
        <f aca="false">ROUND(H122*I122,2)</f>
        <v>27934.73</v>
      </c>
      <c r="K122" s="52" t="s">
        <v>13188</v>
      </c>
      <c r="L122" s="52" t="n">
        <v>16237.78</v>
      </c>
      <c r="M122" s="52" t="s">
        <v>13203</v>
      </c>
      <c r="N122" s="52" t="s">
        <v>10066</v>
      </c>
      <c r="O122" s="52" t="s">
        <v>18</v>
      </c>
      <c r="P122" s="55" t="n">
        <f aca="false">J122-L122</f>
        <v>11696.95</v>
      </c>
      <c r="Q122" s="55" t="n">
        <f aca="false">IF(J122=0,0,ROUND(L122/J122*100,2))</f>
        <v>58.13</v>
      </c>
      <c r="R122" s="55" t="str">
        <f aca="false">TEXT(E122,"yyyy-mm")</f>
        <v>2022-08</v>
      </c>
    </row>
    <row r="123" customFormat="false" ht="15" hidden="false" customHeight="true" outlineLevel="0" collapsed="false">
      <c r="A123" s="56" t="s">
        <v>13350</v>
      </c>
      <c r="B123" s="56" t="s">
        <v>3582</v>
      </c>
      <c r="C123" s="56" t="s">
        <v>1437</v>
      </c>
      <c r="D123" s="56" t="s">
        <v>4306</v>
      </c>
      <c r="E123" s="57" t="n">
        <v>45081</v>
      </c>
      <c r="F123" s="56" t="s">
        <v>100</v>
      </c>
      <c r="G123" s="56" t="s">
        <v>13205</v>
      </c>
      <c r="H123" s="56" t="n">
        <v>38</v>
      </c>
      <c r="I123" s="56" t="n">
        <v>38.84</v>
      </c>
      <c r="J123" s="54" t="n">
        <f aca="false">ROUND(H123*I123,2)</f>
        <v>1475.92</v>
      </c>
      <c r="K123" s="56" t="s">
        <v>13192</v>
      </c>
      <c r="L123" s="56" t="n">
        <v>95.37</v>
      </c>
      <c r="M123" s="56" t="s">
        <v>13206</v>
      </c>
      <c r="N123" s="56" t="s">
        <v>10066</v>
      </c>
      <c r="O123" s="56" t="s">
        <v>9</v>
      </c>
      <c r="P123" s="55" t="n">
        <f aca="false">J123-L123</f>
        <v>1380.55</v>
      </c>
      <c r="Q123" s="55" t="n">
        <f aca="false">IF(J123=0,0,ROUND(L123/J123*100,2))</f>
        <v>6.46</v>
      </c>
      <c r="R123" s="55" t="str">
        <f aca="false">TEXT(E123,"yyyy-mm")</f>
        <v>2023-06</v>
      </c>
    </row>
    <row r="124" customFormat="false" ht="15" hidden="false" customHeight="true" outlineLevel="0" collapsed="false">
      <c r="A124" s="52" t="s">
        <v>13351</v>
      </c>
      <c r="B124" s="52" t="s">
        <v>1422</v>
      </c>
      <c r="C124" s="52" t="s">
        <v>2244</v>
      </c>
      <c r="D124" s="52" t="s">
        <v>2800</v>
      </c>
      <c r="E124" s="53" t="n">
        <v>44932</v>
      </c>
      <c r="F124" s="52" t="s">
        <v>94</v>
      </c>
      <c r="G124" s="52" t="s">
        <v>13187</v>
      </c>
      <c r="H124" s="52" t="n">
        <v>350</v>
      </c>
      <c r="I124" s="52" t="n">
        <v>754.67</v>
      </c>
      <c r="J124" s="54" t="n">
        <f aca="false">ROUND(H124*I124,2)</f>
        <v>264134.5</v>
      </c>
      <c r="K124" s="52" t="s">
        <v>13212</v>
      </c>
      <c r="L124" s="52" t="n">
        <v>26234.4</v>
      </c>
      <c r="M124" s="52" t="s">
        <v>13236</v>
      </c>
      <c r="N124" s="52" t="s">
        <v>10061</v>
      </c>
      <c r="O124" s="52" t="s">
        <v>15</v>
      </c>
      <c r="P124" s="55" t="n">
        <f aca="false">J124-L124</f>
        <v>237900.1</v>
      </c>
      <c r="Q124" s="55" t="n">
        <f aca="false">IF(J124=0,0,ROUND(L124/J124*100,2))</f>
        <v>9.93</v>
      </c>
      <c r="R124" s="55" t="str">
        <f aca="false">TEXT(E124,"yyyy-mm")</f>
        <v>2023-01</v>
      </c>
    </row>
    <row r="125" customFormat="false" ht="15" hidden="false" customHeight="true" outlineLevel="0" collapsed="false">
      <c r="A125" s="56" t="s">
        <v>13352</v>
      </c>
      <c r="B125" s="56" t="s">
        <v>2215</v>
      </c>
      <c r="C125" s="56" t="s">
        <v>2802</v>
      </c>
      <c r="D125" s="56" t="s">
        <v>8799</v>
      </c>
      <c r="E125" s="57" t="n">
        <v>44575</v>
      </c>
      <c r="F125" s="56" t="s">
        <v>94</v>
      </c>
      <c r="G125" s="56" t="s">
        <v>13195</v>
      </c>
      <c r="H125" s="56" t="n">
        <v>387</v>
      </c>
      <c r="I125" s="56" t="n">
        <v>23.14</v>
      </c>
      <c r="J125" s="54" t="n">
        <f aca="false">ROUND(H125*I125,2)</f>
        <v>8955.18</v>
      </c>
      <c r="K125" s="56" t="s">
        <v>13202</v>
      </c>
      <c r="L125" s="56" t="n">
        <v>944.74</v>
      </c>
      <c r="M125" s="56" t="s">
        <v>13306</v>
      </c>
      <c r="N125" s="56" t="s">
        <v>10066</v>
      </c>
      <c r="O125" s="56" t="s">
        <v>15</v>
      </c>
      <c r="P125" s="55" t="n">
        <f aca="false">J125-L125</f>
        <v>8010.44</v>
      </c>
      <c r="Q125" s="55" t="n">
        <f aca="false">IF(J125=0,0,ROUND(L125/J125*100,2))</f>
        <v>10.55</v>
      </c>
      <c r="R125" s="55" t="str">
        <f aca="false">TEXT(E125,"yyyy-mm")</f>
        <v>2022-01</v>
      </c>
    </row>
    <row r="126" customFormat="false" ht="15" hidden="false" customHeight="true" outlineLevel="0" collapsed="false">
      <c r="A126" s="52" t="s">
        <v>13353</v>
      </c>
      <c r="B126" s="52" t="s">
        <v>1955</v>
      </c>
      <c r="C126" s="52" t="s">
        <v>5389</v>
      </c>
      <c r="D126" s="52" t="s">
        <v>7317</v>
      </c>
      <c r="E126" s="53" t="n">
        <v>45375</v>
      </c>
      <c r="F126" s="52" t="s">
        <v>98</v>
      </c>
      <c r="G126" s="52" t="s">
        <v>13205</v>
      </c>
      <c r="H126" s="52" t="n">
        <v>167</v>
      </c>
      <c r="I126" s="52" t="n">
        <v>682.63</v>
      </c>
      <c r="J126" s="54" t="n">
        <f aca="false">ROUND(H126*I126,2)</f>
        <v>113999.21</v>
      </c>
      <c r="K126" s="52" t="s">
        <v>13202</v>
      </c>
      <c r="L126" s="52" t="n">
        <v>2782.12</v>
      </c>
      <c r="M126" s="52" t="s">
        <v>13222</v>
      </c>
      <c r="N126" s="52" t="s">
        <v>10066</v>
      </c>
      <c r="O126" s="52" t="s">
        <v>21</v>
      </c>
      <c r="P126" s="55" t="n">
        <f aca="false">J126-L126</f>
        <v>111217.09</v>
      </c>
      <c r="Q126" s="55" t="n">
        <f aca="false">IF(J126=0,0,ROUND(L126/J126*100,2))</f>
        <v>2.44</v>
      </c>
      <c r="R126" s="55" t="str">
        <f aca="false">TEXT(E126,"yyyy-mm")</f>
        <v>2024-03</v>
      </c>
    </row>
    <row r="127" customFormat="false" ht="15" hidden="false" customHeight="true" outlineLevel="0" collapsed="false">
      <c r="A127" s="56" t="s">
        <v>13354</v>
      </c>
      <c r="B127" s="56" t="s">
        <v>3971</v>
      </c>
      <c r="C127" s="56" t="s">
        <v>1706</v>
      </c>
      <c r="D127" s="56" t="s">
        <v>3436</v>
      </c>
      <c r="E127" s="57" t="n">
        <v>44891</v>
      </c>
      <c r="F127" s="56" t="s">
        <v>94</v>
      </c>
      <c r="G127" s="56" t="s">
        <v>13195</v>
      </c>
      <c r="H127" s="56" t="n">
        <v>481</v>
      </c>
      <c r="I127" s="56" t="n">
        <v>347.85</v>
      </c>
      <c r="J127" s="54" t="n">
        <f aca="false">ROUND(H127*I127,2)</f>
        <v>167315.85</v>
      </c>
      <c r="K127" s="56" t="s">
        <v>13212</v>
      </c>
      <c r="L127" s="56" t="n">
        <v>9160.51</v>
      </c>
      <c r="M127" s="56" t="s">
        <v>13265</v>
      </c>
      <c r="N127" s="56" t="s">
        <v>10061</v>
      </c>
      <c r="O127" s="56" t="s">
        <v>18</v>
      </c>
      <c r="P127" s="55" t="n">
        <f aca="false">J127-L127</f>
        <v>158155.34</v>
      </c>
      <c r="Q127" s="55" t="n">
        <f aca="false">IF(J127=0,0,ROUND(L127/J127*100,2))</f>
        <v>5.47</v>
      </c>
      <c r="R127" s="55" t="str">
        <f aca="false">TEXT(E127,"yyyy-mm")</f>
        <v>2022-11</v>
      </c>
    </row>
    <row r="128" customFormat="false" ht="15" hidden="false" customHeight="true" outlineLevel="0" collapsed="false">
      <c r="A128" s="52" t="s">
        <v>13355</v>
      </c>
      <c r="B128" s="52" t="s">
        <v>3030</v>
      </c>
      <c r="C128" s="52" t="s">
        <v>1692</v>
      </c>
      <c r="D128" s="52" t="s">
        <v>1940</v>
      </c>
      <c r="E128" s="53" t="n">
        <v>45212</v>
      </c>
      <c r="F128" s="52" t="s">
        <v>98</v>
      </c>
      <c r="G128" s="52" t="s">
        <v>13205</v>
      </c>
      <c r="H128" s="52" t="n">
        <v>385</v>
      </c>
      <c r="I128" s="52" t="n">
        <v>816.69</v>
      </c>
      <c r="J128" s="54" t="n">
        <f aca="false">ROUND(H128*I128,2)</f>
        <v>314425.65</v>
      </c>
      <c r="K128" s="52" t="s">
        <v>13192</v>
      </c>
      <c r="L128" s="52" t="n">
        <v>143015.55</v>
      </c>
      <c r="M128" s="52" t="s">
        <v>13206</v>
      </c>
      <c r="N128" s="52" t="s">
        <v>10066</v>
      </c>
      <c r="O128" s="52" t="s">
        <v>12</v>
      </c>
      <c r="P128" s="55" t="n">
        <f aca="false">J128-L128</f>
        <v>171410.1</v>
      </c>
      <c r="Q128" s="55" t="n">
        <f aca="false">IF(J128=0,0,ROUND(L128/J128*100,2))</f>
        <v>45.48</v>
      </c>
      <c r="R128" s="55" t="str">
        <f aca="false">TEXT(E128,"yyyy-mm")</f>
        <v>2023-10</v>
      </c>
    </row>
    <row r="129" customFormat="false" ht="15" hidden="false" customHeight="true" outlineLevel="0" collapsed="false">
      <c r="A129" s="56" t="s">
        <v>13356</v>
      </c>
      <c r="B129" s="56" t="s">
        <v>1968</v>
      </c>
      <c r="C129" s="56" t="s">
        <v>1745</v>
      </c>
      <c r="D129" s="56" t="s">
        <v>2776</v>
      </c>
      <c r="E129" s="57" t="n">
        <v>45505</v>
      </c>
      <c r="F129" s="56" t="s">
        <v>92</v>
      </c>
      <c r="G129" s="56" t="s">
        <v>13187</v>
      </c>
      <c r="H129" s="56" t="n">
        <v>298</v>
      </c>
      <c r="I129" s="56" t="n">
        <v>224.53</v>
      </c>
      <c r="J129" s="54" t="n">
        <f aca="false">ROUND(H129*I129,2)</f>
        <v>66909.94</v>
      </c>
      <c r="K129" s="56" t="s">
        <v>13212</v>
      </c>
      <c r="L129" s="56" t="n">
        <v>14379.59</v>
      </c>
      <c r="M129" s="56" t="s">
        <v>13254</v>
      </c>
      <c r="N129" s="56" t="s">
        <v>10066</v>
      </c>
      <c r="O129" s="56" t="s">
        <v>21</v>
      </c>
      <c r="P129" s="55" t="n">
        <f aca="false">J129-L129</f>
        <v>52530.35</v>
      </c>
      <c r="Q129" s="55" t="n">
        <f aca="false">IF(J129=0,0,ROUND(L129/J129*100,2))</f>
        <v>21.49</v>
      </c>
      <c r="R129" s="55" t="str">
        <f aca="false">TEXT(E129,"yyyy-mm")</f>
        <v>2024-08</v>
      </c>
    </row>
    <row r="130" customFormat="false" ht="15" hidden="false" customHeight="true" outlineLevel="0" collapsed="false">
      <c r="A130" s="52" t="s">
        <v>13357</v>
      </c>
      <c r="B130" s="52" t="s">
        <v>3808</v>
      </c>
      <c r="C130" s="52" t="s">
        <v>6362</v>
      </c>
      <c r="D130" s="52" t="s">
        <v>2157</v>
      </c>
      <c r="E130" s="53" t="n">
        <v>44569</v>
      </c>
      <c r="F130" s="52" t="s">
        <v>98</v>
      </c>
      <c r="G130" s="52" t="s">
        <v>13211</v>
      </c>
      <c r="H130" s="52" t="n">
        <v>317</v>
      </c>
      <c r="I130" s="52" t="n">
        <v>234.69</v>
      </c>
      <c r="J130" s="54" t="n">
        <f aca="false">ROUND(H130*I130,2)</f>
        <v>74396.73</v>
      </c>
      <c r="K130" s="52" t="s">
        <v>13202</v>
      </c>
      <c r="L130" s="52" t="n">
        <v>1461.41</v>
      </c>
      <c r="M130" s="52" t="s">
        <v>13287</v>
      </c>
      <c r="N130" s="52" t="s">
        <v>10066</v>
      </c>
      <c r="O130" s="52" t="s">
        <v>21</v>
      </c>
      <c r="P130" s="55" t="n">
        <f aca="false">J130-L130</f>
        <v>72935.32</v>
      </c>
      <c r="Q130" s="55" t="n">
        <f aca="false">IF(J130=0,0,ROUND(L130/J130*100,2))</f>
        <v>1.96</v>
      </c>
      <c r="R130" s="55" t="str">
        <f aca="false">TEXT(E130,"yyyy-mm")</f>
        <v>2022-01</v>
      </c>
    </row>
    <row r="131" customFormat="false" ht="15" hidden="false" customHeight="true" outlineLevel="0" collapsed="false">
      <c r="A131" s="56" t="s">
        <v>13358</v>
      </c>
      <c r="B131" s="56" t="s">
        <v>3471</v>
      </c>
      <c r="C131" s="56" t="s">
        <v>6701</v>
      </c>
      <c r="D131" s="56" t="s">
        <v>3848</v>
      </c>
      <c r="E131" s="57" t="n">
        <v>45007</v>
      </c>
      <c r="F131" s="56" t="s">
        <v>102</v>
      </c>
      <c r="G131" s="56" t="s">
        <v>13211</v>
      </c>
      <c r="H131" s="56" t="n">
        <v>69</v>
      </c>
      <c r="I131" s="56" t="n">
        <v>332.07</v>
      </c>
      <c r="J131" s="54" t="n">
        <f aca="false">ROUND(H131*I131,2)</f>
        <v>22912.83</v>
      </c>
      <c r="K131" s="56" t="s">
        <v>13188</v>
      </c>
      <c r="L131" s="56" t="n">
        <v>5626.71</v>
      </c>
      <c r="M131" s="56" t="s">
        <v>13198</v>
      </c>
      <c r="N131" s="56" t="s">
        <v>10061</v>
      </c>
      <c r="O131" s="56" t="s">
        <v>18</v>
      </c>
      <c r="P131" s="55" t="n">
        <f aca="false">J131-L131</f>
        <v>17286.12</v>
      </c>
      <c r="Q131" s="55" t="n">
        <f aca="false">IF(J131=0,0,ROUND(L131/J131*100,2))</f>
        <v>24.56</v>
      </c>
      <c r="R131" s="55" t="str">
        <f aca="false">TEXT(E131,"yyyy-mm")</f>
        <v>2023-03</v>
      </c>
    </row>
    <row r="132" customFormat="false" ht="15" hidden="false" customHeight="true" outlineLevel="0" collapsed="false">
      <c r="A132" s="52" t="s">
        <v>13359</v>
      </c>
      <c r="B132" s="52" t="s">
        <v>2424</v>
      </c>
      <c r="C132" s="52" t="s">
        <v>2322</v>
      </c>
      <c r="D132" s="52" t="s">
        <v>2948</v>
      </c>
      <c r="E132" s="53" t="n">
        <v>45325</v>
      </c>
      <c r="F132" s="52" t="s">
        <v>102</v>
      </c>
      <c r="G132" s="52" t="s">
        <v>13211</v>
      </c>
      <c r="H132" s="52" t="n">
        <v>211</v>
      </c>
      <c r="I132" s="52" t="n">
        <v>945.37</v>
      </c>
      <c r="J132" s="54" t="n">
        <f aca="false">ROUND(H132*I132,2)</f>
        <v>199473.07</v>
      </c>
      <c r="K132" s="52" t="s">
        <v>13212</v>
      </c>
      <c r="L132" s="52" t="n">
        <v>100963.48</v>
      </c>
      <c r="M132" s="52" t="s">
        <v>13228</v>
      </c>
      <c r="N132" s="52" t="s">
        <v>10066</v>
      </c>
      <c r="O132" s="52" t="s">
        <v>9</v>
      </c>
      <c r="P132" s="55" t="n">
        <f aca="false">J132-L132</f>
        <v>98509.59</v>
      </c>
      <c r="Q132" s="55" t="n">
        <f aca="false">IF(J132=0,0,ROUND(L132/J132*100,2))</f>
        <v>50.62</v>
      </c>
      <c r="R132" s="55" t="str">
        <f aca="false">TEXT(E132,"yyyy-mm")</f>
        <v>2024-02</v>
      </c>
    </row>
    <row r="133" customFormat="false" ht="15" hidden="false" customHeight="true" outlineLevel="0" collapsed="false">
      <c r="A133" s="56" t="s">
        <v>13360</v>
      </c>
      <c r="B133" s="56" t="s">
        <v>1712</v>
      </c>
      <c r="C133" s="56" t="s">
        <v>2194</v>
      </c>
      <c r="D133" s="56" t="s">
        <v>10327</v>
      </c>
      <c r="E133" s="57" t="n">
        <v>44651</v>
      </c>
      <c r="F133" s="56" t="s">
        <v>96</v>
      </c>
      <c r="G133" s="56" t="s">
        <v>13211</v>
      </c>
      <c r="H133" s="56" t="n">
        <v>495</v>
      </c>
      <c r="I133" s="56" t="n">
        <v>483.07</v>
      </c>
      <c r="J133" s="54" t="n">
        <f aca="false">ROUND(H133*I133,2)</f>
        <v>239119.65</v>
      </c>
      <c r="K133" s="56" t="s">
        <v>13188</v>
      </c>
      <c r="L133" s="56" t="n">
        <v>16155.09</v>
      </c>
      <c r="M133" s="56" t="s">
        <v>13200</v>
      </c>
      <c r="N133" s="56" t="s">
        <v>10061</v>
      </c>
      <c r="O133" s="56" t="s">
        <v>9</v>
      </c>
      <c r="P133" s="55" t="n">
        <f aca="false">J133-L133</f>
        <v>222964.56</v>
      </c>
      <c r="Q133" s="55" t="n">
        <f aca="false">IF(J133=0,0,ROUND(L133/J133*100,2))</f>
        <v>6.76</v>
      </c>
      <c r="R133" s="55" t="str">
        <f aca="false">TEXT(E133,"yyyy-mm")</f>
        <v>2022-03</v>
      </c>
    </row>
    <row r="134" customFormat="false" ht="15" hidden="false" customHeight="true" outlineLevel="0" collapsed="false">
      <c r="A134" s="52" t="s">
        <v>13361</v>
      </c>
      <c r="B134" s="52" t="s">
        <v>3508</v>
      </c>
      <c r="C134" s="52" t="s">
        <v>967</v>
      </c>
      <c r="D134" s="52" t="s">
        <v>1208</v>
      </c>
      <c r="E134" s="53" t="n">
        <v>45605</v>
      </c>
      <c r="F134" s="52" t="s">
        <v>102</v>
      </c>
      <c r="G134" s="52" t="s">
        <v>13187</v>
      </c>
      <c r="H134" s="52" t="n">
        <v>369</v>
      </c>
      <c r="I134" s="52" t="n">
        <v>466.93</v>
      </c>
      <c r="J134" s="54" t="n">
        <f aca="false">ROUND(H134*I134,2)</f>
        <v>172297.17</v>
      </c>
      <c r="K134" s="52" t="s">
        <v>13202</v>
      </c>
      <c r="L134" s="52" t="n">
        <v>60171.31</v>
      </c>
      <c r="M134" s="52" t="s">
        <v>13189</v>
      </c>
      <c r="N134" s="52" t="s">
        <v>10061</v>
      </c>
      <c r="O134" s="52" t="s">
        <v>12</v>
      </c>
      <c r="P134" s="55" t="n">
        <f aca="false">J134-L134</f>
        <v>112125.86</v>
      </c>
      <c r="Q134" s="55" t="n">
        <f aca="false">IF(J134=0,0,ROUND(L134/J134*100,2))</f>
        <v>34.92</v>
      </c>
      <c r="R134" s="55" t="str">
        <f aca="false">TEXT(E134,"yyyy-mm")</f>
        <v>2024-11</v>
      </c>
    </row>
    <row r="135" customFormat="false" ht="15" hidden="false" customHeight="true" outlineLevel="0" collapsed="false">
      <c r="A135" s="56" t="s">
        <v>13362</v>
      </c>
      <c r="B135" s="56" t="s">
        <v>2129</v>
      </c>
      <c r="C135" s="56" t="s">
        <v>918</v>
      </c>
      <c r="D135" s="56" t="s">
        <v>520</v>
      </c>
      <c r="E135" s="57" t="n">
        <v>44697</v>
      </c>
      <c r="F135" s="56" t="s">
        <v>98</v>
      </c>
      <c r="G135" s="56" t="s">
        <v>13191</v>
      </c>
      <c r="H135" s="56" t="n">
        <v>284</v>
      </c>
      <c r="I135" s="56" t="n">
        <v>897.65</v>
      </c>
      <c r="J135" s="54" t="n">
        <f aca="false">ROUND(H135*I135,2)</f>
        <v>254932.6</v>
      </c>
      <c r="K135" s="56" t="s">
        <v>13192</v>
      </c>
      <c r="L135" s="56" t="n">
        <v>81977.78</v>
      </c>
      <c r="M135" s="56" t="s">
        <v>13232</v>
      </c>
      <c r="N135" s="56" t="s">
        <v>10066</v>
      </c>
      <c r="O135" s="56" t="s">
        <v>12</v>
      </c>
      <c r="P135" s="55" t="n">
        <f aca="false">J135-L135</f>
        <v>172954.82</v>
      </c>
      <c r="Q135" s="55" t="n">
        <f aca="false">IF(J135=0,0,ROUND(L135/J135*100,2))</f>
        <v>32.16</v>
      </c>
      <c r="R135" s="55" t="str">
        <f aca="false">TEXT(E135,"yyyy-mm")</f>
        <v>2022-05</v>
      </c>
    </row>
    <row r="136" customFormat="false" ht="15" hidden="false" customHeight="true" outlineLevel="0" collapsed="false">
      <c r="A136" s="52" t="s">
        <v>13363</v>
      </c>
      <c r="B136" s="52" t="s">
        <v>2451</v>
      </c>
      <c r="C136" s="52" t="s">
        <v>2623</v>
      </c>
      <c r="D136" s="52" t="s">
        <v>3683</v>
      </c>
      <c r="E136" s="53" t="n">
        <v>45022</v>
      </c>
      <c r="F136" s="52" t="s">
        <v>92</v>
      </c>
      <c r="G136" s="52" t="s">
        <v>13230</v>
      </c>
      <c r="H136" s="52" t="n">
        <v>17</v>
      </c>
      <c r="I136" s="52" t="n">
        <v>894.6</v>
      </c>
      <c r="J136" s="54" t="n">
        <f aca="false">ROUND(H136*I136,2)</f>
        <v>15208.2</v>
      </c>
      <c r="K136" s="52" t="s">
        <v>13212</v>
      </c>
      <c r="L136" s="52" t="n">
        <v>4030.79</v>
      </c>
      <c r="M136" s="52" t="s">
        <v>13254</v>
      </c>
      <c r="N136" s="52" t="s">
        <v>10061</v>
      </c>
      <c r="O136" s="52" t="s">
        <v>18</v>
      </c>
      <c r="P136" s="55" t="n">
        <f aca="false">J136-L136</f>
        <v>11177.41</v>
      </c>
      <c r="Q136" s="55" t="n">
        <f aca="false">IF(J136=0,0,ROUND(L136/J136*100,2))</f>
        <v>26.5</v>
      </c>
      <c r="R136" s="55" t="str">
        <f aca="false">TEXT(E136,"yyyy-mm")</f>
        <v>2023-04</v>
      </c>
    </row>
    <row r="137" customFormat="false" ht="15" hidden="false" customHeight="true" outlineLevel="0" collapsed="false">
      <c r="A137" s="56" t="s">
        <v>13364</v>
      </c>
      <c r="B137" s="56" t="s">
        <v>509</v>
      </c>
      <c r="C137" s="56" t="s">
        <v>2341</v>
      </c>
      <c r="D137" s="56" t="s">
        <v>2290</v>
      </c>
      <c r="E137" s="57" t="n">
        <v>45461</v>
      </c>
      <c r="F137" s="56" t="s">
        <v>98</v>
      </c>
      <c r="G137" s="56" t="s">
        <v>13230</v>
      </c>
      <c r="H137" s="56" t="n">
        <v>151</v>
      </c>
      <c r="I137" s="56" t="n">
        <v>91.23</v>
      </c>
      <c r="J137" s="54" t="n">
        <f aca="false">ROUND(H137*I137,2)</f>
        <v>13775.73</v>
      </c>
      <c r="K137" s="56" t="s">
        <v>13192</v>
      </c>
      <c r="L137" s="56" t="n">
        <v>1213.55</v>
      </c>
      <c r="M137" s="56" t="s">
        <v>13260</v>
      </c>
      <c r="N137" s="56" t="s">
        <v>10066</v>
      </c>
      <c r="O137" s="56" t="s">
        <v>12</v>
      </c>
      <c r="P137" s="55" t="n">
        <f aca="false">J137-L137</f>
        <v>12562.18</v>
      </c>
      <c r="Q137" s="55" t="n">
        <f aca="false">IF(J137=0,0,ROUND(L137/J137*100,2))</f>
        <v>8.81</v>
      </c>
      <c r="R137" s="55" t="str">
        <f aca="false">TEXT(E137,"yyyy-mm")</f>
        <v>2024-06</v>
      </c>
    </row>
    <row r="138" customFormat="false" ht="15" hidden="false" customHeight="true" outlineLevel="0" collapsed="false">
      <c r="A138" s="52" t="s">
        <v>13365</v>
      </c>
      <c r="B138" s="52" t="s">
        <v>949</v>
      </c>
      <c r="C138" s="52" t="s">
        <v>7304</v>
      </c>
      <c r="D138" s="52" t="s">
        <v>13366</v>
      </c>
      <c r="E138" s="53" t="n">
        <v>44795</v>
      </c>
      <c r="F138" s="52" t="s">
        <v>98</v>
      </c>
      <c r="G138" s="52" t="s">
        <v>13191</v>
      </c>
      <c r="H138" s="52" t="n">
        <v>385</v>
      </c>
      <c r="I138" s="52" t="n">
        <v>95.95</v>
      </c>
      <c r="J138" s="54" t="n">
        <f aca="false">ROUND(H138*I138,2)</f>
        <v>36940.75</v>
      </c>
      <c r="K138" s="52" t="s">
        <v>13202</v>
      </c>
      <c r="L138" s="52" t="n">
        <v>12061.16</v>
      </c>
      <c r="M138" s="52" t="s">
        <v>13265</v>
      </c>
      <c r="N138" s="52" t="s">
        <v>10061</v>
      </c>
      <c r="O138" s="52" t="s">
        <v>18</v>
      </c>
      <c r="P138" s="55" t="n">
        <f aca="false">J138-L138</f>
        <v>24879.59</v>
      </c>
      <c r="Q138" s="55" t="n">
        <f aca="false">IF(J138=0,0,ROUND(L138/J138*100,2))</f>
        <v>32.65</v>
      </c>
      <c r="R138" s="55" t="str">
        <f aca="false">TEXT(E138,"yyyy-mm")</f>
        <v>2022-08</v>
      </c>
    </row>
    <row r="139" customFormat="false" ht="15" hidden="false" customHeight="true" outlineLevel="0" collapsed="false">
      <c r="A139" s="56" t="s">
        <v>13367</v>
      </c>
      <c r="B139" s="56" t="s">
        <v>2708</v>
      </c>
      <c r="C139" s="56" t="s">
        <v>845</v>
      </c>
      <c r="D139" s="56" t="s">
        <v>1597</v>
      </c>
      <c r="E139" s="57" t="n">
        <v>45279</v>
      </c>
      <c r="F139" s="56" t="s">
        <v>100</v>
      </c>
      <c r="G139" s="56" t="s">
        <v>13205</v>
      </c>
      <c r="H139" s="56" t="n">
        <v>487</v>
      </c>
      <c r="I139" s="56" t="n">
        <v>678.39</v>
      </c>
      <c r="J139" s="54" t="n">
        <f aca="false">ROUND(H139*I139,2)</f>
        <v>330375.93</v>
      </c>
      <c r="K139" s="56" t="s">
        <v>13202</v>
      </c>
      <c r="L139" s="56" t="n">
        <v>156746.52</v>
      </c>
      <c r="M139" s="56" t="s">
        <v>13292</v>
      </c>
      <c r="N139" s="56" t="s">
        <v>10061</v>
      </c>
      <c r="O139" s="56" t="s">
        <v>15</v>
      </c>
      <c r="P139" s="55" t="n">
        <f aca="false">J139-L139</f>
        <v>173629.41</v>
      </c>
      <c r="Q139" s="55" t="n">
        <f aca="false">IF(J139=0,0,ROUND(L139/J139*100,2))</f>
        <v>47.44</v>
      </c>
      <c r="R139" s="55" t="str">
        <f aca="false">TEXT(E139,"yyyy-mm")</f>
        <v>2023-12</v>
      </c>
    </row>
    <row r="140" customFormat="false" ht="15" hidden="false" customHeight="true" outlineLevel="0" collapsed="false">
      <c r="A140" s="52" t="s">
        <v>13368</v>
      </c>
      <c r="B140" s="52" t="s">
        <v>3434</v>
      </c>
      <c r="C140" s="52" t="s">
        <v>4500</v>
      </c>
      <c r="D140" s="52" t="s">
        <v>4708</v>
      </c>
      <c r="E140" s="53" t="n">
        <v>45650</v>
      </c>
      <c r="F140" s="52" t="s">
        <v>98</v>
      </c>
      <c r="G140" s="52" t="s">
        <v>13230</v>
      </c>
      <c r="H140" s="52" t="n">
        <v>267</v>
      </c>
      <c r="I140" s="52" t="n">
        <v>83.1</v>
      </c>
      <c r="J140" s="54" t="n">
        <f aca="false">ROUND(H140*I140,2)</f>
        <v>22187.7</v>
      </c>
      <c r="K140" s="52" t="s">
        <v>13202</v>
      </c>
      <c r="L140" s="52" t="n">
        <v>2735.01</v>
      </c>
      <c r="M140" s="52" t="s">
        <v>13196</v>
      </c>
      <c r="N140" s="52" t="s">
        <v>10066</v>
      </c>
      <c r="O140" s="52" t="s">
        <v>21</v>
      </c>
      <c r="P140" s="55" t="n">
        <f aca="false">J140-L140</f>
        <v>19452.69</v>
      </c>
      <c r="Q140" s="55" t="n">
        <f aca="false">IF(J140=0,0,ROUND(L140/J140*100,2))</f>
        <v>12.33</v>
      </c>
      <c r="R140" s="55" t="str">
        <f aca="false">TEXT(E140,"yyyy-mm")</f>
        <v>2024-12</v>
      </c>
    </row>
    <row r="141" customFormat="false" ht="15" hidden="false" customHeight="true" outlineLevel="0" collapsed="false">
      <c r="A141" s="56" t="s">
        <v>13369</v>
      </c>
      <c r="B141" s="56" t="s">
        <v>4029</v>
      </c>
      <c r="C141" s="56" t="s">
        <v>612</v>
      </c>
      <c r="D141" s="56" t="s">
        <v>835</v>
      </c>
      <c r="E141" s="57" t="n">
        <v>44566</v>
      </c>
      <c r="F141" s="56" t="s">
        <v>96</v>
      </c>
      <c r="G141" s="56" t="s">
        <v>13195</v>
      </c>
      <c r="H141" s="56" t="n">
        <v>295</v>
      </c>
      <c r="I141" s="56" t="n">
        <v>905.34</v>
      </c>
      <c r="J141" s="54" t="n">
        <f aca="false">ROUND(H141*I141,2)</f>
        <v>267075.3</v>
      </c>
      <c r="K141" s="56" t="s">
        <v>13212</v>
      </c>
      <c r="L141" s="56" t="n">
        <v>88758.26</v>
      </c>
      <c r="M141" s="56" t="s">
        <v>13239</v>
      </c>
      <c r="N141" s="56" t="s">
        <v>10061</v>
      </c>
      <c r="O141" s="56" t="s">
        <v>18</v>
      </c>
      <c r="P141" s="55" t="n">
        <f aca="false">J141-L141</f>
        <v>178317.04</v>
      </c>
      <c r="Q141" s="55" t="n">
        <f aca="false">IF(J141=0,0,ROUND(L141/J141*100,2))</f>
        <v>33.23</v>
      </c>
      <c r="R141" s="55" t="str">
        <f aca="false">TEXT(E141,"yyyy-mm")</f>
        <v>2022-01</v>
      </c>
    </row>
    <row r="142" customFormat="false" ht="15" hidden="false" customHeight="true" outlineLevel="0" collapsed="false">
      <c r="A142" s="52" t="s">
        <v>13370</v>
      </c>
      <c r="B142" s="52" t="s">
        <v>1017</v>
      </c>
      <c r="C142" s="52" t="s">
        <v>2231</v>
      </c>
      <c r="D142" s="52" t="s">
        <v>5101</v>
      </c>
      <c r="E142" s="53" t="n">
        <v>45493</v>
      </c>
      <c r="F142" s="52" t="s">
        <v>96</v>
      </c>
      <c r="G142" s="52" t="s">
        <v>13187</v>
      </c>
      <c r="H142" s="52" t="n">
        <v>388</v>
      </c>
      <c r="I142" s="52" t="n">
        <v>765.95</v>
      </c>
      <c r="J142" s="54" t="n">
        <f aca="false">ROUND(H142*I142,2)</f>
        <v>297188.6</v>
      </c>
      <c r="K142" s="52" t="s">
        <v>13192</v>
      </c>
      <c r="L142" s="52" t="n">
        <v>6110.14</v>
      </c>
      <c r="M142" s="52" t="s">
        <v>13260</v>
      </c>
      <c r="N142" s="52" t="s">
        <v>10061</v>
      </c>
      <c r="O142" s="52" t="s">
        <v>21</v>
      </c>
      <c r="P142" s="55" t="n">
        <f aca="false">J142-L142</f>
        <v>291078.46</v>
      </c>
      <c r="Q142" s="55" t="n">
        <f aca="false">IF(J142=0,0,ROUND(L142/J142*100,2))</f>
        <v>2.06</v>
      </c>
      <c r="R142" s="55" t="str">
        <f aca="false">TEXT(E142,"yyyy-mm")</f>
        <v>2024-07</v>
      </c>
    </row>
    <row r="143" customFormat="false" ht="15" hidden="false" customHeight="true" outlineLevel="0" collapsed="false">
      <c r="A143" s="56" t="s">
        <v>13371</v>
      </c>
      <c r="B143" s="56" t="s">
        <v>373</v>
      </c>
      <c r="C143" s="56" t="s">
        <v>4529</v>
      </c>
      <c r="D143" s="56" t="s">
        <v>2630</v>
      </c>
      <c r="E143" s="57" t="n">
        <v>45009</v>
      </c>
      <c r="F143" s="56" t="s">
        <v>92</v>
      </c>
      <c r="G143" s="56" t="s">
        <v>13205</v>
      </c>
      <c r="H143" s="56" t="n">
        <v>317</v>
      </c>
      <c r="I143" s="56" t="n">
        <v>33.75</v>
      </c>
      <c r="J143" s="54" t="n">
        <f aca="false">ROUND(H143*I143,2)</f>
        <v>10698.75</v>
      </c>
      <c r="K143" s="56" t="s">
        <v>13212</v>
      </c>
      <c r="L143" s="56" t="n">
        <v>3862.45</v>
      </c>
      <c r="M143" s="56" t="s">
        <v>13214</v>
      </c>
      <c r="N143" s="56" t="s">
        <v>10061</v>
      </c>
      <c r="O143" s="56" t="s">
        <v>18</v>
      </c>
      <c r="P143" s="55" t="n">
        <f aca="false">J143-L143</f>
        <v>6836.3</v>
      </c>
      <c r="Q143" s="55" t="n">
        <f aca="false">IF(J143=0,0,ROUND(L143/J143*100,2))</f>
        <v>36.1</v>
      </c>
      <c r="R143" s="55" t="str">
        <f aca="false">TEXT(E143,"yyyy-mm")</f>
        <v>2023-03</v>
      </c>
    </row>
    <row r="144" customFormat="false" ht="15" hidden="false" customHeight="true" outlineLevel="0" collapsed="false">
      <c r="A144" s="52" t="s">
        <v>13372</v>
      </c>
      <c r="B144" s="52" t="s">
        <v>2850</v>
      </c>
      <c r="C144" s="52" t="s">
        <v>1822</v>
      </c>
      <c r="D144" s="52" t="s">
        <v>5604</v>
      </c>
      <c r="E144" s="53" t="n">
        <v>44829</v>
      </c>
      <c r="F144" s="52" t="s">
        <v>100</v>
      </c>
      <c r="G144" s="52" t="s">
        <v>13205</v>
      </c>
      <c r="H144" s="52" t="n">
        <v>467</v>
      </c>
      <c r="I144" s="52" t="n">
        <v>435.44</v>
      </c>
      <c r="J144" s="54" t="n">
        <f aca="false">ROUND(H144*I144,2)</f>
        <v>203350.48</v>
      </c>
      <c r="K144" s="52" t="s">
        <v>13212</v>
      </c>
      <c r="L144" s="52" t="n">
        <v>30172.03</v>
      </c>
      <c r="M144" s="52" t="s">
        <v>13292</v>
      </c>
      <c r="N144" s="52" t="s">
        <v>10066</v>
      </c>
      <c r="O144" s="52" t="s">
        <v>18</v>
      </c>
      <c r="P144" s="55" t="n">
        <f aca="false">J144-L144</f>
        <v>173178.45</v>
      </c>
      <c r="Q144" s="55" t="n">
        <f aca="false">IF(J144=0,0,ROUND(L144/J144*100,2))</f>
        <v>14.84</v>
      </c>
      <c r="R144" s="55" t="str">
        <f aca="false">TEXT(E144,"yyyy-mm")</f>
        <v>2022-09</v>
      </c>
    </row>
    <row r="145" customFormat="false" ht="15" hidden="false" customHeight="true" outlineLevel="0" collapsed="false">
      <c r="A145" s="56" t="s">
        <v>13373</v>
      </c>
      <c r="B145" s="56" t="s">
        <v>732</v>
      </c>
      <c r="C145" s="56" t="s">
        <v>3004</v>
      </c>
      <c r="D145" s="56" t="s">
        <v>3130</v>
      </c>
      <c r="E145" s="57" t="n">
        <v>45600</v>
      </c>
      <c r="F145" s="56" t="s">
        <v>96</v>
      </c>
      <c r="G145" s="56" t="s">
        <v>13191</v>
      </c>
      <c r="H145" s="56" t="n">
        <v>224</v>
      </c>
      <c r="I145" s="56" t="n">
        <v>943.25</v>
      </c>
      <c r="J145" s="54" t="n">
        <f aca="false">ROUND(H145*I145,2)</f>
        <v>211288</v>
      </c>
      <c r="K145" s="56" t="s">
        <v>13202</v>
      </c>
      <c r="L145" s="56" t="n">
        <v>82401.65</v>
      </c>
      <c r="M145" s="56" t="s">
        <v>13198</v>
      </c>
      <c r="N145" s="56" t="s">
        <v>10061</v>
      </c>
      <c r="O145" s="56" t="s">
        <v>21</v>
      </c>
      <c r="P145" s="55" t="n">
        <f aca="false">J145-L145</f>
        <v>128886.35</v>
      </c>
      <c r="Q145" s="55" t="n">
        <f aca="false">IF(J145=0,0,ROUND(L145/J145*100,2))</f>
        <v>39</v>
      </c>
      <c r="R145" s="55" t="str">
        <f aca="false">TEXT(E145,"yyyy-mm")</f>
        <v>2024-11</v>
      </c>
    </row>
    <row r="146" customFormat="false" ht="15" hidden="false" customHeight="true" outlineLevel="0" collapsed="false">
      <c r="A146" s="52" t="s">
        <v>13374</v>
      </c>
      <c r="B146" s="52" t="s">
        <v>1282</v>
      </c>
      <c r="C146" s="52" t="s">
        <v>5250</v>
      </c>
      <c r="D146" s="52" t="s">
        <v>3483</v>
      </c>
      <c r="E146" s="53" t="n">
        <v>44888</v>
      </c>
      <c r="F146" s="52" t="s">
        <v>94</v>
      </c>
      <c r="G146" s="52" t="s">
        <v>13195</v>
      </c>
      <c r="H146" s="52" t="n">
        <v>471</v>
      </c>
      <c r="I146" s="52" t="n">
        <v>366.13</v>
      </c>
      <c r="J146" s="54" t="n">
        <f aca="false">ROUND(H146*I146,2)</f>
        <v>172447.23</v>
      </c>
      <c r="K146" s="52" t="s">
        <v>13202</v>
      </c>
      <c r="L146" s="52" t="n">
        <v>66075.06</v>
      </c>
      <c r="M146" s="52" t="s">
        <v>13209</v>
      </c>
      <c r="N146" s="52" t="s">
        <v>10066</v>
      </c>
      <c r="O146" s="52" t="s">
        <v>15</v>
      </c>
      <c r="P146" s="55" t="n">
        <f aca="false">J146-L146</f>
        <v>106372.17</v>
      </c>
      <c r="Q146" s="55" t="n">
        <f aca="false">IF(J146=0,0,ROUND(L146/J146*100,2))</f>
        <v>38.32</v>
      </c>
      <c r="R146" s="55" t="str">
        <f aca="false">TEXT(E146,"yyyy-mm")</f>
        <v>2022-11</v>
      </c>
    </row>
    <row r="147" customFormat="false" ht="15" hidden="false" customHeight="true" outlineLevel="0" collapsed="false">
      <c r="A147" s="56" t="s">
        <v>13375</v>
      </c>
      <c r="B147" s="56" t="s">
        <v>3931</v>
      </c>
      <c r="C147" s="56" t="s">
        <v>12433</v>
      </c>
      <c r="D147" s="56" t="s">
        <v>6643</v>
      </c>
      <c r="E147" s="57" t="n">
        <v>44850</v>
      </c>
      <c r="F147" s="56" t="s">
        <v>102</v>
      </c>
      <c r="G147" s="56" t="s">
        <v>13187</v>
      </c>
      <c r="H147" s="56" t="n">
        <v>236</v>
      </c>
      <c r="I147" s="56" t="n">
        <v>267.95</v>
      </c>
      <c r="J147" s="54" t="n">
        <f aca="false">ROUND(H147*I147,2)</f>
        <v>63236.2</v>
      </c>
      <c r="K147" s="56" t="s">
        <v>13188</v>
      </c>
      <c r="L147" s="56" t="n">
        <v>19368.41</v>
      </c>
      <c r="M147" s="56" t="s">
        <v>13193</v>
      </c>
      <c r="N147" s="56" t="s">
        <v>10061</v>
      </c>
      <c r="O147" s="56" t="s">
        <v>9</v>
      </c>
      <c r="P147" s="55" t="n">
        <f aca="false">J147-L147</f>
        <v>43867.79</v>
      </c>
      <c r="Q147" s="55" t="n">
        <f aca="false">IF(J147=0,0,ROUND(L147/J147*100,2))</f>
        <v>30.63</v>
      </c>
      <c r="R147" s="55" t="str">
        <f aca="false">TEXT(E147,"yyyy-mm")</f>
        <v>2022-10</v>
      </c>
    </row>
    <row r="148" customFormat="false" ht="15" hidden="false" customHeight="true" outlineLevel="0" collapsed="false">
      <c r="A148" s="52" t="s">
        <v>13376</v>
      </c>
      <c r="B148" s="52" t="s">
        <v>3636</v>
      </c>
      <c r="C148" s="52" t="s">
        <v>3802</v>
      </c>
      <c r="D148" s="52" t="s">
        <v>520</v>
      </c>
      <c r="E148" s="53" t="n">
        <v>45571</v>
      </c>
      <c r="F148" s="52" t="s">
        <v>96</v>
      </c>
      <c r="G148" s="52" t="s">
        <v>13205</v>
      </c>
      <c r="H148" s="52" t="n">
        <v>425</v>
      </c>
      <c r="I148" s="52" t="n">
        <v>703.7</v>
      </c>
      <c r="J148" s="54" t="n">
        <f aca="false">ROUND(H148*I148,2)</f>
        <v>299072.5</v>
      </c>
      <c r="K148" s="52" t="s">
        <v>13212</v>
      </c>
      <c r="L148" s="52" t="n">
        <v>12120.29</v>
      </c>
      <c r="M148" s="52" t="s">
        <v>13250</v>
      </c>
      <c r="N148" s="52" t="s">
        <v>10061</v>
      </c>
      <c r="O148" s="52" t="s">
        <v>9</v>
      </c>
      <c r="P148" s="55" t="n">
        <f aca="false">J148-L148</f>
        <v>286952.21</v>
      </c>
      <c r="Q148" s="55" t="n">
        <f aca="false">IF(J148=0,0,ROUND(L148/J148*100,2))</f>
        <v>4.05</v>
      </c>
      <c r="R148" s="55" t="str">
        <f aca="false">TEXT(E148,"yyyy-mm")</f>
        <v>2024-10</v>
      </c>
    </row>
    <row r="149" customFormat="false" ht="15" hidden="false" customHeight="true" outlineLevel="0" collapsed="false">
      <c r="A149" s="56" t="s">
        <v>13377</v>
      </c>
      <c r="B149" s="56" t="s">
        <v>2215</v>
      </c>
      <c r="C149" s="56" t="s">
        <v>734</v>
      </c>
      <c r="D149" s="56" t="s">
        <v>821</v>
      </c>
      <c r="E149" s="57" t="n">
        <v>44879</v>
      </c>
      <c r="F149" s="56" t="s">
        <v>102</v>
      </c>
      <c r="G149" s="56" t="s">
        <v>13195</v>
      </c>
      <c r="H149" s="56" t="n">
        <v>132</v>
      </c>
      <c r="I149" s="56" t="n">
        <v>136.63</v>
      </c>
      <c r="J149" s="54" t="n">
        <f aca="false">ROUND(H149*I149,2)</f>
        <v>18035.16</v>
      </c>
      <c r="K149" s="56" t="s">
        <v>13188</v>
      </c>
      <c r="L149" s="56" t="n">
        <v>10579.49</v>
      </c>
      <c r="M149" s="56" t="s">
        <v>13252</v>
      </c>
      <c r="N149" s="56" t="s">
        <v>10066</v>
      </c>
      <c r="O149" s="56" t="s">
        <v>18</v>
      </c>
      <c r="P149" s="55" t="n">
        <f aca="false">J149-L149</f>
        <v>7455.67</v>
      </c>
      <c r="Q149" s="55" t="n">
        <f aca="false">IF(J149=0,0,ROUND(L149/J149*100,2))</f>
        <v>58.66</v>
      </c>
      <c r="R149" s="55" t="str">
        <f aca="false">TEXT(E149,"yyyy-mm")</f>
        <v>2022-11</v>
      </c>
    </row>
    <row r="150" customFormat="false" ht="15" hidden="false" customHeight="true" outlineLevel="0" collapsed="false">
      <c r="A150" s="52" t="s">
        <v>13378</v>
      </c>
      <c r="B150" s="52" t="s">
        <v>1563</v>
      </c>
      <c r="C150" s="52" t="s">
        <v>9348</v>
      </c>
      <c r="D150" s="52" t="s">
        <v>2070</v>
      </c>
      <c r="E150" s="53" t="n">
        <v>44576</v>
      </c>
      <c r="F150" s="52" t="s">
        <v>96</v>
      </c>
      <c r="G150" s="52" t="s">
        <v>13191</v>
      </c>
      <c r="H150" s="52" t="n">
        <v>5</v>
      </c>
      <c r="I150" s="52" t="n">
        <v>858.8</v>
      </c>
      <c r="J150" s="54" t="n">
        <f aca="false">ROUND(H150*I150,2)</f>
        <v>4294</v>
      </c>
      <c r="K150" s="52" t="s">
        <v>13212</v>
      </c>
      <c r="L150" s="52" t="n">
        <v>2333.18</v>
      </c>
      <c r="M150" s="52" t="s">
        <v>13292</v>
      </c>
      <c r="N150" s="52" t="s">
        <v>10066</v>
      </c>
      <c r="O150" s="52" t="s">
        <v>15</v>
      </c>
      <c r="P150" s="55" t="n">
        <f aca="false">J150-L150</f>
        <v>1960.82</v>
      </c>
      <c r="Q150" s="55" t="n">
        <f aca="false">IF(J150=0,0,ROUND(L150/J150*100,2))</f>
        <v>54.34</v>
      </c>
      <c r="R150" s="55" t="str">
        <f aca="false">TEXT(E150,"yyyy-mm")</f>
        <v>2022-01</v>
      </c>
    </row>
    <row r="151" customFormat="false" ht="15" hidden="false" customHeight="true" outlineLevel="0" collapsed="false">
      <c r="A151" s="56" t="s">
        <v>13379</v>
      </c>
      <c r="B151" s="56" t="s">
        <v>3975</v>
      </c>
      <c r="C151" s="56" t="s">
        <v>3622</v>
      </c>
      <c r="D151" s="56" t="s">
        <v>3805</v>
      </c>
      <c r="E151" s="57" t="n">
        <v>45254</v>
      </c>
      <c r="F151" s="56" t="s">
        <v>94</v>
      </c>
      <c r="G151" s="56" t="s">
        <v>13191</v>
      </c>
      <c r="H151" s="56" t="n">
        <v>272</v>
      </c>
      <c r="I151" s="56" t="n">
        <v>254.4</v>
      </c>
      <c r="J151" s="54" t="n">
        <f aca="false">ROUND(H151*I151,2)</f>
        <v>69196.8</v>
      </c>
      <c r="K151" s="56" t="s">
        <v>13188</v>
      </c>
      <c r="L151" s="56" t="n">
        <v>213.86</v>
      </c>
      <c r="M151" s="56" t="s">
        <v>13276</v>
      </c>
      <c r="N151" s="56" t="s">
        <v>10061</v>
      </c>
      <c r="O151" s="56" t="s">
        <v>18</v>
      </c>
      <c r="P151" s="55" t="n">
        <f aca="false">J151-L151</f>
        <v>68982.94</v>
      </c>
      <c r="Q151" s="55" t="n">
        <f aca="false">IF(J151=0,0,ROUND(L151/J151*100,2))</f>
        <v>0.31</v>
      </c>
      <c r="R151" s="55" t="str">
        <f aca="false">TEXT(E151,"yyyy-mm")</f>
        <v>2023-11</v>
      </c>
    </row>
    <row r="152" customFormat="false" ht="15" hidden="false" customHeight="true" outlineLevel="0" collapsed="false">
      <c r="A152" s="52" t="s">
        <v>13380</v>
      </c>
      <c r="B152" s="52" t="s">
        <v>2451</v>
      </c>
      <c r="C152" s="52" t="s">
        <v>2542</v>
      </c>
      <c r="D152" s="52" t="s">
        <v>1309</v>
      </c>
      <c r="E152" s="53" t="n">
        <v>44899</v>
      </c>
      <c r="F152" s="52" t="s">
        <v>102</v>
      </c>
      <c r="G152" s="52" t="s">
        <v>13195</v>
      </c>
      <c r="H152" s="52" t="n">
        <v>48</v>
      </c>
      <c r="I152" s="52" t="n">
        <v>284.16</v>
      </c>
      <c r="J152" s="54" t="n">
        <f aca="false">ROUND(H152*I152,2)</f>
        <v>13639.68</v>
      </c>
      <c r="K152" s="52" t="s">
        <v>13212</v>
      </c>
      <c r="L152" s="52" t="n">
        <v>455.29</v>
      </c>
      <c r="M152" s="52" t="s">
        <v>13198</v>
      </c>
      <c r="N152" s="52" t="s">
        <v>10066</v>
      </c>
      <c r="O152" s="52" t="s">
        <v>21</v>
      </c>
      <c r="P152" s="55" t="n">
        <f aca="false">J152-L152</f>
        <v>13184.39</v>
      </c>
      <c r="Q152" s="55" t="n">
        <f aca="false">IF(J152=0,0,ROUND(L152/J152*100,2))</f>
        <v>3.34</v>
      </c>
      <c r="R152" s="55" t="str">
        <f aca="false">TEXT(E152,"yyyy-mm")</f>
        <v>2022-12</v>
      </c>
    </row>
    <row r="153" customFormat="false" ht="15" hidden="false" customHeight="true" outlineLevel="0" collapsed="false">
      <c r="A153" s="56" t="s">
        <v>13381</v>
      </c>
      <c r="B153" s="56" t="s">
        <v>1393</v>
      </c>
      <c r="C153" s="56" t="s">
        <v>1392</v>
      </c>
      <c r="D153" s="56" t="s">
        <v>5179</v>
      </c>
      <c r="E153" s="57" t="n">
        <v>45476</v>
      </c>
      <c r="F153" s="56" t="s">
        <v>92</v>
      </c>
      <c r="G153" s="56" t="s">
        <v>13191</v>
      </c>
      <c r="H153" s="56" t="n">
        <v>246</v>
      </c>
      <c r="I153" s="56" t="n">
        <v>939.18</v>
      </c>
      <c r="J153" s="54" t="n">
        <f aca="false">ROUND(H153*I153,2)</f>
        <v>231038.28</v>
      </c>
      <c r="K153" s="56" t="s">
        <v>13192</v>
      </c>
      <c r="L153" s="56" t="n">
        <v>19844.87</v>
      </c>
      <c r="M153" s="56" t="s">
        <v>13198</v>
      </c>
      <c r="N153" s="56" t="s">
        <v>10061</v>
      </c>
      <c r="O153" s="56" t="s">
        <v>18</v>
      </c>
      <c r="P153" s="55" t="n">
        <f aca="false">J153-L153</f>
        <v>211193.41</v>
      </c>
      <c r="Q153" s="55" t="n">
        <f aca="false">IF(J153=0,0,ROUND(L153/J153*100,2))</f>
        <v>8.59</v>
      </c>
      <c r="R153" s="55" t="str">
        <f aca="false">TEXT(E153,"yyyy-mm")</f>
        <v>2024-07</v>
      </c>
    </row>
    <row r="154" customFormat="false" ht="15" hidden="false" customHeight="true" outlineLevel="0" collapsed="false">
      <c r="A154" s="52" t="s">
        <v>13382</v>
      </c>
      <c r="B154" s="52" t="s">
        <v>3636</v>
      </c>
      <c r="C154" s="52" t="s">
        <v>5407</v>
      </c>
      <c r="D154" s="52" t="s">
        <v>1641</v>
      </c>
      <c r="E154" s="53" t="n">
        <v>44798</v>
      </c>
      <c r="F154" s="52" t="s">
        <v>96</v>
      </c>
      <c r="G154" s="52" t="s">
        <v>13211</v>
      </c>
      <c r="H154" s="52" t="n">
        <v>491</v>
      </c>
      <c r="I154" s="52" t="n">
        <v>711.28</v>
      </c>
      <c r="J154" s="54" t="n">
        <f aca="false">ROUND(H154*I154,2)</f>
        <v>349238.48</v>
      </c>
      <c r="K154" s="52" t="s">
        <v>13188</v>
      </c>
      <c r="L154" s="52" t="n">
        <v>182955.26</v>
      </c>
      <c r="M154" s="52" t="s">
        <v>13203</v>
      </c>
      <c r="N154" s="52" t="s">
        <v>10061</v>
      </c>
      <c r="O154" s="52" t="s">
        <v>18</v>
      </c>
      <c r="P154" s="55" t="n">
        <f aca="false">J154-L154</f>
        <v>166283.22</v>
      </c>
      <c r="Q154" s="55" t="n">
        <f aca="false">IF(J154=0,0,ROUND(L154/J154*100,2))</f>
        <v>52.39</v>
      </c>
      <c r="R154" s="55" t="str">
        <f aca="false">TEXT(E154,"yyyy-mm")</f>
        <v>2022-08</v>
      </c>
    </row>
    <row r="155" customFormat="false" ht="15" hidden="false" customHeight="true" outlineLevel="0" collapsed="false">
      <c r="A155" s="56" t="s">
        <v>13383</v>
      </c>
      <c r="B155" s="56" t="s">
        <v>752</v>
      </c>
      <c r="C155" s="56" t="s">
        <v>3155</v>
      </c>
      <c r="D155" s="56" t="s">
        <v>4245</v>
      </c>
      <c r="E155" s="57" t="n">
        <v>44796</v>
      </c>
      <c r="F155" s="56" t="s">
        <v>98</v>
      </c>
      <c r="G155" s="56" t="s">
        <v>13230</v>
      </c>
      <c r="H155" s="56" t="n">
        <v>230</v>
      </c>
      <c r="I155" s="56" t="n">
        <v>778.56</v>
      </c>
      <c r="J155" s="54" t="n">
        <f aca="false">ROUND(H155*I155,2)</f>
        <v>179068.8</v>
      </c>
      <c r="K155" s="56" t="s">
        <v>13212</v>
      </c>
      <c r="L155" s="56" t="n">
        <v>78560.99</v>
      </c>
      <c r="M155" s="56" t="s">
        <v>13254</v>
      </c>
      <c r="N155" s="56" t="s">
        <v>10066</v>
      </c>
      <c r="O155" s="56" t="s">
        <v>21</v>
      </c>
      <c r="P155" s="55" t="n">
        <f aca="false">J155-L155</f>
        <v>100507.81</v>
      </c>
      <c r="Q155" s="55" t="n">
        <f aca="false">IF(J155=0,0,ROUND(L155/J155*100,2))</f>
        <v>43.87</v>
      </c>
      <c r="R155" s="55" t="str">
        <f aca="false">TEXT(E155,"yyyy-mm")</f>
        <v>2022-08</v>
      </c>
    </row>
    <row r="156" customFormat="false" ht="15" hidden="false" customHeight="true" outlineLevel="0" collapsed="false">
      <c r="A156" s="52" t="s">
        <v>13384</v>
      </c>
      <c r="B156" s="52" t="s">
        <v>2845</v>
      </c>
      <c r="C156" s="52" t="s">
        <v>4500</v>
      </c>
      <c r="D156" s="52" t="s">
        <v>7384</v>
      </c>
      <c r="E156" s="53" t="n">
        <v>44900</v>
      </c>
      <c r="F156" s="52" t="s">
        <v>100</v>
      </c>
      <c r="G156" s="52" t="s">
        <v>13230</v>
      </c>
      <c r="H156" s="52" t="n">
        <v>453</v>
      </c>
      <c r="I156" s="52" t="n">
        <v>998.92</v>
      </c>
      <c r="J156" s="54" t="n">
        <f aca="false">ROUND(H156*I156,2)</f>
        <v>452510.76</v>
      </c>
      <c r="K156" s="52" t="s">
        <v>13202</v>
      </c>
      <c r="L156" s="52" t="n">
        <v>180310.23</v>
      </c>
      <c r="M156" s="52" t="s">
        <v>13306</v>
      </c>
      <c r="N156" s="52" t="s">
        <v>10061</v>
      </c>
      <c r="O156" s="52" t="s">
        <v>21</v>
      </c>
      <c r="P156" s="55" t="n">
        <f aca="false">J156-L156</f>
        <v>272200.53</v>
      </c>
      <c r="Q156" s="55" t="n">
        <f aca="false">IF(J156=0,0,ROUND(L156/J156*100,2))</f>
        <v>39.85</v>
      </c>
      <c r="R156" s="55" t="str">
        <f aca="false">TEXT(E156,"yyyy-mm")</f>
        <v>2022-12</v>
      </c>
    </row>
    <row r="157" customFormat="false" ht="15" hidden="false" customHeight="true" outlineLevel="0" collapsed="false">
      <c r="A157" s="56" t="s">
        <v>13385</v>
      </c>
      <c r="B157" s="56" t="s">
        <v>3440</v>
      </c>
      <c r="C157" s="56" t="s">
        <v>7830</v>
      </c>
      <c r="D157" s="56" t="s">
        <v>9958</v>
      </c>
      <c r="E157" s="57" t="n">
        <v>44713</v>
      </c>
      <c r="F157" s="56" t="s">
        <v>92</v>
      </c>
      <c r="G157" s="56" t="s">
        <v>13230</v>
      </c>
      <c r="H157" s="56" t="n">
        <v>294</v>
      </c>
      <c r="I157" s="56" t="n">
        <v>221.49</v>
      </c>
      <c r="J157" s="54" t="n">
        <f aca="false">ROUND(H157*I157,2)</f>
        <v>65118.06</v>
      </c>
      <c r="K157" s="56" t="s">
        <v>13202</v>
      </c>
      <c r="L157" s="56" t="n">
        <v>12527.35</v>
      </c>
      <c r="M157" s="56" t="s">
        <v>13258</v>
      </c>
      <c r="N157" s="56" t="s">
        <v>10066</v>
      </c>
      <c r="O157" s="56" t="s">
        <v>21</v>
      </c>
      <c r="P157" s="55" t="n">
        <f aca="false">J157-L157</f>
        <v>52590.71</v>
      </c>
      <c r="Q157" s="55" t="n">
        <f aca="false">IF(J157=0,0,ROUND(L157/J157*100,2))</f>
        <v>19.24</v>
      </c>
      <c r="R157" s="55" t="str">
        <f aca="false">TEXT(E157,"yyyy-mm")</f>
        <v>2022-06</v>
      </c>
    </row>
    <row r="158" customFormat="false" ht="15" hidden="false" customHeight="true" outlineLevel="0" collapsed="false">
      <c r="A158" s="52" t="s">
        <v>13386</v>
      </c>
      <c r="B158" s="52" t="s">
        <v>2069</v>
      </c>
      <c r="C158" s="52" t="s">
        <v>13387</v>
      </c>
      <c r="D158" s="52" t="s">
        <v>711</v>
      </c>
      <c r="E158" s="53" t="n">
        <v>45579</v>
      </c>
      <c r="F158" s="52" t="s">
        <v>102</v>
      </c>
      <c r="G158" s="52" t="s">
        <v>13195</v>
      </c>
      <c r="H158" s="52" t="n">
        <v>94</v>
      </c>
      <c r="I158" s="52" t="n">
        <v>229.71</v>
      </c>
      <c r="J158" s="54" t="n">
        <f aca="false">ROUND(H158*I158,2)</f>
        <v>21592.74</v>
      </c>
      <c r="K158" s="52" t="s">
        <v>13212</v>
      </c>
      <c r="L158" s="52" t="n">
        <v>2931.45</v>
      </c>
      <c r="M158" s="52" t="s">
        <v>13276</v>
      </c>
      <c r="N158" s="52" t="s">
        <v>10061</v>
      </c>
      <c r="O158" s="52" t="s">
        <v>21</v>
      </c>
      <c r="P158" s="55" t="n">
        <f aca="false">J158-L158</f>
        <v>18661.29</v>
      </c>
      <c r="Q158" s="55" t="n">
        <f aca="false">IF(J158=0,0,ROUND(L158/J158*100,2))</f>
        <v>13.58</v>
      </c>
      <c r="R158" s="55" t="str">
        <f aca="false">TEXT(E158,"yyyy-mm")</f>
        <v>2024-10</v>
      </c>
    </row>
    <row r="159" customFormat="false" ht="15" hidden="false" customHeight="true" outlineLevel="0" collapsed="false">
      <c r="A159" s="56" t="s">
        <v>13388</v>
      </c>
      <c r="B159" s="56" t="s">
        <v>3098</v>
      </c>
      <c r="C159" s="56" t="s">
        <v>9348</v>
      </c>
      <c r="D159" s="56" t="s">
        <v>2221</v>
      </c>
      <c r="E159" s="57" t="n">
        <v>45565</v>
      </c>
      <c r="F159" s="56" t="s">
        <v>96</v>
      </c>
      <c r="G159" s="56" t="s">
        <v>13230</v>
      </c>
      <c r="H159" s="56" t="n">
        <v>451</v>
      </c>
      <c r="I159" s="56" t="n">
        <v>985.64</v>
      </c>
      <c r="J159" s="54" t="n">
        <f aca="false">ROUND(H159*I159,2)</f>
        <v>444523.64</v>
      </c>
      <c r="K159" s="56" t="s">
        <v>13202</v>
      </c>
      <c r="L159" s="56" t="n">
        <v>163593.92</v>
      </c>
      <c r="M159" s="56" t="s">
        <v>13189</v>
      </c>
      <c r="N159" s="56" t="s">
        <v>10061</v>
      </c>
      <c r="O159" s="56" t="s">
        <v>21</v>
      </c>
      <c r="P159" s="55" t="n">
        <f aca="false">J159-L159</f>
        <v>280929.72</v>
      </c>
      <c r="Q159" s="55" t="n">
        <f aca="false">IF(J159=0,0,ROUND(L159/J159*100,2))</f>
        <v>36.8</v>
      </c>
      <c r="R159" s="55" t="str">
        <f aca="false">TEXT(E159,"yyyy-mm")</f>
        <v>2024-09</v>
      </c>
    </row>
    <row r="160" customFormat="false" ht="15" hidden="false" customHeight="true" outlineLevel="0" collapsed="false">
      <c r="A160" s="52" t="s">
        <v>13389</v>
      </c>
      <c r="B160" s="52" t="s">
        <v>2283</v>
      </c>
      <c r="C160" s="52" t="s">
        <v>7881</v>
      </c>
      <c r="D160" s="52" t="s">
        <v>5561</v>
      </c>
      <c r="E160" s="53" t="n">
        <v>44610</v>
      </c>
      <c r="F160" s="52" t="s">
        <v>96</v>
      </c>
      <c r="G160" s="52" t="s">
        <v>13191</v>
      </c>
      <c r="H160" s="52" t="n">
        <v>113</v>
      </c>
      <c r="I160" s="52" t="n">
        <v>882.8</v>
      </c>
      <c r="J160" s="54" t="n">
        <f aca="false">ROUND(H160*I160,2)</f>
        <v>99756.4</v>
      </c>
      <c r="K160" s="52" t="s">
        <v>13192</v>
      </c>
      <c r="L160" s="52" t="n">
        <v>44272.46</v>
      </c>
      <c r="M160" s="52" t="s">
        <v>13222</v>
      </c>
      <c r="N160" s="52" t="s">
        <v>10066</v>
      </c>
      <c r="O160" s="52" t="s">
        <v>15</v>
      </c>
      <c r="P160" s="55" t="n">
        <f aca="false">J160-L160</f>
        <v>55483.94</v>
      </c>
      <c r="Q160" s="55" t="n">
        <f aca="false">IF(J160=0,0,ROUND(L160/J160*100,2))</f>
        <v>44.38</v>
      </c>
      <c r="R160" s="55" t="str">
        <f aca="false">TEXT(E160,"yyyy-mm")</f>
        <v>2022-02</v>
      </c>
    </row>
    <row r="161" customFormat="false" ht="15" hidden="false" customHeight="true" outlineLevel="0" collapsed="false">
      <c r="A161" s="56" t="s">
        <v>13390</v>
      </c>
      <c r="B161" s="56" t="s">
        <v>3337</v>
      </c>
      <c r="C161" s="56" t="s">
        <v>4466</v>
      </c>
      <c r="D161" s="56" t="s">
        <v>3895</v>
      </c>
      <c r="E161" s="57" t="n">
        <v>45064</v>
      </c>
      <c r="F161" s="56" t="s">
        <v>102</v>
      </c>
      <c r="G161" s="56" t="s">
        <v>13211</v>
      </c>
      <c r="H161" s="56" t="n">
        <v>21</v>
      </c>
      <c r="I161" s="56" t="n">
        <v>739.4</v>
      </c>
      <c r="J161" s="54" t="n">
        <f aca="false">ROUND(H161*I161,2)</f>
        <v>15527.4</v>
      </c>
      <c r="K161" s="56" t="s">
        <v>13192</v>
      </c>
      <c r="L161" s="56" t="n">
        <v>5238.3</v>
      </c>
      <c r="M161" s="56" t="s">
        <v>13228</v>
      </c>
      <c r="N161" s="56" t="s">
        <v>10066</v>
      </c>
      <c r="O161" s="56" t="s">
        <v>9</v>
      </c>
      <c r="P161" s="55" t="n">
        <f aca="false">J161-L161</f>
        <v>10289.1</v>
      </c>
      <c r="Q161" s="55" t="n">
        <f aca="false">IF(J161=0,0,ROUND(L161/J161*100,2))</f>
        <v>33.74</v>
      </c>
      <c r="R161" s="55" t="str">
        <f aca="false">TEXT(E161,"yyyy-mm")</f>
        <v>2023-05</v>
      </c>
    </row>
    <row r="162" customFormat="false" ht="15" hidden="false" customHeight="true" outlineLevel="0" collapsed="false">
      <c r="A162" s="52" t="s">
        <v>13391</v>
      </c>
      <c r="B162" s="52" t="s">
        <v>1773</v>
      </c>
      <c r="C162" s="52" t="s">
        <v>761</v>
      </c>
      <c r="D162" s="52" t="s">
        <v>3583</v>
      </c>
      <c r="E162" s="53" t="n">
        <v>45460</v>
      </c>
      <c r="F162" s="52" t="s">
        <v>100</v>
      </c>
      <c r="G162" s="52" t="s">
        <v>13191</v>
      </c>
      <c r="H162" s="52" t="n">
        <v>303</v>
      </c>
      <c r="I162" s="52" t="n">
        <v>210.05</v>
      </c>
      <c r="J162" s="54" t="n">
        <f aca="false">ROUND(H162*I162,2)</f>
        <v>63645.15</v>
      </c>
      <c r="K162" s="52" t="s">
        <v>13192</v>
      </c>
      <c r="L162" s="52" t="n">
        <v>20470.56</v>
      </c>
      <c r="M162" s="52" t="s">
        <v>13232</v>
      </c>
      <c r="N162" s="52" t="s">
        <v>10061</v>
      </c>
      <c r="O162" s="52" t="s">
        <v>18</v>
      </c>
      <c r="P162" s="55" t="n">
        <f aca="false">J162-L162</f>
        <v>43174.59</v>
      </c>
      <c r="Q162" s="55" t="n">
        <f aca="false">IF(J162=0,0,ROUND(L162/J162*100,2))</f>
        <v>32.16</v>
      </c>
      <c r="R162" s="55" t="str">
        <f aca="false">TEXT(E162,"yyyy-mm")</f>
        <v>2024-06</v>
      </c>
    </row>
    <row r="163" customFormat="false" ht="15" hidden="false" customHeight="true" outlineLevel="0" collapsed="false">
      <c r="A163" s="56" t="s">
        <v>13392</v>
      </c>
      <c r="B163" s="56" t="s">
        <v>1100</v>
      </c>
      <c r="C163" s="56" t="s">
        <v>3802</v>
      </c>
      <c r="D163" s="56" t="s">
        <v>2891</v>
      </c>
      <c r="E163" s="57" t="n">
        <v>44880</v>
      </c>
      <c r="F163" s="56" t="s">
        <v>100</v>
      </c>
      <c r="G163" s="56" t="s">
        <v>13205</v>
      </c>
      <c r="H163" s="56" t="n">
        <v>308</v>
      </c>
      <c r="I163" s="56" t="n">
        <v>264.27</v>
      </c>
      <c r="J163" s="54" t="n">
        <f aca="false">ROUND(H163*I163,2)</f>
        <v>81395.16</v>
      </c>
      <c r="K163" s="56" t="s">
        <v>13188</v>
      </c>
      <c r="L163" s="56" t="n">
        <v>28325.85</v>
      </c>
      <c r="M163" s="56" t="s">
        <v>13263</v>
      </c>
      <c r="N163" s="56" t="s">
        <v>10061</v>
      </c>
      <c r="O163" s="56" t="s">
        <v>9</v>
      </c>
      <c r="P163" s="55" t="n">
        <f aca="false">J163-L163</f>
        <v>53069.31</v>
      </c>
      <c r="Q163" s="55" t="n">
        <f aca="false">IF(J163=0,0,ROUND(L163/J163*100,2))</f>
        <v>34.8</v>
      </c>
      <c r="R163" s="55" t="str">
        <f aca="false">TEXT(E163,"yyyy-mm")</f>
        <v>2022-11</v>
      </c>
    </row>
    <row r="164" customFormat="false" ht="15" hidden="false" customHeight="true" outlineLevel="0" collapsed="false">
      <c r="A164" s="52" t="s">
        <v>13393</v>
      </c>
      <c r="B164" s="52" t="s">
        <v>1446</v>
      </c>
      <c r="C164" s="52" t="s">
        <v>1401</v>
      </c>
      <c r="D164" s="52" t="s">
        <v>815</v>
      </c>
      <c r="E164" s="53" t="n">
        <v>45093</v>
      </c>
      <c r="F164" s="52" t="s">
        <v>96</v>
      </c>
      <c r="G164" s="52" t="s">
        <v>13195</v>
      </c>
      <c r="H164" s="52" t="n">
        <v>334</v>
      </c>
      <c r="I164" s="52" t="n">
        <v>226.34</v>
      </c>
      <c r="J164" s="54" t="n">
        <f aca="false">ROUND(H164*I164,2)</f>
        <v>75597.56</v>
      </c>
      <c r="K164" s="52" t="s">
        <v>13188</v>
      </c>
      <c r="L164" s="52" t="n">
        <v>7028.47</v>
      </c>
      <c r="M164" s="52" t="s">
        <v>13241</v>
      </c>
      <c r="N164" s="52" t="s">
        <v>10061</v>
      </c>
      <c r="O164" s="52" t="s">
        <v>9</v>
      </c>
      <c r="P164" s="55" t="n">
        <f aca="false">J164-L164</f>
        <v>68569.09</v>
      </c>
      <c r="Q164" s="55" t="n">
        <f aca="false">IF(J164=0,0,ROUND(L164/J164*100,2))</f>
        <v>9.3</v>
      </c>
      <c r="R164" s="55" t="str">
        <f aca="false">TEXT(E164,"yyyy-mm")</f>
        <v>2023-06</v>
      </c>
    </row>
    <row r="165" customFormat="false" ht="15" hidden="false" customHeight="true" outlineLevel="0" collapsed="false">
      <c r="A165" s="56" t="s">
        <v>13394</v>
      </c>
      <c r="B165" s="56" t="s">
        <v>1596</v>
      </c>
      <c r="C165" s="56" t="s">
        <v>950</v>
      </c>
      <c r="D165" s="56" t="s">
        <v>957</v>
      </c>
      <c r="E165" s="57" t="n">
        <v>45485</v>
      </c>
      <c r="F165" s="56" t="s">
        <v>96</v>
      </c>
      <c r="G165" s="56" t="s">
        <v>13191</v>
      </c>
      <c r="H165" s="56" t="n">
        <v>202</v>
      </c>
      <c r="I165" s="56" t="n">
        <v>56.79</v>
      </c>
      <c r="J165" s="54" t="n">
        <f aca="false">ROUND(H165*I165,2)</f>
        <v>11471.58</v>
      </c>
      <c r="K165" s="56" t="s">
        <v>13188</v>
      </c>
      <c r="L165" s="56" t="n">
        <v>5292.05</v>
      </c>
      <c r="M165" s="56" t="s">
        <v>13239</v>
      </c>
      <c r="N165" s="56" t="s">
        <v>10066</v>
      </c>
      <c r="O165" s="56" t="s">
        <v>21</v>
      </c>
      <c r="P165" s="55" t="n">
        <f aca="false">J165-L165</f>
        <v>6179.53</v>
      </c>
      <c r="Q165" s="55" t="n">
        <f aca="false">IF(J165=0,0,ROUND(L165/J165*100,2))</f>
        <v>46.13</v>
      </c>
      <c r="R165" s="55" t="str">
        <f aca="false">TEXT(E165,"yyyy-mm")</f>
        <v>2024-07</v>
      </c>
    </row>
    <row r="166" customFormat="false" ht="15" hidden="false" customHeight="true" outlineLevel="0" collapsed="false">
      <c r="A166" s="52" t="s">
        <v>13395</v>
      </c>
      <c r="B166" s="52" t="s">
        <v>2111</v>
      </c>
      <c r="C166" s="52" t="s">
        <v>1345</v>
      </c>
      <c r="D166" s="52" t="s">
        <v>1247</v>
      </c>
      <c r="E166" s="53" t="n">
        <v>45242</v>
      </c>
      <c r="F166" s="52" t="s">
        <v>98</v>
      </c>
      <c r="G166" s="52" t="s">
        <v>13230</v>
      </c>
      <c r="H166" s="52" t="n">
        <v>416</v>
      </c>
      <c r="I166" s="52" t="n">
        <v>919.16</v>
      </c>
      <c r="J166" s="54" t="n">
        <f aca="false">ROUND(H166*I166,2)</f>
        <v>382370.56</v>
      </c>
      <c r="K166" s="52" t="s">
        <v>13188</v>
      </c>
      <c r="L166" s="52" t="n">
        <v>31496.9</v>
      </c>
      <c r="M166" s="52" t="s">
        <v>13216</v>
      </c>
      <c r="N166" s="52" t="s">
        <v>10061</v>
      </c>
      <c r="O166" s="52" t="s">
        <v>12</v>
      </c>
      <c r="P166" s="55" t="n">
        <f aca="false">J166-L166</f>
        <v>350873.66</v>
      </c>
      <c r="Q166" s="55" t="n">
        <f aca="false">IF(J166=0,0,ROUND(L166/J166*100,2))</f>
        <v>8.24</v>
      </c>
      <c r="R166" s="55" t="str">
        <f aca="false">TEXT(E166,"yyyy-mm")</f>
        <v>2023-11</v>
      </c>
    </row>
    <row r="167" customFormat="false" ht="15" hidden="false" customHeight="true" outlineLevel="0" collapsed="false">
      <c r="A167" s="56" t="s">
        <v>13396</v>
      </c>
      <c r="B167" s="56" t="s">
        <v>2115</v>
      </c>
      <c r="C167" s="56" t="s">
        <v>470</v>
      </c>
      <c r="D167" s="56" t="s">
        <v>7962</v>
      </c>
      <c r="E167" s="57" t="n">
        <v>44575</v>
      </c>
      <c r="F167" s="56" t="s">
        <v>92</v>
      </c>
      <c r="G167" s="56" t="s">
        <v>13211</v>
      </c>
      <c r="H167" s="56" t="n">
        <v>249</v>
      </c>
      <c r="I167" s="56" t="n">
        <v>487.36</v>
      </c>
      <c r="J167" s="54" t="n">
        <f aca="false">ROUND(H167*I167,2)</f>
        <v>121352.64</v>
      </c>
      <c r="K167" s="56" t="s">
        <v>13192</v>
      </c>
      <c r="L167" s="56" t="n">
        <v>8986.86</v>
      </c>
      <c r="M167" s="56" t="s">
        <v>13241</v>
      </c>
      <c r="N167" s="56" t="s">
        <v>10061</v>
      </c>
      <c r="O167" s="56" t="s">
        <v>21</v>
      </c>
      <c r="P167" s="55" t="n">
        <f aca="false">J167-L167</f>
        <v>112365.78</v>
      </c>
      <c r="Q167" s="55" t="n">
        <f aca="false">IF(J167=0,0,ROUND(L167/J167*100,2))</f>
        <v>7.41</v>
      </c>
      <c r="R167" s="55" t="str">
        <f aca="false">TEXT(E167,"yyyy-mm")</f>
        <v>2022-01</v>
      </c>
    </row>
    <row r="168" customFormat="false" ht="15" hidden="false" customHeight="true" outlineLevel="0" collapsed="false">
      <c r="A168" s="52" t="s">
        <v>13397</v>
      </c>
      <c r="B168" s="52" t="s">
        <v>3863</v>
      </c>
      <c r="C168" s="52" t="s">
        <v>4142</v>
      </c>
      <c r="D168" s="52" t="s">
        <v>6379</v>
      </c>
      <c r="E168" s="53" t="n">
        <v>45572</v>
      </c>
      <c r="F168" s="52" t="s">
        <v>96</v>
      </c>
      <c r="G168" s="52" t="s">
        <v>13195</v>
      </c>
      <c r="H168" s="52" t="n">
        <v>428</v>
      </c>
      <c r="I168" s="52" t="n">
        <v>981.15</v>
      </c>
      <c r="J168" s="54" t="n">
        <f aca="false">ROUND(H168*I168,2)</f>
        <v>419932.2</v>
      </c>
      <c r="K168" s="52" t="s">
        <v>13202</v>
      </c>
      <c r="L168" s="52" t="n">
        <v>50020.82</v>
      </c>
      <c r="M168" s="52" t="s">
        <v>13292</v>
      </c>
      <c r="N168" s="52" t="s">
        <v>10061</v>
      </c>
      <c r="O168" s="52" t="s">
        <v>9</v>
      </c>
      <c r="P168" s="55" t="n">
        <f aca="false">J168-L168</f>
        <v>369911.38</v>
      </c>
      <c r="Q168" s="55" t="n">
        <f aca="false">IF(J168=0,0,ROUND(L168/J168*100,2))</f>
        <v>11.91</v>
      </c>
      <c r="R168" s="55" t="str">
        <f aca="false">TEXT(E168,"yyyy-mm")</f>
        <v>2024-10</v>
      </c>
    </row>
    <row r="169" customFormat="false" ht="15" hidden="false" customHeight="true" outlineLevel="0" collapsed="false">
      <c r="A169" s="56" t="s">
        <v>13398</v>
      </c>
      <c r="B169" s="56" t="s">
        <v>616</v>
      </c>
      <c r="C169" s="56" t="s">
        <v>13399</v>
      </c>
      <c r="D169" s="56" t="s">
        <v>2944</v>
      </c>
      <c r="E169" s="57" t="n">
        <v>44847</v>
      </c>
      <c r="F169" s="56" t="s">
        <v>94</v>
      </c>
      <c r="G169" s="56" t="s">
        <v>13211</v>
      </c>
      <c r="H169" s="56" t="n">
        <v>185</v>
      </c>
      <c r="I169" s="56" t="n">
        <v>637.38</v>
      </c>
      <c r="J169" s="54" t="n">
        <f aca="false">ROUND(H169*I169,2)</f>
        <v>117915.3</v>
      </c>
      <c r="K169" s="56" t="s">
        <v>13212</v>
      </c>
      <c r="L169" s="56" t="n">
        <v>45392.33</v>
      </c>
      <c r="M169" s="56" t="s">
        <v>13252</v>
      </c>
      <c r="N169" s="56" t="s">
        <v>10061</v>
      </c>
      <c r="O169" s="56" t="s">
        <v>9</v>
      </c>
      <c r="P169" s="55" t="n">
        <f aca="false">J169-L169</f>
        <v>72522.97</v>
      </c>
      <c r="Q169" s="55" t="n">
        <f aca="false">IF(J169=0,0,ROUND(L169/J169*100,2))</f>
        <v>38.5</v>
      </c>
      <c r="R169" s="55" t="str">
        <f aca="false">TEXT(E169,"yyyy-mm")</f>
        <v>2022-10</v>
      </c>
    </row>
    <row r="170" customFormat="false" ht="15" hidden="false" customHeight="true" outlineLevel="0" collapsed="false">
      <c r="A170" s="52" t="s">
        <v>13400</v>
      </c>
      <c r="B170" s="52" t="s">
        <v>2541</v>
      </c>
      <c r="C170" s="52" t="s">
        <v>1765</v>
      </c>
      <c r="D170" s="52" t="s">
        <v>3513</v>
      </c>
      <c r="E170" s="53" t="n">
        <v>44649</v>
      </c>
      <c r="F170" s="52" t="s">
        <v>96</v>
      </c>
      <c r="G170" s="52" t="s">
        <v>13195</v>
      </c>
      <c r="H170" s="52" t="n">
        <v>95</v>
      </c>
      <c r="I170" s="52" t="n">
        <v>967.37</v>
      </c>
      <c r="J170" s="54" t="n">
        <f aca="false">ROUND(H170*I170,2)</f>
        <v>91900.15</v>
      </c>
      <c r="K170" s="52" t="s">
        <v>13192</v>
      </c>
      <c r="L170" s="52" t="n">
        <v>20032.68</v>
      </c>
      <c r="M170" s="52" t="s">
        <v>13203</v>
      </c>
      <c r="N170" s="52" t="s">
        <v>10061</v>
      </c>
      <c r="O170" s="52" t="s">
        <v>12</v>
      </c>
      <c r="P170" s="55" t="n">
        <f aca="false">J170-L170</f>
        <v>71867.47</v>
      </c>
      <c r="Q170" s="55" t="n">
        <f aca="false">IF(J170=0,0,ROUND(L170/J170*100,2))</f>
        <v>21.8</v>
      </c>
      <c r="R170" s="55" t="str">
        <f aca="false">TEXT(E170,"yyyy-mm")</f>
        <v>2022-03</v>
      </c>
    </row>
    <row r="171" customFormat="false" ht="15" hidden="false" customHeight="true" outlineLevel="0" collapsed="false">
      <c r="A171" s="56" t="s">
        <v>13401</v>
      </c>
      <c r="B171" s="56" t="s">
        <v>2422</v>
      </c>
      <c r="C171" s="56" t="s">
        <v>6342</v>
      </c>
      <c r="D171" s="56" t="s">
        <v>1565</v>
      </c>
      <c r="E171" s="57" t="n">
        <v>45028</v>
      </c>
      <c r="F171" s="56" t="s">
        <v>92</v>
      </c>
      <c r="G171" s="56" t="s">
        <v>13230</v>
      </c>
      <c r="H171" s="56" t="n">
        <v>103</v>
      </c>
      <c r="I171" s="56" t="n">
        <v>763.78</v>
      </c>
      <c r="J171" s="54" t="n">
        <f aca="false">ROUND(H171*I171,2)</f>
        <v>78669.34</v>
      </c>
      <c r="K171" s="56" t="s">
        <v>13188</v>
      </c>
      <c r="L171" s="56" t="n">
        <v>40442.71</v>
      </c>
      <c r="M171" s="56" t="s">
        <v>13254</v>
      </c>
      <c r="N171" s="56" t="s">
        <v>10066</v>
      </c>
      <c r="O171" s="56" t="s">
        <v>15</v>
      </c>
      <c r="P171" s="55" t="n">
        <f aca="false">J171-L171</f>
        <v>38226.63</v>
      </c>
      <c r="Q171" s="55" t="n">
        <f aca="false">IF(J171=0,0,ROUND(L171/J171*100,2))</f>
        <v>51.41</v>
      </c>
      <c r="R171" s="55" t="str">
        <f aca="false">TEXT(E171,"yyyy-mm")</f>
        <v>2023-04</v>
      </c>
    </row>
    <row r="172" customFormat="false" ht="15" hidden="false" customHeight="true" outlineLevel="0" collapsed="false">
      <c r="A172" s="52" t="s">
        <v>13402</v>
      </c>
      <c r="B172" s="52" t="s">
        <v>3927</v>
      </c>
      <c r="C172" s="52" t="s">
        <v>3605</v>
      </c>
      <c r="D172" s="52" t="s">
        <v>4720</v>
      </c>
      <c r="E172" s="53" t="n">
        <v>45592</v>
      </c>
      <c r="F172" s="52" t="s">
        <v>92</v>
      </c>
      <c r="G172" s="52" t="s">
        <v>13191</v>
      </c>
      <c r="H172" s="52" t="n">
        <v>497</v>
      </c>
      <c r="I172" s="52" t="n">
        <v>717.46</v>
      </c>
      <c r="J172" s="54" t="n">
        <f aca="false">ROUND(H172*I172,2)</f>
        <v>356577.62</v>
      </c>
      <c r="K172" s="52" t="s">
        <v>13212</v>
      </c>
      <c r="L172" s="52" t="n">
        <v>57758.94</v>
      </c>
      <c r="M172" s="52" t="s">
        <v>13196</v>
      </c>
      <c r="N172" s="52" t="s">
        <v>10066</v>
      </c>
      <c r="O172" s="52" t="s">
        <v>21</v>
      </c>
      <c r="P172" s="55" t="n">
        <f aca="false">J172-L172</f>
        <v>298818.68</v>
      </c>
      <c r="Q172" s="55" t="n">
        <f aca="false">IF(J172=0,0,ROUND(L172/J172*100,2))</f>
        <v>16.2</v>
      </c>
      <c r="R172" s="55" t="str">
        <f aca="false">TEXT(E172,"yyyy-mm")</f>
        <v>2024-10</v>
      </c>
    </row>
    <row r="173" customFormat="false" ht="15" hidden="false" customHeight="true" outlineLevel="0" collapsed="false">
      <c r="A173" s="56" t="s">
        <v>13403</v>
      </c>
      <c r="B173" s="56" t="s">
        <v>3346</v>
      </c>
      <c r="C173" s="56" t="s">
        <v>9383</v>
      </c>
      <c r="D173" s="56" t="s">
        <v>3831</v>
      </c>
      <c r="E173" s="57" t="n">
        <v>44807</v>
      </c>
      <c r="F173" s="56" t="s">
        <v>98</v>
      </c>
      <c r="G173" s="56" t="s">
        <v>13187</v>
      </c>
      <c r="H173" s="56" t="n">
        <v>195</v>
      </c>
      <c r="I173" s="56" t="n">
        <v>474.8</v>
      </c>
      <c r="J173" s="54" t="n">
        <f aca="false">ROUND(H173*I173,2)</f>
        <v>92586</v>
      </c>
      <c r="K173" s="56" t="s">
        <v>13188</v>
      </c>
      <c r="L173" s="56" t="n">
        <v>31318.69</v>
      </c>
      <c r="M173" s="56" t="s">
        <v>13218</v>
      </c>
      <c r="N173" s="56" t="s">
        <v>10061</v>
      </c>
      <c r="O173" s="56" t="s">
        <v>18</v>
      </c>
      <c r="P173" s="55" t="n">
        <f aca="false">J173-L173</f>
        <v>61267.31</v>
      </c>
      <c r="Q173" s="55" t="n">
        <f aca="false">IF(J173=0,0,ROUND(L173/J173*100,2))</f>
        <v>33.83</v>
      </c>
      <c r="R173" s="55" t="str">
        <f aca="false">TEXT(E173,"yyyy-mm")</f>
        <v>2022-09</v>
      </c>
    </row>
    <row r="174" customFormat="false" ht="15" hidden="false" customHeight="true" outlineLevel="0" collapsed="false">
      <c r="A174" s="52" t="s">
        <v>13404</v>
      </c>
      <c r="B174" s="52" t="s">
        <v>1417</v>
      </c>
      <c r="C174" s="52" t="s">
        <v>2173</v>
      </c>
      <c r="D174" s="52" t="s">
        <v>3073</v>
      </c>
      <c r="E174" s="53" t="n">
        <v>45369</v>
      </c>
      <c r="F174" s="52" t="s">
        <v>102</v>
      </c>
      <c r="G174" s="52" t="s">
        <v>13191</v>
      </c>
      <c r="H174" s="52" t="n">
        <v>108</v>
      </c>
      <c r="I174" s="52" t="n">
        <v>283.01</v>
      </c>
      <c r="J174" s="54" t="n">
        <f aca="false">ROUND(H174*I174,2)</f>
        <v>30565.08</v>
      </c>
      <c r="K174" s="52" t="s">
        <v>13192</v>
      </c>
      <c r="L174" s="52" t="n">
        <v>7632.81</v>
      </c>
      <c r="M174" s="52" t="s">
        <v>13254</v>
      </c>
      <c r="N174" s="52" t="s">
        <v>10061</v>
      </c>
      <c r="O174" s="52" t="s">
        <v>15</v>
      </c>
      <c r="P174" s="55" t="n">
        <f aca="false">J174-L174</f>
        <v>22932.27</v>
      </c>
      <c r="Q174" s="55" t="n">
        <f aca="false">IF(J174=0,0,ROUND(L174/J174*100,2))</f>
        <v>24.97</v>
      </c>
      <c r="R174" s="55" t="str">
        <f aca="false">TEXT(E174,"yyyy-mm")</f>
        <v>2024-03</v>
      </c>
    </row>
    <row r="175" customFormat="false" ht="15" hidden="false" customHeight="true" outlineLevel="0" collapsed="false">
      <c r="A175" s="56" t="s">
        <v>13405</v>
      </c>
      <c r="B175" s="56" t="s">
        <v>3770</v>
      </c>
      <c r="C175" s="56" t="s">
        <v>5370</v>
      </c>
      <c r="D175" s="56" t="s">
        <v>2980</v>
      </c>
      <c r="E175" s="57" t="n">
        <v>45189</v>
      </c>
      <c r="F175" s="56" t="s">
        <v>102</v>
      </c>
      <c r="G175" s="56" t="s">
        <v>13187</v>
      </c>
      <c r="H175" s="56" t="n">
        <v>33</v>
      </c>
      <c r="I175" s="56" t="n">
        <v>402.27</v>
      </c>
      <c r="J175" s="54" t="n">
        <f aca="false">ROUND(H175*I175,2)</f>
        <v>13274.91</v>
      </c>
      <c r="K175" s="56" t="s">
        <v>13188</v>
      </c>
      <c r="L175" s="56" t="n">
        <v>6504.69</v>
      </c>
      <c r="M175" s="56" t="s">
        <v>13189</v>
      </c>
      <c r="N175" s="56" t="s">
        <v>10061</v>
      </c>
      <c r="O175" s="56" t="s">
        <v>18</v>
      </c>
      <c r="P175" s="55" t="n">
        <f aca="false">J175-L175</f>
        <v>6770.22</v>
      </c>
      <c r="Q175" s="55" t="n">
        <f aca="false">IF(J175=0,0,ROUND(L175/J175*100,2))</f>
        <v>49</v>
      </c>
      <c r="R175" s="55" t="str">
        <f aca="false">TEXT(E175,"yyyy-mm")</f>
        <v>2023-09</v>
      </c>
    </row>
    <row r="176" customFormat="false" ht="15" hidden="false" customHeight="true" outlineLevel="0" collapsed="false">
      <c r="A176" s="52" t="s">
        <v>13406</v>
      </c>
      <c r="B176" s="52" t="s">
        <v>1252</v>
      </c>
      <c r="C176" s="52" t="s">
        <v>8363</v>
      </c>
      <c r="D176" s="52" t="s">
        <v>2199</v>
      </c>
      <c r="E176" s="53" t="n">
        <v>44811</v>
      </c>
      <c r="F176" s="52" t="s">
        <v>96</v>
      </c>
      <c r="G176" s="52" t="s">
        <v>13230</v>
      </c>
      <c r="H176" s="52" t="n">
        <v>70</v>
      </c>
      <c r="I176" s="52" t="n">
        <v>786.2</v>
      </c>
      <c r="J176" s="54" t="n">
        <f aca="false">ROUND(H176*I176,2)</f>
        <v>55034</v>
      </c>
      <c r="K176" s="52" t="s">
        <v>13202</v>
      </c>
      <c r="L176" s="52" t="n">
        <v>24233.8</v>
      </c>
      <c r="M176" s="52" t="s">
        <v>13252</v>
      </c>
      <c r="N176" s="52" t="s">
        <v>10066</v>
      </c>
      <c r="O176" s="52" t="s">
        <v>15</v>
      </c>
      <c r="P176" s="55" t="n">
        <f aca="false">J176-L176</f>
        <v>30800.2</v>
      </c>
      <c r="Q176" s="55" t="n">
        <f aca="false">IF(J176=0,0,ROUND(L176/J176*100,2))</f>
        <v>44.03</v>
      </c>
      <c r="R176" s="55" t="str">
        <f aca="false">TEXT(E176,"yyyy-mm")</f>
        <v>2022-09</v>
      </c>
    </row>
    <row r="177" customFormat="false" ht="15" hidden="false" customHeight="true" outlineLevel="0" collapsed="false">
      <c r="A177" s="56" t="s">
        <v>13407</v>
      </c>
      <c r="B177" s="56" t="s">
        <v>1170</v>
      </c>
      <c r="C177" s="56" t="s">
        <v>3626</v>
      </c>
      <c r="D177" s="56" t="s">
        <v>4824</v>
      </c>
      <c r="E177" s="57" t="n">
        <v>45314</v>
      </c>
      <c r="F177" s="56" t="s">
        <v>96</v>
      </c>
      <c r="G177" s="56" t="s">
        <v>13211</v>
      </c>
      <c r="H177" s="56" t="n">
        <v>195</v>
      </c>
      <c r="I177" s="56" t="n">
        <v>294.33</v>
      </c>
      <c r="J177" s="54" t="n">
        <f aca="false">ROUND(H177*I177,2)</f>
        <v>57394.35</v>
      </c>
      <c r="K177" s="56" t="s">
        <v>13192</v>
      </c>
      <c r="L177" s="56" t="n">
        <v>25477.69</v>
      </c>
      <c r="M177" s="56" t="s">
        <v>13263</v>
      </c>
      <c r="N177" s="56" t="s">
        <v>10066</v>
      </c>
      <c r="O177" s="56" t="s">
        <v>15</v>
      </c>
      <c r="P177" s="55" t="n">
        <f aca="false">J177-L177</f>
        <v>31916.66</v>
      </c>
      <c r="Q177" s="55" t="n">
        <f aca="false">IF(J177=0,0,ROUND(L177/J177*100,2))</f>
        <v>44.39</v>
      </c>
      <c r="R177" s="55" t="str">
        <f aca="false">TEXT(E177,"yyyy-mm")</f>
        <v>2024-01</v>
      </c>
    </row>
    <row r="178" customFormat="false" ht="15" hidden="false" customHeight="true" outlineLevel="0" collapsed="false">
      <c r="A178" s="52" t="s">
        <v>13408</v>
      </c>
      <c r="B178" s="52" t="s">
        <v>855</v>
      </c>
      <c r="C178" s="52" t="s">
        <v>3095</v>
      </c>
      <c r="D178" s="52" t="s">
        <v>6554</v>
      </c>
      <c r="E178" s="53" t="n">
        <v>45354</v>
      </c>
      <c r="F178" s="52" t="s">
        <v>98</v>
      </c>
      <c r="G178" s="52" t="s">
        <v>13191</v>
      </c>
      <c r="H178" s="52" t="n">
        <v>131</v>
      </c>
      <c r="I178" s="52" t="n">
        <v>91.25</v>
      </c>
      <c r="J178" s="54" t="n">
        <f aca="false">ROUND(H178*I178,2)</f>
        <v>11953.75</v>
      </c>
      <c r="K178" s="52" t="s">
        <v>13212</v>
      </c>
      <c r="L178" s="52" t="n">
        <v>1318.94</v>
      </c>
      <c r="M178" s="52" t="s">
        <v>13189</v>
      </c>
      <c r="N178" s="52" t="s">
        <v>10066</v>
      </c>
      <c r="O178" s="52" t="s">
        <v>21</v>
      </c>
      <c r="P178" s="55" t="n">
        <f aca="false">J178-L178</f>
        <v>10634.81</v>
      </c>
      <c r="Q178" s="55" t="n">
        <f aca="false">IF(J178=0,0,ROUND(L178/J178*100,2))</f>
        <v>11.03</v>
      </c>
      <c r="R178" s="55" t="str">
        <f aca="false">TEXT(E178,"yyyy-mm")</f>
        <v>2024-03</v>
      </c>
    </row>
    <row r="179" customFormat="false" ht="15" hidden="false" customHeight="true" outlineLevel="0" collapsed="false">
      <c r="A179" s="56" t="s">
        <v>13409</v>
      </c>
      <c r="B179" s="56" t="s">
        <v>2023</v>
      </c>
      <c r="C179" s="56" t="s">
        <v>3386</v>
      </c>
      <c r="D179" s="56" t="s">
        <v>337</v>
      </c>
      <c r="E179" s="57" t="n">
        <v>45650</v>
      </c>
      <c r="F179" s="56" t="s">
        <v>94</v>
      </c>
      <c r="G179" s="56" t="s">
        <v>13191</v>
      </c>
      <c r="H179" s="56" t="n">
        <v>248</v>
      </c>
      <c r="I179" s="56" t="n">
        <v>694.83</v>
      </c>
      <c r="J179" s="54" t="n">
        <f aca="false">ROUND(H179*I179,2)</f>
        <v>172317.84</v>
      </c>
      <c r="K179" s="56" t="s">
        <v>13188</v>
      </c>
      <c r="L179" s="56" t="n">
        <v>24309.31</v>
      </c>
      <c r="M179" s="56" t="s">
        <v>13193</v>
      </c>
      <c r="N179" s="56" t="s">
        <v>10066</v>
      </c>
      <c r="O179" s="56" t="s">
        <v>9</v>
      </c>
      <c r="P179" s="55" t="n">
        <f aca="false">J179-L179</f>
        <v>148008.53</v>
      </c>
      <c r="Q179" s="55" t="n">
        <f aca="false">IF(J179=0,0,ROUND(L179/J179*100,2))</f>
        <v>14.11</v>
      </c>
      <c r="R179" s="55" t="str">
        <f aca="false">TEXT(E179,"yyyy-mm")</f>
        <v>2024-12</v>
      </c>
    </row>
    <row r="180" customFormat="false" ht="15" hidden="false" customHeight="true" outlineLevel="0" collapsed="false">
      <c r="A180" s="52" t="s">
        <v>13410</v>
      </c>
      <c r="B180" s="52" t="s">
        <v>1544</v>
      </c>
      <c r="C180" s="52" t="s">
        <v>5513</v>
      </c>
      <c r="D180" s="52" t="s">
        <v>1151</v>
      </c>
      <c r="E180" s="53" t="n">
        <v>44817</v>
      </c>
      <c r="F180" s="52" t="s">
        <v>102</v>
      </c>
      <c r="G180" s="52" t="s">
        <v>13191</v>
      </c>
      <c r="H180" s="52" t="n">
        <v>332</v>
      </c>
      <c r="I180" s="52" t="n">
        <v>904.26</v>
      </c>
      <c r="J180" s="54" t="n">
        <f aca="false">ROUND(H180*I180,2)</f>
        <v>300214.32</v>
      </c>
      <c r="K180" s="52" t="s">
        <v>13202</v>
      </c>
      <c r="L180" s="52" t="n">
        <v>79862.8</v>
      </c>
      <c r="M180" s="52" t="s">
        <v>13198</v>
      </c>
      <c r="N180" s="52" t="s">
        <v>10061</v>
      </c>
      <c r="O180" s="52" t="s">
        <v>9</v>
      </c>
      <c r="P180" s="55" t="n">
        <f aca="false">J180-L180</f>
        <v>220351.52</v>
      </c>
      <c r="Q180" s="55" t="n">
        <f aca="false">IF(J180=0,0,ROUND(L180/J180*100,2))</f>
        <v>26.6</v>
      </c>
      <c r="R180" s="55" t="str">
        <f aca="false">TEXT(E180,"yyyy-mm")</f>
        <v>2022-09</v>
      </c>
    </row>
    <row r="181" customFormat="false" ht="15" hidden="false" customHeight="true" outlineLevel="0" collapsed="false">
      <c r="A181" s="56" t="s">
        <v>13411</v>
      </c>
      <c r="B181" s="56" t="s">
        <v>3039</v>
      </c>
      <c r="C181" s="56" t="s">
        <v>6895</v>
      </c>
      <c r="D181" s="56" t="s">
        <v>4485</v>
      </c>
      <c r="E181" s="57" t="n">
        <v>44887</v>
      </c>
      <c r="F181" s="56" t="s">
        <v>102</v>
      </c>
      <c r="G181" s="56" t="s">
        <v>13191</v>
      </c>
      <c r="H181" s="56" t="n">
        <v>185</v>
      </c>
      <c r="I181" s="56" t="n">
        <v>301.1</v>
      </c>
      <c r="J181" s="54" t="n">
        <f aca="false">ROUND(H181*I181,2)</f>
        <v>55703.5</v>
      </c>
      <c r="K181" s="56" t="s">
        <v>13212</v>
      </c>
      <c r="L181" s="56" t="n">
        <v>3768.99</v>
      </c>
      <c r="M181" s="56" t="s">
        <v>13218</v>
      </c>
      <c r="N181" s="56" t="s">
        <v>10061</v>
      </c>
      <c r="O181" s="56" t="s">
        <v>15</v>
      </c>
      <c r="P181" s="55" t="n">
        <f aca="false">J181-L181</f>
        <v>51934.51</v>
      </c>
      <c r="Q181" s="55" t="n">
        <f aca="false">IF(J181=0,0,ROUND(L181/J181*100,2))</f>
        <v>6.77</v>
      </c>
      <c r="R181" s="55" t="str">
        <f aca="false">TEXT(E181,"yyyy-mm")</f>
        <v>2022-11</v>
      </c>
    </row>
    <row r="182" customFormat="false" ht="15" hidden="false" customHeight="true" outlineLevel="0" collapsed="false">
      <c r="A182" s="52" t="s">
        <v>13412</v>
      </c>
      <c r="B182" s="52" t="s">
        <v>800</v>
      </c>
      <c r="C182" s="52" t="s">
        <v>2914</v>
      </c>
      <c r="D182" s="52" t="s">
        <v>8286</v>
      </c>
      <c r="E182" s="53" t="n">
        <v>45039</v>
      </c>
      <c r="F182" s="52" t="s">
        <v>92</v>
      </c>
      <c r="G182" s="52" t="s">
        <v>13195</v>
      </c>
      <c r="H182" s="52" t="n">
        <v>16</v>
      </c>
      <c r="I182" s="52" t="n">
        <v>691.84</v>
      </c>
      <c r="J182" s="54" t="n">
        <f aca="false">ROUND(H182*I182,2)</f>
        <v>11069.44</v>
      </c>
      <c r="K182" s="52" t="s">
        <v>13202</v>
      </c>
      <c r="L182" s="52" t="n">
        <v>1400.15</v>
      </c>
      <c r="M182" s="52" t="s">
        <v>13189</v>
      </c>
      <c r="N182" s="52" t="s">
        <v>10061</v>
      </c>
      <c r="O182" s="52" t="s">
        <v>9</v>
      </c>
      <c r="P182" s="55" t="n">
        <f aca="false">J182-L182</f>
        <v>9669.29</v>
      </c>
      <c r="Q182" s="55" t="n">
        <f aca="false">IF(J182=0,0,ROUND(L182/J182*100,2))</f>
        <v>12.65</v>
      </c>
      <c r="R182" s="55" t="str">
        <f aca="false">TEXT(E182,"yyyy-mm")</f>
        <v>2023-04</v>
      </c>
    </row>
    <row r="183" customFormat="false" ht="15" hidden="false" customHeight="true" outlineLevel="0" collapsed="false">
      <c r="A183" s="56" t="s">
        <v>13413</v>
      </c>
      <c r="B183" s="56" t="s">
        <v>3590</v>
      </c>
      <c r="C183" s="56" t="s">
        <v>656</v>
      </c>
      <c r="D183" s="56" t="s">
        <v>2240</v>
      </c>
      <c r="E183" s="57" t="n">
        <v>45195</v>
      </c>
      <c r="F183" s="56" t="s">
        <v>96</v>
      </c>
      <c r="G183" s="56" t="s">
        <v>13205</v>
      </c>
      <c r="H183" s="56" t="n">
        <v>46</v>
      </c>
      <c r="I183" s="56" t="n">
        <v>595.14</v>
      </c>
      <c r="J183" s="54" t="n">
        <f aca="false">ROUND(H183*I183,2)</f>
        <v>27376.44</v>
      </c>
      <c r="K183" s="56" t="s">
        <v>13188</v>
      </c>
      <c r="L183" s="56" t="n">
        <v>7068.41</v>
      </c>
      <c r="M183" s="56" t="s">
        <v>13225</v>
      </c>
      <c r="N183" s="56" t="s">
        <v>10061</v>
      </c>
      <c r="O183" s="56" t="s">
        <v>9</v>
      </c>
      <c r="P183" s="55" t="n">
        <f aca="false">J183-L183</f>
        <v>20308.03</v>
      </c>
      <c r="Q183" s="55" t="n">
        <f aca="false">IF(J183=0,0,ROUND(L183/J183*100,2))</f>
        <v>25.82</v>
      </c>
      <c r="R183" s="55" t="str">
        <f aca="false">TEXT(E183,"yyyy-mm")</f>
        <v>2023-09</v>
      </c>
    </row>
    <row r="184" customFormat="false" ht="15" hidden="false" customHeight="true" outlineLevel="0" collapsed="false">
      <c r="A184" s="52" t="s">
        <v>13414</v>
      </c>
      <c r="B184" s="52" t="s">
        <v>2983</v>
      </c>
      <c r="C184" s="52" t="s">
        <v>4801</v>
      </c>
      <c r="D184" s="52" t="s">
        <v>505</v>
      </c>
      <c r="E184" s="53" t="n">
        <v>45653</v>
      </c>
      <c r="F184" s="52" t="s">
        <v>98</v>
      </c>
      <c r="G184" s="52" t="s">
        <v>13205</v>
      </c>
      <c r="H184" s="52" t="n">
        <v>410</v>
      </c>
      <c r="I184" s="52" t="n">
        <v>232.79</v>
      </c>
      <c r="J184" s="54" t="n">
        <f aca="false">ROUND(H184*I184,2)</f>
        <v>95443.9</v>
      </c>
      <c r="K184" s="52" t="s">
        <v>13192</v>
      </c>
      <c r="L184" s="52" t="n">
        <v>18389.97</v>
      </c>
      <c r="M184" s="52" t="s">
        <v>13292</v>
      </c>
      <c r="N184" s="52" t="s">
        <v>10061</v>
      </c>
      <c r="O184" s="52" t="s">
        <v>18</v>
      </c>
      <c r="P184" s="55" t="n">
        <f aca="false">J184-L184</f>
        <v>77053.93</v>
      </c>
      <c r="Q184" s="55" t="n">
        <f aca="false">IF(J184=0,0,ROUND(L184/J184*100,2))</f>
        <v>19.27</v>
      </c>
      <c r="R184" s="55" t="str">
        <f aca="false">TEXT(E184,"yyyy-mm")</f>
        <v>2024-12</v>
      </c>
    </row>
    <row r="185" customFormat="false" ht="15" hidden="false" customHeight="true" outlineLevel="0" collapsed="false">
      <c r="A185" s="56" t="s">
        <v>13415</v>
      </c>
      <c r="B185" s="56" t="s">
        <v>2230</v>
      </c>
      <c r="C185" s="56" t="s">
        <v>2014</v>
      </c>
      <c r="D185" s="56" t="s">
        <v>3765</v>
      </c>
      <c r="E185" s="57" t="n">
        <v>45490</v>
      </c>
      <c r="F185" s="56" t="s">
        <v>102</v>
      </c>
      <c r="G185" s="56" t="s">
        <v>13187</v>
      </c>
      <c r="H185" s="56" t="n">
        <v>400</v>
      </c>
      <c r="I185" s="56" t="n">
        <v>670.29</v>
      </c>
      <c r="J185" s="54" t="n">
        <f aca="false">ROUND(H185*I185,2)</f>
        <v>268116</v>
      </c>
      <c r="K185" s="56" t="s">
        <v>13202</v>
      </c>
      <c r="L185" s="56" t="n">
        <v>80638.44</v>
      </c>
      <c r="M185" s="56" t="s">
        <v>13239</v>
      </c>
      <c r="N185" s="56" t="s">
        <v>10061</v>
      </c>
      <c r="O185" s="56" t="s">
        <v>21</v>
      </c>
      <c r="P185" s="55" t="n">
        <f aca="false">J185-L185</f>
        <v>187477.56</v>
      </c>
      <c r="Q185" s="55" t="n">
        <f aca="false">IF(J185=0,0,ROUND(L185/J185*100,2))</f>
        <v>30.08</v>
      </c>
      <c r="R185" s="55" t="str">
        <f aca="false">TEXT(E185,"yyyy-mm")</f>
        <v>2024-07</v>
      </c>
    </row>
    <row r="186" customFormat="false" ht="15" hidden="false" customHeight="true" outlineLevel="0" collapsed="false">
      <c r="A186" s="52" t="s">
        <v>13416</v>
      </c>
      <c r="B186" s="52" t="s">
        <v>3278</v>
      </c>
      <c r="C186" s="52" t="s">
        <v>5974</v>
      </c>
      <c r="D186" s="52" t="s">
        <v>3441</v>
      </c>
      <c r="E186" s="53" t="n">
        <v>45433</v>
      </c>
      <c r="F186" s="52" t="s">
        <v>92</v>
      </c>
      <c r="G186" s="52" t="s">
        <v>13195</v>
      </c>
      <c r="H186" s="52" t="n">
        <v>241</v>
      </c>
      <c r="I186" s="52" t="n">
        <v>777.77</v>
      </c>
      <c r="J186" s="54" t="n">
        <f aca="false">ROUND(H186*I186,2)</f>
        <v>187442.57</v>
      </c>
      <c r="K186" s="52" t="s">
        <v>13202</v>
      </c>
      <c r="L186" s="52" t="n">
        <v>18891.26</v>
      </c>
      <c r="M186" s="52" t="s">
        <v>13241</v>
      </c>
      <c r="N186" s="52" t="s">
        <v>10066</v>
      </c>
      <c r="O186" s="52" t="s">
        <v>15</v>
      </c>
      <c r="P186" s="55" t="n">
        <f aca="false">J186-L186</f>
        <v>168551.31</v>
      </c>
      <c r="Q186" s="55" t="n">
        <f aca="false">IF(J186=0,0,ROUND(L186/J186*100,2))</f>
        <v>10.08</v>
      </c>
      <c r="R186" s="55" t="str">
        <f aca="false">TEXT(E186,"yyyy-mm")</f>
        <v>2024-05</v>
      </c>
    </row>
    <row r="187" customFormat="false" ht="15" hidden="false" customHeight="true" outlineLevel="0" collapsed="false">
      <c r="A187" s="56" t="s">
        <v>13417</v>
      </c>
      <c r="B187" s="56" t="s">
        <v>3120</v>
      </c>
      <c r="C187" s="56" t="s">
        <v>375</v>
      </c>
      <c r="D187" s="56" t="s">
        <v>3895</v>
      </c>
      <c r="E187" s="57" t="n">
        <v>44590</v>
      </c>
      <c r="F187" s="56" t="s">
        <v>102</v>
      </c>
      <c r="G187" s="56" t="s">
        <v>13195</v>
      </c>
      <c r="H187" s="56" t="n">
        <v>55</v>
      </c>
      <c r="I187" s="56" t="n">
        <v>97.41</v>
      </c>
      <c r="J187" s="54" t="n">
        <f aca="false">ROUND(H187*I187,2)</f>
        <v>5357.55</v>
      </c>
      <c r="K187" s="56" t="s">
        <v>13192</v>
      </c>
      <c r="L187" s="56" t="n">
        <v>1218.25</v>
      </c>
      <c r="M187" s="56" t="s">
        <v>13209</v>
      </c>
      <c r="N187" s="56" t="s">
        <v>10061</v>
      </c>
      <c r="O187" s="56" t="s">
        <v>15</v>
      </c>
      <c r="P187" s="55" t="n">
        <f aca="false">J187-L187</f>
        <v>4139.3</v>
      </c>
      <c r="Q187" s="55" t="n">
        <f aca="false">IF(J187=0,0,ROUND(L187/J187*100,2))</f>
        <v>22.74</v>
      </c>
      <c r="R187" s="55" t="str">
        <f aca="false">TEXT(E187,"yyyy-mm")</f>
        <v>2022-01</v>
      </c>
    </row>
    <row r="188" customFormat="false" ht="15" hidden="false" customHeight="true" outlineLevel="0" collapsed="false">
      <c r="A188" s="52" t="s">
        <v>13418</v>
      </c>
      <c r="B188" s="52" t="s">
        <v>2376</v>
      </c>
      <c r="C188" s="52" t="s">
        <v>9747</v>
      </c>
      <c r="D188" s="52" t="s">
        <v>4815</v>
      </c>
      <c r="E188" s="53" t="n">
        <v>45320</v>
      </c>
      <c r="F188" s="52" t="s">
        <v>98</v>
      </c>
      <c r="G188" s="52" t="s">
        <v>13187</v>
      </c>
      <c r="H188" s="52" t="n">
        <v>476</v>
      </c>
      <c r="I188" s="52" t="n">
        <v>907.75</v>
      </c>
      <c r="J188" s="54" t="n">
        <f aca="false">ROUND(H188*I188,2)</f>
        <v>432089</v>
      </c>
      <c r="K188" s="52" t="s">
        <v>13188</v>
      </c>
      <c r="L188" s="52" t="n">
        <v>248600.99</v>
      </c>
      <c r="M188" s="52" t="s">
        <v>13263</v>
      </c>
      <c r="N188" s="52" t="s">
        <v>10061</v>
      </c>
      <c r="O188" s="52" t="s">
        <v>12</v>
      </c>
      <c r="P188" s="55" t="n">
        <f aca="false">J188-L188</f>
        <v>183488.01</v>
      </c>
      <c r="Q188" s="55" t="n">
        <f aca="false">IF(J188=0,0,ROUND(L188/J188*100,2))</f>
        <v>57.53</v>
      </c>
      <c r="R188" s="55" t="str">
        <f aca="false">TEXT(E188,"yyyy-mm")</f>
        <v>2024-01</v>
      </c>
    </row>
    <row r="189" customFormat="false" ht="15" hidden="false" customHeight="true" outlineLevel="0" collapsed="false">
      <c r="A189" s="56" t="s">
        <v>13419</v>
      </c>
      <c r="B189" s="56" t="s">
        <v>3136</v>
      </c>
      <c r="C189" s="56" t="s">
        <v>2263</v>
      </c>
      <c r="D189" s="56" t="s">
        <v>2425</v>
      </c>
      <c r="E189" s="57" t="n">
        <v>44968</v>
      </c>
      <c r="F189" s="56" t="s">
        <v>94</v>
      </c>
      <c r="G189" s="56" t="s">
        <v>13191</v>
      </c>
      <c r="H189" s="56" t="n">
        <v>59</v>
      </c>
      <c r="I189" s="56" t="n">
        <v>649.58</v>
      </c>
      <c r="J189" s="54" t="n">
        <f aca="false">ROUND(H189*I189,2)</f>
        <v>38325.22</v>
      </c>
      <c r="K189" s="56" t="s">
        <v>13188</v>
      </c>
      <c r="L189" s="56" t="n">
        <v>21196.91</v>
      </c>
      <c r="M189" s="56" t="s">
        <v>13263</v>
      </c>
      <c r="N189" s="56" t="s">
        <v>10061</v>
      </c>
      <c r="O189" s="56" t="s">
        <v>18</v>
      </c>
      <c r="P189" s="55" t="n">
        <f aca="false">J189-L189</f>
        <v>17128.31</v>
      </c>
      <c r="Q189" s="55" t="n">
        <f aca="false">IF(J189=0,0,ROUND(L189/J189*100,2))</f>
        <v>55.31</v>
      </c>
      <c r="R189" s="55" t="str">
        <f aca="false">TEXT(E189,"yyyy-mm")</f>
        <v>2023-02</v>
      </c>
    </row>
    <row r="190" customFormat="false" ht="15" hidden="false" customHeight="true" outlineLevel="0" collapsed="false">
      <c r="A190" s="52" t="s">
        <v>13420</v>
      </c>
      <c r="B190" s="52" t="s">
        <v>2087</v>
      </c>
      <c r="C190" s="52" t="s">
        <v>9155</v>
      </c>
      <c r="D190" s="52" t="s">
        <v>1688</v>
      </c>
      <c r="E190" s="53" t="n">
        <v>45198</v>
      </c>
      <c r="F190" s="52" t="s">
        <v>102</v>
      </c>
      <c r="G190" s="52" t="s">
        <v>13230</v>
      </c>
      <c r="H190" s="52" t="n">
        <v>466</v>
      </c>
      <c r="I190" s="52" t="n">
        <v>186.09</v>
      </c>
      <c r="J190" s="54" t="n">
        <f aca="false">ROUND(H190*I190,2)</f>
        <v>86717.94</v>
      </c>
      <c r="K190" s="52" t="s">
        <v>13188</v>
      </c>
      <c r="L190" s="52" t="n">
        <v>37940.55</v>
      </c>
      <c r="M190" s="52" t="s">
        <v>13241</v>
      </c>
      <c r="N190" s="52" t="s">
        <v>10061</v>
      </c>
      <c r="O190" s="52" t="s">
        <v>12</v>
      </c>
      <c r="P190" s="55" t="n">
        <f aca="false">J190-L190</f>
        <v>48777.39</v>
      </c>
      <c r="Q190" s="55" t="n">
        <f aca="false">IF(J190=0,0,ROUND(L190/J190*100,2))</f>
        <v>43.75</v>
      </c>
      <c r="R190" s="55" t="str">
        <f aca="false">TEXT(E190,"yyyy-mm")</f>
        <v>2023-09</v>
      </c>
    </row>
    <row r="191" customFormat="false" ht="15" hidden="false" customHeight="true" outlineLevel="0" collapsed="false">
      <c r="A191" s="56" t="s">
        <v>13421</v>
      </c>
      <c r="B191" s="56" t="s">
        <v>3910</v>
      </c>
      <c r="C191" s="56" t="s">
        <v>2673</v>
      </c>
      <c r="D191" s="56" t="s">
        <v>11384</v>
      </c>
      <c r="E191" s="57" t="n">
        <v>44957</v>
      </c>
      <c r="F191" s="56" t="s">
        <v>96</v>
      </c>
      <c r="G191" s="56" t="s">
        <v>13191</v>
      </c>
      <c r="H191" s="56" t="n">
        <v>342</v>
      </c>
      <c r="I191" s="56" t="n">
        <v>773.96</v>
      </c>
      <c r="J191" s="54" t="n">
        <f aca="false">ROUND(H191*I191,2)</f>
        <v>264694.32</v>
      </c>
      <c r="K191" s="56" t="s">
        <v>13212</v>
      </c>
      <c r="L191" s="56" t="n">
        <v>142807.22</v>
      </c>
      <c r="M191" s="56" t="s">
        <v>13265</v>
      </c>
      <c r="N191" s="56" t="s">
        <v>10061</v>
      </c>
      <c r="O191" s="56" t="s">
        <v>21</v>
      </c>
      <c r="P191" s="55" t="n">
        <f aca="false">J191-L191</f>
        <v>121887.1</v>
      </c>
      <c r="Q191" s="55" t="n">
        <f aca="false">IF(J191=0,0,ROUND(L191/J191*100,2))</f>
        <v>53.95</v>
      </c>
      <c r="R191" s="55" t="str">
        <f aca="false">TEXT(E191,"yyyy-mm")</f>
        <v>2023-01</v>
      </c>
    </row>
    <row r="192" customFormat="false" ht="15" hidden="false" customHeight="true" outlineLevel="0" collapsed="false">
      <c r="A192" s="52" t="s">
        <v>13422</v>
      </c>
      <c r="B192" s="52" t="s">
        <v>2087</v>
      </c>
      <c r="C192" s="52" t="s">
        <v>2356</v>
      </c>
      <c r="D192" s="52" t="s">
        <v>1120</v>
      </c>
      <c r="E192" s="53" t="n">
        <v>45580</v>
      </c>
      <c r="F192" s="52" t="s">
        <v>96</v>
      </c>
      <c r="G192" s="52" t="s">
        <v>13195</v>
      </c>
      <c r="H192" s="52" t="n">
        <v>234</v>
      </c>
      <c r="I192" s="52" t="n">
        <v>946.71</v>
      </c>
      <c r="J192" s="54" t="n">
        <f aca="false">ROUND(H192*I192,2)</f>
        <v>221530.14</v>
      </c>
      <c r="K192" s="52" t="s">
        <v>13188</v>
      </c>
      <c r="L192" s="52" t="n">
        <v>20004.6</v>
      </c>
      <c r="M192" s="52" t="s">
        <v>13276</v>
      </c>
      <c r="N192" s="52" t="s">
        <v>10061</v>
      </c>
      <c r="O192" s="52" t="s">
        <v>15</v>
      </c>
      <c r="P192" s="55" t="n">
        <f aca="false">J192-L192</f>
        <v>201525.54</v>
      </c>
      <c r="Q192" s="55" t="n">
        <f aca="false">IF(J192=0,0,ROUND(L192/J192*100,2))</f>
        <v>9.03</v>
      </c>
      <c r="R192" s="55" t="str">
        <f aca="false">TEXT(E192,"yyyy-mm")</f>
        <v>2024-10</v>
      </c>
    </row>
    <row r="193" customFormat="false" ht="15" hidden="false" customHeight="true" outlineLevel="0" collapsed="false">
      <c r="A193" s="56" t="s">
        <v>13423</v>
      </c>
      <c r="B193" s="56" t="s">
        <v>3593</v>
      </c>
      <c r="C193" s="56" t="s">
        <v>12654</v>
      </c>
      <c r="D193" s="56" t="s">
        <v>3765</v>
      </c>
      <c r="E193" s="57" t="n">
        <v>45101</v>
      </c>
      <c r="F193" s="56" t="s">
        <v>96</v>
      </c>
      <c r="G193" s="56" t="s">
        <v>13187</v>
      </c>
      <c r="H193" s="56" t="n">
        <v>104</v>
      </c>
      <c r="I193" s="56" t="n">
        <v>205.74</v>
      </c>
      <c r="J193" s="54" t="n">
        <f aca="false">ROUND(H193*I193,2)</f>
        <v>21396.96</v>
      </c>
      <c r="K193" s="56" t="s">
        <v>13188</v>
      </c>
      <c r="L193" s="56" t="n">
        <v>792.65</v>
      </c>
      <c r="M193" s="56" t="s">
        <v>13241</v>
      </c>
      <c r="N193" s="56" t="s">
        <v>10061</v>
      </c>
      <c r="O193" s="56" t="s">
        <v>15</v>
      </c>
      <c r="P193" s="55" t="n">
        <f aca="false">J193-L193</f>
        <v>20604.31</v>
      </c>
      <c r="Q193" s="55" t="n">
        <f aca="false">IF(J193=0,0,ROUND(L193/J193*100,2))</f>
        <v>3.7</v>
      </c>
      <c r="R193" s="55" t="str">
        <f aca="false">TEXT(E193,"yyyy-mm")</f>
        <v>2023-06</v>
      </c>
    </row>
    <row r="194" customFormat="false" ht="15" hidden="false" customHeight="true" outlineLevel="0" collapsed="false">
      <c r="A194" s="52" t="s">
        <v>13424</v>
      </c>
      <c r="B194" s="52" t="s">
        <v>398</v>
      </c>
      <c r="C194" s="52" t="s">
        <v>6176</v>
      </c>
      <c r="D194" s="52" t="s">
        <v>2536</v>
      </c>
      <c r="E194" s="53" t="n">
        <v>45021</v>
      </c>
      <c r="F194" s="52" t="s">
        <v>100</v>
      </c>
      <c r="G194" s="52" t="s">
        <v>13187</v>
      </c>
      <c r="H194" s="52" t="n">
        <v>1</v>
      </c>
      <c r="I194" s="52" t="n">
        <v>788.79</v>
      </c>
      <c r="J194" s="54" t="n">
        <f aca="false">ROUND(H194*I194,2)</f>
        <v>788.79</v>
      </c>
      <c r="K194" s="52" t="s">
        <v>13192</v>
      </c>
      <c r="L194" s="52" t="n">
        <v>278.11</v>
      </c>
      <c r="M194" s="52" t="s">
        <v>13225</v>
      </c>
      <c r="N194" s="52" t="s">
        <v>10061</v>
      </c>
      <c r="O194" s="52" t="s">
        <v>9</v>
      </c>
      <c r="P194" s="55" t="n">
        <f aca="false">J194-L194</f>
        <v>510.68</v>
      </c>
      <c r="Q194" s="55" t="n">
        <f aca="false">IF(J194=0,0,ROUND(L194/J194*100,2))</f>
        <v>35.26</v>
      </c>
      <c r="R194" s="55" t="str">
        <f aca="false">TEXT(E194,"yyyy-mm")</f>
        <v>2023-04</v>
      </c>
    </row>
    <row r="195" customFormat="false" ht="15" hidden="false" customHeight="true" outlineLevel="0" collapsed="false">
      <c r="A195" s="56" t="s">
        <v>13425</v>
      </c>
      <c r="B195" s="56" t="s">
        <v>1162</v>
      </c>
      <c r="C195" s="56" t="s">
        <v>3626</v>
      </c>
      <c r="D195" s="56" t="s">
        <v>1476</v>
      </c>
      <c r="E195" s="57" t="n">
        <v>44771</v>
      </c>
      <c r="F195" s="56" t="s">
        <v>100</v>
      </c>
      <c r="G195" s="56" t="s">
        <v>13211</v>
      </c>
      <c r="H195" s="56" t="n">
        <v>316</v>
      </c>
      <c r="I195" s="56" t="n">
        <v>160.55</v>
      </c>
      <c r="J195" s="54" t="n">
        <f aca="false">ROUND(H195*I195,2)</f>
        <v>50733.8</v>
      </c>
      <c r="K195" s="56" t="s">
        <v>13212</v>
      </c>
      <c r="L195" s="56" t="n">
        <v>25149.61</v>
      </c>
      <c r="M195" s="56" t="s">
        <v>13225</v>
      </c>
      <c r="N195" s="56" t="s">
        <v>10061</v>
      </c>
      <c r="O195" s="56" t="s">
        <v>18</v>
      </c>
      <c r="P195" s="55" t="n">
        <f aca="false">J195-L195</f>
        <v>25584.19</v>
      </c>
      <c r="Q195" s="55" t="n">
        <f aca="false">IF(J195=0,0,ROUND(L195/J195*100,2))</f>
        <v>49.57</v>
      </c>
      <c r="R195" s="55" t="str">
        <f aca="false">TEXT(E195,"yyyy-mm")</f>
        <v>2022-07</v>
      </c>
    </row>
    <row r="196" customFormat="false" ht="15" hidden="false" customHeight="true" outlineLevel="0" collapsed="false">
      <c r="A196" s="52" t="s">
        <v>13426</v>
      </c>
      <c r="B196" s="52" t="s">
        <v>1773</v>
      </c>
      <c r="C196" s="52" t="s">
        <v>13063</v>
      </c>
      <c r="D196" s="52" t="s">
        <v>5208</v>
      </c>
      <c r="E196" s="53" t="n">
        <v>45372</v>
      </c>
      <c r="F196" s="52" t="s">
        <v>100</v>
      </c>
      <c r="G196" s="52" t="s">
        <v>13205</v>
      </c>
      <c r="H196" s="52" t="n">
        <v>450</v>
      </c>
      <c r="I196" s="52" t="n">
        <v>609.21</v>
      </c>
      <c r="J196" s="54" t="n">
        <f aca="false">ROUND(H196*I196,2)</f>
        <v>274144.5</v>
      </c>
      <c r="K196" s="52" t="s">
        <v>13192</v>
      </c>
      <c r="L196" s="52" t="n">
        <v>63150.16</v>
      </c>
      <c r="M196" s="52" t="s">
        <v>13214</v>
      </c>
      <c r="N196" s="52" t="s">
        <v>10061</v>
      </c>
      <c r="O196" s="52" t="s">
        <v>18</v>
      </c>
      <c r="P196" s="55" t="n">
        <f aca="false">J196-L196</f>
        <v>210994.34</v>
      </c>
      <c r="Q196" s="55" t="n">
        <f aca="false">IF(J196=0,0,ROUND(L196/J196*100,2))</f>
        <v>23.04</v>
      </c>
      <c r="R196" s="55" t="str">
        <f aca="false">TEXT(E196,"yyyy-mm")</f>
        <v>2024-03</v>
      </c>
    </row>
    <row r="197" customFormat="false" ht="15" hidden="false" customHeight="true" outlineLevel="0" collapsed="false">
      <c r="A197" s="56" t="s">
        <v>13427</v>
      </c>
      <c r="B197" s="56" t="s">
        <v>3328</v>
      </c>
      <c r="C197" s="56" t="s">
        <v>3394</v>
      </c>
      <c r="D197" s="56" t="s">
        <v>5675</v>
      </c>
      <c r="E197" s="57" t="n">
        <v>45242</v>
      </c>
      <c r="F197" s="56" t="s">
        <v>92</v>
      </c>
      <c r="G197" s="56" t="s">
        <v>13211</v>
      </c>
      <c r="H197" s="56" t="n">
        <v>104</v>
      </c>
      <c r="I197" s="56" t="n">
        <v>20.5</v>
      </c>
      <c r="J197" s="54" t="n">
        <f aca="false">ROUND(H197*I197,2)</f>
        <v>2132</v>
      </c>
      <c r="K197" s="56" t="s">
        <v>13212</v>
      </c>
      <c r="L197" s="56" t="n">
        <v>225.98</v>
      </c>
      <c r="M197" s="56" t="s">
        <v>13241</v>
      </c>
      <c r="N197" s="56" t="s">
        <v>10066</v>
      </c>
      <c r="O197" s="56" t="s">
        <v>18</v>
      </c>
      <c r="P197" s="55" t="n">
        <f aca="false">J197-L197</f>
        <v>1906.02</v>
      </c>
      <c r="Q197" s="55" t="n">
        <f aca="false">IF(J197=0,0,ROUND(L197/J197*100,2))</f>
        <v>10.6</v>
      </c>
      <c r="R197" s="55" t="str">
        <f aca="false">TEXT(E197,"yyyy-mm")</f>
        <v>2023-11</v>
      </c>
    </row>
    <row r="198" customFormat="false" ht="15" hidden="false" customHeight="true" outlineLevel="0" collapsed="false">
      <c r="A198" s="52" t="s">
        <v>13428</v>
      </c>
      <c r="B198" s="52" t="s">
        <v>1853</v>
      </c>
      <c r="C198" s="52" t="s">
        <v>1069</v>
      </c>
      <c r="D198" s="52" t="s">
        <v>3283</v>
      </c>
      <c r="E198" s="53" t="n">
        <v>44873</v>
      </c>
      <c r="F198" s="52" t="s">
        <v>92</v>
      </c>
      <c r="G198" s="52" t="s">
        <v>13191</v>
      </c>
      <c r="H198" s="52" t="n">
        <v>367</v>
      </c>
      <c r="I198" s="52" t="n">
        <v>577.06</v>
      </c>
      <c r="J198" s="54" t="n">
        <f aca="false">ROUND(H198*I198,2)</f>
        <v>211781.02</v>
      </c>
      <c r="K198" s="52" t="s">
        <v>13212</v>
      </c>
      <c r="L198" s="52" t="n">
        <v>97458.78</v>
      </c>
      <c r="M198" s="52" t="s">
        <v>13220</v>
      </c>
      <c r="N198" s="52" t="s">
        <v>10066</v>
      </c>
      <c r="O198" s="52" t="s">
        <v>18</v>
      </c>
      <c r="P198" s="55" t="n">
        <f aca="false">J198-L198</f>
        <v>114322.24</v>
      </c>
      <c r="Q198" s="55" t="n">
        <f aca="false">IF(J198=0,0,ROUND(L198/J198*100,2))</f>
        <v>46.02</v>
      </c>
      <c r="R198" s="55" t="str">
        <f aca="false">TEXT(E198,"yyyy-mm")</f>
        <v>2022-11</v>
      </c>
    </row>
    <row r="199" customFormat="false" ht="15" hidden="false" customHeight="true" outlineLevel="0" collapsed="false">
      <c r="A199" s="56" t="s">
        <v>13429</v>
      </c>
      <c r="B199" s="56" t="s">
        <v>3341</v>
      </c>
      <c r="C199" s="56" t="s">
        <v>13430</v>
      </c>
      <c r="D199" s="56" t="s">
        <v>4626</v>
      </c>
      <c r="E199" s="57" t="n">
        <v>44958</v>
      </c>
      <c r="F199" s="56" t="s">
        <v>98</v>
      </c>
      <c r="G199" s="56" t="s">
        <v>13195</v>
      </c>
      <c r="H199" s="56" t="n">
        <v>408</v>
      </c>
      <c r="I199" s="56" t="n">
        <v>112.47</v>
      </c>
      <c r="J199" s="54" t="n">
        <f aca="false">ROUND(H199*I199,2)</f>
        <v>45887.76</v>
      </c>
      <c r="K199" s="56" t="s">
        <v>13212</v>
      </c>
      <c r="L199" s="56" t="n">
        <v>19193.22</v>
      </c>
      <c r="M199" s="56" t="s">
        <v>13198</v>
      </c>
      <c r="N199" s="56" t="s">
        <v>10061</v>
      </c>
      <c r="O199" s="56" t="s">
        <v>15</v>
      </c>
      <c r="P199" s="55" t="n">
        <f aca="false">J199-L199</f>
        <v>26694.54</v>
      </c>
      <c r="Q199" s="55" t="n">
        <f aca="false">IF(J199=0,0,ROUND(L199/J199*100,2))</f>
        <v>41.83</v>
      </c>
      <c r="R199" s="55" t="str">
        <f aca="false">TEXT(E199,"yyyy-mm")</f>
        <v>2023-02</v>
      </c>
    </row>
    <row r="200" customFormat="false" ht="15" hidden="false" customHeight="true" outlineLevel="0" collapsed="false">
      <c r="A200" s="52" t="s">
        <v>13431</v>
      </c>
      <c r="B200" s="52" t="s">
        <v>3460</v>
      </c>
      <c r="C200" s="52" t="s">
        <v>4543</v>
      </c>
      <c r="D200" s="52" t="s">
        <v>5439</v>
      </c>
      <c r="E200" s="53" t="n">
        <v>44778</v>
      </c>
      <c r="F200" s="52" t="s">
        <v>102</v>
      </c>
      <c r="G200" s="52" t="s">
        <v>13211</v>
      </c>
      <c r="H200" s="52" t="n">
        <v>447</v>
      </c>
      <c r="I200" s="52" t="n">
        <v>690.07</v>
      </c>
      <c r="J200" s="54" t="n">
        <f aca="false">ROUND(H200*I200,2)</f>
        <v>308461.29</v>
      </c>
      <c r="K200" s="52" t="s">
        <v>13192</v>
      </c>
      <c r="L200" s="52" t="n">
        <v>47438.65</v>
      </c>
      <c r="M200" s="52" t="s">
        <v>13252</v>
      </c>
      <c r="N200" s="52" t="s">
        <v>10066</v>
      </c>
      <c r="O200" s="52" t="s">
        <v>15</v>
      </c>
      <c r="P200" s="55" t="n">
        <f aca="false">J200-L200</f>
        <v>261022.64</v>
      </c>
      <c r="Q200" s="55" t="n">
        <f aca="false">IF(J200=0,0,ROUND(L200/J200*100,2))</f>
        <v>15.38</v>
      </c>
      <c r="R200" s="55" t="str">
        <f aca="false">TEXT(E200,"yyyy-mm")</f>
        <v>2022-08</v>
      </c>
    </row>
    <row r="201" customFormat="false" ht="15" hidden="false" customHeight="true" outlineLevel="0" collapsed="false">
      <c r="A201" s="56" t="s">
        <v>13432</v>
      </c>
      <c r="B201" s="56" t="s">
        <v>3164</v>
      </c>
      <c r="C201" s="56" t="s">
        <v>2298</v>
      </c>
      <c r="D201" s="56" t="s">
        <v>3841</v>
      </c>
      <c r="E201" s="57" t="n">
        <v>44709</v>
      </c>
      <c r="F201" s="56" t="s">
        <v>102</v>
      </c>
      <c r="G201" s="56" t="s">
        <v>13195</v>
      </c>
      <c r="H201" s="56" t="n">
        <v>116</v>
      </c>
      <c r="I201" s="56" t="n">
        <v>620.53</v>
      </c>
      <c r="J201" s="54" t="n">
        <f aca="false">ROUND(H201*I201,2)</f>
        <v>71981.48</v>
      </c>
      <c r="K201" s="56" t="s">
        <v>13202</v>
      </c>
      <c r="L201" s="56" t="n">
        <v>36420.08</v>
      </c>
      <c r="M201" s="56" t="s">
        <v>13218</v>
      </c>
      <c r="N201" s="56" t="s">
        <v>10061</v>
      </c>
      <c r="O201" s="56" t="s">
        <v>21</v>
      </c>
      <c r="P201" s="55" t="n">
        <f aca="false">J201-L201</f>
        <v>35561.4</v>
      </c>
      <c r="Q201" s="55" t="n">
        <f aca="false">IF(J201=0,0,ROUND(L201/J201*100,2))</f>
        <v>50.6</v>
      </c>
      <c r="R201" s="55" t="str">
        <f aca="false">TEXT(E201,"yyyy-mm")</f>
        <v>2022-05</v>
      </c>
    </row>
    <row r="202" customFormat="false" ht="15" hidden="false" customHeight="true" outlineLevel="0" collapsed="false">
      <c r="A202" s="52" t="s">
        <v>13433</v>
      </c>
      <c r="B202" s="52" t="s">
        <v>2239</v>
      </c>
      <c r="C202" s="52" t="s">
        <v>6472</v>
      </c>
      <c r="D202" s="52" t="s">
        <v>8029</v>
      </c>
      <c r="E202" s="53" t="n">
        <v>44735</v>
      </c>
      <c r="F202" s="52" t="s">
        <v>96</v>
      </c>
      <c r="G202" s="52" t="s">
        <v>13187</v>
      </c>
      <c r="H202" s="52" t="n">
        <v>8</v>
      </c>
      <c r="I202" s="52" t="n">
        <v>192.86</v>
      </c>
      <c r="J202" s="54" t="n">
        <f aca="false">ROUND(H202*I202,2)</f>
        <v>1542.88</v>
      </c>
      <c r="K202" s="52" t="s">
        <v>13202</v>
      </c>
      <c r="L202" s="52" t="n">
        <v>826.02</v>
      </c>
      <c r="M202" s="52" t="s">
        <v>13265</v>
      </c>
      <c r="N202" s="52" t="s">
        <v>10066</v>
      </c>
      <c r="O202" s="52" t="s">
        <v>9</v>
      </c>
      <c r="P202" s="55" t="n">
        <f aca="false">J202-L202</f>
        <v>716.86</v>
      </c>
      <c r="Q202" s="55" t="n">
        <f aca="false">IF(J202=0,0,ROUND(L202/J202*100,2))</f>
        <v>53.54</v>
      </c>
      <c r="R202" s="55" t="str">
        <f aca="false">TEXT(E202,"yyyy-mm")</f>
        <v>2022-06</v>
      </c>
    </row>
    <row r="203" customFormat="false" ht="15" hidden="false" customHeight="true" outlineLevel="0" collapsed="false">
      <c r="A203" s="56" t="s">
        <v>13434</v>
      </c>
      <c r="B203" s="56" t="s">
        <v>3853</v>
      </c>
      <c r="C203" s="56" t="s">
        <v>6898</v>
      </c>
      <c r="D203" s="56" t="s">
        <v>9265</v>
      </c>
      <c r="E203" s="57" t="n">
        <v>44939</v>
      </c>
      <c r="F203" s="56" t="s">
        <v>94</v>
      </c>
      <c r="G203" s="56" t="s">
        <v>13191</v>
      </c>
      <c r="H203" s="56" t="n">
        <v>469</v>
      </c>
      <c r="I203" s="56" t="n">
        <v>487.4</v>
      </c>
      <c r="J203" s="54" t="n">
        <f aca="false">ROUND(H203*I203,2)</f>
        <v>228590.6</v>
      </c>
      <c r="K203" s="56" t="s">
        <v>13202</v>
      </c>
      <c r="L203" s="56" t="n">
        <v>4362.26</v>
      </c>
      <c r="M203" s="56" t="s">
        <v>13252</v>
      </c>
      <c r="N203" s="56" t="s">
        <v>10066</v>
      </c>
      <c r="O203" s="56" t="s">
        <v>12</v>
      </c>
      <c r="P203" s="55" t="n">
        <f aca="false">J203-L203</f>
        <v>224228.34</v>
      </c>
      <c r="Q203" s="55" t="n">
        <f aca="false">IF(J203=0,0,ROUND(L203/J203*100,2))</f>
        <v>1.91</v>
      </c>
      <c r="R203" s="55" t="str">
        <f aca="false">TEXT(E203,"yyyy-mm")</f>
        <v>2023-01</v>
      </c>
    </row>
    <row r="204" customFormat="false" ht="15" hidden="false" customHeight="true" outlineLevel="0" collapsed="false">
      <c r="A204" s="52" t="s">
        <v>13435</v>
      </c>
      <c r="B204" s="52" t="s">
        <v>3090</v>
      </c>
      <c r="C204" s="52" t="s">
        <v>4256</v>
      </c>
      <c r="D204" s="52" t="s">
        <v>1463</v>
      </c>
      <c r="E204" s="53" t="n">
        <v>45164</v>
      </c>
      <c r="F204" s="52" t="s">
        <v>92</v>
      </c>
      <c r="G204" s="52" t="s">
        <v>13191</v>
      </c>
      <c r="H204" s="52" t="n">
        <v>175</v>
      </c>
      <c r="I204" s="52" t="n">
        <v>320.13</v>
      </c>
      <c r="J204" s="54" t="n">
        <f aca="false">ROUND(H204*I204,2)</f>
        <v>56022.75</v>
      </c>
      <c r="K204" s="52" t="s">
        <v>13188</v>
      </c>
      <c r="L204" s="52" t="n">
        <v>1488.88</v>
      </c>
      <c r="M204" s="52" t="s">
        <v>13232</v>
      </c>
      <c r="N204" s="52" t="s">
        <v>10066</v>
      </c>
      <c r="O204" s="52" t="s">
        <v>12</v>
      </c>
      <c r="P204" s="55" t="n">
        <f aca="false">J204-L204</f>
        <v>54533.87</v>
      </c>
      <c r="Q204" s="55" t="n">
        <f aca="false">IF(J204=0,0,ROUND(L204/J204*100,2))</f>
        <v>2.66</v>
      </c>
      <c r="R204" s="55" t="str">
        <f aca="false">TEXT(E204,"yyyy-mm")</f>
        <v>2023-08</v>
      </c>
    </row>
    <row r="205" customFormat="false" ht="15" hidden="false" customHeight="true" outlineLevel="0" collapsed="false">
      <c r="A205" s="56" t="s">
        <v>13436</v>
      </c>
      <c r="B205" s="56" t="s">
        <v>2824</v>
      </c>
      <c r="C205" s="56" t="s">
        <v>699</v>
      </c>
      <c r="D205" s="56" t="s">
        <v>7100</v>
      </c>
      <c r="E205" s="57" t="n">
        <v>44587</v>
      </c>
      <c r="F205" s="56" t="s">
        <v>100</v>
      </c>
      <c r="G205" s="56" t="s">
        <v>13191</v>
      </c>
      <c r="H205" s="56" t="n">
        <v>142</v>
      </c>
      <c r="I205" s="56" t="n">
        <v>794.3</v>
      </c>
      <c r="J205" s="54" t="n">
        <f aca="false">ROUND(H205*I205,2)</f>
        <v>112790.6</v>
      </c>
      <c r="K205" s="56" t="s">
        <v>13202</v>
      </c>
      <c r="L205" s="56" t="n">
        <v>65069.11</v>
      </c>
      <c r="M205" s="56" t="s">
        <v>13220</v>
      </c>
      <c r="N205" s="56" t="s">
        <v>10061</v>
      </c>
      <c r="O205" s="56" t="s">
        <v>15</v>
      </c>
      <c r="P205" s="55" t="n">
        <f aca="false">J205-L205</f>
        <v>47721.49</v>
      </c>
      <c r="Q205" s="55" t="n">
        <f aca="false">IF(J205=0,0,ROUND(L205/J205*100,2))</f>
        <v>57.69</v>
      </c>
      <c r="R205" s="55" t="str">
        <f aca="false">TEXT(E205,"yyyy-mm")</f>
        <v>2022-01</v>
      </c>
    </row>
    <row r="206" customFormat="false" ht="15" hidden="false" customHeight="true" outlineLevel="0" collapsed="false">
      <c r="A206" s="52" t="s">
        <v>13437</v>
      </c>
      <c r="B206" s="52" t="s">
        <v>2833</v>
      </c>
      <c r="C206" s="52" t="s">
        <v>3672</v>
      </c>
      <c r="D206" s="52" t="s">
        <v>1999</v>
      </c>
      <c r="E206" s="53" t="n">
        <v>44605</v>
      </c>
      <c r="F206" s="52" t="s">
        <v>100</v>
      </c>
      <c r="G206" s="52" t="s">
        <v>13205</v>
      </c>
      <c r="H206" s="52" t="n">
        <v>46</v>
      </c>
      <c r="I206" s="52" t="n">
        <v>584.54</v>
      </c>
      <c r="J206" s="54" t="n">
        <f aca="false">ROUND(H206*I206,2)</f>
        <v>26888.84</v>
      </c>
      <c r="K206" s="52" t="s">
        <v>13212</v>
      </c>
      <c r="L206" s="52" t="n">
        <v>3615.56</v>
      </c>
      <c r="M206" s="52" t="s">
        <v>13232</v>
      </c>
      <c r="N206" s="52" t="s">
        <v>10061</v>
      </c>
      <c r="O206" s="52" t="s">
        <v>15</v>
      </c>
      <c r="P206" s="55" t="n">
        <f aca="false">J206-L206</f>
        <v>23273.28</v>
      </c>
      <c r="Q206" s="55" t="n">
        <f aca="false">IF(J206=0,0,ROUND(L206/J206*100,2))</f>
        <v>13.45</v>
      </c>
      <c r="R206" s="55" t="str">
        <f aca="false">TEXT(E206,"yyyy-mm")</f>
        <v>2022-02</v>
      </c>
    </row>
    <row r="207" customFormat="false" ht="15" hidden="false" customHeight="true" outlineLevel="0" collapsed="false">
      <c r="A207" s="56" t="s">
        <v>13438</v>
      </c>
      <c r="B207" s="56" t="s">
        <v>3221</v>
      </c>
      <c r="C207" s="56" t="s">
        <v>4445</v>
      </c>
      <c r="D207" s="56" t="s">
        <v>4240</v>
      </c>
      <c r="E207" s="57" t="n">
        <v>44815</v>
      </c>
      <c r="F207" s="56" t="s">
        <v>98</v>
      </c>
      <c r="G207" s="56" t="s">
        <v>13205</v>
      </c>
      <c r="H207" s="56" t="n">
        <v>126</v>
      </c>
      <c r="I207" s="56" t="n">
        <v>772.03</v>
      </c>
      <c r="J207" s="54" t="n">
        <f aca="false">ROUND(H207*I207,2)</f>
        <v>97275.78</v>
      </c>
      <c r="K207" s="56" t="s">
        <v>13212</v>
      </c>
      <c r="L207" s="56" t="n">
        <v>33057.84</v>
      </c>
      <c r="M207" s="56" t="s">
        <v>13276</v>
      </c>
      <c r="N207" s="56" t="s">
        <v>10061</v>
      </c>
      <c r="O207" s="56" t="s">
        <v>15</v>
      </c>
      <c r="P207" s="55" t="n">
        <f aca="false">J207-L207</f>
        <v>64217.94</v>
      </c>
      <c r="Q207" s="55" t="n">
        <f aca="false">IF(J207=0,0,ROUND(L207/J207*100,2))</f>
        <v>33.98</v>
      </c>
      <c r="R207" s="55" t="str">
        <f aca="false">TEXT(E207,"yyyy-mm")</f>
        <v>2022-09</v>
      </c>
    </row>
    <row r="208" customFormat="false" ht="15" hidden="false" customHeight="true" outlineLevel="0" collapsed="false">
      <c r="A208" s="52" t="s">
        <v>13439</v>
      </c>
      <c r="B208" s="52" t="s">
        <v>2115</v>
      </c>
      <c r="C208" s="52" t="s">
        <v>6240</v>
      </c>
      <c r="D208" s="52" t="s">
        <v>1836</v>
      </c>
      <c r="E208" s="53" t="n">
        <v>44996</v>
      </c>
      <c r="F208" s="52" t="s">
        <v>96</v>
      </c>
      <c r="G208" s="52" t="s">
        <v>13195</v>
      </c>
      <c r="H208" s="52" t="n">
        <v>86</v>
      </c>
      <c r="I208" s="52" t="n">
        <v>951.04</v>
      </c>
      <c r="J208" s="54" t="n">
        <f aca="false">ROUND(H208*I208,2)</f>
        <v>81789.44</v>
      </c>
      <c r="K208" s="52" t="s">
        <v>13192</v>
      </c>
      <c r="L208" s="52" t="n">
        <v>29760.18</v>
      </c>
      <c r="M208" s="52" t="s">
        <v>13287</v>
      </c>
      <c r="N208" s="52" t="s">
        <v>10061</v>
      </c>
      <c r="O208" s="52" t="s">
        <v>21</v>
      </c>
      <c r="P208" s="55" t="n">
        <f aca="false">J208-L208</f>
        <v>52029.26</v>
      </c>
      <c r="Q208" s="55" t="n">
        <f aca="false">IF(J208=0,0,ROUND(L208/J208*100,2))</f>
        <v>36.39</v>
      </c>
      <c r="R208" s="55" t="str">
        <f aca="false">TEXT(E208,"yyyy-mm")</f>
        <v>2023-03</v>
      </c>
    </row>
    <row r="209" customFormat="false" ht="15" hidden="false" customHeight="true" outlineLevel="0" collapsed="false">
      <c r="A209" s="56" t="s">
        <v>13440</v>
      </c>
      <c r="B209" s="56" t="s">
        <v>3654</v>
      </c>
      <c r="C209" s="56" t="s">
        <v>9646</v>
      </c>
      <c r="D209" s="56" t="s">
        <v>1145</v>
      </c>
      <c r="E209" s="57" t="n">
        <v>45307</v>
      </c>
      <c r="F209" s="56" t="s">
        <v>100</v>
      </c>
      <c r="G209" s="56" t="s">
        <v>13230</v>
      </c>
      <c r="H209" s="56" t="n">
        <v>273</v>
      </c>
      <c r="I209" s="56" t="n">
        <v>899.44</v>
      </c>
      <c r="J209" s="54" t="n">
        <f aca="false">ROUND(H209*I209,2)</f>
        <v>245547.12</v>
      </c>
      <c r="K209" s="56" t="s">
        <v>13202</v>
      </c>
      <c r="L209" s="56" t="n">
        <v>139326.07</v>
      </c>
      <c r="M209" s="56" t="s">
        <v>13306</v>
      </c>
      <c r="N209" s="56" t="s">
        <v>10066</v>
      </c>
      <c r="O209" s="56" t="s">
        <v>21</v>
      </c>
      <c r="P209" s="55" t="n">
        <f aca="false">J209-L209</f>
        <v>106221.05</v>
      </c>
      <c r="Q209" s="55" t="n">
        <f aca="false">IF(J209=0,0,ROUND(L209/J209*100,2))</f>
        <v>56.74</v>
      </c>
      <c r="R209" s="55" t="str">
        <f aca="false">TEXT(E209,"yyyy-mm")</f>
        <v>2024-01</v>
      </c>
    </row>
    <row r="210" customFormat="false" ht="15" hidden="false" customHeight="true" outlineLevel="0" collapsed="false">
      <c r="A210" s="52" t="s">
        <v>13441</v>
      </c>
      <c r="B210" s="52" t="s">
        <v>3455</v>
      </c>
      <c r="C210" s="52" t="s">
        <v>2202</v>
      </c>
      <c r="D210" s="52" t="s">
        <v>7483</v>
      </c>
      <c r="E210" s="53" t="n">
        <v>44869</v>
      </c>
      <c r="F210" s="52" t="s">
        <v>102</v>
      </c>
      <c r="G210" s="52" t="s">
        <v>13187</v>
      </c>
      <c r="H210" s="52" t="n">
        <v>198</v>
      </c>
      <c r="I210" s="52" t="n">
        <v>312.46</v>
      </c>
      <c r="J210" s="54" t="n">
        <f aca="false">ROUND(H210*I210,2)</f>
        <v>61867.08</v>
      </c>
      <c r="K210" s="52" t="s">
        <v>13202</v>
      </c>
      <c r="L210" s="52" t="n">
        <v>13878.65</v>
      </c>
      <c r="M210" s="52" t="s">
        <v>13260</v>
      </c>
      <c r="N210" s="52" t="s">
        <v>10066</v>
      </c>
      <c r="O210" s="52" t="s">
        <v>15</v>
      </c>
      <c r="P210" s="55" t="n">
        <f aca="false">J210-L210</f>
        <v>47988.43</v>
      </c>
      <c r="Q210" s="55" t="n">
        <f aca="false">IF(J210=0,0,ROUND(L210/J210*100,2))</f>
        <v>22.43</v>
      </c>
      <c r="R210" s="55" t="str">
        <f aca="false">TEXT(E210,"yyyy-mm")</f>
        <v>2022-11</v>
      </c>
    </row>
    <row r="211" customFormat="false" ht="15" hidden="false" customHeight="true" outlineLevel="0" collapsed="false">
      <c r="A211" s="56" t="s">
        <v>13442</v>
      </c>
      <c r="B211" s="56" t="s">
        <v>995</v>
      </c>
      <c r="C211" s="56" t="s">
        <v>9076</v>
      </c>
      <c r="D211" s="56" t="s">
        <v>1924</v>
      </c>
      <c r="E211" s="57" t="n">
        <v>45569</v>
      </c>
      <c r="F211" s="56" t="s">
        <v>92</v>
      </c>
      <c r="G211" s="56" t="s">
        <v>13205</v>
      </c>
      <c r="H211" s="56" t="n">
        <v>39</v>
      </c>
      <c r="I211" s="56" t="n">
        <v>303.51</v>
      </c>
      <c r="J211" s="54" t="n">
        <f aca="false">ROUND(H211*I211,2)</f>
        <v>11836.89</v>
      </c>
      <c r="K211" s="56" t="s">
        <v>13202</v>
      </c>
      <c r="L211" s="56" t="n">
        <v>4017.48</v>
      </c>
      <c r="M211" s="56" t="s">
        <v>13236</v>
      </c>
      <c r="N211" s="56" t="s">
        <v>10066</v>
      </c>
      <c r="O211" s="56" t="s">
        <v>15</v>
      </c>
      <c r="P211" s="55" t="n">
        <f aca="false">J211-L211</f>
        <v>7819.41</v>
      </c>
      <c r="Q211" s="55" t="n">
        <f aca="false">IF(J211=0,0,ROUND(L211/J211*100,2))</f>
        <v>33.94</v>
      </c>
      <c r="R211" s="55" t="str">
        <f aca="false">TEXT(E211,"yyyy-mm")</f>
        <v>2024-10</v>
      </c>
    </row>
    <row r="212" customFormat="false" ht="15" hidden="false" customHeight="true" outlineLevel="0" collapsed="false">
      <c r="A212" s="52" t="s">
        <v>13443</v>
      </c>
      <c r="B212" s="52" t="s">
        <v>2091</v>
      </c>
      <c r="C212" s="52" t="s">
        <v>7036</v>
      </c>
      <c r="D212" s="52" t="s">
        <v>2043</v>
      </c>
      <c r="E212" s="53" t="n">
        <v>44616</v>
      </c>
      <c r="F212" s="52" t="s">
        <v>98</v>
      </c>
      <c r="G212" s="52" t="s">
        <v>13187</v>
      </c>
      <c r="H212" s="52" t="n">
        <v>463</v>
      </c>
      <c r="I212" s="52" t="n">
        <v>553.05</v>
      </c>
      <c r="J212" s="54" t="n">
        <f aca="false">ROUND(H212*I212,2)</f>
        <v>256062.15</v>
      </c>
      <c r="K212" s="52" t="s">
        <v>13212</v>
      </c>
      <c r="L212" s="52" t="n">
        <v>123086.24</v>
      </c>
      <c r="M212" s="52" t="s">
        <v>13198</v>
      </c>
      <c r="N212" s="52" t="s">
        <v>10061</v>
      </c>
      <c r="O212" s="52" t="s">
        <v>9</v>
      </c>
      <c r="P212" s="55" t="n">
        <f aca="false">J212-L212</f>
        <v>132975.91</v>
      </c>
      <c r="Q212" s="55" t="n">
        <f aca="false">IF(J212=0,0,ROUND(L212/J212*100,2))</f>
        <v>48.07</v>
      </c>
      <c r="R212" s="55" t="str">
        <f aca="false">TEXT(E212,"yyyy-mm")</f>
        <v>2022-02</v>
      </c>
    </row>
    <row r="213" customFormat="false" ht="15" hidden="false" customHeight="true" outlineLevel="0" collapsed="false">
      <c r="A213" s="56" t="s">
        <v>13444</v>
      </c>
      <c r="B213" s="56" t="s">
        <v>767</v>
      </c>
      <c r="C213" s="56" t="s">
        <v>897</v>
      </c>
      <c r="D213" s="56" t="s">
        <v>1145</v>
      </c>
      <c r="E213" s="57" t="n">
        <v>45631</v>
      </c>
      <c r="F213" s="56" t="s">
        <v>100</v>
      </c>
      <c r="G213" s="56" t="s">
        <v>13195</v>
      </c>
      <c r="H213" s="56" t="n">
        <v>259</v>
      </c>
      <c r="I213" s="56" t="n">
        <v>338.44</v>
      </c>
      <c r="J213" s="54" t="n">
        <f aca="false">ROUND(H213*I213,2)</f>
        <v>87655.96</v>
      </c>
      <c r="K213" s="56" t="s">
        <v>13212</v>
      </c>
      <c r="L213" s="56" t="n">
        <v>48517.47</v>
      </c>
      <c r="M213" s="56" t="s">
        <v>13200</v>
      </c>
      <c r="N213" s="56" t="s">
        <v>10066</v>
      </c>
      <c r="O213" s="56" t="s">
        <v>12</v>
      </c>
      <c r="P213" s="55" t="n">
        <f aca="false">J213-L213</f>
        <v>39138.49</v>
      </c>
      <c r="Q213" s="55" t="n">
        <f aca="false">IF(J213=0,0,ROUND(L213/J213*100,2))</f>
        <v>55.35</v>
      </c>
      <c r="R213" s="55" t="str">
        <f aca="false">TEXT(E213,"yyyy-mm")</f>
        <v>2024-12</v>
      </c>
    </row>
    <row r="214" customFormat="false" ht="15" hidden="false" customHeight="true" outlineLevel="0" collapsed="false">
      <c r="A214" s="52" t="s">
        <v>13445</v>
      </c>
      <c r="B214" s="52" t="s">
        <v>879</v>
      </c>
      <c r="C214" s="52" t="s">
        <v>582</v>
      </c>
      <c r="D214" s="52" t="s">
        <v>1697</v>
      </c>
      <c r="E214" s="53" t="n">
        <v>44693</v>
      </c>
      <c r="F214" s="52" t="s">
        <v>94</v>
      </c>
      <c r="G214" s="52" t="s">
        <v>13230</v>
      </c>
      <c r="H214" s="52" t="n">
        <v>437</v>
      </c>
      <c r="I214" s="52" t="n">
        <v>380.36</v>
      </c>
      <c r="J214" s="54" t="n">
        <f aca="false">ROUND(H214*I214,2)</f>
        <v>166217.32</v>
      </c>
      <c r="K214" s="52" t="s">
        <v>13202</v>
      </c>
      <c r="L214" s="52" t="n">
        <v>68976.83</v>
      </c>
      <c r="M214" s="52" t="s">
        <v>13265</v>
      </c>
      <c r="N214" s="52" t="s">
        <v>10061</v>
      </c>
      <c r="O214" s="52" t="s">
        <v>15</v>
      </c>
      <c r="P214" s="55" t="n">
        <f aca="false">J214-L214</f>
        <v>97240.49</v>
      </c>
      <c r="Q214" s="55" t="n">
        <f aca="false">IF(J214=0,0,ROUND(L214/J214*100,2))</f>
        <v>41.5</v>
      </c>
      <c r="R214" s="55" t="str">
        <f aca="false">TEXT(E214,"yyyy-mm")</f>
        <v>2022-05</v>
      </c>
    </row>
    <row r="215" customFormat="false" ht="15" hidden="false" customHeight="true" outlineLevel="0" collapsed="false">
      <c r="A215" s="56" t="s">
        <v>13446</v>
      </c>
      <c r="B215" s="56" t="s">
        <v>3101</v>
      </c>
      <c r="C215" s="56" t="s">
        <v>710</v>
      </c>
      <c r="D215" s="56" t="s">
        <v>5486</v>
      </c>
      <c r="E215" s="57" t="n">
        <v>44720</v>
      </c>
      <c r="F215" s="56" t="s">
        <v>96</v>
      </c>
      <c r="G215" s="56" t="s">
        <v>13187</v>
      </c>
      <c r="H215" s="56" t="n">
        <v>395</v>
      </c>
      <c r="I215" s="56" t="n">
        <v>556.86</v>
      </c>
      <c r="J215" s="54" t="n">
        <f aca="false">ROUND(H215*I215,2)</f>
        <v>219959.7</v>
      </c>
      <c r="K215" s="56" t="s">
        <v>13188</v>
      </c>
      <c r="L215" s="56" t="n">
        <v>8061.64</v>
      </c>
      <c r="M215" s="56" t="s">
        <v>13265</v>
      </c>
      <c r="N215" s="56" t="s">
        <v>10061</v>
      </c>
      <c r="O215" s="56" t="s">
        <v>12</v>
      </c>
      <c r="P215" s="55" t="n">
        <f aca="false">J215-L215</f>
        <v>211898.06</v>
      </c>
      <c r="Q215" s="55" t="n">
        <f aca="false">IF(J215=0,0,ROUND(L215/J215*100,2))</f>
        <v>3.67</v>
      </c>
      <c r="R215" s="55" t="str">
        <f aca="false">TEXT(E215,"yyyy-mm")</f>
        <v>2022-06</v>
      </c>
    </row>
    <row r="216" customFormat="false" ht="15" hidden="false" customHeight="true" outlineLevel="0" collapsed="false">
      <c r="A216" s="52" t="s">
        <v>13447</v>
      </c>
      <c r="B216" s="52" t="s">
        <v>1950</v>
      </c>
      <c r="C216" s="52" t="s">
        <v>3632</v>
      </c>
      <c r="D216" s="52" t="s">
        <v>5245</v>
      </c>
      <c r="E216" s="53" t="n">
        <v>44783</v>
      </c>
      <c r="F216" s="52" t="s">
        <v>96</v>
      </c>
      <c r="G216" s="52" t="s">
        <v>13205</v>
      </c>
      <c r="H216" s="52" t="n">
        <v>175</v>
      </c>
      <c r="I216" s="52" t="n">
        <v>665.5</v>
      </c>
      <c r="J216" s="54" t="n">
        <f aca="false">ROUND(H216*I216,2)</f>
        <v>116462.5</v>
      </c>
      <c r="K216" s="52" t="s">
        <v>13188</v>
      </c>
      <c r="L216" s="52" t="n">
        <v>34391.89</v>
      </c>
      <c r="M216" s="52" t="s">
        <v>13260</v>
      </c>
      <c r="N216" s="52" t="s">
        <v>10066</v>
      </c>
      <c r="O216" s="52" t="s">
        <v>12</v>
      </c>
      <c r="P216" s="55" t="n">
        <f aca="false">J216-L216</f>
        <v>82070.61</v>
      </c>
      <c r="Q216" s="55" t="n">
        <f aca="false">IF(J216=0,0,ROUND(L216/J216*100,2))</f>
        <v>29.53</v>
      </c>
      <c r="R216" s="55" t="str">
        <f aca="false">TEXT(E216,"yyyy-mm")</f>
        <v>2022-08</v>
      </c>
    </row>
    <row r="217" customFormat="false" ht="15" hidden="false" customHeight="true" outlineLevel="0" collapsed="false">
      <c r="A217" s="56" t="s">
        <v>13448</v>
      </c>
      <c r="B217" s="56" t="s">
        <v>1466</v>
      </c>
      <c r="C217" s="56" t="s">
        <v>1923</v>
      </c>
      <c r="D217" s="56" t="s">
        <v>2412</v>
      </c>
      <c r="E217" s="57" t="n">
        <v>45180</v>
      </c>
      <c r="F217" s="56" t="s">
        <v>98</v>
      </c>
      <c r="G217" s="56" t="s">
        <v>13211</v>
      </c>
      <c r="H217" s="56" t="n">
        <v>86</v>
      </c>
      <c r="I217" s="56" t="n">
        <v>108.09</v>
      </c>
      <c r="J217" s="54" t="n">
        <f aca="false">ROUND(H217*I217,2)</f>
        <v>9295.74</v>
      </c>
      <c r="K217" s="56" t="s">
        <v>13192</v>
      </c>
      <c r="L217" s="56" t="n">
        <v>2824.82</v>
      </c>
      <c r="M217" s="56" t="s">
        <v>13220</v>
      </c>
      <c r="N217" s="56" t="s">
        <v>10061</v>
      </c>
      <c r="O217" s="56" t="s">
        <v>15</v>
      </c>
      <c r="P217" s="55" t="n">
        <f aca="false">J217-L217</f>
        <v>6470.92</v>
      </c>
      <c r="Q217" s="55" t="n">
        <f aca="false">IF(J217=0,0,ROUND(L217/J217*100,2))</f>
        <v>30.39</v>
      </c>
      <c r="R217" s="55" t="str">
        <f aca="false">TEXT(E217,"yyyy-mm")</f>
        <v>2023-09</v>
      </c>
    </row>
    <row r="218" customFormat="false" ht="15" hidden="false" customHeight="true" outlineLevel="0" collapsed="false">
      <c r="A218" s="52" t="s">
        <v>13449</v>
      </c>
      <c r="B218" s="52" t="s">
        <v>3455</v>
      </c>
      <c r="C218" s="52" t="s">
        <v>5584</v>
      </c>
      <c r="D218" s="52" t="s">
        <v>6906</v>
      </c>
      <c r="E218" s="53" t="n">
        <v>45570</v>
      </c>
      <c r="F218" s="52" t="s">
        <v>98</v>
      </c>
      <c r="G218" s="52" t="s">
        <v>13211</v>
      </c>
      <c r="H218" s="52" t="n">
        <v>437</v>
      </c>
      <c r="I218" s="52" t="n">
        <v>451.96</v>
      </c>
      <c r="J218" s="54" t="n">
        <f aca="false">ROUND(H218*I218,2)</f>
        <v>197506.52</v>
      </c>
      <c r="K218" s="52" t="s">
        <v>13202</v>
      </c>
      <c r="L218" s="52" t="n">
        <v>113090.29</v>
      </c>
      <c r="M218" s="52" t="s">
        <v>13189</v>
      </c>
      <c r="N218" s="52" t="s">
        <v>10061</v>
      </c>
      <c r="O218" s="52" t="s">
        <v>9</v>
      </c>
      <c r="P218" s="55" t="n">
        <f aca="false">J218-L218</f>
        <v>84416.23</v>
      </c>
      <c r="Q218" s="55" t="n">
        <f aca="false">IF(J218=0,0,ROUND(L218/J218*100,2))</f>
        <v>57.26</v>
      </c>
      <c r="R218" s="55" t="str">
        <f aca="false">TEXT(E218,"yyyy-mm")</f>
        <v>2024-10</v>
      </c>
    </row>
    <row r="219" customFormat="false" ht="15" hidden="false" customHeight="true" outlineLevel="0" collapsed="false">
      <c r="A219" s="56" t="s">
        <v>13450</v>
      </c>
      <c r="B219" s="56" t="s">
        <v>3949</v>
      </c>
      <c r="C219" s="56" t="s">
        <v>2615</v>
      </c>
      <c r="D219" s="56" t="s">
        <v>1314</v>
      </c>
      <c r="E219" s="57" t="n">
        <v>44828</v>
      </c>
      <c r="F219" s="56" t="s">
        <v>98</v>
      </c>
      <c r="G219" s="56" t="s">
        <v>13195</v>
      </c>
      <c r="H219" s="56" t="n">
        <v>348</v>
      </c>
      <c r="I219" s="56" t="n">
        <v>844.08</v>
      </c>
      <c r="J219" s="54" t="n">
        <f aca="false">ROUND(H219*I219,2)</f>
        <v>293739.84</v>
      </c>
      <c r="K219" s="56" t="s">
        <v>13202</v>
      </c>
      <c r="L219" s="56" t="n">
        <v>108146.15</v>
      </c>
      <c r="M219" s="56" t="s">
        <v>13232</v>
      </c>
      <c r="N219" s="56" t="s">
        <v>10066</v>
      </c>
      <c r="O219" s="56" t="s">
        <v>9</v>
      </c>
      <c r="P219" s="55" t="n">
        <f aca="false">J219-L219</f>
        <v>185593.69</v>
      </c>
      <c r="Q219" s="55" t="n">
        <f aca="false">IF(J219=0,0,ROUND(L219/J219*100,2))</f>
        <v>36.82</v>
      </c>
      <c r="R219" s="55" t="str">
        <f aca="false">TEXT(E219,"yyyy-mm")</f>
        <v>2022-09</v>
      </c>
    </row>
    <row r="220" customFormat="false" ht="15" hidden="false" customHeight="true" outlineLevel="0" collapsed="false">
      <c r="A220" s="52" t="s">
        <v>13451</v>
      </c>
      <c r="B220" s="52" t="s">
        <v>1306</v>
      </c>
      <c r="C220" s="52" t="s">
        <v>2231</v>
      </c>
      <c r="D220" s="52" t="s">
        <v>2070</v>
      </c>
      <c r="E220" s="53" t="n">
        <v>45194</v>
      </c>
      <c r="F220" s="52" t="s">
        <v>100</v>
      </c>
      <c r="G220" s="52" t="s">
        <v>13195</v>
      </c>
      <c r="H220" s="52" t="n">
        <v>337</v>
      </c>
      <c r="I220" s="52" t="n">
        <v>961.23</v>
      </c>
      <c r="J220" s="54" t="n">
        <f aca="false">ROUND(H220*I220,2)</f>
        <v>323934.51</v>
      </c>
      <c r="K220" s="52" t="s">
        <v>13212</v>
      </c>
      <c r="L220" s="52" t="n">
        <v>159983.91</v>
      </c>
      <c r="M220" s="52" t="s">
        <v>13196</v>
      </c>
      <c r="N220" s="52" t="s">
        <v>10061</v>
      </c>
      <c r="O220" s="52" t="s">
        <v>18</v>
      </c>
      <c r="P220" s="55" t="n">
        <f aca="false">J220-L220</f>
        <v>163950.6</v>
      </c>
      <c r="Q220" s="55" t="n">
        <f aca="false">IF(J220=0,0,ROUND(L220/J220*100,2))</f>
        <v>49.39</v>
      </c>
      <c r="R220" s="55" t="str">
        <f aca="false">TEXT(E220,"yyyy-mm")</f>
        <v>2023-09</v>
      </c>
    </row>
    <row r="221" customFormat="false" ht="15" hidden="false" customHeight="true" outlineLevel="0" collapsed="false">
      <c r="A221" s="56" t="s">
        <v>13452</v>
      </c>
      <c r="B221" s="56" t="s">
        <v>3457</v>
      </c>
      <c r="C221" s="56" t="s">
        <v>967</v>
      </c>
      <c r="D221" s="56" t="s">
        <v>3769</v>
      </c>
      <c r="E221" s="57" t="n">
        <v>45291</v>
      </c>
      <c r="F221" s="56" t="s">
        <v>100</v>
      </c>
      <c r="G221" s="56" t="s">
        <v>13187</v>
      </c>
      <c r="H221" s="56" t="n">
        <v>31</v>
      </c>
      <c r="I221" s="56" t="n">
        <v>227.52</v>
      </c>
      <c r="J221" s="54" t="n">
        <f aca="false">ROUND(H221*I221,2)</f>
        <v>7053.12</v>
      </c>
      <c r="K221" s="56" t="s">
        <v>13202</v>
      </c>
      <c r="L221" s="56" t="n">
        <v>1193.55</v>
      </c>
      <c r="M221" s="56" t="s">
        <v>13252</v>
      </c>
      <c r="N221" s="56" t="s">
        <v>10066</v>
      </c>
      <c r="O221" s="56" t="s">
        <v>9</v>
      </c>
      <c r="P221" s="55" t="n">
        <f aca="false">J221-L221</f>
        <v>5859.57</v>
      </c>
      <c r="Q221" s="55" t="n">
        <f aca="false">IF(J221=0,0,ROUND(L221/J221*100,2))</f>
        <v>16.92</v>
      </c>
      <c r="R221" s="55" t="str">
        <f aca="false">TEXT(E221,"yyyy-mm")</f>
        <v>2023-12</v>
      </c>
    </row>
    <row r="222" customFormat="false" ht="15" hidden="false" customHeight="true" outlineLevel="0" collapsed="false">
      <c r="A222" s="52" t="s">
        <v>13453</v>
      </c>
      <c r="B222" s="52" t="s">
        <v>3674</v>
      </c>
      <c r="C222" s="52" t="s">
        <v>8542</v>
      </c>
      <c r="D222" s="52" t="s">
        <v>3156</v>
      </c>
      <c r="E222" s="53" t="n">
        <v>44792</v>
      </c>
      <c r="F222" s="52" t="s">
        <v>102</v>
      </c>
      <c r="G222" s="52" t="s">
        <v>13191</v>
      </c>
      <c r="H222" s="52" t="n">
        <v>133</v>
      </c>
      <c r="I222" s="52" t="n">
        <v>45.21</v>
      </c>
      <c r="J222" s="54" t="n">
        <f aca="false">ROUND(H222*I222,2)</f>
        <v>6012.93</v>
      </c>
      <c r="K222" s="52" t="s">
        <v>13212</v>
      </c>
      <c r="L222" s="52" t="n">
        <v>673.17</v>
      </c>
      <c r="M222" s="52" t="s">
        <v>13254</v>
      </c>
      <c r="N222" s="52" t="s">
        <v>10066</v>
      </c>
      <c r="O222" s="52" t="s">
        <v>12</v>
      </c>
      <c r="P222" s="55" t="n">
        <f aca="false">J222-L222</f>
        <v>5339.76</v>
      </c>
      <c r="Q222" s="55" t="n">
        <f aca="false">IF(J222=0,0,ROUND(L222/J222*100,2))</f>
        <v>11.2</v>
      </c>
      <c r="R222" s="55" t="str">
        <f aca="false">TEXT(E222,"yyyy-mm")</f>
        <v>2022-08</v>
      </c>
    </row>
    <row r="223" customFormat="false" ht="15" hidden="false" customHeight="true" outlineLevel="0" collapsed="false">
      <c r="A223" s="56" t="s">
        <v>13454</v>
      </c>
      <c r="B223" s="56" t="s">
        <v>3881</v>
      </c>
      <c r="C223" s="56" t="s">
        <v>2673</v>
      </c>
      <c r="D223" s="56" t="s">
        <v>1432</v>
      </c>
      <c r="E223" s="57" t="n">
        <v>45356</v>
      </c>
      <c r="F223" s="56" t="s">
        <v>100</v>
      </c>
      <c r="G223" s="56" t="s">
        <v>13205</v>
      </c>
      <c r="H223" s="56" t="n">
        <v>321</v>
      </c>
      <c r="I223" s="56" t="n">
        <v>436.81</v>
      </c>
      <c r="J223" s="54" t="n">
        <f aca="false">ROUND(H223*I223,2)</f>
        <v>140216.01</v>
      </c>
      <c r="K223" s="56" t="s">
        <v>13188</v>
      </c>
      <c r="L223" s="56" t="n">
        <v>37148.17</v>
      </c>
      <c r="M223" s="56" t="s">
        <v>13196</v>
      </c>
      <c r="N223" s="56" t="s">
        <v>10066</v>
      </c>
      <c r="O223" s="56" t="s">
        <v>21</v>
      </c>
      <c r="P223" s="55" t="n">
        <f aca="false">J223-L223</f>
        <v>103067.84</v>
      </c>
      <c r="Q223" s="55" t="n">
        <f aca="false">IF(J223=0,0,ROUND(L223/J223*100,2))</f>
        <v>26.49</v>
      </c>
      <c r="R223" s="55" t="str">
        <f aca="false">TEXT(E223,"yyyy-mm")</f>
        <v>2024-03</v>
      </c>
    </row>
    <row r="224" customFormat="false" ht="15" hidden="false" customHeight="true" outlineLevel="0" collapsed="false">
      <c r="A224" s="52" t="s">
        <v>13455</v>
      </c>
      <c r="B224" s="52" t="s">
        <v>1732</v>
      </c>
      <c r="C224" s="52" t="s">
        <v>7072</v>
      </c>
      <c r="D224" s="52" t="s">
        <v>4330</v>
      </c>
      <c r="E224" s="53" t="n">
        <v>45442</v>
      </c>
      <c r="F224" s="52" t="s">
        <v>100</v>
      </c>
      <c r="G224" s="52" t="s">
        <v>13211</v>
      </c>
      <c r="H224" s="52" t="n">
        <v>6</v>
      </c>
      <c r="I224" s="52" t="n">
        <v>279.44</v>
      </c>
      <c r="J224" s="54" t="n">
        <f aca="false">ROUND(H224*I224,2)</f>
        <v>1676.64</v>
      </c>
      <c r="K224" s="52" t="s">
        <v>13192</v>
      </c>
      <c r="L224" s="52" t="n">
        <v>414.03</v>
      </c>
      <c r="M224" s="52" t="s">
        <v>13198</v>
      </c>
      <c r="N224" s="52" t="s">
        <v>10066</v>
      </c>
      <c r="O224" s="52" t="s">
        <v>21</v>
      </c>
      <c r="P224" s="55" t="n">
        <f aca="false">J224-L224</f>
        <v>1262.61</v>
      </c>
      <c r="Q224" s="55" t="n">
        <f aca="false">IF(J224=0,0,ROUND(L224/J224*100,2))</f>
        <v>24.69</v>
      </c>
      <c r="R224" s="55" t="str">
        <f aca="false">TEXT(E224,"yyyy-mm")</f>
        <v>2024-05</v>
      </c>
    </row>
    <row r="225" customFormat="false" ht="15" hidden="false" customHeight="true" outlineLevel="0" collapsed="false">
      <c r="A225" s="56" t="s">
        <v>13456</v>
      </c>
      <c r="B225" s="56" t="s">
        <v>334</v>
      </c>
      <c r="C225" s="56" t="s">
        <v>1918</v>
      </c>
      <c r="D225" s="56" t="s">
        <v>1468</v>
      </c>
      <c r="E225" s="57" t="n">
        <v>44838</v>
      </c>
      <c r="F225" s="56" t="s">
        <v>102</v>
      </c>
      <c r="G225" s="56" t="s">
        <v>13211</v>
      </c>
      <c r="H225" s="56" t="n">
        <v>411</v>
      </c>
      <c r="I225" s="56" t="n">
        <v>662.99</v>
      </c>
      <c r="J225" s="54" t="n">
        <f aca="false">ROUND(H225*I225,2)</f>
        <v>272488.89</v>
      </c>
      <c r="K225" s="56" t="s">
        <v>13212</v>
      </c>
      <c r="L225" s="56" t="n">
        <v>14822.38</v>
      </c>
      <c r="M225" s="56" t="s">
        <v>13218</v>
      </c>
      <c r="N225" s="56" t="s">
        <v>10061</v>
      </c>
      <c r="O225" s="56" t="s">
        <v>9</v>
      </c>
      <c r="P225" s="55" t="n">
        <f aca="false">J225-L225</f>
        <v>257666.51</v>
      </c>
      <c r="Q225" s="55" t="n">
        <f aca="false">IF(J225=0,0,ROUND(L225/J225*100,2))</f>
        <v>5.44</v>
      </c>
      <c r="R225" s="55" t="str">
        <f aca="false">TEXT(E225,"yyyy-mm")</f>
        <v>2022-10</v>
      </c>
    </row>
    <row r="226" customFormat="false" ht="15" hidden="false" customHeight="true" outlineLevel="0" collapsed="false">
      <c r="A226" s="52" t="s">
        <v>13457</v>
      </c>
      <c r="B226" s="52" t="s">
        <v>3299</v>
      </c>
      <c r="C226" s="52" t="s">
        <v>2272</v>
      </c>
      <c r="D226" s="52" t="s">
        <v>624</v>
      </c>
      <c r="E226" s="53" t="n">
        <v>45095</v>
      </c>
      <c r="F226" s="52" t="s">
        <v>96</v>
      </c>
      <c r="G226" s="52" t="s">
        <v>13195</v>
      </c>
      <c r="H226" s="52" t="n">
        <v>14</v>
      </c>
      <c r="I226" s="52" t="n">
        <v>523.83</v>
      </c>
      <c r="J226" s="54" t="n">
        <f aca="false">ROUND(H226*I226,2)</f>
        <v>7333.62</v>
      </c>
      <c r="K226" s="52" t="s">
        <v>13192</v>
      </c>
      <c r="L226" s="52" t="n">
        <v>3432.84</v>
      </c>
      <c r="M226" s="52" t="s">
        <v>13236</v>
      </c>
      <c r="N226" s="52" t="s">
        <v>10061</v>
      </c>
      <c r="O226" s="52" t="s">
        <v>9</v>
      </c>
      <c r="P226" s="55" t="n">
        <f aca="false">J226-L226</f>
        <v>3900.78</v>
      </c>
      <c r="Q226" s="55" t="n">
        <f aca="false">IF(J226=0,0,ROUND(L226/J226*100,2))</f>
        <v>46.81</v>
      </c>
      <c r="R226" s="55" t="str">
        <f aca="false">TEXT(E226,"yyyy-mm")</f>
        <v>2023-06</v>
      </c>
    </row>
    <row r="227" customFormat="false" ht="15" hidden="false" customHeight="true" outlineLevel="0" collapsed="false">
      <c r="A227" s="56" t="s">
        <v>13458</v>
      </c>
      <c r="B227" s="56" t="s">
        <v>3953</v>
      </c>
      <c r="C227" s="56" t="s">
        <v>3159</v>
      </c>
      <c r="D227" s="56" t="s">
        <v>10026</v>
      </c>
      <c r="E227" s="57" t="n">
        <v>44911</v>
      </c>
      <c r="F227" s="56" t="s">
        <v>96</v>
      </c>
      <c r="G227" s="56" t="s">
        <v>13230</v>
      </c>
      <c r="H227" s="56" t="n">
        <v>345</v>
      </c>
      <c r="I227" s="56" t="n">
        <v>490.77</v>
      </c>
      <c r="J227" s="54" t="n">
        <f aca="false">ROUND(H227*I227,2)</f>
        <v>169315.65</v>
      </c>
      <c r="K227" s="56" t="s">
        <v>13192</v>
      </c>
      <c r="L227" s="56" t="n">
        <v>72324.76</v>
      </c>
      <c r="M227" s="56" t="s">
        <v>13196</v>
      </c>
      <c r="N227" s="56" t="s">
        <v>10061</v>
      </c>
      <c r="O227" s="56" t="s">
        <v>15</v>
      </c>
      <c r="P227" s="55" t="n">
        <f aca="false">J227-L227</f>
        <v>96990.89</v>
      </c>
      <c r="Q227" s="55" t="n">
        <f aca="false">IF(J227=0,0,ROUND(L227/J227*100,2))</f>
        <v>42.72</v>
      </c>
      <c r="R227" s="55" t="str">
        <f aca="false">TEXT(E227,"yyyy-mm")</f>
        <v>2022-12</v>
      </c>
    </row>
    <row r="228" customFormat="false" ht="15" hidden="false" customHeight="true" outlineLevel="0" collapsed="false">
      <c r="A228" s="52" t="s">
        <v>13459</v>
      </c>
      <c r="B228" s="52" t="s">
        <v>1060</v>
      </c>
      <c r="C228" s="52" t="s">
        <v>3476</v>
      </c>
      <c r="D228" s="52" t="s">
        <v>2630</v>
      </c>
      <c r="E228" s="53" t="n">
        <v>44864</v>
      </c>
      <c r="F228" s="52" t="s">
        <v>92</v>
      </c>
      <c r="G228" s="52" t="s">
        <v>13195</v>
      </c>
      <c r="H228" s="52" t="n">
        <v>224</v>
      </c>
      <c r="I228" s="52" t="n">
        <v>396.09</v>
      </c>
      <c r="J228" s="54" t="n">
        <f aca="false">ROUND(H228*I228,2)</f>
        <v>88724.16</v>
      </c>
      <c r="K228" s="52" t="s">
        <v>13212</v>
      </c>
      <c r="L228" s="52" t="n">
        <v>34363.71</v>
      </c>
      <c r="M228" s="52" t="s">
        <v>13239</v>
      </c>
      <c r="N228" s="52" t="s">
        <v>10066</v>
      </c>
      <c r="O228" s="52" t="s">
        <v>9</v>
      </c>
      <c r="P228" s="55" t="n">
        <f aca="false">J228-L228</f>
        <v>54360.45</v>
      </c>
      <c r="Q228" s="55" t="n">
        <f aca="false">IF(J228=0,0,ROUND(L228/J228*100,2))</f>
        <v>38.73</v>
      </c>
      <c r="R228" s="55" t="str">
        <f aca="false">TEXT(E228,"yyyy-mm")</f>
        <v>2022-10</v>
      </c>
    </row>
    <row r="229" customFormat="false" ht="15" hidden="false" customHeight="true" outlineLevel="0" collapsed="false">
      <c r="A229" s="56" t="s">
        <v>13460</v>
      </c>
      <c r="B229" s="56" t="s">
        <v>3333</v>
      </c>
      <c r="C229" s="56" t="s">
        <v>2868</v>
      </c>
      <c r="D229" s="56" t="s">
        <v>6144</v>
      </c>
      <c r="E229" s="57" t="n">
        <v>45565</v>
      </c>
      <c r="F229" s="56" t="s">
        <v>96</v>
      </c>
      <c r="G229" s="56" t="s">
        <v>13187</v>
      </c>
      <c r="H229" s="56" t="n">
        <v>92</v>
      </c>
      <c r="I229" s="56" t="n">
        <v>800.99</v>
      </c>
      <c r="J229" s="54" t="n">
        <f aca="false">ROUND(H229*I229,2)</f>
        <v>73691.08</v>
      </c>
      <c r="K229" s="56" t="s">
        <v>13212</v>
      </c>
      <c r="L229" s="56" t="n">
        <v>31170.35</v>
      </c>
      <c r="M229" s="56" t="s">
        <v>13220</v>
      </c>
      <c r="N229" s="56" t="s">
        <v>10061</v>
      </c>
      <c r="O229" s="56" t="s">
        <v>15</v>
      </c>
      <c r="P229" s="55" t="n">
        <f aca="false">J229-L229</f>
        <v>42520.73</v>
      </c>
      <c r="Q229" s="55" t="n">
        <f aca="false">IF(J229=0,0,ROUND(L229/J229*100,2))</f>
        <v>42.3</v>
      </c>
      <c r="R229" s="55" t="str">
        <f aca="false">TEXT(E229,"yyyy-mm")</f>
        <v>2024-09</v>
      </c>
    </row>
    <row r="230" customFormat="false" ht="15" hidden="false" customHeight="true" outlineLevel="0" collapsed="false">
      <c r="A230" s="52" t="s">
        <v>13461</v>
      </c>
      <c r="B230" s="52" t="s">
        <v>2383</v>
      </c>
      <c r="C230" s="52" t="s">
        <v>5965</v>
      </c>
      <c r="D230" s="52" t="s">
        <v>7990</v>
      </c>
      <c r="E230" s="53" t="n">
        <v>45572</v>
      </c>
      <c r="F230" s="52" t="s">
        <v>92</v>
      </c>
      <c r="G230" s="52" t="s">
        <v>13187</v>
      </c>
      <c r="H230" s="52" t="n">
        <v>402</v>
      </c>
      <c r="I230" s="52" t="n">
        <v>297.54</v>
      </c>
      <c r="J230" s="54" t="n">
        <f aca="false">ROUND(H230*I230,2)</f>
        <v>119611.08</v>
      </c>
      <c r="K230" s="52" t="s">
        <v>13192</v>
      </c>
      <c r="L230" s="52" t="n">
        <v>65892.47</v>
      </c>
      <c r="M230" s="52" t="s">
        <v>13258</v>
      </c>
      <c r="N230" s="52" t="s">
        <v>10061</v>
      </c>
      <c r="O230" s="52" t="s">
        <v>18</v>
      </c>
      <c r="P230" s="55" t="n">
        <f aca="false">J230-L230</f>
        <v>53718.61</v>
      </c>
      <c r="Q230" s="55" t="n">
        <f aca="false">IF(J230=0,0,ROUND(L230/J230*100,2))</f>
        <v>55.09</v>
      </c>
      <c r="R230" s="55" t="str">
        <f aca="false">TEXT(E230,"yyyy-mm")</f>
        <v>2024-10</v>
      </c>
    </row>
    <row r="231" customFormat="false" ht="15" hidden="false" customHeight="true" outlineLevel="0" collapsed="false">
      <c r="A231" s="56" t="s">
        <v>13462</v>
      </c>
      <c r="B231" s="56" t="s">
        <v>3614</v>
      </c>
      <c r="C231" s="56" t="s">
        <v>6176</v>
      </c>
      <c r="D231" s="56" t="s">
        <v>10141</v>
      </c>
      <c r="E231" s="57" t="n">
        <v>45074</v>
      </c>
      <c r="F231" s="56" t="s">
        <v>94</v>
      </c>
      <c r="G231" s="56" t="s">
        <v>13205</v>
      </c>
      <c r="H231" s="56" t="n">
        <v>100</v>
      </c>
      <c r="I231" s="56" t="n">
        <v>639.3</v>
      </c>
      <c r="J231" s="54" t="n">
        <f aca="false">ROUND(H231*I231,2)</f>
        <v>63930</v>
      </c>
      <c r="K231" s="56" t="s">
        <v>13202</v>
      </c>
      <c r="L231" s="56" t="n">
        <v>17305.6</v>
      </c>
      <c r="M231" s="56" t="s">
        <v>13236</v>
      </c>
      <c r="N231" s="56" t="s">
        <v>10066</v>
      </c>
      <c r="O231" s="56" t="s">
        <v>18</v>
      </c>
      <c r="P231" s="55" t="n">
        <f aca="false">J231-L231</f>
        <v>46624.4</v>
      </c>
      <c r="Q231" s="55" t="n">
        <f aca="false">IF(J231=0,0,ROUND(L231/J231*100,2))</f>
        <v>27.07</v>
      </c>
      <c r="R231" s="55" t="str">
        <f aca="false">TEXT(E231,"yyyy-mm")</f>
        <v>2023-05</v>
      </c>
    </row>
    <row r="232" customFormat="false" ht="15" hidden="false" customHeight="true" outlineLevel="0" collapsed="false">
      <c r="A232" s="52" t="s">
        <v>13463</v>
      </c>
      <c r="B232" s="52" t="s">
        <v>2590</v>
      </c>
      <c r="C232" s="52" t="s">
        <v>12309</v>
      </c>
      <c r="D232" s="52" t="s">
        <v>3765</v>
      </c>
      <c r="E232" s="53" t="n">
        <v>44890</v>
      </c>
      <c r="F232" s="52" t="s">
        <v>102</v>
      </c>
      <c r="G232" s="52" t="s">
        <v>13187</v>
      </c>
      <c r="H232" s="52" t="n">
        <v>119</v>
      </c>
      <c r="I232" s="52" t="n">
        <v>89.74</v>
      </c>
      <c r="J232" s="54" t="n">
        <f aca="false">ROUND(H232*I232,2)</f>
        <v>10679.06</v>
      </c>
      <c r="K232" s="52" t="s">
        <v>13188</v>
      </c>
      <c r="L232" s="52" t="n">
        <v>5608.25</v>
      </c>
      <c r="M232" s="52" t="s">
        <v>13203</v>
      </c>
      <c r="N232" s="52" t="s">
        <v>10061</v>
      </c>
      <c r="O232" s="52" t="s">
        <v>12</v>
      </c>
      <c r="P232" s="55" t="n">
        <f aca="false">J232-L232</f>
        <v>5070.81</v>
      </c>
      <c r="Q232" s="55" t="n">
        <f aca="false">IF(J232=0,0,ROUND(L232/J232*100,2))</f>
        <v>52.52</v>
      </c>
      <c r="R232" s="55" t="str">
        <f aca="false">TEXT(E232,"yyyy-mm")</f>
        <v>2022-11</v>
      </c>
    </row>
    <row r="233" customFormat="false" ht="15" hidden="false" customHeight="true" outlineLevel="0" collapsed="false">
      <c r="A233" s="56" t="s">
        <v>13464</v>
      </c>
      <c r="B233" s="56" t="s">
        <v>3484</v>
      </c>
      <c r="C233" s="56" t="s">
        <v>5302</v>
      </c>
      <c r="D233" s="56" t="s">
        <v>2624</v>
      </c>
      <c r="E233" s="57" t="n">
        <v>44572</v>
      </c>
      <c r="F233" s="56" t="s">
        <v>98</v>
      </c>
      <c r="G233" s="56" t="s">
        <v>13205</v>
      </c>
      <c r="H233" s="56" t="n">
        <v>319</v>
      </c>
      <c r="I233" s="56" t="n">
        <v>552.36</v>
      </c>
      <c r="J233" s="54" t="n">
        <f aca="false">ROUND(H233*I233,2)</f>
        <v>176202.84</v>
      </c>
      <c r="K233" s="56" t="s">
        <v>13192</v>
      </c>
      <c r="L233" s="56" t="n">
        <v>66366.63</v>
      </c>
      <c r="M233" s="56" t="s">
        <v>13254</v>
      </c>
      <c r="N233" s="56" t="s">
        <v>10066</v>
      </c>
      <c r="O233" s="56" t="s">
        <v>9</v>
      </c>
      <c r="P233" s="55" t="n">
        <f aca="false">J233-L233</f>
        <v>109836.21</v>
      </c>
      <c r="Q233" s="55" t="n">
        <f aca="false">IF(J233=0,0,ROUND(L233/J233*100,2))</f>
        <v>37.66</v>
      </c>
      <c r="R233" s="55" t="str">
        <f aca="false">TEXT(E233,"yyyy-mm")</f>
        <v>2022-01</v>
      </c>
    </row>
    <row r="234" customFormat="false" ht="15" hidden="false" customHeight="true" outlineLevel="0" collapsed="false">
      <c r="A234" s="52" t="s">
        <v>13465</v>
      </c>
      <c r="B234" s="52" t="s">
        <v>3587</v>
      </c>
      <c r="C234" s="52" t="s">
        <v>1666</v>
      </c>
      <c r="D234" s="52" t="s">
        <v>6864</v>
      </c>
      <c r="E234" s="53" t="n">
        <v>45324</v>
      </c>
      <c r="F234" s="52" t="s">
        <v>92</v>
      </c>
      <c r="G234" s="52" t="s">
        <v>13187</v>
      </c>
      <c r="H234" s="52" t="n">
        <v>183</v>
      </c>
      <c r="I234" s="52" t="n">
        <v>122.15</v>
      </c>
      <c r="J234" s="54" t="n">
        <f aca="false">ROUND(H234*I234,2)</f>
        <v>22353.45</v>
      </c>
      <c r="K234" s="52" t="s">
        <v>13212</v>
      </c>
      <c r="L234" s="52" t="n">
        <v>10995.72</v>
      </c>
      <c r="M234" s="52" t="s">
        <v>13265</v>
      </c>
      <c r="N234" s="52" t="s">
        <v>10066</v>
      </c>
      <c r="O234" s="52" t="s">
        <v>15</v>
      </c>
      <c r="P234" s="55" t="n">
        <f aca="false">J234-L234</f>
        <v>11357.73</v>
      </c>
      <c r="Q234" s="55" t="n">
        <f aca="false">IF(J234=0,0,ROUND(L234/J234*100,2))</f>
        <v>49.19</v>
      </c>
      <c r="R234" s="55" t="str">
        <f aca="false">TEXT(E234,"yyyy-mm")</f>
        <v>2024-02</v>
      </c>
    </row>
    <row r="235" customFormat="false" ht="15" hidden="false" customHeight="true" outlineLevel="0" collapsed="false">
      <c r="A235" s="56" t="s">
        <v>13466</v>
      </c>
      <c r="B235" s="56" t="s">
        <v>1474</v>
      </c>
      <c r="C235" s="56" t="s">
        <v>2441</v>
      </c>
      <c r="D235" s="56" t="s">
        <v>7534</v>
      </c>
      <c r="E235" s="57" t="n">
        <v>45141</v>
      </c>
      <c r="F235" s="56" t="s">
        <v>92</v>
      </c>
      <c r="G235" s="56" t="s">
        <v>13187</v>
      </c>
      <c r="H235" s="56" t="n">
        <v>185</v>
      </c>
      <c r="I235" s="56" t="n">
        <v>340.42</v>
      </c>
      <c r="J235" s="54" t="n">
        <f aca="false">ROUND(H235*I235,2)</f>
        <v>62977.7</v>
      </c>
      <c r="K235" s="56" t="s">
        <v>13188</v>
      </c>
      <c r="L235" s="56" t="n">
        <v>33315.06</v>
      </c>
      <c r="M235" s="56" t="s">
        <v>13276</v>
      </c>
      <c r="N235" s="56" t="s">
        <v>10066</v>
      </c>
      <c r="O235" s="56" t="s">
        <v>15</v>
      </c>
      <c r="P235" s="55" t="n">
        <f aca="false">J235-L235</f>
        <v>29662.64</v>
      </c>
      <c r="Q235" s="55" t="n">
        <f aca="false">IF(J235=0,0,ROUND(L235/J235*100,2))</f>
        <v>52.9</v>
      </c>
      <c r="R235" s="55" t="str">
        <f aca="false">TEXT(E235,"yyyy-mm")</f>
        <v>2023-08</v>
      </c>
    </row>
    <row r="236" customFormat="false" ht="15" hidden="false" customHeight="true" outlineLevel="0" collapsed="false">
      <c r="A236" s="52" t="s">
        <v>13467</v>
      </c>
      <c r="B236" s="52" t="s">
        <v>1540</v>
      </c>
      <c r="C236" s="52" t="s">
        <v>344</v>
      </c>
      <c r="D236" s="52" t="s">
        <v>3599</v>
      </c>
      <c r="E236" s="53" t="n">
        <v>44728</v>
      </c>
      <c r="F236" s="52" t="s">
        <v>94</v>
      </c>
      <c r="G236" s="52" t="s">
        <v>13230</v>
      </c>
      <c r="H236" s="52" t="n">
        <v>465</v>
      </c>
      <c r="I236" s="52" t="n">
        <v>537.52</v>
      </c>
      <c r="J236" s="54" t="n">
        <f aca="false">ROUND(H236*I236,2)</f>
        <v>249946.8</v>
      </c>
      <c r="K236" s="52" t="s">
        <v>13212</v>
      </c>
      <c r="L236" s="52" t="n">
        <v>82838.84</v>
      </c>
      <c r="M236" s="52" t="s">
        <v>13287</v>
      </c>
      <c r="N236" s="52" t="s">
        <v>10061</v>
      </c>
      <c r="O236" s="52" t="s">
        <v>12</v>
      </c>
      <c r="P236" s="55" t="n">
        <f aca="false">J236-L236</f>
        <v>167107.96</v>
      </c>
      <c r="Q236" s="55" t="n">
        <f aca="false">IF(J236=0,0,ROUND(L236/J236*100,2))</f>
        <v>33.14</v>
      </c>
      <c r="R236" s="55" t="str">
        <f aca="false">TEXT(E236,"yyyy-mm")</f>
        <v>2022-06</v>
      </c>
    </row>
    <row r="237" customFormat="false" ht="15" hidden="false" customHeight="true" outlineLevel="0" collapsed="false">
      <c r="A237" s="56" t="s">
        <v>13468</v>
      </c>
      <c r="B237" s="56" t="s">
        <v>1528</v>
      </c>
      <c r="C237" s="56" t="s">
        <v>1753</v>
      </c>
      <c r="D237" s="56" t="s">
        <v>6773</v>
      </c>
      <c r="E237" s="57" t="n">
        <v>44867</v>
      </c>
      <c r="F237" s="56" t="s">
        <v>92</v>
      </c>
      <c r="G237" s="56" t="s">
        <v>13191</v>
      </c>
      <c r="H237" s="56" t="n">
        <v>327</v>
      </c>
      <c r="I237" s="56" t="n">
        <v>658.65</v>
      </c>
      <c r="J237" s="54" t="n">
        <f aca="false">ROUND(H237*I237,2)</f>
        <v>215378.55</v>
      </c>
      <c r="K237" s="56" t="s">
        <v>13202</v>
      </c>
      <c r="L237" s="56" t="n">
        <v>8769.12</v>
      </c>
      <c r="M237" s="56" t="s">
        <v>13232</v>
      </c>
      <c r="N237" s="56" t="s">
        <v>10066</v>
      </c>
      <c r="O237" s="56" t="s">
        <v>15</v>
      </c>
      <c r="P237" s="55" t="n">
        <f aca="false">J237-L237</f>
        <v>206609.43</v>
      </c>
      <c r="Q237" s="55" t="n">
        <f aca="false">IF(J237=0,0,ROUND(L237/J237*100,2))</f>
        <v>4.07</v>
      </c>
      <c r="R237" s="55" t="str">
        <f aca="false">TEXT(E237,"yyyy-mm")</f>
        <v>2022-11</v>
      </c>
    </row>
    <row r="238" customFormat="false" ht="15" hidden="false" customHeight="true" outlineLevel="0" collapsed="false">
      <c r="A238" s="52" t="s">
        <v>13469</v>
      </c>
      <c r="B238" s="52" t="s">
        <v>509</v>
      </c>
      <c r="C238" s="52" t="s">
        <v>3445</v>
      </c>
      <c r="D238" s="52" t="s">
        <v>7093</v>
      </c>
      <c r="E238" s="53" t="n">
        <v>44823</v>
      </c>
      <c r="F238" s="52" t="s">
        <v>98</v>
      </c>
      <c r="G238" s="52" t="s">
        <v>13187</v>
      </c>
      <c r="H238" s="52" t="n">
        <v>277</v>
      </c>
      <c r="I238" s="52" t="n">
        <v>720.71</v>
      </c>
      <c r="J238" s="54" t="n">
        <f aca="false">ROUND(H238*I238,2)</f>
        <v>199636.67</v>
      </c>
      <c r="K238" s="52" t="s">
        <v>13212</v>
      </c>
      <c r="L238" s="52" t="n">
        <v>67678.81</v>
      </c>
      <c r="M238" s="52" t="s">
        <v>13214</v>
      </c>
      <c r="N238" s="52" t="s">
        <v>10061</v>
      </c>
      <c r="O238" s="52" t="s">
        <v>15</v>
      </c>
      <c r="P238" s="55" t="n">
        <f aca="false">J238-L238</f>
        <v>131957.86</v>
      </c>
      <c r="Q238" s="55" t="n">
        <f aca="false">IF(J238=0,0,ROUND(L238/J238*100,2))</f>
        <v>33.9</v>
      </c>
      <c r="R238" s="55" t="str">
        <f aca="false">TEXT(E238,"yyyy-mm")</f>
        <v>2022-09</v>
      </c>
    </row>
    <row r="239" customFormat="false" ht="15" hidden="false" customHeight="true" outlineLevel="0" collapsed="false">
      <c r="A239" s="56" t="s">
        <v>13470</v>
      </c>
      <c r="B239" s="56" t="s">
        <v>635</v>
      </c>
      <c r="C239" s="56" t="s">
        <v>2623</v>
      </c>
      <c r="D239" s="56" t="s">
        <v>11384</v>
      </c>
      <c r="E239" s="57" t="n">
        <v>44757</v>
      </c>
      <c r="F239" s="56" t="s">
        <v>100</v>
      </c>
      <c r="G239" s="56" t="s">
        <v>13195</v>
      </c>
      <c r="H239" s="56" t="n">
        <v>342</v>
      </c>
      <c r="I239" s="56" t="n">
        <v>55.58</v>
      </c>
      <c r="J239" s="54" t="n">
        <f aca="false">ROUND(H239*I239,2)</f>
        <v>19008.36</v>
      </c>
      <c r="K239" s="56" t="s">
        <v>13188</v>
      </c>
      <c r="L239" s="56" t="n">
        <v>9125.42</v>
      </c>
      <c r="M239" s="56" t="s">
        <v>13196</v>
      </c>
      <c r="N239" s="56" t="s">
        <v>10066</v>
      </c>
      <c r="O239" s="56" t="s">
        <v>12</v>
      </c>
      <c r="P239" s="55" t="n">
        <f aca="false">J239-L239</f>
        <v>9882.94</v>
      </c>
      <c r="Q239" s="55" t="n">
        <f aca="false">IF(J239=0,0,ROUND(L239/J239*100,2))</f>
        <v>48.01</v>
      </c>
      <c r="R239" s="55" t="str">
        <f aca="false">TEXT(E239,"yyyy-mm")</f>
        <v>2022-07</v>
      </c>
    </row>
    <row r="240" customFormat="false" ht="15" hidden="false" customHeight="true" outlineLevel="0" collapsed="false">
      <c r="A240" s="52" t="s">
        <v>13471</v>
      </c>
      <c r="B240" s="52" t="s">
        <v>1960</v>
      </c>
      <c r="C240" s="52" t="s">
        <v>6143</v>
      </c>
      <c r="D240" s="52" t="s">
        <v>3805</v>
      </c>
      <c r="E240" s="53" t="n">
        <v>45439</v>
      </c>
      <c r="F240" s="52" t="s">
        <v>92</v>
      </c>
      <c r="G240" s="52" t="s">
        <v>13187</v>
      </c>
      <c r="H240" s="52" t="n">
        <v>146</v>
      </c>
      <c r="I240" s="52" t="n">
        <v>142.48</v>
      </c>
      <c r="J240" s="54" t="n">
        <f aca="false">ROUND(H240*I240,2)</f>
        <v>20802.08</v>
      </c>
      <c r="K240" s="52" t="s">
        <v>13192</v>
      </c>
      <c r="L240" s="52" t="n">
        <v>5988.75</v>
      </c>
      <c r="M240" s="52" t="s">
        <v>13209</v>
      </c>
      <c r="N240" s="52" t="s">
        <v>10066</v>
      </c>
      <c r="O240" s="52" t="s">
        <v>15</v>
      </c>
      <c r="P240" s="55" t="n">
        <f aca="false">J240-L240</f>
        <v>14813.33</v>
      </c>
      <c r="Q240" s="55" t="n">
        <f aca="false">IF(J240=0,0,ROUND(L240/J240*100,2))</f>
        <v>28.79</v>
      </c>
      <c r="R240" s="55" t="str">
        <f aca="false">TEXT(E240,"yyyy-mm")</f>
        <v>2024-05</v>
      </c>
    </row>
    <row r="241" customFormat="false" ht="15" hidden="false" customHeight="true" outlineLevel="0" collapsed="false">
      <c r="A241" s="56" t="s">
        <v>13472</v>
      </c>
      <c r="B241" s="56" t="s">
        <v>3168</v>
      </c>
      <c r="C241" s="56" t="s">
        <v>7304</v>
      </c>
      <c r="D241" s="56" t="s">
        <v>5439</v>
      </c>
      <c r="E241" s="57" t="n">
        <v>45086</v>
      </c>
      <c r="F241" s="56" t="s">
        <v>98</v>
      </c>
      <c r="G241" s="56" t="s">
        <v>13187</v>
      </c>
      <c r="H241" s="56" t="n">
        <v>319</v>
      </c>
      <c r="I241" s="56" t="n">
        <v>251.2</v>
      </c>
      <c r="J241" s="54" t="n">
        <f aca="false">ROUND(H241*I241,2)</f>
        <v>80132.8</v>
      </c>
      <c r="K241" s="56" t="s">
        <v>13192</v>
      </c>
      <c r="L241" s="56" t="n">
        <v>2684.84</v>
      </c>
      <c r="M241" s="56" t="s">
        <v>13222</v>
      </c>
      <c r="N241" s="56" t="s">
        <v>10066</v>
      </c>
      <c r="O241" s="56" t="s">
        <v>18</v>
      </c>
      <c r="P241" s="55" t="n">
        <f aca="false">J241-L241</f>
        <v>77447.96</v>
      </c>
      <c r="Q241" s="55" t="n">
        <f aca="false">IF(J241=0,0,ROUND(L241/J241*100,2))</f>
        <v>3.35</v>
      </c>
      <c r="R241" s="55" t="str">
        <f aca="false">TEXT(E241,"yyyy-mm")</f>
        <v>2023-06</v>
      </c>
    </row>
    <row r="242" customFormat="false" ht="15" hidden="false" customHeight="true" outlineLevel="0" collapsed="false">
      <c r="A242" s="52" t="s">
        <v>13473</v>
      </c>
      <c r="B242" s="52" t="s">
        <v>1422</v>
      </c>
      <c r="C242" s="52" t="s">
        <v>576</v>
      </c>
      <c r="D242" s="52" t="s">
        <v>1952</v>
      </c>
      <c r="E242" s="53" t="n">
        <v>45522</v>
      </c>
      <c r="F242" s="52" t="s">
        <v>94</v>
      </c>
      <c r="G242" s="52" t="s">
        <v>13205</v>
      </c>
      <c r="H242" s="52" t="n">
        <v>42</v>
      </c>
      <c r="I242" s="52" t="n">
        <v>456.14</v>
      </c>
      <c r="J242" s="54" t="n">
        <f aca="false">ROUND(H242*I242,2)</f>
        <v>19157.88</v>
      </c>
      <c r="K242" s="52" t="s">
        <v>13192</v>
      </c>
      <c r="L242" s="52" t="n">
        <v>4311.46</v>
      </c>
      <c r="M242" s="52" t="s">
        <v>13228</v>
      </c>
      <c r="N242" s="52" t="s">
        <v>10061</v>
      </c>
      <c r="O242" s="52" t="s">
        <v>9</v>
      </c>
      <c r="P242" s="55" t="n">
        <f aca="false">J242-L242</f>
        <v>14846.42</v>
      </c>
      <c r="Q242" s="55" t="n">
        <f aca="false">IF(J242=0,0,ROUND(L242/J242*100,2))</f>
        <v>22.5</v>
      </c>
      <c r="R242" s="55" t="str">
        <f aca="false">TEXT(E242,"yyyy-mm")</f>
        <v>2024-08</v>
      </c>
    </row>
    <row r="243" customFormat="false" ht="15" hidden="false" customHeight="true" outlineLevel="0" collapsed="false">
      <c r="A243" s="56" t="s">
        <v>13474</v>
      </c>
      <c r="B243" s="56" t="s">
        <v>3242</v>
      </c>
      <c r="C243" s="56" t="s">
        <v>3186</v>
      </c>
      <c r="D243" s="56" t="s">
        <v>5640</v>
      </c>
      <c r="E243" s="57" t="n">
        <v>44957</v>
      </c>
      <c r="F243" s="56" t="s">
        <v>92</v>
      </c>
      <c r="G243" s="56" t="s">
        <v>13195</v>
      </c>
      <c r="H243" s="56" t="n">
        <v>102</v>
      </c>
      <c r="I243" s="56" t="n">
        <v>713.13</v>
      </c>
      <c r="J243" s="54" t="n">
        <f aca="false">ROUND(H243*I243,2)</f>
        <v>72739.26</v>
      </c>
      <c r="K243" s="56" t="s">
        <v>13212</v>
      </c>
      <c r="L243" s="56" t="n">
        <v>8179.07</v>
      </c>
      <c r="M243" s="56" t="s">
        <v>13287</v>
      </c>
      <c r="N243" s="56" t="s">
        <v>10061</v>
      </c>
      <c r="O243" s="56" t="s">
        <v>21</v>
      </c>
      <c r="P243" s="55" t="n">
        <f aca="false">J243-L243</f>
        <v>64560.19</v>
      </c>
      <c r="Q243" s="55" t="n">
        <f aca="false">IF(J243=0,0,ROUND(L243/J243*100,2))</f>
        <v>11.24</v>
      </c>
      <c r="R243" s="55" t="str">
        <f aca="false">TEXT(E243,"yyyy-mm")</f>
        <v>2023-01</v>
      </c>
    </row>
    <row r="244" customFormat="false" ht="15" hidden="false" customHeight="true" outlineLevel="0" collapsed="false">
      <c r="A244" s="52" t="s">
        <v>13475</v>
      </c>
      <c r="B244" s="52" t="s">
        <v>3671</v>
      </c>
      <c r="C244" s="52" t="s">
        <v>4776</v>
      </c>
      <c r="D244" s="52" t="s">
        <v>2980</v>
      </c>
      <c r="E244" s="53" t="n">
        <v>45411</v>
      </c>
      <c r="F244" s="52" t="s">
        <v>102</v>
      </c>
      <c r="G244" s="52" t="s">
        <v>13205</v>
      </c>
      <c r="H244" s="52" t="n">
        <v>483</v>
      </c>
      <c r="I244" s="52" t="n">
        <v>575.51</v>
      </c>
      <c r="J244" s="54" t="n">
        <f aca="false">ROUND(H244*I244,2)</f>
        <v>277971.33</v>
      </c>
      <c r="K244" s="52" t="s">
        <v>13202</v>
      </c>
      <c r="L244" s="52" t="n">
        <v>152073.94</v>
      </c>
      <c r="M244" s="52" t="s">
        <v>13306</v>
      </c>
      <c r="N244" s="52" t="s">
        <v>10066</v>
      </c>
      <c r="O244" s="52" t="s">
        <v>15</v>
      </c>
      <c r="P244" s="55" t="n">
        <f aca="false">J244-L244</f>
        <v>125897.39</v>
      </c>
      <c r="Q244" s="55" t="n">
        <f aca="false">IF(J244=0,0,ROUND(L244/J244*100,2))</f>
        <v>54.71</v>
      </c>
      <c r="R244" s="55" t="str">
        <f aca="false">TEXT(E244,"yyyy-mm")</f>
        <v>2024-04</v>
      </c>
    </row>
    <row r="245" customFormat="false" ht="15" hidden="false" customHeight="true" outlineLevel="0" collapsed="false">
      <c r="A245" s="56" t="s">
        <v>13476</v>
      </c>
      <c r="B245" s="56" t="s">
        <v>2631</v>
      </c>
      <c r="C245" s="56" t="s">
        <v>1395</v>
      </c>
      <c r="D245" s="56" t="s">
        <v>3073</v>
      </c>
      <c r="E245" s="57" t="n">
        <v>44804</v>
      </c>
      <c r="F245" s="56" t="s">
        <v>96</v>
      </c>
      <c r="G245" s="56" t="s">
        <v>13230</v>
      </c>
      <c r="H245" s="56" t="n">
        <v>343</v>
      </c>
      <c r="I245" s="56" t="n">
        <v>313.75</v>
      </c>
      <c r="J245" s="54" t="n">
        <f aca="false">ROUND(H245*I245,2)</f>
        <v>107616.25</v>
      </c>
      <c r="K245" s="56" t="s">
        <v>13202</v>
      </c>
      <c r="L245" s="56" t="n">
        <v>25925.36</v>
      </c>
      <c r="M245" s="56" t="s">
        <v>13228</v>
      </c>
      <c r="N245" s="56" t="s">
        <v>10066</v>
      </c>
      <c r="O245" s="56" t="s">
        <v>15</v>
      </c>
      <c r="P245" s="55" t="n">
        <f aca="false">J245-L245</f>
        <v>81690.89</v>
      </c>
      <c r="Q245" s="55" t="n">
        <f aca="false">IF(J245=0,0,ROUND(L245/J245*100,2))</f>
        <v>24.09</v>
      </c>
      <c r="R245" s="55" t="str">
        <f aca="false">TEXT(E245,"yyyy-mm")</f>
        <v>2022-08</v>
      </c>
    </row>
    <row r="246" customFormat="false" ht="15" hidden="false" customHeight="true" outlineLevel="0" collapsed="false">
      <c r="A246" s="52" t="s">
        <v>13477</v>
      </c>
      <c r="B246" s="52" t="s">
        <v>3907</v>
      </c>
      <c r="C246" s="52" t="s">
        <v>929</v>
      </c>
      <c r="D246" s="52" t="s">
        <v>3301</v>
      </c>
      <c r="E246" s="53" t="n">
        <v>45406</v>
      </c>
      <c r="F246" s="52" t="s">
        <v>94</v>
      </c>
      <c r="G246" s="52" t="s">
        <v>13205</v>
      </c>
      <c r="H246" s="52" t="n">
        <v>254</v>
      </c>
      <c r="I246" s="52" t="n">
        <v>672.78</v>
      </c>
      <c r="J246" s="54" t="n">
        <f aca="false">ROUND(H246*I246,2)</f>
        <v>170886.12</v>
      </c>
      <c r="K246" s="52" t="s">
        <v>13212</v>
      </c>
      <c r="L246" s="52" t="n">
        <v>28115.11</v>
      </c>
      <c r="M246" s="52" t="s">
        <v>13225</v>
      </c>
      <c r="N246" s="52" t="s">
        <v>10061</v>
      </c>
      <c r="O246" s="52" t="s">
        <v>18</v>
      </c>
      <c r="P246" s="55" t="n">
        <f aca="false">J246-L246</f>
        <v>142771.01</v>
      </c>
      <c r="Q246" s="55" t="n">
        <f aca="false">IF(J246=0,0,ROUND(L246/J246*100,2))</f>
        <v>16.45</v>
      </c>
      <c r="R246" s="55" t="str">
        <f aca="false">TEXT(E246,"yyyy-mm")</f>
        <v>2024-04</v>
      </c>
    </row>
    <row r="247" customFormat="false" ht="15" hidden="false" customHeight="true" outlineLevel="0" collapsed="false">
      <c r="A247" s="56" t="s">
        <v>13478</v>
      </c>
      <c r="B247" s="56" t="s">
        <v>788</v>
      </c>
      <c r="C247" s="56" t="s">
        <v>1706</v>
      </c>
      <c r="D247" s="56" t="s">
        <v>1962</v>
      </c>
      <c r="E247" s="57" t="n">
        <v>44827</v>
      </c>
      <c r="F247" s="56" t="s">
        <v>100</v>
      </c>
      <c r="G247" s="56" t="s">
        <v>13230</v>
      </c>
      <c r="H247" s="56" t="n">
        <v>30</v>
      </c>
      <c r="I247" s="56" t="n">
        <v>649.64</v>
      </c>
      <c r="J247" s="54" t="n">
        <f aca="false">ROUND(H247*I247,2)</f>
        <v>19489.2</v>
      </c>
      <c r="K247" s="56" t="s">
        <v>13212</v>
      </c>
      <c r="L247" s="56" t="n">
        <v>3951.74</v>
      </c>
      <c r="M247" s="56" t="s">
        <v>13263</v>
      </c>
      <c r="N247" s="56" t="s">
        <v>10061</v>
      </c>
      <c r="O247" s="56" t="s">
        <v>15</v>
      </c>
      <c r="P247" s="55" t="n">
        <f aca="false">J247-L247</f>
        <v>15537.46</v>
      </c>
      <c r="Q247" s="55" t="n">
        <f aca="false">IF(J247=0,0,ROUND(L247/J247*100,2))</f>
        <v>20.28</v>
      </c>
      <c r="R247" s="55" t="str">
        <f aca="false">TEXT(E247,"yyyy-mm")</f>
        <v>2022-09</v>
      </c>
    </row>
    <row r="248" customFormat="false" ht="15" hidden="false" customHeight="true" outlineLevel="0" collapsed="false">
      <c r="A248" s="52" t="s">
        <v>13479</v>
      </c>
      <c r="B248" s="52" t="s">
        <v>3265</v>
      </c>
      <c r="C248" s="52" t="s">
        <v>3726</v>
      </c>
      <c r="D248" s="52" t="s">
        <v>1547</v>
      </c>
      <c r="E248" s="53" t="n">
        <v>44806</v>
      </c>
      <c r="F248" s="52" t="s">
        <v>92</v>
      </c>
      <c r="G248" s="52" t="s">
        <v>13211</v>
      </c>
      <c r="H248" s="52" t="n">
        <v>174</v>
      </c>
      <c r="I248" s="52" t="n">
        <v>494.41</v>
      </c>
      <c r="J248" s="54" t="n">
        <f aca="false">ROUND(H248*I248,2)</f>
        <v>86027.34</v>
      </c>
      <c r="K248" s="52" t="s">
        <v>13188</v>
      </c>
      <c r="L248" s="52" t="n">
        <v>27630.37</v>
      </c>
      <c r="M248" s="52" t="s">
        <v>13216</v>
      </c>
      <c r="N248" s="52" t="s">
        <v>10066</v>
      </c>
      <c r="O248" s="52" t="s">
        <v>21</v>
      </c>
      <c r="P248" s="55" t="n">
        <f aca="false">J248-L248</f>
        <v>58396.97</v>
      </c>
      <c r="Q248" s="55" t="n">
        <f aca="false">IF(J248=0,0,ROUND(L248/J248*100,2))</f>
        <v>32.12</v>
      </c>
      <c r="R248" s="55" t="str">
        <f aca="false">TEXT(E248,"yyyy-mm")</f>
        <v>2022-09</v>
      </c>
    </row>
    <row r="249" customFormat="false" ht="15" hidden="false" customHeight="true" outlineLevel="0" collapsed="false">
      <c r="A249" s="56" t="s">
        <v>13480</v>
      </c>
      <c r="B249" s="56" t="s">
        <v>1964</v>
      </c>
      <c r="C249" s="56" t="s">
        <v>2687</v>
      </c>
      <c r="D249" s="56" t="s">
        <v>1269</v>
      </c>
      <c r="E249" s="57" t="n">
        <v>44742</v>
      </c>
      <c r="F249" s="56" t="s">
        <v>92</v>
      </c>
      <c r="G249" s="56" t="s">
        <v>13191</v>
      </c>
      <c r="H249" s="56" t="n">
        <v>195</v>
      </c>
      <c r="I249" s="56" t="n">
        <v>529.35</v>
      </c>
      <c r="J249" s="54" t="n">
        <f aca="false">ROUND(H249*I249,2)</f>
        <v>103223.25</v>
      </c>
      <c r="K249" s="56" t="s">
        <v>13212</v>
      </c>
      <c r="L249" s="56" t="n">
        <v>42562.16</v>
      </c>
      <c r="M249" s="56" t="s">
        <v>13189</v>
      </c>
      <c r="N249" s="56" t="s">
        <v>10066</v>
      </c>
      <c r="O249" s="56" t="s">
        <v>18</v>
      </c>
      <c r="P249" s="55" t="n">
        <f aca="false">J249-L249</f>
        <v>60661.09</v>
      </c>
      <c r="Q249" s="55" t="n">
        <f aca="false">IF(J249=0,0,ROUND(L249/J249*100,2))</f>
        <v>41.23</v>
      </c>
      <c r="R249" s="55" t="str">
        <f aca="false">TEXT(E249,"yyyy-mm")</f>
        <v>2022-06</v>
      </c>
    </row>
    <row r="250" customFormat="false" ht="15" hidden="false" customHeight="true" outlineLevel="0" collapsed="false">
      <c r="A250" s="52" t="s">
        <v>13481</v>
      </c>
      <c r="B250" s="52" t="s">
        <v>1286</v>
      </c>
      <c r="C250" s="52" t="s">
        <v>1139</v>
      </c>
      <c r="D250" s="52" t="s">
        <v>4245</v>
      </c>
      <c r="E250" s="53" t="n">
        <v>44607</v>
      </c>
      <c r="F250" s="52" t="s">
        <v>102</v>
      </c>
      <c r="G250" s="52" t="s">
        <v>13211</v>
      </c>
      <c r="H250" s="52" t="n">
        <v>404</v>
      </c>
      <c r="I250" s="52" t="n">
        <v>379.6</v>
      </c>
      <c r="J250" s="54" t="n">
        <f aca="false">ROUND(H250*I250,2)</f>
        <v>153358.4</v>
      </c>
      <c r="K250" s="52" t="s">
        <v>13188</v>
      </c>
      <c r="L250" s="52" t="n">
        <v>4037.72</v>
      </c>
      <c r="M250" s="52" t="s">
        <v>13239</v>
      </c>
      <c r="N250" s="52" t="s">
        <v>10066</v>
      </c>
      <c r="O250" s="52" t="s">
        <v>18</v>
      </c>
      <c r="P250" s="55" t="n">
        <f aca="false">J250-L250</f>
        <v>149320.68</v>
      </c>
      <c r="Q250" s="55" t="n">
        <f aca="false">IF(J250=0,0,ROUND(L250/J250*100,2))</f>
        <v>2.63</v>
      </c>
      <c r="R250" s="55" t="str">
        <f aca="false">TEXT(E250,"yyyy-mm")</f>
        <v>2022-02</v>
      </c>
    </row>
    <row r="251" customFormat="false" ht="15" hidden="false" customHeight="true" outlineLevel="0" collapsed="false">
      <c r="A251" s="56" t="s">
        <v>13482</v>
      </c>
      <c r="B251" s="56" t="s">
        <v>2866</v>
      </c>
      <c r="C251" s="56" t="s">
        <v>2403</v>
      </c>
      <c r="D251" s="56" t="s">
        <v>785</v>
      </c>
      <c r="E251" s="57" t="n">
        <v>45453</v>
      </c>
      <c r="F251" s="56" t="s">
        <v>96</v>
      </c>
      <c r="G251" s="56" t="s">
        <v>13195</v>
      </c>
      <c r="H251" s="56" t="n">
        <v>310</v>
      </c>
      <c r="I251" s="56" t="n">
        <v>182.16</v>
      </c>
      <c r="J251" s="54" t="n">
        <f aca="false">ROUND(H251*I251,2)</f>
        <v>56469.6</v>
      </c>
      <c r="K251" s="56" t="s">
        <v>13192</v>
      </c>
      <c r="L251" s="56" t="n">
        <v>31462.64</v>
      </c>
      <c r="M251" s="56" t="s">
        <v>13250</v>
      </c>
      <c r="N251" s="56" t="s">
        <v>10061</v>
      </c>
      <c r="O251" s="56" t="s">
        <v>12</v>
      </c>
      <c r="P251" s="55" t="n">
        <f aca="false">J251-L251</f>
        <v>25006.96</v>
      </c>
      <c r="Q251" s="55" t="n">
        <f aca="false">IF(J251=0,0,ROUND(L251/J251*100,2))</f>
        <v>55.72</v>
      </c>
      <c r="R251" s="55" t="str">
        <f aca="false">TEXT(E251,"yyyy-mm")</f>
        <v>2024-06</v>
      </c>
    </row>
    <row r="252" customFormat="false" ht="15" hidden="false" customHeight="true" outlineLevel="0" collapsed="false">
      <c r="A252" s="52" t="s">
        <v>13483</v>
      </c>
      <c r="B252" s="52" t="s">
        <v>1563</v>
      </c>
      <c r="C252" s="52" t="s">
        <v>1109</v>
      </c>
      <c r="D252" s="52" t="s">
        <v>1145</v>
      </c>
      <c r="E252" s="53" t="n">
        <v>45309</v>
      </c>
      <c r="F252" s="52" t="s">
        <v>102</v>
      </c>
      <c r="G252" s="52" t="s">
        <v>13187</v>
      </c>
      <c r="H252" s="52" t="n">
        <v>292</v>
      </c>
      <c r="I252" s="52" t="n">
        <v>932.59</v>
      </c>
      <c r="J252" s="54" t="n">
        <f aca="false">ROUND(H252*I252,2)</f>
        <v>272316.28</v>
      </c>
      <c r="K252" s="52" t="s">
        <v>13212</v>
      </c>
      <c r="L252" s="52" t="n">
        <v>35211.57</v>
      </c>
      <c r="M252" s="52" t="s">
        <v>13196</v>
      </c>
      <c r="N252" s="52" t="s">
        <v>10066</v>
      </c>
      <c r="O252" s="52" t="s">
        <v>15</v>
      </c>
      <c r="P252" s="55" t="n">
        <f aca="false">J252-L252</f>
        <v>237104.71</v>
      </c>
      <c r="Q252" s="55" t="n">
        <f aca="false">IF(J252=0,0,ROUND(L252/J252*100,2))</f>
        <v>12.93</v>
      </c>
      <c r="R252" s="55" t="str">
        <f aca="false">TEXT(E252,"yyyy-mm")</f>
        <v>2024-01</v>
      </c>
    </row>
    <row r="253" customFormat="false" ht="15" hidden="false" customHeight="true" outlineLevel="0" collapsed="false">
      <c r="A253" s="56" t="s">
        <v>13484</v>
      </c>
      <c r="B253" s="56" t="s">
        <v>3400</v>
      </c>
      <c r="C253" s="56" t="s">
        <v>3081</v>
      </c>
      <c r="D253" s="56" t="s">
        <v>13485</v>
      </c>
      <c r="E253" s="57" t="n">
        <v>45586</v>
      </c>
      <c r="F253" s="56" t="s">
        <v>92</v>
      </c>
      <c r="G253" s="56" t="s">
        <v>13230</v>
      </c>
      <c r="H253" s="56" t="n">
        <v>492</v>
      </c>
      <c r="I253" s="56" t="n">
        <v>549.47</v>
      </c>
      <c r="J253" s="54" t="n">
        <f aca="false">ROUND(H253*I253,2)</f>
        <v>270339.24</v>
      </c>
      <c r="K253" s="56" t="s">
        <v>13202</v>
      </c>
      <c r="L253" s="56" t="n">
        <v>72486.61</v>
      </c>
      <c r="M253" s="56" t="s">
        <v>13241</v>
      </c>
      <c r="N253" s="56" t="s">
        <v>10066</v>
      </c>
      <c r="O253" s="56" t="s">
        <v>21</v>
      </c>
      <c r="P253" s="55" t="n">
        <f aca="false">J253-L253</f>
        <v>197852.63</v>
      </c>
      <c r="Q253" s="55" t="n">
        <f aca="false">IF(J253=0,0,ROUND(L253/J253*100,2))</f>
        <v>26.81</v>
      </c>
      <c r="R253" s="55" t="str">
        <f aca="false">TEXT(E253,"yyyy-mm")</f>
        <v>2024-10</v>
      </c>
    </row>
    <row r="254" customFormat="false" ht="15" hidden="false" customHeight="true" outlineLevel="0" collapsed="false">
      <c r="A254" s="52" t="s">
        <v>13486</v>
      </c>
      <c r="B254" s="52" t="s">
        <v>1655</v>
      </c>
      <c r="C254" s="52" t="s">
        <v>2859</v>
      </c>
      <c r="D254" s="52" t="s">
        <v>3118</v>
      </c>
      <c r="E254" s="53" t="n">
        <v>45061</v>
      </c>
      <c r="F254" s="52" t="s">
        <v>94</v>
      </c>
      <c r="G254" s="52" t="s">
        <v>13191</v>
      </c>
      <c r="H254" s="52" t="n">
        <v>431</v>
      </c>
      <c r="I254" s="52" t="n">
        <v>492.95</v>
      </c>
      <c r="J254" s="54" t="n">
        <f aca="false">ROUND(H254*I254,2)</f>
        <v>212461.45</v>
      </c>
      <c r="K254" s="52" t="s">
        <v>13202</v>
      </c>
      <c r="L254" s="52" t="n">
        <v>66500.66</v>
      </c>
      <c r="M254" s="52" t="s">
        <v>13265</v>
      </c>
      <c r="N254" s="52" t="s">
        <v>10066</v>
      </c>
      <c r="O254" s="52" t="s">
        <v>18</v>
      </c>
      <c r="P254" s="55" t="n">
        <f aca="false">J254-L254</f>
        <v>145960.79</v>
      </c>
      <c r="Q254" s="55" t="n">
        <f aca="false">IF(J254=0,0,ROUND(L254/J254*100,2))</f>
        <v>31.3</v>
      </c>
      <c r="R254" s="55" t="str">
        <f aca="false">TEXT(E254,"yyyy-mm")</f>
        <v>2023-05</v>
      </c>
    </row>
    <row r="255" customFormat="false" ht="15" hidden="false" customHeight="true" outlineLevel="0" collapsed="false">
      <c r="A255" s="56" t="s">
        <v>13487</v>
      </c>
      <c r="B255" s="56" t="s">
        <v>2486</v>
      </c>
      <c r="C255" s="56" t="s">
        <v>5407</v>
      </c>
      <c r="D255" s="56" t="s">
        <v>7087</v>
      </c>
      <c r="E255" s="57" t="n">
        <v>45246</v>
      </c>
      <c r="F255" s="56" t="s">
        <v>96</v>
      </c>
      <c r="G255" s="56" t="s">
        <v>13191</v>
      </c>
      <c r="H255" s="56" t="n">
        <v>111</v>
      </c>
      <c r="I255" s="56" t="n">
        <v>20.76</v>
      </c>
      <c r="J255" s="54" t="n">
        <f aca="false">ROUND(H255*I255,2)</f>
        <v>2304.36</v>
      </c>
      <c r="K255" s="56" t="s">
        <v>13192</v>
      </c>
      <c r="L255" s="56" t="n">
        <v>957.39</v>
      </c>
      <c r="M255" s="56" t="s">
        <v>13198</v>
      </c>
      <c r="N255" s="56" t="s">
        <v>10066</v>
      </c>
      <c r="O255" s="56" t="s">
        <v>15</v>
      </c>
      <c r="P255" s="55" t="n">
        <f aca="false">J255-L255</f>
        <v>1346.97</v>
      </c>
      <c r="Q255" s="55" t="n">
        <f aca="false">IF(J255=0,0,ROUND(L255/J255*100,2))</f>
        <v>41.55</v>
      </c>
      <c r="R255" s="55" t="str">
        <f aca="false">TEXT(E255,"yyyy-mm")</f>
        <v>2023-11</v>
      </c>
    </row>
    <row r="256" customFormat="false" ht="15" hidden="false" customHeight="true" outlineLevel="0" collapsed="false">
      <c r="A256" s="52" t="s">
        <v>13488</v>
      </c>
      <c r="B256" s="52" t="s">
        <v>3342</v>
      </c>
      <c r="C256" s="52" t="s">
        <v>3802</v>
      </c>
      <c r="D256" s="52" t="s">
        <v>2276</v>
      </c>
      <c r="E256" s="53" t="n">
        <v>45561</v>
      </c>
      <c r="F256" s="52" t="s">
        <v>94</v>
      </c>
      <c r="G256" s="52" t="s">
        <v>13205</v>
      </c>
      <c r="H256" s="52" t="n">
        <v>38</v>
      </c>
      <c r="I256" s="52" t="n">
        <v>778.6</v>
      </c>
      <c r="J256" s="54" t="n">
        <f aca="false">ROUND(H256*I256,2)</f>
        <v>29586.8</v>
      </c>
      <c r="K256" s="52" t="s">
        <v>13188</v>
      </c>
      <c r="L256" s="52" t="n">
        <v>2248.69</v>
      </c>
      <c r="M256" s="52" t="s">
        <v>13252</v>
      </c>
      <c r="N256" s="52" t="s">
        <v>10061</v>
      </c>
      <c r="O256" s="52" t="s">
        <v>18</v>
      </c>
      <c r="P256" s="55" t="n">
        <f aca="false">J256-L256</f>
        <v>27338.11</v>
      </c>
      <c r="Q256" s="55" t="n">
        <f aca="false">IF(J256=0,0,ROUND(L256/J256*100,2))</f>
        <v>7.6</v>
      </c>
      <c r="R256" s="55" t="str">
        <f aca="false">TEXT(E256,"yyyy-mm")</f>
        <v>2024-09</v>
      </c>
    </row>
    <row r="257" customFormat="false" ht="15" hidden="false" customHeight="true" outlineLevel="0" collapsed="false">
      <c r="A257" s="56" t="s">
        <v>13489</v>
      </c>
      <c r="B257" s="56" t="s">
        <v>3878</v>
      </c>
      <c r="C257" s="56" t="s">
        <v>6501</v>
      </c>
      <c r="D257" s="56" t="s">
        <v>1520</v>
      </c>
      <c r="E257" s="57" t="n">
        <v>45612</v>
      </c>
      <c r="F257" s="56" t="s">
        <v>96</v>
      </c>
      <c r="G257" s="56" t="s">
        <v>13191</v>
      </c>
      <c r="H257" s="56" t="n">
        <v>42</v>
      </c>
      <c r="I257" s="56" t="n">
        <v>867.04</v>
      </c>
      <c r="J257" s="54" t="n">
        <f aca="false">ROUND(H257*I257,2)</f>
        <v>36415.68</v>
      </c>
      <c r="K257" s="56" t="s">
        <v>13192</v>
      </c>
      <c r="L257" s="56" t="n">
        <v>5184.69</v>
      </c>
      <c r="M257" s="56" t="s">
        <v>13198</v>
      </c>
      <c r="N257" s="56" t="s">
        <v>10061</v>
      </c>
      <c r="O257" s="56" t="s">
        <v>15</v>
      </c>
      <c r="P257" s="55" t="n">
        <f aca="false">J257-L257</f>
        <v>31230.99</v>
      </c>
      <c r="Q257" s="55" t="n">
        <f aca="false">IF(J257=0,0,ROUND(L257/J257*100,2))</f>
        <v>14.24</v>
      </c>
      <c r="R257" s="55" t="str">
        <f aca="false">TEXT(E257,"yyyy-mm")</f>
        <v>2024-11</v>
      </c>
    </row>
    <row r="258" customFormat="false" ht="15" hidden="false" customHeight="true" outlineLevel="0" collapsed="false">
      <c r="A258" s="52" t="s">
        <v>13490</v>
      </c>
      <c r="B258" s="52" t="s">
        <v>938</v>
      </c>
      <c r="C258" s="52" t="s">
        <v>4456</v>
      </c>
      <c r="D258" s="52" t="s">
        <v>5086</v>
      </c>
      <c r="E258" s="53" t="n">
        <v>44952</v>
      </c>
      <c r="F258" s="52" t="s">
        <v>98</v>
      </c>
      <c r="G258" s="52" t="s">
        <v>13195</v>
      </c>
      <c r="H258" s="52" t="n">
        <v>365</v>
      </c>
      <c r="I258" s="52" t="n">
        <v>690.48</v>
      </c>
      <c r="J258" s="54" t="n">
        <f aca="false">ROUND(H258*I258,2)</f>
        <v>252025.2</v>
      </c>
      <c r="K258" s="52" t="s">
        <v>13202</v>
      </c>
      <c r="L258" s="52" t="n">
        <v>98530.07</v>
      </c>
      <c r="M258" s="52" t="s">
        <v>13206</v>
      </c>
      <c r="N258" s="52" t="s">
        <v>10061</v>
      </c>
      <c r="O258" s="52" t="s">
        <v>21</v>
      </c>
      <c r="P258" s="55" t="n">
        <f aca="false">J258-L258</f>
        <v>153495.13</v>
      </c>
      <c r="Q258" s="55" t="n">
        <f aca="false">IF(J258=0,0,ROUND(L258/J258*100,2))</f>
        <v>39.1</v>
      </c>
      <c r="R258" s="55" t="str">
        <f aca="false">TEXT(E258,"yyyy-mm")</f>
        <v>2023-01</v>
      </c>
    </row>
    <row r="259" customFormat="false" ht="15" hidden="false" customHeight="true" outlineLevel="0" collapsed="false">
      <c r="A259" s="56" t="s">
        <v>13491</v>
      </c>
      <c r="B259" s="56" t="s">
        <v>2579</v>
      </c>
      <c r="C259" s="56" t="s">
        <v>2431</v>
      </c>
      <c r="D259" s="56" t="s">
        <v>4984</v>
      </c>
      <c r="E259" s="57" t="n">
        <v>45548</v>
      </c>
      <c r="F259" s="56" t="s">
        <v>100</v>
      </c>
      <c r="G259" s="56" t="s">
        <v>13191</v>
      </c>
      <c r="H259" s="56" t="n">
        <v>325</v>
      </c>
      <c r="I259" s="56" t="n">
        <v>971.35</v>
      </c>
      <c r="J259" s="54" t="n">
        <f aca="false">ROUND(H259*I259,2)</f>
        <v>315688.75</v>
      </c>
      <c r="K259" s="56" t="s">
        <v>13212</v>
      </c>
      <c r="L259" s="56" t="n">
        <v>185741.03</v>
      </c>
      <c r="M259" s="56" t="s">
        <v>13222</v>
      </c>
      <c r="N259" s="56" t="s">
        <v>10066</v>
      </c>
      <c r="O259" s="56" t="s">
        <v>9</v>
      </c>
      <c r="P259" s="55" t="n">
        <f aca="false">J259-L259</f>
        <v>129947.72</v>
      </c>
      <c r="Q259" s="55" t="n">
        <f aca="false">IF(J259=0,0,ROUND(L259/J259*100,2))</f>
        <v>58.84</v>
      </c>
      <c r="R259" s="55" t="str">
        <f aca="false">TEXT(E259,"yyyy-mm")</f>
        <v>2024-09</v>
      </c>
    </row>
    <row r="260" customFormat="false" ht="15" hidden="false" customHeight="true" outlineLevel="0" collapsed="false">
      <c r="A260" s="52" t="s">
        <v>13492</v>
      </c>
      <c r="B260" s="52" t="s">
        <v>3330</v>
      </c>
      <c r="C260" s="52" t="s">
        <v>922</v>
      </c>
      <c r="D260" s="52" t="s">
        <v>2527</v>
      </c>
      <c r="E260" s="53" t="n">
        <v>45255</v>
      </c>
      <c r="F260" s="52" t="s">
        <v>100</v>
      </c>
      <c r="G260" s="52" t="s">
        <v>13191</v>
      </c>
      <c r="H260" s="52" t="n">
        <v>259</v>
      </c>
      <c r="I260" s="52" t="n">
        <v>686.69</v>
      </c>
      <c r="J260" s="54" t="n">
        <f aca="false">ROUND(H260*I260,2)</f>
        <v>177852.71</v>
      </c>
      <c r="K260" s="52" t="s">
        <v>13212</v>
      </c>
      <c r="L260" s="52" t="n">
        <v>59239.55</v>
      </c>
      <c r="M260" s="52" t="s">
        <v>13225</v>
      </c>
      <c r="N260" s="52" t="s">
        <v>10066</v>
      </c>
      <c r="O260" s="52" t="s">
        <v>15</v>
      </c>
      <c r="P260" s="55" t="n">
        <f aca="false">J260-L260</f>
        <v>118613.16</v>
      </c>
      <c r="Q260" s="55" t="n">
        <f aca="false">IF(J260=0,0,ROUND(L260/J260*100,2))</f>
        <v>33.31</v>
      </c>
      <c r="R260" s="55" t="str">
        <f aca="false">TEXT(E260,"yyyy-mm")</f>
        <v>2023-11</v>
      </c>
    </row>
    <row r="261" customFormat="false" ht="15" hidden="false" customHeight="true" outlineLevel="0" collapsed="false">
      <c r="A261" s="56" t="s">
        <v>13493</v>
      </c>
      <c r="B261" s="56" t="s">
        <v>3330</v>
      </c>
      <c r="C261" s="56" t="s">
        <v>5636</v>
      </c>
      <c r="D261" s="56" t="s">
        <v>11107</v>
      </c>
      <c r="E261" s="57" t="n">
        <v>45423</v>
      </c>
      <c r="F261" s="56" t="s">
        <v>96</v>
      </c>
      <c r="G261" s="56" t="s">
        <v>13230</v>
      </c>
      <c r="H261" s="56" t="n">
        <v>454</v>
      </c>
      <c r="I261" s="56" t="n">
        <v>111.18</v>
      </c>
      <c r="J261" s="54" t="n">
        <f aca="false">ROUND(H261*I261,2)</f>
        <v>50475.72</v>
      </c>
      <c r="K261" s="56" t="s">
        <v>13188</v>
      </c>
      <c r="L261" s="56" t="n">
        <v>15501.04</v>
      </c>
      <c r="M261" s="56" t="s">
        <v>13292</v>
      </c>
      <c r="N261" s="56" t="s">
        <v>10061</v>
      </c>
      <c r="O261" s="56" t="s">
        <v>12</v>
      </c>
      <c r="P261" s="55" t="n">
        <f aca="false">J261-L261</f>
        <v>34974.68</v>
      </c>
      <c r="Q261" s="55" t="n">
        <f aca="false">IF(J261=0,0,ROUND(L261/J261*100,2))</f>
        <v>30.71</v>
      </c>
      <c r="R261" s="55" t="str">
        <f aca="false">TEXT(E261,"yyyy-mm")</f>
        <v>2024-05</v>
      </c>
    </row>
    <row r="262" customFormat="false" ht="15" hidden="false" customHeight="true" outlineLevel="0" collapsed="false">
      <c r="A262" s="52" t="s">
        <v>13494</v>
      </c>
      <c r="B262" s="52" t="s">
        <v>3778</v>
      </c>
      <c r="C262" s="52" t="s">
        <v>5185</v>
      </c>
      <c r="D262" s="52" t="s">
        <v>3855</v>
      </c>
      <c r="E262" s="53" t="n">
        <v>44894</v>
      </c>
      <c r="F262" s="52" t="s">
        <v>96</v>
      </c>
      <c r="G262" s="52" t="s">
        <v>13205</v>
      </c>
      <c r="H262" s="52" t="n">
        <v>312</v>
      </c>
      <c r="I262" s="52" t="n">
        <v>101.13</v>
      </c>
      <c r="J262" s="54" t="n">
        <f aca="false">ROUND(H262*I262,2)</f>
        <v>31552.56</v>
      </c>
      <c r="K262" s="52" t="s">
        <v>13188</v>
      </c>
      <c r="L262" s="52" t="n">
        <v>16069.8</v>
      </c>
      <c r="M262" s="52" t="s">
        <v>13254</v>
      </c>
      <c r="N262" s="52" t="s">
        <v>10066</v>
      </c>
      <c r="O262" s="52" t="s">
        <v>9</v>
      </c>
      <c r="P262" s="55" t="n">
        <f aca="false">J262-L262</f>
        <v>15482.76</v>
      </c>
      <c r="Q262" s="55" t="n">
        <f aca="false">IF(J262=0,0,ROUND(L262/J262*100,2))</f>
        <v>50.93</v>
      </c>
      <c r="R262" s="55" t="str">
        <f aca="false">TEXT(E262,"yyyy-mm")</f>
        <v>2022-11</v>
      </c>
    </row>
    <row r="263" customFormat="false" ht="15" hidden="false" customHeight="true" outlineLevel="0" collapsed="false">
      <c r="A263" s="56" t="s">
        <v>13495</v>
      </c>
      <c r="B263" s="56" t="s">
        <v>3139</v>
      </c>
      <c r="C263" s="56" t="s">
        <v>4026</v>
      </c>
      <c r="D263" s="56" t="s">
        <v>915</v>
      </c>
      <c r="E263" s="57" t="n">
        <v>44770</v>
      </c>
      <c r="F263" s="56" t="s">
        <v>102</v>
      </c>
      <c r="G263" s="56" t="s">
        <v>13230</v>
      </c>
      <c r="H263" s="56" t="n">
        <v>224</v>
      </c>
      <c r="I263" s="56" t="n">
        <v>706.51</v>
      </c>
      <c r="J263" s="54" t="n">
        <f aca="false">ROUND(H263*I263,2)</f>
        <v>158258.24</v>
      </c>
      <c r="K263" s="56" t="s">
        <v>13188</v>
      </c>
      <c r="L263" s="56" t="n">
        <v>51156.07</v>
      </c>
      <c r="M263" s="56" t="s">
        <v>13196</v>
      </c>
      <c r="N263" s="56" t="s">
        <v>10061</v>
      </c>
      <c r="O263" s="56" t="s">
        <v>15</v>
      </c>
      <c r="P263" s="55" t="n">
        <f aca="false">J263-L263</f>
        <v>107102.17</v>
      </c>
      <c r="Q263" s="55" t="n">
        <f aca="false">IF(J263=0,0,ROUND(L263/J263*100,2))</f>
        <v>32.32</v>
      </c>
      <c r="R263" s="55" t="str">
        <f aca="false">TEXT(E263,"yyyy-mm")</f>
        <v>2022-07</v>
      </c>
    </row>
    <row r="264" customFormat="false" ht="15" hidden="false" customHeight="true" outlineLevel="0" collapsed="false">
      <c r="A264" s="52" t="s">
        <v>13496</v>
      </c>
      <c r="B264" s="52" t="s">
        <v>2886</v>
      </c>
      <c r="C264" s="52" t="s">
        <v>4723</v>
      </c>
      <c r="D264" s="52" t="s">
        <v>1760</v>
      </c>
      <c r="E264" s="53" t="n">
        <v>45527</v>
      </c>
      <c r="F264" s="52" t="s">
        <v>96</v>
      </c>
      <c r="G264" s="52" t="s">
        <v>13191</v>
      </c>
      <c r="H264" s="52" t="n">
        <v>254</v>
      </c>
      <c r="I264" s="52" t="n">
        <v>224.81</v>
      </c>
      <c r="J264" s="54" t="n">
        <f aca="false">ROUND(H264*I264,2)</f>
        <v>57101.74</v>
      </c>
      <c r="K264" s="52" t="s">
        <v>13212</v>
      </c>
      <c r="L264" s="52" t="n">
        <v>31310.74</v>
      </c>
      <c r="M264" s="52" t="s">
        <v>13209</v>
      </c>
      <c r="N264" s="52" t="s">
        <v>10066</v>
      </c>
      <c r="O264" s="52" t="s">
        <v>21</v>
      </c>
      <c r="P264" s="55" t="n">
        <f aca="false">J264-L264</f>
        <v>25791</v>
      </c>
      <c r="Q264" s="55" t="n">
        <f aca="false">IF(J264=0,0,ROUND(L264/J264*100,2))</f>
        <v>54.83</v>
      </c>
      <c r="R264" s="55" t="str">
        <f aca="false">TEXT(E264,"yyyy-mm")</f>
        <v>2024-08</v>
      </c>
    </row>
    <row r="265" customFormat="false" ht="15" hidden="false" customHeight="true" outlineLevel="0" collapsed="false">
      <c r="A265" s="56" t="s">
        <v>13497</v>
      </c>
      <c r="B265" s="56" t="s">
        <v>3225</v>
      </c>
      <c r="C265" s="56" t="s">
        <v>3163</v>
      </c>
      <c r="D265" s="56" t="s">
        <v>10572</v>
      </c>
      <c r="E265" s="57" t="n">
        <v>44718</v>
      </c>
      <c r="F265" s="56" t="s">
        <v>96</v>
      </c>
      <c r="G265" s="56" t="s">
        <v>13187</v>
      </c>
      <c r="H265" s="56" t="n">
        <v>126</v>
      </c>
      <c r="I265" s="56" t="n">
        <v>573.43</v>
      </c>
      <c r="J265" s="54" t="n">
        <f aca="false">ROUND(H265*I265,2)</f>
        <v>72252.18</v>
      </c>
      <c r="K265" s="56" t="s">
        <v>13212</v>
      </c>
      <c r="L265" s="56" t="n">
        <v>322.3</v>
      </c>
      <c r="M265" s="56" t="s">
        <v>13254</v>
      </c>
      <c r="N265" s="56" t="s">
        <v>10066</v>
      </c>
      <c r="O265" s="56" t="s">
        <v>9</v>
      </c>
      <c r="P265" s="55" t="n">
        <f aca="false">J265-L265</f>
        <v>71929.88</v>
      </c>
      <c r="Q265" s="55" t="n">
        <f aca="false">IF(J265=0,0,ROUND(L265/J265*100,2))</f>
        <v>0.45</v>
      </c>
      <c r="R265" s="55" t="str">
        <f aca="false">TEXT(E265,"yyyy-mm")</f>
        <v>2022-06</v>
      </c>
    </row>
    <row r="266" customFormat="false" ht="15" hidden="false" customHeight="true" outlineLevel="0" collapsed="false">
      <c r="A266" s="52" t="s">
        <v>13498</v>
      </c>
      <c r="B266" s="52" t="s">
        <v>3263</v>
      </c>
      <c r="C266" s="52" t="s">
        <v>3177</v>
      </c>
      <c r="D266" s="52" t="s">
        <v>3758</v>
      </c>
      <c r="E266" s="53" t="n">
        <v>45606</v>
      </c>
      <c r="F266" s="52" t="s">
        <v>94</v>
      </c>
      <c r="G266" s="52" t="s">
        <v>13191</v>
      </c>
      <c r="H266" s="52" t="n">
        <v>56</v>
      </c>
      <c r="I266" s="52" t="n">
        <v>318.52</v>
      </c>
      <c r="J266" s="54" t="n">
        <f aca="false">ROUND(H266*I266,2)</f>
        <v>17837.12</v>
      </c>
      <c r="K266" s="52" t="s">
        <v>13192</v>
      </c>
      <c r="L266" s="52" t="n">
        <v>3927.23</v>
      </c>
      <c r="M266" s="52" t="s">
        <v>13214</v>
      </c>
      <c r="N266" s="52" t="s">
        <v>10061</v>
      </c>
      <c r="O266" s="52" t="s">
        <v>21</v>
      </c>
      <c r="P266" s="55" t="n">
        <f aca="false">J266-L266</f>
        <v>13909.89</v>
      </c>
      <c r="Q266" s="55" t="n">
        <f aca="false">IF(J266=0,0,ROUND(L266/J266*100,2))</f>
        <v>22.02</v>
      </c>
      <c r="R266" s="55" t="str">
        <f aca="false">TEXT(E266,"yyyy-mm")</f>
        <v>2024-11</v>
      </c>
    </row>
    <row r="267" customFormat="false" ht="15" hidden="false" customHeight="true" outlineLevel="0" collapsed="false">
      <c r="A267" s="56" t="s">
        <v>13499</v>
      </c>
      <c r="B267" s="56" t="s">
        <v>1993</v>
      </c>
      <c r="C267" s="56" t="s">
        <v>12309</v>
      </c>
      <c r="D267" s="56" t="s">
        <v>6603</v>
      </c>
      <c r="E267" s="57" t="n">
        <v>45270</v>
      </c>
      <c r="F267" s="56" t="s">
        <v>94</v>
      </c>
      <c r="G267" s="56" t="s">
        <v>13195</v>
      </c>
      <c r="H267" s="56" t="n">
        <v>81</v>
      </c>
      <c r="I267" s="56" t="n">
        <v>625.36</v>
      </c>
      <c r="J267" s="54" t="n">
        <f aca="false">ROUND(H267*I267,2)</f>
        <v>50654.16</v>
      </c>
      <c r="K267" s="56" t="s">
        <v>13188</v>
      </c>
      <c r="L267" s="56" t="n">
        <v>13268.91</v>
      </c>
      <c r="M267" s="56" t="s">
        <v>13263</v>
      </c>
      <c r="N267" s="56" t="s">
        <v>10061</v>
      </c>
      <c r="O267" s="56" t="s">
        <v>9</v>
      </c>
      <c r="P267" s="55" t="n">
        <f aca="false">J267-L267</f>
        <v>37385.25</v>
      </c>
      <c r="Q267" s="55" t="n">
        <f aca="false">IF(J267=0,0,ROUND(L267/J267*100,2))</f>
        <v>26.2</v>
      </c>
      <c r="R267" s="55" t="str">
        <f aca="false">TEXT(E267,"yyyy-mm")</f>
        <v>2023-12</v>
      </c>
    </row>
    <row r="268" customFormat="false" ht="15" hidden="false" customHeight="true" outlineLevel="0" collapsed="false">
      <c r="A268" s="52" t="s">
        <v>13500</v>
      </c>
      <c r="B268" s="52" t="s">
        <v>2784</v>
      </c>
      <c r="C268" s="52" t="s">
        <v>4410</v>
      </c>
      <c r="D268" s="52" t="s">
        <v>9225</v>
      </c>
      <c r="E268" s="53" t="n">
        <v>44605</v>
      </c>
      <c r="F268" s="52" t="s">
        <v>100</v>
      </c>
      <c r="G268" s="52" t="s">
        <v>13187</v>
      </c>
      <c r="H268" s="52" t="n">
        <v>143</v>
      </c>
      <c r="I268" s="52" t="n">
        <v>763.53</v>
      </c>
      <c r="J268" s="54" t="n">
        <f aca="false">ROUND(H268*I268,2)</f>
        <v>109184.79</v>
      </c>
      <c r="K268" s="52" t="s">
        <v>13188</v>
      </c>
      <c r="L268" s="52" t="n">
        <v>32128.8</v>
      </c>
      <c r="M268" s="52" t="s">
        <v>13250</v>
      </c>
      <c r="N268" s="52" t="s">
        <v>10061</v>
      </c>
      <c r="O268" s="52" t="s">
        <v>12</v>
      </c>
      <c r="P268" s="55" t="n">
        <f aca="false">J268-L268</f>
        <v>77055.99</v>
      </c>
      <c r="Q268" s="55" t="n">
        <f aca="false">IF(J268=0,0,ROUND(L268/J268*100,2))</f>
        <v>29.43</v>
      </c>
      <c r="R268" s="55" t="str">
        <f aca="false">TEXT(E268,"yyyy-mm")</f>
        <v>2022-02</v>
      </c>
    </row>
    <row r="269" customFormat="false" ht="15" hidden="false" customHeight="true" outlineLevel="0" collapsed="false">
      <c r="A269" s="56" t="s">
        <v>13501</v>
      </c>
      <c r="B269" s="56" t="s">
        <v>2407</v>
      </c>
      <c r="C269" s="56" t="s">
        <v>6314</v>
      </c>
      <c r="D269" s="56" t="s">
        <v>2789</v>
      </c>
      <c r="E269" s="57" t="n">
        <v>44791</v>
      </c>
      <c r="F269" s="56" t="s">
        <v>102</v>
      </c>
      <c r="G269" s="56" t="s">
        <v>13205</v>
      </c>
      <c r="H269" s="56" t="n">
        <v>423</v>
      </c>
      <c r="I269" s="56" t="n">
        <v>657.1</v>
      </c>
      <c r="J269" s="54" t="n">
        <f aca="false">ROUND(H269*I269,2)</f>
        <v>277953.3</v>
      </c>
      <c r="K269" s="56" t="s">
        <v>13192</v>
      </c>
      <c r="L269" s="56" t="n">
        <v>122691.66</v>
      </c>
      <c r="M269" s="56" t="s">
        <v>13189</v>
      </c>
      <c r="N269" s="56" t="s">
        <v>10061</v>
      </c>
      <c r="O269" s="56" t="s">
        <v>18</v>
      </c>
      <c r="P269" s="55" t="n">
        <f aca="false">J269-L269</f>
        <v>155261.64</v>
      </c>
      <c r="Q269" s="55" t="n">
        <f aca="false">IF(J269=0,0,ROUND(L269/J269*100,2))</f>
        <v>44.14</v>
      </c>
      <c r="R269" s="55" t="str">
        <f aca="false">TEXT(E269,"yyyy-mm")</f>
        <v>2022-08</v>
      </c>
    </row>
    <row r="270" customFormat="false" ht="15" hidden="false" customHeight="true" outlineLevel="0" collapsed="false">
      <c r="A270" s="52" t="s">
        <v>13502</v>
      </c>
      <c r="B270" s="52" t="s">
        <v>3839</v>
      </c>
      <c r="C270" s="52" t="s">
        <v>2423</v>
      </c>
      <c r="D270" s="52" t="s">
        <v>2671</v>
      </c>
      <c r="E270" s="53" t="n">
        <v>45655</v>
      </c>
      <c r="F270" s="52" t="s">
        <v>94</v>
      </c>
      <c r="G270" s="52" t="s">
        <v>13187</v>
      </c>
      <c r="H270" s="52" t="n">
        <v>322</v>
      </c>
      <c r="I270" s="52" t="n">
        <v>422.31</v>
      </c>
      <c r="J270" s="54" t="n">
        <f aca="false">ROUND(H270*I270,2)</f>
        <v>135983.82</v>
      </c>
      <c r="K270" s="52" t="s">
        <v>13188</v>
      </c>
      <c r="L270" s="52" t="n">
        <v>44977.22</v>
      </c>
      <c r="M270" s="52" t="s">
        <v>13260</v>
      </c>
      <c r="N270" s="52" t="s">
        <v>10066</v>
      </c>
      <c r="O270" s="52" t="s">
        <v>21</v>
      </c>
      <c r="P270" s="55" t="n">
        <f aca="false">J270-L270</f>
        <v>91006.6</v>
      </c>
      <c r="Q270" s="55" t="n">
        <f aca="false">IF(J270=0,0,ROUND(L270/J270*100,2))</f>
        <v>33.08</v>
      </c>
      <c r="R270" s="55" t="str">
        <f aca="false">TEXT(E270,"yyyy-mm")</f>
        <v>2024-12</v>
      </c>
    </row>
    <row r="271" customFormat="false" ht="15" hidden="false" customHeight="true" outlineLevel="0" collapsed="false">
      <c r="A271" s="56" t="s">
        <v>13503</v>
      </c>
      <c r="B271" s="56" t="s">
        <v>1177</v>
      </c>
      <c r="C271" s="56" t="s">
        <v>3344</v>
      </c>
      <c r="D271" s="56" t="s">
        <v>2161</v>
      </c>
      <c r="E271" s="57" t="n">
        <v>45476</v>
      </c>
      <c r="F271" s="56" t="s">
        <v>96</v>
      </c>
      <c r="G271" s="56" t="s">
        <v>13191</v>
      </c>
      <c r="H271" s="56" t="n">
        <v>260</v>
      </c>
      <c r="I271" s="56" t="n">
        <v>880.62</v>
      </c>
      <c r="J271" s="54" t="n">
        <f aca="false">ROUND(H271*I271,2)</f>
        <v>228961.2</v>
      </c>
      <c r="K271" s="56" t="s">
        <v>13202</v>
      </c>
      <c r="L271" s="56" t="n">
        <v>69183.67</v>
      </c>
      <c r="M271" s="56" t="s">
        <v>13228</v>
      </c>
      <c r="N271" s="56" t="s">
        <v>10061</v>
      </c>
      <c r="O271" s="56" t="s">
        <v>9</v>
      </c>
      <c r="P271" s="55" t="n">
        <f aca="false">J271-L271</f>
        <v>159777.53</v>
      </c>
      <c r="Q271" s="55" t="n">
        <f aca="false">IF(J271=0,0,ROUND(L271/J271*100,2))</f>
        <v>30.22</v>
      </c>
      <c r="R271" s="55" t="str">
        <f aca="false">TEXT(E271,"yyyy-mm")</f>
        <v>2024-07</v>
      </c>
    </row>
    <row r="272" customFormat="false" ht="15" hidden="false" customHeight="true" outlineLevel="0" collapsed="false">
      <c r="A272" s="52" t="s">
        <v>13504</v>
      </c>
      <c r="B272" s="52" t="s">
        <v>2208</v>
      </c>
      <c r="C272" s="52" t="s">
        <v>1395</v>
      </c>
      <c r="D272" s="52" t="s">
        <v>5744</v>
      </c>
      <c r="E272" s="53" t="n">
        <v>44891</v>
      </c>
      <c r="F272" s="52" t="s">
        <v>94</v>
      </c>
      <c r="G272" s="52" t="s">
        <v>13187</v>
      </c>
      <c r="H272" s="52" t="n">
        <v>412</v>
      </c>
      <c r="I272" s="52" t="n">
        <v>219.54</v>
      </c>
      <c r="J272" s="54" t="n">
        <f aca="false">ROUND(H272*I272,2)</f>
        <v>90450.48</v>
      </c>
      <c r="K272" s="52" t="s">
        <v>13192</v>
      </c>
      <c r="L272" s="52" t="n">
        <v>29449.54</v>
      </c>
      <c r="M272" s="52" t="s">
        <v>13198</v>
      </c>
      <c r="N272" s="52" t="s">
        <v>10061</v>
      </c>
      <c r="O272" s="52" t="s">
        <v>21</v>
      </c>
      <c r="P272" s="55" t="n">
        <f aca="false">J272-L272</f>
        <v>61000.94</v>
      </c>
      <c r="Q272" s="55" t="n">
        <f aca="false">IF(J272=0,0,ROUND(L272/J272*100,2))</f>
        <v>32.56</v>
      </c>
      <c r="R272" s="55" t="str">
        <f aca="false">TEXT(E272,"yyyy-mm")</f>
        <v>2022-11</v>
      </c>
    </row>
    <row r="273" customFormat="false" ht="15" hidden="false" customHeight="true" outlineLevel="0" collapsed="false">
      <c r="A273" s="56" t="s">
        <v>13505</v>
      </c>
      <c r="B273" s="56" t="s">
        <v>3925</v>
      </c>
      <c r="C273" s="56" t="s">
        <v>971</v>
      </c>
      <c r="D273" s="56" t="s">
        <v>3084</v>
      </c>
      <c r="E273" s="57" t="n">
        <v>44570</v>
      </c>
      <c r="F273" s="56" t="s">
        <v>92</v>
      </c>
      <c r="G273" s="56" t="s">
        <v>13230</v>
      </c>
      <c r="H273" s="56" t="n">
        <v>225</v>
      </c>
      <c r="I273" s="56" t="n">
        <v>942.27</v>
      </c>
      <c r="J273" s="54" t="n">
        <f aca="false">ROUND(H273*I273,2)</f>
        <v>212010.75</v>
      </c>
      <c r="K273" s="56" t="s">
        <v>13188</v>
      </c>
      <c r="L273" s="56" t="n">
        <v>28548.73</v>
      </c>
      <c r="M273" s="56" t="s">
        <v>13216</v>
      </c>
      <c r="N273" s="56" t="s">
        <v>10066</v>
      </c>
      <c r="O273" s="56" t="s">
        <v>18</v>
      </c>
      <c r="P273" s="55" t="n">
        <f aca="false">J273-L273</f>
        <v>183462.02</v>
      </c>
      <c r="Q273" s="55" t="n">
        <f aca="false">IF(J273=0,0,ROUND(L273/J273*100,2))</f>
        <v>13.47</v>
      </c>
      <c r="R273" s="55" t="str">
        <f aca="false">TEXT(E273,"yyyy-mm")</f>
        <v>2022-01</v>
      </c>
    </row>
    <row r="274" customFormat="false" ht="15" hidden="false" customHeight="true" outlineLevel="0" collapsed="false">
      <c r="A274" s="52" t="s">
        <v>13506</v>
      </c>
      <c r="B274" s="52" t="s">
        <v>697</v>
      </c>
      <c r="C274" s="52" t="s">
        <v>12307</v>
      </c>
      <c r="D274" s="52" t="s">
        <v>791</v>
      </c>
      <c r="E274" s="53" t="n">
        <v>45409</v>
      </c>
      <c r="F274" s="52" t="s">
        <v>100</v>
      </c>
      <c r="G274" s="52" t="s">
        <v>13195</v>
      </c>
      <c r="H274" s="52" t="n">
        <v>347</v>
      </c>
      <c r="I274" s="52" t="n">
        <v>874.29</v>
      </c>
      <c r="J274" s="54" t="n">
        <f aca="false">ROUND(H274*I274,2)</f>
        <v>303378.63</v>
      </c>
      <c r="K274" s="52" t="s">
        <v>13192</v>
      </c>
      <c r="L274" s="52" t="n">
        <v>61952.39</v>
      </c>
      <c r="M274" s="52" t="s">
        <v>13198</v>
      </c>
      <c r="N274" s="52" t="s">
        <v>10061</v>
      </c>
      <c r="O274" s="52" t="s">
        <v>9</v>
      </c>
      <c r="P274" s="55" t="n">
        <f aca="false">J274-L274</f>
        <v>241426.24</v>
      </c>
      <c r="Q274" s="55" t="n">
        <f aca="false">IF(J274=0,0,ROUND(L274/J274*100,2))</f>
        <v>20.42</v>
      </c>
      <c r="R274" s="55" t="str">
        <f aca="false">TEXT(E274,"yyyy-mm")</f>
        <v>2024-04</v>
      </c>
    </row>
    <row r="275" customFormat="false" ht="15" hidden="false" customHeight="true" outlineLevel="0" collapsed="false">
      <c r="A275" s="56" t="s">
        <v>13507</v>
      </c>
      <c r="B275" s="56" t="s">
        <v>2663</v>
      </c>
      <c r="C275" s="56" t="s">
        <v>681</v>
      </c>
      <c r="D275" s="56" t="s">
        <v>6267</v>
      </c>
      <c r="E275" s="57" t="n">
        <v>44700</v>
      </c>
      <c r="F275" s="56" t="s">
        <v>94</v>
      </c>
      <c r="G275" s="56" t="s">
        <v>13195</v>
      </c>
      <c r="H275" s="56" t="n">
        <v>29</v>
      </c>
      <c r="I275" s="56" t="n">
        <v>174.27</v>
      </c>
      <c r="J275" s="54" t="n">
        <f aca="false">ROUND(H275*I275,2)</f>
        <v>5053.83</v>
      </c>
      <c r="K275" s="56" t="s">
        <v>13188</v>
      </c>
      <c r="L275" s="56" t="n">
        <v>1775.9</v>
      </c>
      <c r="M275" s="56" t="s">
        <v>13189</v>
      </c>
      <c r="N275" s="56" t="s">
        <v>10061</v>
      </c>
      <c r="O275" s="56" t="s">
        <v>21</v>
      </c>
      <c r="P275" s="55" t="n">
        <f aca="false">J275-L275</f>
        <v>3277.93</v>
      </c>
      <c r="Q275" s="55" t="n">
        <f aca="false">IF(J275=0,0,ROUND(L275/J275*100,2))</f>
        <v>35.14</v>
      </c>
      <c r="R275" s="55" t="str">
        <f aca="false">TEXT(E275,"yyyy-mm")</f>
        <v>2022-05</v>
      </c>
    </row>
    <row r="276" customFormat="false" ht="15" hidden="false" customHeight="true" outlineLevel="0" collapsed="false">
      <c r="A276" s="52" t="s">
        <v>13508</v>
      </c>
      <c r="B276" s="52" t="s">
        <v>3738</v>
      </c>
      <c r="C276" s="52" t="s">
        <v>5513</v>
      </c>
      <c r="D276" s="52" t="s">
        <v>7373</v>
      </c>
      <c r="E276" s="53" t="n">
        <v>45126</v>
      </c>
      <c r="F276" s="52" t="s">
        <v>102</v>
      </c>
      <c r="G276" s="52" t="s">
        <v>13211</v>
      </c>
      <c r="H276" s="52" t="n">
        <v>140</v>
      </c>
      <c r="I276" s="52" t="n">
        <v>246.46</v>
      </c>
      <c r="J276" s="54" t="n">
        <f aca="false">ROUND(H276*I276,2)</f>
        <v>34504.4</v>
      </c>
      <c r="K276" s="52" t="s">
        <v>13188</v>
      </c>
      <c r="L276" s="52" t="n">
        <v>20098.57</v>
      </c>
      <c r="M276" s="52" t="s">
        <v>13265</v>
      </c>
      <c r="N276" s="52" t="s">
        <v>10061</v>
      </c>
      <c r="O276" s="52" t="s">
        <v>9</v>
      </c>
      <c r="P276" s="55" t="n">
        <f aca="false">J276-L276</f>
        <v>14405.83</v>
      </c>
      <c r="Q276" s="55" t="n">
        <f aca="false">IF(J276=0,0,ROUND(L276/J276*100,2))</f>
        <v>58.25</v>
      </c>
      <c r="R276" s="55" t="str">
        <f aca="false">TEXT(E276,"yyyy-mm")</f>
        <v>2023-07</v>
      </c>
    </row>
    <row r="277" customFormat="false" ht="15" hidden="false" customHeight="true" outlineLevel="0" collapsed="false">
      <c r="A277" s="56" t="s">
        <v>13509</v>
      </c>
      <c r="B277" s="56" t="s">
        <v>3729</v>
      </c>
      <c r="C277" s="56" t="s">
        <v>5148</v>
      </c>
      <c r="D277" s="56" t="s">
        <v>1438</v>
      </c>
      <c r="E277" s="57" t="n">
        <v>45395</v>
      </c>
      <c r="F277" s="56" t="s">
        <v>92</v>
      </c>
      <c r="G277" s="56" t="s">
        <v>13211</v>
      </c>
      <c r="H277" s="56" t="n">
        <v>413</v>
      </c>
      <c r="I277" s="56" t="n">
        <v>209.47</v>
      </c>
      <c r="J277" s="54" t="n">
        <f aca="false">ROUND(H277*I277,2)</f>
        <v>86511.11</v>
      </c>
      <c r="K277" s="56" t="s">
        <v>13188</v>
      </c>
      <c r="L277" s="56" t="n">
        <v>30321.7</v>
      </c>
      <c r="M277" s="56" t="s">
        <v>13216</v>
      </c>
      <c r="N277" s="56" t="s">
        <v>10066</v>
      </c>
      <c r="O277" s="56" t="s">
        <v>12</v>
      </c>
      <c r="P277" s="55" t="n">
        <f aca="false">J277-L277</f>
        <v>56189.41</v>
      </c>
      <c r="Q277" s="55" t="n">
        <f aca="false">IF(J277=0,0,ROUND(L277/J277*100,2))</f>
        <v>35.05</v>
      </c>
      <c r="R277" s="55" t="str">
        <f aca="false">TEXT(E277,"yyyy-mm")</f>
        <v>2024-04</v>
      </c>
    </row>
    <row r="278" customFormat="false" ht="15" hidden="false" customHeight="true" outlineLevel="0" collapsed="false">
      <c r="A278" s="52" t="s">
        <v>13510</v>
      </c>
      <c r="B278" s="52" t="s">
        <v>1974</v>
      </c>
      <c r="C278" s="52" t="s">
        <v>2196</v>
      </c>
      <c r="D278" s="52" t="s">
        <v>930</v>
      </c>
      <c r="E278" s="53" t="n">
        <v>45109</v>
      </c>
      <c r="F278" s="52" t="s">
        <v>102</v>
      </c>
      <c r="G278" s="52" t="s">
        <v>13230</v>
      </c>
      <c r="H278" s="52" t="n">
        <v>182</v>
      </c>
      <c r="I278" s="52" t="n">
        <v>502.59</v>
      </c>
      <c r="J278" s="54" t="n">
        <f aca="false">ROUND(H278*I278,2)</f>
        <v>91471.38</v>
      </c>
      <c r="K278" s="52" t="s">
        <v>13202</v>
      </c>
      <c r="L278" s="52" t="n">
        <v>30130.13</v>
      </c>
      <c r="M278" s="52" t="s">
        <v>13222</v>
      </c>
      <c r="N278" s="52" t="s">
        <v>10061</v>
      </c>
      <c r="O278" s="52" t="s">
        <v>15</v>
      </c>
      <c r="P278" s="55" t="n">
        <f aca="false">J278-L278</f>
        <v>61341.25</v>
      </c>
      <c r="Q278" s="55" t="n">
        <f aca="false">IF(J278=0,0,ROUND(L278/J278*100,2))</f>
        <v>32.94</v>
      </c>
      <c r="R278" s="55" t="str">
        <f aca="false">TEXT(E278,"yyyy-mm")</f>
        <v>2023-07</v>
      </c>
    </row>
    <row r="279" customFormat="false" ht="15" hidden="false" customHeight="true" outlineLevel="0" collapsed="false">
      <c r="A279" s="56" t="s">
        <v>13511</v>
      </c>
      <c r="B279" s="56" t="s">
        <v>1820</v>
      </c>
      <c r="C279" s="56" t="s">
        <v>2640</v>
      </c>
      <c r="D279" s="56" t="s">
        <v>3556</v>
      </c>
      <c r="E279" s="57" t="n">
        <v>45416</v>
      </c>
      <c r="F279" s="56" t="s">
        <v>100</v>
      </c>
      <c r="G279" s="56" t="s">
        <v>13191</v>
      </c>
      <c r="H279" s="56" t="n">
        <v>183</v>
      </c>
      <c r="I279" s="56" t="n">
        <v>318.1</v>
      </c>
      <c r="J279" s="54" t="n">
        <f aca="false">ROUND(H279*I279,2)</f>
        <v>58212.3</v>
      </c>
      <c r="K279" s="56" t="s">
        <v>13188</v>
      </c>
      <c r="L279" s="56" t="n">
        <v>31390.78</v>
      </c>
      <c r="M279" s="56" t="s">
        <v>13258</v>
      </c>
      <c r="N279" s="56" t="s">
        <v>10066</v>
      </c>
      <c r="O279" s="56" t="s">
        <v>12</v>
      </c>
      <c r="P279" s="55" t="n">
        <f aca="false">J279-L279</f>
        <v>26821.52</v>
      </c>
      <c r="Q279" s="55" t="n">
        <f aca="false">IF(J279=0,0,ROUND(L279/J279*100,2))</f>
        <v>53.92</v>
      </c>
      <c r="R279" s="55" t="str">
        <f aca="false">TEXT(E279,"yyyy-mm")</f>
        <v>2024-05</v>
      </c>
    </row>
    <row r="280" customFormat="false" ht="15" hidden="false" customHeight="true" outlineLevel="0" collapsed="false">
      <c r="A280" s="52" t="s">
        <v>13512</v>
      </c>
      <c r="B280" s="52" t="s">
        <v>3869</v>
      </c>
      <c r="C280" s="52" t="s">
        <v>1881</v>
      </c>
      <c r="D280" s="52" t="s">
        <v>3369</v>
      </c>
      <c r="E280" s="53" t="n">
        <v>45547</v>
      </c>
      <c r="F280" s="52" t="s">
        <v>102</v>
      </c>
      <c r="G280" s="52" t="s">
        <v>13191</v>
      </c>
      <c r="H280" s="52" t="n">
        <v>188</v>
      </c>
      <c r="I280" s="52" t="n">
        <v>801.59</v>
      </c>
      <c r="J280" s="54" t="n">
        <f aca="false">ROUND(H280*I280,2)</f>
        <v>150698.92</v>
      </c>
      <c r="K280" s="52" t="s">
        <v>13192</v>
      </c>
      <c r="L280" s="52" t="n">
        <v>12508.78</v>
      </c>
      <c r="M280" s="52" t="s">
        <v>13200</v>
      </c>
      <c r="N280" s="52" t="s">
        <v>10066</v>
      </c>
      <c r="O280" s="52" t="s">
        <v>18</v>
      </c>
      <c r="P280" s="55" t="n">
        <f aca="false">J280-L280</f>
        <v>138190.14</v>
      </c>
      <c r="Q280" s="55" t="n">
        <f aca="false">IF(J280=0,0,ROUND(L280/J280*100,2))</f>
        <v>8.3</v>
      </c>
      <c r="R280" s="55" t="str">
        <f aca="false">TEXT(E280,"yyyy-mm")</f>
        <v>2024-09</v>
      </c>
    </row>
    <row r="281" customFormat="false" ht="15" hidden="false" customHeight="true" outlineLevel="0" collapsed="false">
      <c r="A281" s="56" t="s">
        <v>13513</v>
      </c>
      <c r="B281" s="56" t="s">
        <v>405</v>
      </c>
      <c r="C281" s="56" t="s">
        <v>2005</v>
      </c>
      <c r="D281" s="56" t="s">
        <v>2273</v>
      </c>
      <c r="E281" s="57" t="n">
        <v>45320</v>
      </c>
      <c r="F281" s="56" t="s">
        <v>100</v>
      </c>
      <c r="G281" s="56" t="s">
        <v>13211</v>
      </c>
      <c r="H281" s="56" t="n">
        <v>480</v>
      </c>
      <c r="I281" s="56" t="n">
        <v>43.14</v>
      </c>
      <c r="J281" s="54" t="n">
        <f aca="false">ROUND(H281*I281,2)</f>
        <v>20707.2</v>
      </c>
      <c r="K281" s="56" t="s">
        <v>13192</v>
      </c>
      <c r="L281" s="56" t="n">
        <v>3124.28</v>
      </c>
      <c r="M281" s="56" t="s">
        <v>13198</v>
      </c>
      <c r="N281" s="56" t="s">
        <v>10061</v>
      </c>
      <c r="O281" s="56" t="s">
        <v>12</v>
      </c>
      <c r="P281" s="55" t="n">
        <f aca="false">J281-L281</f>
        <v>17582.92</v>
      </c>
      <c r="Q281" s="55" t="n">
        <f aca="false">IF(J281=0,0,ROUND(L281/J281*100,2))</f>
        <v>15.09</v>
      </c>
      <c r="R281" s="55" t="str">
        <f aca="false">TEXT(E281,"yyyy-mm")</f>
        <v>2024-01</v>
      </c>
    </row>
    <row r="282" customFormat="false" ht="15" hidden="false" customHeight="true" outlineLevel="0" collapsed="false">
      <c r="A282" s="52" t="s">
        <v>13514</v>
      </c>
      <c r="B282" s="52" t="s">
        <v>3272</v>
      </c>
      <c r="C282" s="52" t="s">
        <v>6000</v>
      </c>
      <c r="D282" s="52" t="s">
        <v>2020</v>
      </c>
      <c r="E282" s="53" t="n">
        <v>44704</v>
      </c>
      <c r="F282" s="52" t="s">
        <v>100</v>
      </c>
      <c r="G282" s="52" t="s">
        <v>13187</v>
      </c>
      <c r="H282" s="52" t="n">
        <v>222</v>
      </c>
      <c r="I282" s="52" t="n">
        <v>384.78</v>
      </c>
      <c r="J282" s="54" t="n">
        <f aca="false">ROUND(H282*I282,2)</f>
        <v>85421.16</v>
      </c>
      <c r="K282" s="52" t="s">
        <v>13188</v>
      </c>
      <c r="L282" s="52" t="n">
        <v>42469.89</v>
      </c>
      <c r="M282" s="52" t="s">
        <v>13292</v>
      </c>
      <c r="N282" s="52" t="s">
        <v>10061</v>
      </c>
      <c r="O282" s="52" t="s">
        <v>15</v>
      </c>
      <c r="P282" s="55" t="n">
        <f aca="false">J282-L282</f>
        <v>42951.27</v>
      </c>
      <c r="Q282" s="55" t="n">
        <f aca="false">IF(J282=0,0,ROUND(L282/J282*100,2))</f>
        <v>49.72</v>
      </c>
      <c r="R282" s="55" t="str">
        <f aca="false">TEXT(E282,"yyyy-mm")</f>
        <v>2022-05</v>
      </c>
    </row>
    <row r="283" customFormat="false" ht="15" hidden="false" customHeight="true" outlineLevel="0" collapsed="false">
      <c r="A283" s="56" t="s">
        <v>13515</v>
      </c>
      <c r="B283" s="56" t="s">
        <v>1471</v>
      </c>
      <c r="C283" s="56" t="s">
        <v>3663</v>
      </c>
      <c r="D283" s="56" t="s">
        <v>4815</v>
      </c>
      <c r="E283" s="57" t="n">
        <v>44642</v>
      </c>
      <c r="F283" s="56" t="s">
        <v>102</v>
      </c>
      <c r="G283" s="56" t="s">
        <v>13191</v>
      </c>
      <c r="H283" s="56" t="n">
        <v>499</v>
      </c>
      <c r="I283" s="56" t="n">
        <v>741.93</v>
      </c>
      <c r="J283" s="54" t="n">
        <f aca="false">ROUND(H283*I283,2)</f>
        <v>370223.07</v>
      </c>
      <c r="K283" s="56" t="s">
        <v>13188</v>
      </c>
      <c r="L283" s="56" t="n">
        <v>163902.92</v>
      </c>
      <c r="M283" s="56" t="s">
        <v>13236</v>
      </c>
      <c r="N283" s="56" t="s">
        <v>10061</v>
      </c>
      <c r="O283" s="56" t="s">
        <v>9</v>
      </c>
      <c r="P283" s="55" t="n">
        <f aca="false">J283-L283</f>
        <v>206320.15</v>
      </c>
      <c r="Q283" s="55" t="n">
        <f aca="false">IF(J283=0,0,ROUND(L283/J283*100,2))</f>
        <v>44.27</v>
      </c>
      <c r="R283" s="55" t="str">
        <f aca="false">TEXT(E283,"yyyy-mm")</f>
        <v>2022-03</v>
      </c>
    </row>
    <row r="284" customFormat="false" ht="15" hidden="false" customHeight="true" outlineLevel="0" collapsed="false">
      <c r="A284" s="52" t="s">
        <v>13516</v>
      </c>
      <c r="B284" s="52" t="s">
        <v>3637</v>
      </c>
      <c r="C284" s="52" t="s">
        <v>4743</v>
      </c>
      <c r="D284" s="52" t="s">
        <v>2678</v>
      </c>
      <c r="E284" s="53" t="n">
        <v>44658</v>
      </c>
      <c r="F284" s="52" t="s">
        <v>98</v>
      </c>
      <c r="G284" s="52" t="s">
        <v>13205</v>
      </c>
      <c r="H284" s="52" t="n">
        <v>228</v>
      </c>
      <c r="I284" s="52" t="n">
        <v>664.78</v>
      </c>
      <c r="J284" s="54" t="n">
        <f aca="false">ROUND(H284*I284,2)</f>
        <v>151569.84</v>
      </c>
      <c r="K284" s="52" t="s">
        <v>13212</v>
      </c>
      <c r="L284" s="52" t="n">
        <v>58503.42</v>
      </c>
      <c r="M284" s="52" t="s">
        <v>13200</v>
      </c>
      <c r="N284" s="52" t="s">
        <v>10066</v>
      </c>
      <c r="O284" s="52" t="s">
        <v>12</v>
      </c>
      <c r="P284" s="55" t="n">
        <f aca="false">J284-L284</f>
        <v>93066.42</v>
      </c>
      <c r="Q284" s="55" t="n">
        <f aca="false">IF(J284=0,0,ROUND(L284/J284*100,2))</f>
        <v>38.6</v>
      </c>
      <c r="R284" s="55" t="str">
        <f aca="false">TEXT(E284,"yyyy-mm")</f>
        <v>2022-04</v>
      </c>
    </row>
    <row r="285" customFormat="false" ht="15" hidden="false" customHeight="true" outlineLevel="0" collapsed="false">
      <c r="A285" s="56" t="s">
        <v>13517</v>
      </c>
      <c r="B285" s="56" t="s">
        <v>2644</v>
      </c>
      <c r="C285" s="56" t="s">
        <v>4715</v>
      </c>
      <c r="D285" s="56" t="s">
        <v>1371</v>
      </c>
      <c r="E285" s="57" t="n">
        <v>44829</v>
      </c>
      <c r="F285" s="56" t="s">
        <v>98</v>
      </c>
      <c r="G285" s="56" t="s">
        <v>13211</v>
      </c>
      <c r="H285" s="56" t="n">
        <v>30</v>
      </c>
      <c r="I285" s="56" t="n">
        <v>898.87</v>
      </c>
      <c r="J285" s="54" t="n">
        <f aca="false">ROUND(H285*I285,2)</f>
        <v>26966.1</v>
      </c>
      <c r="K285" s="56" t="s">
        <v>13188</v>
      </c>
      <c r="L285" s="56" t="n">
        <v>11357.48</v>
      </c>
      <c r="M285" s="56" t="s">
        <v>13250</v>
      </c>
      <c r="N285" s="56" t="s">
        <v>10061</v>
      </c>
      <c r="O285" s="56" t="s">
        <v>21</v>
      </c>
      <c r="P285" s="55" t="n">
        <f aca="false">J285-L285</f>
        <v>15608.62</v>
      </c>
      <c r="Q285" s="55" t="n">
        <f aca="false">IF(J285=0,0,ROUND(L285/J285*100,2))</f>
        <v>42.12</v>
      </c>
      <c r="R285" s="55" t="str">
        <f aca="false">TEXT(E285,"yyyy-mm")</f>
        <v>2022-09</v>
      </c>
    </row>
    <row r="286" customFormat="false" ht="15" hidden="false" customHeight="true" outlineLevel="0" collapsed="false">
      <c r="A286" s="52" t="s">
        <v>13518</v>
      </c>
      <c r="B286" s="52" t="s">
        <v>3030</v>
      </c>
      <c r="C286" s="52" t="s">
        <v>3399</v>
      </c>
      <c r="D286" s="52" t="s">
        <v>645</v>
      </c>
      <c r="E286" s="53" t="n">
        <v>44882</v>
      </c>
      <c r="F286" s="52" t="s">
        <v>94</v>
      </c>
      <c r="G286" s="52" t="s">
        <v>13195</v>
      </c>
      <c r="H286" s="52" t="n">
        <v>288</v>
      </c>
      <c r="I286" s="52" t="n">
        <v>91.72</v>
      </c>
      <c r="J286" s="54" t="n">
        <f aca="false">ROUND(H286*I286,2)</f>
        <v>26415.36</v>
      </c>
      <c r="K286" s="52" t="s">
        <v>13212</v>
      </c>
      <c r="L286" s="52" t="n">
        <v>7805.88</v>
      </c>
      <c r="M286" s="52" t="s">
        <v>13241</v>
      </c>
      <c r="N286" s="52" t="s">
        <v>10066</v>
      </c>
      <c r="O286" s="52" t="s">
        <v>15</v>
      </c>
      <c r="P286" s="55" t="n">
        <f aca="false">J286-L286</f>
        <v>18609.48</v>
      </c>
      <c r="Q286" s="55" t="n">
        <f aca="false">IF(J286=0,0,ROUND(L286/J286*100,2))</f>
        <v>29.55</v>
      </c>
      <c r="R286" s="55" t="str">
        <f aca="false">TEXT(E286,"yyyy-mm")</f>
        <v>2022-11</v>
      </c>
    </row>
    <row r="287" customFormat="false" ht="15" hidden="false" customHeight="true" outlineLevel="0" collapsed="false">
      <c r="A287" s="56" t="s">
        <v>13519</v>
      </c>
      <c r="B287" s="56" t="s">
        <v>3164</v>
      </c>
      <c r="C287" s="56" t="s">
        <v>2333</v>
      </c>
      <c r="D287" s="56" t="s">
        <v>13520</v>
      </c>
      <c r="E287" s="57" t="n">
        <v>45421</v>
      </c>
      <c r="F287" s="56" t="s">
        <v>94</v>
      </c>
      <c r="G287" s="56" t="s">
        <v>13211</v>
      </c>
      <c r="H287" s="56" t="n">
        <v>284</v>
      </c>
      <c r="I287" s="56" t="n">
        <v>790.01</v>
      </c>
      <c r="J287" s="54" t="n">
        <f aca="false">ROUND(H287*I287,2)</f>
        <v>224362.84</v>
      </c>
      <c r="K287" s="56" t="s">
        <v>13192</v>
      </c>
      <c r="L287" s="56" t="n">
        <v>125899.69</v>
      </c>
      <c r="M287" s="56" t="s">
        <v>13260</v>
      </c>
      <c r="N287" s="56" t="s">
        <v>10066</v>
      </c>
      <c r="O287" s="56" t="s">
        <v>9</v>
      </c>
      <c r="P287" s="55" t="n">
        <f aca="false">J287-L287</f>
        <v>98463.15</v>
      </c>
      <c r="Q287" s="55" t="n">
        <f aca="false">IF(J287=0,0,ROUND(L287/J287*100,2))</f>
        <v>56.11</v>
      </c>
      <c r="R287" s="55" t="str">
        <f aca="false">TEXT(E287,"yyyy-mm")</f>
        <v>2024-05</v>
      </c>
    </row>
    <row r="288" customFormat="false" ht="15" hidden="false" customHeight="true" outlineLevel="0" collapsed="false">
      <c r="A288" s="52" t="s">
        <v>13521</v>
      </c>
      <c r="B288" s="52" t="s">
        <v>476</v>
      </c>
      <c r="C288" s="52" t="s">
        <v>2605</v>
      </c>
      <c r="D288" s="52" t="s">
        <v>2723</v>
      </c>
      <c r="E288" s="53" t="n">
        <v>44604</v>
      </c>
      <c r="F288" s="52" t="s">
        <v>102</v>
      </c>
      <c r="G288" s="52" t="s">
        <v>13211</v>
      </c>
      <c r="H288" s="52" t="n">
        <v>58</v>
      </c>
      <c r="I288" s="52" t="n">
        <v>952.39</v>
      </c>
      <c r="J288" s="54" t="n">
        <f aca="false">ROUND(H288*I288,2)</f>
        <v>55238.62</v>
      </c>
      <c r="K288" s="52" t="s">
        <v>13212</v>
      </c>
      <c r="L288" s="52" t="n">
        <v>27007.51</v>
      </c>
      <c r="M288" s="52" t="s">
        <v>13214</v>
      </c>
      <c r="N288" s="52" t="s">
        <v>10066</v>
      </c>
      <c r="O288" s="52" t="s">
        <v>15</v>
      </c>
      <c r="P288" s="55" t="n">
        <f aca="false">J288-L288</f>
        <v>28231.11</v>
      </c>
      <c r="Q288" s="55" t="n">
        <f aca="false">IF(J288=0,0,ROUND(L288/J288*100,2))</f>
        <v>48.89</v>
      </c>
      <c r="R288" s="55" t="str">
        <f aca="false">TEXT(E288,"yyyy-mm")</f>
        <v>2022-02</v>
      </c>
    </row>
    <row r="289" customFormat="false" ht="15" hidden="false" customHeight="true" outlineLevel="0" collapsed="false">
      <c r="A289" s="56" t="s">
        <v>13522</v>
      </c>
      <c r="B289" s="56" t="s">
        <v>879</v>
      </c>
      <c r="C289" s="56" t="s">
        <v>1994</v>
      </c>
      <c r="D289" s="56" t="s">
        <v>2147</v>
      </c>
      <c r="E289" s="57" t="n">
        <v>44817</v>
      </c>
      <c r="F289" s="56" t="s">
        <v>96</v>
      </c>
      <c r="G289" s="56" t="s">
        <v>13211</v>
      </c>
      <c r="H289" s="56" t="n">
        <v>66</v>
      </c>
      <c r="I289" s="56" t="n">
        <v>697.68</v>
      </c>
      <c r="J289" s="54" t="n">
        <f aca="false">ROUND(H289*I289,2)</f>
        <v>46046.88</v>
      </c>
      <c r="K289" s="56" t="s">
        <v>13192</v>
      </c>
      <c r="L289" s="56" t="n">
        <v>780.8</v>
      </c>
      <c r="M289" s="56" t="s">
        <v>13263</v>
      </c>
      <c r="N289" s="56" t="s">
        <v>10061</v>
      </c>
      <c r="O289" s="56" t="s">
        <v>15</v>
      </c>
      <c r="P289" s="55" t="n">
        <f aca="false">J289-L289</f>
        <v>45266.08</v>
      </c>
      <c r="Q289" s="55" t="n">
        <f aca="false">IF(J289=0,0,ROUND(L289/J289*100,2))</f>
        <v>1.7</v>
      </c>
      <c r="R289" s="55" t="str">
        <f aca="false">TEXT(E289,"yyyy-mm")</f>
        <v>2022-09</v>
      </c>
    </row>
    <row r="290" customFormat="false" ht="15" hidden="false" customHeight="true" outlineLevel="0" collapsed="false">
      <c r="A290" s="52" t="s">
        <v>13523</v>
      </c>
      <c r="B290" s="52" t="s">
        <v>325</v>
      </c>
      <c r="C290" s="52" t="s">
        <v>3241</v>
      </c>
      <c r="D290" s="52" t="s">
        <v>5439</v>
      </c>
      <c r="E290" s="53" t="n">
        <v>45286</v>
      </c>
      <c r="F290" s="52" t="s">
        <v>92</v>
      </c>
      <c r="G290" s="52" t="s">
        <v>13211</v>
      </c>
      <c r="H290" s="52" t="n">
        <v>97</v>
      </c>
      <c r="I290" s="52" t="n">
        <v>760.85</v>
      </c>
      <c r="J290" s="54" t="n">
        <f aca="false">ROUND(H290*I290,2)</f>
        <v>73802.45</v>
      </c>
      <c r="K290" s="52" t="s">
        <v>13188</v>
      </c>
      <c r="L290" s="52" t="n">
        <v>36596.65</v>
      </c>
      <c r="M290" s="52" t="s">
        <v>13220</v>
      </c>
      <c r="N290" s="52" t="s">
        <v>10066</v>
      </c>
      <c r="O290" s="52" t="s">
        <v>15</v>
      </c>
      <c r="P290" s="55" t="n">
        <f aca="false">J290-L290</f>
        <v>37205.8</v>
      </c>
      <c r="Q290" s="55" t="n">
        <f aca="false">IF(J290=0,0,ROUND(L290/J290*100,2))</f>
        <v>49.59</v>
      </c>
      <c r="R290" s="55" t="str">
        <f aca="false">TEXT(E290,"yyyy-mm")</f>
        <v>2023-12</v>
      </c>
    </row>
    <row r="291" customFormat="false" ht="15" hidden="false" customHeight="true" outlineLevel="0" collapsed="false">
      <c r="A291" s="56" t="s">
        <v>13524</v>
      </c>
      <c r="B291" s="56" t="s">
        <v>325</v>
      </c>
      <c r="C291" s="56" t="s">
        <v>1666</v>
      </c>
      <c r="D291" s="56" t="s">
        <v>7093</v>
      </c>
      <c r="E291" s="57" t="n">
        <v>45510</v>
      </c>
      <c r="F291" s="56" t="s">
        <v>94</v>
      </c>
      <c r="G291" s="56" t="s">
        <v>13205</v>
      </c>
      <c r="H291" s="56" t="n">
        <v>220</v>
      </c>
      <c r="I291" s="56" t="n">
        <v>70.28</v>
      </c>
      <c r="J291" s="54" t="n">
        <f aca="false">ROUND(H291*I291,2)</f>
        <v>15461.6</v>
      </c>
      <c r="K291" s="56" t="s">
        <v>13202</v>
      </c>
      <c r="L291" s="56" t="n">
        <v>7890.66</v>
      </c>
      <c r="M291" s="56" t="s">
        <v>13236</v>
      </c>
      <c r="N291" s="56" t="s">
        <v>10066</v>
      </c>
      <c r="O291" s="56" t="s">
        <v>12</v>
      </c>
      <c r="P291" s="55" t="n">
        <f aca="false">J291-L291</f>
        <v>7570.94</v>
      </c>
      <c r="Q291" s="55" t="n">
        <f aca="false">IF(J291=0,0,ROUND(L291/J291*100,2))</f>
        <v>51.03</v>
      </c>
      <c r="R291" s="55" t="str">
        <f aca="false">TEXT(E291,"yyyy-mm")</f>
        <v>2024-08</v>
      </c>
    </row>
    <row r="292" customFormat="false" ht="15" hidden="false" customHeight="true" outlineLevel="0" collapsed="false">
      <c r="A292" s="52" t="s">
        <v>13525</v>
      </c>
      <c r="B292" s="52" t="s">
        <v>1320</v>
      </c>
      <c r="C292" s="52" t="s">
        <v>12801</v>
      </c>
      <c r="D292" s="52" t="s">
        <v>2860</v>
      </c>
      <c r="E292" s="53" t="n">
        <v>45172</v>
      </c>
      <c r="F292" s="52" t="s">
        <v>100</v>
      </c>
      <c r="G292" s="52" t="s">
        <v>13195</v>
      </c>
      <c r="H292" s="52" t="n">
        <v>355</v>
      </c>
      <c r="I292" s="52" t="n">
        <v>257.72</v>
      </c>
      <c r="J292" s="54" t="n">
        <f aca="false">ROUND(H292*I292,2)</f>
        <v>91490.6</v>
      </c>
      <c r="K292" s="52" t="s">
        <v>13188</v>
      </c>
      <c r="L292" s="52" t="n">
        <v>49485.76</v>
      </c>
      <c r="M292" s="52" t="s">
        <v>13198</v>
      </c>
      <c r="N292" s="52" t="s">
        <v>10061</v>
      </c>
      <c r="O292" s="52" t="s">
        <v>9</v>
      </c>
      <c r="P292" s="55" t="n">
        <f aca="false">J292-L292</f>
        <v>42004.84</v>
      </c>
      <c r="Q292" s="55" t="n">
        <f aca="false">IF(J292=0,0,ROUND(L292/J292*100,2))</f>
        <v>54.09</v>
      </c>
      <c r="R292" s="55" t="str">
        <f aca="false">TEXT(E292,"yyyy-mm")</f>
        <v>2023-09</v>
      </c>
    </row>
    <row r="293" customFormat="false" ht="15" hidden="false" customHeight="true" outlineLevel="0" collapsed="false">
      <c r="A293" s="56" t="s">
        <v>13526</v>
      </c>
      <c r="B293" s="56" t="s">
        <v>3529</v>
      </c>
      <c r="C293" s="56" t="s">
        <v>2632</v>
      </c>
      <c r="D293" s="56" t="s">
        <v>7100</v>
      </c>
      <c r="E293" s="57" t="n">
        <v>44649</v>
      </c>
      <c r="F293" s="56" t="s">
        <v>94</v>
      </c>
      <c r="G293" s="56" t="s">
        <v>13195</v>
      </c>
      <c r="H293" s="56" t="n">
        <v>113</v>
      </c>
      <c r="I293" s="56" t="n">
        <v>349.61</v>
      </c>
      <c r="J293" s="54" t="n">
        <f aca="false">ROUND(H293*I293,2)</f>
        <v>39505.93</v>
      </c>
      <c r="K293" s="56" t="s">
        <v>13188</v>
      </c>
      <c r="L293" s="56" t="n">
        <v>9658.15</v>
      </c>
      <c r="M293" s="56" t="s">
        <v>13206</v>
      </c>
      <c r="N293" s="56" t="s">
        <v>10061</v>
      </c>
      <c r="O293" s="56" t="s">
        <v>18</v>
      </c>
      <c r="P293" s="55" t="n">
        <f aca="false">J293-L293</f>
        <v>29847.78</v>
      </c>
      <c r="Q293" s="55" t="n">
        <f aca="false">IF(J293=0,0,ROUND(L293/J293*100,2))</f>
        <v>24.45</v>
      </c>
      <c r="R293" s="55" t="str">
        <f aca="false">TEXT(E293,"yyyy-mm")</f>
        <v>2022-03</v>
      </c>
    </row>
    <row r="294" customFormat="false" ht="15" hidden="false" customHeight="true" outlineLevel="0" collapsed="false">
      <c r="A294" s="52" t="s">
        <v>13527</v>
      </c>
      <c r="B294" s="52" t="s">
        <v>1429</v>
      </c>
      <c r="C294" s="52" t="s">
        <v>971</v>
      </c>
      <c r="D294" s="52" t="s">
        <v>2531</v>
      </c>
      <c r="E294" s="53" t="n">
        <v>45386</v>
      </c>
      <c r="F294" s="52" t="s">
        <v>102</v>
      </c>
      <c r="G294" s="52" t="s">
        <v>13211</v>
      </c>
      <c r="H294" s="52" t="n">
        <v>86</v>
      </c>
      <c r="I294" s="52" t="n">
        <v>256.49</v>
      </c>
      <c r="J294" s="54" t="n">
        <f aca="false">ROUND(H294*I294,2)</f>
        <v>22058.14</v>
      </c>
      <c r="K294" s="52" t="s">
        <v>13212</v>
      </c>
      <c r="L294" s="52" t="n">
        <v>2082</v>
      </c>
      <c r="M294" s="52" t="s">
        <v>13209</v>
      </c>
      <c r="N294" s="52" t="s">
        <v>10061</v>
      </c>
      <c r="O294" s="52" t="s">
        <v>18</v>
      </c>
      <c r="P294" s="55" t="n">
        <f aca="false">J294-L294</f>
        <v>19976.14</v>
      </c>
      <c r="Q294" s="55" t="n">
        <f aca="false">IF(J294=0,0,ROUND(L294/J294*100,2))</f>
        <v>9.44</v>
      </c>
      <c r="R294" s="55" t="str">
        <f aca="false">TEXT(E294,"yyyy-mm")</f>
        <v>2024-04</v>
      </c>
    </row>
    <row r="295" customFormat="false" ht="15" hidden="false" customHeight="true" outlineLevel="0" collapsed="false">
      <c r="A295" s="56" t="s">
        <v>13528</v>
      </c>
      <c r="B295" s="56" t="s">
        <v>2902</v>
      </c>
      <c r="C295" s="56" t="s">
        <v>4814</v>
      </c>
      <c r="D295" s="56" t="s">
        <v>5917</v>
      </c>
      <c r="E295" s="57" t="n">
        <v>45100</v>
      </c>
      <c r="F295" s="56" t="s">
        <v>94</v>
      </c>
      <c r="G295" s="56" t="s">
        <v>13195</v>
      </c>
      <c r="H295" s="56" t="n">
        <v>403</v>
      </c>
      <c r="I295" s="56" t="n">
        <v>591.75</v>
      </c>
      <c r="J295" s="54" t="n">
        <f aca="false">ROUND(H295*I295,2)</f>
        <v>238475.25</v>
      </c>
      <c r="K295" s="56" t="s">
        <v>13212</v>
      </c>
      <c r="L295" s="56" t="n">
        <v>107115.06</v>
      </c>
      <c r="M295" s="56" t="s">
        <v>13220</v>
      </c>
      <c r="N295" s="56" t="s">
        <v>10066</v>
      </c>
      <c r="O295" s="56" t="s">
        <v>18</v>
      </c>
      <c r="P295" s="55" t="n">
        <f aca="false">J295-L295</f>
        <v>131360.19</v>
      </c>
      <c r="Q295" s="55" t="n">
        <f aca="false">IF(J295=0,0,ROUND(L295/J295*100,2))</f>
        <v>44.92</v>
      </c>
      <c r="R295" s="55" t="str">
        <f aca="false">TEXT(E295,"yyyy-mm")</f>
        <v>2023-06</v>
      </c>
    </row>
    <row r="296" customFormat="false" ht="15" hidden="false" customHeight="true" outlineLevel="0" collapsed="false">
      <c r="A296" s="52" t="s">
        <v>13529</v>
      </c>
      <c r="B296" s="52" t="s">
        <v>1173</v>
      </c>
      <c r="C296" s="52" t="s">
        <v>3413</v>
      </c>
      <c r="D296" s="52" t="s">
        <v>3234</v>
      </c>
      <c r="E296" s="53" t="n">
        <v>45391</v>
      </c>
      <c r="F296" s="52" t="s">
        <v>94</v>
      </c>
      <c r="G296" s="52" t="s">
        <v>13191</v>
      </c>
      <c r="H296" s="52" t="n">
        <v>410</v>
      </c>
      <c r="I296" s="52" t="n">
        <v>871.75</v>
      </c>
      <c r="J296" s="54" t="n">
        <f aca="false">ROUND(H296*I296,2)</f>
        <v>357417.5</v>
      </c>
      <c r="K296" s="52" t="s">
        <v>13188</v>
      </c>
      <c r="L296" s="52" t="n">
        <v>103067.26</v>
      </c>
      <c r="M296" s="52" t="s">
        <v>13241</v>
      </c>
      <c r="N296" s="52" t="s">
        <v>10061</v>
      </c>
      <c r="O296" s="52" t="s">
        <v>15</v>
      </c>
      <c r="P296" s="55" t="n">
        <f aca="false">J296-L296</f>
        <v>254350.24</v>
      </c>
      <c r="Q296" s="55" t="n">
        <f aca="false">IF(J296=0,0,ROUND(L296/J296*100,2))</f>
        <v>28.84</v>
      </c>
      <c r="R296" s="55" t="str">
        <f aca="false">TEXT(E296,"yyyy-mm")</f>
        <v>2024-04</v>
      </c>
    </row>
    <row r="297" customFormat="false" ht="15" hidden="false" customHeight="true" outlineLevel="0" collapsed="false">
      <c r="A297" s="56" t="s">
        <v>13530</v>
      </c>
      <c r="B297" s="56" t="s">
        <v>759</v>
      </c>
      <c r="C297" s="56" t="s">
        <v>4894</v>
      </c>
      <c r="D297" s="56" t="s">
        <v>7320</v>
      </c>
      <c r="E297" s="57" t="n">
        <v>44887</v>
      </c>
      <c r="F297" s="56" t="s">
        <v>100</v>
      </c>
      <c r="G297" s="56" t="s">
        <v>13230</v>
      </c>
      <c r="H297" s="56" t="n">
        <v>50</v>
      </c>
      <c r="I297" s="56" t="n">
        <v>312.84</v>
      </c>
      <c r="J297" s="54" t="n">
        <f aca="false">ROUND(H297*I297,2)</f>
        <v>15642</v>
      </c>
      <c r="K297" s="56" t="s">
        <v>13202</v>
      </c>
      <c r="L297" s="56" t="n">
        <v>6875.52</v>
      </c>
      <c r="M297" s="56" t="s">
        <v>13250</v>
      </c>
      <c r="N297" s="56" t="s">
        <v>10066</v>
      </c>
      <c r="O297" s="56" t="s">
        <v>18</v>
      </c>
      <c r="P297" s="55" t="n">
        <f aca="false">J297-L297</f>
        <v>8766.48</v>
      </c>
      <c r="Q297" s="55" t="n">
        <f aca="false">IF(J297=0,0,ROUND(L297/J297*100,2))</f>
        <v>43.96</v>
      </c>
      <c r="R297" s="55" t="str">
        <f aca="false">TEXT(E297,"yyyy-mm")</f>
        <v>2022-11</v>
      </c>
    </row>
    <row r="298" customFormat="false" ht="15" hidden="false" customHeight="true" outlineLevel="0" collapsed="false">
      <c r="A298" s="52" t="s">
        <v>13531</v>
      </c>
      <c r="B298" s="52" t="s">
        <v>3302</v>
      </c>
      <c r="C298" s="52" t="s">
        <v>12413</v>
      </c>
      <c r="D298" s="52" t="s">
        <v>2130</v>
      </c>
      <c r="E298" s="53" t="n">
        <v>45601</v>
      </c>
      <c r="F298" s="52" t="s">
        <v>92</v>
      </c>
      <c r="G298" s="52" t="s">
        <v>13205</v>
      </c>
      <c r="H298" s="52" t="n">
        <v>212</v>
      </c>
      <c r="I298" s="52" t="n">
        <v>700.49</v>
      </c>
      <c r="J298" s="54" t="n">
        <f aca="false">ROUND(H298*I298,2)</f>
        <v>148503.88</v>
      </c>
      <c r="K298" s="52" t="s">
        <v>13212</v>
      </c>
      <c r="L298" s="52" t="n">
        <v>41161.97</v>
      </c>
      <c r="M298" s="52" t="s">
        <v>13220</v>
      </c>
      <c r="N298" s="52" t="s">
        <v>10066</v>
      </c>
      <c r="O298" s="52" t="s">
        <v>15</v>
      </c>
      <c r="P298" s="55" t="n">
        <f aca="false">J298-L298</f>
        <v>107341.91</v>
      </c>
      <c r="Q298" s="55" t="n">
        <f aca="false">IF(J298=0,0,ROUND(L298/J298*100,2))</f>
        <v>27.72</v>
      </c>
      <c r="R298" s="55" t="str">
        <f aca="false">TEXT(E298,"yyyy-mm")</f>
        <v>2024-11</v>
      </c>
    </row>
    <row r="299" customFormat="false" ht="15" hidden="false" customHeight="true" outlineLevel="0" collapsed="false">
      <c r="A299" s="56" t="s">
        <v>13532</v>
      </c>
      <c r="B299" s="56" t="s">
        <v>2772</v>
      </c>
      <c r="C299" s="56" t="s">
        <v>3201</v>
      </c>
      <c r="D299" s="56" t="s">
        <v>7346</v>
      </c>
      <c r="E299" s="57" t="n">
        <v>45119</v>
      </c>
      <c r="F299" s="56" t="s">
        <v>92</v>
      </c>
      <c r="G299" s="56" t="s">
        <v>13211</v>
      </c>
      <c r="H299" s="56" t="n">
        <v>14</v>
      </c>
      <c r="I299" s="56" t="n">
        <v>926.68</v>
      </c>
      <c r="J299" s="54" t="n">
        <f aca="false">ROUND(H299*I299,2)</f>
        <v>12973.52</v>
      </c>
      <c r="K299" s="56" t="s">
        <v>13188</v>
      </c>
      <c r="L299" s="56" t="n">
        <v>1784.77</v>
      </c>
      <c r="M299" s="56" t="s">
        <v>13198</v>
      </c>
      <c r="N299" s="56" t="s">
        <v>10066</v>
      </c>
      <c r="O299" s="56" t="s">
        <v>18</v>
      </c>
      <c r="P299" s="55" t="n">
        <f aca="false">J299-L299</f>
        <v>11188.75</v>
      </c>
      <c r="Q299" s="55" t="n">
        <f aca="false">IF(J299=0,0,ROUND(L299/J299*100,2))</f>
        <v>13.76</v>
      </c>
      <c r="R299" s="55" t="str">
        <f aca="false">TEXT(E299,"yyyy-mm")</f>
        <v>2023-07</v>
      </c>
    </row>
    <row r="300" customFormat="false" ht="15" hidden="false" customHeight="true" outlineLevel="0" collapsed="false">
      <c r="A300" s="52" t="s">
        <v>13533</v>
      </c>
      <c r="B300" s="52" t="s">
        <v>2204</v>
      </c>
      <c r="C300" s="52" t="s">
        <v>2715</v>
      </c>
      <c r="D300" s="52" t="s">
        <v>2750</v>
      </c>
      <c r="E300" s="53" t="n">
        <v>45434</v>
      </c>
      <c r="F300" s="52" t="s">
        <v>94</v>
      </c>
      <c r="G300" s="52" t="s">
        <v>13205</v>
      </c>
      <c r="H300" s="52" t="n">
        <v>15</v>
      </c>
      <c r="I300" s="52" t="n">
        <v>664.54</v>
      </c>
      <c r="J300" s="54" t="n">
        <f aca="false">ROUND(H300*I300,2)</f>
        <v>9968.1</v>
      </c>
      <c r="K300" s="52" t="s">
        <v>13212</v>
      </c>
      <c r="L300" s="52" t="n">
        <v>4448.79</v>
      </c>
      <c r="M300" s="52" t="s">
        <v>13222</v>
      </c>
      <c r="N300" s="52" t="s">
        <v>10061</v>
      </c>
      <c r="O300" s="52" t="s">
        <v>9</v>
      </c>
      <c r="P300" s="55" t="n">
        <f aca="false">J300-L300</f>
        <v>5519.31</v>
      </c>
      <c r="Q300" s="55" t="n">
        <f aca="false">IF(J300=0,0,ROUND(L300/J300*100,2))</f>
        <v>44.63</v>
      </c>
      <c r="R300" s="55" t="str">
        <f aca="false">TEXT(E300,"yyyy-mm")</f>
        <v>2024-05</v>
      </c>
    </row>
    <row r="301" customFormat="false" ht="15" hidden="false" customHeight="true" outlineLevel="0" collapsed="false">
      <c r="A301" s="56" t="s">
        <v>13534</v>
      </c>
      <c r="B301" s="56" t="s">
        <v>2669</v>
      </c>
      <c r="C301" s="56" t="s">
        <v>5636</v>
      </c>
      <c r="D301" s="56" t="s">
        <v>3859</v>
      </c>
      <c r="E301" s="57" t="n">
        <v>45189</v>
      </c>
      <c r="F301" s="56" t="s">
        <v>98</v>
      </c>
      <c r="G301" s="56" t="s">
        <v>13187</v>
      </c>
      <c r="H301" s="56" t="n">
        <v>251</v>
      </c>
      <c r="I301" s="56" t="n">
        <v>990.01</v>
      </c>
      <c r="J301" s="54" t="n">
        <f aca="false">ROUND(H301*I301,2)</f>
        <v>248492.51</v>
      </c>
      <c r="K301" s="56" t="s">
        <v>13212</v>
      </c>
      <c r="L301" s="56" t="n">
        <v>80671.96</v>
      </c>
      <c r="M301" s="56" t="s">
        <v>13263</v>
      </c>
      <c r="N301" s="56" t="s">
        <v>10066</v>
      </c>
      <c r="O301" s="56" t="s">
        <v>21</v>
      </c>
      <c r="P301" s="55" t="n">
        <f aca="false">J301-L301</f>
        <v>167820.55</v>
      </c>
      <c r="Q301" s="55" t="n">
        <f aca="false">IF(J301=0,0,ROUND(L301/J301*100,2))</f>
        <v>32.46</v>
      </c>
      <c r="R301" s="55" t="str">
        <f aca="false">TEXT(E301,"yyyy-mm")</f>
        <v>2023-09</v>
      </c>
    </row>
    <row r="302" customFormat="false" ht="15" hidden="false" customHeight="true" outlineLevel="0" collapsed="false">
      <c r="A302" s="52" t="s">
        <v>13535</v>
      </c>
      <c r="B302" s="52" t="s">
        <v>3367</v>
      </c>
      <c r="C302" s="52" t="s">
        <v>2874</v>
      </c>
      <c r="D302" s="52" t="s">
        <v>1804</v>
      </c>
      <c r="E302" s="53" t="n">
        <v>45158</v>
      </c>
      <c r="F302" s="52" t="s">
        <v>94</v>
      </c>
      <c r="G302" s="52" t="s">
        <v>13187</v>
      </c>
      <c r="H302" s="52" t="n">
        <v>153</v>
      </c>
      <c r="I302" s="52" t="n">
        <v>794.13</v>
      </c>
      <c r="J302" s="54" t="n">
        <f aca="false">ROUND(H302*I302,2)</f>
        <v>121501.89</v>
      </c>
      <c r="K302" s="52" t="s">
        <v>13192</v>
      </c>
      <c r="L302" s="52" t="n">
        <v>36724.05</v>
      </c>
      <c r="M302" s="52" t="s">
        <v>13222</v>
      </c>
      <c r="N302" s="52" t="s">
        <v>10066</v>
      </c>
      <c r="O302" s="52" t="s">
        <v>18</v>
      </c>
      <c r="P302" s="55" t="n">
        <f aca="false">J302-L302</f>
        <v>84777.84</v>
      </c>
      <c r="Q302" s="55" t="n">
        <f aca="false">IF(J302=0,0,ROUND(L302/J302*100,2))</f>
        <v>30.23</v>
      </c>
      <c r="R302" s="55" t="str">
        <f aca="false">TEXT(E302,"yyyy-mm")</f>
        <v>2023-08</v>
      </c>
    </row>
    <row r="303" customFormat="false" ht="15" hidden="false" customHeight="true" outlineLevel="0" collapsed="false">
      <c r="A303" s="56" t="s">
        <v>13536</v>
      </c>
      <c r="B303" s="56" t="s">
        <v>3117</v>
      </c>
      <c r="C303" s="56" t="s">
        <v>790</v>
      </c>
      <c r="D303" s="56" t="s">
        <v>7508</v>
      </c>
      <c r="E303" s="57" t="n">
        <v>44950</v>
      </c>
      <c r="F303" s="56" t="s">
        <v>94</v>
      </c>
      <c r="G303" s="56" t="s">
        <v>13205</v>
      </c>
      <c r="H303" s="56" t="n">
        <v>80</v>
      </c>
      <c r="I303" s="56" t="n">
        <v>127.59</v>
      </c>
      <c r="J303" s="54" t="n">
        <f aca="false">ROUND(H303*I303,2)</f>
        <v>10207.2</v>
      </c>
      <c r="K303" s="56" t="s">
        <v>13212</v>
      </c>
      <c r="L303" s="56" t="n">
        <v>5083.91</v>
      </c>
      <c r="M303" s="56" t="s">
        <v>13214</v>
      </c>
      <c r="N303" s="56" t="s">
        <v>10066</v>
      </c>
      <c r="O303" s="56" t="s">
        <v>18</v>
      </c>
      <c r="P303" s="55" t="n">
        <f aca="false">J303-L303</f>
        <v>5123.29</v>
      </c>
      <c r="Q303" s="55" t="n">
        <f aca="false">IF(J303=0,0,ROUND(L303/J303*100,2))</f>
        <v>49.81</v>
      </c>
      <c r="R303" s="55" t="str">
        <f aca="false">TEXT(E303,"yyyy-mm")</f>
        <v>2023-01</v>
      </c>
    </row>
    <row r="304" customFormat="false" ht="15" hidden="false" customHeight="true" outlineLevel="0" collapsed="false">
      <c r="A304" s="52" t="s">
        <v>13537</v>
      </c>
      <c r="B304" s="52" t="s">
        <v>3351</v>
      </c>
      <c r="C304" s="52" t="s">
        <v>1012</v>
      </c>
      <c r="D304" s="52" t="s">
        <v>8286</v>
      </c>
      <c r="E304" s="53" t="n">
        <v>45155</v>
      </c>
      <c r="F304" s="52" t="s">
        <v>98</v>
      </c>
      <c r="G304" s="52" t="s">
        <v>13205</v>
      </c>
      <c r="H304" s="52" t="n">
        <v>53</v>
      </c>
      <c r="I304" s="52" t="n">
        <v>346.08</v>
      </c>
      <c r="J304" s="54" t="n">
        <f aca="false">ROUND(H304*I304,2)</f>
        <v>18342.24</v>
      </c>
      <c r="K304" s="52" t="s">
        <v>13212</v>
      </c>
      <c r="L304" s="52" t="n">
        <v>2862.61</v>
      </c>
      <c r="M304" s="52" t="s">
        <v>13220</v>
      </c>
      <c r="N304" s="52" t="s">
        <v>10061</v>
      </c>
      <c r="O304" s="52" t="s">
        <v>18</v>
      </c>
      <c r="P304" s="55" t="n">
        <f aca="false">J304-L304</f>
        <v>15479.63</v>
      </c>
      <c r="Q304" s="55" t="n">
        <f aca="false">IF(J304=0,0,ROUND(L304/J304*100,2))</f>
        <v>15.61</v>
      </c>
      <c r="R304" s="55" t="str">
        <f aca="false">TEXT(E304,"yyyy-mm")</f>
        <v>2023-08</v>
      </c>
    </row>
    <row r="305" customFormat="false" ht="15" hidden="false" customHeight="true" outlineLevel="0" collapsed="false">
      <c r="A305" s="56" t="s">
        <v>13538</v>
      </c>
      <c r="B305" s="56" t="s">
        <v>2693</v>
      </c>
      <c r="C305" s="56" t="s">
        <v>2553</v>
      </c>
      <c r="D305" s="56" t="s">
        <v>2848</v>
      </c>
      <c r="E305" s="57" t="n">
        <v>44574</v>
      </c>
      <c r="F305" s="56" t="s">
        <v>96</v>
      </c>
      <c r="G305" s="56" t="s">
        <v>13195</v>
      </c>
      <c r="H305" s="56" t="n">
        <v>361</v>
      </c>
      <c r="I305" s="56" t="n">
        <v>712.35</v>
      </c>
      <c r="J305" s="54" t="n">
        <f aca="false">ROUND(H305*I305,2)</f>
        <v>257158.35</v>
      </c>
      <c r="K305" s="56" t="s">
        <v>13212</v>
      </c>
      <c r="L305" s="56" t="n">
        <v>94574.87</v>
      </c>
      <c r="M305" s="56" t="s">
        <v>13232</v>
      </c>
      <c r="N305" s="56" t="s">
        <v>10066</v>
      </c>
      <c r="O305" s="56" t="s">
        <v>15</v>
      </c>
      <c r="P305" s="55" t="n">
        <f aca="false">J305-L305</f>
        <v>162583.48</v>
      </c>
      <c r="Q305" s="55" t="n">
        <f aca="false">IF(J305=0,0,ROUND(L305/J305*100,2))</f>
        <v>36.78</v>
      </c>
      <c r="R305" s="55" t="str">
        <f aca="false">TEXT(E305,"yyyy-mm")</f>
        <v>2022-01</v>
      </c>
    </row>
    <row r="306" customFormat="false" ht="15" hidden="false" customHeight="true" outlineLevel="0" collapsed="false">
      <c r="A306" s="52" t="s">
        <v>13539</v>
      </c>
      <c r="B306" s="52" t="s">
        <v>3614</v>
      </c>
      <c r="C306" s="52" t="s">
        <v>710</v>
      </c>
      <c r="D306" s="52" t="s">
        <v>5587</v>
      </c>
      <c r="E306" s="53" t="n">
        <v>44925</v>
      </c>
      <c r="F306" s="52" t="s">
        <v>100</v>
      </c>
      <c r="G306" s="52" t="s">
        <v>13187</v>
      </c>
      <c r="H306" s="52" t="n">
        <v>151</v>
      </c>
      <c r="I306" s="52" t="n">
        <v>820.56</v>
      </c>
      <c r="J306" s="54" t="n">
        <f aca="false">ROUND(H306*I306,2)</f>
        <v>123904.56</v>
      </c>
      <c r="K306" s="52" t="s">
        <v>13212</v>
      </c>
      <c r="L306" s="52" t="n">
        <v>33017.48</v>
      </c>
      <c r="M306" s="52" t="s">
        <v>13214</v>
      </c>
      <c r="N306" s="52" t="s">
        <v>10061</v>
      </c>
      <c r="O306" s="52" t="s">
        <v>18</v>
      </c>
      <c r="P306" s="55" t="n">
        <f aca="false">J306-L306</f>
        <v>90887.08</v>
      </c>
      <c r="Q306" s="55" t="n">
        <f aca="false">IF(J306=0,0,ROUND(L306/J306*100,2))</f>
        <v>26.65</v>
      </c>
      <c r="R306" s="55" t="str">
        <f aca="false">TEXT(E306,"yyyy-mm")</f>
        <v>2022-12</v>
      </c>
    </row>
    <row r="307" customFormat="false" ht="15" hidden="false" customHeight="true" outlineLevel="0" collapsed="false">
      <c r="A307" s="56" t="s">
        <v>13540</v>
      </c>
      <c r="B307" s="56" t="s">
        <v>3837</v>
      </c>
      <c r="C307" s="56" t="s">
        <v>2368</v>
      </c>
      <c r="D307" s="56" t="s">
        <v>2899</v>
      </c>
      <c r="E307" s="57" t="n">
        <v>45165</v>
      </c>
      <c r="F307" s="56" t="s">
        <v>94</v>
      </c>
      <c r="G307" s="56" t="s">
        <v>13205</v>
      </c>
      <c r="H307" s="56" t="n">
        <v>429</v>
      </c>
      <c r="I307" s="56" t="n">
        <v>952.63</v>
      </c>
      <c r="J307" s="54" t="n">
        <f aca="false">ROUND(H307*I307,2)</f>
        <v>408678.27</v>
      </c>
      <c r="K307" s="56" t="s">
        <v>13212</v>
      </c>
      <c r="L307" s="56" t="n">
        <v>222511.47</v>
      </c>
      <c r="M307" s="56" t="s">
        <v>13250</v>
      </c>
      <c r="N307" s="56" t="s">
        <v>10061</v>
      </c>
      <c r="O307" s="56" t="s">
        <v>9</v>
      </c>
      <c r="P307" s="55" t="n">
        <f aca="false">J307-L307</f>
        <v>186166.8</v>
      </c>
      <c r="Q307" s="55" t="n">
        <f aca="false">IF(J307=0,0,ROUND(L307/J307*100,2))</f>
        <v>54.45</v>
      </c>
      <c r="R307" s="55" t="str">
        <f aca="false">TEXT(E307,"yyyy-mm")</f>
        <v>2023-08</v>
      </c>
    </row>
    <row r="308" customFormat="false" ht="15" hidden="false" customHeight="true" outlineLevel="0" collapsed="false">
      <c r="A308" s="52" t="s">
        <v>13541</v>
      </c>
      <c r="B308" s="52" t="s">
        <v>2726</v>
      </c>
      <c r="C308" s="52" t="s">
        <v>6701</v>
      </c>
      <c r="D308" s="52" t="s">
        <v>1724</v>
      </c>
      <c r="E308" s="53" t="n">
        <v>44605</v>
      </c>
      <c r="F308" s="52" t="s">
        <v>96</v>
      </c>
      <c r="G308" s="52" t="s">
        <v>13191</v>
      </c>
      <c r="H308" s="52" t="n">
        <v>239</v>
      </c>
      <c r="I308" s="52" t="n">
        <v>162.05</v>
      </c>
      <c r="J308" s="54" t="n">
        <f aca="false">ROUND(H308*I308,2)</f>
        <v>38729.95</v>
      </c>
      <c r="K308" s="52" t="s">
        <v>13202</v>
      </c>
      <c r="L308" s="52" t="n">
        <v>19205.5</v>
      </c>
      <c r="M308" s="52" t="s">
        <v>13196</v>
      </c>
      <c r="N308" s="52" t="s">
        <v>10061</v>
      </c>
      <c r="O308" s="52" t="s">
        <v>12</v>
      </c>
      <c r="P308" s="55" t="n">
        <f aca="false">J308-L308</f>
        <v>19524.45</v>
      </c>
      <c r="Q308" s="55" t="n">
        <f aca="false">IF(J308=0,0,ROUND(L308/J308*100,2))</f>
        <v>49.59</v>
      </c>
      <c r="R308" s="55" t="str">
        <f aca="false">TEXT(E308,"yyyy-mm")</f>
        <v>2022-02</v>
      </c>
    </row>
    <row r="309" customFormat="false" ht="15" hidden="false" customHeight="true" outlineLevel="0" collapsed="false">
      <c r="A309" s="56" t="s">
        <v>13542</v>
      </c>
      <c r="B309" s="56" t="s">
        <v>3800</v>
      </c>
      <c r="C309" s="56" t="s">
        <v>1970</v>
      </c>
      <c r="D309" s="56" t="s">
        <v>3775</v>
      </c>
      <c r="E309" s="57" t="n">
        <v>45597</v>
      </c>
      <c r="F309" s="56" t="s">
        <v>92</v>
      </c>
      <c r="G309" s="56" t="s">
        <v>13205</v>
      </c>
      <c r="H309" s="56" t="n">
        <v>317</v>
      </c>
      <c r="I309" s="56" t="n">
        <v>754.53</v>
      </c>
      <c r="J309" s="54" t="n">
        <f aca="false">ROUND(H309*I309,2)</f>
        <v>239186.01</v>
      </c>
      <c r="K309" s="56" t="s">
        <v>13202</v>
      </c>
      <c r="L309" s="56" t="n">
        <v>22703.03</v>
      </c>
      <c r="M309" s="56" t="s">
        <v>13209</v>
      </c>
      <c r="N309" s="56" t="s">
        <v>10061</v>
      </c>
      <c r="O309" s="56" t="s">
        <v>21</v>
      </c>
      <c r="P309" s="55" t="n">
        <f aca="false">J309-L309</f>
        <v>216482.98</v>
      </c>
      <c r="Q309" s="55" t="n">
        <f aca="false">IF(J309=0,0,ROUND(L309/J309*100,2))</f>
        <v>9.49</v>
      </c>
      <c r="R309" s="55" t="str">
        <f aca="false">TEXT(E309,"yyyy-mm")</f>
        <v>2024-11</v>
      </c>
    </row>
    <row r="310" customFormat="false" ht="15" hidden="false" customHeight="true" outlineLevel="0" collapsed="false">
      <c r="A310" s="52" t="s">
        <v>13543</v>
      </c>
      <c r="B310" s="52" t="s">
        <v>3217</v>
      </c>
      <c r="C310" s="52" t="s">
        <v>3300</v>
      </c>
      <c r="D310" s="52" t="s">
        <v>3280</v>
      </c>
      <c r="E310" s="53" t="n">
        <v>45011</v>
      </c>
      <c r="F310" s="52" t="s">
        <v>98</v>
      </c>
      <c r="G310" s="52" t="s">
        <v>13211</v>
      </c>
      <c r="H310" s="52" t="n">
        <v>491</v>
      </c>
      <c r="I310" s="52" t="n">
        <v>568.1</v>
      </c>
      <c r="J310" s="54" t="n">
        <f aca="false">ROUND(H310*I310,2)</f>
        <v>278937.1</v>
      </c>
      <c r="K310" s="52" t="s">
        <v>13192</v>
      </c>
      <c r="L310" s="52" t="n">
        <v>161719.61</v>
      </c>
      <c r="M310" s="52" t="s">
        <v>13218</v>
      </c>
      <c r="N310" s="52" t="s">
        <v>10066</v>
      </c>
      <c r="O310" s="52" t="s">
        <v>12</v>
      </c>
      <c r="P310" s="55" t="n">
        <f aca="false">J310-L310</f>
        <v>117217.49</v>
      </c>
      <c r="Q310" s="55" t="n">
        <f aca="false">IF(J310=0,0,ROUND(L310/J310*100,2))</f>
        <v>57.98</v>
      </c>
      <c r="R310" s="55" t="str">
        <f aca="false">TEXT(E310,"yyyy-mm")</f>
        <v>2023-03</v>
      </c>
    </row>
    <row r="311" customFormat="false" ht="15" hidden="false" customHeight="true" outlineLevel="0" collapsed="false">
      <c r="A311" s="56" t="s">
        <v>13544</v>
      </c>
      <c r="B311" s="56" t="s">
        <v>2794</v>
      </c>
      <c r="C311" s="56" t="s">
        <v>7752</v>
      </c>
      <c r="D311" s="56" t="s">
        <v>1076</v>
      </c>
      <c r="E311" s="57" t="n">
        <v>45646</v>
      </c>
      <c r="F311" s="56" t="s">
        <v>100</v>
      </c>
      <c r="G311" s="56" t="s">
        <v>13187</v>
      </c>
      <c r="H311" s="56" t="n">
        <v>196</v>
      </c>
      <c r="I311" s="56" t="n">
        <v>810.18</v>
      </c>
      <c r="J311" s="54" t="n">
        <f aca="false">ROUND(H311*I311,2)</f>
        <v>158795.28</v>
      </c>
      <c r="K311" s="56" t="s">
        <v>13212</v>
      </c>
      <c r="L311" s="56" t="n">
        <v>63981.79</v>
      </c>
      <c r="M311" s="56" t="s">
        <v>13258</v>
      </c>
      <c r="N311" s="56" t="s">
        <v>10066</v>
      </c>
      <c r="O311" s="56" t="s">
        <v>18</v>
      </c>
      <c r="P311" s="55" t="n">
        <f aca="false">J311-L311</f>
        <v>94813.49</v>
      </c>
      <c r="Q311" s="55" t="n">
        <f aca="false">IF(J311=0,0,ROUND(L311/J311*100,2))</f>
        <v>40.29</v>
      </c>
      <c r="R311" s="55" t="str">
        <f aca="false">TEXT(E311,"yyyy-mm")</f>
        <v>2024-12</v>
      </c>
    </row>
    <row r="312" customFormat="false" ht="15" hidden="false" customHeight="true" outlineLevel="0" collapsed="false">
      <c r="A312" s="52" t="s">
        <v>13545</v>
      </c>
      <c r="B312" s="52" t="s">
        <v>3017</v>
      </c>
      <c r="C312" s="52" t="s">
        <v>3802</v>
      </c>
      <c r="D312" s="52" t="s">
        <v>3436</v>
      </c>
      <c r="E312" s="53" t="n">
        <v>45289</v>
      </c>
      <c r="F312" s="52" t="s">
        <v>100</v>
      </c>
      <c r="G312" s="52" t="s">
        <v>13230</v>
      </c>
      <c r="H312" s="52" t="n">
        <v>152</v>
      </c>
      <c r="I312" s="52" t="n">
        <v>434.21</v>
      </c>
      <c r="J312" s="54" t="n">
        <f aca="false">ROUND(H312*I312,2)</f>
        <v>65999.92</v>
      </c>
      <c r="K312" s="52" t="s">
        <v>13202</v>
      </c>
      <c r="L312" s="52" t="n">
        <v>2417.16</v>
      </c>
      <c r="M312" s="52" t="s">
        <v>13241</v>
      </c>
      <c r="N312" s="52" t="s">
        <v>10066</v>
      </c>
      <c r="O312" s="52" t="s">
        <v>18</v>
      </c>
      <c r="P312" s="55" t="n">
        <f aca="false">J312-L312</f>
        <v>63582.76</v>
      </c>
      <c r="Q312" s="55" t="n">
        <f aca="false">IF(J312=0,0,ROUND(L312/J312*100,2))</f>
        <v>3.66</v>
      </c>
      <c r="R312" s="55" t="str">
        <f aca="false">TEXT(E312,"yyyy-mm")</f>
        <v>2023-12</v>
      </c>
    </row>
    <row r="313" customFormat="false" ht="15" hidden="false" customHeight="true" outlineLevel="0" collapsed="false">
      <c r="A313" s="56" t="s">
        <v>13546</v>
      </c>
      <c r="B313" s="56" t="s">
        <v>3565</v>
      </c>
      <c r="C313" s="56" t="s">
        <v>3692</v>
      </c>
      <c r="D313" s="56" t="s">
        <v>3775</v>
      </c>
      <c r="E313" s="57" t="n">
        <v>44808</v>
      </c>
      <c r="F313" s="56" t="s">
        <v>98</v>
      </c>
      <c r="G313" s="56" t="s">
        <v>13191</v>
      </c>
      <c r="H313" s="56" t="n">
        <v>380</v>
      </c>
      <c r="I313" s="56" t="n">
        <v>568.7</v>
      </c>
      <c r="J313" s="54" t="n">
        <f aca="false">ROUND(H313*I313,2)</f>
        <v>216106</v>
      </c>
      <c r="K313" s="56" t="s">
        <v>13188</v>
      </c>
      <c r="L313" s="56" t="n">
        <v>14180.6</v>
      </c>
      <c r="M313" s="56" t="s">
        <v>13292</v>
      </c>
      <c r="N313" s="56" t="s">
        <v>10066</v>
      </c>
      <c r="O313" s="56" t="s">
        <v>12</v>
      </c>
      <c r="P313" s="55" t="n">
        <f aca="false">J313-L313</f>
        <v>201925.4</v>
      </c>
      <c r="Q313" s="55" t="n">
        <f aca="false">IF(J313=0,0,ROUND(L313/J313*100,2))</f>
        <v>6.56</v>
      </c>
      <c r="R313" s="55" t="str">
        <f aca="false">TEXT(E313,"yyyy-mm")</f>
        <v>2022-09</v>
      </c>
    </row>
    <row r="314" customFormat="false" ht="15" hidden="false" customHeight="true" outlineLevel="0" collapsed="false">
      <c r="A314" s="52" t="s">
        <v>13547</v>
      </c>
      <c r="B314" s="52" t="s">
        <v>3129</v>
      </c>
      <c r="C314" s="52" t="s">
        <v>1495</v>
      </c>
      <c r="D314" s="52" t="s">
        <v>1013</v>
      </c>
      <c r="E314" s="53" t="n">
        <v>45026</v>
      </c>
      <c r="F314" s="52" t="s">
        <v>102</v>
      </c>
      <c r="G314" s="52" t="s">
        <v>13211</v>
      </c>
      <c r="H314" s="52" t="n">
        <v>469</v>
      </c>
      <c r="I314" s="52" t="n">
        <v>608.4</v>
      </c>
      <c r="J314" s="54" t="n">
        <f aca="false">ROUND(H314*I314,2)</f>
        <v>285339.6</v>
      </c>
      <c r="K314" s="52" t="s">
        <v>13192</v>
      </c>
      <c r="L314" s="52" t="n">
        <v>157129.5</v>
      </c>
      <c r="M314" s="52" t="s">
        <v>13203</v>
      </c>
      <c r="N314" s="52" t="s">
        <v>10061</v>
      </c>
      <c r="O314" s="52" t="s">
        <v>12</v>
      </c>
      <c r="P314" s="55" t="n">
        <f aca="false">J314-L314</f>
        <v>128210.1</v>
      </c>
      <c r="Q314" s="55" t="n">
        <f aca="false">IF(J314=0,0,ROUND(L314/J314*100,2))</f>
        <v>55.07</v>
      </c>
      <c r="R314" s="55" t="str">
        <f aca="false">TEXT(E314,"yyyy-mm")</f>
        <v>2023-04</v>
      </c>
    </row>
    <row r="315" customFormat="false" ht="15" hidden="false" customHeight="true" outlineLevel="0" collapsed="false">
      <c r="A315" s="56" t="s">
        <v>13548</v>
      </c>
      <c r="B315" s="56" t="s">
        <v>1089</v>
      </c>
      <c r="C315" s="56" t="s">
        <v>2975</v>
      </c>
      <c r="D315" s="56" t="s">
        <v>1076</v>
      </c>
      <c r="E315" s="57" t="n">
        <v>44775</v>
      </c>
      <c r="F315" s="56" t="s">
        <v>102</v>
      </c>
      <c r="G315" s="56" t="s">
        <v>13187</v>
      </c>
      <c r="H315" s="56" t="n">
        <v>128</v>
      </c>
      <c r="I315" s="56" t="n">
        <v>266.14</v>
      </c>
      <c r="J315" s="54" t="n">
        <f aca="false">ROUND(H315*I315,2)</f>
        <v>34065.92</v>
      </c>
      <c r="K315" s="56" t="s">
        <v>13202</v>
      </c>
      <c r="L315" s="56" t="n">
        <v>6759.35</v>
      </c>
      <c r="M315" s="56" t="s">
        <v>13276</v>
      </c>
      <c r="N315" s="56" t="s">
        <v>10066</v>
      </c>
      <c r="O315" s="56" t="s">
        <v>15</v>
      </c>
      <c r="P315" s="55" t="n">
        <f aca="false">J315-L315</f>
        <v>27306.57</v>
      </c>
      <c r="Q315" s="55" t="n">
        <f aca="false">IF(J315=0,0,ROUND(L315/J315*100,2))</f>
        <v>19.84</v>
      </c>
      <c r="R315" s="55" t="str">
        <f aca="false">TEXT(E315,"yyyy-mm")</f>
        <v>2022-08</v>
      </c>
    </row>
    <row r="316" customFormat="false" ht="15" hidden="false" customHeight="true" outlineLevel="0" collapsed="false">
      <c r="A316" s="52" t="s">
        <v>13549</v>
      </c>
      <c r="B316" s="52" t="s">
        <v>832</v>
      </c>
      <c r="C316" s="52" t="s">
        <v>802</v>
      </c>
      <c r="D316" s="52" t="s">
        <v>3326</v>
      </c>
      <c r="E316" s="53" t="n">
        <v>44947</v>
      </c>
      <c r="F316" s="52" t="s">
        <v>102</v>
      </c>
      <c r="G316" s="52" t="s">
        <v>13211</v>
      </c>
      <c r="H316" s="52" t="n">
        <v>325</v>
      </c>
      <c r="I316" s="52" t="n">
        <v>579.67</v>
      </c>
      <c r="J316" s="54" t="n">
        <f aca="false">ROUND(H316*I316,2)</f>
        <v>188392.75</v>
      </c>
      <c r="K316" s="52" t="s">
        <v>13188</v>
      </c>
      <c r="L316" s="52" t="n">
        <v>84530.67</v>
      </c>
      <c r="M316" s="52" t="s">
        <v>13252</v>
      </c>
      <c r="N316" s="52" t="s">
        <v>10066</v>
      </c>
      <c r="O316" s="52" t="s">
        <v>9</v>
      </c>
      <c r="P316" s="55" t="n">
        <f aca="false">J316-L316</f>
        <v>103862.08</v>
      </c>
      <c r="Q316" s="55" t="n">
        <f aca="false">IF(J316=0,0,ROUND(L316/J316*100,2))</f>
        <v>44.87</v>
      </c>
      <c r="R316" s="55" t="str">
        <f aca="false">TEXT(E316,"yyyy-mm")</f>
        <v>2023-01</v>
      </c>
    </row>
    <row r="317" customFormat="false" ht="15" hidden="false" customHeight="true" outlineLevel="0" collapsed="false">
      <c r="A317" s="56" t="s">
        <v>13550</v>
      </c>
      <c r="B317" s="56" t="s">
        <v>3710</v>
      </c>
      <c r="C317" s="56" t="s">
        <v>7128</v>
      </c>
      <c r="D317" s="56" t="s">
        <v>1885</v>
      </c>
      <c r="E317" s="57" t="n">
        <v>45584</v>
      </c>
      <c r="F317" s="56" t="s">
        <v>92</v>
      </c>
      <c r="G317" s="56" t="s">
        <v>13230</v>
      </c>
      <c r="H317" s="56" t="n">
        <v>75</v>
      </c>
      <c r="I317" s="56" t="n">
        <v>223.32</v>
      </c>
      <c r="J317" s="54" t="n">
        <f aca="false">ROUND(H317*I317,2)</f>
        <v>16749</v>
      </c>
      <c r="K317" s="56" t="s">
        <v>13212</v>
      </c>
      <c r="L317" s="56" t="n">
        <v>6714.82</v>
      </c>
      <c r="M317" s="56" t="s">
        <v>13306</v>
      </c>
      <c r="N317" s="56" t="s">
        <v>10061</v>
      </c>
      <c r="O317" s="56" t="s">
        <v>15</v>
      </c>
      <c r="P317" s="55" t="n">
        <f aca="false">J317-L317</f>
        <v>10034.18</v>
      </c>
      <c r="Q317" s="55" t="n">
        <f aca="false">IF(J317=0,0,ROUND(L317/J317*100,2))</f>
        <v>40.09</v>
      </c>
      <c r="R317" s="55" t="str">
        <f aca="false">TEXT(E317,"yyyy-mm")</f>
        <v>2024-10</v>
      </c>
    </row>
    <row r="318" customFormat="false" ht="15" hidden="false" customHeight="true" outlineLevel="0" collapsed="false">
      <c r="A318" s="52" t="s">
        <v>13551</v>
      </c>
      <c r="B318" s="52" t="s">
        <v>3959</v>
      </c>
      <c r="C318" s="52" t="s">
        <v>12211</v>
      </c>
      <c r="D318" s="52" t="s">
        <v>9276</v>
      </c>
      <c r="E318" s="53" t="n">
        <v>45106</v>
      </c>
      <c r="F318" s="52" t="s">
        <v>96</v>
      </c>
      <c r="G318" s="52" t="s">
        <v>13191</v>
      </c>
      <c r="H318" s="52" t="n">
        <v>223</v>
      </c>
      <c r="I318" s="52" t="n">
        <v>576.35</v>
      </c>
      <c r="J318" s="54" t="n">
        <f aca="false">ROUND(H318*I318,2)</f>
        <v>128526.05</v>
      </c>
      <c r="K318" s="52" t="s">
        <v>13192</v>
      </c>
      <c r="L318" s="52" t="n">
        <v>34588.25</v>
      </c>
      <c r="M318" s="52" t="s">
        <v>13214</v>
      </c>
      <c r="N318" s="52" t="s">
        <v>10066</v>
      </c>
      <c r="O318" s="52" t="s">
        <v>12</v>
      </c>
      <c r="P318" s="55" t="n">
        <f aca="false">J318-L318</f>
        <v>93937.8</v>
      </c>
      <c r="Q318" s="55" t="n">
        <f aca="false">IF(J318=0,0,ROUND(L318/J318*100,2))</f>
        <v>26.91</v>
      </c>
      <c r="R318" s="55" t="str">
        <f aca="false">TEXT(E318,"yyyy-mm")</f>
        <v>2023-06</v>
      </c>
    </row>
    <row r="319" customFormat="false" ht="15" hidden="false" customHeight="true" outlineLevel="0" collapsed="false">
      <c r="A319" s="56" t="s">
        <v>13552</v>
      </c>
      <c r="B319" s="56" t="s">
        <v>3185</v>
      </c>
      <c r="C319" s="56" t="s">
        <v>2854</v>
      </c>
      <c r="D319" s="56" t="s">
        <v>7250</v>
      </c>
      <c r="E319" s="57" t="n">
        <v>45263</v>
      </c>
      <c r="F319" s="56" t="s">
        <v>92</v>
      </c>
      <c r="G319" s="56" t="s">
        <v>13211</v>
      </c>
      <c r="H319" s="56" t="n">
        <v>387</v>
      </c>
      <c r="I319" s="56" t="n">
        <v>22.67</v>
      </c>
      <c r="J319" s="54" t="n">
        <f aca="false">ROUND(H319*I319,2)</f>
        <v>8773.29</v>
      </c>
      <c r="K319" s="56" t="s">
        <v>13202</v>
      </c>
      <c r="L319" s="56" t="n">
        <v>1951.26</v>
      </c>
      <c r="M319" s="56" t="s">
        <v>13236</v>
      </c>
      <c r="N319" s="56" t="s">
        <v>10061</v>
      </c>
      <c r="O319" s="56" t="s">
        <v>12</v>
      </c>
      <c r="P319" s="55" t="n">
        <f aca="false">J319-L319</f>
        <v>6822.03</v>
      </c>
      <c r="Q319" s="55" t="n">
        <f aca="false">IF(J319=0,0,ROUND(L319/J319*100,2))</f>
        <v>22.24</v>
      </c>
      <c r="R319" s="55" t="str">
        <f aca="false">TEXT(E319,"yyyy-mm")</f>
        <v>2023-12</v>
      </c>
    </row>
    <row r="320" customFormat="false" ht="15" hidden="false" customHeight="true" outlineLevel="0" collapsed="false">
      <c r="A320" s="52" t="s">
        <v>13553</v>
      </c>
      <c r="B320" s="52" t="s">
        <v>1373</v>
      </c>
      <c r="C320" s="52" t="s">
        <v>2033</v>
      </c>
      <c r="D320" s="52" t="s">
        <v>13554</v>
      </c>
      <c r="E320" s="53" t="n">
        <v>44904</v>
      </c>
      <c r="F320" s="52" t="s">
        <v>100</v>
      </c>
      <c r="G320" s="52" t="s">
        <v>13195</v>
      </c>
      <c r="H320" s="52" t="n">
        <v>187</v>
      </c>
      <c r="I320" s="52" t="n">
        <v>219.58</v>
      </c>
      <c r="J320" s="54" t="n">
        <f aca="false">ROUND(H320*I320,2)</f>
        <v>41061.46</v>
      </c>
      <c r="K320" s="52" t="s">
        <v>13202</v>
      </c>
      <c r="L320" s="52" t="n">
        <v>11190.58</v>
      </c>
      <c r="M320" s="52" t="s">
        <v>13287</v>
      </c>
      <c r="N320" s="52" t="s">
        <v>10066</v>
      </c>
      <c r="O320" s="52" t="s">
        <v>21</v>
      </c>
      <c r="P320" s="55" t="n">
        <f aca="false">J320-L320</f>
        <v>29870.88</v>
      </c>
      <c r="Q320" s="55" t="n">
        <f aca="false">IF(J320=0,0,ROUND(L320/J320*100,2))</f>
        <v>27.25</v>
      </c>
      <c r="R320" s="55" t="str">
        <f aca="false">TEXT(E320,"yyyy-mm")</f>
        <v>2022-12</v>
      </c>
    </row>
    <row r="321" customFormat="false" ht="15" hidden="false" customHeight="true" outlineLevel="0" collapsed="false">
      <c r="A321" s="56" t="s">
        <v>13555</v>
      </c>
      <c r="B321" s="56" t="s">
        <v>3407</v>
      </c>
      <c r="C321" s="56" t="s">
        <v>1714</v>
      </c>
      <c r="D321" s="56" t="s">
        <v>983</v>
      </c>
      <c r="E321" s="57" t="n">
        <v>45567</v>
      </c>
      <c r="F321" s="56" t="s">
        <v>98</v>
      </c>
      <c r="G321" s="56" t="s">
        <v>13211</v>
      </c>
      <c r="H321" s="56" t="n">
        <v>439</v>
      </c>
      <c r="I321" s="56" t="n">
        <v>29.85</v>
      </c>
      <c r="J321" s="54" t="n">
        <f aca="false">ROUND(H321*I321,2)</f>
        <v>13104.15</v>
      </c>
      <c r="K321" s="56" t="s">
        <v>13192</v>
      </c>
      <c r="L321" s="56" t="n">
        <v>1360.85</v>
      </c>
      <c r="M321" s="56" t="s">
        <v>13203</v>
      </c>
      <c r="N321" s="56" t="s">
        <v>10066</v>
      </c>
      <c r="O321" s="56" t="s">
        <v>12</v>
      </c>
      <c r="P321" s="55" t="n">
        <f aca="false">J321-L321</f>
        <v>11743.3</v>
      </c>
      <c r="Q321" s="55" t="n">
        <f aca="false">IF(J321=0,0,ROUND(L321/J321*100,2))</f>
        <v>10.38</v>
      </c>
      <c r="R321" s="55" t="str">
        <f aca="false">TEXT(E321,"yyyy-mm")</f>
        <v>2024-10</v>
      </c>
    </row>
    <row r="322" customFormat="false" ht="15" hidden="false" customHeight="true" outlineLevel="0" collapsed="false">
      <c r="A322" s="52" t="s">
        <v>13556</v>
      </c>
      <c r="B322" s="52" t="s">
        <v>3410</v>
      </c>
      <c r="C322" s="52" t="s">
        <v>12413</v>
      </c>
      <c r="D322" s="52" t="s">
        <v>6878</v>
      </c>
      <c r="E322" s="53" t="n">
        <v>44818</v>
      </c>
      <c r="F322" s="52" t="s">
        <v>102</v>
      </c>
      <c r="G322" s="52" t="s">
        <v>13211</v>
      </c>
      <c r="H322" s="52" t="n">
        <v>122</v>
      </c>
      <c r="I322" s="52" t="n">
        <v>238.26</v>
      </c>
      <c r="J322" s="54" t="n">
        <f aca="false">ROUND(H322*I322,2)</f>
        <v>29067.72</v>
      </c>
      <c r="K322" s="52" t="s">
        <v>13212</v>
      </c>
      <c r="L322" s="52" t="n">
        <v>3003.53</v>
      </c>
      <c r="M322" s="52" t="s">
        <v>13265</v>
      </c>
      <c r="N322" s="52" t="s">
        <v>10061</v>
      </c>
      <c r="O322" s="52" t="s">
        <v>18</v>
      </c>
      <c r="P322" s="55" t="n">
        <f aca="false">J322-L322</f>
        <v>26064.19</v>
      </c>
      <c r="Q322" s="55" t="n">
        <f aca="false">IF(J322=0,0,ROUND(L322/J322*100,2))</f>
        <v>10.33</v>
      </c>
      <c r="R322" s="55" t="str">
        <f aca="false">TEXT(E322,"yyyy-mm")</f>
        <v>2022-09</v>
      </c>
    </row>
    <row r="323" customFormat="false" ht="15" hidden="false" customHeight="true" outlineLevel="0" collapsed="false">
      <c r="A323" s="56" t="s">
        <v>13557</v>
      </c>
      <c r="B323" s="56" t="s">
        <v>1262</v>
      </c>
      <c r="C323" s="56" t="s">
        <v>3137</v>
      </c>
      <c r="D323" s="56" t="s">
        <v>2371</v>
      </c>
      <c r="E323" s="57" t="n">
        <v>44698</v>
      </c>
      <c r="F323" s="56" t="s">
        <v>94</v>
      </c>
      <c r="G323" s="56" t="s">
        <v>13230</v>
      </c>
      <c r="H323" s="56" t="n">
        <v>104</v>
      </c>
      <c r="I323" s="56" t="n">
        <v>590.61</v>
      </c>
      <c r="J323" s="54" t="n">
        <f aca="false">ROUND(H323*I323,2)</f>
        <v>61423.44</v>
      </c>
      <c r="K323" s="56" t="s">
        <v>13188</v>
      </c>
      <c r="L323" s="56" t="n">
        <v>23433.24</v>
      </c>
      <c r="M323" s="56" t="s">
        <v>13260</v>
      </c>
      <c r="N323" s="56" t="s">
        <v>10061</v>
      </c>
      <c r="O323" s="56" t="s">
        <v>15</v>
      </c>
      <c r="P323" s="55" t="n">
        <f aca="false">J323-L323</f>
        <v>37990.2</v>
      </c>
      <c r="Q323" s="55" t="n">
        <f aca="false">IF(J323=0,0,ROUND(L323/J323*100,2))</f>
        <v>38.15</v>
      </c>
      <c r="R323" s="55" t="str">
        <f aca="false">TEXT(E323,"yyyy-mm")</f>
        <v>2022-05</v>
      </c>
    </row>
    <row r="324" customFormat="false" ht="15" hidden="false" customHeight="true" outlineLevel="0" collapsed="false">
      <c r="A324" s="52" t="s">
        <v>13558</v>
      </c>
      <c r="B324" s="52" t="s">
        <v>496</v>
      </c>
      <c r="C324" s="52" t="s">
        <v>3695</v>
      </c>
      <c r="D324" s="52" t="s">
        <v>1787</v>
      </c>
      <c r="E324" s="53" t="n">
        <v>45143</v>
      </c>
      <c r="F324" s="52" t="s">
        <v>96</v>
      </c>
      <c r="G324" s="52" t="s">
        <v>13191</v>
      </c>
      <c r="H324" s="52" t="n">
        <v>353</v>
      </c>
      <c r="I324" s="52" t="n">
        <v>109.04</v>
      </c>
      <c r="J324" s="54" t="n">
        <f aca="false">ROUND(H324*I324,2)</f>
        <v>38491.12</v>
      </c>
      <c r="K324" s="52" t="s">
        <v>13202</v>
      </c>
      <c r="L324" s="52" t="n">
        <v>16048.31</v>
      </c>
      <c r="M324" s="52" t="s">
        <v>13263</v>
      </c>
      <c r="N324" s="52" t="s">
        <v>10061</v>
      </c>
      <c r="O324" s="52" t="s">
        <v>12</v>
      </c>
      <c r="P324" s="55" t="n">
        <f aca="false">J324-L324</f>
        <v>22442.81</v>
      </c>
      <c r="Q324" s="55" t="n">
        <f aca="false">IF(J324=0,0,ROUND(L324/J324*100,2))</f>
        <v>41.69</v>
      </c>
      <c r="R324" s="55" t="str">
        <f aca="false">TEXT(E324,"yyyy-mm")</f>
        <v>2023-08</v>
      </c>
    </row>
    <row r="325" customFormat="false" ht="15" hidden="false" customHeight="true" outlineLevel="0" collapsed="false">
      <c r="A325" s="56" t="s">
        <v>13559</v>
      </c>
      <c r="B325" s="56" t="s">
        <v>1093</v>
      </c>
      <c r="C325" s="56" t="s">
        <v>808</v>
      </c>
      <c r="D325" s="56" t="s">
        <v>4984</v>
      </c>
      <c r="E325" s="57" t="n">
        <v>45105</v>
      </c>
      <c r="F325" s="56" t="s">
        <v>96</v>
      </c>
      <c r="G325" s="56" t="s">
        <v>13230</v>
      </c>
      <c r="H325" s="56" t="n">
        <v>298</v>
      </c>
      <c r="I325" s="56" t="n">
        <v>748.95</v>
      </c>
      <c r="J325" s="54" t="n">
        <f aca="false">ROUND(H325*I325,2)</f>
        <v>223187.1</v>
      </c>
      <c r="K325" s="56" t="s">
        <v>13202</v>
      </c>
      <c r="L325" s="56" t="n">
        <v>122617.65</v>
      </c>
      <c r="M325" s="56" t="s">
        <v>13241</v>
      </c>
      <c r="N325" s="56" t="s">
        <v>10066</v>
      </c>
      <c r="O325" s="56" t="s">
        <v>18</v>
      </c>
      <c r="P325" s="55" t="n">
        <f aca="false">J325-L325</f>
        <v>100569.45</v>
      </c>
      <c r="Q325" s="55" t="n">
        <f aca="false">IF(J325=0,0,ROUND(L325/J325*100,2))</f>
        <v>54.94</v>
      </c>
      <c r="R325" s="55" t="str">
        <f aca="false">TEXT(E325,"yyyy-mm")</f>
        <v>2023-06</v>
      </c>
    </row>
    <row r="326" customFormat="false" ht="15" hidden="false" customHeight="true" outlineLevel="0" collapsed="false">
      <c r="A326" s="52" t="s">
        <v>13560</v>
      </c>
      <c r="B326" s="52" t="s">
        <v>2958</v>
      </c>
      <c r="C326" s="52" t="s">
        <v>7657</v>
      </c>
      <c r="D326" s="52" t="s">
        <v>5186</v>
      </c>
      <c r="E326" s="53" t="n">
        <v>45387</v>
      </c>
      <c r="F326" s="52" t="s">
        <v>98</v>
      </c>
      <c r="G326" s="52" t="s">
        <v>13187</v>
      </c>
      <c r="H326" s="52" t="n">
        <v>351</v>
      </c>
      <c r="I326" s="52" t="n">
        <v>655.76</v>
      </c>
      <c r="J326" s="54" t="n">
        <f aca="false">ROUND(H326*I326,2)</f>
        <v>230171.76</v>
      </c>
      <c r="K326" s="52" t="s">
        <v>13192</v>
      </c>
      <c r="L326" s="52" t="n">
        <v>1367.38</v>
      </c>
      <c r="M326" s="52" t="s">
        <v>13218</v>
      </c>
      <c r="N326" s="52" t="s">
        <v>10061</v>
      </c>
      <c r="O326" s="52" t="s">
        <v>18</v>
      </c>
      <c r="P326" s="55" t="n">
        <f aca="false">J326-L326</f>
        <v>228804.38</v>
      </c>
      <c r="Q326" s="55" t="n">
        <f aca="false">IF(J326=0,0,ROUND(L326/J326*100,2))</f>
        <v>0.59</v>
      </c>
      <c r="R326" s="55" t="str">
        <f aca="false">TEXT(E326,"yyyy-mm")</f>
        <v>2024-04</v>
      </c>
    </row>
    <row r="327" customFormat="false" ht="15" hidden="false" customHeight="true" outlineLevel="0" collapsed="false">
      <c r="A327" s="56" t="s">
        <v>13561</v>
      </c>
      <c r="B327" s="56" t="s">
        <v>1997</v>
      </c>
      <c r="C327" s="56" t="s">
        <v>4018</v>
      </c>
      <c r="D327" s="56" t="s">
        <v>1092</v>
      </c>
      <c r="E327" s="57" t="n">
        <v>45047</v>
      </c>
      <c r="F327" s="56" t="s">
        <v>94</v>
      </c>
      <c r="G327" s="56" t="s">
        <v>13191</v>
      </c>
      <c r="H327" s="56" t="n">
        <v>87</v>
      </c>
      <c r="I327" s="56" t="n">
        <v>420.97</v>
      </c>
      <c r="J327" s="54" t="n">
        <f aca="false">ROUND(H327*I327,2)</f>
        <v>36624.39</v>
      </c>
      <c r="K327" s="56" t="s">
        <v>13202</v>
      </c>
      <c r="L327" s="56" t="n">
        <v>10523.11</v>
      </c>
      <c r="M327" s="56" t="s">
        <v>13292</v>
      </c>
      <c r="N327" s="56" t="s">
        <v>10066</v>
      </c>
      <c r="O327" s="56" t="s">
        <v>9</v>
      </c>
      <c r="P327" s="55" t="n">
        <f aca="false">J327-L327</f>
        <v>26101.28</v>
      </c>
      <c r="Q327" s="55" t="n">
        <f aca="false">IF(J327=0,0,ROUND(L327/J327*100,2))</f>
        <v>28.73</v>
      </c>
      <c r="R327" s="55" t="str">
        <f aca="false">TEXT(E327,"yyyy-mm")</f>
        <v>2023-05</v>
      </c>
    </row>
    <row r="328" customFormat="false" ht="15" hidden="false" customHeight="true" outlineLevel="0" collapsed="false">
      <c r="A328" s="52" t="s">
        <v>13562</v>
      </c>
      <c r="B328" s="52" t="s">
        <v>3830</v>
      </c>
      <c r="C328" s="52" t="s">
        <v>667</v>
      </c>
      <c r="D328" s="52" t="s">
        <v>4273</v>
      </c>
      <c r="E328" s="53" t="n">
        <v>44858</v>
      </c>
      <c r="F328" s="52" t="s">
        <v>102</v>
      </c>
      <c r="G328" s="52" t="s">
        <v>13205</v>
      </c>
      <c r="H328" s="52" t="n">
        <v>322</v>
      </c>
      <c r="I328" s="52" t="n">
        <v>504.23</v>
      </c>
      <c r="J328" s="54" t="n">
        <f aca="false">ROUND(H328*I328,2)</f>
        <v>162362.06</v>
      </c>
      <c r="K328" s="52" t="s">
        <v>13212</v>
      </c>
      <c r="L328" s="52" t="n">
        <v>30123.17</v>
      </c>
      <c r="M328" s="52" t="s">
        <v>13216</v>
      </c>
      <c r="N328" s="52" t="s">
        <v>10061</v>
      </c>
      <c r="O328" s="52" t="s">
        <v>21</v>
      </c>
      <c r="P328" s="55" t="n">
        <f aca="false">J328-L328</f>
        <v>132238.89</v>
      </c>
      <c r="Q328" s="55" t="n">
        <f aca="false">IF(J328=0,0,ROUND(L328/J328*100,2))</f>
        <v>18.55</v>
      </c>
      <c r="R328" s="55" t="str">
        <f aca="false">TEXT(E328,"yyyy-mm")</f>
        <v>2022-10</v>
      </c>
    </row>
    <row r="329" customFormat="false" ht="15" hidden="false" customHeight="true" outlineLevel="0" collapsed="false">
      <c r="A329" s="56" t="s">
        <v>13563</v>
      </c>
      <c r="B329" s="56" t="s">
        <v>806</v>
      </c>
      <c r="C329" s="56" t="s">
        <v>9487</v>
      </c>
      <c r="D329" s="56" t="s">
        <v>1981</v>
      </c>
      <c r="E329" s="57" t="n">
        <v>44581</v>
      </c>
      <c r="F329" s="56" t="s">
        <v>102</v>
      </c>
      <c r="G329" s="56" t="s">
        <v>13195</v>
      </c>
      <c r="H329" s="56" t="n">
        <v>90</v>
      </c>
      <c r="I329" s="56" t="n">
        <v>676.96</v>
      </c>
      <c r="J329" s="54" t="n">
        <f aca="false">ROUND(H329*I329,2)</f>
        <v>60926.4</v>
      </c>
      <c r="K329" s="56" t="s">
        <v>13212</v>
      </c>
      <c r="L329" s="56" t="n">
        <v>12515.3</v>
      </c>
      <c r="M329" s="56" t="s">
        <v>13220</v>
      </c>
      <c r="N329" s="56" t="s">
        <v>10066</v>
      </c>
      <c r="O329" s="56" t="s">
        <v>21</v>
      </c>
      <c r="P329" s="55" t="n">
        <f aca="false">J329-L329</f>
        <v>48411.1</v>
      </c>
      <c r="Q329" s="55" t="n">
        <f aca="false">IF(J329=0,0,ROUND(L329/J329*100,2))</f>
        <v>20.54</v>
      </c>
      <c r="R329" s="55" t="str">
        <f aca="false">TEXT(E329,"yyyy-mm")</f>
        <v>2022-01</v>
      </c>
    </row>
    <row r="330" customFormat="false" ht="15" hidden="false" customHeight="true" outlineLevel="0" collapsed="false">
      <c r="A330" s="52" t="s">
        <v>13564</v>
      </c>
      <c r="B330" s="52" t="s">
        <v>2933</v>
      </c>
      <c r="C330" s="52" t="s">
        <v>7326</v>
      </c>
      <c r="D330" s="52" t="s">
        <v>13565</v>
      </c>
      <c r="E330" s="53" t="n">
        <v>45122</v>
      </c>
      <c r="F330" s="52" t="s">
        <v>98</v>
      </c>
      <c r="G330" s="52" t="s">
        <v>13230</v>
      </c>
      <c r="H330" s="52" t="n">
        <v>382</v>
      </c>
      <c r="I330" s="52" t="n">
        <v>758.27</v>
      </c>
      <c r="J330" s="54" t="n">
        <f aca="false">ROUND(H330*I330,2)</f>
        <v>289659.14</v>
      </c>
      <c r="K330" s="52" t="s">
        <v>13202</v>
      </c>
      <c r="L330" s="52" t="n">
        <v>12911.95</v>
      </c>
      <c r="M330" s="52" t="s">
        <v>13200</v>
      </c>
      <c r="N330" s="52" t="s">
        <v>10061</v>
      </c>
      <c r="O330" s="52" t="s">
        <v>15</v>
      </c>
      <c r="P330" s="55" t="n">
        <f aca="false">J330-L330</f>
        <v>276747.19</v>
      </c>
      <c r="Q330" s="55" t="n">
        <f aca="false">IF(J330=0,0,ROUND(L330/J330*100,2))</f>
        <v>4.46</v>
      </c>
      <c r="R330" s="55" t="str">
        <f aca="false">TEXT(E330,"yyyy-mm")</f>
        <v>2023-07</v>
      </c>
    </row>
    <row r="331" customFormat="false" ht="15" hidden="false" customHeight="true" outlineLevel="0" collapsed="false">
      <c r="A331" s="56" t="s">
        <v>13566</v>
      </c>
      <c r="B331" s="56" t="s">
        <v>413</v>
      </c>
      <c r="C331" s="56" t="s">
        <v>4692</v>
      </c>
      <c r="D331" s="56" t="s">
        <v>5125</v>
      </c>
      <c r="E331" s="57" t="n">
        <v>45565</v>
      </c>
      <c r="F331" s="56" t="s">
        <v>92</v>
      </c>
      <c r="G331" s="56" t="s">
        <v>13191</v>
      </c>
      <c r="H331" s="56" t="n">
        <v>131</v>
      </c>
      <c r="I331" s="56" t="n">
        <v>82.49</v>
      </c>
      <c r="J331" s="54" t="n">
        <f aca="false">ROUND(H331*I331,2)</f>
        <v>10806.19</v>
      </c>
      <c r="K331" s="56" t="s">
        <v>13188</v>
      </c>
      <c r="L331" s="56" t="n">
        <v>1110.27</v>
      </c>
      <c r="M331" s="56" t="s">
        <v>13218</v>
      </c>
      <c r="N331" s="56" t="s">
        <v>10066</v>
      </c>
      <c r="O331" s="56" t="s">
        <v>15</v>
      </c>
      <c r="P331" s="55" t="n">
        <f aca="false">J331-L331</f>
        <v>9695.92</v>
      </c>
      <c r="Q331" s="55" t="n">
        <f aca="false">IF(J331=0,0,ROUND(L331/J331*100,2))</f>
        <v>10.27</v>
      </c>
      <c r="R331" s="55" t="str">
        <f aca="false">TEXT(E331,"yyyy-mm")</f>
        <v>2024-09</v>
      </c>
    </row>
    <row r="332" customFormat="false" ht="15" hidden="false" customHeight="true" outlineLevel="0" collapsed="false">
      <c r="A332" s="52" t="s">
        <v>13567</v>
      </c>
      <c r="B332" s="52" t="s">
        <v>2200</v>
      </c>
      <c r="C332" s="52" t="s">
        <v>13568</v>
      </c>
      <c r="D332" s="52" t="s">
        <v>8504</v>
      </c>
      <c r="E332" s="53" t="n">
        <v>45483</v>
      </c>
      <c r="F332" s="52" t="s">
        <v>96</v>
      </c>
      <c r="G332" s="52" t="s">
        <v>13187</v>
      </c>
      <c r="H332" s="52" t="n">
        <v>398</v>
      </c>
      <c r="I332" s="52" t="n">
        <v>676.45</v>
      </c>
      <c r="J332" s="54" t="n">
        <f aca="false">ROUND(H332*I332,2)</f>
        <v>269227.1</v>
      </c>
      <c r="K332" s="52" t="s">
        <v>13188</v>
      </c>
      <c r="L332" s="52" t="n">
        <v>2784.13</v>
      </c>
      <c r="M332" s="52" t="s">
        <v>13218</v>
      </c>
      <c r="N332" s="52" t="s">
        <v>10066</v>
      </c>
      <c r="O332" s="52" t="s">
        <v>21</v>
      </c>
      <c r="P332" s="55" t="n">
        <f aca="false">J332-L332</f>
        <v>266442.97</v>
      </c>
      <c r="Q332" s="55" t="n">
        <f aca="false">IF(J332=0,0,ROUND(L332/J332*100,2))</f>
        <v>1.03</v>
      </c>
      <c r="R332" s="55" t="str">
        <f aca="false">TEXT(E332,"yyyy-mm")</f>
        <v>2024-07</v>
      </c>
    </row>
    <row r="333" customFormat="false" ht="15" hidden="false" customHeight="true" outlineLevel="0" collapsed="false">
      <c r="A333" s="56" t="s">
        <v>13569</v>
      </c>
      <c r="B333" s="56" t="s">
        <v>2668</v>
      </c>
      <c r="C333" s="56" t="s">
        <v>2338</v>
      </c>
      <c r="D333" s="56" t="s">
        <v>2630</v>
      </c>
      <c r="E333" s="57" t="n">
        <v>44678</v>
      </c>
      <c r="F333" s="56" t="s">
        <v>92</v>
      </c>
      <c r="G333" s="56" t="s">
        <v>13191</v>
      </c>
      <c r="H333" s="56" t="n">
        <v>436</v>
      </c>
      <c r="I333" s="56" t="n">
        <v>679.18</v>
      </c>
      <c r="J333" s="54" t="n">
        <f aca="false">ROUND(H333*I333,2)</f>
        <v>296122.48</v>
      </c>
      <c r="K333" s="56" t="s">
        <v>13202</v>
      </c>
      <c r="L333" s="56" t="n">
        <v>104970.78</v>
      </c>
      <c r="M333" s="56" t="s">
        <v>13193</v>
      </c>
      <c r="N333" s="56" t="s">
        <v>10061</v>
      </c>
      <c r="O333" s="56" t="s">
        <v>12</v>
      </c>
      <c r="P333" s="55" t="n">
        <f aca="false">J333-L333</f>
        <v>191151.7</v>
      </c>
      <c r="Q333" s="55" t="n">
        <f aca="false">IF(J333=0,0,ROUND(L333/J333*100,2))</f>
        <v>35.45</v>
      </c>
      <c r="R333" s="55" t="str">
        <f aca="false">TEXT(E333,"yyyy-mm")</f>
        <v>2022-04</v>
      </c>
    </row>
    <row r="334" customFormat="false" ht="15" hidden="false" customHeight="true" outlineLevel="0" collapsed="false">
      <c r="A334" s="52" t="s">
        <v>13570</v>
      </c>
      <c r="B334" s="52" t="s">
        <v>3952</v>
      </c>
      <c r="C334" s="52" t="s">
        <v>5489</v>
      </c>
      <c r="D334" s="52" t="s">
        <v>8410</v>
      </c>
      <c r="E334" s="53" t="n">
        <v>45540</v>
      </c>
      <c r="F334" s="52" t="s">
        <v>96</v>
      </c>
      <c r="G334" s="52" t="s">
        <v>13205</v>
      </c>
      <c r="H334" s="52" t="n">
        <v>363</v>
      </c>
      <c r="I334" s="52" t="n">
        <v>916.13</v>
      </c>
      <c r="J334" s="54" t="n">
        <f aca="false">ROUND(H334*I334,2)</f>
        <v>332555.19</v>
      </c>
      <c r="K334" s="52" t="s">
        <v>13202</v>
      </c>
      <c r="L334" s="52" t="n">
        <v>39576.81</v>
      </c>
      <c r="M334" s="52" t="s">
        <v>13200</v>
      </c>
      <c r="N334" s="52" t="s">
        <v>10066</v>
      </c>
      <c r="O334" s="52" t="s">
        <v>15</v>
      </c>
      <c r="P334" s="55" t="n">
        <f aca="false">J334-L334</f>
        <v>292978.38</v>
      </c>
      <c r="Q334" s="55" t="n">
        <f aca="false">IF(J334=0,0,ROUND(L334/J334*100,2))</f>
        <v>11.9</v>
      </c>
      <c r="R334" s="55" t="str">
        <f aca="false">TEXT(E334,"yyyy-mm")</f>
        <v>2024-09</v>
      </c>
    </row>
    <row r="335" customFormat="false" ht="15" hidden="false" customHeight="true" outlineLevel="0" collapsed="false">
      <c r="A335" s="56" t="s">
        <v>13571</v>
      </c>
      <c r="B335" s="56" t="s">
        <v>1664</v>
      </c>
      <c r="C335" s="56" t="s">
        <v>1413</v>
      </c>
      <c r="D335" s="56" t="s">
        <v>2240</v>
      </c>
      <c r="E335" s="57" t="n">
        <v>45408</v>
      </c>
      <c r="F335" s="56" t="s">
        <v>92</v>
      </c>
      <c r="G335" s="56" t="s">
        <v>13195</v>
      </c>
      <c r="H335" s="56" t="n">
        <v>198</v>
      </c>
      <c r="I335" s="56" t="n">
        <v>888.9</v>
      </c>
      <c r="J335" s="54" t="n">
        <f aca="false">ROUND(H335*I335,2)</f>
        <v>176002.2</v>
      </c>
      <c r="K335" s="56" t="s">
        <v>13202</v>
      </c>
      <c r="L335" s="56" t="n">
        <v>17177.91</v>
      </c>
      <c r="M335" s="56" t="s">
        <v>13198</v>
      </c>
      <c r="N335" s="56" t="s">
        <v>10061</v>
      </c>
      <c r="O335" s="56" t="s">
        <v>12</v>
      </c>
      <c r="P335" s="55" t="n">
        <f aca="false">J335-L335</f>
        <v>158824.29</v>
      </c>
      <c r="Q335" s="55" t="n">
        <f aca="false">IF(J335=0,0,ROUND(L335/J335*100,2))</f>
        <v>9.76</v>
      </c>
      <c r="R335" s="55" t="str">
        <f aca="false">TEXT(E335,"yyyy-mm")</f>
        <v>2024-04</v>
      </c>
    </row>
    <row r="336" customFormat="false" ht="15" hidden="false" customHeight="true" outlineLevel="0" collapsed="false">
      <c r="A336" s="52" t="s">
        <v>13572</v>
      </c>
      <c r="B336" s="52" t="s">
        <v>2756</v>
      </c>
      <c r="C336" s="52" t="s">
        <v>2202</v>
      </c>
      <c r="D336" s="52" t="s">
        <v>533</v>
      </c>
      <c r="E336" s="53" t="n">
        <v>44981</v>
      </c>
      <c r="F336" s="52" t="s">
        <v>102</v>
      </c>
      <c r="G336" s="52" t="s">
        <v>13191</v>
      </c>
      <c r="H336" s="52" t="n">
        <v>210</v>
      </c>
      <c r="I336" s="52" t="n">
        <v>758.57</v>
      </c>
      <c r="J336" s="54" t="n">
        <f aca="false">ROUND(H336*I336,2)</f>
        <v>159299.7</v>
      </c>
      <c r="K336" s="52" t="s">
        <v>13192</v>
      </c>
      <c r="L336" s="52" t="n">
        <v>20696.75</v>
      </c>
      <c r="M336" s="52" t="s">
        <v>13276</v>
      </c>
      <c r="N336" s="52" t="s">
        <v>10061</v>
      </c>
      <c r="O336" s="52" t="s">
        <v>9</v>
      </c>
      <c r="P336" s="55" t="n">
        <f aca="false">J336-L336</f>
        <v>138602.95</v>
      </c>
      <c r="Q336" s="55" t="n">
        <f aca="false">IF(J336=0,0,ROUND(L336/J336*100,2))</f>
        <v>12.99</v>
      </c>
      <c r="R336" s="55" t="str">
        <f aca="false">TEXT(E336,"yyyy-mm")</f>
        <v>2023-02</v>
      </c>
    </row>
    <row r="337" customFormat="false" ht="15" hidden="false" customHeight="true" outlineLevel="0" collapsed="false">
      <c r="A337" s="56" t="s">
        <v>13573</v>
      </c>
      <c r="B337" s="56" t="s">
        <v>3200</v>
      </c>
      <c r="C337" s="56" t="s">
        <v>7519</v>
      </c>
      <c r="D337" s="56" t="s">
        <v>1169</v>
      </c>
      <c r="E337" s="57" t="n">
        <v>45080</v>
      </c>
      <c r="F337" s="56" t="s">
        <v>94</v>
      </c>
      <c r="G337" s="56" t="s">
        <v>13195</v>
      </c>
      <c r="H337" s="56" t="n">
        <v>148</v>
      </c>
      <c r="I337" s="56" t="n">
        <v>56.2</v>
      </c>
      <c r="J337" s="54" t="n">
        <f aca="false">ROUND(H337*I337,2)</f>
        <v>8317.6</v>
      </c>
      <c r="K337" s="56" t="s">
        <v>13188</v>
      </c>
      <c r="L337" s="56" t="n">
        <v>1763.67</v>
      </c>
      <c r="M337" s="56" t="s">
        <v>13292</v>
      </c>
      <c r="N337" s="56" t="s">
        <v>10066</v>
      </c>
      <c r="O337" s="56" t="s">
        <v>9</v>
      </c>
      <c r="P337" s="55" t="n">
        <f aca="false">J337-L337</f>
        <v>6553.93</v>
      </c>
      <c r="Q337" s="55" t="n">
        <f aca="false">IF(J337=0,0,ROUND(L337/J337*100,2))</f>
        <v>21.2</v>
      </c>
      <c r="R337" s="55" t="str">
        <f aca="false">TEXT(E337,"yyyy-mm")</f>
        <v>2023-06</v>
      </c>
    </row>
    <row r="338" customFormat="false" ht="15" hidden="false" customHeight="true" outlineLevel="0" collapsed="false">
      <c r="A338" s="52" t="s">
        <v>13574</v>
      </c>
      <c r="B338" s="52" t="s">
        <v>4006</v>
      </c>
      <c r="C338" s="52" t="s">
        <v>2492</v>
      </c>
      <c r="D338" s="52" t="s">
        <v>2721</v>
      </c>
      <c r="E338" s="53" t="n">
        <v>45236</v>
      </c>
      <c r="F338" s="52" t="s">
        <v>102</v>
      </c>
      <c r="G338" s="52" t="s">
        <v>13211</v>
      </c>
      <c r="H338" s="52" t="n">
        <v>409</v>
      </c>
      <c r="I338" s="52" t="n">
        <v>653.02</v>
      </c>
      <c r="J338" s="54" t="n">
        <f aca="false">ROUND(H338*I338,2)</f>
        <v>267085.18</v>
      </c>
      <c r="K338" s="52" t="s">
        <v>13202</v>
      </c>
      <c r="L338" s="52" t="n">
        <v>129657.12</v>
      </c>
      <c r="M338" s="52" t="s">
        <v>13236</v>
      </c>
      <c r="N338" s="52" t="s">
        <v>10061</v>
      </c>
      <c r="O338" s="52" t="s">
        <v>12</v>
      </c>
      <c r="P338" s="55" t="n">
        <f aca="false">J338-L338</f>
        <v>137428.06</v>
      </c>
      <c r="Q338" s="55" t="n">
        <f aca="false">IF(J338=0,0,ROUND(L338/J338*100,2))</f>
        <v>48.55</v>
      </c>
      <c r="R338" s="55" t="str">
        <f aca="false">TEXT(E338,"yyyy-mm")</f>
        <v>2023-11</v>
      </c>
    </row>
    <row r="339" customFormat="false" ht="15" hidden="false" customHeight="true" outlineLevel="0" collapsed="false">
      <c r="A339" s="56" t="s">
        <v>13575</v>
      </c>
      <c r="B339" s="56" t="s">
        <v>2430</v>
      </c>
      <c r="C339" s="56" t="s">
        <v>4329</v>
      </c>
      <c r="D339" s="56" t="s">
        <v>471</v>
      </c>
      <c r="E339" s="57" t="n">
        <v>44870</v>
      </c>
      <c r="F339" s="56" t="s">
        <v>98</v>
      </c>
      <c r="G339" s="56" t="s">
        <v>13205</v>
      </c>
      <c r="H339" s="56" t="n">
        <v>223</v>
      </c>
      <c r="I339" s="56" t="n">
        <v>384.22</v>
      </c>
      <c r="J339" s="54" t="n">
        <f aca="false">ROUND(H339*I339,2)</f>
        <v>85681.06</v>
      </c>
      <c r="K339" s="56" t="s">
        <v>13188</v>
      </c>
      <c r="L339" s="56" t="n">
        <v>415.5</v>
      </c>
      <c r="M339" s="56" t="s">
        <v>13189</v>
      </c>
      <c r="N339" s="56" t="s">
        <v>10061</v>
      </c>
      <c r="O339" s="56" t="s">
        <v>9</v>
      </c>
      <c r="P339" s="55" t="n">
        <f aca="false">J339-L339</f>
        <v>85265.56</v>
      </c>
      <c r="Q339" s="55" t="n">
        <f aca="false">IF(J339=0,0,ROUND(L339/J339*100,2))</f>
        <v>0.48</v>
      </c>
      <c r="R339" s="55" t="str">
        <f aca="false">TEXT(E339,"yyyy-mm")</f>
        <v>2022-11</v>
      </c>
    </row>
    <row r="340" customFormat="false" ht="15" hidden="false" customHeight="true" outlineLevel="0" collapsed="false">
      <c r="A340" s="52" t="s">
        <v>13576</v>
      </c>
      <c r="B340" s="52" t="s">
        <v>1631</v>
      </c>
      <c r="C340" s="52" t="s">
        <v>2146</v>
      </c>
      <c r="D340" s="52" t="s">
        <v>815</v>
      </c>
      <c r="E340" s="53" t="n">
        <v>44717</v>
      </c>
      <c r="F340" s="52" t="s">
        <v>98</v>
      </c>
      <c r="G340" s="52" t="s">
        <v>13205</v>
      </c>
      <c r="H340" s="52" t="n">
        <v>255</v>
      </c>
      <c r="I340" s="52" t="n">
        <v>203.97</v>
      </c>
      <c r="J340" s="54" t="n">
        <f aca="false">ROUND(H340*I340,2)</f>
        <v>52012.35</v>
      </c>
      <c r="K340" s="52" t="s">
        <v>13202</v>
      </c>
      <c r="L340" s="52" t="n">
        <v>9439.54</v>
      </c>
      <c r="M340" s="52" t="s">
        <v>13228</v>
      </c>
      <c r="N340" s="52" t="s">
        <v>10061</v>
      </c>
      <c r="O340" s="52" t="s">
        <v>9</v>
      </c>
      <c r="P340" s="55" t="n">
        <f aca="false">J340-L340</f>
        <v>42572.81</v>
      </c>
      <c r="Q340" s="55" t="n">
        <f aca="false">IF(J340=0,0,ROUND(L340/J340*100,2))</f>
        <v>18.15</v>
      </c>
      <c r="R340" s="55" t="str">
        <f aca="false">TEXT(E340,"yyyy-mm")</f>
        <v>2022-06</v>
      </c>
    </row>
    <row r="341" customFormat="false" ht="15" hidden="false" customHeight="true" outlineLevel="0" collapsed="false">
      <c r="A341" s="56" t="s">
        <v>13577</v>
      </c>
      <c r="B341" s="56" t="s">
        <v>1089</v>
      </c>
      <c r="C341" s="56" t="s">
        <v>1362</v>
      </c>
      <c r="D341" s="56" t="s">
        <v>2118</v>
      </c>
      <c r="E341" s="57" t="n">
        <v>44563</v>
      </c>
      <c r="F341" s="56" t="s">
        <v>92</v>
      </c>
      <c r="G341" s="56" t="s">
        <v>13230</v>
      </c>
      <c r="H341" s="56" t="n">
        <v>61</v>
      </c>
      <c r="I341" s="56" t="n">
        <v>757.39</v>
      </c>
      <c r="J341" s="54" t="n">
        <f aca="false">ROUND(H341*I341,2)</f>
        <v>46200.79</v>
      </c>
      <c r="K341" s="56" t="s">
        <v>13212</v>
      </c>
      <c r="L341" s="56" t="n">
        <v>2725.84</v>
      </c>
      <c r="M341" s="56" t="s">
        <v>13258</v>
      </c>
      <c r="N341" s="56" t="s">
        <v>10061</v>
      </c>
      <c r="O341" s="56" t="s">
        <v>9</v>
      </c>
      <c r="P341" s="55" t="n">
        <f aca="false">J341-L341</f>
        <v>43474.95</v>
      </c>
      <c r="Q341" s="55" t="n">
        <f aca="false">IF(J341=0,0,ROUND(L341/J341*100,2))</f>
        <v>5.9</v>
      </c>
      <c r="R341" s="55" t="str">
        <f aca="false">TEXT(E341,"yyyy-mm")</f>
        <v>2022-01</v>
      </c>
    </row>
    <row r="342" customFormat="false" ht="15" hidden="false" customHeight="true" outlineLevel="0" collapsed="false">
      <c r="A342" s="52" t="s">
        <v>13578</v>
      </c>
      <c r="B342" s="52" t="s">
        <v>3083</v>
      </c>
      <c r="C342" s="52" t="s">
        <v>2418</v>
      </c>
      <c r="D342" s="52" t="s">
        <v>1641</v>
      </c>
      <c r="E342" s="53" t="n">
        <v>45032</v>
      </c>
      <c r="F342" s="52" t="s">
        <v>96</v>
      </c>
      <c r="G342" s="52" t="s">
        <v>13187</v>
      </c>
      <c r="H342" s="52" t="n">
        <v>13</v>
      </c>
      <c r="I342" s="52" t="n">
        <v>972.09</v>
      </c>
      <c r="J342" s="54" t="n">
        <f aca="false">ROUND(H342*I342,2)</f>
        <v>12637.17</v>
      </c>
      <c r="K342" s="52" t="s">
        <v>13212</v>
      </c>
      <c r="L342" s="52" t="n">
        <v>5789.85</v>
      </c>
      <c r="M342" s="52" t="s">
        <v>13306</v>
      </c>
      <c r="N342" s="52" t="s">
        <v>10061</v>
      </c>
      <c r="O342" s="52" t="s">
        <v>18</v>
      </c>
      <c r="P342" s="55" t="n">
        <f aca="false">J342-L342</f>
        <v>6847.32</v>
      </c>
      <c r="Q342" s="55" t="n">
        <f aca="false">IF(J342=0,0,ROUND(L342/J342*100,2))</f>
        <v>45.82</v>
      </c>
      <c r="R342" s="55" t="str">
        <f aca="false">TEXT(E342,"yyyy-mm")</f>
        <v>2023-04</v>
      </c>
    </row>
    <row r="343" customFormat="false" ht="15" hidden="false" customHeight="true" outlineLevel="0" collapsed="false">
      <c r="A343" s="56" t="s">
        <v>13579</v>
      </c>
      <c r="B343" s="56" t="s">
        <v>2645</v>
      </c>
      <c r="C343" s="56" t="s">
        <v>1322</v>
      </c>
      <c r="D343" s="56" t="s">
        <v>3505</v>
      </c>
      <c r="E343" s="57" t="n">
        <v>45549</v>
      </c>
      <c r="F343" s="56" t="s">
        <v>96</v>
      </c>
      <c r="G343" s="56" t="s">
        <v>13187</v>
      </c>
      <c r="H343" s="56" t="n">
        <v>372</v>
      </c>
      <c r="I343" s="56" t="n">
        <v>540.75</v>
      </c>
      <c r="J343" s="54" t="n">
        <f aca="false">ROUND(H343*I343,2)</f>
        <v>201159</v>
      </c>
      <c r="K343" s="56" t="s">
        <v>13212</v>
      </c>
      <c r="L343" s="56" t="n">
        <v>43789.86</v>
      </c>
      <c r="M343" s="56" t="s">
        <v>13203</v>
      </c>
      <c r="N343" s="56" t="s">
        <v>10066</v>
      </c>
      <c r="O343" s="56" t="s">
        <v>9</v>
      </c>
      <c r="P343" s="55" t="n">
        <f aca="false">J343-L343</f>
        <v>157369.14</v>
      </c>
      <c r="Q343" s="55" t="n">
        <f aca="false">IF(J343=0,0,ROUND(L343/J343*100,2))</f>
        <v>21.77</v>
      </c>
      <c r="R343" s="55" t="str">
        <f aca="false">TEXT(E343,"yyyy-mm")</f>
        <v>2024-09</v>
      </c>
    </row>
    <row r="344" customFormat="false" ht="15" hidden="false" customHeight="true" outlineLevel="0" collapsed="false">
      <c r="A344" s="52" t="s">
        <v>13580</v>
      </c>
      <c r="B344" s="52" t="s">
        <v>2036</v>
      </c>
      <c r="C344" s="52" t="s">
        <v>2742</v>
      </c>
      <c r="D344" s="52" t="s">
        <v>8714</v>
      </c>
      <c r="E344" s="53" t="n">
        <v>45320</v>
      </c>
      <c r="F344" s="52" t="s">
        <v>98</v>
      </c>
      <c r="G344" s="52" t="s">
        <v>13187</v>
      </c>
      <c r="H344" s="52" t="n">
        <v>483</v>
      </c>
      <c r="I344" s="52" t="n">
        <v>909.07</v>
      </c>
      <c r="J344" s="54" t="n">
        <f aca="false">ROUND(H344*I344,2)</f>
        <v>439080.81</v>
      </c>
      <c r="K344" s="52" t="s">
        <v>13192</v>
      </c>
      <c r="L344" s="52" t="n">
        <v>89323.94</v>
      </c>
      <c r="M344" s="52" t="s">
        <v>13265</v>
      </c>
      <c r="N344" s="52" t="s">
        <v>10066</v>
      </c>
      <c r="O344" s="52" t="s">
        <v>15</v>
      </c>
      <c r="P344" s="55" t="n">
        <f aca="false">J344-L344</f>
        <v>349756.87</v>
      </c>
      <c r="Q344" s="55" t="n">
        <f aca="false">IF(J344=0,0,ROUND(L344/J344*100,2))</f>
        <v>20.34</v>
      </c>
      <c r="R344" s="55" t="str">
        <f aca="false">TEXT(E344,"yyyy-mm")</f>
        <v>2024-01</v>
      </c>
    </row>
    <row r="345" customFormat="false" ht="15" hidden="false" customHeight="true" outlineLevel="0" collapsed="false">
      <c r="A345" s="56" t="s">
        <v>13581</v>
      </c>
      <c r="B345" s="56" t="s">
        <v>3847</v>
      </c>
      <c r="C345" s="56" t="s">
        <v>1189</v>
      </c>
      <c r="D345" s="56" t="s">
        <v>7645</v>
      </c>
      <c r="E345" s="57" t="n">
        <v>44977</v>
      </c>
      <c r="F345" s="56" t="s">
        <v>100</v>
      </c>
      <c r="G345" s="56" t="s">
        <v>13211</v>
      </c>
      <c r="H345" s="56" t="n">
        <v>364</v>
      </c>
      <c r="I345" s="56" t="n">
        <v>354.24</v>
      </c>
      <c r="J345" s="54" t="n">
        <f aca="false">ROUND(H345*I345,2)</f>
        <v>128943.36</v>
      </c>
      <c r="K345" s="56" t="s">
        <v>13192</v>
      </c>
      <c r="L345" s="56" t="n">
        <v>35428.09</v>
      </c>
      <c r="M345" s="56" t="s">
        <v>13292</v>
      </c>
      <c r="N345" s="56" t="s">
        <v>10066</v>
      </c>
      <c r="O345" s="56" t="s">
        <v>15</v>
      </c>
      <c r="P345" s="55" t="n">
        <f aca="false">J345-L345</f>
        <v>93515.27</v>
      </c>
      <c r="Q345" s="55" t="n">
        <f aca="false">IF(J345=0,0,ROUND(L345/J345*100,2))</f>
        <v>27.48</v>
      </c>
      <c r="R345" s="55" t="str">
        <f aca="false">TEXT(E345,"yyyy-mm")</f>
        <v>2023-02</v>
      </c>
    </row>
    <row r="346" customFormat="false" ht="15" hidden="false" customHeight="true" outlineLevel="0" collapsed="false">
      <c r="A346" s="52" t="s">
        <v>13582</v>
      </c>
      <c r="B346" s="52" t="s">
        <v>719</v>
      </c>
      <c r="C346" s="52" t="s">
        <v>3902</v>
      </c>
      <c r="D346" s="52" t="s">
        <v>821</v>
      </c>
      <c r="E346" s="53" t="n">
        <v>45059</v>
      </c>
      <c r="F346" s="52" t="s">
        <v>100</v>
      </c>
      <c r="G346" s="52" t="s">
        <v>13211</v>
      </c>
      <c r="H346" s="52" t="n">
        <v>242</v>
      </c>
      <c r="I346" s="52" t="n">
        <v>655.95</v>
      </c>
      <c r="J346" s="54" t="n">
        <f aca="false">ROUND(H346*I346,2)</f>
        <v>158739.9</v>
      </c>
      <c r="K346" s="52" t="s">
        <v>13192</v>
      </c>
      <c r="L346" s="52" t="n">
        <v>85592.98</v>
      </c>
      <c r="M346" s="52" t="s">
        <v>13222</v>
      </c>
      <c r="N346" s="52" t="s">
        <v>10061</v>
      </c>
      <c r="O346" s="52" t="s">
        <v>15</v>
      </c>
      <c r="P346" s="55" t="n">
        <f aca="false">J346-L346</f>
        <v>73146.92</v>
      </c>
      <c r="Q346" s="55" t="n">
        <f aca="false">IF(J346=0,0,ROUND(L346/J346*100,2))</f>
        <v>53.92</v>
      </c>
      <c r="R346" s="55" t="str">
        <f aca="false">TEXT(E346,"yyyy-mm")</f>
        <v>2023-05</v>
      </c>
    </row>
    <row r="347" customFormat="false" ht="15" hidden="false" customHeight="true" outlineLevel="0" collapsed="false">
      <c r="A347" s="56" t="s">
        <v>13583</v>
      </c>
      <c r="B347" s="56" t="s">
        <v>2925</v>
      </c>
      <c r="C347" s="56" t="s">
        <v>4743</v>
      </c>
      <c r="D347" s="56" t="s">
        <v>1019</v>
      </c>
      <c r="E347" s="57" t="n">
        <v>44982</v>
      </c>
      <c r="F347" s="56" t="s">
        <v>102</v>
      </c>
      <c r="G347" s="56" t="s">
        <v>13187</v>
      </c>
      <c r="H347" s="56" t="n">
        <v>467</v>
      </c>
      <c r="I347" s="56" t="n">
        <v>640.54</v>
      </c>
      <c r="J347" s="54" t="n">
        <f aca="false">ROUND(H347*I347,2)</f>
        <v>299132.18</v>
      </c>
      <c r="K347" s="56" t="s">
        <v>13188</v>
      </c>
      <c r="L347" s="56" t="n">
        <v>171063.99</v>
      </c>
      <c r="M347" s="56" t="s">
        <v>13196</v>
      </c>
      <c r="N347" s="56" t="s">
        <v>10061</v>
      </c>
      <c r="O347" s="56" t="s">
        <v>21</v>
      </c>
      <c r="P347" s="55" t="n">
        <f aca="false">J347-L347</f>
        <v>128068.19</v>
      </c>
      <c r="Q347" s="55" t="n">
        <f aca="false">IF(J347=0,0,ROUND(L347/J347*100,2))</f>
        <v>57.19</v>
      </c>
      <c r="R347" s="55" t="str">
        <f aca="false">TEXT(E347,"yyyy-mm")</f>
        <v>2023-02</v>
      </c>
    </row>
    <row r="348" customFormat="false" ht="15" hidden="false" customHeight="true" outlineLevel="0" collapsed="false">
      <c r="A348" s="52" t="s">
        <v>13584</v>
      </c>
      <c r="B348" s="52" t="s">
        <v>3003</v>
      </c>
      <c r="C348" s="52" t="s">
        <v>1207</v>
      </c>
      <c r="D348" s="52" t="s">
        <v>3727</v>
      </c>
      <c r="E348" s="53" t="n">
        <v>45077</v>
      </c>
      <c r="F348" s="52" t="s">
        <v>92</v>
      </c>
      <c r="G348" s="52" t="s">
        <v>13211</v>
      </c>
      <c r="H348" s="52" t="n">
        <v>93</v>
      </c>
      <c r="I348" s="52" t="n">
        <v>451.72</v>
      </c>
      <c r="J348" s="54" t="n">
        <f aca="false">ROUND(H348*I348,2)</f>
        <v>42009.96</v>
      </c>
      <c r="K348" s="52" t="s">
        <v>13212</v>
      </c>
      <c r="L348" s="52" t="n">
        <v>19113.64</v>
      </c>
      <c r="M348" s="52" t="s">
        <v>13254</v>
      </c>
      <c r="N348" s="52" t="s">
        <v>10066</v>
      </c>
      <c r="O348" s="52" t="s">
        <v>21</v>
      </c>
      <c r="P348" s="55" t="n">
        <f aca="false">J348-L348</f>
        <v>22896.32</v>
      </c>
      <c r="Q348" s="55" t="n">
        <f aca="false">IF(J348=0,0,ROUND(L348/J348*100,2))</f>
        <v>45.5</v>
      </c>
      <c r="R348" s="55" t="str">
        <f aca="false">TEXT(E348,"yyyy-mm")</f>
        <v>2023-05</v>
      </c>
    </row>
    <row r="349" customFormat="false" ht="15" hidden="false" customHeight="true" outlineLevel="0" collapsed="false">
      <c r="A349" s="56" t="s">
        <v>13585</v>
      </c>
      <c r="B349" s="56" t="s">
        <v>325</v>
      </c>
      <c r="C349" s="56" t="s">
        <v>2846</v>
      </c>
      <c r="D349" s="56" t="s">
        <v>1872</v>
      </c>
      <c r="E349" s="57" t="n">
        <v>44966</v>
      </c>
      <c r="F349" s="56" t="s">
        <v>96</v>
      </c>
      <c r="G349" s="56" t="s">
        <v>13195</v>
      </c>
      <c r="H349" s="56" t="n">
        <v>86</v>
      </c>
      <c r="I349" s="56" t="n">
        <v>560.94</v>
      </c>
      <c r="J349" s="54" t="n">
        <f aca="false">ROUND(H349*I349,2)</f>
        <v>48240.84</v>
      </c>
      <c r="K349" s="56" t="s">
        <v>13212</v>
      </c>
      <c r="L349" s="56" t="n">
        <v>21342.9</v>
      </c>
      <c r="M349" s="56" t="s">
        <v>13228</v>
      </c>
      <c r="N349" s="56" t="s">
        <v>10061</v>
      </c>
      <c r="O349" s="56" t="s">
        <v>18</v>
      </c>
      <c r="P349" s="55" t="n">
        <f aca="false">J349-L349</f>
        <v>26897.94</v>
      </c>
      <c r="Q349" s="55" t="n">
        <f aca="false">IF(J349=0,0,ROUND(L349/J349*100,2))</f>
        <v>44.24</v>
      </c>
      <c r="R349" s="55" t="str">
        <f aca="false">TEXT(E349,"yyyy-mm")</f>
        <v>2023-02</v>
      </c>
    </row>
    <row r="350" customFormat="false" ht="15" hidden="false" customHeight="true" outlineLevel="0" collapsed="false">
      <c r="A350" s="52" t="s">
        <v>13586</v>
      </c>
      <c r="B350" s="52" t="s">
        <v>2534</v>
      </c>
      <c r="C350" s="52" t="s">
        <v>3976</v>
      </c>
      <c r="D350" s="52" t="s">
        <v>1981</v>
      </c>
      <c r="E350" s="53" t="n">
        <v>45534</v>
      </c>
      <c r="F350" s="52" t="s">
        <v>92</v>
      </c>
      <c r="G350" s="52" t="s">
        <v>13205</v>
      </c>
      <c r="H350" s="52" t="n">
        <v>460</v>
      </c>
      <c r="I350" s="52" t="n">
        <v>84.21</v>
      </c>
      <c r="J350" s="54" t="n">
        <f aca="false">ROUND(H350*I350,2)</f>
        <v>38736.6</v>
      </c>
      <c r="K350" s="52" t="s">
        <v>13188</v>
      </c>
      <c r="L350" s="52" t="n">
        <v>5971.92</v>
      </c>
      <c r="M350" s="52" t="s">
        <v>13236</v>
      </c>
      <c r="N350" s="52" t="s">
        <v>10061</v>
      </c>
      <c r="O350" s="52" t="s">
        <v>18</v>
      </c>
      <c r="P350" s="55" t="n">
        <f aca="false">J350-L350</f>
        <v>32764.68</v>
      </c>
      <c r="Q350" s="55" t="n">
        <f aca="false">IF(J350=0,0,ROUND(L350/J350*100,2))</f>
        <v>15.42</v>
      </c>
      <c r="R350" s="55" t="str">
        <f aca="false">TEXT(E350,"yyyy-mm")</f>
        <v>2024-08</v>
      </c>
    </row>
    <row r="351" customFormat="false" ht="15" hidden="false" customHeight="true" outlineLevel="0" collapsed="false">
      <c r="A351" s="56" t="s">
        <v>13587</v>
      </c>
      <c r="B351" s="56" t="s">
        <v>917</v>
      </c>
      <c r="C351" s="56" t="s">
        <v>1734</v>
      </c>
      <c r="D351" s="56" t="s">
        <v>7077</v>
      </c>
      <c r="E351" s="57" t="n">
        <v>45424</v>
      </c>
      <c r="F351" s="56" t="s">
        <v>102</v>
      </c>
      <c r="G351" s="56" t="s">
        <v>13230</v>
      </c>
      <c r="H351" s="56" t="n">
        <v>328</v>
      </c>
      <c r="I351" s="56" t="n">
        <v>591.48</v>
      </c>
      <c r="J351" s="54" t="n">
        <f aca="false">ROUND(H351*I351,2)</f>
        <v>194005.44</v>
      </c>
      <c r="K351" s="56" t="s">
        <v>13212</v>
      </c>
      <c r="L351" s="56" t="n">
        <v>57127.74</v>
      </c>
      <c r="M351" s="56" t="s">
        <v>13193</v>
      </c>
      <c r="N351" s="56" t="s">
        <v>10061</v>
      </c>
      <c r="O351" s="56" t="s">
        <v>15</v>
      </c>
      <c r="P351" s="55" t="n">
        <f aca="false">J351-L351</f>
        <v>136877.7</v>
      </c>
      <c r="Q351" s="55" t="n">
        <f aca="false">IF(J351=0,0,ROUND(L351/J351*100,2))</f>
        <v>29.45</v>
      </c>
      <c r="R351" s="55" t="str">
        <f aca="false">TEXT(E351,"yyyy-mm")</f>
        <v>2024-05</v>
      </c>
    </row>
    <row r="352" customFormat="false" ht="15" hidden="false" customHeight="true" outlineLevel="0" collapsed="false">
      <c r="A352" s="52" t="s">
        <v>13588</v>
      </c>
      <c r="B352" s="52" t="s">
        <v>3869</v>
      </c>
      <c r="C352" s="52" t="s">
        <v>4928</v>
      </c>
      <c r="D352" s="52" t="s">
        <v>7317</v>
      </c>
      <c r="E352" s="53" t="n">
        <v>44903</v>
      </c>
      <c r="F352" s="52" t="s">
        <v>100</v>
      </c>
      <c r="G352" s="52" t="s">
        <v>13205</v>
      </c>
      <c r="H352" s="52" t="n">
        <v>448</v>
      </c>
      <c r="I352" s="52" t="n">
        <v>705.67</v>
      </c>
      <c r="J352" s="54" t="n">
        <f aca="false">ROUND(H352*I352,2)</f>
        <v>316140.16</v>
      </c>
      <c r="K352" s="52" t="s">
        <v>13202</v>
      </c>
      <c r="L352" s="52" t="n">
        <v>45494.56</v>
      </c>
      <c r="M352" s="52" t="s">
        <v>13258</v>
      </c>
      <c r="N352" s="52" t="s">
        <v>10061</v>
      </c>
      <c r="O352" s="52" t="s">
        <v>21</v>
      </c>
      <c r="P352" s="55" t="n">
        <f aca="false">J352-L352</f>
        <v>270645.6</v>
      </c>
      <c r="Q352" s="55" t="n">
        <f aca="false">IF(J352=0,0,ROUND(L352/J352*100,2))</f>
        <v>14.39</v>
      </c>
      <c r="R352" s="55" t="str">
        <f aca="false">TEXT(E352,"yyyy-mm")</f>
        <v>2022-12</v>
      </c>
    </row>
    <row r="353" customFormat="false" ht="15" hidden="false" customHeight="true" outlineLevel="0" collapsed="false">
      <c r="A353" s="56" t="s">
        <v>13589</v>
      </c>
      <c r="B353" s="56" t="s">
        <v>3041</v>
      </c>
      <c r="C353" s="56" t="s">
        <v>2968</v>
      </c>
      <c r="D353" s="56" t="s">
        <v>2006</v>
      </c>
      <c r="E353" s="57" t="n">
        <v>45156</v>
      </c>
      <c r="F353" s="56" t="s">
        <v>100</v>
      </c>
      <c r="G353" s="56" t="s">
        <v>13205</v>
      </c>
      <c r="H353" s="56" t="n">
        <v>202</v>
      </c>
      <c r="I353" s="56" t="n">
        <v>21.79</v>
      </c>
      <c r="J353" s="54" t="n">
        <f aca="false">ROUND(H353*I353,2)</f>
        <v>4401.58</v>
      </c>
      <c r="K353" s="56" t="s">
        <v>13192</v>
      </c>
      <c r="L353" s="56" t="n">
        <v>1462.71</v>
      </c>
      <c r="M353" s="56" t="s">
        <v>13209</v>
      </c>
      <c r="N353" s="56" t="s">
        <v>10061</v>
      </c>
      <c r="O353" s="56" t="s">
        <v>18</v>
      </c>
      <c r="P353" s="55" t="n">
        <f aca="false">J353-L353</f>
        <v>2938.87</v>
      </c>
      <c r="Q353" s="55" t="n">
        <f aca="false">IF(J353=0,0,ROUND(L353/J353*100,2))</f>
        <v>33.23</v>
      </c>
      <c r="R353" s="55" t="str">
        <f aca="false">TEXT(E353,"yyyy-mm")</f>
        <v>2023-08</v>
      </c>
    </row>
    <row r="354" customFormat="false" ht="15" hidden="false" customHeight="true" outlineLevel="0" collapsed="false">
      <c r="A354" s="52" t="s">
        <v>13590</v>
      </c>
      <c r="B354" s="52" t="s">
        <v>3813</v>
      </c>
      <c r="C354" s="52" t="s">
        <v>2338</v>
      </c>
      <c r="D354" s="52" t="s">
        <v>8639</v>
      </c>
      <c r="E354" s="53" t="n">
        <v>44622</v>
      </c>
      <c r="F354" s="52" t="s">
        <v>96</v>
      </c>
      <c r="G354" s="52" t="s">
        <v>13230</v>
      </c>
      <c r="H354" s="52" t="n">
        <v>16</v>
      </c>
      <c r="I354" s="52" t="n">
        <v>494.62</v>
      </c>
      <c r="J354" s="54" t="n">
        <f aca="false">ROUND(H354*I354,2)</f>
        <v>7913.92</v>
      </c>
      <c r="K354" s="52" t="s">
        <v>13212</v>
      </c>
      <c r="L354" s="52" t="n">
        <v>383.22</v>
      </c>
      <c r="M354" s="52" t="s">
        <v>13260</v>
      </c>
      <c r="N354" s="52" t="s">
        <v>10066</v>
      </c>
      <c r="O354" s="52" t="s">
        <v>9</v>
      </c>
      <c r="P354" s="55" t="n">
        <f aca="false">J354-L354</f>
        <v>7530.7</v>
      </c>
      <c r="Q354" s="55" t="n">
        <f aca="false">IF(J354=0,0,ROUND(L354/J354*100,2))</f>
        <v>4.84</v>
      </c>
      <c r="R354" s="55" t="str">
        <f aca="false">TEXT(E354,"yyyy-mm")</f>
        <v>2022-03</v>
      </c>
    </row>
    <row r="355" customFormat="false" ht="15" hidden="false" customHeight="true" outlineLevel="0" collapsed="false">
      <c r="A355" s="56" t="s">
        <v>13591</v>
      </c>
      <c r="B355" s="56" t="s">
        <v>917</v>
      </c>
      <c r="C355" s="56" t="s">
        <v>971</v>
      </c>
      <c r="D355" s="56" t="s">
        <v>1086</v>
      </c>
      <c r="E355" s="57" t="n">
        <v>44893</v>
      </c>
      <c r="F355" s="56" t="s">
        <v>94</v>
      </c>
      <c r="G355" s="56" t="s">
        <v>13230</v>
      </c>
      <c r="H355" s="56" t="n">
        <v>217</v>
      </c>
      <c r="I355" s="56" t="n">
        <v>41.33</v>
      </c>
      <c r="J355" s="54" t="n">
        <f aca="false">ROUND(H355*I355,2)</f>
        <v>8968.61</v>
      </c>
      <c r="K355" s="56" t="s">
        <v>13188</v>
      </c>
      <c r="L355" s="56" t="n">
        <v>1811.72</v>
      </c>
      <c r="M355" s="56" t="s">
        <v>13222</v>
      </c>
      <c r="N355" s="56" t="s">
        <v>10066</v>
      </c>
      <c r="O355" s="56" t="s">
        <v>9</v>
      </c>
      <c r="P355" s="55" t="n">
        <f aca="false">J355-L355</f>
        <v>7156.89</v>
      </c>
      <c r="Q355" s="55" t="n">
        <f aca="false">IF(J355=0,0,ROUND(L355/J355*100,2))</f>
        <v>20.2</v>
      </c>
      <c r="R355" s="55" t="str">
        <f aca="false">TEXT(E355,"yyyy-mm")</f>
        <v>2022-11</v>
      </c>
    </row>
    <row r="356" customFormat="false" ht="15" hidden="false" customHeight="true" outlineLevel="0" collapsed="false">
      <c r="A356" s="52" t="s">
        <v>13592</v>
      </c>
      <c r="B356" s="52" t="s">
        <v>2588</v>
      </c>
      <c r="C356" s="52" t="s">
        <v>2394</v>
      </c>
      <c r="D356" s="52" t="s">
        <v>11107</v>
      </c>
      <c r="E356" s="53" t="n">
        <v>44984</v>
      </c>
      <c r="F356" s="52" t="s">
        <v>96</v>
      </c>
      <c r="G356" s="52" t="s">
        <v>13195</v>
      </c>
      <c r="H356" s="52" t="n">
        <v>14</v>
      </c>
      <c r="I356" s="52" t="n">
        <v>620.87</v>
      </c>
      <c r="J356" s="54" t="n">
        <f aca="false">ROUND(H356*I356,2)</f>
        <v>8692.18</v>
      </c>
      <c r="K356" s="52" t="s">
        <v>13212</v>
      </c>
      <c r="L356" s="52" t="n">
        <v>4736.98</v>
      </c>
      <c r="M356" s="52" t="s">
        <v>13260</v>
      </c>
      <c r="N356" s="52" t="s">
        <v>10066</v>
      </c>
      <c r="O356" s="52" t="s">
        <v>15</v>
      </c>
      <c r="P356" s="55" t="n">
        <f aca="false">J356-L356</f>
        <v>3955.2</v>
      </c>
      <c r="Q356" s="55" t="n">
        <f aca="false">IF(J356=0,0,ROUND(L356/J356*100,2))</f>
        <v>54.5</v>
      </c>
      <c r="R356" s="55" t="str">
        <f aca="false">TEXT(E356,"yyyy-mm")</f>
        <v>2023-02</v>
      </c>
    </row>
    <row r="357" customFormat="false" ht="15" hidden="false" customHeight="true" outlineLevel="0" collapsed="false">
      <c r="A357" s="56" t="s">
        <v>13593</v>
      </c>
      <c r="B357" s="56" t="s">
        <v>2255</v>
      </c>
      <c r="C357" s="56" t="s">
        <v>3945</v>
      </c>
      <c r="D357" s="56" t="s">
        <v>2897</v>
      </c>
      <c r="E357" s="57" t="n">
        <v>45534</v>
      </c>
      <c r="F357" s="56" t="s">
        <v>100</v>
      </c>
      <c r="G357" s="56" t="s">
        <v>13211</v>
      </c>
      <c r="H357" s="56" t="n">
        <v>469</v>
      </c>
      <c r="I357" s="56" t="n">
        <v>751.98</v>
      </c>
      <c r="J357" s="54" t="n">
        <f aca="false">ROUND(H357*I357,2)</f>
        <v>352678.62</v>
      </c>
      <c r="K357" s="56" t="s">
        <v>13202</v>
      </c>
      <c r="L357" s="56" t="n">
        <v>164720.96</v>
      </c>
      <c r="M357" s="56" t="s">
        <v>13236</v>
      </c>
      <c r="N357" s="56" t="s">
        <v>10066</v>
      </c>
      <c r="O357" s="56" t="s">
        <v>15</v>
      </c>
      <c r="P357" s="55" t="n">
        <f aca="false">J357-L357</f>
        <v>187957.66</v>
      </c>
      <c r="Q357" s="55" t="n">
        <f aca="false">IF(J357=0,0,ROUND(L357/J357*100,2))</f>
        <v>46.71</v>
      </c>
      <c r="R357" s="55" t="str">
        <f aca="false">TEXT(E357,"yyyy-mm")</f>
        <v>2024-08</v>
      </c>
    </row>
    <row r="358" customFormat="false" ht="15" hidden="false" customHeight="true" outlineLevel="0" collapsed="false">
      <c r="A358" s="52" t="s">
        <v>13594</v>
      </c>
      <c r="B358" s="52" t="s">
        <v>1320</v>
      </c>
      <c r="C358" s="52" t="s">
        <v>5549</v>
      </c>
      <c r="D358" s="52" t="s">
        <v>2948</v>
      </c>
      <c r="E358" s="53" t="n">
        <v>45496</v>
      </c>
      <c r="F358" s="52" t="s">
        <v>100</v>
      </c>
      <c r="G358" s="52" t="s">
        <v>13211</v>
      </c>
      <c r="H358" s="52" t="n">
        <v>39</v>
      </c>
      <c r="I358" s="52" t="n">
        <v>325.41</v>
      </c>
      <c r="J358" s="54" t="n">
        <f aca="false">ROUND(H358*I358,2)</f>
        <v>12690.99</v>
      </c>
      <c r="K358" s="52" t="s">
        <v>13188</v>
      </c>
      <c r="L358" s="52" t="n">
        <v>7147.38</v>
      </c>
      <c r="M358" s="52" t="s">
        <v>13239</v>
      </c>
      <c r="N358" s="52" t="s">
        <v>10061</v>
      </c>
      <c r="O358" s="52" t="s">
        <v>21</v>
      </c>
      <c r="P358" s="55" t="n">
        <f aca="false">J358-L358</f>
        <v>5543.61</v>
      </c>
      <c r="Q358" s="55" t="n">
        <f aca="false">IF(J358=0,0,ROUND(L358/J358*100,2))</f>
        <v>56.32</v>
      </c>
      <c r="R358" s="55" t="str">
        <f aca="false">TEXT(E358,"yyyy-mm")</f>
        <v>2024-07</v>
      </c>
    </row>
    <row r="359" customFormat="false" ht="15" hidden="false" customHeight="true" outlineLevel="0" collapsed="false">
      <c r="A359" s="56" t="s">
        <v>13595</v>
      </c>
      <c r="B359" s="56" t="s">
        <v>1083</v>
      </c>
      <c r="C359" s="56" t="s">
        <v>1985</v>
      </c>
      <c r="D359" s="56" t="s">
        <v>2408</v>
      </c>
      <c r="E359" s="57" t="n">
        <v>45582</v>
      </c>
      <c r="F359" s="56" t="s">
        <v>98</v>
      </c>
      <c r="G359" s="56" t="s">
        <v>13191</v>
      </c>
      <c r="H359" s="56" t="n">
        <v>375</v>
      </c>
      <c r="I359" s="56" t="n">
        <v>489.42</v>
      </c>
      <c r="J359" s="54" t="n">
        <f aca="false">ROUND(H359*I359,2)</f>
        <v>183532.5</v>
      </c>
      <c r="K359" s="56" t="s">
        <v>13192</v>
      </c>
      <c r="L359" s="56" t="n">
        <v>8821.53</v>
      </c>
      <c r="M359" s="56" t="s">
        <v>13189</v>
      </c>
      <c r="N359" s="56" t="s">
        <v>10066</v>
      </c>
      <c r="O359" s="56" t="s">
        <v>15</v>
      </c>
      <c r="P359" s="55" t="n">
        <f aca="false">J359-L359</f>
        <v>174710.97</v>
      </c>
      <c r="Q359" s="55" t="n">
        <f aca="false">IF(J359=0,0,ROUND(L359/J359*100,2))</f>
        <v>4.81</v>
      </c>
      <c r="R359" s="55" t="str">
        <f aca="false">TEXT(E359,"yyyy-mm")</f>
        <v>2024-10</v>
      </c>
    </row>
    <row r="360" customFormat="false" ht="15" hidden="false" customHeight="true" outlineLevel="0" collapsed="false">
      <c r="A360" s="52" t="s">
        <v>13596</v>
      </c>
      <c r="B360" s="52" t="s">
        <v>708</v>
      </c>
      <c r="C360" s="52" t="s">
        <v>1401</v>
      </c>
      <c r="D360" s="52" t="s">
        <v>6757</v>
      </c>
      <c r="E360" s="53" t="n">
        <v>44852</v>
      </c>
      <c r="F360" s="52" t="s">
        <v>94</v>
      </c>
      <c r="G360" s="52" t="s">
        <v>13205</v>
      </c>
      <c r="H360" s="52" t="n">
        <v>447</v>
      </c>
      <c r="I360" s="52" t="n">
        <v>512.54</v>
      </c>
      <c r="J360" s="54" t="n">
        <f aca="false">ROUND(H360*I360,2)</f>
        <v>229105.38</v>
      </c>
      <c r="K360" s="52" t="s">
        <v>13188</v>
      </c>
      <c r="L360" s="52" t="n">
        <v>7068.86</v>
      </c>
      <c r="M360" s="52" t="s">
        <v>13250</v>
      </c>
      <c r="N360" s="52" t="s">
        <v>10061</v>
      </c>
      <c r="O360" s="52" t="s">
        <v>9</v>
      </c>
      <c r="P360" s="55" t="n">
        <f aca="false">J360-L360</f>
        <v>222036.52</v>
      </c>
      <c r="Q360" s="55" t="n">
        <f aca="false">IF(J360=0,0,ROUND(L360/J360*100,2))</f>
        <v>3.09</v>
      </c>
      <c r="R360" s="55" t="str">
        <f aca="false">TEXT(E360,"yyyy-mm")</f>
        <v>2022-10</v>
      </c>
    </row>
    <row r="361" customFormat="false" ht="15" hidden="false" customHeight="true" outlineLevel="0" collapsed="false">
      <c r="A361" s="56" t="s">
        <v>13597</v>
      </c>
      <c r="B361" s="56" t="s">
        <v>985</v>
      </c>
      <c r="C361" s="56" t="s">
        <v>1287</v>
      </c>
      <c r="D361" s="56" t="s">
        <v>682</v>
      </c>
      <c r="E361" s="57" t="n">
        <v>45417</v>
      </c>
      <c r="F361" s="56" t="s">
        <v>92</v>
      </c>
      <c r="G361" s="56" t="s">
        <v>13187</v>
      </c>
      <c r="H361" s="56" t="n">
        <v>177</v>
      </c>
      <c r="I361" s="56" t="n">
        <v>636.76</v>
      </c>
      <c r="J361" s="54" t="n">
        <f aca="false">ROUND(H361*I361,2)</f>
        <v>112706.52</v>
      </c>
      <c r="K361" s="56" t="s">
        <v>13212</v>
      </c>
      <c r="L361" s="56" t="n">
        <v>47841.29</v>
      </c>
      <c r="M361" s="56" t="s">
        <v>13203</v>
      </c>
      <c r="N361" s="56" t="s">
        <v>10066</v>
      </c>
      <c r="O361" s="56" t="s">
        <v>15</v>
      </c>
      <c r="P361" s="55" t="n">
        <f aca="false">J361-L361</f>
        <v>64865.23</v>
      </c>
      <c r="Q361" s="55" t="n">
        <f aca="false">IF(J361=0,0,ROUND(L361/J361*100,2))</f>
        <v>42.45</v>
      </c>
      <c r="R361" s="55" t="str">
        <f aca="false">TEXT(E361,"yyyy-mm")</f>
        <v>2024-05</v>
      </c>
    </row>
    <row r="362" customFormat="false" ht="15" hidden="false" customHeight="true" outlineLevel="0" collapsed="false">
      <c r="A362" s="52" t="s">
        <v>13598</v>
      </c>
      <c r="B362" s="52" t="s">
        <v>3651</v>
      </c>
      <c r="C362" s="52" t="s">
        <v>525</v>
      </c>
      <c r="D362" s="52" t="s">
        <v>1304</v>
      </c>
      <c r="E362" s="53" t="n">
        <v>44836</v>
      </c>
      <c r="F362" s="52" t="s">
        <v>94</v>
      </c>
      <c r="G362" s="52" t="s">
        <v>13230</v>
      </c>
      <c r="H362" s="52" t="n">
        <v>313</v>
      </c>
      <c r="I362" s="52" t="n">
        <v>635.32</v>
      </c>
      <c r="J362" s="54" t="n">
        <f aca="false">ROUND(H362*I362,2)</f>
        <v>198855.16</v>
      </c>
      <c r="K362" s="52" t="s">
        <v>13212</v>
      </c>
      <c r="L362" s="52" t="n">
        <v>59395.18</v>
      </c>
      <c r="M362" s="52" t="s">
        <v>13250</v>
      </c>
      <c r="N362" s="52" t="s">
        <v>10066</v>
      </c>
      <c r="O362" s="52" t="s">
        <v>18</v>
      </c>
      <c r="P362" s="55" t="n">
        <f aca="false">J362-L362</f>
        <v>139459.98</v>
      </c>
      <c r="Q362" s="55" t="n">
        <f aca="false">IF(J362=0,0,ROUND(L362/J362*100,2))</f>
        <v>29.87</v>
      </c>
      <c r="R362" s="55" t="str">
        <f aca="false">TEXT(E362,"yyyy-mm")</f>
        <v>2022-10</v>
      </c>
    </row>
    <row r="363" customFormat="false" ht="15" hidden="false" customHeight="true" outlineLevel="0" collapsed="false">
      <c r="A363" s="56" t="s">
        <v>13599</v>
      </c>
      <c r="B363" s="56" t="s">
        <v>2573</v>
      </c>
      <c r="C363" s="56" t="s">
        <v>2170</v>
      </c>
      <c r="D363" s="56" t="s">
        <v>3727</v>
      </c>
      <c r="E363" s="57" t="n">
        <v>45149</v>
      </c>
      <c r="F363" s="56" t="s">
        <v>100</v>
      </c>
      <c r="G363" s="56" t="s">
        <v>13191</v>
      </c>
      <c r="H363" s="56" t="n">
        <v>42</v>
      </c>
      <c r="I363" s="56" t="n">
        <v>796.56</v>
      </c>
      <c r="J363" s="54" t="n">
        <f aca="false">ROUND(H363*I363,2)</f>
        <v>33455.52</v>
      </c>
      <c r="K363" s="56" t="s">
        <v>13192</v>
      </c>
      <c r="L363" s="56" t="n">
        <v>5188.91</v>
      </c>
      <c r="M363" s="56" t="s">
        <v>13218</v>
      </c>
      <c r="N363" s="56" t="s">
        <v>10066</v>
      </c>
      <c r="O363" s="56" t="s">
        <v>18</v>
      </c>
      <c r="P363" s="55" t="n">
        <f aca="false">J363-L363</f>
        <v>28266.61</v>
      </c>
      <c r="Q363" s="55" t="n">
        <f aca="false">IF(J363=0,0,ROUND(L363/J363*100,2))</f>
        <v>15.51</v>
      </c>
      <c r="R363" s="55" t="str">
        <f aca="false">TEXT(E363,"yyyy-mm")</f>
        <v>2023-08</v>
      </c>
    </row>
    <row r="364" customFormat="false" ht="15" hidden="false" customHeight="true" outlineLevel="0" collapsed="false">
      <c r="A364" s="52" t="s">
        <v>13600</v>
      </c>
      <c r="B364" s="52" t="s">
        <v>3075</v>
      </c>
      <c r="C364" s="52" t="s">
        <v>1328</v>
      </c>
      <c r="D364" s="52" t="s">
        <v>1019</v>
      </c>
      <c r="E364" s="53" t="n">
        <v>45238</v>
      </c>
      <c r="F364" s="52" t="s">
        <v>98</v>
      </c>
      <c r="G364" s="52" t="s">
        <v>13195</v>
      </c>
      <c r="H364" s="52" t="n">
        <v>409</v>
      </c>
      <c r="I364" s="52" t="n">
        <v>465.35</v>
      </c>
      <c r="J364" s="54" t="n">
        <f aca="false">ROUND(H364*I364,2)</f>
        <v>190328.15</v>
      </c>
      <c r="K364" s="52" t="s">
        <v>13192</v>
      </c>
      <c r="L364" s="52" t="n">
        <v>8653.73</v>
      </c>
      <c r="M364" s="52" t="s">
        <v>13198</v>
      </c>
      <c r="N364" s="52" t="s">
        <v>10061</v>
      </c>
      <c r="O364" s="52" t="s">
        <v>15</v>
      </c>
      <c r="P364" s="55" t="n">
        <f aca="false">J364-L364</f>
        <v>181674.42</v>
      </c>
      <c r="Q364" s="55" t="n">
        <f aca="false">IF(J364=0,0,ROUND(L364/J364*100,2))</f>
        <v>4.55</v>
      </c>
      <c r="R364" s="55" t="str">
        <f aca="false">TEXT(E364,"yyyy-mm")</f>
        <v>2023-11</v>
      </c>
    </row>
    <row r="365" customFormat="false" ht="15" hidden="false" customHeight="true" outlineLevel="0" collapsed="false">
      <c r="A365" s="56" t="s">
        <v>13601</v>
      </c>
      <c r="B365" s="56" t="s">
        <v>2896</v>
      </c>
      <c r="C365" s="56" t="s">
        <v>7830</v>
      </c>
      <c r="D365" s="56" t="s">
        <v>2432</v>
      </c>
      <c r="E365" s="57" t="n">
        <v>45106</v>
      </c>
      <c r="F365" s="56" t="s">
        <v>100</v>
      </c>
      <c r="G365" s="56" t="s">
        <v>13211</v>
      </c>
      <c r="H365" s="56" t="n">
        <v>406</v>
      </c>
      <c r="I365" s="56" t="n">
        <v>293.98</v>
      </c>
      <c r="J365" s="54" t="n">
        <f aca="false">ROUND(H365*I365,2)</f>
        <v>119355.88</v>
      </c>
      <c r="K365" s="56" t="s">
        <v>13212</v>
      </c>
      <c r="L365" s="56" t="n">
        <v>68602.84</v>
      </c>
      <c r="M365" s="56" t="s">
        <v>13214</v>
      </c>
      <c r="N365" s="56" t="s">
        <v>10061</v>
      </c>
      <c r="O365" s="56" t="s">
        <v>9</v>
      </c>
      <c r="P365" s="55" t="n">
        <f aca="false">J365-L365</f>
        <v>50753.04</v>
      </c>
      <c r="Q365" s="55" t="n">
        <f aca="false">IF(J365=0,0,ROUND(L365/J365*100,2))</f>
        <v>57.48</v>
      </c>
      <c r="R365" s="55" t="str">
        <f aca="false">TEXT(E365,"yyyy-mm")</f>
        <v>2023-06</v>
      </c>
    </row>
    <row r="366" customFormat="false" ht="15" hidden="false" customHeight="true" outlineLevel="0" collapsed="false">
      <c r="A366" s="52" t="s">
        <v>13602</v>
      </c>
      <c r="B366" s="52" t="s">
        <v>1892</v>
      </c>
      <c r="C366" s="52" t="s">
        <v>1221</v>
      </c>
      <c r="D366" s="52" t="s">
        <v>1383</v>
      </c>
      <c r="E366" s="53" t="n">
        <v>44768</v>
      </c>
      <c r="F366" s="52" t="s">
        <v>92</v>
      </c>
      <c r="G366" s="52" t="s">
        <v>13211</v>
      </c>
      <c r="H366" s="52" t="n">
        <v>271</v>
      </c>
      <c r="I366" s="52" t="n">
        <v>88.92</v>
      </c>
      <c r="J366" s="54" t="n">
        <f aca="false">ROUND(H366*I366,2)</f>
        <v>24097.32</v>
      </c>
      <c r="K366" s="52" t="s">
        <v>13188</v>
      </c>
      <c r="L366" s="52" t="n">
        <v>7440.77</v>
      </c>
      <c r="M366" s="52" t="s">
        <v>13260</v>
      </c>
      <c r="N366" s="52" t="s">
        <v>10061</v>
      </c>
      <c r="O366" s="52" t="s">
        <v>9</v>
      </c>
      <c r="P366" s="55" t="n">
        <f aca="false">J366-L366</f>
        <v>16656.55</v>
      </c>
      <c r="Q366" s="55" t="n">
        <f aca="false">IF(J366=0,0,ROUND(L366/J366*100,2))</f>
        <v>30.88</v>
      </c>
      <c r="R366" s="55" t="str">
        <f aca="false">TEXT(E366,"yyyy-mm")</f>
        <v>2022-07</v>
      </c>
    </row>
    <row r="367" customFormat="false" ht="15" hidden="false" customHeight="true" outlineLevel="0" collapsed="false">
      <c r="A367" s="56" t="s">
        <v>13603</v>
      </c>
      <c r="B367" s="56" t="s">
        <v>2050</v>
      </c>
      <c r="C367" s="56" t="s">
        <v>3332</v>
      </c>
      <c r="D367" s="56" t="s">
        <v>4861</v>
      </c>
      <c r="E367" s="57" t="n">
        <v>44627</v>
      </c>
      <c r="F367" s="56" t="s">
        <v>96</v>
      </c>
      <c r="G367" s="56" t="s">
        <v>13191</v>
      </c>
      <c r="H367" s="56" t="n">
        <v>477</v>
      </c>
      <c r="I367" s="56" t="n">
        <v>936.59</v>
      </c>
      <c r="J367" s="54" t="n">
        <f aca="false">ROUND(H367*I367,2)</f>
        <v>446753.43</v>
      </c>
      <c r="K367" s="56" t="s">
        <v>13212</v>
      </c>
      <c r="L367" s="56" t="n">
        <v>149304.69</v>
      </c>
      <c r="M367" s="56" t="s">
        <v>13193</v>
      </c>
      <c r="N367" s="56" t="s">
        <v>10066</v>
      </c>
      <c r="O367" s="56" t="s">
        <v>18</v>
      </c>
      <c r="P367" s="55" t="n">
        <f aca="false">J367-L367</f>
        <v>297448.74</v>
      </c>
      <c r="Q367" s="55" t="n">
        <f aca="false">IF(J367=0,0,ROUND(L367/J367*100,2))</f>
        <v>33.42</v>
      </c>
      <c r="R367" s="55" t="str">
        <f aca="false">TEXT(E367,"yyyy-mm")</f>
        <v>2022-03</v>
      </c>
    </row>
    <row r="368" customFormat="false" ht="15" hidden="false" customHeight="true" outlineLevel="0" collapsed="false">
      <c r="A368" s="52" t="s">
        <v>13604</v>
      </c>
      <c r="B368" s="52" t="s">
        <v>3582</v>
      </c>
      <c r="C368" s="52" t="s">
        <v>9487</v>
      </c>
      <c r="D368" s="52" t="s">
        <v>3387</v>
      </c>
      <c r="E368" s="53" t="n">
        <v>45276</v>
      </c>
      <c r="F368" s="52" t="s">
        <v>98</v>
      </c>
      <c r="G368" s="52" t="s">
        <v>13230</v>
      </c>
      <c r="H368" s="52" t="n">
        <v>225</v>
      </c>
      <c r="I368" s="52" t="n">
        <v>528.39</v>
      </c>
      <c r="J368" s="54" t="n">
        <f aca="false">ROUND(H368*I368,2)</f>
        <v>118887.75</v>
      </c>
      <c r="K368" s="52" t="s">
        <v>13192</v>
      </c>
      <c r="L368" s="52" t="n">
        <v>22939.86</v>
      </c>
      <c r="M368" s="52" t="s">
        <v>13252</v>
      </c>
      <c r="N368" s="52" t="s">
        <v>10066</v>
      </c>
      <c r="O368" s="52" t="s">
        <v>21</v>
      </c>
      <c r="P368" s="55" t="n">
        <f aca="false">J368-L368</f>
        <v>95947.89</v>
      </c>
      <c r="Q368" s="55" t="n">
        <f aca="false">IF(J368=0,0,ROUND(L368/J368*100,2))</f>
        <v>19.3</v>
      </c>
      <c r="R368" s="55" t="str">
        <f aca="false">TEXT(E368,"yyyy-mm")</f>
        <v>2023-12</v>
      </c>
    </row>
    <row r="369" customFormat="false" ht="15" hidden="false" customHeight="true" outlineLevel="0" collapsed="false">
      <c r="A369" s="56" t="s">
        <v>13605</v>
      </c>
      <c r="B369" s="56" t="s">
        <v>3942</v>
      </c>
      <c r="C369" s="56" t="s">
        <v>3870</v>
      </c>
      <c r="D369" s="56" t="s">
        <v>957</v>
      </c>
      <c r="E369" s="57" t="n">
        <v>45041</v>
      </c>
      <c r="F369" s="56" t="s">
        <v>98</v>
      </c>
      <c r="G369" s="56" t="s">
        <v>13191</v>
      </c>
      <c r="H369" s="56" t="n">
        <v>481</v>
      </c>
      <c r="I369" s="56" t="n">
        <v>656.37</v>
      </c>
      <c r="J369" s="54" t="n">
        <f aca="false">ROUND(H369*I369,2)</f>
        <v>315713.97</v>
      </c>
      <c r="K369" s="56" t="s">
        <v>13202</v>
      </c>
      <c r="L369" s="56" t="n">
        <v>1785.17</v>
      </c>
      <c r="M369" s="56" t="s">
        <v>13265</v>
      </c>
      <c r="N369" s="56" t="s">
        <v>10066</v>
      </c>
      <c r="O369" s="56" t="s">
        <v>9</v>
      </c>
      <c r="P369" s="55" t="n">
        <f aca="false">J369-L369</f>
        <v>313928.8</v>
      </c>
      <c r="Q369" s="55" t="n">
        <f aca="false">IF(J369=0,0,ROUND(L369/J369*100,2))</f>
        <v>0.57</v>
      </c>
      <c r="R369" s="55" t="str">
        <f aca="false">TEXT(E369,"yyyy-mm")</f>
        <v>2023-04</v>
      </c>
    </row>
    <row r="370" customFormat="false" ht="15" hidden="false" customHeight="true" outlineLevel="0" collapsed="false">
      <c r="A370" s="52" t="s">
        <v>13606</v>
      </c>
      <c r="B370" s="52" t="s">
        <v>2833</v>
      </c>
      <c r="C370" s="52" t="s">
        <v>5505</v>
      </c>
      <c r="D370" s="52" t="s">
        <v>1257</v>
      </c>
      <c r="E370" s="53" t="n">
        <v>45046</v>
      </c>
      <c r="F370" s="52" t="s">
        <v>102</v>
      </c>
      <c r="G370" s="52" t="s">
        <v>13191</v>
      </c>
      <c r="H370" s="52" t="n">
        <v>214</v>
      </c>
      <c r="I370" s="52" t="n">
        <v>43.94</v>
      </c>
      <c r="J370" s="54" t="n">
        <f aca="false">ROUND(H370*I370,2)</f>
        <v>9403.16</v>
      </c>
      <c r="K370" s="52" t="s">
        <v>13202</v>
      </c>
      <c r="L370" s="52" t="n">
        <v>3475.7</v>
      </c>
      <c r="M370" s="52" t="s">
        <v>13216</v>
      </c>
      <c r="N370" s="52" t="s">
        <v>10061</v>
      </c>
      <c r="O370" s="52" t="s">
        <v>15</v>
      </c>
      <c r="P370" s="55" t="n">
        <f aca="false">J370-L370</f>
        <v>5927.46</v>
      </c>
      <c r="Q370" s="55" t="n">
        <f aca="false">IF(J370=0,0,ROUND(L370/J370*100,2))</f>
        <v>36.96</v>
      </c>
      <c r="R370" s="55" t="str">
        <f aca="false">TEXT(E370,"yyyy-mm")</f>
        <v>2023-04</v>
      </c>
    </row>
    <row r="371" customFormat="false" ht="15" hidden="false" customHeight="true" outlineLevel="0" collapsed="false">
      <c r="A371" s="56" t="s">
        <v>13607</v>
      </c>
      <c r="B371" s="56" t="s">
        <v>3614</v>
      </c>
      <c r="C371" s="56" t="s">
        <v>7040</v>
      </c>
      <c r="D371" s="56" t="s">
        <v>2221</v>
      </c>
      <c r="E371" s="57" t="n">
        <v>45008</v>
      </c>
      <c r="F371" s="56" t="s">
        <v>94</v>
      </c>
      <c r="G371" s="56" t="s">
        <v>13187</v>
      </c>
      <c r="H371" s="56" t="n">
        <v>207</v>
      </c>
      <c r="I371" s="56" t="n">
        <v>689.52</v>
      </c>
      <c r="J371" s="54" t="n">
        <f aca="false">ROUND(H371*I371,2)</f>
        <v>142730.64</v>
      </c>
      <c r="K371" s="56" t="s">
        <v>13188</v>
      </c>
      <c r="L371" s="56" t="n">
        <v>34960.05</v>
      </c>
      <c r="M371" s="56" t="s">
        <v>13254</v>
      </c>
      <c r="N371" s="56" t="s">
        <v>10061</v>
      </c>
      <c r="O371" s="56" t="s">
        <v>21</v>
      </c>
      <c r="P371" s="55" t="n">
        <f aca="false">J371-L371</f>
        <v>107770.59</v>
      </c>
      <c r="Q371" s="55" t="n">
        <f aca="false">IF(J371=0,0,ROUND(L371/J371*100,2))</f>
        <v>24.49</v>
      </c>
      <c r="R371" s="55" t="str">
        <f aca="false">TEXT(E371,"yyyy-mm")</f>
        <v>2023-03</v>
      </c>
    </row>
    <row r="372" customFormat="false" ht="15" hidden="false" customHeight="true" outlineLevel="0" collapsed="false">
      <c r="A372" s="52" t="s">
        <v>13608</v>
      </c>
      <c r="B372" s="52" t="s">
        <v>921</v>
      </c>
      <c r="C372" s="52" t="s">
        <v>3032</v>
      </c>
      <c r="D372" s="52" t="s">
        <v>11107</v>
      </c>
      <c r="E372" s="53" t="n">
        <v>44595</v>
      </c>
      <c r="F372" s="52" t="s">
        <v>100</v>
      </c>
      <c r="G372" s="52" t="s">
        <v>13187</v>
      </c>
      <c r="H372" s="52" t="n">
        <v>284</v>
      </c>
      <c r="I372" s="52" t="n">
        <v>217.81</v>
      </c>
      <c r="J372" s="54" t="n">
        <f aca="false">ROUND(H372*I372,2)</f>
        <v>61858.04</v>
      </c>
      <c r="K372" s="52" t="s">
        <v>13212</v>
      </c>
      <c r="L372" s="52" t="n">
        <v>2371.71</v>
      </c>
      <c r="M372" s="52" t="s">
        <v>13260</v>
      </c>
      <c r="N372" s="52" t="s">
        <v>10066</v>
      </c>
      <c r="O372" s="52" t="s">
        <v>15</v>
      </c>
      <c r="P372" s="55" t="n">
        <f aca="false">J372-L372</f>
        <v>59486.33</v>
      </c>
      <c r="Q372" s="55" t="n">
        <f aca="false">IF(J372=0,0,ROUND(L372/J372*100,2))</f>
        <v>3.83</v>
      </c>
      <c r="R372" s="55" t="str">
        <f aca="false">TEXT(E372,"yyyy-mm")</f>
        <v>2022-02</v>
      </c>
    </row>
    <row r="373" customFormat="false" ht="15" hidden="false" customHeight="true" outlineLevel="0" collapsed="false">
      <c r="A373" s="56" t="s">
        <v>13609</v>
      </c>
      <c r="B373" s="56" t="s">
        <v>1157</v>
      </c>
      <c r="C373" s="56" t="s">
        <v>3344</v>
      </c>
      <c r="D373" s="56" t="s">
        <v>3497</v>
      </c>
      <c r="E373" s="57" t="n">
        <v>44776</v>
      </c>
      <c r="F373" s="56" t="s">
        <v>100</v>
      </c>
      <c r="G373" s="56" t="s">
        <v>13211</v>
      </c>
      <c r="H373" s="56" t="n">
        <v>228</v>
      </c>
      <c r="I373" s="56" t="n">
        <v>991.8</v>
      </c>
      <c r="J373" s="54" t="n">
        <f aca="false">ROUND(H373*I373,2)</f>
        <v>226130.4</v>
      </c>
      <c r="K373" s="56" t="s">
        <v>13188</v>
      </c>
      <c r="L373" s="56" t="n">
        <v>10657.08</v>
      </c>
      <c r="M373" s="56" t="s">
        <v>13214</v>
      </c>
      <c r="N373" s="56" t="s">
        <v>10061</v>
      </c>
      <c r="O373" s="56" t="s">
        <v>9</v>
      </c>
      <c r="P373" s="55" t="n">
        <f aca="false">J373-L373</f>
        <v>215473.32</v>
      </c>
      <c r="Q373" s="55" t="n">
        <f aca="false">IF(J373=0,0,ROUND(L373/J373*100,2))</f>
        <v>4.71</v>
      </c>
      <c r="R373" s="55" t="str">
        <f aca="false">TEXT(E373,"yyyy-mm")</f>
        <v>2022-08</v>
      </c>
    </row>
    <row r="374" customFormat="false" ht="15" hidden="false" customHeight="true" outlineLevel="0" collapsed="false">
      <c r="A374" s="52" t="s">
        <v>13610</v>
      </c>
      <c r="B374" s="52" t="s">
        <v>3973</v>
      </c>
      <c r="C374" s="52" t="s">
        <v>5228</v>
      </c>
      <c r="D374" s="52" t="s">
        <v>416</v>
      </c>
      <c r="E374" s="53" t="n">
        <v>45148</v>
      </c>
      <c r="F374" s="52" t="s">
        <v>94</v>
      </c>
      <c r="G374" s="52" t="s">
        <v>13205</v>
      </c>
      <c r="H374" s="52" t="n">
        <v>103</v>
      </c>
      <c r="I374" s="52" t="n">
        <v>267.11</v>
      </c>
      <c r="J374" s="54" t="n">
        <f aca="false">ROUND(H374*I374,2)</f>
        <v>27512.33</v>
      </c>
      <c r="K374" s="52" t="s">
        <v>13212</v>
      </c>
      <c r="L374" s="52" t="n">
        <v>851.35</v>
      </c>
      <c r="M374" s="52" t="s">
        <v>13193</v>
      </c>
      <c r="N374" s="52" t="s">
        <v>10066</v>
      </c>
      <c r="O374" s="52" t="s">
        <v>15</v>
      </c>
      <c r="P374" s="55" t="n">
        <f aca="false">J374-L374</f>
        <v>26660.98</v>
      </c>
      <c r="Q374" s="55" t="n">
        <f aca="false">IF(J374=0,0,ROUND(L374/J374*100,2))</f>
        <v>3.09</v>
      </c>
      <c r="R374" s="55" t="str">
        <f aca="false">TEXT(E374,"yyyy-mm")</f>
        <v>2023-08</v>
      </c>
    </row>
    <row r="375" customFormat="false" ht="15" hidden="false" customHeight="true" outlineLevel="0" collapsed="false">
      <c r="A375" s="56" t="s">
        <v>13611</v>
      </c>
      <c r="B375" s="56" t="s">
        <v>3290</v>
      </c>
      <c r="C375" s="56" t="s">
        <v>6501</v>
      </c>
      <c r="D375" s="56" t="s">
        <v>1890</v>
      </c>
      <c r="E375" s="57" t="n">
        <v>45065</v>
      </c>
      <c r="F375" s="56" t="s">
        <v>102</v>
      </c>
      <c r="G375" s="56" t="s">
        <v>13230</v>
      </c>
      <c r="H375" s="56" t="n">
        <v>383</v>
      </c>
      <c r="I375" s="56" t="n">
        <v>277.31</v>
      </c>
      <c r="J375" s="54" t="n">
        <f aca="false">ROUND(H375*I375,2)</f>
        <v>106209.73</v>
      </c>
      <c r="K375" s="56" t="s">
        <v>13192</v>
      </c>
      <c r="L375" s="56" t="n">
        <v>15045.78</v>
      </c>
      <c r="M375" s="56" t="s">
        <v>13265</v>
      </c>
      <c r="N375" s="56" t="s">
        <v>10061</v>
      </c>
      <c r="O375" s="56" t="s">
        <v>18</v>
      </c>
      <c r="P375" s="55" t="n">
        <f aca="false">J375-L375</f>
        <v>91163.95</v>
      </c>
      <c r="Q375" s="55" t="n">
        <f aca="false">IF(J375=0,0,ROUND(L375/J375*100,2))</f>
        <v>14.17</v>
      </c>
      <c r="R375" s="55" t="str">
        <f aca="false">TEXT(E375,"yyyy-mm")</f>
        <v>2023-05</v>
      </c>
    </row>
    <row r="376" customFormat="false" ht="15" hidden="false" customHeight="true" outlineLevel="0" collapsed="false">
      <c r="A376" s="52" t="s">
        <v>13612</v>
      </c>
      <c r="B376" s="52" t="s">
        <v>3845</v>
      </c>
      <c r="C376" s="52" t="s">
        <v>2272</v>
      </c>
      <c r="D376" s="52" t="s">
        <v>3589</v>
      </c>
      <c r="E376" s="53" t="n">
        <v>44884</v>
      </c>
      <c r="F376" s="52" t="s">
        <v>100</v>
      </c>
      <c r="G376" s="52" t="s">
        <v>13187</v>
      </c>
      <c r="H376" s="52" t="n">
        <v>8</v>
      </c>
      <c r="I376" s="52" t="n">
        <v>679.14</v>
      </c>
      <c r="J376" s="54" t="n">
        <f aca="false">ROUND(H376*I376,2)</f>
        <v>5433.12</v>
      </c>
      <c r="K376" s="52" t="s">
        <v>13192</v>
      </c>
      <c r="L376" s="52" t="n">
        <v>2202.43</v>
      </c>
      <c r="M376" s="52" t="s">
        <v>13216</v>
      </c>
      <c r="N376" s="52" t="s">
        <v>10066</v>
      </c>
      <c r="O376" s="52" t="s">
        <v>15</v>
      </c>
      <c r="P376" s="55" t="n">
        <f aca="false">J376-L376</f>
        <v>3230.69</v>
      </c>
      <c r="Q376" s="55" t="n">
        <f aca="false">IF(J376=0,0,ROUND(L376/J376*100,2))</f>
        <v>40.54</v>
      </c>
      <c r="R376" s="55" t="str">
        <f aca="false">TEXT(E376,"yyyy-mm")</f>
        <v>2022-11</v>
      </c>
    </row>
    <row r="377" customFormat="false" ht="15" hidden="false" customHeight="true" outlineLevel="0" collapsed="false">
      <c r="A377" s="56" t="s">
        <v>13613</v>
      </c>
      <c r="B377" s="56" t="s">
        <v>1639</v>
      </c>
      <c r="C377" s="56" t="s">
        <v>2057</v>
      </c>
      <c r="D377" s="56" t="s">
        <v>6093</v>
      </c>
      <c r="E377" s="57" t="n">
        <v>44890</v>
      </c>
      <c r="F377" s="56" t="s">
        <v>92</v>
      </c>
      <c r="G377" s="56" t="s">
        <v>13187</v>
      </c>
      <c r="H377" s="56" t="n">
        <v>62</v>
      </c>
      <c r="I377" s="56" t="n">
        <v>241.03</v>
      </c>
      <c r="J377" s="54" t="n">
        <f aca="false">ROUND(H377*I377,2)</f>
        <v>14943.86</v>
      </c>
      <c r="K377" s="56" t="s">
        <v>13192</v>
      </c>
      <c r="L377" s="56" t="n">
        <v>4693.29</v>
      </c>
      <c r="M377" s="56" t="s">
        <v>13239</v>
      </c>
      <c r="N377" s="56" t="s">
        <v>10066</v>
      </c>
      <c r="O377" s="56" t="s">
        <v>15</v>
      </c>
      <c r="P377" s="55" t="n">
        <f aca="false">J377-L377</f>
        <v>10250.57</v>
      </c>
      <c r="Q377" s="55" t="n">
        <f aca="false">IF(J377=0,0,ROUND(L377/J377*100,2))</f>
        <v>31.41</v>
      </c>
      <c r="R377" s="55" t="str">
        <f aca="false">TEXT(E377,"yyyy-mm")</f>
        <v>2022-11</v>
      </c>
    </row>
    <row r="378" customFormat="false" ht="15" hidden="false" customHeight="true" outlineLevel="0" collapsed="false">
      <c r="A378" s="52" t="s">
        <v>13614</v>
      </c>
      <c r="B378" s="52" t="s">
        <v>3636</v>
      </c>
      <c r="C378" s="52" t="s">
        <v>2561</v>
      </c>
      <c r="D378" s="52" t="s">
        <v>3441</v>
      </c>
      <c r="E378" s="53" t="n">
        <v>45014</v>
      </c>
      <c r="F378" s="52" t="s">
        <v>96</v>
      </c>
      <c r="G378" s="52" t="s">
        <v>13205</v>
      </c>
      <c r="H378" s="52" t="n">
        <v>292</v>
      </c>
      <c r="I378" s="52" t="n">
        <v>767.94</v>
      </c>
      <c r="J378" s="54" t="n">
        <f aca="false">ROUND(H378*I378,2)</f>
        <v>224238.48</v>
      </c>
      <c r="K378" s="52" t="s">
        <v>13192</v>
      </c>
      <c r="L378" s="52" t="n">
        <v>68846.23</v>
      </c>
      <c r="M378" s="52" t="s">
        <v>13241</v>
      </c>
      <c r="N378" s="52" t="s">
        <v>10066</v>
      </c>
      <c r="O378" s="52" t="s">
        <v>12</v>
      </c>
      <c r="P378" s="55" t="n">
        <f aca="false">J378-L378</f>
        <v>155392.25</v>
      </c>
      <c r="Q378" s="55" t="n">
        <f aca="false">IF(J378=0,0,ROUND(L378/J378*100,2))</f>
        <v>30.7</v>
      </c>
      <c r="R378" s="55" t="str">
        <f aca="false">TEXT(E378,"yyyy-mm")</f>
        <v>2023-03</v>
      </c>
    </row>
    <row r="379" customFormat="false" ht="15" hidden="false" customHeight="true" outlineLevel="0" collapsed="false">
      <c r="A379" s="56" t="s">
        <v>13615</v>
      </c>
      <c r="B379" s="56" t="s">
        <v>1373</v>
      </c>
      <c r="C379" s="56" t="s">
        <v>3518</v>
      </c>
      <c r="D379" s="56" t="s">
        <v>1425</v>
      </c>
      <c r="E379" s="57" t="n">
        <v>44593</v>
      </c>
      <c r="F379" s="56" t="s">
        <v>92</v>
      </c>
      <c r="G379" s="56" t="s">
        <v>13211</v>
      </c>
      <c r="H379" s="56" t="n">
        <v>411</v>
      </c>
      <c r="I379" s="56" t="n">
        <v>841.6</v>
      </c>
      <c r="J379" s="54" t="n">
        <f aca="false">ROUND(H379*I379,2)</f>
        <v>345897.6</v>
      </c>
      <c r="K379" s="56" t="s">
        <v>13212</v>
      </c>
      <c r="L379" s="56" t="n">
        <v>174702.26</v>
      </c>
      <c r="M379" s="56" t="s">
        <v>13263</v>
      </c>
      <c r="N379" s="56" t="s">
        <v>10066</v>
      </c>
      <c r="O379" s="56" t="s">
        <v>9</v>
      </c>
      <c r="P379" s="55" t="n">
        <f aca="false">J379-L379</f>
        <v>171195.34</v>
      </c>
      <c r="Q379" s="55" t="n">
        <f aca="false">IF(J379=0,0,ROUND(L379/J379*100,2))</f>
        <v>50.51</v>
      </c>
      <c r="R379" s="55" t="str">
        <f aca="false">TEXT(E379,"yyyy-mm")</f>
        <v>2022-02</v>
      </c>
    </row>
    <row r="380" customFormat="false" ht="15" hidden="false" customHeight="true" outlineLevel="0" collapsed="false">
      <c r="A380" s="52" t="s">
        <v>13616</v>
      </c>
      <c r="B380" s="52" t="s">
        <v>2625</v>
      </c>
      <c r="C380" s="52" t="s">
        <v>9887</v>
      </c>
      <c r="D380" s="52" t="s">
        <v>3977</v>
      </c>
      <c r="E380" s="53" t="n">
        <v>44825</v>
      </c>
      <c r="F380" s="52" t="s">
        <v>102</v>
      </c>
      <c r="G380" s="52" t="s">
        <v>13195</v>
      </c>
      <c r="H380" s="52" t="n">
        <v>110</v>
      </c>
      <c r="I380" s="52" t="n">
        <v>724.47</v>
      </c>
      <c r="J380" s="54" t="n">
        <f aca="false">ROUND(H380*I380,2)</f>
        <v>79691.7</v>
      </c>
      <c r="K380" s="52" t="s">
        <v>13212</v>
      </c>
      <c r="L380" s="52" t="n">
        <v>29767.09</v>
      </c>
      <c r="M380" s="52" t="s">
        <v>13287</v>
      </c>
      <c r="N380" s="52" t="s">
        <v>10066</v>
      </c>
      <c r="O380" s="52" t="s">
        <v>15</v>
      </c>
      <c r="P380" s="55" t="n">
        <f aca="false">J380-L380</f>
        <v>49924.61</v>
      </c>
      <c r="Q380" s="55" t="n">
        <f aca="false">IF(J380=0,0,ROUND(L380/J380*100,2))</f>
        <v>37.35</v>
      </c>
      <c r="R380" s="55" t="str">
        <f aca="false">TEXT(E380,"yyyy-mm")</f>
        <v>2022-09</v>
      </c>
    </row>
    <row r="381" customFormat="false" ht="15" hidden="false" customHeight="true" outlineLevel="0" collapsed="false">
      <c r="A381" s="56" t="s">
        <v>13617</v>
      </c>
      <c r="B381" s="56" t="s">
        <v>3284</v>
      </c>
      <c r="C381" s="56" t="s">
        <v>686</v>
      </c>
      <c r="D381" s="56" t="s">
        <v>2944</v>
      </c>
      <c r="E381" s="57" t="n">
        <v>45605</v>
      </c>
      <c r="F381" s="56" t="s">
        <v>98</v>
      </c>
      <c r="G381" s="56" t="s">
        <v>13230</v>
      </c>
      <c r="H381" s="56" t="n">
        <v>352</v>
      </c>
      <c r="I381" s="56" t="n">
        <v>475.28</v>
      </c>
      <c r="J381" s="54" t="n">
        <f aca="false">ROUND(H381*I381,2)</f>
        <v>167298.56</v>
      </c>
      <c r="K381" s="56" t="s">
        <v>13202</v>
      </c>
      <c r="L381" s="56" t="n">
        <v>97569.6</v>
      </c>
      <c r="M381" s="56" t="s">
        <v>13306</v>
      </c>
      <c r="N381" s="56" t="s">
        <v>10066</v>
      </c>
      <c r="O381" s="56" t="s">
        <v>9</v>
      </c>
      <c r="P381" s="55" t="n">
        <f aca="false">J381-L381</f>
        <v>69728.96</v>
      </c>
      <c r="Q381" s="55" t="n">
        <f aca="false">IF(J381=0,0,ROUND(L381/J381*100,2))</f>
        <v>58.32</v>
      </c>
      <c r="R381" s="55" t="str">
        <f aca="false">TEXT(E381,"yyyy-mm")</f>
        <v>2024-11</v>
      </c>
    </row>
    <row r="382" customFormat="false" ht="15" hidden="false" customHeight="true" outlineLevel="0" collapsed="false">
      <c r="A382" s="52" t="s">
        <v>13618</v>
      </c>
      <c r="B382" s="52" t="s">
        <v>1806</v>
      </c>
      <c r="C382" s="52" t="s">
        <v>5508</v>
      </c>
      <c r="D382" s="52" t="s">
        <v>5600</v>
      </c>
      <c r="E382" s="53" t="n">
        <v>45529</v>
      </c>
      <c r="F382" s="52" t="s">
        <v>102</v>
      </c>
      <c r="G382" s="52" t="s">
        <v>13230</v>
      </c>
      <c r="H382" s="52" t="n">
        <v>100</v>
      </c>
      <c r="I382" s="52" t="n">
        <v>379</v>
      </c>
      <c r="J382" s="54" t="n">
        <f aca="false">ROUND(H382*I382,2)</f>
        <v>37900</v>
      </c>
      <c r="K382" s="52" t="s">
        <v>13192</v>
      </c>
      <c r="L382" s="52" t="n">
        <v>10656.55</v>
      </c>
      <c r="M382" s="52" t="s">
        <v>13252</v>
      </c>
      <c r="N382" s="52" t="s">
        <v>10061</v>
      </c>
      <c r="O382" s="52" t="s">
        <v>21</v>
      </c>
      <c r="P382" s="55" t="n">
        <f aca="false">J382-L382</f>
        <v>27243.45</v>
      </c>
      <c r="Q382" s="55" t="n">
        <f aca="false">IF(J382=0,0,ROUND(L382/J382*100,2))</f>
        <v>28.12</v>
      </c>
      <c r="R382" s="55" t="str">
        <f aca="false">TEXT(E382,"yyyy-mm")</f>
        <v>2024-08</v>
      </c>
    </row>
    <row r="383" customFormat="false" ht="15" hidden="false" customHeight="true" outlineLevel="0" collapsed="false">
      <c r="A383" s="56" t="s">
        <v>13619</v>
      </c>
      <c r="B383" s="56" t="s">
        <v>2363</v>
      </c>
      <c r="C383" s="56" t="s">
        <v>2923</v>
      </c>
      <c r="D383" s="56" t="s">
        <v>8814</v>
      </c>
      <c r="E383" s="57" t="n">
        <v>45570</v>
      </c>
      <c r="F383" s="56" t="s">
        <v>100</v>
      </c>
      <c r="G383" s="56" t="s">
        <v>13205</v>
      </c>
      <c r="H383" s="56" t="n">
        <v>266</v>
      </c>
      <c r="I383" s="56" t="n">
        <v>569.88</v>
      </c>
      <c r="J383" s="54" t="n">
        <f aca="false">ROUND(H383*I383,2)</f>
        <v>151588.08</v>
      </c>
      <c r="K383" s="56" t="s">
        <v>13212</v>
      </c>
      <c r="L383" s="56" t="n">
        <v>30176.24</v>
      </c>
      <c r="M383" s="56" t="s">
        <v>13236</v>
      </c>
      <c r="N383" s="56" t="s">
        <v>10061</v>
      </c>
      <c r="O383" s="56" t="s">
        <v>12</v>
      </c>
      <c r="P383" s="55" t="n">
        <f aca="false">J383-L383</f>
        <v>121411.84</v>
      </c>
      <c r="Q383" s="55" t="n">
        <f aca="false">IF(J383=0,0,ROUND(L383/J383*100,2))</f>
        <v>19.91</v>
      </c>
      <c r="R383" s="55" t="str">
        <f aca="false">TEXT(E383,"yyyy-mm")</f>
        <v>2024-10</v>
      </c>
    </row>
    <row r="384" customFormat="false" ht="15" hidden="false" customHeight="true" outlineLevel="0" collapsed="false">
      <c r="A384" s="52" t="s">
        <v>13620</v>
      </c>
      <c r="B384" s="52" t="s">
        <v>3498</v>
      </c>
      <c r="C384" s="52" t="s">
        <v>6770</v>
      </c>
      <c r="D384" s="52" t="s">
        <v>6606</v>
      </c>
      <c r="E384" s="53" t="n">
        <v>44682</v>
      </c>
      <c r="F384" s="52" t="s">
        <v>100</v>
      </c>
      <c r="G384" s="52" t="s">
        <v>13230</v>
      </c>
      <c r="H384" s="52" t="n">
        <v>474</v>
      </c>
      <c r="I384" s="52" t="n">
        <v>517.57</v>
      </c>
      <c r="J384" s="54" t="n">
        <f aca="false">ROUND(H384*I384,2)</f>
        <v>245328.18</v>
      </c>
      <c r="K384" s="52" t="s">
        <v>13202</v>
      </c>
      <c r="L384" s="52" t="n">
        <v>90426.64</v>
      </c>
      <c r="M384" s="52" t="s">
        <v>13198</v>
      </c>
      <c r="N384" s="52" t="s">
        <v>10061</v>
      </c>
      <c r="O384" s="52" t="s">
        <v>21</v>
      </c>
      <c r="P384" s="55" t="n">
        <f aca="false">J384-L384</f>
        <v>154901.54</v>
      </c>
      <c r="Q384" s="55" t="n">
        <f aca="false">IF(J384=0,0,ROUND(L384/J384*100,2))</f>
        <v>36.86</v>
      </c>
      <c r="R384" s="55" t="str">
        <f aca="false">TEXT(E384,"yyyy-mm")</f>
        <v>2022-05</v>
      </c>
    </row>
    <row r="385" customFormat="false" ht="15" hidden="false" customHeight="true" outlineLevel="0" collapsed="false">
      <c r="A385" s="56" t="s">
        <v>13621</v>
      </c>
      <c r="B385" s="56" t="s">
        <v>2507</v>
      </c>
      <c r="C385" s="56" t="s">
        <v>4583</v>
      </c>
      <c r="D385" s="56" t="s">
        <v>9932</v>
      </c>
      <c r="E385" s="57" t="n">
        <v>45509</v>
      </c>
      <c r="F385" s="56" t="s">
        <v>102</v>
      </c>
      <c r="G385" s="56" t="s">
        <v>13230</v>
      </c>
      <c r="H385" s="56" t="n">
        <v>469</v>
      </c>
      <c r="I385" s="56" t="n">
        <v>791.56</v>
      </c>
      <c r="J385" s="54" t="n">
        <f aca="false">ROUND(H385*I385,2)</f>
        <v>371241.64</v>
      </c>
      <c r="K385" s="56" t="s">
        <v>13212</v>
      </c>
      <c r="L385" s="56" t="n">
        <v>114992.93</v>
      </c>
      <c r="M385" s="56" t="s">
        <v>13216</v>
      </c>
      <c r="N385" s="56" t="s">
        <v>10066</v>
      </c>
      <c r="O385" s="56" t="s">
        <v>12</v>
      </c>
      <c r="P385" s="55" t="n">
        <f aca="false">J385-L385</f>
        <v>256248.71</v>
      </c>
      <c r="Q385" s="55" t="n">
        <f aca="false">IF(J385=0,0,ROUND(L385/J385*100,2))</f>
        <v>30.98</v>
      </c>
      <c r="R385" s="55" t="str">
        <f aca="false">TEXT(E385,"yyyy-mm")</f>
        <v>2024-08</v>
      </c>
    </row>
    <row r="386" customFormat="false" ht="15" hidden="false" customHeight="true" outlineLevel="0" collapsed="false">
      <c r="A386" s="52" t="s">
        <v>13622</v>
      </c>
      <c r="B386" s="52" t="s">
        <v>1368</v>
      </c>
      <c r="C386" s="52" t="s">
        <v>606</v>
      </c>
      <c r="D386" s="52" t="s">
        <v>5237</v>
      </c>
      <c r="E386" s="53" t="n">
        <v>44838</v>
      </c>
      <c r="F386" s="52" t="s">
        <v>96</v>
      </c>
      <c r="G386" s="52" t="s">
        <v>13205</v>
      </c>
      <c r="H386" s="52" t="n">
        <v>415</v>
      </c>
      <c r="I386" s="52" t="n">
        <v>676.01</v>
      </c>
      <c r="J386" s="54" t="n">
        <f aca="false">ROUND(H386*I386,2)</f>
        <v>280544.15</v>
      </c>
      <c r="K386" s="52" t="s">
        <v>13188</v>
      </c>
      <c r="L386" s="52" t="n">
        <v>43280.64</v>
      </c>
      <c r="M386" s="52" t="s">
        <v>13216</v>
      </c>
      <c r="N386" s="52" t="s">
        <v>10061</v>
      </c>
      <c r="O386" s="52" t="s">
        <v>18</v>
      </c>
      <c r="P386" s="55" t="n">
        <f aca="false">J386-L386</f>
        <v>237263.51</v>
      </c>
      <c r="Q386" s="55" t="n">
        <f aca="false">IF(J386=0,0,ROUND(L386/J386*100,2))</f>
        <v>15.43</v>
      </c>
      <c r="R386" s="55" t="str">
        <f aca="false">TEXT(E386,"yyyy-mm")</f>
        <v>2022-10</v>
      </c>
    </row>
    <row r="387" customFormat="false" ht="15" hidden="false" customHeight="true" outlineLevel="0" collapsed="false">
      <c r="A387" s="56" t="s">
        <v>13623</v>
      </c>
      <c r="B387" s="56" t="s">
        <v>2663</v>
      </c>
      <c r="C387" s="56" t="s">
        <v>484</v>
      </c>
      <c r="D387" s="56" t="s">
        <v>10227</v>
      </c>
      <c r="E387" s="57" t="n">
        <v>44742</v>
      </c>
      <c r="F387" s="56" t="s">
        <v>102</v>
      </c>
      <c r="G387" s="56" t="s">
        <v>13205</v>
      </c>
      <c r="H387" s="56" t="n">
        <v>242</v>
      </c>
      <c r="I387" s="56" t="n">
        <v>866.22</v>
      </c>
      <c r="J387" s="54" t="n">
        <f aca="false">ROUND(H387*I387,2)</f>
        <v>209625.24</v>
      </c>
      <c r="K387" s="56" t="s">
        <v>13192</v>
      </c>
      <c r="L387" s="56" t="n">
        <v>38411.68</v>
      </c>
      <c r="M387" s="56" t="s">
        <v>13218</v>
      </c>
      <c r="N387" s="56" t="s">
        <v>10061</v>
      </c>
      <c r="O387" s="56" t="s">
        <v>15</v>
      </c>
      <c r="P387" s="55" t="n">
        <f aca="false">J387-L387</f>
        <v>171213.56</v>
      </c>
      <c r="Q387" s="55" t="n">
        <f aca="false">IF(J387=0,0,ROUND(L387/J387*100,2))</f>
        <v>18.32</v>
      </c>
      <c r="R387" s="55" t="str">
        <f aca="false">TEXT(E387,"yyyy-mm")</f>
        <v>2022-06</v>
      </c>
    </row>
    <row r="388" customFormat="false" ht="15" hidden="false" customHeight="true" outlineLevel="0" collapsed="false">
      <c r="A388" s="52" t="s">
        <v>13624</v>
      </c>
      <c r="B388" s="52" t="s">
        <v>1537</v>
      </c>
      <c r="C388" s="52" t="s">
        <v>5302</v>
      </c>
      <c r="D388" s="52" t="s">
        <v>4767</v>
      </c>
      <c r="E388" s="53" t="n">
        <v>44765</v>
      </c>
      <c r="F388" s="52" t="s">
        <v>94</v>
      </c>
      <c r="G388" s="52" t="s">
        <v>13191</v>
      </c>
      <c r="H388" s="52" t="n">
        <v>298</v>
      </c>
      <c r="I388" s="52" t="n">
        <v>764.34</v>
      </c>
      <c r="J388" s="54" t="n">
        <f aca="false">ROUND(H388*I388,2)</f>
        <v>227773.32</v>
      </c>
      <c r="K388" s="52" t="s">
        <v>13192</v>
      </c>
      <c r="L388" s="52" t="n">
        <v>94304.26</v>
      </c>
      <c r="M388" s="52" t="s">
        <v>13225</v>
      </c>
      <c r="N388" s="52" t="s">
        <v>10061</v>
      </c>
      <c r="O388" s="52" t="s">
        <v>12</v>
      </c>
      <c r="P388" s="55" t="n">
        <f aca="false">J388-L388</f>
        <v>133469.06</v>
      </c>
      <c r="Q388" s="55" t="n">
        <f aca="false">IF(J388=0,0,ROUND(L388/J388*100,2))</f>
        <v>41.4</v>
      </c>
      <c r="R388" s="55" t="str">
        <f aca="false">TEXT(E388,"yyyy-mm")</f>
        <v>2022-07</v>
      </c>
    </row>
    <row r="389" customFormat="false" ht="15" hidden="false" customHeight="true" outlineLevel="0" collapsed="false">
      <c r="A389" s="56" t="s">
        <v>13625</v>
      </c>
      <c r="B389" s="56" t="s">
        <v>2325</v>
      </c>
      <c r="C389" s="56" t="s">
        <v>1822</v>
      </c>
      <c r="D389" s="56" t="s">
        <v>1629</v>
      </c>
      <c r="E389" s="57" t="n">
        <v>45148</v>
      </c>
      <c r="F389" s="56" t="s">
        <v>92</v>
      </c>
      <c r="G389" s="56" t="s">
        <v>13187</v>
      </c>
      <c r="H389" s="56" t="n">
        <v>247</v>
      </c>
      <c r="I389" s="56" t="n">
        <v>119.3</v>
      </c>
      <c r="J389" s="54" t="n">
        <f aca="false">ROUND(H389*I389,2)</f>
        <v>29467.1</v>
      </c>
      <c r="K389" s="56" t="s">
        <v>13212</v>
      </c>
      <c r="L389" s="56" t="n">
        <v>9206.38</v>
      </c>
      <c r="M389" s="56" t="s">
        <v>13216</v>
      </c>
      <c r="N389" s="56" t="s">
        <v>10061</v>
      </c>
      <c r="O389" s="56" t="s">
        <v>12</v>
      </c>
      <c r="P389" s="55" t="n">
        <f aca="false">J389-L389</f>
        <v>20260.72</v>
      </c>
      <c r="Q389" s="55" t="n">
        <f aca="false">IF(J389=0,0,ROUND(L389/J389*100,2))</f>
        <v>31.24</v>
      </c>
      <c r="R389" s="55" t="str">
        <f aca="false">TEXT(E389,"yyyy-mm")</f>
        <v>2023-08</v>
      </c>
    </row>
    <row r="390" customFormat="false" ht="15" hidden="false" customHeight="true" outlineLevel="0" collapsed="false">
      <c r="A390" s="52" t="s">
        <v>13626</v>
      </c>
      <c r="B390" s="52" t="s">
        <v>3907</v>
      </c>
      <c r="C390" s="52" t="s">
        <v>3368</v>
      </c>
      <c r="D390" s="52" t="s">
        <v>1999</v>
      </c>
      <c r="E390" s="53" t="n">
        <v>45416</v>
      </c>
      <c r="F390" s="52" t="s">
        <v>100</v>
      </c>
      <c r="G390" s="52" t="s">
        <v>13187</v>
      </c>
      <c r="H390" s="52" t="n">
        <v>34</v>
      </c>
      <c r="I390" s="52" t="n">
        <v>459.01</v>
      </c>
      <c r="J390" s="54" t="n">
        <f aca="false">ROUND(H390*I390,2)</f>
        <v>15606.34</v>
      </c>
      <c r="K390" s="52" t="s">
        <v>13202</v>
      </c>
      <c r="L390" s="52" t="n">
        <v>4002.95</v>
      </c>
      <c r="M390" s="52" t="s">
        <v>13239</v>
      </c>
      <c r="N390" s="52" t="s">
        <v>10066</v>
      </c>
      <c r="O390" s="52" t="s">
        <v>21</v>
      </c>
      <c r="P390" s="55" t="n">
        <f aca="false">J390-L390</f>
        <v>11603.39</v>
      </c>
      <c r="Q390" s="55" t="n">
        <f aca="false">IF(J390=0,0,ROUND(L390/J390*100,2))</f>
        <v>25.65</v>
      </c>
      <c r="R390" s="55" t="str">
        <f aca="false">TEXT(E390,"yyyy-mm")</f>
        <v>2024-05</v>
      </c>
    </row>
    <row r="391" customFormat="false" ht="15" hidden="false" customHeight="true" outlineLevel="0" collapsed="false">
      <c r="A391" s="56" t="s">
        <v>13627</v>
      </c>
      <c r="B391" s="56" t="s">
        <v>1978</v>
      </c>
      <c r="C391" s="56" t="s">
        <v>8724</v>
      </c>
      <c r="D391" s="56" t="s">
        <v>735</v>
      </c>
      <c r="E391" s="57" t="n">
        <v>44580</v>
      </c>
      <c r="F391" s="56" t="s">
        <v>92</v>
      </c>
      <c r="G391" s="56" t="s">
        <v>13230</v>
      </c>
      <c r="H391" s="56" t="n">
        <v>262</v>
      </c>
      <c r="I391" s="56" t="n">
        <v>757.96</v>
      </c>
      <c r="J391" s="54" t="n">
        <f aca="false">ROUND(H391*I391,2)</f>
        <v>198585.52</v>
      </c>
      <c r="K391" s="56" t="s">
        <v>13212</v>
      </c>
      <c r="L391" s="56" t="n">
        <v>58938.24</v>
      </c>
      <c r="M391" s="56" t="s">
        <v>13198</v>
      </c>
      <c r="N391" s="56" t="s">
        <v>10061</v>
      </c>
      <c r="O391" s="56" t="s">
        <v>15</v>
      </c>
      <c r="P391" s="55" t="n">
        <f aca="false">J391-L391</f>
        <v>139647.28</v>
      </c>
      <c r="Q391" s="55" t="n">
        <f aca="false">IF(J391=0,0,ROUND(L391/J391*100,2))</f>
        <v>29.68</v>
      </c>
      <c r="R391" s="55" t="str">
        <f aca="false">TEXT(E391,"yyyy-mm")</f>
        <v>2022-01</v>
      </c>
    </row>
    <row r="392" customFormat="false" ht="15" hidden="false" customHeight="true" outlineLevel="0" collapsed="false">
      <c r="A392" s="52" t="s">
        <v>13628</v>
      </c>
      <c r="B392" s="52" t="s">
        <v>2454</v>
      </c>
      <c r="C392" s="52" t="s">
        <v>4026</v>
      </c>
      <c r="D392" s="52" t="s">
        <v>2308</v>
      </c>
      <c r="E392" s="53" t="n">
        <v>45634</v>
      </c>
      <c r="F392" s="52" t="s">
        <v>102</v>
      </c>
      <c r="G392" s="52" t="s">
        <v>13191</v>
      </c>
      <c r="H392" s="52" t="n">
        <v>48</v>
      </c>
      <c r="I392" s="52" t="n">
        <v>932.11</v>
      </c>
      <c r="J392" s="54" t="n">
        <f aca="false">ROUND(H392*I392,2)</f>
        <v>44741.28</v>
      </c>
      <c r="K392" s="52" t="s">
        <v>13212</v>
      </c>
      <c r="L392" s="52" t="n">
        <v>18258.32</v>
      </c>
      <c r="M392" s="52" t="s">
        <v>13218</v>
      </c>
      <c r="N392" s="52" t="s">
        <v>10066</v>
      </c>
      <c r="O392" s="52" t="s">
        <v>12</v>
      </c>
      <c r="P392" s="55" t="n">
        <f aca="false">J392-L392</f>
        <v>26482.96</v>
      </c>
      <c r="Q392" s="55" t="n">
        <f aca="false">IF(J392=0,0,ROUND(L392/J392*100,2))</f>
        <v>40.81</v>
      </c>
      <c r="R392" s="55" t="str">
        <f aca="false">TEXT(E392,"yyyy-mm")</f>
        <v>2024-12</v>
      </c>
    </row>
    <row r="393" customFormat="false" ht="15" hidden="false" customHeight="true" outlineLevel="0" collapsed="false">
      <c r="A393" s="56" t="s">
        <v>13629</v>
      </c>
      <c r="B393" s="56" t="s">
        <v>901</v>
      </c>
      <c r="C393" s="56" t="s">
        <v>407</v>
      </c>
      <c r="D393" s="56" t="s">
        <v>3356</v>
      </c>
      <c r="E393" s="57" t="n">
        <v>45285</v>
      </c>
      <c r="F393" s="56" t="s">
        <v>100</v>
      </c>
      <c r="G393" s="56" t="s">
        <v>13187</v>
      </c>
      <c r="H393" s="56" t="n">
        <v>471</v>
      </c>
      <c r="I393" s="56" t="n">
        <v>803.58</v>
      </c>
      <c r="J393" s="54" t="n">
        <f aca="false">ROUND(H393*I393,2)</f>
        <v>378486.18</v>
      </c>
      <c r="K393" s="56" t="s">
        <v>13212</v>
      </c>
      <c r="L393" s="56" t="n">
        <v>189770.4</v>
      </c>
      <c r="M393" s="56" t="s">
        <v>13216</v>
      </c>
      <c r="N393" s="56" t="s">
        <v>10061</v>
      </c>
      <c r="O393" s="56" t="s">
        <v>9</v>
      </c>
      <c r="P393" s="55" t="n">
        <f aca="false">J393-L393</f>
        <v>188715.78</v>
      </c>
      <c r="Q393" s="55" t="n">
        <f aca="false">IF(J393=0,0,ROUND(L393/J393*100,2))</f>
        <v>50.14</v>
      </c>
      <c r="R393" s="55" t="str">
        <f aca="false">TEXT(E393,"yyyy-mm")</f>
        <v>2023-12</v>
      </c>
    </row>
    <row r="394" customFormat="false" ht="15" hidden="false" customHeight="true" outlineLevel="0" collapsed="false">
      <c r="A394" s="52" t="s">
        <v>13630</v>
      </c>
      <c r="B394" s="52" t="s">
        <v>3621</v>
      </c>
      <c r="C394" s="52" t="s">
        <v>3932</v>
      </c>
      <c r="D394" s="52" t="s">
        <v>7281</v>
      </c>
      <c r="E394" s="53" t="n">
        <v>45349</v>
      </c>
      <c r="F394" s="52" t="s">
        <v>98</v>
      </c>
      <c r="G394" s="52" t="s">
        <v>13205</v>
      </c>
      <c r="H394" s="52" t="n">
        <v>11</v>
      </c>
      <c r="I394" s="52" t="n">
        <v>891.1</v>
      </c>
      <c r="J394" s="54" t="n">
        <f aca="false">ROUND(H394*I394,2)</f>
        <v>9802.1</v>
      </c>
      <c r="K394" s="52" t="s">
        <v>13192</v>
      </c>
      <c r="L394" s="52" t="n">
        <v>5823.42</v>
      </c>
      <c r="M394" s="52" t="s">
        <v>13254</v>
      </c>
      <c r="N394" s="52" t="s">
        <v>10061</v>
      </c>
      <c r="O394" s="52" t="s">
        <v>9</v>
      </c>
      <c r="P394" s="55" t="n">
        <f aca="false">J394-L394</f>
        <v>3978.68</v>
      </c>
      <c r="Q394" s="55" t="n">
        <f aca="false">IF(J394=0,0,ROUND(L394/J394*100,2))</f>
        <v>59.41</v>
      </c>
      <c r="R394" s="55" t="str">
        <f aca="false">TEXT(E394,"yyyy-mm")</f>
        <v>2024-02</v>
      </c>
    </row>
    <row r="395" customFormat="false" ht="15" hidden="false" customHeight="true" outlineLevel="0" collapsed="false">
      <c r="A395" s="56" t="s">
        <v>13631</v>
      </c>
      <c r="B395" s="56" t="s">
        <v>3287</v>
      </c>
      <c r="C395" s="56" t="s">
        <v>6895</v>
      </c>
      <c r="D395" s="56" t="s">
        <v>2891</v>
      </c>
      <c r="E395" s="57" t="n">
        <v>45589</v>
      </c>
      <c r="F395" s="56" t="s">
        <v>98</v>
      </c>
      <c r="G395" s="56" t="s">
        <v>13211</v>
      </c>
      <c r="H395" s="56" t="n">
        <v>389</v>
      </c>
      <c r="I395" s="56" t="n">
        <v>898.54</v>
      </c>
      <c r="J395" s="54" t="n">
        <f aca="false">ROUND(H395*I395,2)</f>
        <v>349532.06</v>
      </c>
      <c r="K395" s="56" t="s">
        <v>13202</v>
      </c>
      <c r="L395" s="56" t="n">
        <v>175372.91</v>
      </c>
      <c r="M395" s="56" t="s">
        <v>13254</v>
      </c>
      <c r="N395" s="56" t="s">
        <v>10061</v>
      </c>
      <c r="O395" s="56" t="s">
        <v>9</v>
      </c>
      <c r="P395" s="55" t="n">
        <f aca="false">J395-L395</f>
        <v>174159.15</v>
      </c>
      <c r="Q395" s="55" t="n">
        <f aca="false">IF(J395=0,0,ROUND(L395/J395*100,2))</f>
        <v>50.17</v>
      </c>
      <c r="R395" s="55" t="str">
        <f aca="false">TEXT(E395,"yyyy-mm")</f>
        <v>2024-10</v>
      </c>
    </row>
    <row r="396" customFormat="false" ht="15" hidden="false" customHeight="true" outlineLevel="0" collapsed="false">
      <c r="A396" s="52" t="s">
        <v>13632</v>
      </c>
      <c r="B396" s="52" t="s">
        <v>1347</v>
      </c>
      <c r="C396" s="52" t="s">
        <v>1998</v>
      </c>
      <c r="D396" s="52" t="s">
        <v>6093</v>
      </c>
      <c r="E396" s="53" t="n">
        <v>45238</v>
      </c>
      <c r="F396" s="52" t="s">
        <v>100</v>
      </c>
      <c r="G396" s="52" t="s">
        <v>13205</v>
      </c>
      <c r="H396" s="52" t="n">
        <v>216</v>
      </c>
      <c r="I396" s="52" t="n">
        <v>677.14</v>
      </c>
      <c r="J396" s="54" t="n">
        <f aca="false">ROUND(H396*I396,2)</f>
        <v>146262.24</v>
      </c>
      <c r="K396" s="52" t="s">
        <v>13188</v>
      </c>
      <c r="L396" s="52" t="n">
        <v>82031.29</v>
      </c>
      <c r="M396" s="52" t="s">
        <v>13228</v>
      </c>
      <c r="N396" s="52" t="s">
        <v>10066</v>
      </c>
      <c r="O396" s="52" t="s">
        <v>15</v>
      </c>
      <c r="P396" s="55" t="n">
        <f aca="false">J396-L396</f>
        <v>64230.95</v>
      </c>
      <c r="Q396" s="55" t="n">
        <f aca="false">IF(J396=0,0,ROUND(L396/J396*100,2))</f>
        <v>56.09</v>
      </c>
      <c r="R396" s="55" t="str">
        <f aca="false">TEXT(E396,"yyyy-mm")</f>
        <v>2023-11</v>
      </c>
    </row>
    <row r="397" customFormat="false" ht="15" hidden="false" customHeight="true" outlineLevel="0" collapsed="false">
      <c r="A397" s="56" t="s">
        <v>13633</v>
      </c>
      <c r="B397" s="56" t="s">
        <v>2466</v>
      </c>
      <c r="C397" s="56" t="s">
        <v>2057</v>
      </c>
      <c r="D397" s="56" t="s">
        <v>3673</v>
      </c>
      <c r="E397" s="57" t="n">
        <v>45020</v>
      </c>
      <c r="F397" s="56" t="s">
        <v>94</v>
      </c>
      <c r="G397" s="56" t="s">
        <v>13195</v>
      </c>
      <c r="H397" s="56" t="n">
        <v>23</v>
      </c>
      <c r="I397" s="56" t="n">
        <v>514.81</v>
      </c>
      <c r="J397" s="54" t="n">
        <f aca="false">ROUND(H397*I397,2)</f>
        <v>11840.63</v>
      </c>
      <c r="K397" s="56" t="s">
        <v>13212</v>
      </c>
      <c r="L397" s="56" t="n">
        <v>1944.93</v>
      </c>
      <c r="M397" s="56" t="s">
        <v>13228</v>
      </c>
      <c r="N397" s="56" t="s">
        <v>10061</v>
      </c>
      <c r="O397" s="56" t="s">
        <v>9</v>
      </c>
      <c r="P397" s="55" t="n">
        <f aca="false">J397-L397</f>
        <v>9895.7</v>
      </c>
      <c r="Q397" s="55" t="n">
        <f aca="false">IF(J397=0,0,ROUND(L397/J397*100,2))</f>
        <v>16.43</v>
      </c>
      <c r="R397" s="55" t="str">
        <f aca="false">TEXT(E397,"yyyy-mm")</f>
        <v>2023-04</v>
      </c>
    </row>
    <row r="398" customFormat="false" ht="15" hidden="false" customHeight="true" outlineLevel="0" collapsed="false">
      <c r="A398" s="52" t="s">
        <v>13634</v>
      </c>
      <c r="B398" s="52" t="s">
        <v>3294</v>
      </c>
      <c r="C398" s="52" t="s">
        <v>3943</v>
      </c>
      <c r="D398" s="52" t="s">
        <v>4589</v>
      </c>
      <c r="E398" s="53" t="n">
        <v>44773</v>
      </c>
      <c r="F398" s="52" t="s">
        <v>100</v>
      </c>
      <c r="G398" s="52" t="s">
        <v>13191</v>
      </c>
      <c r="H398" s="52" t="n">
        <v>294</v>
      </c>
      <c r="I398" s="52" t="n">
        <v>500.03</v>
      </c>
      <c r="J398" s="54" t="n">
        <f aca="false">ROUND(H398*I398,2)</f>
        <v>147008.82</v>
      </c>
      <c r="K398" s="52" t="s">
        <v>13212</v>
      </c>
      <c r="L398" s="52" t="n">
        <v>62240.34</v>
      </c>
      <c r="M398" s="52" t="s">
        <v>13254</v>
      </c>
      <c r="N398" s="52" t="s">
        <v>10066</v>
      </c>
      <c r="O398" s="52" t="s">
        <v>15</v>
      </c>
      <c r="P398" s="55" t="n">
        <f aca="false">J398-L398</f>
        <v>84768.48</v>
      </c>
      <c r="Q398" s="55" t="n">
        <f aca="false">IF(J398=0,0,ROUND(L398/J398*100,2))</f>
        <v>42.34</v>
      </c>
      <c r="R398" s="55" t="str">
        <f aca="false">TEXT(E398,"yyyy-mm")</f>
        <v>2022-07</v>
      </c>
    </row>
    <row r="399" customFormat="false" ht="15" hidden="false" customHeight="true" outlineLevel="0" collapsed="false">
      <c r="A399" s="56" t="s">
        <v>13635</v>
      </c>
      <c r="B399" s="56" t="s">
        <v>4028</v>
      </c>
      <c r="C399" s="56" t="s">
        <v>5199</v>
      </c>
      <c r="D399" s="56" t="s">
        <v>10162</v>
      </c>
      <c r="E399" s="57" t="n">
        <v>44702</v>
      </c>
      <c r="F399" s="56" t="s">
        <v>94</v>
      </c>
      <c r="G399" s="56" t="s">
        <v>13187</v>
      </c>
      <c r="H399" s="56" t="n">
        <v>301</v>
      </c>
      <c r="I399" s="56" t="n">
        <v>110.14</v>
      </c>
      <c r="J399" s="54" t="n">
        <f aca="false">ROUND(H399*I399,2)</f>
        <v>33152.14</v>
      </c>
      <c r="K399" s="56" t="s">
        <v>13192</v>
      </c>
      <c r="L399" s="56" t="n">
        <v>6335.35</v>
      </c>
      <c r="M399" s="56" t="s">
        <v>13254</v>
      </c>
      <c r="N399" s="56" t="s">
        <v>10061</v>
      </c>
      <c r="O399" s="56" t="s">
        <v>9</v>
      </c>
      <c r="P399" s="55" t="n">
        <f aca="false">J399-L399</f>
        <v>26816.79</v>
      </c>
      <c r="Q399" s="55" t="n">
        <f aca="false">IF(J399=0,0,ROUND(L399/J399*100,2))</f>
        <v>19.11</v>
      </c>
      <c r="R399" s="55" t="str">
        <f aca="false">TEXT(E399,"yyyy-mm")</f>
        <v>2022-05</v>
      </c>
    </row>
    <row r="400" customFormat="false" ht="15" hidden="false" customHeight="true" outlineLevel="0" collapsed="false">
      <c r="A400" s="52" t="s">
        <v>13636</v>
      </c>
      <c r="B400" s="52" t="s">
        <v>3707</v>
      </c>
      <c r="C400" s="52" t="s">
        <v>4142</v>
      </c>
      <c r="D400" s="52" t="s">
        <v>2318</v>
      </c>
      <c r="E400" s="53" t="n">
        <v>44708</v>
      </c>
      <c r="F400" s="52" t="s">
        <v>98</v>
      </c>
      <c r="G400" s="52" t="s">
        <v>13195</v>
      </c>
      <c r="H400" s="52" t="n">
        <v>132</v>
      </c>
      <c r="I400" s="52" t="n">
        <v>298.08</v>
      </c>
      <c r="J400" s="54" t="n">
        <f aca="false">ROUND(H400*I400,2)</f>
        <v>39346.56</v>
      </c>
      <c r="K400" s="52" t="s">
        <v>13188</v>
      </c>
      <c r="L400" s="52" t="n">
        <v>2240.61</v>
      </c>
      <c r="M400" s="52" t="s">
        <v>13198</v>
      </c>
      <c r="N400" s="52" t="s">
        <v>10061</v>
      </c>
      <c r="O400" s="52" t="s">
        <v>21</v>
      </c>
      <c r="P400" s="55" t="n">
        <f aca="false">J400-L400</f>
        <v>37105.95</v>
      </c>
      <c r="Q400" s="55" t="n">
        <f aca="false">IF(J400=0,0,ROUND(L400/J400*100,2))</f>
        <v>5.69</v>
      </c>
      <c r="R400" s="55" t="str">
        <f aca="false">TEXT(E400,"yyyy-mm")</f>
        <v>2022-05</v>
      </c>
    </row>
    <row r="401" customFormat="false" ht="15" hidden="false" customHeight="true" outlineLevel="0" collapsed="false">
      <c r="A401" s="56" t="s">
        <v>13637</v>
      </c>
      <c r="B401" s="56" t="s">
        <v>3572</v>
      </c>
      <c r="C401" s="56" t="s">
        <v>12382</v>
      </c>
      <c r="D401" s="56" t="s">
        <v>3497</v>
      </c>
      <c r="E401" s="57" t="n">
        <v>45010</v>
      </c>
      <c r="F401" s="56" t="s">
        <v>92</v>
      </c>
      <c r="G401" s="56" t="s">
        <v>13205</v>
      </c>
      <c r="H401" s="56" t="n">
        <v>29</v>
      </c>
      <c r="I401" s="56" t="n">
        <v>34.14</v>
      </c>
      <c r="J401" s="54" t="n">
        <f aca="false">ROUND(H401*I401,2)</f>
        <v>990.06</v>
      </c>
      <c r="K401" s="56" t="s">
        <v>13188</v>
      </c>
      <c r="L401" s="56" t="n">
        <v>68.99</v>
      </c>
      <c r="M401" s="56" t="s">
        <v>13236</v>
      </c>
      <c r="N401" s="56" t="s">
        <v>10066</v>
      </c>
      <c r="O401" s="56" t="s">
        <v>9</v>
      </c>
      <c r="P401" s="55" t="n">
        <f aca="false">J401-L401</f>
        <v>921.07</v>
      </c>
      <c r="Q401" s="55" t="n">
        <f aca="false">IF(J401=0,0,ROUND(L401/J401*100,2))</f>
        <v>6.97</v>
      </c>
      <c r="R401" s="55" t="str">
        <f aca="false">TEXT(E401,"yyyy-mm")</f>
        <v>2023-03</v>
      </c>
    </row>
    <row r="402" customFormat="false" ht="15" hidden="false" customHeight="true" outlineLevel="0" collapsed="false">
      <c r="A402" s="52" t="s">
        <v>13638</v>
      </c>
      <c r="B402" s="52" t="s">
        <v>774</v>
      </c>
      <c r="C402" s="52" t="s">
        <v>2957</v>
      </c>
      <c r="D402" s="52" t="s">
        <v>4548</v>
      </c>
      <c r="E402" s="53" t="n">
        <v>45031</v>
      </c>
      <c r="F402" s="52" t="s">
        <v>98</v>
      </c>
      <c r="G402" s="52" t="s">
        <v>13230</v>
      </c>
      <c r="H402" s="52" t="n">
        <v>235</v>
      </c>
      <c r="I402" s="52" t="n">
        <v>983.1</v>
      </c>
      <c r="J402" s="54" t="n">
        <f aca="false">ROUND(H402*I402,2)</f>
        <v>231028.5</v>
      </c>
      <c r="K402" s="52" t="s">
        <v>13202</v>
      </c>
      <c r="L402" s="52" t="n">
        <v>126340.11</v>
      </c>
      <c r="M402" s="52" t="s">
        <v>13260</v>
      </c>
      <c r="N402" s="52" t="s">
        <v>10061</v>
      </c>
      <c r="O402" s="52" t="s">
        <v>18</v>
      </c>
      <c r="P402" s="55" t="n">
        <f aca="false">J402-L402</f>
        <v>104688.39</v>
      </c>
      <c r="Q402" s="55" t="n">
        <f aca="false">IF(J402=0,0,ROUND(L402/J402*100,2))</f>
        <v>54.69</v>
      </c>
      <c r="R402" s="55" t="str">
        <f aca="false">TEXT(E402,"yyyy-mm")</f>
        <v>2023-04</v>
      </c>
    </row>
    <row r="403" customFormat="false" ht="15" hidden="false" customHeight="true" outlineLevel="0" collapsed="false">
      <c r="A403" s="56" t="s">
        <v>13639</v>
      </c>
      <c r="B403" s="56" t="s">
        <v>2930</v>
      </c>
      <c r="C403" s="56" t="s">
        <v>2057</v>
      </c>
      <c r="D403" s="56" t="s">
        <v>2388</v>
      </c>
      <c r="E403" s="57" t="n">
        <v>45331</v>
      </c>
      <c r="F403" s="56" t="s">
        <v>98</v>
      </c>
      <c r="G403" s="56" t="s">
        <v>13205</v>
      </c>
      <c r="H403" s="56" t="n">
        <v>227</v>
      </c>
      <c r="I403" s="56" t="n">
        <v>28.92</v>
      </c>
      <c r="J403" s="54" t="n">
        <f aca="false">ROUND(H403*I403,2)</f>
        <v>6564.84</v>
      </c>
      <c r="K403" s="56" t="s">
        <v>13202</v>
      </c>
      <c r="L403" s="56" t="n">
        <v>1570.07</v>
      </c>
      <c r="M403" s="56" t="s">
        <v>13214</v>
      </c>
      <c r="N403" s="56" t="s">
        <v>10061</v>
      </c>
      <c r="O403" s="56" t="s">
        <v>12</v>
      </c>
      <c r="P403" s="55" t="n">
        <f aca="false">J403-L403</f>
        <v>4994.77</v>
      </c>
      <c r="Q403" s="55" t="n">
        <f aca="false">IF(J403=0,0,ROUND(L403/J403*100,2))</f>
        <v>23.92</v>
      </c>
      <c r="R403" s="55" t="str">
        <f aca="false">TEXT(E403,"yyyy-mm")</f>
        <v>2024-02</v>
      </c>
    </row>
    <row r="404" customFormat="false" ht="15" hidden="false" customHeight="true" outlineLevel="0" collapsed="false">
      <c r="A404" s="52" t="s">
        <v>13640</v>
      </c>
      <c r="B404" s="52" t="s">
        <v>1262</v>
      </c>
      <c r="C404" s="52" t="s">
        <v>3854</v>
      </c>
      <c r="D404" s="52" t="s">
        <v>1620</v>
      </c>
      <c r="E404" s="53" t="n">
        <v>45376</v>
      </c>
      <c r="F404" s="52" t="s">
        <v>94</v>
      </c>
      <c r="G404" s="52" t="s">
        <v>13195</v>
      </c>
      <c r="H404" s="52" t="n">
        <v>75</v>
      </c>
      <c r="I404" s="52" t="n">
        <v>378.82</v>
      </c>
      <c r="J404" s="54" t="n">
        <f aca="false">ROUND(H404*I404,2)</f>
        <v>28411.5</v>
      </c>
      <c r="K404" s="52" t="s">
        <v>13192</v>
      </c>
      <c r="L404" s="52" t="n">
        <v>15336.49</v>
      </c>
      <c r="M404" s="52" t="s">
        <v>13252</v>
      </c>
      <c r="N404" s="52" t="s">
        <v>10066</v>
      </c>
      <c r="O404" s="52" t="s">
        <v>15</v>
      </c>
      <c r="P404" s="55" t="n">
        <f aca="false">J404-L404</f>
        <v>13075.01</v>
      </c>
      <c r="Q404" s="55" t="n">
        <f aca="false">IF(J404=0,0,ROUND(L404/J404*100,2))</f>
        <v>53.98</v>
      </c>
      <c r="R404" s="55" t="str">
        <f aca="false">TEXT(E404,"yyyy-mm")</f>
        <v>2024-03</v>
      </c>
    </row>
    <row r="405" customFormat="false" ht="15" hidden="false" customHeight="true" outlineLevel="0" collapsed="false">
      <c r="A405" s="56" t="s">
        <v>13641</v>
      </c>
      <c r="B405" s="56" t="s">
        <v>3196</v>
      </c>
      <c r="C405" s="56" t="s">
        <v>9281</v>
      </c>
      <c r="D405" s="56" t="s">
        <v>2318</v>
      </c>
      <c r="E405" s="57" t="n">
        <v>44779</v>
      </c>
      <c r="F405" s="56" t="s">
        <v>102</v>
      </c>
      <c r="G405" s="56" t="s">
        <v>13191</v>
      </c>
      <c r="H405" s="56" t="n">
        <v>263</v>
      </c>
      <c r="I405" s="56" t="n">
        <v>78.57</v>
      </c>
      <c r="J405" s="54" t="n">
        <f aca="false">ROUND(H405*I405,2)</f>
        <v>20663.91</v>
      </c>
      <c r="K405" s="56" t="s">
        <v>13212</v>
      </c>
      <c r="L405" s="56" t="n">
        <v>5137.41</v>
      </c>
      <c r="M405" s="56" t="s">
        <v>13232</v>
      </c>
      <c r="N405" s="56" t="s">
        <v>10061</v>
      </c>
      <c r="O405" s="56" t="s">
        <v>18</v>
      </c>
      <c r="P405" s="55" t="n">
        <f aca="false">J405-L405</f>
        <v>15526.5</v>
      </c>
      <c r="Q405" s="55" t="n">
        <f aca="false">IF(J405=0,0,ROUND(L405/J405*100,2))</f>
        <v>24.86</v>
      </c>
      <c r="R405" s="55" t="str">
        <f aca="false">TEXT(E405,"yyyy-mm")</f>
        <v>2022-08</v>
      </c>
    </row>
    <row r="406" customFormat="false" ht="15" hidden="false" customHeight="true" outlineLevel="0" collapsed="false">
      <c r="A406" s="52" t="s">
        <v>13642</v>
      </c>
      <c r="B406" s="52" t="s">
        <v>3563</v>
      </c>
      <c r="C406" s="52" t="s">
        <v>7454</v>
      </c>
      <c r="D406" s="52" t="s">
        <v>2863</v>
      </c>
      <c r="E406" s="53" t="n">
        <v>44681</v>
      </c>
      <c r="F406" s="52" t="s">
        <v>98</v>
      </c>
      <c r="G406" s="52" t="s">
        <v>13191</v>
      </c>
      <c r="H406" s="52" t="n">
        <v>180</v>
      </c>
      <c r="I406" s="52" t="n">
        <v>672.45</v>
      </c>
      <c r="J406" s="54" t="n">
        <f aca="false">ROUND(H406*I406,2)</f>
        <v>121041</v>
      </c>
      <c r="K406" s="52" t="s">
        <v>13192</v>
      </c>
      <c r="L406" s="52" t="n">
        <v>2735.64</v>
      </c>
      <c r="M406" s="52" t="s">
        <v>13214</v>
      </c>
      <c r="N406" s="52" t="s">
        <v>10061</v>
      </c>
      <c r="O406" s="52" t="s">
        <v>12</v>
      </c>
      <c r="P406" s="55" t="n">
        <f aca="false">J406-L406</f>
        <v>118305.36</v>
      </c>
      <c r="Q406" s="55" t="n">
        <f aca="false">IF(J406=0,0,ROUND(L406/J406*100,2))</f>
        <v>2.26</v>
      </c>
      <c r="R406" s="55" t="str">
        <f aca="false">TEXT(E406,"yyyy-mm")</f>
        <v>2022-04</v>
      </c>
    </row>
    <row r="407" customFormat="false" ht="15" hidden="false" customHeight="true" outlineLevel="0" collapsed="false">
      <c r="A407" s="56" t="s">
        <v>13643</v>
      </c>
      <c r="B407" s="56" t="s">
        <v>3576</v>
      </c>
      <c r="C407" s="56" t="s">
        <v>5749</v>
      </c>
      <c r="D407" s="56" t="s">
        <v>3737</v>
      </c>
      <c r="E407" s="57" t="n">
        <v>45322</v>
      </c>
      <c r="F407" s="56" t="s">
        <v>96</v>
      </c>
      <c r="G407" s="56" t="s">
        <v>13195</v>
      </c>
      <c r="H407" s="56" t="n">
        <v>466</v>
      </c>
      <c r="I407" s="56" t="n">
        <v>767.43</v>
      </c>
      <c r="J407" s="54" t="n">
        <f aca="false">ROUND(H407*I407,2)</f>
        <v>357622.38</v>
      </c>
      <c r="K407" s="56" t="s">
        <v>13192</v>
      </c>
      <c r="L407" s="56" t="n">
        <v>130101.38</v>
      </c>
      <c r="M407" s="56" t="s">
        <v>13260</v>
      </c>
      <c r="N407" s="56" t="s">
        <v>10066</v>
      </c>
      <c r="O407" s="56" t="s">
        <v>15</v>
      </c>
      <c r="P407" s="55" t="n">
        <f aca="false">J407-L407</f>
        <v>227521</v>
      </c>
      <c r="Q407" s="55" t="n">
        <f aca="false">IF(J407=0,0,ROUND(L407/J407*100,2))</f>
        <v>36.38</v>
      </c>
      <c r="R407" s="55" t="str">
        <f aca="false">TEXT(E407,"yyyy-mm")</f>
        <v>2024-01</v>
      </c>
    </row>
    <row r="408" customFormat="false" ht="15" hidden="false" customHeight="true" outlineLevel="0" collapsed="false">
      <c r="A408" s="52" t="s">
        <v>13644</v>
      </c>
      <c r="B408" s="52" t="s">
        <v>2532</v>
      </c>
      <c r="C408" s="52" t="s">
        <v>9027</v>
      </c>
      <c r="D408" s="52" t="s">
        <v>10572</v>
      </c>
      <c r="E408" s="53" t="n">
        <v>45234</v>
      </c>
      <c r="F408" s="52" t="s">
        <v>98</v>
      </c>
      <c r="G408" s="52" t="s">
        <v>13187</v>
      </c>
      <c r="H408" s="52" t="n">
        <v>389</v>
      </c>
      <c r="I408" s="52" t="n">
        <v>280.44</v>
      </c>
      <c r="J408" s="54" t="n">
        <f aca="false">ROUND(H408*I408,2)</f>
        <v>109091.16</v>
      </c>
      <c r="K408" s="52" t="s">
        <v>13192</v>
      </c>
      <c r="L408" s="52" t="n">
        <v>37150.36</v>
      </c>
      <c r="M408" s="52" t="s">
        <v>13239</v>
      </c>
      <c r="N408" s="52" t="s">
        <v>10061</v>
      </c>
      <c r="O408" s="52" t="s">
        <v>12</v>
      </c>
      <c r="P408" s="55" t="n">
        <f aca="false">J408-L408</f>
        <v>71940.8</v>
      </c>
      <c r="Q408" s="55" t="n">
        <f aca="false">IF(J408=0,0,ROUND(L408/J408*100,2))</f>
        <v>34.05</v>
      </c>
      <c r="R408" s="55" t="str">
        <f aca="false">TEXT(E408,"yyyy-mm")</f>
        <v>2023-11</v>
      </c>
    </row>
    <row r="409" customFormat="false" ht="15" hidden="false" customHeight="true" outlineLevel="0" collapsed="false">
      <c r="A409" s="56" t="s">
        <v>13645</v>
      </c>
      <c r="B409" s="56" t="s">
        <v>3192</v>
      </c>
      <c r="C409" s="56" t="s">
        <v>1259</v>
      </c>
      <c r="D409" s="56" t="s">
        <v>5812</v>
      </c>
      <c r="E409" s="57" t="n">
        <v>45444</v>
      </c>
      <c r="F409" s="56" t="s">
        <v>92</v>
      </c>
      <c r="G409" s="56" t="s">
        <v>13191</v>
      </c>
      <c r="H409" s="56" t="n">
        <v>96</v>
      </c>
      <c r="I409" s="56" t="n">
        <v>846.37</v>
      </c>
      <c r="J409" s="54" t="n">
        <f aca="false">ROUND(H409*I409,2)</f>
        <v>81251.52</v>
      </c>
      <c r="K409" s="56" t="s">
        <v>13192</v>
      </c>
      <c r="L409" s="56" t="n">
        <v>23816.8</v>
      </c>
      <c r="M409" s="56" t="s">
        <v>13232</v>
      </c>
      <c r="N409" s="56" t="s">
        <v>10061</v>
      </c>
      <c r="O409" s="56" t="s">
        <v>9</v>
      </c>
      <c r="P409" s="55" t="n">
        <f aca="false">J409-L409</f>
        <v>57434.72</v>
      </c>
      <c r="Q409" s="55" t="n">
        <f aca="false">IF(J409=0,0,ROUND(L409/J409*100,2))</f>
        <v>29.31</v>
      </c>
      <c r="R409" s="55" t="str">
        <f aca="false">TEXT(E409,"yyyy-mm")</f>
        <v>2024-06</v>
      </c>
    </row>
    <row r="410" customFormat="false" ht="15" hidden="false" customHeight="true" outlineLevel="0" collapsed="false">
      <c r="A410" s="52" t="s">
        <v>13646</v>
      </c>
      <c r="B410" s="52" t="s">
        <v>2565</v>
      </c>
      <c r="C410" s="52" t="s">
        <v>2092</v>
      </c>
      <c r="D410" s="52" t="s">
        <v>2702</v>
      </c>
      <c r="E410" s="53" t="n">
        <v>44988</v>
      </c>
      <c r="F410" s="52" t="s">
        <v>98</v>
      </c>
      <c r="G410" s="52" t="s">
        <v>13187</v>
      </c>
      <c r="H410" s="52" t="n">
        <v>333</v>
      </c>
      <c r="I410" s="52" t="n">
        <v>104.76</v>
      </c>
      <c r="J410" s="54" t="n">
        <f aca="false">ROUND(H410*I410,2)</f>
        <v>34885.08</v>
      </c>
      <c r="K410" s="52" t="s">
        <v>13212</v>
      </c>
      <c r="L410" s="52" t="n">
        <v>2106.75</v>
      </c>
      <c r="M410" s="52" t="s">
        <v>13232</v>
      </c>
      <c r="N410" s="52" t="s">
        <v>10061</v>
      </c>
      <c r="O410" s="52" t="s">
        <v>12</v>
      </c>
      <c r="P410" s="55" t="n">
        <f aca="false">J410-L410</f>
        <v>32778.33</v>
      </c>
      <c r="Q410" s="55" t="n">
        <f aca="false">IF(J410=0,0,ROUND(L410/J410*100,2))</f>
        <v>6.04</v>
      </c>
      <c r="R410" s="55" t="str">
        <f aca="false">TEXT(E410,"yyyy-mm")</f>
        <v>2023-03</v>
      </c>
    </row>
    <row r="411" customFormat="false" ht="15" hidden="false" customHeight="true" outlineLevel="0" collapsed="false">
      <c r="A411" s="56" t="s">
        <v>13647</v>
      </c>
      <c r="B411" s="56" t="s">
        <v>3896</v>
      </c>
      <c r="C411" s="56" t="s">
        <v>3364</v>
      </c>
      <c r="D411" s="56" t="s">
        <v>10098</v>
      </c>
      <c r="E411" s="57" t="n">
        <v>44858</v>
      </c>
      <c r="F411" s="56" t="s">
        <v>100</v>
      </c>
      <c r="G411" s="56" t="s">
        <v>13211</v>
      </c>
      <c r="H411" s="56" t="n">
        <v>34</v>
      </c>
      <c r="I411" s="56" t="n">
        <v>349.22</v>
      </c>
      <c r="J411" s="54" t="n">
        <f aca="false">ROUND(H411*I411,2)</f>
        <v>11873.48</v>
      </c>
      <c r="K411" s="56" t="s">
        <v>13188</v>
      </c>
      <c r="L411" s="56" t="n">
        <v>1286.2</v>
      </c>
      <c r="M411" s="56" t="s">
        <v>13276</v>
      </c>
      <c r="N411" s="56" t="s">
        <v>10066</v>
      </c>
      <c r="O411" s="56" t="s">
        <v>18</v>
      </c>
      <c r="P411" s="55" t="n">
        <f aca="false">J411-L411</f>
        <v>10587.28</v>
      </c>
      <c r="Q411" s="55" t="n">
        <f aca="false">IF(J411=0,0,ROUND(L411/J411*100,2))</f>
        <v>10.83</v>
      </c>
      <c r="R411" s="55" t="str">
        <f aca="false">TEXT(E411,"yyyy-mm")</f>
        <v>2022-10</v>
      </c>
    </row>
    <row r="412" customFormat="false" ht="15" hidden="false" customHeight="true" outlineLevel="0" collapsed="false">
      <c r="A412" s="52" t="s">
        <v>13648</v>
      </c>
      <c r="B412" s="52" t="s">
        <v>3498</v>
      </c>
      <c r="C412" s="52" t="s">
        <v>9155</v>
      </c>
      <c r="D412" s="52" t="s">
        <v>717</v>
      </c>
      <c r="E412" s="53" t="n">
        <v>44602</v>
      </c>
      <c r="F412" s="52" t="s">
        <v>92</v>
      </c>
      <c r="G412" s="52" t="s">
        <v>13195</v>
      </c>
      <c r="H412" s="52" t="n">
        <v>186</v>
      </c>
      <c r="I412" s="52" t="n">
        <v>345.63</v>
      </c>
      <c r="J412" s="54" t="n">
        <f aca="false">ROUND(H412*I412,2)</f>
        <v>64287.18</v>
      </c>
      <c r="K412" s="52" t="s">
        <v>13202</v>
      </c>
      <c r="L412" s="52" t="n">
        <v>15504.59</v>
      </c>
      <c r="M412" s="52" t="s">
        <v>13200</v>
      </c>
      <c r="N412" s="52" t="s">
        <v>10066</v>
      </c>
      <c r="O412" s="52" t="s">
        <v>9</v>
      </c>
      <c r="P412" s="55" t="n">
        <f aca="false">J412-L412</f>
        <v>48782.59</v>
      </c>
      <c r="Q412" s="55" t="n">
        <f aca="false">IF(J412=0,0,ROUND(L412/J412*100,2))</f>
        <v>24.12</v>
      </c>
      <c r="R412" s="55" t="str">
        <f aca="false">TEXT(E412,"yyyy-mm")</f>
        <v>2022-02</v>
      </c>
    </row>
    <row r="413" customFormat="false" ht="15" hidden="false" customHeight="true" outlineLevel="0" collapsed="false">
      <c r="A413" s="56" t="s">
        <v>13649</v>
      </c>
      <c r="B413" s="56" t="s">
        <v>574</v>
      </c>
      <c r="C413" s="56" t="s">
        <v>4950</v>
      </c>
      <c r="D413" s="56" t="s">
        <v>3483</v>
      </c>
      <c r="E413" s="57" t="n">
        <v>45172</v>
      </c>
      <c r="F413" s="56" t="s">
        <v>94</v>
      </c>
      <c r="G413" s="56" t="s">
        <v>13211</v>
      </c>
      <c r="H413" s="56" t="n">
        <v>418</v>
      </c>
      <c r="I413" s="56" t="n">
        <v>47.38</v>
      </c>
      <c r="J413" s="54" t="n">
        <f aca="false">ROUND(H413*I413,2)</f>
        <v>19804.84</v>
      </c>
      <c r="K413" s="56" t="s">
        <v>13188</v>
      </c>
      <c r="L413" s="56" t="n">
        <v>4851.94</v>
      </c>
      <c r="M413" s="56" t="s">
        <v>13206</v>
      </c>
      <c r="N413" s="56" t="s">
        <v>10061</v>
      </c>
      <c r="O413" s="56" t="s">
        <v>21</v>
      </c>
      <c r="P413" s="55" t="n">
        <f aca="false">J413-L413</f>
        <v>14952.9</v>
      </c>
      <c r="Q413" s="55" t="n">
        <f aca="false">IF(J413=0,0,ROUND(L413/J413*100,2))</f>
        <v>24.5</v>
      </c>
      <c r="R413" s="55" t="str">
        <f aca="false">TEXT(E413,"yyyy-mm")</f>
        <v>2023-09</v>
      </c>
    </row>
    <row r="414" customFormat="false" ht="15" hidden="false" customHeight="true" outlineLevel="0" collapsed="false">
      <c r="A414" s="52" t="s">
        <v>13650</v>
      </c>
      <c r="B414" s="52" t="s">
        <v>3624</v>
      </c>
      <c r="C414" s="52" t="s">
        <v>1216</v>
      </c>
      <c r="D414" s="52" t="s">
        <v>6379</v>
      </c>
      <c r="E414" s="53" t="n">
        <v>45130</v>
      </c>
      <c r="F414" s="52" t="s">
        <v>100</v>
      </c>
      <c r="G414" s="52" t="s">
        <v>13230</v>
      </c>
      <c r="H414" s="52" t="n">
        <v>238</v>
      </c>
      <c r="I414" s="52" t="n">
        <v>995.32</v>
      </c>
      <c r="J414" s="54" t="n">
        <f aca="false">ROUND(H414*I414,2)</f>
        <v>236886.16</v>
      </c>
      <c r="K414" s="52" t="s">
        <v>13202</v>
      </c>
      <c r="L414" s="52" t="n">
        <v>137890.37</v>
      </c>
      <c r="M414" s="52" t="s">
        <v>13196</v>
      </c>
      <c r="N414" s="52" t="s">
        <v>10061</v>
      </c>
      <c r="O414" s="52" t="s">
        <v>15</v>
      </c>
      <c r="P414" s="55" t="n">
        <f aca="false">J414-L414</f>
        <v>98995.79</v>
      </c>
      <c r="Q414" s="55" t="n">
        <f aca="false">IF(J414=0,0,ROUND(L414/J414*100,2))</f>
        <v>58.21</v>
      </c>
      <c r="R414" s="55" t="str">
        <f aca="false">TEXT(E414,"yyyy-mm")</f>
        <v>2023-07</v>
      </c>
    </row>
    <row r="415" customFormat="false" ht="15" hidden="false" customHeight="true" outlineLevel="0" collapsed="false">
      <c r="A415" s="56" t="s">
        <v>13651</v>
      </c>
      <c r="B415" s="56" t="s">
        <v>3985</v>
      </c>
      <c r="C415" s="56" t="s">
        <v>4583</v>
      </c>
      <c r="D415" s="56" t="s">
        <v>1443</v>
      </c>
      <c r="E415" s="57" t="n">
        <v>45279</v>
      </c>
      <c r="F415" s="56" t="s">
        <v>100</v>
      </c>
      <c r="G415" s="56" t="s">
        <v>13230</v>
      </c>
      <c r="H415" s="56" t="n">
        <v>361</v>
      </c>
      <c r="I415" s="56" t="n">
        <v>562.6</v>
      </c>
      <c r="J415" s="54" t="n">
        <f aca="false">ROUND(H415*I415,2)</f>
        <v>203098.6</v>
      </c>
      <c r="K415" s="56" t="s">
        <v>13192</v>
      </c>
      <c r="L415" s="56" t="n">
        <v>43172.74</v>
      </c>
      <c r="M415" s="56" t="s">
        <v>13258</v>
      </c>
      <c r="N415" s="56" t="s">
        <v>10061</v>
      </c>
      <c r="O415" s="56" t="s">
        <v>9</v>
      </c>
      <c r="P415" s="55" t="n">
        <f aca="false">J415-L415</f>
        <v>159925.86</v>
      </c>
      <c r="Q415" s="55" t="n">
        <f aca="false">IF(J415=0,0,ROUND(L415/J415*100,2))</f>
        <v>21.26</v>
      </c>
      <c r="R415" s="55" t="str">
        <f aca="false">TEXT(E415,"yyyy-mm")</f>
        <v>2023-12</v>
      </c>
    </row>
    <row r="416" customFormat="false" ht="15" hidden="false" customHeight="true" outlineLevel="0" collapsed="false">
      <c r="A416" s="52" t="s">
        <v>13652</v>
      </c>
      <c r="B416" s="52" t="s">
        <v>3210</v>
      </c>
      <c r="C416" s="52" t="s">
        <v>2558</v>
      </c>
      <c r="D416" s="52" t="s">
        <v>1454</v>
      </c>
      <c r="E416" s="53" t="n">
        <v>44715</v>
      </c>
      <c r="F416" s="52" t="s">
        <v>100</v>
      </c>
      <c r="G416" s="52" t="s">
        <v>13187</v>
      </c>
      <c r="H416" s="52" t="n">
        <v>176</v>
      </c>
      <c r="I416" s="52" t="n">
        <v>544.81</v>
      </c>
      <c r="J416" s="54" t="n">
        <f aca="false">ROUND(H416*I416,2)</f>
        <v>95886.56</v>
      </c>
      <c r="K416" s="52" t="s">
        <v>13188</v>
      </c>
      <c r="L416" s="52" t="n">
        <v>5319.95</v>
      </c>
      <c r="M416" s="52" t="s">
        <v>13206</v>
      </c>
      <c r="N416" s="52" t="s">
        <v>10061</v>
      </c>
      <c r="O416" s="52" t="s">
        <v>18</v>
      </c>
      <c r="P416" s="55" t="n">
        <f aca="false">J416-L416</f>
        <v>90566.61</v>
      </c>
      <c r="Q416" s="55" t="n">
        <f aca="false">IF(J416=0,0,ROUND(L416/J416*100,2))</f>
        <v>5.55</v>
      </c>
      <c r="R416" s="55" t="str">
        <f aca="false">TEXT(E416,"yyyy-mm")</f>
        <v>2022-06</v>
      </c>
    </row>
    <row r="417" customFormat="false" ht="15" hidden="false" customHeight="true" outlineLevel="0" collapsed="false">
      <c r="A417" s="56" t="s">
        <v>13653</v>
      </c>
      <c r="B417" s="56" t="s">
        <v>1968</v>
      </c>
      <c r="C417" s="56" t="s">
        <v>12658</v>
      </c>
      <c r="D417" s="56" t="s">
        <v>3473</v>
      </c>
      <c r="E417" s="57" t="n">
        <v>45583</v>
      </c>
      <c r="F417" s="56" t="s">
        <v>92</v>
      </c>
      <c r="G417" s="56" t="s">
        <v>13187</v>
      </c>
      <c r="H417" s="56" t="n">
        <v>7</v>
      </c>
      <c r="I417" s="56" t="n">
        <v>768.26</v>
      </c>
      <c r="J417" s="54" t="n">
        <f aca="false">ROUND(H417*I417,2)</f>
        <v>5377.82</v>
      </c>
      <c r="K417" s="56" t="s">
        <v>13188</v>
      </c>
      <c r="L417" s="56" t="n">
        <v>2668.84</v>
      </c>
      <c r="M417" s="56" t="s">
        <v>13252</v>
      </c>
      <c r="N417" s="56" t="s">
        <v>10066</v>
      </c>
      <c r="O417" s="56" t="s">
        <v>18</v>
      </c>
      <c r="P417" s="55" t="n">
        <f aca="false">J417-L417</f>
        <v>2708.98</v>
      </c>
      <c r="Q417" s="55" t="n">
        <f aca="false">IF(J417=0,0,ROUND(L417/J417*100,2))</f>
        <v>49.63</v>
      </c>
      <c r="R417" s="55" t="str">
        <f aca="false">TEXT(E417,"yyyy-mm")</f>
        <v>2024-10</v>
      </c>
    </row>
    <row r="418" customFormat="false" ht="15" hidden="false" customHeight="true" outlineLevel="0" collapsed="false">
      <c r="A418" s="52" t="s">
        <v>13654</v>
      </c>
      <c r="B418" s="52" t="s">
        <v>3306</v>
      </c>
      <c r="C418" s="52" t="s">
        <v>3448</v>
      </c>
      <c r="D418" s="52" t="s">
        <v>3513</v>
      </c>
      <c r="E418" s="53" t="n">
        <v>44761</v>
      </c>
      <c r="F418" s="52" t="s">
        <v>102</v>
      </c>
      <c r="G418" s="52" t="s">
        <v>13211</v>
      </c>
      <c r="H418" s="52" t="n">
        <v>229</v>
      </c>
      <c r="I418" s="52" t="n">
        <v>200.63</v>
      </c>
      <c r="J418" s="54" t="n">
        <f aca="false">ROUND(H418*I418,2)</f>
        <v>45944.27</v>
      </c>
      <c r="K418" s="52" t="s">
        <v>13212</v>
      </c>
      <c r="L418" s="52" t="n">
        <v>13263.24</v>
      </c>
      <c r="M418" s="52" t="s">
        <v>13252</v>
      </c>
      <c r="N418" s="52" t="s">
        <v>10061</v>
      </c>
      <c r="O418" s="52" t="s">
        <v>15</v>
      </c>
      <c r="P418" s="55" t="n">
        <f aca="false">J418-L418</f>
        <v>32681.03</v>
      </c>
      <c r="Q418" s="55" t="n">
        <f aca="false">IF(J418=0,0,ROUND(L418/J418*100,2))</f>
        <v>28.87</v>
      </c>
      <c r="R418" s="55" t="str">
        <f aca="false">TEXT(E418,"yyyy-mm")</f>
        <v>2022-07</v>
      </c>
    </row>
    <row r="419" customFormat="false" ht="15" hidden="false" customHeight="true" outlineLevel="0" collapsed="false">
      <c r="A419" s="56" t="s">
        <v>13655</v>
      </c>
      <c r="B419" s="56" t="s">
        <v>2444</v>
      </c>
      <c r="C419" s="56" t="s">
        <v>1462</v>
      </c>
      <c r="D419" s="56" t="s">
        <v>7508</v>
      </c>
      <c r="E419" s="57" t="n">
        <v>45585</v>
      </c>
      <c r="F419" s="56" t="s">
        <v>100</v>
      </c>
      <c r="G419" s="56" t="s">
        <v>13230</v>
      </c>
      <c r="H419" s="56" t="n">
        <v>202</v>
      </c>
      <c r="I419" s="56" t="n">
        <v>453.5</v>
      </c>
      <c r="J419" s="54" t="n">
        <f aca="false">ROUND(H419*I419,2)</f>
        <v>91607</v>
      </c>
      <c r="K419" s="56" t="s">
        <v>13212</v>
      </c>
      <c r="L419" s="56" t="n">
        <v>6361.2</v>
      </c>
      <c r="M419" s="56" t="s">
        <v>13263</v>
      </c>
      <c r="N419" s="56" t="s">
        <v>10066</v>
      </c>
      <c r="O419" s="56" t="s">
        <v>9</v>
      </c>
      <c r="P419" s="55" t="n">
        <f aca="false">J419-L419</f>
        <v>85245.8</v>
      </c>
      <c r="Q419" s="55" t="n">
        <f aca="false">IF(J419=0,0,ROUND(L419/J419*100,2))</f>
        <v>6.94</v>
      </c>
      <c r="R419" s="55" t="str">
        <f aca="false">TEXT(E419,"yyyy-mm")</f>
        <v>2024-10</v>
      </c>
    </row>
    <row r="420" customFormat="false" ht="15" hidden="false" customHeight="true" outlineLevel="0" collapsed="false">
      <c r="A420" s="52" t="s">
        <v>13656</v>
      </c>
      <c r="B420" s="52" t="s">
        <v>1011</v>
      </c>
      <c r="C420" s="52" t="s">
        <v>7193</v>
      </c>
      <c r="D420" s="52" t="s">
        <v>2388</v>
      </c>
      <c r="E420" s="53" t="n">
        <v>45526</v>
      </c>
      <c r="F420" s="52" t="s">
        <v>92</v>
      </c>
      <c r="G420" s="52" t="s">
        <v>13191</v>
      </c>
      <c r="H420" s="52" t="n">
        <v>193</v>
      </c>
      <c r="I420" s="52" t="n">
        <v>485.27</v>
      </c>
      <c r="J420" s="54" t="n">
        <f aca="false">ROUND(H420*I420,2)</f>
        <v>93657.11</v>
      </c>
      <c r="K420" s="52" t="s">
        <v>13212</v>
      </c>
      <c r="L420" s="52" t="n">
        <v>6736.74</v>
      </c>
      <c r="M420" s="52" t="s">
        <v>13209</v>
      </c>
      <c r="N420" s="52" t="s">
        <v>10061</v>
      </c>
      <c r="O420" s="52" t="s">
        <v>21</v>
      </c>
      <c r="P420" s="55" t="n">
        <f aca="false">J420-L420</f>
        <v>86920.37</v>
      </c>
      <c r="Q420" s="55" t="n">
        <f aca="false">IF(J420=0,0,ROUND(L420/J420*100,2))</f>
        <v>7.19</v>
      </c>
      <c r="R420" s="55" t="str">
        <f aca="false">TEXT(E420,"yyyy-mm")</f>
        <v>2024-08</v>
      </c>
    </row>
    <row r="421" customFormat="false" ht="15" hidden="false" customHeight="true" outlineLevel="0" collapsed="false">
      <c r="A421" s="56" t="s">
        <v>13657</v>
      </c>
      <c r="B421" s="56" t="s">
        <v>3707</v>
      </c>
      <c r="C421" s="56" t="s">
        <v>4687</v>
      </c>
      <c r="D421" s="56" t="s">
        <v>5179</v>
      </c>
      <c r="E421" s="57" t="n">
        <v>45040</v>
      </c>
      <c r="F421" s="56" t="s">
        <v>102</v>
      </c>
      <c r="G421" s="56" t="s">
        <v>13211</v>
      </c>
      <c r="H421" s="56" t="n">
        <v>63</v>
      </c>
      <c r="I421" s="56" t="n">
        <v>452.29</v>
      </c>
      <c r="J421" s="54" t="n">
        <f aca="false">ROUND(H421*I421,2)</f>
        <v>28494.27</v>
      </c>
      <c r="K421" s="56" t="s">
        <v>13212</v>
      </c>
      <c r="L421" s="56" t="n">
        <v>5589.48</v>
      </c>
      <c r="M421" s="56" t="s">
        <v>13239</v>
      </c>
      <c r="N421" s="56" t="s">
        <v>10066</v>
      </c>
      <c r="O421" s="56" t="s">
        <v>21</v>
      </c>
      <c r="P421" s="55" t="n">
        <f aca="false">J421-L421</f>
        <v>22904.79</v>
      </c>
      <c r="Q421" s="55" t="n">
        <f aca="false">IF(J421=0,0,ROUND(L421/J421*100,2))</f>
        <v>19.62</v>
      </c>
      <c r="R421" s="55" t="str">
        <f aca="false">TEXT(E421,"yyyy-mm")</f>
        <v>2023-04</v>
      </c>
    </row>
    <row r="422" customFormat="false" ht="15" hidden="false" customHeight="true" outlineLevel="0" collapsed="false">
      <c r="A422" s="52" t="s">
        <v>13658</v>
      </c>
      <c r="B422" s="52" t="s">
        <v>672</v>
      </c>
      <c r="C422" s="52" t="s">
        <v>2754</v>
      </c>
      <c r="D422" s="52" t="s">
        <v>3283</v>
      </c>
      <c r="E422" s="53" t="n">
        <v>45575</v>
      </c>
      <c r="F422" s="52" t="s">
        <v>100</v>
      </c>
      <c r="G422" s="52" t="s">
        <v>13205</v>
      </c>
      <c r="H422" s="52" t="n">
        <v>455</v>
      </c>
      <c r="I422" s="52" t="n">
        <v>681.83</v>
      </c>
      <c r="J422" s="54" t="n">
        <f aca="false">ROUND(H422*I422,2)</f>
        <v>310232.65</v>
      </c>
      <c r="K422" s="52" t="s">
        <v>13192</v>
      </c>
      <c r="L422" s="52" t="n">
        <v>131248.95</v>
      </c>
      <c r="M422" s="52" t="s">
        <v>13258</v>
      </c>
      <c r="N422" s="52" t="s">
        <v>10066</v>
      </c>
      <c r="O422" s="52" t="s">
        <v>18</v>
      </c>
      <c r="P422" s="55" t="n">
        <f aca="false">J422-L422</f>
        <v>178983.7</v>
      </c>
      <c r="Q422" s="55" t="n">
        <f aca="false">IF(J422=0,0,ROUND(L422/J422*100,2))</f>
        <v>42.31</v>
      </c>
      <c r="R422" s="55" t="str">
        <f aca="false">TEXT(E422,"yyyy-mm")</f>
        <v>2024-10</v>
      </c>
    </row>
    <row r="423" customFormat="false" ht="15" hidden="false" customHeight="true" outlineLevel="0" collapsed="false">
      <c r="A423" s="56" t="s">
        <v>13659</v>
      </c>
      <c r="B423" s="56" t="s">
        <v>1073</v>
      </c>
      <c r="C423" s="56" t="s">
        <v>6636</v>
      </c>
      <c r="D423" s="56" t="s">
        <v>1818</v>
      </c>
      <c r="E423" s="57" t="n">
        <v>45280</v>
      </c>
      <c r="F423" s="56" t="s">
        <v>92</v>
      </c>
      <c r="G423" s="56" t="s">
        <v>13205</v>
      </c>
      <c r="H423" s="56" t="n">
        <v>355</v>
      </c>
      <c r="I423" s="56" t="n">
        <v>539.61</v>
      </c>
      <c r="J423" s="54" t="n">
        <f aca="false">ROUND(H423*I423,2)</f>
        <v>191561.55</v>
      </c>
      <c r="K423" s="56" t="s">
        <v>13212</v>
      </c>
      <c r="L423" s="56" t="n">
        <v>25468.45</v>
      </c>
      <c r="M423" s="56" t="s">
        <v>13200</v>
      </c>
      <c r="N423" s="56" t="s">
        <v>10061</v>
      </c>
      <c r="O423" s="56" t="s">
        <v>21</v>
      </c>
      <c r="P423" s="55" t="n">
        <f aca="false">J423-L423</f>
        <v>166093.1</v>
      </c>
      <c r="Q423" s="55" t="n">
        <f aca="false">IF(J423=0,0,ROUND(L423/J423*100,2))</f>
        <v>13.3</v>
      </c>
      <c r="R423" s="55" t="str">
        <f aca="false">TEXT(E423,"yyyy-mm")</f>
        <v>2023-12</v>
      </c>
    </row>
    <row r="424" customFormat="false" ht="15" hidden="false" customHeight="true" outlineLevel="0" collapsed="false">
      <c r="A424" s="52" t="s">
        <v>13660</v>
      </c>
      <c r="B424" s="52" t="s">
        <v>2321</v>
      </c>
      <c r="C424" s="52" t="s">
        <v>3451</v>
      </c>
      <c r="D424" s="52" t="s">
        <v>1208</v>
      </c>
      <c r="E424" s="53" t="n">
        <v>44767</v>
      </c>
      <c r="F424" s="52" t="s">
        <v>92</v>
      </c>
      <c r="G424" s="52" t="s">
        <v>13187</v>
      </c>
      <c r="H424" s="52" t="n">
        <v>110</v>
      </c>
      <c r="I424" s="52" t="n">
        <v>501.16</v>
      </c>
      <c r="J424" s="54" t="n">
        <f aca="false">ROUND(H424*I424,2)</f>
        <v>55127.6</v>
      </c>
      <c r="K424" s="52" t="s">
        <v>13212</v>
      </c>
      <c r="L424" s="52" t="n">
        <v>25997.37</v>
      </c>
      <c r="M424" s="52" t="s">
        <v>13198</v>
      </c>
      <c r="N424" s="52" t="s">
        <v>10066</v>
      </c>
      <c r="O424" s="52" t="s">
        <v>12</v>
      </c>
      <c r="P424" s="55" t="n">
        <f aca="false">J424-L424</f>
        <v>29130.23</v>
      </c>
      <c r="Q424" s="55" t="n">
        <f aca="false">IF(J424=0,0,ROUND(L424/J424*100,2))</f>
        <v>47.16</v>
      </c>
      <c r="R424" s="55" t="str">
        <f aca="false">TEXT(E424,"yyyy-mm")</f>
        <v>2022-07</v>
      </c>
    </row>
    <row r="425" customFormat="false" ht="15" hidden="false" customHeight="true" outlineLevel="0" collapsed="false">
      <c r="A425" s="56" t="s">
        <v>13661</v>
      </c>
      <c r="B425" s="56" t="s">
        <v>1647</v>
      </c>
      <c r="C425" s="56" t="s">
        <v>3726</v>
      </c>
      <c r="D425" s="56" t="s">
        <v>6574</v>
      </c>
      <c r="E425" s="57" t="n">
        <v>44988</v>
      </c>
      <c r="F425" s="56" t="s">
        <v>94</v>
      </c>
      <c r="G425" s="56" t="s">
        <v>13187</v>
      </c>
      <c r="H425" s="56" t="n">
        <v>178</v>
      </c>
      <c r="I425" s="56" t="n">
        <v>798.82</v>
      </c>
      <c r="J425" s="54" t="n">
        <f aca="false">ROUND(H425*I425,2)</f>
        <v>142189.96</v>
      </c>
      <c r="K425" s="56" t="s">
        <v>13192</v>
      </c>
      <c r="L425" s="56" t="n">
        <v>21334.57</v>
      </c>
      <c r="M425" s="56" t="s">
        <v>13263</v>
      </c>
      <c r="N425" s="56" t="s">
        <v>10061</v>
      </c>
      <c r="O425" s="56" t="s">
        <v>15</v>
      </c>
      <c r="P425" s="55" t="n">
        <f aca="false">J425-L425</f>
        <v>120855.39</v>
      </c>
      <c r="Q425" s="55" t="n">
        <f aca="false">IF(J425=0,0,ROUND(L425/J425*100,2))</f>
        <v>15</v>
      </c>
      <c r="R425" s="55" t="str">
        <f aca="false">TEXT(E425,"yyyy-mm")</f>
        <v>2023-03</v>
      </c>
    </row>
    <row r="426" customFormat="false" ht="15" hidden="false" customHeight="true" outlineLevel="0" collapsed="false">
      <c r="A426" s="52" t="s">
        <v>13662</v>
      </c>
      <c r="B426" s="52" t="s">
        <v>2529</v>
      </c>
      <c r="C426" s="52" t="s">
        <v>1313</v>
      </c>
      <c r="D426" s="52" t="s">
        <v>7087</v>
      </c>
      <c r="E426" s="53" t="n">
        <v>45350</v>
      </c>
      <c r="F426" s="52" t="s">
        <v>92</v>
      </c>
      <c r="G426" s="52" t="s">
        <v>13230</v>
      </c>
      <c r="H426" s="52" t="n">
        <v>125</v>
      </c>
      <c r="I426" s="52" t="n">
        <v>428.97</v>
      </c>
      <c r="J426" s="54" t="n">
        <f aca="false">ROUND(H426*I426,2)</f>
        <v>53621.25</v>
      </c>
      <c r="K426" s="52" t="s">
        <v>13202</v>
      </c>
      <c r="L426" s="52" t="n">
        <v>30201.28</v>
      </c>
      <c r="M426" s="52" t="s">
        <v>13258</v>
      </c>
      <c r="N426" s="52" t="s">
        <v>10066</v>
      </c>
      <c r="O426" s="52" t="s">
        <v>21</v>
      </c>
      <c r="P426" s="55" t="n">
        <f aca="false">J426-L426</f>
        <v>23419.97</v>
      </c>
      <c r="Q426" s="55" t="n">
        <f aca="false">IF(J426=0,0,ROUND(L426/J426*100,2))</f>
        <v>56.32</v>
      </c>
      <c r="R426" s="55" t="str">
        <f aca="false">TEXT(E426,"yyyy-mm")</f>
        <v>2024-02</v>
      </c>
    </row>
    <row r="427" customFormat="false" ht="15" hidden="false" customHeight="true" outlineLevel="0" collapsed="false">
      <c r="A427" s="56" t="s">
        <v>13663</v>
      </c>
      <c r="B427" s="56" t="s">
        <v>2036</v>
      </c>
      <c r="C427" s="56" t="s">
        <v>1189</v>
      </c>
      <c r="D427" s="56" t="s">
        <v>1063</v>
      </c>
      <c r="E427" s="57" t="n">
        <v>45001</v>
      </c>
      <c r="F427" s="56" t="s">
        <v>92</v>
      </c>
      <c r="G427" s="56" t="s">
        <v>13191</v>
      </c>
      <c r="H427" s="56" t="n">
        <v>32</v>
      </c>
      <c r="I427" s="56" t="n">
        <v>875.12</v>
      </c>
      <c r="J427" s="54" t="n">
        <f aca="false">ROUND(H427*I427,2)</f>
        <v>28003.84</v>
      </c>
      <c r="K427" s="56" t="s">
        <v>13188</v>
      </c>
      <c r="L427" s="56" t="n">
        <v>8297.75</v>
      </c>
      <c r="M427" s="56" t="s">
        <v>13196</v>
      </c>
      <c r="N427" s="56" t="s">
        <v>10066</v>
      </c>
      <c r="O427" s="56" t="s">
        <v>21</v>
      </c>
      <c r="P427" s="55" t="n">
        <f aca="false">J427-L427</f>
        <v>19706.09</v>
      </c>
      <c r="Q427" s="55" t="n">
        <f aca="false">IF(J427=0,0,ROUND(L427/J427*100,2))</f>
        <v>29.63</v>
      </c>
      <c r="R427" s="55" t="str">
        <f aca="false">TEXT(E427,"yyyy-mm")</f>
        <v>2023-03</v>
      </c>
    </row>
    <row r="428" customFormat="false" ht="15" hidden="false" customHeight="true" outlineLevel="0" collapsed="false">
      <c r="A428" s="52" t="s">
        <v>13664</v>
      </c>
      <c r="B428" s="52" t="s">
        <v>1721</v>
      </c>
      <c r="C428" s="52" t="s">
        <v>2492</v>
      </c>
      <c r="D428" s="52" t="s">
        <v>2212</v>
      </c>
      <c r="E428" s="53" t="n">
        <v>45045</v>
      </c>
      <c r="F428" s="52" t="s">
        <v>100</v>
      </c>
      <c r="G428" s="52" t="s">
        <v>13191</v>
      </c>
      <c r="H428" s="52" t="n">
        <v>60</v>
      </c>
      <c r="I428" s="52" t="n">
        <v>930.59</v>
      </c>
      <c r="J428" s="54" t="n">
        <f aca="false">ROUND(H428*I428,2)</f>
        <v>55835.4</v>
      </c>
      <c r="K428" s="52" t="s">
        <v>13192</v>
      </c>
      <c r="L428" s="52" t="n">
        <v>18362.05</v>
      </c>
      <c r="M428" s="52" t="s">
        <v>13189</v>
      </c>
      <c r="N428" s="52" t="s">
        <v>10066</v>
      </c>
      <c r="O428" s="52" t="s">
        <v>15</v>
      </c>
      <c r="P428" s="55" t="n">
        <f aca="false">J428-L428</f>
        <v>37473.35</v>
      </c>
      <c r="Q428" s="55" t="n">
        <f aca="false">IF(J428=0,0,ROUND(L428/J428*100,2))</f>
        <v>32.89</v>
      </c>
      <c r="R428" s="55" t="str">
        <f aca="false">TEXT(E428,"yyyy-mm")</f>
        <v>2023-04</v>
      </c>
    </row>
    <row r="429" customFormat="false" ht="15" hidden="false" customHeight="true" outlineLevel="0" collapsed="false">
      <c r="A429" s="56" t="s">
        <v>13665</v>
      </c>
      <c r="B429" s="56" t="s">
        <v>873</v>
      </c>
      <c r="C429" s="56" t="s">
        <v>3069</v>
      </c>
      <c r="D429" s="56" t="s">
        <v>1454</v>
      </c>
      <c r="E429" s="57" t="n">
        <v>44798</v>
      </c>
      <c r="F429" s="56" t="s">
        <v>100</v>
      </c>
      <c r="G429" s="56" t="s">
        <v>13230</v>
      </c>
      <c r="H429" s="56" t="n">
        <v>206</v>
      </c>
      <c r="I429" s="56" t="n">
        <v>84.81</v>
      </c>
      <c r="J429" s="54" t="n">
        <f aca="false">ROUND(H429*I429,2)</f>
        <v>17470.86</v>
      </c>
      <c r="K429" s="56" t="s">
        <v>13212</v>
      </c>
      <c r="L429" s="56" t="n">
        <v>1511.8</v>
      </c>
      <c r="M429" s="56" t="s">
        <v>13241</v>
      </c>
      <c r="N429" s="56" t="s">
        <v>10061</v>
      </c>
      <c r="O429" s="56" t="s">
        <v>18</v>
      </c>
      <c r="P429" s="55" t="n">
        <f aca="false">J429-L429</f>
        <v>15959.06</v>
      </c>
      <c r="Q429" s="55" t="n">
        <f aca="false">IF(J429=0,0,ROUND(L429/J429*100,2))</f>
        <v>8.65</v>
      </c>
      <c r="R429" s="55" t="str">
        <f aca="false">TEXT(E429,"yyyy-mm")</f>
        <v>2022-08</v>
      </c>
    </row>
    <row r="430" customFormat="false" ht="15" hidden="false" customHeight="true" outlineLevel="0" collapsed="false">
      <c r="A430" s="52" t="s">
        <v>13666</v>
      </c>
      <c r="B430" s="52" t="s">
        <v>2111</v>
      </c>
      <c r="C430" s="52" t="s">
        <v>9761</v>
      </c>
      <c r="D430" s="52" t="s">
        <v>1247</v>
      </c>
      <c r="E430" s="53" t="n">
        <v>45313</v>
      </c>
      <c r="F430" s="52" t="s">
        <v>92</v>
      </c>
      <c r="G430" s="52" t="s">
        <v>13191</v>
      </c>
      <c r="H430" s="52" t="n">
        <v>44</v>
      </c>
      <c r="I430" s="52" t="n">
        <v>707.09</v>
      </c>
      <c r="J430" s="54" t="n">
        <f aca="false">ROUND(H430*I430,2)</f>
        <v>31111.96</v>
      </c>
      <c r="K430" s="52" t="s">
        <v>13212</v>
      </c>
      <c r="L430" s="52" t="n">
        <v>14748.72</v>
      </c>
      <c r="M430" s="52" t="s">
        <v>13228</v>
      </c>
      <c r="N430" s="52" t="s">
        <v>10066</v>
      </c>
      <c r="O430" s="52" t="s">
        <v>9</v>
      </c>
      <c r="P430" s="55" t="n">
        <f aca="false">J430-L430</f>
        <v>16363.24</v>
      </c>
      <c r="Q430" s="55" t="n">
        <f aca="false">IF(J430=0,0,ROUND(L430/J430*100,2))</f>
        <v>47.41</v>
      </c>
      <c r="R430" s="55" t="str">
        <f aca="false">TEXT(E430,"yyyy-mm")</f>
        <v>2024-01</v>
      </c>
    </row>
    <row r="431" customFormat="false" ht="15" hidden="false" customHeight="true" outlineLevel="0" collapsed="false">
      <c r="A431" s="56" t="s">
        <v>13667</v>
      </c>
      <c r="B431" s="56" t="s">
        <v>1945</v>
      </c>
      <c r="C431" s="56" t="s">
        <v>693</v>
      </c>
      <c r="D431" s="56" t="s">
        <v>1909</v>
      </c>
      <c r="E431" s="57" t="n">
        <v>45245</v>
      </c>
      <c r="F431" s="56" t="s">
        <v>92</v>
      </c>
      <c r="G431" s="56" t="s">
        <v>13205</v>
      </c>
      <c r="H431" s="56" t="n">
        <v>453</v>
      </c>
      <c r="I431" s="56" t="n">
        <v>497.18</v>
      </c>
      <c r="J431" s="54" t="n">
        <f aca="false">ROUND(H431*I431,2)</f>
        <v>225222.54</v>
      </c>
      <c r="K431" s="56" t="s">
        <v>13192</v>
      </c>
      <c r="L431" s="56" t="n">
        <v>101338.34</v>
      </c>
      <c r="M431" s="56" t="s">
        <v>13220</v>
      </c>
      <c r="N431" s="56" t="s">
        <v>10066</v>
      </c>
      <c r="O431" s="56" t="s">
        <v>18</v>
      </c>
      <c r="P431" s="55" t="n">
        <f aca="false">J431-L431</f>
        <v>123884.2</v>
      </c>
      <c r="Q431" s="55" t="n">
        <f aca="false">IF(J431=0,0,ROUND(L431/J431*100,2))</f>
        <v>44.99</v>
      </c>
      <c r="R431" s="55" t="str">
        <f aca="false">TEXT(E431,"yyyy-mm")</f>
        <v>2023-11</v>
      </c>
    </row>
    <row r="432" customFormat="false" ht="15" hidden="false" customHeight="true" outlineLevel="0" collapsed="false">
      <c r="A432" s="52" t="s">
        <v>13668</v>
      </c>
      <c r="B432" s="52" t="s">
        <v>2544</v>
      </c>
      <c r="C432" s="52" t="s">
        <v>4687</v>
      </c>
      <c r="D432" s="52" t="s">
        <v>3060</v>
      </c>
      <c r="E432" s="53" t="n">
        <v>45014</v>
      </c>
      <c r="F432" s="52" t="s">
        <v>98</v>
      </c>
      <c r="G432" s="52" t="s">
        <v>13205</v>
      </c>
      <c r="H432" s="52" t="n">
        <v>274</v>
      </c>
      <c r="I432" s="52" t="n">
        <v>854.11</v>
      </c>
      <c r="J432" s="54" t="n">
        <f aca="false">ROUND(H432*I432,2)</f>
        <v>234026.14</v>
      </c>
      <c r="K432" s="52" t="s">
        <v>13212</v>
      </c>
      <c r="L432" s="52" t="n">
        <v>62548.05</v>
      </c>
      <c r="M432" s="52" t="s">
        <v>13232</v>
      </c>
      <c r="N432" s="52" t="s">
        <v>10061</v>
      </c>
      <c r="O432" s="52" t="s">
        <v>15</v>
      </c>
      <c r="P432" s="55" t="n">
        <f aca="false">J432-L432</f>
        <v>171478.09</v>
      </c>
      <c r="Q432" s="55" t="n">
        <f aca="false">IF(J432=0,0,ROUND(L432/J432*100,2))</f>
        <v>26.73</v>
      </c>
      <c r="R432" s="55" t="str">
        <f aca="false">TEXT(E432,"yyyy-mm")</f>
        <v>2023-03</v>
      </c>
    </row>
    <row r="433" customFormat="false" ht="15" hidden="false" customHeight="true" outlineLevel="0" collapsed="false">
      <c r="A433" s="56" t="s">
        <v>13669</v>
      </c>
      <c r="B433" s="56" t="s">
        <v>2864</v>
      </c>
      <c r="C433" s="56" t="s">
        <v>2615</v>
      </c>
      <c r="D433" s="56" t="s">
        <v>3219</v>
      </c>
      <c r="E433" s="57" t="n">
        <v>44914</v>
      </c>
      <c r="F433" s="56" t="s">
        <v>92</v>
      </c>
      <c r="G433" s="56" t="s">
        <v>13230</v>
      </c>
      <c r="H433" s="56" t="n">
        <v>353</v>
      </c>
      <c r="I433" s="56" t="n">
        <v>417.38</v>
      </c>
      <c r="J433" s="54" t="n">
        <f aca="false">ROUND(H433*I433,2)</f>
        <v>147335.14</v>
      </c>
      <c r="K433" s="56" t="s">
        <v>13192</v>
      </c>
      <c r="L433" s="56" t="n">
        <v>34019.59</v>
      </c>
      <c r="M433" s="56" t="s">
        <v>13193</v>
      </c>
      <c r="N433" s="56" t="s">
        <v>10061</v>
      </c>
      <c r="O433" s="56" t="s">
        <v>21</v>
      </c>
      <c r="P433" s="55" t="n">
        <f aca="false">J433-L433</f>
        <v>113315.55</v>
      </c>
      <c r="Q433" s="55" t="n">
        <f aca="false">IF(J433=0,0,ROUND(L433/J433*100,2))</f>
        <v>23.09</v>
      </c>
      <c r="R433" s="55" t="str">
        <f aca="false">TEXT(E433,"yyyy-mm")</f>
        <v>2022-12</v>
      </c>
    </row>
    <row r="434" customFormat="false" ht="15" hidden="false" customHeight="true" outlineLevel="0" collapsed="false">
      <c r="A434" s="52" t="s">
        <v>13670</v>
      </c>
      <c r="B434" s="52" t="s">
        <v>2125</v>
      </c>
      <c r="C434" s="52" t="s">
        <v>4101</v>
      </c>
      <c r="D434" s="52" t="s">
        <v>821</v>
      </c>
      <c r="E434" s="53" t="n">
        <v>44929</v>
      </c>
      <c r="F434" s="52" t="s">
        <v>94</v>
      </c>
      <c r="G434" s="52" t="s">
        <v>13230</v>
      </c>
      <c r="H434" s="52" t="n">
        <v>200</v>
      </c>
      <c r="I434" s="52" t="n">
        <v>730.35</v>
      </c>
      <c r="J434" s="54" t="n">
        <f aca="false">ROUND(H434*I434,2)</f>
        <v>146070</v>
      </c>
      <c r="K434" s="52" t="s">
        <v>13212</v>
      </c>
      <c r="L434" s="52" t="n">
        <v>14763.03</v>
      </c>
      <c r="M434" s="52" t="s">
        <v>13250</v>
      </c>
      <c r="N434" s="52" t="s">
        <v>10066</v>
      </c>
      <c r="O434" s="52" t="s">
        <v>9</v>
      </c>
      <c r="P434" s="55" t="n">
        <f aca="false">J434-L434</f>
        <v>131306.97</v>
      </c>
      <c r="Q434" s="55" t="n">
        <f aca="false">IF(J434=0,0,ROUND(L434/J434*100,2))</f>
        <v>10.11</v>
      </c>
      <c r="R434" s="55" t="str">
        <f aca="false">TEXT(E434,"yyyy-mm")</f>
        <v>2023-01</v>
      </c>
    </row>
    <row r="435" customFormat="false" ht="15" hidden="false" customHeight="true" outlineLevel="0" collapsed="false">
      <c r="A435" s="56" t="s">
        <v>13671</v>
      </c>
      <c r="B435" s="56" t="s">
        <v>1892</v>
      </c>
      <c r="C435" s="56" t="s">
        <v>7492</v>
      </c>
      <c r="D435" s="56" t="s">
        <v>6729</v>
      </c>
      <c r="E435" s="57" t="n">
        <v>45219</v>
      </c>
      <c r="F435" s="56" t="s">
        <v>96</v>
      </c>
      <c r="G435" s="56" t="s">
        <v>13191</v>
      </c>
      <c r="H435" s="56" t="n">
        <v>459</v>
      </c>
      <c r="I435" s="56" t="n">
        <v>970.93</v>
      </c>
      <c r="J435" s="54" t="n">
        <f aca="false">ROUND(H435*I435,2)</f>
        <v>445656.87</v>
      </c>
      <c r="K435" s="56" t="s">
        <v>13212</v>
      </c>
      <c r="L435" s="56" t="n">
        <v>200872.85</v>
      </c>
      <c r="M435" s="56" t="s">
        <v>13189</v>
      </c>
      <c r="N435" s="56" t="s">
        <v>10061</v>
      </c>
      <c r="O435" s="56" t="s">
        <v>12</v>
      </c>
      <c r="P435" s="55" t="n">
        <f aca="false">J435-L435</f>
        <v>244784.02</v>
      </c>
      <c r="Q435" s="55" t="n">
        <f aca="false">IF(J435=0,0,ROUND(L435/J435*100,2))</f>
        <v>45.07</v>
      </c>
      <c r="R435" s="55" t="str">
        <f aca="false">TEXT(E435,"yyyy-mm")</f>
        <v>2023-10</v>
      </c>
    </row>
    <row r="436" customFormat="false" ht="15" hidden="false" customHeight="true" outlineLevel="0" collapsed="false">
      <c r="A436" s="52" t="s">
        <v>13672</v>
      </c>
      <c r="B436" s="52" t="s">
        <v>3468</v>
      </c>
      <c r="C436" s="52" t="s">
        <v>852</v>
      </c>
      <c r="D436" s="52" t="s">
        <v>2221</v>
      </c>
      <c r="E436" s="53" t="n">
        <v>45007</v>
      </c>
      <c r="F436" s="52" t="s">
        <v>102</v>
      </c>
      <c r="G436" s="52" t="s">
        <v>13191</v>
      </c>
      <c r="H436" s="52" t="n">
        <v>223</v>
      </c>
      <c r="I436" s="52" t="n">
        <v>217.14</v>
      </c>
      <c r="J436" s="54" t="n">
        <f aca="false">ROUND(H436*I436,2)</f>
        <v>48422.22</v>
      </c>
      <c r="K436" s="52" t="s">
        <v>13192</v>
      </c>
      <c r="L436" s="52" t="n">
        <v>4848.03</v>
      </c>
      <c r="M436" s="52" t="s">
        <v>13265</v>
      </c>
      <c r="N436" s="52" t="s">
        <v>10066</v>
      </c>
      <c r="O436" s="52" t="s">
        <v>18</v>
      </c>
      <c r="P436" s="55" t="n">
        <f aca="false">J436-L436</f>
        <v>43574.19</v>
      </c>
      <c r="Q436" s="55" t="n">
        <f aca="false">IF(J436=0,0,ROUND(L436/J436*100,2))</f>
        <v>10.01</v>
      </c>
      <c r="R436" s="55" t="str">
        <f aca="false">TEXT(E436,"yyyy-mm")</f>
        <v>2023-03</v>
      </c>
    </row>
    <row r="437" customFormat="false" ht="15" hidden="false" customHeight="true" outlineLevel="0" collapsed="false">
      <c r="A437" s="56" t="s">
        <v>13673</v>
      </c>
      <c r="B437" s="56" t="s">
        <v>3926</v>
      </c>
      <c r="C437" s="56" t="s">
        <v>1342</v>
      </c>
      <c r="D437" s="56" t="s">
        <v>2425</v>
      </c>
      <c r="E437" s="57" t="n">
        <v>45477</v>
      </c>
      <c r="F437" s="56" t="s">
        <v>94</v>
      </c>
      <c r="G437" s="56" t="s">
        <v>13211</v>
      </c>
      <c r="H437" s="56" t="n">
        <v>361</v>
      </c>
      <c r="I437" s="56" t="n">
        <v>613.71</v>
      </c>
      <c r="J437" s="54" t="n">
        <f aca="false">ROUND(H437*I437,2)</f>
        <v>221549.31</v>
      </c>
      <c r="K437" s="56" t="s">
        <v>13188</v>
      </c>
      <c r="L437" s="56" t="n">
        <v>118138.07</v>
      </c>
      <c r="M437" s="56" t="s">
        <v>13189</v>
      </c>
      <c r="N437" s="56" t="s">
        <v>10066</v>
      </c>
      <c r="O437" s="56" t="s">
        <v>9</v>
      </c>
      <c r="P437" s="55" t="n">
        <f aca="false">J437-L437</f>
        <v>103411.24</v>
      </c>
      <c r="Q437" s="55" t="n">
        <f aca="false">IF(J437=0,0,ROUND(L437/J437*100,2))</f>
        <v>53.32</v>
      </c>
      <c r="R437" s="55" t="str">
        <f aca="false">TEXT(E437,"yyyy-mm")</f>
        <v>2024-07</v>
      </c>
    </row>
    <row r="438" customFormat="false" ht="15" hidden="false" customHeight="true" outlineLevel="0" collapsed="false">
      <c r="A438" s="52" t="s">
        <v>13674</v>
      </c>
      <c r="B438" s="52" t="s">
        <v>3975</v>
      </c>
      <c r="C438" s="52" t="s">
        <v>2496</v>
      </c>
      <c r="D438" s="52" t="s">
        <v>11353</v>
      </c>
      <c r="E438" s="53" t="n">
        <v>45406</v>
      </c>
      <c r="F438" s="52" t="s">
        <v>102</v>
      </c>
      <c r="G438" s="52" t="s">
        <v>13191</v>
      </c>
      <c r="H438" s="52" t="n">
        <v>356</v>
      </c>
      <c r="I438" s="52" t="n">
        <v>100.66</v>
      </c>
      <c r="J438" s="54" t="n">
        <f aca="false">ROUND(H438*I438,2)</f>
        <v>35834.96</v>
      </c>
      <c r="K438" s="52" t="s">
        <v>13188</v>
      </c>
      <c r="L438" s="52" t="n">
        <v>8429.61</v>
      </c>
      <c r="M438" s="52" t="s">
        <v>13216</v>
      </c>
      <c r="N438" s="52" t="s">
        <v>10066</v>
      </c>
      <c r="O438" s="52" t="s">
        <v>15</v>
      </c>
      <c r="P438" s="55" t="n">
        <f aca="false">J438-L438</f>
        <v>27405.35</v>
      </c>
      <c r="Q438" s="55" t="n">
        <f aca="false">IF(J438=0,0,ROUND(L438/J438*100,2))</f>
        <v>23.52</v>
      </c>
      <c r="R438" s="55" t="str">
        <f aca="false">TEXT(E438,"yyyy-mm")</f>
        <v>2024-04</v>
      </c>
    </row>
    <row r="439" customFormat="false" ht="15" hidden="false" customHeight="true" outlineLevel="0" collapsed="false">
      <c r="A439" s="56" t="s">
        <v>13675</v>
      </c>
      <c r="B439" s="56" t="s">
        <v>767</v>
      </c>
      <c r="C439" s="56" t="s">
        <v>3485</v>
      </c>
      <c r="D439" s="56" t="s">
        <v>3091</v>
      </c>
      <c r="E439" s="57" t="n">
        <v>45421</v>
      </c>
      <c r="F439" s="56" t="s">
        <v>92</v>
      </c>
      <c r="G439" s="56" t="s">
        <v>13211</v>
      </c>
      <c r="H439" s="56" t="n">
        <v>93</v>
      </c>
      <c r="I439" s="56" t="n">
        <v>884.87</v>
      </c>
      <c r="J439" s="54" t="n">
        <f aca="false">ROUND(H439*I439,2)</f>
        <v>82292.91</v>
      </c>
      <c r="K439" s="56" t="s">
        <v>13188</v>
      </c>
      <c r="L439" s="56" t="n">
        <v>31670.72</v>
      </c>
      <c r="M439" s="56" t="s">
        <v>13189</v>
      </c>
      <c r="N439" s="56" t="s">
        <v>10066</v>
      </c>
      <c r="O439" s="56" t="s">
        <v>12</v>
      </c>
      <c r="P439" s="55" t="n">
        <f aca="false">J439-L439</f>
        <v>50622.19</v>
      </c>
      <c r="Q439" s="55" t="n">
        <f aca="false">IF(J439=0,0,ROUND(L439/J439*100,2))</f>
        <v>38.49</v>
      </c>
      <c r="R439" s="55" t="str">
        <f aca="false">TEXT(E439,"yyyy-mm")</f>
        <v>2024-05</v>
      </c>
    </row>
    <row r="440" customFormat="false" ht="15" hidden="false" customHeight="true" outlineLevel="0" collapsed="false">
      <c r="A440" s="52" t="s">
        <v>13676</v>
      </c>
      <c r="B440" s="52" t="s">
        <v>1600</v>
      </c>
      <c r="C440" s="52" t="s">
        <v>4879</v>
      </c>
      <c r="D440" s="52" t="s">
        <v>4557</v>
      </c>
      <c r="E440" s="53" t="n">
        <v>44679</v>
      </c>
      <c r="F440" s="52" t="s">
        <v>96</v>
      </c>
      <c r="G440" s="52" t="s">
        <v>13205</v>
      </c>
      <c r="H440" s="52" t="n">
        <v>398</v>
      </c>
      <c r="I440" s="52" t="n">
        <v>163.56</v>
      </c>
      <c r="J440" s="54" t="n">
        <f aca="false">ROUND(H440*I440,2)</f>
        <v>65096.88</v>
      </c>
      <c r="K440" s="52" t="s">
        <v>13202</v>
      </c>
      <c r="L440" s="52" t="n">
        <v>37780.59</v>
      </c>
      <c r="M440" s="52" t="s">
        <v>13228</v>
      </c>
      <c r="N440" s="52" t="s">
        <v>10061</v>
      </c>
      <c r="O440" s="52" t="s">
        <v>21</v>
      </c>
      <c r="P440" s="55" t="n">
        <f aca="false">J440-L440</f>
        <v>27316.29</v>
      </c>
      <c r="Q440" s="55" t="n">
        <f aca="false">IF(J440=0,0,ROUND(L440/J440*100,2))</f>
        <v>58.04</v>
      </c>
      <c r="R440" s="55" t="str">
        <f aca="false">TEXT(E440,"yyyy-mm")</f>
        <v>2022-04</v>
      </c>
    </row>
    <row r="441" customFormat="false" ht="15" hidden="false" customHeight="true" outlineLevel="0" collapsed="false">
      <c r="A441" s="56" t="s">
        <v>13677</v>
      </c>
      <c r="B441" s="56" t="s">
        <v>3624</v>
      </c>
      <c r="C441" s="56" t="s">
        <v>3472</v>
      </c>
      <c r="D441" s="56" t="s">
        <v>3981</v>
      </c>
      <c r="E441" s="57" t="n">
        <v>44968</v>
      </c>
      <c r="F441" s="56" t="s">
        <v>92</v>
      </c>
      <c r="G441" s="56" t="s">
        <v>13187</v>
      </c>
      <c r="H441" s="56" t="n">
        <v>13</v>
      </c>
      <c r="I441" s="56" t="n">
        <v>162.47</v>
      </c>
      <c r="J441" s="54" t="n">
        <f aca="false">ROUND(H441*I441,2)</f>
        <v>2112.11</v>
      </c>
      <c r="K441" s="56" t="s">
        <v>13192</v>
      </c>
      <c r="L441" s="56" t="n">
        <v>1225.71</v>
      </c>
      <c r="M441" s="56" t="s">
        <v>13220</v>
      </c>
      <c r="N441" s="56" t="s">
        <v>10061</v>
      </c>
      <c r="O441" s="56" t="s">
        <v>12</v>
      </c>
      <c r="P441" s="55" t="n">
        <f aca="false">J441-L441</f>
        <v>886.4</v>
      </c>
      <c r="Q441" s="55" t="n">
        <f aca="false">IF(J441=0,0,ROUND(L441/J441*100,2))</f>
        <v>58.03</v>
      </c>
      <c r="R441" s="55" t="str">
        <f aca="false">TEXT(E441,"yyyy-mm")</f>
        <v>2023-02</v>
      </c>
    </row>
    <row r="442" customFormat="false" ht="15" hidden="false" customHeight="true" outlineLevel="0" collapsed="false">
      <c r="A442" s="52" t="s">
        <v>13678</v>
      </c>
      <c r="B442" s="52" t="s">
        <v>1219</v>
      </c>
      <c r="C442" s="52" t="s">
        <v>9076</v>
      </c>
      <c r="D442" s="52" t="s">
        <v>841</v>
      </c>
      <c r="E442" s="53" t="n">
        <v>44698</v>
      </c>
      <c r="F442" s="52" t="s">
        <v>96</v>
      </c>
      <c r="G442" s="52" t="s">
        <v>13195</v>
      </c>
      <c r="H442" s="52" t="n">
        <v>460</v>
      </c>
      <c r="I442" s="52" t="n">
        <v>878.47</v>
      </c>
      <c r="J442" s="54" t="n">
        <f aca="false">ROUND(H442*I442,2)</f>
        <v>404096.2</v>
      </c>
      <c r="K442" s="52" t="s">
        <v>13192</v>
      </c>
      <c r="L442" s="52" t="n">
        <v>192607.95</v>
      </c>
      <c r="M442" s="52" t="s">
        <v>13276</v>
      </c>
      <c r="N442" s="52" t="s">
        <v>10061</v>
      </c>
      <c r="O442" s="52" t="s">
        <v>15</v>
      </c>
      <c r="P442" s="55" t="n">
        <f aca="false">J442-L442</f>
        <v>211488.25</v>
      </c>
      <c r="Q442" s="55" t="n">
        <f aca="false">IF(J442=0,0,ROUND(L442/J442*100,2))</f>
        <v>47.66</v>
      </c>
      <c r="R442" s="55" t="str">
        <f aca="false">TEXT(E442,"yyyy-mm")</f>
        <v>2022-05</v>
      </c>
    </row>
    <row r="443" customFormat="false" ht="15" hidden="false" customHeight="true" outlineLevel="0" collapsed="false">
      <c r="A443" s="56" t="s">
        <v>13679</v>
      </c>
      <c r="B443" s="56" t="s">
        <v>567</v>
      </c>
      <c r="C443" s="56" t="s">
        <v>606</v>
      </c>
      <c r="D443" s="56" t="s">
        <v>7874</v>
      </c>
      <c r="E443" s="57" t="n">
        <v>44955</v>
      </c>
      <c r="F443" s="56" t="s">
        <v>96</v>
      </c>
      <c r="G443" s="56" t="s">
        <v>13211</v>
      </c>
      <c r="H443" s="56" t="n">
        <v>419</v>
      </c>
      <c r="I443" s="56" t="n">
        <v>372.68</v>
      </c>
      <c r="J443" s="54" t="n">
        <f aca="false">ROUND(H443*I443,2)</f>
        <v>156152.92</v>
      </c>
      <c r="K443" s="56" t="s">
        <v>13212</v>
      </c>
      <c r="L443" s="56" t="n">
        <v>25438.61</v>
      </c>
      <c r="M443" s="56" t="s">
        <v>13198</v>
      </c>
      <c r="N443" s="56" t="s">
        <v>10061</v>
      </c>
      <c r="O443" s="56" t="s">
        <v>18</v>
      </c>
      <c r="P443" s="55" t="n">
        <f aca="false">J443-L443</f>
        <v>130714.31</v>
      </c>
      <c r="Q443" s="55" t="n">
        <f aca="false">IF(J443=0,0,ROUND(L443/J443*100,2))</f>
        <v>16.29</v>
      </c>
      <c r="R443" s="55" t="str">
        <f aca="false">TEXT(E443,"yyyy-mm")</f>
        <v>2023-01</v>
      </c>
    </row>
    <row r="444" customFormat="false" ht="15" hidden="false" customHeight="true" outlineLevel="0" collapsed="false">
      <c r="A444" s="52" t="s">
        <v>13680</v>
      </c>
      <c r="B444" s="52" t="s">
        <v>3926</v>
      </c>
      <c r="C444" s="52" t="s">
        <v>12242</v>
      </c>
      <c r="D444" s="52" t="s">
        <v>6515</v>
      </c>
      <c r="E444" s="53" t="n">
        <v>45294</v>
      </c>
      <c r="F444" s="52" t="s">
        <v>102</v>
      </c>
      <c r="G444" s="52" t="s">
        <v>13205</v>
      </c>
      <c r="H444" s="52" t="n">
        <v>208</v>
      </c>
      <c r="I444" s="52" t="n">
        <v>732.83</v>
      </c>
      <c r="J444" s="54" t="n">
        <f aca="false">ROUND(H444*I444,2)</f>
        <v>152428.64</v>
      </c>
      <c r="K444" s="52" t="s">
        <v>13212</v>
      </c>
      <c r="L444" s="52" t="n">
        <v>64740.38</v>
      </c>
      <c r="M444" s="52" t="s">
        <v>13206</v>
      </c>
      <c r="N444" s="52" t="s">
        <v>10066</v>
      </c>
      <c r="O444" s="52" t="s">
        <v>15</v>
      </c>
      <c r="P444" s="55" t="n">
        <f aca="false">J444-L444</f>
        <v>87688.26</v>
      </c>
      <c r="Q444" s="55" t="n">
        <f aca="false">IF(J444=0,0,ROUND(L444/J444*100,2))</f>
        <v>42.47</v>
      </c>
      <c r="R444" s="55" t="str">
        <f aca="false">TEXT(E444,"yyyy-mm")</f>
        <v>2024-01</v>
      </c>
    </row>
    <row r="445" customFormat="false" ht="15" hidden="false" customHeight="true" outlineLevel="0" collapsed="false">
      <c r="A445" s="56" t="s">
        <v>13681</v>
      </c>
      <c r="B445" s="56" t="s">
        <v>3725</v>
      </c>
      <c r="C445" s="56" t="s">
        <v>922</v>
      </c>
      <c r="D445" s="56" t="s">
        <v>4589</v>
      </c>
      <c r="E445" s="57" t="n">
        <v>44906</v>
      </c>
      <c r="F445" s="56" t="s">
        <v>100</v>
      </c>
      <c r="G445" s="56" t="s">
        <v>13211</v>
      </c>
      <c r="H445" s="56" t="n">
        <v>276</v>
      </c>
      <c r="I445" s="56" t="n">
        <v>561.41</v>
      </c>
      <c r="J445" s="54" t="n">
        <f aca="false">ROUND(H445*I445,2)</f>
        <v>154949.16</v>
      </c>
      <c r="K445" s="56" t="s">
        <v>13188</v>
      </c>
      <c r="L445" s="56" t="n">
        <v>57230.39</v>
      </c>
      <c r="M445" s="56" t="s">
        <v>13228</v>
      </c>
      <c r="N445" s="56" t="s">
        <v>10066</v>
      </c>
      <c r="O445" s="56" t="s">
        <v>12</v>
      </c>
      <c r="P445" s="55" t="n">
        <f aca="false">J445-L445</f>
        <v>97718.77</v>
      </c>
      <c r="Q445" s="55" t="n">
        <f aca="false">IF(J445=0,0,ROUND(L445/J445*100,2))</f>
        <v>36.93</v>
      </c>
      <c r="R445" s="55" t="str">
        <f aca="false">TEXT(E445,"yyyy-mm")</f>
        <v>2022-12</v>
      </c>
    </row>
    <row r="446" customFormat="false" ht="15" hidden="false" customHeight="true" outlineLevel="0" collapsed="false">
      <c r="A446" s="52" t="s">
        <v>13682</v>
      </c>
      <c r="B446" s="52" t="s">
        <v>2008</v>
      </c>
      <c r="C446" s="52" t="s">
        <v>12382</v>
      </c>
      <c r="D446" s="52" t="s">
        <v>7250</v>
      </c>
      <c r="E446" s="53" t="n">
        <v>44601</v>
      </c>
      <c r="F446" s="52" t="s">
        <v>98</v>
      </c>
      <c r="G446" s="52" t="s">
        <v>13230</v>
      </c>
      <c r="H446" s="52" t="n">
        <v>203</v>
      </c>
      <c r="I446" s="52" t="n">
        <v>548.16</v>
      </c>
      <c r="J446" s="54" t="n">
        <f aca="false">ROUND(H446*I446,2)</f>
        <v>111276.48</v>
      </c>
      <c r="K446" s="52" t="s">
        <v>13192</v>
      </c>
      <c r="L446" s="52" t="n">
        <v>29473.49</v>
      </c>
      <c r="M446" s="52" t="s">
        <v>13196</v>
      </c>
      <c r="N446" s="52" t="s">
        <v>10061</v>
      </c>
      <c r="O446" s="52" t="s">
        <v>15</v>
      </c>
      <c r="P446" s="55" t="n">
        <f aca="false">J446-L446</f>
        <v>81802.99</v>
      </c>
      <c r="Q446" s="55" t="n">
        <f aca="false">IF(J446=0,0,ROUND(L446/J446*100,2))</f>
        <v>26.49</v>
      </c>
      <c r="R446" s="55" t="str">
        <f aca="false">TEXT(E446,"yyyy-mm")</f>
        <v>2022-02</v>
      </c>
    </row>
    <row r="447" customFormat="false" ht="15" hidden="false" customHeight="true" outlineLevel="0" collapsed="false">
      <c r="A447" s="56" t="s">
        <v>13683</v>
      </c>
      <c r="B447" s="56" t="s">
        <v>2809</v>
      </c>
      <c r="C447" s="56" t="s">
        <v>7657</v>
      </c>
      <c r="D447" s="56" t="s">
        <v>3138</v>
      </c>
      <c r="E447" s="57" t="n">
        <v>45478</v>
      </c>
      <c r="F447" s="56" t="s">
        <v>102</v>
      </c>
      <c r="G447" s="56" t="s">
        <v>13191</v>
      </c>
      <c r="H447" s="56" t="n">
        <v>464</v>
      </c>
      <c r="I447" s="56" t="n">
        <v>234.42</v>
      </c>
      <c r="J447" s="54" t="n">
        <f aca="false">ROUND(H447*I447,2)</f>
        <v>108770.88</v>
      </c>
      <c r="K447" s="56" t="s">
        <v>13202</v>
      </c>
      <c r="L447" s="56" t="n">
        <v>38471.33</v>
      </c>
      <c r="M447" s="56" t="s">
        <v>13225</v>
      </c>
      <c r="N447" s="56" t="s">
        <v>10061</v>
      </c>
      <c r="O447" s="56" t="s">
        <v>9</v>
      </c>
      <c r="P447" s="55" t="n">
        <f aca="false">J447-L447</f>
        <v>70299.55</v>
      </c>
      <c r="Q447" s="55" t="n">
        <f aca="false">IF(J447=0,0,ROUND(L447/J447*100,2))</f>
        <v>35.37</v>
      </c>
      <c r="R447" s="55" t="str">
        <f aca="false">TEXT(E447,"yyyy-mm")</f>
        <v>2024-07</v>
      </c>
    </row>
    <row r="448" customFormat="false" ht="15" hidden="false" customHeight="true" outlineLevel="0" collapsed="false">
      <c r="A448" s="52" t="s">
        <v>13684</v>
      </c>
      <c r="B448" s="52" t="s">
        <v>1568</v>
      </c>
      <c r="C448" s="52" t="s">
        <v>1546</v>
      </c>
      <c r="D448" s="52" t="s">
        <v>3488</v>
      </c>
      <c r="E448" s="53" t="n">
        <v>45234</v>
      </c>
      <c r="F448" s="52" t="s">
        <v>92</v>
      </c>
      <c r="G448" s="52" t="s">
        <v>13187</v>
      </c>
      <c r="H448" s="52" t="n">
        <v>266</v>
      </c>
      <c r="I448" s="52" t="n">
        <v>151.08</v>
      </c>
      <c r="J448" s="54" t="n">
        <f aca="false">ROUND(H448*I448,2)</f>
        <v>40187.28</v>
      </c>
      <c r="K448" s="52" t="s">
        <v>13188</v>
      </c>
      <c r="L448" s="52" t="n">
        <v>13736.37</v>
      </c>
      <c r="M448" s="52" t="s">
        <v>13292</v>
      </c>
      <c r="N448" s="52" t="s">
        <v>10066</v>
      </c>
      <c r="O448" s="52" t="s">
        <v>18</v>
      </c>
      <c r="P448" s="55" t="n">
        <f aca="false">J448-L448</f>
        <v>26450.91</v>
      </c>
      <c r="Q448" s="55" t="n">
        <f aca="false">IF(J448=0,0,ROUND(L448/J448*100,2))</f>
        <v>34.18</v>
      </c>
      <c r="R448" s="55" t="str">
        <f aca="false">TEXT(E448,"yyyy-mm")</f>
        <v>2023-11</v>
      </c>
    </row>
    <row r="449" customFormat="false" ht="15" hidden="false" customHeight="true" outlineLevel="0" collapsed="false">
      <c r="A449" s="56" t="s">
        <v>13685</v>
      </c>
      <c r="B449" s="56" t="s">
        <v>3979</v>
      </c>
      <c r="C449" s="56" t="s">
        <v>7892</v>
      </c>
      <c r="D449" s="56" t="s">
        <v>1008</v>
      </c>
      <c r="E449" s="57" t="n">
        <v>45157</v>
      </c>
      <c r="F449" s="56" t="s">
        <v>100</v>
      </c>
      <c r="G449" s="56" t="s">
        <v>13230</v>
      </c>
      <c r="H449" s="56" t="n">
        <v>344</v>
      </c>
      <c r="I449" s="56" t="n">
        <v>233.16</v>
      </c>
      <c r="J449" s="54" t="n">
        <f aca="false">ROUND(H449*I449,2)</f>
        <v>80207.04</v>
      </c>
      <c r="K449" s="56" t="s">
        <v>13202</v>
      </c>
      <c r="L449" s="56" t="n">
        <v>34863.54</v>
      </c>
      <c r="M449" s="56" t="s">
        <v>13220</v>
      </c>
      <c r="N449" s="56" t="s">
        <v>10061</v>
      </c>
      <c r="O449" s="56" t="s">
        <v>18</v>
      </c>
      <c r="P449" s="55" t="n">
        <f aca="false">J449-L449</f>
        <v>45343.5</v>
      </c>
      <c r="Q449" s="55" t="n">
        <f aca="false">IF(J449=0,0,ROUND(L449/J449*100,2))</f>
        <v>43.47</v>
      </c>
      <c r="R449" s="55" t="str">
        <f aca="false">TEXT(E449,"yyyy-mm")</f>
        <v>2023-08</v>
      </c>
    </row>
    <row r="450" customFormat="false" ht="15" hidden="false" customHeight="true" outlineLevel="0" collapsed="false">
      <c r="A450" s="52" t="s">
        <v>13686</v>
      </c>
      <c r="B450" s="52" t="s">
        <v>3035</v>
      </c>
      <c r="C450" s="52" t="s">
        <v>13687</v>
      </c>
      <c r="D450" s="52" t="s">
        <v>1096</v>
      </c>
      <c r="E450" s="53" t="n">
        <v>44624</v>
      </c>
      <c r="F450" s="52" t="s">
        <v>100</v>
      </c>
      <c r="G450" s="52" t="s">
        <v>13230</v>
      </c>
      <c r="H450" s="52" t="n">
        <v>184</v>
      </c>
      <c r="I450" s="52" t="n">
        <v>43.77</v>
      </c>
      <c r="J450" s="54" t="n">
        <f aca="false">ROUND(H450*I450,2)</f>
        <v>8053.68</v>
      </c>
      <c r="K450" s="52" t="s">
        <v>13192</v>
      </c>
      <c r="L450" s="52" t="n">
        <v>3614.71</v>
      </c>
      <c r="M450" s="52" t="s">
        <v>13239</v>
      </c>
      <c r="N450" s="52" t="s">
        <v>10066</v>
      </c>
      <c r="O450" s="52" t="s">
        <v>15</v>
      </c>
      <c r="P450" s="55" t="n">
        <f aca="false">J450-L450</f>
        <v>4438.97</v>
      </c>
      <c r="Q450" s="55" t="n">
        <f aca="false">IF(J450=0,0,ROUND(L450/J450*100,2))</f>
        <v>44.88</v>
      </c>
      <c r="R450" s="55" t="str">
        <f aca="false">TEXT(E450,"yyyy-mm")</f>
        <v>2022-03</v>
      </c>
    </row>
    <row r="451" customFormat="false" ht="15" hidden="false" customHeight="true" outlineLevel="0" collapsed="false">
      <c r="A451" s="56" t="s">
        <v>13688</v>
      </c>
      <c r="B451" s="56" t="s">
        <v>954</v>
      </c>
      <c r="C451" s="56" t="s">
        <v>3815</v>
      </c>
      <c r="D451" s="56" t="s">
        <v>13689</v>
      </c>
      <c r="E451" s="57" t="n">
        <v>44960</v>
      </c>
      <c r="F451" s="56" t="s">
        <v>100</v>
      </c>
      <c r="G451" s="56" t="s">
        <v>13195</v>
      </c>
      <c r="H451" s="56" t="n">
        <v>475</v>
      </c>
      <c r="I451" s="56" t="n">
        <v>161.11</v>
      </c>
      <c r="J451" s="54" t="n">
        <f aca="false">ROUND(H451*I451,2)</f>
        <v>76527.25</v>
      </c>
      <c r="K451" s="56" t="s">
        <v>13188</v>
      </c>
      <c r="L451" s="56" t="n">
        <v>44333.2</v>
      </c>
      <c r="M451" s="56" t="s">
        <v>13292</v>
      </c>
      <c r="N451" s="56" t="s">
        <v>10061</v>
      </c>
      <c r="O451" s="56" t="s">
        <v>15</v>
      </c>
      <c r="P451" s="55" t="n">
        <f aca="false">J451-L451</f>
        <v>32194.05</v>
      </c>
      <c r="Q451" s="55" t="n">
        <f aca="false">IF(J451=0,0,ROUND(L451/J451*100,2))</f>
        <v>57.93</v>
      </c>
      <c r="R451" s="55" t="str">
        <f aca="false">TEXT(E451,"yyyy-mm")</f>
        <v>2023-02</v>
      </c>
    </row>
    <row r="452" customFormat="false" ht="15" hidden="false" customHeight="true" outlineLevel="0" collapsed="false">
      <c r="A452" s="52" t="s">
        <v>13690</v>
      </c>
      <c r="B452" s="52" t="s">
        <v>2017</v>
      </c>
      <c r="C452" s="52" t="s">
        <v>2854</v>
      </c>
      <c r="D452" s="52" t="s">
        <v>2362</v>
      </c>
      <c r="E452" s="53" t="n">
        <v>45029</v>
      </c>
      <c r="F452" s="52" t="s">
        <v>102</v>
      </c>
      <c r="G452" s="52" t="s">
        <v>13191</v>
      </c>
      <c r="H452" s="52" t="n">
        <v>177</v>
      </c>
      <c r="I452" s="52" t="n">
        <v>106.55</v>
      </c>
      <c r="J452" s="54" t="n">
        <f aca="false">ROUND(H452*I452,2)</f>
        <v>18859.35</v>
      </c>
      <c r="K452" s="52" t="s">
        <v>13188</v>
      </c>
      <c r="L452" s="52" t="n">
        <v>6249.81</v>
      </c>
      <c r="M452" s="52" t="s">
        <v>13236</v>
      </c>
      <c r="N452" s="52" t="s">
        <v>10066</v>
      </c>
      <c r="O452" s="52" t="s">
        <v>9</v>
      </c>
      <c r="P452" s="55" t="n">
        <f aca="false">J452-L452</f>
        <v>12609.54</v>
      </c>
      <c r="Q452" s="55" t="n">
        <f aca="false">IF(J452=0,0,ROUND(L452/J452*100,2))</f>
        <v>33.14</v>
      </c>
      <c r="R452" s="55" t="str">
        <f aca="false">TEXT(E452,"yyyy-mm")</f>
        <v>2023-04</v>
      </c>
    </row>
    <row r="453" customFormat="false" ht="15" hidden="false" customHeight="true" outlineLevel="0" collapsed="false">
      <c r="A453" s="56" t="s">
        <v>13691</v>
      </c>
      <c r="B453" s="56" t="s">
        <v>1393</v>
      </c>
      <c r="C453" s="56" t="s">
        <v>2196</v>
      </c>
      <c r="D453" s="56" t="s">
        <v>3315</v>
      </c>
      <c r="E453" s="57" t="n">
        <v>45549</v>
      </c>
      <c r="F453" s="56" t="s">
        <v>98</v>
      </c>
      <c r="G453" s="56" t="s">
        <v>13195</v>
      </c>
      <c r="H453" s="56" t="n">
        <v>236</v>
      </c>
      <c r="I453" s="56" t="n">
        <v>526.79</v>
      </c>
      <c r="J453" s="54" t="n">
        <f aca="false">ROUND(H453*I453,2)</f>
        <v>124322.44</v>
      </c>
      <c r="K453" s="56" t="s">
        <v>13212</v>
      </c>
      <c r="L453" s="56" t="n">
        <v>47747.85</v>
      </c>
      <c r="M453" s="56" t="s">
        <v>13222</v>
      </c>
      <c r="N453" s="56" t="s">
        <v>10061</v>
      </c>
      <c r="O453" s="56" t="s">
        <v>12</v>
      </c>
      <c r="P453" s="55" t="n">
        <f aca="false">J453-L453</f>
        <v>76574.59</v>
      </c>
      <c r="Q453" s="55" t="n">
        <f aca="false">IF(J453=0,0,ROUND(L453/J453*100,2))</f>
        <v>38.41</v>
      </c>
      <c r="R453" s="55" t="str">
        <f aca="false">TEXT(E453,"yyyy-mm")</f>
        <v>2024-09</v>
      </c>
    </row>
    <row r="454" customFormat="false" ht="15" hidden="false" customHeight="true" outlineLevel="0" collapsed="false">
      <c r="A454" s="52" t="s">
        <v>13692</v>
      </c>
      <c r="B454" s="52" t="s">
        <v>2559</v>
      </c>
      <c r="C454" s="52" t="s">
        <v>7492</v>
      </c>
      <c r="D454" s="52" t="s">
        <v>1323</v>
      </c>
      <c r="E454" s="53" t="n">
        <v>45015</v>
      </c>
      <c r="F454" s="52" t="s">
        <v>98</v>
      </c>
      <c r="G454" s="52" t="s">
        <v>13195</v>
      </c>
      <c r="H454" s="52" t="n">
        <v>437</v>
      </c>
      <c r="I454" s="52" t="n">
        <v>63.38</v>
      </c>
      <c r="J454" s="54" t="n">
        <f aca="false">ROUND(H454*I454,2)</f>
        <v>27697.06</v>
      </c>
      <c r="K454" s="52" t="s">
        <v>13188</v>
      </c>
      <c r="L454" s="52" t="n">
        <v>5204.85</v>
      </c>
      <c r="M454" s="52" t="s">
        <v>13252</v>
      </c>
      <c r="N454" s="52" t="s">
        <v>10061</v>
      </c>
      <c r="O454" s="52" t="s">
        <v>9</v>
      </c>
      <c r="P454" s="55" t="n">
        <f aca="false">J454-L454</f>
        <v>22492.21</v>
      </c>
      <c r="Q454" s="55" t="n">
        <f aca="false">IF(J454=0,0,ROUND(L454/J454*100,2))</f>
        <v>18.79</v>
      </c>
      <c r="R454" s="55" t="str">
        <f aca="false">TEXT(E454,"yyyy-mm")</f>
        <v>2023-03</v>
      </c>
    </row>
    <row r="455" customFormat="false" ht="15" hidden="false" customHeight="true" outlineLevel="0" collapsed="false">
      <c r="A455" s="56" t="s">
        <v>13693</v>
      </c>
      <c r="B455" s="56" t="s">
        <v>1093</v>
      </c>
      <c r="C455" s="56" t="s">
        <v>3864</v>
      </c>
      <c r="D455" s="56" t="s">
        <v>4400</v>
      </c>
      <c r="E455" s="57" t="n">
        <v>44966</v>
      </c>
      <c r="F455" s="56" t="s">
        <v>96</v>
      </c>
      <c r="G455" s="56" t="s">
        <v>13205</v>
      </c>
      <c r="H455" s="56" t="n">
        <v>107</v>
      </c>
      <c r="I455" s="56" t="n">
        <v>282.03</v>
      </c>
      <c r="J455" s="54" t="n">
        <f aca="false">ROUND(H455*I455,2)</f>
        <v>30177.21</v>
      </c>
      <c r="K455" s="56" t="s">
        <v>13192</v>
      </c>
      <c r="L455" s="56" t="n">
        <v>8374.37</v>
      </c>
      <c r="M455" s="56" t="s">
        <v>13218</v>
      </c>
      <c r="N455" s="56" t="s">
        <v>10066</v>
      </c>
      <c r="O455" s="56" t="s">
        <v>12</v>
      </c>
      <c r="P455" s="55" t="n">
        <f aca="false">J455-L455</f>
        <v>21802.84</v>
      </c>
      <c r="Q455" s="55" t="n">
        <f aca="false">IF(J455=0,0,ROUND(L455/J455*100,2))</f>
        <v>27.75</v>
      </c>
      <c r="R455" s="55" t="str">
        <f aca="false">TEXT(E455,"yyyy-mm")</f>
        <v>2023-02</v>
      </c>
    </row>
    <row r="456" customFormat="false" ht="15" hidden="false" customHeight="true" outlineLevel="0" collapsed="false">
      <c r="A456" s="52" t="s">
        <v>13694</v>
      </c>
      <c r="B456" s="52" t="s">
        <v>2407</v>
      </c>
      <c r="C456" s="52" t="s">
        <v>2460</v>
      </c>
      <c r="D456" s="52" t="s">
        <v>1620</v>
      </c>
      <c r="E456" s="53" t="n">
        <v>45318</v>
      </c>
      <c r="F456" s="52" t="s">
        <v>98</v>
      </c>
      <c r="G456" s="52" t="s">
        <v>13230</v>
      </c>
      <c r="H456" s="52" t="n">
        <v>107</v>
      </c>
      <c r="I456" s="52" t="n">
        <v>807.99</v>
      </c>
      <c r="J456" s="54" t="n">
        <f aca="false">ROUND(H456*I456,2)</f>
        <v>86454.93</v>
      </c>
      <c r="K456" s="52" t="s">
        <v>13188</v>
      </c>
      <c r="L456" s="52" t="n">
        <v>37067.32</v>
      </c>
      <c r="M456" s="52" t="s">
        <v>13200</v>
      </c>
      <c r="N456" s="52" t="s">
        <v>10061</v>
      </c>
      <c r="O456" s="52" t="s">
        <v>18</v>
      </c>
      <c r="P456" s="55" t="n">
        <f aca="false">J456-L456</f>
        <v>49387.61</v>
      </c>
      <c r="Q456" s="55" t="n">
        <f aca="false">IF(J456=0,0,ROUND(L456/J456*100,2))</f>
        <v>42.87</v>
      </c>
      <c r="R456" s="55" t="str">
        <f aca="false">TEXT(E456,"yyyy-mm")</f>
        <v>2024-01</v>
      </c>
    </row>
    <row r="457" customFormat="false" ht="15" hidden="false" customHeight="true" outlineLevel="0" collapsed="false">
      <c r="A457" s="56" t="s">
        <v>13695</v>
      </c>
      <c r="B457" s="56" t="s">
        <v>1806</v>
      </c>
      <c r="C457" s="56" t="s">
        <v>1419</v>
      </c>
      <c r="D457" s="56" t="s">
        <v>3311</v>
      </c>
      <c r="E457" s="57" t="n">
        <v>45598</v>
      </c>
      <c r="F457" s="56" t="s">
        <v>92</v>
      </c>
      <c r="G457" s="56" t="s">
        <v>13211</v>
      </c>
      <c r="H457" s="56" t="n">
        <v>20</v>
      </c>
      <c r="I457" s="56" t="n">
        <v>385.64</v>
      </c>
      <c r="J457" s="54" t="n">
        <f aca="false">ROUND(H457*I457,2)</f>
        <v>7712.8</v>
      </c>
      <c r="K457" s="56" t="s">
        <v>13212</v>
      </c>
      <c r="L457" s="56" t="n">
        <v>131.12</v>
      </c>
      <c r="M457" s="56" t="s">
        <v>13196</v>
      </c>
      <c r="N457" s="56" t="s">
        <v>10061</v>
      </c>
      <c r="O457" s="56" t="s">
        <v>21</v>
      </c>
      <c r="P457" s="55" t="n">
        <f aca="false">J457-L457</f>
        <v>7581.68</v>
      </c>
      <c r="Q457" s="55" t="n">
        <f aca="false">IF(J457=0,0,ROUND(L457/J457*100,2))</f>
        <v>1.7</v>
      </c>
      <c r="R457" s="55" t="str">
        <f aca="false">TEXT(E457,"yyyy-mm")</f>
        <v>2024-11</v>
      </c>
    </row>
    <row r="458" customFormat="false" ht="15" hidden="false" customHeight="true" outlineLevel="0" collapsed="false">
      <c r="A458" s="52" t="s">
        <v>13696</v>
      </c>
      <c r="B458" s="52" t="s">
        <v>3068</v>
      </c>
      <c r="C458" s="52" t="s">
        <v>1482</v>
      </c>
      <c r="D458" s="52" t="s">
        <v>1868</v>
      </c>
      <c r="E458" s="53" t="n">
        <v>45208</v>
      </c>
      <c r="F458" s="52" t="s">
        <v>100</v>
      </c>
      <c r="G458" s="52" t="s">
        <v>13211</v>
      </c>
      <c r="H458" s="52" t="n">
        <v>163</v>
      </c>
      <c r="I458" s="52" t="n">
        <v>591.81</v>
      </c>
      <c r="J458" s="54" t="n">
        <f aca="false">ROUND(H458*I458,2)</f>
        <v>96465.03</v>
      </c>
      <c r="K458" s="52" t="s">
        <v>13188</v>
      </c>
      <c r="L458" s="52" t="n">
        <v>7616.65</v>
      </c>
      <c r="M458" s="52" t="s">
        <v>13228</v>
      </c>
      <c r="N458" s="52" t="s">
        <v>10061</v>
      </c>
      <c r="O458" s="52" t="s">
        <v>18</v>
      </c>
      <c r="P458" s="55" t="n">
        <f aca="false">J458-L458</f>
        <v>88848.38</v>
      </c>
      <c r="Q458" s="55" t="n">
        <f aca="false">IF(J458=0,0,ROUND(L458/J458*100,2))</f>
        <v>7.9</v>
      </c>
      <c r="R458" s="55" t="str">
        <f aca="false">TEXT(E458,"yyyy-mm")</f>
        <v>2023-10</v>
      </c>
    </row>
    <row r="459" customFormat="false" ht="15" hidden="false" customHeight="true" outlineLevel="0" collapsed="false">
      <c r="A459" s="56" t="s">
        <v>13697</v>
      </c>
      <c r="B459" s="56" t="s">
        <v>2970</v>
      </c>
      <c r="C459" s="56" t="s">
        <v>532</v>
      </c>
      <c r="D459" s="56" t="s">
        <v>5966</v>
      </c>
      <c r="E459" s="57" t="n">
        <v>44876</v>
      </c>
      <c r="F459" s="56" t="s">
        <v>96</v>
      </c>
      <c r="G459" s="56" t="s">
        <v>13195</v>
      </c>
      <c r="H459" s="56" t="n">
        <v>206</v>
      </c>
      <c r="I459" s="56" t="n">
        <v>825.34</v>
      </c>
      <c r="J459" s="54" t="n">
        <f aca="false">ROUND(H459*I459,2)</f>
        <v>170020.04</v>
      </c>
      <c r="K459" s="56" t="s">
        <v>13202</v>
      </c>
      <c r="L459" s="56" t="n">
        <v>36870.19</v>
      </c>
      <c r="M459" s="56" t="s">
        <v>13196</v>
      </c>
      <c r="N459" s="56" t="s">
        <v>10061</v>
      </c>
      <c r="O459" s="56" t="s">
        <v>21</v>
      </c>
      <c r="P459" s="55" t="n">
        <f aca="false">J459-L459</f>
        <v>133149.85</v>
      </c>
      <c r="Q459" s="55" t="n">
        <f aca="false">IF(J459=0,0,ROUND(L459/J459*100,2))</f>
        <v>21.69</v>
      </c>
      <c r="R459" s="55" t="str">
        <f aca="false">TEXT(E459,"yyyy-mm")</f>
        <v>2022-11</v>
      </c>
    </row>
    <row r="460" customFormat="false" ht="15" hidden="false" customHeight="true" outlineLevel="0" collapsed="false">
      <c r="A460" s="52" t="s">
        <v>13698</v>
      </c>
      <c r="B460" s="52" t="s">
        <v>496</v>
      </c>
      <c r="C460" s="52" t="s">
        <v>4272</v>
      </c>
      <c r="D460" s="52" t="s">
        <v>5186</v>
      </c>
      <c r="E460" s="53" t="n">
        <v>44633</v>
      </c>
      <c r="F460" s="52" t="s">
        <v>92</v>
      </c>
      <c r="G460" s="52" t="s">
        <v>13211</v>
      </c>
      <c r="H460" s="52" t="n">
        <v>115</v>
      </c>
      <c r="I460" s="52" t="n">
        <v>103.62</v>
      </c>
      <c r="J460" s="54" t="n">
        <f aca="false">ROUND(H460*I460,2)</f>
        <v>11916.3</v>
      </c>
      <c r="K460" s="52" t="s">
        <v>13212</v>
      </c>
      <c r="L460" s="52" t="n">
        <v>599.39</v>
      </c>
      <c r="M460" s="52" t="s">
        <v>13193</v>
      </c>
      <c r="N460" s="52" t="s">
        <v>10066</v>
      </c>
      <c r="O460" s="52" t="s">
        <v>21</v>
      </c>
      <c r="P460" s="55" t="n">
        <f aca="false">J460-L460</f>
        <v>11316.91</v>
      </c>
      <c r="Q460" s="55" t="n">
        <f aca="false">IF(J460=0,0,ROUND(L460/J460*100,2))</f>
        <v>5.03</v>
      </c>
      <c r="R460" s="55" t="str">
        <f aca="false">TEXT(E460,"yyyy-mm")</f>
        <v>2022-03</v>
      </c>
    </row>
    <row r="461" customFormat="false" ht="15" hidden="false" customHeight="true" outlineLevel="0" collapsed="false">
      <c r="A461" s="56" t="s">
        <v>13699</v>
      </c>
      <c r="B461" s="56" t="s">
        <v>2845</v>
      </c>
      <c r="C461" s="56" t="s">
        <v>375</v>
      </c>
      <c r="D461" s="56" t="s">
        <v>1284</v>
      </c>
      <c r="E461" s="57" t="n">
        <v>44636</v>
      </c>
      <c r="F461" s="56" t="s">
        <v>98</v>
      </c>
      <c r="G461" s="56" t="s">
        <v>13205</v>
      </c>
      <c r="H461" s="56" t="n">
        <v>106</v>
      </c>
      <c r="I461" s="56" t="n">
        <v>97.24</v>
      </c>
      <c r="J461" s="54" t="n">
        <f aca="false">ROUND(H461*I461,2)</f>
        <v>10307.44</v>
      </c>
      <c r="K461" s="56" t="s">
        <v>13202</v>
      </c>
      <c r="L461" s="56" t="n">
        <v>768.35</v>
      </c>
      <c r="M461" s="56" t="s">
        <v>13193</v>
      </c>
      <c r="N461" s="56" t="s">
        <v>10066</v>
      </c>
      <c r="O461" s="56" t="s">
        <v>15</v>
      </c>
      <c r="P461" s="55" t="n">
        <f aca="false">J461-L461</f>
        <v>9539.09</v>
      </c>
      <c r="Q461" s="55" t="n">
        <f aca="false">IF(J461=0,0,ROUND(L461/J461*100,2))</f>
        <v>7.45</v>
      </c>
      <c r="R461" s="55" t="str">
        <f aca="false">TEXT(E461,"yyyy-mm")</f>
        <v>2022-03</v>
      </c>
    </row>
    <row r="462" customFormat="false" ht="15" hidden="false" customHeight="true" outlineLevel="0" collapsed="false">
      <c r="A462" s="52" t="s">
        <v>13700</v>
      </c>
      <c r="B462" s="52" t="s">
        <v>2847</v>
      </c>
      <c r="C462" s="52" t="s">
        <v>1246</v>
      </c>
      <c r="D462" s="52" t="s">
        <v>6117</v>
      </c>
      <c r="E462" s="53" t="n">
        <v>45586</v>
      </c>
      <c r="F462" s="52" t="s">
        <v>94</v>
      </c>
      <c r="G462" s="52" t="s">
        <v>13187</v>
      </c>
      <c r="H462" s="52" t="n">
        <v>249</v>
      </c>
      <c r="I462" s="52" t="n">
        <v>494.26</v>
      </c>
      <c r="J462" s="54" t="n">
        <f aca="false">ROUND(H462*I462,2)</f>
        <v>123070.74</v>
      </c>
      <c r="K462" s="52" t="s">
        <v>13192</v>
      </c>
      <c r="L462" s="52" t="n">
        <v>49072.54</v>
      </c>
      <c r="M462" s="52" t="s">
        <v>13239</v>
      </c>
      <c r="N462" s="52" t="s">
        <v>10061</v>
      </c>
      <c r="O462" s="52" t="s">
        <v>9</v>
      </c>
      <c r="P462" s="55" t="n">
        <f aca="false">J462-L462</f>
        <v>73998.2</v>
      </c>
      <c r="Q462" s="55" t="n">
        <f aca="false">IF(J462=0,0,ROUND(L462/J462*100,2))</f>
        <v>39.87</v>
      </c>
      <c r="R462" s="55" t="str">
        <f aca="false">TEXT(E462,"yyyy-mm")</f>
        <v>2024-10</v>
      </c>
    </row>
    <row r="463" customFormat="false" ht="15" hidden="false" customHeight="true" outlineLevel="0" collapsed="false">
      <c r="A463" s="56" t="s">
        <v>13701</v>
      </c>
      <c r="B463" s="56" t="s">
        <v>3444</v>
      </c>
      <c r="C463" s="56" t="s">
        <v>1579</v>
      </c>
      <c r="D463" s="56" t="s">
        <v>1999</v>
      </c>
      <c r="E463" s="57" t="n">
        <v>45169</v>
      </c>
      <c r="F463" s="56" t="s">
        <v>102</v>
      </c>
      <c r="G463" s="56" t="s">
        <v>13211</v>
      </c>
      <c r="H463" s="56" t="n">
        <v>278</v>
      </c>
      <c r="I463" s="56" t="n">
        <v>229.49</v>
      </c>
      <c r="J463" s="54" t="n">
        <f aca="false">ROUND(H463*I463,2)</f>
        <v>63798.22</v>
      </c>
      <c r="K463" s="56" t="s">
        <v>13212</v>
      </c>
      <c r="L463" s="56" t="n">
        <v>25996.96</v>
      </c>
      <c r="M463" s="56" t="s">
        <v>13218</v>
      </c>
      <c r="N463" s="56" t="s">
        <v>10061</v>
      </c>
      <c r="O463" s="56" t="s">
        <v>15</v>
      </c>
      <c r="P463" s="55" t="n">
        <f aca="false">J463-L463</f>
        <v>37801.26</v>
      </c>
      <c r="Q463" s="55" t="n">
        <f aca="false">IF(J463=0,0,ROUND(L463/J463*100,2))</f>
        <v>40.75</v>
      </c>
      <c r="R463" s="55" t="str">
        <f aca="false">TEXT(E463,"yyyy-mm")</f>
        <v>2023-08</v>
      </c>
    </row>
    <row r="464" customFormat="false" ht="15" hidden="false" customHeight="true" outlineLevel="0" collapsed="false">
      <c r="A464" s="52" t="s">
        <v>13702</v>
      </c>
      <c r="B464" s="52" t="s">
        <v>3925</v>
      </c>
      <c r="C464" s="52" t="s">
        <v>9081</v>
      </c>
      <c r="D464" s="52" t="s">
        <v>4395</v>
      </c>
      <c r="E464" s="53" t="n">
        <v>45076</v>
      </c>
      <c r="F464" s="52" t="s">
        <v>94</v>
      </c>
      <c r="G464" s="52" t="s">
        <v>13211</v>
      </c>
      <c r="H464" s="52" t="n">
        <v>91</v>
      </c>
      <c r="I464" s="52" t="n">
        <v>323.12</v>
      </c>
      <c r="J464" s="54" t="n">
        <f aca="false">ROUND(H464*I464,2)</f>
        <v>29403.92</v>
      </c>
      <c r="K464" s="52" t="s">
        <v>13188</v>
      </c>
      <c r="L464" s="52" t="n">
        <v>12454.54</v>
      </c>
      <c r="M464" s="52" t="s">
        <v>13225</v>
      </c>
      <c r="N464" s="52" t="s">
        <v>10061</v>
      </c>
      <c r="O464" s="52" t="s">
        <v>15</v>
      </c>
      <c r="P464" s="55" t="n">
        <f aca="false">J464-L464</f>
        <v>16949.38</v>
      </c>
      <c r="Q464" s="55" t="n">
        <f aca="false">IF(J464=0,0,ROUND(L464/J464*100,2))</f>
        <v>42.36</v>
      </c>
      <c r="R464" s="55" t="str">
        <f aca="false">TEXT(E464,"yyyy-mm")</f>
        <v>2023-05</v>
      </c>
    </row>
    <row r="465" customFormat="false" ht="15" hidden="false" customHeight="true" outlineLevel="0" collapsed="false">
      <c r="A465" s="56" t="s">
        <v>13703</v>
      </c>
      <c r="B465" s="56" t="s">
        <v>1927</v>
      </c>
      <c r="C465" s="56" t="s">
        <v>6920</v>
      </c>
      <c r="D465" s="56" t="s">
        <v>770</v>
      </c>
      <c r="E465" s="57" t="n">
        <v>45189</v>
      </c>
      <c r="F465" s="56" t="s">
        <v>98</v>
      </c>
      <c r="G465" s="56" t="s">
        <v>13205</v>
      </c>
      <c r="H465" s="56" t="n">
        <v>410</v>
      </c>
      <c r="I465" s="56" t="n">
        <v>351.55</v>
      </c>
      <c r="J465" s="54" t="n">
        <f aca="false">ROUND(H465*I465,2)</f>
        <v>144135.5</v>
      </c>
      <c r="K465" s="56" t="s">
        <v>13212</v>
      </c>
      <c r="L465" s="56" t="n">
        <v>12236.45</v>
      </c>
      <c r="M465" s="56" t="s">
        <v>13292</v>
      </c>
      <c r="N465" s="56" t="s">
        <v>10061</v>
      </c>
      <c r="O465" s="56" t="s">
        <v>15</v>
      </c>
      <c r="P465" s="55" t="n">
        <f aca="false">J465-L465</f>
        <v>131899.05</v>
      </c>
      <c r="Q465" s="55" t="n">
        <f aca="false">IF(J465=0,0,ROUND(L465/J465*100,2))</f>
        <v>8.49</v>
      </c>
      <c r="R465" s="55" t="str">
        <f aca="false">TEXT(E465,"yyyy-mm")</f>
        <v>2023-09</v>
      </c>
    </row>
    <row r="466" customFormat="false" ht="15" hidden="false" customHeight="true" outlineLevel="0" collapsed="false">
      <c r="A466" s="52" t="s">
        <v>13704</v>
      </c>
      <c r="B466" s="52" t="s">
        <v>2866</v>
      </c>
      <c r="C466" s="52" t="s">
        <v>462</v>
      </c>
      <c r="D466" s="52" t="s">
        <v>6008</v>
      </c>
      <c r="E466" s="53" t="n">
        <v>44973</v>
      </c>
      <c r="F466" s="52" t="s">
        <v>94</v>
      </c>
      <c r="G466" s="52" t="s">
        <v>13191</v>
      </c>
      <c r="H466" s="52" t="n">
        <v>270</v>
      </c>
      <c r="I466" s="52" t="n">
        <v>321.59</v>
      </c>
      <c r="J466" s="54" t="n">
        <f aca="false">ROUND(H466*I466,2)</f>
        <v>86829.3</v>
      </c>
      <c r="K466" s="52" t="s">
        <v>13192</v>
      </c>
      <c r="L466" s="52" t="n">
        <v>5826.44</v>
      </c>
      <c r="M466" s="52" t="s">
        <v>13228</v>
      </c>
      <c r="N466" s="52" t="s">
        <v>10061</v>
      </c>
      <c r="O466" s="52" t="s">
        <v>9</v>
      </c>
      <c r="P466" s="55" t="n">
        <f aca="false">J466-L466</f>
        <v>81002.86</v>
      </c>
      <c r="Q466" s="55" t="n">
        <f aca="false">IF(J466=0,0,ROUND(L466/J466*100,2))</f>
        <v>6.71</v>
      </c>
      <c r="R466" s="55" t="str">
        <f aca="false">TEXT(E466,"yyyy-mm")</f>
        <v>2023-02</v>
      </c>
    </row>
    <row r="467" customFormat="false" ht="15" hidden="false" customHeight="true" outlineLevel="0" collapsed="false">
      <c r="A467" s="56" t="s">
        <v>13705</v>
      </c>
      <c r="B467" s="56" t="s">
        <v>1853</v>
      </c>
      <c r="C467" s="56" t="s">
        <v>7299</v>
      </c>
      <c r="D467" s="56" t="s">
        <v>7001</v>
      </c>
      <c r="E467" s="57" t="n">
        <v>44851</v>
      </c>
      <c r="F467" s="56" t="s">
        <v>102</v>
      </c>
      <c r="G467" s="56" t="s">
        <v>13211</v>
      </c>
      <c r="H467" s="56" t="n">
        <v>241</v>
      </c>
      <c r="I467" s="56" t="n">
        <v>84.72</v>
      </c>
      <c r="J467" s="54" t="n">
        <f aca="false">ROUND(H467*I467,2)</f>
        <v>20417.52</v>
      </c>
      <c r="K467" s="56" t="s">
        <v>13212</v>
      </c>
      <c r="L467" s="56" t="n">
        <v>7398.15</v>
      </c>
      <c r="M467" s="56" t="s">
        <v>13258</v>
      </c>
      <c r="N467" s="56" t="s">
        <v>10061</v>
      </c>
      <c r="O467" s="56" t="s">
        <v>21</v>
      </c>
      <c r="P467" s="55" t="n">
        <f aca="false">J467-L467</f>
        <v>13019.37</v>
      </c>
      <c r="Q467" s="55" t="n">
        <f aca="false">IF(J467=0,0,ROUND(L467/J467*100,2))</f>
        <v>36.23</v>
      </c>
      <c r="R467" s="55" t="str">
        <f aca="false">TEXT(E467,"yyyy-mm")</f>
        <v>2022-10</v>
      </c>
    </row>
    <row r="468" customFormat="false" ht="15" hidden="false" customHeight="true" outlineLevel="0" collapsed="false">
      <c r="A468" s="52" t="s">
        <v>13706</v>
      </c>
      <c r="B468" s="52" t="s">
        <v>3725</v>
      </c>
      <c r="C468" s="52" t="s">
        <v>561</v>
      </c>
      <c r="D468" s="52" t="s">
        <v>2678</v>
      </c>
      <c r="E468" s="53" t="n">
        <v>45070</v>
      </c>
      <c r="F468" s="52" t="s">
        <v>94</v>
      </c>
      <c r="G468" s="52" t="s">
        <v>13191</v>
      </c>
      <c r="H468" s="52" t="n">
        <v>284</v>
      </c>
      <c r="I468" s="52" t="n">
        <v>741.56</v>
      </c>
      <c r="J468" s="54" t="n">
        <f aca="false">ROUND(H468*I468,2)</f>
        <v>210603.04</v>
      </c>
      <c r="K468" s="52" t="s">
        <v>13192</v>
      </c>
      <c r="L468" s="52" t="n">
        <v>86504.8</v>
      </c>
      <c r="M468" s="52" t="s">
        <v>13222</v>
      </c>
      <c r="N468" s="52" t="s">
        <v>10066</v>
      </c>
      <c r="O468" s="52" t="s">
        <v>18</v>
      </c>
      <c r="P468" s="55" t="n">
        <f aca="false">J468-L468</f>
        <v>124098.24</v>
      </c>
      <c r="Q468" s="55" t="n">
        <f aca="false">IF(J468=0,0,ROUND(L468/J468*100,2))</f>
        <v>41.07</v>
      </c>
      <c r="R468" s="55" t="str">
        <f aca="false">TEXT(E468,"yyyy-mm")</f>
        <v>2023-05</v>
      </c>
    </row>
    <row r="469" customFormat="false" ht="15" hidden="false" customHeight="true" outlineLevel="0" collapsed="false">
      <c r="A469" s="56" t="s">
        <v>13707</v>
      </c>
      <c r="B469" s="56" t="s">
        <v>2269</v>
      </c>
      <c r="C469" s="56" t="s">
        <v>12544</v>
      </c>
      <c r="D469" s="56" t="s">
        <v>9445</v>
      </c>
      <c r="E469" s="57" t="n">
        <v>45341</v>
      </c>
      <c r="F469" s="56" t="s">
        <v>100</v>
      </c>
      <c r="G469" s="56" t="s">
        <v>13187</v>
      </c>
      <c r="H469" s="56" t="n">
        <v>115</v>
      </c>
      <c r="I469" s="56" t="n">
        <v>871.04</v>
      </c>
      <c r="J469" s="54" t="n">
        <f aca="false">ROUND(H469*I469,2)</f>
        <v>100169.6</v>
      </c>
      <c r="K469" s="56" t="s">
        <v>13188</v>
      </c>
      <c r="L469" s="56" t="n">
        <v>6871.02</v>
      </c>
      <c r="M469" s="56" t="s">
        <v>13258</v>
      </c>
      <c r="N469" s="56" t="s">
        <v>10066</v>
      </c>
      <c r="O469" s="56" t="s">
        <v>21</v>
      </c>
      <c r="P469" s="55" t="n">
        <f aca="false">J469-L469</f>
        <v>93298.58</v>
      </c>
      <c r="Q469" s="55" t="n">
        <f aca="false">IF(J469=0,0,ROUND(L469/J469*100,2))</f>
        <v>6.86</v>
      </c>
      <c r="R469" s="55" t="str">
        <f aca="false">TEXT(E469,"yyyy-mm")</f>
        <v>2024-02</v>
      </c>
    </row>
    <row r="470" customFormat="false" ht="15" hidden="false" customHeight="true" outlineLevel="0" collapsed="false">
      <c r="A470" s="52" t="s">
        <v>13708</v>
      </c>
      <c r="B470" s="52" t="s">
        <v>2258</v>
      </c>
      <c r="C470" s="52" t="s">
        <v>8044</v>
      </c>
      <c r="D470" s="52" t="s">
        <v>7990</v>
      </c>
      <c r="E470" s="53" t="n">
        <v>44876</v>
      </c>
      <c r="F470" s="52" t="s">
        <v>98</v>
      </c>
      <c r="G470" s="52" t="s">
        <v>13211</v>
      </c>
      <c r="H470" s="52" t="n">
        <v>290</v>
      </c>
      <c r="I470" s="52" t="n">
        <v>392.63</v>
      </c>
      <c r="J470" s="54" t="n">
        <f aca="false">ROUND(H470*I470,2)</f>
        <v>113862.7</v>
      </c>
      <c r="K470" s="52" t="s">
        <v>13212</v>
      </c>
      <c r="L470" s="52" t="n">
        <v>8643.06</v>
      </c>
      <c r="M470" s="52" t="s">
        <v>13193</v>
      </c>
      <c r="N470" s="52" t="s">
        <v>10066</v>
      </c>
      <c r="O470" s="52" t="s">
        <v>18</v>
      </c>
      <c r="P470" s="55" t="n">
        <f aca="false">J470-L470</f>
        <v>105219.64</v>
      </c>
      <c r="Q470" s="55" t="n">
        <f aca="false">IF(J470=0,0,ROUND(L470/J470*100,2))</f>
        <v>7.59</v>
      </c>
      <c r="R470" s="55" t="str">
        <f aca="false">TEXT(E470,"yyyy-mm")</f>
        <v>2022-11</v>
      </c>
    </row>
    <row r="471" customFormat="false" ht="15" hidden="false" customHeight="true" outlineLevel="0" collapsed="false">
      <c r="A471" s="56" t="s">
        <v>13709</v>
      </c>
      <c r="B471" s="56" t="s">
        <v>3363</v>
      </c>
      <c r="C471" s="56" t="s">
        <v>1861</v>
      </c>
      <c r="D471" s="56" t="s">
        <v>3490</v>
      </c>
      <c r="E471" s="57" t="n">
        <v>44956</v>
      </c>
      <c r="F471" s="56" t="s">
        <v>92</v>
      </c>
      <c r="G471" s="56" t="s">
        <v>13191</v>
      </c>
      <c r="H471" s="56" t="n">
        <v>58</v>
      </c>
      <c r="I471" s="56" t="n">
        <v>344.21</v>
      </c>
      <c r="J471" s="54" t="n">
        <f aca="false">ROUND(H471*I471,2)</f>
        <v>19964.18</v>
      </c>
      <c r="K471" s="56" t="s">
        <v>13188</v>
      </c>
      <c r="L471" s="56" t="n">
        <v>11800.68</v>
      </c>
      <c r="M471" s="56" t="s">
        <v>13258</v>
      </c>
      <c r="N471" s="56" t="s">
        <v>10066</v>
      </c>
      <c r="O471" s="56" t="s">
        <v>18</v>
      </c>
      <c r="P471" s="55" t="n">
        <f aca="false">J471-L471</f>
        <v>8163.5</v>
      </c>
      <c r="Q471" s="55" t="n">
        <f aca="false">IF(J471=0,0,ROUND(L471/J471*100,2))</f>
        <v>59.11</v>
      </c>
      <c r="R471" s="55" t="str">
        <f aca="false">TEXT(E471,"yyyy-mm")</f>
        <v>2023-01</v>
      </c>
    </row>
    <row r="472" customFormat="false" ht="15" hidden="false" customHeight="true" outlineLevel="0" collapsed="false">
      <c r="A472" s="52" t="s">
        <v>13710</v>
      </c>
      <c r="B472" s="52" t="s">
        <v>3710</v>
      </c>
      <c r="C472" s="52" t="s">
        <v>2202</v>
      </c>
      <c r="D472" s="52" t="s">
        <v>3954</v>
      </c>
      <c r="E472" s="53" t="n">
        <v>45413</v>
      </c>
      <c r="F472" s="52" t="s">
        <v>96</v>
      </c>
      <c r="G472" s="52" t="s">
        <v>13195</v>
      </c>
      <c r="H472" s="52" t="n">
        <v>479</v>
      </c>
      <c r="I472" s="52" t="n">
        <v>558.94</v>
      </c>
      <c r="J472" s="54" t="n">
        <f aca="false">ROUND(H472*I472,2)</f>
        <v>267732.26</v>
      </c>
      <c r="K472" s="52" t="s">
        <v>13188</v>
      </c>
      <c r="L472" s="52" t="n">
        <v>98088.96</v>
      </c>
      <c r="M472" s="52" t="s">
        <v>13225</v>
      </c>
      <c r="N472" s="52" t="s">
        <v>10061</v>
      </c>
      <c r="O472" s="52" t="s">
        <v>9</v>
      </c>
      <c r="P472" s="55" t="n">
        <f aca="false">J472-L472</f>
        <v>169643.3</v>
      </c>
      <c r="Q472" s="55" t="n">
        <f aca="false">IF(J472=0,0,ROUND(L472/J472*100,2))</f>
        <v>36.64</v>
      </c>
      <c r="R472" s="55" t="str">
        <f aca="false">TEXT(E472,"yyyy-mm")</f>
        <v>2024-05</v>
      </c>
    </row>
    <row r="473" customFormat="false" ht="15" hidden="false" customHeight="true" outlineLevel="0" collapsed="false">
      <c r="A473" s="56" t="s">
        <v>13711</v>
      </c>
      <c r="B473" s="56" t="s">
        <v>3520</v>
      </c>
      <c r="C473" s="56" t="s">
        <v>3902</v>
      </c>
      <c r="D473" s="56" t="s">
        <v>5490</v>
      </c>
      <c r="E473" s="57" t="n">
        <v>45436</v>
      </c>
      <c r="F473" s="56" t="s">
        <v>92</v>
      </c>
      <c r="G473" s="56" t="s">
        <v>13195</v>
      </c>
      <c r="H473" s="56" t="n">
        <v>63</v>
      </c>
      <c r="I473" s="56" t="n">
        <v>504.75</v>
      </c>
      <c r="J473" s="54" t="n">
        <f aca="false">ROUND(H473*I473,2)</f>
        <v>31799.25</v>
      </c>
      <c r="K473" s="56" t="s">
        <v>13212</v>
      </c>
      <c r="L473" s="56" t="n">
        <v>13694.93</v>
      </c>
      <c r="M473" s="56" t="s">
        <v>13206</v>
      </c>
      <c r="N473" s="56" t="s">
        <v>10066</v>
      </c>
      <c r="O473" s="56" t="s">
        <v>12</v>
      </c>
      <c r="P473" s="55" t="n">
        <f aca="false">J473-L473</f>
        <v>18104.32</v>
      </c>
      <c r="Q473" s="55" t="n">
        <f aca="false">IF(J473=0,0,ROUND(L473/J473*100,2))</f>
        <v>43.07</v>
      </c>
      <c r="R473" s="55" t="str">
        <f aca="false">TEXT(E473,"yyyy-mm")</f>
        <v>2024-05</v>
      </c>
    </row>
    <row r="474" customFormat="false" ht="15" hidden="false" customHeight="true" outlineLevel="0" collapsed="false">
      <c r="A474" s="52" t="s">
        <v>13712</v>
      </c>
      <c r="B474" s="52" t="s">
        <v>2909</v>
      </c>
      <c r="C474" s="52" t="s">
        <v>6211</v>
      </c>
      <c r="D474" s="52" t="s">
        <v>3414</v>
      </c>
      <c r="E474" s="53" t="n">
        <v>44974</v>
      </c>
      <c r="F474" s="52" t="s">
        <v>96</v>
      </c>
      <c r="G474" s="52" t="s">
        <v>13191</v>
      </c>
      <c r="H474" s="52" t="n">
        <v>139</v>
      </c>
      <c r="I474" s="52" t="n">
        <v>100.94</v>
      </c>
      <c r="J474" s="54" t="n">
        <f aca="false">ROUND(H474*I474,2)</f>
        <v>14030.66</v>
      </c>
      <c r="K474" s="52" t="s">
        <v>13188</v>
      </c>
      <c r="L474" s="52" t="n">
        <v>7296.06</v>
      </c>
      <c r="M474" s="52" t="s">
        <v>13214</v>
      </c>
      <c r="N474" s="52" t="s">
        <v>10061</v>
      </c>
      <c r="O474" s="52" t="s">
        <v>12</v>
      </c>
      <c r="P474" s="55" t="n">
        <f aca="false">J474-L474</f>
        <v>6734.6</v>
      </c>
      <c r="Q474" s="55" t="n">
        <f aca="false">IF(J474=0,0,ROUND(L474/J474*100,2))</f>
        <v>52</v>
      </c>
      <c r="R474" s="55" t="str">
        <f aca="false">TEXT(E474,"yyyy-mm")</f>
        <v>2023-02</v>
      </c>
    </row>
    <row r="475" customFormat="false" ht="15" hidden="false" customHeight="true" outlineLevel="0" collapsed="false">
      <c r="A475" s="56" t="s">
        <v>13713</v>
      </c>
      <c r="B475" s="56" t="s">
        <v>1873</v>
      </c>
      <c r="C475" s="56" t="s">
        <v>9674</v>
      </c>
      <c r="D475" s="56" t="s">
        <v>6906</v>
      </c>
      <c r="E475" s="57" t="n">
        <v>45634</v>
      </c>
      <c r="F475" s="56" t="s">
        <v>92</v>
      </c>
      <c r="G475" s="56" t="s">
        <v>13195</v>
      </c>
      <c r="H475" s="56" t="n">
        <v>72</v>
      </c>
      <c r="I475" s="56" t="n">
        <v>737.17</v>
      </c>
      <c r="J475" s="54" t="n">
        <f aca="false">ROUND(H475*I475,2)</f>
        <v>53076.24</v>
      </c>
      <c r="K475" s="56" t="s">
        <v>13212</v>
      </c>
      <c r="L475" s="56" t="n">
        <v>9912.2</v>
      </c>
      <c r="M475" s="56" t="s">
        <v>13222</v>
      </c>
      <c r="N475" s="56" t="s">
        <v>10061</v>
      </c>
      <c r="O475" s="56" t="s">
        <v>18</v>
      </c>
      <c r="P475" s="55" t="n">
        <f aca="false">J475-L475</f>
        <v>43164.04</v>
      </c>
      <c r="Q475" s="55" t="n">
        <f aca="false">IF(J475=0,0,ROUND(L475/J475*100,2))</f>
        <v>18.68</v>
      </c>
      <c r="R475" s="55" t="str">
        <f aca="false">TEXT(E475,"yyyy-mm")</f>
        <v>2024-12</v>
      </c>
    </row>
    <row r="476" customFormat="false" ht="15" hidden="false" customHeight="true" outlineLevel="0" collapsed="false">
      <c r="A476" s="52" t="s">
        <v>13714</v>
      </c>
      <c r="B476" s="52" t="s">
        <v>1583</v>
      </c>
      <c r="C476" s="52" t="s">
        <v>3322</v>
      </c>
      <c r="D476" s="52" t="s">
        <v>1334</v>
      </c>
      <c r="E476" s="53" t="n">
        <v>44879</v>
      </c>
      <c r="F476" s="52" t="s">
        <v>96</v>
      </c>
      <c r="G476" s="52" t="s">
        <v>13191</v>
      </c>
      <c r="H476" s="52" t="n">
        <v>488</v>
      </c>
      <c r="I476" s="52" t="n">
        <v>816.45</v>
      </c>
      <c r="J476" s="54" t="n">
        <f aca="false">ROUND(H476*I476,2)</f>
        <v>398427.6</v>
      </c>
      <c r="K476" s="52" t="s">
        <v>13188</v>
      </c>
      <c r="L476" s="52" t="n">
        <v>52430.04</v>
      </c>
      <c r="M476" s="52" t="s">
        <v>13254</v>
      </c>
      <c r="N476" s="52" t="s">
        <v>10066</v>
      </c>
      <c r="O476" s="52" t="s">
        <v>18</v>
      </c>
      <c r="P476" s="55" t="n">
        <f aca="false">J476-L476</f>
        <v>345997.56</v>
      </c>
      <c r="Q476" s="55" t="n">
        <f aca="false">IF(J476=0,0,ROUND(L476/J476*100,2))</f>
        <v>13.16</v>
      </c>
      <c r="R476" s="55" t="str">
        <f aca="false">TEXT(E476,"yyyy-mm")</f>
        <v>2022-11</v>
      </c>
    </row>
    <row r="477" customFormat="false" ht="15" hidden="false" customHeight="true" outlineLevel="0" collapsed="false">
      <c r="A477" s="56" t="s">
        <v>13715</v>
      </c>
      <c r="B477" s="56" t="s">
        <v>3454</v>
      </c>
      <c r="C477" s="56" t="s">
        <v>2846</v>
      </c>
      <c r="D477" s="56" t="s">
        <v>2610</v>
      </c>
      <c r="E477" s="57" t="n">
        <v>45142</v>
      </c>
      <c r="F477" s="56" t="s">
        <v>102</v>
      </c>
      <c r="G477" s="56" t="s">
        <v>13230</v>
      </c>
      <c r="H477" s="56" t="n">
        <v>31</v>
      </c>
      <c r="I477" s="56" t="n">
        <v>504.84</v>
      </c>
      <c r="J477" s="54" t="n">
        <f aca="false">ROUND(H477*I477,2)</f>
        <v>15650.04</v>
      </c>
      <c r="K477" s="56" t="s">
        <v>13202</v>
      </c>
      <c r="L477" s="56" t="n">
        <v>8948</v>
      </c>
      <c r="M477" s="56" t="s">
        <v>13258</v>
      </c>
      <c r="N477" s="56" t="s">
        <v>10066</v>
      </c>
      <c r="O477" s="56" t="s">
        <v>9</v>
      </c>
      <c r="P477" s="55" t="n">
        <f aca="false">J477-L477</f>
        <v>6702.04</v>
      </c>
      <c r="Q477" s="55" t="n">
        <f aca="false">IF(J477=0,0,ROUND(L477/J477*100,2))</f>
        <v>57.18</v>
      </c>
      <c r="R477" s="55" t="str">
        <f aca="false">TEXT(E477,"yyyy-mm")</f>
        <v>2023-08</v>
      </c>
    </row>
    <row r="478" customFormat="false" ht="15" hidden="false" customHeight="true" outlineLevel="0" collapsed="false">
      <c r="A478" s="52" t="s">
        <v>13716</v>
      </c>
      <c r="B478" s="52" t="s">
        <v>3247</v>
      </c>
      <c r="C478" s="52" t="s">
        <v>5137</v>
      </c>
      <c r="D478" s="52" t="s">
        <v>13308</v>
      </c>
      <c r="E478" s="53" t="n">
        <v>45583</v>
      </c>
      <c r="F478" s="52" t="s">
        <v>102</v>
      </c>
      <c r="G478" s="52" t="s">
        <v>13195</v>
      </c>
      <c r="H478" s="52" t="n">
        <v>178</v>
      </c>
      <c r="I478" s="52" t="n">
        <v>211.12</v>
      </c>
      <c r="J478" s="54" t="n">
        <f aca="false">ROUND(H478*I478,2)</f>
        <v>37579.36</v>
      </c>
      <c r="K478" s="52" t="s">
        <v>13192</v>
      </c>
      <c r="L478" s="52" t="n">
        <v>5884</v>
      </c>
      <c r="M478" s="52" t="s">
        <v>13228</v>
      </c>
      <c r="N478" s="52" t="s">
        <v>10061</v>
      </c>
      <c r="O478" s="52" t="s">
        <v>12</v>
      </c>
      <c r="P478" s="55" t="n">
        <f aca="false">J478-L478</f>
        <v>31695.36</v>
      </c>
      <c r="Q478" s="55" t="n">
        <f aca="false">IF(J478=0,0,ROUND(L478/J478*100,2))</f>
        <v>15.66</v>
      </c>
      <c r="R478" s="55" t="str">
        <f aca="false">TEXT(E478,"yyyy-mm")</f>
        <v>2024-10</v>
      </c>
    </row>
    <row r="479" customFormat="false" ht="15" hidden="false" customHeight="true" outlineLevel="0" collapsed="false">
      <c r="A479" s="56" t="s">
        <v>13717</v>
      </c>
      <c r="B479" s="56" t="s">
        <v>1710</v>
      </c>
      <c r="C479" s="56" t="s">
        <v>4743</v>
      </c>
      <c r="D479" s="56" t="s">
        <v>4277</v>
      </c>
      <c r="E479" s="57" t="n">
        <v>45075</v>
      </c>
      <c r="F479" s="56" t="s">
        <v>96</v>
      </c>
      <c r="G479" s="56" t="s">
        <v>13230</v>
      </c>
      <c r="H479" s="56" t="n">
        <v>11</v>
      </c>
      <c r="I479" s="56" t="n">
        <v>220.52</v>
      </c>
      <c r="J479" s="54" t="n">
        <f aca="false">ROUND(H479*I479,2)</f>
        <v>2425.72</v>
      </c>
      <c r="K479" s="56" t="s">
        <v>13202</v>
      </c>
      <c r="L479" s="56" t="n">
        <v>1128.26</v>
      </c>
      <c r="M479" s="56" t="s">
        <v>13222</v>
      </c>
      <c r="N479" s="56" t="s">
        <v>10066</v>
      </c>
      <c r="O479" s="56" t="s">
        <v>21</v>
      </c>
      <c r="P479" s="55" t="n">
        <f aca="false">J479-L479</f>
        <v>1297.46</v>
      </c>
      <c r="Q479" s="55" t="n">
        <f aca="false">IF(J479=0,0,ROUND(L479/J479*100,2))</f>
        <v>46.51</v>
      </c>
      <c r="R479" s="55" t="str">
        <f aca="false">TEXT(E479,"yyyy-mm")</f>
        <v>2023-05</v>
      </c>
    </row>
    <row r="480" customFormat="false" ht="15" hidden="false" customHeight="true" outlineLevel="0" collapsed="false">
      <c r="A480" s="52" t="s">
        <v>13718</v>
      </c>
      <c r="B480" s="52" t="s">
        <v>2967</v>
      </c>
      <c r="C480" s="52" t="s">
        <v>3081</v>
      </c>
      <c r="D480" s="52" t="s">
        <v>4752</v>
      </c>
      <c r="E480" s="53" t="n">
        <v>45406</v>
      </c>
      <c r="F480" s="52" t="s">
        <v>98</v>
      </c>
      <c r="G480" s="52" t="s">
        <v>13187</v>
      </c>
      <c r="H480" s="52" t="n">
        <v>385</v>
      </c>
      <c r="I480" s="52" t="n">
        <v>590.51</v>
      </c>
      <c r="J480" s="54" t="n">
        <f aca="false">ROUND(H480*I480,2)</f>
        <v>227346.35</v>
      </c>
      <c r="K480" s="52" t="s">
        <v>13188</v>
      </c>
      <c r="L480" s="52" t="n">
        <v>62638.9</v>
      </c>
      <c r="M480" s="52" t="s">
        <v>13209</v>
      </c>
      <c r="N480" s="52" t="s">
        <v>10066</v>
      </c>
      <c r="O480" s="52" t="s">
        <v>21</v>
      </c>
      <c r="P480" s="55" t="n">
        <f aca="false">J480-L480</f>
        <v>164707.45</v>
      </c>
      <c r="Q480" s="55" t="n">
        <f aca="false">IF(J480=0,0,ROUND(L480/J480*100,2))</f>
        <v>27.55</v>
      </c>
      <c r="R480" s="55" t="str">
        <f aca="false">TEXT(E480,"yyyy-mm")</f>
        <v>2024-04</v>
      </c>
    </row>
    <row r="481" customFormat="false" ht="15" hidden="false" customHeight="true" outlineLevel="0" collapsed="false">
      <c r="A481" s="56" t="s">
        <v>13719</v>
      </c>
      <c r="B481" s="56" t="s">
        <v>3104</v>
      </c>
      <c r="C481" s="56" t="s">
        <v>1624</v>
      </c>
      <c r="D481" s="56" t="s">
        <v>6591</v>
      </c>
      <c r="E481" s="57" t="n">
        <v>45238</v>
      </c>
      <c r="F481" s="56" t="s">
        <v>96</v>
      </c>
      <c r="G481" s="56" t="s">
        <v>13187</v>
      </c>
      <c r="H481" s="56" t="n">
        <v>177</v>
      </c>
      <c r="I481" s="56" t="n">
        <v>638.31</v>
      </c>
      <c r="J481" s="54" t="n">
        <f aca="false">ROUND(H481*I481,2)</f>
        <v>112980.87</v>
      </c>
      <c r="K481" s="56" t="s">
        <v>13202</v>
      </c>
      <c r="L481" s="56" t="n">
        <v>57518.03</v>
      </c>
      <c r="M481" s="56" t="s">
        <v>13254</v>
      </c>
      <c r="N481" s="56" t="s">
        <v>10066</v>
      </c>
      <c r="O481" s="56" t="s">
        <v>21</v>
      </c>
      <c r="P481" s="55" t="n">
        <f aca="false">J481-L481</f>
        <v>55462.84</v>
      </c>
      <c r="Q481" s="55" t="n">
        <f aca="false">IF(J481=0,0,ROUND(L481/J481*100,2))</f>
        <v>50.91</v>
      </c>
      <c r="R481" s="55" t="str">
        <f aca="false">TEXT(E481,"yyyy-mm")</f>
        <v>2023-11</v>
      </c>
    </row>
    <row r="482" customFormat="false" ht="15" hidden="false" customHeight="true" outlineLevel="0" collapsed="false">
      <c r="A482" s="52" t="s">
        <v>13720</v>
      </c>
      <c r="B482" s="52" t="s">
        <v>1238</v>
      </c>
      <c r="C482" s="52" t="s">
        <v>1579</v>
      </c>
      <c r="D482" s="52" t="s">
        <v>385</v>
      </c>
      <c r="E482" s="53" t="n">
        <v>44926</v>
      </c>
      <c r="F482" s="52" t="s">
        <v>100</v>
      </c>
      <c r="G482" s="52" t="s">
        <v>13187</v>
      </c>
      <c r="H482" s="52" t="n">
        <v>152</v>
      </c>
      <c r="I482" s="52" t="n">
        <v>449.17</v>
      </c>
      <c r="J482" s="54" t="n">
        <f aca="false">ROUND(H482*I482,2)</f>
        <v>68273.84</v>
      </c>
      <c r="K482" s="52" t="s">
        <v>13212</v>
      </c>
      <c r="L482" s="52" t="n">
        <v>39529.71</v>
      </c>
      <c r="M482" s="52" t="s">
        <v>13239</v>
      </c>
      <c r="N482" s="52" t="s">
        <v>10061</v>
      </c>
      <c r="O482" s="52" t="s">
        <v>9</v>
      </c>
      <c r="P482" s="55" t="n">
        <f aca="false">J482-L482</f>
        <v>28744.13</v>
      </c>
      <c r="Q482" s="55" t="n">
        <f aca="false">IF(J482=0,0,ROUND(L482/J482*100,2))</f>
        <v>57.9</v>
      </c>
      <c r="R482" s="55" t="str">
        <f aca="false">TEXT(E482,"yyyy-mm")</f>
        <v>2022-12</v>
      </c>
    </row>
    <row r="483" customFormat="false" ht="15" hidden="false" customHeight="true" outlineLevel="0" collapsed="false">
      <c r="A483" s="56" t="s">
        <v>13721</v>
      </c>
      <c r="B483" s="56" t="s">
        <v>738</v>
      </c>
      <c r="C483" s="56" t="s">
        <v>1462</v>
      </c>
      <c r="D483" s="56" t="s">
        <v>3938</v>
      </c>
      <c r="E483" s="57" t="n">
        <v>44956</v>
      </c>
      <c r="F483" s="56" t="s">
        <v>92</v>
      </c>
      <c r="G483" s="56" t="s">
        <v>13230</v>
      </c>
      <c r="H483" s="56" t="n">
        <v>49</v>
      </c>
      <c r="I483" s="56" t="n">
        <v>423.4</v>
      </c>
      <c r="J483" s="54" t="n">
        <f aca="false">ROUND(H483*I483,2)</f>
        <v>20746.6</v>
      </c>
      <c r="K483" s="56" t="s">
        <v>13212</v>
      </c>
      <c r="L483" s="56" t="n">
        <v>2930.38</v>
      </c>
      <c r="M483" s="56" t="s">
        <v>13306</v>
      </c>
      <c r="N483" s="56" t="s">
        <v>10061</v>
      </c>
      <c r="O483" s="56" t="s">
        <v>21</v>
      </c>
      <c r="P483" s="55" t="n">
        <f aca="false">J483-L483</f>
        <v>17816.22</v>
      </c>
      <c r="Q483" s="55" t="n">
        <f aca="false">IF(J483=0,0,ROUND(L483/J483*100,2))</f>
        <v>14.12</v>
      </c>
      <c r="R483" s="55" t="str">
        <f aca="false">TEXT(E483,"yyyy-mm")</f>
        <v>2023-01</v>
      </c>
    </row>
    <row r="484" customFormat="false" ht="15" hidden="false" customHeight="true" outlineLevel="0" collapsed="false">
      <c r="A484" s="52" t="s">
        <v>13722</v>
      </c>
      <c r="B484" s="52" t="s">
        <v>783</v>
      </c>
      <c r="C484" s="52" t="s">
        <v>1155</v>
      </c>
      <c r="D484" s="52" t="s">
        <v>2803</v>
      </c>
      <c r="E484" s="53" t="n">
        <v>44845</v>
      </c>
      <c r="F484" s="52" t="s">
        <v>98</v>
      </c>
      <c r="G484" s="52" t="s">
        <v>13187</v>
      </c>
      <c r="H484" s="52" t="n">
        <v>142</v>
      </c>
      <c r="I484" s="52" t="n">
        <v>533.2</v>
      </c>
      <c r="J484" s="54" t="n">
        <f aca="false">ROUND(H484*I484,2)</f>
        <v>75714.4</v>
      </c>
      <c r="K484" s="52" t="s">
        <v>13188</v>
      </c>
      <c r="L484" s="52" t="n">
        <v>24168.74</v>
      </c>
      <c r="M484" s="52" t="s">
        <v>13196</v>
      </c>
      <c r="N484" s="52" t="s">
        <v>10066</v>
      </c>
      <c r="O484" s="52" t="s">
        <v>9</v>
      </c>
      <c r="P484" s="55" t="n">
        <f aca="false">J484-L484</f>
        <v>51545.66</v>
      </c>
      <c r="Q484" s="55" t="n">
        <f aca="false">IF(J484=0,0,ROUND(L484/J484*100,2))</f>
        <v>31.92</v>
      </c>
      <c r="R484" s="55" t="str">
        <f aca="false">TEXT(E484,"yyyy-mm")</f>
        <v>2022-10</v>
      </c>
    </row>
    <row r="485" customFormat="false" ht="15" hidden="false" customHeight="true" outlineLevel="0" collapsed="false">
      <c r="A485" s="56" t="s">
        <v>13723</v>
      </c>
      <c r="B485" s="56" t="s">
        <v>3007</v>
      </c>
      <c r="C485" s="56" t="s">
        <v>3945</v>
      </c>
      <c r="D485" s="56" t="s">
        <v>7717</v>
      </c>
      <c r="E485" s="57" t="n">
        <v>45345</v>
      </c>
      <c r="F485" s="56" t="s">
        <v>92</v>
      </c>
      <c r="G485" s="56" t="s">
        <v>13205</v>
      </c>
      <c r="H485" s="56" t="n">
        <v>182</v>
      </c>
      <c r="I485" s="56" t="n">
        <v>827.11</v>
      </c>
      <c r="J485" s="54" t="n">
        <f aca="false">ROUND(H485*I485,2)</f>
        <v>150534.02</v>
      </c>
      <c r="K485" s="56" t="s">
        <v>13202</v>
      </c>
      <c r="L485" s="56" t="n">
        <v>1595.62</v>
      </c>
      <c r="M485" s="56" t="s">
        <v>13225</v>
      </c>
      <c r="N485" s="56" t="s">
        <v>10061</v>
      </c>
      <c r="O485" s="56" t="s">
        <v>12</v>
      </c>
      <c r="P485" s="55" t="n">
        <f aca="false">J485-L485</f>
        <v>148938.4</v>
      </c>
      <c r="Q485" s="55" t="n">
        <f aca="false">IF(J485=0,0,ROUND(L485/J485*100,2))</f>
        <v>1.06</v>
      </c>
      <c r="R485" s="55" t="str">
        <f aca="false">TEXT(E485,"yyyy-mm")</f>
        <v>2024-02</v>
      </c>
    </row>
    <row r="486" customFormat="false" ht="15" hidden="false" customHeight="true" outlineLevel="0" collapsed="false">
      <c r="A486" s="52" t="s">
        <v>13724</v>
      </c>
      <c r="B486" s="52" t="s">
        <v>2082</v>
      </c>
      <c r="C486" s="52" t="s">
        <v>3532</v>
      </c>
      <c r="D486" s="52" t="s">
        <v>7742</v>
      </c>
      <c r="E486" s="53" t="n">
        <v>45258</v>
      </c>
      <c r="F486" s="52" t="s">
        <v>102</v>
      </c>
      <c r="G486" s="52" t="s">
        <v>13211</v>
      </c>
      <c r="H486" s="52" t="n">
        <v>415</v>
      </c>
      <c r="I486" s="52" t="n">
        <v>175.86</v>
      </c>
      <c r="J486" s="54" t="n">
        <f aca="false">ROUND(H486*I486,2)</f>
        <v>72981.9</v>
      </c>
      <c r="K486" s="52" t="s">
        <v>13212</v>
      </c>
      <c r="L486" s="52" t="n">
        <v>41566.88</v>
      </c>
      <c r="M486" s="52" t="s">
        <v>13198</v>
      </c>
      <c r="N486" s="52" t="s">
        <v>10061</v>
      </c>
      <c r="O486" s="52" t="s">
        <v>15</v>
      </c>
      <c r="P486" s="55" t="n">
        <f aca="false">J486-L486</f>
        <v>31415.02</v>
      </c>
      <c r="Q486" s="55" t="n">
        <f aca="false">IF(J486=0,0,ROUND(L486/J486*100,2))</f>
        <v>56.96</v>
      </c>
      <c r="R486" s="55" t="str">
        <f aca="false">TEXT(E486,"yyyy-mm")</f>
        <v>2023-11</v>
      </c>
    </row>
    <row r="487" customFormat="false" ht="15" hidden="false" customHeight="true" outlineLevel="0" collapsed="false">
      <c r="A487" s="56" t="s">
        <v>13725</v>
      </c>
      <c r="B487" s="56" t="s">
        <v>3813</v>
      </c>
      <c r="C487" s="56" t="s">
        <v>945</v>
      </c>
      <c r="D487" s="56" t="s">
        <v>1274</v>
      </c>
      <c r="E487" s="57" t="n">
        <v>44897</v>
      </c>
      <c r="F487" s="56" t="s">
        <v>98</v>
      </c>
      <c r="G487" s="56" t="s">
        <v>13191</v>
      </c>
      <c r="H487" s="56" t="n">
        <v>271</v>
      </c>
      <c r="I487" s="56" t="n">
        <v>326.1</v>
      </c>
      <c r="J487" s="54" t="n">
        <f aca="false">ROUND(H487*I487,2)</f>
        <v>88373.1</v>
      </c>
      <c r="K487" s="56" t="s">
        <v>13212</v>
      </c>
      <c r="L487" s="56" t="n">
        <v>13533.41</v>
      </c>
      <c r="M487" s="56" t="s">
        <v>13263</v>
      </c>
      <c r="N487" s="56" t="s">
        <v>10061</v>
      </c>
      <c r="O487" s="56" t="s">
        <v>12</v>
      </c>
      <c r="P487" s="55" t="n">
        <f aca="false">J487-L487</f>
        <v>74839.69</v>
      </c>
      <c r="Q487" s="55" t="n">
        <f aca="false">IF(J487=0,0,ROUND(L487/J487*100,2))</f>
        <v>15.31</v>
      </c>
      <c r="R487" s="55" t="str">
        <f aca="false">TEXT(E487,"yyyy-mm")</f>
        <v>2022-12</v>
      </c>
    </row>
    <row r="488" customFormat="false" ht="15" hidden="false" customHeight="true" outlineLevel="0" collapsed="false">
      <c r="A488" s="52" t="s">
        <v>13726</v>
      </c>
      <c r="B488" s="52" t="s">
        <v>1513</v>
      </c>
      <c r="C488" s="52" t="s">
        <v>1303</v>
      </c>
      <c r="D488" s="52" t="s">
        <v>5490</v>
      </c>
      <c r="E488" s="53" t="n">
        <v>45102</v>
      </c>
      <c r="F488" s="52" t="s">
        <v>102</v>
      </c>
      <c r="G488" s="52" t="s">
        <v>13187</v>
      </c>
      <c r="H488" s="52" t="n">
        <v>468</v>
      </c>
      <c r="I488" s="52" t="n">
        <v>117.35</v>
      </c>
      <c r="J488" s="54" t="n">
        <f aca="false">ROUND(H488*I488,2)</f>
        <v>54919.8</v>
      </c>
      <c r="K488" s="52" t="s">
        <v>13192</v>
      </c>
      <c r="L488" s="52" t="n">
        <v>26008.51</v>
      </c>
      <c r="M488" s="52" t="s">
        <v>13306</v>
      </c>
      <c r="N488" s="52" t="s">
        <v>10066</v>
      </c>
      <c r="O488" s="52" t="s">
        <v>21</v>
      </c>
      <c r="P488" s="55" t="n">
        <f aca="false">J488-L488</f>
        <v>28911.29</v>
      </c>
      <c r="Q488" s="55" t="n">
        <f aca="false">IF(J488=0,0,ROUND(L488/J488*100,2))</f>
        <v>47.36</v>
      </c>
      <c r="R488" s="55" t="str">
        <f aca="false">TEXT(E488,"yyyy-mm")</f>
        <v>2023-06</v>
      </c>
    </row>
    <row r="489" customFormat="false" ht="15" hidden="false" customHeight="true" outlineLevel="0" collapsed="false">
      <c r="A489" s="56" t="s">
        <v>13727</v>
      </c>
      <c r="B489" s="56" t="s">
        <v>3881</v>
      </c>
      <c r="C489" s="56" t="s">
        <v>9725</v>
      </c>
      <c r="D489" s="56" t="s">
        <v>3938</v>
      </c>
      <c r="E489" s="57" t="n">
        <v>45349</v>
      </c>
      <c r="F489" s="56" t="s">
        <v>96</v>
      </c>
      <c r="G489" s="56" t="s">
        <v>13195</v>
      </c>
      <c r="H489" s="56" t="n">
        <v>277</v>
      </c>
      <c r="I489" s="56" t="n">
        <v>320</v>
      </c>
      <c r="J489" s="54" t="n">
        <f aca="false">ROUND(H489*I489,2)</f>
        <v>88640</v>
      </c>
      <c r="K489" s="56" t="s">
        <v>13212</v>
      </c>
      <c r="L489" s="56" t="n">
        <v>40247.87</v>
      </c>
      <c r="M489" s="56" t="s">
        <v>13265</v>
      </c>
      <c r="N489" s="56" t="s">
        <v>10061</v>
      </c>
      <c r="O489" s="56" t="s">
        <v>18</v>
      </c>
      <c r="P489" s="55" t="n">
        <f aca="false">J489-L489</f>
        <v>48392.13</v>
      </c>
      <c r="Q489" s="55" t="n">
        <f aca="false">IF(J489=0,0,ROUND(L489/J489*100,2))</f>
        <v>45.41</v>
      </c>
      <c r="R489" s="55" t="str">
        <f aca="false">TEXT(E489,"yyyy-mm")</f>
        <v>2024-02</v>
      </c>
    </row>
    <row r="490" customFormat="false" ht="15" hidden="false" customHeight="true" outlineLevel="0" collapsed="false">
      <c r="A490" s="52" t="s">
        <v>13728</v>
      </c>
      <c r="B490" s="52" t="s">
        <v>2471</v>
      </c>
      <c r="C490" s="52" t="s">
        <v>9335</v>
      </c>
      <c r="D490" s="52" t="s">
        <v>650</v>
      </c>
      <c r="E490" s="53" t="n">
        <v>44989</v>
      </c>
      <c r="F490" s="52" t="s">
        <v>94</v>
      </c>
      <c r="G490" s="52" t="s">
        <v>13195</v>
      </c>
      <c r="H490" s="52" t="n">
        <v>100</v>
      </c>
      <c r="I490" s="52" t="n">
        <v>816.27</v>
      </c>
      <c r="J490" s="54" t="n">
        <f aca="false">ROUND(H490*I490,2)</f>
        <v>81627</v>
      </c>
      <c r="K490" s="52" t="s">
        <v>13202</v>
      </c>
      <c r="L490" s="52" t="n">
        <v>14316.93</v>
      </c>
      <c r="M490" s="52" t="s">
        <v>13306</v>
      </c>
      <c r="N490" s="52" t="s">
        <v>10061</v>
      </c>
      <c r="O490" s="52" t="s">
        <v>21</v>
      </c>
      <c r="P490" s="55" t="n">
        <f aca="false">J490-L490</f>
        <v>67310.07</v>
      </c>
      <c r="Q490" s="55" t="n">
        <f aca="false">IF(J490=0,0,ROUND(L490/J490*100,2))</f>
        <v>17.54</v>
      </c>
      <c r="R490" s="55" t="str">
        <f aca="false">TEXT(E490,"yyyy-mm")</f>
        <v>2023-03</v>
      </c>
    </row>
    <row r="491" customFormat="false" ht="15" hidden="false" customHeight="true" outlineLevel="0" collapsed="false">
      <c r="A491" s="56" t="s">
        <v>13729</v>
      </c>
      <c r="B491" s="56" t="s">
        <v>3979</v>
      </c>
      <c r="C491" s="56" t="s">
        <v>6180</v>
      </c>
      <c r="D491" s="56" t="s">
        <v>3655</v>
      </c>
      <c r="E491" s="57" t="n">
        <v>45156</v>
      </c>
      <c r="F491" s="56" t="s">
        <v>96</v>
      </c>
      <c r="G491" s="56" t="s">
        <v>13195</v>
      </c>
      <c r="H491" s="56" t="n">
        <v>278</v>
      </c>
      <c r="I491" s="56" t="n">
        <v>263.05</v>
      </c>
      <c r="J491" s="54" t="n">
        <f aca="false">ROUND(H491*I491,2)</f>
        <v>73127.9</v>
      </c>
      <c r="K491" s="56" t="s">
        <v>13192</v>
      </c>
      <c r="L491" s="56" t="n">
        <v>35932.11</v>
      </c>
      <c r="M491" s="56" t="s">
        <v>13214</v>
      </c>
      <c r="N491" s="56" t="s">
        <v>10066</v>
      </c>
      <c r="O491" s="56" t="s">
        <v>18</v>
      </c>
      <c r="P491" s="55" t="n">
        <f aca="false">J491-L491</f>
        <v>37195.79</v>
      </c>
      <c r="Q491" s="55" t="n">
        <f aca="false">IF(J491=0,0,ROUND(L491/J491*100,2))</f>
        <v>49.14</v>
      </c>
      <c r="R491" s="55" t="str">
        <f aca="false">TEXT(E491,"yyyy-mm")</f>
        <v>2023-08</v>
      </c>
    </row>
    <row r="492" customFormat="false" ht="15" hidden="false" customHeight="true" outlineLevel="0" collapsed="false">
      <c r="A492" s="52" t="s">
        <v>13730</v>
      </c>
      <c r="B492" s="52" t="s">
        <v>1794</v>
      </c>
      <c r="C492" s="52" t="s">
        <v>5718</v>
      </c>
      <c r="D492" s="52" t="s">
        <v>3554</v>
      </c>
      <c r="E492" s="53" t="n">
        <v>45251</v>
      </c>
      <c r="F492" s="52" t="s">
        <v>94</v>
      </c>
      <c r="G492" s="52" t="s">
        <v>13205</v>
      </c>
      <c r="H492" s="52" t="n">
        <v>319</v>
      </c>
      <c r="I492" s="52" t="n">
        <v>883.16</v>
      </c>
      <c r="J492" s="54" t="n">
        <f aca="false">ROUND(H492*I492,2)</f>
        <v>281728.04</v>
      </c>
      <c r="K492" s="52" t="s">
        <v>13188</v>
      </c>
      <c r="L492" s="52" t="n">
        <v>104928.95</v>
      </c>
      <c r="M492" s="52" t="s">
        <v>13236</v>
      </c>
      <c r="N492" s="52" t="s">
        <v>10066</v>
      </c>
      <c r="O492" s="52" t="s">
        <v>18</v>
      </c>
      <c r="P492" s="55" t="n">
        <f aca="false">J492-L492</f>
        <v>176799.09</v>
      </c>
      <c r="Q492" s="55" t="n">
        <f aca="false">IF(J492=0,0,ROUND(L492/J492*100,2))</f>
        <v>37.24</v>
      </c>
      <c r="R492" s="55" t="str">
        <f aca="false">TEXT(E492,"yyyy-mm")</f>
        <v>2023-11</v>
      </c>
    </row>
    <row r="493" customFormat="false" ht="15" hidden="false" customHeight="true" outlineLevel="0" collapsed="false">
      <c r="A493" s="56" t="s">
        <v>13731</v>
      </c>
      <c r="B493" s="56" t="s">
        <v>2820</v>
      </c>
      <c r="C493" s="56" t="s">
        <v>9941</v>
      </c>
      <c r="D493" s="56" t="s">
        <v>3991</v>
      </c>
      <c r="E493" s="57" t="n">
        <v>45597</v>
      </c>
      <c r="F493" s="56" t="s">
        <v>94</v>
      </c>
      <c r="G493" s="56" t="s">
        <v>13205</v>
      </c>
      <c r="H493" s="56" t="n">
        <v>351</v>
      </c>
      <c r="I493" s="56" t="n">
        <v>850.33</v>
      </c>
      <c r="J493" s="54" t="n">
        <f aca="false">ROUND(H493*I493,2)</f>
        <v>298465.83</v>
      </c>
      <c r="K493" s="56" t="s">
        <v>13192</v>
      </c>
      <c r="L493" s="56" t="n">
        <v>45490.35</v>
      </c>
      <c r="M493" s="56" t="s">
        <v>13193</v>
      </c>
      <c r="N493" s="56" t="s">
        <v>10066</v>
      </c>
      <c r="O493" s="56" t="s">
        <v>18</v>
      </c>
      <c r="P493" s="55" t="n">
        <f aca="false">J493-L493</f>
        <v>252975.48</v>
      </c>
      <c r="Q493" s="55" t="n">
        <f aca="false">IF(J493=0,0,ROUND(L493/J493*100,2))</f>
        <v>15.24</v>
      </c>
      <c r="R493" s="55" t="str">
        <f aca="false">TEXT(E493,"yyyy-mm")</f>
        <v>2024-11</v>
      </c>
    </row>
    <row r="494" customFormat="false" ht="15" hidden="false" customHeight="true" outlineLevel="0" collapsed="false">
      <c r="A494" s="52" t="s">
        <v>13732</v>
      </c>
      <c r="B494" s="52" t="s">
        <v>3776</v>
      </c>
      <c r="C494" s="52" t="s">
        <v>3708</v>
      </c>
      <c r="D494" s="52" t="s">
        <v>5870</v>
      </c>
      <c r="E494" s="53" t="n">
        <v>44615</v>
      </c>
      <c r="F494" s="52" t="s">
        <v>102</v>
      </c>
      <c r="G494" s="52" t="s">
        <v>13205</v>
      </c>
      <c r="H494" s="52" t="n">
        <v>387</v>
      </c>
      <c r="I494" s="52" t="n">
        <v>384.76</v>
      </c>
      <c r="J494" s="54" t="n">
        <f aca="false">ROUND(H494*I494,2)</f>
        <v>148902.12</v>
      </c>
      <c r="K494" s="52" t="s">
        <v>13212</v>
      </c>
      <c r="L494" s="52" t="n">
        <v>82312.31</v>
      </c>
      <c r="M494" s="52" t="s">
        <v>13260</v>
      </c>
      <c r="N494" s="52" t="s">
        <v>10066</v>
      </c>
      <c r="O494" s="52" t="s">
        <v>18</v>
      </c>
      <c r="P494" s="55" t="n">
        <f aca="false">J494-L494</f>
        <v>66589.81</v>
      </c>
      <c r="Q494" s="55" t="n">
        <f aca="false">IF(J494=0,0,ROUND(L494/J494*100,2))</f>
        <v>55.28</v>
      </c>
      <c r="R494" s="55" t="str">
        <f aca="false">TEXT(E494,"yyyy-mm")</f>
        <v>2022-02</v>
      </c>
    </row>
    <row r="495" customFormat="false" ht="15" hidden="false" customHeight="true" outlineLevel="0" collapsed="false">
      <c r="A495" s="56" t="s">
        <v>13733</v>
      </c>
      <c r="B495" s="56" t="s">
        <v>2466</v>
      </c>
      <c r="C495" s="56" t="s">
        <v>2322</v>
      </c>
      <c r="D495" s="56" t="s">
        <v>2654</v>
      </c>
      <c r="E495" s="57" t="n">
        <v>45600</v>
      </c>
      <c r="F495" s="56" t="s">
        <v>94</v>
      </c>
      <c r="G495" s="56" t="s">
        <v>13195</v>
      </c>
      <c r="H495" s="56" t="n">
        <v>38</v>
      </c>
      <c r="I495" s="56" t="n">
        <v>420.69</v>
      </c>
      <c r="J495" s="54" t="n">
        <f aca="false">ROUND(H495*I495,2)</f>
        <v>15986.22</v>
      </c>
      <c r="K495" s="56" t="s">
        <v>13188</v>
      </c>
      <c r="L495" s="56" t="n">
        <v>976.71</v>
      </c>
      <c r="M495" s="56" t="s">
        <v>13216</v>
      </c>
      <c r="N495" s="56" t="s">
        <v>10066</v>
      </c>
      <c r="O495" s="56" t="s">
        <v>21</v>
      </c>
      <c r="P495" s="55" t="n">
        <f aca="false">J495-L495</f>
        <v>15009.51</v>
      </c>
      <c r="Q495" s="55" t="n">
        <f aca="false">IF(J495=0,0,ROUND(L495/J495*100,2))</f>
        <v>6.11</v>
      </c>
      <c r="R495" s="55" t="str">
        <f aca="false">TEXT(E495,"yyyy-mm")</f>
        <v>2024-11</v>
      </c>
    </row>
    <row r="496" customFormat="false" ht="15" hidden="false" customHeight="true" outlineLevel="0" collapsed="false">
      <c r="A496" s="52" t="s">
        <v>13734</v>
      </c>
      <c r="B496" s="52" t="s">
        <v>553</v>
      </c>
      <c r="C496" s="52" t="s">
        <v>7492</v>
      </c>
      <c r="D496" s="52" t="s">
        <v>9200</v>
      </c>
      <c r="E496" s="53" t="n">
        <v>44869</v>
      </c>
      <c r="F496" s="52" t="s">
        <v>94</v>
      </c>
      <c r="G496" s="52" t="s">
        <v>13187</v>
      </c>
      <c r="H496" s="52" t="n">
        <v>351</v>
      </c>
      <c r="I496" s="52" t="n">
        <v>485.97</v>
      </c>
      <c r="J496" s="54" t="n">
        <f aca="false">ROUND(H496*I496,2)</f>
        <v>170575.47</v>
      </c>
      <c r="K496" s="52" t="s">
        <v>13202</v>
      </c>
      <c r="L496" s="52" t="n">
        <v>36653.43</v>
      </c>
      <c r="M496" s="52" t="s">
        <v>13287</v>
      </c>
      <c r="N496" s="52" t="s">
        <v>10061</v>
      </c>
      <c r="O496" s="52" t="s">
        <v>21</v>
      </c>
      <c r="P496" s="55" t="n">
        <f aca="false">J496-L496</f>
        <v>133922.04</v>
      </c>
      <c r="Q496" s="55" t="n">
        <f aca="false">IF(J496=0,0,ROUND(L496/J496*100,2))</f>
        <v>21.49</v>
      </c>
      <c r="R496" s="55" t="str">
        <f aca="false">TEXT(E496,"yyyy-mm")</f>
        <v>2022-11</v>
      </c>
    </row>
    <row r="497" customFormat="false" ht="15" hidden="false" customHeight="true" outlineLevel="0" collapsed="false">
      <c r="A497" s="56" t="s">
        <v>13735</v>
      </c>
      <c r="B497" s="56" t="s">
        <v>3444</v>
      </c>
      <c r="C497" s="56" t="s">
        <v>1035</v>
      </c>
      <c r="D497" s="56" t="s">
        <v>1836</v>
      </c>
      <c r="E497" s="57" t="n">
        <v>44993</v>
      </c>
      <c r="F497" s="56" t="s">
        <v>96</v>
      </c>
      <c r="G497" s="56" t="s">
        <v>13230</v>
      </c>
      <c r="H497" s="56" t="n">
        <v>392</v>
      </c>
      <c r="I497" s="56" t="n">
        <v>30.24</v>
      </c>
      <c r="J497" s="54" t="n">
        <f aca="false">ROUND(H497*I497,2)</f>
        <v>11854.08</v>
      </c>
      <c r="K497" s="56" t="s">
        <v>13212</v>
      </c>
      <c r="L497" s="56" t="n">
        <v>2363.06</v>
      </c>
      <c r="M497" s="56" t="s">
        <v>13209</v>
      </c>
      <c r="N497" s="56" t="s">
        <v>10066</v>
      </c>
      <c r="O497" s="56" t="s">
        <v>12</v>
      </c>
      <c r="P497" s="55" t="n">
        <f aca="false">J497-L497</f>
        <v>9491.02</v>
      </c>
      <c r="Q497" s="55" t="n">
        <f aca="false">IF(J497=0,0,ROUND(L497/J497*100,2))</f>
        <v>19.93</v>
      </c>
      <c r="R497" s="55" t="str">
        <f aca="false">TEXT(E497,"yyyy-mm")</f>
        <v>2023-03</v>
      </c>
    </row>
    <row r="498" customFormat="false" ht="15" hidden="false" customHeight="true" outlineLevel="0" collapsed="false">
      <c r="A498" s="52" t="s">
        <v>13736</v>
      </c>
      <c r="B498" s="52" t="s">
        <v>2515</v>
      </c>
      <c r="C498" s="52" t="s">
        <v>4692</v>
      </c>
      <c r="D498" s="52" t="s">
        <v>10572</v>
      </c>
      <c r="E498" s="53" t="n">
        <v>44861</v>
      </c>
      <c r="F498" s="52" t="s">
        <v>102</v>
      </c>
      <c r="G498" s="52" t="s">
        <v>13205</v>
      </c>
      <c r="H498" s="52" t="n">
        <v>171</v>
      </c>
      <c r="I498" s="52" t="n">
        <v>532.95</v>
      </c>
      <c r="J498" s="54" t="n">
        <f aca="false">ROUND(H498*I498,2)</f>
        <v>91134.45</v>
      </c>
      <c r="K498" s="52" t="s">
        <v>13202</v>
      </c>
      <c r="L498" s="52" t="n">
        <v>40438.91</v>
      </c>
      <c r="M498" s="52" t="s">
        <v>13254</v>
      </c>
      <c r="N498" s="52" t="s">
        <v>10061</v>
      </c>
      <c r="O498" s="52" t="s">
        <v>15</v>
      </c>
      <c r="P498" s="55" t="n">
        <f aca="false">J498-L498</f>
        <v>50695.54</v>
      </c>
      <c r="Q498" s="55" t="n">
        <f aca="false">IF(J498=0,0,ROUND(L498/J498*100,2))</f>
        <v>44.37</v>
      </c>
      <c r="R498" s="55" t="str">
        <f aca="false">TEXT(E498,"yyyy-mm")</f>
        <v>2022-10</v>
      </c>
    </row>
    <row r="499" customFormat="false" ht="15" hidden="false" customHeight="true" outlineLevel="0" collapsed="false">
      <c r="A499" s="56" t="s">
        <v>13737</v>
      </c>
      <c r="B499" s="56" t="s">
        <v>1093</v>
      </c>
      <c r="C499" s="56" t="s">
        <v>5185</v>
      </c>
      <c r="D499" s="56" t="s">
        <v>2761</v>
      </c>
      <c r="E499" s="57" t="n">
        <v>45049</v>
      </c>
      <c r="F499" s="56" t="s">
        <v>102</v>
      </c>
      <c r="G499" s="56" t="s">
        <v>13191</v>
      </c>
      <c r="H499" s="56" t="n">
        <v>238</v>
      </c>
      <c r="I499" s="56" t="n">
        <v>726.58</v>
      </c>
      <c r="J499" s="54" t="n">
        <f aca="false">ROUND(H499*I499,2)</f>
        <v>172926.04</v>
      </c>
      <c r="K499" s="56" t="s">
        <v>13192</v>
      </c>
      <c r="L499" s="56" t="n">
        <v>52401.46</v>
      </c>
      <c r="M499" s="56" t="s">
        <v>13216</v>
      </c>
      <c r="N499" s="56" t="s">
        <v>10061</v>
      </c>
      <c r="O499" s="56" t="s">
        <v>9</v>
      </c>
      <c r="P499" s="55" t="n">
        <f aca="false">J499-L499</f>
        <v>120524.58</v>
      </c>
      <c r="Q499" s="55" t="n">
        <f aca="false">IF(J499=0,0,ROUND(L499/J499*100,2))</f>
        <v>30.3</v>
      </c>
      <c r="R499" s="55" t="str">
        <f aca="false">TEXT(E499,"yyyy-mm")</f>
        <v>2023-05</v>
      </c>
    </row>
    <row r="500" customFormat="false" ht="15" hidden="false" customHeight="true" outlineLevel="0" collapsed="false">
      <c r="A500" s="52" t="s">
        <v>13738</v>
      </c>
      <c r="B500" s="52" t="s">
        <v>2952</v>
      </c>
      <c r="C500" s="52" t="s">
        <v>3211</v>
      </c>
      <c r="D500" s="52" t="s">
        <v>4674</v>
      </c>
      <c r="E500" s="53" t="n">
        <v>45327</v>
      </c>
      <c r="F500" s="52" t="s">
        <v>102</v>
      </c>
      <c r="G500" s="52" t="s">
        <v>13195</v>
      </c>
      <c r="H500" s="52" t="n">
        <v>400</v>
      </c>
      <c r="I500" s="52" t="n">
        <v>223.04</v>
      </c>
      <c r="J500" s="54" t="n">
        <f aca="false">ROUND(H500*I500,2)</f>
        <v>89216</v>
      </c>
      <c r="K500" s="52" t="s">
        <v>13192</v>
      </c>
      <c r="L500" s="52" t="n">
        <v>4256.17</v>
      </c>
      <c r="M500" s="52" t="s">
        <v>13225</v>
      </c>
      <c r="N500" s="52" t="s">
        <v>10061</v>
      </c>
      <c r="O500" s="52" t="s">
        <v>21</v>
      </c>
      <c r="P500" s="55" t="n">
        <f aca="false">J500-L500</f>
        <v>84959.83</v>
      </c>
      <c r="Q500" s="55" t="n">
        <f aca="false">IF(J500=0,0,ROUND(L500/J500*100,2))</f>
        <v>4.77</v>
      </c>
      <c r="R500" s="55" t="str">
        <f aca="false">TEXT(E500,"yyyy-mm")</f>
        <v>2024-02</v>
      </c>
    </row>
    <row r="501" customFormat="false" ht="15" hidden="false" customHeight="true" outlineLevel="0" collapsed="false">
      <c r="A501" s="56" t="s">
        <v>13739</v>
      </c>
      <c r="B501" s="56" t="s">
        <v>3523</v>
      </c>
      <c r="C501" s="56" t="s">
        <v>4988</v>
      </c>
      <c r="D501" s="56" t="s">
        <v>3844</v>
      </c>
      <c r="E501" s="57" t="n">
        <v>45464</v>
      </c>
      <c r="F501" s="56" t="s">
        <v>100</v>
      </c>
      <c r="G501" s="56" t="s">
        <v>13205</v>
      </c>
      <c r="H501" s="56" t="n">
        <v>19</v>
      </c>
      <c r="I501" s="56" t="n">
        <v>163.59</v>
      </c>
      <c r="J501" s="54" t="n">
        <f aca="false">ROUND(H501*I501,2)</f>
        <v>3108.21</v>
      </c>
      <c r="K501" s="56" t="s">
        <v>13188</v>
      </c>
      <c r="L501" s="56" t="n">
        <v>1716.34</v>
      </c>
      <c r="M501" s="56" t="s">
        <v>13260</v>
      </c>
      <c r="N501" s="56" t="s">
        <v>10061</v>
      </c>
      <c r="O501" s="56" t="s">
        <v>9</v>
      </c>
      <c r="P501" s="55" t="n">
        <f aca="false">J501-L501</f>
        <v>1391.87</v>
      </c>
      <c r="Q501" s="55" t="n">
        <f aca="false">IF(J501=0,0,ROUND(L501/J501*100,2))</f>
        <v>55.22</v>
      </c>
      <c r="R501" s="55" t="str">
        <f aca="false">TEXT(E501,"yyyy-mm")</f>
        <v>2024-06</v>
      </c>
    </row>
    <row r="502" customFormat="false" ht="15" hidden="false" customHeight="true" outlineLevel="0" collapsed="false">
      <c r="A502" s="52" t="s">
        <v>13740</v>
      </c>
      <c r="B502" s="52" t="s">
        <v>4028</v>
      </c>
      <c r="C502" s="52" t="s">
        <v>3269</v>
      </c>
      <c r="D502" s="52" t="s">
        <v>1185</v>
      </c>
      <c r="E502" s="53" t="n">
        <v>44794</v>
      </c>
      <c r="F502" s="52" t="s">
        <v>92</v>
      </c>
      <c r="G502" s="52" t="s">
        <v>13205</v>
      </c>
      <c r="H502" s="52" t="n">
        <v>343</v>
      </c>
      <c r="I502" s="52" t="n">
        <v>782.24</v>
      </c>
      <c r="J502" s="54" t="n">
        <f aca="false">ROUND(H502*I502,2)</f>
        <v>268308.32</v>
      </c>
      <c r="K502" s="52" t="s">
        <v>13202</v>
      </c>
      <c r="L502" s="52" t="n">
        <v>138630.18</v>
      </c>
      <c r="M502" s="52" t="s">
        <v>13198</v>
      </c>
      <c r="N502" s="52" t="s">
        <v>10066</v>
      </c>
      <c r="O502" s="52" t="s">
        <v>9</v>
      </c>
      <c r="P502" s="55" t="n">
        <f aca="false">J502-L502</f>
        <v>129678.14</v>
      </c>
      <c r="Q502" s="55" t="n">
        <f aca="false">IF(J502=0,0,ROUND(L502/J502*100,2))</f>
        <v>51.67</v>
      </c>
      <c r="R502" s="55" t="str">
        <f aca="false">TEXT(E502,"yyyy-mm")</f>
        <v>2022-08</v>
      </c>
    </row>
    <row r="503" customFormat="false" ht="15" hidden="false" customHeight="true" outlineLevel="0" collapsed="false">
      <c r="A503" s="56" t="s">
        <v>13741</v>
      </c>
      <c r="B503" s="56" t="s">
        <v>1596</v>
      </c>
      <c r="C503" s="56" t="s">
        <v>6714</v>
      </c>
      <c r="D503" s="56" t="s">
        <v>3962</v>
      </c>
      <c r="E503" s="57" t="n">
        <v>45384</v>
      </c>
      <c r="F503" s="56" t="s">
        <v>94</v>
      </c>
      <c r="G503" s="56" t="s">
        <v>13191</v>
      </c>
      <c r="H503" s="56" t="n">
        <v>498</v>
      </c>
      <c r="I503" s="56" t="n">
        <v>109.13</v>
      </c>
      <c r="J503" s="54" t="n">
        <f aca="false">ROUND(H503*I503,2)</f>
        <v>54346.74</v>
      </c>
      <c r="K503" s="56" t="s">
        <v>13212</v>
      </c>
      <c r="L503" s="56" t="n">
        <v>27116.4</v>
      </c>
      <c r="M503" s="56" t="s">
        <v>13203</v>
      </c>
      <c r="N503" s="56" t="s">
        <v>10061</v>
      </c>
      <c r="O503" s="56" t="s">
        <v>15</v>
      </c>
      <c r="P503" s="55" t="n">
        <f aca="false">J503-L503</f>
        <v>27230.34</v>
      </c>
      <c r="Q503" s="55" t="n">
        <f aca="false">IF(J503=0,0,ROUND(L503/J503*100,2))</f>
        <v>49.9</v>
      </c>
      <c r="R503" s="55" t="str">
        <f aca="false">TEXT(E503,"yyyy-mm")</f>
        <v>2024-04</v>
      </c>
    </row>
    <row r="504" customFormat="false" ht="15" hidden="false" customHeight="true" outlineLevel="0" collapsed="false">
      <c r="A504" s="52" t="s">
        <v>13742</v>
      </c>
      <c r="B504" s="52" t="s">
        <v>1067</v>
      </c>
      <c r="C504" s="52" t="s">
        <v>3695</v>
      </c>
      <c r="D504" s="52" t="s">
        <v>7116</v>
      </c>
      <c r="E504" s="53" t="n">
        <v>44665</v>
      </c>
      <c r="F504" s="52" t="s">
        <v>100</v>
      </c>
      <c r="G504" s="52" t="s">
        <v>13205</v>
      </c>
      <c r="H504" s="52" t="n">
        <v>110</v>
      </c>
      <c r="I504" s="52" t="n">
        <v>348.38</v>
      </c>
      <c r="J504" s="54" t="n">
        <f aca="false">ROUND(H504*I504,2)</f>
        <v>38321.8</v>
      </c>
      <c r="K504" s="52" t="s">
        <v>13192</v>
      </c>
      <c r="L504" s="52" t="n">
        <v>14853.41</v>
      </c>
      <c r="M504" s="52" t="s">
        <v>13254</v>
      </c>
      <c r="N504" s="52" t="s">
        <v>10066</v>
      </c>
      <c r="O504" s="52" t="s">
        <v>15</v>
      </c>
      <c r="P504" s="55" t="n">
        <f aca="false">J504-L504</f>
        <v>23468.39</v>
      </c>
      <c r="Q504" s="55" t="n">
        <f aca="false">IF(J504=0,0,ROUND(L504/J504*100,2))</f>
        <v>38.76</v>
      </c>
      <c r="R504" s="55" t="str">
        <f aca="false">TEXT(E504,"yyyy-mm")</f>
        <v>2022-04</v>
      </c>
    </row>
    <row r="505" customFormat="false" ht="15" hidden="false" customHeight="true" outlineLevel="0" collapsed="false">
      <c r="A505" s="56" t="s">
        <v>13743</v>
      </c>
      <c r="B505" s="56" t="s">
        <v>3806</v>
      </c>
      <c r="C505" s="56" t="s">
        <v>1791</v>
      </c>
      <c r="D505" s="56" t="s">
        <v>13744</v>
      </c>
      <c r="E505" s="57" t="n">
        <v>44746</v>
      </c>
      <c r="F505" s="56" t="s">
        <v>102</v>
      </c>
      <c r="G505" s="56" t="s">
        <v>13195</v>
      </c>
      <c r="H505" s="56" t="n">
        <v>157</v>
      </c>
      <c r="I505" s="56" t="n">
        <v>508.06</v>
      </c>
      <c r="J505" s="54" t="n">
        <f aca="false">ROUND(H505*I505,2)</f>
        <v>79765.42</v>
      </c>
      <c r="K505" s="56" t="s">
        <v>13212</v>
      </c>
      <c r="L505" s="56" t="n">
        <v>7767.94</v>
      </c>
      <c r="M505" s="56" t="s">
        <v>13200</v>
      </c>
      <c r="N505" s="56" t="s">
        <v>10066</v>
      </c>
      <c r="O505" s="56" t="s">
        <v>21</v>
      </c>
      <c r="P505" s="55" t="n">
        <f aca="false">J505-L505</f>
        <v>71997.48</v>
      </c>
      <c r="Q505" s="55" t="n">
        <f aca="false">IF(J505=0,0,ROUND(L505/J505*100,2))</f>
        <v>9.74</v>
      </c>
      <c r="R505" s="55" t="str">
        <f aca="false">TEXT(E505,"yyyy-mm")</f>
        <v>2022-07</v>
      </c>
    </row>
    <row r="506" customFormat="false" ht="15" hidden="false" customHeight="true" outlineLevel="0" collapsed="false">
      <c r="A506" s="52" t="s">
        <v>13745</v>
      </c>
      <c r="B506" s="52" t="s">
        <v>1533</v>
      </c>
      <c r="C506" s="52" t="s">
        <v>2868</v>
      </c>
      <c r="D506" s="52" t="s">
        <v>6806</v>
      </c>
      <c r="E506" s="53" t="n">
        <v>45639</v>
      </c>
      <c r="F506" s="52" t="s">
        <v>92</v>
      </c>
      <c r="G506" s="52" t="s">
        <v>13191</v>
      </c>
      <c r="H506" s="52" t="n">
        <v>261</v>
      </c>
      <c r="I506" s="52" t="n">
        <v>237.97</v>
      </c>
      <c r="J506" s="54" t="n">
        <f aca="false">ROUND(H506*I506,2)</f>
        <v>62110.17</v>
      </c>
      <c r="K506" s="52" t="s">
        <v>13212</v>
      </c>
      <c r="L506" s="52" t="n">
        <v>15439.23</v>
      </c>
      <c r="M506" s="52" t="s">
        <v>13198</v>
      </c>
      <c r="N506" s="52" t="s">
        <v>10061</v>
      </c>
      <c r="O506" s="52" t="s">
        <v>9</v>
      </c>
      <c r="P506" s="55" t="n">
        <f aca="false">J506-L506</f>
        <v>46670.94</v>
      </c>
      <c r="Q506" s="55" t="n">
        <f aca="false">IF(J506=0,0,ROUND(L506/J506*100,2))</f>
        <v>24.86</v>
      </c>
      <c r="R506" s="55" t="str">
        <f aca="false">TEXT(E506,"yyyy-mm")</f>
        <v>2024-12</v>
      </c>
    </row>
    <row r="507" customFormat="false" ht="15" hidden="false" customHeight="true" outlineLevel="0" collapsed="false">
      <c r="A507" s="56" t="s">
        <v>13746</v>
      </c>
      <c r="B507" s="56" t="s">
        <v>4016</v>
      </c>
      <c r="C507" s="56" t="s">
        <v>3819</v>
      </c>
      <c r="D507" s="56" t="s">
        <v>7320</v>
      </c>
      <c r="E507" s="57" t="n">
        <v>44579</v>
      </c>
      <c r="F507" s="56" t="s">
        <v>102</v>
      </c>
      <c r="G507" s="56" t="s">
        <v>13211</v>
      </c>
      <c r="H507" s="56" t="n">
        <v>134</v>
      </c>
      <c r="I507" s="56" t="n">
        <v>608.33</v>
      </c>
      <c r="J507" s="54" t="n">
        <f aca="false">ROUND(H507*I507,2)</f>
        <v>81516.22</v>
      </c>
      <c r="K507" s="56" t="s">
        <v>13202</v>
      </c>
      <c r="L507" s="56" t="n">
        <v>41977.06</v>
      </c>
      <c r="M507" s="56" t="s">
        <v>13209</v>
      </c>
      <c r="N507" s="56" t="s">
        <v>10066</v>
      </c>
      <c r="O507" s="56" t="s">
        <v>18</v>
      </c>
      <c r="P507" s="55" t="n">
        <f aca="false">J507-L507</f>
        <v>39539.16</v>
      </c>
      <c r="Q507" s="55" t="n">
        <f aca="false">IF(J507=0,0,ROUND(L507/J507*100,2))</f>
        <v>51.5</v>
      </c>
      <c r="R507" s="55" t="str">
        <f aca="false">TEXT(E507,"yyyy-mm")</f>
        <v>2022-01</v>
      </c>
    </row>
    <row r="508" customFormat="false" ht="15" hidden="false" customHeight="true" outlineLevel="0" collapsed="false">
      <c r="A508" s="52" t="s">
        <v>13747</v>
      </c>
      <c r="B508" s="52" t="s">
        <v>1267</v>
      </c>
      <c r="C508" s="52" t="s">
        <v>504</v>
      </c>
      <c r="D508" s="52" t="s">
        <v>2739</v>
      </c>
      <c r="E508" s="53" t="n">
        <v>44907</v>
      </c>
      <c r="F508" s="52" t="s">
        <v>98</v>
      </c>
      <c r="G508" s="52" t="s">
        <v>13230</v>
      </c>
      <c r="H508" s="52" t="n">
        <v>419</v>
      </c>
      <c r="I508" s="52" t="n">
        <v>446.14</v>
      </c>
      <c r="J508" s="54" t="n">
        <f aca="false">ROUND(H508*I508,2)</f>
        <v>186932.66</v>
      </c>
      <c r="K508" s="52" t="s">
        <v>13188</v>
      </c>
      <c r="L508" s="52" t="n">
        <v>22178.45</v>
      </c>
      <c r="M508" s="52" t="s">
        <v>13225</v>
      </c>
      <c r="N508" s="52" t="s">
        <v>10061</v>
      </c>
      <c r="O508" s="52" t="s">
        <v>21</v>
      </c>
      <c r="P508" s="55" t="n">
        <f aca="false">J508-L508</f>
        <v>164754.21</v>
      </c>
      <c r="Q508" s="55" t="n">
        <f aca="false">IF(J508=0,0,ROUND(L508/J508*100,2))</f>
        <v>11.86</v>
      </c>
      <c r="R508" s="55" t="str">
        <f aca="false">TEXT(E508,"yyyy-mm")</f>
        <v>2022-12</v>
      </c>
    </row>
    <row r="509" customFormat="false" ht="15" hidden="false" customHeight="true" outlineLevel="0" collapsed="false">
      <c r="A509" s="56" t="s">
        <v>13748</v>
      </c>
      <c r="B509" s="56" t="s">
        <v>2262</v>
      </c>
      <c r="C509" s="56" t="s">
        <v>710</v>
      </c>
      <c r="D509" s="56" t="s">
        <v>4552</v>
      </c>
      <c r="E509" s="57" t="n">
        <v>45588</v>
      </c>
      <c r="F509" s="56" t="s">
        <v>92</v>
      </c>
      <c r="G509" s="56" t="s">
        <v>13195</v>
      </c>
      <c r="H509" s="56" t="n">
        <v>29</v>
      </c>
      <c r="I509" s="56" t="n">
        <v>117.52</v>
      </c>
      <c r="J509" s="54" t="n">
        <f aca="false">ROUND(H509*I509,2)</f>
        <v>3408.08</v>
      </c>
      <c r="K509" s="56" t="s">
        <v>13212</v>
      </c>
      <c r="L509" s="56" t="n">
        <v>816.83</v>
      </c>
      <c r="M509" s="56" t="s">
        <v>13206</v>
      </c>
      <c r="N509" s="56" t="s">
        <v>10066</v>
      </c>
      <c r="O509" s="56" t="s">
        <v>12</v>
      </c>
      <c r="P509" s="55" t="n">
        <f aca="false">J509-L509</f>
        <v>2591.25</v>
      </c>
      <c r="Q509" s="55" t="n">
        <f aca="false">IF(J509=0,0,ROUND(L509/J509*100,2))</f>
        <v>23.97</v>
      </c>
      <c r="R509" s="55" t="str">
        <f aca="false">TEXT(E509,"yyyy-mm")</f>
        <v>2024-10</v>
      </c>
    </row>
    <row r="510" customFormat="false" ht="15" hidden="false" customHeight="true" outlineLevel="0" collapsed="false">
      <c r="A510" s="52" t="s">
        <v>13749</v>
      </c>
      <c r="B510" s="52" t="s">
        <v>2343</v>
      </c>
      <c r="C510" s="52" t="s">
        <v>1753</v>
      </c>
      <c r="D510" s="52" t="s">
        <v>3082</v>
      </c>
      <c r="E510" s="53" t="n">
        <v>44590</v>
      </c>
      <c r="F510" s="52" t="s">
        <v>100</v>
      </c>
      <c r="G510" s="52" t="s">
        <v>13187</v>
      </c>
      <c r="H510" s="52" t="n">
        <v>341</v>
      </c>
      <c r="I510" s="52" t="n">
        <v>182.21</v>
      </c>
      <c r="J510" s="54" t="n">
        <f aca="false">ROUND(H510*I510,2)</f>
        <v>62133.61</v>
      </c>
      <c r="K510" s="52" t="s">
        <v>13192</v>
      </c>
      <c r="L510" s="52" t="n">
        <v>1483.57</v>
      </c>
      <c r="M510" s="52" t="s">
        <v>13276</v>
      </c>
      <c r="N510" s="52" t="s">
        <v>10066</v>
      </c>
      <c r="O510" s="52" t="s">
        <v>21</v>
      </c>
      <c r="P510" s="55" t="n">
        <f aca="false">J510-L510</f>
        <v>60650.04</v>
      </c>
      <c r="Q510" s="55" t="n">
        <f aca="false">IF(J510=0,0,ROUND(L510/J510*100,2))</f>
        <v>2.39</v>
      </c>
      <c r="R510" s="55" t="str">
        <f aca="false">TEXT(E510,"yyyy-mm")</f>
        <v>2022-01</v>
      </c>
    </row>
    <row r="511" customFormat="false" ht="15" hidden="false" customHeight="true" outlineLevel="0" collapsed="false">
      <c r="A511" s="56" t="s">
        <v>13750</v>
      </c>
      <c r="B511" s="56" t="s">
        <v>1931</v>
      </c>
      <c r="C511" s="56" t="s">
        <v>5926</v>
      </c>
      <c r="D511" s="56" t="s">
        <v>2899</v>
      </c>
      <c r="E511" s="57" t="n">
        <v>44758</v>
      </c>
      <c r="F511" s="56" t="s">
        <v>102</v>
      </c>
      <c r="G511" s="56" t="s">
        <v>13230</v>
      </c>
      <c r="H511" s="56" t="n">
        <v>55</v>
      </c>
      <c r="I511" s="56" t="n">
        <v>103.36</v>
      </c>
      <c r="J511" s="54" t="n">
        <f aca="false">ROUND(H511*I511,2)</f>
        <v>5684.8</v>
      </c>
      <c r="K511" s="56" t="s">
        <v>13212</v>
      </c>
      <c r="L511" s="56" t="n">
        <v>2818.55</v>
      </c>
      <c r="M511" s="56" t="s">
        <v>13222</v>
      </c>
      <c r="N511" s="56" t="s">
        <v>10061</v>
      </c>
      <c r="O511" s="56" t="s">
        <v>15</v>
      </c>
      <c r="P511" s="55" t="n">
        <f aca="false">J511-L511</f>
        <v>2866.25</v>
      </c>
      <c r="Q511" s="55" t="n">
        <f aca="false">IF(J511=0,0,ROUND(L511/J511*100,2))</f>
        <v>49.58</v>
      </c>
      <c r="R511" s="55" t="str">
        <f aca="false">TEXT(E511,"yyyy-mm")</f>
        <v>2022-07</v>
      </c>
    </row>
    <row r="512" customFormat="false" ht="15" hidden="false" customHeight="true" outlineLevel="0" collapsed="false">
      <c r="A512" s="52" t="s">
        <v>13751</v>
      </c>
      <c r="B512" s="52" t="s">
        <v>1117</v>
      </c>
      <c r="C512" s="52" t="s">
        <v>375</v>
      </c>
      <c r="D512" s="52" t="s">
        <v>1999</v>
      </c>
      <c r="E512" s="53" t="n">
        <v>45429</v>
      </c>
      <c r="F512" s="52" t="s">
        <v>92</v>
      </c>
      <c r="G512" s="52" t="s">
        <v>13205</v>
      </c>
      <c r="H512" s="52" t="n">
        <v>301</v>
      </c>
      <c r="I512" s="52" t="n">
        <v>287.52</v>
      </c>
      <c r="J512" s="54" t="n">
        <f aca="false">ROUND(H512*I512,2)</f>
        <v>86543.52</v>
      </c>
      <c r="K512" s="52" t="s">
        <v>13202</v>
      </c>
      <c r="L512" s="52" t="n">
        <v>32735.44</v>
      </c>
      <c r="M512" s="52" t="s">
        <v>13260</v>
      </c>
      <c r="N512" s="52" t="s">
        <v>10061</v>
      </c>
      <c r="O512" s="52" t="s">
        <v>12</v>
      </c>
      <c r="P512" s="55" t="n">
        <f aca="false">J512-L512</f>
        <v>53808.08</v>
      </c>
      <c r="Q512" s="55" t="n">
        <f aca="false">IF(J512=0,0,ROUND(L512/J512*100,2))</f>
        <v>37.83</v>
      </c>
      <c r="R512" s="55" t="str">
        <f aca="false">TEXT(E512,"yyyy-mm")</f>
        <v>2024-05</v>
      </c>
    </row>
    <row r="513" customFormat="false" ht="15" hidden="false" customHeight="true" outlineLevel="0" collapsed="false">
      <c r="A513" s="56" t="s">
        <v>13752</v>
      </c>
      <c r="B513" s="56" t="s">
        <v>3363</v>
      </c>
      <c r="C513" s="56" t="s">
        <v>2333</v>
      </c>
      <c r="D513" s="56" t="s">
        <v>5125</v>
      </c>
      <c r="E513" s="57" t="n">
        <v>44607</v>
      </c>
      <c r="F513" s="56" t="s">
        <v>98</v>
      </c>
      <c r="G513" s="56" t="s">
        <v>13191</v>
      </c>
      <c r="H513" s="56" t="n">
        <v>475</v>
      </c>
      <c r="I513" s="56" t="n">
        <v>107.33</v>
      </c>
      <c r="J513" s="54" t="n">
        <f aca="false">ROUND(H513*I513,2)</f>
        <v>50981.75</v>
      </c>
      <c r="K513" s="56" t="s">
        <v>13212</v>
      </c>
      <c r="L513" s="56" t="n">
        <v>13588.64</v>
      </c>
      <c r="M513" s="56" t="s">
        <v>13209</v>
      </c>
      <c r="N513" s="56" t="s">
        <v>10061</v>
      </c>
      <c r="O513" s="56" t="s">
        <v>15</v>
      </c>
      <c r="P513" s="55" t="n">
        <f aca="false">J513-L513</f>
        <v>37393.11</v>
      </c>
      <c r="Q513" s="55" t="n">
        <f aca="false">IF(J513=0,0,ROUND(L513/J513*100,2))</f>
        <v>26.65</v>
      </c>
      <c r="R513" s="55" t="str">
        <f aca="false">TEXT(E513,"yyyy-mm")</f>
        <v>2022-02</v>
      </c>
    </row>
    <row r="514" customFormat="false" ht="15" hidden="false" customHeight="true" outlineLevel="0" collapsed="false">
      <c r="A514" s="52" t="s">
        <v>13753</v>
      </c>
      <c r="B514" s="52" t="s">
        <v>724</v>
      </c>
      <c r="C514" s="52" t="s">
        <v>4782</v>
      </c>
      <c r="D514" s="52" t="s">
        <v>1620</v>
      </c>
      <c r="E514" s="53" t="n">
        <v>45235</v>
      </c>
      <c r="F514" s="52" t="s">
        <v>94</v>
      </c>
      <c r="G514" s="52" t="s">
        <v>13195</v>
      </c>
      <c r="H514" s="52" t="n">
        <v>198</v>
      </c>
      <c r="I514" s="52" t="n">
        <v>360.8</v>
      </c>
      <c r="J514" s="54" t="n">
        <f aca="false">ROUND(H514*I514,2)</f>
        <v>71438.4</v>
      </c>
      <c r="K514" s="52" t="s">
        <v>13212</v>
      </c>
      <c r="L514" s="52" t="n">
        <v>30931.14</v>
      </c>
      <c r="M514" s="52" t="s">
        <v>13292</v>
      </c>
      <c r="N514" s="52" t="s">
        <v>10061</v>
      </c>
      <c r="O514" s="52" t="s">
        <v>15</v>
      </c>
      <c r="P514" s="55" t="n">
        <f aca="false">J514-L514</f>
        <v>40507.26</v>
      </c>
      <c r="Q514" s="55" t="n">
        <f aca="false">IF(J514=0,0,ROUND(L514/J514*100,2))</f>
        <v>43.3</v>
      </c>
      <c r="R514" s="55" t="str">
        <f aca="false">TEXT(E514,"yyyy-mm")</f>
        <v>2023-11</v>
      </c>
    </row>
    <row r="515" customFormat="false" ht="15" hidden="false" customHeight="true" outlineLevel="0" collapsed="false">
      <c r="A515" s="56" t="s">
        <v>13754</v>
      </c>
      <c r="B515" s="56" t="s">
        <v>2091</v>
      </c>
      <c r="C515" s="56" t="s">
        <v>6362</v>
      </c>
      <c r="D515" s="56" t="s">
        <v>1086</v>
      </c>
      <c r="E515" s="57" t="n">
        <v>44759</v>
      </c>
      <c r="F515" s="56" t="s">
        <v>92</v>
      </c>
      <c r="G515" s="56" t="s">
        <v>13191</v>
      </c>
      <c r="H515" s="56" t="n">
        <v>168</v>
      </c>
      <c r="I515" s="56" t="n">
        <v>357.67</v>
      </c>
      <c r="J515" s="54" t="n">
        <f aca="false">ROUND(H515*I515,2)</f>
        <v>60088.56</v>
      </c>
      <c r="K515" s="56" t="s">
        <v>13212</v>
      </c>
      <c r="L515" s="56" t="n">
        <v>6156.84</v>
      </c>
      <c r="M515" s="56" t="s">
        <v>13265</v>
      </c>
      <c r="N515" s="56" t="s">
        <v>10061</v>
      </c>
      <c r="O515" s="56" t="s">
        <v>9</v>
      </c>
      <c r="P515" s="55" t="n">
        <f aca="false">J515-L515</f>
        <v>53931.72</v>
      </c>
      <c r="Q515" s="55" t="n">
        <f aca="false">IF(J515=0,0,ROUND(L515/J515*100,2))</f>
        <v>10.25</v>
      </c>
      <c r="R515" s="55" t="str">
        <f aca="false">TEXT(E515,"yyyy-mm")</f>
        <v>2022-07</v>
      </c>
    </row>
    <row r="516" customFormat="false" ht="15" hidden="false" customHeight="true" outlineLevel="0" collapsed="false">
      <c r="A516" s="52" t="s">
        <v>13755</v>
      </c>
      <c r="B516" s="52" t="s">
        <v>2486</v>
      </c>
      <c r="C516" s="52" t="s">
        <v>1875</v>
      </c>
      <c r="D516" s="52" t="s">
        <v>10785</v>
      </c>
      <c r="E516" s="53" t="n">
        <v>44591</v>
      </c>
      <c r="F516" s="52" t="s">
        <v>102</v>
      </c>
      <c r="G516" s="52" t="s">
        <v>13211</v>
      </c>
      <c r="H516" s="52" t="n">
        <v>342</v>
      </c>
      <c r="I516" s="52" t="n">
        <v>188.59</v>
      </c>
      <c r="J516" s="54" t="n">
        <f aca="false">ROUND(H516*I516,2)</f>
        <v>64497.78</v>
      </c>
      <c r="K516" s="52" t="s">
        <v>13192</v>
      </c>
      <c r="L516" s="52" t="n">
        <v>31953.17</v>
      </c>
      <c r="M516" s="52" t="s">
        <v>13276</v>
      </c>
      <c r="N516" s="52" t="s">
        <v>10066</v>
      </c>
      <c r="O516" s="52" t="s">
        <v>18</v>
      </c>
      <c r="P516" s="55" t="n">
        <f aca="false">J516-L516</f>
        <v>32544.61</v>
      </c>
      <c r="Q516" s="55" t="n">
        <f aca="false">IF(J516=0,0,ROUND(L516/J516*100,2))</f>
        <v>49.54</v>
      </c>
      <c r="R516" s="55" t="str">
        <f aca="false">TEXT(E516,"yyyy-mm")</f>
        <v>2022-01</v>
      </c>
    </row>
    <row r="517" customFormat="false" ht="15" hidden="false" customHeight="true" outlineLevel="0" collapsed="false">
      <c r="A517" s="56" t="s">
        <v>13756</v>
      </c>
      <c r="B517" s="56" t="s">
        <v>2714</v>
      </c>
      <c r="C517" s="56" t="s">
        <v>3799</v>
      </c>
      <c r="D517" s="56" t="s">
        <v>8977</v>
      </c>
      <c r="E517" s="57" t="n">
        <v>45431</v>
      </c>
      <c r="F517" s="56" t="s">
        <v>98</v>
      </c>
      <c r="G517" s="56" t="s">
        <v>13230</v>
      </c>
      <c r="H517" s="56" t="n">
        <v>421</v>
      </c>
      <c r="I517" s="56" t="n">
        <v>504.78</v>
      </c>
      <c r="J517" s="54" t="n">
        <f aca="false">ROUND(H517*I517,2)</f>
        <v>212512.38</v>
      </c>
      <c r="K517" s="56" t="s">
        <v>13188</v>
      </c>
      <c r="L517" s="56" t="n">
        <v>20285.91</v>
      </c>
      <c r="M517" s="56" t="s">
        <v>13292</v>
      </c>
      <c r="N517" s="56" t="s">
        <v>10061</v>
      </c>
      <c r="O517" s="56" t="s">
        <v>18</v>
      </c>
      <c r="P517" s="55" t="n">
        <f aca="false">J517-L517</f>
        <v>192226.47</v>
      </c>
      <c r="Q517" s="55" t="n">
        <f aca="false">IF(J517=0,0,ROUND(L517/J517*100,2))</f>
        <v>9.55</v>
      </c>
      <c r="R517" s="55" t="str">
        <f aca="false">TEXT(E517,"yyyy-mm")</f>
        <v>2024-05</v>
      </c>
    </row>
    <row r="518" customFormat="false" ht="15" hidden="false" customHeight="true" outlineLevel="0" collapsed="false">
      <c r="A518" s="52" t="s">
        <v>13757</v>
      </c>
      <c r="B518" s="52" t="s">
        <v>3817</v>
      </c>
      <c r="C518" s="52" t="s">
        <v>2298</v>
      </c>
      <c r="D518" s="52" t="s">
        <v>4783</v>
      </c>
      <c r="E518" s="53" t="n">
        <v>44860</v>
      </c>
      <c r="F518" s="52" t="s">
        <v>94</v>
      </c>
      <c r="G518" s="52" t="s">
        <v>13205</v>
      </c>
      <c r="H518" s="52" t="n">
        <v>444</v>
      </c>
      <c r="I518" s="52" t="n">
        <v>410.18</v>
      </c>
      <c r="J518" s="54" t="n">
        <f aca="false">ROUND(H518*I518,2)</f>
        <v>182119.92</v>
      </c>
      <c r="K518" s="52" t="s">
        <v>13202</v>
      </c>
      <c r="L518" s="52" t="n">
        <v>12178.58</v>
      </c>
      <c r="M518" s="52" t="s">
        <v>13220</v>
      </c>
      <c r="N518" s="52" t="s">
        <v>10066</v>
      </c>
      <c r="O518" s="52" t="s">
        <v>21</v>
      </c>
      <c r="P518" s="55" t="n">
        <f aca="false">J518-L518</f>
        <v>169941.34</v>
      </c>
      <c r="Q518" s="55" t="n">
        <f aca="false">IF(J518=0,0,ROUND(L518/J518*100,2))</f>
        <v>6.69</v>
      </c>
      <c r="R518" s="55" t="str">
        <f aca="false">TEXT(E518,"yyyy-mm")</f>
        <v>2022-10</v>
      </c>
    </row>
    <row r="519" customFormat="false" ht="15" hidden="false" customHeight="true" outlineLevel="0" collapsed="false">
      <c r="A519" s="56" t="s">
        <v>13758</v>
      </c>
      <c r="B519" s="56" t="s">
        <v>2239</v>
      </c>
      <c r="C519" s="56" t="s">
        <v>3793</v>
      </c>
      <c r="D519" s="56" t="s">
        <v>2157</v>
      </c>
      <c r="E519" s="57" t="n">
        <v>44962</v>
      </c>
      <c r="F519" s="56" t="s">
        <v>102</v>
      </c>
      <c r="G519" s="56" t="s">
        <v>13230</v>
      </c>
      <c r="H519" s="56" t="n">
        <v>437</v>
      </c>
      <c r="I519" s="56" t="n">
        <v>718.86</v>
      </c>
      <c r="J519" s="54" t="n">
        <f aca="false">ROUND(H519*I519,2)</f>
        <v>314141.82</v>
      </c>
      <c r="K519" s="56" t="s">
        <v>13192</v>
      </c>
      <c r="L519" s="56" t="n">
        <v>145961.05</v>
      </c>
      <c r="M519" s="56" t="s">
        <v>13203</v>
      </c>
      <c r="N519" s="56" t="s">
        <v>10061</v>
      </c>
      <c r="O519" s="56" t="s">
        <v>12</v>
      </c>
      <c r="P519" s="55" t="n">
        <f aca="false">J519-L519</f>
        <v>168180.77</v>
      </c>
      <c r="Q519" s="55" t="n">
        <f aca="false">IF(J519=0,0,ROUND(L519/J519*100,2))</f>
        <v>46.46</v>
      </c>
      <c r="R519" s="55" t="str">
        <f aca="false">TEXT(E519,"yyyy-mm")</f>
        <v>2023-02</v>
      </c>
    </row>
    <row r="520" customFormat="false" ht="15" hidden="false" customHeight="true" outlineLevel="0" collapsed="false">
      <c r="A520" s="52" t="s">
        <v>13759</v>
      </c>
      <c r="B520" s="52" t="s">
        <v>1471</v>
      </c>
      <c r="C520" s="52" t="s">
        <v>2701</v>
      </c>
      <c r="D520" s="52" t="s">
        <v>1995</v>
      </c>
      <c r="E520" s="53" t="n">
        <v>45493</v>
      </c>
      <c r="F520" s="52" t="s">
        <v>94</v>
      </c>
      <c r="G520" s="52" t="s">
        <v>13230</v>
      </c>
      <c r="H520" s="52" t="n">
        <v>245</v>
      </c>
      <c r="I520" s="52" t="n">
        <v>390.24</v>
      </c>
      <c r="J520" s="54" t="n">
        <f aca="false">ROUND(H520*I520,2)</f>
        <v>95608.8</v>
      </c>
      <c r="K520" s="52" t="s">
        <v>13192</v>
      </c>
      <c r="L520" s="52" t="n">
        <v>54793.3</v>
      </c>
      <c r="M520" s="52" t="s">
        <v>13225</v>
      </c>
      <c r="N520" s="52" t="s">
        <v>10061</v>
      </c>
      <c r="O520" s="52" t="s">
        <v>15</v>
      </c>
      <c r="P520" s="55" t="n">
        <f aca="false">J520-L520</f>
        <v>40815.5</v>
      </c>
      <c r="Q520" s="55" t="n">
        <f aca="false">IF(J520=0,0,ROUND(L520/J520*100,2))</f>
        <v>57.31</v>
      </c>
      <c r="R520" s="55" t="str">
        <f aca="false">TEXT(E520,"yyyy-mm")</f>
        <v>2024-07</v>
      </c>
    </row>
    <row r="521" customFormat="false" ht="15" hidden="false" customHeight="true" outlineLevel="0" collapsed="false">
      <c r="A521" s="56" t="s">
        <v>13760</v>
      </c>
      <c r="B521" s="56" t="s">
        <v>2458</v>
      </c>
      <c r="C521" s="56" t="s">
        <v>4015</v>
      </c>
      <c r="D521" s="56" t="s">
        <v>440</v>
      </c>
      <c r="E521" s="57" t="n">
        <v>45312</v>
      </c>
      <c r="F521" s="56" t="s">
        <v>92</v>
      </c>
      <c r="G521" s="56" t="s">
        <v>13205</v>
      </c>
      <c r="H521" s="56" t="n">
        <v>114</v>
      </c>
      <c r="I521" s="56" t="n">
        <v>85.66</v>
      </c>
      <c r="J521" s="54" t="n">
        <f aca="false">ROUND(H521*I521,2)</f>
        <v>9765.24</v>
      </c>
      <c r="K521" s="56" t="s">
        <v>13202</v>
      </c>
      <c r="L521" s="56" t="n">
        <v>3869.37</v>
      </c>
      <c r="M521" s="56" t="s">
        <v>13239</v>
      </c>
      <c r="N521" s="56" t="s">
        <v>10061</v>
      </c>
      <c r="O521" s="56" t="s">
        <v>9</v>
      </c>
      <c r="P521" s="55" t="n">
        <f aca="false">J521-L521</f>
        <v>5895.87</v>
      </c>
      <c r="Q521" s="55" t="n">
        <f aca="false">IF(J521=0,0,ROUND(L521/J521*100,2))</f>
        <v>39.62</v>
      </c>
      <c r="R521" s="55" t="str">
        <f aca="false">TEXT(E521,"yyyy-mm")</f>
        <v>2024-01</v>
      </c>
    </row>
    <row r="522" customFormat="false" ht="15" hidden="false" customHeight="true" outlineLevel="0" collapsed="false">
      <c r="A522" s="52" t="s">
        <v>13761</v>
      </c>
      <c r="B522" s="52" t="s">
        <v>398</v>
      </c>
      <c r="C522" s="52" t="s">
        <v>2033</v>
      </c>
      <c r="D522" s="52" t="s">
        <v>5756</v>
      </c>
      <c r="E522" s="53" t="n">
        <v>44651</v>
      </c>
      <c r="F522" s="52" t="s">
        <v>100</v>
      </c>
      <c r="G522" s="52" t="s">
        <v>13187</v>
      </c>
      <c r="H522" s="52" t="n">
        <v>459</v>
      </c>
      <c r="I522" s="52" t="n">
        <v>831.39</v>
      </c>
      <c r="J522" s="54" t="n">
        <f aca="false">ROUND(H522*I522,2)</f>
        <v>381608.01</v>
      </c>
      <c r="K522" s="52" t="s">
        <v>13212</v>
      </c>
      <c r="L522" s="52" t="n">
        <v>92560.27</v>
      </c>
      <c r="M522" s="52" t="s">
        <v>13216</v>
      </c>
      <c r="N522" s="52" t="s">
        <v>10061</v>
      </c>
      <c r="O522" s="52" t="s">
        <v>9</v>
      </c>
      <c r="P522" s="55" t="n">
        <f aca="false">J522-L522</f>
        <v>289047.74</v>
      </c>
      <c r="Q522" s="55" t="n">
        <f aca="false">IF(J522=0,0,ROUND(L522/J522*100,2))</f>
        <v>24.26</v>
      </c>
      <c r="R522" s="55" t="str">
        <f aca="false">TEXT(E522,"yyyy-mm")</f>
        <v>2022-03</v>
      </c>
    </row>
    <row r="523" customFormat="false" ht="15" hidden="false" customHeight="true" outlineLevel="0" collapsed="false">
      <c r="A523" s="56" t="s">
        <v>13762</v>
      </c>
      <c r="B523" s="56" t="s">
        <v>3410</v>
      </c>
      <c r="C523" s="56" t="s">
        <v>1904</v>
      </c>
      <c r="D523" s="56" t="s">
        <v>2863</v>
      </c>
      <c r="E523" s="57" t="n">
        <v>45621</v>
      </c>
      <c r="F523" s="56" t="s">
        <v>100</v>
      </c>
      <c r="G523" s="56" t="s">
        <v>13205</v>
      </c>
      <c r="H523" s="56" t="n">
        <v>319</v>
      </c>
      <c r="I523" s="56" t="n">
        <v>977.17</v>
      </c>
      <c r="J523" s="54" t="n">
        <f aca="false">ROUND(H523*I523,2)</f>
        <v>311717.23</v>
      </c>
      <c r="K523" s="56" t="s">
        <v>13192</v>
      </c>
      <c r="L523" s="56" t="n">
        <v>106266.71</v>
      </c>
      <c r="M523" s="56" t="s">
        <v>13200</v>
      </c>
      <c r="N523" s="56" t="s">
        <v>10066</v>
      </c>
      <c r="O523" s="56" t="s">
        <v>21</v>
      </c>
      <c r="P523" s="55" t="n">
        <f aca="false">J523-L523</f>
        <v>205450.52</v>
      </c>
      <c r="Q523" s="55" t="n">
        <f aca="false">IF(J523=0,0,ROUND(L523/J523*100,2))</f>
        <v>34.09</v>
      </c>
      <c r="R523" s="55" t="str">
        <f aca="false">TEXT(E523,"yyyy-mm")</f>
        <v>2024-11</v>
      </c>
    </row>
    <row r="524" customFormat="false" ht="15" hidden="false" customHeight="true" outlineLevel="0" collapsed="false">
      <c r="A524" s="52" t="s">
        <v>13763</v>
      </c>
      <c r="B524" s="52" t="s">
        <v>3287</v>
      </c>
      <c r="C524" s="52" t="s">
        <v>2399</v>
      </c>
      <c r="D524" s="52" t="s">
        <v>1449</v>
      </c>
      <c r="E524" s="53" t="n">
        <v>45388</v>
      </c>
      <c r="F524" s="52" t="s">
        <v>100</v>
      </c>
      <c r="G524" s="52" t="s">
        <v>13230</v>
      </c>
      <c r="H524" s="52" t="n">
        <v>445</v>
      </c>
      <c r="I524" s="52" t="n">
        <v>578.3</v>
      </c>
      <c r="J524" s="54" t="n">
        <f aca="false">ROUND(H524*I524,2)</f>
        <v>257343.5</v>
      </c>
      <c r="K524" s="52" t="s">
        <v>13188</v>
      </c>
      <c r="L524" s="52" t="n">
        <v>17527.95</v>
      </c>
      <c r="M524" s="52" t="s">
        <v>13232</v>
      </c>
      <c r="N524" s="52" t="s">
        <v>10066</v>
      </c>
      <c r="O524" s="52" t="s">
        <v>18</v>
      </c>
      <c r="P524" s="55" t="n">
        <f aca="false">J524-L524</f>
        <v>239815.55</v>
      </c>
      <c r="Q524" s="55" t="n">
        <f aca="false">IF(J524=0,0,ROUND(L524/J524*100,2))</f>
        <v>6.81</v>
      </c>
      <c r="R524" s="55" t="str">
        <f aca="false">TEXT(E524,"yyyy-mm")</f>
        <v>2024-04</v>
      </c>
    </row>
    <row r="525" customFormat="false" ht="15" hidden="false" customHeight="true" outlineLevel="0" collapsed="false">
      <c r="A525" s="56" t="s">
        <v>13764</v>
      </c>
      <c r="B525" s="56" t="s">
        <v>3656</v>
      </c>
      <c r="C525" s="56" t="s">
        <v>1408</v>
      </c>
      <c r="D525" s="56" t="s">
        <v>4564</v>
      </c>
      <c r="E525" s="57" t="n">
        <v>45605</v>
      </c>
      <c r="F525" s="56" t="s">
        <v>98</v>
      </c>
      <c r="G525" s="56" t="s">
        <v>13230</v>
      </c>
      <c r="H525" s="56" t="n">
        <v>422</v>
      </c>
      <c r="I525" s="56" t="n">
        <v>261.19</v>
      </c>
      <c r="J525" s="54" t="n">
        <f aca="false">ROUND(H525*I525,2)</f>
        <v>110222.18</v>
      </c>
      <c r="K525" s="56" t="s">
        <v>13188</v>
      </c>
      <c r="L525" s="56" t="n">
        <v>7179.66</v>
      </c>
      <c r="M525" s="56" t="s">
        <v>13196</v>
      </c>
      <c r="N525" s="56" t="s">
        <v>10066</v>
      </c>
      <c r="O525" s="56" t="s">
        <v>9</v>
      </c>
      <c r="P525" s="55" t="n">
        <f aca="false">J525-L525</f>
        <v>103042.52</v>
      </c>
      <c r="Q525" s="55" t="n">
        <f aca="false">IF(J525=0,0,ROUND(L525/J525*100,2))</f>
        <v>6.51</v>
      </c>
      <c r="R525" s="55" t="str">
        <f aca="false">TEXT(E525,"yyyy-mm")</f>
        <v>2024-11</v>
      </c>
    </row>
    <row r="526" customFormat="false" ht="15" hidden="false" customHeight="true" outlineLevel="0" collapsed="false">
      <c r="A526" s="52" t="s">
        <v>13765</v>
      </c>
      <c r="B526" s="52" t="s">
        <v>2820</v>
      </c>
      <c r="C526" s="52" t="s">
        <v>2156</v>
      </c>
      <c r="D526" s="52" t="s">
        <v>6757</v>
      </c>
      <c r="E526" s="53" t="n">
        <v>44600</v>
      </c>
      <c r="F526" s="52" t="s">
        <v>96</v>
      </c>
      <c r="G526" s="52" t="s">
        <v>13187</v>
      </c>
      <c r="H526" s="52" t="n">
        <v>246</v>
      </c>
      <c r="I526" s="52" t="n">
        <v>289.54</v>
      </c>
      <c r="J526" s="54" t="n">
        <f aca="false">ROUND(H526*I526,2)</f>
        <v>71226.84</v>
      </c>
      <c r="K526" s="52" t="s">
        <v>13192</v>
      </c>
      <c r="L526" s="52" t="n">
        <v>29396.15</v>
      </c>
      <c r="M526" s="52" t="s">
        <v>13236</v>
      </c>
      <c r="N526" s="52" t="s">
        <v>10066</v>
      </c>
      <c r="O526" s="52" t="s">
        <v>18</v>
      </c>
      <c r="P526" s="55" t="n">
        <f aca="false">J526-L526</f>
        <v>41830.69</v>
      </c>
      <c r="Q526" s="55" t="n">
        <f aca="false">IF(J526=0,0,ROUND(L526/J526*100,2))</f>
        <v>41.27</v>
      </c>
      <c r="R526" s="55" t="str">
        <f aca="false">TEXT(E526,"yyyy-mm")</f>
        <v>2022-02</v>
      </c>
    </row>
    <row r="527" customFormat="false" ht="15" hidden="false" customHeight="true" outlineLevel="0" collapsed="false">
      <c r="A527" s="56" t="s">
        <v>13766</v>
      </c>
      <c r="B527" s="56" t="s">
        <v>4006</v>
      </c>
      <c r="C527" s="56" t="s">
        <v>6211</v>
      </c>
      <c r="D527" s="56" t="s">
        <v>2771</v>
      </c>
      <c r="E527" s="57" t="n">
        <v>45008</v>
      </c>
      <c r="F527" s="56" t="s">
        <v>92</v>
      </c>
      <c r="G527" s="56" t="s">
        <v>13205</v>
      </c>
      <c r="H527" s="56" t="n">
        <v>399</v>
      </c>
      <c r="I527" s="56" t="n">
        <v>354.54</v>
      </c>
      <c r="J527" s="54" t="n">
        <f aca="false">ROUND(H527*I527,2)</f>
        <v>141461.46</v>
      </c>
      <c r="K527" s="56" t="s">
        <v>13212</v>
      </c>
      <c r="L527" s="56" t="n">
        <v>1533.16</v>
      </c>
      <c r="M527" s="56" t="s">
        <v>13218</v>
      </c>
      <c r="N527" s="56" t="s">
        <v>10061</v>
      </c>
      <c r="O527" s="56" t="s">
        <v>12</v>
      </c>
      <c r="P527" s="55" t="n">
        <f aca="false">J527-L527</f>
        <v>139928.3</v>
      </c>
      <c r="Q527" s="55" t="n">
        <f aca="false">IF(J527=0,0,ROUND(L527/J527*100,2))</f>
        <v>1.08</v>
      </c>
      <c r="R527" s="55" t="str">
        <f aca="false">TEXT(E527,"yyyy-mm")</f>
        <v>2023-03</v>
      </c>
    </row>
    <row r="528" customFormat="false" ht="15" hidden="false" customHeight="true" outlineLevel="0" collapsed="false">
      <c r="A528" s="52" t="s">
        <v>13767</v>
      </c>
      <c r="B528" s="52" t="s">
        <v>3890</v>
      </c>
      <c r="C528" s="52" t="s">
        <v>2960</v>
      </c>
      <c r="D528" s="52" t="s">
        <v>2969</v>
      </c>
      <c r="E528" s="53" t="n">
        <v>45562</v>
      </c>
      <c r="F528" s="52" t="s">
        <v>92</v>
      </c>
      <c r="G528" s="52" t="s">
        <v>13230</v>
      </c>
      <c r="H528" s="52" t="n">
        <v>471</v>
      </c>
      <c r="I528" s="52" t="n">
        <v>142.34</v>
      </c>
      <c r="J528" s="54" t="n">
        <f aca="false">ROUND(H528*I528,2)</f>
        <v>67042.14</v>
      </c>
      <c r="K528" s="52" t="s">
        <v>13212</v>
      </c>
      <c r="L528" s="52" t="n">
        <v>20953.4</v>
      </c>
      <c r="M528" s="52" t="s">
        <v>13214</v>
      </c>
      <c r="N528" s="52" t="s">
        <v>10061</v>
      </c>
      <c r="O528" s="52" t="s">
        <v>15</v>
      </c>
      <c r="P528" s="55" t="n">
        <f aca="false">J528-L528</f>
        <v>46088.74</v>
      </c>
      <c r="Q528" s="55" t="n">
        <f aca="false">IF(J528=0,0,ROUND(L528/J528*100,2))</f>
        <v>31.25</v>
      </c>
      <c r="R528" s="55" t="str">
        <f aca="false">TEXT(E528,"yyyy-mm")</f>
        <v>2024-09</v>
      </c>
    </row>
    <row r="529" customFormat="false" ht="15" hidden="false" customHeight="true" outlineLevel="0" collapsed="false">
      <c r="A529" s="56" t="s">
        <v>13768</v>
      </c>
      <c r="B529" s="56" t="s">
        <v>1117</v>
      </c>
      <c r="C529" s="56" t="s">
        <v>1203</v>
      </c>
      <c r="D529" s="56" t="s">
        <v>1715</v>
      </c>
      <c r="E529" s="57" t="n">
        <v>44655</v>
      </c>
      <c r="F529" s="56" t="s">
        <v>100</v>
      </c>
      <c r="G529" s="56" t="s">
        <v>13205</v>
      </c>
      <c r="H529" s="56" t="n">
        <v>167</v>
      </c>
      <c r="I529" s="56" t="n">
        <v>515.78</v>
      </c>
      <c r="J529" s="54" t="n">
        <f aca="false">ROUND(H529*I529,2)</f>
        <v>86135.26</v>
      </c>
      <c r="K529" s="56" t="s">
        <v>13212</v>
      </c>
      <c r="L529" s="56" t="n">
        <v>44077.63</v>
      </c>
      <c r="M529" s="56" t="s">
        <v>13236</v>
      </c>
      <c r="N529" s="56" t="s">
        <v>10061</v>
      </c>
      <c r="O529" s="56" t="s">
        <v>21</v>
      </c>
      <c r="P529" s="55" t="n">
        <f aca="false">J529-L529</f>
        <v>42057.63</v>
      </c>
      <c r="Q529" s="55" t="n">
        <f aca="false">IF(J529=0,0,ROUND(L529/J529*100,2))</f>
        <v>51.17</v>
      </c>
      <c r="R529" s="55" t="str">
        <f aca="false">TEXT(E529,"yyyy-mm")</f>
        <v>2022-04</v>
      </c>
    </row>
    <row r="530" customFormat="false" ht="15" hidden="false" customHeight="true" outlineLevel="0" collapsed="false">
      <c r="A530" s="52" t="s">
        <v>13769</v>
      </c>
      <c r="B530" s="52" t="s">
        <v>3641</v>
      </c>
      <c r="C530" s="52" t="s">
        <v>3605</v>
      </c>
      <c r="D530" s="52" t="s">
        <v>6930</v>
      </c>
      <c r="E530" s="53" t="n">
        <v>45300</v>
      </c>
      <c r="F530" s="52" t="s">
        <v>98</v>
      </c>
      <c r="G530" s="52" t="s">
        <v>13195</v>
      </c>
      <c r="H530" s="52" t="n">
        <v>362</v>
      </c>
      <c r="I530" s="52" t="n">
        <v>620.92</v>
      </c>
      <c r="J530" s="54" t="n">
        <f aca="false">ROUND(H530*I530,2)</f>
        <v>224773.04</v>
      </c>
      <c r="K530" s="52" t="s">
        <v>13192</v>
      </c>
      <c r="L530" s="52" t="n">
        <v>96654.55</v>
      </c>
      <c r="M530" s="52" t="s">
        <v>13254</v>
      </c>
      <c r="N530" s="52" t="s">
        <v>10061</v>
      </c>
      <c r="O530" s="52" t="s">
        <v>15</v>
      </c>
      <c r="P530" s="55" t="n">
        <f aca="false">J530-L530</f>
        <v>128118.49</v>
      </c>
      <c r="Q530" s="55" t="n">
        <f aca="false">IF(J530=0,0,ROUND(L530/J530*100,2))</f>
        <v>43</v>
      </c>
      <c r="R530" s="55" t="str">
        <f aca="false">TEXT(E530,"yyyy-mm")</f>
        <v>2024-01</v>
      </c>
    </row>
    <row r="531" customFormat="false" ht="15" hidden="false" customHeight="true" outlineLevel="0" collapsed="false">
      <c r="A531" s="56" t="s">
        <v>13770</v>
      </c>
      <c r="B531" s="56" t="s">
        <v>3800</v>
      </c>
      <c r="C531" s="56" t="s">
        <v>1353</v>
      </c>
      <c r="D531" s="56" t="s">
        <v>2104</v>
      </c>
      <c r="E531" s="57" t="n">
        <v>44597</v>
      </c>
      <c r="F531" s="56" t="s">
        <v>92</v>
      </c>
      <c r="G531" s="56" t="s">
        <v>13211</v>
      </c>
      <c r="H531" s="56" t="n">
        <v>483</v>
      </c>
      <c r="I531" s="56" t="n">
        <v>769.93</v>
      </c>
      <c r="J531" s="54" t="n">
        <f aca="false">ROUND(H531*I531,2)</f>
        <v>371876.19</v>
      </c>
      <c r="K531" s="56" t="s">
        <v>13212</v>
      </c>
      <c r="L531" s="56" t="n">
        <v>161235.33</v>
      </c>
      <c r="M531" s="56" t="s">
        <v>13239</v>
      </c>
      <c r="N531" s="56" t="s">
        <v>10066</v>
      </c>
      <c r="O531" s="56" t="s">
        <v>9</v>
      </c>
      <c r="P531" s="55" t="n">
        <f aca="false">J531-L531</f>
        <v>210640.86</v>
      </c>
      <c r="Q531" s="55" t="n">
        <f aca="false">IF(J531=0,0,ROUND(L531/J531*100,2))</f>
        <v>43.36</v>
      </c>
      <c r="R531" s="55" t="str">
        <f aca="false">TEXT(E531,"yyyy-mm")</f>
        <v>2022-02</v>
      </c>
    </row>
    <row r="532" customFormat="false" ht="15" hidden="false" customHeight="true" outlineLevel="0" collapsed="false">
      <c r="A532" s="52" t="s">
        <v>13771</v>
      </c>
      <c r="B532" s="52" t="s">
        <v>3515</v>
      </c>
      <c r="C532" s="52" t="s">
        <v>667</v>
      </c>
      <c r="D532" s="52" t="s">
        <v>1175</v>
      </c>
      <c r="E532" s="53" t="n">
        <v>45161</v>
      </c>
      <c r="F532" s="52" t="s">
        <v>102</v>
      </c>
      <c r="G532" s="52" t="s">
        <v>13211</v>
      </c>
      <c r="H532" s="52" t="n">
        <v>283</v>
      </c>
      <c r="I532" s="52" t="n">
        <v>870.61</v>
      </c>
      <c r="J532" s="54" t="n">
        <f aca="false">ROUND(H532*I532,2)</f>
        <v>246382.63</v>
      </c>
      <c r="K532" s="52" t="s">
        <v>13188</v>
      </c>
      <c r="L532" s="52" t="n">
        <v>32037</v>
      </c>
      <c r="M532" s="52" t="s">
        <v>13232</v>
      </c>
      <c r="N532" s="52" t="s">
        <v>10061</v>
      </c>
      <c r="O532" s="52" t="s">
        <v>15</v>
      </c>
      <c r="P532" s="55" t="n">
        <f aca="false">J532-L532</f>
        <v>214345.63</v>
      </c>
      <c r="Q532" s="55" t="n">
        <f aca="false">IF(J532=0,0,ROUND(L532/J532*100,2))</f>
        <v>13</v>
      </c>
      <c r="R532" s="55" t="str">
        <f aca="false">TEXT(E532,"yyyy-mm")</f>
        <v>2023-08</v>
      </c>
    </row>
    <row r="533" customFormat="false" ht="15" hidden="false" customHeight="true" outlineLevel="0" collapsed="false">
      <c r="A533" s="56" t="s">
        <v>13772</v>
      </c>
      <c r="B533" s="56" t="s">
        <v>3679</v>
      </c>
      <c r="C533" s="56" t="s">
        <v>802</v>
      </c>
      <c r="D533" s="56" t="s">
        <v>3666</v>
      </c>
      <c r="E533" s="57" t="n">
        <v>45458</v>
      </c>
      <c r="F533" s="56" t="s">
        <v>102</v>
      </c>
      <c r="G533" s="56" t="s">
        <v>13187</v>
      </c>
      <c r="H533" s="56" t="n">
        <v>493</v>
      </c>
      <c r="I533" s="56" t="n">
        <v>473.19</v>
      </c>
      <c r="J533" s="54" t="n">
        <f aca="false">ROUND(H533*I533,2)</f>
        <v>233282.67</v>
      </c>
      <c r="K533" s="56" t="s">
        <v>13202</v>
      </c>
      <c r="L533" s="56" t="n">
        <v>81090.37</v>
      </c>
      <c r="M533" s="56" t="s">
        <v>13239</v>
      </c>
      <c r="N533" s="56" t="s">
        <v>10066</v>
      </c>
      <c r="O533" s="56" t="s">
        <v>15</v>
      </c>
      <c r="P533" s="55" t="n">
        <f aca="false">J533-L533</f>
        <v>152192.3</v>
      </c>
      <c r="Q533" s="55" t="n">
        <f aca="false">IF(J533=0,0,ROUND(L533/J533*100,2))</f>
        <v>34.76</v>
      </c>
      <c r="R533" s="55" t="str">
        <f aca="false">TEXT(E533,"yyyy-mm")</f>
        <v>2024-06</v>
      </c>
    </row>
    <row r="534" customFormat="false" ht="15" hidden="false" customHeight="true" outlineLevel="0" collapsed="false">
      <c r="A534" s="52" t="s">
        <v>13773</v>
      </c>
      <c r="B534" s="52" t="s">
        <v>767</v>
      </c>
      <c r="C534" s="52" t="s">
        <v>8889</v>
      </c>
      <c r="D534" s="52" t="s">
        <v>6889</v>
      </c>
      <c r="E534" s="53" t="n">
        <v>45150</v>
      </c>
      <c r="F534" s="52" t="s">
        <v>102</v>
      </c>
      <c r="G534" s="52" t="s">
        <v>13191</v>
      </c>
      <c r="H534" s="52" t="n">
        <v>93</v>
      </c>
      <c r="I534" s="52" t="n">
        <v>691.69</v>
      </c>
      <c r="J534" s="54" t="n">
        <f aca="false">ROUND(H534*I534,2)</f>
        <v>64327.17</v>
      </c>
      <c r="K534" s="52" t="s">
        <v>13188</v>
      </c>
      <c r="L534" s="52" t="n">
        <v>20476.15</v>
      </c>
      <c r="M534" s="52" t="s">
        <v>13216</v>
      </c>
      <c r="N534" s="52" t="s">
        <v>10061</v>
      </c>
      <c r="O534" s="52" t="s">
        <v>12</v>
      </c>
      <c r="P534" s="55" t="n">
        <f aca="false">J534-L534</f>
        <v>43851.02</v>
      </c>
      <c r="Q534" s="55" t="n">
        <f aca="false">IF(J534=0,0,ROUND(L534/J534*100,2))</f>
        <v>31.83</v>
      </c>
      <c r="R534" s="55" t="str">
        <f aca="false">TEXT(E534,"yyyy-mm")</f>
        <v>2023-08</v>
      </c>
    </row>
    <row r="535" customFormat="false" ht="15" hidden="false" customHeight="true" outlineLevel="0" collapsed="false">
      <c r="A535" s="56" t="s">
        <v>13774</v>
      </c>
      <c r="B535" s="56" t="s">
        <v>2559</v>
      </c>
      <c r="C535" s="56" t="s">
        <v>2687</v>
      </c>
      <c r="D535" s="56" t="s">
        <v>2412</v>
      </c>
      <c r="E535" s="57" t="n">
        <v>45198</v>
      </c>
      <c r="F535" s="56" t="s">
        <v>96</v>
      </c>
      <c r="G535" s="56" t="s">
        <v>13230</v>
      </c>
      <c r="H535" s="56" t="n">
        <v>275</v>
      </c>
      <c r="I535" s="56" t="n">
        <v>655.9</v>
      </c>
      <c r="J535" s="54" t="n">
        <f aca="false">ROUND(H535*I535,2)</f>
        <v>180372.5</v>
      </c>
      <c r="K535" s="56" t="s">
        <v>13192</v>
      </c>
      <c r="L535" s="56" t="n">
        <v>84670.13</v>
      </c>
      <c r="M535" s="56" t="s">
        <v>13292</v>
      </c>
      <c r="N535" s="56" t="s">
        <v>10061</v>
      </c>
      <c r="O535" s="56" t="s">
        <v>21</v>
      </c>
      <c r="P535" s="55" t="n">
        <f aca="false">J535-L535</f>
        <v>95702.37</v>
      </c>
      <c r="Q535" s="55" t="n">
        <f aca="false">IF(J535=0,0,ROUND(L535/J535*100,2))</f>
        <v>46.94</v>
      </c>
      <c r="R535" s="55" t="str">
        <f aca="false">TEXT(E535,"yyyy-mm")</f>
        <v>2023-09</v>
      </c>
    </row>
    <row r="536" customFormat="false" ht="15" hidden="false" customHeight="true" outlineLevel="0" collapsed="false">
      <c r="A536" s="52" t="s">
        <v>13775</v>
      </c>
      <c r="B536" s="52" t="s">
        <v>1238</v>
      </c>
      <c r="C536" s="52" t="s">
        <v>6888</v>
      </c>
      <c r="D536" s="52" t="s">
        <v>1952</v>
      </c>
      <c r="E536" s="53" t="n">
        <v>44806</v>
      </c>
      <c r="F536" s="52" t="s">
        <v>94</v>
      </c>
      <c r="G536" s="52" t="s">
        <v>13191</v>
      </c>
      <c r="H536" s="52" t="n">
        <v>338</v>
      </c>
      <c r="I536" s="52" t="n">
        <v>863.22</v>
      </c>
      <c r="J536" s="54" t="n">
        <f aca="false">ROUND(H536*I536,2)</f>
        <v>291768.36</v>
      </c>
      <c r="K536" s="52" t="s">
        <v>13188</v>
      </c>
      <c r="L536" s="52" t="n">
        <v>172884.72</v>
      </c>
      <c r="M536" s="52" t="s">
        <v>13250</v>
      </c>
      <c r="N536" s="52" t="s">
        <v>10066</v>
      </c>
      <c r="O536" s="52" t="s">
        <v>12</v>
      </c>
      <c r="P536" s="55" t="n">
        <f aca="false">J536-L536</f>
        <v>118883.64</v>
      </c>
      <c r="Q536" s="55" t="n">
        <f aca="false">IF(J536=0,0,ROUND(L536/J536*100,2))</f>
        <v>59.25</v>
      </c>
      <c r="R536" s="55" t="str">
        <f aca="false">TEXT(E536,"yyyy-mm")</f>
        <v>2022-09</v>
      </c>
    </row>
    <row r="537" customFormat="false" ht="15" hidden="false" customHeight="true" outlineLevel="0" collapsed="false">
      <c r="A537" s="56" t="s">
        <v>13776</v>
      </c>
      <c r="B537" s="56" t="s">
        <v>1789</v>
      </c>
      <c r="C537" s="56" t="s">
        <v>6697</v>
      </c>
      <c r="D537" s="56" t="s">
        <v>5101</v>
      </c>
      <c r="E537" s="57" t="n">
        <v>44902</v>
      </c>
      <c r="F537" s="56" t="s">
        <v>98</v>
      </c>
      <c r="G537" s="56" t="s">
        <v>13205</v>
      </c>
      <c r="H537" s="56" t="n">
        <v>321</v>
      </c>
      <c r="I537" s="56" t="n">
        <v>750.82</v>
      </c>
      <c r="J537" s="54" t="n">
        <f aca="false">ROUND(H537*I537,2)</f>
        <v>241013.22</v>
      </c>
      <c r="K537" s="56" t="s">
        <v>13188</v>
      </c>
      <c r="L537" s="56" t="n">
        <v>1096.13</v>
      </c>
      <c r="M537" s="56" t="s">
        <v>13218</v>
      </c>
      <c r="N537" s="56" t="s">
        <v>10066</v>
      </c>
      <c r="O537" s="56" t="s">
        <v>12</v>
      </c>
      <c r="P537" s="55" t="n">
        <f aca="false">J537-L537</f>
        <v>239917.09</v>
      </c>
      <c r="Q537" s="55" t="n">
        <f aca="false">IF(J537=0,0,ROUND(L537/J537*100,2))</f>
        <v>0.45</v>
      </c>
      <c r="R537" s="55" t="str">
        <f aca="false">TEXT(E537,"yyyy-mm")</f>
        <v>2022-12</v>
      </c>
    </row>
    <row r="538" customFormat="false" ht="15" hidden="false" customHeight="true" outlineLevel="0" collapsed="false">
      <c r="A538" s="52" t="s">
        <v>13777</v>
      </c>
      <c r="B538" s="52" t="s">
        <v>2896</v>
      </c>
      <c r="C538" s="52" t="s">
        <v>358</v>
      </c>
      <c r="D538" s="52" t="s">
        <v>2595</v>
      </c>
      <c r="E538" s="53" t="n">
        <v>45435</v>
      </c>
      <c r="F538" s="52" t="s">
        <v>94</v>
      </c>
      <c r="G538" s="52" t="s">
        <v>13211</v>
      </c>
      <c r="H538" s="52" t="n">
        <v>451</v>
      </c>
      <c r="I538" s="52" t="n">
        <v>115.51</v>
      </c>
      <c r="J538" s="54" t="n">
        <f aca="false">ROUND(H538*I538,2)</f>
        <v>52095.01</v>
      </c>
      <c r="K538" s="52" t="s">
        <v>13212</v>
      </c>
      <c r="L538" s="52" t="n">
        <v>27637.96</v>
      </c>
      <c r="M538" s="52" t="s">
        <v>13218</v>
      </c>
      <c r="N538" s="52" t="s">
        <v>10066</v>
      </c>
      <c r="O538" s="52" t="s">
        <v>9</v>
      </c>
      <c r="P538" s="55" t="n">
        <f aca="false">J538-L538</f>
        <v>24457.05</v>
      </c>
      <c r="Q538" s="55" t="n">
        <f aca="false">IF(J538=0,0,ROUND(L538/J538*100,2))</f>
        <v>53.05</v>
      </c>
      <c r="R538" s="55" t="str">
        <f aca="false">TEXT(E538,"yyyy-mm")</f>
        <v>2024-05</v>
      </c>
    </row>
    <row r="539" customFormat="false" ht="15" hidden="false" customHeight="true" outlineLevel="0" collapsed="false">
      <c r="A539" s="56" t="s">
        <v>13778</v>
      </c>
      <c r="B539" s="56" t="s">
        <v>2918</v>
      </c>
      <c r="C539" s="56" t="s">
        <v>4329</v>
      </c>
      <c r="D539" s="56" t="s">
        <v>1257</v>
      </c>
      <c r="E539" s="57" t="n">
        <v>45220</v>
      </c>
      <c r="F539" s="56" t="s">
        <v>94</v>
      </c>
      <c r="G539" s="56" t="s">
        <v>13211</v>
      </c>
      <c r="H539" s="56" t="n">
        <v>243</v>
      </c>
      <c r="I539" s="56" t="n">
        <v>178.12</v>
      </c>
      <c r="J539" s="54" t="n">
        <f aca="false">ROUND(H539*I539,2)</f>
        <v>43283.16</v>
      </c>
      <c r="K539" s="56" t="s">
        <v>13212</v>
      </c>
      <c r="L539" s="56" t="n">
        <v>3485.61</v>
      </c>
      <c r="M539" s="56" t="s">
        <v>13222</v>
      </c>
      <c r="N539" s="56" t="s">
        <v>10061</v>
      </c>
      <c r="O539" s="56" t="s">
        <v>12</v>
      </c>
      <c r="P539" s="55" t="n">
        <f aca="false">J539-L539</f>
        <v>39797.55</v>
      </c>
      <c r="Q539" s="55" t="n">
        <f aca="false">IF(J539=0,0,ROUND(L539/J539*100,2))</f>
        <v>8.05</v>
      </c>
      <c r="R539" s="55" t="str">
        <f aca="false">TEXT(E539,"yyyy-mm")</f>
        <v>2023-10</v>
      </c>
    </row>
    <row r="540" customFormat="false" ht="15" hidden="false" customHeight="true" outlineLevel="0" collapsed="false">
      <c r="A540" s="52" t="s">
        <v>13779</v>
      </c>
      <c r="B540" s="52" t="s">
        <v>1622</v>
      </c>
      <c r="C540" s="52" t="s">
        <v>3573</v>
      </c>
      <c r="D540" s="52" t="s">
        <v>2085</v>
      </c>
      <c r="E540" s="53" t="n">
        <v>45284</v>
      </c>
      <c r="F540" s="52" t="s">
        <v>96</v>
      </c>
      <c r="G540" s="52" t="s">
        <v>13187</v>
      </c>
      <c r="H540" s="52" t="n">
        <v>342</v>
      </c>
      <c r="I540" s="52" t="n">
        <v>439.93</v>
      </c>
      <c r="J540" s="54" t="n">
        <f aca="false">ROUND(H540*I540,2)</f>
        <v>150456.06</v>
      </c>
      <c r="K540" s="52" t="s">
        <v>13212</v>
      </c>
      <c r="L540" s="52" t="n">
        <v>53910.33</v>
      </c>
      <c r="M540" s="52" t="s">
        <v>13220</v>
      </c>
      <c r="N540" s="52" t="s">
        <v>10066</v>
      </c>
      <c r="O540" s="52" t="s">
        <v>9</v>
      </c>
      <c r="P540" s="55" t="n">
        <f aca="false">J540-L540</f>
        <v>96545.73</v>
      </c>
      <c r="Q540" s="55" t="n">
        <f aca="false">IF(J540=0,0,ROUND(L540/J540*100,2))</f>
        <v>35.83</v>
      </c>
      <c r="R540" s="55" t="str">
        <f aca="false">TEXT(E540,"yyyy-mm")</f>
        <v>2023-12</v>
      </c>
    </row>
    <row r="541" customFormat="false" ht="15" hidden="false" customHeight="true" outlineLevel="0" collapsed="false">
      <c r="A541" s="56" t="s">
        <v>13780</v>
      </c>
      <c r="B541" s="56" t="s">
        <v>509</v>
      </c>
      <c r="C541" s="56" t="s">
        <v>415</v>
      </c>
      <c r="D541" s="56" t="s">
        <v>1697</v>
      </c>
      <c r="E541" s="57" t="n">
        <v>44837</v>
      </c>
      <c r="F541" s="56" t="s">
        <v>94</v>
      </c>
      <c r="G541" s="56" t="s">
        <v>13187</v>
      </c>
      <c r="H541" s="56" t="n">
        <v>491</v>
      </c>
      <c r="I541" s="56" t="n">
        <v>702.4</v>
      </c>
      <c r="J541" s="54" t="n">
        <f aca="false">ROUND(H541*I541,2)</f>
        <v>344878.4</v>
      </c>
      <c r="K541" s="56" t="s">
        <v>13202</v>
      </c>
      <c r="L541" s="56" t="n">
        <v>22739.74</v>
      </c>
      <c r="M541" s="56" t="s">
        <v>13239</v>
      </c>
      <c r="N541" s="56" t="s">
        <v>10066</v>
      </c>
      <c r="O541" s="56" t="s">
        <v>21</v>
      </c>
      <c r="P541" s="55" t="n">
        <f aca="false">J541-L541</f>
        <v>322138.66</v>
      </c>
      <c r="Q541" s="55" t="n">
        <f aca="false">IF(J541=0,0,ROUND(L541/J541*100,2))</f>
        <v>6.59</v>
      </c>
      <c r="R541" s="55" t="str">
        <f aca="false">TEXT(E541,"yyyy-mm")</f>
        <v>2022-10</v>
      </c>
    </row>
    <row r="542" customFormat="false" ht="15" hidden="false" customHeight="true" outlineLevel="0" collapsed="false">
      <c r="A542" s="52" t="s">
        <v>13781</v>
      </c>
      <c r="B542" s="52" t="s">
        <v>1540</v>
      </c>
      <c r="C542" s="52" t="s">
        <v>2874</v>
      </c>
      <c r="D542" s="52" t="s">
        <v>11445</v>
      </c>
      <c r="E542" s="53" t="n">
        <v>45030</v>
      </c>
      <c r="F542" s="52" t="s">
        <v>98</v>
      </c>
      <c r="G542" s="52" t="s">
        <v>13187</v>
      </c>
      <c r="H542" s="52" t="n">
        <v>27</v>
      </c>
      <c r="I542" s="52" t="n">
        <v>638.63</v>
      </c>
      <c r="J542" s="54" t="n">
        <f aca="false">ROUND(H542*I542,2)</f>
        <v>17243.01</v>
      </c>
      <c r="K542" s="52" t="s">
        <v>13202</v>
      </c>
      <c r="L542" s="52" t="n">
        <v>1929.51</v>
      </c>
      <c r="M542" s="52" t="s">
        <v>13200</v>
      </c>
      <c r="N542" s="52" t="s">
        <v>10061</v>
      </c>
      <c r="O542" s="52" t="s">
        <v>9</v>
      </c>
      <c r="P542" s="55" t="n">
        <f aca="false">J542-L542</f>
        <v>15313.5</v>
      </c>
      <c r="Q542" s="55" t="n">
        <f aca="false">IF(J542=0,0,ROUND(L542/J542*100,2))</f>
        <v>11.19</v>
      </c>
      <c r="R542" s="55" t="str">
        <f aca="false">TEXT(E542,"yyyy-mm")</f>
        <v>2023-04</v>
      </c>
    </row>
    <row r="543" customFormat="false" ht="15" hidden="false" customHeight="true" outlineLevel="0" collapsed="false">
      <c r="A543" s="56" t="s">
        <v>13782</v>
      </c>
      <c r="B543" s="56" t="s">
        <v>3168</v>
      </c>
      <c r="C543" s="56" t="s">
        <v>5038</v>
      </c>
      <c r="D543" s="56" t="s">
        <v>2897</v>
      </c>
      <c r="E543" s="57" t="n">
        <v>44792</v>
      </c>
      <c r="F543" s="56" t="s">
        <v>98</v>
      </c>
      <c r="G543" s="56" t="s">
        <v>13211</v>
      </c>
      <c r="H543" s="56" t="n">
        <v>172</v>
      </c>
      <c r="I543" s="56" t="n">
        <v>356.32</v>
      </c>
      <c r="J543" s="54" t="n">
        <f aca="false">ROUND(H543*I543,2)</f>
        <v>61287.04</v>
      </c>
      <c r="K543" s="56" t="s">
        <v>13202</v>
      </c>
      <c r="L543" s="56" t="n">
        <v>18225.73</v>
      </c>
      <c r="M543" s="56" t="s">
        <v>13276</v>
      </c>
      <c r="N543" s="56" t="s">
        <v>10066</v>
      </c>
      <c r="O543" s="56" t="s">
        <v>9</v>
      </c>
      <c r="P543" s="55" t="n">
        <f aca="false">J543-L543</f>
        <v>43061.31</v>
      </c>
      <c r="Q543" s="55" t="n">
        <f aca="false">IF(J543=0,0,ROUND(L543/J543*100,2))</f>
        <v>29.74</v>
      </c>
      <c r="R543" s="55" t="str">
        <f aca="false">TEXT(E543,"yyyy-mm")</f>
        <v>2022-08</v>
      </c>
    </row>
    <row r="544" customFormat="false" ht="15" hidden="false" customHeight="true" outlineLevel="0" collapsed="false">
      <c r="A544" s="52" t="s">
        <v>13783</v>
      </c>
      <c r="B544" s="52" t="s">
        <v>3154</v>
      </c>
      <c r="C544" s="52" t="s">
        <v>2392</v>
      </c>
      <c r="D544" s="52" t="s">
        <v>2733</v>
      </c>
      <c r="E544" s="53" t="n">
        <v>45173</v>
      </c>
      <c r="F544" s="52" t="s">
        <v>92</v>
      </c>
      <c r="G544" s="52" t="s">
        <v>13187</v>
      </c>
      <c r="H544" s="52" t="n">
        <v>440</v>
      </c>
      <c r="I544" s="52" t="n">
        <v>786.46</v>
      </c>
      <c r="J544" s="54" t="n">
        <f aca="false">ROUND(H544*I544,2)</f>
        <v>346042.4</v>
      </c>
      <c r="K544" s="52" t="s">
        <v>13188</v>
      </c>
      <c r="L544" s="52" t="n">
        <v>99653.54</v>
      </c>
      <c r="M544" s="52" t="s">
        <v>13203</v>
      </c>
      <c r="N544" s="52" t="s">
        <v>10066</v>
      </c>
      <c r="O544" s="52" t="s">
        <v>15</v>
      </c>
      <c r="P544" s="55" t="n">
        <f aca="false">J544-L544</f>
        <v>246388.86</v>
      </c>
      <c r="Q544" s="55" t="n">
        <f aca="false">IF(J544=0,0,ROUND(L544/J544*100,2))</f>
        <v>28.8</v>
      </c>
      <c r="R544" s="55" t="str">
        <f aca="false">TEXT(E544,"yyyy-mm")</f>
        <v>2023-09</v>
      </c>
    </row>
    <row r="545" customFormat="false" ht="15" hidden="false" customHeight="true" outlineLevel="0" collapsed="false">
      <c r="A545" s="56" t="s">
        <v>13784</v>
      </c>
      <c r="B545" s="56" t="s">
        <v>2390</v>
      </c>
      <c r="C545" s="56" t="s">
        <v>1942</v>
      </c>
      <c r="D545" s="56" t="s">
        <v>2803</v>
      </c>
      <c r="E545" s="57" t="n">
        <v>45563</v>
      </c>
      <c r="F545" s="56" t="s">
        <v>100</v>
      </c>
      <c r="G545" s="56" t="s">
        <v>13205</v>
      </c>
      <c r="H545" s="56" t="n">
        <v>304</v>
      </c>
      <c r="I545" s="56" t="n">
        <v>834.72</v>
      </c>
      <c r="J545" s="54" t="n">
        <f aca="false">ROUND(H545*I545,2)</f>
        <v>253754.88</v>
      </c>
      <c r="K545" s="56" t="s">
        <v>13202</v>
      </c>
      <c r="L545" s="56" t="n">
        <v>59674.98</v>
      </c>
      <c r="M545" s="56" t="s">
        <v>13250</v>
      </c>
      <c r="N545" s="56" t="s">
        <v>10066</v>
      </c>
      <c r="O545" s="56" t="s">
        <v>21</v>
      </c>
      <c r="P545" s="55" t="n">
        <f aca="false">J545-L545</f>
        <v>194079.9</v>
      </c>
      <c r="Q545" s="55" t="n">
        <f aca="false">IF(J545=0,0,ROUND(L545/J545*100,2))</f>
        <v>23.52</v>
      </c>
      <c r="R545" s="55" t="str">
        <f aca="false">TEXT(E545,"yyyy-mm")</f>
        <v>2024-09</v>
      </c>
    </row>
    <row r="546" customFormat="false" ht="15" hidden="false" customHeight="true" outlineLevel="0" collapsed="false">
      <c r="A546" s="52" t="s">
        <v>13785</v>
      </c>
      <c r="B546" s="52" t="s">
        <v>635</v>
      </c>
      <c r="C546" s="52" t="s">
        <v>3229</v>
      </c>
      <c r="D546" s="52" t="s">
        <v>1212</v>
      </c>
      <c r="E546" s="53" t="n">
        <v>45316</v>
      </c>
      <c r="F546" s="52" t="s">
        <v>92</v>
      </c>
      <c r="G546" s="52" t="s">
        <v>13205</v>
      </c>
      <c r="H546" s="52" t="n">
        <v>122</v>
      </c>
      <c r="I546" s="52" t="n">
        <v>644.34</v>
      </c>
      <c r="J546" s="54" t="n">
        <f aca="false">ROUND(H546*I546,2)</f>
        <v>78609.48</v>
      </c>
      <c r="K546" s="52" t="s">
        <v>13212</v>
      </c>
      <c r="L546" s="52" t="n">
        <v>13158.01</v>
      </c>
      <c r="M546" s="52" t="s">
        <v>13232</v>
      </c>
      <c r="N546" s="52" t="s">
        <v>10061</v>
      </c>
      <c r="O546" s="52" t="s">
        <v>18</v>
      </c>
      <c r="P546" s="55" t="n">
        <f aca="false">J546-L546</f>
        <v>65451.47</v>
      </c>
      <c r="Q546" s="55" t="n">
        <f aca="false">IF(J546=0,0,ROUND(L546/J546*100,2))</f>
        <v>16.74</v>
      </c>
      <c r="R546" s="55" t="str">
        <f aca="false">TEXT(E546,"yyyy-mm")</f>
        <v>2024-01</v>
      </c>
    </row>
    <row r="547" customFormat="false" ht="15" hidden="false" customHeight="true" outlineLevel="0" collapsed="false">
      <c r="A547" s="56" t="s">
        <v>13786</v>
      </c>
      <c r="B547" s="56" t="s">
        <v>3637</v>
      </c>
      <c r="C547" s="56" t="s">
        <v>2314</v>
      </c>
      <c r="D547" s="56" t="s">
        <v>8010</v>
      </c>
      <c r="E547" s="57" t="n">
        <v>45342</v>
      </c>
      <c r="F547" s="56" t="s">
        <v>96</v>
      </c>
      <c r="G547" s="56" t="s">
        <v>13191</v>
      </c>
      <c r="H547" s="56" t="n">
        <v>227</v>
      </c>
      <c r="I547" s="56" t="n">
        <v>828.14</v>
      </c>
      <c r="J547" s="54" t="n">
        <f aca="false">ROUND(H547*I547,2)</f>
        <v>187987.78</v>
      </c>
      <c r="K547" s="56" t="s">
        <v>13212</v>
      </c>
      <c r="L547" s="56" t="n">
        <v>110755.77</v>
      </c>
      <c r="M547" s="56" t="s">
        <v>13222</v>
      </c>
      <c r="N547" s="56" t="s">
        <v>10066</v>
      </c>
      <c r="O547" s="56" t="s">
        <v>21</v>
      </c>
      <c r="P547" s="55" t="n">
        <f aca="false">J547-L547</f>
        <v>77232.01</v>
      </c>
      <c r="Q547" s="55" t="n">
        <f aca="false">IF(J547=0,0,ROUND(L547/J547*100,2))</f>
        <v>58.92</v>
      </c>
      <c r="R547" s="55" t="str">
        <f aca="false">TEXT(E547,"yyyy-mm")</f>
        <v>2024-02</v>
      </c>
    </row>
    <row r="548" customFormat="false" ht="15" hidden="false" customHeight="true" outlineLevel="0" collapsed="false">
      <c r="A548" s="52" t="s">
        <v>13787</v>
      </c>
      <c r="B548" s="52" t="s">
        <v>3756</v>
      </c>
      <c r="C548" s="52" t="s">
        <v>2601</v>
      </c>
      <c r="D548" s="52" t="s">
        <v>5577</v>
      </c>
      <c r="E548" s="53" t="n">
        <v>44621</v>
      </c>
      <c r="F548" s="52" t="s">
        <v>102</v>
      </c>
      <c r="G548" s="52" t="s">
        <v>13230</v>
      </c>
      <c r="H548" s="52" t="n">
        <v>177</v>
      </c>
      <c r="I548" s="52" t="n">
        <v>949.68</v>
      </c>
      <c r="J548" s="54" t="n">
        <f aca="false">ROUND(H548*I548,2)</f>
        <v>168093.36</v>
      </c>
      <c r="K548" s="52" t="s">
        <v>13192</v>
      </c>
      <c r="L548" s="52" t="n">
        <v>16997.83</v>
      </c>
      <c r="M548" s="52" t="s">
        <v>13209</v>
      </c>
      <c r="N548" s="52" t="s">
        <v>10061</v>
      </c>
      <c r="O548" s="52" t="s">
        <v>21</v>
      </c>
      <c r="P548" s="55" t="n">
        <f aca="false">J548-L548</f>
        <v>151095.53</v>
      </c>
      <c r="Q548" s="55" t="n">
        <f aca="false">IF(J548=0,0,ROUND(L548/J548*100,2))</f>
        <v>10.11</v>
      </c>
      <c r="R548" s="55" t="str">
        <f aca="false">TEXT(E548,"yyyy-mm")</f>
        <v>2022-03</v>
      </c>
    </row>
    <row r="549" customFormat="false" ht="15" hidden="false" customHeight="true" outlineLevel="0" collapsed="false">
      <c r="A549" s="56" t="s">
        <v>13788</v>
      </c>
      <c r="B549" s="56" t="s">
        <v>1040</v>
      </c>
      <c r="C549" s="56" t="s">
        <v>699</v>
      </c>
      <c r="D549" s="56" t="s">
        <v>2869</v>
      </c>
      <c r="E549" s="57" t="n">
        <v>44799</v>
      </c>
      <c r="F549" s="56" t="s">
        <v>102</v>
      </c>
      <c r="G549" s="56" t="s">
        <v>13187</v>
      </c>
      <c r="H549" s="56" t="n">
        <v>286</v>
      </c>
      <c r="I549" s="56" t="n">
        <v>70.55</v>
      </c>
      <c r="J549" s="54" t="n">
        <f aca="false">ROUND(H549*I549,2)</f>
        <v>20177.3</v>
      </c>
      <c r="K549" s="56" t="s">
        <v>13188</v>
      </c>
      <c r="L549" s="56" t="n">
        <v>7427.28</v>
      </c>
      <c r="M549" s="56" t="s">
        <v>13218</v>
      </c>
      <c r="N549" s="56" t="s">
        <v>10066</v>
      </c>
      <c r="O549" s="56" t="s">
        <v>18</v>
      </c>
      <c r="P549" s="55" t="n">
        <f aca="false">J549-L549</f>
        <v>12750.02</v>
      </c>
      <c r="Q549" s="55" t="n">
        <f aca="false">IF(J549=0,0,ROUND(L549/J549*100,2))</f>
        <v>36.81</v>
      </c>
      <c r="R549" s="55" t="str">
        <f aca="false">TEXT(E549,"yyyy-mm")</f>
        <v>2022-08</v>
      </c>
    </row>
    <row r="550" customFormat="false" ht="15" hidden="false" customHeight="true" outlineLevel="0" collapsed="false">
      <c r="A550" s="52" t="s">
        <v>13789</v>
      </c>
      <c r="B550" s="52" t="s">
        <v>3452</v>
      </c>
      <c r="C550" s="52" t="s">
        <v>3032</v>
      </c>
      <c r="D550" s="52" t="s">
        <v>1070</v>
      </c>
      <c r="E550" s="53" t="n">
        <v>45007</v>
      </c>
      <c r="F550" s="52" t="s">
        <v>98</v>
      </c>
      <c r="G550" s="52" t="s">
        <v>13205</v>
      </c>
      <c r="H550" s="52" t="n">
        <v>208</v>
      </c>
      <c r="I550" s="52" t="n">
        <v>30.42</v>
      </c>
      <c r="J550" s="54" t="n">
        <f aca="false">ROUND(H550*I550,2)</f>
        <v>6327.36</v>
      </c>
      <c r="K550" s="52" t="s">
        <v>13202</v>
      </c>
      <c r="L550" s="52" t="n">
        <v>1147.31</v>
      </c>
      <c r="M550" s="52" t="s">
        <v>13228</v>
      </c>
      <c r="N550" s="52" t="s">
        <v>10066</v>
      </c>
      <c r="O550" s="52" t="s">
        <v>15</v>
      </c>
      <c r="P550" s="55" t="n">
        <f aca="false">J550-L550</f>
        <v>5180.05</v>
      </c>
      <c r="Q550" s="55" t="n">
        <f aca="false">IF(J550=0,0,ROUND(L550/J550*100,2))</f>
        <v>18.13</v>
      </c>
      <c r="R550" s="55" t="str">
        <f aca="false">TEXT(E550,"yyyy-mm")</f>
        <v>2023-03</v>
      </c>
    </row>
    <row r="551" customFormat="false" ht="15" hidden="false" customHeight="true" outlineLevel="0" collapsed="false">
      <c r="A551" s="56" t="s">
        <v>13790</v>
      </c>
      <c r="B551" s="56" t="s">
        <v>2925</v>
      </c>
      <c r="C551" s="56" t="s">
        <v>3945</v>
      </c>
      <c r="D551" s="56" t="s">
        <v>1818</v>
      </c>
      <c r="E551" s="57" t="n">
        <v>45073</v>
      </c>
      <c r="F551" s="56" t="s">
        <v>94</v>
      </c>
      <c r="G551" s="56" t="s">
        <v>13230</v>
      </c>
      <c r="H551" s="56" t="n">
        <v>478</v>
      </c>
      <c r="I551" s="56" t="n">
        <v>461.01</v>
      </c>
      <c r="J551" s="54" t="n">
        <f aca="false">ROUND(H551*I551,2)</f>
        <v>220362.78</v>
      </c>
      <c r="K551" s="56" t="s">
        <v>13212</v>
      </c>
      <c r="L551" s="56" t="n">
        <v>5452.79</v>
      </c>
      <c r="M551" s="56" t="s">
        <v>13222</v>
      </c>
      <c r="N551" s="56" t="s">
        <v>10061</v>
      </c>
      <c r="O551" s="56" t="s">
        <v>12</v>
      </c>
      <c r="P551" s="55" t="n">
        <f aca="false">J551-L551</f>
        <v>214909.99</v>
      </c>
      <c r="Q551" s="55" t="n">
        <f aca="false">IF(J551=0,0,ROUND(L551/J551*100,2))</f>
        <v>2.47</v>
      </c>
      <c r="R551" s="55" t="str">
        <f aca="false">TEXT(E551,"yyyy-mm")</f>
        <v>2023-05</v>
      </c>
    </row>
    <row r="552" customFormat="false" ht="15" hidden="false" customHeight="true" outlineLevel="0" collapsed="false">
      <c r="A552" s="52" t="s">
        <v>13791</v>
      </c>
      <c r="B552" s="52" t="s">
        <v>2833</v>
      </c>
      <c r="C552" s="52" t="s">
        <v>8285</v>
      </c>
      <c r="D552" s="52" t="s">
        <v>13792</v>
      </c>
      <c r="E552" s="53" t="n">
        <v>44656</v>
      </c>
      <c r="F552" s="52" t="s">
        <v>98</v>
      </c>
      <c r="G552" s="52" t="s">
        <v>13195</v>
      </c>
      <c r="H552" s="52" t="n">
        <v>407</v>
      </c>
      <c r="I552" s="52" t="n">
        <v>199.01</v>
      </c>
      <c r="J552" s="54" t="n">
        <f aca="false">ROUND(H552*I552,2)</f>
        <v>80997.07</v>
      </c>
      <c r="K552" s="52" t="s">
        <v>13202</v>
      </c>
      <c r="L552" s="52" t="n">
        <v>41418.62</v>
      </c>
      <c r="M552" s="52" t="s">
        <v>13228</v>
      </c>
      <c r="N552" s="52" t="s">
        <v>10061</v>
      </c>
      <c r="O552" s="52" t="s">
        <v>12</v>
      </c>
      <c r="P552" s="55" t="n">
        <f aca="false">J552-L552</f>
        <v>39578.45</v>
      </c>
      <c r="Q552" s="55" t="n">
        <f aca="false">IF(J552=0,0,ROUND(L552/J552*100,2))</f>
        <v>51.14</v>
      </c>
      <c r="R552" s="55" t="str">
        <f aca="false">TEXT(E552,"yyyy-mm")</f>
        <v>2022-04</v>
      </c>
    </row>
    <row r="553" customFormat="false" ht="15" hidden="false" customHeight="true" outlineLevel="0" collapsed="false">
      <c r="A553" s="56" t="s">
        <v>13793</v>
      </c>
      <c r="B553" s="56" t="s">
        <v>3397</v>
      </c>
      <c r="C553" s="56" t="s">
        <v>3846</v>
      </c>
      <c r="D553" s="56" t="s">
        <v>1354</v>
      </c>
      <c r="E553" s="57" t="n">
        <v>45221</v>
      </c>
      <c r="F553" s="56" t="s">
        <v>96</v>
      </c>
      <c r="G553" s="56" t="s">
        <v>13187</v>
      </c>
      <c r="H553" s="56" t="n">
        <v>94</v>
      </c>
      <c r="I553" s="56" t="n">
        <v>261.13</v>
      </c>
      <c r="J553" s="54" t="n">
        <f aca="false">ROUND(H553*I553,2)</f>
        <v>24546.22</v>
      </c>
      <c r="K553" s="56" t="s">
        <v>13202</v>
      </c>
      <c r="L553" s="56" t="n">
        <v>1817.04</v>
      </c>
      <c r="M553" s="56" t="s">
        <v>13263</v>
      </c>
      <c r="N553" s="56" t="s">
        <v>10061</v>
      </c>
      <c r="O553" s="56" t="s">
        <v>21</v>
      </c>
      <c r="P553" s="55" t="n">
        <f aca="false">J553-L553</f>
        <v>22729.18</v>
      </c>
      <c r="Q553" s="55" t="n">
        <f aca="false">IF(J553=0,0,ROUND(L553/J553*100,2))</f>
        <v>7.4</v>
      </c>
      <c r="R553" s="55" t="str">
        <f aca="false">TEXT(E553,"yyyy-mm")</f>
        <v>2023-10</v>
      </c>
    </row>
    <row r="554" customFormat="false" ht="15" hidden="false" customHeight="true" outlineLevel="0" collapsed="false">
      <c r="A554" s="52" t="s">
        <v>13794</v>
      </c>
      <c r="B554" s="52" t="s">
        <v>1533</v>
      </c>
      <c r="C554" s="52" t="s">
        <v>1221</v>
      </c>
      <c r="D554" s="52" t="s">
        <v>3583</v>
      </c>
      <c r="E554" s="53" t="n">
        <v>45043</v>
      </c>
      <c r="F554" s="52" t="s">
        <v>96</v>
      </c>
      <c r="G554" s="52" t="s">
        <v>13191</v>
      </c>
      <c r="H554" s="52" t="n">
        <v>458</v>
      </c>
      <c r="I554" s="52" t="n">
        <v>815.24</v>
      </c>
      <c r="J554" s="54" t="n">
        <f aca="false">ROUND(H554*I554,2)</f>
        <v>373379.92</v>
      </c>
      <c r="K554" s="52" t="s">
        <v>13188</v>
      </c>
      <c r="L554" s="52" t="n">
        <v>112210.24</v>
      </c>
      <c r="M554" s="52" t="s">
        <v>13218</v>
      </c>
      <c r="N554" s="52" t="s">
        <v>10066</v>
      </c>
      <c r="O554" s="52" t="s">
        <v>18</v>
      </c>
      <c r="P554" s="55" t="n">
        <f aca="false">J554-L554</f>
        <v>261169.68</v>
      </c>
      <c r="Q554" s="55" t="n">
        <f aca="false">IF(J554=0,0,ROUND(L554/J554*100,2))</f>
        <v>30.05</v>
      </c>
      <c r="R554" s="55" t="str">
        <f aca="false">TEXT(E554,"yyyy-mm")</f>
        <v>2023-04</v>
      </c>
    </row>
    <row r="555" customFormat="false" ht="15" hidden="false" customHeight="true" outlineLevel="0" collapsed="false">
      <c r="A555" s="56" t="s">
        <v>13795</v>
      </c>
      <c r="B555" s="56" t="s">
        <v>2419</v>
      </c>
      <c r="C555" s="56" t="s">
        <v>2346</v>
      </c>
      <c r="D555" s="56" t="s">
        <v>3777</v>
      </c>
      <c r="E555" s="57" t="n">
        <v>44810</v>
      </c>
      <c r="F555" s="56" t="s">
        <v>98</v>
      </c>
      <c r="G555" s="56" t="s">
        <v>13205</v>
      </c>
      <c r="H555" s="56" t="n">
        <v>35</v>
      </c>
      <c r="I555" s="56" t="n">
        <v>615.66</v>
      </c>
      <c r="J555" s="54" t="n">
        <f aca="false">ROUND(H555*I555,2)</f>
        <v>21548.1</v>
      </c>
      <c r="K555" s="56" t="s">
        <v>13212</v>
      </c>
      <c r="L555" s="56" t="n">
        <v>11016.55</v>
      </c>
      <c r="M555" s="56" t="s">
        <v>13203</v>
      </c>
      <c r="N555" s="56" t="s">
        <v>10061</v>
      </c>
      <c r="O555" s="56" t="s">
        <v>15</v>
      </c>
      <c r="P555" s="55" t="n">
        <f aca="false">J555-L555</f>
        <v>10531.55</v>
      </c>
      <c r="Q555" s="55" t="n">
        <f aca="false">IF(J555=0,0,ROUND(L555/J555*100,2))</f>
        <v>51.13</v>
      </c>
      <c r="R555" s="55" t="str">
        <f aca="false">TEXT(E555,"yyyy-mm")</f>
        <v>2022-09</v>
      </c>
    </row>
    <row r="556" customFormat="false" ht="15" hidden="false" customHeight="true" outlineLevel="0" collapsed="false">
      <c r="A556" s="52" t="s">
        <v>13796</v>
      </c>
      <c r="B556" s="52" t="s">
        <v>2121</v>
      </c>
      <c r="C556" s="52" t="s">
        <v>2629</v>
      </c>
      <c r="D556" s="52" t="s">
        <v>1396</v>
      </c>
      <c r="E556" s="53" t="n">
        <v>44741</v>
      </c>
      <c r="F556" s="52" t="s">
        <v>92</v>
      </c>
      <c r="G556" s="52" t="s">
        <v>13195</v>
      </c>
      <c r="H556" s="52" t="n">
        <v>31</v>
      </c>
      <c r="I556" s="52" t="n">
        <v>515.82</v>
      </c>
      <c r="J556" s="54" t="n">
        <f aca="false">ROUND(H556*I556,2)</f>
        <v>15990.42</v>
      </c>
      <c r="K556" s="52" t="s">
        <v>13202</v>
      </c>
      <c r="L556" s="52" t="n">
        <v>4025.97</v>
      </c>
      <c r="M556" s="52" t="s">
        <v>13193</v>
      </c>
      <c r="N556" s="52" t="s">
        <v>10061</v>
      </c>
      <c r="O556" s="52" t="s">
        <v>21</v>
      </c>
      <c r="P556" s="55" t="n">
        <f aca="false">J556-L556</f>
        <v>11964.45</v>
      </c>
      <c r="Q556" s="55" t="n">
        <f aca="false">IF(J556=0,0,ROUND(L556/J556*100,2))</f>
        <v>25.18</v>
      </c>
      <c r="R556" s="55" t="str">
        <f aca="false">TEXT(E556,"yyyy-mm")</f>
        <v>2022-06</v>
      </c>
    </row>
    <row r="557" customFormat="false" ht="15" hidden="false" customHeight="true" outlineLevel="0" collapsed="false">
      <c r="A557" s="56" t="s">
        <v>13797</v>
      </c>
      <c r="B557" s="56" t="s">
        <v>2669</v>
      </c>
      <c r="C557" s="56" t="s">
        <v>1333</v>
      </c>
      <c r="D557" s="56" t="s">
        <v>1110</v>
      </c>
      <c r="E557" s="57" t="n">
        <v>45229</v>
      </c>
      <c r="F557" s="56" t="s">
        <v>96</v>
      </c>
      <c r="G557" s="56" t="s">
        <v>13205</v>
      </c>
      <c r="H557" s="56" t="n">
        <v>498</v>
      </c>
      <c r="I557" s="56" t="n">
        <v>144.1</v>
      </c>
      <c r="J557" s="54" t="n">
        <f aca="false">ROUND(H557*I557,2)</f>
        <v>71761.8</v>
      </c>
      <c r="K557" s="56" t="s">
        <v>13212</v>
      </c>
      <c r="L557" s="56" t="n">
        <v>5939.9</v>
      </c>
      <c r="M557" s="56" t="s">
        <v>13222</v>
      </c>
      <c r="N557" s="56" t="s">
        <v>10066</v>
      </c>
      <c r="O557" s="56" t="s">
        <v>18</v>
      </c>
      <c r="P557" s="55" t="n">
        <f aca="false">J557-L557</f>
        <v>65821.9</v>
      </c>
      <c r="Q557" s="55" t="n">
        <f aca="false">IF(J557=0,0,ROUND(L557/J557*100,2))</f>
        <v>8.28</v>
      </c>
      <c r="R557" s="55" t="str">
        <f aca="false">TEXT(E557,"yyyy-mm")</f>
        <v>2023-10</v>
      </c>
    </row>
    <row r="558" customFormat="false" ht="15" hidden="false" customHeight="true" outlineLevel="0" collapsed="false">
      <c r="A558" s="52" t="s">
        <v>13798</v>
      </c>
      <c r="B558" s="52" t="s">
        <v>2215</v>
      </c>
      <c r="C558" s="52" t="s">
        <v>681</v>
      </c>
      <c r="D558" s="52" t="s">
        <v>1199</v>
      </c>
      <c r="E558" s="53" t="n">
        <v>44887</v>
      </c>
      <c r="F558" s="52" t="s">
        <v>100</v>
      </c>
      <c r="G558" s="52" t="s">
        <v>13187</v>
      </c>
      <c r="H558" s="52" t="n">
        <v>468</v>
      </c>
      <c r="I558" s="52" t="n">
        <v>281.79</v>
      </c>
      <c r="J558" s="54" t="n">
        <f aca="false">ROUND(H558*I558,2)</f>
        <v>131877.72</v>
      </c>
      <c r="K558" s="52" t="s">
        <v>13192</v>
      </c>
      <c r="L558" s="52" t="n">
        <v>46176.36</v>
      </c>
      <c r="M558" s="52" t="s">
        <v>13287</v>
      </c>
      <c r="N558" s="52" t="s">
        <v>10066</v>
      </c>
      <c r="O558" s="52" t="s">
        <v>9</v>
      </c>
      <c r="P558" s="55" t="n">
        <f aca="false">J558-L558</f>
        <v>85701.36</v>
      </c>
      <c r="Q558" s="55" t="n">
        <f aca="false">IF(J558=0,0,ROUND(L558/J558*100,2))</f>
        <v>35.01</v>
      </c>
      <c r="R558" s="55" t="str">
        <f aca="false">TEXT(E558,"yyyy-mm")</f>
        <v>2022-11</v>
      </c>
    </row>
    <row r="559" customFormat="false" ht="15" hidden="false" customHeight="true" outlineLevel="0" collapsed="false">
      <c r="A559" s="56" t="s">
        <v>13799</v>
      </c>
      <c r="B559" s="56" t="s">
        <v>2447</v>
      </c>
      <c r="C559" s="56" t="s">
        <v>9461</v>
      </c>
      <c r="D559" s="56" t="s">
        <v>2591</v>
      </c>
      <c r="E559" s="57" t="n">
        <v>45289</v>
      </c>
      <c r="F559" s="56" t="s">
        <v>94</v>
      </c>
      <c r="G559" s="56" t="s">
        <v>13205</v>
      </c>
      <c r="H559" s="56" t="n">
        <v>453</v>
      </c>
      <c r="I559" s="56" t="n">
        <v>62.44</v>
      </c>
      <c r="J559" s="54" t="n">
        <f aca="false">ROUND(H559*I559,2)</f>
        <v>28285.32</v>
      </c>
      <c r="K559" s="56" t="s">
        <v>13188</v>
      </c>
      <c r="L559" s="56" t="n">
        <v>12995.47</v>
      </c>
      <c r="M559" s="56" t="s">
        <v>13292</v>
      </c>
      <c r="N559" s="56" t="s">
        <v>10066</v>
      </c>
      <c r="O559" s="56" t="s">
        <v>15</v>
      </c>
      <c r="P559" s="55" t="n">
        <f aca="false">J559-L559</f>
        <v>15289.85</v>
      </c>
      <c r="Q559" s="55" t="n">
        <f aca="false">IF(J559=0,0,ROUND(L559/J559*100,2))</f>
        <v>45.94</v>
      </c>
      <c r="R559" s="55" t="str">
        <f aca="false">TEXT(E559,"yyyy-mm")</f>
        <v>2023-12</v>
      </c>
    </row>
    <row r="560" customFormat="false" ht="15" hidden="false" customHeight="true" outlineLevel="0" collapsed="false">
      <c r="A560" s="52" t="s">
        <v>13800</v>
      </c>
      <c r="B560" s="52" t="s">
        <v>1132</v>
      </c>
      <c r="C560" s="52" t="s">
        <v>9281</v>
      </c>
      <c r="D560" s="52" t="s">
        <v>5039</v>
      </c>
      <c r="E560" s="53" t="n">
        <v>45410</v>
      </c>
      <c r="F560" s="52" t="s">
        <v>92</v>
      </c>
      <c r="G560" s="52" t="s">
        <v>13195</v>
      </c>
      <c r="H560" s="52" t="n">
        <v>280</v>
      </c>
      <c r="I560" s="52" t="n">
        <v>602.91</v>
      </c>
      <c r="J560" s="54" t="n">
        <f aca="false">ROUND(H560*I560,2)</f>
        <v>168814.8</v>
      </c>
      <c r="K560" s="52" t="s">
        <v>13188</v>
      </c>
      <c r="L560" s="52" t="n">
        <v>58300.5</v>
      </c>
      <c r="M560" s="52" t="s">
        <v>13222</v>
      </c>
      <c r="N560" s="52" t="s">
        <v>10061</v>
      </c>
      <c r="O560" s="52" t="s">
        <v>18</v>
      </c>
      <c r="P560" s="55" t="n">
        <f aca="false">J560-L560</f>
        <v>110514.3</v>
      </c>
      <c r="Q560" s="55" t="n">
        <f aca="false">IF(J560=0,0,ROUND(L560/J560*100,2))</f>
        <v>34.54</v>
      </c>
      <c r="R560" s="55" t="str">
        <f aca="false">TEXT(E560,"yyyy-mm")</f>
        <v>2024-04</v>
      </c>
    </row>
    <row r="561" customFormat="false" ht="15" hidden="false" customHeight="true" outlineLevel="0" collapsed="false">
      <c r="A561" s="56" t="s">
        <v>13801</v>
      </c>
      <c r="B561" s="56" t="s">
        <v>1583</v>
      </c>
      <c r="C561" s="56" t="s">
        <v>4430</v>
      </c>
      <c r="D561" s="56" t="s">
        <v>328</v>
      </c>
      <c r="E561" s="57" t="n">
        <v>44905</v>
      </c>
      <c r="F561" s="56" t="s">
        <v>96</v>
      </c>
      <c r="G561" s="56" t="s">
        <v>13205</v>
      </c>
      <c r="H561" s="56" t="n">
        <v>60</v>
      </c>
      <c r="I561" s="56" t="n">
        <v>919.44</v>
      </c>
      <c r="J561" s="54" t="n">
        <f aca="false">ROUND(H561*I561,2)</f>
        <v>55166.4</v>
      </c>
      <c r="K561" s="56" t="s">
        <v>13188</v>
      </c>
      <c r="L561" s="56" t="n">
        <v>10816.68</v>
      </c>
      <c r="M561" s="56" t="s">
        <v>13203</v>
      </c>
      <c r="N561" s="56" t="s">
        <v>10066</v>
      </c>
      <c r="O561" s="56" t="s">
        <v>21</v>
      </c>
      <c r="P561" s="55" t="n">
        <f aca="false">J561-L561</f>
        <v>44349.72</v>
      </c>
      <c r="Q561" s="55" t="n">
        <f aca="false">IF(J561=0,0,ROUND(L561/J561*100,2))</f>
        <v>19.61</v>
      </c>
      <c r="R561" s="55" t="str">
        <f aca="false">TEXT(E561,"yyyy-mm")</f>
        <v>2022-12</v>
      </c>
    </row>
    <row r="562" customFormat="false" ht="15" hidden="false" customHeight="true" outlineLevel="0" collapsed="false">
      <c r="A562" s="52" t="s">
        <v>13802</v>
      </c>
      <c r="B562" s="52" t="s">
        <v>3123</v>
      </c>
      <c r="C562" s="52" t="s">
        <v>2701</v>
      </c>
      <c r="D562" s="52" t="s">
        <v>3439</v>
      </c>
      <c r="E562" s="53" t="n">
        <v>44887</v>
      </c>
      <c r="F562" s="52" t="s">
        <v>98</v>
      </c>
      <c r="G562" s="52" t="s">
        <v>13230</v>
      </c>
      <c r="H562" s="52" t="n">
        <v>2</v>
      </c>
      <c r="I562" s="52" t="n">
        <v>539.06</v>
      </c>
      <c r="J562" s="54" t="n">
        <f aca="false">ROUND(H562*I562,2)</f>
        <v>1078.12</v>
      </c>
      <c r="K562" s="52" t="s">
        <v>13188</v>
      </c>
      <c r="L562" s="52" t="n">
        <v>523.04</v>
      </c>
      <c r="M562" s="52" t="s">
        <v>13232</v>
      </c>
      <c r="N562" s="52" t="s">
        <v>10061</v>
      </c>
      <c r="O562" s="52" t="s">
        <v>21</v>
      </c>
      <c r="P562" s="55" t="n">
        <f aca="false">J562-L562</f>
        <v>555.08</v>
      </c>
      <c r="Q562" s="55" t="n">
        <f aca="false">IF(J562=0,0,ROUND(L562/J562*100,2))</f>
        <v>48.51</v>
      </c>
      <c r="R562" s="55" t="str">
        <f aca="false">TEXT(E562,"yyyy-mm")</f>
        <v>2022-11</v>
      </c>
    </row>
    <row r="563" customFormat="false" ht="15" hidden="false" customHeight="true" outlineLevel="0" collapsed="false">
      <c r="A563" s="56" t="s">
        <v>13803</v>
      </c>
      <c r="B563" s="56" t="s">
        <v>2794</v>
      </c>
      <c r="C563" s="56" t="s">
        <v>1702</v>
      </c>
      <c r="D563" s="56" t="s">
        <v>2020</v>
      </c>
      <c r="E563" s="57" t="n">
        <v>45028</v>
      </c>
      <c r="F563" s="56" t="s">
        <v>94</v>
      </c>
      <c r="G563" s="56" t="s">
        <v>13211</v>
      </c>
      <c r="H563" s="56" t="n">
        <v>41</v>
      </c>
      <c r="I563" s="56" t="n">
        <v>315.25</v>
      </c>
      <c r="J563" s="54" t="n">
        <f aca="false">ROUND(H563*I563,2)</f>
        <v>12925.25</v>
      </c>
      <c r="K563" s="56" t="s">
        <v>13192</v>
      </c>
      <c r="L563" s="56" t="n">
        <v>6412.23</v>
      </c>
      <c r="M563" s="56" t="s">
        <v>13214</v>
      </c>
      <c r="N563" s="56" t="s">
        <v>10066</v>
      </c>
      <c r="O563" s="56" t="s">
        <v>18</v>
      </c>
      <c r="P563" s="55" t="n">
        <f aca="false">J563-L563</f>
        <v>6513.02</v>
      </c>
      <c r="Q563" s="55" t="n">
        <f aca="false">IF(J563=0,0,ROUND(L563/J563*100,2))</f>
        <v>49.61</v>
      </c>
      <c r="R563" s="55" t="str">
        <f aca="false">TEXT(E563,"yyyy-mm")</f>
        <v>2023-04</v>
      </c>
    </row>
    <row r="564" customFormat="false" ht="15" hidden="false" customHeight="true" outlineLevel="0" collapsed="false">
      <c r="A564" s="52" t="s">
        <v>13804</v>
      </c>
      <c r="B564" s="52" t="s">
        <v>1864</v>
      </c>
      <c r="C564" s="52" t="s">
        <v>7255</v>
      </c>
      <c r="D564" s="52" t="s">
        <v>3599</v>
      </c>
      <c r="E564" s="53" t="n">
        <v>44809</v>
      </c>
      <c r="F564" s="52" t="s">
        <v>96</v>
      </c>
      <c r="G564" s="52" t="s">
        <v>13211</v>
      </c>
      <c r="H564" s="52" t="n">
        <v>231</v>
      </c>
      <c r="I564" s="52" t="n">
        <v>976.87</v>
      </c>
      <c r="J564" s="54" t="n">
        <f aca="false">ROUND(H564*I564,2)</f>
        <v>225656.97</v>
      </c>
      <c r="K564" s="52" t="s">
        <v>13188</v>
      </c>
      <c r="L564" s="52" t="n">
        <v>66554.81</v>
      </c>
      <c r="M564" s="52" t="s">
        <v>13292</v>
      </c>
      <c r="N564" s="52" t="s">
        <v>10066</v>
      </c>
      <c r="O564" s="52" t="s">
        <v>15</v>
      </c>
      <c r="P564" s="55" t="n">
        <f aca="false">J564-L564</f>
        <v>159102.16</v>
      </c>
      <c r="Q564" s="55" t="n">
        <f aca="false">IF(J564=0,0,ROUND(L564/J564*100,2))</f>
        <v>29.49</v>
      </c>
      <c r="R564" s="55" t="str">
        <f aca="false">TEXT(E564,"yyyy-mm")</f>
        <v>2022-09</v>
      </c>
    </row>
    <row r="565" customFormat="false" ht="15" hidden="false" customHeight="true" outlineLevel="0" collapsed="false">
      <c r="A565" s="56" t="s">
        <v>13805</v>
      </c>
      <c r="B565" s="56" t="s">
        <v>2699</v>
      </c>
      <c r="C565" s="56" t="s">
        <v>5663</v>
      </c>
      <c r="D565" s="56" t="s">
        <v>5450</v>
      </c>
      <c r="E565" s="57" t="n">
        <v>44698</v>
      </c>
      <c r="F565" s="56" t="s">
        <v>94</v>
      </c>
      <c r="G565" s="56" t="s">
        <v>13211</v>
      </c>
      <c r="H565" s="56" t="n">
        <v>184</v>
      </c>
      <c r="I565" s="56" t="n">
        <v>409.86</v>
      </c>
      <c r="J565" s="54" t="n">
        <f aca="false">ROUND(H565*I565,2)</f>
        <v>75414.24</v>
      </c>
      <c r="K565" s="56" t="s">
        <v>13188</v>
      </c>
      <c r="L565" s="56" t="n">
        <v>25341.99</v>
      </c>
      <c r="M565" s="56" t="s">
        <v>13239</v>
      </c>
      <c r="N565" s="56" t="s">
        <v>10066</v>
      </c>
      <c r="O565" s="56" t="s">
        <v>15</v>
      </c>
      <c r="P565" s="55" t="n">
        <f aca="false">J565-L565</f>
        <v>50072.25</v>
      </c>
      <c r="Q565" s="55" t="n">
        <f aca="false">IF(J565=0,0,ROUND(L565/J565*100,2))</f>
        <v>33.6</v>
      </c>
      <c r="R565" s="55" t="str">
        <f aca="false">TEXT(E565,"yyyy-mm")</f>
        <v>2022-05</v>
      </c>
    </row>
    <row r="566" customFormat="false" ht="15" hidden="false" customHeight="true" outlineLevel="0" collapsed="false">
      <c r="A566" s="52" t="s">
        <v>13806</v>
      </c>
      <c r="B566" s="52" t="s">
        <v>1879</v>
      </c>
      <c r="C566" s="52" t="s">
        <v>2831</v>
      </c>
      <c r="D566" s="52" t="s">
        <v>5906</v>
      </c>
      <c r="E566" s="53" t="n">
        <v>45276</v>
      </c>
      <c r="F566" s="52" t="s">
        <v>92</v>
      </c>
      <c r="G566" s="52" t="s">
        <v>13187</v>
      </c>
      <c r="H566" s="52" t="n">
        <v>23</v>
      </c>
      <c r="I566" s="52" t="n">
        <v>747.68</v>
      </c>
      <c r="J566" s="54" t="n">
        <f aca="false">ROUND(H566*I566,2)</f>
        <v>17196.64</v>
      </c>
      <c r="K566" s="52" t="s">
        <v>13192</v>
      </c>
      <c r="L566" s="52" t="n">
        <v>10092.42</v>
      </c>
      <c r="M566" s="52" t="s">
        <v>13220</v>
      </c>
      <c r="N566" s="52" t="s">
        <v>10066</v>
      </c>
      <c r="O566" s="52" t="s">
        <v>9</v>
      </c>
      <c r="P566" s="55" t="n">
        <f aca="false">J566-L566</f>
        <v>7104.22</v>
      </c>
      <c r="Q566" s="55" t="n">
        <f aca="false">IF(J566=0,0,ROUND(L566/J566*100,2))</f>
        <v>58.69</v>
      </c>
      <c r="R566" s="55" t="str">
        <f aca="false">TEXT(E566,"yyyy-mm")</f>
        <v>2023-12</v>
      </c>
    </row>
    <row r="567" customFormat="false" ht="15" hidden="false" customHeight="true" outlineLevel="0" collapsed="false">
      <c r="A567" s="56" t="s">
        <v>13807</v>
      </c>
      <c r="B567" s="56" t="s">
        <v>2734</v>
      </c>
      <c r="C567" s="56" t="s">
        <v>1904</v>
      </c>
      <c r="D567" s="56" t="s">
        <v>2822</v>
      </c>
      <c r="E567" s="57" t="n">
        <v>44665</v>
      </c>
      <c r="F567" s="56" t="s">
        <v>102</v>
      </c>
      <c r="G567" s="56" t="s">
        <v>13205</v>
      </c>
      <c r="H567" s="56" t="n">
        <v>233</v>
      </c>
      <c r="I567" s="56" t="n">
        <v>280.48</v>
      </c>
      <c r="J567" s="54" t="n">
        <f aca="false">ROUND(H567*I567,2)</f>
        <v>65351.84</v>
      </c>
      <c r="K567" s="56" t="s">
        <v>13192</v>
      </c>
      <c r="L567" s="56" t="n">
        <v>28120.15</v>
      </c>
      <c r="M567" s="56" t="s">
        <v>13287</v>
      </c>
      <c r="N567" s="56" t="s">
        <v>10066</v>
      </c>
      <c r="O567" s="56" t="s">
        <v>12</v>
      </c>
      <c r="P567" s="55" t="n">
        <f aca="false">J567-L567</f>
        <v>37231.69</v>
      </c>
      <c r="Q567" s="55" t="n">
        <f aca="false">IF(J567=0,0,ROUND(L567/J567*100,2))</f>
        <v>43.03</v>
      </c>
      <c r="R567" s="55" t="str">
        <f aca="false">TEXT(E567,"yyyy-mm")</f>
        <v>2022-04</v>
      </c>
    </row>
    <row r="568" customFormat="false" ht="15" hidden="false" customHeight="true" outlineLevel="0" collapsed="false">
      <c r="A568" s="52" t="s">
        <v>13808</v>
      </c>
      <c r="B568" s="52" t="s">
        <v>3639</v>
      </c>
      <c r="C568" s="52" t="s">
        <v>7148</v>
      </c>
      <c r="D568" s="52" t="s">
        <v>3013</v>
      </c>
      <c r="E568" s="53" t="n">
        <v>44716</v>
      </c>
      <c r="F568" s="52" t="s">
        <v>100</v>
      </c>
      <c r="G568" s="52" t="s">
        <v>13211</v>
      </c>
      <c r="H568" s="52" t="n">
        <v>308</v>
      </c>
      <c r="I568" s="52" t="n">
        <v>232.48</v>
      </c>
      <c r="J568" s="54" t="n">
        <f aca="false">ROUND(H568*I568,2)</f>
        <v>71603.84</v>
      </c>
      <c r="K568" s="52" t="s">
        <v>13202</v>
      </c>
      <c r="L568" s="52" t="n">
        <v>11044.81</v>
      </c>
      <c r="M568" s="52" t="s">
        <v>13287</v>
      </c>
      <c r="N568" s="52" t="s">
        <v>10061</v>
      </c>
      <c r="O568" s="52" t="s">
        <v>21</v>
      </c>
      <c r="P568" s="55" t="n">
        <f aca="false">J568-L568</f>
        <v>60559.03</v>
      </c>
      <c r="Q568" s="55" t="n">
        <f aca="false">IF(J568=0,0,ROUND(L568/J568*100,2))</f>
        <v>15.42</v>
      </c>
      <c r="R568" s="55" t="str">
        <f aca="false">TEXT(E568,"yyyy-mm")</f>
        <v>2022-06</v>
      </c>
    </row>
    <row r="569" customFormat="false" ht="15" hidden="false" customHeight="true" outlineLevel="0" collapsed="false">
      <c r="A569" s="56" t="s">
        <v>13809</v>
      </c>
      <c r="B569" s="56" t="s">
        <v>1170</v>
      </c>
      <c r="C569" s="56" t="s">
        <v>12266</v>
      </c>
      <c r="D569" s="56" t="s">
        <v>2124</v>
      </c>
      <c r="E569" s="57" t="n">
        <v>45632</v>
      </c>
      <c r="F569" s="56" t="s">
        <v>98</v>
      </c>
      <c r="G569" s="56" t="s">
        <v>13187</v>
      </c>
      <c r="H569" s="56" t="n">
        <v>253</v>
      </c>
      <c r="I569" s="56" t="n">
        <v>979</v>
      </c>
      <c r="J569" s="54" t="n">
        <f aca="false">ROUND(H569*I569,2)</f>
        <v>247687</v>
      </c>
      <c r="K569" s="56" t="s">
        <v>13188</v>
      </c>
      <c r="L569" s="56" t="n">
        <v>108240.66</v>
      </c>
      <c r="M569" s="56" t="s">
        <v>13239</v>
      </c>
      <c r="N569" s="56" t="s">
        <v>10066</v>
      </c>
      <c r="O569" s="56" t="s">
        <v>15</v>
      </c>
      <c r="P569" s="55" t="n">
        <f aca="false">J569-L569</f>
        <v>139446.34</v>
      </c>
      <c r="Q569" s="55" t="n">
        <f aca="false">IF(J569=0,0,ROUND(L569/J569*100,2))</f>
        <v>43.7</v>
      </c>
      <c r="R569" s="55" t="str">
        <f aca="false">TEXT(E569,"yyyy-mm")</f>
        <v>2024-12</v>
      </c>
    </row>
    <row r="570" customFormat="false" ht="15" hidden="false" customHeight="true" outlineLevel="0" collapsed="false">
      <c r="A570" s="52" t="s">
        <v>13810</v>
      </c>
      <c r="B570" s="52" t="s">
        <v>1798</v>
      </c>
      <c r="C570" s="52" t="s">
        <v>2960</v>
      </c>
      <c r="D570" s="52" t="s">
        <v>6549</v>
      </c>
      <c r="E570" s="53" t="n">
        <v>45099</v>
      </c>
      <c r="F570" s="52" t="s">
        <v>100</v>
      </c>
      <c r="G570" s="52" t="s">
        <v>13211</v>
      </c>
      <c r="H570" s="52" t="n">
        <v>116</v>
      </c>
      <c r="I570" s="52" t="n">
        <v>701.29</v>
      </c>
      <c r="J570" s="54" t="n">
        <f aca="false">ROUND(H570*I570,2)</f>
        <v>81349.64</v>
      </c>
      <c r="K570" s="52" t="s">
        <v>13188</v>
      </c>
      <c r="L570" s="52" t="n">
        <v>38850.38</v>
      </c>
      <c r="M570" s="52" t="s">
        <v>13214</v>
      </c>
      <c r="N570" s="52" t="s">
        <v>10066</v>
      </c>
      <c r="O570" s="52" t="s">
        <v>15</v>
      </c>
      <c r="P570" s="55" t="n">
        <f aca="false">J570-L570</f>
        <v>42499.26</v>
      </c>
      <c r="Q570" s="55" t="n">
        <f aca="false">IF(J570=0,0,ROUND(L570/J570*100,2))</f>
        <v>47.76</v>
      </c>
      <c r="R570" s="55" t="str">
        <f aca="false">TEXT(E570,"yyyy-mm")</f>
        <v>2023-06</v>
      </c>
    </row>
    <row r="571" customFormat="false" ht="15" hidden="false" customHeight="true" outlineLevel="0" collapsed="false">
      <c r="A571" s="56" t="s">
        <v>13811</v>
      </c>
      <c r="B571" s="56" t="s">
        <v>3455</v>
      </c>
      <c r="C571" s="56" t="s">
        <v>2838</v>
      </c>
      <c r="D571" s="56" t="s">
        <v>1688</v>
      </c>
      <c r="E571" s="57" t="n">
        <v>45453</v>
      </c>
      <c r="F571" s="56" t="s">
        <v>94</v>
      </c>
      <c r="G571" s="56" t="s">
        <v>13211</v>
      </c>
      <c r="H571" s="56" t="n">
        <v>52</v>
      </c>
      <c r="I571" s="56" t="n">
        <v>321.42</v>
      </c>
      <c r="J571" s="54" t="n">
        <f aca="false">ROUND(H571*I571,2)</f>
        <v>16713.84</v>
      </c>
      <c r="K571" s="56" t="s">
        <v>13188</v>
      </c>
      <c r="L571" s="56" t="n">
        <v>6649.29</v>
      </c>
      <c r="M571" s="56" t="s">
        <v>13196</v>
      </c>
      <c r="N571" s="56" t="s">
        <v>10066</v>
      </c>
      <c r="O571" s="56" t="s">
        <v>21</v>
      </c>
      <c r="P571" s="55" t="n">
        <f aca="false">J571-L571</f>
        <v>10064.55</v>
      </c>
      <c r="Q571" s="55" t="n">
        <f aca="false">IF(J571=0,0,ROUND(L571/J571*100,2))</f>
        <v>39.78</v>
      </c>
      <c r="R571" s="55" t="str">
        <f aca="false">TEXT(E571,"yyyy-mm")</f>
        <v>2024-06</v>
      </c>
    </row>
    <row r="572" customFormat="false" ht="15" hidden="false" customHeight="true" outlineLevel="0" collapsed="false">
      <c r="A572" s="52" t="s">
        <v>13812</v>
      </c>
      <c r="B572" s="52" t="s">
        <v>1290</v>
      </c>
      <c r="C572" s="52" t="s">
        <v>1546</v>
      </c>
      <c r="D572" s="52" t="s">
        <v>1735</v>
      </c>
      <c r="E572" s="53" t="n">
        <v>45532</v>
      </c>
      <c r="F572" s="52" t="s">
        <v>94</v>
      </c>
      <c r="G572" s="52" t="s">
        <v>13195</v>
      </c>
      <c r="H572" s="52" t="n">
        <v>15</v>
      </c>
      <c r="I572" s="52" t="n">
        <v>276.57</v>
      </c>
      <c r="J572" s="54" t="n">
        <f aca="false">ROUND(H572*I572,2)</f>
        <v>4148.55</v>
      </c>
      <c r="K572" s="52" t="s">
        <v>13192</v>
      </c>
      <c r="L572" s="52" t="n">
        <v>2064.35</v>
      </c>
      <c r="M572" s="52" t="s">
        <v>13306</v>
      </c>
      <c r="N572" s="52" t="s">
        <v>10061</v>
      </c>
      <c r="O572" s="52" t="s">
        <v>15</v>
      </c>
      <c r="P572" s="55" t="n">
        <f aca="false">J572-L572</f>
        <v>2084.2</v>
      </c>
      <c r="Q572" s="55" t="n">
        <f aca="false">IF(J572=0,0,ROUND(L572/J572*100,2))</f>
        <v>49.76</v>
      </c>
      <c r="R572" s="55" t="str">
        <f aca="false">TEXT(E572,"yyyy-mm")</f>
        <v>2024-08</v>
      </c>
    </row>
    <row r="573" customFormat="false" ht="15" hidden="false" customHeight="true" outlineLevel="0" collapsed="false">
      <c r="A573" s="56" t="s">
        <v>13813</v>
      </c>
      <c r="B573" s="56" t="s">
        <v>3272</v>
      </c>
      <c r="C573" s="56" t="s">
        <v>6180</v>
      </c>
      <c r="D573" s="56" t="s">
        <v>1288</v>
      </c>
      <c r="E573" s="57" t="n">
        <v>45606</v>
      </c>
      <c r="F573" s="56" t="s">
        <v>92</v>
      </c>
      <c r="G573" s="56" t="s">
        <v>13195</v>
      </c>
      <c r="H573" s="56" t="n">
        <v>60</v>
      </c>
      <c r="I573" s="56" t="n">
        <v>849.46</v>
      </c>
      <c r="J573" s="54" t="n">
        <f aca="false">ROUND(H573*I573,2)</f>
        <v>50967.6</v>
      </c>
      <c r="K573" s="56" t="s">
        <v>13188</v>
      </c>
      <c r="L573" s="56" t="n">
        <v>17870.38</v>
      </c>
      <c r="M573" s="56" t="s">
        <v>13263</v>
      </c>
      <c r="N573" s="56" t="s">
        <v>10061</v>
      </c>
      <c r="O573" s="56" t="s">
        <v>12</v>
      </c>
      <c r="P573" s="55" t="n">
        <f aca="false">J573-L573</f>
        <v>33097.22</v>
      </c>
      <c r="Q573" s="55" t="n">
        <f aca="false">IF(J573=0,0,ROUND(L573/J573*100,2))</f>
        <v>35.06</v>
      </c>
      <c r="R573" s="55" t="str">
        <f aca="false">TEXT(E573,"yyyy-mm")</f>
        <v>2024-11</v>
      </c>
    </row>
    <row r="574" customFormat="false" ht="15" hidden="false" customHeight="true" outlineLevel="0" collapsed="false">
      <c r="A574" s="52" t="s">
        <v>13814</v>
      </c>
      <c r="B574" s="52" t="s">
        <v>437</v>
      </c>
      <c r="C574" s="52" t="s">
        <v>13815</v>
      </c>
      <c r="D574" s="52" t="s">
        <v>3703</v>
      </c>
      <c r="E574" s="53" t="n">
        <v>44795</v>
      </c>
      <c r="F574" s="52" t="s">
        <v>96</v>
      </c>
      <c r="G574" s="52" t="s">
        <v>13191</v>
      </c>
      <c r="H574" s="52" t="n">
        <v>77</v>
      </c>
      <c r="I574" s="52" t="n">
        <v>51.39</v>
      </c>
      <c r="J574" s="54" t="n">
        <f aca="false">ROUND(H574*I574,2)</f>
        <v>3957.03</v>
      </c>
      <c r="K574" s="52" t="s">
        <v>13212</v>
      </c>
      <c r="L574" s="52" t="n">
        <v>822.04</v>
      </c>
      <c r="M574" s="52" t="s">
        <v>13241</v>
      </c>
      <c r="N574" s="52" t="s">
        <v>10066</v>
      </c>
      <c r="O574" s="52" t="s">
        <v>12</v>
      </c>
      <c r="P574" s="55" t="n">
        <f aca="false">J574-L574</f>
        <v>3134.99</v>
      </c>
      <c r="Q574" s="55" t="n">
        <f aca="false">IF(J574=0,0,ROUND(L574/J574*100,2))</f>
        <v>20.77</v>
      </c>
      <c r="R574" s="55" t="str">
        <f aca="false">TEXT(E574,"yyyy-mm")</f>
        <v>2022-08</v>
      </c>
    </row>
    <row r="575" customFormat="false" ht="15" hidden="false" customHeight="true" outlineLevel="0" collapsed="false">
      <c r="A575" s="56" t="s">
        <v>13816</v>
      </c>
      <c r="B575" s="56" t="s">
        <v>2797</v>
      </c>
      <c r="C575" s="56" t="s">
        <v>3850</v>
      </c>
      <c r="D575" s="56" t="s">
        <v>2750</v>
      </c>
      <c r="E575" s="57" t="n">
        <v>45127</v>
      </c>
      <c r="F575" s="56" t="s">
        <v>102</v>
      </c>
      <c r="G575" s="56" t="s">
        <v>13191</v>
      </c>
      <c r="H575" s="56" t="n">
        <v>419</v>
      </c>
      <c r="I575" s="56" t="n">
        <v>391.15</v>
      </c>
      <c r="J575" s="54" t="n">
        <f aca="false">ROUND(H575*I575,2)</f>
        <v>163891.85</v>
      </c>
      <c r="K575" s="56" t="s">
        <v>13212</v>
      </c>
      <c r="L575" s="56" t="n">
        <v>11929.96</v>
      </c>
      <c r="M575" s="56" t="s">
        <v>13200</v>
      </c>
      <c r="N575" s="56" t="s">
        <v>10066</v>
      </c>
      <c r="O575" s="56" t="s">
        <v>9</v>
      </c>
      <c r="P575" s="55" t="n">
        <f aca="false">J575-L575</f>
        <v>151961.89</v>
      </c>
      <c r="Q575" s="55" t="n">
        <f aca="false">IF(J575=0,0,ROUND(L575/J575*100,2))</f>
        <v>7.28</v>
      </c>
      <c r="R575" s="55" t="str">
        <f aca="false">TEXT(E575,"yyyy-mm")</f>
        <v>2023-07</v>
      </c>
    </row>
    <row r="576" customFormat="false" ht="15" hidden="false" customHeight="true" outlineLevel="0" collapsed="false">
      <c r="A576" s="52" t="s">
        <v>13817</v>
      </c>
      <c r="B576" s="52" t="s">
        <v>1399</v>
      </c>
      <c r="C576" s="52" t="s">
        <v>1018</v>
      </c>
      <c r="D576" s="52" t="s">
        <v>6260</v>
      </c>
      <c r="E576" s="53" t="n">
        <v>44626</v>
      </c>
      <c r="F576" s="52" t="s">
        <v>96</v>
      </c>
      <c r="G576" s="52" t="s">
        <v>13187</v>
      </c>
      <c r="H576" s="52" t="n">
        <v>329</v>
      </c>
      <c r="I576" s="52" t="n">
        <v>408.75</v>
      </c>
      <c r="J576" s="54" t="n">
        <f aca="false">ROUND(H576*I576,2)</f>
        <v>134478.75</v>
      </c>
      <c r="K576" s="52" t="s">
        <v>13212</v>
      </c>
      <c r="L576" s="52" t="n">
        <v>41554.77</v>
      </c>
      <c r="M576" s="52" t="s">
        <v>13222</v>
      </c>
      <c r="N576" s="52" t="s">
        <v>10066</v>
      </c>
      <c r="O576" s="52" t="s">
        <v>15</v>
      </c>
      <c r="P576" s="55" t="n">
        <f aca="false">J576-L576</f>
        <v>92923.98</v>
      </c>
      <c r="Q576" s="55" t="n">
        <f aca="false">IF(J576=0,0,ROUND(L576/J576*100,2))</f>
        <v>30.9</v>
      </c>
      <c r="R576" s="55" t="str">
        <f aca="false">TEXT(E576,"yyyy-mm")</f>
        <v>2022-03</v>
      </c>
    </row>
    <row r="577" customFormat="false" ht="15" hidden="false" customHeight="true" outlineLevel="0" collapsed="false">
      <c r="A577" s="56" t="s">
        <v>13818</v>
      </c>
      <c r="B577" s="56" t="s">
        <v>1441</v>
      </c>
      <c r="C577" s="56" t="s">
        <v>8868</v>
      </c>
      <c r="D577" s="56" t="s">
        <v>6591</v>
      </c>
      <c r="E577" s="57" t="n">
        <v>44714</v>
      </c>
      <c r="F577" s="56" t="s">
        <v>102</v>
      </c>
      <c r="G577" s="56" t="s">
        <v>13191</v>
      </c>
      <c r="H577" s="56" t="n">
        <v>228</v>
      </c>
      <c r="I577" s="56" t="n">
        <v>425.19</v>
      </c>
      <c r="J577" s="54" t="n">
        <f aca="false">ROUND(H577*I577,2)</f>
        <v>96943.32</v>
      </c>
      <c r="K577" s="56" t="s">
        <v>13192</v>
      </c>
      <c r="L577" s="56" t="n">
        <v>54210.47</v>
      </c>
      <c r="M577" s="56" t="s">
        <v>13252</v>
      </c>
      <c r="N577" s="56" t="s">
        <v>10061</v>
      </c>
      <c r="O577" s="56" t="s">
        <v>15</v>
      </c>
      <c r="P577" s="55" t="n">
        <f aca="false">J577-L577</f>
        <v>42732.85</v>
      </c>
      <c r="Q577" s="55" t="n">
        <f aca="false">IF(J577=0,0,ROUND(L577/J577*100,2))</f>
        <v>55.92</v>
      </c>
      <c r="R577" s="55" t="str">
        <f aca="false">TEXT(E577,"yyyy-mm")</f>
        <v>2022-06</v>
      </c>
    </row>
    <row r="578" customFormat="false" ht="15" hidden="false" customHeight="true" outlineLevel="0" collapsed="false">
      <c r="A578" s="52" t="s">
        <v>13819</v>
      </c>
      <c r="B578" s="52" t="s">
        <v>2369</v>
      </c>
      <c r="C578" s="52" t="s">
        <v>4731</v>
      </c>
      <c r="D578" s="52" t="s">
        <v>997</v>
      </c>
      <c r="E578" s="53" t="n">
        <v>45527</v>
      </c>
      <c r="F578" s="52" t="s">
        <v>102</v>
      </c>
      <c r="G578" s="52" t="s">
        <v>13211</v>
      </c>
      <c r="H578" s="52" t="n">
        <v>23</v>
      </c>
      <c r="I578" s="52" t="n">
        <v>483.15</v>
      </c>
      <c r="J578" s="54" t="n">
        <f aca="false">ROUND(H578*I578,2)</f>
        <v>11112.45</v>
      </c>
      <c r="K578" s="52" t="s">
        <v>13192</v>
      </c>
      <c r="L578" s="52" t="n">
        <v>6612.26</v>
      </c>
      <c r="M578" s="52" t="s">
        <v>13193</v>
      </c>
      <c r="N578" s="52" t="s">
        <v>10061</v>
      </c>
      <c r="O578" s="52" t="s">
        <v>21</v>
      </c>
      <c r="P578" s="55" t="n">
        <f aca="false">J578-L578</f>
        <v>4500.19</v>
      </c>
      <c r="Q578" s="55" t="n">
        <f aca="false">IF(J578=0,0,ROUND(L578/J578*100,2))</f>
        <v>59.5</v>
      </c>
      <c r="R578" s="55" t="str">
        <f aca="false">TEXT(E578,"yyyy-mm")</f>
        <v>2024-08</v>
      </c>
    </row>
    <row r="579" customFormat="false" ht="15" hidden="false" customHeight="true" outlineLevel="0" collapsed="false">
      <c r="A579" s="56" t="s">
        <v>13820</v>
      </c>
      <c r="B579" s="56" t="s">
        <v>3225</v>
      </c>
      <c r="C579" s="56" t="s">
        <v>2460</v>
      </c>
      <c r="D579" s="56" t="s">
        <v>4240</v>
      </c>
      <c r="E579" s="57" t="n">
        <v>44925</v>
      </c>
      <c r="F579" s="56" t="s">
        <v>98</v>
      </c>
      <c r="G579" s="56" t="s">
        <v>13230</v>
      </c>
      <c r="H579" s="56" t="n">
        <v>304</v>
      </c>
      <c r="I579" s="56" t="n">
        <v>585.6</v>
      </c>
      <c r="J579" s="54" t="n">
        <f aca="false">ROUND(H579*I579,2)</f>
        <v>178022.4</v>
      </c>
      <c r="K579" s="56" t="s">
        <v>13212</v>
      </c>
      <c r="L579" s="56" t="n">
        <v>79274.79</v>
      </c>
      <c r="M579" s="56" t="s">
        <v>13239</v>
      </c>
      <c r="N579" s="56" t="s">
        <v>10066</v>
      </c>
      <c r="O579" s="56" t="s">
        <v>18</v>
      </c>
      <c r="P579" s="55" t="n">
        <f aca="false">J579-L579</f>
        <v>98747.61</v>
      </c>
      <c r="Q579" s="55" t="n">
        <f aca="false">IF(J579=0,0,ROUND(L579/J579*100,2))</f>
        <v>44.53</v>
      </c>
      <c r="R579" s="55" t="str">
        <f aca="false">TEXT(E579,"yyyy-mm")</f>
        <v>2022-12</v>
      </c>
    </row>
    <row r="580" customFormat="false" ht="15" hidden="false" customHeight="true" outlineLevel="0" collapsed="false">
      <c r="A580" s="52" t="s">
        <v>13821</v>
      </c>
      <c r="B580" s="52" t="s">
        <v>2811</v>
      </c>
      <c r="C580" s="52" t="s">
        <v>4135</v>
      </c>
      <c r="D580" s="52" t="s">
        <v>1667</v>
      </c>
      <c r="E580" s="53" t="n">
        <v>44771</v>
      </c>
      <c r="F580" s="52" t="s">
        <v>98</v>
      </c>
      <c r="G580" s="52" t="s">
        <v>13211</v>
      </c>
      <c r="H580" s="52" t="n">
        <v>142</v>
      </c>
      <c r="I580" s="52" t="n">
        <v>411.4</v>
      </c>
      <c r="J580" s="54" t="n">
        <f aca="false">ROUND(H580*I580,2)</f>
        <v>58418.8</v>
      </c>
      <c r="K580" s="52" t="s">
        <v>13188</v>
      </c>
      <c r="L580" s="52" t="n">
        <v>19003.42</v>
      </c>
      <c r="M580" s="52" t="s">
        <v>13198</v>
      </c>
      <c r="N580" s="52" t="s">
        <v>10061</v>
      </c>
      <c r="O580" s="52" t="s">
        <v>15</v>
      </c>
      <c r="P580" s="55" t="n">
        <f aca="false">J580-L580</f>
        <v>39415.38</v>
      </c>
      <c r="Q580" s="55" t="n">
        <f aca="false">IF(J580=0,0,ROUND(L580/J580*100,2))</f>
        <v>32.53</v>
      </c>
      <c r="R580" s="55" t="str">
        <f aca="false">TEXT(E580,"yyyy-mm")</f>
        <v>2022-07</v>
      </c>
    </row>
    <row r="581" customFormat="false" ht="15" hidden="false" customHeight="true" outlineLevel="0" collapsed="false">
      <c r="A581" s="56" t="s">
        <v>13822</v>
      </c>
      <c r="B581" s="56" t="s">
        <v>2941</v>
      </c>
      <c r="C581" s="56" t="s">
        <v>1822</v>
      </c>
      <c r="D581" s="56" t="s">
        <v>2452</v>
      </c>
      <c r="E581" s="57" t="n">
        <v>44842</v>
      </c>
      <c r="F581" s="56" t="s">
        <v>92</v>
      </c>
      <c r="G581" s="56" t="s">
        <v>13195</v>
      </c>
      <c r="H581" s="56" t="n">
        <v>156</v>
      </c>
      <c r="I581" s="56" t="n">
        <v>114.88</v>
      </c>
      <c r="J581" s="54" t="n">
        <f aca="false">ROUND(H581*I581,2)</f>
        <v>17921.28</v>
      </c>
      <c r="K581" s="56" t="s">
        <v>13202</v>
      </c>
      <c r="L581" s="56" t="n">
        <v>9716.03</v>
      </c>
      <c r="M581" s="56" t="s">
        <v>13252</v>
      </c>
      <c r="N581" s="56" t="s">
        <v>10061</v>
      </c>
      <c r="O581" s="56" t="s">
        <v>21</v>
      </c>
      <c r="P581" s="55" t="n">
        <f aca="false">J581-L581</f>
        <v>8205.25</v>
      </c>
      <c r="Q581" s="55" t="n">
        <f aca="false">IF(J581=0,0,ROUND(L581/J581*100,2))</f>
        <v>54.22</v>
      </c>
      <c r="R581" s="55" t="str">
        <f aca="false">TEXT(E581,"yyyy-mm")</f>
        <v>2022-10</v>
      </c>
    </row>
    <row r="582" customFormat="false" ht="15" hidden="false" customHeight="true" outlineLevel="0" collapsed="false">
      <c r="A582" s="52" t="s">
        <v>13823</v>
      </c>
      <c r="B582" s="52" t="s">
        <v>2525</v>
      </c>
      <c r="C582" s="52" t="s">
        <v>3883</v>
      </c>
      <c r="D582" s="52" t="s">
        <v>3954</v>
      </c>
      <c r="E582" s="53" t="n">
        <v>45621</v>
      </c>
      <c r="F582" s="52" t="s">
        <v>98</v>
      </c>
      <c r="G582" s="52" t="s">
        <v>13230</v>
      </c>
      <c r="H582" s="52" t="n">
        <v>173</v>
      </c>
      <c r="I582" s="52" t="n">
        <v>708.74</v>
      </c>
      <c r="J582" s="54" t="n">
        <f aca="false">ROUND(H582*I582,2)</f>
        <v>122612.02</v>
      </c>
      <c r="K582" s="52" t="s">
        <v>13192</v>
      </c>
      <c r="L582" s="52" t="n">
        <v>2793.26</v>
      </c>
      <c r="M582" s="52" t="s">
        <v>13254</v>
      </c>
      <c r="N582" s="52" t="s">
        <v>10066</v>
      </c>
      <c r="O582" s="52" t="s">
        <v>21</v>
      </c>
      <c r="P582" s="55" t="n">
        <f aca="false">J582-L582</f>
        <v>119818.76</v>
      </c>
      <c r="Q582" s="55" t="n">
        <f aca="false">IF(J582=0,0,ROUND(L582/J582*100,2))</f>
        <v>2.28</v>
      </c>
      <c r="R582" s="55" t="str">
        <f aca="false">TEXT(E582,"yyyy-mm")</f>
        <v>2024-11</v>
      </c>
    </row>
    <row r="583" customFormat="false" ht="15" hidden="false" customHeight="true" outlineLevel="0" collapsed="false">
      <c r="A583" s="56" t="s">
        <v>13824</v>
      </c>
      <c r="B583" s="56" t="s">
        <v>1941</v>
      </c>
      <c r="C583" s="56" t="s">
        <v>2626</v>
      </c>
      <c r="D583" s="56" t="s">
        <v>7077</v>
      </c>
      <c r="E583" s="57" t="n">
        <v>45561</v>
      </c>
      <c r="F583" s="56" t="s">
        <v>98</v>
      </c>
      <c r="G583" s="56" t="s">
        <v>13195</v>
      </c>
      <c r="H583" s="56" t="n">
        <v>293</v>
      </c>
      <c r="I583" s="56" t="n">
        <v>964.13</v>
      </c>
      <c r="J583" s="54" t="n">
        <f aca="false">ROUND(H583*I583,2)</f>
        <v>282490.09</v>
      </c>
      <c r="K583" s="56" t="s">
        <v>13192</v>
      </c>
      <c r="L583" s="56" t="n">
        <v>83143.47</v>
      </c>
      <c r="M583" s="56" t="s">
        <v>13198</v>
      </c>
      <c r="N583" s="56" t="s">
        <v>10066</v>
      </c>
      <c r="O583" s="56" t="s">
        <v>12</v>
      </c>
      <c r="P583" s="55" t="n">
        <f aca="false">J583-L583</f>
        <v>199346.62</v>
      </c>
      <c r="Q583" s="55" t="n">
        <f aca="false">IF(J583=0,0,ROUND(L583/J583*100,2))</f>
        <v>29.43</v>
      </c>
      <c r="R583" s="55" t="str">
        <f aca="false">TEXT(E583,"yyyy-mm")</f>
        <v>2024-09</v>
      </c>
    </row>
    <row r="584" customFormat="false" ht="15" hidden="false" customHeight="true" outlineLevel="0" collapsed="false">
      <c r="A584" s="52" t="s">
        <v>13825</v>
      </c>
      <c r="B584" s="52" t="s">
        <v>468</v>
      </c>
      <c r="C584" s="52" t="s">
        <v>7830</v>
      </c>
      <c r="D584" s="52" t="s">
        <v>5808</v>
      </c>
      <c r="E584" s="53" t="n">
        <v>44928</v>
      </c>
      <c r="F584" s="52" t="s">
        <v>94</v>
      </c>
      <c r="G584" s="52" t="s">
        <v>13195</v>
      </c>
      <c r="H584" s="52" t="n">
        <v>410</v>
      </c>
      <c r="I584" s="52" t="n">
        <v>868.85</v>
      </c>
      <c r="J584" s="54" t="n">
        <f aca="false">ROUND(H584*I584,2)</f>
        <v>356228.5</v>
      </c>
      <c r="K584" s="52" t="s">
        <v>13212</v>
      </c>
      <c r="L584" s="52" t="n">
        <v>86798.69</v>
      </c>
      <c r="M584" s="52" t="s">
        <v>13228</v>
      </c>
      <c r="N584" s="52" t="s">
        <v>10066</v>
      </c>
      <c r="O584" s="52" t="s">
        <v>12</v>
      </c>
      <c r="P584" s="55" t="n">
        <f aca="false">J584-L584</f>
        <v>269429.81</v>
      </c>
      <c r="Q584" s="55" t="n">
        <f aca="false">IF(J584=0,0,ROUND(L584/J584*100,2))</f>
        <v>24.37</v>
      </c>
      <c r="R584" s="55" t="str">
        <f aca="false">TEXT(E584,"yyyy-mm")</f>
        <v>2023-01</v>
      </c>
    </row>
    <row r="585" customFormat="false" ht="15" hidden="false" customHeight="true" outlineLevel="0" collapsed="false">
      <c r="A585" s="56" t="s">
        <v>13826</v>
      </c>
      <c r="B585" s="56" t="s">
        <v>2840</v>
      </c>
      <c r="C585" s="56" t="s">
        <v>857</v>
      </c>
      <c r="D585" s="56" t="s">
        <v>2360</v>
      </c>
      <c r="E585" s="57" t="n">
        <v>44871</v>
      </c>
      <c r="F585" s="56" t="s">
        <v>102</v>
      </c>
      <c r="G585" s="56" t="s">
        <v>13191</v>
      </c>
      <c r="H585" s="56" t="n">
        <v>207</v>
      </c>
      <c r="I585" s="56" t="n">
        <v>850.07</v>
      </c>
      <c r="J585" s="54" t="n">
        <f aca="false">ROUND(H585*I585,2)</f>
        <v>175964.49</v>
      </c>
      <c r="K585" s="56" t="s">
        <v>13188</v>
      </c>
      <c r="L585" s="56" t="n">
        <v>21537.61</v>
      </c>
      <c r="M585" s="56" t="s">
        <v>13252</v>
      </c>
      <c r="N585" s="56" t="s">
        <v>10066</v>
      </c>
      <c r="O585" s="56" t="s">
        <v>18</v>
      </c>
      <c r="P585" s="55" t="n">
        <f aca="false">J585-L585</f>
        <v>154426.88</v>
      </c>
      <c r="Q585" s="55" t="n">
        <f aca="false">IF(J585=0,0,ROUND(L585/J585*100,2))</f>
        <v>12.24</v>
      </c>
      <c r="R585" s="55" t="str">
        <f aca="false">TEXT(E585,"yyyy-mm")</f>
        <v>2022-11</v>
      </c>
    </row>
    <row r="586" customFormat="false" ht="15" hidden="false" customHeight="true" outlineLevel="0" collapsed="false">
      <c r="A586" s="52" t="s">
        <v>13827</v>
      </c>
      <c r="B586" s="52" t="s">
        <v>3894</v>
      </c>
      <c r="C586" s="52" t="s">
        <v>1579</v>
      </c>
      <c r="D586" s="52" t="s">
        <v>1707</v>
      </c>
      <c r="E586" s="53" t="n">
        <v>45471</v>
      </c>
      <c r="F586" s="52" t="s">
        <v>94</v>
      </c>
      <c r="G586" s="52" t="s">
        <v>13211</v>
      </c>
      <c r="H586" s="52" t="n">
        <v>143</v>
      </c>
      <c r="I586" s="52" t="n">
        <v>854.55</v>
      </c>
      <c r="J586" s="54" t="n">
        <f aca="false">ROUND(H586*I586,2)</f>
        <v>122200.65</v>
      </c>
      <c r="K586" s="52" t="s">
        <v>13192</v>
      </c>
      <c r="L586" s="52" t="n">
        <v>15589.54</v>
      </c>
      <c r="M586" s="52" t="s">
        <v>13265</v>
      </c>
      <c r="N586" s="52" t="s">
        <v>10066</v>
      </c>
      <c r="O586" s="52" t="s">
        <v>12</v>
      </c>
      <c r="P586" s="55" t="n">
        <f aca="false">J586-L586</f>
        <v>106611.11</v>
      </c>
      <c r="Q586" s="55" t="n">
        <f aca="false">IF(J586=0,0,ROUND(L586/J586*100,2))</f>
        <v>12.76</v>
      </c>
      <c r="R586" s="55" t="str">
        <f aca="false">TEXT(E586,"yyyy-mm")</f>
        <v>2024-06</v>
      </c>
    </row>
    <row r="587" customFormat="false" ht="15" hidden="false" customHeight="true" outlineLevel="0" collapsed="false">
      <c r="A587" s="56" t="s">
        <v>13828</v>
      </c>
      <c r="B587" s="56" t="s">
        <v>949</v>
      </c>
      <c r="C587" s="56" t="s">
        <v>3325</v>
      </c>
      <c r="D587" s="56" t="s">
        <v>10572</v>
      </c>
      <c r="E587" s="57" t="n">
        <v>45006</v>
      </c>
      <c r="F587" s="56" t="s">
        <v>102</v>
      </c>
      <c r="G587" s="56" t="s">
        <v>13211</v>
      </c>
      <c r="H587" s="56" t="n">
        <v>257</v>
      </c>
      <c r="I587" s="56" t="n">
        <v>585.07</v>
      </c>
      <c r="J587" s="54" t="n">
        <f aca="false">ROUND(H587*I587,2)</f>
        <v>150362.99</v>
      </c>
      <c r="K587" s="56" t="s">
        <v>13188</v>
      </c>
      <c r="L587" s="56" t="n">
        <v>79224.12</v>
      </c>
      <c r="M587" s="56" t="s">
        <v>13236</v>
      </c>
      <c r="N587" s="56" t="s">
        <v>10066</v>
      </c>
      <c r="O587" s="56" t="s">
        <v>15</v>
      </c>
      <c r="P587" s="55" t="n">
        <f aca="false">J587-L587</f>
        <v>71138.87</v>
      </c>
      <c r="Q587" s="55" t="n">
        <f aca="false">IF(J587=0,0,ROUND(L587/J587*100,2))</f>
        <v>52.69</v>
      </c>
      <c r="R587" s="55" t="str">
        <f aca="false">TEXT(E587,"yyyy-mm")</f>
        <v>2023-03</v>
      </c>
    </row>
    <row r="588" customFormat="false" ht="15" hidden="false" customHeight="true" outlineLevel="0" collapsed="false">
      <c r="A588" s="52" t="s">
        <v>13829</v>
      </c>
      <c r="B588" s="52" t="s">
        <v>1206</v>
      </c>
      <c r="C588" s="52" t="s">
        <v>1674</v>
      </c>
      <c r="D588" s="52" t="s">
        <v>904</v>
      </c>
      <c r="E588" s="53" t="n">
        <v>45505</v>
      </c>
      <c r="F588" s="52" t="s">
        <v>100</v>
      </c>
      <c r="G588" s="52" t="s">
        <v>13187</v>
      </c>
      <c r="H588" s="52" t="n">
        <v>272</v>
      </c>
      <c r="I588" s="52" t="n">
        <v>124.78</v>
      </c>
      <c r="J588" s="54" t="n">
        <f aca="false">ROUND(H588*I588,2)</f>
        <v>33940.16</v>
      </c>
      <c r="K588" s="52" t="s">
        <v>13192</v>
      </c>
      <c r="L588" s="52" t="n">
        <v>17531.29</v>
      </c>
      <c r="M588" s="52" t="s">
        <v>13200</v>
      </c>
      <c r="N588" s="52" t="s">
        <v>10066</v>
      </c>
      <c r="O588" s="52" t="s">
        <v>9</v>
      </c>
      <c r="P588" s="55" t="n">
        <f aca="false">J588-L588</f>
        <v>16408.87</v>
      </c>
      <c r="Q588" s="55" t="n">
        <f aca="false">IF(J588=0,0,ROUND(L588/J588*100,2))</f>
        <v>51.65</v>
      </c>
      <c r="R588" s="55" t="str">
        <f aca="false">TEXT(E588,"yyyy-mm")</f>
        <v>2024-08</v>
      </c>
    </row>
    <row r="589" customFormat="false" ht="15" hidden="false" customHeight="true" outlineLevel="0" collapsed="false">
      <c r="A589" s="56" t="s">
        <v>13830</v>
      </c>
      <c r="B589" s="56" t="s">
        <v>3817</v>
      </c>
      <c r="C589" s="56" t="s">
        <v>5718</v>
      </c>
      <c r="D589" s="56" t="s">
        <v>1641</v>
      </c>
      <c r="E589" s="57" t="n">
        <v>45095</v>
      </c>
      <c r="F589" s="56" t="s">
        <v>98</v>
      </c>
      <c r="G589" s="56" t="s">
        <v>13230</v>
      </c>
      <c r="H589" s="56" t="n">
        <v>98</v>
      </c>
      <c r="I589" s="56" t="n">
        <v>867.05</v>
      </c>
      <c r="J589" s="54" t="n">
        <f aca="false">ROUND(H589*I589,2)</f>
        <v>84970.9</v>
      </c>
      <c r="K589" s="56" t="s">
        <v>13192</v>
      </c>
      <c r="L589" s="56" t="n">
        <v>24953.38</v>
      </c>
      <c r="M589" s="56" t="s">
        <v>13216</v>
      </c>
      <c r="N589" s="56" t="s">
        <v>10061</v>
      </c>
      <c r="O589" s="56" t="s">
        <v>18</v>
      </c>
      <c r="P589" s="55" t="n">
        <f aca="false">J589-L589</f>
        <v>60017.52</v>
      </c>
      <c r="Q589" s="55" t="n">
        <f aca="false">IF(J589=0,0,ROUND(L589/J589*100,2))</f>
        <v>29.37</v>
      </c>
      <c r="R589" s="55" t="str">
        <f aca="false">TEXT(E589,"yyyy-mm")</f>
        <v>2023-06</v>
      </c>
    </row>
    <row r="590" customFormat="false" ht="15" hidden="false" customHeight="true" outlineLevel="0" collapsed="false">
      <c r="A590" s="52" t="s">
        <v>13831</v>
      </c>
      <c r="B590" s="52" t="s">
        <v>4004</v>
      </c>
      <c r="C590" s="52" t="s">
        <v>892</v>
      </c>
      <c r="D590" s="52" t="s">
        <v>2029</v>
      </c>
      <c r="E590" s="53" t="n">
        <v>44957</v>
      </c>
      <c r="F590" s="52" t="s">
        <v>92</v>
      </c>
      <c r="G590" s="52" t="s">
        <v>13195</v>
      </c>
      <c r="H590" s="52" t="n">
        <v>288</v>
      </c>
      <c r="I590" s="52" t="n">
        <v>172.72</v>
      </c>
      <c r="J590" s="54" t="n">
        <f aca="false">ROUND(H590*I590,2)</f>
        <v>49743.36</v>
      </c>
      <c r="K590" s="52" t="s">
        <v>13188</v>
      </c>
      <c r="L590" s="52" t="n">
        <v>4735.39</v>
      </c>
      <c r="M590" s="52" t="s">
        <v>13216</v>
      </c>
      <c r="N590" s="52" t="s">
        <v>10061</v>
      </c>
      <c r="O590" s="52" t="s">
        <v>12</v>
      </c>
      <c r="P590" s="55" t="n">
        <f aca="false">J590-L590</f>
        <v>45007.97</v>
      </c>
      <c r="Q590" s="55" t="n">
        <f aca="false">IF(J590=0,0,ROUND(L590/J590*100,2))</f>
        <v>9.52</v>
      </c>
      <c r="R590" s="55" t="str">
        <f aca="false">TEXT(E590,"yyyy-mm")</f>
        <v>2023-01</v>
      </c>
    </row>
    <row r="591" customFormat="false" ht="15" hidden="false" customHeight="true" outlineLevel="0" collapsed="false">
      <c r="A591" s="56" t="s">
        <v>13832</v>
      </c>
      <c r="B591" s="56" t="s">
        <v>1756</v>
      </c>
      <c r="C591" s="56" t="s">
        <v>327</v>
      </c>
      <c r="D591" s="56" t="s">
        <v>2294</v>
      </c>
      <c r="E591" s="57" t="n">
        <v>45279</v>
      </c>
      <c r="F591" s="56" t="s">
        <v>94</v>
      </c>
      <c r="G591" s="56" t="s">
        <v>13191</v>
      </c>
      <c r="H591" s="56" t="n">
        <v>488</v>
      </c>
      <c r="I591" s="56" t="n">
        <v>320.12</v>
      </c>
      <c r="J591" s="54" t="n">
        <f aca="false">ROUND(H591*I591,2)</f>
        <v>156218.56</v>
      </c>
      <c r="K591" s="56" t="s">
        <v>13202</v>
      </c>
      <c r="L591" s="56" t="n">
        <v>37865.35</v>
      </c>
      <c r="M591" s="56" t="s">
        <v>13218</v>
      </c>
      <c r="N591" s="56" t="s">
        <v>10066</v>
      </c>
      <c r="O591" s="56" t="s">
        <v>9</v>
      </c>
      <c r="P591" s="55" t="n">
        <f aca="false">J591-L591</f>
        <v>118353.21</v>
      </c>
      <c r="Q591" s="55" t="n">
        <f aca="false">IF(J591=0,0,ROUND(L591/J591*100,2))</f>
        <v>24.24</v>
      </c>
      <c r="R591" s="55" t="str">
        <f aca="false">TEXT(E591,"yyyy-mm")</f>
        <v>2023-12</v>
      </c>
    </row>
    <row r="592" customFormat="false" ht="15" hidden="false" customHeight="true" outlineLevel="0" collapsed="false">
      <c r="A592" s="52" t="s">
        <v>13833</v>
      </c>
      <c r="B592" s="52" t="s">
        <v>2850</v>
      </c>
      <c r="C592" s="52" t="s">
        <v>2623</v>
      </c>
      <c r="D592" s="52" t="s">
        <v>5657</v>
      </c>
      <c r="E592" s="53" t="n">
        <v>45585</v>
      </c>
      <c r="F592" s="52" t="s">
        <v>96</v>
      </c>
      <c r="G592" s="52" t="s">
        <v>13195</v>
      </c>
      <c r="H592" s="52" t="n">
        <v>304</v>
      </c>
      <c r="I592" s="52" t="n">
        <v>277.58</v>
      </c>
      <c r="J592" s="54" t="n">
        <f aca="false">ROUND(H592*I592,2)</f>
        <v>84384.32</v>
      </c>
      <c r="K592" s="52" t="s">
        <v>13202</v>
      </c>
      <c r="L592" s="52" t="n">
        <v>46058.03</v>
      </c>
      <c r="M592" s="52" t="s">
        <v>13287</v>
      </c>
      <c r="N592" s="52" t="s">
        <v>10066</v>
      </c>
      <c r="O592" s="52" t="s">
        <v>18</v>
      </c>
      <c r="P592" s="55" t="n">
        <f aca="false">J592-L592</f>
        <v>38326.29</v>
      </c>
      <c r="Q592" s="55" t="n">
        <f aca="false">IF(J592=0,0,ROUND(L592/J592*100,2))</f>
        <v>54.58</v>
      </c>
      <c r="R592" s="55" t="str">
        <f aca="false">TEXT(E592,"yyyy-mm")</f>
        <v>2024-10</v>
      </c>
    </row>
    <row r="593" customFormat="false" ht="15" hidden="false" customHeight="true" outlineLevel="0" collapsed="false">
      <c r="A593" s="56" t="s">
        <v>13834</v>
      </c>
      <c r="B593" s="56" t="s">
        <v>2886</v>
      </c>
      <c r="C593" s="56" t="s">
        <v>3911</v>
      </c>
      <c r="D593" s="56" t="s">
        <v>2567</v>
      </c>
      <c r="E593" s="57" t="n">
        <v>45444</v>
      </c>
      <c r="F593" s="56" t="s">
        <v>102</v>
      </c>
      <c r="G593" s="56" t="s">
        <v>13211</v>
      </c>
      <c r="H593" s="56" t="n">
        <v>49</v>
      </c>
      <c r="I593" s="56" t="n">
        <v>264.14</v>
      </c>
      <c r="J593" s="54" t="n">
        <f aca="false">ROUND(H593*I593,2)</f>
        <v>12942.86</v>
      </c>
      <c r="K593" s="56" t="s">
        <v>13188</v>
      </c>
      <c r="L593" s="56" t="n">
        <v>3914.56</v>
      </c>
      <c r="M593" s="56" t="s">
        <v>13254</v>
      </c>
      <c r="N593" s="56" t="s">
        <v>10061</v>
      </c>
      <c r="O593" s="56" t="s">
        <v>9</v>
      </c>
      <c r="P593" s="55" t="n">
        <f aca="false">J593-L593</f>
        <v>9028.3</v>
      </c>
      <c r="Q593" s="55" t="n">
        <f aca="false">IF(J593=0,0,ROUND(L593/J593*100,2))</f>
        <v>30.24</v>
      </c>
      <c r="R593" s="55" t="str">
        <f aca="false">TEXT(E593,"yyyy-mm")</f>
        <v>2024-06</v>
      </c>
    </row>
    <row r="594" customFormat="false" ht="15" hidden="false" customHeight="true" outlineLevel="0" collapsed="false">
      <c r="A594" s="52" t="s">
        <v>13835</v>
      </c>
      <c r="B594" s="52" t="s">
        <v>672</v>
      </c>
      <c r="C594" s="52" t="s">
        <v>2438</v>
      </c>
      <c r="D594" s="52" t="s">
        <v>1697</v>
      </c>
      <c r="E594" s="53" t="n">
        <v>45316</v>
      </c>
      <c r="F594" s="52" t="s">
        <v>94</v>
      </c>
      <c r="G594" s="52" t="s">
        <v>13211</v>
      </c>
      <c r="H594" s="52" t="n">
        <v>483</v>
      </c>
      <c r="I594" s="52" t="n">
        <v>989.19</v>
      </c>
      <c r="J594" s="54" t="n">
        <f aca="false">ROUND(H594*I594,2)</f>
        <v>477778.77</v>
      </c>
      <c r="K594" s="52" t="s">
        <v>13192</v>
      </c>
      <c r="L594" s="52" t="n">
        <v>17040.11</v>
      </c>
      <c r="M594" s="52" t="s">
        <v>13209</v>
      </c>
      <c r="N594" s="52" t="s">
        <v>10066</v>
      </c>
      <c r="O594" s="52" t="s">
        <v>12</v>
      </c>
      <c r="P594" s="55" t="n">
        <f aca="false">J594-L594</f>
        <v>460738.66</v>
      </c>
      <c r="Q594" s="55" t="n">
        <f aca="false">IF(J594=0,0,ROUND(L594/J594*100,2))</f>
        <v>3.57</v>
      </c>
      <c r="R594" s="55" t="str">
        <f aca="false">TEXT(E594,"yyyy-mm")</f>
        <v>2024-01</v>
      </c>
    </row>
    <row r="595" customFormat="false" ht="15" hidden="false" customHeight="true" outlineLevel="0" collapsed="false">
      <c r="A595" s="56" t="s">
        <v>13836</v>
      </c>
      <c r="B595" s="56" t="s">
        <v>3989</v>
      </c>
      <c r="C595" s="56" t="s">
        <v>3106</v>
      </c>
      <c r="D595" s="56" t="s">
        <v>3519</v>
      </c>
      <c r="E595" s="57" t="n">
        <v>45432</v>
      </c>
      <c r="F595" s="56" t="s">
        <v>102</v>
      </c>
      <c r="G595" s="56" t="s">
        <v>13191</v>
      </c>
      <c r="H595" s="56" t="n">
        <v>97</v>
      </c>
      <c r="I595" s="56" t="n">
        <v>866.26</v>
      </c>
      <c r="J595" s="54" t="n">
        <f aca="false">ROUND(H595*I595,2)</f>
        <v>84027.22</v>
      </c>
      <c r="K595" s="56" t="s">
        <v>13188</v>
      </c>
      <c r="L595" s="56" t="n">
        <v>28139.82</v>
      </c>
      <c r="M595" s="56" t="s">
        <v>13225</v>
      </c>
      <c r="N595" s="56" t="s">
        <v>10066</v>
      </c>
      <c r="O595" s="56" t="s">
        <v>15</v>
      </c>
      <c r="P595" s="55" t="n">
        <f aca="false">J595-L595</f>
        <v>55887.4</v>
      </c>
      <c r="Q595" s="55" t="n">
        <f aca="false">IF(J595=0,0,ROUND(L595/J595*100,2))</f>
        <v>33.49</v>
      </c>
      <c r="R595" s="55" t="str">
        <f aca="false">TEXT(E595,"yyyy-mm")</f>
        <v>2024-05</v>
      </c>
    </row>
    <row r="596" customFormat="false" ht="15" hidden="false" customHeight="true" outlineLevel="0" collapsed="false">
      <c r="A596" s="52" t="s">
        <v>13837</v>
      </c>
      <c r="B596" s="52" t="s">
        <v>3440</v>
      </c>
      <c r="C596" s="52" t="s">
        <v>852</v>
      </c>
      <c r="D596" s="52" t="s">
        <v>10449</v>
      </c>
      <c r="E596" s="53" t="n">
        <v>44695</v>
      </c>
      <c r="F596" s="52" t="s">
        <v>102</v>
      </c>
      <c r="G596" s="52" t="s">
        <v>13205</v>
      </c>
      <c r="H596" s="52" t="n">
        <v>395</v>
      </c>
      <c r="I596" s="52" t="n">
        <v>658.8</v>
      </c>
      <c r="J596" s="54" t="n">
        <f aca="false">ROUND(H596*I596,2)</f>
        <v>260226</v>
      </c>
      <c r="K596" s="52" t="s">
        <v>13212</v>
      </c>
      <c r="L596" s="52" t="n">
        <v>108447.2</v>
      </c>
      <c r="M596" s="52" t="s">
        <v>13196</v>
      </c>
      <c r="N596" s="52" t="s">
        <v>10061</v>
      </c>
      <c r="O596" s="52" t="s">
        <v>9</v>
      </c>
      <c r="P596" s="55" t="n">
        <f aca="false">J596-L596</f>
        <v>151778.8</v>
      </c>
      <c r="Q596" s="55" t="n">
        <f aca="false">IF(J596=0,0,ROUND(L596/J596*100,2))</f>
        <v>41.67</v>
      </c>
      <c r="R596" s="55" t="str">
        <f aca="false">TEXT(E596,"yyyy-mm")</f>
        <v>2022-05</v>
      </c>
    </row>
    <row r="597" customFormat="false" ht="15" hidden="false" customHeight="true" outlineLevel="0" collapsed="false">
      <c r="A597" s="56" t="s">
        <v>13838</v>
      </c>
      <c r="B597" s="56" t="s">
        <v>3434</v>
      </c>
      <c r="C597" s="56" t="s">
        <v>2170</v>
      </c>
      <c r="D597" s="56" t="s">
        <v>10296</v>
      </c>
      <c r="E597" s="57" t="n">
        <v>44706</v>
      </c>
      <c r="F597" s="56" t="s">
        <v>92</v>
      </c>
      <c r="G597" s="56" t="s">
        <v>13230</v>
      </c>
      <c r="H597" s="56" t="n">
        <v>255</v>
      </c>
      <c r="I597" s="56" t="n">
        <v>846</v>
      </c>
      <c r="J597" s="54" t="n">
        <f aca="false">ROUND(H597*I597,2)</f>
        <v>215730</v>
      </c>
      <c r="K597" s="56" t="s">
        <v>13212</v>
      </c>
      <c r="L597" s="56" t="n">
        <v>107407.83</v>
      </c>
      <c r="M597" s="56" t="s">
        <v>13241</v>
      </c>
      <c r="N597" s="56" t="s">
        <v>10061</v>
      </c>
      <c r="O597" s="56" t="s">
        <v>18</v>
      </c>
      <c r="P597" s="55" t="n">
        <f aca="false">J597-L597</f>
        <v>108322.17</v>
      </c>
      <c r="Q597" s="55" t="n">
        <f aca="false">IF(J597=0,0,ROUND(L597/J597*100,2))</f>
        <v>49.79</v>
      </c>
      <c r="R597" s="55" t="str">
        <f aca="false">TEXT(E597,"yyyy-mm")</f>
        <v>2022-05</v>
      </c>
    </row>
    <row r="598" customFormat="false" ht="15" hidden="false" customHeight="true" outlineLevel="0" collapsed="false">
      <c r="A598" s="52" t="s">
        <v>13839</v>
      </c>
      <c r="B598" s="52" t="s">
        <v>2833</v>
      </c>
      <c r="C598" s="52" t="s">
        <v>5250</v>
      </c>
      <c r="D598" s="52" t="s">
        <v>957</v>
      </c>
      <c r="E598" s="53" t="n">
        <v>44750</v>
      </c>
      <c r="F598" s="52" t="s">
        <v>92</v>
      </c>
      <c r="G598" s="52" t="s">
        <v>13187</v>
      </c>
      <c r="H598" s="52" t="n">
        <v>342</v>
      </c>
      <c r="I598" s="52" t="n">
        <v>581.19</v>
      </c>
      <c r="J598" s="54" t="n">
        <f aca="false">ROUND(H598*I598,2)</f>
        <v>198766.98</v>
      </c>
      <c r="K598" s="52" t="s">
        <v>13192</v>
      </c>
      <c r="L598" s="52" t="n">
        <v>12794.77</v>
      </c>
      <c r="M598" s="52" t="s">
        <v>13232</v>
      </c>
      <c r="N598" s="52" t="s">
        <v>10066</v>
      </c>
      <c r="O598" s="52" t="s">
        <v>15</v>
      </c>
      <c r="P598" s="55" t="n">
        <f aca="false">J598-L598</f>
        <v>185972.21</v>
      </c>
      <c r="Q598" s="55" t="n">
        <f aca="false">IF(J598=0,0,ROUND(L598/J598*100,2))</f>
        <v>6.44</v>
      </c>
      <c r="R598" s="55" t="str">
        <f aca="false">TEXT(E598,"yyyy-mm")</f>
        <v>2022-07</v>
      </c>
    </row>
    <row r="599" customFormat="false" ht="15" hidden="false" customHeight="true" outlineLevel="0" collapsed="false">
      <c r="A599" s="56" t="s">
        <v>13840</v>
      </c>
      <c r="B599" s="56" t="s">
        <v>1157</v>
      </c>
      <c r="C599" s="56" t="s">
        <v>3799</v>
      </c>
      <c r="D599" s="56" t="s">
        <v>3352</v>
      </c>
      <c r="E599" s="57" t="n">
        <v>45594</v>
      </c>
      <c r="F599" s="56" t="s">
        <v>102</v>
      </c>
      <c r="G599" s="56" t="s">
        <v>13205</v>
      </c>
      <c r="H599" s="56" t="n">
        <v>101</v>
      </c>
      <c r="I599" s="56" t="n">
        <v>781.11</v>
      </c>
      <c r="J599" s="54" t="n">
        <f aca="false">ROUND(H599*I599,2)</f>
        <v>78892.11</v>
      </c>
      <c r="K599" s="56" t="s">
        <v>13202</v>
      </c>
      <c r="L599" s="56" t="n">
        <v>19738.23</v>
      </c>
      <c r="M599" s="56" t="s">
        <v>13258</v>
      </c>
      <c r="N599" s="56" t="s">
        <v>10066</v>
      </c>
      <c r="O599" s="56" t="s">
        <v>21</v>
      </c>
      <c r="P599" s="55" t="n">
        <f aca="false">J599-L599</f>
        <v>59153.88</v>
      </c>
      <c r="Q599" s="55" t="n">
        <f aca="false">IF(J599=0,0,ROUND(L599/J599*100,2))</f>
        <v>25.02</v>
      </c>
      <c r="R599" s="55" t="str">
        <f aca="false">TEXT(E599,"yyyy-mm")</f>
        <v>2024-10</v>
      </c>
    </row>
    <row r="600" customFormat="false" ht="15" hidden="false" customHeight="true" outlineLevel="0" collapsed="false">
      <c r="A600" s="52" t="s">
        <v>13841</v>
      </c>
      <c r="B600" s="52" t="s">
        <v>3367</v>
      </c>
      <c r="C600" s="52" t="s">
        <v>734</v>
      </c>
      <c r="D600" s="52" t="s">
        <v>3583</v>
      </c>
      <c r="E600" s="53" t="n">
        <v>44729</v>
      </c>
      <c r="F600" s="52" t="s">
        <v>102</v>
      </c>
      <c r="G600" s="52" t="s">
        <v>13230</v>
      </c>
      <c r="H600" s="52" t="n">
        <v>290</v>
      </c>
      <c r="I600" s="52" t="n">
        <v>43.73</v>
      </c>
      <c r="J600" s="54" t="n">
        <f aca="false">ROUND(H600*I600,2)</f>
        <v>12681.7</v>
      </c>
      <c r="K600" s="52" t="s">
        <v>13202</v>
      </c>
      <c r="L600" s="52" t="n">
        <v>6135.3</v>
      </c>
      <c r="M600" s="52" t="s">
        <v>13241</v>
      </c>
      <c r="N600" s="52" t="s">
        <v>10061</v>
      </c>
      <c r="O600" s="52" t="s">
        <v>21</v>
      </c>
      <c r="P600" s="55" t="n">
        <f aca="false">J600-L600</f>
        <v>6546.4</v>
      </c>
      <c r="Q600" s="55" t="n">
        <f aca="false">IF(J600=0,0,ROUND(L600/J600*100,2))</f>
        <v>48.38</v>
      </c>
      <c r="R600" s="55" t="str">
        <f aca="false">TEXT(E600,"yyyy-mm")</f>
        <v>2022-06</v>
      </c>
    </row>
    <row r="601" customFormat="false" ht="15" hidden="false" customHeight="true" outlineLevel="0" collapsed="false">
      <c r="A601" s="56" t="s">
        <v>13842</v>
      </c>
      <c r="B601" s="56" t="s">
        <v>1945</v>
      </c>
      <c r="C601" s="56" t="s">
        <v>637</v>
      </c>
      <c r="D601" s="56" t="s">
        <v>4347</v>
      </c>
      <c r="E601" s="57" t="n">
        <v>44963</v>
      </c>
      <c r="F601" s="56" t="s">
        <v>100</v>
      </c>
      <c r="G601" s="56" t="s">
        <v>13205</v>
      </c>
      <c r="H601" s="56" t="n">
        <v>188</v>
      </c>
      <c r="I601" s="56" t="n">
        <v>191.14</v>
      </c>
      <c r="J601" s="54" t="n">
        <f aca="false">ROUND(H601*I601,2)</f>
        <v>35934.32</v>
      </c>
      <c r="K601" s="56" t="s">
        <v>13192</v>
      </c>
      <c r="L601" s="56" t="n">
        <v>19919.87</v>
      </c>
      <c r="M601" s="56" t="s">
        <v>13225</v>
      </c>
      <c r="N601" s="56" t="s">
        <v>10061</v>
      </c>
      <c r="O601" s="56" t="s">
        <v>15</v>
      </c>
      <c r="P601" s="55" t="n">
        <f aca="false">J601-L601</f>
        <v>16014.45</v>
      </c>
      <c r="Q601" s="55" t="n">
        <f aca="false">IF(J601=0,0,ROUND(L601/J601*100,2))</f>
        <v>55.43</v>
      </c>
      <c r="R601" s="55" t="str">
        <f aca="false">TEXT(E601,"yyyy-mm")</f>
        <v>2023-02</v>
      </c>
    </row>
    <row r="602" customFormat="false" ht="15" hidden="false" customHeight="true" outlineLevel="0" collapsed="false">
      <c r="A602" s="52" t="s">
        <v>13843</v>
      </c>
      <c r="B602" s="52" t="s">
        <v>3830</v>
      </c>
      <c r="C602" s="52" t="s">
        <v>1042</v>
      </c>
      <c r="D602" s="52" t="s">
        <v>2234</v>
      </c>
      <c r="E602" s="53" t="n">
        <v>45647</v>
      </c>
      <c r="F602" s="52" t="s">
        <v>96</v>
      </c>
      <c r="G602" s="52" t="s">
        <v>13187</v>
      </c>
      <c r="H602" s="52" t="n">
        <v>257</v>
      </c>
      <c r="I602" s="52" t="n">
        <v>186.8</v>
      </c>
      <c r="J602" s="54" t="n">
        <f aca="false">ROUND(H602*I602,2)</f>
        <v>48007.6</v>
      </c>
      <c r="K602" s="52" t="s">
        <v>13202</v>
      </c>
      <c r="L602" s="52" t="n">
        <v>19313.41</v>
      </c>
      <c r="M602" s="52" t="s">
        <v>13292</v>
      </c>
      <c r="N602" s="52" t="s">
        <v>10061</v>
      </c>
      <c r="O602" s="52" t="s">
        <v>21</v>
      </c>
      <c r="P602" s="55" t="n">
        <f aca="false">J602-L602</f>
        <v>28694.19</v>
      </c>
      <c r="Q602" s="55" t="n">
        <f aca="false">IF(J602=0,0,ROUND(L602/J602*100,2))</f>
        <v>40.23</v>
      </c>
      <c r="R602" s="55" t="str">
        <f aca="false">TEXT(E602,"yyyy-mm")</f>
        <v>2024-12</v>
      </c>
    </row>
    <row r="603" customFormat="false" ht="15" hidden="false" customHeight="true" outlineLevel="0" collapsed="false">
      <c r="A603" s="56" t="s">
        <v>13844</v>
      </c>
      <c r="B603" s="56" t="s">
        <v>1639</v>
      </c>
      <c r="C603" s="56" t="s">
        <v>2046</v>
      </c>
      <c r="D603" s="56" t="s">
        <v>463</v>
      </c>
      <c r="E603" s="57" t="n">
        <v>45288</v>
      </c>
      <c r="F603" s="56" t="s">
        <v>94</v>
      </c>
      <c r="G603" s="56" t="s">
        <v>13187</v>
      </c>
      <c r="H603" s="56" t="n">
        <v>470</v>
      </c>
      <c r="I603" s="56" t="n">
        <v>924.29</v>
      </c>
      <c r="J603" s="54" t="n">
        <f aca="false">ROUND(H603*I603,2)</f>
        <v>434416.3</v>
      </c>
      <c r="K603" s="56" t="s">
        <v>13202</v>
      </c>
      <c r="L603" s="56" t="n">
        <v>33680.94</v>
      </c>
      <c r="M603" s="56" t="s">
        <v>13258</v>
      </c>
      <c r="N603" s="56" t="s">
        <v>10061</v>
      </c>
      <c r="O603" s="56" t="s">
        <v>9</v>
      </c>
      <c r="P603" s="55" t="n">
        <f aca="false">J603-L603</f>
        <v>400735.36</v>
      </c>
      <c r="Q603" s="55" t="n">
        <f aca="false">IF(J603=0,0,ROUND(L603/J603*100,2))</f>
        <v>7.75</v>
      </c>
      <c r="R603" s="55" t="str">
        <f aca="false">TEXT(E603,"yyyy-mm")</f>
        <v>2023-12</v>
      </c>
    </row>
    <row r="604" customFormat="false" ht="15" hidden="false" customHeight="true" outlineLevel="0" collapsed="false">
      <c r="A604" s="52" t="s">
        <v>13845</v>
      </c>
      <c r="B604" s="52" t="s">
        <v>960</v>
      </c>
      <c r="C604" s="52" t="s">
        <v>7672</v>
      </c>
      <c r="D604" s="52" t="s">
        <v>3156</v>
      </c>
      <c r="E604" s="53" t="n">
        <v>45237</v>
      </c>
      <c r="F604" s="52" t="s">
        <v>96</v>
      </c>
      <c r="G604" s="52" t="s">
        <v>13230</v>
      </c>
      <c r="H604" s="52" t="n">
        <v>28</v>
      </c>
      <c r="I604" s="52" t="n">
        <v>769.47</v>
      </c>
      <c r="J604" s="54" t="n">
        <f aca="false">ROUND(H604*I604,2)</f>
        <v>21545.16</v>
      </c>
      <c r="K604" s="52" t="s">
        <v>13202</v>
      </c>
      <c r="L604" s="52" t="n">
        <v>2296.17</v>
      </c>
      <c r="M604" s="52" t="s">
        <v>13265</v>
      </c>
      <c r="N604" s="52" t="s">
        <v>10066</v>
      </c>
      <c r="O604" s="52" t="s">
        <v>21</v>
      </c>
      <c r="P604" s="55" t="n">
        <f aca="false">J604-L604</f>
        <v>19248.99</v>
      </c>
      <c r="Q604" s="55" t="n">
        <f aca="false">IF(J604=0,0,ROUND(L604/J604*100,2))</f>
        <v>10.66</v>
      </c>
      <c r="R604" s="55" t="str">
        <f aca="false">TEXT(E604,"yyyy-mm")</f>
        <v>2023-11</v>
      </c>
    </row>
    <row r="605" customFormat="false" ht="15" hidden="false" customHeight="true" outlineLevel="0" collapsed="false">
      <c r="A605" s="56" t="s">
        <v>13846</v>
      </c>
      <c r="B605" s="56" t="s">
        <v>3003</v>
      </c>
      <c r="C605" s="56" t="s">
        <v>8791</v>
      </c>
      <c r="D605" s="56" t="s">
        <v>13744</v>
      </c>
      <c r="E605" s="57" t="n">
        <v>45307</v>
      </c>
      <c r="F605" s="56" t="s">
        <v>92</v>
      </c>
      <c r="G605" s="56" t="s">
        <v>13230</v>
      </c>
      <c r="H605" s="56" t="n">
        <v>107</v>
      </c>
      <c r="I605" s="56" t="n">
        <v>918.96</v>
      </c>
      <c r="J605" s="54" t="n">
        <f aca="false">ROUND(H605*I605,2)</f>
        <v>98328.72</v>
      </c>
      <c r="K605" s="56" t="s">
        <v>13188</v>
      </c>
      <c r="L605" s="56" t="n">
        <v>52822.78</v>
      </c>
      <c r="M605" s="56" t="s">
        <v>13232</v>
      </c>
      <c r="N605" s="56" t="s">
        <v>10066</v>
      </c>
      <c r="O605" s="56" t="s">
        <v>21</v>
      </c>
      <c r="P605" s="55" t="n">
        <f aca="false">J605-L605</f>
        <v>45505.94</v>
      </c>
      <c r="Q605" s="55" t="n">
        <f aca="false">IF(J605=0,0,ROUND(L605/J605*100,2))</f>
        <v>53.72</v>
      </c>
      <c r="R605" s="55" t="str">
        <f aca="false">TEXT(E605,"yyyy-mm")</f>
        <v>2024-01</v>
      </c>
    </row>
    <row r="606" customFormat="false" ht="15" hidden="false" customHeight="true" outlineLevel="0" collapsed="false">
      <c r="A606" s="52" t="s">
        <v>13847</v>
      </c>
      <c r="B606" s="52" t="s">
        <v>1089</v>
      </c>
      <c r="C606" s="52" t="s">
        <v>2473</v>
      </c>
      <c r="D606" s="52" t="s">
        <v>8413</v>
      </c>
      <c r="E606" s="53" t="n">
        <v>45240</v>
      </c>
      <c r="F606" s="52" t="s">
        <v>94</v>
      </c>
      <c r="G606" s="52" t="s">
        <v>13191</v>
      </c>
      <c r="H606" s="52" t="n">
        <v>438</v>
      </c>
      <c r="I606" s="52" t="n">
        <v>685.44</v>
      </c>
      <c r="J606" s="54" t="n">
        <f aca="false">ROUND(H606*I606,2)</f>
        <v>300222.72</v>
      </c>
      <c r="K606" s="52" t="s">
        <v>13188</v>
      </c>
      <c r="L606" s="52" t="n">
        <v>104568.24</v>
      </c>
      <c r="M606" s="52" t="s">
        <v>13228</v>
      </c>
      <c r="N606" s="52" t="s">
        <v>10066</v>
      </c>
      <c r="O606" s="52" t="s">
        <v>18</v>
      </c>
      <c r="P606" s="55" t="n">
        <f aca="false">J606-L606</f>
        <v>195654.48</v>
      </c>
      <c r="Q606" s="55" t="n">
        <f aca="false">IF(J606=0,0,ROUND(L606/J606*100,2))</f>
        <v>34.83</v>
      </c>
      <c r="R606" s="55" t="str">
        <f aca="false">TEXT(E606,"yyyy-mm")</f>
        <v>2023-11</v>
      </c>
    </row>
    <row r="607" customFormat="false" ht="15" hidden="false" customHeight="true" outlineLevel="0" collapsed="false">
      <c r="A607" s="56" t="s">
        <v>13848</v>
      </c>
      <c r="B607" s="56" t="s">
        <v>3621</v>
      </c>
      <c r="C607" s="56" t="s">
        <v>2292</v>
      </c>
      <c r="D607" s="56" t="s">
        <v>5237</v>
      </c>
      <c r="E607" s="57" t="n">
        <v>44889</v>
      </c>
      <c r="F607" s="56" t="s">
        <v>92</v>
      </c>
      <c r="G607" s="56" t="s">
        <v>13230</v>
      </c>
      <c r="H607" s="56" t="n">
        <v>242</v>
      </c>
      <c r="I607" s="56" t="n">
        <v>77.2</v>
      </c>
      <c r="J607" s="54" t="n">
        <f aca="false">ROUND(H607*I607,2)</f>
        <v>18682.4</v>
      </c>
      <c r="K607" s="56" t="s">
        <v>13192</v>
      </c>
      <c r="L607" s="56" t="n">
        <v>90.32</v>
      </c>
      <c r="M607" s="56" t="s">
        <v>13198</v>
      </c>
      <c r="N607" s="56" t="s">
        <v>10061</v>
      </c>
      <c r="O607" s="56" t="s">
        <v>18</v>
      </c>
      <c r="P607" s="55" t="n">
        <f aca="false">J607-L607</f>
        <v>18592.08</v>
      </c>
      <c r="Q607" s="55" t="n">
        <f aca="false">IF(J607=0,0,ROUND(L607/J607*100,2))</f>
        <v>0.48</v>
      </c>
      <c r="R607" s="55" t="str">
        <f aca="false">TEXT(E607,"yyyy-mm")</f>
        <v>2022-11</v>
      </c>
    </row>
    <row r="608" customFormat="false" ht="15" hidden="false" customHeight="true" outlineLevel="0" collapsed="false">
      <c r="A608" s="52" t="s">
        <v>13849</v>
      </c>
      <c r="B608" s="52" t="s">
        <v>3942</v>
      </c>
      <c r="C608" s="52" t="s">
        <v>12649</v>
      </c>
      <c r="D608" s="52" t="s">
        <v>4880</v>
      </c>
      <c r="E608" s="53" t="n">
        <v>45423</v>
      </c>
      <c r="F608" s="52" t="s">
        <v>92</v>
      </c>
      <c r="G608" s="52" t="s">
        <v>13187</v>
      </c>
      <c r="H608" s="52" t="n">
        <v>184</v>
      </c>
      <c r="I608" s="52" t="n">
        <v>665.64</v>
      </c>
      <c r="J608" s="54" t="n">
        <f aca="false">ROUND(H608*I608,2)</f>
        <v>122477.76</v>
      </c>
      <c r="K608" s="52" t="s">
        <v>13192</v>
      </c>
      <c r="L608" s="52" t="n">
        <v>67502.94</v>
      </c>
      <c r="M608" s="52" t="s">
        <v>13206</v>
      </c>
      <c r="N608" s="52" t="s">
        <v>10061</v>
      </c>
      <c r="O608" s="52" t="s">
        <v>15</v>
      </c>
      <c r="P608" s="55" t="n">
        <f aca="false">J608-L608</f>
        <v>54974.82</v>
      </c>
      <c r="Q608" s="55" t="n">
        <f aca="false">IF(J608=0,0,ROUND(L608/J608*100,2))</f>
        <v>55.11</v>
      </c>
      <c r="R608" s="55" t="str">
        <f aca="false">TEXT(E608,"yyyy-mm")</f>
        <v>2024-05</v>
      </c>
    </row>
    <row r="609" customFormat="false" ht="15" hidden="false" customHeight="true" outlineLevel="0" collapsed="false">
      <c r="A609" s="56" t="s">
        <v>13850</v>
      </c>
      <c r="B609" s="56" t="s">
        <v>2507</v>
      </c>
      <c r="C609" s="56" t="s">
        <v>2701</v>
      </c>
      <c r="D609" s="56" t="s">
        <v>3311</v>
      </c>
      <c r="E609" s="57" t="n">
        <v>45247</v>
      </c>
      <c r="F609" s="56" t="s">
        <v>98</v>
      </c>
      <c r="G609" s="56" t="s">
        <v>13195</v>
      </c>
      <c r="H609" s="56" t="n">
        <v>468</v>
      </c>
      <c r="I609" s="56" t="n">
        <v>774.63</v>
      </c>
      <c r="J609" s="54" t="n">
        <f aca="false">ROUND(H609*I609,2)</f>
        <v>362526.84</v>
      </c>
      <c r="K609" s="56" t="s">
        <v>13192</v>
      </c>
      <c r="L609" s="56" t="n">
        <v>80986.14</v>
      </c>
      <c r="M609" s="56" t="s">
        <v>13209</v>
      </c>
      <c r="N609" s="56" t="s">
        <v>10061</v>
      </c>
      <c r="O609" s="56" t="s">
        <v>9</v>
      </c>
      <c r="P609" s="55" t="n">
        <f aca="false">J609-L609</f>
        <v>281540.7</v>
      </c>
      <c r="Q609" s="55" t="n">
        <f aca="false">IF(J609=0,0,ROUND(L609/J609*100,2))</f>
        <v>22.34</v>
      </c>
      <c r="R609" s="55" t="str">
        <f aca="false">TEXT(E609,"yyyy-mm")</f>
        <v>2023-11</v>
      </c>
    </row>
    <row r="610" customFormat="false" ht="15" hidden="false" customHeight="true" outlineLevel="0" collapsed="false">
      <c r="A610" s="52" t="s">
        <v>13851</v>
      </c>
      <c r="B610" s="52" t="s">
        <v>2306</v>
      </c>
      <c r="C610" s="52" t="s">
        <v>2653</v>
      </c>
      <c r="D610" s="52" t="s">
        <v>4865</v>
      </c>
      <c r="E610" s="53" t="n">
        <v>45543</v>
      </c>
      <c r="F610" s="52" t="s">
        <v>92</v>
      </c>
      <c r="G610" s="52" t="s">
        <v>13191</v>
      </c>
      <c r="H610" s="52" t="n">
        <v>232</v>
      </c>
      <c r="I610" s="52" t="n">
        <v>129.41</v>
      </c>
      <c r="J610" s="54" t="n">
        <f aca="false">ROUND(H610*I610,2)</f>
        <v>30023.12</v>
      </c>
      <c r="K610" s="52" t="s">
        <v>13192</v>
      </c>
      <c r="L610" s="52" t="n">
        <v>10932.38</v>
      </c>
      <c r="M610" s="52" t="s">
        <v>13287</v>
      </c>
      <c r="N610" s="52" t="s">
        <v>10061</v>
      </c>
      <c r="O610" s="52" t="s">
        <v>12</v>
      </c>
      <c r="P610" s="55" t="n">
        <f aca="false">J610-L610</f>
        <v>19090.74</v>
      </c>
      <c r="Q610" s="55" t="n">
        <f aca="false">IF(J610=0,0,ROUND(L610/J610*100,2))</f>
        <v>36.41</v>
      </c>
      <c r="R610" s="55" t="str">
        <f aca="false">TEXT(E610,"yyyy-mm")</f>
        <v>2024-09</v>
      </c>
    </row>
    <row r="611" customFormat="false" ht="15" hidden="false" customHeight="true" outlineLevel="0" collapsed="false">
      <c r="A611" s="56" t="s">
        <v>13852</v>
      </c>
      <c r="B611" s="56" t="s">
        <v>2462</v>
      </c>
      <c r="C611" s="56" t="s">
        <v>962</v>
      </c>
      <c r="D611" s="56" t="s">
        <v>2011</v>
      </c>
      <c r="E611" s="57" t="n">
        <v>45389</v>
      </c>
      <c r="F611" s="56" t="s">
        <v>100</v>
      </c>
      <c r="G611" s="56" t="s">
        <v>13191</v>
      </c>
      <c r="H611" s="56" t="n">
        <v>48</v>
      </c>
      <c r="I611" s="56" t="n">
        <v>237.22</v>
      </c>
      <c r="J611" s="54" t="n">
        <f aca="false">ROUND(H611*I611,2)</f>
        <v>11386.56</v>
      </c>
      <c r="K611" s="56" t="s">
        <v>13202</v>
      </c>
      <c r="L611" s="56" t="n">
        <v>6694.15</v>
      </c>
      <c r="M611" s="56" t="s">
        <v>13225</v>
      </c>
      <c r="N611" s="56" t="s">
        <v>10061</v>
      </c>
      <c r="O611" s="56" t="s">
        <v>18</v>
      </c>
      <c r="P611" s="55" t="n">
        <f aca="false">J611-L611</f>
        <v>4692.41</v>
      </c>
      <c r="Q611" s="55" t="n">
        <f aca="false">IF(J611=0,0,ROUND(L611/J611*100,2))</f>
        <v>58.79</v>
      </c>
      <c r="R611" s="55" t="str">
        <f aca="false">TEXT(E611,"yyyy-mm")</f>
        <v>2024-04</v>
      </c>
    </row>
    <row r="612" customFormat="false" ht="15" hidden="false" customHeight="true" outlineLevel="0" collapsed="false">
      <c r="A612" s="52" t="s">
        <v>13853</v>
      </c>
      <c r="B612" s="52" t="s">
        <v>1651</v>
      </c>
      <c r="C612" s="52" t="s">
        <v>2492</v>
      </c>
      <c r="D612" s="52" t="s">
        <v>2803</v>
      </c>
      <c r="E612" s="53" t="n">
        <v>45084</v>
      </c>
      <c r="F612" s="52" t="s">
        <v>94</v>
      </c>
      <c r="G612" s="52" t="s">
        <v>13230</v>
      </c>
      <c r="H612" s="52" t="n">
        <v>353</v>
      </c>
      <c r="I612" s="52" t="n">
        <v>394.16</v>
      </c>
      <c r="J612" s="54" t="n">
        <f aca="false">ROUND(H612*I612,2)</f>
        <v>139138.48</v>
      </c>
      <c r="K612" s="52" t="s">
        <v>13212</v>
      </c>
      <c r="L612" s="52" t="n">
        <v>5512.41</v>
      </c>
      <c r="M612" s="52" t="s">
        <v>13236</v>
      </c>
      <c r="N612" s="52" t="s">
        <v>10066</v>
      </c>
      <c r="O612" s="52" t="s">
        <v>15</v>
      </c>
      <c r="P612" s="55" t="n">
        <f aca="false">J612-L612</f>
        <v>133626.07</v>
      </c>
      <c r="Q612" s="55" t="n">
        <f aca="false">IF(J612=0,0,ROUND(L612/J612*100,2))</f>
        <v>3.96</v>
      </c>
      <c r="R612" s="55" t="str">
        <f aca="false">TEXT(E612,"yyyy-mm")</f>
        <v>2023-06</v>
      </c>
    </row>
    <row r="613" customFormat="false" ht="15" hidden="false" customHeight="true" outlineLevel="0" collapsed="false">
      <c r="A613" s="56" t="s">
        <v>13854</v>
      </c>
      <c r="B613" s="56" t="s">
        <v>1335</v>
      </c>
      <c r="C613" s="56" t="s">
        <v>909</v>
      </c>
      <c r="D613" s="56" t="s">
        <v>3270</v>
      </c>
      <c r="E613" s="57" t="n">
        <v>44644</v>
      </c>
      <c r="F613" s="56" t="s">
        <v>98</v>
      </c>
      <c r="G613" s="56" t="s">
        <v>13211</v>
      </c>
      <c r="H613" s="56" t="n">
        <v>255</v>
      </c>
      <c r="I613" s="56" t="n">
        <v>731.67</v>
      </c>
      <c r="J613" s="54" t="n">
        <f aca="false">ROUND(H613*I613,2)</f>
        <v>186575.85</v>
      </c>
      <c r="K613" s="56" t="s">
        <v>13202</v>
      </c>
      <c r="L613" s="56" t="n">
        <v>55976.71</v>
      </c>
      <c r="M613" s="56" t="s">
        <v>13292</v>
      </c>
      <c r="N613" s="56" t="s">
        <v>10066</v>
      </c>
      <c r="O613" s="56" t="s">
        <v>15</v>
      </c>
      <c r="P613" s="55" t="n">
        <f aca="false">J613-L613</f>
        <v>130599.14</v>
      </c>
      <c r="Q613" s="55" t="n">
        <f aca="false">IF(J613=0,0,ROUND(L613/J613*100,2))</f>
        <v>30</v>
      </c>
      <c r="R613" s="55" t="str">
        <f aca="false">TEXT(E613,"yyyy-mm")</f>
        <v>2022-03</v>
      </c>
    </row>
    <row r="614" customFormat="false" ht="15" hidden="false" customHeight="true" outlineLevel="0" collapsed="false">
      <c r="A614" s="52" t="s">
        <v>13855</v>
      </c>
      <c r="B614" s="52" t="s">
        <v>2541</v>
      </c>
      <c r="C614" s="52" t="s">
        <v>3322</v>
      </c>
      <c r="D614" s="52" t="s">
        <v>2395</v>
      </c>
      <c r="E614" s="53" t="n">
        <v>45618</v>
      </c>
      <c r="F614" s="52" t="s">
        <v>94</v>
      </c>
      <c r="G614" s="52" t="s">
        <v>13187</v>
      </c>
      <c r="H614" s="52" t="n">
        <v>273</v>
      </c>
      <c r="I614" s="52" t="n">
        <v>784.63</v>
      </c>
      <c r="J614" s="54" t="n">
        <f aca="false">ROUND(H614*I614,2)</f>
        <v>214203.99</v>
      </c>
      <c r="K614" s="52" t="s">
        <v>13192</v>
      </c>
      <c r="L614" s="52" t="n">
        <v>48544.07</v>
      </c>
      <c r="M614" s="52" t="s">
        <v>13193</v>
      </c>
      <c r="N614" s="52" t="s">
        <v>10061</v>
      </c>
      <c r="O614" s="52" t="s">
        <v>9</v>
      </c>
      <c r="P614" s="55" t="n">
        <f aca="false">J614-L614</f>
        <v>165659.92</v>
      </c>
      <c r="Q614" s="55" t="n">
        <f aca="false">IF(J614=0,0,ROUND(L614/J614*100,2))</f>
        <v>22.66</v>
      </c>
      <c r="R614" s="55" t="str">
        <f aca="false">TEXT(E614,"yyyy-mm")</f>
        <v>2024-11</v>
      </c>
    </row>
    <row r="615" customFormat="false" ht="15" hidden="false" customHeight="true" outlineLevel="0" collapsed="false">
      <c r="A615" s="56" t="s">
        <v>13856</v>
      </c>
      <c r="B615" s="56" t="s">
        <v>538</v>
      </c>
      <c r="C615" s="56" t="s">
        <v>1333</v>
      </c>
      <c r="D615" s="56" t="s">
        <v>556</v>
      </c>
      <c r="E615" s="57" t="n">
        <v>44974</v>
      </c>
      <c r="F615" s="56" t="s">
        <v>102</v>
      </c>
      <c r="G615" s="56" t="s">
        <v>13195</v>
      </c>
      <c r="H615" s="56" t="n">
        <v>171</v>
      </c>
      <c r="I615" s="56" t="n">
        <v>26.97</v>
      </c>
      <c r="J615" s="54" t="n">
        <f aca="false">ROUND(H615*I615,2)</f>
        <v>4611.87</v>
      </c>
      <c r="K615" s="56" t="s">
        <v>13202</v>
      </c>
      <c r="L615" s="56" t="n">
        <v>1072.41</v>
      </c>
      <c r="M615" s="56" t="s">
        <v>13292</v>
      </c>
      <c r="N615" s="56" t="s">
        <v>10061</v>
      </c>
      <c r="O615" s="56" t="s">
        <v>15</v>
      </c>
      <c r="P615" s="55" t="n">
        <f aca="false">J615-L615</f>
        <v>3539.46</v>
      </c>
      <c r="Q615" s="55" t="n">
        <f aca="false">IF(J615=0,0,ROUND(L615/J615*100,2))</f>
        <v>23.25</v>
      </c>
      <c r="R615" s="55" t="str">
        <f aca="false">TEXT(E615,"yyyy-mm")</f>
        <v>2023-02</v>
      </c>
    </row>
    <row r="616" customFormat="false" ht="15" hidden="false" customHeight="true" outlineLevel="0" collapsed="false">
      <c r="A616" s="52" t="s">
        <v>13857</v>
      </c>
      <c r="B616" s="52" t="s">
        <v>3798</v>
      </c>
      <c r="C616" s="52" t="s">
        <v>8055</v>
      </c>
      <c r="D616" s="52" t="s">
        <v>1967</v>
      </c>
      <c r="E616" s="53" t="n">
        <v>45427</v>
      </c>
      <c r="F616" s="52" t="s">
        <v>94</v>
      </c>
      <c r="G616" s="52" t="s">
        <v>13195</v>
      </c>
      <c r="H616" s="52" t="n">
        <v>22</v>
      </c>
      <c r="I616" s="52" t="n">
        <v>841.77</v>
      </c>
      <c r="J616" s="54" t="n">
        <f aca="false">ROUND(H616*I616,2)</f>
        <v>18518.94</v>
      </c>
      <c r="K616" s="52" t="s">
        <v>13188</v>
      </c>
      <c r="L616" s="52" t="n">
        <v>9782.97</v>
      </c>
      <c r="M616" s="52" t="s">
        <v>13196</v>
      </c>
      <c r="N616" s="52" t="s">
        <v>10061</v>
      </c>
      <c r="O616" s="52" t="s">
        <v>9</v>
      </c>
      <c r="P616" s="55" t="n">
        <f aca="false">J616-L616</f>
        <v>8735.97</v>
      </c>
      <c r="Q616" s="55" t="n">
        <f aca="false">IF(J616=0,0,ROUND(L616/J616*100,2))</f>
        <v>52.83</v>
      </c>
      <c r="R616" s="55" t="str">
        <f aca="false">TEXT(E616,"yyyy-mm")</f>
        <v>2024-05</v>
      </c>
    </row>
    <row r="617" customFormat="false" ht="15" hidden="false" customHeight="true" outlineLevel="0" collapsed="false">
      <c r="A617" s="56" t="s">
        <v>13858</v>
      </c>
      <c r="B617" s="56" t="s">
        <v>1301</v>
      </c>
      <c r="C617" s="56" t="s">
        <v>3012</v>
      </c>
      <c r="D617" s="56" t="s">
        <v>1314</v>
      </c>
      <c r="E617" s="57" t="n">
        <v>44735</v>
      </c>
      <c r="F617" s="56" t="s">
        <v>98</v>
      </c>
      <c r="G617" s="56" t="s">
        <v>13205</v>
      </c>
      <c r="H617" s="56" t="n">
        <v>351</v>
      </c>
      <c r="I617" s="56" t="n">
        <v>706.2</v>
      </c>
      <c r="J617" s="54" t="n">
        <f aca="false">ROUND(H617*I617,2)</f>
        <v>247876.2</v>
      </c>
      <c r="K617" s="56" t="s">
        <v>13212</v>
      </c>
      <c r="L617" s="56" t="n">
        <v>64594.8</v>
      </c>
      <c r="M617" s="56" t="s">
        <v>13214</v>
      </c>
      <c r="N617" s="56" t="s">
        <v>10066</v>
      </c>
      <c r="O617" s="56" t="s">
        <v>21</v>
      </c>
      <c r="P617" s="55" t="n">
        <f aca="false">J617-L617</f>
        <v>183281.4</v>
      </c>
      <c r="Q617" s="55" t="n">
        <f aca="false">IF(J617=0,0,ROUND(L617/J617*100,2))</f>
        <v>26.06</v>
      </c>
      <c r="R617" s="55" t="str">
        <f aca="false">TEXT(E617,"yyyy-mm")</f>
        <v>2022-06</v>
      </c>
    </row>
    <row r="618" customFormat="false" ht="15" hidden="false" customHeight="true" outlineLevel="0" collapsed="false">
      <c r="A618" s="52" t="s">
        <v>13859</v>
      </c>
      <c r="B618" s="52" t="s">
        <v>2430</v>
      </c>
      <c r="C618" s="52" t="s">
        <v>2279</v>
      </c>
      <c r="D618" s="52" t="s">
        <v>5101</v>
      </c>
      <c r="E618" s="53" t="n">
        <v>45064</v>
      </c>
      <c r="F618" s="52" t="s">
        <v>100</v>
      </c>
      <c r="G618" s="52" t="s">
        <v>13195</v>
      </c>
      <c r="H618" s="52" t="n">
        <v>90</v>
      </c>
      <c r="I618" s="52" t="n">
        <v>322.58</v>
      </c>
      <c r="J618" s="54" t="n">
        <f aca="false">ROUND(H618*I618,2)</f>
        <v>29032.2</v>
      </c>
      <c r="K618" s="52" t="s">
        <v>13192</v>
      </c>
      <c r="L618" s="52" t="n">
        <v>13613.13</v>
      </c>
      <c r="M618" s="52" t="s">
        <v>13265</v>
      </c>
      <c r="N618" s="52" t="s">
        <v>10061</v>
      </c>
      <c r="O618" s="52" t="s">
        <v>15</v>
      </c>
      <c r="P618" s="55" t="n">
        <f aca="false">J618-L618</f>
        <v>15419.07</v>
      </c>
      <c r="Q618" s="55" t="n">
        <f aca="false">IF(J618=0,0,ROUND(L618/J618*100,2))</f>
        <v>46.89</v>
      </c>
      <c r="R618" s="55" t="str">
        <f aca="false">TEXT(E618,"yyyy-mm")</f>
        <v>2023-05</v>
      </c>
    </row>
    <row r="619" customFormat="false" ht="15" hidden="false" customHeight="true" outlineLevel="0" collapsed="false">
      <c r="A619" s="56" t="s">
        <v>13860</v>
      </c>
      <c r="B619" s="56" t="s">
        <v>2325</v>
      </c>
      <c r="C619" s="56" t="s">
        <v>5890</v>
      </c>
      <c r="D619" s="56" t="s">
        <v>10846</v>
      </c>
      <c r="E619" s="57" t="n">
        <v>45150</v>
      </c>
      <c r="F619" s="56" t="s">
        <v>96</v>
      </c>
      <c r="G619" s="56" t="s">
        <v>13187</v>
      </c>
      <c r="H619" s="56" t="n">
        <v>70</v>
      </c>
      <c r="I619" s="56" t="n">
        <v>699.96</v>
      </c>
      <c r="J619" s="54" t="n">
        <f aca="false">ROUND(H619*I619,2)</f>
        <v>48997.2</v>
      </c>
      <c r="K619" s="56" t="s">
        <v>13212</v>
      </c>
      <c r="L619" s="56" t="n">
        <v>13990.89</v>
      </c>
      <c r="M619" s="56" t="s">
        <v>13198</v>
      </c>
      <c r="N619" s="56" t="s">
        <v>10066</v>
      </c>
      <c r="O619" s="56" t="s">
        <v>21</v>
      </c>
      <c r="P619" s="55" t="n">
        <f aca="false">J619-L619</f>
        <v>35006.31</v>
      </c>
      <c r="Q619" s="55" t="n">
        <f aca="false">IF(J619=0,0,ROUND(L619/J619*100,2))</f>
        <v>28.55</v>
      </c>
      <c r="R619" s="55" t="str">
        <f aca="false">TEXT(E619,"yyyy-mm")</f>
        <v>2023-08</v>
      </c>
    </row>
    <row r="620" customFormat="false" ht="15" hidden="false" customHeight="true" outlineLevel="0" collapsed="false">
      <c r="A620" s="52" t="s">
        <v>13861</v>
      </c>
      <c r="B620" s="52" t="s">
        <v>2434</v>
      </c>
      <c r="C620" s="52" t="s">
        <v>2392</v>
      </c>
      <c r="D620" s="52" t="s">
        <v>1179</v>
      </c>
      <c r="E620" s="53" t="n">
        <v>45392</v>
      </c>
      <c r="F620" s="52" t="s">
        <v>92</v>
      </c>
      <c r="G620" s="52" t="s">
        <v>13230</v>
      </c>
      <c r="H620" s="52" t="n">
        <v>106</v>
      </c>
      <c r="I620" s="52" t="n">
        <v>699.19</v>
      </c>
      <c r="J620" s="54" t="n">
        <f aca="false">ROUND(H620*I620,2)</f>
        <v>74114.14</v>
      </c>
      <c r="K620" s="52" t="s">
        <v>13192</v>
      </c>
      <c r="L620" s="52" t="n">
        <v>12902.5</v>
      </c>
      <c r="M620" s="52" t="s">
        <v>13214</v>
      </c>
      <c r="N620" s="52" t="s">
        <v>10061</v>
      </c>
      <c r="O620" s="52" t="s">
        <v>18</v>
      </c>
      <c r="P620" s="55" t="n">
        <f aca="false">J620-L620</f>
        <v>61211.64</v>
      </c>
      <c r="Q620" s="55" t="n">
        <f aca="false">IF(J620=0,0,ROUND(L620/J620*100,2))</f>
        <v>17.41</v>
      </c>
      <c r="R620" s="55" t="str">
        <f aca="false">TEXT(E620,"yyyy-mm")</f>
        <v>2024-04</v>
      </c>
    </row>
    <row r="621" customFormat="false" ht="15" hidden="false" customHeight="true" outlineLevel="0" collapsed="false">
      <c r="A621" s="56" t="s">
        <v>13862</v>
      </c>
      <c r="B621" s="56" t="s">
        <v>3610</v>
      </c>
      <c r="C621" s="56" t="s">
        <v>2908</v>
      </c>
      <c r="D621" s="56" t="s">
        <v>5917</v>
      </c>
      <c r="E621" s="57" t="n">
        <v>44755</v>
      </c>
      <c r="F621" s="56" t="s">
        <v>98</v>
      </c>
      <c r="G621" s="56" t="s">
        <v>13191</v>
      </c>
      <c r="H621" s="56" t="n">
        <v>274</v>
      </c>
      <c r="I621" s="56" t="n">
        <v>350.43</v>
      </c>
      <c r="J621" s="54" t="n">
        <f aca="false">ROUND(H621*I621,2)</f>
        <v>96017.82</v>
      </c>
      <c r="K621" s="56" t="s">
        <v>13202</v>
      </c>
      <c r="L621" s="56" t="n">
        <v>26574.74</v>
      </c>
      <c r="M621" s="56" t="s">
        <v>13236</v>
      </c>
      <c r="N621" s="56" t="s">
        <v>10066</v>
      </c>
      <c r="O621" s="56" t="s">
        <v>12</v>
      </c>
      <c r="P621" s="55" t="n">
        <f aca="false">J621-L621</f>
        <v>69443.08</v>
      </c>
      <c r="Q621" s="55" t="n">
        <f aca="false">IF(J621=0,0,ROUND(L621/J621*100,2))</f>
        <v>27.68</v>
      </c>
      <c r="R621" s="55" t="str">
        <f aca="false">TEXT(E621,"yyyy-mm")</f>
        <v>2022-07</v>
      </c>
    </row>
    <row r="622" customFormat="false" ht="15" hidden="false" customHeight="true" outlineLevel="0" collapsed="false">
      <c r="A622" s="52" t="s">
        <v>13863</v>
      </c>
      <c r="B622" s="52" t="s">
        <v>873</v>
      </c>
      <c r="C622" s="52" t="s">
        <v>1007</v>
      </c>
      <c r="D622" s="52" t="s">
        <v>6093</v>
      </c>
      <c r="E622" s="53" t="n">
        <v>45282</v>
      </c>
      <c r="F622" s="52" t="s">
        <v>100</v>
      </c>
      <c r="G622" s="52" t="s">
        <v>13187</v>
      </c>
      <c r="H622" s="52" t="n">
        <v>227</v>
      </c>
      <c r="I622" s="52" t="n">
        <v>118.59</v>
      </c>
      <c r="J622" s="54" t="n">
        <f aca="false">ROUND(H622*I622,2)</f>
        <v>26919.93</v>
      </c>
      <c r="K622" s="52" t="s">
        <v>13188</v>
      </c>
      <c r="L622" s="52" t="n">
        <v>1321.23</v>
      </c>
      <c r="M622" s="52" t="s">
        <v>13265</v>
      </c>
      <c r="N622" s="52" t="s">
        <v>10061</v>
      </c>
      <c r="O622" s="52" t="s">
        <v>12</v>
      </c>
      <c r="P622" s="55" t="n">
        <f aca="false">J622-L622</f>
        <v>25598.7</v>
      </c>
      <c r="Q622" s="55" t="n">
        <f aca="false">IF(J622=0,0,ROUND(L622/J622*100,2))</f>
        <v>4.91</v>
      </c>
      <c r="R622" s="55" t="str">
        <f aca="false">TEXT(E622,"yyyy-mm")</f>
        <v>2023-12</v>
      </c>
    </row>
    <row r="623" customFormat="false" ht="15" hidden="false" customHeight="true" outlineLevel="0" collapsed="false">
      <c r="A623" s="56" t="s">
        <v>13864</v>
      </c>
      <c r="B623" s="56" t="s">
        <v>2585</v>
      </c>
      <c r="C623" s="56" t="s">
        <v>3888</v>
      </c>
      <c r="D623" s="56" t="s">
        <v>5486</v>
      </c>
      <c r="E623" s="57" t="n">
        <v>45375</v>
      </c>
      <c r="F623" s="56" t="s">
        <v>94</v>
      </c>
      <c r="G623" s="56" t="s">
        <v>13230</v>
      </c>
      <c r="H623" s="56" t="n">
        <v>327</v>
      </c>
      <c r="I623" s="56" t="n">
        <v>74.48</v>
      </c>
      <c r="J623" s="54" t="n">
        <f aca="false">ROUND(H623*I623,2)</f>
        <v>24354.96</v>
      </c>
      <c r="K623" s="56" t="s">
        <v>13202</v>
      </c>
      <c r="L623" s="56" t="n">
        <v>2820.69</v>
      </c>
      <c r="M623" s="56" t="s">
        <v>13252</v>
      </c>
      <c r="N623" s="56" t="s">
        <v>10066</v>
      </c>
      <c r="O623" s="56" t="s">
        <v>18</v>
      </c>
      <c r="P623" s="55" t="n">
        <f aca="false">J623-L623</f>
        <v>21534.27</v>
      </c>
      <c r="Q623" s="55" t="n">
        <f aca="false">IF(J623=0,0,ROUND(L623/J623*100,2))</f>
        <v>11.58</v>
      </c>
      <c r="R623" s="55" t="str">
        <f aca="false">TEXT(E623,"yyyy-mm")</f>
        <v>2024-03</v>
      </c>
    </row>
    <row r="624" customFormat="false" ht="15" hidden="false" customHeight="true" outlineLevel="0" collapsed="false">
      <c r="A624" s="52" t="s">
        <v>13865</v>
      </c>
      <c r="B624" s="52" t="s">
        <v>2204</v>
      </c>
      <c r="C624" s="52" t="s">
        <v>4135</v>
      </c>
      <c r="D624" s="52" t="s">
        <v>6715</v>
      </c>
      <c r="E624" s="53" t="n">
        <v>45530</v>
      </c>
      <c r="F624" s="52" t="s">
        <v>102</v>
      </c>
      <c r="G624" s="52" t="s">
        <v>13195</v>
      </c>
      <c r="H624" s="52" t="n">
        <v>37</v>
      </c>
      <c r="I624" s="52" t="n">
        <v>217.27</v>
      </c>
      <c r="J624" s="54" t="n">
        <f aca="false">ROUND(H624*I624,2)</f>
        <v>8038.99</v>
      </c>
      <c r="K624" s="52" t="s">
        <v>13192</v>
      </c>
      <c r="L624" s="52" t="n">
        <v>617.68</v>
      </c>
      <c r="M624" s="52" t="s">
        <v>13225</v>
      </c>
      <c r="N624" s="52" t="s">
        <v>10066</v>
      </c>
      <c r="O624" s="52" t="s">
        <v>15</v>
      </c>
      <c r="P624" s="55" t="n">
        <f aca="false">J624-L624</f>
        <v>7421.31</v>
      </c>
      <c r="Q624" s="55" t="n">
        <f aca="false">IF(J624=0,0,ROUND(L624/J624*100,2))</f>
        <v>7.68</v>
      </c>
      <c r="R624" s="55" t="str">
        <f aca="false">TEXT(E624,"yyyy-mm")</f>
        <v>2024-08</v>
      </c>
    </row>
    <row r="625" customFormat="false" ht="15" hidden="false" customHeight="true" outlineLevel="0" collapsed="false">
      <c r="A625" s="56" t="s">
        <v>13866</v>
      </c>
      <c r="B625" s="56" t="s">
        <v>2023</v>
      </c>
      <c r="C625" s="56" t="s">
        <v>1049</v>
      </c>
      <c r="D625" s="56" t="s">
        <v>3595</v>
      </c>
      <c r="E625" s="57" t="n">
        <v>44820</v>
      </c>
      <c r="F625" s="56" t="s">
        <v>102</v>
      </c>
      <c r="G625" s="56" t="s">
        <v>13191</v>
      </c>
      <c r="H625" s="56" t="n">
        <v>25</v>
      </c>
      <c r="I625" s="56" t="n">
        <v>488.41</v>
      </c>
      <c r="J625" s="54" t="n">
        <f aca="false">ROUND(H625*I625,2)</f>
        <v>12210.25</v>
      </c>
      <c r="K625" s="56" t="s">
        <v>13212</v>
      </c>
      <c r="L625" s="56" t="n">
        <v>4416.73</v>
      </c>
      <c r="M625" s="56" t="s">
        <v>13260</v>
      </c>
      <c r="N625" s="56" t="s">
        <v>10066</v>
      </c>
      <c r="O625" s="56" t="s">
        <v>12</v>
      </c>
      <c r="P625" s="55" t="n">
        <f aca="false">J625-L625</f>
        <v>7793.52</v>
      </c>
      <c r="Q625" s="55" t="n">
        <f aca="false">IF(J625=0,0,ROUND(L625/J625*100,2))</f>
        <v>36.17</v>
      </c>
      <c r="R625" s="55" t="str">
        <f aca="false">TEXT(E625,"yyyy-mm")</f>
        <v>2022-09</v>
      </c>
    </row>
    <row r="626" customFormat="false" ht="15" hidden="false" customHeight="true" outlineLevel="0" collapsed="false">
      <c r="A626" s="52" t="s">
        <v>13867</v>
      </c>
      <c r="B626" s="52" t="s">
        <v>2293</v>
      </c>
      <c r="C626" s="52" t="s">
        <v>6905</v>
      </c>
      <c r="D626" s="52" t="s">
        <v>4162</v>
      </c>
      <c r="E626" s="53" t="n">
        <v>44619</v>
      </c>
      <c r="F626" s="52" t="s">
        <v>94</v>
      </c>
      <c r="G626" s="52" t="s">
        <v>13195</v>
      </c>
      <c r="H626" s="52" t="n">
        <v>473</v>
      </c>
      <c r="I626" s="52" t="n">
        <v>663.36</v>
      </c>
      <c r="J626" s="54" t="n">
        <f aca="false">ROUND(H626*I626,2)</f>
        <v>313769.28</v>
      </c>
      <c r="K626" s="52" t="s">
        <v>13202</v>
      </c>
      <c r="L626" s="52" t="n">
        <v>102731.42</v>
      </c>
      <c r="M626" s="52" t="s">
        <v>13306</v>
      </c>
      <c r="N626" s="52" t="s">
        <v>10061</v>
      </c>
      <c r="O626" s="52" t="s">
        <v>12</v>
      </c>
      <c r="P626" s="55" t="n">
        <f aca="false">J626-L626</f>
        <v>211037.86</v>
      </c>
      <c r="Q626" s="55" t="n">
        <f aca="false">IF(J626=0,0,ROUND(L626/J626*100,2))</f>
        <v>32.74</v>
      </c>
      <c r="R626" s="55" t="str">
        <f aca="false">TEXT(E626,"yyyy-mm")</f>
        <v>2022-02</v>
      </c>
    </row>
    <row r="627" customFormat="false" ht="15" hidden="false" customHeight="true" outlineLevel="0" collapsed="false">
      <c r="A627" s="56" t="s">
        <v>13868</v>
      </c>
      <c r="B627" s="56" t="s">
        <v>1053</v>
      </c>
      <c r="C627" s="56" t="s">
        <v>3269</v>
      </c>
      <c r="D627" s="56" t="s">
        <v>8808</v>
      </c>
      <c r="E627" s="57" t="n">
        <v>45045</v>
      </c>
      <c r="F627" s="56" t="s">
        <v>94</v>
      </c>
      <c r="G627" s="56" t="s">
        <v>13195</v>
      </c>
      <c r="H627" s="56" t="n">
        <v>369</v>
      </c>
      <c r="I627" s="56" t="n">
        <v>358.27</v>
      </c>
      <c r="J627" s="54" t="n">
        <f aca="false">ROUND(H627*I627,2)</f>
        <v>132201.63</v>
      </c>
      <c r="K627" s="56" t="s">
        <v>13192</v>
      </c>
      <c r="L627" s="56" t="n">
        <v>27284.4</v>
      </c>
      <c r="M627" s="56" t="s">
        <v>13292</v>
      </c>
      <c r="N627" s="56" t="s">
        <v>10061</v>
      </c>
      <c r="O627" s="56" t="s">
        <v>15</v>
      </c>
      <c r="P627" s="55" t="n">
        <f aca="false">J627-L627</f>
        <v>104917.23</v>
      </c>
      <c r="Q627" s="55" t="n">
        <f aca="false">IF(J627=0,0,ROUND(L627/J627*100,2))</f>
        <v>20.64</v>
      </c>
      <c r="R627" s="55" t="str">
        <f aca="false">TEXT(E627,"yyyy-mm")</f>
        <v>2023-04</v>
      </c>
    </row>
    <row r="628" customFormat="false" ht="15" hidden="false" customHeight="true" outlineLevel="0" collapsed="false">
      <c r="A628" s="52" t="s">
        <v>13869</v>
      </c>
      <c r="B628" s="52" t="s">
        <v>3614</v>
      </c>
      <c r="C628" s="52" t="s">
        <v>1189</v>
      </c>
      <c r="D628" s="52" t="s">
        <v>3940</v>
      </c>
      <c r="E628" s="53" t="n">
        <v>45424</v>
      </c>
      <c r="F628" s="52" t="s">
        <v>94</v>
      </c>
      <c r="G628" s="52" t="s">
        <v>13205</v>
      </c>
      <c r="H628" s="52" t="n">
        <v>396</v>
      </c>
      <c r="I628" s="52" t="n">
        <v>302.61</v>
      </c>
      <c r="J628" s="54" t="n">
        <f aca="false">ROUND(H628*I628,2)</f>
        <v>119833.56</v>
      </c>
      <c r="K628" s="52" t="s">
        <v>13202</v>
      </c>
      <c r="L628" s="52" t="n">
        <v>8462.54</v>
      </c>
      <c r="M628" s="52" t="s">
        <v>13239</v>
      </c>
      <c r="N628" s="52" t="s">
        <v>10061</v>
      </c>
      <c r="O628" s="52" t="s">
        <v>9</v>
      </c>
      <c r="P628" s="55" t="n">
        <f aca="false">J628-L628</f>
        <v>111371.02</v>
      </c>
      <c r="Q628" s="55" t="n">
        <f aca="false">IF(J628=0,0,ROUND(L628/J628*100,2))</f>
        <v>7.06</v>
      </c>
      <c r="R628" s="55" t="str">
        <f aca="false">TEXT(E628,"yyyy-mm")</f>
        <v>2024-05</v>
      </c>
    </row>
    <row r="629" customFormat="false" ht="15" hidden="false" customHeight="true" outlineLevel="0" collapsed="false">
      <c r="A629" s="56" t="s">
        <v>13870</v>
      </c>
      <c r="B629" s="56" t="s">
        <v>364</v>
      </c>
      <c r="C629" s="56" t="s">
        <v>13871</v>
      </c>
      <c r="D629" s="56" t="s">
        <v>4747</v>
      </c>
      <c r="E629" s="57" t="n">
        <v>45095</v>
      </c>
      <c r="F629" s="56" t="s">
        <v>92</v>
      </c>
      <c r="G629" s="56" t="s">
        <v>13230</v>
      </c>
      <c r="H629" s="56" t="n">
        <v>12</v>
      </c>
      <c r="I629" s="56" t="n">
        <v>858.78</v>
      </c>
      <c r="J629" s="54" t="n">
        <f aca="false">ROUND(H629*I629,2)</f>
        <v>10305.36</v>
      </c>
      <c r="K629" s="56" t="s">
        <v>13192</v>
      </c>
      <c r="L629" s="56" t="n">
        <v>24.39</v>
      </c>
      <c r="M629" s="56" t="s">
        <v>13196</v>
      </c>
      <c r="N629" s="56" t="s">
        <v>10061</v>
      </c>
      <c r="O629" s="56" t="s">
        <v>18</v>
      </c>
      <c r="P629" s="55" t="n">
        <f aca="false">J629-L629</f>
        <v>10280.97</v>
      </c>
      <c r="Q629" s="55" t="n">
        <f aca="false">IF(J629=0,0,ROUND(L629/J629*100,2))</f>
        <v>0.24</v>
      </c>
      <c r="R629" s="55" t="str">
        <f aca="false">TEXT(E629,"yyyy-mm")</f>
        <v>2023-06</v>
      </c>
    </row>
    <row r="630" customFormat="false" ht="15" hidden="false" customHeight="true" outlineLevel="0" collapsed="false">
      <c r="A630" s="52" t="s">
        <v>13872</v>
      </c>
      <c r="B630" s="52" t="s">
        <v>3000</v>
      </c>
      <c r="C630" s="52" t="s">
        <v>4950</v>
      </c>
      <c r="D630" s="52" t="s">
        <v>9932</v>
      </c>
      <c r="E630" s="53" t="n">
        <v>45159</v>
      </c>
      <c r="F630" s="52" t="s">
        <v>98</v>
      </c>
      <c r="G630" s="52" t="s">
        <v>13191</v>
      </c>
      <c r="H630" s="52" t="n">
        <v>336</v>
      </c>
      <c r="I630" s="52" t="n">
        <v>889.72</v>
      </c>
      <c r="J630" s="54" t="n">
        <f aca="false">ROUND(H630*I630,2)</f>
        <v>298945.92</v>
      </c>
      <c r="K630" s="52" t="s">
        <v>13212</v>
      </c>
      <c r="L630" s="52" t="n">
        <v>58693.68</v>
      </c>
      <c r="M630" s="52" t="s">
        <v>13222</v>
      </c>
      <c r="N630" s="52" t="s">
        <v>10061</v>
      </c>
      <c r="O630" s="52" t="s">
        <v>18</v>
      </c>
      <c r="P630" s="55" t="n">
        <f aca="false">J630-L630</f>
        <v>240252.24</v>
      </c>
      <c r="Q630" s="55" t="n">
        <f aca="false">IF(J630=0,0,ROUND(L630/J630*100,2))</f>
        <v>19.63</v>
      </c>
      <c r="R630" s="55" t="str">
        <f aca="false">TEXT(E630,"yyyy-mm")</f>
        <v>2023-08</v>
      </c>
    </row>
    <row r="631" customFormat="false" ht="15" hidden="false" customHeight="true" outlineLevel="0" collapsed="false">
      <c r="A631" s="56" t="s">
        <v>13873</v>
      </c>
      <c r="B631" s="56" t="s">
        <v>1710</v>
      </c>
      <c r="C631" s="56" t="s">
        <v>3413</v>
      </c>
      <c r="D631" s="56" t="s">
        <v>1999</v>
      </c>
      <c r="E631" s="57" t="n">
        <v>45152</v>
      </c>
      <c r="F631" s="56" t="s">
        <v>96</v>
      </c>
      <c r="G631" s="56" t="s">
        <v>13205</v>
      </c>
      <c r="H631" s="56" t="n">
        <v>378</v>
      </c>
      <c r="I631" s="56" t="n">
        <v>971.02</v>
      </c>
      <c r="J631" s="54" t="n">
        <f aca="false">ROUND(H631*I631,2)</f>
        <v>367045.56</v>
      </c>
      <c r="K631" s="56" t="s">
        <v>13188</v>
      </c>
      <c r="L631" s="56" t="n">
        <v>109646.46</v>
      </c>
      <c r="M631" s="56" t="s">
        <v>13276</v>
      </c>
      <c r="N631" s="56" t="s">
        <v>10061</v>
      </c>
      <c r="O631" s="56" t="s">
        <v>21</v>
      </c>
      <c r="P631" s="55" t="n">
        <f aca="false">J631-L631</f>
        <v>257399.1</v>
      </c>
      <c r="Q631" s="55" t="n">
        <f aca="false">IF(J631=0,0,ROUND(L631/J631*100,2))</f>
        <v>29.87</v>
      </c>
      <c r="R631" s="55" t="str">
        <f aca="false">TEXT(E631,"yyyy-mm")</f>
        <v>2023-08</v>
      </c>
    </row>
    <row r="632" customFormat="false" ht="15" hidden="false" customHeight="true" outlineLevel="0" collapsed="false">
      <c r="A632" s="52" t="s">
        <v>13874</v>
      </c>
      <c r="B632" s="52" t="s">
        <v>1820</v>
      </c>
      <c r="C632" s="52" t="s">
        <v>2014</v>
      </c>
      <c r="D632" s="52" t="s">
        <v>8029</v>
      </c>
      <c r="E632" s="53" t="n">
        <v>44629</v>
      </c>
      <c r="F632" s="52" t="s">
        <v>102</v>
      </c>
      <c r="G632" s="52" t="s">
        <v>13211</v>
      </c>
      <c r="H632" s="52" t="n">
        <v>127</v>
      </c>
      <c r="I632" s="52" t="n">
        <v>138.79</v>
      </c>
      <c r="J632" s="54" t="n">
        <f aca="false">ROUND(H632*I632,2)</f>
        <v>17626.33</v>
      </c>
      <c r="K632" s="52" t="s">
        <v>13202</v>
      </c>
      <c r="L632" s="52" t="n">
        <v>8188.2</v>
      </c>
      <c r="M632" s="52" t="s">
        <v>13203</v>
      </c>
      <c r="N632" s="52" t="s">
        <v>10061</v>
      </c>
      <c r="O632" s="52" t="s">
        <v>18</v>
      </c>
      <c r="P632" s="55" t="n">
        <f aca="false">J632-L632</f>
        <v>9438.13</v>
      </c>
      <c r="Q632" s="55" t="n">
        <f aca="false">IF(J632=0,0,ROUND(L632/J632*100,2))</f>
        <v>46.45</v>
      </c>
      <c r="R632" s="55" t="str">
        <f aca="false">TEXT(E632,"yyyy-mm")</f>
        <v>2022-03</v>
      </c>
    </row>
    <row r="633" customFormat="false" ht="15" hidden="false" customHeight="true" outlineLevel="0" collapsed="false">
      <c r="A633" s="56" t="s">
        <v>13875</v>
      </c>
      <c r="B633" s="56" t="s">
        <v>3030</v>
      </c>
      <c r="C633" s="56" t="s">
        <v>2312</v>
      </c>
      <c r="D633" s="56" t="s">
        <v>2273</v>
      </c>
      <c r="E633" s="57" t="n">
        <v>45392</v>
      </c>
      <c r="F633" s="56" t="s">
        <v>92</v>
      </c>
      <c r="G633" s="56" t="s">
        <v>13230</v>
      </c>
      <c r="H633" s="56" t="n">
        <v>40</v>
      </c>
      <c r="I633" s="56" t="n">
        <v>337.65</v>
      </c>
      <c r="J633" s="54" t="n">
        <f aca="false">ROUND(H633*I633,2)</f>
        <v>13506</v>
      </c>
      <c r="K633" s="56" t="s">
        <v>13202</v>
      </c>
      <c r="L633" s="56" t="n">
        <v>6186.8</v>
      </c>
      <c r="M633" s="56" t="s">
        <v>13216</v>
      </c>
      <c r="N633" s="56" t="s">
        <v>10066</v>
      </c>
      <c r="O633" s="56" t="s">
        <v>12</v>
      </c>
      <c r="P633" s="55" t="n">
        <f aca="false">J633-L633</f>
        <v>7319.2</v>
      </c>
      <c r="Q633" s="55" t="n">
        <f aca="false">IF(J633=0,0,ROUND(L633/J633*100,2))</f>
        <v>45.81</v>
      </c>
      <c r="R633" s="55" t="str">
        <f aca="false">TEXT(E633,"yyyy-mm")</f>
        <v>2024-04</v>
      </c>
    </row>
    <row r="634" customFormat="false" ht="15" hidden="false" customHeight="true" outlineLevel="0" collapsed="false">
      <c r="A634" s="52" t="s">
        <v>13876</v>
      </c>
      <c r="B634" s="52" t="s">
        <v>3785</v>
      </c>
      <c r="C634" s="52" t="s">
        <v>3303</v>
      </c>
      <c r="D634" s="52" t="s">
        <v>4720</v>
      </c>
      <c r="E634" s="53" t="n">
        <v>45203</v>
      </c>
      <c r="F634" s="52" t="s">
        <v>94</v>
      </c>
      <c r="G634" s="52" t="s">
        <v>13191</v>
      </c>
      <c r="H634" s="52" t="n">
        <v>251</v>
      </c>
      <c r="I634" s="52" t="n">
        <v>667.13</v>
      </c>
      <c r="J634" s="54" t="n">
        <f aca="false">ROUND(H634*I634,2)</f>
        <v>167449.63</v>
      </c>
      <c r="K634" s="52" t="s">
        <v>13202</v>
      </c>
      <c r="L634" s="52" t="n">
        <v>75165.19</v>
      </c>
      <c r="M634" s="52" t="s">
        <v>13287</v>
      </c>
      <c r="N634" s="52" t="s">
        <v>10066</v>
      </c>
      <c r="O634" s="52" t="s">
        <v>9</v>
      </c>
      <c r="P634" s="55" t="n">
        <f aca="false">J634-L634</f>
        <v>92284.44</v>
      </c>
      <c r="Q634" s="55" t="n">
        <f aca="false">IF(J634=0,0,ROUND(L634/J634*100,2))</f>
        <v>44.89</v>
      </c>
      <c r="R634" s="55" t="str">
        <f aca="false">TEXT(E634,"yyyy-mm")</f>
        <v>2023-10</v>
      </c>
    </row>
    <row r="635" customFormat="false" ht="15" hidden="false" customHeight="true" outlineLevel="0" collapsed="false">
      <c r="A635" s="56" t="s">
        <v>13877</v>
      </c>
      <c r="B635" s="56" t="s">
        <v>1887</v>
      </c>
      <c r="C635" s="56" t="s">
        <v>6362</v>
      </c>
      <c r="D635" s="56" t="s">
        <v>7882</v>
      </c>
      <c r="E635" s="57" t="n">
        <v>45288</v>
      </c>
      <c r="F635" s="56" t="s">
        <v>102</v>
      </c>
      <c r="G635" s="56" t="s">
        <v>13195</v>
      </c>
      <c r="H635" s="56" t="n">
        <v>176</v>
      </c>
      <c r="I635" s="56" t="n">
        <v>38.46</v>
      </c>
      <c r="J635" s="54" t="n">
        <f aca="false">ROUND(H635*I635,2)</f>
        <v>6768.96</v>
      </c>
      <c r="K635" s="56" t="s">
        <v>13212</v>
      </c>
      <c r="L635" s="56" t="n">
        <v>3810.7</v>
      </c>
      <c r="M635" s="56" t="s">
        <v>13250</v>
      </c>
      <c r="N635" s="56" t="s">
        <v>10066</v>
      </c>
      <c r="O635" s="56" t="s">
        <v>18</v>
      </c>
      <c r="P635" s="55" t="n">
        <f aca="false">J635-L635</f>
        <v>2958.26</v>
      </c>
      <c r="Q635" s="55" t="n">
        <f aca="false">IF(J635=0,0,ROUND(L635/J635*100,2))</f>
        <v>56.3</v>
      </c>
      <c r="R635" s="55" t="str">
        <f aca="false">TEXT(E635,"yyyy-mm")</f>
        <v>2023-12</v>
      </c>
    </row>
    <row r="636" customFormat="false" ht="15" hidden="false" customHeight="true" outlineLevel="0" collapsed="false">
      <c r="A636" s="52" t="s">
        <v>13878</v>
      </c>
      <c r="B636" s="52" t="s">
        <v>1812</v>
      </c>
      <c r="C636" s="52" t="s">
        <v>3716</v>
      </c>
      <c r="D636" s="52" t="s">
        <v>2161</v>
      </c>
      <c r="E636" s="53" t="n">
        <v>44839</v>
      </c>
      <c r="F636" s="52" t="s">
        <v>96</v>
      </c>
      <c r="G636" s="52" t="s">
        <v>13211</v>
      </c>
      <c r="H636" s="52" t="n">
        <v>236</v>
      </c>
      <c r="I636" s="52" t="n">
        <v>226.9</v>
      </c>
      <c r="J636" s="54" t="n">
        <f aca="false">ROUND(H636*I636,2)</f>
        <v>53548.4</v>
      </c>
      <c r="K636" s="52" t="s">
        <v>13202</v>
      </c>
      <c r="L636" s="52" t="n">
        <v>23014.08</v>
      </c>
      <c r="M636" s="52" t="s">
        <v>13189</v>
      </c>
      <c r="N636" s="52" t="s">
        <v>10061</v>
      </c>
      <c r="O636" s="52" t="s">
        <v>12</v>
      </c>
      <c r="P636" s="55" t="n">
        <f aca="false">J636-L636</f>
        <v>30534.32</v>
      </c>
      <c r="Q636" s="55" t="n">
        <f aca="false">IF(J636=0,0,ROUND(L636/J636*100,2))</f>
        <v>42.98</v>
      </c>
      <c r="R636" s="55" t="str">
        <f aca="false">TEXT(E636,"yyyy-mm")</f>
        <v>2022-10</v>
      </c>
    </row>
    <row r="637" customFormat="false" ht="15" hidden="false" customHeight="true" outlineLevel="0" collapsed="false">
      <c r="A637" s="56" t="s">
        <v>13879</v>
      </c>
      <c r="B637" s="56" t="s">
        <v>3328</v>
      </c>
      <c r="C637" s="56" t="s">
        <v>2322</v>
      </c>
      <c r="D637" s="56" t="s">
        <v>3182</v>
      </c>
      <c r="E637" s="57" t="n">
        <v>44583</v>
      </c>
      <c r="F637" s="56" t="s">
        <v>94</v>
      </c>
      <c r="G637" s="56" t="s">
        <v>13187</v>
      </c>
      <c r="H637" s="56" t="n">
        <v>8</v>
      </c>
      <c r="I637" s="56" t="n">
        <v>748.03</v>
      </c>
      <c r="J637" s="54" t="n">
        <f aca="false">ROUND(H637*I637,2)</f>
        <v>5984.24</v>
      </c>
      <c r="K637" s="56" t="s">
        <v>13202</v>
      </c>
      <c r="L637" s="56" t="n">
        <v>1471.16</v>
      </c>
      <c r="M637" s="56" t="s">
        <v>13254</v>
      </c>
      <c r="N637" s="56" t="s">
        <v>10061</v>
      </c>
      <c r="O637" s="56" t="s">
        <v>12</v>
      </c>
      <c r="P637" s="55" t="n">
        <f aca="false">J637-L637</f>
        <v>4513.08</v>
      </c>
      <c r="Q637" s="55" t="n">
        <f aca="false">IF(J637=0,0,ROUND(L637/J637*100,2))</f>
        <v>24.58</v>
      </c>
      <c r="R637" s="55" t="str">
        <f aca="false">TEXT(E637,"yyyy-mm")</f>
        <v>2022-01</v>
      </c>
    </row>
    <row r="638" customFormat="false" ht="15" hidden="false" customHeight="true" outlineLevel="0" collapsed="false">
      <c r="A638" s="52" t="s">
        <v>13880</v>
      </c>
      <c r="B638" s="52" t="s">
        <v>3639</v>
      </c>
      <c r="C638" s="52" t="s">
        <v>4272</v>
      </c>
      <c r="D638" s="52" t="s">
        <v>6437</v>
      </c>
      <c r="E638" s="53" t="n">
        <v>45375</v>
      </c>
      <c r="F638" s="52" t="s">
        <v>98</v>
      </c>
      <c r="G638" s="52" t="s">
        <v>13205</v>
      </c>
      <c r="H638" s="52" t="n">
        <v>174</v>
      </c>
      <c r="I638" s="52" t="n">
        <v>859.82</v>
      </c>
      <c r="J638" s="54" t="n">
        <f aca="false">ROUND(H638*I638,2)</f>
        <v>149608.68</v>
      </c>
      <c r="K638" s="52" t="s">
        <v>13188</v>
      </c>
      <c r="L638" s="52" t="n">
        <v>38295.64</v>
      </c>
      <c r="M638" s="52" t="s">
        <v>13258</v>
      </c>
      <c r="N638" s="52" t="s">
        <v>10061</v>
      </c>
      <c r="O638" s="52" t="s">
        <v>12</v>
      </c>
      <c r="P638" s="55" t="n">
        <f aca="false">J638-L638</f>
        <v>111313.04</v>
      </c>
      <c r="Q638" s="55" t="n">
        <f aca="false">IF(J638=0,0,ROUND(L638/J638*100,2))</f>
        <v>25.6</v>
      </c>
      <c r="R638" s="55" t="str">
        <f aca="false">TEXT(E638,"yyyy-mm")</f>
        <v>2024-03</v>
      </c>
    </row>
    <row r="639" customFormat="false" ht="15" hidden="false" customHeight="true" outlineLevel="0" collapsed="false">
      <c r="A639" s="56" t="s">
        <v>13881</v>
      </c>
      <c r="B639" s="56" t="s">
        <v>855</v>
      </c>
      <c r="C639" s="56" t="s">
        <v>6707</v>
      </c>
      <c r="D639" s="56" t="s">
        <v>2936</v>
      </c>
      <c r="E639" s="57" t="n">
        <v>44840</v>
      </c>
      <c r="F639" s="56" t="s">
        <v>102</v>
      </c>
      <c r="G639" s="56" t="s">
        <v>13191</v>
      </c>
      <c r="H639" s="56" t="n">
        <v>11</v>
      </c>
      <c r="I639" s="56" t="n">
        <v>287.99</v>
      </c>
      <c r="J639" s="54" t="n">
        <f aca="false">ROUND(H639*I639,2)</f>
        <v>3167.89</v>
      </c>
      <c r="K639" s="56" t="s">
        <v>13202</v>
      </c>
      <c r="L639" s="56" t="n">
        <v>1723.38</v>
      </c>
      <c r="M639" s="56" t="s">
        <v>13196</v>
      </c>
      <c r="N639" s="56" t="s">
        <v>10066</v>
      </c>
      <c r="O639" s="56" t="s">
        <v>12</v>
      </c>
      <c r="P639" s="55" t="n">
        <f aca="false">J639-L639</f>
        <v>1444.51</v>
      </c>
      <c r="Q639" s="55" t="n">
        <f aca="false">IF(J639=0,0,ROUND(L639/J639*100,2))</f>
        <v>54.4</v>
      </c>
      <c r="R639" s="55" t="str">
        <f aca="false">TEXT(E639,"yyyy-mm")</f>
        <v>2022-10</v>
      </c>
    </row>
    <row r="640" customFormat="false" ht="15" hidden="false" customHeight="true" outlineLevel="0" collapsed="false">
      <c r="A640" s="52" t="s">
        <v>13882</v>
      </c>
      <c r="B640" s="52" t="s">
        <v>2748</v>
      </c>
      <c r="C640" s="52" t="s">
        <v>6466</v>
      </c>
      <c r="D640" s="52" t="s">
        <v>5421</v>
      </c>
      <c r="E640" s="53" t="n">
        <v>44695</v>
      </c>
      <c r="F640" s="52" t="s">
        <v>96</v>
      </c>
      <c r="G640" s="52" t="s">
        <v>13211</v>
      </c>
      <c r="H640" s="52" t="n">
        <v>97</v>
      </c>
      <c r="I640" s="52" t="n">
        <v>803.68</v>
      </c>
      <c r="J640" s="54" t="n">
        <f aca="false">ROUND(H640*I640,2)</f>
        <v>77956.96</v>
      </c>
      <c r="K640" s="52" t="s">
        <v>13188</v>
      </c>
      <c r="L640" s="52" t="n">
        <v>44446.84</v>
      </c>
      <c r="M640" s="52" t="s">
        <v>13258</v>
      </c>
      <c r="N640" s="52" t="s">
        <v>10066</v>
      </c>
      <c r="O640" s="52" t="s">
        <v>9</v>
      </c>
      <c r="P640" s="55" t="n">
        <f aca="false">J640-L640</f>
        <v>33510.12</v>
      </c>
      <c r="Q640" s="55" t="n">
        <f aca="false">IF(J640=0,0,ROUND(L640/J640*100,2))</f>
        <v>57.01</v>
      </c>
      <c r="R640" s="55" t="str">
        <f aca="false">TEXT(E640,"yyyy-mm")</f>
        <v>2022-05</v>
      </c>
    </row>
    <row r="641" customFormat="false" ht="15" hidden="false" customHeight="true" outlineLevel="0" collapsed="false">
      <c r="A641" s="56" t="s">
        <v>13883</v>
      </c>
      <c r="B641" s="56" t="s">
        <v>523</v>
      </c>
      <c r="C641" s="56" t="s">
        <v>4391</v>
      </c>
      <c r="D641" s="56" t="s">
        <v>7990</v>
      </c>
      <c r="E641" s="57" t="n">
        <v>45340</v>
      </c>
      <c r="F641" s="56" t="s">
        <v>98</v>
      </c>
      <c r="G641" s="56" t="s">
        <v>13191</v>
      </c>
      <c r="H641" s="56" t="n">
        <v>110</v>
      </c>
      <c r="I641" s="56" t="n">
        <v>119.26</v>
      </c>
      <c r="J641" s="54" t="n">
        <f aca="false">ROUND(H641*I641,2)</f>
        <v>13118.6</v>
      </c>
      <c r="K641" s="56" t="s">
        <v>13192</v>
      </c>
      <c r="L641" s="56" t="n">
        <v>7737.02</v>
      </c>
      <c r="M641" s="56" t="s">
        <v>13254</v>
      </c>
      <c r="N641" s="56" t="s">
        <v>10061</v>
      </c>
      <c r="O641" s="56" t="s">
        <v>9</v>
      </c>
      <c r="P641" s="55" t="n">
        <f aca="false">J641-L641</f>
        <v>5381.58</v>
      </c>
      <c r="Q641" s="55" t="n">
        <f aca="false">IF(J641=0,0,ROUND(L641/J641*100,2))</f>
        <v>58.98</v>
      </c>
      <c r="R641" s="55" t="str">
        <f aca="false">TEXT(E641,"yyyy-mm")</f>
        <v>2024-02</v>
      </c>
    </row>
    <row r="642" customFormat="false" ht="15" hidden="false" customHeight="true" outlineLevel="0" collapsed="false">
      <c r="A642" s="52" t="s">
        <v>13884</v>
      </c>
      <c r="B642" s="52" t="s">
        <v>2313</v>
      </c>
      <c r="C642" s="52" t="s">
        <v>8048</v>
      </c>
      <c r="D642" s="52" t="s">
        <v>5486</v>
      </c>
      <c r="E642" s="53" t="n">
        <v>45114</v>
      </c>
      <c r="F642" s="52" t="s">
        <v>102</v>
      </c>
      <c r="G642" s="52" t="s">
        <v>13191</v>
      </c>
      <c r="H642" s="52" t="n">
        <v>163</v>
      </c>
      <c r="I642" s="52" t="n">
        <v>973.59</v>
      </c>
      <c r="J642" s="54" t="n">
        <f aca="false">ROUND(H642*I642,2)</f>
        <v>158695.17</v>
      </c>
      <c r="K642" s="52" t="s">
        <v>13212</v>
      </c>
      <c r="L642" s="52" t="n">
        <v>12968.57</v>
      </c>
      <c r="M642" s="52" t="s">
        <v>13287</v>
      </c>
      <c r="N642" s="52" t="s">
        <v>10061</v>
      </c>
      <c r="O642" s="52" t="s">
        <v>21</v>
      </c>
      <c r="P642" s="55" t="n">
        <f aca="false">J642-L642</f>
        <v>145726.6</v>
      </c>
      <c r="Q642" s="55" t="n">
        <f aca="false">IF(J642=0,0,ROUND(L642/J642*100,2))</f>
        <v>8.17</v>
      </c>
      <c r="R642" s="55" t="str">
        <f aca="false">TEXT(E642,"yyyy-mm")</f>
        <v>2023-07</v>
      </c>
    </row>
    <row r="643" customFormat="false" ht="15" hidden="false" customHeight="true" outlineLevel="0" collapsed="false">
      <c r="A643" s="56" t="s">
        <v>13885</v>
      </c>
      <c r="B643" s="56" t="s">
        <v>738</v>
      </c>
      <c r="C643" s="56" t="s">
        <v>2135</v>
      </c>
      <c r="D643" s="56" t="s">
        <v>408</v>
      </c>
      <c r="E643" s="57" t="n">
        <v>44565</v>
      </c>
      <c r="F643" s="56" t="s">
        <v>94</v>
      </c>
      <c r="G643" s="56" t="s">
        <v>13230</v>
      </c>
      <c r="H643" s="56" t="n">
        <v>267</v>
      </c>
      <c r="I643" s="56" t="n">
        <v>650.98</v>
      </c>
      <c r="J643" s="54" t="n">
        <f aca="false">ROUND(H643*I643,2)</f>
        <v>173811.66</v>
      </c>
      <c r="K643" s="56" t="s">
        <v>13188</v>
      </c>
      <c r="L643" s="56" t="n">
        <v>44041.47</v>
      </c>
      <c r="M643" s="56" t="s">
        <v>13196</v>
      </c>
      <c r="N643" s="56" t="s">
        <v>10066</v>
      </c>
      <c r="O643" s="56" t="s">
        <v>15</v>
      </c>
      <c r="P643" s="55" t="n">
        <f aca="false">J643-L643</f>
        <v>129770.19</v>
      </c>
      <c r="Q643" s="55" t="n">
        <f aca="false">IF(J643=0,0,ROUND(L643/J643*100,2))</f>
        <v>25.34</v>
      </c>
      <c r="R643" s="55" t="str">
        <f aca="false">TEXT(E643,"yyyy-mm")</f>
        <v>2022-01</v>
      </c>
    </row>
    <row r="644" customFormat="false" ht="15" hidden="false" customHeight="true" outlineLevel="0" collapsed="false">
      <c r="A644" s="52" t="s">
        <v>13886</v>
      </c>
      <c r="B644" s="52" t="s">
        <v>3484</v>
      </c>
      <c r="C644" s="52" t="s">
        <v>3811</v>
      </c>
      <c r="D644" s="52" t="s">
        <v>3895</v>
      </c>
      <c r="E644" s="53" t="n">
        <v>45321</v>
      </c>
      <c r="F644" s="52" t="s">
        <v>100</v>
      </c>
      <c r="G644" s="52" t="s">
        <v>13205</v>
      </c>
      <c r="H644" s="52" t="n">
        <v>422</v>
      </c>
      <c r="I644" s="52" t="n">
        <v>164.93</v>
      </c>
      <c r="J644" s="54" t="n">
        <f aca="false">ROUND(H644*I644,2)</f>
        <v>69600.46</v>
      </c>
      <c r="K644" s="52" t="s">
        <v>13202</v>
      </c>
      <c r="L644" s="52" t="n">
        <v>22865.39</v>
      </c>
      <c r="M644" s="52" t="s">
        <v>13206</v>
      </c>
      <c r="N644" s="52" t="s">
        <v>10061</v>
      </c>
      <c r="O644" s="52" t="s">
        <v>12</v>
      </c>
      <c r="P644" s="55" t="n">
        <f aca="false">J644-L644</f>
        <v>46735.07</v>
      </c>
      <c r="Q644" s="55" t="n">
        <f aca="false">IF(J644=0,0,ROUND(L644/J644*100,2))</f>
        <v>32.85</v>
      </c>
      <c r="R644" s="55" t="str">
        <f aca="false">TEXT(E644,"yyyy-mm")</f>
        <v>2024-01</v>
      </c>
    </row>
    <row r="645" customFormat="false" ht="15" hidden="false" customHeight="true" outlineLevel="0" collapsed="false">
      <c r="A645" s="56" t="s">
        <v>13887</v>
      </c>
      <c r="B645" s="56" t="s">
        <v>703</v>
      </c>
      <c r="C645" s="56" t="s">
        <v>1024</v>
      </c>
      <c r="D645" s="56" t="s">
        <v>1899</v>
      </c>
      <c r="E645" s="57" t="n">
        <v>44875</v>
      </c>
      <c r="F645" s="56" t="s">
        <v>96</v>
      </c>
      <c r="G645" s="56" t="s">
        <v>13230</v>
      </c>
      <c r="H645" s="56" t="n">
        <v>201</v>
      </c>
      <c r="I645" s="56" t="n">
        <v>422.91</v>
      </c>
      <c r="J645" s="54" t="n">
        <f aca="false">ROUND(H645*I645,2)</f>
        <v>85004.91</v>
      </c>
      <c r="K645" s="56" t="s">
        <v>13212</v>
      </c>
      <c r="L645" s="56" t="n">
        <v>29608.17</v>
      </c>
      <c r="M645" s="56" t="s">
        <v>13306</v>
      </c>
      <c r="N645" s="56" t="s">
        <v>10061</v>
      </c>
      <c r="O645" s="56" t="s">
        <v>15</v>
      </c>
      <c r="P645" s="55" t="n">
        <f aca="false">J645-L645</f>
        <v>55396.74</v>
      </c>
      <c r="Q645" s="55" t="n">
        <f aca="false">IF(J645=0,0,ROUND(L645/J645*100,2))</f>
        <v>34.83</v>
      </c>
      <c r="R645" s="55" t="str">
        <f aca="false">TEXT(E645,"yyyy-mm")</f>
        <v>2022-11</v>
      </c>
    </row>
    <row r="646" customFormat="false" ht="15" hidden="false" customHeight="true" outlineLevel="0" collapsed="false">
      <c r="A646" s="52" t="s">
        <v>13888</v>
      </c>
      <c r="B646" s="52" t="s">
        <v>3019</v>
      </c>
      <c r="C646" s="52" t="s">
        <v>590</v>
      </c>
      <c r="D646" s="52" t="s">
        <v>10990</v>
      </c>
      <c r="E646" s="53" t="n">
        <v>44759</v>
      </c>
      <c r="F646" s="52" t="s">
        <v>96</v>
      </c>
      <c r="G646" s="52" t="s">
        <v>13187</v>
      </c>
      <c r="H646" s="52" t="n">
        <v>63</v>
      </c>
      <c r="I646" s="52" t="n">
        <v>274.67</v>
      </c>
      <c r="J646" s="54" t="n">
        <f aca="false">ROUND(H646*I646,2)</f>
        <v>17304.21</v>
      </c>
      <c r="K646" s="52" t="s">
        <v>13212</v>
      </c>
      <c r="L646" s="52" t="n">
        <v>3710.89</v>
      </c>
      <c r="M646" s="52" t="s">
        <v>13263</v>
      </c>
      <c r="N646" s="52" t="s">
        <v>10066</v>
      </c>
      <c r="O646" s="52" t="s">
        <v>12</v>
      </c>
      <c r="P646" s="55" t="n">
        <f aca="false">J646-L646</f>
        <v>13593.32</v>
      </c>
      <c r="Q646" s="55" t="n">
        <f aca="false">IF(J646=0,0,ROUND(L646/J646*100,2))</f>
        <v>21.45</v>
      </c>
      <c r="R646" s="55" t="str">
        <f aca="false">TEXT(E646,"yyyy-mm")</f>
        <v>2022-07</v>
      </c>
    </row>
    <row r="647" customFormat="false" ht="15" hidden="false" customHeight="true" outlineLevel="0" collapsed="false">
      <c r="A647" s="56" t="s">
        <v>13889</v>
      </c>
      <c r="B647" s="56" t="s">
        <v>545</v>
      </c>
      <c r="C647" s="56" t="s">
        <v>2810</v>
      </c>
      <c r="D647" s="56" t="s">
        <v>5781</v>
      </c>
      <c r="E647" s="57" t="n">
        <v>44732</v>
      </c>
      <c r="F647" s="56" t="s">
        <v>102</v>
      </c>
      <c r="G647" s="56" t="s">
        <v>13205</v>
      </c>
      <c r="H647" s="56" t="n">
        <v>243</v>
      </c>
      <c r="I647" s="56" t="n">
        <v>721.9</v>
      </c>
      <c r="J647" s="54" t="n">
        <f aca="false">ROUND(H647*I647,2)</f>
        <v>175421.7</v>
      </c>
      <c r="K647" s="56" t="s">
        <v>13202</v>
      </c>
      <c r="L647" s="56" t="n">
        <v>70972.58</v>
      </c>
      <c r="M647" s="56" t="s">
        <v>13225</v>
      </c>
      <c r="N647" s="56" t="s">
        <v>10061</v>
      </c>
      <c r="O647" s="56" t="s">
        <v>21</v>
      </c>
      <c r="P647" s="55" t="n">
        <f aca="false">J647-L647</f>
        <v>104449.12</v>
      </c>
      <c r="Q647" s="55" t="n">
        <f aca="false">IF(J647=0,0,ROUND(L647/J647*100,2))</f>
        <v>40.46</v>
      </c>
      <c r="R647" s="55" t="str">
        <f aca="false">TEXT(E647,"yyyy-mm")</f>
        <v>2022-06</v>
      </c>
    </row>
    <row r="648" customFormat="false" ht="15" hidden="false" customHeight="true" outlineLevel="0" collapsed="false">
      <c r="A648" s="52" t="s">
        <v>13890</v>
      </c>
      <c r="B648" s="52" t="s">
        <v>1704</v>
      </c>
      <c r="C648" s="52" t="s">
        <v>484</v>
      </c>
      <c r="D648" s="52" t="s">
        <v>6354</v>
      </c>
      <c r="E648" s="53" t="n">
        <v>45293</v>
      </c>
      <c r="F648" s="52" t="s">
        <v>98</v>
      </c>
      <c r="G648" s="52" t="s">
        <v>13195</v>
      </c>
      <c r="H648" s="52" t="n">
        <v>358</v>
      </c>
      <c r="I648" s="52" t="n">
        <v>190.85</v>
      </c>
      <c r="J648" s="54" t="n">
        <f aca="false">ROUND(H648*I648,2)</f>
        <v>68324.3</v>
      </c>
      <c r="K648" s="52" t="s">
        <v>13188</v>
      </c>
      <c r="L648" s="52" t="n">
        <v>2836.55</v>
      </c>
      <c r="M648" s="52" t="s">
        <v>13254</v>
      </c>
      <c r="N648" s="52" t="s">
        <v>10066</v>
      </c>
      <c r="O648" s="52" t="s">
        <v>12</v>
      </c>
      <c r="P648" s="55" t="n">
        <f aca="false">J648-L648</f>
        <v>65487.75</v>
      </c>
      <c r="Q648" s="55" t="n">
        <f aca="false">IF(J648=0,0,ROUND(L648/J648*100,2))</f>
        <v>4.15</v>
      </c>
      <c r="R648" s="55" t="str">
        <f aca="false">TEXT(E648,"yyyy-mm")</f>
        <v>2024-01</v>
      </c>
    </row>
    <row r="649" customFormat="false" ht="15" hidden="false" customHeight="true" outlineLevel="0" collapsed="false">
      <c r="A649" s="56" t="s">
        <v>13891</v>
      </c>
      <c r="B649" s="56" t="s">
        <v>2023</v>
      </c>
      <c r="C649" s="56" t="s">
        <v>392</v>
      </c>
      <c r="D649" s="56" t="s">
        <v>345</v>
      </c>
      <c r="E649" s="57" t="n">
        <v>44601</v>
      </c>
      <c r="F649" s="56" t="s">
        <v>100</v>
      </c>
      <c r="G649" s="56" t="s">
        <v>13211</v>
      </c>
      <c r="H649" s="56" t="n">
        <v>12</v>
      </c>
      <c r="I649" s="56" t="n">
        <v>500.06</v>
      </c>
      <c r="J649" s="54" t="n">
        <f aca="false">ROUND(H649*I649,2)</f>
        <v>6000.72</v>
      </c>
      <c r="K649" s="56" t="s">
        <v>13212</v>
      </c>
      <c r="L649" s="56" t="n">
        <v>3495.86</v>
      </c>
      <c r="M649" s="56" t="s">
        <v>13189</v>
      </c>
      <c r="N649" s="56" t="s">
        <v>10066</v>
      </c>
      <c r="O649" s="56" t="s">
        <v>18</v>
      </c>
      <c r="P649" s="55" t="n">
        <f aca="false">J649-L649</f>
        <v>2504.86</v>
      </c>
      <c r="Q649" s="55" t="n">
        <f aca="false">IF(J649=0,0,ROUND(L649/J649*100,2))</f>
        <v>58.26</v>
      </c>
      <c r="R649" s="55" t="str">
        <f aca="false">TEXT(E649,"yyyy-mm")</f>
        <v>2022-02</v>
      </c>
    </row>
    <row r="650" customFormat="false" ht="15" hidden="false" customHeight="true" outlineLevel="0" collapsed="false">
      <c r="A650" s="52" t="s">
        <v>13892</v>
      </c>
      <c r="B650" s="52" t="s">
        <v>3959</v>
      </c>
      <c r="C650" s="52" t="s">
        <v>7930</v>
      </c>
      <c r="D650" s="52" t="s">
        <v>4379</v>
      </c>
      <c r="E650" s="53" t="n">
        <v>45130</v>
      </c>
      <c r="F650" s="52" t="s">
        <v>96</v>
      </c>
      <c r="G650" s="52" t="s">
        <v>13211</v>
      </c>
      <c r="H650" s="52" t="n">
        <v>267</v>
      </c>
      <c r="I650" s="52" t="n">
        <v>840.18</v>
      </c>
      <c r="J650" s="54" t="n">
        <f aca="false">ROUND(H650*I650,2)</f>
        <v>224328.06</v>
      </c>
      <c r="K650" s="52" t="s">
        <v>13188</v>
      </c>
      <c r="L650" s="52" t="n">
        <v>58519.49</v>
      </c>
      <c r="M650" s="52" t="s">
        <v>13193</v>
      </c>
      <c r="N650" s="52" t="s">
        <v>10061</v>
      </c>
      <c r="O650" s="52" t="s">
        <v>18</v>
      </c>
      <c r="P650" s="55" t="n">
        <f aca="false">J650-L650</f>
        <v>165808.57</v>
      </c>
      <c r="Q650" s="55" t="n">
        <f aca="false">IF(J650=0,0,ROUND(L650/J650*100,2))</f>
        <v>26.09</v>
      </c>
      <c r="R650" s="55" t="str">
        <f aca="false">TEXT(E650,"yyyy-mm")</f>
        <v>2023-07</v>
      </c>
    </row>
    <row r="651" customFormat="false" ht="15" hidden="false" customHeight="true" outlineLevel="0" collapsed="false">
      <c r="A651" s="56" t="s">
        <v>13893</v>
      </c>
      <c r="B651" s="56" t="s">
        <v>3294</v>
      </c>
      <c r="C651" s="56" t="s">
        <v>5382</v>
      </c>
      <c r="D651" s="56" t="s">
        <v>2951</v>
      </c>
      <c r="E651" s="57" t="n">
        <v>45113</v>
      </c>
      <c r="F651" s="56" t="s">
        <v>92</v>
      </c>
      <c r="G651" s="56" t="s">
        <v>13211</v>
      </c>
      <c r="H651" s="56" t="n">
        <v>329</v>
      </c>
      <c r="I651" s="56" t="n">
        <v>887.05</v>
      </c>
      <c r="J651" s="54" t="n">
        <f aca="false">ROUND(H651*I651,2)</f>
        <v>291839.45</v>
      </c>
      <c r="K651" s="56" t="s">
        <v>13202</v>
      </c>
      <c r="L651" s="56" t="n">
        <v>61707.41</v>
      </c>
      <c r="M651" s="56" t="s">
        <v>13254</v>
      </c>
      <c r="N651" s="56" t="s">
        <v>10061</v>
      </c>
      <c r="O651" s="56" t="s">
        <v>15</v>
      </c>
      <c r="P651" s="55" t="n">
        <f aca="false">J651-L651</f>
        <v>230132.04</v>
      </c>
      <c r="Q651" s="55" t="n">
        <f aca="false">IF(J651=0,0,ROUND(L651/J651*100,2))</f>
        <v>21.14</v>
      </c>
      <c r="R651" s="55" t="str">
        <f aca="false">TEXT(E651,"yyyy-mm")</f>
        <v>2023-07</v>
      </c>
    </row>
    <row r="652" customFormat="false" ht="15" hidden="false" customHeight="true" outlineLevel="0" collapsed="false">
      <c r="A652" s="52" t="s">
        <v>13894</v>
      </c>
      <c r="B652" s="52" t="s">
        <v>1894</v>
      </c>
      <c r="C652" s="52" t="s">
        <v>3538</v>
      </c>
      <c r="D652" s="52" t="s">
        <v>2695</v>
      </c>
      <c r="E652" s="53" t="n">
        <v>44971</v>
      </c>
      <c r="F652" s="52" t="s">
        <v>102</v>
      </c>
      <c r="G652" s="52" t="s">
        <v>13187</v>
      </c>
      <c r="H652" s="52" t="n">
        <v>166</v>
      </c>
      <c r="I652" s="52" t="n">
        <v>459.52</v>
      </c>
      <c r="J652" s="54" t="n">
        <f aca="false">ROUND(H652*I652,2)</f>
        <v>76280.32</v>
      </c>
      <c r="K652" s="52" t="s">
        <v>13192</v>
      </c>
      <c r="L652" s="52" t="n">
        <v>36717.35</v>
      </c>
      <c r="M652" s="52" t="s">
        <v>13263</v>
      </c>
      <c r="N652" s="52" t="s">
        <v>10061</v>
      </c>
      <c r="O652" s="52" t="s">
        <v>12</v>
      </c>
      <c r="P652" s="55" t="n">
        <f aca="false">J652-L652</f>
        <v>39562.97</v>
      </c>
      <c r="Q652" s="55" t="n">
        <f aca="false">IF(J652=0,0,ROUND(L652/J652*100,2))</f>
        <v>48.13</v>
      </c>
      <c r="R652" s="55" t="str">
        <f aca="false">TEXT(E652,"yyyy-mm")</f>
        <v>2023-02</v>
      </c>
    </row>
    <row r="653" customFormat="false" ht="15" hidden="false" customHeight="true" outlineLevel="0" collapsed="false">
      <c r="A653" s="56" t="s">
        <v>13895</v>
      </c>
      <c r="B653" s="56" t="s">
        <v>596</v>
      </c>
      <c r="C653" s="56" t="s">
        <v>1775</v>
      </c>
      <c r="D653" s="56" t="s">
        <v>3128</v>
      </c>
      <c r="E653" s="57" t="n">
        <v>45083</v>
      </c>
      <c r="F653" s="56" t="s">
        <v>96</v>
      </c>
      <c r="G653" s="56" t="s">
        <v>13230</v>
      </c>
      <c r="H653" s="56" t="n">
        <v>164</v>
      </c>
      <c r="I653" s="56" t="n">
        <v>884.16</v>
      </c>
      <c r="J653" s="54" t="n">
        <f aca="false">ROUND(H653*I653,2)</f>
        <v>145002.24</v>
      </c>
      <c r="K653" s="56" t="s">
        <v>13188</v>
      </c>
      <c r="L653" s="56" t="n">
        <v>70644.22</v>
      </c>
      <c r="M653" s="56" t="s">
        <v>13209</v>
      </c>
      <c r="N653" s="56" t="s">
        <v>10066</v>
      </c>
      <c r="O653" s="56" t="s">
        <v>18</v>
      </c>
      <c r="P653" s="55" t="n">
        <f aca="false">J653-L653</f>
        <v>74358.02</v>
      </c>
      <c r="Q653" s="55" t="n">
        <f aca="false">IF(J653=0,0,ROUND(L653/J653*100,2))</f>
        <v>48.72</v>
      </c>
      <c r="R653" s="55" t="str">
        <f aca="false">TEXT(E653,"yyyy-mm")</f>
        <v>2023-06</v>
      </c>
    </row>
    <row r="654" customFormat="false" ht="15" hidden="false" customHeight="true" outlineLevel="0" collapsed="false">
      <c r="A654" s="52" t="s">
        <v>13896</v>
      </c>
      <c r="B654" s="52" t="s">
        <v>3934</v>
      </c>
      <c r="C654" s="52" t="s">
        <v>13897</v>
      </c>
      <c r="D654" s="52" t="s">
        <v>3831</v>
      </c>
      <c r="E654" s="53" t="n">
        <v>44589</v>
      </c>
      <c r="F654" s="52" t="s">
        <v>92</v>
      </c>
      <c r="G654" s="52" t="s">
        <v>13195</v>
      </c>
      <c r="H654" s="52" t="n">
        <v>391</v>
      </c>
      <c r="I654" s="52" t="n">
        <v>507.91</v>
      </c>
      <c r="J654" s="54" t="n">
        <f aca="false">ROUND(H654*I654,2)</f>
        <v>198592.81</v>
      </c>
      <c r="K654" s="52" t="s">
        <v>13188</v>
      </c>
      <c r="L654" s="52" t="n">
        <v>115347.93</v>
      </c>
      <c r="M654" s="52" t="s">
        <v>13276</v>
      </c>
      <c r="N654" s="52" t="s">
        <v>10066</v>
      </c>
      <c r="O654" s="52" t="s">
        <v>15</v>
      </c>
      <c r="P654" s="55" t="n">
        <f aca="false">J654-L654</f>
        <v>83244.88</v>
      </c>
      <c r="Q654" s="55" t="n">
        <f aca="false">IF(J654=0,0,ROUND(L654/J654*100,2))</f>
        <v>58.08</v>
      </c>
      <c r="R654" s="55" t="str">
        <f aca="false">TEXT(E654,"yyyy-mm")</f>
        <v>2022-01</v>
      </c>
    </row>
    <row r="655" customFormat="false" ht="15" hidden="false" customHeight="true" outlineLevel="0" collapsed="false">
      <c r="A655" s="56" t="s">
        <v>13898</v>
      </c>
      <c r="B655" s="56" t="s">
        <v>2930</v>
      </c>
      <c r="C655" s="56" t="s">
        <v>1342</v>
      </c>
      <c r="D655" s="56" t="s">
        <v>4386</v>
      </c>
      <c r="E655" s="57" t="n">
        <v>45148</v>
      </c>
      <c r="F655" s="56" t="s">
        <v>102</v>
      </c>
      <c r="G655" s="56" t="s">
        <v>13230</v>
      </c>
      <c r="H655" s="56" t="n">
        <v>468</v>
      </c>
      <c r="I655" s="56" t="n">
        <v>552.16</v>
      </c>
      <c r="J655" s="54" t="n">
        <f aca="false">ROUND(H655*I655,2)</f>
        <v>258410.88</v>
      </c>
      <c r="K655" s="56" t="s">
        <v>13192</v>
      </c>
      <c r="L655" s="56" t="n">
        <v>93247.01</v>
      </c>
      <c r="M655" s="56" t="s">
        <v>13306</v>
      </c>
      <c r="N655" s="56" t="s">
        <v>10061</v>
      </c>
      <c r="O655" s="56" t="s">
        <v>21</v>
      </c>
      <c r="P655" s="55" t="n">
        <f aca="false">J655-L655</f>
        <v>165163.87</v>
      </c>
      <c r="Q655" s="55" t="n">
        <f aca="false">IF(J655=0,0,ROUND(L655/J655*100,2))</f>
        <v>36.08</v>
      </c>
      <c r="R655" s="55" t="str">
        <f aca="false">TEXT(E655,"yyyy-mm")</f>
        <v>2023-08</v>
      </c>
    </row>
    <row r="656" customFormat="false" ht="15" hidden="false" customHeight="true" outlineLevel="0" collapsed="false">
      <c r="A656" s="52" t="s">
        <v>13899</v>
      </c>
      <c r="B656" s="52" t="s">
        <v>3707</v>
      </c>
      <c r="C656" s="52" t="s">
        <v>3133</v>
      </c>
      <c r="D656" s="52" t="s">
        <v>2767</v>
      </c>
      <c r="E656" s="53" t="n">
        <v>45045</v>
      </c>
      <c r="F656" s="52" t="s">
        <v>96</v>
      </c>
      <c r="G656" s="52" t="s">
        <v>13187</v>
      </c>
      <c r="H656" s="52" t="n">
        <v>404</v>
      </c>
      <c r="I656" s="52" t="n">
        <v>728.91</v>
      </c>
      <c r="J656" s="54" t="n">
        <f aca="false">ROUND(H656*I656,2)</f>
        <v>294479.64</v>
      </c>
      <c r="K656" s="52" t="s">
        <v>13188</v>
      </c>
      <c r="L656" s="52" t="n">
        <v>165952.52</v>
      </c>
      <c r="M656" s="52" t="s">
        <v>13292</v>
      </c>
      <c r="N656" s="52" t="s">
        <v>10061</v>
      </c>
      <c r="O656" s="52" t="s">
        <v>12</v>
      </c>
      <c r="P656" s="55" t="n">
        <f aca="false">J656-L656</f>
        <v>128527.12</v>
      </c>
      <c r="Q656" s="55" t="n">
        <f aca="false">IF(J656=0,0,ROUND(L656/J656*100,2))</f>
        <v>56.35</v>
      </c>
      <c r="R656" s="55" t="str">
        <f aca="false">TEXT(E656,"yyyy-mm")</f>
        <v>2023-04</v>
      </c>
    </row>
    <row r="657" customFormat="false" ht="15" hidden="false" customHeight="true" outlineLevel="0" collapsed="false">
      <c r="A657" s="56" t="s">
        <v>13900</v>
      </c>
      <c r="B657" s="56" t="s">
        <v>2227</v>
      </c>
      <c r="C657" s="56" t="s">
        <v>3567</v>
      </c>
      <c r="D657" s="56" t="s">
        <v>3053</v>
      </c>
      <c r="E657" s="57" t="n">
        <v>45205</v>
      </c>
      <c r="F657" s="56" t="s">
        <v>100</v>
      </c>
      <c r="G657" s="56" t="s">
        <v>13187</v>
      </c>
      <c r="H657" s="56" t="n">
        <v>198</v>
      </c>
      <c r="I657" s="56" t="n">
        <v>600.96</v>
      </c>
      <c r="J657" s="54" t="n">
        <f aca="false">ROUND(H657*I657,2)</f>
        <v>118990.08</v>
      </c>
      <c r="K657" s="56" t="s">
        <v>13202</v>
      </c>
      <c r="L657" s="56" t="n">
        <v>48194.64</v>
      </c>
      <c r="M657" s="56" t="s">
        <v>13258</v>
      </c>
      <c r="N657" s="56" t="s">
        <v>10066</v>
      </c>
      <c r="O657" s="56" t="s">
        <v>21</v>
      </c>
      <c r="P657" s="55" t="n">
        <f aca="false">J657-L657</f>
        <v>70795.44</v>
      </c>
      <c r="Q657" s="55" t="n">
        <f aca="false">IF(J657=0,0,ROUND(L657/J657*100,2))</f>
        <v>40.5</v>
      </c>
      <c r="R657" s="55" t="str">
        <f aca="false">TEXT(E657,"yyyy-mm")</f>
        <v>2023-10</v>
      </c>
    </row>
    <row r="658" customFormat="false" ht="15" hidden="false" customHeight="true" outlineLevel="0" collapsed="false">
      <c r="A658" s="52" t="s">
        <v>13901</v>
      </c>
      <c r="B658" s="52" t="s">
        <v>1983</v>
      </c>
      <c r="C658" s="52" t="s">
        <v>2589</v>
      </c>
      <c r="D658" s="52" t="s">
        <v>1334</v>
      </c>
      <c r="E658" s="53" t="n">
        <v>45105</v>
      </c>
      <c r="F658" s="52" t="s">
        <v>100</v>
      </c>
      <c r="G658" s="52" t="s">
        <v>13205</v>
      </c>
      <c r="H658" s="52" t="n">
        <v>404</v>
      </c>
      <c r="I658" s="52" t="n">
        <v>408.95</v>
      </c>
      <c r="J658" s="54" t="n">
        <f aca="false">ROUND(H658*I658,2)</f>
        <v>165215.8</v>
      </c>
      <c r="K658" s="52" t="s">
        <v>13188</v>
      </c>
      <c r="L658" s="52" t="n">
        <v>33143.79</v>
      </c>
      <c r="M658" s="52" t="s">
        <v>13198</v>
      </c>
      <c r="N658" s="52" t="s">
        <v>10061</v>
      </c>
      <c r="O658" s="52" t="s">
        <v>12</v>
      </c>
      <c r="P658" s="55" t="n">
        <f aca="false">J658-L658</f>
        <v>132072.01</v>
      </c>
      <c r="Q658" s="55" t="n">
        <f aca="false">IF(J658=0,0,ROUND(L658/J658*100,2))</f>
        <v>20.06</v>
      </c>
      <c r="R658" s="55" t="str">
        <f aca="false">TEXT(E658,"yyyy-mm")</f>
        <v>2023-06</v>
      </c>
    </row>
    <row r="659" customFormat="false" ht="15" hidden="false" customHeight="true" outlineLevel="0" collapsed="false">
      <c r="A659" s="56" t="s">
        <v>13902</v>
      </c>
      <c r="B659" s="56" t="s">
        <v>2398</v>
      </c>
      <c r="C659" s="56" t="s">
        <v>6306</v>
      </c>
      <c r="D659" s="56" t="s">
        <v>923</v>
      </c>
      <c r="E659" s="57" t="n">
        <v>45372</v>
      </c>
      <c r="F659" s="56" t="s">
        <v>94</v>
      </c>
      <c r="G659" s="56" t="s">
        <v>13211</v>
      </c>
      <c r="H659" s="56" t="n">
        <v>376</v>
      </c>
      <c r="I659" s="56" t="n">
        <v>968.16</v>
      </c>
      <c r="J659" s="54" t="n">
        <f aca="false">ROUND(H659*I659,2)</f>
        <v>364028.16</v>
      </c>
      <c r="K659" s="56" t="s">
        <v>13188</v>
      </c>
      <c r="L659" s="56" t="n">
        <v>10229.44</v>
      </c>
      <c r="M659" s="56" t="s">
        <v>13209</v>
      </c>
      <c r="N659" s="56" t="s">
        <v>10061</v>
      </c>
      <c r="O659" s="56" t="s">
        <v>21</v>
      </c>
      <c r="P659" s="55" t="n">
        <f aca="false">J659-L659</f>
        <v>353798.72</v>
      </c>
      <c r="Q659" s="55" t="n">
        <f aca="false">IF(J659=0,0,ROUND(L659/J659*100,2))</f>
        <v>2.81</v>
      </c>
      <c r="R659" s="55" t="str">
        <f aca="false">TEXT(E659,"yyyy-mm")</f>
        <v>2024-03</v>
      </c>
    </row>
    <row r="660" customFormat="false" ht="15" hidden="false" customHeight="true" outlineLevel="0" collapsed="false">
      <c r="A660" s="52" t="s">
        <v>13903</v>
      </c>
      <c r="B660" s="52" t="s">
        <v>3660</v>
      </c>
      <c r="C660" s="52" t="s">
        <v>12474</v>
      </c>
      <c r="D660" s="52" t="s">
        <v>6460</v>
      </c>
      <c r="E660" s="53" t="n">
        <v>45332</v>
      </c>
      <c r="F660" s="52" t="s">
        <v>102</v>
      </c>
      <c r="G660" s="52" t="s">
        <v>13191</v>
      </c>
      <c r="H660" s="52" t="n">
        <v>231</v>
      </c>
      <c r="I660" s="52" t="n">
        <v>630.92</v>
      </c>
      <c r="J660" s="54" t="n">
        <f aca="false">ROUND(H660*I660,2)</f>
        <v>145742.52</v>
      </c>
      <c r="K660" s="52" t="s">
        <v>13192</v>
      </c>
      <c r="L660" s="52" t="n">
        <v>60748.72</v>
      </c>
      <c r="M660" s="52" t="s">
        <v>13241</v>
      </c>
      <c r="N660" s="52" t="s">
        <v>10061</v>
      </c>
      <c r="O660" s="52" t="s">
        <v>12</v>
      </c>
      <c r="P660" s="55" t="n">
        <f aca="false">J660-L660</f>
        <v>84993.8</v>
      </c>
      <c r="Q660" s="55" t="n">
        <f aca="false">IF(J660=0,0,ROUND(L660/J660*100,2))</f>
        <v>41.68</v>
      </c>
      <c r="R660" s="55" t="str">
        <f aca="false">TEXT(E660,"yyyy-mm")</f>
        <v>2024-02</v>
      </c>
    </row>
    <row r="661" customFormat="false" ht="15" hidden="false" customHeight="true" outlineLevel="0" collapsed="false">
      <c r="A661" s="56" t="s">
        <v>13904</v>
      </c>
      <c r="B661" s="56" t="s">
        <v>3134</v>
      </c>
      <c r="C661" s="56" t="s">
        <v>13897</v>
      </c>
      <c r="D661" s="56" t="s">
        <v>3556</v>
      </c>
      <c r="E661" s="57" t="n">
        <v>44744</v>
      </c>
      <c r="F661" s="56" t="s">
        <v>96</v>
      </c>
      <c r="G661" s="56" t="s">
        <v>13211</v>
      </c>
      <c r="H661" s="56" t="n">
        <v>417</v>
      </c>
      <c r="I661" s="56" t="n">
        <v>501.65</v>
      </c>
      <c r="J661" s="54" t="n">
        <f aca="false">ROUND(H661*I661,2)</f>
        <v>209188.05</v>
      </c>
      <c r="K661" s="56" t="s">
        <v>13212</v>
      </c>
      <c r="L661" s="56" t="n">
        <v>96898.83</v>
      </c>
      <c r="M661" s="56" t="s">
        <v>13206</v>
      </c>
      <c r="N661" s="56" t="s">
        <v>10061</v>
      </c>
      <c r="O661" s="56" t="s">
        <v>15</v>
      </c>
      <c r="P661" s="55" t="n">
        <f aca="false">J661-L661</f>
        <v>112289.22</v>
      </c>
      <c r="Q661" s="55" t="n">
        <f aca="false">IF(J661=0,0,ROUND(L661/J661*100,2))</f>
        <v>46.32</v>
      </c>
      <c r="R661" s="55" t="str">
        <f aca="false">TEXT(E661,"yyyy-mm")</f>
        <v>2022-07</v>
      </c>
    </row>
    <row r="662" customFormat="false" ht="15" hidden="false" customHeight="true" outlineLevel="0" collapsed="false">
      <c r="A662" s="52" t="s">
        <v>13905</v>
      </c>
      <c r="B662" s="52" t="s">
        <v>3921</v>
      </c>
      <c r="C662" s="52" t="s">
        <v>8055</v>
      </c>
      <c r="D662" s="52" t="s">
        <v>3767</v>
      </c>
      <c r="E662" s="53" t="n">
        <v>44904</v>
      </c>
      <c r="F662" s="52" t="s">
        <v>92</v>
      </c>
      <c r="G662" s="52" t="s">
        <v>13187</v>
      </c>
      <c r="H662" s="52" t="n">
        <v>128</v>
      </c>
      <c r="I662" s="52" t="n">
        <v>262.75</v>
      </c>
      <c r="J662" s="54" t="n">
        <f aca="false">ROUND(H662*I662,2)</f>
        <v>33632</v>
      </c>
      <c r="K662" s="52" t="s">
        <v>13192</v>
      </c>
      <c r="L662" s="52" t="n">
        <v>12793.74</v>
      </c>
      <c r="M662" s="52" t="s">
        <v>13265</v>
      </c>
      <c r="N662" s="52" t="s">
        <v>10061</v>
      </c>
      <c r="O662" s="52" t="s">
        <v>15</v>
      </c>
      <c r="P662" s="55" t="n">
        <f aca="false">J662-L662</f>
        <v>20838.26</v>
      </c>
      <c r="Q662" s="55" t="n">
        <f aca="false">IF(J662=0,0,ROUND(L662/J662*100,2))</f>
        <v>38.04</v>
      </c>
      <c r="R662" s="55" t="str">
        <f aca="false">TEXT(E662,"yyyy-mm")</f>
        <v>2022-12</v>
      </c>
    </row>
    <row r="663" customFormat="false" ht="15" hidden="false" customHeight="true" outlineLevel="0" collapsed="false">
      <c r="A663" s="56" t="s">
        <v>13906</v>
      </c>
      <c r="B663" s="56" t="s">
        <v>3776</v>
      </c>
      <c r="C663" s="56" t="s">
        <v>3897</v>
      </c>
      <c r="D663" s="56" t="s">
        <v>6937</v>
      </c>
      <c r="E663" s="57" t="n">
        <v>45485</v>
      </c>
      <c r="F663" s="56" t="s">
        <v>96</v>
      </c>
      <c r="G663" s="56" t="s">
        <v>13211</v>
      </c>
      <c r="H663" s="56" t="n">
        <v>6</v>
      </c>
      <c r="I663" s="56" t="n">
        <v>476.33</v>
      </c>
      <c r="J663" s="54" t="n">
        <f aca="false">ROUND(H663*I663,2)</f>
        <v>2857.98</v>
      </c>
      <c r="K663" s="56" t="s">
        <v>13202</v>
      </c>
      <c r="L663" s="56" t="n">
        <v>123.01</v>
      </c>
      <c r="M663" s="56" t="s">
        <v>13214</v>
      </c>
      <c r="N663" s="56" t="s">
        <v>10066</v>
      </c>
      <c r="O663" s="56" t="s">
        <v>9</v>
      </c>
      <c r="P663" s="55" t="n">
        <f aca="false">J663-L663</f>
        <v>2734.97</v>
      </c>
      <c r="Q663" s="55" t="n">
        <f aca="false">IF(J663=0,0,ROUND(L663/J663*100,2))</f>
        <v>4.3</v>
      </c>
      <c r="R663" s="55" t="str">
        <f aca="false">TEXT(E663,"yyyy-mm")</f>
        <v>2024-07</v>
      </c>
    </row>
    <row r="664" customFormat="false" ht="15" hidden="false" customHeight="true" outlineLevel="0" collapsed="false">
      <c r="A664" s="52" t="s">
        <v>13907</v>
      </c>
      <c r="B664" s="52" t="s">
        <v>1282</v>
      </c>
      <c r="C664" s="52" t="s">
        <v>2057</v>
      </c>
      <c r="D664" s="52" t="s">
        <v>3592</v>
      </c>
      <c r="E664" s="53" t="n">
        <v>45287</v>
      </c>
      <c r="F664" s="52" t="s">
        <v>100</v>
      </c>
      <c r="G664" s="52" t="s">
        <v>13195</v>
      </c>
      <c r="H664" s="52" t="n">
        <v>380</v>
      </c>
      <c r="I664" s="52" t="n">
        <v>54.12</v>
      </c>
      <c r="J664" s="54" t="n">
        <f aca="false">ROUND(H664*I664,2)</f>
        <v>20565.6</v>
      </c>
      <c r="K664" s="52" t="s">
        <v>13188</v>
      </c>
      <c r="L664" s="52" t="n">
        <v>5597.15</v>
      </c>
      <c r="M664" s="52" t="s">
        <v>13232</v>
      </c>
      <c r="N664" s="52" t="s">
        <v>10066</v>
      </c>
      <c r="O664" s="52" t="s">
        <v>15</v>
      </c>
      <c r="P664" s="55" t="n">
        <f aca="false">J664-L664</f>
        <v>14968.45</v>
      </c>
      <c r="Q664" s="55" t="n">
        <f aca="false">IF(J664=0,0,ROUND(L664/J664*100,2))</f>
        <v>27.22</v>
      </c>
      <c r="R664" s="55" t="str">
        <f aca="false">TEXT(E664,"yyyy-mm")</f>
        <v>2023-12</v>
      </c>
    </row>
    <row r="665" customFormat="false" ht="15" hidden="false" customHeight="true" outlineLevel="0" collapsed="false">
      <c r="A665" s="56" t="s">
        <v>13908</v>
      </c>
      <c r="B665" s="56" t="s">
        <v>2784</v>
      </c>
      <c r="C665" s="56" t="s">
        <v>4950</v>
      </c>
      <c r="D665" s="56" t="s">
        <v>9809</v>
      </c>
      <c r="E665" s="57" t="n">
        <v>44947</v>
      </c>
      <c r="F665" s="56" t="s">
        <v>100</v>
      </c>
      <c r="G665" s="56" t="s">
        <v>13191</v>
      </c>
      <c r="H665" s="56" t="n">
        <v>266</v>
      </c>
      <c r="I665" s="56" t="n">
        <v>904.32</v>
      </c>
      <c r="J665" s="54" t="n">
        <f aca="false">ROUND(H665*I665,2)</f>
        <v>240549.12</v>
      </c>
      <c r="K665" s="56" t="s">
        <v>13188</v>
      </c>
      <c r="L665" s="56" t="n">
        <v>57060.26</v>
      </c>
      <c r="M665" s="56" t="s">
        <v>13200</v>
      </c>
      <c r="N665" s="56" t="s">
        <v>10061</v>
      </c>
      <c r="O665" s="56" t="s">
        <v>12</v>
      </c>
      <c r="P665" s="55" t="n">
        <f aca="false">J665-L665</f>
        <v>183488.86</v>
      </c>
      <c r="Q665" s="55" t="n">
        <f aca="false">IF(J665=0,0,ROUND(L665/J665*100,2))</f>
        <v>23.72</v>
      </c>
      <c r="R665" s="55" t="str">
        <f aca="false">TEXT(E665,"yyyy-mm")</f>
        <v>2023-01</v>
      </c>
    </row>
    <row r="666" customFormat="false" ht="15" hidden="false" customHeight="true" outlineLevel="0" collapsed="false">
      <c r="A666" s="52" t="s">
        <v>13909</v>
      </c>
      <c r="B666" s="52" t="s">
        <v>3055</v>
      </c>
      <c r="C666" s="52" t="s">
        <v>1475</v>
      </c>
      <c r="D666" s="52" t="s">
        <v>2197</v>
      </c>
      <c r="E666" s="53" t="n">
        <v>45650</v>
      </c>
      <c r="F666" s="52" t="s">
        <v>94</v>
      </c>
      <c r="G666" s="52" t="s">
        <v>13230</v>
      </c>
      <c r="H666" s="52" t="n">
        <v>386</v>
      </c>
      <c r="I666" s="52" t="n">
        <v>548.5</v>
      </c>
      <c r="J666" s="54" t="n">
        <f aca="false">ROUND(H666*I666,2)</f>
        <v>211721</v>
      </c>
      <c r="K666" s="52" t="s">
        <v>13202</v>
      </c>
      <c r="L666" s="52" t="n">
        <v>75980.43</v>
      </c>
      <c r="M666" s="52" t="s">
        <v>13214</v>
      </c>
      <c r="N666" s="52" t="s">
        <v>10061</v>
      </c>
      <c r="O666" s="52" t="s">
        <v>18</v>
      </c>
      <c r="P666" s="55" t="n">
        <f aca="false">J666-L666</f>
        <v>135740.57</v>
      </c>
      <c r="Q666" s="55" t="n">
        <f aca="false">IF(J666=0,0,ROUND(L666/J666*100,2))</f>
        <v>35.89</v>
      </c>
      <c r="R666" s="55" t="str">
        <f aca="false">TEXT(E666,"yyyy-mm")</f>
        <v>2024-12</v>
      </c>
    </row>
    <row r="667" customFormat="false" ht="15" hidden="false" customHeight="true" outlineLevel="0" collapsed="false">
      <c r="A667" s="56" t="s">
        <v>13910</v>
      </c>
      <c r="B667" s="56" t="s">
        <v>1361</v>
      </c>
      <c r="C667" s="56" t="s">
        <v>7119</v>
      </c>
      <c r="D667" s="56" t="s">
        <v>3266</v>
      </c>
      <c r="E667" s="57" t="n">
        <v>45235</v>
      </c>
      <c r="F667" s="56" t="s">
        <v>102</v>
      </c>
      <c r="G667" s="56" t="s">
        <v>13205</v>
      </c>
      <c r="H667" s="56" t="n">
        <v>393</v>
      </c>
      <c r="I667" s="56" t="n">
        <v>94.68</v>
      </c>
      <c r="J667" s="54" t="n">
        <f aca="false">ROUND(H667*I667,2)</f>
        <v>37209.24</v>
      </c>
      <c r="K667" s="56" t="s">
        <v>13188</v>
      </c>
      <c r="L667" s="56" t="n">
        <v>13867.53</v>
      </c>
      <c r="M667" s="56" t="s">
        <v>13236</v>
      </c>
      <c r="N667" s="56" t="s">
        <v>10066</v>
      </c>
      <c r="O667" s="56" t="s">
        <v>18</v>
      </c>
      <c r="P667" s="55" t="n">
        <f aca="false">J667-L667</f>
        <v>23341.71</v>
      </c>
      <c r="Q667" s="55" t="n">
        <f aca="false">IF(J667=0,0,ROUND(L667/J667*100,2))</f>
        <v>37.27</v>
      </c>
      <c r="R667" s="55" t="str">
        <f aca="false">TEXT(E667,"yyyy-mm")</f>
        <v>2023-11</v>
      </c>
    </row>
    <row r="668" customFormat="false" ht="15" hidden="false" customHeight="true" outlineLevel="0" collapsed="false">
      <c r="A668" s="52" t="s">
        <v>13911</v>
      </c>
      <c r="B668" s="52" t="s">
        <v>560</v>
      </c>
      <c r="C668" s="52" t="s">
        <v>660</v>
      </c>
      <c r="D668" s="52" t="s">
        <v>2428</v>
      </c>
      <c r="E668" s="53" t="n">
        <v>44990</v>
      </c>
      <c r="F668" s="52" t="s">
        <v>100</v>
      </c>
      <c r="G668" s="52" t="s">
        <v>13230</v>
      </c>
      <c r="H668" s="52" t="n">
        <v>420</v>
      </c>
      <c r="I668" s="52" t="n">
        <v>495.51</v>
      </c>
      <c r="J668" s="54" t="n">
        <f aca="false">ROUND(H668*I668,2)</f>
        <v>208114.2</v>
      </c>
      <c r="K668" s="52" t="s">
        <v>13188</v>
      </c>
      <c r="L668" s="52" t="n">
        <v>91153.21</v>
      </c>
      <c r="M668" s="52" t="s">
        <v>13193</v>
      </c>
      <c r="N668" s="52" t="s">
        <v>10061</v>
      </c>
      <c r="O668" s="52" t="s">
        <v>9</v>
      </c>
      <c r="P668" s="55" t="n">
        <f aca="false">J668-L668</f>
        <v>116960.99</v>
      </c>
      <c r="Q668" s="55" t="n">
        <f aca="false">IF(J668=0,0,ROUND(L668/J668*100,2))</f>
        <v>43.8</v>
      </c>
      <c r="R668" s="55" t="str">
        <f aca="false">TEXT(E668,"yyyy-mm")</f>
        <v>2023-03</v>
      </c>
    </row>
    <row r="669" customFormat="false" ht="15" hidden="false" customHeight="true" outlineLevel="0" collapsed="false">
      <c r="A669" s="56" t="s">
        <v>13912</v>
      </c>
      <c r="B669" s="56" t="s">
        <v>3901</v>
      </c>
      <c r="C669" s="56" t="s">
        <v>4805</v>
      </c>
      <c r="D669" s="56" t="s">
        <v>2425</v>
      </c>
      <c r="E669" s="57" t="n">
        <v>44801</v>
      </c>
      <c r="F669" s="56" t="s">
        <v>100</v>
      </c>
      <c r="G669" s="56" t="s">
        <v>13191</v>
      </c>
      <c r="H669" s="56" t="n">
        <v>118</v>
      </c>
      <c r="I669" s="56" t="n">
        <v>220.49</v>
      </c>
      <c r="J669" s="54" t="n">
        <f aca="false">ROUND(H669*I669,2)</f>
        <v>26017.82</v>
      </c>
      <c r="K669" s="56" t="s">
        <v>13202</v>
      </c>
      <c r="L669" s="56" t="n">
        <v>3511.75</v>
      </c>
      <c r="M669" s="56" t="s">
        <v>13276</v>
      </c>
      <c r="N669" s="56" t="s">
        <v>10061</v>
      </c>
      <c r="O669" s="56" t="s">
        <v>12</v>
      </c>
      <c r="P669" s="55" t="n">
        <f aca="false">J669-L669</f>
        <v>22506.07</v>
      </c>
      <c r="Q669" s="55" t="n">
        <f aca="false">IF(J669=0,0,ROUND(L669/J669*100,2))</f>
        <v>13.5</v>
      </c>
      <c r="R669" s="55" t="str">
        <f aca="false">TEXT(E669,"yyyy-mm")</f>
        <v>2022-08</v>
      </c>
    </row>
    <row r="670" customFormat="false" ht="15" hidden="false" customHeight="true" outlineLevel="0" collapsed="false">
      <c r="A670" s="52" t="s">
        <v>13913</v>
      </c>
      <c r="B670" s="52" t="s">
        <v>2769</v>
      </c>
      <c r="C670" s="52" t="s">
        <v>511</v>
      </c>
      <c r="D670" s="52" t="s">
        <v>7742</v>
      </c>
      <c r="E670" s="53" t="n">
        <v>44859</v>
      </c>
      <c r="F670" s="52" t="s">
        <v>98</v>
      </c>
      <c r="G670" s="52" t="s">
        <v>13187</v>
      </c>
      <c r="H670" s="52" t="n">
        <v>372</v>
      </c>
      <c r="I670" s="52" t="n">
        <v>650.02</v>
      </c>
      <c r="J670" s="54" t="n">
        <f aca="false">ROUND(H670*I670,2)</f>
        <v>241807.44</v>
      </c>
      <c r="K670" s="52" t="s">
        <v>13202</v>
      </c>
      <c r="L670" s="52" t="n">
        <v>9984.28</v>
      </c>
      <c r="M670" s="52" t="s">
        <v>13222</v>
      </c>
      <c r="N670" s="52" t="s">
        <v>10061</v>
      </c>
      <c r="O670" s="52" t="s">
        <v>18</v>
      </c>
      <c r="P670" s="55" t="n">
        <f aca="false">J670-L670</f>
        <v>231823.16</v>
      </c>
      <c r="Q670" s="55" t="n">
        <f aca="false">IF(J670=0,0,ROUND(L670/J670*100,2))</f>
        <v>4.13</v>
      </c>
      <c r="R670" s="55" t="str">
        <f aca="false">TEXT(E670,"yyyy-mm")</f>
        <v>2022-10</v>
      </c>
    </row>
    <row r="671" customFormat="false" ht="15" hidden="false" customHeight="true" outlineLevel="0" collapsed="false">
      <c r="A671" s="56" t="s">
        <v>13914</v>
      </c>
      <c r="B671" s="56" t="s">
        <v>1700</v>
      </c>
      <c r="C671" s="56" t="s">
        <v>4466</v>
      </c>
      <c r="D671" s="56" t="s">
        <v>6012</v>
      </c>
      <c r="E671" s="57" t="n">
        <v>44587</v>
      </c>
      <c r="F671" s="56" t="s">
        <v>94</v>
      </c>
      <c r="G671" s="56" t="s">
        <v>13211</v>
      </c>
      <c r="H671" s="56" t="n">
        <v>419</v>
      </c>
      <c r="I671" s="56" t="n">
        <v>876.22</v>
      </c>
      <c r="J671" s="54" t="n">
        <f aca="false">ROUND(H671*I671,2)</f>
        <v>367136.18</v>
      </c>
      <c r="K671" s="56" t="s">
        <v>13188</v>
      </c>
      <c r="L671" s="56" t="n">
        <v>113585.85</v>
      </c>
      <c r="M671" s="56" t="s">
        <v>13276</v>
      </c>
      <c r="N671" s="56" t="s">
        <v>10061</v>
      </c>
      <c r="O671" s="56" t="s">
        <v>12</v>
      </c>
      <c r="P671" s="55" t="n">
        <f aca="false">J671-L671</f>
        <v>253550.33</v>
      </c>
      <c r="Q671" s="55" t="n">
        <f aca="false">IF(J671=0,0,ROUND(L671/J671*100,2))</f>
        <v>30.94</v>
      </c>
      <c r="R671" s="55" t="str">
        <f aca="false">TEXT(E671,"yyyy-mm")</f>
        <v>2022-01</v>
      </c>
    </row>
    <row r="672" customFormat="false" ht="15" hidden="false" customHeight="true" outlineLevel="0" collapsed="false">
      <c r="A672" s="52" t="s">
        <v>13915</v>
      </c>
      <c r="B672" s="52" t="s">
        <v>1756</v>
      </c>
      <c r="C672" s="52" t="s">
        <v>1666</v>
      </c>
      <c r="D672" s="52" t="s">
        <v>8197</v>
      </c>
      <c r="E672" s="53" t="n">
        <v>45427</v>
      </c>
      <c r="F672" s="52" t="s">
        <v>100</v>
      </c>
      <c r="G672" s="52" t="s">
        <v>13205</v>
      </c>
      <c r="H672" s="52" t="n">
        <v>157</v>
      </c>
      <c r="I672" s="52" t="n">
        <v>496.18</v>
      </c>
      <c r="J672" s="54" t="n">
        <f aca="false">ROUND(H672*I672,2)</f>
        <v>77900.26</v>
      </c>
      <c r="K672" s="52" t="s">
        <v>13202</v>
      </c>
      <c r="L672" s="52" t="n">
        <v>26783.37</v>
      </c>
      <c r="M672" s="52" t="s">
        <v>13214</v>
      </c>
      <c r="N672" s="52" t="s">
        <v>10066</v>
      </c>
      <c r="O672" s="52" t="s">
        <v>9</v>
      </c>
      <c r="P672" s="55" t="n">
        <f aca="false">J672-L672</f>
        <v>51116.89</v>
      </c>
      <c r="Q672" s="55" t="n">
        <f aca="false">IF(J672=0,0,ROUND(L672/J672*100,2))</f>
        <v>34.38</v>
      </c>
      <c r="R672" s="55" t="str">
        <f aca="false">TEXT(E672,"yyyy-mm")</f>
        <v>2024-05</v>
      </c>
    </row>
    <row r="673" customFormat="false" ht="15" hidden="false" customHeight="true" outlineLevel="0" collapsed="false">
      <c r="A673" s="56" t="s">
        <v>13916</v>
      </c>
      <c r="B673" s="56" t="s">
        <v>3665</v>
      </c>
      <c r="C673" s="56" t="s">
        <v>2033</v>
      </c>
      <c r="D673" s="56" t="s">
        <v>7962</v>
      </c>
      <c r="E673" s="57" t="n">
        <v>45096</v>
      </c>
      <c r="F673" s="56" t="s">
        <v>100</v>
      </c>
      <c r="G673" s="56" t="s">
        <v>13191</v>
      </c>
      <c r="H673" s="56" t="n">
        <v>62</v>
      </c>
      <c r="I673" s="56" t="n">
        <v>714.26</v>
      </c>
      <c r="J673" s="54" t="n">
        <f aca="false">ROUND(H673*I673,2)</f>
        <v>44284.12</v>
      </c>
      <c r="K673" s="56" t="s">
        <v>13188</v>
      </c>
      <c r="L673" s="56" t="n">
        <v>20918.22</v>
      </c>
      <c r="M673" s="56" t="s">
        <v>13216</v>
      </c>
      <c r="N673" s="56" t="s">
        <v>10066</v>
      </c>
      <c r="O673" s="56" t="s">
        <v>12</v>
      </c>
      <c r="P673" s="55" t="n">
        <f aca="false">J673-L673</f>
        <v>23365.9</v>
      </c>
      <c r="Q673" s="55" t="n">
        <f aca="false">IF(J673=0,0,ROUND(L673/J673*100,2))</f>
        <v>47.24</v>
      </c>
      <c r="R673" s="55" t="str">
        <f aca="false">TEXT(E673,"yyyy-mm")</f>
        <v>2023-06</v>
      </c>
    </row>
    <row r="674" customFormat="false" ht="15" hidden="false" customHeight="true" outlineLevel="0" collapsed="false">
      <c r="A674" s="52" t="s">
        <v>13917</v>
      </c>
      <c r="B674" s="52" t="s">
        <v>1563</v>
      </c>
      <c r="C674" s="52" t="s">
        <v>3476</v>
      </c>
      <c r="D674" s="52" t="s">
        <v>1383</v>
      </c>
      <c r="E674" s="53" t="n">
        <v>44902</v>
      </c>
      <c r="F674" s="52" t="s">
        <v>98</v>
      </c>
      <c r="G674" s="52" t="s">
        <v>13230</v>
      </c>
      <c r="H674" s="52" t="n">
        <v>90</v>
      </c>
      <c r="I674" s="52" t="n">
        <v>899.72</v>
      </c>
      <c r="J674" s="54" t="n">
        <f aca="false">ROUND(H674*I674,2)</f>
        <v>80974.8</v>
      </c>
      <c r="K674" s="52" t="s">
        <v>13202</v>
      </c>
      <c r="L674" s="52" t="n">
        <v>25881.8</v>
      </c>
      <c r="M674" s="52" t="s">
        <v>13265</v>
      </c>
      <c r="N674" s="52" t="s">
        <v>10066</v>
      </c>
      <c r="O674" s="52" t="s">
        <v>9</v>
      </c>
      <c r="P674" s="55" t="n">
        <f aca="false">J674-L674</f>
        <v>55093</v>
      </c>
      <c r="Q674" s="55" t="n">
        <f aca="false">IF(J674=0,0,ROUND(L674/J674*100,2))</f>
        <v>31.96</v>
      </c>
      <c r="R674" s="55" t="str">
        <f aca="false">TEXT(E674,"yyyy-mm")</f>
        <v>2022-12</v>
      </c>
    </row>
    <row r="675" customFormat="false" ht="15" hidden="false" customHeight="true" outlineLevel="0" collapsed="false">
      <c r="A675" s="56" t="s">
        <v>13918</v>
      </c>
      <c r="B675" s="56" t="s">
        <v>1474</v>
      </c>
      <c r="C675" s="56" t="s">
        <v>1283</v>
      </c>
      <c r="D675" s="56" t="s">
        <v>1318</v>
      </c>
      <c r="E675" s="57" t="n">
        <v>44604</v>
      </c>
      <c r="F675" s="56" t="s">
        <v>94</v>
      </c>
      <c r="G675" s="56" t="s">
        <v>13230</v>
      </c>
      <c r="H675" s="56" t="n">
        <v>32</v>
      </c>
      <c r="I675" s="56" t="n">
        <v>809.96</v>
      </c>
      <c r="J675" s="54" t="n">
        <f aca="false">ROUND(H675*I675,2)</f>
        <v>25918.72</v>
      </c>
      <c r="K675" s="56" t="s">
        <v>13202</v>
      </c>
      <c r="L675" s="56" t="n">
        <v>5894.11</v>
      </c>
      <c r="M675" s="56" t="s">
        <v>13239</v>
      </c>
      <c r="N675" s="56" t="s">
        <v>10061</v>
      </c>
      <c r="O675" s="56" t="s">
        <v>12</v>
      </c>
      <c r="P675" s="55" t="n">
        <f aca="false">J675-L675</f>
        <v>20024.61</v>
      </c>
      <c r="Q675" s="55" t="n">
        <f aca="false">IF(J675=0,0,ROUND(L675/J675*100,2))</f>
        <v>22.74</v>
      </c>
      <c r="R675" s="55" t="str">
        <f aca="false">TEXT(E675,"yyyy-mm")</f>
        <v>2022-02</v>
      </c>
    </row>
    <row r="676" customFormat="false" ht="15" hidden="false" customHeight="true" outlineLevel="0" collapsed="false">
      <c r="A676" s="52" t="s">
        <v>13919</v>
      </c>
      <c r="B676" s="52" t="s">
        <v>901</v>
      </c>
      <c r="C676" s="52" t="s">
        <v>1155</v>
      </c>
      <c r="D676" s="52" t="s">
        <v>2581</v>
      </c>
      <c r="E676" s="53" t="n">
        <v>45589</v>
      </c>
      <c r="F676" s="52" t="s">
        <v>94</v>
      </c>
      <c r="G676" s="52" t="s">
        <v>13211</v>
      </c>
      <c r="H676" s="52" t="n">
        <v>241</v>
      </c>
      <c r="I676" s="52" t="n">
        <v>182.28</v>
      </c>
      <c r="J676" s="54" t="n">
        <f aca="false">ROUND(H676*I676,2)</f>
        <v>43929.48</v>
      </c>
      <c r="K676" s="52" t="s">
        <v>13212</v>
      </c>
      <c r="L676" s="52" t="n">
        <v>17341.24</v>
      </c>
      <c r="M676" s="52" t="s">
        <v>13287</v>
      </c>
      <c r="N676" s="52" t="s">
        <v>10066</v>
      </c>
      <c r="O676" s="52" t="s">
        <v>9</v>
      </c>
      <c r="P676" s="55" t="n">
        <f aca="false">J676-L676</f>
        <v>26588.24</v>
      </c>
      <c r="Q676" s="55" t="n">
        <f aca="false">IF(J676=0,0,ROUND(L676/J676*100,2))</f>
        <v>39.48</v>
      </c>
      <c r="R676" s="55" t="str">
        <f aca="false">TEXT(E676,"yyyy-mm")</f>
        <v>2024-10</v>
      </c>
    </row>
    <row r="677" customFormat="false" ht="15" hidden="false" customHeight="true" outlineLevel="0" collapsed="false">
      <c r="A677" s="56" t="s">
        <v>13920</v>
      </c>
      <c r="B677" s="56" t="s">
        <v>3806</v>
      </c>
      <c r="C677" s="56" t="s">
        <v>2046</v>
      </c>
      <c r="D677" s="56" t="s">
        <v>2299</v>
      </c>
      <c r="E677" s="57" t="n">
        <v>45274</v>
      </c>
      <c r="F677" s="56" t="s">
        <v>102</v>
      </c>
      <c r="G677" s="56" t="s">
        <v>13230</v>
      </c>
      <c r="H677" s="56" t="n">
        <v>444</v>
      </c>
      <c r="I677" s="56" t="n">
        <v>865.9</v>
      </c>
      <c r="J677" s="54" t="n">
        <f aca="false">ROUND(H677*I677,2)</f>
        <v>384459.6</v>
      </c>
      <c r="K677" s="56" t="s">
        <v>13188</v>
      </c>
      <c r="L677" s="56" t="n">
        <v>99089.88</v>
      </c>
      <c r="M677" s="56" t="s">
        <v>13241</v>
      </c>
      <c r="N677" s="56" t="s">
        <v>10061</v>
      </c>
      <c r="O677" s="56" t="s">
        <v>15</v>
      </c>
      <c r="P677" s="55" t="n">
        <f aca="false">J677-L677</f>
        <v>285369.72</v>
      </c>
      <c r="Q677" s="55" t="n">
        <f aca="false">IF(J677=0,0,ROUND(L677/J677*100,2))</f>
        <v>25.77</v>
      </c>
      <c r="R677" s="55" t="str">
        <f aca="false">TEXT(E677,"yyyy-mm")</f>
        <v>2023-12</v>
      </c>
    </row>
    <row r="678" customFormat="false" ht="15" hidden="false" customHeight="true" outlineLevel="0" collapsed="false">
      <c r="A678" s="52" t="s">
        <v>13921</v>
      </c>
      <c r="B678" s="52" t="s">
        <v>2529</v>
      </c>
      <c r="C678" s="52" t="s">
        <v>5489</v>
      </c>
      <c r="D678" s="52" t="s">
        <v>2624</v>
      </c>
      <c r="E678" s="53" t="n">
        <v>45287</v>
      </c>
      <c r="F678" s="52" t="s">
        <v>98</v>
      </c>
      <c r="G678" s="52" t="s">
        <v>13195</v>
      </c>
      <c r="H678" s="52" t="n">
        <v>16</v>
      </c>
      <c r="I678" s="52" t="n">
        <v>44.24</v>
      </c>
      <c r="J678" s="54" t="n">
        <f aca="false">ROUND(H678*I678,2)</f>
        <v>707.84</v>
      </c>
      <c r="K678" s="52" t="s">
        <v>13188</v>
      </c>
      <c r="L678" s="52" t="n">
        <v>325.55</v>
      </c>
      <c r="M678" s="52" t="s">
        <v>13258</v>
      </c>
      <c r="N678" s="52" t="s">
        <v>10061</v>
      </c>
      <c r="O678" s="52" t="s">
        <v>18</v>
      </c>
      <c r="P678" s="55" t="n">
        <f aca="false">J678-L678</f>
        <v>382.29</v>
      </c>
      <c r="Q678" s="55" t="n">
        <f aca="false">IF(J678=0,0,ROUND(L678/J678*100,2))</f>
        <v>45.99</v>
      </c>
      <c r="R678" s="55" t="str">
        <f aca="false">TEXT(E678,"yyyy-mm")</f>
        <v>2023-12</v>
      </c>
    </row>
    <row r="679" customFormat="false" ht="15" hidden="false" customHeight="true" outlineLevel="0" collapsed="false">
      <c r="A679" s="56" t="s">
        <v>13922</v>
      </c>
      <c r="B679" s="56" t="s">
        <v>3491</v>
      </c>
      <c r="C679" s="56" t="s">
        <v>637</v>
      </c>
      <c r="D679" s="56" t="s">
        <v>2761</v>
      </c>
      <c r="E679" s="57" t="n">
        <v>45005</v>
      </c>
      <c r="F679" s="56" t="s">
        <v>100</v>
      </c>
      <c r="G679" s="56" t="s">
        <v>13205</v>
      </c>
      <c r="H679" s="56" t="n">
        <v>41</v>
      </c>
      <c r="I679" s="56" t="n">
        <v>358.23</v>
      </c>
      <c r="J679" s="54" t="n">
        <f aca="false">ROUND(H679*I679,2)</f>
        <v>14687.43</v>
      </c>
      <c r="K679" s="56" t="s">
        <v>13188</v>
      </c>
      <c r="L679" s="56" t="n">
        <v>8655.34</v>
      </c>
      <c r="M679" s="56" t="s">
        <v>13196</v>
      </c>
      <c r="N679" s="56" t="s">
        <v>10061</v>
      </c>
      <c r="O679" s="56" t="s">
        <v>9</v>
      </c>
      <c r="P679" s="55" t="n">
        <f aca="false">J679-L679</f>
        <v>6032.09</v>
      </c>
      <c r="Q679" s="55" t="n">
        <f aca="false">IF(J679=0,0,ROUND(L679/J679*100,2))</f>
        <v>58.93</v>
      </c>
      <c r="R679" s="55" t="str">
        <f aca="false">TEXT(E679,"yyyy-mm")</f>
        <v>2023-03</v>
      </c>
    </row>
    <row r="680" customFormat="false" ht="15" hidden="false" customHeight="true" outlineLevel="0" collapsed="false">
      <c r="A680" s="52" t="s">
        <v>13923</v>
      </c>
      <c r="B680" s="52" t="s">
        <v>1960</v>
      </c>
      <c r="C680" s="52" t="s">
        <v>1382</v>
      </c>
      <c r="D680" s="52" t="s">
        <v>3408</v>
      </c>
      <c r="E680" s="53" t="n">
        <v>44839</v>
      </c>
      <c r="F680" s="52" t="s">
        <v>98</v>
      </c>
      <c r="G680" s="52" t="s">
        <v>13205</v>
      </c>
      <c r="H680" s="52" t="n">
        <v>42</v>
      </c>
      <c r="I680" s="52" t="n">
        <v>450.35</v>
      </c>
      <c r="J680" s="54" t="n">
        <f aca="false">ROUND(H680*I680,2)</f>
        <v>18914.7</v>
      </c>
      <c r="K680" s="52" t="s">
        <v>13202</v>
      </c>
      <c r="L680" s="52" t="n">
        <v>4186.42</v>
      </c>
      <c r="M680" s="52" t="s">
        <v>13198</v>
      </c>
      <c r="N680" s="52" t="s">
        <v>10061</v>
      </c>
      <c r="O680" s="52" t="s">
        <v>9</v>
      </c>
      <c r="P680" s="55" t="n">
        <f aca="false">J680-L680</f>
        <v>14728.28</v>
      </c>
      <c r="Q680" s="55" t="n">
        <f aca="false">IF(J680=0,0,ROUND(L680/J680*100,2))</f>
        <v>22.13</v>
      </c>
      <c r="R680" s="55" t="str">
        <f aca="false">TEXT(E680,"yyyy-mm")</f>
        <v>2022-10</v>
      </c>
    </row>
    <row r="681" customFormat="false" ht="15" hidden="false" customHeight="true" outlineLevel="0" collapsed="false">
      <c r="A681" s="56" t="s">
        <v>13924</v>
      </c>
      <c r="B681" s="56" t="s">
        <v>2289</v>
      </c>
      <c r="C681" s="56" t="s">
        <v>3761</v>
      </c>
      <c r="D681" s="56" t="s">
        <v>7975</v>
      </c>
      <c r="E681" s="57" t="n">
        <v>45269</v>
      </c>
      <c r="F681" s="56" t="s">
        <v>98</v>
      </c>
      <c r="G681" s="56" t="s">
        <v>13205</v>
      </c>
      <c r="H681" s="56" t="n">
        <v>294</v>
      </c>
      <c r="I681" s="56" t="n">
        <v>84.82</v>
      </c>
      <c r="J681" s="54" t="n">
        <f aca="false">ROUND(H681*I681,2)</f>
        <v>24937.08</v>
      </c>
      <c r="K681" s="56" t="s">
        <v>13188</v>
      </c>
      <c r="L681" s="56" t="n">
        <v>11077.67</v>
      </c>
      <c r="M681" s="56" t="s">
        <v>13236</v>
      </c>
      <c r="N681" s="56" t="s">
        <v>10066</v>
      </c>
      <c r="O681" s="56" t="s">
        <v>9</v>
      </c>
      <c r="P681" s="55" t="n">
        <f aca="false">J681-L681</f>
        <v>13859.41</v>
      </c>
      <c r="Q681" s="55" t="n">
        <f aca="false">IF(J681=0,0,ROUND(L681/J681*100,2))</f>
        <v>44.42</v>
      </c>
      <c r="R681" s="55" t="str">
        <f aca="false">TEXT(E681,"yyyy-mm")</f>
        <v>2023-12</v>
      </c>
    </row>
    <row r="682" customFormat="false" ht="15" hidden="false" customHeight="true" outlineLevel="0" collapsed="false">
      <c r="A682" s="52" t="s">
        <v>13925</v>
      </c>
      <c r="B682" s="52" t="s">
        <v>1399</v>
      </c>
      <c r="C682" s="52" t="s">
        <v>2146</v>
      </c>
      <c r="D682" s="52" t="s">
        <v>1885</v>
      </c>
      <c r="E682" s="53" t="n">
        <v>45215</v>
      </c>
      <c r="F682" s="52" t="s">
        <v>96</v>
      </c>
      <c r="G682" s="52" t="s">
        <v>13195</v>
      </c>
      <c r="H682" s="52" t="n">
        <v>120</v>
      </c>
      <c r="I682" s="52" t="n">
        <v>678.76</v>
      </c>
      <c r="J682" s="54" t="n">
        <f aca="false">ROUND(H682*I682,2)</f>
        <v>81451.2</v>
      </c>
      <c r="K682" s="52" t="s">
        <v>13202</v>
      </c>
      <c r="L682" s="52" t="n">
        <v>42658.79</v>
      </c>
      <c r="M682" s="52" t="s">
        <v>13252</v>
      </c>
      <c r="N682" s="52" t="s">
        <v>10061</v>
      </c>
      <c r="O682" s="52" t="s">
        <v>21</v>
      </c>
      <c r="P682" s="55" t="n">
        <f aca="false">J682-L682</f>
        <v>38792.41</v>
      </c>
      <c r="Q682" s="55" t="n">
        <f aca="false">IF(J682=0,0,ROUND(L682/J682*100,2))</f>
        <v>52.37</v>
      </c>
      <c r="R682" s="55" t="str">
        <f aca="false">TEXT(E682,"yyyy-mm")</f>
        <v>2023-10</v>
      </c>
    </row>
    <row r="683" customFormat="false" ht="15" hidden="false" customHeight="true" outlineLevel="0" collapsed="false">
      <c r="A683" s="56" t="s">
        <v>13926</v>
      </c>
      <c r="B683" s="56" t="s">
        <v>2087</v>
      </c>
      <c r="C683" s="56" t="s">
        <v>875</v>
      </c>
      <c r="D683" s="56" t="s">
        <v>7882</v>
      </c>
      <c r="E683" s="57" t="n">
        <v>45453</v>
      </c>
      <c r="F683" s="56" t="s">
        <v>96</v>
      </c>
      <c r="G683" s="56" t="s">
        <v>13230</v>
      </c>
      <c r="H683" s="56" t="n">
        <v>1</v>
      </c>
      <c r="I683" s="56" t="n">
        <v>707.52</v>
      </c>
      <c r="J683" s="54" t="n">
        <f aca="false">ROUND(H683*I683,2)</f>
        <v>707.52</v>
      </c>
      <c r="K683" s="56" t="s">
        <v>13212</v>
      </c>
      <c r="L683" s="56" t="n">
        <v>227.27</v>
      </c>
      <c r="M683" s="56" t="s">
        <v>13203</v>
      </c>
      <c r="N683" s="56" t="s">
        <v>10066</v>
      </c>
      <c r="O683" s="56" t="s">
        <v>15</v>
      </c>
      <c r="P683" s="55" t="n">
        <f aca="false">J683-L683</f>
        <v>480.25</v>
      </c>
      <c r="Q683" s="55" t="n">
        <f aca="false">IF(J683=0,0,ROUND(L683/J683*100,2))</f>
        <v>32.12</v>
      </c>
      <c r="R683" s="55" t="str">
        <f aca="false">TEXT(E683,"yyyy-mm")</f>
        <v>2024-06</v>
      </c>
    </row>
    <row r="684" customFormat="false" ht="15" hidden="false" customHeight="true" outlineLevel="0" collapsed="false">
      <c r="A684" s="52" t="s">
        <v>13927</v>
      </c>
      <c r="B684" s="52" t="s">
        <v>1368</v>
      </c>
      <c r="C684" s="52" t="s">
        <v>9887</v>
      </c>
      <c r="D684" s="52" t="s">
        <v>1334</v>
      </c>
      <c r="E684" s="53" t="n">
        <v>45601</v>
      </c>
      <c r="F684" s="52" t="s">
        <v>102</v>
      </c>
      <c r="G684" s="52" t="s">
        <v>13230</v>
      </c>
      <c r="H684" s="52" t="n">
        <v>459</v>
      </c>
      <c r="I684" s="52" t="n">
        <v>327.28</v>
      </c>
      <c r="J684" s="54" t="n">
        <f aca="false">ROUND(H684*I684,2)</f>
        <v>150221.52</v>
      </c>
      <c r="K684" s="52" t="s">
        <v>13212</v>
      </c>
      <c r="L684" s="52" t="n">
        <v>18981.28</v>
      </c>
      <c r="M684" s="52" t="s">
        <v>13196</v>
      </c>
      <c r="N684" s="52" t="s">
        <v>10061</v>
      </c>
      <c r="O684" s="52" t="s">
        <v>21</v>
      </c>
      <c r="P684" s="55" t="n">
        <f aca="false">J684-L684</f>
        <v>131240.24</v>
      </c>
      <c r="Q684" s="55" t="n">
        <f aca="false">IF(J684=0,0,ROUND(L684/J684*100,2))</f>
        <v>12.64</v>
      </c>
      <c r="R684" s="55" t="str">
        <f aca="false">TEXT(E684,"yyyy-mm")</f>
        <v>2024-11</v>
      </c>
    </row>
    <row r="685" customFormat="false" ht="15" hidden="false" customHeight="true" outlineLevel="0" collapsed="false">
      <c r="A685" s="56" t="s">
        <v>13928</v>
      </c>
      <c r="B685" s="56" t="s">
        <v>3515</v>
      </c>
      <c r="C685" s="56" t="s">
        <v>3177</v>
      </c>
      <c r="D685" s="56" t="s">
        <v>3473</v>
      </c>
      <c r="E685" s="57" t="n">
        <v>44862</v>
      </c>
      <c r="F685" s="56" t="s">
        <v>100</v>
      </c>
      <c r="G685" s="56" t="s">
        <v>13211</v>
      </c>
      <c r="H685" s="56" t="n">
        <v>111</v>
      </c>
      <c r="I685" s="56" t="n">
        <v>489.52</v>
      </c>
      <c r="J685" s="54" t="n">
        <f aca="false">ROUND(H685*I685,2)</f>
        <v>54336.72</v>
      </c>
      <c r="K685" s="56" t="s">
        <v>13188</v>
      </c>
      <c r="L685" s="56" t="n">
        <v>15514.78</v>
      </c>
      <c r="M685" s="56" t="s">
        <v>13306</v>
      </c>
      <c r="N685" s="56" t="s">
        <v>10066</v>
      </c>
      <c r="O685" s="56" t="s">
        <v>9</v>
      </c>
      <c r="P685" s="55" t="n">
        <f aca="false">J685-L685</f>
        <v>38821.94</v>
      </c>
      <c r="Q685" s="55" t="n">
        <f aca="false">IF(J685=0,0,ROUND(L685/J685*100,2))</f>
        <v>28.55</v>
      </c>
      <c r="R685" s="55" t="str">
        <f aca="false">TEXT(E685,"yyyy-mm")</f>
        <v>2022-10</v>
      </c>
    </row>
    <row r="686" customFormat="false" ht="15" hidden="false" customHeight="true" outlineLevel="0" collapsed="false">
      <c r="A686" s="52" t="s">
        <v>13929</v>
      </c>
      <c r="B686" s="52" t="s">
        <v>3361</v>
      </c>
      <c r="C686" s="52" t="s">
        <v>8055</v>
      </c>
      <c r="D686" s="52" t="s">
        <v>1343</v>
      </c>
      <c r="E686" s="53" t="n">
        <v>45280</v>
      </c>
      <c r="F686" s="52" t="s">
        <v>100</v>
      </c>
      <c r="G686" s="52" t="s">
        <v>13211</v>
      </c>
      <c r="H686" s="52" t="n">
        <v>227</v>
      </c>
      <c r="I686" s="52" t="n">
        <v>928.55</v>
      </c>
      <c r="J686" s="54" t="n">
        <f aca="false">ROUND(H686*I686,2)</f>
        <v>210780.85</v>
      </c>
      <c r="K686" s="52" t="s">
        <v>13212</v>
      </c>
      <c r="L686" s="52" t="n">
        <v>58783.55</v>
      </c>
      <c r="M686" s="52" t="s">
        <v>13216</v>
      </c>
      <c r="N686" s="52" t="s">
        <v>10061</v>
      </c>
      <c r="O686" s="52" t="s">
        <v>15</v>
      </c>
      <c r="P686" s="55" t="n">
        <f aca="false">J686-L686</f>
        <v>151997.3</v>
      </c>
      <c r="Q686" s="55" t="n">
        <f aca="false">IF(J686=0,0,ROUND(L686/J686*100,2))</f>
        <v>27.89</v>
      </c>
      <c r="R686" s="55" t="str">
        <f aca="false">TEXT(E686,"yyyy-mm")</f>
        <v>2023-12</v>
      </c>
    </row>
    <row r="687" customFormat="false" ht="15" hidden="false" customHeight="true" outlineLevel="0" collapsed="false">
      <c r="A687" s="56" t="s">
        <v>13930</v>
      </c>
      <c r="B687" s="56" t="s">
        <v>2424</v>
      </c>
      <c r="C687" s="56" t="s">
        <v>1534</v>
      </c>
      <c r="D687" s="56" t="s">
        <v>4379</v>
      </c>
      <c r="E687" s="57" t="n">
        <v>45073</v>
      </c>
      <c r="F687" s="56" t="s">
        <v>102</v>
      </c>
      <c r="G687" s="56" t="s">
        <v>13205</v>
      </c>
      <c r="H687" s="56" t="n">
        <v>49</v>
      </c>
      <c r="I687" s="56" t="n">
        <v>375.87</v>
      </c>
      <c r="J687" s="54" t="n">
        <f aca="false">ROUND(H687*I687,2)</f>
        <v>18417.63</v>
      </c>
      <c r="K687" s="56" t="s">
        <v>13188</v>
      </c>
      <c r="L687" s="56" t="n">
        <v>1941.4</v>
      </c>
      <c r="M687" s="56" t="s">
        <v>13252</v>
      </c>
      <c r="N687" s="56" t="s">
        <v>10066</v>
      </c>
      <c r="O687" s="56" t="s">
        <v>9</v>
      </c>
      <c r="P687" s="55" t="n">
        <f aca="false">J687-L687</f>
        <v>16476.23</v>
      </c>
      <c r="Q687" s="55" t="n">
        <f aca="false">IF(J687=0,0,ROUND(L687/J687*100,2))</f>
        <v>10.54</v>
      </c>
      <c r="R687" s="55" t="str">
        <f aca="false">TEXT(E687,"yyyy-mm")</f>
        <v>2023-05</v>
      </c>
    </row>
    <row r="688" customFormat="false" ht="15" hidden="false" customHeight="true" outlineLevel="0" collapsed="false">
      <c r="A688" s="52" t="s">
        <v>13931</v>
      </c>
      <c r="B688" s="52" t="s">
        <v>3707</v>
      </c>
      <c r="C688" s="52" t="s">
        <v>3905</v>
      </c>
      <c r="D688" s="52" t="s">
        <v>10327</v>
      </c>
      <c r="E688" s="53" t="n">
        <v>45551</v>
      </c>
      <c r="F688" s="52" t="s">
        <v>98</v>
      </c>
      <c r="G688" s="52" t="s">
        <v>13187</v>
      </c>
      <c r="H688" s="52" t="n">
        <v>77</v>
      </c>
      <c r="I688" s="52" t="n">
        <v>399.76</v>
      </c>
      <c r="J688" s="54" t="n">
        <f aca="false">ROUND(H688*I688,2)</f>
        <v>30781.52</v>
      </c>
      <c r="K688" s="52" t="s">
        <v>13202</v>
      </c>
      <c r="L688" s="52" t="n">
        <v>15737.88</v>
      </c>
      <c r="M688" s="52" t="s">
        <v>13292</v>
      </c>
      <c r="N688" s="52" t="s">
        <v>10061</v>
      </c>
      <c r="O688" s="52" t="s">
        <v>9</v>
      </c>
      <c r="P688" s="55" t="n">
        <f aca="false">J688-L688</f>
        <v>15043.64</v>
      </c>
      <c r="Q688" s="55" t="n">
        <f aca="false">IF(J688=0,0,ROUND(L688/J688*100,2))</f>
        <v>51.13</v>
      </c>
      <c r="R688" s="55" t="str">
        <f aca="false">TEXT(E688,"yyyy-mm")</f>
        <v>2024-09</v>
      </c>
    </row>
    <row r="689" customFormat="false" ht="15" hidden="false" customHeight="true" outlineLevel="0" collapsed="false">
      <c r="A689" s="56" t="s">
        <v>13932</v>
      </c>
      <c r="B689" s="56" t="s">
        <v>2044</v>
      </c>
      <c r="C689" s="56" t="s">
        <v>2701</v>
      </c>
      <c r="D689" s="56" t="s">
        <v>6484</v>
      </c>
      <c r="E689" s="57" t="n">
        <v>45074</v>
      </c>
      <c r="F689" s="56" t="s">
        <v>96</v>
      </c>
      <c r="G689" s="56" t="s">
        <v>13211</v>
      </c>
      <c r="H689" s="56" t="n">
        <v>257</v>
      </c>
      <c r="I689" s="56" t="n">
        <v>141.88</v>
      </c>
      <c r="J689" s="54" t="n">
        <f aca="false">ROUND(H689*I689,2)</f>
        <v>36463.16</v>
      </c>
      <c r="K689" s="56" t="s">
        <v>13192</v>
      </c>
      <c r="L689" s="56" t="n">
        <v>16105.7</v>
      </c>
      <c r="M689" s="56" t="s">
        <v>13260</v>
      </c>
      <c r="N689" s="56" t="s">
        <v>10066</v>
      </c>
      <c r="O689" s="56" t="s">
        <v>15</v>
      </c>
      <c r="P689" s="55" t="n">
        <f aca="false">J689-L689</f>
        <v>20357.46</v>
      </c>
      <c r="Q689" s="55" t="n">
        <f aca="false">IF(J689=0,0,ROUND(L689/J689*100,2))</f>
        <v>44.17</v>
      </c>
      <c r="R689" s="55" t="str">
        <f aca="false">TEXT(E689,"yyyy-mm")</f>
        <v>2023-05</v>
      </c>
    </row>
    <row r="690" customFormat="false" ht="15" hidden="false" customHeight="true" outlineLevel="0" collapsed="false">
      <c r="A690" s="52" t="s">
        <v>13933</v>
      </c>
      <c r="B690" s="52" t="s">
        <v>3533</v>
      </c>
      <c r="C690" s="52" t="s">
        <v>5420</v>
      </c>
      <c r="D690" s="52" t="s">
        <v>2240</v>
      </c>
      <c r="E690" s="53" t="n">
        <v>44957</v>
      </c>
      <c r="F690" s="52" t="s">
        <v>102</v>
      </c>
      <c r="G690" s="52" t="s">
        <v>13230</v>
      </c>
      <c r="H690" s="52" t="n">
        <v>468</v>
      </c>
      <c r="I690" s="52" t="n">
        <v>659.05</v>
      </c>
      <c r="J690" s="54" t="n">
        <f aca="false">ROUND(H690*I690,2)</f>
        <v>308435.4</v>
      </c>
      <c r="K690" s="52" t="s">
        <v>13212</v>
      </c>
      <c r="L690" s="52" t="n">
        <v>164835.75</v>
      </c>
      <c r="M690" s="52" t="s">
        <v>13276</v>
      </c>
      <c r="N690" s="52" t="s">
        <v>10066</v>
      </c>
      <c r="O690" s="52" t="s">
        <v>18</v>
      </c>
      <c r="P690" s="55" t="n">
        <f aca="false">J690-L690</f>
        <v>143599.65</v>
      </c>
      <c r="Q690" s="55" t="n">
        <f aca="false">IF(J690=0,0,ROUND(L690/J690*100,2))</f>
        <v>53.44</v>
      </c>
      <c r="R690" s="55" t="str">
        <f aca="false">TEXT(E690,"yyyy-mm")</f>
        <v>2023-01</v>
      </c>
    </row>
    <row r="691" customFormat="false" ht="15" hidden="false" customHeight="true" outlineLevel="0" collapsed="false">
      <c r="A691" s="56" t="s">
        <v>13934</v>
      </c>
      <c r="B691" s="56" t="s">
        <v>3001</v>
      </c>
      <c r="C691" s="56" t="s">
        <v>4272</v>
      </c>
      <c r="D691" s="56" t="s">
        <v>3834</v>
      </c>
      <c r="E691" s="57" t="n">
        <v>44851</v>
      </c>
      <c r="F691" s="56" t="s">
        <v>94</v>
      </c>
      <c r="G691" s="56" t="s">
        <v>13195</v>
      </c>
      <c r="H691" s="56" t="n">
        <v>117</v>
      </c>
      <c r="I691" s="56" t="n">
        <v>124.32</v>
      </c>
      <c r="J691" s="54" t="n">
        <f aca="false">ROUND(H691*I691,2)</f>
        <v>14545.44</v>
      </c>
      <c r="K691" s="56" t="s">
        <v>13212</v>
      </c>
      <c r="L691" s="56" t="n">
        <v>7219.72</v>
      </c>
      <c r="M691" s="56" t="s">
        <v>13236</v>
      </c>
      <c r="N691" s="56" t="s">
        <v>10066</v>
      </c>
      <c r="O691" s="56" t="s">
        <v>12</v>
      </c>
      <c r="P691" s="55" t="n">
        <f aca="false">J691-L691</f>
        <v>7325.72</v>
      </c>
      <c r="Q691" s="55" t="n">
        <f aca="false">IF(J691=0,0,ROUND(L691/J691*100,2))</f>
        <v>49.64</v>
      </c>
      <c r="R691" s="55" t="str">
        <f aca="false">TEXT(E691,"yyyy-mm")</f>
        <v>2022-10</v>
      </c>
    </row>
    <row r="692" customFormat="false" ht="15" hidden="false" customHeight="true" outlineLevel="0" collapsed="false">
      <c r="A692" s="52" t="s">
        <v>13935</v>
      </c>
      <c r="B692" s="52" t="s">
        <v>3465</v>
      </c>
      <c r="C692" s="52" t="s">
        <v>504</v>
      </c>
      <c r="D692" s="52" t="s">
        <v>3490</v>
      </c>
      <c r="E692" s="53" t="n">
        <v>44652</v>
      </c>
      <c r="F692" s="52" t="s">
        <v>100</v>
      </c>
      <c r="G692" s="52" t="s">
        <v>13205</v>
      </c>
      <c r="H692" s="52" t="n">
        <v>118</v>
      </c>
      <c r="I692" s="52" t="n">
        <v>316.3</v>
      </c>
      <c r="J692" s="54" t="n">
        <f aca="false">ROUND(H692*I692,2)</f>
        <v>37323.4</v>
      </c>
      <c r="K692" s="52" t="s">
        <v>13202</v>
      </c>
      <c r="L692" s="52" t="n">
        <v>247.75</v>
      </c>
      <c r="M692" s="52" t="s">
        <v>13292</v>
      </c>
      <c r="N692" s="52" t="s">
        <v>10061</v>
      </c>
      <c r="O692" s="52" t="s">
        <v>15</v>
      </c>
      <c r="P692" s="55" t="n">
        <f aca="false">J692-L692</f>
        <v>37075.65</v>
      </c>
      <c r="Q692" s="55" t="n">
        <f aca="false">IF(J692=0,0,ROUND(L692/J692*100,2))</f>
        <v>0.66</v>
      </c>
      <c r="R692" s="55" t="str">
        <f aca="false">TEXT(E692,"yyyy-mm")</f>
        <v>2022-04</v>
      </c>
    </row>
    <row r="693" customFormat="false" ht="15" hidden="false" customHeight="true" outlineLevel="0" collapsed="false">
      <c r="A693" s="56" t="s">
        <v>13936</v>
      </c>
      <c r="B693" s="56" t="s">
        <v>2659</v>
      </c>
      <c r="C693" s="56" t="s">
        <v>3764</v>
      </c>
      <c r="D693" s="56" t="s">
        <v>2633</v>
      </c>
      <c r="E693" s="57" t="n">
        <v>45589</v>
      </c>
      <c r="F693" s="56" t="s">
        <v>96</v>
      </c>
      <c r="G693" s="56" t="s">
        <v>13191</v>
      </c>
      <c r="H693" s="56" t="n">
        <v>361</v>
      </c>
      <c r="I693" s="56" t="n">
        <v>673.8</v>
      </c>
      <c r="J693" s="54" t="n">
        <f aca="false">ROUND(H693*I693,2)</f>
        <v>243241.8</v>
      </c>
      <c r="K693" s="56" t="s">
        <v>13202</v>
      </c>
      <c r="L693" s="56" t="n">
        <v>5309.19</v>
      </c>
      <c r="M693" s="56" t="s">
        <v>13252</v>
      </c>
      <c r="N693" s="56" t="s">
        <v>10061</v>
      </c>
      <c r="O693" s="56" t="s">
        <v>9</v>
      </c>
      <c r="P693" s="55" t="n">
        <f aca="false">J693-L693</f>
        <v>237932.61</v>
      </c>
      <c r="Q693" s="55" t="n">
        <f aca="false">IF(J693=0,0,ROUND(L693/J693*100,2))</f>
        <v>2.18</v>
      </c>
      <c r="R693" s="55" t="str">
        <f aca="false">TEXT(E693,"yyyy-mm")</f>
        <v>2024-10</v>
      </c>
    </row>
    <row r="694" customFormat="false" ht="15" hidden="false" customHeight="true" outlineLevel="0" collapsed="false">
      <c r="A694" s="52" t="s">
        <v>13937</v>
      </c>
      <c r="B694" s="52" t="s">
        <v>1927</v>
      </c>
      <c r="C694" s="52" t="s">
        <v>7752</v>
      </c>
      <c r="D694" s="52" t="s">
        <v>548</v>
      </c>
      <c r="E694" s="53" t="n">
        <v>45497</v>
      </c>
      <c r="F694" s="52" t="s">
        <v>102</v>
      </c>
      <c r="G694" s="52" t="s">
        <v>13195</v>
      </c>
      <c r="H694" s="52" t="n">
        <v>42</v>
      </c>
      <c r="I694" s="52" t="n">
        <v>302.71</v>
      </c>
      <c r="J694" s="54" t="n">
        <f aca="false">ROUND(H694*I694,2)</f>
        <v>12713.82</v>
      </c>
      <c r="K694" s="52" t="s">
        <v>13212</v>
      </c>
      <c r="L694" s="52" t="n">
        <v>6669.08</v>
      </c>
      <c r="M694" s="52" t="s">
        <v>13306</v>
      </c>
      <c r="N694" s="52" t="s">
        <v>10066</v>
      </c>
      <c r="O694" s="52" t="s">
        <v>12</v>
      </c>
      <c r="P694" s="55" t="n">
        <f aca="false">J694-L694</f>
        <v>6044.74</v>
      </c>
      <c r="Q694" s="55" t="n">
        <f aca="false">IF(J694=0,0,ROUND(L694/J694*100,2))</f>
        <v>52.46</v>
      </c>
      <c r="R694" s="55" t="str">
        <f aca="false">TEXT(E694,"yyyy-mm")</f>
        <v>2024-07</v>
      </c>
    </row>
    <row r="695" customFormat="false" ht="15" hidden="false" customHeight="true" outlineLevel="0" collapsed="false">
      <c r="A695" s="56" t="s">
        <v>13938</v>
      </c>
      <c r="B695" s="56" t="s">
        <v>2233</v>
      </c>
      <c r="C695" s="56" t="s">
        <v>1564</v>
      </c>
      <c r="D695" s="56" t="s">
        <v>4370</v>
      </c>
      <c r="E695" s="57" t="n">
        <v>44925</v>
      </c>
      <c r="F695" s="56" t="s">
        <v>94</v>
      </c>
      <c r="G695" s="56" t="s">
        <v>13230</v>
      </c>
      <c r="H695" s="56" t="n">
        <v>273</v>
      </c>
      <c r="I695" s="56" t="n">
        <v>939.92</v>
      </c>
      <c r="J695" s="54" t="n">
        <f aca="false">ROUND(H695*I695,2)</f>
        <v>256598.16</v>
      </c>
      <c r="K695" s="56" t="s">
        <v>13192</v>
      </c>
      <c r="L695" s="56" t="n">
        <v>132142.54</v>
      </c>
      <c r="M695" s="56" t="s">
        <v>13203</v>
      </c>
      <c r="N695" s="56" t="s">
        <v>10061</v>
      </c>
      <c r="O695" s="56" t="s">
        <v>9</v>
      </c>
      <c r="P695" s="55" t="n">
        <f aca="false">J695-L695</f>
        <v>124455.62</v>
      </c>
      <c r="Q695" s="55" t="n">
        <f aca="false">IF(J695=0,0,ROUND(L695/J695*100,2))</f>
        <v>51.5</v>
      </c>
      <c r="R695" s="55" t="str">
        <f aca="false">TEXT(E695,"yyyy-mm")</f>
        <v>2022-12</v>
      </c>
    </row>
    <row r="696" customFormat="false" ht="15" hidden="false" customHeight="true" outlineLevel="0" collapsed="false">
      <c r="A696" s="52" t="s">
        <v>13939</v>
      </c>
      <c r="B696" s="52" t="s">
        <v>3498</v>
      </c>
      <c r="C696" s="52" t="s">
        <v>3059</v>
      </c>
      <c r="D696" s="52" t="s">
        <v>1757</v>
      </c>
      <c r="E696" s="53" t="n">
        <v>44984</v>
      </c>
      <c r="F696" s="52" t="s">
        <v>92</v>
      </c>
      <c r="G696" s="52" t="s">
        <v>13211</v>
      </c>
      <c r="H696" s="52" t="n">
        <v>15</v>
      </c>
      <c r="I696" s="52" t="n">
        <v>596.06</v>
      </c>
      <c r="J696" s="54" t="n">
        <f aca="false">ROUND(H696*I696,2)</f>
        <v>8940.9</v>
      </c>
      <c r="K696" s="52" t="s">
        <v>13202</v>
      </c>
      <c r="L696" s="52" t="n">
        <v>467.61</v>
      </c>
      <c r="M696" s="52" t="s">
        <v>13265</v>
      </c>
      <c r="N696" s="52" t="s">
        <v>10061</v>
      </c>
      <c r="O696" s="52" t="s">
        <v>12</v>
      </c>
      <c r="P696" s="55" t="n">
        <f aca="false">J696-L696</f>
        <v>8473.29</v>
      </c>
      <c r="Q696" s="55" t="n">
        <f aca="false">IF(J696=0,0,ROUND(L696/J696*100,2))</f>
        <v>5.23</v>
      </c>
      <c r="R696" s="55" t="str">
        <f aca="false">TEXT(E696,"yyyy-mm")</f>
        <v>2023-02</v>
      </c>
    </row>
    <row r="697" customFormat="false" ht="15" hidden="false" customHeight="true" outlineLevel="0" collapsed="false">
      <c r="A697" s="56" t="s">
        <v>13940</v>
      </c>
      <c r="B697" s="56" t="s">
        <v>1873</v>
      </c>
      <c r="C697" s="56" t="s">
        <v>2996</v>
      </c>
      <c r="D697" s="56" t="s">
        <v>10098</v>
      </c>
      <c r="E697" s="57" t="n">
        <v>45131</v>
      </c>
      <c r="F697" s="56" t="s">
        <v>100</v>
      </c>
      <c r="G697" s="56" t="s">
        <v>13205</v>
      </c>
      <c r="H697" s="56" t="n">
        <v>243</v>
      </c>
      <c r="I697" s="56" t="n">
        <v>24.36</v>
      </c>
      <c r="J697" s="54" t="n">
        <f aca="false">ROUND(H697*I697,2)</f>
        <v>5919.48</v>
      </c>
      <c r="K697" s="56" t="s">
        <v>13192</v>
      </c>
      <c r="L697" s="56" t="n">
        <v>2018.23</v>
      </c>
      <c r="M697" s="56" t="s">
        <v>13222</v>
      </c>
      <c r="N697" s="56" t="s">
        <v>10066</v>
      </c>
      <c r="O697" s="56" t="s">
        <v>12</v>
      </c>
      <c r="P697" s="55" t="n">
        <f aca="false">J697-L697</f>
        <v>3901.25</v>
      </c>
      <c r="Q697" s="55" t="n">
        <f aca="false">IF(J697=0,0,ROUND(L697/J697*100,2))</f>
        <v>34.09</v>
      </c>
      <c r="R697" s="55" t="str">
        <f aca="false">TEXT(E697,"yyyy-mm")</f>
        <v>2023-07</v>
      </c>
    </row>
    <row r="698" customFormat="false" ht="15" hidden="false" customHeight="true" outlineLevel="0" collapsed="false">
      <c r="A698" s="52" t="s">
        <v>13941</v>
      </c>
      <c r="B698" s="52" t="s">
        <v>3549</v>
      </c>
      <c r="C698" s="52" t="s">
        <v>1322</v>
      </c>
      <c r="D698" s="52" t="s">
        <v>2053</v>
      </c>
      <c r="E698" s="53" t="n">
        <v>44915</v>
      </c>
      <c r="F698" s="52" t="s">
        <v>102</v>
      </c>
      <c r="G698" s="52" t="s">
        <v>13230</v>
      </c>
      <c r="H698" s="52" t="n">
        <v>372</v>
      </c>
      <c r="I698" s="52" t="n">
        <v>459.41</v>
      </c>
      <c r="J698" s="54" t="n">
        <f aca="false">ROUND(H698*I698,2)</f>
        <v>170900.52</v>
      </c>
      <c r="K698" s="52" t="s">
        <v>13212</v>
      </c>
      <c r="L698" s="52" t="n">
        <v>11380.53</v>
      </c>
      <c r="M698" s="52" t="s">
        <v>13189</v>
      </c>
      <c r="N698" s="52" t="s">
        <v>10061</v>
      </c>
      <c r="O698" s="52" t="s">
        <v>18</v>
      </c>
      <c r="P698" s="55" t="n">
        <f aca="false">J698-L698</f>
        <v>159519.99</v>
      </c>
      <c r="Q698" s="55" t="n">
        <f aca="false">IF(J698=0,0,ROUND(L698/J698*100,2))</f>
        <v>6.66</v>
      </c>
      <c r="R698" s="55" t="str">
        <f aca="false">TEXT(E698,"yyyy-mm")</f>
        <v>2022-12</v>
      </c>
    </row>
    <row r="699" customFormat="false" ht="15" hidden="false" customHeight="true" outlineLevel="0" collapsed="false">
      <c r="A699" s="56" t="s">
        <v>13942</v>
      </c>
      <c r="B699" s="56" t="s">
        <v>3665</v>
      </c>
      <c r="C699" s="56" t="s">
        <v>6501</v>
      </c>
      <c r="D699" s="56" t="s">
        <v>5212</v>
      </c>
      <c r="E699" s="57" t="n">
        <v>45094</v>
      </c>
      <c r="F699" s="56" t="s">
        <v>92</v>
      </c>
      <c r="G699" s="56" t="s">
        <v>13211</v>
      </c>
      <c r="H699" s="56" t="n">
        <v>25</v>
      </c>
      <c r="I699" s="56" t="n">
        <v>534.5</v>
      </c>
      <c r="J699" s="54" t="n">
        <f aca="false">ROUND(H699*I699,2)</f>
        <v>13362.5</v>
      </c>
      <c r="K699" s="56" t="s">
        <v>13212</v>
      </c>
      <c r="L699" s="56" t="n">
        <v>607.59</v>
      </c>
      <c r="M699" s="56" t="s">
        <v>13222</v>
      </c>
      <c r="N699" s="56" t="s">
        <v>10061</v>
      </c>
      <c r="O699" s="56" t="s">
        <v>12</v>
      </c>
      <c r="P699" s="55" t="n">
        <f aca="false">J699-L699</f>
        <v>12754.91</v>
      </c>
      <c r="Q699" s="55" t="n">
        <f aca="false">IF(J699=0,0,ROUND(L699/J699*100,2))</f>
        <v>4.55</v>
      </c>
      <c r="R699" s="55" t="str">
        <f aca="false">TEXT(E699,"yyyy-mm")</f>
        <v>2023-06</v>
      </c>
    </row>
    <row r="700" customFormat="false" ht="15" hidden="false" customHeight="true" outlineLevel="0" collapsed="false">
      <c r="A700" s="52" t="s">
        <v>13943</v>
      </c>
      <c r="B700" s="52" t="s">
        <v>806</v>
      </c>
      <c r="C700" s="52" t="s">
        <v>1985</v>
      </c>
      <c r="D700" s="52" t="s">
        <v>6403</v>
      </c>
      <c r="E700" s="53" t="n">
        <v>45327</v>
      </c>
      <c r="F700" s="52" t="s">
        <v>100</v>
      </c>
      <c r="G700" s="52" t="s">
        <v>13191</v>
      </c>
      <c r="H700" s="52" t="n">
        <v>87</v>
      </c>
      <c r="I700" s="52" t="n">
        <v>318.55</v>
      </c>
      <c r="J700" s="54" t="n">
        <f aca="false">ROUND(H700*I700,2)</f>
        <v>27713.85</v>
      </c>
      <c r="K700" s="52" t="s">
        <v>13202</v>
      </c>
      <c r="L700" s="52" t="n">
        <v>14335.78</v>
      </c>
      <c r="M700" s="52" t="s">
        <v>13198</v>
      </c>
      <c r="N700" s="52" t="s">
        <v>10066</v>
      </c>
      <c r="O700" s="52" t="s">
        <v>15</v>
      </c>
      <c r="P700" s="55" t="n">
        <f aca="false">J700-L700</f>
        <v>13378.07</v>
      </c>
      <c r="Q700" s="55" t="n">
        <f aca="false">IF(J700=0,0,ROUND(L700/J700*100,2))</f>
        <v>51.73</v>
      </c>
      <c r="R700" s="55" t="str">
        <f aca="false">TEXT(E700,"yyyy-mm")</f>
        <v>2024-02</v>
      </c>
    </row>
    <row r="701" customFormat="false" ht="15" hidden="false" customHeight="true" outlineLevel="0" collapsed="false">
      <c r="A701" s="56" t="s">
        <v>13944</v>
      </c>
      <c r="B701" s="56" t="s">
        <v>3658</v>
      </c>
      <c r="C701" s="56" t="s">
        <v>3695</v>
      </c>
      <c r="D701" s="56" t="s">
        <v>2509</v>
      </c>
      <c r="E701" s="57" t="n">
        <v>45270</v>
      </c>
      <c r="F701" s="56" t="s">
        <v>102</v>
      </c>
      <c r="G701" s="56" t="s">
        <v>13230</v>
      </c>
      <c r="H701" s="56" t="n">
        <v>133</v>
      </c>
      <c r="I701" s="56" t="n">
        <v>570.54</v>
      </c>
      <c r="J701" s="54" t="n">
        <f aca="false">ROUND(H701*I701,2)</f>
        <v>75881.82</v>
      </c>
      <c r="K701" s="56" t="s">
        <v>13212</v>
      </c>
      <c r="L701" s="56" t="n">
        <v>22203.38</v>
      </c>
      <c r="M701" s="56" t="s">
        <v>13241</v>
      </c>
      <c r="N701" s="56" t="s">
        <v>10066</v>
      </c>
      <c r="O701" s="56" t="s">
        <v>21</v>
      </c>
      <c r="P701" s="55" t="n">
        <f aca="false">J701-L701</f>
        <v>53678.44</v>
      </c>
      <c r="Q701" s="55" t="n">
        <f aca="false">IF(J701=0,0,ROUND(L701/J701*100,2))</f>
        <v>29.26</v>
      </c>
      <c r="R701" s="55" t="str">
        <f aca="false">TEXT(E701,"yyyy-mm")</f>
        <v>2023-12</v>
      </c>
    </row>
    <row r="702" customFormat="false" ht="15" hidden="false" customHeight="true" outlineLevel="0" collapsed="false">
      <c r="A702" s="52" t="s">
        <v>13945</v>
      </c>
      <c r="B702" s="52" t="s">
        <v>445</v>
      </c>
      <c r="C702" s="52" t="s">
        <v>2957</v>
      </c>
      <c r="D702" s="52" t="s">
        <v>4788</v>
      </c>
      <c r="E702" s="53" t="n">
        <v>44933</v>
      </c>
      <c r="F702" s="52" t="s">
        <v>102</v>
      </c>
      <c r="G702" s="52" t="s">
        <v>13187</v>
      </c>
      <c r="H702" s="52" t="n">
        <v>292</v>
      </c>
      <c r="I702" s="52" t="n">
        <v>234.62</v>
      </c>
      <c r="J702" s="54" t="n">
        <f aca="false">ROUND(H702*I702,2)</f>
        <v>68509.04</v>
      </c>
      <c r="K702" s="52" t="s">
        <v>13188</v>
      </c>
      <c r="L702" s="52" t="n">
        <v>30776.03</v>
      </c>
      <c r="M702" s="52" t="s">
        <v>13193</v>
      </c>
      <c r="N702" s="52" t="s">
        <v>10061</v>
      </c>
      <c r="O702" s="52" t="s">
        <v>12</v>
      </c>
      <c r="P702" s="55" t="n">
        <f aca="false">J702-L702</f>
        <v>37733.01</v>
      </c>
      <c r="Q702" s="55" t="n">
        <f aca="false">IF(J702=0,0,ROUND(L702/J702*100,2))</f>
        <v>44.92</v>
      </c>
      <c r="R702" s="55" t="str">
        <f aca="false">TEXT(E702,"yyyy-mm")</f>
        <v>2023-01</v>
      </c>
    </row>
    <row r="703" customFormat="false" ht="15" hidden="false" customHeight="true" outlineLevel="0" collapsed="false">
      <c r="A703" s="56" t="s">
        <v>13946</v>
      </c>
      <c r="B703" s="56" t="s">
        <v>745</v>
      </c>
      <c r="C703" s="56" t="s">
        <v>1729</v>
      </c>
      <c r="D703" s="56" t="s">
        <v>4989</v>
      </c>
      <c r="E703" s="57" t="n">
        <v>44974</v>
      </c>
      <c r="F703" s="56" t="s">
        <v>98</v>
      </c>
      <c r="G703" s="56" t="s">
        <v>13211</v>
      </c>
      <c r="H703" s="56" t="n">
        <v>493</v>
      </c>
      <c r="I703" s="56" t="n">
        <v>994.1</v>
      </c>
      <c r="J703" s="54" t="n">
        <f aca="false">ROUND(H703*I703,2)</f>
        <v>490091.3</v>
      </c>
      <c r="K703" s="56" t="s">
        <v>13188</v>
      </c>
      <c r="L703" s="56" t="n">
        <v>83446.54</v>
      </c>
      <c r="M703" s="56" t="s">
        <v>13218</v>
      </c>
      <c r="N703" s="56" t="s">
        <v>10061</v>
      </c>
      <c r="O703" s="56" t="s">
        <v>15</v>
      </c>
      <c r="P703" s="55" t="n">
        <f aca="false">J703-L703</f>
        <v>406644.76</v>
      </c>
      <c r="Q703" s="55" t="n">
        <f aca="false">IF(J703=0,0,ROUND(L703/J703*100,2))</f>
        <v>17.03</v>
      </c>
      <c r="R703" s="55" t="str">
        <f aca="false">TEXT(E703,"yyyy-mm")</f>
        <v>2023-02</v>
      </c>
    </row>
    <row r="704" customFormat="false" ht="15" hidden="false" customHeight="true" outlineLevel="0" collapsed="false">
      <c r="A704" s="52" t="s">
        <v>13947</v>
      </c>
      <c r="B704" s="52" t="s">
        <v>3250</v>
      </c>
      <c r="C704" s="52" t="s">
        <v>6136</v>
      </c>
      <c r="D704" s="52" t="s">
        <v>2404</v>
      </c>
      <c r="E704" s="53" t="n">
        <v>44933</v>
      </c>
      <c r="F704" s="52" t="s">
        <v>94</v>
      </c>
      <c r="G704" s="52" t="s">
        <v>13205</v>
      </c>
      <c r="H704" s="52" t="n">
        <v>30</v>
      </c>
      <c r="I704" s="52" t="n">
        <v>607.85</v>
      </c>
      <c r="J704" s="54" t="n">
        <f aca="false">ROUND(H704*I704,2)</f>
        <v>18235.5</v>
      </c>
      <c r="K704" s="52" t="s">
        <v>13188</v>
      </c>
      <c r="L704" s="52" t="n">
        <v>155.13</v>
      </c>
      <c r="M704" s="52" t="s">
        <v>13203</v>
      </c>
      <c r="N704" s="52" t="s">
        <v>10061</v>
      </c>
      <c r="O704" s="52" t="s">
        <v>12</v>
      </c>
      <c r="P704" s="55" t="n">
        <f aca="false">J704-L704</f>
        <v>18080.37</v>
      </c>
      <c r="Q704" s="55" t="n">
        <f aca="false">IF(J704=0,0,ROUND(L704/J704*100,2))</f>
        <v>0.85</v>
      </c>
      <c r="R704" s="55" t="str">
        <f aca="false">TEXT(E704,"yyyy-mm")</f>
        <v>2023-01</v>
      </c>
    </row>
    <row r="705" customFormat="false" ht="15" hidden="false" customHeight="true" outlineLevel="0" collapsed="false">
      <c r="A705" s="56" t="s">
        <v>13948</v>
      </c>
      <c r="B705" s="56" t="s">
        <v>3189</v>
      </c>
      <c r="C705" s="56" t="s">
        <v>2089</v>
      </c>
      <c r="D705" s="56" t="s">
        <v>3516</v>
      </c>
      <c r="E705" s="57" t="n">
        <v>44615</v>
      </c>
      <c r="F705" s="56" t="s">
        <v>96</v>
      </c>
      <c r="G705" s="56" t="s">
        <v>13191</v>
      </c>
      <c r="H705" s="56" t="n">
        <v>373</v>
      </c>
      <c r="I705" s="56" t="n">
        <v>128.48</v>
      </c>
      <c r="J705" s="54" t="n">
        <f aca="false">ROUND(H705*I705,2)</f>
        <v>47923.04</v>
      </c>
      <c r="K705" s="56" t="s">
        <v>13212</v>
      </c>
      <c r="L705" s="56" t="n">
        <v>4640.37</v>
      </c>
      <c r="M705" s="56" t="s">
        <v>13292</v>
      </c>
      <c r="N705" s="56" t="s">
        <v>10061</v>
      </c>
      <c r="O705" s="56" t="s">
        <v>18</v>
      </c>
      <c r="P705" s="55" t="n">
        <f aca="false">J705-L705</f>
        <v>43282.67</v>
      </c>
      <c r="Q705" s="55" t="n">
        <f aca="false">IF(J705=0,0,ROUND(L705/J705*100,2))</f>
        <v>9.68</v>
      </c>
      <c r="R705" s="55" t="str">
        <f aca="false">TEXT(E705,"yyyy-mm")</f>
        <v>2022-02</v>
      </c>
    </row>
    <row r="706" customFormat="false" ht="15" hidden="false" customHeight="true" outlineLevel="0" collapsed="false">
      <c r="A706" s="52" t="s">
        <v>13949</v>
      </c>
      <c r="B706" s="52" t="s">
        <v>3920</v>
      </c>
      <c r="C706" s="52" t="s">
        <v>9076</v>
      </c>
      <c r="D706" s="52" t="s">
        <v>2610</v>
      </c>
      <c r="E706" s="53" t="n">
        <v>45068</v>
      </c>
      <c r="F706" s="52" t="s">
        <v>98</v>
      </c>
      <c r="G706" s="52" t="s">
        <v>13187</v>
      </c>
      <c r="H706" s="52" t="n">
        <v>28</v>
      </c>
      <c r="I706" s="52" t="n">
        <v>780</v>
      </c>
      <c r="J706" s="54" t="n">
        <f aca="false">ROUND(H706*I706,2)</f>
        <v>21840</v>
      </c>
      <c r="K706" s="52" t="s">
        <v>13202</v>
      </c>
      <c r="L706" s="52" t="n">
        <v>661.4</v>
      </c>
      <c r="M706" s="52" t="s">
        <v>13241</v>
      </c>
      <c r="N706" s="52" t="s">
        <v>10061</v>
      </c>
      <c r="O706" s="52" t="s">
        <v>12</v>
      </c>
      <c r="P706" s="55" t="n">
        <f aca="false">J706-L706</f>
        <v>21178.6</v>
      </c>
      <c r="Q706" s="55" t="n">
        <f aca="false">IF(J706=0,0,ROUND(L706/J706*100,2))</f>
        <v>3.03</v>
      </c>
      <c r="R706" s="55" t="str">
        <f aca="false">TEXT(E706,"yyyy-mm")</f>
        <v>2023-05</v>
      </c>
    </row>
    <row r="707" customFormat="false" ht="15" hidden="false" customHeight="true" outlineLevel="0" collapsed="false">
      <c r="A707" s="56" t="s">
        <v>13950</v>
      </c>
      <c r="B707" s="56" t="s">
        <v>2430</v>
      </c>
      <c r="C707" s="56" t="s">
        <v>5718</v>
      </c>
      <c r="D707" s="56" t="s">
        <v>3252</v>
      </c>
      <c r="E707" s="57" t="n">
        <v>44649</v>
      </c>
      <c r="F707" s="56" t="s">
        <v>98</v>
      </c>
      <c r="G707" s="56" t="s">
        <v>13230</v>
      </c>
      <c r="H707" s="56" t="n">
        <v>397</v>
      </c>
      <c r="I707" s="56" t="n">
        <v>290.66</v>
      </c>
      <c r="J707" s="54" t="n">
        <f aca="false">ROUND(H707*I707,2)</f>
        <v>115392.02</v>
      </c>
      <c r="K707" s="56" t="s">
        <v>13192</v>
      </c>
      <c r="L707" s="56" t="n">
        <v>37474.5</v>
      </c>
      <c r="M707" s="56" t="s">
        <v>13292</v>
      </c>
      <c r="N707" s="56" t="s">
        <v>10061</v>
      </c>
      <c r="O707" s="56" t="s">
        <v>15</v>
      </c>
      <c r="P707" s="55" t="n">
        <f aca="false">J707-L707</f>
        <v>77917.52</v>
      </c>
      <c r="Q707" s="55" t="n">
        <f aca="false">IF(J707=0,0,ROUND(L707/J707*100,2))</f>
        <v>32.48</v>
      </c>
      <c r="R707" s="55" t="str">
        <f aca="false">TEXT(E707,"yyyy-mm")</f>
        <v>2022-03</v>
      </c>
    </row>
    <row r="708" customFormat="false" ht="15" hidden="false" customHeight="true" outlineLevel="0" collapsed="false">
      <c r="A708" s="52" t="s">
        <v>13951</v>
      </c>
      <c r="B708" s="52" t="s">
        <v>2419</v>
      </c>
      <c r="C708" s="52" t="s">
        <v>519</v>
      </c>
      <c r="D708" s="52" t="s">
        <v>1552</v>
      </c>
      <c r="E708" s="53" t="n">
        <v>45514</v>
      </c>
      <c r="F708" s="52" t="s">
        <v>98</v>
      </c>
      <c r="G708" s="52" t="s">
        <v>13195</v>
      </c>
      <c r="H708" s="52" t="n">
        <v>295</v>
      </c>
      <c r="I708" s="52" t="n">
        <v>490.94</v>
      </c>
      <c r="J708" s="54" t="n">
        <f aca="false">ROUND(H708*I708,2)</f>
        <v>144827.3</v>
      </c>
      <c r="K708" s="52" t="s">
        <v>13192</v>
      </c>
      <c r="L708" s="52" t="n">
        <v>9460.33</v>
      </c>
      <c r="M708" s="52" t="s">
        <v>13239</v>
      </c>
      <c r="N708" s="52" t="s">
        <v>10066</v>
      </c>
      <c r="O708" s="52" t="s">
        <v>15</v>
      </c>
      <c r="P708" s="55" t="n">
        <f aca="false">J708-L708</f>
        <v>135366.97</v>
      </c>
      <c r="Q708" s="55" t="n">
        <f aca="false">IF(J708=0,0,ROUND(L708/J708*100,2))</f>
        <v>6.53</v>
      </c>
      <c r="R708" s="55" t="str">
        <f aca="false">TEXT(E708,"yyyy-mm")</f>
        <v>2024-08</v>
      </c>
    </row>
    <row r="709" customFormat="false" ht="15" hidden="false" customHeight="true" outlineLevel="0" collapsed="false">
      <c r="A709" s="56" t="s">
        <v>13952</v>
      </c>
      <c r="B709" s="56" t="s">
        <v>3803</v>
      </c>
      <c r="C709" s="56" t="s">
        <v>1387</v>
      </c>
      <c r="D709" s="56" t="s">
        <v>4933</v>
      </c>
      <c r="E709" s="57" t="n">
        <v>45149</v>
      </c>
      <c r="F709" s="56" t="s">
        <v>92</v>
      </c>
      <c r="G709" s="56" t="s">
        <v>13191</v>
      </c>
      <c r="H709" s="56" t="n">
        <v>110</v>
      </c>
      <c r="I709" s="56" t="n">
        <v>851.51</v>
      </c>
      <c r="J709" s="54" t="n">
        <f aca="false">ROUND(H709*I709,2)</f>
        <v>93666.1</v>
      </c>
      <c r="K709" s="56" t="s">
        <v>13192</v>
      </c>
      <c r="L709" s="56" t="n">
        <v>52328.55</v>
      </c>
      <c r="M709" s="56" t="s">
        <v>13241</v>
      </c>
      <c r="N709" s="56" t="s">
        <v>10061</v>
      </c>
      <c r="O709" s="56" t="s">
        <v>15</v>
      </c>
      <c r="P709" s="55" t="n">
        <f aca="false">J709-L709</f>
        <v>41337.55</v>
      </c>
      <c r="Q709" s="55" t="n">
        <f aca="false">IF(J709=0,0,ROUND(L709/J709*100,2))</f>
        <v>55.87</v>
      </c>
      <c r="R709" s="55" t="str">
        <f aca="false">TEXT(E709,"yyyy-mm")</f>
        <v>2023-08</v>
      </c>
    </row>
    <row r="710" customFormat="false" ht="15" hidden="false" customHeight="true" outlineLevel="0" collapsed="false">
      <c r="A710" s="52" t="s">
        <v>13953</v>
      </c>
      <c r="B710" s="52" t="s">
        <v>390</v>
      </c>
      <c r="C710" s="52" t="s">
        <v>1985</v>
      </c>
      <c r="D710" s="52" t="s">
        <v>3099</v>
      </c>
      <c r="E710" s="53" t="n">
        <v>45637</v>
      </c>
      <c r="F710" s="52" t="s">
        <v>98</v>
      </c>
      <c r="G710" s="52" t="s">
        <v>13195</v>
      </c>
      <c r="H710" s="52" t="n">
        <v>444</v>
      </c>
      <c r="I710" s="52" t="n">
        <v>55.19</v>
      </c>
      <c r="J710" s="54" t="n">
        <f aca="false">ROUND(H710*I710,2)</f>
        <v>24504.36</v>
      </c>
      <c r="K710" s="52" t="s">
        <v>13212</v>
      </c>
      <c r="L710" s="52" t="n">
        <v>7961.22</v>
      </c>
      <c r="M710" s="52" t="s">
        <v>13232</v>
      </c>
      <c r="N710" s="52" t="s">
        <v>10061</v>
      </c>
      <c r="O710" s="52" t="s">
        <v>15</v>
      </c>
      <c r="P710" s="55" t="n">
        <f aca="false">J710-L710</f>
        <v>16543.14</v>
      </c>
      <c r="Q710" s="55" t="n">
        <f aca="false">IF(J710=0,0,ROUND(L710/J710*100,2))</f>
        <v>32.49</v>
      </c>
      <c r="R710" s="55" t="str">
        <f aca="false">TEXT(E710,"yyyy-mm")</f>
        <v>2024-12</v>
      </c>
    </row>
    <row r="711" customFormat="false" ht="15" hidden="false" customHeight="true" outlineLevel="0" collapsed="false">
      <c r="A711" s="56" t="s">
        <v>13954</v>
      </c>
      <c r="B711" s="56" t="s">
        <v>3953</v>
      </c>
      <c r="C711" s="56" t="s">
        <v>909</v>
      </c>
      <c r="D711" s="56" t="s">
        <v>3013</v>
      </c>
      <c r="E711" s="57" t="n">
        <v>45006</v>
      </c>
      <c r="F711" s="56" t="s">
        <v>96</v>
      </c>
      <c r="G711" s="56" t="s">
        <v>13187</v>
      </c>
      <c r="H711" s="56" t="n">
        <v>210</v>
      </c>
      <c r="I711" s="56" t="n">
        <v>219.34</v>
      </c>
      <c r="J711" s="54" t="n">
        <f aca="false">ROUND(H711*I711,2)</f>
        <v>46061.4</v>
      </c>
      <c r="K711" s="56" t="s">
        <v>13188</v>
      </c>
      <c r="L711" s="56" t="n">
        <v>11878.71</v>
      </c>
      <c r="M711" s="56" t="s">
        <v>13214</v>
      </c>
      <c r="N711" s="56" t="s">
        <v>10061</v>
      </c>
      <c r="O711" s="56" t="s">
        <v>12</v>
      </c>
      <c r="P711" s="55" t="n">
        <f aca="false">J711-L711</f>
        <v>34182.69</v>
      </c>
      <c r="Q711" s="55" t="n">
        <f aca="false">IF(J711=0,0,ROUND(L711/J711*100,2))</f>
        <v>25.79</v>
      </c>
      <c r="R711" s="55" t="str">
        <f aca="false">TEXT(E711,"yyyy-mm")</f>
        <v>2023-03</v>
      </c>
    </row>
    <row r="712" customFormat="false" ht="15" hidden="false" customHeight="true" outlineLevel="0" collapsed="false">
      <c r="A712" s="52" t="s">
        <v>13955</v>
      </c>
      <c r="B712" s="52" t="s">
        <v>3593</v>
      </c>
      <c r="C712" s="52" t="s">
        <v>7640</v>
      </c>
      <c r="D712" s="52" t="s">
        <v>1490</v>
      </c>
      <c r="E712" s="53" t="n">
        <v>44881</v>
      </c>
      <c r="F712" s="52" t="s">
        <v>100</v>
      </c>
      <c r="G712" s="52" t="s">
        <v>13205</v>
      </c>
      <c r="H712" s="52" t="n">
        <v>296</v>
      </c>
      <c r="I712" s="52" t="n">
        <v>260.53</v>
      </c>
      <c r="J712" s="54" t="n">
        <f aca="false">ROUND(H712*I712,2)</f>
        <v>77116.88</v>
      </c>
      <c r="K712" s="52" t="s">
        <v>13212</v>
      </c>
      <c r="L712" s="52" t="n">
        <v>12329.38</v>
      </c>
      <c r="M712" s="52" t="s">
        <v>13306</v>
      </c>
      <c r="N712" s="52" t="s">
        <v>10061</v>
      </c>
      <c r="O712" s="52" t="s">
        <v>15</v>
      </c>
      <c r="P712" s="55" t="n">
        <f aca="false">J712-L712</f>
        <v>64787.5</v>
      </c>
      <c r="Q712" s="55" t="n">
        <f aca="false">IF(J712=0,0,ROUND(L712/J712*100,2))</f>
        <v>15.99</v>
      </c>
      <c r="R712" s="55" t="str">
        <f aca="false">TEXT(E712,"yyyy-mm")</f>
        <v>2022-11</v>
      </c>
    </row>
    <row r="713" customFormat="false" ht="15" hidden="false" customHeight="true" outlineLevel="0" collapsed="false">
      <c r="A713" s="56" t="s">
        <v>13956</v>
      </c>
      <c r="B713" s="56" t="s">
        <v>3720</v>
      </c>
      <c r="C713" s="56" t="s">
        <v>6622</v>
      </c>
      <c r="D713" s="56" t="s">
        <v>3436</v>
      </c>
      <c r="E713" s="57" t="n">
        <v>44654</v>
      </c>
      <c r="F713" s="56" t="s">
        <v>100</v>
      </c>
      <c r="G713" s="56" t="s">
        <v>13211</v>
      </c>
      <c r="H713" s="56" t="n">
        <v>413</v>
      </c>
      <c r="I713" s="56" t="n">
        <v>714.36</v>
      </c>
      <c r="J713" s="54" t="n">
        <f aca="false">ROUND(H713*I713,2)</f>
        <v>295030.68</v>
      </c>
      <c r="K713" s="56" t="s">
        <v>13202</v>
      </c>
      <c r="L713" s="56" t="n">
        <v>65824.9</v>
      </c>
      <c r="M713" s="56" t="s">
        <v>13239</v>
      </c>
      <c r="N713" s="56" t="s">
        <v>10066</v>
      </c>
      <c r="O713" s="56" t="s">
        <v>18</v>
      </c>
      <c r="P713" s="55" t="n">
        <f aca="false">J713-L713</f>
        <v>229205.78</v>
      </c>
      <c r="Q713" s="55" t="n">
        <f aca="false">IF(J713=0,0,ROUND(L713/J713*100,2))</f>
        <v>22.31</v>
      </c>
      <c r="R713" s="55" t="str">
        <f aca="false">TEXT(E713,"yyyy-mm")</f>
        <v>2022-04</v>
      </c>
    </row>
    <row r="714" customFormat="false" ht="15" hidden="false" customHeight="true" outlineLevel="0" collapsed="false">
      <c r="A714" s="52" t="s">
        <v>13957</v>
      </c>
      <c r="B714" s="52" t="s">
        <v>3030</v>
      </c>
      <c r="C714" s="52" t="s">
        <v>769</v>
      </c>
      <c r="D714" s="52" t="s">
        <v>1443</v>
      </c>
      <c r="E714" s="53" t="n">
        <v>45548</v>
      </c>
      <c r="F714" s="52" t="s">
        <v>98</v>
      </c>
      <c r="G714" s="52" t="s">
        <v>13187</v>
      </c>
      <c r="H714" s="52" t="n">
        <v>151</v>
      </c>
      <c r="I714" s="52" t="n">
        <v>470.02</v>
      </c>
      <c r="J714" s="54" t="n">
        <f aca="false">ROUND(H714*I714,2)</f>
        <v>70973.02</v>
      </c>
      <c r="K714" s="52" t="s">
        <v>13188</v>
      </c>
      <c r="L714" s="52" t="n">
        <v>7577.2</v>
      </c>
      <c r="M714" s="52" t="s">
        <v>13232</v>
      </c>
      <c r="N714" s="52" t="s">
        <v>10066</v>
      </c>
      <c r="O714" s="52" t="s">
        <v>15</v>
      </c>
      <c r="P714" s="55" t="n">
        <f aca="false">J714-L714</f>
        <v>63395.82</v>
      </c>
      <c r="Q714" s="55" t="n">
        <f aca="false">IF(J714=0,0,ROUND(L714/J714*100,2))</f>
        <v>10.68</v>
      </c>
      <c r="R714" s="55" t="str">
        <f aca="false">TEXT(E714,"yyyy-mm")</f>
        <v>2024-09</v>
      </c>
    </row>
    <row r="715" customFormat="false" ht="15" hidden="false" customHeight="true" outlineLevel="0" collapsed="false">
      <c r="A715" s="56" t="s">
        <v>13958</v>
      </c>
      <c r="B715" s="56" t="s">
        <v>2970</v>
      </c>
      <c r="C715" s="56" t="s">
        <v>2480</v>
      </c>
      <c r="D715" s="56" t="s">
        <v>3053</v>
      </c>
      <c r="E715" s="57" t="n">
        <v>45495</v>
      </c>
      <c r="F715" s="56" t="s">
        <v>94</v>
      </c>
      <c r="G715" s="56" t="s">
        <v>13187</v>
      </c>
      <c r="H715" s="56" t="n">
        <v>130</v>
      </c>
      <c r="I715" s="56" t="n">
        <v>93.45</v>
      </c>
      <c r="J715" s="54" t="n">
        <f aca="false">ROUND(H715*I715,2)</f>
        <v>12148.5</v>
      </c>
      <c r="K715" s="56" t="s">
        <v>13202</v>
      </c>
      <c r="L715" s="56" t="n">
        <v>5662.21</v>
      </c>
      <c r="M715" s="56" t="s">
        <v>13200</v>
      </c>
      <c r="N715" s="56" t="s">
        <v>10066</v>
      </c>
      <c r="O715" s="56" t="s">
        <v>9</v>
      </c>
      <c r="P715" s="55" t="n">
        <f aca="false">J715-L715</f>
        <v>6486.29</v>
      </c>
      <c r="Q715" s="55" t="n">
        <f aca="false">IF(J715=0,0,ROUND(L715/J715*100,2))</f>
        <v>46.61</v>
      </c>
      <c r="R715" s="55" t="str">
        <f aca="false">TEXT(E715,"yyyy-mm")</f>
        <v>2024-07</v>
      </c>
    </row>
    <row r="716" customFormat="false" ht="15" hidden="false" customHeight="true" outlineLevel="0" collapsed="false">
      <c r="A716" s="52" t="s">
        <v>13959</v>
      </c>
      <c r="B716" s="52" t="s">
        <v>1968</v>
      </c>
      <c r="C716" s="52" t="s">
        <v>2445</v>
      </c>
      <c r="D716" s="52" t="s">
        <v>1688</v>
      </c>
      <c r="E716" s="53" t="n">
        <v>45117</v>
      </c>
      <c r="F716" s="52" t="s">
        <v>98</v>
      </c>
      <c r="G716" s="52" t="s">
        <v>13187</v>
      </c>
      <c r="H716" s="52" t="n">
        <v>243</v>
      </c>
      <c r="I716" s="52" t="n">
        <v>832.04</v>
      </c>
      <c r="J716" s="54" t="n">
        <f aca="false">ROUND(H716*I716,2)</f>
        <v>202185.72</v>
      </c>
      <c r="K716" s="52" t="s">
        <v>13212</v>
      </c>
      <c r="L716" s="52" t="n">
        <v>60186.29</v>
      </c>
      <c r="M716" s="52" t="s">
        <v>13263</v>
      </c>
      <c r="N716" s="52" t="s">
        <v>10066</v>
      </c>
      <c r="O716" s="52" t="s">
        <v>21</v>
      </c>
      <c r="P716" s="55" t="n">
        <f aca="false">J716-L716</f>
        <v>141999.43</v>
      </c>
      <c r="Q716" s="55" t="n">
        <f aca="false">IF(J716=0,0,ROUND(L716/J716*100,2))</f>
        <v>29.77</v>
      </c>
      <c r="R716" s="55" t="str">
        <f aca="false">TEXT(E716,"yyyy-mm")</f>
        <v>2023-07</v>
      </c>
    </row>
    <row r="717" customFormat="false" ht="15" hidden="false" customHeight="true" outlineLevel="0" collapsed="false">
      <c r="A717" s="56" t="s">
        <v>13960</v>
      </c>
      <c r="B717" s="56" t="s">
        <v>832</v>
      </c>
      <c r="C717" s="56" t="s">
        <v>1753</v>
      </c>
      <c r="D717" s="56" t="s">
        <v>5208</v>
      </c>
      <c r="E717" s="57" t="n">
        <v>45203</v>
      </c>
      <c r="F717" s="56" t="s">
        <v>102</v>
      </c>
      <c r="G717" s="56" t="s">
        <v>13187</v>
      </c>
      <c r="H717" s="56" t="n">
        <v>447</v>
      </c>
      <c r="I717" s="56" t="n">
        <v>944.58</v>
      </c>
      <c r="J717" s="54" t="n">
        <f aca="false">ROUND(H717*I717,2)</f>
        <v>422227.26</v>
      </c>
      <c r="K717" s="56" t="s">
        <v>13202</v>
      </c>
      <c r="L717" s="56" t="n">
        <v>4816.87</v>
      </c>
      <c r="M717" s="56" t="s">
        <v>13209</v>
      </c>
      <c r="N717" s="56" t="s">
        <v>10066</v>
      </c>
      <c r="O717" s="56" t="s">
        <v>18</v>
      </c>
      <c r="P717" s="55" t="n">
        <f aca="false">J717-L717</f>
        <v>417410.39</v>
      </c>
      <c r="Q717" s="55" t="n">
        <f aca="false">IF(J717=0,0,ROUND(L717/J717*100,2))</f>
        <v>1.14</v>
      </c>
      <c r="R717" s="55" t="str">
        <f aca="false">TEXT(E717,"yyyy-mm")</f>
        <v>2023-10</v>
      </c>
    </row>
    <row r="718" customFormat="false" ht="15" hidden="false" customHeight="true" outlineLevel="0" collapsed="false">
      <c r="A718" s="52" t="s">
        <v>13961</v>
      </c>
      <c r="B718" s="52" t="s">
        <v>1609</v>
      </c>
      <c r="C718" s="52" t="s">
        <v>1985</v>
      </c>
      <c r="D718" s="52" t="s">
        <v>4335</v>
      </c>
      <c r="E718" s="53" t="n">
        <v>45313</v>
      </c>
      <c r="F718" s="52" t="s">
        <v>96</v>
      </c>
      <c r="G718" s="52" t="s">
        <v>13191</v>
      </c>
      <c r="H718" s="52" t="n">
        <v>85</v>
      </c>
      <c r="I718" s="52" t="n">
        <v>282.53</v>
      </c>
      <c r="J718" s="54" t="n">
        <f aca="false">ROUND(H718*I718,2)</f>
        <v>24015.05</v>
      </c>
      <c r="K718" s="52" t="s">
        <v>13188</v>
      </c>
      <c r="L718" s="52" t="n">
        <v>7445.34</v>
      </c>
      <c r="M718" s="52" t="s">
        <v>13265</v>
      </c>
      <c r="N718" s="52" t="s">
        <v>10061</v>
      </c>
      <c r="O718" s="52" t="s">
        <v>12</v>
      </c>
      <c r="P718" s="55" t="n">
        <f aca="false">J718-L718</f>
        <v>16569.71</v>
      </c>
      <c r="Q718" s="55" t="n">
        <f aca="false">IF(J718=0,0,ROUND(L718/J718*100,2))</f>
        <v>31</v>
      </c>
      <c r="R718" s="55" t="str">
        <f aca="false">TEXT(E718,"yyyy-mm")</f>
        <v>2024-01</v>
      </c>
    </row>
    <row r="719" customFormat="false" ht="15" hidden="false" customHeight="true" outlineLevel="0" collapsed="false">
      <c r="A719" s="56" t="s">
        <v>13962</v>
      </c>
      <c r="B719" s="56" t="s">
        <v>3763</v>
      </c>
      <c r="C719" s="56" t="s">
        <v>4642</v>
      </c>
      <c r="D719" s="56" t="s">
        <v>13792</v>
      </c>
      <c r="E719" s="57" t="n">
        <v>45545</v>
      </c>
      <c r="F719" s="56" t="s">
        <v>94</v>
      </c>
      <c r="G719" s="56" t="s">
        <v>13195</v>
      </c>
      <c r="H719" s="56" t="n">
        <v>145</v>
      </c>
      <c r="I719" s="56" t="n">
        <v>216.39</v>
      </c>
      <c r="J719" s="54" t="n">
        <f aca="false">ROUND(H719*I719,2)</f>
        <v>31376.55</v>
      </c>
      <c r="K719" s="56" t="s">
        <v>13188</v>
      </c>
      <c r="L719" s="56" t="n">
        <v>8983.3</v>
      </c>
      <c r="M719" s="56" t="s">
        <v>13250</v>
      </c>
      <c r="N719" s="56" t="s">
        <v>10061</v>
      </c>
      <c r="O719" s="56" t="s">
        <v>9</v>
      </c>
      <c r="P719" s="55" t="n">
        <f aca="false">J719-L719</f>
        <v>22393.25</v>
      </c>
      <c r="Q719" s="55" t="n">
        <f aca="false">IF(J719=0,0,ROUND(L719/J719*100,2))</f>
        <v>28.63</v>
      </c>
      <c r="R719" s="55" t="str">
        <f aca="false">TEXT(E719,"yyyy-mm")</f>
        <v>2024-09</v>
      </c>
    </row>
    <row r="720" customFormat="false" ht="15" hidden="false" customHeight="true" outlineLevel="0" collapsed="false">
      <c r="A720" s="52" t="s">
        <v>13963</v>
      </c>
      <c r="B720" s="52" t="s">
        <v>2293</v>
      </c>
      <c r="C720" s="52" t="s">
        <v>3672</v>
      </c>
      <c r="D720" s="52" t="s">
        <v>5341</v>
      </c>
      <c r="E720" s="53" t="n">
        <v>45198</v>
      </c>
      <c r="F720" s="52" t="s">
        <v>98</v>
      </c>
      <c r="G720" s="52" t="s">
        <v>13195</v>
      </c>
      <c r="H720" s="52" t="n">
        <v>314</v>
      </c>
      <c r="I720" s="52" t="n">
        <v>185.87</v>
      </c>
      <c r="J720" s="54" t="n">
        <f aca="false">ROUND(H720*I720,2)</f>
        <v>58363.18</v>
      </c>
      <c r="K720" s="52" t="s">
        <v>13202</v>
      </c>
      <c r="L720" s="52" t="n">
        <v>6171.34</v>
      </c>
      <c r="M720" s="52" t="s">
        <v>13218</v>
      </c>
      <c r="N720" s="52" t="s">
        <v>10061</v>
      </c>
      <c r="O720" s="52" t="s">
        <v>15</v>
      </c>
      <c r="P720" s="55" t="n">
        <f aca="false">J720-L720</f>
        <v>52191.84</v>
      </c>
      <c r="Q720" s="55" t="n">
        <f aca="false">IF(J720=0,0,ROUND(L720/J720*100,2))</f>
        <v>10.57</v>
      </c>
      <c r="R720" s="55" t="str">
        <f aca="false">TEXT(E720,"yyyy-mm")</f>
        <v>2023-09</v>
      </c>
    </row>
    <row r="721" customFormat="false" ht="15" hidden="false" customHeight="true" outlineLevel="0" collapsed="false">
      <c r="A721" s="56" t="s">
        <v>13964</v>
      </c>
      <c r="B721" s="56" t="s">
        <v>2609</v>
      </c>
      <c r="C721" s="56" t="s">
        <v>2084</v>
      </c>
      <c r="D721" s="56" t="s">
        <v>2043</v>
      </c>
      <c r="E721" s="57" t="n">
        <v>45492</v>
      </c>
      <c r="F721" s="56" t="s">
        <v>100</v>
      </c>
      <c r="G721" s="56" t="s">
        <v>13230</v>
      </c>
      <c r="H721" s="56" t="n">
        <v>220</v>
      </c>
      <c r="I721" s="56" t="n">
        <v>74.47</v>
      </c>
      <c r="J721" s="54" t="n">
        <f aca="false">ROUND(H721*I721,2)</f>
        <v>16383.4</v>
      </c>
      <c r="K721" s="56" t="s">
        <v>13202</v>
      </c>
      <c r="L721" s="56" t="n">
        <v>4705.48</v>
      </c>
      <c r="M721" s="56" t="s">
        <v>13214</v>
      </c>
      <c r="N721" s="56" t="s">
        <v>10061</v>
      </c>
      <c r="O721" s="56" t="s">
        <v>9</v>
      </c>
      <c r="P721" s="55" t="n">
        <f aca="false">J721-L721</f>
        <v>11677.92</v>
      </c>
      <c r="Q721" s="55" t="n">
        <f aca="false">IF(J721=0,0,ROUND(L721/J721*100,2))</f>
        <v>28.72</v>
      </c>
      <c r="R721" s="55" t="str">
        <f aca="false">TEXT(E721,"yyyy-mm")</f>
        <v>2024-07</v>
      </c>
    </row>
    <row r="722" customFormat="false" ht="15" hidden="false" customHeight="true" outlineLevel="0" collapsed="false">
      <c r="A722" s="52" t="s">
        <v>13965</v>
      </c>
      <c r="B722" s="52" t="s">
        <v>2064</v>
      </c>
      <c r="C722" s="52" t="s">
        <v>3686</v>
      </c>
      <c r="D722" s="52" t="s">
        <v>3490</v>
      </c>
      <c r="E722" s="53" t="n">
        <v>45004</v>
      </c>
      <c r="F722" s="52" t="s">
        <v>96</v>
      </c>
      <c r="G722" s="52" t="s">
        <v>13205</v>
      </c>
      <c r="H722" s="52" t="n">
        <v>324</v>
      </c>
      <c r="I722" s="52" t="n">
        <v>150.68</v>
      </c>
      <c r="J722" s="54" t="n">
        <f aca="false">ROUND(H722*I722,2)</f>
        <v>48820.32</v>
      </c>
      <c r="K722" s="52" t="s">
        <v>13202</v>
      </c>
      <c r="L722" s="52" t="n">
        <v>21594.33</v>
      </c>
      <c r="M722" s="52" t="s">
        <v>13260</v>
      </c>
      <c r="N722" s="52" t="s">
        <v>10066</v>
      </c>
      <c r="O722" s="52" t="s">
        <v>9</v>
      </c>
      <c r="P722" s="55" t="n">
        <f aca="false">J722-L722</f>
        <v>27225.99</v>
      </c>
      <c r="Q722" s="55" t="n">
        <f aca="false">IF(J722=0,0,ROUND(L722/J722*100,2))</f>
        <v>44.23</v>
      </c>
      <c r="R722" s="55" t="str">
        <f aca="false">TEXT(E722,"yyyy-mm")</f>
        <v>2023-03</v>
      </c>
    </row>
    <row r="723" customFormat="false" ht="15" hidden="false" customHeight="true" outlineLevel="0" collapsed="false">
      <c r="A723" s="56" t="s">
        <v>13966</v>
      </c>
      <c r="B723" s="56" t="s">
        <v>1853</v>
      </c>
      <c r="C723" s="56" t="s">
        <v>8200</v>
      </c>
      <c r="D723" s="56" t="s">
        <v>2822</v>
      </c>
      <c r="E723" s="57" t="n">
        <v>44867</v>
      </c>
      <c r="F723" s="56" t="s">
        <v>100</v>
      </c>
      <c r="G723" s="56" t="s">
        <v>13205</v>
      </c>
      <c r="H723" s="56" t="n">
        <v>113</v>
      </c>
      <c r="I723" s="56" t="n">
        <v>618.41</v>
      </c>
      <c r="J723" s="54" t="n">
        <f aca="false">ROUND(H723*I723,2)</f>
        <v>69880.33</v>
      </c>
      <c r="K723" s="56" t="s">
        <v>13212</v>
      </c>
      <c r="L723" s="56" t="n">
        <v>38184.25</v>
      </c>
      <c r="M723" s="56" t="s">
        <v>13222</v>
      </c>
      <c r="N723" s="56" t="s">
        <v>10066</v>
      </c>
      <c r="O723" s="56" t="s">
        <v>9</v>
      </c>
      <c r="P723" s="55" t="n">
        <f aca="false">J723-L723</f>
        <v>31696.08</v>
      </c>
      <c r="Q723" s="55" t="n">
        <f aca="false">IF(J723=0,0,ROUND(L723/J723*100,2))</f>
        <v>54.64</v>
      </c>
      <c r="R723" s="55" t="str">
        <f aca="false">TEXT(E723,"yyyy-mm")</f>
        <v>2022-11</v>
      </c>
    </row>
    <row r="724" customFormat="false" ht="15" hidden="false" customHeight="true" outlineLevel="0" collapsed="false">
      <c r="A724" s="52" t="s">
        <v>13967</v>
      </c>
      <c r="B724" s="52" t="s">
        <v>3113</v>
      </c>
      <c r="C724" s="52" t="s">
        <v>7119</v>
      </c>
      <c r="D724" s="52" t="s">
        <v>776</v>
      </c>
      <c r="E724" s="53" t="n">
        <v>44826</v>
      </c>
      <c r="F724" s="52" t="s">
        <v>94</v>
      </c>
      <c r="G724" s="52" t="s">
        <v>13191</v>
      </c>
      <c r="H724" s="52" t="n">
        <v>300</v>
      </c>
      <c r="I724" s="52" t="n">
        <v>415.77</v>
      </c>
      <c r="J724" s="54" t="n">
        <f aca="false">ROUND(H724*I724,2)</f>
        <v>124731</v>
      </c>
      <c r="K724" s="52" t="s">
        <v>13192</v>
      </c>
      <c r="L724" s="52" t="n">
        <v>45058.81</v>
      </c>
      <c r="M724" s="52" t="s">
        <v>13250</v>
      </c>
      <c r="N724" s="52" t="s">
        <v>10061</v>
      </c>
      <c r="O724" s="52" t="s">
        <v>21</v>
      </c>
      <c r="P724" s="55" t="n">
        <f aca="false">J724-L724</f>
        <v>79672.19</v>
      </c>
      <c r="Q724" s="55" t="n">
        <f aca="false">IF(J724=0,0,ROUND(L724/J724*100,2))</f>
        <v>36.12</v>
      </c>
      <c r="R724" s="55" t="str">
        <f aca="false">TEXT(E724,"yyyy-mm")</f>
        <v>2022-09</v>
      </c>
    </row>
    <row r="725" customFormat="false" ht="15" hidden="false" customHeight="true" outlineLevel="0" collapsed="false">
      <c r="A725" s="56" t="s">
        <v>13968</v>
      </c>
      <c r="B725" s="56" t="s">
        <v>3204</v>
      </c>
      <c r="C725" s="56" t="s">
        <v>1994</v>
      </c>
      <c r="D725" s="56" t="s">
        <v>1862</v>
      </c>
      <c r="E725" s="57" t="n">
        <v>45307</v>
      </c>
      <c r="F725" s="56" t="s">
        <v>102</v>
      </c>
      <c r="G725" s="56" t="s">
        <v>13205</v>
      </c>
      <c r="H725" s="56" t="n">
        <v>256</v>
      </c>
      <c r="I725" s="56" t="n">
        <v>484.58</v>
      </c>
      <c r="J725" s="54" t="n">
        <f aca="false">ROUND(H725*I725,2)</f>
        <v>124052.48</v>
      </c>
      <c r="K725" s="56" t="s">
        <v>13202</v>
      </c>
      <c r="L725" s="56" t="n">
        <v>54766.35</v>
      </c>
      <c r="M725" s="56" t="s">
        <v>13263</v>
      </c>
      <c r="N725" s="56" t="s">
        <v>10066</v>
      </c>
      <c r="O725" s="56" t="s">
        <v>21</v>
      </c>
      <c r="P725" s="55" t="n">
        <f aca="false">J725-L725</f>
        <v>69286.13</v>
      </c>
      <c r="Q725" s="55" t="n">
        <f aca="false">IF(J725=0,0,ROUND(L725/J725*100,2))</f>
        <v>44.15</v>
      </c>
      <c r="R725" s="55" t="str">
        <f aca="false">TEXT(E725,"yyyy-mm")</f>
        <v>2024-01</v>
      </c>
    </row>
    <row r="726" customFormat="false" ht="15" hidden="false" customHeight="true" outlineLevel="0" collapsed="false">
      <c r="A726" s="52" t="s">
        <v>13969</v>
      </c>
      <c r="B726" s="52" t="s">
        <v>1779</v>
      </c>
      <c r="C726" s="52" t="s">
        <v>4472</v>
      </c>
      <c r="D726" s="52" t="s">
        <v>1787</v>
      </c>
      <c r="E726" s="53" t="n">
        <v>44808</v>
      </c>
      <c r="F726" s="52" t="s">
        <v>100</v>
      </c>
      <c r="G726" s="52" t="s">
        <v>13191</v>
      </c>
      <c r="H726" s="52" t="n">
        <v>152</v>
      </c>
      <c r="I726" s="52" t="n">
        <v>435.44</v>
      </c>
      <c r="J726" s="54" t="n">
        <f aca="false">ROUND(H726*I726,2)</f>
        <v>66186.88</v>
      </c>
      <c r="K726" s="52" t="s">
        <v>13188</v>
      </c>
      <c r="L726" s="52" t="n">
        <v>12451.92</v>
      </c>
      <c r="M726" s="52" t="s">
        <v>13239</v>
      </c>
      <c r="N726" s="52" t="s">
        <v>10061</v>
      </c>
      <c r="O726" s="52" t="s">
        <v>18</v>
      </c>
      <c r="P726" s="55" t="n">
        <f aca="false">J726-L726</f>
        <v>53734.96</v>
      </c>
      <c r="Q726" s="55" t="n">
        <f aca="false">IF(J726=0,0,ROUND(L726/J726*100,2))</f>
        <v>18.81</v>
      </c>
      <c r="R726" s="55" t="str">
        <f aca="false">TEXT(E726,"yyyy-mm")</f>
        <v>2022-09</v>
      </c>
    </row>
    <row r="727" customFormat="false" ht="15" hidden="false" customHeight="true" outlineLevel="0" collapsed="false">
      <c r="A727" s="56" t="s">
        <v>13970</v>
      </c>
      <c r="B727" s="56" t="s">
        <v>1845</v>
      </c>
      <c r="C727" s="56" t="s">
        <v>4135</v>
      </c>
      <c r="D727" s="56" t="s">
        <v>2562</v>
      </c>
      <c r="E727" s="57" t="n">
        <v>44760</v>
      </c>
      <c r="F727" s="56" t="s">
        <v>96</v>
      </c>
      <c r="G727" s="56" t="s">
        <v>13191</v>
      </c>
      <c r="H727" s="56" t="n">
        <v>308</v>
      </c>
      <c r="I727" s="56" t="n">
        <v>998.36</v>
      </c>
      <c r="J727" s="54" t="n">
        <f aca="false">ROUND(H727*I727,2)</f>
        <v>307494.88</v>
      </c>
      <c r="K727" s="56" t="s">
        <v>13192</v>
      </c>
      <c r="L727" s="56" t="n">
        <v>165191.41</v>
      </c>
      <c r="M727" s="56" t="s">
        <v>13292</v>
      </c>
      <c r="N727" s="56" t="s">
        <v>10066</v>
      </c>
      <c r="O727" s="56" t="s">
        <v>18</v>
      </c>
      <c r="P727" s="55" t="n">
        <f aca="false">J727-L727</f>
        <v>142303.47</v>
      </c>
      <c r="Q727" s="55" t="n">
        <f aca="false">IF(J727=0,0,ROUND(L727/J727*100,2))</f>
        <v>53.72</v>
      </c>
      <c r="R727" s="55" t="str">
        <f aca="false">TEXT(E727,"yyyy-mm")</f>
        <v>2022-07</v>
      </c>
    </row>
    <row r="728" customFormat="false" ht="15" hidden="false" customHeight="true" outlineLevel="0" collapsed="false">
      <c r="A728" s="52" t="s">
        <v>13971</v>
      </c>
      <c r="B728" s="52" t="s">
        <v>2782</v>
      </c>
      <c r="C728" s="52" t="s">
        <v>6888</v>
      </c>
      <c r="D728" s="52" t="s">
        <v>5906</v>
      </c>
      <c r="E728" s="53" t="n">
        <v>44772</v>
      </c>
      <c r="F728" s="52" t="s">
        <v>100</v>
      </c>
      <c r="G728" s="52" t="s">
        <v>13187</v>
      </c>
      <c r="H728" s="52" t="n">
        <v>179</v>
      </c>
      <c r="I728" s="52" t="n">
        <v>507.72</v>
      </c>
      <c r="J728" s="54" t="n">
        <f aca="false">ROUND(H728*I728,2)</f>
        <v>90881.88</v>
      </c>
      <c r="K728" s="52" t="s">
        <v>13202</v>
      </c>
      <c r="L728" s="52" t="n">
        <v>23421.09</v>
      </c>
      <c r="M728" s="52" t="s">
        <v>13225</v>
      </c>
      <c r="N728" s="52" t="s">
        <v>10061</v>
      </c>
      <c r="O728" s="52" t="s">
        <v>9</v>
      </c>
      <c r="P728" s="55" t="n">
        <f aca="false">J728-L728</f>
        <v>67460.79</v>
      </c>
      <c r="Q728" s="55" t="n">
        <f aca="false">IF(J728=0,0,ROUND(L728/J728*100,2))</f>
        <v>25.77</v>
      </c>
      <c r="R728" s="55" t="str">
        <f aca="false">TEXT(E728,"yyyy-mm")</f>
        <v>2022-07</v>
      </c>
    </row>
    <row r="729" customFormat="false" ht="15" hidden="false" customHeight="true" outlineLevel="0" collapsed="false">
      <c r="A729" s="56" t="s">
        <v>13972</v>
      </c>
      <c r="B729" s="56" t="s">
        <v>2913</v>
      </c>
      <c r="C729" s="56" t="s">
        <v>598</v>
      </c>
      <c r="D729" s="56" t="s">
        <v>3335</v>
      </c>
      <c r="E729" s="57" t="n">
        <v>45452</v>
      </c>
      <c r="F729" s="56" t="s">
        <v>92</v>
      </c>
      <c r="G729" s="56" t="s">
        <v>13187</v>
      </c>
      <c r="H729" s="56" t="n">
        <v>204</v>
      </c>
      <c r="I729" s="56" t="n">
        <v>420.61</v>
      </c>
      <c r="J729" s="54" t="n">
        <f aca="false">ROUND(H729*I729,2)</f>
        <v>85804.44</v>
      </c>
      <c r="K729" s="56" t="s">
        <v>13202</v>
      </c>
      <c r="L729" s="56" t="n">
        <v>7575.59</v>
      </c>
      <c r="M729" s="56" t="s">
        <v>13218</v>
      </c>
      <c r="N729" s="56" t="s">
        <v>10066</v>
      </c>
      <c r="O729" s="56" t="s">
        <v>21</v>
      </c>
      <c r="P729" s="55" t="n">
        <f aca="false">J729-L729</f>
        <v>78228.85</v>
      </c>
      <c r="Q729" s="55" t="n">
        <f aca="false">IF(J729=0,0,ROUND(L729/J729*100,2))</f>
        <v>8.83</v>
      </c>
      <c r="R729" s="55" t="str">
        <f aca="false">TEXT(E729,"yyyy-mm")</f>
        <v>2024-06</v>
      </c>
    </row>
    <row r="730" customFormat="false" ht="15" hidden="false" customHeight="true" outlineLevel="0" collapsed="false">
      <c r="A730" s="52" t="s">
        <v>13973</v>
      </c>
      <c r="B730" s="52" t="s">
        <v>3565</v>
      </c>
      <c r="C730" s="52" t="s">
        <v>5974</v>
      </c>
      <c r="D730" s="52" t="s">
        <v>1304</v>
      </c>
      <c r="E730" s="53" t="n">
        <v>44732</v>
      </c>
      <c r="F730" s="52" t="s">
        <v>100</v>
      </c>
      <c r="G730" s="52" t="s">
        <v>13230</v>
      </c>
      <c r="H730" s="52" t="n">
        <v>155</v>
      </c>
      <c r="I730" s="52" t="n">
        <v>369.9</v>
      </c>
      <c r="J730" s="54" t="n">
        <f aca="false">ROUND(H730*I730,2)</f>
        <v>57334.5</v>
      </c>
      <c r="K730" s="52" t="s">
        <v>13212</v>
      </c>
      <c r="L730" s="52" t="n">
        <v>7988.67</v>
      </c>
      <c r="M730" s="52" t="s">
        <v>13209</v>
      </c>
      <c r="N730" s="52" t="s">
        <v>10066</v>
      </c>
      <c r="O730" s="52" t="s">
        <v>21</v>
      </c>
      <c r="P730" s="55" t="n">
        <f aca="false">J730-L730</f>
        <v>49345.83</v>
      </c>
      <c r="Q730" s="55" t="n">
        <f aca="false">IF(J730=0,0,ROUND(L730/J730*100,2))</f>
        <v>13.93</v>
      </c>
      <c r="R730" s="55" t="str">
        <f aca="false">TEXT(E730,"yyyy-mm")</f>
        <v>2022-06</v>
      </c>
    </row>
    <row r="731" customFormat="false" ht="15" hidden="false" customHeight="true" outlineLevel="0" collapsed="false">
      <c r="A731" s="56" t="s">
        <v>13974</v>
      </c>
      <c r="B731" s="56" t="s">
        <v>1882</v>
      </c>
      <c r="C731" s="56" t="s">
        <v>6707</v>
      </c>
      <c r="D731" s="56" t="s">
        <v>3851</v>
      </c>
      <c r="E731" s="57" t="n">
        <v>44598</v>
      </c>
      <c r="F731" s="56" t="s">
        <v>102</v>
      </c>
      <c r="G731" s="56" t="s">
        <v>13230</v>
      </c>
      <c r="H731" s="56" t="n">
        <v>138</v>
      </c>
      <c r="I731" s="56" t="n">
        <v>333.98</v>
      </c>
      <c r="J731" s="54" t="n">
        <f aca="false">ROUND(H731*I731,2)</f>
        <v>46089.24</v>
      </c>
      <c r="K731" s="56" t="s">
        <v>13188</v>
      </c>
      <c r="L731" s="56" t="n">
        <v>26020.33</v>
      </c>
      <c r="M731" s="56" t="s">
        <v>13209</v>
      </c>
      <c r="N731" s="56" t="s">
        <v>10066</v>
      </c>
      <c r="O731" s="56" t="s">
        <v>12</v>
      </c>
      <c r="P731" s="55" t="n">
        <f aca="false">J731-L731</f>
        <v>20068.91</v>
      </c>
      <c r="Q731" s="55" t="n">
        <f aca="false">IF(J731=0,0,ROUND(L731/J731*100,2))</f>
        <v>56.46</v>
      </c>
      <c r="R731" s="55" t="str">
        <f aca="false">TEXT(E731,"yyyy-mm")</f>
        <v>2022-02</v>
      </c>
    </row>
    <row r="732" customFormat="false" ht="15" hidden="false" customHeight="true" outlineLevel="0" collapsed="false">
      <c r="A732" s="52" t="s">
        <v>13975</v>
      </c>
      <c r="B732" s="52" t="s">
        <v>3164</v>
      </c>
      <c r="C732" s="52" t="s">
        <v>1227</v>
      </c>
      <c r="D732" s="52" t="s">
        <v>5870</v>
      </c>
      <c r="E732" s="53" t="n">
        <v>45015</v>
      </c>
      <c r="F732" s="52" t="s">
        <v>96</v>
      </c>
      <c r="G732" s="52" t="s">
        <v>13187</v>
      </c>
      <c r="H732" s="52" t="n">
        <v>473</v>
      </c>
      <c r="I732" s="52" t="n">
        <v>904.44</v>
      </c>
      <c r="J732" s="54" t="n">
        <f aca="false">ROUND(H732*I732,2)</f>
        <v>427800.12</v>
      </c>
      <c r="K732" s="52" t="s">
        <v>13188</v>
      </c>
      <c r="L732" s="52" t="n">
        <v>132783.33</v>
      </c>
      <c r="M732" s="52" t="s">
        <v>13216</v>
      </c>
      <c r="N732" s="52" t="s">
        <v>10066</v>
      </c>
      <c r="O732" s="52" t="s">
        <v>18</v>
      </c>
      <c r="P732" s="55" t="n">
        <f aca="false">J732-L732</f>
        <v>295016.79</v>
      </c>
      <c r="Q732" s="55" t="n">
        <f aca="false">IF(J732=0,0,ROUND(L732/J732*100,2))</f>
        <v>31.04</v>
      </c>
      <c r="R732" s="55" t="str">
        <f aca="false">TEXT(E732,"yyyy-mm")</f>
        <v>2023-03</v>
      </c>
    </row>
    <row r="733" customFormat="false" ht="15" hidden="false" customHeight="true" outlineLevel="0" collapsed="false">
      <c r="A733" s="56" t="s">
        <v>13976</v>
      </c>
      <c r="B733" s="56" t="s">
        <v>2544</v>
      </c>
      <c r="C733" s="56" t="s">
        <v>13977</v>
      </c>
      <c r="D733" s="56" t="s">
        <v>4552</v>
      </c>
      <c r="E733" s="57" t="n">
        <v>45253</v>
      </c>
      <c r="F733" s="56" t="s">
        <v>96</v>
      </c>
      <c r="G733" s="56" t="s">
        <v>13211</v>
      </c>
      <c r="H733" s="56" t="n">
        <v>316</v>
      </c>
      <c r="I733" s="56" t="n">
        <v>504.88</v>
      </c>
      <c r="J733" s="54" t="n">
        <f aca="false">ROUND(H733*I733,2)</f>
        <v>159542.08</v>
      </c>
      <c r="K733" s="56" t="s">
        <v>13202</v>
      </c>
      <c r="L733" s="56" t="n">
        <v>11733.13</v>
      </c>
      <c r="M733" s="56" t="s">
        <v>13239</v>
      </c>
      <c r="N733" s="56" t="s">
        <v>10066</v>
      </c>
      <c r="O733" s="56" t="s">
        <v>18</v>
      </c>
      <c r="P733" s="55" t="n">
        <f aca="false">J733-L733</f>
        <v>147808.95</v>
      </c>
      <c r="Q733" s="55" t="n">
        <f aca="false">IF(J733=0,0,ROUND(L733/J733*100,2))</f>
        <v>7.35</v>
      </c>
      <c r="R733" s="55" t="str">
        <f aca="false">TEXT(E733,"yyyy-mm")</f>
        <v>2023-11</v>
      </c>
    </row>
    <row r="734" customFormat="false" ht="15" hidden="false" customHeight="true" outlineLevel="0" collapsed="false">
      <c r="A734" s="52" t="s">
        <v>13978</v>
      </c>
      <c r="B734" s="52" t="s">
        <v>3358</v>
      </c>
      <c r="C734" s="52" t="s">
        <v>3114</v>
      </c>
      <c r="D734" s="52" t="s">
        <v>4178</v>
      </c>
      <c r="E734" s="53" t="n">
        <v>44953</v>
      </c>
      <c r="F734" s="52" t="s">
        <v>94</v>
      </c>
      <c r="G734" s="52" t="s">
        <v>13205</v>
      </c>
      <c r="H734" s="52" t="n">
        <v>488</v>
      </c>
      <c r="I734" s="52" t="n">
        <v>485.61</v>
      </c>
      <c r="J734" s="54" t="n">
        <f aca="false">ROUND(H734*I734,2)</f>
        <v>236977.68</v>
      </c>
      <c r="K734" s="52" t="s">
        <v>13192</v>
      </c>
      <c r="L734" s="52" t="n">
        <v>80088.67</v>
      </c>
      <c r="M734" s="52" t="s">
        <v>13241</v>
      </c>
      <c r="N734" s="52" t="s">
        <v>10061</v>
      </c>
      <c r="O734" s="52" t="s">
        <v>15</v>
      </c>
      <c r="P734" s="55" t="n">
        <f aca="false">J734-L734</f>
        <v>156889.01</v>
      </c>
      <c r="Q734" s="55" t="n">
        <f aca="false">IF(J734=0,0,ROUND(L734/J734*100,2))</f>
        <v>33.8</v>
      </c>
      <c r="R734" s="55" t="str">
        <f aca="false">TEXT(E734,"yyyy-mm")</f>
        <v>2023-01</v>
      </c>
    </row>
    <row r="735" customFormat="false" ht="15" hidden="false" customHeight="true" outlineLevel="0" collapsed="false">
      <c r="A735" s="56" t="s">
        <v>13979</v>
      </c>
      <c r="B735" s="56" t="s">
        <v>3324</v>
      </c>
      <c r="C735" s="56" t="s">
        <v>3716</v>
      </c>
      <c r="D735" s="56" t="s">
        <v>13980</v>
      </c>
      <c r="E735" s="57" t="n">
        <v>45265</v>
      </c>
      <c r="F735" s="56" t="s">
        <v>94</v>
      </c>
      <c r="G735" s="56" t="s">
        <v>13211</v>
      </c>
      <c r="H735" s="56" t="n">
        <v>395</v>
      </c>
      <c r="I735" s="56" t="n">
        <v>645.01</v>
      </c>
      <c r="J735" s="54" t="n">
        <f aca="false">ROUND(H735*I735,2)</f>
        <v>254778.95</v>
      </c>
      <c r="K735" s="56" t="s">
        <v>13202</v>
      </c>
      <c r="L735" s="56" t="n">
        <v>28474.43</v>
      </c>
      <c r="M735" s="56" t="s">
        <v>13263</v>
      </c>
      <c r="N735" s="56" t="s">
        <v>10066</v>
      </c>
      <c r="O735" s="56" t="s">
        <v>9</v>
      </c>
      <c r="P735" s="55" t="n">
        <f aca="false">J735-L735</f>
        <v>226304.52</v>
      </c>
      <c r="Q735" s="55" t="n">
        <f aca="false">IF(J735=0,0,ROUND(L735/J735*100,2))</f>
        <v>11.18</v>
      </c>
      <c r="R735" s="55" t="str">
        <f aca="false">TEXT(E735,"yyyy-mm")</f>
        <v>2023-12</v>
      </c>
    </row>
    <row r="736" customFormat="false" ht="15" hidden="false" customHeight="true" outlineLevel="0" collapsed="false">
      <c r="A736" s="52" t="s">
        <v>13981</v>
      </c>
      <c r="B736" s="52" t="s">
        <v>3481</v>
      </c>
      <c r="C736" s="52" t="s">
        <v>4127</v>
      </c>
      <c r="D736" s="52" t="s">
        <v>7154</v>
      </c>
      <c r="E736" s="53" t="n">
        <v>45523</v>
      </c>
      <c r="F736" s="52" t="s">
        <v>100</v>
      </c>
      <c r="G736" s="52" t="s">
        <v>13230</v>
      </c>
      <c r="H736" s="52" t="n">
        <v>102</v>
      </c>
      <c r="I736" s="52" t="n">
        <v>648.34</v>
      </c>
      <c r="J736" s="54" t="n">
        <f aca="false">ROUND(H736*I736,2)</f>
        <v>66130.68</v>
      </c>
      <c r="K736" s="52" t="s">
        <v>13188</v>
      </c>
      <c r="L736" s="52" t="n">
        <v>36785.87</v>
      </c>
      <c r="M736" s="52" t="s">
        <v>13241</v>
      </c>
      <c r="N736" s="52" t="s">
        <v>10061</v>
      </c>
      <c r="O736" s="52" t="s">
        <v>12</v>
      </c>
      <c r="P736" s="55" t="n">
        <f aca="false">J736-L736</f>
        <v>29344.81</v>
      </c>
      <c r="Q736" s="55" t="n">
        <f aca="false">IF(J736=0,0,ROUND(L736/J736*100,2))</f>
        <v>55.63</v>
      </c>
      <c r="R736" s="55" t="str">
        <f aca="false">TEXT(E736,"yyyy-mm")</f>
        <v>2024-08</v>
      </c>
    </row>
    <row r="737" customFormat="false" ht="15" hidden="false" customHeight="true" outlineLevel="0" collapsed="false">
      <c r="A737" s="56" t="s">
        <v>13982</v>
      </c>
      <c r="B737" s="56" t="s">
        <v>3771</v>
      </c>
      <c r="C737" s="56" t="s">
        <v>12266</v>
      </c>
      <c r="D737" s="56" t="s">
        <v>821</v>
      </c>
      <c r="E737" s="57" t="n">
        <v>45035</v>
      </c>
      <c r="F737" s="56" t="s">
        <v>96</v>
      </c>
      <c r="G737" s="56" t="s">
        <v>13191</v>
      </c>
      <c r="H737" s="56" t="n">
        <v>326</v>
      </c>
      <c r="I737" s="56" t="n">
        <v>866.9</v>
      </c>
      <c r="J737" s="54" t="n">
        <f aca="false">ROUND(H737*I737,2)</f>
        <v>282609.4</v>
      </c>
      <c r="K737" s="56" t="s">
        <v>13188</v>
      </c>
      <c r="L737" s="56" t="n">
        <v>37024.54</v>
      </c>
      <c r="M737" s="56" t="s">
        <v>13203</v>
      </c>
      <c r="N737" s="56" t="s">
        <v>10061</v>
      </c>
      <c r="O737" s="56" t="s">
        <v>15</v>
      </c>
      <c r="P737" s="55" t="n">
        <f aca="false">J737-L737</f>
        <v>245584.86</v>
      </c>
      <c r="Q737" s="55" t="n">
        <f aca="false">IF(J737=0,0,ROUND(L737/J737*100,2))</f>
        <v>13.1</v>
      </c>
      <c r="R737" s="55" t="str">
        <f aca="false">TEXT(E737,"yyyy-mm")</f>
        <v>2023-04</v>
      </c>
    </row>
    <row r="738" customFormat="false" ht="15" hidden="false" customHeight="true" outlineLevel="0" collapsed="false">
      <c r="A738" s="52" t="s">
        <v>13983</v>
      </c>
      <c r="B738" s="52" t="s">
        <v>3555</v>
      </c>
      <c r="C738" s="52" t="s">
        <v>2135</v>
      </c>
      <c r="D738" s="52" t="s">
        <v>11846</v>
      </c>
      <c r="E738" s="53" t="n">
        <v>45235</v>
      </c>
      <c r="F738" s="52" t="s">
        <v>100</v>
      </c>
      <c r="G738" s="52" t="s">
        <v>13195</v>
      </c>
      <c r="H738" s="52" t="n">
        <v>467</v>
      </c>
      <c r="I738" s="52" t="n">
        <v>647.99</v>
      </c>
      <c r="J738" s="54" t="n">
        <f aca="false">ROUND(H738*I738,2)</f>
        <v>302611.33</v>
      </c>
      <c r="K738" s="52" t="s">
        <v>13212</v>
      </c>
      <c r="L738" s="52" t="n">
        <v>115466.87</v>
      </c>
      <c r="M738" s="52" t="s">
        <v>13232</v>
      </c>
      <c r="N738" s="52" t="s">
        <v>10061</v>
      </c>
      <c r="O738" s="52" t="s">
        <v>21</v>
      </c>
      <c r="P738" s="55" t="n">
        <f aca="false">J738-L738</f>
        <v>187144.46</v>
      </c>
      <c r="Q738" s="55" t="n">
        <f aca="false">IF(J738=0,0,ROUND(L738/J738*100,2))</f>
        <v>38.16</v>
      </c>
      <c r="R738" s="55" t="str">
        <f aca="false">TEXT(E738,"yyyy-mm")</f>
        <v>2023-11</v>
      </c>
    </row>
    <row r="739" customFormat="false" ht="15" hidden="false" customHeight="true" outlineLevel="0" collapsed="false">
      <c r="A739" s="56" t="s">
        <v>13984</v>
      </c>
      <c r="B739" s="56" t="s">
        <v>1887</v>
      </c>
      <c r="C739" s="56" t="s">
        <v>3269</v>
      </c>
      <c r="D739" s="56" t="s">
        <v>2308</v>
      </c>
      <c r="E739" s="57" t="n">
        <v>45079</v>
      </c>
      <c r="F739" s="56" t="s">
        <v>98</v>
      </c>
      <c r="G739" s="56" t="s">
        <v>13191</v>
      </c>
      <c r="H739" s="56" t="n">
        <v>240</v>
      </c>
      <c r="I739" s="56" t="n">
        <v>950.21</v>
      </c>
      <c r="J739" s="54" t="n">
        <f aca="false">ROUND(H739*I739,2)</f>
        <v>228050.4</v>
      </c>
      <c r="K739" s="56" t="s">
        <v>13202</v>
      </c>
      <c r="L739" s="56" t="n">
        <v>1421.45</v>
      </c>
      <c r="M739" s="56" t="s">
        <v>13198</v>
      </c>
      <c r="N739" s="56" t="s">
        <v>10066</v>
      </c>
      <c r="O739" s="56" t="s">
        <v>21</v>
      </c>
      <c r="P739" s="55" t="n">
        <f aca="false">J739-L739</f>
        <v>226628.95</v>
      </c>
      <c r="Q739" s="55" t="n">
        <f aca="false">IF(J739=0,0,ROUND(L739/J739*100,2))</f>
        <v>0.62</v>
      </c>
      <c r="R739" s="55" t="str">
        <f aca="false">TEXT(E739,"yyyy-mm")</f>
        <v>2023-06</v>
      </c>
    </row>
    <row r="740" customFormat="false" ht="15" hidden="false" customHeight="true" outlineLevel="0" collapsed="false">
      <c r="A740" s="52" t="s">
        <v>13985</v>
      </c>
      <c r="B740" s="52" t="s">
        <v>724</v>
      </c>
      <c r="C740" s="52" t="s">
        <v>1178</v>
      </c>
      <c r="D740" s="52" t="s">
        <v>1280</v>
      </c>
      <c r="E740" s="53" t="n">
        <v>45392</v>
      </c>
      <c r="F740" s="52" t="s">
        <v>94</v>
      </c>
      <c r="G740" s="52" t="s">
        <v>13187</v>
      </c>
      <c r="H740" s="52" t="n">
        <v>408</v>
      </c>
      <c r="I740" s="52" t="n">
        <v>85.78</v>
      </c>
      <c r="J740" s="54" t="n">
        <f aca="false">ROUND(H740*I740,2)</f>
        <v>34998.24</v>
      </c>
      <c r="K740" s="52" t="s">
        <v>13202</v>
      </c>
      <c r="L740" s="52" t="n">
        <v>13011.83</v>
      </c>
      <c r="M740" s="52" t="s">
        <v>13232</v>
      </c>
      <c r="N740" s="52" t="s">
        <v>10066</v>
      </c>
      <c r="O740" s="52" t="s">
        <v>9</v>
      </c>
      <c r="P740" s="55" t="n">
        <f aca="false">J740-L740</f>
        <v>21986.41</v>
      </c>
      <c r="Q740" s="55" t="n">
        <f aca="false">IF(J740=0,0,ROUND(L740/J740*100,2))</f>
        <v>37.18</v>
      </c>
      <c r="R740" s="55" t="str">
        <f aca="false">TEXT(E740,"yyyy-mm")</f>
        <v>2024-04</v>
      </c>
    </row>
    <row r="741" customFormat="false" ht="15" hidden="false" customHeight="true" outlineLevel="0" collapsed="false">
      <c r="A741" s="56" t="s">
        <v>13986</v>
      </c>
      <c r="B741" s="56" t="s">
        <v>2648</v>
      </c>
      <c r="C741" s="56" t="s">
        <v>3024</v>
      </c>
      <c r="D741" s="56" t="s">
        <v>2851</v>
      </c>
      <c r="E741" s="57" t="n">
        <v>45230</v>
      </c>
      <c r="F741" s="56" t="s">
        <v>92</v>
      </c>
      <c r="G741" s="56" t="s">
        <v>13187</v>
      </c>
      <c r="H741" s="56" t="n">
        <v>273</v>
      </c>
      <c r="I741" s="56" t="n">
        <v>884.48</v>
      </c>
      <c r="J741" s="54" t="n">
        <f aca="false">ROUND(H741*I741,2)</f>
        <v>241463.04</v>
      </c>
      <c r="K741" s="56" t="s">
        <v>13188</v>
      </c>
      <c r="L741" s="56" t="n">
        <v>74565.87</v>
      </c>
      <c r="M741" s="56" t="s">
        <v>13232</v>
      </c>
      <c r="N741" s="56" t="s">
        <v>10061</v>
      </c>
      <c r="O741" s="56" t="s">
        <v>15</v>
      </c>
      <c r="P741" s="55" t="n">
        <f aca="false">J741-L741</f>
        <v>166897.17</v>
      </c>
      <c r="Q741" s="55" t="n">
        <f aca="false">IF(J741=0,0,ROUND(L741/J741*100,2))</f>
        <v>30.88</v>
      </c>
      <c r="R741" s="55" t="str">
        <f aca="false">TEXT(E741,"yyyy-mm")</f>
        <v>2023-10</v>
      </c>
    </row>
    <row r="742" customFormat="false" ht="15" hidden="false" customHeight="true" outlineLevel="0" collapsed="false">
      <c r="A742" s="52" t="s">
        <v>13987</v>
      </c>
      <c r="B742" s="52" t="s">
        <v>3380</v>
      </c>
      <c r="C742" s="52" t="s">
        <v>2749</v>
      </c>
      <c r="D742" s="52" t="s">
        <v>631</v>
      </c>
      <c r="E742" s="53" t="n">
        <v>45176</v>
      </c>
      <c r="F742" s="52" t="s">
        <v>98</v>
      </c>
      <c r="G742" s="52" t="s">
        <v>13205</v>
      </c>
      <c r="H742" s="52" t="n">
        <v>192</v>
      </c>
      <c r="I742" s="52" t="n">
        <v>354.39</v>
      </c>
      <c r="J742" s="54" t="n">
        <f aca="false">ROUND(H742*I742,2)</f>
        <v>68042.88</v>
      </c>
      <c r="K742" s="52" t="s">
        <v>13202</v>
      </c>
      <c r="L742" s="52" t="n">
        <v>11872.7</v>
      </c>
      <c r="M742" s="52" t="s">
        <v>13206</v>
      </c>
      <c r="N742" s="52" t="s">
        <v>10066</v>
      </c>
      <c r="O742" s="52" t="s">
        <v>15</v>
      </c>
      <c r="P742" s="55" t="n">
        <f aca="false">J742-L742</f>
        <v>56170.18</v>
      </c>
      <c r="Q742" s="55" t="n">
        <f aca="false">IF(J742=0,0,ROUND(L742/J742*100,2))</f>
        <v>17.45</v>
      </c>
      <c r="R742" s="55" t="str">
        <f aca="false">TEXT(E742,"yyyy-mm")</f>
        <v>2023-09</v>
      </c>
    </row>
    <row r="743" customFormat="false" ht="15" hidden="false" customHeight="true" outlineLevel="0" collapsed="false">
      <c r="A743" s="56" t="s">
        <v>13988</v>
      </c>
      <c r="B743" s="56" t="s">
        <v>3169</v>
      </c>
      <c r="C743" s="56" t="s">
        <v>4814</v>
      </c>
      <c r="D743" s="56" t="s">
        <v>4525</v>
      </c>
      <c r="E743" s="57" t="n">
        <v>45228</v>
      </c>
      <c r="F743" s="56" t="s">
        <v>102</v>
      </c>
      <c r="G743" s="56" t="s">
        <v>13187</v>
      </c>
      <c r="H743" s="56" t="n">
        <v>252</v>
      </c>
      <c r="I743" s="56" t="n">
        <v>822.9</v>
      </c>
      <c r="J743" s="54" t="n">
        <f aca="false">ROUND(H743*I743,2)</f>
        <v>207370.8</v>
      </c>
      <c r="K743" s="56" t="s">
        <v>13188</v>
      </c>
      <c r="L743" s="56" t="n">
        <v>60148.94</v>
      </c>
      <c r="M743" s="56" t="s">
        <v>13203</v>
      </c>
      <c r="N743" s="56" t="s">
        <v>10061</v>
      </c>
      <c r="O743" s="56" t="s">
        <v>9</v>
      </c>
      <c r="P743" s="55" t="n">
        <f aca="false">J743-L743</f>
        <v>147221.86</v>
      </c>
      <c r="Q743" s="55" t="n">
        <f aca="false">IF(J743=0,0,ROUND(L743/J743*100,2))</f>
        <v>29.01</v>
      </c>
      <c r="R743" s="55" t="str">
        <f aca="false">TEXT(E743,"yyyy-mm")</f>
        <v>2023-10</v>
      </c>
    </row>
    <row r="744" customFormat="false" ht="15" hidden="false" customHeight="true" outlineLevel="0" collapsed="false">
      <c r="A744" s="52" t="s">
        <v>13989</v>
      </c>
      <c r="B744" s="52" t="s">
        <v>3923</v>
      </c>
      <c r="C744" s="52" t="s">
        <v>7072</v>
      </c>
      <c r="D744" s="52" t="s">
        <v>1472</v>
      </c>
      <c r="E744" s="53" t="n">
        <v>45128</v>
      </c>
      <c r="F744" s="52" t="s">
        <v>102</v>
      </c>
      <c r="G744" s="52" t="s">
        <v>13195</v>
      </c>
      <c r="H744" s="52" t="n">
        <v>39</v>
      </c>
      <c r="I744" s="52" t="n">
        <v>492.02</v>
      </c>
      <c r="J744" s="54" t="n">
        <f aca="false">ROUND(H744*I744,2)</f>
        <v>19188.78</v>
      </c>
      <c r="K744" s="52" t="s">
        <v>13192</v>
      </c>
      <c r="L744" s="52" t="n">
        <v>11108.82</v>
      </c>
      <c r="M744" s="52" t="s">
        <v>13236</v>
      </c>
      <c r="N744" s="52" t="s">
        <v>10066</v>
      </c>
      <c r="O744" s="52" t="s">
        <v>9</v>
      </c>
      <c r="P744" s="55" t="n">
        <f aca="false">J744-L744</f>
        <v>8079.96</v>
      </c>
      <c r="Q744" s="55" t="n">
        <f aca="false">IF(J744=0,0,ROUND(L744/J744*100,2))</f>
        <v>57.89</v>
      </c>
      <c r="R744" s="55" t="str">
        <f aca="false">TEXT(E744,"yyyy-mm")</f>
        <v>2023-07</v>
      </c>
    </row>
    <row r="745" customFormat="false" ht="15" hidden="false" customHeight="true" outlineLevel="0" collapsed="false">
      <c r="A745" s="56" t="s">
        <v>13990</v>
      </c>
      <c r="B745" s="56" t="s">
        <v>3604</v>
      </c>
      <c r="C745" s="56" t="s">
        <v>407</v>
      </c>
      <c r="D745" s="56" t="s">
        <v>3143</v>
      </c>
      <c r="E745" s="57" t="n">
        <v>45200</v>
      </c>
      <c r="F745" s="56" t="s">
        <v>100</v>
      </c>
      <c r="G745" s="56" t="s">
        <v>13205</v>
      </c>
      <c r="H745" s="56" t="n">
        <v>187</v>
      </c>
      <c r="I745" s="56" t="n">
        <v>564.59</v>
      </c>
      <c r="J745" s="54" t="n">
        <f aca="false">ROUND(H745*I745,2)</f>
        <v>105578.33</v>
      </c>
      <c r="K745" s="56" t="s">
        <v>13188</v>
      </c>
      <c r="L745" s="56" t="n">
        <v>57638.24</v>
      </c>
      <c r="M745" s="56" t="s">
        <v>13265</v>
      </c>
      <c r="N745" s="56" t="s">
        <v>10061</v>
      </c>
      <c r="O745" s="56" t="s">
        <v>18</v>
      </c>
      <c r="P745" s="55" t="n">
        <f aca="false">J745-L745</f>
        <v>47940.09</v>
      </c>
      <c r="Q745" s="55" t="n">
        <f aca="false">IF(J745=0,0,ROUND(L745/J745*100,2))</f>
        <v>54.59</v>
      </c>
      <c r="R745" s="55" t="str">
        <f aca="false">TEXT(E745,"yyyy-mm")</f>
        <v>2023-10</v>
      </c>
    </row>
    <row r="746" customFormat="false" ht="15" hidden="false" customHeight="true" outlineLevel="0" collapsed="false">
      <c r="A746" s="52" t="s">
        <v>13991</v>
      </c>
      <c r="B746" s="52" t="s">
        <v>2933</v>
      </c>
      <c r="C746" s="52" t="s">
        <v>1619</v>
      </c>
      <c r="D746" s="52" t="s">
        <v>7100</v>
      </c>
      <c r="E746" s="53" t="n">
        <v>45251</v>
      </c>
      <c r="F746" s="52" t="s">
        <v>94</v>
      </c>
      <c r="G746" s="52" t="s">
        <v>13230</v>
      </c>
      <c r="H746" s="52" t="n">
        <v>437</v>
      </c>
      <c r="I746" s="52" t="n">
        <v>351.79</v>
      </c>
      <c r="J746" s="54" t="n">
        <f aca="false">ROUND(H746*I746,2)</f>
        <v>153732.23</v>
      </c>
      <c r="K746" s="52" t="s">
        <v>13188</v>
      </c>
      <c r="L746" s="52" t="n">
        <v>6752.3</v>
      </c>
      <c r="M746" s="52" t="s">
        <v>13220</v>
      </c>
      <c r="N746" s="52" t="s">
        <v>10061</v>
      </c>
      <c r="O746" s="52" t="s">
        <v>15</v>
      </c>
      <c r="P746" s="55" t="n">
        <f aca="false">J746-L746</f>
        <v>146979.93</v>
      </c>
      <c r="Q746" s="55" t="n">
        <f aca="false">IF(J746=0,0,ROUND(L746/J746*100,2))</f>
        <v>4.39</v>
      </c>
      <c r="R746" s="55" t="str">
        <f aca="false">TEXT(E746,"yyyy-mm")</f>
        <v>2023-11</v>
      </c>
    </row>
    <row r="747" customFormat="false" ht="15" hidden="false" customHeight="true" outlineLevel="0" collapsed="false">
      <c r="A747" s="56" t="s">
        <v>13992</v>
      </c>
      <c r="B747" s="56" t="s">
        <v>3925</v>
      </c>
      <c r="C747" s="56" t="s">
        <v>1762</v>
      </c>
      <c r="D747" s="56" t="s">
        <v>6191</v>
      </c>
      <c r="E747" s="57" t="n">
        <v>45121</v>
      </c>
      <c r="F747" s="56" t="s">
        <v>102</v>
      </c>
      <c r="G747" s="56" t="s">
        <v>13211</v>
      </c>
      <c r="H747" s="56" t="n">
        <v>146</v>
      </c>
      <c r="I747" s="56" t="n">
        <v>132.09</v>
      </c>
      <c r="J747" s="54" t="n">
        <f aca="false">ROUND(H747*I747,2)</f>
        <v>19285.14</v>
      </c>
      <c r="K747" s="56" t="s">
        <v>13188</v>
      </c>
      <c r="L747" s="56" t="n">
        <v>4374.79</v>
      </c>
      <c r="M747" s="56" t="s">
        <v>13216</v>
      </c>
      <c r="N747" s="56" t="s">
        <v>10061</v>
      </c>
      <c r="O747" s="56" t="s">
        <v>12</v>
      </c>
      <c r="P747" s="55" t="n">
        <f aca="false">J747-L747</f>
        <v>14910.35</v>
      </c>
      <c r="Q747" s="55" t="n">
        <f aca="false">IF(J747=0,0,ROUND(L747/J747*100,2))</f>
        <v>22.68</v>
      </c>
      <c r="R747" s="55" t="str">
        <f aca="false">TEXT(E747,"yyyy-mm")</f>
        <v>2023-07</v>
      </c>
    </row>
    <row r="748" customFormat="false" ht="15" hidden="false" customHeight="true" outlineLevel="0" collapsed="false">
      <c r="A748" s="52" t="s">
        <v>13993</v>
      </c>
      <c r="B748" s="52" t="s">
        <v>628</v>
      </c>
      <c r="C748" s="52" t="s">
        <v>5508</v>
      </c>
      <c r="D748" s="52" t="s">
        <v>10068</v>
      </c>
      <c r="E748" s="53" t="n">
        <v>45303</v>
      </c>
      <c r="F748" s="52" t="s">
        <v>92</v>
      </c>
      <c r="G748" s="52" t="s">
        <v>13195</v>
      </c>
      <c r="H748" s="52" t="n">
        <v>475</v>
      </c>
      <c r="I748" s="52" t="n">
        <v>82.48</v>
      </c>
      <c r="J748" s="54" t="n">
        <f aca="false">ROUND(H748*I748,2)</f>
        <v>39178</v>
      </c>
      <c r="K748" s="52" t="s">
        <v>13188</v>
      </c>
      <c r="L748" s="52" t="n">
        <v>3310.81</v>
      </c>
      <c r="M748" s="52" t="s">
        <v>13276</v>
      </c>
      <c r="N748" s="52" t="s">
        <v>10066</v>
      </c>
      <c r="O748" s="52" t="s">
        <v>21</v>
      </c>
      <c r="P748" s="55" t="n">
        <f aca="false">J748-L748</f>
        <v>35867.19</v>
      </c>
      <c r="Q748" s="55" t="n">
        <f aca="false">IF(J748=0,0,ROUND(L748/J748*100,2))</f>
        <v>8.45</v>
      </c>
      <c r="R748" s="55" t="str">
        <f aca="false">TEXT(E748,"yyyy-mm")</f>
        <v>2024-01</v>
      </c>
    </row>
    <row r="749" customFormat="false" ht="15" hidden="false" customHeight="true" outlineLevel="0" collapsed="false">
      <c r="A749" s="56" t="s">
        <v>13994</v>
      </c>
      <c r="B749" s="56" t="s">
        <v>3351</v>
      </c>
      <c r="C749" s="56" t="s">
        <v>1134</v>
      </c>
      <c r="D749" s="56" t="s">
        <v>13689</v>
      </c>
      <c r="E749" s="57" t="n">
        <v>45520</v>
      </c>
      <c r="F749" s="56" t="s">
        <v>98</v>
      </c>
      <c r="G749" s="56" t="s">
        <v>13187</v>
      </c>
      <c r="H749" s="56" t="n">
        <v>97</v>
      </c>
      <c r="I749" s="56" t="n">
        <v>988.5</v>
      </c>
      <c r="J749" s="54" t="n">
        <f aca="false">ROUND(H749*I749,2)</f>
        <v>95884.5</v>
      </c>
      <c r="K749" s="56" t="s">
        <v>13212</v>
      </c>
      <c r="L749" s="56" t="n">
        <v>27050.29</v>
      </c>
      <c r="M749" s="56" t="s">
        <v>13198</v>
      </c>
      <c r="N749" s="56" t="s">
        <v>10061</v>
      </c>
      <c r="O749" s="56" t="s">
        <v>21</v>
      </c>
      <c r="P749" s="55" t="n">
        <f aca="false">J749-L749</f>
        <v>68834.21</v>
      </c>
      <c r="Q749" s="55" t="n">
        <f aca="false">IF(J749=0,0,ROUND(L749/J749*100,2))</f>
        <v>28.21</v>
      </c>
      <c r="R749" s="55" t="str">
        <f aca="false">TEXT(E749,"yyyy-mm")</f>
        <v>2024-08</v>
      </c>
    </row>
    <row r="750" customFormat="false" ht="15" hidden="false" customHeight="true" outlineLevel="0" collapsed="false">
      <c r="A750" s="52" t="s">
        <v>13995</v>
      </c>
      <c r="B750" s="52" t="s">
        <v>3866</v>
      </c>
      <c r="C750" s="52" t="s">
        <v>3607</v>
      </c>
      <c r="D750" s="52" t="s">
        <v>7680</v>
      </c>
      <c r="E750" s="53" t="n">
        <v>45070</v>
      </c>
      <c r="F750" s="52" t="s">
        <v>96</v>
      </c>
      <c r="G750" s="52" t="s">
        <v>13205</v>
      </c>
      <c r="H750" s="52" t="n">
        <v>386</v>
      </c>
      <c r="I750" s="52" t="n">
        <v>663.28</v>
      </c>
      <c r="J750" s="54" t="n">
        <f aca="false">ROUND(H750*I750,2)</f>
        <v>256026.08</v>
      </c>
      <c r="K750" s="52" t="s">
        <v>13192</v>
      </c>
      <c r="L750" s="52" t="n">
        <v>140054.08</v>
      </c>
      <c r="M750" s="52" t="s">
        <v>13265</v>
      </c>
      <c r="N750" s="52" t="s">
        <v>10066</v>
      </c>
      <c r="O750" s="52" t="s">
        <v>9</v>
      </c>
      <c r="P750" s="55" t="n">
        <f aca="false">J750-L750</f>
        <v>115972</v>
      </c>
      <c r="Q750" s="55" t="n">
        <f aca="false">IF(J750=0,0,ROUND(L750/J750*100,2))</f>
        <v>54.7</v>
      </c>
      <c r="R750" s="55" t="str">
        <f aca="false">TEXT(E750,"yyyy-mm")</f>
        <v>2023-05</v>
      </c>
    </row>
    <row r="751" customFormat="false" ht="15" hidden="false" customHeight="true" outlineLevel="0" collapsed="false">
      <c r="A751" s="56" t="s">
        <v>13996</v>
      </c>
      <c r="B751" s="56" t="s">
        <v>3955</v>
      </c>
      <c r="C751" s="56" t="s">
        <v>7892</v>
      </c>
      <c r="D751" s="56" t="s">
        <v>1194</v>
      </c>
      <c r="E751" s="57" t="n">
        <v>44811</v>
      </c>
      <c r="F751" s="56" t="s">
        <v>102</v>
      </c>
      <c r="G751" s="56" t="s">
        <v>13205</v>
      </c>
      <c r="H751" s="56" t="n">
        <v>415</v>
      </c>
      <c r="I751" s="56" t="n">
        <v>131.02</v>
      </c>
      <c r="J751" s="54" t="n">
        <f aca="false">ROUND(H751*I751,2)</f>
        <v>54373.3</v>
      </c>
      <c r="K751" s="56" t="s">
        <v>13202</v>
      </c>
      <c r="L751" s="56" t="n">
        <v>21149.42</v>
      </c>
      <c r="M751" s="56" t="s">
        <v>13254</v>
      </c>
      <c r="N751" s="56" t="s">
        <v>10061</v>
      </c>
      <c r="O751" s="56" t="s">
        <v>18</v>
      </c>
      <c r="P751" s="55" t="n">
        <f aca="false">J751-L751</f>
        <v>33223.88</v>
      </c>
      <c r="Q751" s="55" t="n">
        <f aca="false">IF(J751=0,0,ROUND(L751/J751*100,2))</f>
        <v>38.9</v>
      </c>
      <c r="R751" s="55" t="str">
        <f aca="false">TEXT(E751,"yyyy-mm")</f>
        <v>2022-09</v>
      </c>
    </row>
    <row r="752" customFormat="false" ht="15" hidden="false" customHeight="true" outlineLevel="0" collapsed="false">
      <c r="A752" s="52" t="s">
        <v>13997</v>
      </c>
      <c r="B752" s="52" t="s">
        <v>3508</v>
      </c>
      <c r="C752" s="52" t="s">
        <v>12568</v>
      </c>
      <c r="D752" s="52" t="s">
        <v>3516</v>
      </c>
      <c r="E752" s="53" t="n">
        <v>45516</v>
      </c>
      <c r="F752" s="52" t="s">
        <v>100</v>
      </c>
      <c r="G752" s="52" t="s">
        <v>13205</v>
      </c>
      <c r="H752" s="52" t="n">
        <v>62</v>
      </c>
      <c r="I752" s="52" t="n">
        <v>525.5</v>
      </c>
      <c r="J752" s="54" t="n">
        <f aca="false">ROUND(H752*I752,2)</f>
        <v>32581</v>
      </c>
      <c r="K752" s="52" t="s">
        <v>13202</v>
      </c>
      <c r="L752" s="52" t="n">
        <v>3346.28</v>
      </c>
      <c r="M752" s="52" t="s">
        <v>13222</v>
      </c>
      <c r="N752" s="52" t="s">
        <v>10066</v>
      </c>
      <c r="O752" s="52" t="s">
        <v>9</v>
      </c>
      <c r="P752" s="55" t="n">
        <f aca="false">J752-L752</f>
        <v>29234.72</v>
      </c>
      <c r="Q752" s="55" t="n">
        <f aca="false">IF(J752=0,0,ROUND(L752/J752*100,2))</f>
        <v>10.27</v>
      </c>
      <c r="R752" s="55" t="str">
        <f aca="false">TEXT(E752,"yyyy-mm")</f>
        <v>2024-08</v>
      </c>
    </row>
    <row r="753" customFormat="false" ht="15" hidden="false" customHeight="true" outlineLevel="0" collapsed="false">
      <c r="A753" s="56" t="s">
        <v>13998</v>
      </c>
      <c r="B753" s="56" t="s">
        <v>2573</v>
      </c>
      <c r="C753" s="56" t="s">
        <v>12568</v>
      </c>
      <c r="D753" s="56" t="s">
        <v>2780</v>
      </c>
      <c r="E753" s="57" t="n">
        <v>45377</v>
      </c>
      <c r="F753" s="56" t="s">
        <v>92</v>
      </c>
      <c r="G753" s="56" t="s">
        <v>13230</v>
      </c>
      <c r="H753" s="56" t="n">
        <v>411</v>
      </c>
      <c r="I753" s="56" t="n">
        <v>228.58</v>
      </c>
      <c r="J753" s="54" t="n">
        <f aca="false">ROUND(H753*I753,2)</f>
        <v>93946.38</v>
      </c>
      <c r="K753" s="56" t="s">
        <v>13202</v>
      </c>
      <c r="L753" s="56" t="n">
        <v>22341.97</v>
      </c>
      <c r="M753" s="56" t="s">
        <v>13263</v>
      </c>
      <c r="N753" s="56" t="s">
        <v>10061</v>
      </c>
      <c r="O753" s="56" t="s">
        <v>9</v>
      </c>
      <c r="P753" s="55" t="n">
        <f aca="false">J753-L753</f>
        <v>71604.41</v>
      </c>
      <c r="Q753" s="55" t="n">
        <f aca="false">IF(J753=0,0,ROUND(L753/J753*100,2))</f>
        <v>23.78</v>
      </c>
      <c r="R753" s="55" t="str">
        <f aca="false">TEXT(E753,"yyyy-mm")</f>
        <v>2024-03</v>
      </c>
    </row>
    <row r="754" customFormat="false" ht="15" hidden="false" customHeight="true" outlineLevel="0" collapsed="false">
      <c r="A754" s="52" t="s">
        <v>13999</v>
      </c>
      <c r="B754" s="52" t="s">
        <v>2764</v>
      </c>
      <c r="C754" s="52" t="s">
        <v>674</v>
      </c>
      <c r="D754" s="52" t="s">
        <v>2803</v>
      </c>
      <c r="E754" s="53" t="n">
        <v>45193</v>
      </c>
      <c r="F754" s="52" t="s">
        <v>102</v>
      </c>
      <c r="G754" s="52" t="s">
        <v>13187</v>
      </c>
      <c r="H754" s="52" t="n">
        <v>462</v>
      </c>
      <c r="I754" s="52" t="n">
        <v>571.06</v>
      </c>
      <c r="J754" s="54" t="n">
        <f aca="false">ROUND(H754*I754,2)</f>
        <v>263829.72</v>
      </c>
      <c r="K754" s="52" t="s">
        <v>13202</v>
      </c>
      <c r="L754" s="52" t="n">
        <v>144265.09</v>
      </c>
      <c r="M754" s="52" t="s">
        <v>13258</v>
      </c>
      <c r="N754" s="52" t="s">
        <v>10066</v>
      </c>
      <c r="O754" s="52" t="s">
        <v>15</v>
      </c>
      <c r="P754" s="55" t="n">
        <f aca="false">J754-L754</f>
        <v>119564.63</v>
      </c>
      <c r="Q754" s="55" t="n">
        <f aca="false">IF(J754=0,0,ROUND(L754/J754*100,2))</f>
        <v>54.68</v>
      </c>
      <c r="R754" s="55" t="str">
        <f aca="false">TEXT(E754,"yyyy-mm")</f>
        <v>2023-09</v>
      </c>
    </row>
    <row r="755" customFormat="false" ht="15" hidden="false" customHeight="true" outlineLevel="0" collapsed="false">
      <c r="A755" s="56" t="s">
        <v>14000</v>
      </c>
      <c r="B755" s="56" t="s">
        <v>2756</v>
      </c>
      <c r="C755" s="56" t="s">
        <v>5576</v>
      </c>
      <c r="D755" s="56" t="s">
        <v>3356</v>
      </c>
      <c r="E755" s="57" t="n">
        <v>44583</v>
      </c>
      <c r="F755" s="56" t="s">
        <v>100</v>
      </c>
      <c r="G755" s="56" t="s">
        <v>13211</v>
      </c>
      <c r="H755" s="56" t="n">
        <v>269</v>
      </c>
      <c r="I755" s="56" t="n">
        <v>638.92</v>
      </c>
      <c r="J755" s="54" t="n">
        <f aca="false">ROUND(H755*I755,2)</f>
        <v>171869.48</v>
      </c>
      <c r="K755" s="56" t="s">
        <v>13188</v>
      </c>
      <c r="L755" s="56" t="n">
        <v>63980.78</v>
      </c>
      <c r="M755" s="56" t="s">
        <v>13254</v>
      </c>
      <c r="N755" s="56" t="s">
        <v>10066</v>
      </c>
      <c r="O755" s="56" t="s">
        <v>18</v>
      </c>
      <c r="P755" s="55" t="n">
        <f aca="false">J755-L755</f>
        <v>107888.7</v>
      </c>
      <c r="Q755" s="55" t="n">
        <f aca="false">IF(J755=0,0,ROUND(L755/J755*100,2))</f>
        <v>37.23</v>
      </c>
      <c r="R755" s="55" t="str">
        <f aca="false">TEXT(E755,"yyyy-mm")</f>
        <v>2022-01</v>
      </c>
    </row>
    <row r="756" customFormat="false" ht="15" hidden="false" customHeight="true" outlineLevel="0" collapsed="false">
      <c r="A756" s="52" t="s">
        <v>14001</v>
      </c>
      <c r="B756" s="52" t="s">
        <v>3729</v>
      </c>
      <c r="C756" s="52" t="s">
        <v>1001</v>
      </c>
      <c r="D756" s="52" t="s">
        <v>5294</v>
      </c>
      <c r="E756" s="53" t="n">
        <v>45600</v>
      </c>
      <c r="F756" s="52" t="s">
        <v>92</v>
      </c>
      <c r="G756" s="52" t="s">
        <v>13191</v>
      </c>
      <c r="H756" s="52" t="n">
        <v>471</v>
      </c>
      <c r="I756" s="52" t="n">
        <v>616.73</v>
      </c>
      <c r="J756" s="54" t="n">
        <f aca="false">ROUND(H756*I756,2)</f>
        <v>290479.83</v>
      </c>
      <c r="K756" s="52" t="s">
        <v>13212</v>
      </c>
      <c r="L756" s="52" t="n">
        <v>10347.74</v>
      </c>
      <c r="M756" s="52" t="s">
        <v>13254</v>
      </c>
      <c r="N756" s="52" t="s">
        <v>10061</v>
      </c>
      <c r="O756" s="52" t="s">
        <v>18</v>
      </c>
      <c r="P756" s="55" t="n">
        <f aca="false">J756-L756</f>
        <v>280132.09</v>
      </c>
      <c r="Q756" s="55" t="n">
        <f aca="false">IF(J756=0,0,ROUND(L756/J756*100,2))</f>
        <v>3.56</v>
      </c>
      <c r="R756" s="55" t="str">
        <f aca="false">TEXT(E756,"yyyy-mm")</f>
        <v>2024-11</v>
      </c>
    </row>
    <row r="757" customFormat="false" ht="15" hidden="false" customHeight="true" outlineLevel="0" collapsed="false">
      <c r="A757" s="56" t="s">
        <v>14002</v>
      </c>
      <c r="B757" s="56" t="s">
        <v>3126</v>
      </c>
      <c r="C757" s="56" t="s">
        <v>7193</v>
      </c>
      <c r="D757" s="56" t="s">
        <v>1641</v>
      </c>
      <c r="E757" s="57" t="n">
        <v>45640</v>
      </c>
      <c r="F757" s="56" t="s">
        <v>100</v>
      </c>
      <c r="G757" s="56" t="s">
        <v>13205</v>
      </c>
      <c r="H757" s="56" t="n">
        <v>392</v>
      </c>
      <c r="I757" s="56" t="n">
        <v>108.31</v>
      </c>
      <c r="J757" s="54" t="n">
        <f aca="false">ROUND(H757*I757,2)</f>
        <v>42457.52</v>
      </c>
      <c r="K757" s="56" t="s">
        <v>13192</v>
      </c>
      <c r="L757" s="56" t="n">
        <v>9114.88</v>
      </c>
      <c r="M757" s="56" t="s">
        <v>13260</v>
      </c>
      <c r="N757" s="56" t="s">
        <v>10066</v>
      </c>
      <c r="O757" s="56" t="s">
        <v>12</v>
      </c>
      <c r="P757" s="55" t="n">
        <f aca="false">J757-L757</f>
        <v>33342.64</v>
      </c>
      <c r="Q757" s="55" t="n">
        <f aca="false">IF(J757=0,0,ROUND(L757/J757*100,2))</f>
        <v>21.47</v>
      </c>
      <c r="R757" s="55" t="str">
        <f aca="false">TEXT(E757,"yyyy-mm")</f>
        <v>2024-12</v>
      </c>
    </row>
    <row r="758" customFormat="false" ht="15" hidden="false" customHeight="true" outlineLevel="0" collapsed="false">
      <c r="A758" s="52" t="s">
        <v>14003</v>
      </c>
      <c r="B758" s="52" t="s">
        <v>2648</v>
      </c>
      <c r="C758" s="52" t="s">
        <v>1279</v>
      </c>
      <c r="D758" s="52" t="s">
        <v>3592</v>
      </c>
      <c r="E758" s="53" t="n">
        <v>44868</v>
      </c>
      <c r="F758" s="52" t="s">
        <v>92</v>
      </c>
      <c r="G758" s="52" t="s">
        <v>13195</v>
      </c>
      <c r="H758" s="52" t="n">
        <v>209</v>
      </c>
      <c r="I758" s="52" t="n">
        <v>475.3</v>
      </c>
      <c r="J758" s="54" t="n">
        <f aca="false">ROUND(H758*I758,2)</f>
        <v>99337.7</v>
      </c>
      <c r="K758" s="52" t="s">
        <v>13202</v>
      </c>
      <c r="L758" s="52" t="n">
        <v>47296.34</v>
      </c>
      <c r="M758" s="52" t="s">
        <v>13206</v>
      </c>
      <c r="N758" s="52" t="s">
        <v>10061</v>
      </c>
      <c r="O758" s="52" t="s">
        <v>12</v>
      </c>
      <c r="P758" s="55" t="n">
        <f aca="false">J758-L758</f>
        <v>52041.36</v>
      </c>
      <c r="Q758" s="55" t="n">
        <f aca="false">IF(J758=0,0,ROUND(L758/J758*100,2))</f>
        <v>47.61</v>
      </c>
      <c r="R758" s="55" t="str">
        <f aca="false">TEXT(E758,"yyyy-mm")</f>
        <v>2022-11</v>
      </c>
    </row>
    <row r="759" customFormat="false" ht="15" hidden="false" customHeight="true" outlineLevel="0" collapsed="false">
      <c r="A759" s="56" t="s">
        <v>14004</v>
      </c>
      <c r="B759" s="56" t="s">
        <v>2850</v>
      </c>
      <c r="C759" s="56" t="s">
        <v>1139</v>
      </c>
      <c r="D759" s="56" t="s">
        <v>1999</v>
      </c>
      <c r="E759" s="57" t="n">
        <v>44920</v>
      </c>
      <c r="F759" s="56" t="s">
        <v>92</v>
      </c>
      <c r="G759" s="56" t="s">
        <v>13191</v>
      </c>
      <c r="H759" s="56" t="n">
        <v>110</v>
      </c>
      <c r="I759" s="56" t="n">
        <v>791.27</v>
      </c>
      <c r="J759" s="54" t="n">
        <f aca="false">ROUND(H759*I759,2)</f>
        <v>87039.7</v>
      </c>
      <c r="K759" s="56" t="s">
        <v>13212</v>
      </c>
      <c r="L759" s="56" t="n">
        <v>25179.75</v>
      </c>
      <c r="M759" s="56" t="s">
        <v>13292</v>
      </c>
      <c r="N759" s="56" t="s">
        <v>10061</v>
      </c>
      <c r="O759" s="56" t="s">
        <v>18</v>
      </c>
      <c r="P759" s="55" t="n">
        <f aca="false">J759-L759</f>
        <v>61859.95</v>
      </c>
      <c r="Q759" s="55" t="n">
        <f aca="false">IF(J759=0,0,ROUND(L759/J759*100,2))</f>
        <v>28.93</v>
      </c>
      <c r="R759" s="55" t="str">
        <f aca="false">TEXT(E759,"yyyy-mm")</f>
        <v>2022-12</v>
      </c>
    </row>
    <row r="760" customFormat="false" ht="15" hidden="false" customHeight="true" outlineLevel="0" collapsed="false">
      <c r="A760" s="52" t="s">
        <v>14005</v>
      </c>
      <c r="B760" s="52" t="s">
        <v>684</v>
      </c>
      <c r="C760" s="52" t="s">
        <v>3672</v>
      </c>
      <c r="D760" s="52" t="s">
        <v>1614</v>
      </c>
      <c r="E760" s="53" t="n">
        <v>44799</v>
      </c>
      <c r="F760" s="52" t="s">
        <v>98</v>
      </c>
      <c r="G760" s="52" t="s">
        <v>13187</v>
      </c>
      <c r="H760" s="52" t="n">
        <v>391</v>
      </c>
      <c r="I760" s="52" t="n">
        <v>123.85</v>
      </c>
      <c r="J760" s="54" t="n">
        <f aca="false">ROUND(H760*I760,2)</f>
        <v>48425.35</v>
      </c>
      <c r="K760" s="52" t="s">
        <v>13212</v>
      </c>
      <c r="L760" s="52" t="n">
        <v>23020.35</v>
      </c>
      <c r="M760" s="52" t="s">
        <v>13239</v>
      </c>
      <c r="N760" s="52" t="s">
        <v>10061</v>
      </c>
      <c r="O760" s="52" t="s">
        <v>18</v>
      </c>
      <c r="P760" s="55" t="n">
        <f aca="false">J760-L760</f>
        <v>25405</v>
      </c>
      <c r="Q760" s="55" t="n">
        <f aca="false">IF(J760=0,0,ROUND(L760/J760*100,2))</f>
        <v>47.54</v>
      </c>
      <c r="R760" s="55" t="str">
        <f aca="false">TEXT(E760,"yyyy-mm")</f>
        <v>2022-08</v>
      </c>
    </row>
    <row r="761" customFormat="false" ht="15" hidden="false" customHeight="true" outlineLevel="0" collapsed="false">
      <c r="A761" s="56" t="s">
        <v>14006</v>
      </c>
      <c r="B761" s="56" t="s">
        <v>2050</v>
      </c>
      <c r="C761" s="56" t="s">
        <v>656</v>
      </c>
      <c r="D761" s="56" t="s">
        <v>6191</v>
      </c>
      <c r="E761" s="57" t="n">
        <v>44909</v>
      </c>
      <c r="F761" s="56" t="s">
        <v>102</v>
      </c>
      <c r="G761" s="56" t="s">
        <v>13195</v>
      </c>
      <c r="H761" s="56" t="n">
        <v>376</v>
      </c>
      <c r="I761" s="56" t="n">
        <v>833.31</v>
      </c>
      <c r="J761" s="54" t="n">
        <f aca="false">ROUND(H761*I761,2)</f>
        <v>313324.56</v>
      </c>
      <c r="K761" s="56" t="s">
        <v>13212</v>
      </c>
      <c r="L761" s="56" t="n">
        <v>155206.23</v>
      </c>
      <c r="M761" s="56" t="s">
        <v>13222</v>
      </c>
      <c r="N761" s="56" t="s">
        <v>10061</v>
      </c>
      <c r="O761" s="56" t="s">
        <v>9</v>
      </c>
      <c r="P761" s="55" t="n">
        <f aca="false">J761-L761</f>
        <v>158118.33</v>
      </c>
      <c r="Q761" s="55" t="n">
        <f aca="false">IF(J761=0,0,ROUND(L761/J761*100,2))</f>
        <v>49.54</v>
      </c>
      <c r="R761" s="55" t="str">
        <f aca="false">TEXT(E761,"yyyy-mm")</f>
        <v>2022-12</v>
      </c>
    </row>
    <row r="762" customFormat="false" ht="15" hidden="false" customHeight="true" outlineLevel="0" collapsed="false">
      <c r="A762" s="52" t="s">
        <v>14007</v>
      </c>
      <c r="B762" s="52" t="s">
        <v>3375</v>
      </c>
      <c r="C762" s="52" t="s">
        <v>5392</v>
      </c>
      <c r="D762" s="52" t="s">
        <v>4019</v>
      </c>
      <c r="E762" s="53" t="n">
        <v>45409</v>
      </c>
      <c r="F762" s="52" t="s">
        <v>102</v>
      </c>
      <c r="G762" s="52" t="s">
        <v>13187</v>
      </c>
      <c r="H762" s="52" t="n">
        <v>42</v>
      </c>
      <c r="I762" s="52" t="n">
        <v>728.36</v>
      </c>
      <c r="J762" s="54" t="n">
        <f aca="false">ROUND(H762*I762,2)</f>
        <v>30591.12</v>
      </c>
      <c r="K762" s="52" t="s">
        <v>13192</v>
      </c>
      <c r="L762" s="52" t="n">
        <v>16742.41</v>
      </c>
      <c r="M762" s="52" t="s">
        <v>13206</v>
      </c>
      <c r="N762" s="52" t="s">
        <v>10066</v>
      </c>
      <c r="O762" s="52" t="s">
        <v>18</v>
      </c>
      <c r="P762" s="55" t="n">
        <f aca="false">J762-L762</f>
        <v>13848.71</v>
      </c>
      <c r="Q762" s="55" t="n">
        <f aca="false">IF(J762=0,0,ROUND(L762/J762*100,2))</f>
        <v>54.73</v>
      </c>
      <c r="R762" s="55" t="str">
        <f aca="false">TEXT(E762,"yyyy-mm")</f>
        <v>2024-04</v>
      </c>
    </row>
    <row r="763" customFormat="false" ht="15" hidden="false" customHeight="true" outlineLevel="0" collapsed="false">
      <c r="A763" s="56" t="s">
        <v>14008</v>
      </c>
      <c r="B763" s="56" t="s">
        <v>3649</v>
      </c>
      <c r="C763" s="56" t="s">
        <v>1551</v>
      </c>
      <c r="D763" s="56" t="s">
        <v>1776</v>
      </c>
      <c r="E763" s="57" t="n">
        <v>45422</v>
      </c>
      <c r="F763" s="56" t="s">
        <v>96</v>
      </c>
      <c r="G763" s="56" t="s">
        <v>13211</v>
      </c>
      <c r="H763" s="56" t="n">
        <v>63</v>
      </c>
      <c r="I763" s="56" t="n">
        <v>971.98</v>
      </c>
      <c r="J763" s="54" t="n">
        <f aca="false">ROUND(H763*I763,2)</f>
        <v>61234.74</v>
      </c>
      <c r="K763" s="56" t="s">
        <v>13188</v>
      </c>
      <c r="L763" s="56" t="n">
        <v>28673.29</v>
      </c>
      <c r="M763" s="56" t="s">
        <v>13292</v>
      </c>
      <c r="N763" s="56" t="s">
        <v>10066</v>
      </c>
      <c r="O763" s="56" t="s">
        <v>18</v>
      </c>
      <c r="P763" s="55" t="n">
        <f aca="false">J763-L763</f>
        <v>32561.45</v>
      </c>
      <c r="Q763" s="55" t="n">
        <f aca="false">IF(J763=0,0,ROUND(L763/J763*100,2))</f>
        <v>46.83</v>
      </c>
      <c r="R763" s="55" t="str">
        <f aca="false">TEXT(E763,"yyyy-mm")</f>
        <v>2024-05</v>
      </c>
    </row>
    <row r="764" customFormat="false" ht="15" hidden="false" customHeight="true" outlineLevel="0" collapsed="false">
      <c r="A764" s="52" t="s">
        <v>14009</v>
      </c>
      <c r="B764" s="52" t="s">
        <v>4025</v>
      </c>
      <c r="C764" s="52" t="s">
        <v>9392</v>
      </c>
      <c r="D764" s="52" t="s">
        <v>1688</v>
      </c>
      <c r="E764" s="53" t="n">
        <v>45079</v>
      </c>
      <c r="F764" s="52" t="s">
        <v>102</v>
      </c>
      <c r="G764" s="52" t="s">
        <v>13211</v>
      </c>
      <c r="H764" s="52" t="n">
        <v>452</v>
      </c>
      <c r="I764" s="52" t="n">
        <v>501.92</v>
      </c>
      <c r="J764" s="54" t="n">
        <f aca="false">ROUND(H764*I764,2)</f>
        <v>226867.84</v>
      </c>
      <c r="K764" s="52" t="s">
        <v>13212</v>
      </c>
      <c r="L764" s="52" t="n">
        <v>103700.49</v>
      </c>
      <c r="M764" s="52" t="s">
        <v>13254</v>
      </c>
      <c r="N764" s="52" t="s">
        <v>10066</v>
      </c>
      <c r="O764" s="52" t="s">
        <v>21</v>
      </c>
      <c r="P764" s="55" t="n">
        <f aca="false">J764-L764</f>
        <v>123167.35</v>
      </c>
      <c r="Q764" s="55" t="n">
        <f aca="false">IF(J764=0,0,ROUND(L764/J764*100,2))</f>
        <v>45.71</v>
      </c>
      <c r="R764" s="55" t="str">
        <f aca="false">TEXT(E764,"yyyy-mm")</f>
        <v>2023-06</v>
      </c>
    </row>
    <row r="765" customFormat="false" ht="15" hidden="false" customHeight="true" outlineLevel="0" collapsed="false">
      <c r="A765" s="56" t="s">
        <v>14010</v>
      </c>
      <c r="B765" s="56" t="s">
        <v>356</v>
      </c>
      <c r="C765" s="56" t="s">
        <v>3121</v>
      </c>
      <c r="D765" s="56" t="s">
        <v>533</v>
      </c>
      <c r="E765" s="57" t="n">
        <v>45630</v>
      </c>
      <c r="F765" s="56" t="s">
        <v>98</v>
      </c>
      <c r="G765" s="56" t="s">
        <v>13191</v>
      </c>
      <c r="H765" s="56" t="n">
        <v>235</v>
      </c>
      <c r="I765" s="56" t="n">
        <v>39.2</v>
      </c>
      <c r="J765" s="54" t="n">
        <f aca="false">ROUND(H765*I765,2)</f>
        <v>9212</v>
      </c>
      <c r="K765" s="56" t="s">
        <v>13188</v>
      </c>
      <c r="L765" s="56" t="n">
        <v>3255.92</v>
      </c>
      <c r="M765" s="56" t="s">
        <v>13258</v>
      </c>
      <c r="N765" s="56" t="s">
        <v>10066</v>
      </c>
      <c r="O765" s="56" t="s">
        <v>18</v>
      </c>
      <c r="P765" s="55" t="n">
        <f aca="false">J765-L765</f>
        <v>5956.08</v>
      </c>
      <c r="Q765" s="55" t="n">
        <f aca="false">IF(J765=0,0,ROUND(L765/J765*100,2))</f>
        <v>35.34</v>
      </c>
      <c r="R765" s="55" t="str">
        <f aca="false">TEXT(E765,"yyyy-mm")</f>
        <v>2024-12</v>
      </c>
    </row>
    <row r="766" customFormat="false" ht="15" hidden="false" customHeight="true" outlineLevel="0" collapsed="false">
      <c r="A766" s="52" t="s">
        <v>14011</v>
      </c>
      <c r="B766" s="52" t="s">
        <v>1451</v>
      </c>
      <c r="C766" s="52" t="s">
        <v>2821</v>
      </c>
      <c r="D766" s="52" t="s">
        <v>2633</v>
      </c>
      <c r="E766" s="53" t="n">
        <v>45074</v>
      </c>
      <c r="F766" s="52" t="s">
        <v>102</v>
      </c>
      <c r="G766" s="52" t="s">
        <v>13211</v>
      </c>
      <c r="H766" s="52" t="n">
        <v>299</v>
      </c>
      <c r="I766" s="52" t="n">
        <v>147.44</v>
      </c>
      <c r="J766" s="54" t="n">
        <f aca="false">ROUND(H766*I766,2)</f>
        <v>44084.56</v>
      </c>
      <c r="K766" s="52" t="s">
        <v>13212</v>
      </c>
      <c r="L766" s="52" t="n">
        <v>5753.09</v>
      </c>
      <c r="M766" s="52" t="s">
        <v>13189</v>
      </c>
      <c r="N766" s="52" t="s">
        <v>10061</v>
      </c>
      <c r="O766" s="52" t="s">
        <v>15</v>
      </c>
      <c r="P766" s="55" t="n">
        <f aca="false">J766-L766</f>
        <v>38331.47</v>
      </c>
      <c r="Q766" s="55" t="n">
        <f aca="false">IF(J766=0,0,ROUND(L766/J766*100,2))</f>
        <v>13.05</v>
      </c>
      <c r="R766" s="55" t="str">
        <f aca="false">TEXT(E766,"yyyy-mm")</f>
        <v>2023-05</v>
      </c>
    </row>
    <row r="767" customFormat="false" ht="15" hidden="false" customHeight="true" outlineLevel="0" collapsed="false">
      <c r="A767" s="56" t="s">
        <v>14012</v>
      </c>
      <c r="B767" s="56" t="s">
        <v>2498</v>
      </c>
      <c r="C767" s="56" t="s">
        <v>1753</v>
      </c>
      <c r="D767" s="56" t="s">
        <v>2099</v>
      </c>
      <c r="E767" s="57" t="n">
        <v>44617</v>
      </c>
      <c r="F767" s="56" t="s">
        <v>96</v>
      </c>
      <c r="G767" s="56" t="s">
        <v>13191</v>
      </c>
      <c r="H767" s="56" t="n">
        <v>429</v>
      </c>
      <c r="I767" s="56" t="n">
        <v>319.18</v>
      </c>
      <c r="J767" s="54" t="n">
        <f aca="false">ROUND(H767*I767,2)</f>
        <v>136928.22</v>
      </c>
      <c r="K767" s="56" t="s">
        <v>13212</v>
      </c>
      <c r="L767" s="56" t="n">
        <v>60605.84</v>
      </c>
      <c r="M767" s="56" t="s">
        <v>13203</v>
      </c>
      <c r="N767" s="56" t="s">
        <v>10066</v>
      </c>
      <c r="O767" s="56" t="s">
        <v>18</v>
      </c>
      <c r="P767" s="55" t="n">
        <f aca="false">J767-L767</f>
        <v>76322.38</v>
      </c>
      <c r="Q767" s="55" t="n">
        <f aca="false">IF(J767=0,0,ROUND(L767/J767*100,2))</f>
        <v>44.26</v>
      </c>
      <c r="R767" s="55" t="str">
        <f aca="false">TEXT(E767,"yyyy-mm")</f>
        <v>2022-02</v>
      </c>
    </row>
    <row r="768" customFormat="false" ht="15" hidden="false" customHeight="true" outlineLevel="0" collapsed="false">
      <c r="A768" s="52" t="s">
        <v>14013</v>
      </c>
      <c r="B768" s="52" t="s">
        <v>774</v>
      </c>
      <c r="C768" s="52" t="s">
        <v>2923</v>
      </c>
      <c r="D768" s="52" t="s">
        <v>4426</v>
      </c>
      <c r="E768" s="53" t="n">
        <v>45167</v>
      </c>
      <c r="F768" s="52" t="s">
        <v>102</v>
      </c>
      <c r="G768" s="52" t="s">
        <v>13191</v>
      </c>
      <c r="H768" s="52" t="n">
        <v>274</v>
      </c>
      <c r="I768" s="52" t="n">
        <v>750.16</v>
      </c>
      <c r="J768" s="54" t="n">
        <f aca="false">ROUND(H768*I768,2)</f>
        <v>205543.84</v>
      </c>
      <c r="K768" s="52" t="s">
        <v>13192</v>
      </c>
      <c r="L768" s="52" t="n">
        <v>96052.34</v>
      </c>
      <c r="M768" s="52" t="s">
        <v>13198</v>
      </c>
      <c r="N768" s="52" t="s">
        <v>10061</v>
      </c>
      <c r="O768" s="52" t="s">
        <v>15</v>
      </c>
      <c r="P768" s="55" t="n">
        <f aca="false">J768-L768</f>
        <v>109491.5</v>
      </c>
      <c r="Q768" s="55" t="n">
        <f aca="false">IF(J768=0,0,ROUND(L768/J768*100,2))</f>
        <v>46.73</v>
      </c>
      <c r="R768" s="55" t="str">
        <f aca="false">TEXT(E768,"yyyy-mm")</f>
        <v>2023-08</v>
      </c>
    </row>
    <row r="769" customFormat="false" ht="15" hidden="false" customHeight="true" outlineLevel="0" collapsed="false">
      <c r="A769" s="56" t="s">
        <v>14014</v>
      </c>
      <c r="B769" s="56" t="s">
        <v>1906</v>
      </c>
      <c r="C769" s="56" t="s">
        <v>6101</v>
      </c>
      <c r="D769" s="56" t="s">
        <v>3099</v>
      </c>
      <c r="E769" s="57" t="n">
        <v>45068</v>
      </c>
      <c r="F769" s="56" t="s">
        <v>100</v>
      </c>
      <c r="G769" s="56" t="s">
        <v>13230</v>
      </c>
      <c r="H769" s="56" t="n">
        <v>400</v>
      </c>
      <c r="I769" s="56" t="n">
        <v>408.57</v>
      </c>
      <c r="J769" s="54" t="n">
        <f aca="false">ROUND(H769*I769,2)</f>
        <v>163428</v>
      </c>
      <c r="K769" s="56" t="s">
        <v>13212</v>
      </c>
      <c r="L769" s="56" t="n">
        <v>93750.25</v>
      </c>
      <c r="M769" s="56" t="s">
        <v>13200</v>
      </c>
      <c r="N769" s="56" t="s">
        <v>10061</v>
      </c>
      <c r="O769" s="56" t="s">
        <v>18</v>
      </c>
      <c r="P769" s="55" t="n">
        <f aca="false">J769-L769</f>
        <v>69677.75</v>
      </c>
      <c r="Q769" s="55" t="n">
        <f aca="false">IF(J769=0,0,ROUND(L769/J769*100,2))</f>
        <v>57.36</v>
      </c>
      <c r="R769" s="55" t="str">
        <f aca="false">TEXT(E769,"yyyy-mm")</f>
        <v>2023-05</v>
      </c>
    </row>
    <row r="770" customFormat="false" ht="15" hidden="false" customHeight="true" outlineLevel="0" collapsed="false">
      <c r="A770" s="52" t="s">
        <v>14015</v>
      </c>
      <c r="B770" s="52" t="s">
        <v>3458</v>
      </c>
      <c r="C770" s="52" t="s">
        <v>940</v>
      </c>
      <c r="D770" s="52" t="s">
        <v>1334</v>
      </c>
      <c r="E770" s="53" t="n">
        <v>45625</v>
      </c>
      <c r="F770" s="52" t="s">
        <v>96</v>
      </c>
      <c r="G770" s="52" t="s">
        <v>13195</v>
      </c>
      <c r="H770" s="52" t="n">
        <v>54</v>
      </c>
      <c r="I770" s="52" t="n">
        <v>143.09</v>
      </c>
      <c r="J770" s="54" t="n">
        <f aca="false">ROUND(H770*I770,2)</f>
        <v>7726.86</v>
      </c>
      <c r="K770" s="52" t="s">
        <v>13212</v>
      </c>
      <c r="L770" s="52" t="n">
        <v>2619.6</v>
      </c>
      <c r="M770" s="52" t="s">
        <v>13252</v>
      </c>
      <c r="N770" s="52" t="s">
        <v>10061</v>
      </c>
      <c r="O770" s="52" t="s">
        <v>9</v>
      </c>
      <c r="P770" s="55" t="n">
        <f aca="false">J770-L770</f>
        <v>5107.26</v>
      </c>
      <c r="Q770" s="55" t="n">
        <f aca="false">IF(J770=0,0,ROUND(L770/J770*100,2))</f>
        <v>33.9</v>
      </c>
      <c r="R770" s="55" t="str">
        <f aca="false">TEXT(E770,"yyyy-mm")</f>
        <v>2024-11</v>
      </c>
    </row>
    <row r="771" customFormat="false" ht="15" hidden="false" customHeight="true" outlineLevel="0" collapsed="false">
      <c r="A771" s="56" t="s">
        <v>14016</v>
      </c>
      <c r="B771" s="56" t="s">
        <v>2759</v>
      </c>
      <c r="C771" s="56" t="s">
        <v>5262</v>
      </c>
      <c r="D771" s="56" t="s">
        <v>3109</v>
      </c>
      <c r="E771" s="57" t="n">
        <v>44626</v>
      </c>
      <c r="F771" s="56" t="s">
        <v>92</v>
      </c>
      <c r="G771" s="56" t="s">
        <v>13187</v>
      </c>
      <c r="H771" s="56" t="n">
        <v>227</v>
      </c>
      <c r="I771" s="56" t="n">
        <v>950.47</v>
      </c>
      <c r="J771" s="54" t="n">
        <f aca="false">ROUND(H771*I771,2)</f>
        <v>215756.69</v>
      </c>
      <c r="K771" s="56" t="s">
        <v>13192</v>
      </c>
      <c r="L771" s="56" t="n">
        <v>13889.58</v>
      </c>
      <c r="M771" s="56" t="s">
        <v>13241</v>
      </c>
      <c r="N771" s="56" t="s">
        <v>10066</v>
      </c>
      <c r="O771" s="56" t="s">
        <v>9</v>
      </c>
      <c r="P771" s="55" t="n">
        <f aca="false">J771-L771</f>
        <v>201867.11</v>
      </c>
      <c r="Q771" s="55" t="n">
        <f aca="false">IF(J771=0,0,ROUND(L771/J771*100,2))</f>
        <v>6.44</v>
      </c>
      <c r="R771" s="55" t="str">
        <f aca="false">TEXT(E771,"yyyy-mm")</f>
        <v>2022-03</v>
      </c>
    </row>
    <row r="772" customFormat="false" ht="15" hidden="false" customHeight="true" outlineLevel="0" collapsed="false">
      <c r="A772" s="52" t="s">
        <v>14017</v>
      </c>
      <c r="B772" s="52" t="s">
        <v>1712</v>
      </c>
      <c r="C772" s="52" t="s">
        <v>5489</v>
      </c>
      <c r="D772" s="52" t="s">
        <v>5874</v>
      </c>
      <c r="E772" s="53" t="n">
        <v>44825</v>
      </c>
      <c r="F772" s="52" t="s">
        <v>102</v>
      </c>
      <c r="G772" s="52" t="s">
        <v>13191</v>
      </c>
      <c r="H772" s="52" t="n">
        <v>401</v>
      </c>
      <c r="I772" s="52" t="n">
        <v>663.8</v>
      </c>
      <c r="J772" s="54" t="n">
        <f aca="false">ROUND(H772*I772,2)</f>
        <v>266183.8</v>
      </c>
      <c r="K772" s="52" t="s">
        <v>13188</v>
      </c>
      <c r="L772" s="52" t="n">
        <v>38983.33</v>
      </c>
      <c r="M772" s="52" t="s">
        <v>13206</v>
      </c>
      <c r="N772" s="52" t="s">
        <v>10061</v>
      </c>
      <c r="O772" s="52" t="s">
        <v>21</v>
      </c>
      <c r="P772" s="55" t="n">
        <f aca="false">J772-L772</f>
        <v>227200.47</v>
      </c>
      <c r="Q772" s="55" t="n">
        <f aca="false">IF(J772=0,0,ROUND(L772/J772*100,2))</f>
        <v>14.65</v>
      </c>
      <c r="R772" s="55" t="str">
        <f aca="false">TEXT(E772,"yyyy-mm")</f>
        <v>2022-09</v>
      </c>
    </row>
    <row r="773" customFormat="false" ht="15" hidden="false" customHeight="true" outlineLevel="0" collapsed="false">
      <c r="A773" s="56" t="s">
        <v>14018</v>
      </c>
      <c r="B773" s="56" t="s">
        <v>1867</v>
      </c>
      <c r="C773" s="56" t="s">
        <v>6362</v>
      </c>
      <c r="D773" s="56" t="s">
        <v>5490</v>
      </c>
      <c r="E773" s="57" t="n">
        <v>44744</v>
      </c>
      <c r="F773" s="56" t="s">
        <v>94</v>
      </c>
      <c r="G773" s="56" t="s">
        <v>13205</v>
      </c>
      <c r="H773" s="56" t="n">
        <v>28</v>
      </c>
      <c r="I773" s="56" t="n">
        <v>109.62</v>
      </c>
      <c r="J773" s="54" t="n">
        <f aca="false">ROUND(H773*I773,2)</f>
        <v>3069.36</v>
      </c>
      <c r="K773" s="56" t="s">
        <v>13188</v>
      </c>
      <c r="L773" s="56" t="n">
        <v>1584.11</v>
      </c>
      <c r="M773" s="56" t="s">
        <v>13222</v>
      </c>
      <c r="N773" s="56" t="s">
        <v>10061</v>
      </c>
      <c r="O773" s="56" t="s">
        <v>18</v>
      </c>
      <c r="P773" s="55" t="n">
        <f aca="false">J773-L773</f>
        <v>1485.25</v>
      </c>
      <c r="Q773" s="55" t="n">
        <f aca="false">IF(J773=0,0,ROUND(L773/J773*100,2))</f>
        <v>51.61</v>
      </c>
      <c r="R773" s="55" t="str">
        <f aca="false">TEXT(E773,"yyyy-mm")</f>
        <v>2022-07</v>
      </c>
    </row>
    <row r="774" customFormat="false" ht="15" hidden="false" customHeight="true" outlineLevel="0" collapsed="false">
      <c r="A774" s="52" t="s">
        <v>14019</v>
      </c>
      <c r="B774" s="52" t="s">
        <v>2072</v>
      </c>
      <c r="C774" s="52" t="s">
        <v>1482</v>
      </c>
      <c r="D774" s="52" t="s">
        <v>13980</v>
      </c>
      <c r="E774" s="53" t="n">
        <v>44809</v>
      </c>
      <c r="F774" s="52" t="s">
        <v>102</v>
      </c>
      <c r="G774" s="52" t="s">
        <v>13205</v>
      </c>
      <c r="H774" s="52" t="n">
        <v>480</v>
      </c>
      <c r="I774" s="52" t="n">
        <v>176.48</v>
      </c>
      <c r="J774" s="54" t="n">
        <f aca="false">ROUND(H774*I774,2)</f>
        <v>84710.4</v>
      </c>
      <c r="K774" s="52" t="s">
        <v>13188</v>
      </c>
      <c r="L774" s="52" t="n">
        <v>10870.08</v>
      </c>
      <c r="M774" s="52" t="s">
        <v>13260</v>
      </c>
      <c r="N774" s="52" t="s">
        <v>10066</v>
      </c>
      <c r="O774" s="52" t="s">
        <v>21</v>
      </c>
      <c r="P774" s="55" t="n">
        <f aca="false">J774-L774</f>
        <v>73840.32</v>
      </c>
      <c r="Q774" s="55" t="n">
        <f aca="false">IF(J774=0,0,ROUND(L774/J774*100,2))</f>
        <v>12.83</v>
      </c>
      <c r="R774" s="55" t="str">
        <f aca="false">TEXT(E774,"yyyy-mm")</f>
        <v>2022-09</v>
      </c>
    </row>
    <row r="775" customFormat="false" ht="15" hidden="false" customHeight="true" outlineLevel="0" collapsed="false">
      <c r="A775" s="56" t="s">
        <v>14020</v>
      </c>
      <c r="B775" s="56" t="s">
        <v>3979</v>
      </c>
      <c r="C775" s="56" t="s">
        <v>2664</v>
      </c>
      <c r="D775" s="56" t="s">
        <v>2442</v>
      </c>
      <c r="E775" s="57" t="n">
        <v>45156</v>
      </c>
      <c r="F775" s="56" t="s">
        <v>102</v>
      </c>
      <c r="G775" s="56" t="s">
        <v>13191</v>
      </c>
      <c r="H775" s="56" t="n">
        <v>146</v>
      </c>
      <c r="I775" s="56" t="n">
        <v>524.08</v>
      </c>
      <c r="J775" s="54" t="n">
        <f aca="false">ROUND(H775*I775,2)</f>
        <v>76515.68</v>
      </c>
      <c r="K775" s="56" t="s">
        <v>13212</v>
      </c>
      <c r="L775" s="56" t="n">
        <v>4484.4</v>
      </c>
      <c r="M775" s="56" t="s">
        <v>13306</v>
      </c>
      <c r="N775" s="56" t="s">
        <v>10066</v>
      </c>
      <c r="O775" s="56" t="s">
        <v>18</v>
      </c>
      <c r="P775" s="55" t="n">
        <f aca="false">J775-L775</f>
        <v>72031.28</v>
      </c>
      <c r="Q775" s="55" t="n">
        <f aca="false">IF(J775=0,0,ROUND(L775/J775*100,2))</f>
        <v>5.86</v>
      </c>
      <c r="R775" s="55" t="str">
        <f aca="false">TEXT(E775,"yyyy-mm")</f>
        <v>2023-08</v>
      </c>
    </row>
    <row r="776" customFormat="false" ht="15" hidden="false" customHeight="true" outlineLevel="0" collapsed="false">
      <c r="A776" s="52" t="s">
        <v>14021</v>
      </c>
      <c r="B776" s="52" t="s">
        <v>1696</v>
      </c>
      <c r="C776" s="52" t="s">
        <v>1024</v>
      </c>
      <c r="D776" s="52" t="s">
        <v>776</v>
      </c>
      <c r="E776" s="53" t="n">
        <v>45404</v>
      </c>
      <c r="F776" s="52" t="s">
        <v>102</v>
      </c>
      <c r="G776" s="52" t="s">
        <v>13187</v>
      </c>
      <c r="H776" s="52" t="n">
        <v>318</v>
      </c>
      <c r="I776" s="52" t="n">
        <v>84.95</v>
      </c>
      <c r="J776" s="54" t="n">
        <f aca="false">ROUND(H776*I776,2)</f>
        <v>27014.1</v>
      </c>
      <c r="K776" s="52" t="s">
        <v>13202</v>
      </c>
      <c r="L776" s="52" t="n">
        <v>8079.81</v>
      </c>
      <c r="M776" s="52" t="s">
        <v>13203</v>
      </c>
      <c r="N776" s="52" t="s">
        <v>10066</v>
      </c>
      <c r="O776" s="52" t="s">
        <v>9</v>
      </c>
      <c r="P776" s="55" t="n">
        <f aca="false">J776-L776</f>
        <v>18934.29</v>
      </c>
      <c r="Q776" s="55" t="n">
        <f aca="false">IF(J776=0,0,ROUND(L776/J776*100,2))</f>
        <v>29.91</v>
      </c>
      <c r="R776" s="55" t="str">
        <f aca="false">TEXT(E776,"yyyy-mm")</f>
        <v>2024-04</v>
      </c>
    </row>
    <row r="777" customFormat="false" ht="15" hidden="false" customHeight="true" outlineLevel="0" collapsed="false">
      <c r="A777" s="56" t="s">
        <v>14022</v>
      </c>
      <c r="B777" s="56" t="s">
        <v>2466</v>
      </c>
      <c r="C777" s="56" t="s">
        <v>1515</v>
      </c>
      <c r="D777" s="56" t="s">
        <v>1828</v>
      </c>
      <c r="E777" s="57" t="n">
        <v>44877</v>
      </c>
      <c r="F777" s="56" t="s">
        <v>92</v>
      </c>
      <c r="G777" s="56" t="s">
        <v>13211</v>
      </c>
      <c r="H777" s="56" t="n">
        <v>403</v>
      </c>
      <c r="I777" s="56" t="n">
        <v>528.01</v>
      </c>
      <c r="J777" s="54" t="n">
        <f aca="false">ROUND(H777*I777,2)</f>
        <v>212788.03</v>
      </c>
      <c r="K777" s="56" t="s">
        <v>13192</v>
      </c>
      <c r="L777" s="56" t="n">
        <v>116023.47</v>
      </c>
      <c r="M777" s="56" t="s">
        <v>13265</v>
      </c>
      <c r="N777" s="56" t="s">
        <v>10066</v>
      </c>
      <c r="O777" s="56" t="s">
        <v>12</v>
      </c>
      <c r="P777" s="55" t="n">
        <f aca="false">J777-L777</f>
        <v>96764.56</v>
      </c>
      <c r="Q777" s="55" t="n">
        <f aca="false">IF(J777=0,0,ROUND(L777/J777*100,2))</f>
        <v>54.53</v>
      </c>
      <c r="R777" s="55" t="str">
        <f aca="false">TEXT(E777,"yyyy-mm")</f>
        <v>2022-11</v>
      </c>
    </row>
    <row r="778" customFormat="false" ht="15" hidden="false" customHeight="true" outlineLevel="0" collapsed="false">
      <c r="A778" s="52" t="s">
        <v>14023</v>
      </c>
      <c r="B778" s="52" t="s">
        <v>3383</v>
      </c>
      <c r="C778" s="52" t="s">
        <v>2859</v>
      </c>
      <c r="D778" s="52" t="s">
        <v>1354</v>
      </c>
      <c r="E778" s="53" t="n">
        <v>45432</v>
      </c>
      <c r="F778" s="52" t="s">
        <v>94</v>
      </c>
      <c r="G778" s="52" t="s">
        <v>13187</v>
      </c>
      <c r="H778" s="52" t="n">
        <v>205</v>
      </c>
      <c r="I778" s="52" t="n">
        <v>915.37</v>
      </c>
      <c r="J778" s="54" t="n">
        <f aca="false">ROUND(H778*I778,2)</f>
        <v>187650.85</v>
      </c>
      <c r="K778" s="52" t="s">
        <v>13212</v>
      </c>
      <c r="L778" s="52" t="n">
        <v>28353.65</v>
      </c>
      <c r="M778" s="52" t="s">
        <v>13236</v>
      </c>
      <c r="N778" s="52" t="s">
        <v>10061</v>
      </c>
      <c r="O778" s="52" t="s">
        <v>12</v>
      </c>
      <c r="P778" s="55" t="n">
        <f aca="false">J778-L778</f>
        <v>159297.2</v>
      </c>
      <c r="Q778" s="55" t="n">
        <f aca="false">IF(J778=0,0,ROUND(L778/J778*100,2))</f>
        <v>15.11</v>
      </c>
      <c r="R778" s="55" t="str">
        <f aca="false">TEXT(E778,"yyyy-mm")</f>
        <v>2024-05</v>
      </c>
    </row>
    <row r="779" customFormat="false" ht="15" hidden="false" customHeight="true" outlineLevel="0" collapsed="false">
      <c r="A779" s="56" t="s">
        <v>14024</v>
      </c>
      <c r="B779" s="56" t="s">
        <v>2864</v>
      </c>
      <c r="C779" s="56" t="s">
        <v>2272</v>
      </c>
      <c r="D779" s="56" t="s">
        <v>8766</v>
      </c>
      <c r="E779" s="57" t="n">
        <v>44948</v>
      </c>
      <c r="F779" s="56" t="s">
        <v>96</v>
      </c>
      <c r="G779" s="56" t="s">
        <v>13230</v>
      </c>
      <c r="H779" s="56" t="n">
        <v>136</v>
      </c>
      <c r="I779" s="56" t="n">
        <v>32.8</v>
      </c>
      <c r="J779" s="54" t="n">
        <f aca="false">ROUND(H779*I779,2)</f>
        <v>4460.8</v>
      </c>
      <c r="K779" s="56" t="s">
        <v>13212</v>
      </c>
      <c r="L779" s="56" t="n">
        <v>1565.57</v>
      </c>
      <c r="M779" s="56" t="s">
        <v>13214</v>
      </c>
      <c r="N779" s="56" t="s">
        <v>10061</v>
      </c>
      <c r="O779" s="56" t="s">
        <v>12</v>
      </c>
      <c r="P779" s="55" t="n">
        <f aca="false">J779-L779</f>
        <v>2895.23</v>
      </c>
      <c r="Q779" s="55" t="n">
        <f aca="false">IF(J779=0,0,ROUND(L779/J779*100,2))</f>
        <v>35.1</v>
      </c>
      <c r="R779" s="55" t="str">
        <f aca="false">TEXT(E779,"yyyy-mm")</f>
        <v>2023-01</v>
      </c>
    </row>
    <row r="780" customFormat="false" ht="15" hidden="false" customHeight="true" outlineLevel="0" collapsed="false">
      <c r="A780" s="52" t="s">
        <v>14025</v>
      </c>
      <c r="B780" s="52" t="s">
        <v>2369</v>
      </c>
      <c r="C780" s="52" t="s">
        <v>1313</v>
      </c>
      <c r="D780" s="52" t="s">
        <v>5269</v>
      </c>
      <c r="E780" s="53" t="n">
        <v>45383</v>
      </c>
      <c r="F780" s="52" t="s">
        <v>94</v>
      </c>
      <c r="G780" s="52" t="s">
        <v>13211</v>
      </c>
      <c r="H780" s="52" t="n">
        <v>430</v>
      </c>
      <c r="I780" s="52" t="n">
        <v>683.77</v>
      </c>
      <c r="J780" s="54" t="n">
        <f aca="false">ROUND(H780*I780,2)</f>
        <v>294021.1</v>
      </c>
      <c r="K780" s="52" t="s">
        <v>13188</v>
      </c>
      <c r="L780" s="52" t="n">
        <v>74718.59</v>
      </c>
      <c r="M780" s="52" t="s">
        <v>13196</v>
      </c>
      <c r="N780" s="52" t="s">
        <v>10061</v>
      </c>
      <c r="O780" s="52" t="s">
        <v>15</v>
      </c>
      <c r="P780" s="55" t="n">
        <f aca="false">J780-L780</f>
        <v>219302.51</v>
      </c>
      <c r="Q780" s="55" t="n">
        <f aca="false">IF(J780=0,0,ROUND(L780/J780*100,2))</f>
        <v>25.41</v>
      </c>
      <c r="R780" s="55" t="str">
        <f aca="false">TEXT(E780,"yyyy-mm")</f>
        <v>2024-04</v>
      </c>
    </row>
    <row r="781" customFormat="false" ht="15" hidden="false" customHeight="true" outlineLevel="0" collapsed="false">
      <c r="A781" s="56" t="s">
        <v>14026</v>
      </c>
      <c r="B781" s="56" t="s">
        <v>3158</v>
      </c>
      <c r="C781" s="56" t="s">
        <v>2346</v>
      </c>
      <c r="D781" s="56" t="s">
        <v>10572</v>
      </c>
      <c r="E781" s="57" t="n">
        <v>45633</v>
      </c>
      <c r="F781" s="56" t="s">
        <v>96</v>
      </c>
      <c r="G781" s="56" t="s">
        <v>13191</v>
      </c>
      <c r="H781" s="56" t="n">
        <v>134</v>
      </c>
      <c r="I781" s="56" t="n">
        <v>387.39</v>
      </c>
      <c r="J781" s="54" t="n">
        <f aca="false">ROUND(H781*I781,2)</f>
        <v>51910.26</v>
      </c>
      <c r="K781" s="56" t="s">
        <v>13192</v>
      </c>
      <c r="L781" s="56" t="n">
        <v>7840.04</v>
      </c>
      <c r="M781" s="56" t="s">
        <v>13254</v>
      </c>
      <c r="N781" s="56" t="s">
        <v>10061</v>
      </c>
      <c r="O781" s="56" t="s">
        <v>9</v>
      </c>
      <c r="P781" s="55" t="n">
        <f aca="false">J781-L781</f>
        <v>44070.22</v>
      </c>
      <c r="Q781" s="55" t="n">
        <f aca="false">IF(J781=0,0,ROUND(L781/J781*100,2))</f>
        <v>15.1</v>
      </c>
      <c r="R781" s="55" t="str">
        <f aca="false">TEXT(E781,"yyyy-mm")</f>
        <v>2024-12</v>
      </c>
    </row>
    <row r="782" customFormat="false" ht="15" hidden="false" customHeight="true" outlineLevel="0" collapsed="false">
      <c r="A782" s="52" t="s">
        <v>14027</v>
      </c>
      <c r="B782" s="52" t="s">
        <v>1779</v>
      </c>
      <c r="C782" s="52" t="s">
        <v>1503</v>
      </c>
      <c r="D782" s="52" t="s">
        <v>624</v>
      </c>
      <c r="E782" s="53" t="n">
        <v>45314</v>
      </c>
      <c r="F782" s="52" t="s">
        <v>102</v>
      </c>
      <c r="G782" s="52" t="s">
        <v>13205</v>
      </c>
      <c r="H782" s="52" t="n">
        <v>500</v>
      </c>
      <c r="I782" s="52" t="n">
        <v>777.49</v>
      </c>
      <c r="J782" s="54" t="n">
        <f aca="false">ROUND(H782*I782,2)</f>
        <v>388745</v>
      </c>
      <c r="K782" s="52" t="s">
        <v>13192</v>
      </c>
      <c r="L782" s="52" t="n">
        <v>126942.7</v>
      </c>
      <c r="M782" s="52" t="s">
        <v>13260</v>
      </c>
      <c r="N782" s="52" t="s">
        <v>10066</v>
      </c>
      <c r="O782" s="52" t="s">
        <v>12</v>
      </c>
      <c r="P782" s="55" t="n">
        <f aca="false">J782-L782</f>
        <v>261802.3</v>
      </c>
      <c r="Q782" s="55" t="n">
        <f aca="false">IF(J782=0,0,ROUND(L782/J782*100,2))</f>
        <v>32.65</v>
      </c>
      <c r="R782" s="55" t="str">
        <f aca="false">TEXT(E782,"yyyy-mm")</f>
        <v>2024-01</v>
      </c>
    </row>
    <row r="783" customFormat="false" ht="15" hidden="false" customHeight="true" outlineLevel="0" collapsed="false">
      <c r="A783" s="56" t="s">
        <v>14028</v>
      </c>
      <c r="B783" s="56" t="s">
        <v>1138</v>
      </c>
      <c r="C783" s="56" t="s">
        <v>6388</v>
      </c>
      <c r="D783" s="56" t="s">
        <v>2661</v>
      </c>
      <c r="E783" s="57" t="n">
        <v>44754</v>
      </c>
      <c r="F783" s="56" t="s">
        <v>96</v>
      </c>
      <c r="G783" s="56" t="s">
        <v>13211</v>
      </c>
      <c r="H783" s="56" t="n">
        <v>136</v>
      </c>
      <c r="I783" s="56" t="n">
        <v>564.5</v>
      </c>
      <c r="J783" s="54" t="n">
        <f aca="false">ROUND(H783*I783,2)</f>
        <v>76772</v>
      </c>
      <c r="K783" s="56" t="s">
        <v>13212</v>
      </c>
      <c r="L783" s="56" t="n">
        <v>2080.42</v>
      </c>
      <c r="M783" s="56" t="s">
        <v>13220</v>
      </c>
      <c r="N783" s="56" t="s">
        <v>10061</v>
      </c>
      <c r="O783" s="56" t="s">
        <v>9</v>
      </c>
      <c r="P783" s="55" t="n">
        <f aca="false">J783-L783</f>
        <v>74691.58</v>
      </c>
      <c r="Q783" s="55" t="n">
        <f aca="false">IF(J783=0,0,ROUND(L783/J783*100,2))</f>
        <v>2.71</v>
      </c>
      <c r="R783" s="55" t="str">
        <f aca="false">TEXT(E783,"yyyy-mm")</f>
        <v>2022-07</v>
      </c>
    </row>
    <row r="784" customFormat="false" ht="15" hidden="false" customHeight="true" outlineLevel="0" collapsed="false">
      <c r="A784" s="52" t="s">
        <v>14029</v>
      </c>
      <c r="B784" s="52" t="s">
        <v>2792</v>
      </c>
      <c r="C784" s="52" t="s">
        <v>1303</v>
      </c>
      <c r="D784" s="52" t="s">
        <v>385</v>
      </c>
      <c r="E784" s="53" t="n">
        <v>44623</v>
      </c>
      <c r="F784" s="52" t="s">
        <v>98</v>
      </c>
      <c r="G784" s="52" t="s">
        <v>13195</v>
      </c>
      <c r="H784" s="52" t="n">
        <v>68</v>
      </c>
      <c r="I784" s="52" t="n">
        <v>575.72</v>
      </c>
      <c r="J784" s="54" t="n">
        <f aca="false">ROUND(H784*I784,2)</f>
        <v>39148.96</v>
      </c>
      <c r="K784" s="52" t="s">
        <v>13188</v>
      </c>
      <c r="L784" s="52" t="n">
        <v>4405.24</v>
      </c>
      <c r="M784" s="52" t="s">
        <v>13236</v>
      </c>
      <c r="N784" s="52" t="s">
        <v>10061</v>
      </c>
      <c r="O784" s="52" t="s">
        <v>21</v>
      </c>
      <c r="P784" s="55" t="n">
        <f aca="false">J784-L784</f>
        <v>34743.72</v>
      </c>
      <c r="Q784" s="55" t="n">
        <f aca="false">IF(J784=0,0,ROUND(L784/J784*100,2))</f>
        <v>11.25</v>
      </c>
      <c r="R784" s="55" t="str">
        <f aca="false">TEXT(E784,"yyyy-mm")</f>
        <v>2022-03</v>
      </c>
    </row>
    <row r="785" customFormat="false" ht="15" hidden="false" customHeight="true" outlineLevel="0" collapsed="false">
      <c r="A785" s="56" t="s">
        <v>14030</v>
      </c>
      <c r="B785" s="56" t="s">
        <v>1611</v>
      </c>
      <c r="C785" s="56" t="s">
        <v>1328</v>
      </c>
      <c r="D785" s="56" t="s">
        <v>797</v>
      </c>
      <c r="E785" s="57" t="n">
        <v>44675</v>
      </c>
      <c r="F785" s="56" t="s">
        <v>100</v>
      </c>
      <c r="G785" s="56" t="s">
        <v>13191</v>
      </c>
      <c r="H785" s="56" t="n">
        <v>352</v>
      </c>
      <c r="I785" s="56" t="n">
        <v>681.6</v>
      </c>
      <c r="J785" s="54" t="n">
        <f aca="false">ROUND(H785*I785,2)</f>
        <v>239923.2</v>
      </c>
      <c r="K785" s="56" t="s">
        <v>13188</v>
      </c>
      <c r="L785" s="56" t="n">
        <v>102942.43</v>
      </c>
      <c r="M785" s="56" t="s">
        <v>13196</v>
      </c>
      <c r="N785" s="56" t="s">
        <v>10066</v>
      </c>
      <c r="O785" s="56" t="s">
        <v>12</v>
      </c>
      <c r="P785" s="55" t="n">
        <f aca="false">J785-L785</f>
        <v>136980.77</v>
      </c>
      <c r="Q785" s="55" t="n">
        <f aca="false">IF(J785=0,0,ROUND(L785/J785*100,2))</f>
        <v>42.91</v>
      </c>
      <c r="R785" s="55" t="str">
        <f aca="false">TEXT(E785,"yyyy-mm")</f>
        <v>2022-04</v>
      </c>
    </row>
    <row r="786" customFormat="false" ht="15" hidden="false" customHeight="true" outlineLevel="0" collapsed="false">
      <c r="A786" s="52" t="s">
        <v>14031</v>
      </c>
      <c r="B786" s="52" t="s">
        <v>2437</v>
      </c>
      <c r="C786" s="52" t="s">
        <v>2728</v>
      </c>
      <c r="D786" s="52" t="s">
        <v>6773</v>
      </c>
      <c r="E786" s="53" t="n">
        <v>45175</v>
      </c>
      <c r="F786" s="52" t="s">
        <v>96</v>
      </c>
      <c r="G786" s="52" t="s">
        <v>13230</v>
      </c>
      <c r="H786" s="52" t="n">
        <v>490</v>
      </c>
      <c r="I786" s="52" t="n">
        <v>181.93</v>
      </c>
      <c r="J786" s="54" t="n">
        <f aca="false">ROUND(H786*I786,2)</f>
        <v>89145.7</v>
      </c>
      <c r="K786" s="52" t="s">
        <v>13192</v>
      </c>
      <c r="L786" s="52" t="n">
        <v>13682.11</v>
      </c>
      <c r="M786" s="52" t="s">
        <v>13252</v>
      </c>
      <c r="N786" s="52" t="s">
        <v>10066</v>
      </c>
      <c r="O786" s="52" t="s">
        <v>9</v>
      </c>
      <c r="P786" s="55" t="n">
        <f aca="false">J786-L786</f>
        <v>75463.59</v>
      </c>
      <c r="Q786" s="55" t="n">
        <f aca="false">IF(J786=0,0,ROUND(L786/J786*100,2))</f>
        <v>15.35</v>
      </c>
      <c r="R786" s="55" t="str">
        <f aca="false">TEXT(E786,"yyyy-mm")</f>
        <v>2023-09</v>
      </c>
    </row>
    <row r="787" customFormat="false" ht="15" hidden="false" customHeight="true" outlineLevel="0" collapsed="false">
      <c r="A787" s="56" t="s">
        <v>14032</v>
      </c>
      <c r="B787" s="56" t="s">
        <v>3866</v>
      </c>
      <c r="C787" s="56" t="s">
        <v>3663</v>
      </c>
      <c r="D787" s="56" t="s">
        <v>6649</v>
      </c>
      <c r="E787" s="57" t="n">
        <v>45442</v>
      </c>
      <c r="F787" s="56" t="s">
        <v>96</v>
      </c>
      <c r="G787" s="56" t="s">
        <v>13195</v>
      </c>
      <c r="H787" s="56" t="n">
        <v>399</v>
      </c>
      <c r="I787" s="56" t="n">
        <v>416.29</v>
      </c>
      <c r="J787" s="54" t="n">
        <f aca="false">ROUND(H787*I787,2)</f>
        <v>166099.71</v>
      </c>
      <c r="K787" s="56" t="s">
        <v>13192</v>
      </c>
      <c r="L787" s="56" t="n">
        <v>18164.29</v>
      </c>
      <c r="M787" s="56" t="s">
        <v>13222</v>
      </c>
      <c r="N787" s="56" t="s">
        <v>10066</v>
      </c>
      <c r="O787" s="56" t="s">
        <v>9</v>
      </c>
      <c r="P787" s="55" t="n">
        <f aca="false">J787-L787</f>
        <v>147935.42</v>
      </c>
      <c r="Q787" s="55" t="n">
        <f aca="false">IF(J787=0,0,ROUND(L787/J787*100,2))</f>
        <v>10.94</v>
      </c>
      <c r="R787" s="55" t="str">
        <f aca="false">TEXT(E787,"yyyy-mm")</f>
        <v>2024-05</v>
      </c>
    </row>
    <row r="788" customFormat="false" ht="15" hidden="false" customHeight="true" outlineLevel="0" collapsed="false">
      <c r="A788" s="52" t="s">
        <v>14033</v>
      </c>
      <c r="B788" s="52" t="s">
        <v>1691</v>
      </c>
      <c r="C788" s="52" t="s">
        <v>3314</v>
      </c>
      <c r="D788" s="52" t="s">
        <v>1343</v>
      </c>
      <c r="E788" s="53" t="n">
        <v>44670</v>
      </c>
      <c r="F788" s="52" t="s">
        <v>100</v>
      </c>
      <c r="G788" s="52" t="s">
        <v>13187</v>
      </c>
      <c r="H788" s="52" t="n">
        <v>314</v>
      </c>
      <c r="I788" s="52" t="n">
        <v>889.72</v>
      </c>
      <c r="J788" s="54" t="n">
        <f aca="false">ROUND(H788*I788,2)</f>
        <v>279372.08</v>
      </c>
      <c r="K788" s="52" t="s">
        <v>13192</v>
      </c>
      <c r="L788" s="52" t="n">
        <v>15510.98</v>
      </c>
      <c r="M788" s="52" t="s">
        <v>13214</v>
      </c>
      <c r="N788" s="52" t="s">
        <v>10066</v>
      </c>
      <c r="O788" s="52" t="s">
        <v>21</v>
      </c>
      <c r="P788" s="55" t="n">
        <f aca="false">J788-L788</f>
        <v>263861.1</v>
      </c>
      <c r="Q788" s="55" t="n">
        <f aca="false">IF(J788=0,0,ROUND(L788/J788*100,2))</f>
        <v>5.55</v>
      </c>
      <c r="R788" s="55" t="str">
        <f aca="false">TEXT(E788,"yyyy-mm")</f>
        <v>2022-04</v>
      </c>
    </row>
    <row r="789" customFormat="false" ht="15" hidden="false" customHeight="true" outlineLevel="0" collapsed="false">
      <c r="A789" s="56" t="s">
        <v>14034</v>
      </c>
      <c r="B789" s="56" t="s">
        <v>3574</v>
      </c>
      <c r="C789" s="56" t="s">
        <v>1994</v>
      </c>
      <c r="D789" s="56" t="s">
        <v>1976</v>
      </c>
      <c r="E789" s="57" t="n">
        <v>45194</v>
      </c>
      <c r="F789" s="56" t="s">
        <v>98</v>
      </c>
      <c r="G789" s="56" t="s">
        <v>13211</v>
      </c>
      <c r="H789" s="56" t="n">
        <v>331</v>
      </c>
      <c r="I789" s="56" t="n">
        <v>843.62</v>
      </c>
      <c r="J789" s="54" t="n">
        <f aca="false">ROUND(H789*I789,2)</f>
        <v>279238.22</v>
      </c>
      <c r="K789" s="56" t="s">
        <v>13192</v>
      </c>
      <c r="L789" s="56" t="n">
        <v>6719.14</v>
      </c>
      <c r="M789" s="56" t="s">
        <v>13214</v>
      </c>
      <c r="N789" s="56" t="s">
        <v>10061</v>
      </c>
      <c r="O789" s="56" t="s">
        <v>15</v>
      </c>
      <c r="P789" s="55" t="n">
        <f aca="false">J789-L789</f>
        <v>272519.08</v>
      </c>
      <c r="Q789" s="55" t="n">
        <f aca="false">IF(J789=0,0,ROUND(L789/J789*100,2))</f>
        <v>2.41</v>
      </c>
      <c r="R789" s="55" t="str">
        <f aca="false">TEXT(E789,"yyyy-mm")</f>
        <v>2023-09</v>
      </c>
    </row>
    <row r="790" customFormat="false" ht="15" hidden="false" customHeight="true" outlineLevel="0" collapsed="false">
      <c r="A790" s="52" t="s">
        <v>14035</v>
      </c>
      <c r="B790" s="52" t="s">
        <v>3718</v>
      </c>
      <c r="C790" s="52" t="s">
        <v>5626</v>
      </c>
      <c r="D790" s="52" t="s">
        <v>1269</v>
      </c>
      <c r="E790" s="53" t="n">
        <v>44909</v>
      </c>
      <c r="F790" s="52" t="s">
        <v>98</v>
      </c>
      <c r="G790" s="52" t="s">
        <v>13191</v>
      </c>
      <c r="H790" s="52" t="n">
        <v>32</v>
      </c>
      <c r="I790" s="52" t="n">
        <v>949.73</v>
      </c>
      <c r="J790" s="54" t="n">
        <f aca="false">ROUND(H790*I790,2)</f>
        <v>30391.36</v>
      </c>
      <c r="K790" s="52" t="s">
        <v>13192</v>
      </c>
      <c r="L790" s="52" t="n">
        <v>18232.45</v>
      </c>
      <c r="M790" s="52" t="s">
        <v>13193</v>
      </c>
      <c r="N790" s="52" t="s">
        <v>10061</v>
      </c>
      <c r="O790" s="52" t="s">
        <v>12</v>
      </c>
      <c r="P790" s="55" t="n">
        <f aca="false">J790-L790</f>
        <v>12158.91</v>
      </c>
      <c r="Q790" s="55" t="n">
        <f aca="false">IF(J790=0,0,ROUND(L790/J790*100,2))</f>
        <v>59.99</v>
      </c>
      <c r="R790" s="55" t="str">
        <f aca="false">TEXT(E790,"yyyy-mm")</f>
        <v>2022-12</v>
      </c>
    </row>
    <row r="791" customFormat="false" ht="15" hidden="false" customHeight="true" outlineLevel="0" collapsed="false">
      <c r="A791" s="56" t="s">
        <v>14036</v>
      </c>
      <c r="B791" s="56" t="s">
        <v>1335</v>
      </c>
      <c r="C791" s="56" t="s">
        <v>667</v>
      </c>
      <c r="D791" s="56" t="s">
        <v>3315</v>
      </c>
      <c r="E791" s="57" t="n">
        <v>45334</v>
      </c>
      <c r="F791" s="56" t="s">
        <v>98</v>
      </c>
      <c r="G791" s="56" t="s">
        <v>13230</v>
      </c>
      <c r="H791" s="56" t="n">
        <v>235</v>
      </c>
      <c r="I791" s="56" t="n">
        <v>118.69</v>
      </c>
      <c r="J791" s="54" t="n">
        <f aca="false">ROUND(H791*I791,2)</f>
        <v>27892.15</v>
      </c>
      <c r="K791" s="56" t="s">
        <v>13212</v>
      </c>
      <c r="L791" s="56" t="n">
        <v>6350.98</v>
      </c>
      <c r="M791" s="56" t="s">
        <v>13252</v>
      </c>
      <c r="N791" s="56" t="s">
        <v>10066</v>
      </c>
      <c r="O791" s="56" t="s">
        <v>21</v>
      </c>
      <c r="P791" s="55" t="n">
        <f aca="false">J791-L791</f>
        <v>21541.17</v>
      </c>
      <c r="Q791" s="55" t="n">
        <f aca="false">IF(J791=0,0,ROUND(L791/J791*100,2))</f>
        <v>22.77</v>
      </c>
      <c r="R791" s="55" t="str">
        <f aca="false">TEXT(E791,"yyyy-mm")</f>
        <v>2024-02</v>
      </c>
    </row>
    <row r="792" customFormat="false" ht="15" hidden="false" customHeight="true" outlineLevel="0" collapsed="false">
      <c r="A792" s="52" t="s">
        <v>14037</v>
      </c>
      <c r="B792" s="52" t="s">
        <v>413</v>
      </c>
      <c r="C792" s="52" t="s">
        <v>12474</v>
      </c>
      <c r="D792" s="52" t="s">
        <v>4589</v>
      </c>
      <c r="E792" s="53" t="n">
        <v>44647</v>
      </c>
      <c r="F792" s="52" t="s">
        <v>100</v>
      </c>
      <c r="G792" s="52" t="s">
        <v>13205</v>
      </c>
      <c r="H792" s="52" t="n">
        <v>300</v>
      </c>
      <c r="I792" s="52" t="n">
        <v>560.94</v>
      </c>
      <c r="J792" s="54" t="n">
        <f aca="false">ROUND(H792*I792,2)</f>
        <v>168282</v>
      </c>
      <c r="K792" s="52" t="s">
        <v>13192</v>
      </c>
      <c r="L792" s="52" t="n">
        <v>83488.78</v>
      </c>
      <c r="M792" s="52" t="s">
        <v>13196</v>
      </c>
      <c r="N792" s="52" t="s">
        <v>10061</v>
      </c>
      <c r="O792" s="52" t="s">
        <v>9</v>
      </c>
      <c r="P792" s="55" t="n">
        <f aca="false">J792-L792</f>
        <v>84793.22</v>
      </c>
      <c r="Q792" s="55" t="n">
        <f aca="false">IF(J792=0,0,ROUND(L792/J792*100,2))</f>
        <v>49.61</v>
      </c>
      <c r="R792" s="55" t="str">
        <f aca="false">TEXT(E792,"yyyy-mm")</f>
        <v>2022-03</v>
      </c>
    </row>
    <row r="793" customFormat="false" ht="15" hidden="false" customHeight="true" outlineLevel="0" collapsed="false">
      <c r="A793" s="56" t="s">
        <v>14038</v>
      </c>
      <c r="B793" s="56" t="s">
        <v>3853</v>
      </c>
      <c r="C793" s="56" t="s">
        <v>9484</v>
      </c>
      <c r="D793" s="56" t="s">
        <v>2527</v>
      </c>
      <c r="E793" s="57" t="n">
        <v>44971</v>
      </c>
      <c r="F793" s="56" t="s">
        <v>102</v>
      </c>
      <c r="G793" s="56" t="s">
        <v>13191</v>
      </c>
      <c r="H793" s="56" t="n">
        <v>216</v>
      </c>
      <c r="I793" s="56" t="n">
        <v>583.05</v>
      </c>
      <c r="J793" s="54" t="n">
        <f aca="false">ROUND(H793*I793,2)</f>
        <v>125938.8</v>
      </c>
      <c r="K793" s="56" t="s">
        <v>13202</v>
      </c>
      <c r="L793" s="56" t="n">
        <v>14091.69</v>
      </c>
      <c r="M793" s="56" t="s">
        <v>13222</v>
      </c>
      <c r="N793" s="56" t="s">
        <v>10066</v>
      </c>
      <c r="O793" s="56" t="s">
        <v>18</v>
      </c>
      <c r="P793" s="55" t="n">
        <f aca="false">J793-L793</f>
        <v>111847.11</v>
      </c>
      <c r="Q793" s="55" t="n">
        <f aca="false">IF(J793=0,0,ROUND(L793/J793*100,2))</f>
        <v>11.19</v>
      </c>
      <c r="R793" s="55" t="str">
        <f aca="false">TEXT(E793,"yyyy-mm")</f>
        <v>2023-02</v>
      </c>
    </row>
    <row r="794" customFormat="false" ht="15" hidden="false" customHeight="true" outlineLevel="0" collapsed="false">
      <c r="A794" s="52" t="s">
        <v>14039</v>
      </c>
      <c r="B794" s="52" t="s">
        <v>3704</v>
      </c>
      <c r="C794" s="52" t="s">
        <v>3269</v>
      </c>
      <c r="D794" s="52" t="s">
        <v>9077</v>
      </c>
      <c r="E794" s="53" t="n">
        <v>45545</v>
      </c>
      <c r="F794" s="52" t="s">
        <v>92</v>
      </c>
      <c r="G794" s="52" t="s">
        <v>13205</v>
      </c>
      <c r="H794" s="52" t="n">
        <v>99</v>
      </c>
      <c r="I794" s="52" t="n">
        <v>788.06</v>
      </c>
      <c r="J794" s="54" t="n">
        <f aca="false">ROUND(H794*I794,2)</f>
        <v>78017.94</v>
      </c>
      <c r="K794" s="52" t="s">
        <v>13212</v>
      </c>
      <c r="L794" s="52" t="n">
        <v>21831.96</v>
      </c>
      <c r="M794" s="52" t="s">
        <v>13218</v>
      </c>
      <c r="N794" s="52" t="s">
        <v>10061</v>
      </c>
      <c r="O794" s="52" t="s">
        <v>15</v>
      </c>
      <c r="P794" s="55" t="n">
        <f aca="false">J794-L794</f>
        <v>56185.98</v>
      </c>
      <c r="Q794" s="55" t="n">
        <f aca="false">IF(J794=0,0,ROUND(L794/J794*100,2))</f>
        <v>27.98</v>
      </c>
      <c r="R794" s="55" t="str">
        <f aca="false">TEXT(E794,"yyyy-mm")</f>
        <v>2024-09</v>
      </c>
    </row>
    <row r="795" customFormat="false" ht="15" hidden="false" customHeight="true" outlineLevel="0" collapsed="false">
      <c r="A795" s="56" t="s">
        <v>14040</v>
      </c>
      <c r="B795" s="56" t="s">
        <v>3641</v>
      </c>
      <c r="C795" s="56" t="s">
        <v>3004</v>
      </c>
      <c r="D795" s="56" t="s">
        <v>9276</v>
      </c>
      <c r="E795" s="57" t="n">
        <v>45281</v>
      </c>
      <c r="F795" s="56" t="s">
        <v>100</v>
      </c>
      <c r="G795" s="56" t="s">
        <v>13195</v>
      </c>
      <c r="H795" s="56" t="n">
        <v>488</v>
      </c>
      <c r="I795" s="56" t="n">
        <v>376.57</v>
      </c>
      <c r="J795" s="54" t="n">
        <f aca="false">ROUND(H795*I795,2)</f>
        <v>183766.16</v>
      </c>
      <c r="K795" s="56" t="s">
        <v>13212</v>
      </c>
      <c r="L795" s="56" t="n">
        <v>46036.17</v>
      </c>
      <c r="M795" s="56" t="s">
        <v>13225</v>
      </c>
      <c r="N795" s="56" t="s">
        <v>10066</v>
      </c>
      <c r="O795" s="56" t="s">
        <v>12</v>
      </c>
      <c r="P795" s="55" t="n">
        <f aca="false">J795-L795</f>
        <v>137729.99</v>
      </c>
      <c r="Q795" s="55" t="n">
        <f aca="false">IF(J795=0,0,ROUND(L795/J795*100,2))</f>
        <v>25.05</v>
      </c>
      <c r="R795" s="55" t="str">
        <f aca="false">TEXT(E795,"yyyy-mm")</f>
        <v>2023-12</v>
      </c>
    </row>
    <row r="796" customFormat="false" ht="15" hidden="false" customHeight="true" outlineLevel="0" collapsed="false">
      <c r="A796" s="52" t="s">
        <v>14041</v>
      </c>
      <c r="B796" s="52" t="s">
        <v>3003</v>
      </c>
      <c r="C796" s="52" t="s">
        <v>4157</v>
      </c>
      <c r="D796" s="52" t="s">
        <v>6062</v>
      </c>
      <c r="E796" s="53" t="n">
        <v>45604</v>
      </c>
      <c r="F796" s="52" t="s">
        <v>94</v>
      </c>
      <c r="G796" s="52" t="s">
        <v>13230</v>
      </c>
      <c r="H796" s="52" t="n">
        <v>290</v>
      </c>
      <c r="I796" s="52" t="n">
        <v>76.01</v>
      </c>
      <c r="J796" s="54" t="n">
        <f aca="false">ROUND(H796*I796,2)</f>
        <v>22042.9</v>
      </c>
      <c r="K796" s="52" t="s">
        <v>13212</v>
      </c>
      <c r="L796" s="52" t="n">
        <v>112.64</v>
      </c>
      <c r="M796" s="52" t="s">
        <v>13258</v>
      </c>
      <c r="N796" s="52" t="s">
        <v>10061</v>
      </c>
      <c r="O796" s="52" t="s">
        <v>15</v>
      </c>
      <c r="P796" s="55" t="n">
        <f aca="false">J796-L796</f>
        <v>21930.26</v>
      </c>
      <c r="Q796" s="55" t="n">
        <f aca="false">IF(J796=0,0,ROUND(L796/J796*100,2))</f>
        <v>0.51</v>
      </c>
      <c r="R796" s="55" t="str">
        <f aca="false">TEXT(E796,"yyyy-mm")</f>
        <v>2024-11</v>
      </c>
    </row>
    <row r="797" customFormat="false" ht="15" hidden="false" customHeight="true" outlineLevel="0" collapsed="false">
      <c r="A797" s="56" t="s">
        <v>14042</v>
      </c>
      <c r="B797" s="56" t="s">
        <v>2095</v>
      </c>
      <c r="C797" s="56" t="s">
        <v>3464</v>
      </c>
      <c r="D797" s="56" t="s">
        <v>3280</v>
      </c>
      <c r="E797" s="57" t="n">
        <v>45107</v>
      </c>
      <c r="F797" s="56" t="s">
        <v>92</v>
      </c>
      <c r="G797" s="56" t="s">
        <v>13191</v>
      </c>
      <c r="H797" s="56" t="n">
        <v>369</v>
      </c>
      <c r="I797" s="56" t="n">
        <v>295.95</v>
      </c>
      <c r="J797" s="54" t="n">
        <f aca="false">ROUND(H797*I797,2)</f>
        <v>109205.55</v>
      </c>
      <c r="K797" s="56" t="s">
        <v>13188</v>
      </c>
      <c r="L797" s="56" t="n">
        <v>52823.83</v>
      </c>
      <c r="M797" s="56" t="s">
        <v>13216</v>
      </c>
      <c r="N797" s="56" t="s">
        <v>10066</v>
      </c>
      <c r="O797" s="56" t="s">
        <v>18</v>
      </c>
      <c r="P797" s="55" t="n">
        <f aca="false">J797-L797</f>
        <v>56381.72</v>
      </c>
      <c r="Q797" s="55" t="n">
        <f aca="false">IF(J797=0,0,ROUND(L797/J797*100,2))</f>
        <v>48.37</v>
      </c>
      <c r="R797" s="55" t="str">
        <f aca="false">TEXT(E797,"yyyy-mm")</f>
        <v>2023-06</v>
      </c>
    </row>
    <row r="798" customFormat="false" ht="15" hidden="false" customHeight="true" outlineLevel="0" collapsed="false">
      <c r="A798" s="52" t="s">
        <v>14043</v>
      </c>
      <c r="B798" s="52" t="s">
        <v>3115</v>
      </c>
      <c r="C798" s="52" t="s">
        <v>4782</v>
      </c>
      <c r="D798" s="52" t="s">
        <v>2206</v>
      </c>
      <c r="E798" s="53" t="n">
        <v>44907</v>
      </c>
      <c r="F798" s="52" t="s">
        <v>96</v>
      </c>
      <c r="G798" s="52" t="s">
        <v>13230</v>
      </c>
      <c r="H798" s="52" t="n">
        <v>413</v>
      </c>
      <c r="I798" s="52" t="n">
        <v>626.22</v>
      </c>
      <c r="J798" s="54" t="n">
        <f aca="false">ROUND(H798*I798,2)</f>
        <v>258628.86</v>
      </c>
      <c r="K798" s="52" t="s">
        <v>13188</v>
      </c>
      <c r="L798" s="52" t="n">
        <v>135465.13</v>
      </c>
      <c r="M798" s="52" t="s">
        <v>13209</v>
      </c>
      <c r="N798" s="52" t="s">
        <v>10061</v>
      </c>
      <c r="O798" s="52" t="s">
        <v>18</v>
      </c>
      <c r="P798" s="55" t="n">
        <f aca="false">J798-L798</f>
        <v>123163.73</v>
      </c>
      <c r="Q798" s="55" t="n">
        <f aca="false">IF(J798=0,0,ROUND(L798/J798*100,2))</f>
        <v>52.38</v>
      </c>
      <c r="R798" s="55" t="str">
        <f aca="false">TEXT(E798,"yyyy-mm")</f>
        <v>2022-12</v>
      </c>
    </row>
    <row r="799" customFormat="false" ht="15" hidden="false" customHeight="true" outlineLevel="0" collapsed="false">
      <c r="A799" s="56" t="s">
        <v>14044</v>
      </c>
      <c r="B799" s="56" t="s">
        <v>3527</v>
      </c>
      <c r="C799" s="56" t="s">
        <v>1159</v>
      </c>
      <c r="D799" s="56" t="s">
        <v>6757</v>
      </c>
      <c r="E799" s="57" t="n">
        <v>45362</v>
      </c>
      <c r="F799" s="56" t="s">
        <v>102</v>
      </c>
      <c r="G799" s="56" t="s">
        <v>13205</v>
      </c>
      <c r="H799" s="56" t="n">
        <v>496</v>
      </c>
      <c r="I799" s="56" t="n">
        <v>803.95</v>
      </c>
      <c r="J799" s="54" t="n">
        <f aca="false">ROUND(H799*I799,2)</f>
        <v>398759.2</v>
      </c>
      <c r="K799" s="56" t="s">
        <v>13188</v>
      </c>
      <c r="L799" s="56" t="n">
        <v>55199.39</v>
      </c>
      <c r="M799" s="56" t="s">
        <v>13292</v>
      </c>
      <c r="N799" s="56" t="s">
        <v>10061</v>
      </c>
      <c r="O799" s="56" t="s">
        <v>21</v>
      </c>
      <c r="P799" s="55" t="n">
        <f aca="false">J799-L799</f>
        <v>343559.81</v>
      </c>
      <c r="Q799" s="55" t="n">
        <f aca="false">IF(J799=0,0,ROUND(L799/J799*100,2))</f>
        <v>13.84</v>
      </c>
      <c r="R799" s="55" t="str">
        <f aca="false">TEXT(E799,"yyyy-mm")</f>
        <v>2024-03</v>
      </c>
    </row>
    <row r="800" customFormat="false" ht="15" hidden="false" customHeight="true" outlineLevel="0" collapsed="false">
      <c r="A800" s="52" t="s">
        <v>14045</v>
      </c>
      <c r="B800" s="52" t="s">
        <v>2363</v>
      </c>
      <c r="C800" s="52" t="s">
        <v>3905</v>
      </c>
      <c r="D800" s="52" t="s">
        <v>4901</v>
      </c>
      <c r="E800" s="53" t="n">
        <v>44894</v>
      </c>
      <c r="F800" s="52" t="s">
        <v>92</v>
      </c>
      <c r="G800" s="52" t="s">
        <v>13211</v>
      </c>
      <c r="H800" s="52" t="n">
        <v>234</v>
      </c>
      <c r="I800" s="52" t="n">
        <v>95.97</v>
      </c>
      <c r="J800" s="54" t="n">
        <f aca="false">ROUND(H800*I800,2)</f>
        <v>22456.98</v>
      </c>
      <c r="K800" s="52" t="s">
        <v>13212</v>
      </c>
      <c r="L800" s="52" t="n">
        <v>9246.8</v>
      </c>
      <c r="M800" s="52" t="s">
        <v>13200</v>
      </c>
      <c r="N800" s="52" t="s">
        <v>10066</v>
      </c>
      <c r="O800" s="52" t="s">
        <v>9</v>
      </c>
      <c r="P800" s="55" t="n">
        <f aca="false">J800-L800</f>
        <v>13210.18</v>
      </c>
      <c r="Q800" s="55" t="n">
        <f aca="false">IF(J800=0,0,ROUND(L800/J800*100,2))</f>
        <v>41.18</v>
      </c>
      <c r="R800" s="55" t="str">
        <f aca="false">TEXT(E800,"yyyy-mm")</f>
        <v>2022-11</v>
      </c>
    </row>
    <row r="801" customFormat="false" ht="15" hidden="false" customHeight="true" outlineLevel="0" collapsed="false">
      <c r="A801" s="56" t="s">
        <v>14046</v>
      </c>
      <c r="B801" s="56" t="s">
        <v>1639</v>
      </c>
      <c r="C801" s="56" t="s">
        <v>7492</v>
      </c>
      <c r="D801" s="56" t="s">
        <v>2641</v>
      </c>
      <c r="E801" s="57" t="n">
        <v>44844</v>
      </c>
      <c r="F801" s="56" t="s">
        <v>102</v>
      </c>
      <c r="G801" s="56" t="s">
        <v>13191</v>
      </c>
      <c r="H801" s="56" t="n">
        <v>297</v>
      </c>
      <c r="I801" s="56" t="n">
        <v>543.19</v>
      </c>
      <c r="J801" s="54" t="n">
        <f aca="false">ROUND(H801*I801,2)</f>
        <v>161327.43</v>
      </c>
      <c r="K801" s="56" t="s">
        <v>13188</v>
      </c>
      <c r="L801" s="56" t="n">
        <v>54794.77</v>
      </c>
      <c r="M801" s="56" t="s">
        <v>13203</v>
      </c>
      <c r="N801" s="56" t="s">
        <v>10061</v>
      </c>
      <c r="O801" s="56" t="s">
        <v>12</v>
      </c>
      <c r="P801" s="55" t="n">
        <f aca="false">J801-L801</f>
        <v>106532.66</v>
      </c>
      <c r="Q801" s="55" t="n">
        <f aca="false">IF(J801=0,0,ROUND(L801/J801*100,2))</f>
        <v>33.96</v>
      </c>
      <c r="R801" s="55" t="str">
        <f aca="false">TEXT(E801,"yyyy-mm")</f>
        <v>2022-10</v>
      </c>
    </row>
    <row r="802" customFormat="false" ht="15" hidden="false" customHeight="true" outlineLevel="0" collapsed="false">
      <c r="A802" s="52" t="s">
        <v>14047</v>
      </c>
      <c r="B802" s="52" t="s">
        <v>3141</v>
      </c>
      <c r="C802" s="52" t="s">
        <v>3580</v>
      </c>
      <c r="D802" s="52" t="s">
        <v>5421</v>
      </c>
      <c r="E802" s="53" t="n">
        <v>45301</v>
      </c>
      <c r="F802" s="52" t="s">
        <v>94</v>
      </c>
      <c r="G802" s="52" t="s">
        <v>13191</v>
      </c>
      <c r="H802" s="52" t="n">
        <v>259</v>
      </c>
      <c r="I802" s="52" t="n">
        <v>626.23</v>
      </c>
      <c r="J802" s="54" t="n">
        <f aca="false">ROUND(H802*I802,2)</f>
        <v>162193.57</v>
      </c>
      <c r="K802" s="52" t="s">
        <v>13192</v>
      </c>
      <c r="L802" s="52" t="n">
        <v>8115</v>
      </c>
      <c r="M802" s="52" t="s">
        <v>13206</v>
      </c>
      <c r="N802" s="52" t="s">
        <v>10066</v>
      </c>
      <c r="O802" s="52" t="s">
        <v>9</v>
      </c>
      <c r="P802" s="55" t="n">
        <f aca="false">J802-L802</f>
        <v>154078.57</v>
      </c>
      <c r="Q802" s="55" t="n">
        <f aca="false">IF(J802=0,0,ROUND(L802/J802*100,2))</f>
        <v>5</v>
      </c>
      <c r="R802" s="55" t="str">
        <f aca="false">TEXT(E802,"yyyy-mm")</f>
        <v>2024-01</v>
      </c>
    </row>
    <row r="803" customFormat="false" ht="15" hidden="false" customHeight="true" outlineLevel="0" collapsed="false">
      <c r="A803" s="56" t="s">
        <v>14048</v>
      </c>
      <c r="B803" s="56" t="s">
        <v>3866</v>
      </c>
      <c r="C803" s="56" t="s">
        <v>8158</v>
      </c>
      <c r="D803" s="56" t="s">
        <v>2157</v>
      </c>
      <c r="E803" s="57" t="n">
        <v>45049</v>
      </c>
      <c r="F803" s="56" t="s">
        <v>100</v>
      </c>
      <c r="G803" s="56" t="s">
        <v>13187</v>
      </c>
      <c r="H803" s="56" t="n">
        <v>171</v>
      </c>
      <c r="I803" s="56" t="n">
        <v>795.1</v>
      </c>
      <c r="J803" s="54" t="n">
        <f aca="false">ROUND(H803*I803,2)</f>
        <v>135962.1</v>
      </c>
      <c r="K803" s="56" t="s">
        <v>13202</v>
      </c>
      <c r="L803" s="56" t="n">
        <v>66941.49</v>
      </c>
      <c r="M803" s="56" t="s">
        <v>13196</v>
      </c>
      <c r="N803" s="56" t="s">
        <v>10061</v>
      </c>
      <c r="O803" s="56" t="s">
        <v>12</v>
      </c>
      <c r="P803" s="55" t="n">
        <f aca="false">J803-L803</f>
        <v>69020.61</v>
      </c>
      <c r="Q803" s="55" t="n">
        <f aca="false">IF(J803=0,0,ROUND(L803/J803*100,2))</f>
        <v>49.24</v>
      </c>
      <c r="R803" s="55" t="str">
        <f aca="false">TEXT(E803,"yyyy-mm")</f>
        <v>2023-05</v>
      </c>
    </row>
    <row r="804" customFormat="false" ht="15" hidden="false" customHeight="true" outlineLevel="0" collapsed="false">
      <c r="A804" s="52" t="s">
        <v>14049</v>
      </c>
      <c r="B804" s="52" t="s">
        <v>3766</v>
      </c>
      <c r="C804" s="52" t="s">
        <v>8346</v>
      </c>
      <c r="D804" s="52" t="s">
        <v>6786</v>
      </c>
      <c r="E804" s="53" t="n">
        <v>44668</v>
      </c>
      <c r="F804" s="52" t="s">
        <v>102</v>
      </c>
      <c r="G804" s="52" t="s">
        <v>13195</v>
      </c>
      <c r="H804" s="52" t="n">
        <v>208</v>
      </c>
      <c r="I804" s="52" t="n">
        <v>622.46</v>
      </c>
      <c r="J804" s="54" t="n">
        <f aca="false">ROUND(H804*I804,2)</f>
        <v>129471.68</v>
      </c>
      <c r="K804" s="52" t="s">
        <v>13188</v>
      </c>
      <c r="L804" s="52" t="n">
        <v>38583.71</v>
      </c>
      <c r="M804" s="52" t="s">
        <v>13218</v>
      </c>
      <c r="N804" s="52" t="s">
        <v>10066</v>
      </c>
      <c r="O804" s="52" t="s">
        <v>12</v>
      </c>
      <c r="P804" s="55" t="n">
        <f aca="false">J804-L804</f>
        <v>90887.97</v>
      </c>
      <c r="Q804" s="55" t="n">
        <f aca="false">IF(J804=0,0,ROUND(L804/J804*100,2))</f>
        <v>29.8</v>
      </c>
      <c r="R804" s="55" t="str">
        <f aca="false">TEXT(E804,"yyyy-mm")</f>
        <v>2022-04</v>
      </c>
    </row>
    <row r="805" customFormat="false" ht="15" hidden="false" customHeight="true" outlineLevel="0" collapsed="false">
      <c r="A805" s="56" t="s">
        <v>14050</v>
      </c>
      <c r="B805" s="56" t="s">
        <v>1422</v>
      </c>
      <c r="C805" s="56" t="s">
        <v>3905</v>
      </c>
      <c r="D805" s="56" t="s">
        <v>14051</v>
      </c>
      <c r="E805" s="57" t="n">
        <v>44759</v>
      </c>
      <c r="F805" s="56" t="s">
        <v>98</v>
      </c>
      <c r="G805" s="56" t="s">
        <v>13205</v>
      </c>
      <c r="H805" s="56" t="n">
        <v>192</v>
      </c>
      <c r="I805" s="56" t="n">
        <v>390.14</v>
      </c>
      <c r="J805" s="54" t="n">
        <f aca="false">ROUND(H805*I805,2)</f>
        <v>74906.88</v>
      </c>
      <c r="K805" s="56" t="s">
        <v>13188</v>
      </c>
      <c r="L805" s="56" t="n">
        <v>2590.24</v>
      </c>
      <c r="M805" s="56" t="s">
        <v>13225</v>
      </c>
      <c r="N805" s="56" t="s">
        <v>10066</v>
      </c>
      <c r="O805" s="56" t="s">
        <v>15</v>
      </c>
      <c r="P805" s="55" t="n">
        <f aca="false">J805-L805</f>
        <v>72316.64</v>
      </c>
      <c r="Q805" s="55" t="n">
        <f aca="false">IF(J805=0,0,ROUND(L805/J805*100,2))</f>
        <v>3.46</v>
      </c>
      <c r="R805" s="55" t="str">
        <f aca="false">TEXT(E805,"yyyy-mm")</f>
        <v>2022-07</v>
      </c>
    </row>
    <row r="806" customFormat="false" ht="15" hidden="false" customHeight="true" outlineLevel="0" collapsed="false">
      <c r="A806" s="52" t="s">
        <v>14052</v>
      </c>
      <c r="B806" s="52" t="s">
        <v>3733</v>
      </c>
      <c r="C806" s="52" t="s">
        <v>705</v>
      </c>
      <c r="D806" s="52" t="s">
        <v>5874</v>
      </c>
      <c r="E806" s="53" t="n">
        <v>45341</v>
      </c>
      <c r="F806" s="52" t="s">
        <v>98</v>
      </c>
      <c r="G806" s="52" t="s">
        <v>13187</v>
      </c>
      <c r="H806" s="52" t="n">
        <v>237</v>
      </c>
      <c r="I806" s="52" t="n">
        <v>620.04</v>
      </c>
      <c r="J806" s="54" t="n">
        <f aca="false">ROUND(H806*I806,2)</f>
        <v>146949.48</v>
      </c>
      <c r="K806" s="52" t="s">
        <v>13188</v>
      </c>
      <c r="L806" s="52" t="n">
        <v>22114.34</v>
      </c>
      <c r="M806" s="52" t="s">
        <v>13260</v>
      </c>
      <c r="N806" s="52" t="s">
        <v>10066</v>
      </c>
      <c r="O806" s="52" t="s">
        <v>18</v>
      </c>
      <c r="P806" s="55" t="n">
        <f aca="false">J806-L806</f>
        <v>124835.14</v>
      </c>
      <c r="Q806" s="55" t="n">
        <f aca="false">IF(J806=0,0,ROUND(L806/J806*100,2))</f>
        <v>15.05</v>
      </c>
      <c r="R806" s="55" t="str">
        <f aca="false">TEXT(E806,"yyyy-mm")</f>
        <v>2024-02</v>
      </c>
    </row>
    <row r="807" customFormat="false" ht="15" hidden="false" customHeight="true" outlineLevel="0" collapsed="false">
      <c r="A807" s="56" t="s">
        <v>14053</v>
      </c>
      <c r="B807" s="56" t="s">
        <v>3200</v>
      </c>
      <c r="C807" s="56" t="s">
        <v>8048</v>
      </c>
      <c r="D807" s="56" t="s">
        <v>7300</v>
      </c>
      <c r="E807" s="57" t="n">
        <v>45035</v>
      </c>
      <c r="F807" s="56" t="s">
        <v>94</v>
      </c>
      <c r="G807" s="56" t="s">
        <v>13191</v>
      </c>
      <c r="H807" s="56" t="n">
        <v>414</v>
      </c>
      <c r="I807" s="56" t="n">
        <v>156.99</v>
      </c>
      <c r="J807" s="54" t="n">
        <f aca="false">ROUND(H807*I807,2)</f>
        <v>64993.86</v>
      </c>
      <c r="K807" s="56" t="s">
        <v>13212</v>
      </c>
      <c r="L807" s="56" t="n">
        <v>38808.47</v>
      </c>
      <c r="M807" s="56" t="s">
        <v>13236</v>
      </c>
      <c r="N807" s="56" t="s">
        <v>10061</v>
      </c>
      <c r="O807" s="56" t="s">
        <v>15</v>
      </c>
      <c r="P807" s="55" t="n">
        <f aca="false">J807-L807</f>
        <v>26185.39</v>
      </c>
      <c r="Q807" s="55" t="n">
        <f aca="false">IF(J807=0,0,ROUND(L807/J807*100,2))</f>
        <v>59.71</v>
      </c>
      <c r="R807" s="55" t="str">
        <f aca="false">TEXT(E807,"yyyy-mm")</f>
        <v>2023-04</v>
      </c>
    </row>
    <row r="808" customFormat="false" ht="15" hidden="false" customHeight="true" outlineLevel="0" collapsed="false">
      <c r="A808" s="52" t="s">
        <v>14054</v>
      </c>
      <c r="B808" s="52" t="s">
        <v>1456</v>
      </c>
      <c r="C808" s="52" t="s">
        <v>761</v>
      </c>
      <c r="D808" s="52" t="s">
        <v>1899</v>
      </c>
      <c r="E808" s="53" t="n">
        <v>44630</v>
      </c>
      <c r="F808" s="52" t="s">
        <v>102</v>
      </c>
      <c r="G808" s="52" t="s">
        <v>13205</v>
      </c>
      <c r="H808" s="52" t="n">
        <v>355</v>
      </c>
      <c r="I808" s="52" t="n">
        <v>388.32</v>
      </c>
      <c r="J808" s="54" t="n">
        <f aca="false">ROUND(H808*I808,2)</f>
        <v>137853.6</v>
      </c>
      <c r="K808" s="52" t="s">
        <v>13212</v>
      </c>
      <c r="L808" s="52" t="n">
        <v>37635.63</v>
      </c>
      <c r="M808" s="52" t="s">
        <v>13252</v>
      </c>
      <c r="N808" s="52" t="s">
        <v>10061</v>
      </c>
      <c r="O808" s="52" t="s">
        <v>18</v>
      </c>
      <c r="P808" s="55" t="n">
        <f aca="false">J808-L808</f>
        <v>100217.97</v>
      </c>
      <c r="Q808" s="55" t="n">
        <f aca="false">IF(J808=0,0,ROUND(L808/J808*100,2))</f>
        <v>27.3</v>
      </c>
      <c r="R808" s="55" t="str">
        <f aca="false">TEXT(E808,"yyyy-mm")</f>
        <v>2022-03</v>
      </c>
    </row>
    <row r="809" customFormat="false" ht="15" hidden="false" customHeight="true" outlineLevel="0" collapsed="false">
      <c r="A809" s="56" t="s">
        <v>14055</v>
      </c>
      <c r="B809" s="56" t="s">
        <v>976</v>
      </c>
      <c r="C809" s="56" t="s">
        <v>2014</v>
      </c>
      <c r="D809" s="56" t="s">
        <v>2456</v>
      </c>
      <c r="E809" s="57" t="n">
        <v>45207</v>
      </c>
      <c r="F809" s="56" t="s">
        <v>102</v>
      </c>
      <c r="G809" s="56" t="s">
        <v>13205</v>
      </c>
      <c r="H809" s="56" t="n">
        <v>101</v>
      </c>
      <c r="I809" s="56" t="n">
        <v>570.32</v>
      </c>
      <c r="J809" s="54" t="n">
        <f aca="false">ROUND(H809*I809,2)</f>
        <v>57602.32</v>
      </c>
      <c r="K809" s="56" t="s">
        <v>13202</v>
      </c>
      <c r="L809" s="56" t="n">
        <v>3427.55</v>
      </c>
      <c r="M809" s="56" t="s">
        <v>13287</v>
      </c>
      <c r="N809" s="56" t="s">
        <v>10066</v>
      </c>
      <c r="O809" s="56" t="s">
        <v>12</v>
      </c>
      <c r="P809" s="55" t="n">
        <f aca="false">J809-L809</f>
        <v>54174.77</v>
      </c>
      <c r="Q809" s="55" t="n">
        <f aca="false">IF(J809=0,0,ROUND(L809/J809*100,2))</f>
        <v>5.95</v>
      </c>
      <c r="R809" s="55" t="str">
        <f aca="false">TEXT(E809,"yyyy-mm")</f>
        <v>2023-10</v>
      </c>
    </row>
    <row r="810" customFormat="false" ht="15" hidden="false" customHeight="true" outlineLevel="0" collapsed="false">
      <c r="A810" s="52" t="s">
        <v>14056</v>
      </c>
      <c r="B810" s="52" t="s">
        <v>3019</v>
      </c>
      <c r="C810" s="52" t="s">
        <v>2263</v>
      </c>
      <c r="D810" s="52" t="s">
        <v>4971</v>
      </c>
      <c r="E810" s="53" t="n">
        <v>44823</v>
      </c>
      <c r="F810" s="52" t="s">
        <v>98</v>
      </c>
      <c r="G810" s="52" t="s">
        <v>13187</v>
      </c>
      <c r="H810" s="52" t="n">
        <v>450</v>
      </c>
      <c r="I810" s="52" t="n">
        <v>441.84</v>
      </c>
      <c r="J810" s="54" t="n">
        <f aca="false">ROUND(H810*I810,2)</f>
        <v>198828</v>
      </c>
      <c r="K810" s="52" t="s">
        <v>13212</v>
      </c>
      <c r="L810" s="52" t="n">
        <v>67339.95</v>
      </c>
      <c r="M810" s="52" t="s">
        <v>13209</v>
      </c>
      <c r="N810" s="52" t="s">
        <v>10061</v>
      </c>
      <c r="O810" s="52" t="s">
        <v>9</v>
      </c>
      <c r="P810" s="55" t="n">
        <f aca="false">J810-L810</f>
        <v>131488.05</v>
      </c>
      <c r="Q810" s="55" t="n">
        <f aca="false">IF(J810=0,0,ROUND(L810/J810*100,2))</f>
        <v>33.87</v>
      </c>
      <c r="R810" s="55" t="str">
        <f aca="false">TEXT(E810,"yyyy-mm")</f>
        <v>2022-09</v>
      </c>
    </row>
    <row r="811" customFormat="false" ht="15" hidden="false" customHeight="true" outlineLevel="0" collapsed="false">
      <c r="A811" s="56" t="s">
        <v>14057</v>
      </c>
      <c r="B811" s="56" t="s">
        <v>2289</v>
      </c>
      <c r="C811" s="56" t="s">
        <v>6697</v>
      </c>
      <c r="D811" s="56" t="s">
        <v>3490</v>
      </c>
      <c r="E811" s="57" t="n">
        <v>45387</v>
      </c>
      <c r="F811" s="56" t="s">
        <v>100</v>
      </c>
      <c r="G811" s="56" t="s">
        <v>13211</v>
      </c>
      <c r="H811" s="56" t="n">
        <v>291</v>
      </c>
      <c r="I811" s="56" t="n">
        <v>90.61</v>
      </c>
      <c r="J811" s="54" t="n">
        <f aca="false">ROUND(H811*I811,2)</f>
        <v>26367.51</v>
      </c>
      <c r="K811" s="56" t="s">
        <v>13212</v>
      </c>
      <c r="L811" s="56" t="n">
        <v>13516.55</v>
      </c>
      <c r="M811" s="56" t="s">
        <v>13287</v>
      </c>
      <c r="N811" s="56" t="s">
        <v>10061</v>
      </c>
      <c r="O811" s="56" t="s">
        <v>12</v>
      </c>
      <c r="P811" s="55" t="n">
        <f aca="false">J811-L811</f>
        <v>12850.96</v>
      </c>
      <c r="Q811" s="55" t="n">
        <f aca="false">IF(J811=0,0,ROUND(L811/J811*100,2))</f>
        <v>51.26</v>
      </c>
      <c r="R811" s="55" t="str">
        <f aca="false">TEXT(E811,"yyyy-mm")</f>
        <v>2024-04</v>
      </c>
    </row>
    <row r="812" customFormat="false" ht="15" hidden="false" customHeight="true" outlineLevel="0" collapsed="false">
      <c r="A812" s="52" t="s">
        <v>14058</v>
      </c>
      <c r="B812" s="52" t="s">
        <v>1664</v>
      </c>
      <c r="C812" s="52" t="s">
        <v>699</v>
      </c>
      <c r="D812" s="52" t="s">
        <v>963</v>
      </c>
      <c r="E812" s="53" t="n">
        <v>45331</v>
      </c>
      <c r="F812" s="52" t="s">
        <v>98</v>
      </c>
      <c r="G812" s="52" t="s">
        <v>13187</v>
      </c>
      <c r="H812" s="52" t="n">
        <v>206</v>
      </c>
      <c r="I812" s="52" t="n">
        <v>804.97</v>
      </c>
      <c r="J812" s="54" t="n">
        <f aca="false">ROUND(H812*I812,2)</f>
        <v>165823.82</v>
      </c>
      <c r="K812" s="52" t="s">
        <v>13212</v>
      </c>
      <c r="L812" s="52" t="n">
        <v>29595.27</v>
      </c>
      <c r="M812" s="52" t="s">
        <v>13236</v>
      </c>
      <c r="N812" s="52" t="s">
        <v>10066</v>
      </c>
      <c r="O812" s="52" t="s">
        <v>9</v>
      </c>
      <c r="P812" s="55" t="n">
        <f aca="false">J812-L812</f>
        <v>136228.55</v>
      </c>
      <c r="Q812" s="55" t="n">
        <f aca="false">IF(J812=0,0,ROUND(L812/J812*100,2))</f>
        <v>17.85</v>
      </c>
      <c r="R812" s="55" t="str">
        <f aca="false">TEXT(E812,"yyyy-mm")</f>
        <v>2024-02</v>
      </c>
    </row>
    <row r="813" customFormat="false" ht="15" hidden="false" customHeight="true" outlineLevel="0" collapsed="false">
      <c r="A813" s="56" t="s">
        <v>14059</v>
      </c>
      <c r="B813" s="56" t="s">
        <v>2917</v>
      </c>
      <c r="C813" s="56" t="s">
        <v>1353</v>
      </c>
      <c r="D813" s="56" t="s">
        <v>3974</v>
      </c>
      <c r="E813" s="57" t="n">
        <v>45402</v>
      </c>
      <c r="F813" s="56" t="s">
        <v>98</v>
      </c>
      <c r="G813" s="56" t="s">
        <v>13195</v>
      </c>
      <c r="H813" s="56" t="n">
        <v>176</v>
      </c>
      <c r="I813" s="56" t="n">
        <v>623.24</v>
      </c>
      <c r="J813" s="54" t="n">
        <f aca="false">ROUND(H813*I813,2)</f>
        <v>109690.24</v>
      </c>
      <c r="K813" s="56" t="s">
        <v>13202</v>
      </c>
      <c r="L813" s="56" t="n">
        <v>22449.17</v>
      </c>
      <c r="M813" s="56" t="s">
        <v>13276</v>
      </c>
      <c r="N813" s="56" t="s">
        <v>10061</v>
      </c>
      <c r="O813" s="56" t="s">
        <v>12</v>
      </c>
      <c r="P813" s="55" t="n">
        <f aca="false">J813-L813</f>
        <v>87241.07</v>
      </c>
      <c r="Q813" s="55" t="n">
        <f aca="false">IF(J813=0,0,ROUND(L813/J813*100,2))</f>
        <v>20.47</v>
      </c>
      <c r="R813" s="55" t="str">
        <f aca="false">TEXT(E813,"yyyy-mm")</f>
        <v>2024-04</v>
      </c>
    </row>
    <row r="814" customFormat="false" ht="15" hidden="false" customHeight="true" outlineLevel="0" collapsed="false">
      <c r="A814" s="52" t="s">
        <v>14060</v>
      </c>
      <c r="B814" s="52" t="s">
        <v>3292</v>
      </c>
      <c r="C814" s="52" t="s">
        <v>2649</v>
      </c>
      <c r="D814" s="52" t="s">
        <v>3037</v>
      </c>
      <c r="E814" s="53" t="n">
        <v>44747</v>
      </c>
      <c r="F814" s="52" t="s">
        <v>96</v>
      </c>
      <c r="G814" s="52" t="s">
        <v>13205</v>
      </c>
      <c r="H814" s="52" t="n">
        <v>297</v>
      </c>
      <c r="I814" s="52" t="n">
        <v>94.67</v>
      </c>
      <c r="J814" s="54" t="n">
        <f aca="false">ROUND(H814*I814,2)</f>
        <v>28116.99</v>
      </c>
      <c r="K814" s="52" t="s">
        <v>13212</v>
      </c>
      <c r="L814" s="52" t="n">
        <v>7017.41</v>
      </c>
      <c r="M814" s="52" t="s">
        <v>13287</v>
      </c>
      <c r="N814" s="52" t="s">
        <v>10061</v>
      </c>
      <c r="O814" s="52" t="s">
        <v>15</v>
      </c>
      <c r="P814" s="55" t="n">
        <f aca="false">J814-L814</f>
        <v>21099.58</v>
      </c>
      <c r="Q814" s="55" t="n">
        <f aca="false">IF(J814=0,0,ROUND(L814/J814*100,2))</f>
        <v>24.96</v>
      </c>
      <c r="R814" s="55" t="str">
        <f aca="false">TEXT(E814,"yyyy-mm")</f>
        <v>2022-07</v>
      </c>
    </row>
    <row r="815" customFormat="false" ht="15" hidden="false" customHeight="true" outlineLevel="0" collapsed="false">
      <c r="A815" s="56" t="s">
        <v>14061</v>
      </c>
      <c r="B815" s="56" t="s">
        <v>1758</v>
      </c>
      <c r="C815" s="56" t="s">
        <v>4157</v>
      </c>
      <c r="D815" s="56" t="s">
        <v>2108</v>
      </c>
      <c r="E815" s="57" t="n">
        <v>45393</v>
      </c>
      <c r="F815" s="56" t="s">
        <v>94</v>
      </c>
      <c r="G815" s="56" t="s">
        <v>13191</v>
      </c>
      <c r="H815" s="56" t="n">
        <v>313</v>
      </c>
      <c r="I815" s="56" t="n">
        <v>189.86</v>
      </c>
      <c r="J815" s="54" t="n">
        <f aca="false">ROUND(H815*I815,2)</f>
        <v>59426.18</v>
      </c>
      <c r="K815" s="56" t="s">
        <v>13202</v>
      </c>
      <c r="L815" s="56" t="n">
        <v>22844.98</v>
      </c>
      <c r="M815" s="56" t="s">
        <v>13218</v>
      </c>
      <c r="N815" s="56" t="s">
        <v>10061</v>
      </c>
      <c r="O815" s="56" t="s">
        <v>18</v>
      </c>
      <c r="P815" s="55" t="n">
        <f aca="false">J815-L815</f>
        <v>36581.2</v>
      </c>
      <c r="Q815" s="55" t="n">
        <f aca="false">IF(J815=0,0,ROUND(L815/J815*100,2))</f>
        <v>38.44</v>
      </c>
      <c r="R815" s="55" t="str">
        <f aca="false">TEXT(E815,"yyyy-mm")</f>
        <v>2024-04</v>
      </c>
    </row>
    <row r="816" customFormat="false" ht="15" hidden="false" customHeight="true" outlineLevel="0" collapsed="false">
      <c r="A816" s="52" t="s">
        <v>14062</v>
      </c>
      <c r="B816" s="52" t="s">
        <v>3881</v>
      </c>
      <c r="C816" s="52" t="s">
        <v>612</v>
      </c>
      <c r="D816" s="52" t="s">
        <v>1919</v>
      </c>
      <c r="E816" s="53" t="n">
        <v>45067</v>
      </c>
      <c r="F816" s="52" t="s">
        <v>100</v>
      </c>
      <c r="G816" s="52" t="s">
        <v>13211</v>
      </c>
      <c r="H816" s="52" t="n">
        <v>89</v>
      </c>
      <c r="I816" s="52" t="n">
        <v>61.92</v>
      </c>
      <c r="J816" s="54" t="n">
        <f aca="false">ROUND(H816*I816,2)</f>
        <v>5510.88</v>
      </c>
      <c r="K816" s="52" t="s">
        <v>13212</v>
      </c>
      <c r="L816" s="52" t="n">
        <v>650.91</v>
      </c>
      <c r="M816" s="52" t="s">
        <v>13228</v>
      </c>
      <c r="N816" s="52" t="s">
        <v>10066</v>
      </c>
      <c r="O816" s="52" t="s">
        <v>21</v>
      </c>
      <c r="P816" s="55" t="n">
        <f aca="false">J816-L816</f>
        <v>4859.97</v>
      </c>
      <c r="Q816" s="55" t="n">
        <f aca="false">IF(J816=0,0,ROUND(L816/J816*100,2))</f>
        <v>11.81</v>
      </c>
      <c r="R816" s="55" t="str">
        <f aca="false">TEXT(E816,"yyyy-mm")</f>
        <v>2023-05</v>
      </c>
    </row>
    <row r="817" customFormat="false" ht="15" hidden="false" customHeight="true" outlineLevel="0" collapsed="false">
      <c r="A817" s="56" t="s">
        <v>14063</v>
      </c>
      <c r="B817" s="56" t="s">
        <v>3720</v>
      </c>
      <c r="C817" s="56" t="s">
        <v>2028</v>
      </c>
      <c r="D817" s="56" t="s">
        <v>3130</v>
      </c>
      <c r="E817" s="57" t="n">
        <v>45437</v>
      </c>
      <c r="F817" s="56" t="s">
        <v>94</v>
      </c>
      <c r="G817" s="56" t="s">
        <v>13211</v>
      </c>
      <c r="H817" s="56" t="n">
        <v>163</v>
      </c>
      <c r="I817" s="56" t="n">
        <v>237.25</v>
      </c>
      <c r="J817" s="54" t="n">
        <f aca="false">ROUND(H817*I817,2)</f>
        <v>38671.75</v>
      </c>
      <c r="K817" s="56" t="s">
        <v>13192</v>
      </c>
      <c r="L817" s="56" t="n">
        <v>2746.48</v>
      </c>
      <c r="M817" s="56" t="s">
        <v>13306</v>
      </c>
      <c r="N817" s="56" t="s">
        <v>10066</v>
      </c>
      <c r="O817" s="56" t="s">
        <v>21</v>
      </c>
      <c r="P817" s="55" t="n">
        <f aca="false">J817-L817</f>
        <v>35925.27</v>
      </c>
      <c r="Q817" s="55" t="n">
        <f aca="false">IF(J817=0,0,ROUND(L817/J817*100,2))</f>
        <v>7.1</v>
      </c>
      <c r="R817" s="55" t="str">
        <f aca="false">TEXT(E817,"yyyy-mm")</f>
        <v>2024-05</v>
      </c>
    </row>
    <row r="818" customFormat="false" ht="15" hidden="false" customHeight="true" outlineLevel="0" collapsed="false">
      <c r="A818" s="52" t="s">
        <v>14064</v>
      </c>
      <c r="B818" s="52" t="s">
        <v>2898</v>
      </c>
      <c r="C818" s="52" t="s">
        <v>4805</v>
      </c>
      <c r="D818" s="52" t="s">
        <v>1151</v>
      </c>
      <c r="E818" s="53" t="n">
        <v>45113</v>
      </c>
      <c r="F818" s="52" t="s">
        <v>100</v>
      </c>
      <c r="G818" s="52" t="s">
        <v>13211</v>
      </c>
      <c r="H818" s="52" t="n">
        <v>38</v>
      </c>
      <c r="I818" s="52" t="n">
        <v>444.21</v>
      </c>
      <c r="J818" s="54" t="n">
        <f aca="false">ROUND(H818*I818,2)</f>
        <v>16879.98</v>
      </c>
      <c r="K818" s="52" t="s">
        <v>13188</v>
      </c>
      <c r="L818" s="52" t="n">
        <v>2484.19</v>
      </c>
      <c r="M818" s="52" t="s">
        <v>13306</v>
      </c>
      <c r="N818" s="52" t="s">
        <v>10061</v>
      </c>
      <c r="O818" s="52" t="s">
        <v>12</v>
      </c>
      <c r="P818" s="55" t="n">
        <f aca="false">J818-L818</f>
        <v>14395.79</v>
      </c>
      <c r="Q818" s="55" t="n">
        <f aca="false">IF(J818=0,0,ROUND(L818/J818*100,2))</f>
        <v>14.72</v>
      </c>
      <c r="R818" s="55" t="str">
        <f aca="false">TEXT(E818,"yyyy-mm")</f>
        <v>2023-07</v>
      </c>
    </row>
    <row r="819" customFormat="false" ht="15" hidden="false" customHeight="true" outlineLevel="0" collapsed="false">
      <c r="A819" s="56" t="s">
        <v>14065</v>
      </c>
      <c r="B819" s="56" t="s">
        <v>1518</v>
      </c>
      <c r="C819" s="56" t="s">
        <v>2706</v>
      </c>
      <c r="D819" s="56" t="s">
        <v>6045</v>
      </c>
      <c r="E819" s="57" t="n">
        <v>44840</v>
      </c>
      <c r="F819" s="56" t="s">
        <v>102</v>
      </c>
      <c r="G819" s="56" t="s">
        <v>13195</v>
      </c>
      <c r="H819" s="56" t="n">
        <v>435</v>
      </c>
      <c r="I819" s="56" t="n">
        <v>609.48</v>
      </c>
      <c r="J819" s="54" t="n">
        <f aca="false">ROUND(H819*I819,2)</f>
        <v>265123.8</v>
      </c>
      <c r="K819" s="56" t="s">
        <v>13202</v>
      </c>
      <c r="L819" s="56" t="n">
        <v>102447.87</v>
      </c>
      <c r="M819" s="56" t="s">
        <v>13263</v>
      </c>
      <c r="N819" s="56" t="s">
        <v>10061</v>
      </c>
      <c r="O819" s="56" t="s">
        <v>15</v>
      </c>
      <c r="P819" s="55" t="n">
        <f aca="false">J819-L819</f>
        <v>162675.93</v>
      </c>
      <c r="Q819" s="55" t="n">
        <f aca="false">IF(J819=0,0,ROUND(L819/J819*100,2))</f>
        <v>38.64</v>
      </c>
      <c r="R819" s="55" t="str">
        <f aca="false">TEXT(E819,"yyyy-mm")</f>
        <v>2022-10</v>
      </c>
    </row>
    <row r="820" customFormat="false" ht="15" hidden="false" customHeight="true" outlineLevel="0" collapsed="false">
      <c r="A820" s="52" t="s">
        <v>14066</v>
      </c>
      <c r="B820" s="52" t="s">
        <v>1558</v>
      </c>
      <c r="C820" s="52" t="s">
        <v>2164</v>
      </c>
      <c r="D820" s="52" t="s">
        <v>4720</v>
      </c>
      <c r="E820" s="53" t="n">
        <v>45409</v>
      </c>
      <c r="F820" s="52" t="s">
        <v>96</v>
      </c>
      <c r="G820" s="52" t="s">
        <v>13205</v>
      </c>
      <c r="H820" s="52" t="n">
        <v>248</v>
      </c>
      <c r="I820" s="52" t="n">
        <v>786.21</v>
      </c>
      <c r="J820" s="54" t="n">
        <f aca="false">ROUND(H820*I820,2)</f>
        <v>194980.08</v>
      </c>
      <c r="K820" s="52" t="s">
        <v>13212</v>
      </c>
      <c r="L820" s="52" t="n">
        <v>101473.77</v>
      </c>
      <c r="M820" s="52" t="s">
        <v>13200</v>
      </c>
      <c r="N820" s="52" t="s">
        <v>10061</v>
      </c>
      <c r="O820" s="52" t="s">
        <v>21</v>
      </c>
      <c r="P820" s="55" t="n">
        <f aca="false">J820-L820</f>
        <v>93506.31</v>
      </c>
      <c r="Q820" s="55" t="n">
        <f aca="false">IF(J820=0,0,ROUND(L820/J820*100,2))</f>
        <v>52.04</v>
      </c>
      <c r="R820" s="55" t="str">
        <f aca="false">TEXT(E820,"yyyy-mm")</f>
        <v>2024-04</v>
      </c>
    </row>
    <row r="821" customFormat="false" ht="15" hidden="false" customHeight="true" outlineLevel="0" collapsed="false">
      <c r="A821" s="56" t="s">
        <v>14067</v>
      </c>
      <c r="B821" s="56" t="s">
        <v>2958</v>
      </c>
      <c r="C821" s="56" t="s">
        <v>1592</v>
      </c>
      <c r="D821" s="56" t="s">
        <v>8138</v>
      </c>
      <c r="E821" s="57" t="n">
        <v>45472</v>
      </c>
      <c r="F821" s="56" t="s">
        <v>102</v>
      </c>
      <c r="G821" s="56" t="s">
        <v>13211</v>
      </c>
      <c r="H821" s="56" t="n">
        <v>404</v>
      </c>
      <c r="I821" s="56" t="n">
        <v>338.79</v>
      </c>
      <c r="J821" s="54" t="n">
        <f aca="false">ROUND(H821*I821,2)</f>
        <v>136871.16</v>
      </c>
      <c r="K821" s="56" t="s">
        <v>13212</v>
      </c>
      <c r="L821" s="56" t="n">
        <v>31894.84</v>
      </c>
      <c r="M821" s="56" t="s">
        <v>13276</v>
      </c>
      <c r="N821" s="56" t="s">
        <v>10066</v>
      </c>
      <c r="O821" s="56" t="s">
        <v>15</v>
      </c>
      <c r="P821" s="55" t="n">
        <f aca="false">J821-L821</f>
        <v>104976.32</v>
      </c>
      <c r="Q821" s="55" t="n">
        <f aca="false">IF(J821=0,0,ROUND(L821/J821*100,2))</f>
        <v>23.3</v>
      </c>
      <c r="R821" s="55" t="str">
        <f aca="false">TEXT(E821,"yyyy-mm")</f>
        <v>2024-06</v>
      </c>
    </row>
    <row r="822" customFormat="false" ht="15" hidden="false" customHeight="true" outlineLevel="0" collapsed="false">
      <c r="A822" s="52" t="s">
        <v>14068</v>
      </c>
      <c r="B822" s="52" t="s">
        <v>1286</v>
      </c>
      <c r="C822" s="52" t="s">
        <v>3355</v>
      </c>
      <c r="D822" s="52" t="s">
        <v>5450</v>
      </c>
      <c r="E822" s="53" t="n">
        <v>45173</v>
      </c>
      <c r="F822" s="52" t="s">
        <v>100</v>
      </c>
      <c r="G822" s="52" t="s">
        <v>13211</v>
      </c>
      <c r="H822" s="52" t="n">
        <v>448</v>
      </c>
      <c r="I822" s="52" t="n">
        <v>639.13</v>
      </c>
      <c r="J822" s="54" t="n">
        <f aca="false">ROUND(H822*I822,2)</f>
        <v>286330.24</v>
      </c>
      <c r="K822" s="52" t="s">
        <v>13212</v>
      </c>
      <c r="L822" s="52" t="n">
        <v>73101.77</v>
      </c>
      <c r="M822" s="52" t="s">
        <v>13306</v>
      </c>
      <c r="N822" s="52" t="s">
        <v>10066</v>
      </c>
      <c r="O822" s="52" t="s">
        <v>18</v>
      </c>
      <c r="P822" s="55" t="n">
        <f aca="false">J822-L822</f>
        <v>213228.47</v>
      </c>
      <c r="Q822" s="55" t="n">
        <f aca="false">IF(J822=0,0,ROUND(L822/J822*100,2))</f>
        <v>25.53</v>
      </c>
      <c r="R822" s="55" t="str">
        <f aca="false">TEXT(E822,"yyyy-mm")</f>
        <v>2023-09</v>
      </c>
    </row>
    <row r="823" customFormat="false" ht="15" hidden="false" customHeight="true" outlineLevel="0" collapsed="false">
      <c r="A823" s="56" t="s">
        <v>14069</v>
      </c>
      <c r="B823" s="56" t="s">
        <v>3324</v>
      </c>
      <c r="C823" s="56" t="s">
        <v>9281</v>
      </c>
      <c r="D823" s="56" t="s">
        <v>1013</v>
      </c>
      <c r="E823" s="57" t="n">
        <v>44862</v>
      </c>
      <c r="F823" s="56" t="s">
        <v>92</v>
      </c>
      <c r="G823" s="56" t="s">
        <v>13211</v>
      </c>
      <c r="H823" s="56" t="n">
        <v>115</v>
      </c>
      <c r="I823" s="56" t="n">
        <v>58.24</v>
      </c>
      <c r="J823" s="54" t="n">
        <f aca="false">ROUND(H823*I823,2)</f>
        <v>6697.6</v>
      </c>
      <c r="K823" s="56" t="s">
        <v>13202</v>
      </c>
      <c r="L823" s="56" t="n">
        <v>2687.19</v>
      </c>
      <c r="M823" s="56" t="s">
        <v>13189</v>
      </c>
      <c r="N823" s="56" t="s">
        <v>10066</v>
      </c>
      <c r="O823" s="56" t="s">
        <v>12</v>
      </c>
      <c r="P823" s="55" t="n">
        <f aca="false">J823-L823</f>
        <v>4010.41</v>
      </c>
      <c r="Q823" s="55" t="n">
        <f aca="false">IF(J823=0,0,ROUND(L823/J823*100,2))</f>
        <v>40.12</v>
      </c>
      <c r="R823" s="55" t="str">
        <f aca="false">TEXT(E823,"yyyy-mm")</f>
        <v>2022-10</v>
      </c>
    </row>
    <row r="824" customFormat="false" ht="15" hidden="false" customHeight="true" outlineLevel="0" collapsed="false">
      <c r="A824" s="52" t="s">
        <v>14070</v>
      </c>
      <c r="B824" s="52" t="s">
        <v>3324</v>
      </c>
      <c r="C824" s="52" t="s">
        <v>2629</v>
      </c>
      <c r="D824" s="52" t="s">
        <v>485</v>
      </c>
      <c r="E824" s="53" t="n">
        <v>45310</v>
      </c>
      <c r="F824" s="52" t="s">
        <v>92</v>
      </c>
      <c r="G824" s="52" t="s">
        <v>13205</v>
      </c>
      <c r="H824" s="52" t="n">
        <v>344</v>
      </c>
      <c r="I824" s="52" t="n">
        <v>787.52</v>
      </c>
      <c r="J824" s="54" t="n">
        <f aca="false">ROUND(H824*I824,2)</f>
        <v>270906.88</v>
      </c>
      <c r="K824" s="52" t="s">
        <v>13188</v>
      </c>
      <c r="L824" s="52" t="n">
        <v>138017.02</v>
      </c>
      <c r="M824" s="52" t="s">
        <v>13306</v>
      </c>
      <c r="N824" s="52" t="s">
        <v>10061</v>
      </c>
      <c r="O824" s="52" t="s">
        <v>15</v>
      </c>
      <c r="P824" s="55" t="n">
        <f aca="false">J824-L824</f>
        <v>132889.86</v>
      </c>
      <c r="Q824" s="55" t="n">
        <f aca="false">IF(J824=0,0,ROUND(L824/J824*100,2))</f>
        <v>50.95</v>
      </c>
      <c r="R824" s="55" t="str">
        <f aca="false">TEXT(E824,"yyyy-mm")</f>
        <v>2024-01</v>
      </c>
    </row>
    <row r="825" customFormat="false" ht="15" hidden="false" customHeight="true" outlineLevel="0" collapsed="false">
      <c r="A825" s="56" t="s">
        <v>14071</v>
      </c>
      <c r="B825" s="56" t="s">
        <v>965</v>
      </c>
      <c r="C825" s="56" t="s">
        <v>5057</v>
      </c>
      <c r="D825" s="56" t="s">
        <v>10449</v>
      </c>
      <c r="E825" s="57" t="n">
        <v>45047</v>
      </c>
      <c r="F825" s="56" t="s">
        <v>98</v>
      </c>
      <c r="G825" s="56" t="s">
        <v>13205</v>
      </c>
      <c r="H825" s="56" t="n">
        <v>136</v>
      </c>
      <c r="I825" s="56" t="n">
        <v>896.54</v>
      </c>
      <c r="J825" s="54" t="n">
        <f aca="false">ROUND(H825*I825,2)</f>
        <v>121929.44</v>
      </c>
      <c r="K825" s="56" t="s">
        <v>13202</v>
      </c>
      <c r="L825" s="56" t="n">
        <v>19146.75</v>
      </c>
      <c r="M825" s="56" t="s">
        <v>13209</v>
      </c>
      <c r="N825" s="56" t="s">
        <v>10066</v>
      </c>
      <c r="O825" s="56" t="s">
        <v>9</v>
      </c>
      <c r="P825" s="55" t="n">
        <f aca="false">J825-L825</f>
        <v>102782.69</v>
      </c>
      <c r="Q825" s="55" t="n">
        <f aca="false">IF(J825=0,0,ROUND(L825/J825*100,2))</f>
        <v>15.7</v>
      </c>
      <c r="R825" s="55" t="str">
        <f aca="false">TEXT(E825,"yyyy-mm")</f>
        <v>2023-05</v>
      </c>
    </row>
    <row r="826" customFormat="false" ht="15" hidden="false" customHeight="true" outlineLevel="0" collapsed="false">
      <c r="A826" s="52" t="s">
        <v>14072</v>
      </c>
      <c r="B826" s="52" t="s">
        <v>1558</v>
      </c>
      <c r="C826" s="52" t="s">
        <v>3846</v>
      </c>
      <c r="D826" s="52" t="s">
        <v>2365</v>
      </c>
      <c r="E826" s="53" t="n">
        <v>45555</v>
      </c>
      <c r="F826" s="52" t="s">
        <v>100</v>
      </c>
      <c r="G826" s="52" t="s">
        <v>13205</v>
      </c>
      <c r="H826" s="52" t="n">
        <v>248</v>
      </c>
      <c r="I826" s="52" t="n">
        <v>984.6</v>
      </c>
      <c r="J826" s="54" t="n">
        <f aca="false">ROUND(H826*I826,2)</f>
        <v>244180.8</v>
      </c>
      <c r="K826" s="52" t="s">
        <v>13212</v>
      </c>
      <c r="L826" s="52" t="n">
        <v>525.28</v>
      </c>
      <c r="M826" s="52" t="s">
        <v>13250</v>
      </c>
      <c r="N826" s="52" t="s">
        <v>10061</v>
      </c>
      <c r="O826" s="52" t="s">
        <v>18</v>
      </c>
      <c r="P826" s="55" t="n">
        <f aca="false">J826-L826</f>
        <v>243655.52</v>
      </c>
      <c r="Q826" s="55" t="n">
        <f aca="false">IF(J826=0,0,ROUND(L826/J826*100,2))</f>
        <v>0.22</v>
      </c>
      <c r="R826" s="55" t="str">
        <f aca="false">TEXT(E826,"yyyy-mm")</f>
        <v>2024-09</v>
      </c>
    </row>
    <row r="827" customFormat="false" ht="15" hidden="false" customHeight="true" outlineLevel="0" collapsed="false">
      <c r="A827" s="56" t="s">
        <v>14073</v>
      </c>
      <c r="B827" s="56" t="s">
        <v>3685</v>
      </c>
      <c r="C827" s="56" t="s">
        <v>3976</v>
      </c>
      <c r="D827" s="56" t="s">
        <v>3765</v>
      </c>
      <c r="E827" s="57" t="n">
        <v>45279</v>
      </c>
      <c r="F827" s="56" t="s">
        <v>98</v>
      </c>
      <c r="G827" s="56" t="s">
        <v>13211</v>
      </c>
      <c r="H827" s="56" t="n">
        <v>380</v>
      </c>
      <c r="I827" s="56" t="n">
        <v>158.01</v>
      </c>
      <c r="J827" s="54" t="n">
        <f aca="false">ROUND(H827*I827,2)</f>
        <v>60043.8</v>
      </c>
      <c r="K827" s="56" t="s">
        <v>13212</v>
      </c>
      <c r="L827" s="56" t="n">
        <v>29988.64</v>
      </c>
      <c r="M827" s="56" t="s">
        <v>13276</v>
      </c>
      <c r="N827" s="56" t="s">
        <v>10061</v>
      </c>
      <c r="O827" s="56" t="s">
        <v>21</v>
      </c>
      <c r="P827" s="55" t="n">
        <f aca="false">J827-L827</f>
        <v>30055.16</v>
      </c>
      <c r="Q827" s="55" t="n">
        <f aca="false">IF(J827=0,0,ROUND(L827/J827*100,2))</f>
        <v>49.94</v>
      </c>
      <c r="R827" s="55" t="str">
        <f aca="false">TEXT(E827,"yyyy-mm")</f>
        <v>2023-12</v>
      </c>
    </row>
    <row r="828" customFormat="false" ht="15" hidden="false" customHeight="true" outlineLevel="0" collapsed="false">
      <c r="A828" s="52" t="s">
        <v>14074</v>
      </c>
      <c r="B828" s="52" t="s">
        <v>3964</v>
      </c>
      <c r="C828" s="52" t="s">
        <v>8958</v>
      </c>
      <c r="D828" s="52" t="s">
        <v>3291</v>
      </c>
      <c r="E828" s="53" t="n">
        <v>44777</v>
      </c>
      <c r="F828" s="52" t="s">
        <v>94</v>
      </c>
      <c r="G828" s="52" t="s">
        <v>13211</v>
      </c>
      <c r="H828" s="52" t="n">
        <v>42</v>
      </c>
      <c r="I828" s="52" t="n">
        <v>112.36</v>
      </c>
      <c r="J828" s="54" t="n">
        <f aca="false">ROUND(H828*I828,2)</f>
        <v>4719.12</v>
      </c>
      <c r="K828" s="52" t="s">
        <v>13202</v>
      </c>
      <c r="L828" s="52" t="n">
        <v>1135.12</v>
      </c>
      <c r="M828" s="52" t="s">
        <v>13228</v>
      </c>
      <c r="N828" s="52" t="s">
        <v>10066</v>
      </c>
      <c r="O828" s="52" t="s">
        <v>21</v>
      </c>
      <c r="P828" s="55" t="n">
        <f aca="false">J828-L828</f>
        <v>3584</v>
      </c>
      <c r="Q828" s="55" t="n">
        <f aca="false">IF(J828=0,0,ROUND(L828/J828*100,2))</f>
        <v>24.05</v>
      </c>
      <c r="R828" s="55" t="str">
        <f aca="false">TEXT(E828,"yyyy-mm")</f>
        <v>2022-08</v>
      </c>
    </row>
    <row r="829" customFormat="false" ht="15" hidden="false" customHeight="true" outlineLevel="0" collapsed="false">
      <c r="A829" s="56" t="s">
        <v>14075</v>
      </c>
      <c r="B829" s="56" t="s">
        <v>3601</v>
      </c>
      <c r="C829" s="56" t="s">
        <v>2660</v>
      </c>
      <c r="D829" s="56" t="s">
        <v>8410</v>
      </c>
      <c r="E829" s="57" t="n">
        <v>45442</v>
      </c>
      <c r="F829" s="56" t="s">
        <v>100</v>
      </c>
      <c r="G829" s="56" t="s">
        <v>13211</v>
      </c>
      <c r="H829" s="56" t="n">
        <v>8</v>
      </c>
      <c r="I829" s="56" t="n">
        <v>837.27</v>
      </c>
      <c r="J829" s="54" t="n">
        <f aca="false">ROUND(H829*I829,2)</f>
        <v>6698.16</v>
      </c>
      <c r="K829" s="56" t="s">
        <v>13212</v>
      </c>
      <c r="L829" s="56" t="n">
        <v>2171.81</v>
      </c>
      <c r="M829" s="56" t="s">
        <v>13258</v>
      </c>
      <c r="N829" s="56" t="s">
        <v>10061</v>
      </c>
      <c r="O829" s="56" t="s">
        <v>9</v>
      </c>
      <c r="P829" s="55" t="n">
        <f aca="false">J829-L829</f>
        <v>4526.35</v>
      </c>
      <c r="Q829" s="55" t="n">
        <f aca="false">IF(J829=0,0,ROUND(L829/J829*100,2))</f>
        <v>32.42</v>
      </c>
      <c r="R829" s="55" t="str">
        <f aca="false">TEXT(E829,"yyyy-mm")</f>
        <v>2024-05</v>
      </c>
    </row>
    <row r="830" customFormat="false" ht="15" hidden="false" customHeight="true" outlineLevel="0" collapsed="false">
      <c r="A830" s="52" t="s">
        <v>14076</v>
      </c>
      <c r="B830" s="52" t="s">
        <v>3660</v>
      </c>
      <c r="C830" s="52" t="s">
        <v>1462</v>
      </c>
      <c r="D830" s="52" t="s">
        <v>3831</v>
      </c>
      <c r="E830" s="53" t="n">
        <v>44810</v>
      </c>
      <c r="F830" s="52" t="s">
        <v>94</v>
      </c>
      <c r="G830" s="52" t="s">
        <v>13230</v>
      </c>
      <c r="H830" s="52" t="n">
        <v>385</v>
      </c>
      <c r="I830" s="52" t="n">
        <v>346.88</v>
      </c>
      <c r="J830" s="54" t="n">
        <f aca="false">ROUND(H830*I830,2)</f>
        <v>133548.8</v>
      </c>
      <c r="K830" s="52" t="s">
        <v>13202</v>
      </c>
      <c r="L830" s="52" t="n">
        <v>57377.95</v>
      </c>
      <c r="M830" s="52" t="s">
        <v>13254</v>
      </c>
      <c r="N830" s="52" t="s">
        <v>10066</v>
      </c>
      <c r="O830" s="52" t="s">
        <v>12</v>
      </c>
      <c r="P830" s="55" t="n">
        <f aca="false">J830-L830</f>
        <v>76170.85</v>
      </c>
      <c r="Q830" s="55" t="n">
        <f aca="false">IF(J830=0,0,ROUND(L830/J830*100,2))</f>
        <v>42.96</v>
      </c>
      <c r="R830" s="55" t="str">
        <f aca="false">TEXT(E830,"yyyy-mm")</f>
        <v>2022-09</v>
      </c>
    </row>
    <row r="831" customFormat="false" ht="15" hidden="false" customHeight="true" outlineLevel="0" collapsed="false">
      <c r="A831" s="56" t="s">
        <v>14077</v>
      </c>
      <c r="B831" s="56" t="s">
        <v>364</v>
      </c>
      <c r="C831" s="56" t="s">
        <v>8822</v>
      </c>
      <c r="D831" s="56" t="s">
        <v>3838</v>
      </c>
      <c r="E831" s="57" t="n">
        <v>45186</v>
      </c>
      <c r="F831" s="56" t="s">
        <v>92</v>
      </c>
      <c r="G831" s="56" t="s">
        <v>13211</v>
      </c>
      <c r="H831" s="56" t="n">
        <v>390</v>
      </c>
      <c r="I831" s="56" t="n">
        <v>473.98</v>
      </c>
      <c r="J831" s="54" t="n">
        <f aca="false">ROUND(H831*I831,2)</f>
        <v>184852.2</v>
      </c>
      <c r="K831" s="56" t="s">
        <v>13202</v>
      </c>
      <c r="L831" s="56" t="n">
        <v>99530.79</v>
      </c>
      <c r="M831" s="56" t="s">
        <v>13260</v>
      </c>
      <c r="N831" s="56" t="s">
        <v>10061</v>
      </c>
      <c r="O831" s="56" t="s">
        <v>15</v>
      </c>
      <c r="P831" s="55" t="n">
        <f aca="false">J831-L831</f>
        <v>85321.41</v>
      </c>
      <c r="Q831" s="55" t="n">
        <f aca="false">IF(J831=0,0,ROUND(L831/J831*100,2))</f>
        <v>53.84</v>
      </c>
      <c r="R831" s="55" t="str">
        <f aca="false">TEXT(E831,"yyyy-mm")</f>
        <v>2023-09</v>
      </c>
    </row>
    <row r="832" customFormat="false" ht="15" hidden="false" customHeight="true" outlineLevel="0" collapsed="false">
      <c r="A832" s="52" t="s">
        <v>14078</v>
      </c>
      <c r="B832" s="52" t="s">
        <v>3722</v>
      </c>
      <c r="C832" s="52" t="s">
        <v>2549</v>
      </c>
      <c r="D832" s="52" t="s">
        <v>1096</v>
      </c>
      <c r="E832" s="53" t="n">
        <v>44917</v>
      </c>
      <c r="F832" s="52" t="s">
        <v>102</v>
      </c>
      <c r="G832" s="52" t="s">
        <v>13205</v>
      </c>
      <c r="H832" s="52" t="n">
        <v>202</v>
      </c>
      <c r="I832" s="52" t="n">
        <v>248.42</v>
      </c>
      <c r="J832" s="54" t="n">
        <f aca="false">ROUND(H832*I832,2)</f>
        <v>50180.84</v>
      </c>
      <c r="K832" s="52" t="s">
        <v>13212</v>
      </c>
      <c r="L832" s="52" t="n">
        <v>17817.33</v>
      </c>
      <c r="M832" s="52" t="s">
        <v>13198</v>
      </c>
      <c r="N832" s="52" t="s">
        <v>10061</v>
      </c>
      <c r="O832" s="52" t="s">
        <v>9</v>
      </c>
      <c r="P832" s="55" t="n">
        <f aca="false">J832-L832</f>
        <v>32363.51</v>
      </c>
      <c r="Q832" s="55" t="n">
        <f aca="false">IF(J832=0,0,ROUND(L832/J832*100,2))</f>
        <v>35.51</v>
      </c>
      <c r="R832" s="55" t="str">
        <f aca="false">TEXT(E832,"yyyy-mm")</f>
        <v>2022-12</v>
      </c>
    </row>
    <row r="833" customFormat="false" ht="15" hidden="false" customHeight="true" outlineLevel="0" collapsed="false">
      <c r="A833" s="56" t="s">
        <v>14079</v>
      </c>
      <c r="B833" s="56" t="s">
        <v>3585</v>
      </c>
      <c r="C833" s="56" t="s">
        <v>5674</v>
      </c>
      <c r="D833" s="56" t="s">
        <v>2571</v>
      </c>
      <c r="E833" s="57" t="n">
        <v>45348</v>
      </c>
      <c r="F833" s="56" t="s">
        <v>98</v>
      </c>
      <c r="G833" s="56" t="s">
        <v>13195</v>
      </c>
      <c r="H833" s="56" t="n">
        <v>281</v>
      </c>
      <c r="I833" s="56" t="n">
        <v>858.52</v>
      </c>
      <c r="J833" s="54" t="n">
        <f aca="false">ROUND(H833*I833,2)</f>
        <v>241244.12</v>
      </c>
      <c r="K833" s="56" t="s">
        <v>13202</v>
      </c>
      <c r="L833" s="56" t="n">
        <v>25599.7</v>
      </c>
      <c r="M833" s="56" t="s">
        <v>13292</v>
      </c>
      <c r="N833" s="56" t="s">
        <v>10066</v>
      </c>
      <c r="O833" s="56" t="s">
        <v>15</v>
      </c>
      <c r="P833" s="55" t="n">
        <f aca="false">J833-L833</f>
        <v>215644.42</v>
      </c>
      <c r="Q833" s="55" t="n">
        <f aca="false">IF(J833=0,0,ROUND(L833/J833*100,2))</f>
        <v>10.61</v>
      </c>
      <c r="R833" s="55" t="str">
        <f aca="false">TEXT(E833,"yyyy-mm")</f>
        <v>2024-02</v>
      </c>
    </row>
    <row r="834" customFormat="false" ht="15" hidden="false" customHeight="true" outlineLevel="0" collapsed="false">
      <c r="A834" s="52" t="s">
        <v>14080</v>
      </c>
      <c r="B834" s="52" t="s">
        <v>1252</v>
      </c>
      <c r="C834" s="52" t="s">
        <v>5674</v>
      </c>
      <c r="D834" s="52" t="s">
        <v>5450</v>
      </c>
      <c r="E834" s="53" t="n">
        <v>44578</v>
      </c>
      <c r="F834" s="52" t="s">
        <v>96</v>
      </c>
      <c r="G834" s="52" t="s">
        <v>13187</v>
      </c>
      <c r="H834" s="52" t="n">
        <v>279</v>
      </c>
      <c r="I834" s="52" t="n">
        <v>729.14</v>
      </c>
      <c r="J834" s="54" t="n">
        <f aca="false">ROUND(H834*I834,2)</f>
        <v>203430.06</v>
      </c>
      <c r="K834" s="52" t="s">
        <v>13188</v>
      </c>
      <c r="L834" s="52" t="n">
        <v>67081.01</v>
      </c>
      <c r="M834" s="52" t="s">
        <v>13241</v>
      </c>
      <c r="N834" s="52" t="s">
        <v>10061</v>
      </c>
      <c r="O834" s="52" t="s">
        <v>12</v>
      </c>
      <c r="P834" s="55" t="n">
        <f aca="false">J834-L834</f>
        <v>136349.05</v>
      </c>
      <c r="Q834" s="55" t="n">
        <f aca="false">IF(J834=0,0,ROUND(L834/J834*100,2))</f>
        <v>32.97</v>
      </c>
      <c r="R834" s="55" t="str">
        <f aca="false">TEXT(E834,"yyyy-mm")</f>
        <v>2022-01</v>
      </c>
    </row>
    <row r="835" customFormat="false" ht="15" hidden="false" customHeight="true" outlineLevel="0" collapsed="false">
      <c r="A835" s="56" t="s">
        <v>14081</v>
      </c>
      <c r="B835" s="56" t="s">
        <v>3111</v>
      </c>
      <c r="C835" s="56" t="s">
        <v>2706</v>
      </c>
      <c r="D835" s="56" t="s">
        <v>4711</v>
      </c>
      <c r="E835" s="57" t="n">
        <v>44572</v>
      </c>
      <c r="F835" s="56" t="s">
        <v>98</v>
      </c>
      <c r="G835" s="56" t="s">
        <v>13211</v>
      </c>
      <c r="H835" s="56" t="n">
        <v>147</v>
      </c>
      <c r="I835" s="56" t="n">
        <v>968.42</v>
      </c>
      <c r="J835" s="54" t="n">
        <f aca="false">ROUND(H835*I835,2)</f>
        <v>142357.74</v>
      </c>
      <c r="K835" s="56" t="s">
        <v>13212</v>
      </c>
      <c r="L835" s="56" t="n">
        <v>8606.33</v>
      </c>
      <c r="M835" s="56" t="s">
        <v>13287</v>
      </c>
      <c r="N835" s="56" t="s">
        <v>10066</v>
      </c>
      <c r="O835" s="56" t="s">
        <v>15</v>
      </c>
      <c r="P835" s="55" t="n">
        <f aca="false">J835-L835</f>
        <v>133751.41</v>
      </c>
      <c r="Q835" s="55" t="n">
        <f aca="false">IF(J835=0,0,ROUND(L835/J835*100,2))</f>
        <v>6.05</v>
      </c>
      <c r="R835" s="55" t="str">
        <f aca="false">TEXT(E835,"yyyy-mm")</f>
        <v>2022-01</v>
      </c>
    </row>
    <row r="836" customFormat="false" ht="15" hidden="false" customHeight="true" outlineLevel="0" collapsed="false">
      <c r="A836" s="52" t="s">
        <v>14082</v>
      </c>
      <c r="B836" s="52" t="s">
        <v>3383</v>
      </c>
      <c r="C836" s="52" t="s">
        <v>1861</v>
      </c>
      <c r="D836" s="52" t="s">
        <v>1269</v>
      </c>
      <c r="E836" s="53" t="n">
        <v>45250</v>
      </c>
      <c r="F836" s="52" t="s">
        <v>96</v>
      </c>
      <c r="G836" s="52" t="s">
        <v>13187</v>
      </c>
      <c r="H836" s="52" t="n">
        <v>279</v>
      </c>
      <c r="I836" s="52" t="n">
        <v>412.72</v>
      </c>
      <c r="J836" s="54" t="n">
        <f aca="false">ROUND(H836*I836,2)</f>
        <v>115148.88</v>
      </c>
      <c r="K836" s="52" t="s">
        <v>13202</v>
      </c>
      <c r="L836" s="52" t="n">
        <v>6601.8</v>
      </c>
      <c r="M836" s="52" t="s">
        <v>13236</v>
      </c>
      <c r="N836" s="52" t="s">
        <v>10066</v>
      </c>
      <c r="O836" s="52" t="s">
        <v>18</v>
      </c>
      <c r="P836" s="55" t="n">
        <f aca="false">J836-L836</f>
        <v>108547.08</v>
      </c>
      <c r="Q836" s="55" t="n">
        <f aca="false">IF(J836=0,0,ROUND(L836/J836*100,2))</f>
        <v>5.73</v>
      </c>
      <c r="R836" s="55" t="str">
        <f aca="false">TEXT(E836,"yyyy-mm")</f>
        <v>2023-11</v>
      </c>
    </row>
    <row r="837" customFormat="false" ht="15" hidden="false" customHeight="true" outlineLevel="0" collapsed="false">
      <c r="A837" s="56" t="s">
        <v>14083</v>
      </c>
      <c r="B837" s="56" t="s">
        <v>530</v>
      </c>
      <c r="C837" s="56" t="s">
        <v>2632</v>
      </c>
      <c r="D837" s="56" t="s">
        <v>657</v>
      </c>
      <c r="E837" s="57" t="n">
        <v>45628</v>
      </c>
      <c r="F837" s="56" t="s">
        <v>102</v>
      </c>
      <c r="G837" s="56" t="s">
        <v>13195</v>
      </c>
      <c r="H837" s="56" t="n">
        <v>459</v>
      </c>
      <c r="I837" s="56" t="n">
        <v>936.44</v>
      </c>
      <c r="J837" s="54" t="n">
        <f aca="false">ROUND(H837*I837,2)</f>
        <v>429825.96</v>
      </c>
      <c r="K837" s="56" t="s">
        <v>13188</v>
      </c>
      <c r="L837" s="56" t="n">
        <v>209966.02</v>
      </c>
      <c r="M837" s="56" t="s">
        <v>13276</v>
      </c>
      <c r="N837" s="56" t="s">
        <v>10066</v>
      </c>
      <c r="O837" s="56" t="s">
        <v>9</v>
      </c>
      <c r="P837" s="55" t="n">
        <f aca="false">J837-L837</f>
        <v>219859.94</v>
      </c>
      <c r="Q837" s="55" t="n">
        <f aca="false">IF(J837=0,0,ROUND(L837/J837*100,2))</f>
        <v>48.85</v>
      </c>
      <c r="R837" s="55" t="str">
        <f aca="false">TEXT(E837,"yyyy-mm")</f>
        <v>2024-12</v>
      </c>
    </row>
    <row r="838" customFormat="false" ht="15" hidden="false" customHeight="true" outlineLevel="0" collapsed="false">
      <c r="A838" s="52" t="s">
        <v>14084</v>
      </c>
      <c r="B838" s="52" t="s">
        <v>3075</v>
      </c>
      <c r="C838" s="52" t="s">
        <v>3626</v>
      </c>
      <c r="D838" s="52" t="s">
        <v>3182</v>
      </c>
      <c r="E838" s="53" t="n">
        <v>45249</v>
      </c>
      <c r="F838" s="52" t="s">
        <v>92</v>
      </c>
      <c r="G838" s="52" t="s">
        <v>13211</v>
      </c>
      <c r="H838" s="52" t="n">
        <v>92</v>
      </c>
      <c r="I838" s="52" t="n">
        <v>517.96</v>
      </c>
      <c r="J838" s="54" t="n">
        <f aca="false">ROUND(H838*I838,2)</f>
        <v>47652.32</v>
      </c>
      <c r="K838" s="52" t="s">
        <v>13202</v>
      </c>
      <c r="L838" s="52" t="n">
        <v>12924.53</v>
      </c>
      <c r="M838" s="52" t="s">
        <v>13287</v>
      </c>
      <c r="N838" s="52" t="s">
        <v>10061</v>
      </c>
      <c r="O838" s="52" t="s">
        <v>18</v>
      </c>
      <c r="P838" s="55" t="n">
        <f aca="false">J838-L838</f>
        <v>34727.79</v>
      </c>
      <c r="Q838" s="55" t="n">
        <f aca="false">IF(J838=0,0,ROUND(L838/J838*100,2))</f>
        <v>27.12</v>
      </c>
      <c r="R838" s="55" t="str">
        <f aca="false">TEXT(E838,"yyyy-mm")</f>
        <v>2023-11</v>
      </c>
    </row>
    <row r="839" customFormat="false" ht="15" hidden="false" customHeight="true" outlineLevel="0" collapsed="false">
      <c r="A839" s="56" t="s">
        <v>14085</v>
      </c>
      <c r="B839" s="56" t="s">
        <v>2255</v>
      </c>
      <c r="C839" s="56" t="s">
        <v>5392</v>
      </c>
      <c r="D839" s="56" t="s">
        <v>1199</v>
      </c>
      <c r="E839" s="57" t="n">
        <v>45106</v>
      </c>
      <c r="F839" s="56" t="s">
        <v>96</v>
      </c>
      <c r="G839" s="56" t="s">
        <v>13187</v>
      </c>
      <c r="H839" s="56" t="n">
        <v>17</v>
      </c>
      <c r="I839" s="56" t="n">
        <v>711.37</v>
      </c>
      <c r="J839" s="54" t="n">
        <f aca="false">ROUND(H839*I839,2)</f>
        <v>12093.29</v>
      </c>
      <c r="K839" s="56" t="s">
        <v>13188</v>
      </c>
      <c r="L839" s="56" t="n">
        <v>2243.93</v>
      </c>
      <c r="M839" s="56" t="s">
        <v>13206</v>
      </c>
      <c r="N839" s="56" t="s">
        <v>10066</v>
      </c>
      <c r="O839" s="56" t="s">
        <v>15</v>
      </c>
      <c r="P839" s="55" t="n">
        <f aca="false">J839-L839</f>
        <v>9849.36</v>
      </c>
      <c r="Q839" s="55" t="n">
        <f aca="false">IF(J839=0,0,ROUND(L839/J839*100,2))</f>
        <v>18.56</v>
      </c>
      <c r="R839" s="55" t="str">
        <f aca="false">TEXT(E839,"yyyy-mm")</f>
        <v>2023-06</v>
      </c>
    </row>
    <row r="840" customFormat="false" ht="15" hidden="false" customHeight="true" outlineLevel="0" collapsed="false">
      <c r="A840" s="52" t="s">
        <v>14086</v>
      </c>
      <c r="B840" s="52" t="s">
        <v>2639</v>
      </c>
      <c r="C840" s="52" t="s">
        <v>7022</v>
      </c>
      <c r="D840" s="52" t="s">
        <v>13565</v>
      </c>
      <c r="E840" s="53" t="n">
        <v>45278</v>
      </c>
      <c r="F840" s="52" t="s">
        <v>92</v>
      </c>
      <c r="G840" s="52" t="s">
        <v>13205</v>
      </c>
      <c r="H840" s="52" t="n">
        <v>171</v>
      </c>
      <c r="I840" s="52" t="n">
        <v>740.95</v>
      </c>
      <c r="J840" s="54" t="n">
        <f aca="false">ROUND(H840*I840,2)</f>
        <v>126702.45</v>
      </c>
      <c r="K840" s="52" t="s">
        <v>13202</v>
      </c>
      <c r="L840" s="52" t="n">
        <v>63022.87</v>
      </c>
      <c r="M840" s="52" t="s">
        <v>13252</v>
      </c>
      <c r="N840" s="52" t="s">
        <v>10066</v>
      </c>
      <c r="O840" s="52" t="s">
        <v>12</v>
      </c>
      <c r="P840" s="55" t="n">
        <f aca="false">J840-L840</f>
        <v>63679.58</v>
      </c>
      <c r="Q840" s="55" t="n">
        <f aca="false">IF(J840=0,0,ROUND(L840/J840*100,2))</f>
        <v>49.74</v>
      </c>
      <c r="R840" s="55" t="str">
        <f aca="false">TEXT(E840,"yyyy-mm")</f>
        <v>2023-12</v>
      </c>
    </row>
    <row r="841" customFormat="false" ht="15" hidden="false" customHeight="true" outlineLevel="0" collapsed="false">
      <c r="A841" s="56" t="s">
        <v>14087</v>
      </c>
      <c r="B841" s="56" t="s">
        <v>3115</v>
      </c>
      <c r="C841" s="56" t="s">
        <v>6469</v>
      </c>
      <c r="D841" s="56" t="s">
        <v>14088</v>
      </c>
      <c r="E841" s="57" t="n">
        <v>45226</v>
      </c>
      <c r="F841" s="56" t="s">
        <v>94</v>
      </c>
      <c r="G841" s="56" t="s">
        <v>13187</v>
      </c>
      <c r="H841" s="56" t="n">
        <v>155</v>
      </c>
      <c r="I841" s="56" t="n">
        <v>957.23</v>
      </c>
      <c r="J841" s="54" t="n">
        <f aca="false">ROUND(H841*I841,2)</f>
        <v>148370.65</v>
      </c>
      <c r="K841" s="56" t="s">
        <v>13202</v>
      </c>
      <c r="L841" s="56" t="n">
        <v>88933.67</v>
      </c>
      <c r="M841" s="56" t="s">
        <v>13241</v>
      </c>
      <c r="N841" s="56" t="s">
        <v>10066</v>
      </c>
      <c r="O841" s="56" t="s">
        <v>12</v>
      </c>
      <c r="P841" s="55" t="n">
        <f aca="false">J841-L841</f>
        <v>59436.98</v>
      </c>
      <c r="Q841" s="55" t="n">
        <f aca="false">IF(J841=0,0,ROUND(L841/J841*100,2))</f>
        <v>59.94</v>
      </c>
      <c r="R841" s="55" t="str">
        <f aca="false">TEXT(E841,"yyyy-mm")</f>
        <v>2023-10</v>
      </c>
    </row>
    <row r="842" customFormat="false" ht="15" hidden="false" customHeight="true" outlineLevel="0" collapsed="false">
      <c r="A842" s="52" t="s">
        <v>14089</v>
      </c>
      <c r="B842" s="52" t="s">
        <v>2585</v>
      </c>
      <c r="C842" s="52" t="s">
        <v>1881</v>
      </c>
      <c r="D842" s="52" t="s">
        <v>5023</v>
      </c>
      <c r="E842" s="53" t="n">
        <v>44585</v>
      </c>
      <c r="F842" s="52" t="s">
        <v>92</v>
      </c>
      <c r="G842" s="52" t="s">
        <v>13187</v>
      </c>
      <c r="H842" s="52" t="n">
        <v>483</v>
      </c>
      <c r="I842" s="52" t="n">
        <v>927.25</v>
      </c>
      <c r="J842" s="54" t="n">
        <f aca="false">ROUND(H842*I842,2)</f>
        <v>447861.75</v>
      </c>
      <c r="K842" s="52" t="s">
        <v>13202</v>
      </c>
      <c r="L842" s="52" t="n">
        <v>11780.75</v>
      </c>
      <c r="M842" s="52" t="s">
        <v>13216</v>
      </c>
      <c r="N842" s="52" t="s">
        <v>10066</v>
      </c>
      <c r="O842" s="52" t="s">
        <v>21</v>
      </c>
      <c r="P842" s="55" t="n">
        <f aca="false">J842-L842</f>
        <v>436081</v>
      </c>
      <c r="Q842" s="55" t="n">
        <f aca="false">IF(J842=0,0,ROUND(L842/J842*100,2))</f>
        <v>2.63</v>
      </c>
      <c r="R842" s="55" t="str">
        <f aca="false">TEXT(E842,"yyyy-mm")</f>
        <v>2022-01</v>
      </c>
    </row>
    <row r="843" customFormat="false" ht="15" hidden="false" customHeight="true" outlineLevel="0" collapsed="false">
      <c r="A843" s="56" t="s">
        <v>14090</v>
      </c>
      <c r="B843" s="56" t="s">
        <v>3674</v>
      </c>
      <c r="C843" s="56" t="s">
        <v>7607</v>
      </c>
      <c r="D843" s="56" t="s">
        <v>3569</v>
      </c>
      <c r="E843" s="57" t="n">
        <v>45288</v>
      </c>
      <c r="F843" s="56" t="s">
        <v>100</v>
      </c>
      <c r="G843" s="56" t="s">
        <v>13211</v>
      </c>
      <c r="H843" s="56" t="n">
        <v>121</v>
      </c>
      <c r="I843" s="56" t="n">
        <v>67.02</v>
      </c>
      <c r="J843" s="54" t="n">
        <f aca="false">ROUND(H843*I843,2)</f>
        <v>8109.42</v>
      </c>
      <c r="K843" s="56" t="s">
        <v>13202</v>
      </c>
      <c r="L843" s="56" t="n">
        <v>4356.76</v>
      </c>
      <c r="M843" s="56" t="s">
        <v>13216</v>
      </c>
      <c r="N843" s="56" t="s">
        <v>10061</v>
      </c>
      <c r="O843" s="56" t="s">
        <v>21</v>
      </c>
      <c r="P843" s="55" t="n">
        <f aca="false">J843-L843</f>
        <v>3752.66</v>
      </c>
      <c r="Q843" s="55" t="n">
        <f aca="false">IF(J843=0,0,ROUND(L843/J843*100,2))</f>
        <v>53.72</v>
      </c>
      <c r="R843" s="55" t="str">
        <f aca="false">TEXT(E843,"yyyy-mm")</f>
        <v>2023-12</v>
      </c>
    </row>
    <row r="844" customFormat="false" ht="15" hidden="false" customHeight="true" outlineLevel="0" collapsed="false">
      <c r="A844" s="52" t="s">
        <v>14091</v>
      </c>
      <c r="B844" s="52" t="s">
        <v>3420</v>
      </c>
      <c r="C844" s="52" t="s">
        <v>8638</v>
      </c>
      <c r="D844" s="52" t="s">
        <v>3844</v>
      </c>
      <c r="E844" s="53" t="n">
        <v>45025</v>
      </c>
      <c r="F844" s="52" t="s">
        <v>98</v>
      </c>
      <c r="G844" s="52" t="s">
        <v>13205</v>
      </c>
      <c r="H844" s="52" t="n">
        <v>213</v>
      </c>
      <c r="I844" s="52" t="n">
        <v>480.66</v>
      </c>
      <c r="J844" s="54" t="n">
        <f aca="false">ROUND(H844*I844,2)</f>
        <v>102380.58</v>
      </c>
      <c r="K844" s="52" t="s">
        <v>13188</v>
      </c>
      <c r="L844" s="52" t="n">
        <v>59827.64</v>
      </c>
      <c r="M844" s="52" t="s">
        <v>13292</v>
      </c>
      <c r="N844" s="52" t="s">
        <v>10061</v>
      </c>
      <c r="O844" s="52" t="s">
        <v>21</v>
      </c>
      <c r="P844" s="55" t="n">
        <f aca="false">J844-L844</f>
        <v>42552.94</v>
      </c>
      <c r="Q844" s="55" t="n">
        <f aca="false">IF(J844=0,0,ROUND(L844/J844*100,2))</f>
        <v>58.44</v>
      </c>
      <c r="R844" s="55" t="str">
        <f aca="false">TEXT(E844,"yyyy-mm")</f>
        <v>2023-04</v>
      </c>
    </row>
    <row r="845" customFormat="false" ht="15" hidden="false" customHeight="true" outlineLevel="0" collapsed="false">
      <c r="A845" s="56" t="s">
        <v>14092</v>
      </c>
      <c r="B845" s="56" t="s">
        <v>3168</v>
      </c>
      <c r="C845" s="56" t="s">
        <v>2231</v>
      </c>
      <c r="D845" s="56" t="s">
        <v>5298</v>
      </c>
      <c r="E845" s="57" t="n">
        <v>44956</v>
      </c>
      <c r="F845" s="56" t="s">
        <v>98</v>
      </c>
      <c r="G845" s="56" t="s">
        <v>13195</v>
      </c>
      <c r="H845" s="56" t="n">
        <v>373</v>
      </c>
      <c r="I845" s="56" t="n">
        <v>893.84</v>
      </c>
      <c r="J845" s="54" t="n">
        <f aca="false">ROUND(H845*I845,2)</f>
        <v>333402.32</v>
      </c>
      <c r="K845" s="56" t="s">
        <v>13188</v>
      </c>
      <c r="L845" s="56" t="n">
        <v>45837.47</v>
      </c>
      <c r="M845" s="56" t="s">
        <v>13189</v>
      </c>
      <c r="N845" s="56" t="s">
        <v>10061</v>
      </c>
      <c r="O845" s="56" t="s">
        <v>12</v>
      </c>
      <c r="P845" s="55" t="n">
        <f aca="false">J845-L845</f>
        <v>287564.85</v>
      </c>
      <c r="Q845" s="55" t="n">
        <f aca="false">IF(J845=0,0,ROUND(L845/J845*100,2))</f>
        <v>13.75</v>
      </c>
      <c r="R845" s="55" t="str">
        <f aca="false">TEXT(E845,"yyyy-mm")</f>
        <v>2023-01</v>
      </c>
    </row>
    <row r="846" customFormat="false" ht="15" hidden="false" customHeight="true" outlineLevel="0" collapsed="false">
      <c r="A846" s="52" t="s">
        <v>14093</v>
      </c>
      <c r="B846" s="52" t="s">
        <v>1968</v>
      </c>
      <c r="C846" s="52" t="s">
        <v>2394</v>
      </c>
      <c r="D846" s="52" t="s">
        <v>6963</v>
      </c>
      <c r="E846" s="53" t="n">
        <v>44707</v>
      </c>
      <c r="F846" s="52" t="s">
        <v>94</v>
      </c>
      <c r="G846" s="52" t="s">
        <v>13191</v>
      </c>
      <c r="H846" s="52" t="n">
        <v>380</v>
      </c>
      <c r="I846" s="52" t="n">
        <v>945.09</v>
      </c>
      <c r="J846" s="54" t="n">
        <f aca="false">ROUND(H846*I846,2)</f>
        <v>359134.2</v>
      </c>
      <c r="K846" s="52" t="s">
        <v>13188</v>
      </c>
      <c r="L846" s="52" t="n">
        <v>97584.1</v>
      </c>
      <c r="M846" s="52" t="s">
        <v>13258</v>
      </c>
      <c r="N846" s="52" t="s">
        <v>10061</v>
      </c>
      <c r="O846" s="52" t="s">
        <v>15</v>
      </c>
      <c r="P846" s="55" t="n">
        <f aca="false">J846-L846</f>
        <v>261550.1</v>
      </c>
      <c r="Q846" s="55" t="n">
        <f aca="false">IF(J846=0,0,ROUND(L846/J846*100,2))</f>
        <v>27.17</v>
      </c>
      <c r="R846" s="55" t="str">
        <f aca="false">TEXT(E846,"yyyy-mm")</f>
        <v>2022-05</v>
      </c>
    </row>
    <row r="847" customFormat="false" ht="15" hidden="false" customHeight="true" outlineLevel="0" collapsed="false">
      <c r="A847" s="56" t="s">
        <v>14094</v>
      </c>
      <c r="B847" s="56" t="s">
        <v>3375</v>
      </c>
      <c r="C847" s="56" t="s">
        <v>834</v>
      </c>
      <c r="D847" s="56" t="s">
        <v>4120</v>
      </c>
      <c r="E847" s="57" t="n">
        <v>44831</v>
      </c>
      <c r="F847" s="56" t="s">
        <v>96</v>
      </c>
      <c r="G847" s="56" t="s">
        <v>13211</v>
      </c>
      <c r="H847" s="56" t="n">
        <v>124</v>
      </c>
      <c r="I847" s="56" t="n">
        <v>657.09</v>
      </c>
      <c r="J847" s="54" t="n">
        <f aca="false">ROUND(H847*I847,2)</f>
        <v>81479.16</v>
      </c>
      <c r="K847" s="56" t="s">
        <v>13202</v>
      </c>
      <c r="L847" s="56" t="n">
        <v>18026.95</v>
      </c>
      <c r="M847" s="56" t="s">
        <v>13228</v>
      </c>
      <c r="N847" s="56" t="s">
        <v>10061</v>
      </c>
      <c r="O847" s="56" t="s">
        <v>9</v>
      </c>
      <c r="P847" s="55" t="n">
        <f aca="false">J847-L847</f>
        <v>63452.21</v>
      </c>
      <c r="Q847" s="55" t="n">
        <f aca="false">IF(J847=0,0,ROUND(L847/J847*100,2))</f>
        <v>22.12</v>
      </c>
      <c r="R847" s="55" t="str">
        <f aca="false">TEXT(E847,"yyyy-mm")</f>
        <v>2022-09</v>
      </c>
    </row>
    <row r="848" customFormat="false" ht="15" hidden="false" customHeight="true" outlineLevel="0" collapsed="false">
      <c r="A848" s="52" t="s">
        <v>14095</v>
      </c>
      <c r="B848" s="52" t="s">
        <v>2994</v>
      </c>
      <c r="C848" s="52" t="s">
        <v>1328</v>
      </c>
      <c r="D848" s="52" t="s">
        <v>14051</v>
      </c>
      <c r="E848" s="53" t="n">
        <v>44594</v>
      </c>
      <c r="F848" s="52" t="s">
        <v>98</v>
      </c>
      <c r="G848" s="52" t="s">
        <v>13187</v>
      </c>
      <c r="H848" s="52" t="n">
        <v>485</v>
      </c>
      <c r="I848" s="52" t="n">
        <v>115.46</v>
      </c>
      <c r="J848" s="54" t="n">
        <f aca="false">ROUND(H848*I848,2)</f>
        <v>55998.1</v>
      </c>
      <c r="K848" s="52" t="s">
        <v>13192</v>
      </c>
      <c r="L848" s="52" t="n">
        <v>18738.75</v>
      </c>
      <c r="M848" s="52" t="s">
        <v>13260</v>
      </c>
      <c r="N848" s="52" t="s">
        <v>10061</v>
      </c>
      <c r="O848" s="52" t="s">
        <v>21</v>
      </c>
      <c r="P848" s="55" t="n">
        <f aca="false">J848-L848</f>
        <v>37259.35</v>
      </c>
      <c r="Q848" s="55" t="n">
        <f aca="false">IF(J848=0,0,ROUND(L848/J848*100,2))</f>
        <v>33.46</v>
      </c>
      <c r="R848" s="55" t="str">
        <f aca="false">TEXT(E848,"yyyy-mm")</f>
        <v>2022-02</v>
      </c>
    </row>
    <row r="849" customFormat="false" ht="15" hidden="false" customHeight="true" outlineLevel="0" collapsed="false">
      <c r="A849" s="56" t="s">
        <v>14096</v>
      </c>
      <c r="B849" s="56" t="s">
        <v>1157</v>
      </c>
      <c r="C849" s="56" t="s">
        <v>3201</v>
      </c>
      <c r="D849" s="56" t="s">
        <v>1776</v>
      </c>
      <c r="E849" s="57" t="n">
        <v>44732</v>
      </c>
      <c r="F849" s="56" t="s">
        <v>96</v>
      </c>
      <c r="G849" s="56" t="s">
        <v>13230</v>
      </c>
      <c r="H849" s="56" t="n">
        <v>469</v>
      </c>
      <c r="I849" s="56" t="n">
        <v>469.29</v>
      </c>
      <c r="J849" s="54" t="n">
        <f aca="false">ROUND(H849*I849,2)</f>
        <v>220097.01</v>
      </c>
      <c r="K849" s="56" t="s">
        <v>13188</v>
      </c>
      <c r="L849" s="56" t="n">
        <v>84816.15</v>
      </c>
      <c r="M849" s="56" t="s">
        <v>13228</v>
      </c>
      <c r="N849" s="56" t="s">
        <v>10061</v>
      </c>
      <c r="O849" s="56" t="s">
        <v>9</v>
      </c>
      <c r="P849" s="55" t="n">
        <f aca="false">J849-L849</f>
        <v>135280.86</v>
      </c>
      <c r="Q849" s="55" t="n">
        <f aca="false">IF(J849=0,0,ROUND(L849/J849*100,2))</f>
        <v>38.54</v>
      </c>
      <c r="R849" s="55" t="str">
        <f aca="false">TEXT(E849,"yyyy-mm")</f>
        <v>2022-06</v>
      </c>
    </row>
    <row r="850" customFormat="false" ht="15" hidden="false" customHeight="true" outlineLevel="0" collapsed="false">
      <c r="A850" s="52" t="s">
        <v>14097</v>
      </c>
      <c r="B850" s="52" t="s">
        <v>2631</v>
      </c>
      <c r="C850" s="52" t="s">
        <v>1648</v>
      </c>
      <c r="D850" s="52" t="s">
        <v>1561</v>
      </c>
      <c r="E850" s="53" t="n">
        <v>45012</v>
      </c>
      <c r="F850" s="52" t="s">
        <v>98</v>
      </c>
      <c r="G850" s="52" t="s">
        <v>13205</v>
      </c>
      <c r="H850" s="52" t="n">
        <v>59</v>
      </c>
      <c r="I850" s="52" t="n">
        <v>817.12</v>
      </c>
      <c r="J850" s="54" t="n">
        <f aca="false">ROUND(H850*I850,2)</f>
        <v>48210.08</v>
      </c>
      <c r="K850" s="52" t="s">
        <v>13202</v>
      </c>
      <c r="L850" s="52" t="n">
        <v>5836.36</v>
      </c>
      <c r="M850" s="52" t="s">
        <v>13287</v>
      </c>
      <c r="N850" s="52" t="s">
        <v>10066</v>
      </c>
      <c r="O850" s="52" t="s">
        <v>18</v>
      </c>
      <c r="P850" s="55" t="n">
        <f aca="false">J850-L850</f>
        <v>42373.72</v>
      </c>
      <c r="Q850" s="55" t="n">
        <f aca="false">IF(J850=0,0,ROUND(L850/J850*100,2))</f>
        <v>12.11</v>
      </c>
      <c r="R850" s="55" t="str">
        <f aca="false">TEXT(E850,"yyyy-mm")</f>
        <v>2023-03</v>
      </c>
    </row>
    <row r="851" customFormat="false" ht="15" hidden="false" customHeight="true" outlineLevel="0" collapsed="false">
      <c r="A851" s="56" t="s">
        <v>14098</v>
      </c>
      <c r="B851" s="56" t="s">
        <v>1100</v>
      </c>
      <c r="C851" s="56" t="s">
        <v>1387</v>
      </c>
      <c r="D851" s="56" t="s">
        <v>2550</v>
      </c>
      <c r="E851" s="57" t="n">
        <v>45384</v>
      </c>
      <c r="F851" s="56" t="s">
        <v>98</v>
      </c>
      <c r="G851" s="56" t="s">
        <v>13205</v>
      </c>
      <c r="H851" s="56" t="n">
        <v>279</v>
      </c>
      <c r="I851" s="56" t="n">
        <v>530.99</v>
      </c>
      <c r="J851" s="54" t="n">
        <f aca="false">ROUND(H851*I851,2)</f>
        <v>148146.21</v>
      </c>
      <c r="K851" s="56" t="s">
        <v>13212</v>
      </c>
      <c r="L851" s="56" t="n">
        <v>8828.6</v>
      </c>
      <c r="M851" s="56" t="s">
        <v>13216</v>
      </c>
      <c r="N851" s="56" t="s">
        <v>10061</v>
      </c>
      <c r="O851" s="56" t="s">
        <v>9</v>
      </c>
      <c r="P851" s="55" t="n">
        <f aca="false">J851-L851</f>
        <v>139317.61</v>
      </c>
      <c r="Q851" s="55" t="n">
        <f aca="false">IF(J851=0,0,ROUND(L851/J851*100,2))</f>
        <v>5.96</v>
      </c>
      <c r="R851" s="55" t="str">
        <f aca="false">TEXT(E851,"yyyy-mm")</f>
        <v>2024-04</v>
      </c>
    </row>
    <row r="852" customFormat="false" ht="15" hidden="false" customHeight="true" outlineLevel="0" collapsed="false">
      <c r="A852" s="52" t="s">
        <v>14099</v>
      </c>
      <c r="B852" s="52" t="s">
        <v>1067</v>
      </c>
      <c r="C852" s="52" t="s">
        <v>4999</v>
      </c>
      <c r="D852" s="52" t="s">
        <v>6354</v>
      </c>
      <c r="E852" s="53" t="n">
        <v>44644</v>
      </c>
      <c r="F852" s="52" t="s">
        <v>98</v>
      </c>
      <c r="G852" s="52" t="s">
        <v>13211</v>
      </c>
      <c r="H852" s="52" t="n">
        <v>209</v>
      </c>
      <c r="I852" s="52" t="n">
        <v>632.54</v>
      </c>
      <c r="J852" s="54" t="n">
        <f aca="false">ROUND(H852*I852,2)</f>
        <v>132200.86</v>
      </c>
      <c r="K852" s="52" t="s">
        <v>13188</v>
      </c>
      <c r="L852" s="52" t="n">
        <v>4521.98</v>
      </c>
      <c r="M852" s="52" t="s">
        <v>13228</v>
      </c>
      <c r="N852" s="52" t="s">
        <v>10066</v>
      </c>
      <c r="O852" s="52" t="s">
        <v>18</v>
      </c>
      <c r="P852" s="55" t="n">
        <f aca="false">J852-L852</f>
        <v>127678.88</v>
      </c>
      <c r="Q852" s="55" t="n">
        <f aca="false">IF(J852=0,0,ROUND(L852/J852*100,2))</f>
        <v>3.42</v>
      </c>
      <c r="R852" s="55" t="str">
        <f aca="false">TEXT(E852,"yyyy-mm")</f>
        <v>2022-03</v>
      </c>
    </row>
    <row r="853" customFormat="false" ht="15" hidden="false" customHeight="true" outlineLevel="0" collapsed="false">
      <c r="A853" s="56" t="s">
        <v>14100</v>
      </c>
      <c r="B853" s="56" t="s">
        <v>2458</v>
      </c>
      <c r="C853" s="56" t="s">
        <v>845</v>
      </c>
      <c r="D853" s="56" t="s">
        <v>7281</v>
      </c>
      <c r="E853" s="57" t="n">
        <v>45452</v>
      </c>
      <c r="F853" s="56" t="s">
        <v>94</v>
      </c>
      <c r="G853" s="56" t="s">
        <v>13205</v>
      </c>
      <c r="H853" s="56" t="n">
        <v>244</v>
      </c>
      <c r="I853" s="56" t="n">
        <v>319.18</v>
      </c>
      <c r="J853" s="54" t="n">
        <f aca="false">ROUND(H853*I853,2)</f>
        <v>77879.92</v>
      </c>
      <c r="K853" s="56" t="s">
        <v>13202</v>
      </c>
      <c r="L853" s="56" t="n">
        <v>32836.04</v>
      </c>
      <c r="M853" s="56" t="s">
        <v>13265</v>
      </c>
      <c r="N853" s="56" t="s">
        <v>10066</v>
      </c>
      <c r="O853" s="56" t="s">
        <v>15</v>
      </c>
      <c r="P853" s="55" t="n">
        <f aca="false">J853-L853</f>
        <v>45043.88</v>
      </c>
      <c r="Q853" s="55" t="n">
        <f aca="false">IF(J853=0,0,ROUND(L853/J853*100,2))</f>
        <v>42.16</v>
      </c>
      <c r="R853" s="55" t="str">
        <f aca="false">TEXT(E853,"yyyy-mm")</f>
        <v>2024-06</v>
      </c>
    </row>
    <row r="854" customFormat="false" ht="15" hidden="false" customHeight="true" outlineLevel="0" collapsed="false">
      <c r="A854" s="52" t="s">
        <v>14101</v>
      </c>
      <c r="B854" s="52" t="s">
        <v>1806</v>
      </c>
      <c r="C854" s="52" t="s">
        <v>2640</v>
      </c>
      <c r="D854" s="52" t="s">
        <v>2891</v>
      </c>
      <c r="E854" s="53" t="n">
        <v>45465</v>
      </c>
      <c r="F854" s="52" t="s">
        <v>94</v>
      </c>
      <c r="G854" s="52" t="s">
        <v>13205</v>
      </c>
      <c r="H854" s="52" t="n">
        <v>341</v>
      </c>
      <c r="I854" s="52" t="n">
        <v>966.44</v>
      </c>
      <c r="J854" s="54" t="n">
        <f aca="false">ROUND(H854*I854,2)</f>
        <v>329556.04</v>
      </c>
      <c r="K854" s="52" t="s">
        <v>13192</v>
      </c>
      <c r="L854" s="52" t="n">
        <v>60033.48</v>
      </c>
      <c r="M854" s="52" t="s">
        <v>13254</v>
      </c>
      <c r="N854" s="52" t="s">
        <v>10061</v>
      </c>
      <c r="O854" s="52" t="s">
        <v>21</v>
      </c>
      <c r="P854" s="55" t="n">
        <f aca="false">J854-L854</f>
        <v>269522.56</v>
      </c>
      <c r="Q854" s="55" t="n">
        <f aca="false">IF(J854=0,0,ROUND(L854/J854*100,2))</f>
        <v>18.22</v>
      </c>
      <c r="R854" s="55" t="str">
        <f aca="false">TEXT(E854,"yyyy-mm")</f>
        <v>2024-06</v>
      </c>
    </row>
    <row r="855" customFormat="false" ht="15" hidden="false" customHeight="true" outlineLevel="0" collapsed="false">
      <c r="A855" s="56" t="s">
        <v>14102</v>
      </c>
      <c r="B855" s="56" t="s">
        <v>3800</v>
      </c>
      <c r="C855" s="56" t="s">
        <v>1895</v>
      </c>
      <c r="D855" s="56" t="s">
        <v>2948</v>
      </c>
      <c r="E855" s="57" t="n">
        <v>44938</v>
      </c>
      <c r="F855" s="56" t="s">
        <v>92</v>
      </c>
      <c r="G855" s="56" t="s">
        <v>13195</v>
      </c>
      <c r="H855" s="56" t="n">
        <v>431</v>
      </c>
      <c r="I855" s="56" t="n">
        <v>495</v>
      </c>
      <c r="J855" s="54" t="n">
        <f aca="false">ROUND(H855*I855,2)</f>
        <v>213345</v>
      </c>
      <c r="K855" s="56" t="s">
        <v>13212</v>
      </c>
      <c r="L855" s="56" t="n">
        <v>13098.75</v>
      </c>
      <c r="M855" s="56" t="s">
        <v>13198</v>
      </c>
      <c r="N855" s="56" t="s">
        <v>10061</v>
      </c>
      <c r="O855" s="56" t="s">
        <v>18</v>
      </c>
      <c r="P855" s="55" t="n">
        <f aca="false">J855-L855</f>
        <v>200246.25</v>
      </c>
      <c r="Q855" s="55" t="n">
        <f aca="false">IF(J855=0,0,ROUND(L855/J855*100,2))</f>
        <v>6.14</v>
      </c>
      <c r="R855" s="55" t="str">
        <f aca="false">TEXT(E855,"yyyy-mm")</f>
        <v>2023-01</v>
      </c>
    </row>
    <row r="856" customFormat="false" ht="15" hidden="false" customHeight="true" outlineLevel="0" collapsed="false">
      <c r="A856" s="52" t="s">
        <v>14103</v>
      </c>
      <c r="B856" s="52" t="s">
        <v>3903</v>
      </c>
      <c r="C856" s="52" t="s">
        <v>2117</v>
      </c>
      <c r="D856" s="52" t="s">
        <v>1179</v>
      </c>
      <c r="E856" s="53" t="n">
        <v>44642</v>
      </c>
      <c r="F856" s="52" t="s">
        <v>96</v>
      </c>
      <c r="G856" s="52" t="s">
        <v>13211</v>
      </c>
      <c r="H856" s="52" t="n">
        <v>77</v>
      </c>
      <c r="I856" s="52" t="n">
        <v>723.89</v>
      </c>
      <c r="J856" s="54" t="n">
        <f aca="false">ROUND(H856*I856,2)</f>
        <v>55739.53</v>
      </c>
      <c r="K856" s="52" t="s">
        <v>13202</v>
      </c>
      <c r="L856" s="52" t="n">
        <v>22768.37</v>
      </c>
      <c r="M856" s="52" t="s">
        <v>13200</v>
      </c>
      <c r="N856" s="52" t="s">
        <v>10061</v>
      </c>
      <c r="O856" s="52" t="s">
        <v>18</v>
      </c>
      <c r="P856" s="55" t="n">
        <f aca="false">J856-L856</f>
        <v>32971.16</v>
      </c>
      <c r="Q856" s="55" t="n">
        <f aca="false">IF(J856=0,0,ROUND(L856/J856*100,2))</f>
        <v>40.85</v>
      </c>
      <c r="R856" s="55" t="str">
        <f aca="false">TEXT(E856,"yyyy-mm")</f>
        <v>2022-03</v>
      </c>
    </row>
    <row r="857" customFormat="false" ht="15" hidden="false" customHeight="true" outlineLevel="0" collapsed="false">
      <c r="A857" s="56" t="s">
        <v>14104</v>
      </c>
      <c r="B857" s="56" t="s">
        <v>2393</v>
      </c>
      <c r="C857" s="56" t="s">
        <v>9335</v>
      </c>
      <c r="D857" s="56" t="s">
        <v>345</v>
      </c>
      <c r="E857" s="57" t="n">
        <v>45224</v>
      </c>
      <c r="F857" s="56" t="s">
        <v>96</v>
      </c>
      <c r="G857" s="56" t="s">
        <v>13211</v>
      </c>
      <c r="H857" s="56" t="n">
        <v>28</v>
      </c>
      <c r="I857" s="56" t="n">
        <v>908.52</v>
      </c>
      <c r="J857" s="54" t="n">
        <f aca="false">ROUND(H857*I857,2)</f>
        <v>25438.56</v>
      </c>
      <c r="K857" s="56" t="s">
        <v>13212</v>
      </c>
      <c r="L857" s="56" t="n">
        <v>11979.8</v>
      </c>
      <c r="M857" s="56" t="s">
        <v>13209</v>
      </c>
      <c r="N857" s="56" t="s">
        <v>10061</v>
      </c>
      <c r="O857" s="56" t="s">
        <v>18</v>
      </c>
      <c r="P857" s="55" t="n">
        <f aca="false">J857-L857</f>
        <v>13458.76</v>
      </c>
      <c r="Q857" s="55" t="n">
        <f aca="false">IF(J857=0,0,ROUND(L857/J857*100,2))</f>
        <v>47.09</v>
      </c>
      <c r="R857" s="55" t="str">
        <f aca="false">TEXT(E857,"yyyy-mm")</f>
        <v>2023-10</v>
      </c>
    </row>
    <row r="858" customFormat="false" ht="15" hidden="false" customHeight="true" outlineLevel="0" collapsed="false">
      <c r="A858" s="52" t="s">
        <v>14105</v>
      </c>
      <c r="B858" s="52" t="s">
        <v>745</v>
      </c>
      <c r="C858" s="52" t="s">
        <v>3726</v>
      </c>
      <c r="D858" s="52" t="s">
        <v>4851</v>
      </c>
      <c r="E858" s="53" t="n">
        <v>45450</v>
      </c>
      <c r="F858" s="52" t="s">
        <v>94</v>
      </c>
      <c r="G858" s="52" t="s">
        <v>13191</v>
      </c>
      <c r="H858" s="52" t="n">
        <v>157</v>
      </c>
      <c r="I858" s="52" t="n">
        <v>945.53</v>
      </c>
      <c r="J858" s="54" t="n">
        <f aca="false">ROUND(H858*I858,2)</f>
        <v>148448.21</v>
      </c>
      <c r="K858" s="52" t="s">
        <v>13188</v>
      </c>
      <c r="L858" s="52" t="n">
        <v>75103.45</v>
      </c>
      <c r="M858" s="52" t="s">
        <v>13222</v>
      </c>
      <c r="N858" s="52" t="s">
        <v>10066</v>
      </c>
      <c r="O858" s="52" t="s">
        <v>12</v>
      </c>
      <c r="P858" s="55" t="n">
        <f aca="false">J858-L858</f>
        <v>73344.76</v>
      </c>
      <c r="Q858" s="55" t="n">
        <f aca="false">IF(J858=0,0,ROUND(L858/J858*100,2))</f>
        <v>50.59</v>
      </c>
      <c r="R858" s="55" t="str">
        <f aca="false">TEXT(E858,"yyyy-mm")</f>
        <v>2024-06</v>
      </c>
    </row>
    <row r="859" customFormat="false" ht="15" hidden="false" customHeight="true" outlineLevel="0" collapsed="false">
      <c r="A859" s="56" t="s">
        <v>14106</v>
      </c>
      <c r="B859" s="56" t="s">
        <v>2590</v>
      </c>
      <c r="C859" s="56" t="s">
        <v>5955</v>
      </c>
      <c r="D859" s="56" t="s">
        <v>7093</v>
      </c>
      <c r="E859" s="57" t="n">
        <v>44888</v>
      </c>
      <c r="F859" s="56" t="s">
        <v>98</v>
      </c>
      <c r="G859" s="56" t="s">
        <v>13191</v>
      </c>
      <c r="H859" s="56" t="n">
        <v>116</v>
      </c>
      <c r="I859" s="56" t="n">
        <v>121.03</v>
      </c>
      <c r="J859" s="54" t="n">
        <f aca="false">ROUND(H859*I859,2)</f>
        <v>14039.48</v>
      </c>
      <c r="K859" s="56" t="s">
        <v>13192</v>
      </c>
      <c r="L859" s="56" t="n">
        <v>8271.02</v>
      </c>
      <c r="M859" s="56" t="s">
        <v>13228</v>
      </c>
      <c r="N859" s="56" t="s">
        <v>10061</v>
      </c>
      <c r="O859" s="56" t="s">
        <v>15</v>
      </c>
      <c r="P859" s="55" t="n">
        <f aca="false">J859-L859</f>
        <v>5768.46</v>
      </c>
      <c r="Q859" s="55" t="n">
        <f aca="false">IF(J859=0,0,ROUND(L859/J859*100,2))</f>
        <v>58.91</v>
      </c>
      <c r="R859" s="55" t="str">
        <f aca="false">TEXT(E859,"yyyy-mm")</f>
        <v>2022-11</v>
      </c>
    </row>
    <row r="860" customFormat="false" ht="15" hidden="false" customHeight="true" outlineLevel="0" collapsed="false">
      <c r="A860" s="52" t="s">
        <v>14107</v>
      </c>
      <c r="B860" s="52" t="s">
        <v>610</v>
      </c>
      <c r="C860" s="52" t="s">
        <v>8460</v>
      </c>
      <c r="D860" s="52" t="s">
        <v>3199</v>
      </c>
      <c r="E860" s="53" t="n">
        <v>45380</v>
      </c>
      <c r="F860" s="52" t="s">
        <v>100</v>
      </c>
      <c r="G860" s="52" t="s">
        <v>13191</v>
      </c>
      <c r="H860" s="52" t="n">
        <v>91</v>
      </c>
      <c r="I860" s="52" t="n">
        <v>608.76</v>
      </c>
      <c r="J860" s="54" t="n">
        <f aca="false">ROUND(H860*I860,2)</f>
        <v>55397.16</v>
      </c>
      <c r="K860" s="52" t="s">
        <v>13192</v>
      </c>
      <c r="L860" s="52" t="n">
        <v>32045.62</v>
      </c>
      <c r="M860" s="52" t="s">
        <v>13239</v>
      </c>
      <c r="N860" s="52" t="s">
        <v>10061</v>
      </c>
      <c r="O860" s="52" t="s">
        <v>9</v>
      </c>
      <c r="P860" s="55" t="n">
        <f aca="false">J860-L860</f>
        <v>23351.54</v>
      </c>
      <c r="Q860" s="55" t="n">
        <f aca="false">IF(J860=0,0,ROUND(L860/J860*100,2))</f>
        <v>57.85</v>
      </c>
      <c r="R860" s="55" t="str">
        <f aca="false">TEXT(E860,"yyyy-mm")</f>
        <v>2024-03</v>
      </c>
    </row>
    <row r="861" customFormat="false" ht="15" hidden="false" customHeight="true" outlineLevel="0" collapsed="false">
      <c r="A861" s="56" t="s">
        <v>14108</v>
      </c>
      <c r="B861" s="56" t="s">
        <v>2149</v>
      </c>
      <c r="C861" s="56" t="s">
        <v>423</v>
      </c>
      <c r="D861" s="56" t="s">
        <v>1988</v>
      </c>
      <c r="E861" s="57" t="n">
        <v>44680</v>
      </c>
      <c r="F861" s="56" t="s">
        <v>94</v>
      </c>
      <c r="G861" s="56" t="s">
        <v>13191</v>
      </c>
      <c r="H861" s="56" t="n">
        <v>242</v>
      </c>
      <c r="I861" s="56" t="n">
        <v>655.95</v>
      </c>
      <c r="J861" s="54" t="n">
        <f aca="false">ROUND(H861*I861,2)</f>
        <v>158739.9</v>
      </c>
      <c r="K861" s="56" t="s">
        <v>13212</v>
      </c>
      <c r="L861" s="56" t="n">
        <v>73413.03</v>
      </c>
      <c r="M861" s="56" t="s">
        <v>13276</v>
      </c>
      <c r="N861" s="56" t="s">
        <v>10061</v>
      </c>
      <c r="O861" s="56" t="s">
        <v>21</v>
      </c>
      <c r="P861" s="55" t="n">
        <f aca="false">J861-L861</f>
        <v>85326.87</v>
      </c>
      <c r="Q861" s="55" t="n">
        <f aca="false">IF(J861=0,0,ROUND(L861/J861*100,2))</f>
        <v>46.25</v>
      </c>
      <c r="R861" s="55" t="str">
        <f aca="false">TEXT(E861,"yyyy-mm")</f>
        <v>2022-04</v>
      </c>
    </row>
    <row r="862" customFormat="false" ht="15" hidden="false" customHeight="true" outlineLevel="0" collapsed="false">
      <c r="A862" s="52" t="s">
        <v>14109</v>
      </c>
      <c r="B862" s="52" t="s">
        <v>3926</v>
      </c>
      <c r="C862" s="52" t="s">
        <v>3024</v>
      </c>
      <c r="D862" s="52" t="s">
        <v>2395</v>
      </c>
      <c r="E862" s="53" t="n">
        <v>45440</v>
      </c>
      <c r="F862" s="52" t="s">
        <v>96</v>
      </c>
      <c r="G862" s="52" t="s">
        <v>13187</v>
      </c>
      <c r="H862" s="52" t="n">
        <v>450</v>
      </c>
      <c r="I862" s="52" t="n">
        <v>268.28</v>
      </c>
      <c r="J862" s="54" t="n">
        <f aca="false">ROUND(H862*I862,2)</f>
        <v>120726</v>
      </c>
      <c r="K862" s="52" t="s">
        <v>13202</v>
      </c>
      <c r="L862" s="52" t="n">
        <v>72301.79</v>
      </c>
      <c r="M862" s="52" t="s">
        <v>13193</v>
      </c>
      <c r="N862" s="52" t="s">
        <v>10061</v>
      </c>
      <c r="O862" s="52" t="s">
        <v>15</v>
      </c>
      <c r="P862" s="55" t="n">
        <f aca="false">J862-L862</f>
        <v>48424.21</v>
      </c>
      <c r="Q862" s="55" t="n">
        <f aca="false">IF(J862=0,0,ROUND(L862/J862*100,2))</f>
        <v>59.89</v>
      </c>
      <c r="R862" s="55" t="str">
        <f aca="false">TEXT(E862,"yyyy-mm")</f>
        <v>2024-05</v>
      </c>
    </row>
    <row r="863" customFormat="false" ht="15" hidden="false" customHeight="true" outlineLevel="0" collapsed="false">
      <c r="A863" s="56" t="s">
        <v>14110</v>
      </c>
      <c r="B863" s="56" t="s">
        <v>3533</v>
      </c>
      <c r="C863" s="56" t="s">
        <v>13687</v>
      </c>
      <c r="D863" s="56" t="s">
        <v>1547</v>
      </c>
      <c r="E863" s="57" t="n">
        <v>45176</v>
      </c>
      <c r="F863" s="56" t="s">
        <v>100</v>
      </c>
      <c r="G863" s="56" t="s">
        <v>13205</v>
      </c>
      <c r="H863" s="56" t="n">
        <v>499</v>
      </c>
      <c r="I863" s="56" t="n">
        <v>903.16</v>
      </c>
      <c r="J863" s="54" t="n">
        <f aca="false">ROUND(H863*I863,2)</f>
        <v>450676.84</v>
      </c>
      <c r="K863" s="56" t="s">
        <v>13212</v>
      </c>
      <c r="L863" s="56" t="n">
        <v>35305.92</v>
      </c>
      <c r="M863" s="56" t="s">
        <v>13203</v>
      </c>
      <c r="N863" s="56" t="s">
        <v>10066</v>
      </c>
      <c r="O863" s="56" t="s">
        <v>18</v>
      </c>
      <c r="P863" s="55" t="n">
        <f aca="false">J863-L863</f>
        <v>415370.92</v>
      </c>
      <c r="Q863" s="55" t="n">
        <f aca="false">IF(J863=0,0,ROUND(L863/J863*100,2))</f>
        <v>7.83</v>
      </c>
      <c r="R863" s="55" t="str">
        <f aca="false">TEXT(E863,"yyyy-mm")</f>
        <v>2023-09</v>
      </c>
    </row>
    <row r="864" customFormat="false" ht="15" hidden="false" customHeight="true" outlineLevel="0" collapsed="false">
      <c r="A864" s="52" t="s">
        <v>14111</v>
      </c>
      <c r="B864" s="52" t="s">
        <v>684</v>
      </c>
      <c r="C864" s="52" t="s">
        <v>12931</v>
      </c>
      <c r="D864" s="52" t="s">
        <v>6515</v>
      </c>
      <c r="E864" s="53" t="n">
        <v>45371</v>
      </c>
      <c r="F864" s="52" t="s">
        <v>96</v>
      </c>
      <c r="G864" s="52" t="s">
        <v>13195</v>
      </c>
      <c r="H864" s="52" t="n">
        <v>202</v>
      </c>
      <c r="I864" s="52" t="n">
        <v>549.27</v>
      </c>
      <c r="J864" s="54" t="n">
        <f aca="false">ROUND(H864*I864,2)</f>
        <v>110952.54</v>
      </c>
      <c r="K864" s="52" t="s">
        <v>13188</v>
      </c>
      <c r="L864" s="52" t="n">
        <v>60310.17</v>
      </c>
      <c r="M864" s="52" t="s">
        <v>13236</v>
      </c>
      <c r="N864" s="52" t="s">
        <v>10066</v>
      </c>
      <c r="O864" s="52" t="s">
        <v>12</v>
      </c>
      <c r="P864" s="55" t="n">
        <f aca="false">J864-L864</f>
        <v>50642.37</v>
      </c>
      <c r="Q864" s="55" t="n">
        <f aca="false">IF(J864=0,0,ROUND(L864/J864*100,2))</f>
        <v>54.36</v>
      </c>
      <c r="R864" s="55" t="str">
        <f aca="false">TEXT(E864,"yyyy-mm")</f>
        <v>2024-03</v>
      </c>
    </row>
    <row r="865" customFormat="false" ht="15" hidden="false" customHeight="true" outlineLevel="0" collapsed="false">
      <c r="A865" s="56" t="s">
        <v>14112</v>
      </c>
      <c r="B865" s="56" t="s">
        <v>2208</v>
      </c>
      <c r="C865" s="56" t="s">
        <v>2742</v>
      </c>
      <c r="D865" s="56" t="s">
        <v>2520</v>
      </c>
      <c r="E865" s="57" t="n">
        <v>45222</v>
      </c>
      <c r="F865" s="56" t="s">
        <v>98</v>
      </c>
      <c r="G865" s="56" t="s">
        <v>13191</v>
      </c>
      <c r="H865" s="56" t="n">
        <v>467</v>
      </c>
      <c r="I865" s="56" t="n">
        <v>53.18</v>
      </c>
      <c r="J865" s="54" t="n">
        <f aca="false">ROUND(H865*I865,2)</f>
        <v>24835.06</v>
      </c>
      <c r="K865" s="56" t="s">
        <v>13192</v>
      </c>
      <c r="L865" s="56" t="n">
        <v>3095.9</v>
      </c>
      <c r="M865" s="56" t="s">
        <v>13200</v>
      </c>
      <c r="N865" s="56" t="s">
        <v>10061</v>
      </c>
      <c r="O865" s="56" t="s">
        <v>12</v>
      </c>
      <c r="P865" s="55" t="n">
        <f aca="false">J865-L865</f>
        <v>21739.16</v>
      </c>
      <c r="Q865" s="55" t="n">
        <f aca="false">IF(J865=0,0,ROUND(L865/J865*100,2))</f>
        <v>12.47</v>
      </c>
      <c r="R865" s="55" t="str">
        <f aca="false">TEXT(E865,"yyyy-mm")</f>
        <v>2023-10</v>
      </c>
    </row>
    <row r="866" customFormat="false" ht="15" hidden="false" customHeight="true" outlineLevel="0" collapsed="false">
      <c r="A866" s="52" t="s">
        <v>14113</v>
      </c>
      <c r="B866" s="52" t="s">
        <v>3776</v>
      </c>
      <c r="C866" s="52" t="s">
        <v>3297</v>
      </c>
      <c r="D866" s="52" t="s">
        <v>6549</v>
      </c>
      <c r="E866" s="53" t="n">
        <v>45569</v>
      </c>
      <c r="F866" s="52" t="s">
        <v>96</v>
      </c>
      <c r="G866" s="52" t="s">
        <v>13187</v>
      </c>
      <c r="H866" s="52" t="n">
        <v>262</v>
      </c>
      <c r="I866" s="52" t="n">
        <v>389.05</v>
      </c>
      <c r="J866" s="54" t="n">
        <f aca="false">ROUND(H866*I866,2)</f>
        <v>101931.1</v>
      </c>
      <c r="K866" s="52" t="s">
        <v>13212</v>
      </c>
      <c r="L866" s="52" t="n">
        <v>41841.6</v>
      </c>
      <c r="M866" s="52" t="s">
        <v>13198</v>
      </c>
      <c r="N866" s="52" t="s">
        <v>10066</v>
      </c>
      <c r="O866" s="52" t="s">
        <v>21</v>
      </c>
      <c r="P866" s="55" t="n">
        <f aca="false">J866-L866</f>
        <v>60089.5</v>
      </c>
      <c r="Q866" s="55" t="n">
        <f aca="false">IF(J866=0,0,ROUND(L866/J866*100,2))</f>
        <v>41.05</v>
      </c>
      <c r="R866" s="55" t="str">
        <f aca="false">TEXT(E866,"yyyy-mm")</f>
        <v>2024-10</v>
      </c>
    </row>
    <row r="867" customFormat="false" ht="15" hidden="false" customHeight="true" outlineLevel="0" collapsed="false">
      <c r="A867" s="56" t="s">
        <v>14114</v>
      </c>
      <c r="B867" s="56" t="s">
        <v>3039</v>
      </c>
      <c r="C867" s="56" t="s">
        <v>7519</v>
      </c>
      <c r="D867" s="56" t="s">
        <v>3311</v>
      </c>
      <c r="E867" s="57" t="n">
        <v>45655</v>
      </c>
      <c r="F867" s="56" t="s">
        <v>102</v>
      </c>
      <c r="G867" s="56" t="s">
        <v>13230</v>
      </c>
      <c r="H867" s="56" t="n">
        <v>227</v>
      </c>
      <c r="I867" s="56" t="n">
        <v>200.9</v>
      </c>
      <c r="J867" s="54" t="n">
        <f aca="false">ROUND(H867*I867,2)</f>
        <v>45604.3</v>
      </c>
      <c r="K867" s="56" t="s">
        <v>13202</v>
      </c>
      <c r="L867" s="56" t="n">
        <v>25947.23</v>
      </c>
      <c r="M867" s="56" t="s">
        <v>13200</v>
      </c>
      <c r="N867" s="56" t="s">
        <v>10061</v>
      </c>
      <c r="O867" s="56" t="s">
        <v>21</v>
      </c>
      <c r="P867" s="55" t="n">
        <f aca="false">J867-L867</f>
        <v>19657.07</v>
      </c>
      <c r="Q867" s="55" t="n">
        <f aca="false">IF(J867=0,0,ROUND(L867/J867*100,2))</f>
        <v>56.9</v>
      </c>
      <c r="R867" s="55" t="str">
        <f aca="false">TEXT(E867,"yyyy-mm")</f>
        <v>2024-12</v>
      </c>
    </row>
    <row r="868" customFormat="false" ht="15" hidden="false" customHeight="true" outlineLevel="0" collapsed="false">
      <c r="A868" s="52" t="s">
        <v>14115</v>
      </c>
      <c r="B868" s="52" t="s">
        <v>2457</v>
      </c>
      <c r="C868" s="52" t="s">
        <v>415</v>
      </c>
      <c r="D868" s="52" t="s">
        <v>3138</v>
      </c>
      <c r="E868" s="53" t="n">
        <v>44897</v>
      </c>
      <c r="F868" s="52" t="s">
        <v>102</v>
      </c>
      <c r="G868" s="52" t="s">
        <v>13211</v>
      </c>
      <c r="H868" s="52" t="n">
        <v>476</v>
      </c>
      <c r="I868" s="52" t="n">
        <v>562.81</v>
      </c>
      <c r="J868" s="54" t="n">
        <f aca="false">ROUND(H868*I868,2)</f>
        <v>267897.56</v>
      </c>
      <c r="K868" s="52" t="s">
        <v>13188</v>
      </c>
      <c r="L868" s="52" t="n">
        <v>96581.28</v>
      </c>
      <c r="M868" s="52" t="s">
        <v>13260</v>
      </c>
      <c r="N868" s="52" t="s">
        <v>10061</v>
      </c>
      <c r="O868" s="52" t="s">
        <v>18</v>
      </c>
      <c r="P868" s="55" t="n">
        <f aca="false">J868-L868</f>
        <v>171316.28</v>
      </c>
      <c r="Q868" s="55" t="n">
        <f aca="false">IF(J868=0,0,ROUND(L868/J868*100,2))</f>
        <v>36.05</v>
      </c>
      <c r="R868" s="55" t="str">
        <f aca="false">TEXT(E868,"yyyy-mm")</f>
        <v>2022-12</v>
      </c>
    </row>
    <row r="869" customFormat="false" ht="15" hidden="false" customHeight="true" outlineLevel="0" collapsed="false">
      <c r="A869" s="56" t="s">
        <v>14116</v>
      </c>
      <c r="B869" s="56" t="s">
        <v>1573</v>
      </c>
      <c r="C869" s="56" t="s">
        <v>8437</v>
      </c>
      <c r="D869" s="56" t="s">
        <v>3130</v>
      </c>
      <c r="E869" s="57" t="n">
        <v>44919</v>
      </c>
      <c r="F869" s="56" t="s">
        <v>102</v>
      </c>
      <c r="G869" s="56" t="s">
        <v>13195</v>
      </c>
      <c r="H869" s="56" t="n">
        <v>236</v>
      </c>
      <c r="I869" s="56" t="n">
        <v>714.48</v>
      </c>
      <c r="J869" s="54" t="n">
        <f aca="false">ROUND(H869*I869,2)</f>
        <v>168617.28</v>
      </c>
      <c r="K869" s="56" t="s">
        <v>13202</v>
      </c>
      <c r="L869" s="56" t="n">
        <v>7242.25</v>
      </c>
      <c r="M869" s="56" t="s">
        <v>13276</v>
      </c>
      <c r="N869" s="56" t="s">
        <v>10066</v>
      </c>
      <c r="O869" s="56" t="s">
        <v>21</v>
      </c>
      <c r="P869" s="55" t="n">
        <f aca="false">J869-L869</f>
        <v>161375.03</v>
      </c>
      <c r="Q869" s="55" t="n">
        <f aca="false">IF(J869=0,0,ROUND(L869/J869*100,2))</f>
        <v>4.3</v>
      </c>
      <c r="R869" s="55" t="str">
        <f aca="false">TEXT(E869,"yyyy-mm")</f>
        <v>2022-12</v>
      </c>
    </row>
    <row r="870" customFormat="false" ht="15" hidden="false" customHeight="true" outlineLevel="0" collapsed="false">
      <c r="A870" s="52" t="s">
        <v>14117</v>
      </c>
      <c r="B870" s="52" t="s">
        <v>3384</v>
      </c>
      <c r="C870" s="52" t="s">
        <v>1462</v>
      </c>
      <c r="D870" s="52" t="s">
        <v>13980</v>
      </c>
      <c r="E870" s="53" t="n">
        <v>44972</v>
      </c>
      <c r="F870" s="52" t="s">
        <v>98</v>
      </c>
      <c r="G870" s="52" t="s">
        <v>13205</v>
      </c>
      <c r="H870" s="52" t="n">
        <v>153</v>
      </c>
      <c r="I870" s="52" t="n">
        <v>385.28</v>
      </c>
      <c r="J870" s="54" t="n">
        <f aca="false">ROUND(H870*I870,2)</f>
        <v>58947.84</v>
      </c>
      <c r="K870" s="52" t="s">
        <v>13212</v>
      </c>
      <c r="L870" s="52" t="n">
        <v>20508.82</v>
      </c>
      <c r="M870" s="52" t="s">
        <v>13239</v>
      </c>
      <c r="N870" s="52" t="s">
        <v>10066</v>
      </c>
      <c r="O870" s="52" t="s">
        <v>21</v>
      </c>
      <c r="P870" s="55" t="n">
        <f aca="false">J870-L870</f>
        <v>38439.02</v>
      </c>
      <c r="Q870" s="55" t="n">
        <f aca="false">IF(J870=0,0,ROUND(L870/J870*100,2))</f>
        <v>34.79</v>
      </c>
      <c r="R870" s="55" t="str">
        <f aca="false">TEXT(E870,"yyyy-mm")</f>
        <v>2023-02</v>
      </c>
    </row>
    <row r="871" customFormat="false" ht="15" hidden="false" customHeight="true" outlineLevel="0" collapsed="false">
      <c r="A871" s="56" t="s">
        <v>14118</v>
      </c>
      <c r="B871" s="56" t="s">
        <v>3890</v>
      </c>
      <c r="C871" s="56" t="s">
        <v>5916</v>
      </c>
      <c r="D871" s="56" t="s">
        <v>957</v>
      </c>
      <c r="E871" s="57" t="n">
        <v>44691</v>
      </c>
      <c r="F871" s="56" t="s">
        <v>98</v>
      </c>
      <c r="G871" s="56" t="s">
        <v>13195</v>
      </c>
      <c r="H871" s="56" t="n">
        <v>208</v>
      </c>
      <c r="I871" s="56" t="n">
        <v>414.21</v>
      </c>
      <c r="J871" s="54" t="n">
        <f aca="false">ROUND(H871*I871,2)</f>
        <v>86155.68</v>
      </c>
      <c r="K871" s="56" t="s">
        <v>13192</v>
      </c>
      <c r="L871" s="56" t="n">
        <v>34446.5</v>
      </c>
      <c r="M871" s="56" t="s">
        <v>13276</v>
      </c>
      <c r="N871" s="56" t="s">
        <v>10061</v>
      </c>
      <c r="O871" s="56" t="s">
        <v>21</v>
      </c>
      <c r="P871" s="55" t="n">
        <f aca="false">J871-L871</f>
        <v>51709.18</v>
      </c>
      <c r="Q871" s="55" t="n">
        <f aca="false">IF(J871=0,0,ROUND(L871/J871*100,2))</f>
        <v>39.98</v>
      </c>
      <c r="R871" s="55" t="str">
        <f aca="false">TEXT(E871,"yyyy-mm")</f>
        <v>2022-05</v>
      </c>
    </row>
    <row r="872" customFormat="false" ht="15" hidden="false" customHeight="true" outlineLevel="0" collapsed="false">
      <c r="A872" s="52" t="s">
        <v>14119</v>
      </c>
      <c r="B872" s="52" t="s">
        <v>990</v>
      </c>
      <c r="C872" s="52" t="s">
        <v>6240</v>
      </c>
      <c r="D872" s="52" t="s">
        <v>4716</v>
      </c>
      <c r="E872" s="53" t="n">
        <v>45469</v>
      </c>
      <c r="F872" s="52" t="s">
        <v>102</v>
      </c>
      <c r="G872" s="52" t="s">
        <v>13230</v>
      </c>
      <c r="H872" s="52" t="n">
        <v>321</v>
      </c>
      <c r="I872" s="52" t="n">
        <v>565.73</v>
      </c>
      <c r="J872" s="54" t="n">
        <f aca="false">ROUND(H872*I872,2)</f>
        <v>181599.33</v>
      </c>
      <c r="K872" s="52" t="s">
        <v>13212</v>
      </c>
      <c r="L872" s="52" t="n">
        <v>99521.03</v>
      </c>
      <c r="M872" s="52" t="s">
        <v>13260</v>
      </c>
      <c r="N872" s="52" t="s">
        <v>10066</v>
      </c>
      <c r="O872" s="52" t="s">
        <v>9</v>
      </c>
      <c r="P872" s="55" t="n">
        <f aca="false">J872-L872</f>
        <v>82078.3</v>
      </c>
      <c r="Q872" s="55" t="n">
        <f aca="false">IF(J872=0,0,ROUND(L872/J872*100,2))</f>
        <v>54.8</v>
      </c>
      <c r="R872" s="55" t="str">
        <f aca="false">TEXT(E872,"yyyy-mm")</f>
        <v>2024-06</v>
      </c>
    </row>
    <row r="873" customFormat="false" ht="15" hidden="false" customHeight="true" outlineLevel="0" collapsed="false">
      <c r="A873" s="56" t="s">
        <v>14120</v>
      </c>
      <c r="B873" s="56" t="s">
        <v>890</v>
      </c>
      <c r="C873" s="56" t="s">
        <v>1240</v>
      </c>
      <c r="D873" s="56" t="s">
        <v>3497</v>
      </c>
      <c r="E873" s="57" t="n">
        <v>44714</v>
      </c>
      <c r="F873" s="56" t="s">
        <v>94</v>
      </c>
      <c r="G873" s="56" t="s">
        <v>13195</v>
      </c>
      <c r="H873" s="56" t="n">
        <v>62</v>
      </c>
      <c r="I873" s="56" t="n">
        <v>870.73</v>
      </c>
      <c r="J873" s="54" t="n">
        <f aca="false">ROUND(H873*I873,2)</f>
        <v>53985.26</v>
      </c>
      <c r="K873" s="56" t="s">
        <v>13188</v>
      </c>
      <c r="L873" s="56" t="n">
        <v>9857.21</v>
      </c>
      <c r="M873" s="56" t="s">
        <v>13200</v>
      </c>
      <c r="N873" s="56" t="s">
        <v>10066</v>
      </c>
      <c r="O873" s="56" t="s">
        <v>18</v>
      </c>
      <c r="P873" s="55" t="n">
        <f aca="false">J873-L873</f>
        <v>44128.05</v>
      </c>
      <c r="Q873" s="55" t="n">
        <f aca="false">IF(J873=0,0,ROUND(L873/J873*100,2))</f>
        <v>18.26</v>
      </c>
      <c r="R873" s="55" t="str">
        <f aca="false">TEXT(E873,"yyyy-mm")</f>
        <v>2022-06</v>
      </c>
    </row>
    <row r="874" customFormat="false" ht="15" hidden="false" customHeight="true" outlineLevel="0" collapsed="false">
      <c r="A874" s="52" t="s">
        <v>14121</v>
      </c>
      <c r="B874" s="52" t="s">
        <v>2483</v>
      </c>
      <c r="C874" s="52" t="s">
        <v>1174</v>
      </c>
      <c r="D874" s="52" t="s">
        <v>1468</v>
      </c>
      <c r="E874" s="53" t="n">
        <v>45033</v>
      </c>
      <c r="F874" s="52" t="s">
        <v>96</v>
      </c>
      <c r="G874" s="52" t="s">
        <v>13187</v>
      </c>
      <c r="H874" s="52" t="n">
        <v>405</v>
      </c>
      <c r="I874" s="52" t="n">
        <v>108.88</v>
      </c>
      <c r="J874" s="54" t="n">
        <f aca="false">ROUND(H874*I874,2)</f>
        <v>44096.4</v>
      </c>
      <c r="K874" s="52" t="s">
        <v>13212</v>
      </c>
      <c r="L874" s="52" t="n">
        <v>25716.24</v>
      </c>
      <c r="M874" s="52" t="s">
        <v>13232</v>
      </c>
      <c r="N874" s="52" t="s">
        <v>10061</v>
      </c>
      <c r="O874" s="52" t="s">
        <v>12</v>
      </c>
      <c r="P874" s="55" t="n">
        <f aca="false">J874-L874</f>
        <v>18380.16</v>
      </c>
      <c r="Q874" s="55" t="n">
        <f aca="false">IF(J874=0,0,ROUND(L874/J874*100,2))</f>
        <v>58.32</v>
      </c>
      <c r="R874" s="55" t="str">
        <f aca="false">TEXT(E874,"yyyy-mm")</f>
        <v>2023-04</v>
      </c>
    </row>
    <row r="875" customFormat="false" ht="15" hidden="false" customHeight="true" outlineLevel="0" collapsed="false">
      <c r="A875" s="56" t="s">
        <v>14122</v>
      </c>
      <c r="B875" s="56" t="s">
        <v>1528</v>
      </c>
      <c r="C875" s="56" t="s">
        <v>9224</v>
      </c>
      <c r="D875" s="56" t="s">
        <v>3862</v>
      </c>
      <c r="E875" s="57" t="n">
        <v>45434</v>
      </c>
      <c r="F875" s="56" t="s">
        <v>94</v>
      </c>
      <c r="G875" s="56" t="s">
        <v>13230</v>
      </c>
      <c r="H875" s="56" t="n">
        <v>70</v>
      </c>
      <c r="I875" s="56" t="n">
        <v>526.36</v>
      </c>
      <c r="J875" s="54" t="n">
        <f aca="false">ROUND(H875*I875,2)</f>
        <v>36845.2</v>
      </c>
      <c r="K875" s="56" t="s">
        <v>13202</v>
      </c>
      <c r="L875" s="56" t="n">
        <v>9543.59</v>
      </c>
      <c r="M875" s="56" t="s">
        <v>13225</v>
      </c>
      <c r="N875" s="56" t="s">
        <v>10061</v>
      </c>
      <c r="O875" s="56" t="s">
        <v>15</v>
      </c>
      <c r="P875" s="55" t="n">
        <f aca="false">J875-L875</f>
        <v>27301.61</v>
      </c>
      <c r="Q875" s="55" t="n">
        <f aca="false">IF(J875=0,0,ROUND(L875/J875*100,2))</f>
        <v>25.9</v>
      </c>
      <c r="R875" s="55" t="str">
        <f aca="false">TEXT(E875,"yyyy-mm")</f>
        <v>2024-05</v>
      </c>
    </row>
    <row r="876" customFormat="false" ht="15" hidden="false" customHeight="true" outlineLevel="0" collapsed="false">
      <c r="A876" s="52" t="s">
        <v>14123</v>
      </c>
      <c r="B876" s="52" t="s">
        <v>1939</v>
      </c>
      <c r="C876" s="52" t="s">
        <v>1001</v>
      </c>
      <c r="D876" s="52" t="s">
        <v>3084</v>
      </c>
      <c r="E876" s="53" t="n">
        <v>44705</v>
      </c>
      <c r="F876" s="52" t="s">
        <v>94</v>
      </c>
      <c r="G876" s="52" t="s">
        <v>13195</v>
      </c>
      <c r="H876" s="52" t="n">
        <v>196</v>
      </c>
      <c r="I876" s="52" t="n">
        <v>892.93</v>
      </c>
      <c r="J876" s="54" t="n">
        <f aca="false">ROUND(H876*I876,2)</f>
        <v>175014.28</v>
      </c>
      <c r="K876" s="52" t="s">
        <v>13212</v>
      </c>
      <c r="L876" s="52" t="n">
        <v>42316.27</v>
      </c>
      <c r="M876" s="52" t="s">
        <v>13236</v>
      </c>
      <c r="N876" s="52" t="s">
        <v>10066</v>
      </c>
      <c r="O876" s="52" t="s">
        <v>15</v>
      </c>
      <c r="P876" s="55" t="n">
        <f aca="false">J876-L876</f>
        <v>132698.01</v>
      </c>
      <c r="Q876" s="55" t="n">
        <f aca="false">IF(J876=0,0,ROUND(L876/J876*100,2))</f>
        <v>24.18</v>
      </c>
      <c r="R876" s="55" t="str">
        <f aca="false">TEXT(E876,"yyyy-mm")</f>
        <v>2022-05</v>
      </c>
    </row>
    <row r="877" customFormat="false" ht="15" hidden="false" customHeight="true" outlineLevel="0" collapsed="false">
      <c r="A877" s="56" t="s">
        <v>14124</v>
      </c>
      <c r="B877" s="56" t="s">
        <v>2990</v>
      </c>
      <c r="C877" s="56" t="s">
        <v>6561</v>
      </c>
      <c r="D877" s="56" t="s">
        <v>3379</v>
      </c>
      <c r="E877" s="57" t="n">
        <v>44655</v>
      </c>
      <c r="F877" s="56" t="s">
        <v>100</v>
      </c>
      <c r="G877" s="56" t="s">
        <v>13230</v>
      </c>
      <c r="H877" s="56" t="n">
        <v>80</v>
      </c>
      <c r="I877" s="56" t="n">
        <v>22.89</v>
      </c>
      <c r="J877" s="54" t="n">
        <f aca="false">ROUND(H877*I877,2)</f>
        <v>1831.2</v>
      </c>
      <c r="K877" s="56" t="s">
        <v>13192</v>
      </c>
      <c r="L877" s="56" t="n">
        <v>361.47</v>
      </c>
      <c r="M877" s="56" t="s">
        <v>13225</v>
      </c>
      <c r="N877" s="56" t="s">
        <v>10066</v>
      </c>
      <c r="O877" s="56" t="s">
        <v>9</v>
      </c>
      <c r="P877" s="55" t="n">
        <f aca="false">J877-L877</f>
        <v>1469.73</v>
      </c>
      <c r="Q877" s="55" t="n">
        <f aca="false">IF(J877=0,0,ROUND(L877/J877*100,2))</f>
        <v>19.74</v>
      </c>
      <c r="R877" s="55" t="str">
        <f aca="false">TEXT(E877,"yyyy-mm")</f>
        <v>2022-04</v>
      </c>
    </row>
    <row r="878" customFormat="false" ht="15" hidden="false" customHeight="true" outlineLevel="0" collapsed="false">
      <c r="A878" s="52" t="s">
        <v>14125</v>
      </c>
      <c r="B878" s="52" t="s">
        <v>1262</v>
      </c>
      <c r="C878" s="52" t="s">
        <v>8903</v>
      </c>
      <c r="D878" s="52" t="s">
        <v>3705</v>
      </c>
      <c r="E878" s="53" t="n">
        <v>45374</v>
      </c>
      <c r="F878" s="52" t="s">
        <v>102</v>
      </c>
      <c r="G878" s="52" t="s">
        <v>13187</v>
      </c>
      <c r="H878" s="52" t="n">
        <v>199</v>
      </c>
      <c r="I878" s="52" t="n">
        <v>374.41</v>
      </c>
      <c r="J878" s="54" t="n">
        <f aca="false">ROUND(H878*I878,2)</f>
        <v>74507.59</v>
      </c>
      <c r="K878" s="52" t="s">
        <v>13188</v>
      </c>
      <c r="L878" s="52" t="n">
        <v>12078.37</v>
      </c>
      <c r="M878" s="52" t="s">
        <v>13193</v>
      </c>
      <c r="N878" s="52" t="s">
        <v>10066</v>
      </c>
      <c r="O878" s="52" t="s">
        <v>15</v>
      </c>
      <c r="P878" s="55" t="n">
        <f aca="false">J878-L878</f>
        <v>62429.22</v>
      </c>
      <c r="Q878" s="55" t="n">
        <f aca="false">IF(J878=0,0,ROUND(L878/J878*100,2))</f>
        <v>16.21</v>
      </c>
      <c r="R878" s="55" t="str">
        <f aca="false">TEXT(E878,"yyyy-mm")</f>
        <v>2024-03</v>
      </c>
    </row>
    <row r="879" customFormat="false" ht="15" hidden="false" customHeight="true" outlineLevel="0" collapsed="false">
      <c r="A879" s="56" t="s">
        <v>14126</v>
      </c>
      <c r="B879" s="56" t="s">
        <v>2740</v>
      </c>
      <c r="C879" s="56" t="s">
        <v>3559</v>
      </c>
      <c r="D879" s="56" t="s">
        <v>5917</v>
      </c>
      <c r="E879" s="57" t="n">
        <v>45240</v>
      </c>
      <c r="F879" s="56" t="s">
        <v>102</v>
      </c>
      <c r="G879" s="56" t="s">
        <v>13211</v>
      </c>
      <c r="H879" s="56" t="n">
        <v>311</v>
      </c>
      <c r="I879" s="56" t="n">
        <v>451.92</v>
      </c>
      <c r="J879" s="54" t="n">
        <f aca="false">ROUND(H879*I879,2)</f>
        <v>140547.12</v>
      </c>
      <c r="K879" s="56" t="s">
        <v>13192</v>
      </c>
      <c r="L879" s="56" t="n">
        <v>83030.92</v>
      </c>
      <c r="M879" s="56" t="s">
        <v>13214</v>
      </c>
      <c r="N879" s="56" t="s">
        <v>10066</v>
      </c>
      <c r="O879" s="56" t="s">
        <v>21</v>
      </c>
      <c r="P879" s="55" t="n">
        <f aca="false">J879-L879</f>
        <v>57516.2</v>
      </c>
      <c r="Q879" s="55" t="n">
        <f aca="false">IF(J879=0,0,ROUND(L879/J879*100,2))</f>
        <v>59.08</v>
      </c>
      <c r="R879" s="55" t="str">
        <f aca="false">TEXT(E879,"yyyy-mm")</f>
        <v>2023-11</v>
      </c>
    </row>
    <row r="880" customFormat="false" ht="15" hidden="false" customHeight="true" outlineLevel="0" collapsed="false">
      <c r="A880" s="52" t="s">
        <v>14127</v>
      </c>
      <c r="B880" s="52" t="s">
        <v>398</v>
      </c>
      <c r="C880" s="52" t="s">
        <v>2177</v>
      </c>
      <c r="D880" s="52" t="s">
        <v>5675</v>
      </c>
      <c r="E880" s="53" t="n">
        <v>44727</v>
      </c>
      <c r="F880" s="52" t="s">
        <v>102</v>
      </c>
      <c r="G880" s="52" t="s">
        <v>13191</v>
      </c>
      <c r="H880" s="52" t="n">
        <v>343</v>
      </c>
      <c r="I880" s="52" t="n">
        <v>470.01</v>
      </c>
      <c r="J880" s="54" t="n">
        <f aca="false">ROUND(H880*I880,2)</f>
        <v>161213.43</v>
      </c>
      <c r="K880" s="52" t="s">
        <v>13192</v>
      </c>
      <c r="L880" s="52" t="n">
        <v>21763.36</v>
      </c>
      <c r="M880" s="52" t="s">
        <v>13218</v>
      </c>
      <c r="N880" s="52" t="s">
        <v>10066</v>
      </c>
      <c r="O880" s="52" t="s">
        <v>15</v>
      </c>
      <c r="P880" s="55" t="n">
        <f aca="false">J880-L880</f>
        <v>139450.07</v>
      </c>
      <c r="Q880" s="55" t="n">
        <f aca="false">IF(J880=0,0,ROUND(L880/J880*100,2))</f>
        <v>13.5</v>
      </c>
      <c r="R880" s="55" t="str">
        <f aca="false">TEXT(E880,"yyyy-mm")</f>
        <v>2022-06</v>
      </c>
    </row>
    <row r="881" customFormat="false" ht="15" hidden="false" customHeight="true" outlineLevel="0" collapsed="false">
      <c r="A881" s="56" t="s">
        <v>14128</v>
      </c>
      <c r="B881" s="56" t="s">
        <v>3041</v>
      </c>
      <c r="C881" s="56" t="s">
        <v>1975</v>
      </c>
      <c r="D881" s="56" t="s">
        <v>9114</v>
      </c>
      <c r="E881" s="57" t="n">
        <v>44642</v>
      </c>
      <c r="F881" s="56" t="s">
        <v>92</v>
      </c>
      <c r="G881" s="56" t="s">
        <v>13205</v>
      </c>
      <c r="H881" s="56" t="n">
        <v>450</v>
      </c>
      <c r="I881" s="56" t="n">
        <v>220.6</v>
      </c>
      <c r="J881" s="54" t="n">
        <f aca="false">ROUND(H881*I881,2)</f>
        <v>99270</v>
      </c>
      <c r="K881" s="56" t="s">
        <v>13212</v>
      </c>
      <c r="L881" s="56" t="n">
        <v>44660.07</v>
      </c>
      <c r="M881" s="56" t="s">
        <v>13236</v>
      </c>
      <c r="N881" s="56" t="s">
        <v>10061</v>
      </c>
      <c r="O881" s="56" t="s">
        <v>21</v>
      </c>
      <c r="P881" s="55" t="n">
        <f aca="false">J881-L881</f>
        <v>54609.93</v>
      </c>
      <c r="Q881" s="55" t="n">
        <f aca="false">IF(J881=0,0,ROUND(L881/J881*100,2))</f>
        <v>44.99</v>
      </c>
      <c r="R881" s="55" t="str">
        <f aca="false">TEXT(E881,"yyyy-mm")</f>
        <v>2022-03</v>
      </c>
    </row>
    <row r="882" customFormat="false" ht="15" hidden="false" customHeight="true" outlineLevel="0" collapsed="false">
      <c r="A882" s="52" t="s">
        <v>14129</v>
      </c>
      <c r="B882" s="52" t="s">
        <v>3736</v>
      </c>
      <c r="C882" s="52" t="s">
        <v>6156</v>
      </c>
      <c r="D882" s="52" t="s">
        <v>3855</v>
      </c>
      <c r="E882" s="53" t="n">
        <v>44677</v>
      </c>
      <c r="F882" s="52" t="s">
        <v>94</v>
      </c>
      <c r="G882" s="52" t="s">
        <v>13230</v>
      </c>
      <c r="H882" s="52" t="n">
        <v>281</v>
      </c>
      <c r="I882" s="52" t="n">
        <v>57.09</v>
      </c>
      <c r="J882" s="54" t="n">
        <f aca="false">ROUND(H882*I882,2)</f>
        <v>16042.29</v>
      </c>
      <c r="K882" s="52" t="s">
        <v>13192</v>
      </c>
      <c r="L882" s="52" t="n">
        <v>5382.31</v>
      </c>
      <c r="M882" s="52" t="s">
        <v>13225</v>
      </c>
      <c r="N882" s="52" t="s">
        <v>10066</v>
      </c>
      <c r="O882" s="52" t="s">
        <v>18</v>
      </c>
      <c r="P882" s="55" t="n">
        <f aca="false">J882-L882</f>
        <v>10659.98</v>
      </c>
      <c r="Q882" s="55" t="n">
        <f aca="false">IF(J882=0,0,ROUND(L882/J882*100,2))</f>
        <v>33.55</v>
      </c>
      <c r="R882" s="55" t="str">
        <f aca="false">TEXT(E882,"yyyy-mm")</f>
        <v>2022-04</v>
      </c>
    </row>
    <row r="883" customFormat="false" ht="15" hidden="false" customHeight="true" outlineLevel="0" collapsed="false">
      <c r="A883" s="56" t="s">
        <v>14130</v>
      </c>
      <c r="B883" s="56" t="s">
        <v>1590</v>
      </c>
      <c r="C883" s="56" t="s">
        <v>14131</v>
      </c>
      <c r="D883" s="56" t="s">
        <v>7717</v>
      </c>
      <c r="E883" s="57" t="n">
        <v>45295</v>
      </c>
      <c r="F883" s="56" t="s">
        <v>94</v>
      </c>
      <c r="G883" s="56" t="s">
        <v>13205</v>
      </c>
      <c r="H883" s="56" t="n">
        <v>348</v>
      </c>
      <c r="I883" s="56" t="n">
        <v>428.81</v>
      </c>
      <c r="J883" s="54" t="n">
        <f aca="false">ROUND(H883*I883,2)</f>
        <v>149225.88</v>
      </c>
      <c r="K883" s="56" t="s">
        <v>13212</v>
      </c>
      <c r="L883" s="56" t="n">
        <v>57263.85</v>
      </c>
      <c r="M883" s="56" t="s">
        <v>13292</v>
      </c>
      <c r="N883" s="56" t="s">
        <v>10066</v>
      </c>
      <c r="O883" s="56" t="s">
        <v>9</v>
      </c>
      <c r="P883" s="55" t="n">
        <f aca="false">J883-L883</f>
        <v>91962.03</v>
      </c>
      <c r="Q883" s="55" t="n">
        <f aca="false">IF(J883=0,0,ROUND(L883/J883*100,2))</f>
        <v>38.37</v>
      </c>
      <c r="R883" s="55" t="str">
        <f aca="false">TEXT(E883,"yyyy-mm")</f>
        <v>2024-01</v>
      </c>
    </row>
    <row r="884" customFormat="false" ht="15" hidden="false" customHeight="true" outlineLevel="0" collapsed="false">
      <c r="A884" s="52" t="s">
        <v>14132</v>
      </c>
      <c r="B884" s="52" t="s">
        <v>3942</v>
      </c>
      <c r="C884" s="52" t="s">
        <v>6561</v>
      </c>
      <c r="D884" s="52" t="s">
        <v>624</v>
      </c>
      <c r="E884" s="53" t="n">
        <v>45601</v>
      </c>
      <c r="F884" s="52" t="s">
        <v>98</v>
      </c>
      <c r="G884" s="52" t="s">
        <v>13191</v>
      </c>
      <c r="H884" s="52" t="n">
        <v>231</v>
      </c>
      <c r="I884" s="52" t="n">
        <v>901.43</v>
      </c>
      <c r="J884" s="54" t="n">
        <f aca="false">ROUND(H884*I884,2)</f>
        <v>208230.33</v>
      </c>
      <c r="K884" s="52" t="s">
        <v>13212</v>
      </c>
      <c r="L884" s="52" t="n">
        <v>118398.45</v>
      </c>
      <c r="M884" s="52" t="s">
        <v>13206</v>
      </c>
      <c r="N884" s="52" t="s">
        <v>10061</v>
      </c>
      <c r="O884" s="52" t="s">
        <v>21</v>
      </c>
      <c r="P884" s="55" t="n">
        <f aca="false">J884-L884</f>
        <v>89831.88</v>
      </c>
      <c r="Q884" s="55" t="n">
        <f aca="false">IF(J884=0,0,ROUND(L884/J884*100,2))</f>
        <v>56.86</v>
      </c>
      <c r="R884" s="55" t="str">
        <f aca="false">TEXT(E884,"yyyy-mm")</f>
        <v>2024-11</v>
      </c>
    </row>
    <row r="885" customFormat="false" ht="15" hidden="false" customHeight="true" outlineLevel="0" collapsed="false">
      <c r="A885" s="56" t="s">
        <v>14133</v>
      </c>
      <c r="B885" s="56" t="s">
        <v>2372</v>
      </c>
      <c r="C885" s="56" t="s">
        <v>2005</v>
      </c>
      <c r="D885" s="56" t="s">
        <v>10141</v>
      </c>
      <c r="E885" s="57" t="n">
        <v>45440</v>
      </c>
      <c r="F885" s="56" t="s">
        <v>94</v>
      </c>
      <c r="G885" s="56" t="s">
        <v>13187</v>
      </c>
      <c r="H885" s="56" t="n">
        <v>2</v>
      </c>
      <c r="I885" s="56" t="n">
        <v>899.22</v>
      </c>
      <c r="J885" s="54" t="n">
        <f aca="false">ROUND(H885*I885,2)</f>
        <v>1798.44</v>
      </c>
      <c r="K885" s="56" t="s">
        <v>13192</v>
      </c>
      <c r="L885" s="56" t="n">
        <v>464.92</v>
      </c>
      <c r="M885" s="56" t="s">
        <v>13196</v>
      </c>
      <c r="N885" s="56" t="s">
        <v>10061</v>
      </c>
      <c r="O885" s="56" t="s">
        <v>15</v>
      </c>
      <c r="P885" s="55" t="n">
        <f aca="false">J885-L885</f>
        <v>1333.52</v>
      </c>
      <c r="Q885" s="55" t="n">
        <f aca="false">IF(J885=0,0,ROUND(L885/J885*100,2))</f>
        <v>25.85</v>
      </c>
      <c r="R885" s="55" t="str">
        <f aca="false">TEXT(E885,"yyyy-mm")</f>
        <v>2024-05</v>
      </c>
    </row>
    <row r="886" customFormat="false" ht="15" hidden="false" customHeight="true" outlineLevel="0" collapsed="false">
      <c r="A886" s="52" t="s">
        <v>14134</v>
      </c>
      <c r="B886" s="52" t="s">
        <v>3688</v>
      </c>
      <c r="C886" s="52" t="s">
        <v>4472</v>
      </c>
      <c r="D886" s="52" t="s">
        <v>2184</v>
      </c>
      <c r="E886" s="53" t="n">
        <v>45512</v>
      </c>
      <c r="F886" s="52" t="s">
        <v>102</v>
      </c>
      <c r="G886" s="52" t="s">
        <v>13211</v>
      </c>
      <c r="H886" s="52" t="n">
        <v>453</v>
      </c>
      <c r="I886" s="52" t="n">
        <v>163.22</v>
      </c>
      <c r="J886" s="54" t="n">
        <f aca="false">ROUND(H886*I886,2)</f>
        <v>73938.66</v>
      </c>
      <c r="K886" s="52" t="s">
        <v>13202</v>
      </c>
      <c r="L886" s="52" t="n">
        <v>1733.26</v>
      </c>
      <c r="M886" s="52" t="s">
        <v>13258</v>
      </c>
      <c r="N886" s="52" t="s">
        <v>10066</v>
      </c>
      <c r="O886" s="52" t="s">
        <v>21</v>
      </c>
      <c r="P886" s="55" t="n">
        <f aca="false">J886-L886</f>
        <v>72205.4</v>
      </c>
      <c r="Q886" s="55" t="n">
        <f aca="false">IF(J886=0,0,ROUND(L886/J886*100,2))</f>
        <v>2.34</v>
      </c>
      <c r="R886" s="55" t="str">
        <f aca="false">TEXT(E886,"yyyy-mm")</f>
        <v>2024-08</v>
      </c>
    </row>
    <row r="887" customFormat="false" ht="15" hidden="false" customHeight="true" outlineLevel="0" collapsed="false">
      <c r="A887" s="56" t="s">
        <v>14135</v>
      </c>
      <c r="B887" s="56" t="s">
        <v>3019</v>
      </c>
      <c r="C887" s="56" t="s">
        <v>8780</v>
      </c>
      <c r="D887" s="56" t="s">
        <v>2654</v>
      </c>
      <c r="E887" s="57" t="n">
        <v>45040</v>
      </c>
      <c r="F887" s="56" t="s">
        <v>94</v>
      </c>
      <c r="G887" s="56" t="s">
        <v>13211</v>
      </c>
      <c r="H887" s="56" t="n">
        <v>30</v>
      </c>
      <c r="I887" s="56" t="n">
        <v>933.29</v>
      </c>
      <c r="J887" s="54" t="n">
        <f aca="false">ROUND(H887*I887,2)</f>
        <v>27998.7</v>
      </c>
      <c r="K887" s="56" t="s">
        <v>13212</v>
      </c>
      <c r="L887" s="56" t="n">
        <v>4614.88</v>
      </c>
      <c r="M887" s="56" t="s">
        <v>13198</v>
      </c>
      <c r="N887" s="56" t="s">
        <v>10066</v>
      </c>
      <c r="O887" s="56" t="s">
        <v>12</v>
      </c>
      <c r="P887" s="55" t="n">
        <f aca="false">J887-L887</f>
        <v>23383.82</v>
      </c>
      <c r="Q887" s="55" t="n">
        <f aca="false">IF(J887=0,0,ROUND(L887/J887*100,2))</f>
        <v>16.48</v>
      </c>
      <c r="R887" s="55" t="str">
        <f aca="false">TEXT(E887,"yyyy-mm")</f>
        <v>2023-04</v>
      </c>
    </row>
    <row r="888" customFormat="false" ht="15" hidden="false" customHeight="true" outlineLevel="0" collapsed="false">
      <c r="A888" s="52" t="s">
        <v>14136</v>
      </c>
      <c r="B888" s="52" t="s">
        <v>3549</v>
      </c>
      <c r="C888" s="52" t="s">
        <v>5389</v>
      </c>
      <c r="D888" s="52" t="s">
        <v>2562</v>
      </c>
      <c r="E888" s="53" t="n">
        <v>44634</v>
      </c>
      <c r="F888" s="52" t="s">
        <v>100</v>
      </c>
      <c r="G888" s="52" t="s">
        <v>13195</v>
      </c>
      <c r="H888" s="52" t="n">
        <v>87</v>
      </c>
      <c r="I888" s="52" t="n">
        <v>720.29</v>
      </c>
      <c r="J888" s="54" t="n">
        <f aca="false">ROUND(H888*I888,2)</f>
        <v>62665.23</v>
      </c>
      <c r="K888" s="52" t="s">
        <v>13202</v>
      </c>
      <c r="L888" s="52" t="n">
        <v>25535.66</v>
      </c>
      <c r="M888" s="52" t="s">
        <v>13241</v>
      </c>
      <c r="N888" s="52" t="s">
        <v>10061</v>
      </c>
      <c r="O888" s="52" t="s">
        <v>15</v>
      </c>
      <c r="P888" s="55" t="n">
        <f aca="false">J888-L888</f>
        <v>37129.57</v>
      </c>
      <c r="Q888" s="55" t="n">
        <f aca="false">IF(J888=0,0,ROUND(L888/J888*100,2))</f>
        <v>40.75</v>
      </c>
      <c r="R888" s="55" t="str">
        <f aca="false">TEXT(E888,"yyyy-mm")</f>
        <v>2022-03</v>
      </c>
    </row>
    <row r="889" customFormat="false" ht="15" hidden="false" customHeight="true" outlineLevel="0" collapsed="false">
      <c r="A889" s="56" t="s">
        <v>14137</v>
      </c>
      <c r="B889" s="56" t="s">
        <v>3458</v>
      </c>
      <c r="C889" s="56" t="s">
        <v>3269</v>
      </c>
      <c r="D889" s="56" t="s">
        <v>4395</v>
      </c>
      <c r="E889" s="57" t="n">
        <v>45548</v>
      </c>
      <c r="F889" s="56" t="s">
        <v>102</v>
      </c>
      <c r="G889" s="56" t="s">
        <v>13195</v>
      </c>
      <c r="H889" s="56" t="n">
        <v>113</v>
      </c>
      <c r="I889" s="56" t="n">
        <v>213.67</v>
      </c>
      <c r="J889" s="54" t="n">
        <f aca="false">ROUND(H889*I889,2)</f>
        <v>24144.71</v>
      </c>
      <c r="K889" s="56" t="s">
        <v>13188</v>
      </c>
      <c r="L889" s="56" t="n">
        <v>3971.11</v>
      </c>
      <c r="M889" s="56" t="s">
        <v>13306</v>
      </c>
      <c r="N889" s="56" t="s">
        <v>10066</v>
      </c>
      <c r="O889" s="56" t="s">
        <v>18</v>
      </c>
      <c r="P889" s="55" t="n">
        <f aca="false">J889-L889</f>
        <v>20173.6</v>
      </c>
      <c r="Q889" s="55" t="n">
        <f aca="false">IF(J889=0,0,ROUND(L889/J889*100,2))</f>
        <v>16.45</v>
      </c>
      <c r="R889" s="55" t="str">
        <f aca="false">TEXT(E889,"yyyy-mm")</f>
        <v>2024-09</v>
      </c>
    </row>
    <row r="890" customFormat="false" ht="15" hidden="false" customHeight="true" outlineLevel="0" collapsed="false">
      <c r="A890" s="52" t="s">
        <v>14138</v>
      </c>
      <c r="B890" s="52" t="s">
        <v>2133</v>
      </c>
      <c r="C890" s="52" t="s">
        <v>2298</v>
      </c>
      <c r="D890" s="52" t="s">
        <v>3874</v>
      </c>
      <c r="E890" s="53" t="n">
        <v>45014</v>
      </c>
      <c r="F890" s="52" t="s">
        <v>100</v>
      </c>
      <c r="G890" s="52" t="s">
        <v>13230</v>
      </c>
      <c r="H890" s="52" t="n">
        <v>245</v>
      </c>
      <c r="I890" s="52" t="n">
        <v>121.36</v>
      </c>
      <c r="J890" s="54" t="n">
        <f aca="false">ROUND(H890*I890,2)</f>
        <v>29733.2</v>
      </c>
      <c r="K890" s="52" t="s">
        <v>13202</v>
      </c>
      <c r="L890" s="52" t="n">
        <v>3535.1</v>
      </c>
      <c r="M890" s="52" t="s">
        <v>13287</v>
      </c>
      <c r="N890" s="52" t="s">
        <v>10066</v>
      </c>
      <c r="O890" s="52" t="s">
        <v>18</v>
      </c>
      <c r="P890" s="55" t="n">
        <f aca="false">J890-L890</f>
        <v>26198.1</v>
      </c>
      <c r="Q890" s="55" t="n">
        <f aca="false">IF(J890=0,0,ROUND(L890/J890*100,2))</f>
        <v>11.89</v>
      </c>
      <c r="R890" s="55" t="str">
        <f aca="false">TEXT(E890,"yyyy-mm")</f>
        <v>2023-03</v>
      </c>
    </row>
    <row r="891" customFormat="false" ht="15" hidden="false" customHeight="true" outlineLevel="0" collapsed="false">
      <c r="A891" s="56" t="s">
        <v>14139</v>
      </c>
      <c r="B891" s="56" t="s">
        <v>2498</v>
      </c>
      <c r="C891" s="56" t="s">
        <v>3723</v>
      </c>
      <c r="D891" s="56" t="s">
        <v>3859</v>
      </c>
      <c r="E891" s="57" t="n">
        <v>44940</v>
      </c>
      <c r="F891" s="56" t="s">
        <v>94</v>
      </c>
      <c r="G891" s="56" t="s">
        <v>13211</v>
      </c>
      <c r="H891" s="56" t="n">
        <v>223</v>
      </c>
      <c r="I891" s="56" t="n">
        <v>749.24</v>
      </c>
      <c r="J891" s="54" t="n">
        <f aca="false">ROUND(H891*I891,2)</f>
        <v>167080.52</v>
      </c>
      <c r="K891" s="56" t="s">
        <v>13188</v>
      </c>
      <c r="L891" s="56" t="n">
        <v>31549.35</v>
      </c>
      <c r="M891" s="56" t="s">
        <v>13209</v>
      </c>
      <c r="N891" s="56" t="s">
        <v>10066</v>
      </c>
      <c r="O891" s="56" t="s">
        <v>21</v>
      </c>
      <c r="P891" s="55" t="n">
        <f aca="false">J891-L891</f>
        <v>135531.17</v>
      </c>
      <c r="Q891" s="55" t="n">
        <f aca="false">IF(J891=0,0,ROUND(L891/J891*100,2))</f>
        <v>18.88</v>
      </c>
      <c r="R891" s="55" t="str">
        <f aca="false">TEXT(E891,"yyyy-mm")</f>
        <v>2023-01</v>
      </c>
    </row>
    <row r="892" customFormat="false" ht="15" hidden="false" customHeight="true" outlineLevel="0" collapsed="false">
      <c r="A892" s="52" t="s">
        <v>14140</v>
      </c>
      <c r="B892" s="52" t="s">
        <v>2003</v>
      </c>
      <c r="C892" s="52" t="s">
        <v>2770</v>
      </c>
      <c r="D892" s="52" t="s">
        <v>6419</v>
      </c>
      <c r="E892" s="53" t="n">
        <v>45460</v>
      </c>
      <c r="F892" s="52" t="s">
        <v>92</v>
      </c>
      <c r="G892" s="52" t="s">
        <v>13230</v>
      </c>
      <c r="H892" s="52" t="n">
        <v>222</v>
      </c>
      <c r="I892" s="52" t="n">
        <v>771.79</v>
      </c>
      <c r="J892" s="54" t="n">
        <f aca="false">ROUND(H892*I892,2)</f>
        <v>171337.38</v>
      </c>
      <c r="K892" s="52" t="s">
        <v>13192</v>
      </c>
      <c r="L892" s="52" t="n">
        <v>22898.58</v>
      </c>
      <c r="M892" s="52" t="s">
        <v>13258</v>
      </c>
      <c r="N892" s="52" t="s">
        <v>10066</v>
      </c>
      <c r="O892" s="52" t="s">
        <v>18</v>
      </c>
      <c r="P892" s="55" t="n">
        <f aca="false">J892-L892</f>
        <v>148438.8</v>
      </c>
      <c r="Q892" s="55" t="n">
        <f aca="false">IF(J892=0,0,ROUND(L892/J892*100,2))</f>
        <v>13.36</v>
      </c>
      <c r="R892" s="55" t="str">
        <f aca="false">TEXT(E892,"yyyy-mm")</f>
        <v>2024-06</v>
      </c>
    </row>
    <row r="893" customFormat="false" ht="15" hidden="false" customHeight="true" outlineLevel="0" collapsed="false">
      <c r="A893" s="56" t="s">
        <v>14141</v>
      </c>
      <c r="B893" s="56" t="s">
        <v>1277</v>
      </c>
      <c r="C893" s="56" t="s">
        <v>637</v>
      </c>
      <c r="D893" s="56" t="s">
        <v>1866</v>
      </c>
      <c r="E893" s="57" t="n">
        <v>45237</v>
      </c>
      <c r="F893" s="56" t="s">
        <v>94</v>
      </c>
      <c r="G893" s="56" t="s">
        <v>13211</v>
      </c>
      <c r="H893" s="56" t="n">
        <v>385</v>
      </c>
      <c r="I893" s="56" t="n">
        <v>206.29</v>
      </c>
      <c r="J893" s="54" t="n">
        <f aca="false">ROUND(H893*I893,2)</f>
        <v>79421.65</v>
      </c>
      <c r="K893" s="56" t="s">
        <v>13202</v>
      </c>
      <c r="L893" s="56" t="n">
        <v>24325.15</v>
      </c>
      <c r="M893" s="56" t="s">
        <v>13306</v>
      </c>
      <c r="N893" s="56" t="s">
        <v>10061</v>
      </c>
      <c r="O893" s="56" t="s">
        <v>9</v>
      </c>
      <c r="P893" s="55" t="n">
        <f aca="false">J893-L893</f>
        <v>55096.5</v>
      </c>
      <c r="Q893" s="55" t="n">
        <f aca="false">IF(J893=0,0,ROUND(L893/J893*100,2))</f>
        <v>30.63</v>
      </c>
      <c r="R893" s="55" t="str">
        <f aca="false">TEXT(E893,"yyyy-mm")</f>
        <v>2023-11</v>
      </c>
    </row>
    <row r="894" customFormat="false" ht="15" hidden="false" customHeight="true" outlineLevel="0" collapsed="false">
      <c r="A894" s="52" t="s">
        <v>14142</v>
      </c>
      <c r="B894" s="52" t="s">
        <v>2269</v>
      </c>
      <c r="C894" s="52" t="s">
        <v>12433</v>
      </c>
      <c r="D894" s="52" t="s">
        <v>1693</v>
      </c>
      <c r="E894" s="53" t="n">
        <v>44589</v>
      </c>
      <c r="F894" s="52" t="s">
        <v>94</v>
      </c>
      <c r="G894" s="52" t="s">
        <v>13195</v>
      </c>
      <c r="H894" s="52" t="n">
        <v>317</v>
      </c>
      <c r="I894" s="52" t="n">
        <v>316.88</v>
      </c>
      <c r="J894" s="54" t="n">
        <f aca="false">ROUND(H894*I894,2)</f>
        <v>100450.96</v>
      </c>
      <c r="K894" s="52" t="s">
        <v>13192</v>
      </c>
      <c r="L894" s="52" t="n">
        <v>47740.03</v>
      </c>
      <c r="M894" s="52" t="s">
        <v>13254</v>
      </c>
      <c r="N894" s="52" t="s">
        <v>10061</v>
      </c>
      <c r="O894" s="52" t="s">
        <v>18</v>
      </c>
      <c r="P894" s="55" t="n">
        <f aca="false">J894-L894</f>
        <v>52710.93</v>
      </c>
      <c r="Q894" s="55" t="n">
        <f aca="false">IF(J894=0,0,ROUND(L894/J894*100,2))</f>
        <v>47.53</v>
      </c>
      <c r="R894" s="55" t="str">
        <f aca="false">TEXT(E894,"yyyy-mm")</f>
        <v>2022-01</v>
      </c>
    </row>
    <row r="895" customFormat="false" ht="15" hidden="false" customHeight="true" outlineLevel="0" collapsed="false">
      <c r="A895" s="56" t="s">
        <v>14143</v>
      </c>
      <c r="B895" s="56" t="s">
        <v>2759</v>
      </c>
      <c r="C895" s="56" t="s">
        <v>3405</v>
      </c>
      <c r="D895" s="56" t="s">
        <v>3315</v>
      </c>
      <c r="E895" s="57" t="n">
        <v>44870</v>
      </c>
      <c r="F895" s="56" t="s">
        <v>96</v>
      </c>
      <c r="G895" s="56" t="s">
        <v>13187</v>
      </c>
      <c r="H895" s="56" t="n">
        <v>270</v>
      </c>
      <c r="I895" s="56" t="n">
        <v>433.17</v>
      </c>
      <c r="J895" s="54" t="n">
        <f aca="false">ROUND(H895*I895,2)</f>
        <v>116955.9</v>
      </c>
      <c r="K895" s="56" t="s">
        <v>13192</v>
      </c>
      <c r="L895" s="56" t="n">
        <v>65507.76</v>
      </c>
      <c r="M895" s="56" t="s">
        <v>13225</v>
      </c>
      <c r="N895" s="56" t="s">
        <v>10066</v>
      </c>
      <c r="O895" s="56" t="s">
        <v>21</v>
      </c>
      <c r="P895" s="55" t="n">
        <f aca="false">J895-L895</f>
        <v>51448.14</v>
      </c>
      <c r="Q895" s="55" t="n">
        <f aca="false">IF(J895=0,0,ROUND(L895/J895*100,2))</f>
        <v>56.01</v>
      </c>
      <c r="R895" s="55" t="str">
        <f aca="false">TEXT(E895,"yyyy-mm")</f>
        <v>2022-11</v>
      </c>
    </row>
    <row r="896" customFormat="false" ht="15" hidden="false" customHeight="true" outlineLevel="0" collapsed="false">
      <c r="A896" s="52" t="s">
        <v>14144</v>
      </c>
      <c r="B896" s="52" t="s">
        <v>3572</v>
      </c>
      <c r="C896" s="52" t="s">
        <v>3231</v>
      </c>
      <c r="D896" s="52" t="s">
        <v>3546</v>
      </c>
      <c r="E896" s="53" t="n">
        <v>45222</v>
      </c>
      <c r="F896" s="52" t="s">
        <v>98</v>
      </c>
      <c r="G896" s="52" t="s">
        <v>13230</v>
      </c>
      <c r="H896" s="52" t="n">
        <v>252</v>
      </c>
      <c r="I896" s="52" t="n">
        <v>745.85</v>
      </c>
      <c r="J896" s="54" t="n">
        <f aca="false">ROUND(H896*I896,2)</f>
        <v>187954.2</v>
      </c>
      <c r="K896" s="52" t="s">
        <v>13188</v>
      </c>
      <c r="L896" s="52" t="n">
        <v>20813.88</v>
      </c>
      <c r="M896" s="52" t="s">
        <v>13250</v>
      </c>
      <c r="N896" s="52" t="s">
        <v>10066</v>
      </c>
      <c r="O896" s="52" t="s">
        <v>21</v>
      </c>
      <c r="P896" s="55" t="n">
        <f aca="false">J896-L896</f>
        <v>167140.32</v>
      </c>
      <c r="Q896" s="55" t="n">
        <f aca="false">IF(J896=0,0,ROUND(L896/J896*100,2))</f>
        <v>11.07</v>
      </c>
      <c r="R896" s="55" t="str">
        <f aca="false">TEXT(E896,"yyyy-mm")</f>
        <v>2023-10</v>
      </c>
    </row>
    <row r="897" customFormat="false" ht="15" hidden="false" customHeight="true" outlineLevel="0" collapsed="false">
      <c r="A897" s="56" t="s">
        <v>14145</v>
      </c>
      <c r="B897" s="56" t="s">
        <v>1373</v>
      </c>
      <c r="C897" s="56" t="s">
        <v>8204</v>
      </c>
      <c r="D897" s="56" t="s">
        <v>4400</v>
      </c>
      <c r="E897" s="57" t="n">
        <v>45595</v>
      </c>
      <c r="F897" s="56" t="s">
        <v>96</v>
      </c>
      <c r="G897" s="56" t="s">
        <v>13187</v>
      </c>
      <c r="H897" s="56" t="n">
        <v>303</v>
      </c>
      <c r="I897" s="56" t="n">
        <v>118.29</v>
      </c>
      <c r="J897" s="54" t="n">
        <f aca="false">ROUND(H897*I897,2)</f>
        <v>35841.87</v>
      </c>
      <c r="K897" s="56" t="s">
        <v>13212</v>
      </c>
      <c r="L897" s="56" t="n">
        <v>12844.83</v>
      </c>
      <c r="M897" s="56" t="s">
        <v>13222</v>
      </c>
      <c r="N897" s="56" t="s">
        <v>10061</v>
      </c>
      <c r="O897" s="56" t="s">
        <v>9</v>
      </c>
      <c r="P897" s="55" t="n">
        <f aca="false">J897-L897</f>
        <v>22997.04</v>
      </c>
      <c r="Q897" s="55" t="n">
        <f aca="false">IF(J897=0,0,ROUND(L897/J897*100,2))</f>
        <v>35.84</v>
      </c>
      <c r="R897" s="55" t="str">
        <f aca="false">TEXT(E897,"yyyy-mm")</f>
        <v>2024-10</v>
      </c>
    </row>
    <row r="898" customFormat="false" ht="15" hidden="false" customHeight="true" outlineLevel="0" collapsed="false">
      <c r="A898" s="52" t="s">
        <v>14146</v>
      </c>
      <c r="B898" s="52" t="s">
        <v>3928</v>
      </c>
      <c r="C898" s="52" t="s">
        <v>3231</v>
      </c>
      <c r="D898" s="52" t="s">
        <v>4347</v>
      </c>
      <c r="E898" s="53" t="n">
        <v>44661</v>
      </c>
      <c r="F898" s="52" t="s">
        <v>96</v>
      </c>
      <c r="G898" s="52" t="s">
        <v>13205</v>
      </c>
      <c r="H898" s="52" t="n">
        <v>133</v>
      </c>
      <c r="I898" s="52" t="n">
        <v>209.69</v>
      </c>
      <c r="J898" s="54" t="n">
        <f aca="false">ROUND(H898*I898,2)</f>
        <v>27888.77</v>
      </c>
      <c r="K898" s="52" t="s">
        <v>13202</v>
      </c>
      <c r="L898" s="52" t="n">
        <v>8118.72</v>
      </c>
      <c r="M898" s="52" t="s">
        <v>13214</v>
      </c>
      <c r="N898" s="52" t="s">
        <v>10061</v>
      </c>
      <c r="O898" s="52" t="s">
        <v>9</v>
      </c>
      <c r="P898" s="55" t="n">
        <f aca="false">J898-L898</f>
        <v>19770.05</v>
      </c>
      <c r="Q898" s="55" t="n">
        <f aca="false">IF(J898=0,0,ROUND(L898/J898*100,2))</f>
        <v>29.11</v>
      </c>
      <c r="R898" s="55" t="str">
        <f aca="false">TEXT(E898,"yyyy-mm")</f>
        <v>2022-04</v>
      </c>
    </row>
    <row r="899" customFormat="false" ht="15" hidden="false" customHeight="true" outlineLevel="0" collapsed="false">
      <c r="A899" s="56" t="s">
        <v>14147</v>
      </c>
      <c r="B899" s="56" t="s">
        <v>3429</v>
      </c>
      <c r="C899" s="56" t="s">
        <v>2103</v>
      </c>
      <c r="D899" s="56" t="s">
        <v>2776</v>
      </c>
      <c r="E899" s="57" t="n">
        <v>44915</v>
      </c>
      <c r="F899" s="56" t="s">
        <v>102</v>
      </c>
      <c r="G899" s="56" t="s">
        <v>13205</v>
      </c>
      <c r="H899" s="56" t="n">
        <v>448</v>
      </c>
      <c r="I899" s="56" t="n">
        <v>983.88</v>
      </c>
      <c r="J899" s="54" t="n">
        <f aca="false">ROUND(H899*I899,2)</f>
        <v>440778.24</v>
      </c>
      <c r="K899" s="56" t="s">
        <v>13202</v>
      </c>
      <c r="L899" s="56" t="n">
        <v>102906.92</v>
      </c>
      <c r="M899" s="56" t="s">
        <v>13254</v>
      </c>
      <c r="N899" s="56" t="s">
        <v>10061</v>
      </c>
      <c r="O899" s="56" t="s">
        <v>15</v>
      </c>
      <c r="P899" s="55" t="n">
        <f aca="false">J899-L899</f>
        <v>337871.32</v>
      </c>
      <c r="Q899" s="55" t="n">
        <f aca="false">IF(J899=0,0,ROUND(L899/J899*100,2))</f>
        <v>23.35</v>
      </c>
      <c r="R899" s="55" t="str">
        <f aca="false">TEXT(E899,"yyyy-mm")</f>
        <v>2022-12</v>
      </c>
    </row>
    <row r="900" customFormat="false" ht="15" hidden="false" customHeight="true" outlineLevel="0" collapsed="false">
      <c r="A900" s="52" t="s">
        <v>14148</v>
      </c>
      <c r="B900" s="52" t="s">
        <v>3747</v>
      </c>
      <c r="C900" s="52" t="s">
        <v>2914</v>
      </c>
      <c r="D900" s="52" t="s">
        <v>1597</v>
      </c>
      <c r="E900" s="53" t="n">
        <v>44887</v>
      </c>
      <c r="F900" s="52" t="s">
        <v>96</v>
      </c>
      <c r="G900" s="52" t="s">
        <v>13230</v>
      </c>
      <c r="H900" s="52" t="n">
        <v>120</v>
      </c>
      <c r="I900" s="52" t="n">
        <v>344.42</v>
      </c>
      <c r="J900" s="54" t="n">
        <f aca="false">ROUND(H900*I900,2)</f>
        <v>41330.4</v>
      </c>
      <c r="K900" s="52" t="s">
        <v>13202</v>
      </c>
      <c r="L900" s="52" t="n">
        <v>12990.05</v>
      </c>
      <c r="M900" s="52" t="s">
        <v>13220</v>
      </c>
      <c r="N900" s="52" t="s">
        <v>10061</v>
      </c>
      <c r="O900" s="52" t="s">
        <v>12</v>
      </c>
      <c r="P900" s="55" t="n">
        <f aca="false">J900-L900</f>
        <v>28340.35</v>
      </c>
      <c r="Q900" s="55" t="n">
        <f aca="false">IF(J900=0,0,ROUND(L900/J900*100,2))</f>
        <v>31.43</v>
      </c>
      <c r="R900" s="55" t="str">
        <f aca="false">TEXT(E900,"yyyy-mm")</f>
        <v>2022-11</v>
      </c>
    </row>
    <row r="901" customFormat="false" ht="15" hidden="false" customHeight="true" outlineLevel="0" collapsed="false">
      <c r="A901" s="56" t="s">
        <v>14149</v>
      </c>
      <c r="B901" s="56" t="s">
        <v>1456</v>
      </c>
      <c r="C901" s="56" t="s">
        <v>532</v>
      </c>
      <c r="D901" s="56" t="s">
        <v>4240</v>
      </c>
      <c r="E901" s="57" t="n">
        <v>45389</v>
      </c>
      <c r="F901" s="56" t="s">
        <v>92</v>
      </c>
      <c r="G901" s="56" t="s">
        <v>13205</v>
      </c>
      <c r="H901" s="56" t="n">
        <v>293</v>
      </c>
      <c r="I901" s="56" t="n">
        <v>334.52</v>
      </c>
      <c r="J901" s="54" t="n">
        <f aca="false">ROUND(H901*I901,2)</f>
        <v>98014.36</v>
      </c>
      <c r="K901" s="56" t="s">
        <v>13202</v>
      </c>
      <c r="L901" s="56" t="n">
        <v>50749.51</v>
      </c>
      <c r="M901" s="56" t="s">
        <v>13225</v>
      </c>
      <c r="N901" s="56" t="s">
        <v>10061</v>
      </c>
      <c r="O901" s="56" t="s">
        <v>12</v>
      </c>
      <c r="P901" s="55" t="n">
        <f aca="false">J901-L901</f>
        <v>47264.85</v>
      </c>
      <c r="Q901" s="55" t="n">
        <f aca="false">IF(J901=0,0,ROUND(L901/J901*100,2))</f>
        <v>51.78</v>
      </c>
      <c r="R901" s="55" t="str">
        <f aca="false">TEXT(E901,"yyyy-mm")</f>
        <v>2024-04</v>
      </c>
    </row>
    <row r="902" customFormat="false" ht="15" hidden="false" customHeight="true" outlineLevel="0" collapsed="false">
      <c r="A902" s="52" t="s">
        <v>14150</v>
      </c>
      <c r="B902" s="52" t="s">
        <v>1238</v>
      </c>
      <c r="C902" s="52" t="s">
        <v>2196</v>
      </c>
      <c r="D902" s="52" t="s">
        <v>2360</v>
      </c>
      <c r="E902" s="53" t="n">
        <v>45132</v>
      </c>
      <c r="F902" s="52" t="s">
        <v>98</v>
      </c>
      <c r="G902" s="52" t="s">
        <v>13230</v>
      </c>
      <c r="H902" s="52" t="n">
        <v>259</v>
      </c>
      <c r="I902" s="52" t="n">
        <v>603.73</v>
      </c>
      <c r="J902" s="54" t="n">
        <f aca="false">ROUND(H902*I902,2)</f>
        <v>156366.07</v>
      </c>
      <c r="K902" s="52" t="s">
        <v>13202</v>
      </c>
      <c r="L902" s="52" t="n">
        <v>90979.98</v>
      </c>
      <c r="M902" s="52" t="s">
        <v>13225</v>
      </c>
      <c r="N902" s="52" t="s">
        <v>10066</v>
      </c>
      <c r="O902" s="52" t="s">
        <v>15</v>
      </c>
      <c r="P902" s="55" t="n">
        <f aca="false">J902-L902</f>
        <v>65386.09</v>
      </c>
      <c r="Q902" s="55" t="n">
        <f aca="false">IF(J902=0,0,ROUND(L902/J902*100,2))</f>
        <v>58.18</v>
      </c>
      <c r="R902" s="55" t="str">
        <f aca="false">TEXT(E902,"yyyy-mm")</f>
        <v>2023-07</v>
      </c>
    </row>
    <row r="903" customFormat="false" ht="15" hidden="false" customHeight="true" outlineLevel="0" collapsed="false">
      <c r="A903" s="56" t="s">
        <v>14151</v>
      </c>
      <c r="B903" s="56" t="s">
        <v>2289</v>
      </c>
      <c r="C903" s="56" t="s">
        <v>1055</v>
      </c>
      <c r="D903" s="56" t="s">
        <v>4178</v>
      </c>
      <c r="E903" s="57" t="n">
        <v>45211</v>
      </c>
      <c r="F903" s="56" t="s">
        <v>96</v>
      </c>
      <c r="G903" s="56" t="s">
        <v>13211</v>
      </c>
      <c r="H903" s="56" t="n">
        <v>257</v>
      </c>
      <c r="I903" s="56" t="n">
        <v>592.33</v>
      </c>
      <c r="J903" s="54" t="n">
        <f aca="false">ROUND(H903*I903,2)</f>
        <v>152228.81</v>
      </c>
      <c r="K903" s="56" t="s">
        <v>13188</v>
      </c>
      <c r="L903" s="56" t="n">
        <v>18624.41</v>
      </c>
      <c r="M903" s="56" t="s">
        <v>13260</v>
      </c>
      <c r="N903" s="56" t="s">
        <v>10061</v>
      </c>
      <c r="O903" s="56" t="s">
        <v>15</v>
      </c>
      <c r="P903" s="55" t="n">
        <f aca="false">J903-L903</f>
        <v>133604.4</v>
      </c>
      <c r="Q903" s="55" t="n">
        <f aca="false">IF(J903=0,0,ROUND(L903/J903*100,2))</f>
        <v>12.23</v>
      </c>
      <c r="R903" s="55" t="str">
        <f aca="false">TEXT(E903,"yyyy-mm")</f>
        <v>2023-10</v>
      </c>
    </row>
    <row r="904" customFormat="false" ht="15" hidden="false" customHeight="true" outlineLevel="0" collapsed="false">
      <c r="A904" s="52" t="s">
        <v>14152</v>
      </c>
      <c r="B904" s="52" t="s">
        <v>3740</v>
      </c>
      <c r="C904" s="52" t="s">
        <v>1279</v>
      </c>
      <c r="D904" s="52" t="s">
        <v>7116</v>
      </c>
      <c r="E904" s="53" t="n">
        <v>44714</v>
      </c>
      <c r="F904" s="52" t="s">
        <v>102</v>
      </c>
      <c r="G904" s="52" t="s">
        <v>13230</v>
      </c>
      <c r="H904" s="52" t="n">
        <v>396</v>
      </c>
      <c r="I904" s="52" t="n">
        <v>698.51</v>
      </c>
      <c r="J904" s="54" t="n">
        <f aca="false">ROUND(H904*I904,2)</f>
        <v>276609.96</v>
      </c>
      <c r="K904" s="52" t="s">
        <v>13212</v>
      </c>
      <c r="L904" s="52" t="n">
        <v>35265.27</v>
      </c>
      <c r="M904" s="52" t="s">
        <v>13218</v>
      </c>
      <c r="N904" s="52" t="s">
        <v>10061</v>
      </c>
      <c r="O904" s="52" t="s">
        <v>15</v>
      </c>
      <c r="P904" s="55" t="n">
        <f aca="false">J904-L904</f>
        <v>241344.69</v>
      </c>
      <c r="Q904" s="55" t="n">
        <f aca="false">IF(J904=0,0,ROUND(L904/J904*100,2))</f>
        <v>12.75</v>
      </c>
      <c r="R904" s="55" t="str">
        <f aca="false">TEXT(E904,"yyyy-mm")</f>
        <v>2022-06</v>
      </c>
    </row>
    <row r="905" customFormat="false" ht="15" hidden="false" customHeight="true" outlineLevel="0" collapsed="false">
      <c r="A905" s="56" t="s">
        <v>14153</v>
      </c>
      <c r="B905" s="56" t="s">
        <v>907</v>
      </c>
      <c r="C905" s="56" t="s">
        <v>2706</v>
      </c>
      <c r="D905" s="56" t="s">
        <v>10111</v>
      </c>
      <c r="E905" s="57" t="n">
        <v>45651</v>
      </c>
      <c r="F905" s="56" t="s">
        <v>96</v>
      </c>
      <c r="G905" s="56" t="s">
        <v>13211</v>
      </c>
      <c r="H905" s="56" t="n">
        <v>249</v>
      </c>
      <c r="I905" s="56" t="n">
        <v>244.07</v>
      </c>
      <c r="J905" s="54" t="n">
        <f aca="false">ROUND(H905*I905,2)</f>
        <v>60773.43</v>
      </c>
      <c r="K905" s="56" t="s">
        <v>13188</v>
      </c>
      <c r="L905" s="56" t="n">
        <v>27496.05</v>
      </c>
      <c r="M905" s="56" t="s">
        <v>13193</v>
      </c>
      <c r="N905" s="56" t="s">
        <v>10061</v>
      </c>
      <c r="O905" s="56" t="s">
        <v>9</v>
      </c>
      <c r="P905" s="55" t="n">
        <f aca="false">J905-L905</f>
        <v>33277.38</v>
      </c>
      <c r="Q905" s="55" t="n">
        <f aca="false">IF(J905=0,0,ROUND(L905/J905*100,2))</f>
        <v>45.24</v>
      </c>
      <c r="R905" s="55" t="str">
        <f aca="false">TEXT(E905,"yyyy-mm")</f>
        <v>2024-12</v>
      </c>
    </row>
    <row r="906" customFormat="false" ht="15" hidden="false" customHeight="true" outlineLevel="0" collapsed="false">
      <c r="A906" s="52" t="s">
        <v>14154</v>
      </c>
      <c r="B906" s="52" t="s">
        <v>2799</v>
      </c>
      <c r="C906" s="52" t="s">
        <v>1884</v>
      </c>
      <c r="D906" s="52" t="s">
        <v>5830</v>
      </c>
      <c r="E906" s="53" t="n">
        <v>44775</v>
      </c>
      <c r="F906" s="52" t="s">
        <v>96</v>
      </c>
      <c r="G906" s="52" t="s">
        <v>13205</v>
      </c>
      <c r="H906" s="52" t="n">
        <v>10</v>
      </c>
      <c r="I906" s="52" t="n">
        <v>312.07</v>
      </c>
      <c r="J906" s="54" t="n">
        <f aca="false">ROUND(H906*I906,2)</f>
        <v>3120.7</v>
      </c>
      <c r="K906" s="52" t="s">
        <v>13188</v>
      </c>
      <c r="L906" s="52" t="n">
        <v>464.6</v>
      </c>
      <c r="M906" s="52" t="s">
        <v>13265</v>
      </c>
      <c r="N906" s="52" t="s">
        <v>10066</v>
      </c>
      <c r="O906" s="52" t="s">
        <v>12</v>
      </c>
      <c r="P906" s="55" t="n">
        <f aca="false">J906-L906</f>
        <v>2656.1</v>
      </c>
      <c r="Q906" s="55" t="n">
        <f aca="false">IF(J906=0,0,ROUND(L906/J906*100,2))</f>
        <v>14.89</v>
      </c>
      <c r="R906" s="55" t="str">
        <f aca="false">TEXT(E906,"yyyy-mm")</f>
        <v>2022-08</v>
      </c>
    </row>
    <row r="907" customFormat="false" ht="15" hidden="false" customHeight="true" outlineLevel="0" collapsed="false">
      <c r="A907" s="56" t="s">
        <v>14155</v>
      </c>
      <c r="B907" s="56" t="s">
        <v>2525</v>
      </c>
      <c r="C907" s="56" t="s">
        <v>3211</v>
      </c>
      <c r="D907" s="56" t="s">
        <v>1924</v>
      </c>
      <c r="E907" s="57" t="n">
        <v>45471</v>
      </c>
      <c r="F907" s="56" t="s">
        <v>100</v>
      </c>
      <c r="G907" s="56" t="s">
        <v>13195</v>
      </c>
      <c r="H907" s="56" t="n">
        <v>178</v>
      </c>
      <c r="I907" s="56" t="n">
        <v>607.88</v>
      </c>
      <c r="J907" s="54" t="n">
        <f aca="false">ROUND(H907*I907,2)</f>
        <v>108202.64</v>
      </c>
      <c r="K907" s="56" t="s">
        <v>13188</v>
      </c>
      <c r="L907" s="56" t="n">
        <v>24888.14</v>
      </c>
      <c r="M907" s="56" t="s">
        <v>13196</v>
      </c>
      <c r="N907" s="56" t="s">
        <v>10061</v>
      </c>
      <c r="O907" s="56" t="s">
        <v>15</v>
      </c>
      <c r="P907" s="55" t="n">
        <f aca="false">J907-L907</f>
        <v>83314.5</v>
      </c>
      <c r="Q907" s="55" t="n">
        <f aca="false">IF(J907=0,0,ROUND(L907/J907*100,2))</f>
        <v>23</v>
      </c>
      <c r="R907" s="55" t="str">
        <f aca="false">TEXT(E907,"yyyy-mm")</f>
        <v>2024-06</v>
      </c>
    </row>
    <row r="908" customFormat="false" ht="15" hidden="false" customHeight="true" outlineLevel="0" collapsed="false">
      <c r="A908" s="52" t="s">
        <v>14156</v>
      </c>
      <c r="B908" s="52" t="s">
        <v>2343</v>
      </c>
      <c r="C908" s="52" t="s">
        <v>7128</v>
      </c>
      <c r="D908" s="52" t="s">
        <v>1836</v>
      </c>
      <c r="E908" s="53" t="n">
        <v>44629</v>
      </c>
      <c r="F908" s="52" t="s">
        <v>92</v>
      </c>
      <c r="G908" s="52" t="s">
        <v>13191</v>
      </c>
      <c r="H908" s="52" t="n">
        <v>443</v>
      </c>
      <c r="I908" s="52" t="n">
        <v>425.97</v>
      </c>
      <c r="J908" s="54" t="n">
        <f aca="false">ROUND(H908*I908,2)</f>
        <v>188704.71</v>
      </c>
      <c r="K908" s="52" t="s">
        <v>13212</v>
      </c>
      <c r="L908" s="52" t="n">
        <v>54057.67</v>
      </c>
      <c r="M908" s="52" t="s">
        <v>13200</v>
      </c>
      <c r="N908" s="52" t="s">
        <v>10061</v>
      </c>
      <c r="O908" s="52" t="s">
        <v>12</v>
      </c>
      <c r="P908" s="55" t="n">
        <f aca="false">J908-L908</f>
        <v>134647.04</v>
      </c>
      <c r="Q908" s="55" t="n">
        <f aca="false">IF(J908=0,0,ROUND(L908/J908*100,2))</f>
        <v>28.65</v>
      </c>
      <c r="R908" s="55" t="str">
        <f aca="false">TEXT(E908,"yyyy-mm")</f>
        <v>2022-03</v>
      </c>
    </row>
    <row r="909" customFormat="false" ht="15" hidden="false" customHeight="true" outlineLevel="0" collapsed="false">
      <c r="A909" s="56" t="s">
        <v>14157</v>
      </c>
      <c r="B909" s="56" t="s">
        <v>3964</v>
      </c>
      <c r="C909" s="56" t="s">
        <v>6373</v>
      </c>
      <c r="D909" s="56" t="s">
        <v>5341</v>
      </c>
      <c r="E909" s="57" t="n">
        <v>45103</v>
      </c>
      <c r="F909" s="56" t="s">
        <v>96</v>
      </c>
      <c r="G909" s="56" t="s">
        <v>13191</v>
      </c>
      <c r="H909" s="56" t="n">
        <v>209</v>
      </c>
      <c r="I909" s="56" t="n">
        <v>778.3</v>
      </c>
      <c r="J909" s="54" t="n">
        <f aca="false">ROUND(H909*I909,2)</f>
        <v>162664.7</v>
      </c>
      <c r="K909" s="56" t="s">
        <v>13212</v>
      </c>
      <c r="L909" s="56" t="n">
        <v>67500.84</v>
      </c>
      <c r="M909" s="56" t="s">
        <v>13220</v>
      </c>
      <c r="N909" s="56" t="s">
        <v>10066</v>
      </c>
      <c r="O909" s="56" t="s">
        <v>18</v>
      </c>
      <c r="P909" s="55" t="n">
        <f aca="false">J909-L909</f>
        <v>95163.86</v>
      </c>
      <c r="Q909" s="55" t="n">
        <f aca="false">IF(J909=0,0,ROUND(L909/J909*100,2))</f>
        <v>41.5</v>
      </c>
      <c r="R909" s="55" t="str">
        <f aca="false">TEXT(E909,"yyyy-mm")</f>
        <v>2023-06</v>
      </c>
    </row>
    <row r="910" customFormat="false" ht="15" hidden="false" customHeight="true" outlineLevel="0" collapsed="false">
      <c r="A910" s="52" t="s">
        <v>14158</v>
      </c>
      <c r="B910" s="52" t="s">
        <v>724</v>
      </c>
      <c r="C910" s="52" t="s">
        <v>5250</v>
      </c>
      <c r="D910" s="52" t="s">
        <v>930</v>
      </c>
      <c r="E910" s="53" t="n">
        <v>45471</v>
      </c>
      <c r="F910" s="52" t="s">
        <v>100</v>
      </c>
      <c r="G910" s="52" t="s">
        <v>13195</v>
      </c>
      <c r="H910" s="52" t="n">
        <v>343</v>
      </c>
      <c r="I910" s="52" t="n">
        <v>530.38</v>
      </c>
      <c r="J910" s="54" t="n">
        <f aca="false">ROUND(H910*I910,2)</f>
        <v>181920.34</v>
      </c>
      <c r="K910" s="52" t="s">
        <v>13212</v>
      </c>
      <c r="L910" s="52" t="n">
        <v>78174.88</v>
      </c>
      <c r="M910" s="52" t="s">
        <v>13260</v>
      </c>
      <c r="N910" s="52" t="s">
        <v>10066</v>
      </c>
      <c r="O910" s="52" t="s">
        <v>12</v>
      </c>
      <c r="P910" s="55" t="n">
        <f aca="false">J910-L910</f>
        <v>103745.46</v>
      </c>
      <c r="Q910" s="55" t="n">
        <f aca="false">IF(J910=0,0,ROUND(L910/J910*100,2))</f>
        <v>42.97</v>
      </c>
      <c r="R910" s="55" t="str">
        <f aca="false">TEXT(E910,"yyyy-mm")</f>
        <v>2024-06</v>
      </c>
    </row>
    <row r="911" customFormat="false" ht="15" hidden="false" customHeight="true" outlineLevel="0" collapsed="false">
      <c r="A911" s="56" t="s">
        <v>14159</v>
      </c>
      <c r="B911" s="56" t="s">
        <v>3833</v>
      </c>
      <c r="C911" s="56" t="s">
        <v>2322</v>
      </c>
      <c r="D911" s="56" t="s">
        <v>735</v>
      </c>
      <c r="E911" s="57" t="n">
        <v>45446</v>
      </c>
      <c r="F911" s="56" t="s">
        <v>94</v>
      </c>
      <c r="G911" s="56" t="s">
        <v>13191</v>
      </c>
      <c r="H911" s="56" t="n">
        <v>457</v>
      </c>
      <c r="I911" s="56" t="n">
        <v>415.84</v>
      </c>
      <c r="J911" s="54" t="n">
        <f aca="false">ROUND(H911*I911,2)</f>
        <v>190038.88</v>
      </c>
      <c r="K911" s="56" t="s">
        <v>13192</v>
      </c>
      <c r="L911" s="56" t="n">
        <v>93601.24</v>
      </c>
      <c r="M911" s="56" t="s">
        <v>13260</v>
      </c>
      <c r="N911" s="56" t="s">
        <v>10066</v>
      </c>
      <c r="O911" s="56" t="s">
        <v>21</v>
      </c>
      <c r="P911" s="55" t="n">
        <f aca="false">J911-L911</f>
        <v>96437.64</v>
      </c>
      <c r="Q911" s="55" t="n">
        <f aca="false">IF(J911=0,0,ROUND(L911/J911*100,2))</f>
        <v>49.25</v>
      </c>
      <c r="R911" s="55" t="str">
        <f aca="false">TEXT(E911,"yyyy-mm")</f>
        <v>2024-06</v>
      </c>
    </row>
    <row r="912" customFormat="false" ht="15" hidden="false" customHeight="true" outlineLevel="0" collapsed="false">
      <c r="A912" s="52" t="s">
        <v>14160</v>
      </c>
      <c r="B912" s="52" t="s">
        <v>3410</v>
      </c>
      <c r="C912" s="52" t="s">
        <v>8777</v>
      </c>
      <c r="D912" s="52" t="s">
        <v>687</v>
      </c>
      <c r="E912" s="53" t="n">
        <v>44678</v>
      </c>
      <c r="F912" s="52" t="s">
        <v>96</v>
      </c>
      <c r="G912" s="52" t="s">
        <v>13230</v>
      </c>
      <c r="H912" s="52" t="n">
        <v>192</v>
      </c>
      <c r="I912" s="52" t="n">
        <v>420.08</v>
      </c>
      <c r="J912" s="54" t="n">
        <f aca="false">ROUND(H912*I912,2)</f>
        <v>80655.36</v>
      </c>
      <c r="K912" s="52" t="s">
        <v>13188</v>
      </c>
      <c r="L912" s="52" t="n">
        <v>28557</v>
      </c>
      <c r="M912" s="52" t="s">
        <v>13263</v>
      </c>
      <c r="N912" s="52" t="s">
        <v>10066</v>
      </c>
      <c r="O912" s="52" t="s">
        <v>12</v>
      </c>
      <c r="P912" s="55" t="n">
        <f aca="false">J912-L912</f>
        <v>52098.36</v>
      </c>
      <c r="Q912" s="55" t="n">
        <f aca="false">IF(J912=0,0,ROUND(L912/J912*100,2))</f>
        <v>35.41</v>
      </c>
      <c r="R912" s="55" t="str">
        <f aca="false">TEXT(E912,"yyyy-mm")</f>
        <v>2022-04</v>
      </c>
    </row>
    <row r="913" customFormat="false" ht="15" hidden="false" customHeight="true" outlineLevel="0" collapsed="false">
      <c r="A913" s="56" t="s">
        <v>14161</v>
      </c>
      <c r="B913" s="56" t="s">
        <v>2552</v>
      </c>
      <c r="C913" s="56" t="s">
        <v>2999</v>
      </c>
      <c r="D913" s="56" t="s">
        <v>1264</v>
      </c>
      <c r="E913" s="57" t="n">
        <v>45654</v>
      </c>
      <c r="F913" s="56" t="s">
        <v>100</v>
      </c>
      <c r="G913" s="56" t="s">
        <v>13205</v>
      </c>
      <c r="H913" s="56" t="n">
        <v>323</v>
      </c>
      <c r="I913" s="56" t="n">
        <v>912.01</v>
      </c>
      <c r="J913" s="54" t="n">
        <f aca="false">ROUND(H913*I913,2)</f>
        <v>294579.23</v>
      </c>
      <c r="K913" s="56" t="s">
        <v>13192</v>
      </c>
      <c r="L913" s="56" t="n">
        <v>120560.86</v>
      </c>
      <c r="M913" s="56" t="s">
        <v>13203</v>
      </c>
      <c r="N913" s="56" t="s">
        <v>10066</v>
      </c>
      <c r="O913" s="56" t="s">
        <v>9</v>
      </c>
      <c r="P913" s="55" t="n">
        <f aca="false">J913-L913</f>
        <v>174018.37</v>
      </c>
      <c r="Q913" s="55" t="n">
        <f aca="false">IF(J913=0,0,ROUND(L913/J913*100,2))</f>
        <v>40.93</v>
      </c>
      <c r="R913" s="55" t="str">
        <f aca="false">TEXT(E913,"yyyy-mm")</f>
        <v>2024-12</v>
      </c>
    </row>
    <row r="914" customFormat="false" ht="15" hidden="false" customHeight="true" outlineLevel="0" collapsed="false">
      <c r="A914" s="52" t="s">
        <v>14162</v>
      </c>
      <c r="B914" s="52" t="s">
        <v>1784</v>
      </c>
      <c r="C914" s="52" t="s">
        <v>1645</v>
      </c>
      <c r="D914" s="52" t="s">
        <v>1199</v>
      </c>
      <c r="E914" s="53" t="n">
        <v>44613</v>
      </c>
      <c r="F914" s="52" t="s">
        <v>102</v>
      </c>
      <c r="G914" s="52" t="s">
        <v>13205</v>
      </c>
      <c r="H914" s="52" t="n">
        <v>283</v>
      </c>
      <c r="I914" s="52" t="n">
        <v>387.86</v>
      </c>
      <c r="J914" s="54" t="n">
        <f aca="false">ROUND(H914*I914,2)</f>
        <v>109764.38</v>
      </c>
      <c r="K914" s="52" t="s">
        <v>13212</v>
      </c>
      <c r="L914" s="52" t="n">
        <v>43915.59</v>
      </c>
      <c r="M914" s="52" t="s">
        <v>13241</v>
      </c>
      <c r="N914" s="52" t="s">
        <v>10061</v>
      </c>
      <c r="O914" s="52" t="s">
        <v>18</v>
      </c>
      <c r="P914" s="55" t="n">
        <f aca="false">J914-L914</f>
        <v>65848.79</v>
      </c>
      <c r="Q914" s="55" t="n">
        <f aca="false">IF(J914=0,0,ROUND(L914/J914*100,2))</f>
        <v>40.01</v>
      </c>
      <c r="R914" s="55" t="str">
        <f aca="false">TEXT(E914,"yyyy-mm")</f>
        <v>2022-02</v>
      </c>
    </row>
    <row r="915" customFormat="false" ht="15" hidden="false" customHeight="true" outlineLevel="0" collapsed="false">
      <c r="A915" s="56" t="s">
        <v>14163</v>
      </c>
      <c r="B915" s="56" t="s">
        <v>806</v>
      </c>
      <c r="C915" s="56" t="s">
        <v>2640</v>
      </c>
      <c r="D915" s="56" t="s">
        <v>2500</v>
      </c>
      <c r="E915" s="57" t="n">
        <v>45263</v>
      </c>
      <c r="F915" s="56" t="s">
        <v>102</v>
      </c>
      <c r="G915" s="56" t="s">
        <v>13191</v>
      </c>
      <c r="H915" s="56" t="n">
        <v>196</v>
      </c>
      <c r="I915" s="56" t="n">
        <v>880.16</v>
      </c>
      <c r="J915" s="54" t="n">
        <f aca="false">ROUND(H915*I915,2)</f>
        <v>172511.36</v>
      </c>
      <c r="K915" s="56" t="s">
        <v>13212</v>
      </c>
      <c r="L915" s="56" t="n">
        <v>98865.07</v>
      </c>
      <c r="M915" s="56" t="s">
        <v>13220</v>
      </c>
      <c r="N915" s="56" t="s">
        <v>10061</v>
      </c>
      <c r="O915" s="56" t="s">
        <v>12</v>
      </c>
      <c r="P915" s="55" t="n">
        <f aca="false">J915-L915</f>
        <v>73646.29</v>
      </c>
      <c r="Q915" s="55" t="n">
        <f aca="false">IF(J915=0,0,ROUND(L915/J915*100,2))</f>
        <v>57.31</v>
      </c>
      <c r="R915" s="55" t="str">
        <f aca="false">TEXT(E915,"yyyy-mm")</f>
        <v>2023-12</v>
      </c>
    </row>
    <row r="916" customFormat="false" ht="15" hidden="false" customHeight="true" outlineLevel="0" collapsed="false">
      <c r="A916" s="52" t="s">
        <v>14164</v>
      </c>
      <c r="B916" s="52" t="s">
        <v>1078</v>
      </c>
      <c r="C916" s="52" t="s">
        <v>7507</v>
      </c>
      <c r="D916" s="52" t="s">
        <v>2767</v>
      </c>
      <c r="E916" s="53" t="n">
        <v>45026</v>
      </c>
      <c r="F916" s="52" t="s">
        <v>98</v>
      </c>
      <c r="G916" s="52" t="s">
        <v>13187</v>
      </c>
      <c r="H916" s="52" t="n">
        <v>381</v>
      </c>
      <c r="I916" s="52" t="n">
        <v>322.13</v>
      </c>
      <c r="J916" s="54" t="n">
        <f aca="false">ROUND(H916*I916,2)</f>
        <v>122731.53</v>
      </c>
      <c r="K916" s="52" t="s">
        <v>13212</v>
      </c>
      <c r="L916" s="52" t="n">
        <v>30578.71</v>
      </c>
      <c r="M916" s="52" t="s">
        <v>13228</v>
      </c>
      <c r="N916" s="52" t="s">
        <v>10061</v>
      </c>
      <c r="O916" s="52" t="s">
        <v>9</v>
      </c>
      <c r="P916" s="55" t="n">
        <f aca="false">J916-L916</f>
        <v>92152.82</v>
      </c>
      <c r="Q916" s="55" t="n">
        <f aca="false">IF(J916=0,0,ROUND(L916/J916*100,2))</f>
        <v>24.92</v>
      </c>
      <c r="R916" s="55" t="str">
        <f aca="false">TEXT(E916,"yyyy-mm")</f>
        <v>2023-04</v>
      </c>
    </row>
    <row r="917" customFormat="false" ht="15" hidden="false" customHeight="true" outlineLevel="0" collapsed="false">
      <c r="A917" s="56" t="s">
        <v>14165</v>
      </c>
      <c r="B917" s="56" t="s">
        <v>3751</v>
      </c>
      <c r="C917" s="56" t="s">
        <v>1085</v>
      </c>
      <c r="D917" s="56" t="s">
        <v>1432</v>
      </c>
      <c r="E917" s="57" t="n">
        <v>44953</v>
      </c>
      <c r="F917" s="56" t="s">
        <v>100</v>
      </c>
      <c r="G917" s="56" t="s">
        <v>13187</v>
      </c>
      <c r="H917" s="56" t="n">
        <v>405</v>
      </c>
      <c r="I917" s="56" t="n">
        <v>456.14</v>
      </c>
      <c r="J917" s="54" t="n">
        <f aca="false">ROUND(H917*I917,2)</f>
        <v>184736.7</v>
      </c>
      <c r="K917" s="56" t="s">
        <v>13212</v>
      </c>
      <c r="L917" s="56" t="n">
        <v>17951.97</v>
      </c>
      <c r="M917" s="56" t="s">
        <v>13232</v>
      </c>
      <c r="N917" s="56" t="s">
        <v>10061</v>
      </c>
      <c r="O917" s="56" t="s">
        <v>18</v>
      </c>
      <c r="P917" s="55" t="n">
        <f aca="false">J917-L917</f>
        <v>166784.73</v>
      </c>
      <c r="Q917" s="55" t="n">
        <f aca="false">IF(J917=0,0,ROUND(L917/J917*100,2))</f>
        <v>9.72</v>
      </c>
      <c r="R917" s="55" t="str">
        <f aca="false">TEXT(E917,"yyyy-mm")</f>
        <v>2023-01</v>
      </c>
    </row>
    <row r="918" customFormat="false" ht="15" hidden="false" customHeight="true" outlineLevel="0" collapsed="false">
      <c r="A918" s="52" t="s">
        <v>14166</v>
      </c>
      <c r="B918" s="52" t="s">
        <v>3901</v>
      </c>
      <c r="C918" s="52" t="s">
        <v>1134</v>
      </c>
      <c r="D918" s="52" t="s">
        <v>8252</v>
      </c>
      <c r="E918" s="53" t="n">
        <v>44712</v>
      </c>
      <c r="F918" s="52" t="s">
        <v>92</v>
      </c>
      <c r="G918" s="52" t="s">
        <v>13211</v>
      </c>
      <c r="H918" s="52" t="n">
        <v>244</v>
      </c>
      <c r="I918" s="52" t="n">
        <v>565.69</v>
      </c>
      <c r="J918" s="54" t="n">
        <f aca="false">ROUND(H918*I918,2)</f>
        <v>138028.36</v>
      </c>
      <c r="K918" s="52" t="s">
        <v>13188</v>
      </c>
      <c r="L918" s="52" t="n">
        <v>11084.64</v>
      </c>
      <c r="M918" s="52" t="s">
        <v>13222</v>
      </c>
      <c r="N918" s="52" t="s">
        <v>10061</v>
      </c>
      <c r="O918" s="52" t="s">
        <v>18</v>
      </c>
      <c r="P918" s="55" t="n">
        <f aca="false">J918-L918</f>
        <v>126943.72</v>
      </c>
      <c r="Q918" s="55" t="n">
        <f aca="false">IF(J918=0,0,ROUND(L918/J918*100,2))</f>
        <v>8.03</v>
      </c>
      <c r="R918" s="55" t="str">
        <f aca="false">TEXT(E918,"yyyy-mm")</f>
        <v>2022-05</v>
      </c>
    </row>
    <row r="919" customFormat="false" ht="15" hidden="false" customHeight="true" outlineLevel="0" collapsed="false">
      <c r="A919" s="56" t="s">
        <v>14167</v>
      </c>
      <c r="B919" s="56" t="s">
        <v>3982</v>
      </c>
      <c r="C919" s="56" t="s">
        <v>6714</v>
      </c>
      <c r="D919" s="56" t="s">
        <v>915</v>
      </c>
      <c r="E919" s="57" t="n">
        <v>45485</v>
      </c>
      <c r="F919" s="56" t="s">
        <v>94</v>
      </c>
      <c r="G919" s="56" t="s">
        <v>13205</v>
      </c>
      <c r="H919" s="56" t="n">
        <v>159</v>
      </c>
      <c r="I919" s="56" t="n">
        <v>303.32</v>
      </c>
      <c r="J919" s="54" t="n">
        <f aca="false">ROUND(H919*I919,2)</f>
        <v>48227.88</v>
      </c>
      <c r="K919" s="56" t="s">
        <v>13202</v>
      </c>
      <c r="L919" s="56" t="n">
        <v>7281.16</v>
      </c>
      <c r="M919" s="56" t="s">
        <v>13203</v>
      </c>
      <c r="N919" s="56" t="s">
        <v>10066</v>
      </c>
      <c r="O919" s="56" t="s">
        <v>12</v>
      </c>
      <c r="P919" s="55" t="n">
        <f aca="false">J919-L919</f>
        <v>40946.72</v>
      </c>
      <c r="Q919" s="55" t="n">
        <f aca="false">IF(J919=0,0,ROUND(L919/J919*100,2))</f>
        <v>15.1</v>
      </c>
      <c r="R919" s="55" t="str">
        <f aca="false">TEXT(E919,"yyyy-mm")</f>
        <v>2024-07</v>
      </c>
    </row>
    <row r="920" customFormat="false" ht="15" hidden="false" customHeight="true" outlineLevel="0" collapsed="false">
      <c r="A920" s="52" t="s">
        <v>14168</v>
      </c>
      <c r="B920" s="52" t="s">
        <v>3742</v>
      </c>
      <c r="C920" s="52" t="s">
        <v>2908</v>
      </c>
      <c r="D920" s="52" t="s">
        <v>3283</v>
      </c>
      <c r="E920" s="53" t="n">
        <v>45230</v>
      </c>
      <c r="F920" s="52" t="s">
        <v>92</v>
      </c>
      <c r="G920" s="52" t="s">
        <v>13187</v>
      </c>
      <c r="H920" s="52" t="n">
        <v>29</v>
      </c>
      <c r="I920" s="52" t="n">
        <v>785.27</v>
      </c>
      <c r="J920" s="54" t="n">
        <f aca="false">ROUND(H920*I920,2)</f>
        <v>22772.83</v>
      </c>
      <c r="K920" s="52" t="s">
        <v>13212</v>
      </c>
      <c r="L920" s="52" t="n">
        <v>8069.63</v>
      </c>
      <c r="M920" s="52" t="s">
        <v>13260</v>
      </c>
      <c r="N920" s="52" t="s">
        <v>10066</v>
      </c>
      <c r="O920" s="52" t="s">
        <v>9</v>
      </c>
      <c r="P920" s="55" t="n">
        <f aca="false">J920-L920</f>
        <v>14703.2</v>
      </c>
      <c r="Q920" s="55" t="n">
        <f aca="false">IF(J920=0,0,ROUND(L920/J920*100,2))</f>
        <v>35.44</v>
      </c>
      <c r="R920" s="55" t="str">
        <f aca="false">TEXT(E920,"yyyy-mm")</f>
        <v>2023-10</v>
      </c>
    </row>
    <row r="921" customFormat="false" ht="15" hidden="false" customHeight="true" outlineLevel="0" collapsed="false">
      <c r="A921" s="56" t="s">
        <v>14169</v>
      </c>
      <c r="B921" s="56" t="s">
        <v>1892</v>
      </c>
      <c r="C921" s="56" t="s">
        <v>3285</v>
      </c>
      <c r="D921" s="56" t="s">
        <v>8286</v>
      </c>
      <c r="E921" s="57" t="n">
        <v>44935</v>
      </c>
      <c r="F921" s="56" t="s">
        <v>96</v>
      </c>
      <c r="G921" s="56" t="s">
        <v>13191</v>
      </c>
      <c r="H921" s="56" t="n">
        <v>13</v>
      </c>
      <c r="I921" s="56" t="n">
        <v>855.39</v>
      </c>
      <c r="J921" s="54" t="n">
        <f aca="false">ROUND(H921*I921,2)</f>
        <v>11120.07</v>
      </c>
      <c r="K921" s="56" t="s">
        <v>13192</v>
      </c>
      <c r="L921" s="56" t="n">
        <v>2514.43</v>
      </c>
      <c r="M921" s="56" t="s">
        <v>13258</v>
      </c>
      <c r="N921" s="56" t="s">
        <v>10061</v>
      </c>
      <c r="O921" s="56" t="s">
        <v>12</v>
      </c>
      <c r="P921" s="55" t="n">
        <f aca="false">J921-L921</f>
        <v>8605.64</v>
      </c>
      <c r="Q921" s="55" t="n">
        <f aca="false">IF(J921=0,0,ROUND(L921/J921*100,2))</f>
        <v>22.61</v>
      </c>
      <c r="R921" s="55" t="str">
        <f aca="false">TEXT(E921,"yyyy-mm")</f>
        <v>2023-01</v>
      </c>
    </row>
    <row r="922" customFormat="false" ht="15" hidden="false" customHeight="true" outlineLevel="0" collapsed="false">
      <c r="A922" s="52" t="s">
        <v>14170</v>
      </c>
      <c r="B922" s="52" t="s">
        <v>3884</v>
      </c>
      <c r="C922" s="52" t="s">
        <v>8729</v>
      </c>
      <c r="D922" s="52" t="s">
        <v>1120</v>
      </c>
      <c r="E922" s="53" t="n">
        <v>45530</v>
      </c>
      <c r="F922" s="52" t="s">
        <v>96</v>
      </c>
      <c r="G922" s="52" t="s">
        <v>13191</v>
      </c>
      <c r="H922" s="52" t="n">
        <v>55</v>
      </c>
      <c r="I922" s="52" t="n">
        <v>978.89</v>
      </c>
      <c r="J922" s="54" t="n">
        <f aca="false">ROUND(H922*I922,2)</f>
        <v>53838.95</v>
      </c>
      <c r="K922" s="52" t="s">
        <v>13188</v>
      </c>
      <c r="L922" s="52" t="n">
        <v>3615.59</v>
      </c>
      <c r="M922" s="52" t="s">
        <v>13265</v>
      </c>
      <c r="N922" s="52" t="s">
        <v>10066</v>
      </c>
      <c r="O922" s="52" t="s">
        <v>12</v>
      </c>
      <c r="P922" s="55" t="n">
        <f aca="false">J922-L922</f>
        <v>50223.36</v>
      </c>
      <c r="Q922" s="55" t="n">
        <f aca="false">IF(J922=0,0,ROUND(L922/J922*100,2))</f>
        <v>6.72</v>
      </c>
      <c r="R922" s="55" t="str">
        <f aca="false">TEXT(E922,"yyyy-mm")</f>
        <v>2024-08</v>
      </c>
    </row>
    <row r="923" customFormat="false" ht="15" hidden="false" customHeight="true" outlineLevel="0" collapsed="false">
      <c r="A923" s="56" t="s">
        <v>14171</v>
      </c>
      <c r="B923" s="56" t="s">
        <v>3224</v>
      </c>
      <c r="C923" s="56" t="s">
        <v>1998</v>
      </c>
      <c r="D923" s="56" t="s">
        <v>8524</v>
      </c>
      <c r="E923" s="57" t="n">
        <v>45183</v>
      </c>
      <c r="F923" s="56" t="s">
        <v>94</v>
      </c>
      <c r="G923" s="56" t="s">
        <v>13211</v>
      </c>
      <c r="H923" s="56" t="n">
        <v>172</v>
      </c>
      <c r="I923" s="56" t="n">
        <v>77.25</v>
      </c>
      <c r="J923" s="54" t="n">
        <f aca="false">ROUND(H923*I923,2)</f>
        <v>13287</v>
      </c>
      <c r="K923" s="56" t="s">
        <v>13192</v>
      </c>
      <c r="L923" s="56" t="n">
        <v>1180.85</v>
      </c>
      <c r="M923" s="56" t="s">
        <v>13239</v>
      </c>
      <c r="N923" s="56" t="s">
        <v>10066</v>
      </c>
      <c r="O923" s="56" t="s">
        <v>12</v>
      </c>
      <c r="P923" s="55" t="n">
        <f aca="false">J923-L923</f>
        <v>12106.15</v>
      </c>
      <c r="Q923" s="55" t="n">
        <f aca="false">IF(J923=0,0,ROUND(L923/J923*100,2))</f>
        <v>8.89</v>
      </c>
      <c r="R923" s="55" t="str">
        <f aca="false">TEXT(E923,"yyyy-mm")</f>
        <v>2023-09</v>
      </c>
    </row>
    <row r="924" customFormat="false" ht="15" hidden="false" customHeight="true" outlineLevel="0" collapsed="false">
      <c r="A924" s="52" t="s">
        <v>14172</v>
      </c>
      <c r="B924" s="52" t="s">
        <v>3337</v>
      </c>
      <c r="C924" s="52" t="s">
        <v>12307</v>
      </c>
      <c r="D924" s="52" t="s">
        <v>7154</v>
      </c>
      <c r="E924" s="53" t="n">
        <v>45131</v>
      </c>
      <c r="F924" s="52" t="s">
        <v>94</v>
      </c>
      <c r="G924" s="52" t="s">
        <v>13191</v>
      </c>
      <c r="H924" s="52" t="n">
        <v>369</v>
      </c>
      <c r="I924" s="52" t="n">
        <v>992.8</v>
      </c>
      <c r="J924" s="54" t="n">
        <f aca="false">ROUND(H924*I924,2)</f>
        <v>366343.2</v>
      </c>
      <c r="K924" s="52" t="s">
        <v>13202</v>
      </c>
      <c r="L924" s="52" t="n">
        <v>150397.85</v>
      </c>
      <c r="M924" s="52" t="s">
        <v>13214</v>
      </c>
      <c r="N924" s="52" t="s">
        <v>10061</v>
      </c>
      <c r="O924" s="52" t="s">
        <v>18</v>
      </c>
      <c r="P924" s="55" t="n">
        <f aca="false">J924-L924</f>
        <v>215945.35</v>
      </c>
      <c r="Q924" s="55" t="n">
        <f aca="false">IF(J924=0,0,ROUND(L924/J924*100,2))</f>
        <v>41.05</v>
      </c>
      <c r="R924" s="55" t="str">
        <f aca="false">TEXT(E924,"yyyy-mm")</f>
        <v>2023-07</v>
      </c>
    </row>
    <row r="925" customFormat="false" ht="15" hidden="false" customHeight="true" outlineLevel="0" collapsed="false">
      <c r="A925" s="56" t="s">
        <v>14173</v>
      </c>
      <c r="B925" s="56" t="s">
        <v>3959</v>
      </c>
      <c r="C925" s="56" t="s">
        <v>1370</v>
      </c>
      <c r="D925" s="56" t="s">
        <v>904</v>
      </c>
      <c r="E925" s="57" t="n">
        <v>45380</v>
      </c>
      <c r="F925" s="56" t="s">
        <v>102</v>
      </c>
      <c r="G925" s="56" t="s">
        <v>13211</v>
      </c>
      <c r="H925" s="56" t="n">
        <v>112</v>
      </c>
      <c r="I925" s="56" t="n">
        <v>910.98</v>
      </c>
      <c r="J925" s="54" t="n">
        <f aca="false">ROUND(H925*I925,2)</f>
        <v>102029.76</v>
      </c>
      <c r="K925" s="56" t="s">
        <v>13212</v>
      </c>
      <c r="L925" s="56" t="n">
        <v>19356.15</v>
      </c>
      <c r="M925" s="56" t="s">
        <v>13263</v>
      </c>
      <c r="N925" s="56" t="s">
        <v>10061</v>
      </c>
      <c r="O925" s="56" t="s">
        <v>15</v>
      </c>
      <c r="P925" s="55" t="n">
        <f aca="false">J925-L925</f>
        <v>82673.61</v>
      </c>
      <c r="Q925" s="55" t="n">
        <f aca="false">IF(J925=0,0,ROUND(L925/J925*100,2))</f>
        <v>18.97</v>
      </c>
      <c r="R925" s="55" t="str">
        <f aca="false">TEXT(E925,"yyyy-mm")</f>
        <v>2024-03</v>
      </c>
    </row>
    <row r="926" customFormat="false" ht="15" hidden="false" customHeight="true" outlineLevel="0" collapsed="false">
      <c r="A926" s="52" t="s">
        <v>14174</v>
      </c>
      <c r="B926" s="52" t="s">
        <v>2921</v>
      </c>
      <c r="C926" s="52" t="s">
        <v>3564</v>
      </c>
      <c r="D926" s="52" t="s">
        <v>2606</v>
      </c>
      <c r="E926" s="53" t="n">
        <v>45094</v>
      </c>
      <c r="F926" s="52" t="s">
        <v>92</v>
      </c>
      <c r="G926" s="52" t="s">
        <v>13211</v>
      </c>
      <c r="H926" s="52" t="n">
        <v>365</v>
      </c>
      <c r="I926" s="52" t="n">
        <v>200.38</v>
      </c>
      <c r="J926" s="54" t="n">
        <f aca="false">ROUND(H926*I926,2)</f>
        <v>73138.7</v>
      </c>
      <c r="K926" s="52" t="s">
        <v>13212</v>
      </c>
      <c r="L926" s="52" t="n">
        <v>15313.04</v>
      </c>
      <c r="M926" s="52" t="s">
        <v>13228</v>
      </c>
      <c r="N926" s="52" t="s">
        <v>10066</v>
      </c>
      <c r="O926" s="52" t="s">
        <v>12</v>
      </c>
      <c r="P926" s="55" t="n">
        <f aca="false">J926-L926</f>
        <v>57825.66</v>
      </c>
      <c r="Q926" s="55" t="n">
        <f aca="false">IF(J926=0,0,ROUND(L926/J926*100,2))</f>
        <v>20.94</v>
      </c>
      <c r="R926" s="55" t="str">
        <f aca="false">TEXT(E926,"yyyy-mm")</f>
        <v>2023-06</v>
      </c>
    </row>
    <row r="927" customFormat="false" ht="15" hidden="false" customHeight="true" outlineLevel="0" collapsed="false">
      <c r="A927" s="56" t="s">
        <v>14175</v>
      </c>
      <c r="B927" s="56" t="s">
        <v>2149</v>
      </c>
      <c r="C927" s="56" t="s">
        <v>967</v>
      </c>
      <c r="D927" s="56" t="s">
        <v>871</v>
      </c>
      <c r="E927" s="57" t="n">
        <v>44817</v>
      </c>
      <c r="F927" s="56" t="s">
        <v>98</v>
      </c>
      <c r="G927" s="56" t="s">
        <v>13191</v>
      </c>
      <c r="H927" s="56" t="n">
        <v>305</v>
      </c>
      <c r="I927" s="56" t="n">
        <v>402.53</v>
      </c>
      <c r="J927" s="54" t="n">
        <f aca="false">ROUND(H927*I927,2)</f>
        <v>122771.65</v>
      </c>
      <c r="K927" s="56" t="s">
        <v>13188</v>
      </c>
      <c r="L927" s="56" t="n">
        <v>67326.07</v>
      </c>
      <c r="M927" s="56" t="s">
        <v>13276</v>
      </c>
      <c r="N927" s="56" t="s">
        <v>10066</v>
      </c>
      <c r="O927" s="56" t="s">
        <v>21</v>
      </c>
      <c r="P927" s="55" t="n">
        <f aca="false">J927-L927</f>
        <v>55445.58</v>
      </c>
      <c r="Q927" s="55" t="n">
        <f aca="false">IF(J927=0,0,ROUND(L927/J927*100,2))</f>
        <v>54.84</v>
      </c>
      <c r="R927" s="55" t="str">
        <f aca="false">TEXT(E927,"yyyy-mm")</f>
        <v>2022-09</v>
      </c>
    </row>
    <row r="928" customFormat="false" ht="15" hidden="false" customHeight="true" outlineLevel="0" collapsed="false">
      <c r="A928" s="52" t="s">
        <v>14176</v>
      </c>
      <c r="B928" s="52" t="s">
        <v>2801</v>
      </c>
      <c r="C928" s="52" t="s">
        <v>6895</v>
      </c>
      <c r="D928" s="52" t="s">
        <v>3655</v>
      </c>
      <c r="E928" s="53" t="n">
        <v>44947</v>
      </c>
      <c r="F928" s="52" t="s">
        <v>102</v>
      </c>
      <c r="G928" s="52" t="s">
        <v>13195</v>
      </c>
      <c r="H928" s="52" t="n">
        <v>50</v>
      </c>
      <c r="I928" s="52" t="n">
        <v>328.84</v>
      </c>
      <c r="J928" s="54" t="n">
        <f aca="false">ROUND(H928*I928,2)</f>
        <v>16442</v>
      </c>
      <c r="K928" s="52" t="s">
        <v>13202</v>
      </c>
      <c r="L928" s="52" t="n">
        <v>5354.63</v>
      </c>
      <c r="M928" s="52" t="s">
        <v>13241</v>
      </c>
      <c r="N928" s="52" t="s">
        <v>10066</v>
      </c>
      <c r="O928" s="52" t="s">
        <v>12</v>
      </c>
      <c r="P928" s="55" t="n">
        <f aca="false">J928-L928</f>
        <v>11087.37</v>
      </c>
      <c r="Q928" s="55" t="n">
        <f aca="false">IF(J928=0,0,ROUND(L928/J928*100,2))</f>
        <v>32.57</v>
      </c>
      <c r="R928" s="55" t="str">
        <f aca="false">TEXT(E928,"yyyy-mm")</f>
        <v>2023-01</v>
      </c>
    </row>
    <row r="929" customFormat="false" ht="15" hidden="false" customHeight="true" outlineLevel="0" collapsed="false">
      <c r="A929" s="56" t="s">
        <v>14177</v>
      </c>
      <c r="B929" s="56" t="s">
        <v>1845</v>
      </c>
      <c r="C929" s="56" t="s">
        <v>2411</v>
      </c>
      <c r="D929" s="56" t="s">
        <v>4370</v>
      </c>
      <c r="E929" s="57" t="n">
        <v>44811</v>
      </c>
      <c r="F929" s="56" t="s">
        <v>100</v>
      </c>
      <c r="G929" s="56" t="s">
        <v>13205</v>
      </c>
      <c r="H929" s="56" t="n">
        <v>335</v>
      </c>
      <c r="I929" s="56" t="n">
        <v>854.85</v>
      </c>
      <c r="J929" s="54" t="n">
        <f aca="false">ROUND(H929*I929,2)</f>
        <v>286374.75</v>
      </c>
      <c r="K929" s="56" t="s">
        <v>13192</v>
      </c>
      <c r="L929" s="56" t="n">
        <v>65569.93</v>
      </c>
      <c r="M929" s="56" t="s">
        <v>13236</v>
      </c>
      <c r="N929" s="56" t="s">
        <v>10066</v>
      </c>
      <c r="O929" s="56" t="s">
        <v>21</v>
      </c>
      <c r="P929" s="55" t="n">
        <f aca="false">J929-L929</f>
        <v>220804.82</v>
      </c>
      <c r="Q929" s="55" t="n">
        <f aca="false">IF(J929=0,0,ROUND(L929/J929*100,2))</f>
        <v>22.9</v>
      </c>
      <c r="R929" s="55" t="str">
        <f aca="false">TEXT(E929,"yyyy-mm")</f>
        <v>2022-09</v>
      </c>
    </row>
    <row r="930" customFormat="false" ht="15" hidden="false" customHeight="true" outlineLevel="0" collapsed="false">
      <c r="A930" s="52" t="s">
        <v>14178</v>
      </c>
      <c r="B930" s="52" t="s">
        <v>2711</v>
      </c>
      <c r="C930" s="52" t="s">
        <v>2399</v>
      </c>
      <c r="D930" s="52" t="s">
        <v>5125</v>
      </c>
      <c r="E930" s="53" t="n">
        <v>44858</v>
      </c>
      <c r="F930" s="52" t="s">
        <v>98</v>
      </c>
      <c r="G930" s="52" t="s">
        <v>13230</v>
      </c>
      <c r="H930" s="52" t="n">
        <v>167</v>
      </c>
      <c r="I930" s="52" t="n">
        <v>95.36</v>
      </c>
      <c r="J930" s="54" t="n">
        <f aca="false">ROUND(H930*I930,2)</f>
        <v>15925.12</v>
      </c>
      <c r="K930" s="52" t="s">
        <v>13202</v>
      </c>
      <c r="L930" s="52" t="n">
        <v>1335.89</v>
      </c>
      <c r="M930" s="52" t="s">
        <v>13206</v>
      </c>
      <c r="N930" s="52" t="s">
        <v>10061</v>
      </c>
      <c r="O930" s="52" t="s">
        <v>18</v>
      </c>
      <c r="P930" s="55" t="n">
        <f aca="false">J930-L930</f>
        <v>14589.23</v>
      </c>
      <c r="Q930" s="55" t="n">
        <f aca="false">IF(J930=0,0,ROUND(L930/J930*100,2))</f>
        <v>8.39</v>
      </c>
      <c r="R930" s="55" t="str">
        <f aca="false">TEXT(E930,"yyyy-mm")</f>
        <v>2022-10</v>
      </c>
    </row>
    <row r="931" customFormat="false" ht="15" hidden="false" customHeight="true" outlineLevel="0" collapsed="false">
      <c r="A931" s="56" t="s">
        <v>14179</v>
      </c>
      <c r="B931" s="56" t="s">
        <v>752</v>
      </c>
      <c r="C931" s="56" t="s">
        <v>3943</v>
      </c>
      <c r="D931" s="56" t="s">
        <v>2362</v>
      </c>
      <c r="E931" s="57" t="n">
        <v>45484</v>
      </c>
      <c r="F931" s="56" t="s">
        <v>92</v>
      </c>
      <c r="G931" s="56" t="s">
        <v>13191</v>
      </c>
      <c r="H931" s="56" t="n">
        <v>176</v>
      </c>
      <c r="I931" s="56" t="n">
        <v>505.06</v>
      </c>
      <c r="J931" s="54" t="n">
        <f aca="false">ROUND(H931*I931,2)</f>
        <v>88890.56</v>
      </c>
      <c r="K931" s="56" t="s">
        <v>13212</v>
      </c>
      <c r="L931" s="56" t="n">
        <v>41039.96</v>
      </c>
      <c r="M931" s="56" t="s">
        <v>13209</v>
      </c>
      <c r="N931" s="56" t="s">
        <v>10066</v>
      </c>
      <c r="O931" s="56" t="s">
        <v>21</v>
      </c>
      <c r="P931" s="55" t="n">
        <f aca="false">J931-L931</f>
        <v>47850.6</v>
      </c>
      <c r="Q931" s="55" t="n">
        <f aca="false">IF(J931=0,0,ROUND(L931/J931*100,2))</f>
        <v>46.17</v>
      </c>
      <c r="R931" s="55" t="str">
        <f aca="false">TEXT(E931,"yyyy-mm")</f>
        <v>2024-07</v>
      </c>
    </row>
    <row r="932" customFormat="false" ht="15" hidden="false" customHeight="true" outlineLevel="0" collapsed="false">
      <c r="A932" s="52" t="s">
        <v>14180</v>
      </c>
      <c r="B932" s="52" t="s">
        <v>2525</v>
      </c>
      <c r="C932" s="52" t="s">
        <v>1817</v>
      </c>
      <c r="D932" s="52" t="s">
        <v>2627</v>
      </c>
      <c r="E932" s="53" t="n">
        <v>44918</v>
      </c>
      <c r="F932" s="52" t="s">
        <v>100</v>
      </c>
      <c r="G932" s="52" t="s">
        <v>13187</v>
      </c>
      <c r="H932" s="52" t="n">
        <v>319</v>
      </c>
      <c r="I932" s="52" t="n">
        <v>226.33</v>
      </c>
      <c r="J932" s="54" t="n">
        <f aca="false">ROUND(H932*I932,2)</f>
        <v>72199.27</v>
      </c>
      <c r="K932" s="52" t="s">
        <v>13192</v>
      </c>
      <c r="L932" s="52" t="n">
        <v>19048.8</v>
      </c>
      <c r="M932" s="52" t="s">
        <v>13218</v>
      </c>
      <c r="N932" s="52" t="s">
        <v>10066</v>
      </c>
      <c r="O932" s="52" t="s">
        <v>15</v>
      </c>
      <c r="P932" s="55" t="n">
        <f aca="false">J932-L932</f>
        <v>53150.47</v>
      </c>
      <c r="Q932" s="55" t="n">
        <f aca="false">IF(J932=0,0,ROUND(L932/J932*100,2))</f>
        <v>26.38</v>
      </c>
      <c r="R932" s="55" t="str">
        <f aca="false">TEXT(E932,"yyyy-mm")</f>
        <v>2022-12</v>
      </c>
    </row>
    <row r="933" customFormat="false" ht="15" hidden="false" customHeight="true" outlineLevel="0" collapsed="false">
      <c r="A933" s="56" t="s">
        <v>14181</v>
      </c>
      <c r="B933" s="56" t="s">
        <v>3176</v>
      </c>
      <c r="C933" s="56" t="s">
        <v>4267</v>
      </c>
      <c r="D933" s="56" t="s">
        <v>1924</v>
      </c>
      <c r="E933" s="57" t="n">
        <v>44709</v>
      </c>
      <c r="F933" s="56" t="s">
        <v>98</v>
      </c>
      <c r="G933" s="56" t="s">
        <v>13191</v>
      </c>
      <c r="H933" s="56" t="n">
        <v>394</v>
      </c>
      <c r="I933" s="56" t="n">
        <v>572.93</v>
      </c>
      <c r="J933" s="54" t="n">
        <f aca="false">ROUND(H933*I933,2)</f>
        <v>225734.42</v>
      </c>
      <c r="K933" s="56" t="s">
        <v>13192</v>
      </c>
      <c r="L933" s="56" t="n">
        <v>2718.15</v>
      </c>
      <c r="M933" s="56" t="s">
        <v>13228</v>
      </c>
      <c r="N933" s="56" t="s">
        <v>10066</v>
      </c>
      <c r="O933" s="56" t="s">
        <v>12</v>
      </c>
      <c r="P933" s="55" t="n">
        <f aca="false">J933-L933</f>
        <v>223016.27</v>
      </c>
      <c r="Q933" s="55" t="n">
        <f aca="false">IF(J933=0,0,ROUND(L933/J933*100,2))</f>
        <v>1.2</v>
      </c>
      <c r="R933" s="55" t="str">
        <f aca="false">TEXT(E933,"yyyy-mm")</f>
        <v>2022-05</v>
      </c>
    </row>
    <row r="934" customFormat="false" ht="15" hidden="false" customHeight="true" outlineLevel="0" collapsed="false">
      <c r="A934" s="52" t="s">
        <v>14182</v>
      </c>
      <c r="B934" s="52" t="s">
        <v>1672</v>
      </c>
      <c r="C934" s="52" t="s">
        <v>13568</v>
      </c>
      <c r="D934" s="52" t="s">
        <v>2863</v>
      </c>
      <c r="E934" s="53" t="n">
        <v>45525</v>
      </c>
      <c r="F934" s="52" t="s">
        <v>98</v>
      </c>
      <c r="G934" s="52" t="s">
        <v>13191</v>
      </c>
      <c r="H934" s="52" t="n">
        <v>136</v>
      </c>
      <c r="I934" s="52" t="n">
        <v>925.18</v>
      </c>
      <c r="J934" s="54" t="n">
        <f aca="false">ROUND(H934*I934,2)</f>
        <v>125824.48</v>
      </c>
      <c r="K934" s="52" t="s">
        <v>13212</v>
      </c>
      <c r="L934" s="52" t="n">
        <v>810.76</v>
      </c>
      <c r="M934" s="52" t="s">
        <v>13258</v>
      </c>
      <c r="N934" s="52" t="s">
        <v>10066</v>
      </c>
      <c r="O934" s="52" t="s">
        <v>12</v>
      </c>
      <c r="P934" s="55" t="n">
        <f aca="false">J934-L934</f>
        <v>125013.72</v>
      </c>
      <c r="Q934" s="55" t="n">
        <f aca="false">IF(J934=0,0,ROUND(L934/J934*100,2))</f>
        <v>0.64</v>
      </c>
      <c r="R934" s="55" t="str">
        <f aca="false">TEXT(E934,"yyyy-mm")</f>
        <v>2024-08</v>
      </c>
    </row>
    <row r="935" customFormat="false" ht="15" hidden="false" customHeight="true" outlineLevel="0" collapsed="false">
      <c r="A935" s="56" t="s">
        <v>14183</v>
      </c>
      <c r="B935" s="56" t="s">
        <v>3217</v>
      </c>
      <c r="C935" s="56" t="s">
        <v>2127</v>
      </c>
      <c r="D935" s="56" t="s">
        <v>10572</v>
      </c>
      <c r="E935" s="57" t="n">
        <v>44799</v>
      </c>
      <c r="F935" s="56" t="s">
        <v>96</v>
      </c>
      <c r="G935" s="56" t="s">
        <v>13187</v>
      </c>
      <c r="H935" s="56" t="n">
        <v>297</v>
      </c>
      <c r="I935" s="56" t="n">
        <v>130.68</v>
      </c>
      <c r="J935" s="54" t="n">
        <f aca="false">ROUND(H935*I935,2)</f>
        <v>38811.96</v>
      </c>
      <c r="K935" s="56" t="s">
        <v>13188</v>
      </c>
      <c r="L935" s="56" t="n">
        <v>17438.92</v>
      </c>
      <c r="M935" s="56" t="s">
        <v>13216</v>
      </c>
      <c r="N935" s="56" t="s">
        <v>10066</v>
      </c>
      <c r="O935" s="56" t="s">
        <v>15</v>
      </c>
      <c r="P935" s="55" t="n">
        <f aca="false">J935-L935</f>
        <v>21373.04</v>
      </c>
      <c r="Q935" s="55" t="n">
        <f aca="false">IF(J935=0,0,ROUND(L935/J935*100,2))</f>
        <v>44.93</v>
      </c>
      <c r="R935" s="55" t="str">
        <f aca="false">TEXT(E935,"yyyy-mm")</f>
        <v>2022-08</v>
      </c>
    </row>
    <row r="936" customFormat="false" ht="15" hidden="false" customHeight="true" outlineLevel="0" collapsed="false">
      <c r="A936" s="52" t="s">
        <v>14184</v>
      </c>
      <c r="B936" s="52" t="s">
        <v>2824</v>
      </c>
      <c r="C936" s="52" t="s">
        <v>1808</v>
      </c>
      <c r="D936" s="52" t="s">
        <v>1036</v>
      </c>
      <c r="E936" s="53" t="n">
        <v>45461</v>
      </c>
      <c r="F936" s="52" t="s">
        <v>94</v>
      </c>
      <c r="G936" s="52" t="s">
        <v>13187</v>
      </c>
      <c r="H936" s="52" t="n">
        <v>369</v>
      </c>
      <c r="I936" s="52" t="n">
        <v>742.97</v>
      </c>
      <c r="J936" s="54" t="n">
        <f aca="false">ROUND(H936*I936,2)</f>
        <v>274155.93</v>
      </c>
      <c r="K936" s="52" t="s">
        <v>13188</v>
      </c>
      <c r="L936" s="52" t="n">
        <v>52617.81</v>
      </c>
      <c r="M936" s="52" t="s">
        <v>13222</v>
      </c>
      <c r="N936" s="52" t="s">
        <v>10061</v>
      </c>
      <c r="O936" s="52" t="s">
        <v>12</v>
      </c>
      <c r="P936" s="55" t="n">
        <f aca="false">J936-L936</f>
        <v>221538.12</v>
      </c>
      <c r="Q936" s="55" t="n">
        <f aca="false">IF(J936=0,0,ROUND(L936/J936*100,2))</f>
        <v>19.19</v>
      </c>
      <c r="R936" s="55" t="str">
        <f aca="false">TEXT(E936,"yyyy-mm")</f>
        <v>2024-06</v>
      </c>
    </row>
    <row r="937" customFormat="false" ht="15" hidden="false" customHeight="true" outlineLevel="0" collapsed="false">
      <c r="A937" s="56" t="s">
        <v>14185</v>
      </c>
      <c r="B937" s="56" t="s">
        <v>1429</v>
      </c>
      <c r="C937" s="56" t="s">
        <v>14186</v>
      </c>
      <c r="D937" s="56" t="s">
        <v>2404</v>
      </c>
      <c r="E937" s="57" t="n">
        <v>44855</v>
      </c>
      <c r="F937" s="56" t="s">
        <v>102</v>
      </c>
      <c r="G937" s="56" t="s">
        <v>13230</v>
      </c>
      <c r="H937" s="56" t="n">
        <v>141</v>
      </c>
      <c r="I937" s="56" t="n">
        <v>882.92</v>
      </c>
      <c r="J937" s="54" t="n">
        <f aca="false">ROUND(H937*I937,2)</f>
        <v>124491.72</v>
      </c>
      <c r="K937" s="56" t="s">
        <v>13188</v>
      </c>
      <c r="L937" s="56" t="n">
        <v>62329.52</v>
      </c>
      <c r="M937" s="56" t="s">
        <v>13241</v>
      </c>
      <c r="N937" s="56" t="s">
        <v>10066</v>
      </c>
      <c r="O937" s="56" t="s">
        <v>21</v>
      </c>
      <c r="P937" s="55" t="n">
        <f aca="false">J937-L937</f>
        <v>62162.2</v>
      </c>
      <c r="Q937" s="55" t="n">
        <f aca="false">IF(J937=0,0,ROUND(L937/J937*100,2))</f>
        <v>50.07</v>
      </c>
      <c r="R937" s="55" t="str">
        <f aca="false">TEXT(E937,"yyyy-mm")</f>
        <v>2022-10</v>
      </c>
    </row>
    <row r="938" customFormat="false" ht="15" hidden="false" customHeight="true" outlineLevel="0" collapsed="false">
      <c r="A938" s="52" t="s">
        <v>14187</v>
      </c>
      <c r="B938" s="52" t="s">
        <v>2223</v>
      </c>
      <c r="C938" s="52" t="s">
        <v>2623</v>
      </c>
      <c r="D938" s="52" t="s">
        <v>2707</v>
      </c>
      <c r="E938" s="53" t="n">
        <v>45560</v>
      </c>
      <c r="F938" s="52" t="s">
        <v>98</v>
      </c>
      <c r="G938" s="52" t="s">
        <v>13205</v>
      </c>
      <c r="H938" s="52" t="n">
        <v>145</v>
      </c>
      <c r="I938" s="52" t="n">
        <v>902.33</v>
      </c>
      <c r="J938" s="54" t="n">
        <f aca="false">ROUND(H938*I938,2)</f>
        <v>130837.85</v>
      </c>
      <c r="K938" s="52" t="s">
        <v>13212</v>
      </c>
      <c r="L938" s="52" t="n">
        <v>41429.64</v>
      </c>
      <c r="M938" s="52" t="s">
        <v>13203</v>
      </c>
      <c r="N938" s="52" t="s">
        <v>10061</v>
      </c>
      <c r="O938" s="52" t="s">
        <v>21</v>
      </c>
      <c r="P938" s="55" t="n">
        <f aca="false">J938-L938</f>
        <v>89408.21</v>
      </c>
      <c r="Q938" s="55" t="n">
        <f aca="false">IF(J938=0,0,ROUND(L938/J938*100,2))</f>
        <v>31.66</v>
      </c>
      <c r="R938" s="55" t="str">
        <f aca="false">TEXT(E938,"yyyy-mm")</f>
        <v>2024-09</v>
      </c>
    </row>
    <row r="939" customFormat="false" ht="15" hidden="false" customHeight="true" outlineLevel="0" collapsed="false">
      <c r="A939" s="56" t="s">
        <v>14188</v>
      </c>
      <c r="B939" s="56" t="s">
        <v>325</v>
      </c>
      <c r="C939" s="56" t="s">
        <v>4556</v>
      </c>
      <c r="D939" s="56" t="s">
        <v>2520</v>
      </c>
      <c r="E939" s="57" t="n">
        <v>44818</v>
      </c>
      <c r="F939" s="56" t="s">
        <v>94</v>
      </c>
      <c r="G939" s="56" t="s">
        <v>13195</v>
      </c>
      <c r="H939" s="56" t="n">
        <v>353</v>
      </c>
      <c r="I939" s="56" t="n">
        <v>975.75</v>
      </c>
      <c r="J939" s="54" t="n">
        <f aca="false">ROUND(H939*I939,2)</f>
        <v>344439.75</v>
      </c>
      <c r="K939" s="56" t="s">
        <v>13202</v>
      </c>
      <c r="L939" s="56" t="n">
        <v>55747.92</v>
      </c>
      <c r="M939" s="56" t="s">
        <v>13236</v>
      </c>
      <c r="N939" s="56" t="s">
        <v>10066</v>
      </c>
      <c r="O939" s="56" t="s">
        <v>18</v>
      </c>
      <c r="P939" s="55" t="n">
        <f aca="false">J939-L939</f>
        <v>288691.83</v>
      </c>
      <c r="Q939" s="55" t="n">
        <f aca="false">IF(J939=0,0,ROUND(L939/J939*100,2))</f>
        <v>16.19</v>
      </c>
      <c r="R939" s="55" t="str">
        <f aca="false">TEXT(E939,"yyyy-mm")</f>
        <v>2022-09</v>
      </c>
    </row>
    <row r="940" customFormat="false" ht="15" hidden="false" customHeight="true" outlineLevel="0" collapsed="false">
      <c r="A940" s="52" t="s">
        <v>14189</v>
      </c>
      <c r="B940" s="52" t="s">
        <v>1859</v>
      </c>
      <c r="C940" s="52" t="s">
        <v>6636</v>
      </c>
      <c r="D940" s="52" t="s">
        <v>5179</v>
      </c>
      <c r="E940" s="53" t="n">
        <v>45605</v>
      </c>
      <c r="F940" s="52" t="s">
        <v>102</v>
      </c>
      <c r="G940" s="52" t="s">
        <v>13195</v>
      </c>
      <c r="H940" s="52" t="n">
        <v>415</v>
      </c>
      <c r="I940" s="52" t="n">
        <v>387.58</v>
      </c>
      <c r="J940" s="54" t="n">
        <f aca="false">ROUND(H940*I940,2)</f>
        <v>160845.7</v>
      </c>
      <c r="K940" s="52" t="s">
        <v>13188</v>
      </c>
      <c r="L940" s="52" t="n">
        <v>59409.76</v>
      </c>
      <c r="M940" s="52" t="s">
        <v>13260</v>
      </c>
      <c r="N940" s="52" t="s">
        <v>10061</v>
      </c>
      <c r="O940" s="52" t="s">
        <v>21</v>
      </c>
      <c r="P940" s="55" t="n">
        <f aca="false">J940-L940</f>
        <v>101435.94</v>
      </c>
      <c r="Q940" s="55" t="n">
        <f aca="false">IF(J940=0,0,ROUND(L940/J940*100,2))</f>
        <v>36.94</v>
      </c>
      <c r="R940" s="55" t="str">
        <f aca="false">TEXT(E940,"yyyy-mm")</f>
        <v>2024-11</v>
      </c>
    </row>
    <row r="941" customFormat="false" ht="15" hidden="false" customHeight="true" outlineLevel="0" collapsed="false">
      <c r="A941" s="56" t="s">
        <v>14190</v>
      </c>
      <c r="B941" s="56" t="s">
        <v>938</v>
      </c>
      <c r="C941" s="56" t="s">
        <v>996</v>
      </c>
      <c r="D941" s="56" t="s">
        <v>2053</v>
      </c>
      <c r="E941" s="57" t="n">
        <v>45215</v>
      </c>
      <c r="F941" s="56" t="s">
        <v>92</v>
      </c>
      <c r="G941" s="56" t="s">
        <v>13187</v>
      </c>
      <c r="H941" s="56" t="n">
        <v>16</v>
      </c>
      <c r="I941" s="56" t="n">
        <v>963.97</v>
      </c>
      <c r="J941" s="54" t="n">
        <f aca="false">ROUND(H941*I941,2)</f>
        <v>15423.52</v>
      </c>
      <c r="K941" s="56" t="s">
        <v>13188</v>
      </c>
      <c r="L941" s="56" t="n">
        <v>3710.71</v>
      </c>
      <c r="M941" s="56" t="s">
        <v>13209</v>
      </c>
      <c r="N941" s="56" t="s">
        <v>10061</v>
      </c>
      <c r="O941" s="56" t="s">
        <v>12</v>
      </c>
      <c r="P941" s="55" t="n">
        <f aca="false">J941-L941</f>
        <v>11712.81</v>
      </c>
      <c r="Q941" s="55" t="n">
        <f aca="false">IF(J941=0,0,ROUND(L941/J941*100,2))</f>
        <v>24.06</v>
      </c>
      <c r="R941" s="55" t="str">
        <f aca="false">TEXT(E941,"yyyy-mm")</f>
        <v>2023-10</v>
      </c>
    </row>
    <row r="942" customFormat="false" ht="15" hidden="false" customHeight="true" outlineLevel="0" collapsed="false">
      <c r="A942" s="52" t="s">
        <v>14191</v>
      </c>
      <c r="B942" s="52" t="s">
        <v>3973</v>
      </c>
      <c r="C942" s="52" t="s">
        <v>1762</v>
      </c>
      <c r="D942" s="52" t="s">
        <v>6574</v>
      </c>
      <c r="E942" s="53" t="n">
        <v>44774</v>
      </c>
      <c r="F942" s="52" t="s">
        <v>100</v>
      </c>
      <c r="G942" s="52" t="s">
        <v>13187</v>
      </c>
      <c r="H942" s="52" t="n">
        <v>23</v>
      </c>
      <c r="I942" s="52" t="n">
        <v>507.6</v>
      </c>
      <c r="J942" s="54" t="n">
        <f aca="false">ROUND(H942*I942,2)</f>
        <v>11674.8</v>
      </c>
      <c r="K942" s="52" t="s">
        <v>13188</v>
      </c>
      <c r="L942" s="52" t="n">
        <v>4496.87</v>
      </c>
      <c r="M942" s="52" t="s">
        <v>13241</v>
      </c>
      <c r="N942" s="52" t="s">
        <v>10061</v>
      </c>
      <c r="O942" s="52" t="s">
        <v>12</v>
      </c>
      <c r="P942" s="55" t="n">
        <f aca="false">J942-L942</f>
        <v>7177.93</v>
      </c>
      <c r="Q942" s="55" t="n">
        <f aca="false">IF(J942=0,0,ROUND(L942/J942*100,2))</f>
        <v>38.52</v>
      </c>
      <c r="R942" s="55" t="str">
        <f aca="false">TEXT(E942,"yyyy-mm")</f>
        <v>2022-08</v>
      </c>
    </row>
    <row r="943" customFormat="false" ht="15" hidden="false" customHeight="true" outlineLevel="0" collapsed="false">
      <c r="A943" s="56" t="s">
        <v>14192</v>
      </c>
      <c r="B943" s="56" t="s">
        <v>1906</v>
      </c>
      <c r="C943" s="56" t="s">
        <v>3472</v>
      </c>
      <c r="D943" s="56" t="s">
        <v>9547</v>
      </c>
      <c r="E943" s="57" t="n">
        <v>44839</v>
      </c>
      <c r="F943" s="56" t="s">
        <v>98</v>
      </c>
      <c r="G943" s="56" t="s">
        <v>13195</v>
      </c>
      <c r="H943" s="56" t="n">
        <v>478</v>
      </c>
      <c r="I943" s="56" t="n">
        <v>305.27</v>
      </c>
      <c r="J943" s="54" t="n">
        <f aca="false">ROUND(H943*I943,2)</f>
        <v>145919.06</v>
      </c>
      <c r="K943" s="56" t="s">
        <v>13202</v>
      </c>
      <c r="L943" s="56" t="n">
        <v>84782.6</v>
      </c>
      <c r="M943" s="56" t="s">
        <v>13254</v>
      </c>
      <c r="N943" s="56" t="s">
        <v>10066</v>
      </c>
      <c r="O943" s="56" t="s">
        <v>12</v>
      </c>
      <c r="P943" s="55" t="n">
        <f aca="false">J943-L943</f>
        <v>61136.46</v>
      </c>
      <c r="Q943" s="55" t="n">
        <f aca="false">IF(J943=0,0,ROUND(L943/J943*100,2))</f>
        <v>58.1</v>
      </c>
      <c r="R943" s="55" t="str">
        <f aca="false">TEXT(E943,"yyyy-mm")</f>
        <v>2022-10</v>
      </c>
    </row>
    <row r="944" customFormat="false" ht="15" hidden="false" customHeight="true" outlineLevel="0" collapsed="false">
      <c r="A944" s="52" t="s">
        <v>14193</v>
      </c>
      <c r="B944" s="52" t="s">
        <v>3644</v>
      </c>
      <c r="C944" s="52" t="s">
        <v>2381</v>
      </c>
      <c r="D944" s="52" t="s">
        <v>9077</v>
      </c>
      <c r="E944" s="53" t="n">
        <v>45053</v>
      </c>
      <c r="F944" s="52" t="s">
        <v>94</v>
      </c>
      <c r="G944" s="52" t="s">
        <v>13191</v>
      </c>
      <c r="H944" s="52" t="n">
        <v>137</v>
      </c>
      <c r="I944" s="52" t="n">
        <v>733.37</v>
      </c>
      <c r="J944" s="54" t="n">
        <f aca="false">ROUND(H944*I944,2)</f>
        <v>100471.69</v>
      </c>
      <c r="K944" s="52" t="s">
        <v>13192</v>
      </c>
      <c r="L944" s="52" t="n">
        <v>9291.37</v>
      </c>
      <c r="M944" s="52" t="s">
        <v>13254</v>
      </c>
      <c r="N944" s="52" t="s">
        <v>10066</v>
      </c>
      <c r="O944" s="52" t="s">
        <v>21</v>
      </c>
      <c r="P944" s="55" t="n">
        <f aca="false">J944-L944</f>
        <v>91180.32</v>
      </c>
      <c r="Q944" s="55" t="n">
        <f aca="false">IF(J944=0,0,ROUND(L944/J944*100,2))</f>
        <v>9.25</v>
      </c>
      <c r="R944" s="55" t="str">
        <f aca="false">TEXT(E944,"yyyy-mm")</f>
        <v>2023-05</v>
      </c>
    </row>
    <row r="945" customFormat="false" ht="15" hidden="false" customHeight="true" outlineLevel="0" collapsed="false">
      <c r="A945" s="56" t="s">
        <v>14194</v>
      </c>
      <c r="B945" s="56" t="s">
        <v>3751</v>
      </c>
      <c r="C945" s="56" t="s">
        <v>3897</v>
      </c>
      <c r="D945" s="56" t="s">
        <v>337</v>
      </c>
      <c r="E945" s="57" t="n">
        <v>44923</v>
      </c>
      <c r="F945" s="56" t="s">
        <v>92</v>
      </c>
      <c r="G945" s="56" t="s">
        <v>13205</v>
      </c>
      <c r="H945" s="56" t="n">
        <v>431</v>
      </c>
      <c r="I945" s="56" t="n">
        <v>416.02</v>
      </c>
      <c r="J945" s="54" t="n">
        <f aca="false">ROUND(H945*I945,2)</f>
        <v>179304.62</v>
      </c>
      <c r="K945" s="56" t="s">
        <v>13188</v>
      </c>
      <c r="L945" s="56" t="n">
        <v>68041.12</v>
      </c>
      <c r="M945" s="56" t="s">
        <v>13222</v>
      </c>
      <c r="N945" s="56" t="s">
        <v>10066</v>
      </c>
      <c r="O945" s="56" t="s">
        <v>9</v>
      </c>
      <c r="P945" s="55" t="n">
        <f aca="false">J945-L945</f>
        <v>111263.5</v>
      </c>
      <c r="Q945" s="55" t="n">
        <f aca="false">IF(J945=0,0,ROUND(L945/J945*100,2))</f>
        <v>37.95</v>
      </c>
      <c r="R945" s="55" t="str">
        <f aca="false">TEXT(E945,"yyyy-mm")</f>
        <v>2022-12</v>
      </c>
    </row>
    <row r="946" customFormat="false" ht="15" hidden="false" customHeight="true" outlineLevel="0" collapsed="false">
      <c r="A946" s="52" t="s">
        <v>14195</v>
      </c>
      <c r="B946" s="52" t="s">
        <v>2289</v>
      </c>
      <c r="C946" s="52" t="s">
        <v>2287</v>
      </c>
      <c r="D946" s="52" t="s">
        <v>2951</v>
      </c>
      <c r="E946" s="53" t="n">
        <v>44714</v>
      </c>
      <c r="F946" s="52" t="s">
        <v>92</v>
      </c>
      <c r="G946" s="52" t="s">
        <v>13205</v>
      </c>
      <c r="H946" s="52" t="n">
        <v>465</v>
      </c>
      <c r="I946" s="52" t="n">
        <v>818.03</v>
      </c>
      <c r="J946" s="54" t="n">
        <f aca="false">ROUND(H946*I946,2)</f>
        <v>380383.95</v>
      </c>
      <c r="K946" s="52" t="s">
        <v>13188</v>
      </c>
      <c r="L946" s="52" t="n">
        <v>21560.34</v>
      </c>
      <c r="M946" s="52" t="s">
        <v>13198</v>
      </c>
      <c r="N946" s="52" t="s">
        <v>10061</v>
      </c>
      <c r="O946" s="52" t="s">
        <v>15</v>
      </c>
      <c r="P946" s="55" t="n">
        <f aca="false">J946-L946</f>
        <v>358823.61</v>
      </c>
      <c r="Q946" s="55" t="n">
        <f aca="false">IF(J946=0,0,ROUND(L946/J946*100,2))</f>
        <v>5.67</v>
      </c>
      <c r="R946" s="55" t="str">
        <f aca="false">TEXT(E946,"yyyy-mm")</f>
        <v>2022-06</v>
      </c>
    </row>
    <row r="947" customFormat="false" ht="15" hidden="false" customHeight="true" outlineLevel="0" collapsed="false">
      <c r="A947" s="56" t="s">
        <v>14196</v>
      </c>
      <c r="B947" s="56" t="s">
        <v>3725</v>
      </c>
      <c r="C947" s="56" t="s">
        <v>2298</v>
      </c>
      <c r="D947" s="56" t="s">
        <v>687</v>
      </c>
      <c r="E947" s="57" t="n">
        <v>45561</v>
      </c>
      <c r="F947" s="56" t="s">
        <v>92</v>
      </c>
      <c r="G947" s="56" t="s">
        <v>13205</v>
      </c>
      <c r="H947" s="56" t="n">
        <v>334</v>
      </c>
      <c r="I947" s="56" t="n">
        <v>571.36</v>
      </c>
      <c r="J947" s="54" t="n">
        <f aca="false">ROUND(H947*I947,2)</f>
        <v>190834.24</v>
      </c>
      <c r="K947" s="56" t="s">
        <v>13192</v>
      </c>
      <c r="L947" s="56" t="n">
        <v>87144.81</v>
      </c>
      <c r="M947" s="56" t="s">
        <v>13276</v>
      </c>
      <c r="N947" s="56" t="s">
        <v>10066</v>
      </c>
      <c r="O947" s="56" t="s">
        <v>12</v>
      </c>
      <c r="P947" s="55" t="n">
        <f aca="false">J947-L947</f>
        <v>103689.43</v>
      </c>
      <c r="Q947" s="55" t="n">
        <f aca="false">IF(J947=0,0,ROUND(L947/J947*100,2))</f>
        <v>45.67</v>
      </c>
      <c r="R947" s="55" t="str">
        <f aca="false">TEXT(E947,"yyyy-mm")</f>
        <v>2024-09</v>
      </c>
    </row>
    <row r="948" customFormat="false" ht="15" hidden="false" customHeight="true" outlineLevel="0" collapsed="false">
      <c r="A948" s="52" t="s">
        <v>14197</v>
      </c>
      <c r="B948" s="52" t="s">
        <v>2115</v>
      </c>
      <c r="C948" s="52" t="s">
        <v>4445</v>
      </c>
      <c r="D948" s="52" t="s">
        <v>8410</v>
      </c>
      <c r="E948" s="53" t="n">
        <v>45388</v>
      </c>
      <c r="F948" s="52" t="s">
        <v>94</v>
      </c>
      <c r="G948" s="52" t="s">
        <v>13230</v>
      </c>
      <c r="H948" s="52" t="n">
        <v>249</v>
      </c>
      <c r="I948" s="52" t="n">
        <v>623.09</v>
      </c>
      <c r="J948" s="54" t="n">
        <f aca="false">ROUND(H948*I948,2)</f>
        <v>155149.41</v>
      </c>
      <c r="K948" s="52" t="s">
        <v>13202</v>
      </c>
      <c r="L948" s="52" t="n">
        <v>80371.84</v>
      </c>
      <c r="M948" s="52" t="s">
        <v>13193</v>
      </c>
      <c r="N948" s="52" t="s">
        <v>10061</v>
      </c>
      <c r="O948" s="52" t="s">
        <v>9</v>
      </c>
      <c r="P948" s="55" t="n">
        <f aca="false">J948-L948</f>
        <v>74777.57</v>
      </c>
      <c r="Q948" s="55" t="n">
        <f aca="false">IF(J948=0,0,ROUND(L948/J948*100,2))</f>
        <v>51.8</v>
      </c>
      <c r="R948" s="55" t="str">
        <f aca="false">TEXT(E948,"yyyy-mm")</f>
        <v>2024-04</v>
      </c>
    </row>
    <row r="949" customFormat="false" ht="15" hidden="false" customHeight="true" outlineLevel="0" collapsed="false">
      <c r="A949" s="56" t="s">
        <v>14198</v>
      </c>
      <c r="B949" s="56" t="s">
        <v>3410</v>
      </c>
      <c r="C949" s="56" t="s">
        <v>3155</v>
      </c>
      <c r="D949" s="56" t="s">
        <v>2136</v>
      </c>
      <c r="E949" s="57" t="n">
        <v>45358</v>
      </c>
      <c r="F949" s="56" t="s">
        <v>100</v>
      </c>
      <c r="G949" s="56" t="s">
        <v>13191</v>
      </c>
      <c r="H949" s="56" t="n">
        <v>316</v>
      </c>
      <c r="I949" s="56" t="n">
        <v>84.89</v>
      </c>
      <c r="J949" s="54" t="n">
        <f aca="false">ROUND(H949*I949,2)</f>
        <v>26825.24</v>
      </c>
      <c r="K949" s="56" t="s">
        <v>13212</v>
      </c>
      <c r="L949" s="56" t="n">
        <v>14915.2</v>
      </c>
      <c r="M949" s="56" t="s">
        <v>13236</v>
      </c>
      <c r="N949" s="56" t="s">
        <v>10061</v>
      </c>
      <c r="O949" s="56" t="s">
        <v>18</v>
      </c>
      <c r="P949" s="55" t="n">
        <f aca="false">J949-L949</f>
        <v>11910.04</v>
      </c>
      <c r="Q949" s="55" t="n">
        <f aca="false">IF(J949=0,0,ROUND(L949/J949*100,2))</f>
        <v>55.6</v>
      </c>
      <c r="R949" s="55" t="str">
        <f aca="false">TEXT(E949,"yyyy-mm")</f>
        <v>2024-03</v>
      </c>
    </row>
    <row r="950" customFormat="false" ht="15" hidden="false" customHeight="true" outlineLevel="0" collapsed="false">
      <c r="A950" s="52" t="s">
        <v>14199</v>
      </c>
      <c r="B950" s="52" t="s">
        <v>580</v>
      </c>
      <c r="C950" s="52" t="s">
        <v>5194</v>
      </c>
      <c r="D950" s="52" t="s">
        <v>977</v>
      </c>
      <c r="E950" s="53" t="n">
        <v>45420</v>
      </c>
      <c r="F950" s="52" t="s">
        <v>100</v>
      </c>
      <c r="G950" s="52" t="s">
        <v>13187</v>
      </c>
      <c r="H950" s="52" t="n">
        <v>477</v>
      </c>
      <c r="I950" s="52" t="n">
        <v>779.34</v>
      </c>
      <c r="J950" s="54" t="n">
        <f aca="false">ROUND(H950*I950,2)</f>
        <v>371745.18</v>
      </c>
      <c r="K950" s="52" t="s">
        <v>13188</v>
      </c>
      <c r="L950" s="52" t="n">
        <v>205673.3</v>
      </c>
      <c r="M950" s="52" t="s">
        <v>13198</v>
      </c>
      <c r="N950" s="52" t="s">
        <v>10066</v>
      </c>
      <c r="O950" s="52" t="s">
        <v>18</v>
      </c>
      <c r="P950" s="55" t="n">
        <f aca="false">J950-L950</f>
        <v>166071.88</v>
      </c>
      <c r="Q950" s="55" t="n">
        <f aca="false">IF(J950=0,0,ROUND(L950/J950*100,2))</f>
        <v>55.33</v>
      </c>
      <c r="R950" s="55" t="str">
        <f aca="false">TEXT(E950,"yyyy-mm")</f>
        <v>2024-05</v>
      </c>
    </row>
    <row r="951" customFormat="false" ht="15" hidden="false" customHeight="true" outlineLevel="0" collapsed="false">
      <c r="A951" s="56" t="s">
        <v>14200</v>
      </c>
      <c r="B951" s="56" t="s">
        <v>2327</v>
      </c>
      <c r="C951" s="56" t="s">
        <v>2923</v>
      </c>
      <c r="D951" s="56" t="s">
        <v>3705</v>
      </c>
      <c r="E951" s="57" t="n">
        <v>45200</v>
      </c>
      <c r="F951" s="56" t="s">
        <v>98</v>
      </c>
      <c r="G951" s="56" t="s">
        <v>13191</v>
      </c>
      <c r="H951" s="56" t="n">
        <v>116</v>
      </c>
      <c r="I951" s="56" t="n">
        <v>448.78</v>
      </c>
      <c r="J951" s="54" t="n">
        <f aca="false">ROUND(H951*I951,2)</f>
        <v>52058.48</v>
      </c>
      <c r="K951" s="56" t="s">
        <v>13188</v>
      </c>
      <c r="L951" s="56" t="n">
        <v>6750.14</v>
      </c>
      <c r="M951" s="56" t="s">
        <v>13241</v>
      </c>
      <c r="N951" s="56" t="s">
        <v>10066</v>
      </c>
      <c r="O951" s="56" t="s">
        <v>15</v>
      </c>
      <c r="P951" s="55" t="n">
        <f aca="false">J951-L951</f>
        <v>45308.34</v>
      </c>
      <c r="Q951" s="55" t="n">
        <f aca="false">IF(J951=0,0,ROUND(L951/J951*100,2))</f>
        <v>12.97</v>
      </c>
      <c r="R951" s="55" t="str">
        <f aca="false">TEXT(E951,"yyyy-mm")</f>
        <v>2023-10</v>
      </c>
    </row>
    <row r="952" customFormat="false" ht="15" hidden="false" customHeight="true" outlineLevel="0" collapsed="false">
      <c r="A952" s="52" t="s">
        <v>14201</v>
      </c>
      <c r="B952" s="52" t="s">
        <v>3878</v>
      </c>
      <c r="C952" s="52" t="s">
        <v>13897</v>
      </c>
      <c r="D952" s="52" t="s">
        <v>2043</v>
      </c>
      <c r="E952" s="53" t="n">
        <v>44783</v>
      </c>
      <c r="F952" s="52" t="s">
        <v>94</v>
      </c>
      <c r="G952" s="52" t="s">
        <v>13211</v>
      </c>
      <c r="H952" s="52" t="n">
        <v>99</v>
      </c>
      <c r="I952" s="52" t="n">
        <v>80.04</v>
      </c>
      <c r="J952" s="54" t="n">
        <f aca="false">ROUND(H952*I952,2)</f>
        <v>7923.96</v>
      </c>
      <c r="K952" s="52" t="s">
        <v>13212</v>
      </c>
      <c r="L952" s="52" t="n">
        <v>4370.89</v>
      </c>
      <c r="M952" s="52" t="s">
        <v>13209</v>
      </c>
      <c r="N952" s="52" t="s">
        <v>10061</v>
      </c>
      <c r="O952" s="52" t="s">
        <v>9</v>
      </c>
      <c r="P952" s="55" t="n">
        <f aca="false">J952-L952</f>
        <v>3553.07</v>
      </c>
      <c r="Q952" s="55" t="n">
        <f aca="false">IF(J952=0,0,ROUND(L952/J952*100,2))</f>
        <v>55.16</v>
      </c>
      <c r="R952" s="55" t="str">
        <f aca="false">TEXT(E952,"yyyy-mm")</f>
        <v>2022-08</v>
      </c>
    </row>
    <row r="953" customFormat="false" ht="15" hidden="false" customHeight="true" outlineLevel="0" collapsed="false">
      <c r="A953" s="56" t="s">
        <v>14202</v>
      </c>
      <c r="B953" s="56" t="s">
        <v>2121</v>
      </c>
      <c r="C953" s="56" t="s">
        <v>12474</v>
      </c>
      <c r="D953" s="56" t="s">
        <v>1836</v>
      </c>
      <c r="E953" s="57" t="n">
        <v>45611</v>
      </c>
      <c r="F953" s="56" t="s">
        <v>98</v>
      </c>
      <c r="G953" s="56" t="s">
        <v>13187</v>
      </c>
      <c r="H953" s="56" t="n">
        <v>335</v>
      </c>
      <c r="I953" s="56" t="n">
        <v>25.93</v>
      </c>
      <c r="J953" s="54" t="n">
        <f aca="false">ROUND(H953*I953,2)</f>
        <v>8686.55</v>
      </c>
      <c r="K953" s="56" t="s">
        <v>13202</v>
      </c>
      <c r="L953" s="56" t="n">
        <v>950.93</v>
      </c>
      <c r="M953" s="56" t="s">
        <v>13306</v>
      </c>
      <c r="N953" s="56" t="s">
        <v>10066</v>
      </c>
      <c r="O953" s="56" t="s">
        <v>18</v>
      </c>
      <c r="P953" s="55" t="n">
        <f aca="false">J953-L953</f>
        <v>7735.62</v>
      </c>
      <c r="Q953" s="55" t="n">
        <f aca="false">IF(J953=0,0,ROUND(L953/J953*100,2))</f>
        <v>10.95</v>
      </c>
      <c r="R953" s="55" t="str">
        <f aca="false">TEXT(E953,"yyyy-mm")</f>
        <v>2024-11</v>
      </c>
    </row>
    <row r="954" customFormat="false" ht="15" hidden="false" customHeight="true" outlineLevel="0" collapsed="false">
      <c r="A954" s="52" t="s">
        <v>14203</v>
      </c>
      <c r="B954" s="52" t="s">
        <v>3823</v>
      </c>
      <c r="C954" s="52" t="s">
        <v>12931</v>
      </c>
      <c r="D954" s="52" t="s">
        <v>2034</v>
      </c>
      <c r="E954" s="53" t="n">
        <v>45554</v>
      </c>
      <c r="F954" s="52" t="s">
        <v>100</v>
      </c>
      <c r="G954" s="52" t="s">
        <v>13211</v>
      </c>
      <c r="H954" s="52" t="n">
        <v>240</v>
      </c>
      <c r="I954" s="52" t="n">
        <v>705.03</v>
      </c>
      <c r="J954" s="54" t="n">
        <f aca="false">ROUND(H954*I954,2)</f>
        <v>169207.2</v>
      </c>
      <c r="K954" s="52" t="s">
        <v>13188</v>
      </c>
      <c r="L954" s="52" t="n">
        <v>77465.45</v>
      </c>
      <c r="M954" s="52" t="s">
        <v>13232</v>
      </c>
      <c r="N954" s="52" t="s">
        <v>10066</v>
      </c>
      <c r="O954" s="52" t="s">
        <v>12</v>
      </c>
      <c r="P954" s="55" t="n">
        <f aca="false">J954-L954</f>
        <v>91741.75</v>
      </c>
      <c r="Q954" s="55" t="n">
        <f aca="false">IF(J954=0,0,ROUND(L954/J954*100,2))</f>
        <v>45.78</v>
      </c>
      <c r="R954" s="55" t="str">
        <f aca="false">TEXT(E954,"yyyy-mm")</f>
        <v>2024-09</v>
      </c>
    </row>
    <row r="955" customFormat="false" ht="15" hidden="false" customHeight="true" outlineLevel="0" collapsed="false">
      <c r="A955" s="56" t="s">
        <v>14204</v>
      </c>
      <c r="B955" s="56" t="s">
        <v>1399</v>
      </c>
      <c r="C955" s="56" t="s">
        <v>3004</v>
      </c>
      <c r="D955" s="56" t="s">
        <v>1520</v>
      </c>
      <c r="E955" s="57" t="n">
        <v>45501</v>
      </c>
      <c r="F955" s="56" t="s">
        <v>94</v>
      </c>
      <c r="G955" s="56" t="s">
        <v>13211</v>
      </c>
      <c r="H955" s="56" t="n">
        <v>220</v>
      </c>
      <c r="I955" s="56" t="n">
        <v>489.98</v>
      </c>
      <c r="J955" s="54" t="n">
        <f aca="false">ROUND(H955*I955,2)</f>
        <v>107795.6</v>
      </c>
      <c r="K955" s="56" t="s">
        <v>13202</v>
      </c>
      <c r="L955" s="56" t="n">
        <v>56018.57</v>
      </c>
      <c r="M955" s="56" t="s">
        <v>13209</v>
      </c>
      <c r="N955" s="56" t="s">
        <v>10061</v>
      </c>
      <c r="O955" s="56" t="s">
        <v>12</v>
      </c>
      <c r="P955" s="55" t="n">
        <f aca="false">J955-L955</f>
        <v>51777.03</v>
      </c>
      <c r="Q955" s="55" t="n">
        <f aca="false">IF(J955=0,0,ROUND(L955/J955*100,2))</f>
        <v>51.97</v>
      </c>
      <c r="R955" s="55" t="str">
        <f aca="false">TEXT(E955,"yyyy-mm")</f>
        <v>2024-07</v>
      </c>
    </row>
    <row r="956" customFormat="false" ht="15" hidden="false" customHeight="true" outlineLevel="0" collapsed="false">
      <c r="A956" s="52" t="s">
        <v>14205</v>
      </c>
      <c r="B956" s="52" t="s">
        <v>3520</v>
      </c>
      <c r="C956" s="52" t="s">
        <v>6672</v>
      </c>
      <c r="D956" s="52" t="s">
        <v>6574</v>
      </c>
      <c r="E956" s="53" t="n">
        <v>45645</v>
      </c>
      <c r="F956" s="52" t="s">
        <v>100</v>
      </c>
      <c r="G956" s="52" t="s">
        <v>13211</v>
      </c>
      <c r="H956" s="52" t="n">
        <v>89</v>
      </c>
      <c r="I956" s="52" t="n">
        <v>790.7</v>
      </c>
      <c r="J956" s="54" t="n">
        <f aca="false">ROUND(H956*I956,2)</f>
        <v>70372.3</v>
      </c>
      <c r="K956" s="52" t="s">
        <v>13212</v>
      </c>
      <c r="L956" s="52" t="n">
        <v>26817.63</v>
      </c>
      <c r="M956" s="52" t="s">
        <v>13263</v>
      </c>
      <c r="N956" s="52" t="s">
        <v>10061</v>
      </c>
      <c r="O956" s="52" t="s">
        <v>18</v>
      </c>
      <c r="P956" s="55" t="n">
        <f aca="false">J956-L956</f>
        <v>43554.67</v>
      </c>
      <c r="Q956" s="55" t="n">
        <f aca="false">IF(J956=0,0,ROUND(L956/J956*100,2))</f>
        <v>38.11</v>
      </c>
      <c r="R956" s="55" t="str">
        <f aca="false">TEXT(E956,"yyyy-mm")</f>
        <v>2024-12</v>
      </c>
    </row>
    <row r="957" customFormat="false" ht="15" hidden="false" customHeight="true" outlineLevel="0" collapsed="false">
      <c r="A957" s="56" t="s">
        <v>14206</v>
      </c>
      <c r="B957" s="56" t="s">
        <v>1816</v>
      </c>
      <c r="C957" s="56" t="s">
        <v>6744</v>
      </c>
      <c r="D957" s="56" t="s">
        <v>10572</v>
      </c>
      <c r="E957" s="57" t="n">
        <v>44802</v>
      </c>
      <c r="F957" s="56" t="s">
        <v>98</v>
      </c>
      <c r="G957" s="56" t="s">
        <v>13191</v>
      </c>
      <c r="H957" s="56" t="n">
        <v>349</v>
      </c>
      <c r="I957" s="56" t="n">
        <v>808.61</v>
      </c>
      <c r="J957" s="54" t="n">
        <f aca="false">ROUND(H957*I957,2)</f>
        <v>282204.89</v>
      </c>
      <c r="K957" s="56" t="s">
        <v>13188</v>
      </c>
      <c r="L957" s="56" t="n">
        <v>48543.91</v>
      </c>
      <c r="M957" s="56" t="s">
        <v>13236</v>
      </c>
      <c r="N957" s="56" t="s">
        <v>10066</v>
      </c>
      <c r="O957" s="56" t="s">
        <v>12</v>
      </c>
      <c r="P957" s="55" t="n">
        <f aca="false">J957-L957</f>
        <v>233660.98</v>
      </c>
      <c r="Q957" s="55" t="n">
        <f aca="false">IF(J957=0,0,ROUND(L957/J957*100,2))</f>
        <v>17.2</v>
      </c>
      <c r="R957" s="55" t="str">
        <f aca="false">TEXT(E957,"yyyy-mm")</f>
        <v>2022-08</v>
      </c>
    </row>
    <row r="958" customFormat="false" ht="15" hidden="false" customHeight="true" outlineLevel="0" collapsed="false">
      <c r="A958" s="52" t="s">
        <v>14207</v>
      </c>
      <c r="B958" s="52" t="s">
        <v>1296</v>
      </c>
      <c r="C958" s="52" t="s">
        <v>431</v>
      </c>
      <c r="D958" s="52" t="s">
        <v>3156</v>
      </c>
      <c r="E958" s="53" t="n">
        <v>45230</v>
      </c>
      <c r="F958" s="52" t="s">
        <v>100</v>
      </c>
      <c r="G958" s="52" t="s">
        <v>13230</v>
      </c>
      <c r="H958" s="52" t="n">
        <v>221</v>
      </c>
      <c r="I958" s="52" t="n">
        <v>555.3</v>
      </c>
      <c r="J958" s="54" t="n">
        <f aca="false">ROUND(H958*I958,2)</f>
        <v>122721.3</v>
      </c>
      <c r="K958" s="52" t="s">
        <v>13192</v>
      </c>
      <c r="L958" s="52" t="n">
        <v>3540.68</v>
      </c>
      <c r="M958" s="52" t="s">
        <v>13228</v>
      </c>
      <c r="N958" s="52" t="s">
        <v>10061</v>
      </c>
      <c r="O958" s="52" t="s">
        <v>12</v>
      </c>
      <c r="P958" s="55" t="n">
        <f aca="false">J958-L958</f>
        <v>119180.62</v>
      </c>
      <c r="Q958" s="55" t="n">
        <f aca="false">IF(J958=0,0,ROUND(L958/J958*100,2))</f>
        <v>2.89</v>
      </c>
      <c r="R958" s="55" t="str">
        <f aca="false">TEXT(E958,"yyyy-mm")</f>
        <v>2023-10</v>
      </c>
    </row>
    <row r="959" customFormat="false" ht="15" hidden="false" customHeight="true" outlineLevel="0" collapsed="false">
      <c r="A959" s="56" t="s">
        <v>14208</v>
      </c>
      <c r="B959" s="56" t="s">
        <v>3407</v>
      </c>
      <c r="C959" s="56" t="s">
        <v>6476</v>
      </c>
      <c r="D959" s="56" t="s">
        <v>1719</v>
      </c>
      <c r="E959" s="57" t="n">
        <v>45554</v>
      </c>
      <c r="F959" s="56" t="s">
        <v>98</v>
      </c>
      <c r="G959" s="56" t="s">
        <v>13205</v>
      </c>
      <c r="H959" s="56" t="n">
        <v>109</v>
      </c>
      <c r="I959" s="56" t="n">
        <v>521.11</v>
      </c>
      <c r="J959" s="54" t="n">
        <f aca="false">ROUND(H959*I959,2)</f>
        <v>56800.99</v>
      </c>
      <c r="K959" s="56" t="s">
        <v>13212</v>
      </c>
      <c r="L959" s="56" t="n">
        <v>2789.65</v>
      </c>
      <c r="M959" s="56" t="s">
        <v>13276</v>
      </c>
      <c r="N959" s="56" t="s">
        <v>10066</v>
      </c>
      <c r="O959" s="56" t="s">
        <v>9</v>
      </c>
      <c r="P959" s="55" t="n">
        <f aca="false">J959-L959</f>
        <v>54011.34</v>
      </c>
      <c r="Q959" s="55" t="n">
        <f aca="false">IF(J959=0,0,ROUND(L959/J959*100,2))</f>
        <v>4.91</v>
      </c>
      <c r="R959" s="55" t="str">
        <f aca="false">TEXT(E959,"yyyy-mm")</f>
        <v>2024-09</v>
      </c>
    </row>
    <row r="960" customFormat="false" ht="15" hidden="false" customHeight="true" outlineLevel="0" collapsed="false">
      <c r="A960" s="52" t="s">
        <v>14209</v>
      </c>
      <c r="B960" s="52" t="s">
        <v>3570</v>
      </c>
      <c r="C960" s="52" t="s">
        <v>3580</v>
      </c>
      <c r="D960" s="52" t="s">
        <v>3712</v>
      </c>
      <c r="E960" s="53" t="n">
        <v>45221</v>
      </c>
      <c r="F960" s="52" t="s">
        <v>92</v>
      </c>
      <c r="G960" s="52" t="s">
        <v>13205</v>
      </c>
      <c r="H960" s="52" t="n">
        <v>429</v>
      </c>
      <c r="I960" s="52" t="n">
        <v>680.5</v>
      </c>
      <c r="J960" s="54" t="n">
        <f aca="false">ROUND(H960*I960,2)</f>
        <v>291934.5</v>
      </c>
      <c r="K960" s="52" t="s">
        <v>13192</v>
      </c>
      <c r="L960" s="52" t="n">
        <v>167453.21</v>
      </c>
      <c r="M960" s="52" t="s">
        <v>13258</v>
      </c>
      <c r="N960" s="52" t="s">
        <v>10066</v>
      </c>
      <c r="O960" s="52" t="s">
        <v>15</v>
      </c>
      <c r="P960" s="55" t="n">
        <f aca="false">J960-L960</f>
        <v>124481.29</v>
      </c>
      <c r="Q960" s="55" t="n">
        <f aca="false">IF(J960=0,0,ROUND(L960/J960*100,2))</f>
        <v>57.36</v>
      </c>
      <c r="R960" s="55" t="str">
        <f aca="false">TEXT(E960,"yyyy-mm")</f>
        <v>2023-10</v>
      </c>
    </row>
    <row r="961" customFormat="false" ht="15" hidden="false" customHeight="true" outlineLevel="0" collapsed="false">
      <c r="A961" s="56" t="s">
        <v>14210</v>
      </c>
      <c r="B961" s="56" t="s">
        <v>3001</v>
      </c>
      <c r="C961" s="56" t="s">
        <v>1624</v>
      </c>
      <c r="D961" s="56" t="s">
        <v>1438</v>
      </c>
      <c r="E961" s="57" t="n">
        <v>44769</v>
      </c>
      <c r="F961" s="56" t="s">
        <v>96</v>
      </c>
      <c r="G961" s="56" t="s">
        <v>13195</v>
      </c>
      <c r="H961" s="56" t="n">
        <v>111</v>
      </c>
      <c r="I961" s="56" t="n">
        <v>664.21</v>
      </c>
      <c r="J961" s="54" t="n">
        <f aca="false">ROUND(H961*I961,2)</f>
        <v>73727.31</v>
      </c>
      <c r="K961" s="56" t="s">
        <v>13192</v>
      </c>
      <c r="L961" s="56" t="n">
        <v>31287.69</v>
      </c>
      <c r="M961" s="56" t="s">
        <v>13200</v>
      </c>
      <c r="N961" s="56" t="s">
        <v>10061</v>
      </c>
      <c r="O961" s="56" t="s">
        <v>18</v>
      </c>
      <c r="P961" s="55" t="n">
        <f aca="false">J961-L961</f>
        <v>42439.62</v>
      </c>
      <c r="Q961" s="55" t="n">
        <f aca="false">IF(J961=0,0,ROUND(L961/J961*100,2))</f>
        <v>42.44</v>
      </c>
      <c r="R961" s="55" t="str">
        <f aca="false">TEXT(E961,"yyyy-mm")</f>
        <v>2022-07</v>
      </c>
    </row>
    <row r="962" customFormat="false" ht="15" hidden="false" customHeight="true" outlineLevel="0" collapsed="false">
      <c r="A962" s="52" t="s">
        <v>14211</v>
      </c>
      <c r="B962" s="52" t="s">
        <v>1347</v>
      </c>
      <c r="C962" s="52" t="s">
        <v>7672</v>
      </c>
      <c r="D962" s="52" t="s">
        <v>2326</v>
      </c>
      <c r="E962" s="53" t="n">
        <v>45303</v>
      </c>
      <c r="F962" s="52" t="s">
        <v>92</v>
      </c>
      <c r="G962" s="52" t="s">
        <v>13230</v>
      </c>
      <c r="H962" s="52" t="n">
        <v>86</v>
      </c>
      <c r="I962" s="52" t="n">
        <v>829.91</v>
      </c>
      <c r="J962" s="54" t="n">
        <f aca="false">ROUND(H962*I962,2)</f>
        <v>71372.26</v>
      </c>
      <c r="K962" s="52" t="s">
        <v>13212</v>
      </c>
      <c r="L962" s="52" t="n">
        <v>10906.96</v>
      </c>
      <c r="M962" s="52" t="s">
        <v>13196</v>
      </c>
      <c r="N962" s="52" t="s">
        <v>10061</v>
      </c>
      <c r="O962" s="52" t="s">
        <v>12</v>
      </c>
      <c r="P962" s="55" t="n">
        <f aca="false">J962-L962</f>
        <v>60465.3</v>
      </c>
      <c r="Q962" s="55" t="n">
        <f aca="false">IF(J962=0,0,ROUND(L962/J962*100,2))</f>
        <v>15.28</v>
      </c>
      <c r="R962" s="55" t="str">
        <f aca="false">TEXT(E962,"yyyy-mm")</f>
        <v>2024-01</v>
      </c>
    </row>
    <row r="963" customFormat="false" ht="15" hidden="false" customHeight="true" outlineLevel="0" collapsed="false">
      <c r="A963" s="56" t="s">
        <v>14212</v>
      </c>
      <c r="B963" s="56" t="s">
        <v>2525</v>
      </c>
      <c r="C963" s="56" t="s">
        <v>1895</v>
      </c>
      <c r="D963" s="56" t="s">
        <v>1076</v>
      </c>
      <c r="E963" s="57" t="n">
        <v>44908</v>
      </c>
      <c r="F963" s="56" t="s">
        <v>100</v>
      </c>
      <c r="G963" s="56" t="s">
        <v>13195</v>
      </c>
      <c r="H963" s="56" t="n">
        <v>63</v>
      </c>
      <c r="I963" s="56" t="n">
        <v>429.43</v>
      </c>
      <c r="J963" s="54" t="n">
        <f aca="false">ROUND(H963*I963,2)</f>
        <v>27054.09</v>
      </c>
      <c r="K963" s="56" t="s">
        <v>13188</v>
      </c>
      <c r="L963" s="56" t="n">
        <v>6360.41</v>
      </c>
      <c r="M963" s="56" t="s">
        <v>13258</v>
      </c>
      <c r="N963" s="56" t="s">
        <v>10066</v>
      </c>
      <c r="O963" s="56" t="s">
        <v>21</v>
      </c>
      <c r="P963" s="55" t="n">
        <f aca="false">J963-L963</f>
        <v>20693.68</v>
      </c>
      <c r="Q963" s="55" t="n">
        <f aca="false">IF(J963=0,0,ROUND(L963/J963*100,2))</f>
        <v>23.51</v>
      </c>
      <c r="R963" s="55" t="str">
        <f aca="false">TEXT(E963,"yyyy-mm")</f>
        <v>2022-12</v>
      </c>
    </row>
    <row r="964" customFormat="false" ht="15" hidden="false" customHeight="true" outlineLevel="0" collapsed="false">
      <c r="A964" s="52" t="s">
        <v>14213</v>
      </c>
      <c r="B964" s="52" t="s">
        <v>445</v>
      </c>
      <c r="C964" s="52" t="s">
        <v>2728</v>
      </c>
      <c r="D964" s="52" t="s">
        <v>3895</v>
      </c>
      <c r="E964" s="53" t="n">
        <v>44925</v>
      </c>
      <c r="F964" s="52" t="s">
        <v>94</v>
      </c>
      <c r="G964" s="52" t="s">
        <v>13187</v>
      </c>
      <c r="H964" s="52" t="n">
        <v>442</v>
      </c>
      <c r="I964" s="52" t="n">
        <v>146.06</v>
      </c>
      <c r="J964" s="54" t="n">
        <f aca="false">ROUND(H964*I964,2)</f>
        <v>64558.52</v>
      </c>
      <c r="K964" s="52" t="s">
        <v>13188</v>
      </c>
      <c r="L964" s="52" t="n">
        <v>17896.56</v>
      </c>
      <c r="M964" s="52" t="s">
        <v>13241</v>
      </c>
      <c r="N964" s="52" t="s">
        <v>10061</v>
      </c>
      <c r="O964" s="52" t="s">
        <v>9</v>
      </c>
      <c r="P964" s="55" t="n">
        <f aca="false">J964-L964</f>
        <v>46661.96</v>
      </c>
      <c r="Q964" s="55" t="n">
        <f aca="false">IF(J964=0,0,ROUND(L964/J964*100,2))</f>
        <v>27.72</v>
      </c>
      <c r="R964" s="55" t="str">
        <f aca="false">TEXT(E964,"yyyy-mm")</f>
        <v>2022-12</v>
      </c>
    </row>
    <row r="965" customFormat="false" ht="15" hidden="false" customHeight="true" outlineLevel="0" collapsed="false">
      <c r="A965" s="56" t="s">
        <v>14214</v>
      </c>
      <c r="B965" s="56" t="s">
        <v>2515</v>
      </c>
      <c r="C965" s="56" t="s">
        <v>504</v>
      </c>
      <c r="D965" s="56" t="s">
        <v>3673</v>
      </c>
      <c r="E965" s="57" t="n">
        <v>44842</v>
      </c>
      <c r="F965" s="56" t="s">
        <v>96</v>
      </c>
      <c r="G965" s="56" t="s">
        <v>13211</v>
      </c>
      <c r="H965" s="56" t="n">
        <v>106</v>
      </c>
      <c r="I965" s="56" t="n">
        <v>818.17</v>
      </c>
      <c r="J965" s="54" t="n">
        <f aca="false">ROUND(H965*I965,2)</f>
        <v>86726.02</v>
      </c>
      <c r="K965" s="56" t="s">
        <v>13212</v>
      </c>
      <c r="L965" s="56" t="n">
        <v>6293.98</v>
      </c>
      <c r="M965" s="56" t="s">
        <v>13220</v>
      </c>
      <c r="N965" s="56" t="s">
        <v>10066</v>
      </c>
      <c r="O965" s="56" t="s">
        <v>15</v>
      </c>
      <c r="P965" s="55" t="n">
        <f aca="false">J965-L965</f>
        <v>80432.04</v>
      </c>
      <c r="Q965" s="55" t="n">
        <f aca="false">IF(J965=0,0,ROUND(L965/J965*100,2))</f>
        <v>7.26</v>
      </c>
      <c r="R965" s="55" t="str">
        <f aca="false">TEXT(E965,"yyyy-mm")</f>
        <v>2022-10</v>
      </c>
    </row>
    <row r="966" customFormat="false" ht="15" hidden="false" customHeight="true" outlineLevel="0" collapsed="false">
      <c r="A966" s="52" t="s">
        <v>14215</v>
      </c>
      <c r="B966" s="52" t="s">
        <v>1528</v>
      </c>
      <c r="C966" s="52" t="s">
        <v>4500</v>
      </c>
      <c r="D966" s="52" t="s">
        <v>3298</v>
      </c>
      <c r="E966" s="53" t="n">
        <v>45059</v>
      </c>
      <c r="F966" s="52" t="s">
        <v>98</v>
      </c>
      <c r="G966" s="52" t="s">
        <v>13195</v>
      </c>
      <c r="H966" s="52" t="n">
        <v>300</v>
      </c>
      <c r="I966" s="52" t="n">
        <v>995</v>
      </c>
      <c r="J966" s="54" t="n">
        <f aca="false">ROUND(H966*I966,2)</f>
        <v>298500</v>
      </c>
      <c r="K966" s="52" t="s">
        <v>13188</v>
      </c>
      <c r="L966" s="52" t="n">
        <v>100726.86</v>
      </c>
      <c r="M966" s="52" t="s">
        <v>13203</v>
      </c>
      <c r="N966" s="52" t="s">
        <v>10066</v>
      </c>
      <c r="O966" s="52" t="s">
        <v>18</v>
      </c>
      <c r="P966" s="55" t="n">
        <f aca="false">J966-L966</f>
        <v>197773.14</v>
      </c>
      <c r="Q966" s="55" t="n">
        <f aca="false">IF(J966=0,0,ROUND(L966/J966*100,2))</f>
        <v>33.74</v>
      </c>
      <c r="R966" s="55" t="str">
        <f aca="false">TEXT(E966,"yyyy-mm")</f>
        <v>2023-05</v>
      </c>
    </row>
    <row r="967" customFormat="false" ht="15" hidden="false" customHeight="true" outlineLevel="0" collapsed="false">
      <c r="A967" s="56" t="s">
        <v>14216</v>
      </c>
      <c r="B967" s="56" t="s">
        <v>3240</v>
      </c>
      <c r="C967" s="56" t="s">
        <v>4267</v>
      </c>
      <c r="D967" s="56" t="s">
        <v>367</v>
      </c>
      <c r="E967" s="57" t="n">
        <v>45041</v>
      </c>
      <c r="F967" s="56" t="s">
        <v>100</v>
      </c>
      <c r="G967" s="56" t="s">
        <v>13195</v>
      </c>
      <c r="H967" s="56" t="n">
        <v>53</v>
      </c>
      <c r="I967" s="56" t="n">
        <v>47.74</v>
      </c>
      <c r="J967" s="54" t="n">
        <f aca="false">ROUND(H967*I967,2)</f>
        <v>2530.22</v>
      </c>
      <c r="K967" s="56" t="s">
        <v>13202</v>
      </c>
      <c r="L967" s="56" t="n">
        <v>579.34</v>
      </c>
      <c r="M967" s="56" t="s">
        <v>13218</v>
      </c>
      <c r="N967" s="56" t="s">
        <v>10061</v>
      </c>
      <c r="O967" s="56" t="s">
        <v>18</v>
      </c>
      <c r="P967" s="55" t="n">
        <f aca="false">J967-L967</f>
        <v>1950.88</v>
      </c>
      <c r="Q967" s="55" t="n">
        <f aca="false">IF(J967=0,0,ROUND(L967/J967*100,2))</f>
        <v>22.9</v>
      </c>
      <c r="R967" s="55" t="str">
        <f aca="false">TEXT(E967,"yyyy-mm")</f>
        <v>2023-04</v>
      </c>
    </row>
    <row r="968" customFormat="false" ht="15" hidden="false" customHeight="true" outlineLevel="0" collapsed="false">
      <c r="A968" s="52" t="s">
        <v>14217</v>
      </c>
      <c r="B968" s="52" t="s">
        <v>3563</v>
      </c>
      <c r="C968" s="52" t="s">
        <v>6992</v>
      </c>
      <c r="D968" s="52" t="s">
        <v>4880</v>
      </c>
      <c r="E968" s="53" t="n">
        <v>45428</v>
      </c>
      <c r="F968" s="52" t="s">
        <v>92</v>
      </c>
      <c r="G968" s="52" t="s">
        <v>13187</v>
      </c>
      <c r="H968" s="52" t="n">
        <v>53</v>
      </c>
      <c r="I968" s="52" t="n">
        <v>787.22</v>
      </c>
      <c r="J968" s="54" t="n">
        <f aca="false">ROUND(H968*I968,2)</f>
        <v>41722.66</v>
      </c>
      <c r="K968" s="52" t="s">
        <v>13188</v>
      </c>
      <c r="L968" s="52" t="n">
        <v>13216.43</v>
      </c>
      <c r="M968" s="52" t="s">
        <v>13254</v>
      </c>
      <c r="N968" s="52" t="s">
        <v>10066</v>
      </c>
      <c r="O968" s="52" t="s">
        <v>15</v>
      </c>
      <c r="P968" s="55" t="n">
        <f aca="false">J968-L968</f>
        <v>28506.23</v>
      </c>
      <c r="Q968" s="55" t="n">
        <f aca="false">IF(J968=0,0,ROUND(L968/J968*100,2))</f>
        <v>31.68</v>
      </c>
      <c r="R968" s="55" t="str">
        <f aca="false">TEXT(E968,"yyyy-mm")</f>
        <v>2024-05</v>
      </c>
    </row>
    <row r="969" customFormat="false" ht="15" hidden="false" customHeight="true" outlineLevel="0" collapsed="false">
      <c r="A969" s="56" t="s">
        <v>14218</v>
      </c>
      <c r="B969" s="56" t="s">
        <v>1258</v>
      </c>
      <c r="C969" s="56" t="s">
        <v>1184</v>
      </c>
      <c r="D969" s="56" t="s">
        <v>1110</v>
      </c>
      <c r="E969" s="57" t="n">
        <v>45533</v>
      </c>
      <c r="F969" s="56" t="s">
        <v>96</v>
      </c>
      <c r="G969" s="56" t="s">
        <v>13211</v>
      </c>
      <c r="H969" s="56" t="n">
        <v>156</v>
      </c>
      <c r="I969" s="56" t="n">
        <v>505.53</v>
      </c>
      <c r="J969" s="54" t="n">
        <f aca="false">ROUND(H969*I969,2)</f>
        <v>78862.68</v>
      </c>
      <c r="K969" s="56" t="s">
        <v>13188</v>
      </c>
      <c r="L969" s="56" t="n">
        <v>41860.14</v>
      </c>
      <c r="M969" s="56" t="s">
        <v>13225</v>
      </c>
      <c r="N969" s="56" t="s">
        <v>10061</v>
      </c>
      <c r="O969" s="56" t="s">
        <v>18</v>
      </c>
      <c r="P969" s="55" t="n">
        <f aca="false">J969-L969</f>
        <v>37002.54</v>
      </c>
      <c r="Q969" s="55" t="n">
        <f aca="false">IF(J969=0,0,ROUND(L969/J969*100,2))</f>
        <v>53.08</v>
      </c>
      <c r="R969" s="55" t="str">
        <f aca="false">TEXT(E969,"yyyy-mm")</f>
        <v>2024-08</v>
      </c>
    </row>
    <row r="970" customFormat="false" ht="15" hidden="false" customHeight="true" outlineLevel="0" collapsed="false">
      <c r="A970" s="52" t="s">
        <v>14219</v>
      </c>
      <c r="B970" s="52" t="s">
        <v>3537</v>
      </c>
      <c r="C970" s="52" t="s">
        <v>5489</v>
      </c>
      <c r="D970" s="52" t="s">
        <v>6878</v>
      </c>
      <c r="E970" s="53" t="n">
        <v>45260</v>
      </c>
      <c r="F970" s="52" t="s">
        <v>92</v>
      </c>
      <c r="G970" s="52" t="s">
        <v>13230</v>
      </c>
      <c r="H970" s="52" t="n">
        <v>355</v>
      </c>
      <c r="I970" s="52" t="n">
        <v>104.27</v>
      </c>
      <c r="J970" s="54" t="n">
        <f aca="false">ROUND(H970*I970,2)</f>
        <v>37015.85</v>
      </c>
      <c r="K970" s="52" t="s">
        <v>13188</v>
      </c>
      <c r="L970" s="52" t="n">
        <v>21676.87</v>
      </c>
      <c r="M970" s="52" t="s">
        <v>13287</v>
      </c>
      <c r="N970" s="52" t="s">
        <v>10061</v>
      </c>
      <c r="O970" s="52" t="s">
        <v>18</v>
      </c>
      <c r="P970" s="55" t="n">
        <f aca="false">J970-L970</f>
        <v>15338.98</v>
      </c>
      <c r="Q970" s="55" t="n">
        <f aca="false">IF(J970=0,0,ROUND(L970/J970*100,2))</f>
        <v>58.56</v>
      </c>
      <c r="R970" s="55" t="str">
        <f aca="false">TEXT(E970,"yyyy-mm")</f>
        <v>2023-11</v>
      </c>
    </row>
    <row r="971" customFormat="false" ht="15" hidden="false" customHeight="true" outlineLevel="0" collapsed="false">
      <c r="A971" s="56" t="s">
        <v>14220</v>
      </c>
      <c r="B971" s="56" t="s">
        <v>2502</v>
      </c>
      <c r="C971" s="56" t="s">
        <v>5330</v>
      </c>
      <c r="D971" s="56" t="s">
        <v>8892</v>
      </c>
      <c r="E971" s="57" t="n">
        <v>45354</v>
      </c>
      <c r="F971" s="56" t="s">
        <v>94</v>
      </c>
      <c r="G971" s="56" t="s">
        <v>13195</v>
      </c>
      <c r="H971" s="56" t="n">
        <v>81</v>
      </c>
      <c r="I971" s="56" t="n">
        <v>449.76</v>
      </c>
      <c r="J971" s="54" t="n">
        <f aca="false">ROUND(H971*I971,2)</f>
        <v>36430.56</v>
      </c>
      <c r="K971" s="56" t="s">
        <v>13212</v>
      </c>
      <c r="L971" s="56" t="n">
        <v>7168.29</v>
      </c>
      <c r="M971" s="56" t="s">
        <v>13198</v>
      </c>
      <c r="N971" s="56" t="s">
        <v>10066</v>
      </c>
      <c r="O971" s="56" t="s">
        <v>15</v>
      </c>
      <c r="P971" s="55" t="n">
        <f aca="false">J971-L971</f>
        <v>29262.27</v>
      </c>
      <c r="Q971" s="55" t="n">
        <f aca="false">IF(J971=0,0,ROUND(L971/J971*100,2))</f>
        <v>19.68</v>
      </c>
      <c r="R971" s="55" t="str">
        <f aca="false">TEXT(E971,"yyyy-mm")</f>
        <v>2024-03</v>
      </c>
    </row>
    <row r="972" customFormat="false" ht="15" hidden="false" customHeight="true" outlineLevel="0" collapsed="false">
      <c r="A972" s="52" t="s">
        <v>14221</v>
      </c>
      <c r="B972" s="52" t="s">
        <v>460</v>
      </c>
      <c r="C972" s="52" t="s">
        <v>1769</v>
      </c>
      <c r="D972" s="52" t="s">
        <v>1999</v>
      </c>
      <c r="E972" s="53" t="n">
        <v>44968</v>
      </c>
      <c r="F972" s="52" t="s">
        <v>94</v>
      </c>
      <c r="G972" s="52" t="s">
        <v>13195</v>
      </c>
      <c r="H972" s="52" t="n">
        <v>153</v>
      </c>
      <c r="I972" s="52" t="n">
        <v>882.48</v>
      </c>
      <c r="J972" s="54" t="n">
        <f aca="false">ROUND(H972*I972,2)</f>
        <v>135019.44</v>
      </c>
      <c r="K972" s="52" t="s">
        <v>13192</v>
      </c>
      <c r="L972" s="52" t="n">
        <v>41278.64</v>
      </c>
      <c r="M972" s="52" t="s">
        <v>13222</v>
      </c>
      <c r="N972" s="52" t="s">
        <v>10066</v>
      </c>
      <c r="O972" s="52" t="s">
        <v>12</v>
      </c>
      <c r="P972" s="55" t="n">
        <f aca="false">J972-L972</f>
        <v>93740.8</v>
      </c>
      <c r="Q972" s="55" t="n">
        <f aca="false">IF(J972=0,0,ROUND(L972/J972*100,2))</f>
        <v>30.57</v>
      </c>
      <c r="R972" s="55" t="str">
        <f aca="false">TEXT(E972,"yyyy-mm")</f>
        <v>2023-02</v>
      </c>
    </row>
    <row r="973" customFormat="false" ht="15" hidden="false" customHeight="true" outlineLevel="0" collapsed="false">
      <c r="A973" s="56" t="s">
        <v>14222</v>
      </c>
      <c r="B973" s="56" t="s">
        <v>3192</v>
      </c>
      <c r="C973" s="56" t="s">
        <v>14223</v>
      </c>
      <c r="D973" s="56" t="s">
        <v>3490</v>
      </c>
      <c r="E973" s="57" t="n">
        <v>45462</v>
      </c>
      <c r="F973" s="56" t="s">
        <v>98</v>
      </c>
      <c r="G973" s="56" t="s">
        <v>13195</v>
      </c>
      <c r="H973" s="56" t="n">
        <v>375</v>
      </c>
      <c r="I973" s="56" t="n">
        <v>542.52</v>
      </c>
      <c r="J973" s="54" t="n">
        <f aca="false">ROUND(H973*I973,2)</f>
        <v>203445</v>
      </c>
      <c r="K973" s="56" t="s">
        <v>13212</v>
      </c>
      <c r="L973" s="56" t="n">
        <v>62987.92</v>
      </c>
      <c r="M973" s="56" t="s">
        <v>13198</v>
      </c>
      <c r="N973" s="56" t="s">
        <v>10066</v>
      </c>
      <c r="O973" s="56" t="s">
        <v>18</v>
      </c>
      <c r="P973" s="55" t="n">
        <f aca="false">J973-L973</f>
        <v>140457.08</v>
      </c>
      <c r="Q973" s="55" t="n">
        <f aca="false">IF(J973=0,0,ROUND(L973/J973*100,2))</f>
        <v>30.96</v>
      </c>
      <c r="R973" s="55" t="str">
        <f aca="false">TEXT(E973,"yyyy-mm")</f>
        <v>2024-06</v>
      </c>
    </row>
    <row r="974" customFormat="false" ht="15" hidden="false" customHeight="true" outlineLevel="0" collapsed="false">
      <c r="A974" s="52" t="s">
        <v>14224</v>
      </c>
      <c r="B974" s="52" t="s">
        <v>1493</v>
      </c>
      <c r="C974" s="52" t="s">
        <v>1551</v>
      </c>
      <c r="D974" s="52" t="s">
        <v>3424</v>
      </c>
      <c r="E974" s="53" t="n">
        <v>45447</v>
      </c>
      <c r="F974" s="52" t="s">
        <v>100</v>
      </c>
      <c r="G974" s="52" t="s">
        <v>13205</v>
      </c>
      <c r="H974" s="52" t="n">
        <v>420</v>
      </c>
      <c r="I974" s="52" t="n">
        <v>335.86</v>
      </c>
      <c r="J974" s="54" t="n">
        <f aca="false">ROUND(H974*I974,2)</f>
        <v>141061.2</v>
      </c>
      <c r="K974" s="52" t="s">
        <v>13202</v>
      </c>
      <c r="L974" s="52" t="n">
        <v>37914.86</v>
      </c>
      <c r="M974" s="52" t="s">
        <v>13287</v>
      </c>
      <c r="N974" s="52" t="s">
        <v>10066</v>
      </c>
      <c r="O974" s="52" t="s">
        <v>12</v>
      </c>
      <c r="P974" s="55" t="n">
        <f aca="false">J974-L974</f>
        <v>103146.34</v>
      </c>
      <c r="Q974" s="55" t="n">
        <f aca="false">IF(J974=0,0,ROUND(L974/J974*100,2))</f>
        <v>26.88</v>
      </c>
      <c r="R974" s="55" t="str">
        <f aca="false">TEXT(E974,"yyyy-mm")</f>
        <v>2024-06</v>
      </c>
    </row>
    <row r="975" customFormat="false" ht="15" hidden="false" customHeight="true" outlineLevel="0" collapsed="false">
      <c r="A975" s="56" t="s">
        <v>14225</v>
      </c>
      <c r="B975" s="56" t="s">
        <v>2613</v>
      </c>
      <c r="C975" s="56" t="s">
        <v>660</v>
      </c>
      <c r="D975" s="56" t="s">
        <v>2147</v>
      </c>
      <c r="E975" s="57" t="n">
        <v>45303</v>
      </c>
      <c r="F975" s="56" t="s">
        <v>98</v>
      </c>
      <c r="G975" s="56" t="s">
        <v>13230</v>
      </c>
      <c r="H975" s="56" t="n">
        <v>443</v>
      </c>
      <c r="I975" s="56" t="n">
        <v>973.16</v>
      </c>
      <c r="J975" s="54" t="n">
        <f aca="false">ROUND(H975*I975,2)</f>
        <v>431109.88</v>
      </c>
      <c r="K975" s="56" t="s">
        <v>13202</v>
      </c>
      <c r="L975" s="56" t="n">
        <v>189691.16</v>
      </c>
      <c r="M975" s="56" t="s">
        <v>13292</v>
      </c>
      <c r="N975" s="56" t="s">
        <v>10066</v>
      </c>
      <c r="O975" s="56" t="s">
        <v>21</v>
      </c>
      <c r="P975" s="55" t="n">
        <f aca="false">J975-L975</f>
        <v>241418.72</v>
      </c>
      <c r="Q975" s="55" t="n">
        <f aca="false">IF(J975=0,0,ROUND(L975/J975*100,2))</f>
        <v>44</v>
      </c>
      <c r="R975" s="55" t="str">
        <f aca="false">TEXT(E975,"yyyy-mm")</f>
        <v>2024-01</v>
      </c>
    </row>
    <row r="976" customFormat="false" ht="15" hidden="false" customHeight="true" outlineLevel="0" collapsed="false">
      <c r="A976" s="52" t="s">
        <v>14226</v>
      </c>
      <c r="B976" s="52" t="s">
        <v>1219</v>
      </c>
      <c r="C976" s="52" t="s">
        <v>3303</v>
      </c>
      <c r="D976" s="52" t="s">
        <v>3166</v>
      </c>
      <c r="E976" s="53" t="n">
        <v>45185</v>
      </c>
      <c r="F976" s="52" t="s">
        <v>96</v>
      </c>
      <c r="G976" s="52" t="s">
        <v>13187</v>
      </c>
      <c r="H976" s="52" t="n">
        <v>110</v>
      </c>
      <c r="I976" s="52" t="n">
        <v>53.73</v>
      </c>
      <c r="J976" s="54" t="n">
        <f aca="false">ROUND(H976*I976,2)</f>
        <v>5910.3</v>
      </c>
      <c r="K976" s="52" t="s">
        <v>13212</v>
      </c>
      <c r="L976" s="52" t="n">
        <v>1073.5</v>
      </c>
      <c r="M976" s="52" t="s">
        <v>13206</v>
      </c>
      <c r="N976" s="52" t="s">
        <v>10066</v>
      </c>
      <c r="O976" s="52" t="s">
        <v>18</v>
      </c>
      <c r="P976" s="55" t="n">
        <f aca="false">J976-L976</f>
        <v>4836.8</v>
      </c>
      <c r="Q976" s="55" t="n">
        <f aca="false">IF(J976=0,0,ROUND(L976/J976*100,2))</f>
        <v>18.16</v>
      </c>
      <c r="R976" s="55" t="str">
        <f aca="false">TEXT(E976,"yyyy-mm")</f>
        <v>2023-09</v>
      </c>
    </row>
    <row r="977" customFormat="false" ht="15" hidden="false" customHeight="true" outlineLevel="0" collapsed="false">
      <c r="A977" s="56" t="s">
        <v>14227</v>
      </c>
      <c r="B977" s="56" t="s">
        <v>1258</v>
      </c>
      <c r="C977" s="56" t="s">
        <v>7815</v>
      </c>
      <c r="D977" s="56" t="s">
        <v>2412</v>
      </c>
      <c r="E977" s="57" t="n">
        <v>45324</v>
      </c>
      <c r="F977" s="56" t="s">
        <v>92</v>
      </c>
      <c r="G977" s="56" t="s">
        <v>13211</v>
      </c>
      <c r="H977" s="56" t="n">
        <v>348</v>
      </c>
      <c r="I977" s="56" t="n">
        <v>332.88</v>
      </c>
      <c r="J977" s="54" t="n">
        <f aca="false">ROUND(H977*I977,2)</f>
        <v>115842.24</v>
      </c>
      <c r="K977" s="56" t="s">
        <v>13202</v>
      </c>
      <c r="L977" s="56" t="n">
        <v>19455.22</v>
      </c>
      <c r="M977" s="56" t="s">
        <v>13222</v>
      </c>
      <c r="N977" s="56" t="s">
        <v>10066</v>
      </c>
      <c r="O977" s="56" t="s">
        <v>9</v>
      </c>
      <c r="P977" s="55" t="n">
        <f aca="false">J977-L977</f>
        <v>96387.02</v>
      </c>
      <c r="Q977" s="55" t="n">
        <f aca="false">IF(J977=0,0,ROUND(L977/J977*100,2))</f>
        <v>16.79</v>
      </c>
      <c r="R977" s="55" t="str">
        <f aca="false">TEXT(E977,"yyyy-mm")</f>
        <v>2024-02</v>
      </c>
    </row>
    <row r="978" customFormat="false" ht="15" hidden="false" customHeight="true" outlineLevel="0" collapsed="false">
      <c r="A978" s="52" t="s">
        <v>14228</v>
      </c>
      <c r="B978" s="52" t="s">
        <v>1271</v>
      </c>
      <c r="C978" s="52" t="s">
        <v>8895</v>
      </c>
      <c r="D978" s="52" t="s">
        <v>2527</v>
      </c>
      <c r="E978" s="53" t="n">
        <v>44793</v>
      </c>
      <c r="F978" s="52" t="s">
        <v>92</v>
      </c>
      <c r="G978" s="52" t="s">
        <v>13205</v>
      </c>
      <c r="H978" s="52" t="n">
        <v>427</v>
      </c>
      <c r="I978" s="52" t="n">
        <v>81.36</v>
      </c>
      <c r="J978" s="54" t="n">
        <f aca="false">ROUND(H978*I978,2)</f>
        <v>34740.72</v>
      </c>
      <c r="K978" s="52" t="s">
        <v>13192</v>
      </c>
      <c r="L978" s="52" t="n">
        <v>10254.26</v>
      </c>
      <c r="M978" s="52" t="s">
        <v>13214</v>
      </c>
      <c r="N978" s="52" t="s">
        <v>10061</v>
      </c>
      <c r="O978" s="52" t="s">
        <v>12</v>
      </c>
      <c r="P978" s="55" t="n">
        <f aca="false">J978-L978</f>
        <v>24486.46</v>
      </c>
      <c r="Q978" s="55" t="n">
        <f aca="false">IF(J978=0,0,ROUND(L978/J978*100,2))</f>
        <v>29.52</v>
      </c>
      <c r="R978" s="55" t="str">
        <f aca="false">TEXT(E978,"yyyy-mm")</f>
        <v>2022-08</v>
      </c>
    </row>
    <row r="979" customFormat="false" ht="15" hidden="false" customHeight="true" outlineLevel="0" collapsed="false">
      <c r="A979" s="56" t="s">
        <v>14229</v>
      </c>
      <c r="B979" s="56" t="s">
        <v>1513</v>
      </c>
      <c r="C979" s="56" t="s">
        <v>6898</v>
      </c>
      <c r="D979" s="56" t="s">
        <v>5600</v>
      </c>
      <c r="E979" s="57" t="n">
        <v>44590</v>
      </c>
      <c r="F979" s="56" t="s">
        <v>96</v>
      </c>
      <c r="G979" s="56" t="s">
        <v>13230</v>
      </c>
      <c r="H979" s="56" t="n">
        <v>170</v>
      </c>
      <c r="I979" s="56" t="n">
        <v>217.97</v>
      </c>
      <c r="J979" s="54" t="n">
        <f aca="false">ROUND(H979*I979,2)</f>
        <v>37054.9</v>
      </c>
      <c r="K979" s="56" t="s">
        <v>13192</v>
      </c>
      <c r="L979" s="56" t="n">
        <v>4870.47</v>
      </c>
      <c r="M979" s="56" t="s">
        <v>13218</v>
      </c>
      <c r="N979" s="56" t="s">
        <v>10066</v>
      </c>
      <c r="O979" s="56" t="s">
        <v>9</v>
      </c>
      <c r="P979" s="55" t="n">
        <f aca="false">J979-L979</f>
        <v>32184.43</v>
      </c>
      <c r="Q979" s="55" t="n">
        <f aca="false">IF(J979=0,0,ROUND(L979/J979*100,2))</f>
        <v>13.14</v>
      </c>
      <c r="R979" s="55" t="str">
        <f aca="false">TEXT(E979,"yyyy-mm")</f>
        <v>2022-01</v>
      </c>
    </row>
    <row r="980" customFormat="false" ht="15" hidden="false" customHeight="true" outlineLevel="0" collapsed="false">
      <c r="A980" s="52" t="s">
        <v>14230</v>
      </c>
      <c r="B980" s="52" t="s">
        <v>3813</v>
      </c>
      <c r="C980" s="52" t="s">
        <v>1961</v>
      </c>
      <c r="D980" s="52" t="s">
        <v>3376</v>
      </c>
      <c r="E980" s="53" t="n">
        <v>44570</v>
      </c>
      <c r="F980" s="52" t="s">
        <v>96</v>
      </c>
      <c r="G980" s="52" t="s">
        <v>13205</v>
      </c>
      <c r="H980" s="52" t="n">
        <v>419</v>
      </c>
      <c r="I980" s="52" t="n">
        <v>62.07</v>
      </c>
      <c r="J980" s="54" t="n">
        <f aca="false">ROUND(H980*I980,2)</f>
        <v>26007.33</v>
      </c>
      <c r="K980" s="52" t="s">
        <v>13202</v>
      </c>
      <c r="L980" s="52" t="n">
        <v>12219.45</v>
      </c>
      <c r="M980" s="52" t="s">
        <v>13236</v>
      </c>
      <c r="N980" s="52" t="s">
        <v>10066</v>
      </c>
      <c r="O980" s="52" t="s">
        <v>12</v>
      </c>
      <c r="P980" s="55" t="n">
        <f aca="false">J980-L980</f>
        <v>13787.88</v>
      </c>
      <c r="Q980" s="55" t="n">
        <f aca="false">IF(J980=0,0,ROUND(L980/J980*100,2))</f>
        <v>46.98</v>
      </c>
      <c r="R980" s="55" t="str">
        <f aca="false">TEXT(E980,"yyyy-mm")</f>
        <v>2022-01</v>
      </c>
    </row>
    <row r="981" customFormat="false" ht="15" hidden="false" customHeight="true" outlineLevel="0" collapsed="false">
      <c r="A981" s="56" t="s">
        <v>14231</v>
      </c>
      <c r="B981" s="56" t="s">
        <v>788</v>
      </c>
      <c r="C981" s="56" t="s">
        <v>392</v>
      </c>
      <c r="D981" s="56" t="s">
        <v>3099</v>
      </c>
      <c r="E981" s="57" t="n">
        <v>44785</v>
      </c>
      <c r="F981" s="56" t="s">
        <v>94</v>
      </c>
      <c r="G981" s="56" t="s">
        <v>13187</v>
      </c>
      <c r="H981" s="56" t="n">
        <v>34</v>
      </c>
      <c r="I981" s="56" t="n">
        <v>318.9</v>
      </c>
      <c r="J981" s="54" t="n">
        <f aca="false">ROUND(H981*I981,2)</f>
        <v>10842.6</v>
      </c>
      <c r="K981" s="56" t="s">
        <v>13202</v>
      </c>
      <c r="L981" s="56" t="n">
        <v>4382.53</v>
      </c>
      <c r="M981" s="56" t="s">
        <v>13214</v>
      </c>
      <c r="N981" s="56" t="s">
        <v>10061</v>
      </c>
      <c r="O981" s="56" t="s">
        <v>9</v>
      </c>
      <c r="P981" s="55" t="n">
        <f aca="false">J981-L981</f>
        <v>6460.07</v>
      </c>
      <c r="Q981" s="55" t="n">
        <f aca="false">IF(J981=0,0,ROUND(L981/J981*100,2))</f>
        <v>40.42</v>
      </c>
      <c r="R981" s="55" t="str">
        <f aca="false">TEXT(E981,"yyyy-mm")</f>
        <v>2022-08</v>
      </c>
    </row>
    <row r="982" customFormat="false" ht="15" hidden="false" customHeight="true" outlineLevel="0" collapsed="false">
      <c r="A982" s="52" t="s">
        <v>14232</v>
      </c>
      <c r="B982" s="52" t="s">
        <v>3927</v>
      </c>
      <c r="C982" s="52" t="s">
        <v>3836</v>
      </c>
      <c r="D982" s="52" t="s">
        <v>6554</v>
      </c>
      <c r="E982" s="53" t="n">
        <v>44628</v>
      </c>
      <c r="F982" s="52" t="s">
        <v>100</v>
      </c>
      <c r="G982" s="52" t="s">
        <v>13195</v>
      </c>
      <c r="H982" s="52" t="n">
        <v>405</v>
      </c>
      <c r="I982" s="52" t="n">
        <v>956.26</v>
      </c>
      <c r="J982" s="54" t="n">
        <f aca="false">ROUND(H982*I982,2)</f>
        <v>387285.3</v>
      </c>
      <c r="K982" s="52" t="s">
        <v>13188</v>
      </c>
      <c r="L982" s="52" t="n">
        <v>13010.77</v>
      </c>
      <c r="M982" s="52" t="s">
        <v>13193</v>
      </c>
      <c r="N982" s="52" t="s">
        <v>10061</v>
      </c>
      <c r="O982" s="52" t="s">
        <v>9</v>
      </c>
      <c r="P982" s="55" t="n">
        <f aca="false">J982-L982</f>
        <v>374274.53</v>
      </c>
      <c r="Q982" s="55" t="n">
        <f aca="false">IF(J982=0,0,ROUND(L982/J982*100,2))</f>
        <v>3.36</v>
      </c>
      <c r="R982" s="55" t="str">
        <f aca="false">TEXT(E982,"yyyy-mm")</f>
        <v>2022-03</v>
      </c>
    </row>
    <row r="983" customFormat="false" ht="15" hidden="false" customHeight="true" outlineLevel="0" collapsed="false">
      <c r="A983" s="56" t="s">
        <v>14233</v>
      </c>
      <c r="B983" s="56" t="s">
        <v>502</v>
      </c>
      <c r="C983" s="56" t="s">
        <v>392</v>
      </c>
      <c r="D983" s="56" t="s">
        <v>2090</v>
      </c>
      <c r="E983" s="57" t="n">
        <v>44698</v>
      </c>
      <c r="F983" s="56" t="s">
        <v>92</v>
      </c>
      <c r="G983" s="56" t="s">
        <v>13211</v>
      </c>
      <c r="H983" s="56" t="n">
        <v>256</v>
      </c>
      <c r="I983" s="56" t="n">
        <v>262.23</v>
      </c>
      <c r="J983" s="54" t="n">
        <f aca="false">ROUND(H983*I983,2)</f>
        <v>67130.88</v>
      </c>
      <c r="K983" s="56" t="s">
        <v>13188</v>
      </c>
      <c r="L983" s="56" t="n">
        <v>36197.09</v>
      </c>
      <c r="M983" s="56" t="s">
        <v>13236</v>
      </c>
      <c r="N983" s="56" t="s">
        <v>10061</v>
      </c>
      <c r="O983" s="56" t="s">
        <v>18</v>
      </c>
      <c r="P983" s="55" t="n">
        <f aca="false">J983-L983</f>
        <v>30933.79</v>
      </c>
      <c r="Q983" s="55" t="n">
        <f aca="false">IF(J983=0,0,ROUND(L983/J983*100,2))</f>
        <v>53.92</v>
      </c>
      <c r="R983" s="55" t="str">
        <f aca="false">TEXT(E983,"yyyy-mm")</f>
        <v>2022-05</v>
      </c>
    </row>
    <row r="984" customFormat="false" ht="15" hidden="false" customHeight="true" outlineLevel="0" collapsed="false">
      <c r="A984" s="52" t="s">
        <v>14234</v>
      </c>
      <c r="B984" s="52" t="s">
        <v>2668</v>
      </c>
      <c r="C984" s="52" t="s">
        <v>7672</v>
      </c>
      <c r="D984" s="52" t="s">
        <v>2140</v>
      </c>
      <c r="E984" s="53" t="n">
        <v>45310</v>
      </c>
      <c r="F984" s="52" t="s">
        <v>100</v>
      </c>
      <c r="G984" s="52" t="s">
        <v>13187</v>
      </c>
      <c r="H984" s="52" t="n">
        <v>108</v>
      </c>
      <c r="I984" s="52" t="n">
        <v>588.94</v>
      </c>
      <c r="J984" s="54" t="n">
        <f aca="false">ROUND(H984*I984,2)</f>
        <v>63605.52</v>
      </c>
      <c r="K984" s="52" t="s">
        <v>13202</v>
      </c>
      <c r="L984" s="52" t="n">
        <v>9397.32</v>
      </c>
      <c r="M984" s="52" t="s">
        <v>13239</v>
      </c>
      <c r="N984" s="52" t="s">
        <v>10066</v>
      </c>
      <c r="O984" s="52" t="s">
        <v>18</v>
      </c>
      <c r="P984" s="55" t="n">
        <f aca="false">J984-L984</f>
        <v>54208.2</v>
      </c>
      <c r="Q984" s="55" t="n">
        <f aca="false">IF(J984=0,0,ROUND(L984/J984*100,2))</f>
        <v>14.77</v>
      </c>
      <c r="R984" s="55" t="str">
        <f aca="false">TEXT(E984,"yyyy-mm")</f>
        <v>2024-01</v>
      </c>
    </row>
    <row r="985" customFormat="false" ht="15" hidden="false" customHeight="true" outlineLevel="0" collapsed="false">
      <c r="A985" s="56" t="s">
        <v>14235</v>
      </c>
      <c r="B985" s="56" t="s">
        <v>1320</v>
      </c>
      <c r="C985" s="56" t="s">
        <v>5854</v>
      </c>
      <c r="D985" s="56" t="s">
        <v>2767</v>
      </c>
      <c r="E985" s="57" t="n">
        <v>44948</v>
      </c>
      <c r="F985" s="56" t="s">
        <v>94</v>
      </c>
      <c r="G985" s="56" t="s">
        <v>13205</v>
      </c>
      <c r="H985" s="56" t="n">
        <v>460</v>
      </c>
      <c r="I985" s="56" t="n">
        <v>821.18</v>
      </c>
      <c r="J985" s="54" t="n">
        <f aca="false">ROUND(H985*I985,2)</f>
        <v>377742.8</v>
      </c>
      <c r="K985" s="56" t="s">
        <v>13212</v>
      </c>
      <c r="L985" s="56" t="n">
        <v>59995.72</v>
      </c>
      <c r="M985" s="56" t="s">
        <v>13189</v>
      </c>
      <c r="N985" s="56" t="s">
        <v>10061</v>
      </c>
      <c r="O985" s="56" t="s">
        <v>15</v>
      </c>
      <c r="P985" s="55" t="n">
        <f aca="false">J985-L985</f>
        <v>317747.08</v>
      </c>
      <c r="Q985" s="55" t="n">
        <f aca="false">IF(J985=0,0,ROUND(L985/J985*100,2))</f>
        <v>15.88</v>
      </c>
      <c r="R985" s="55" t="str">
        <f aca="false">TEXT(E985,"yyyy-mm")</f>
        <v>2023-01</v>
      </c>
    </row>
    <row r="986" customFormat="false" ht="15" hidden="false" customHeight="true" outlineLevel="0" collapsed="false">
      <c r="A986" s="52" t="s">
        <v>14236</v>
      </c>
      <c r="B986" s="52" t="s">
        <v>621</v>
      </c>
      <c r="C986" s="52" t="s">
        <v>1240</v>
      </c>
      <c r="D986" s="52" t="s">
        <v>2641</v>
      </c>
      <c r="E986" s="53" t="n">
        <v>45007</v>
      </c>
      <c r="F986" s="52" t="s">
        <v>92</v>
      </c>
      <c r="G986" s="52" t="s">
        <v>13211</v>
      </c>
      <c r="H986" s="52" t="n">
        <v>151</v>
      </c>
      <c r="I986" s="52" t="n">
        <v>257.38</v>
      </c>
      <c r="J986" s="54" t="n">
        <f aca="false">ROUND(H986*I986,2)</f>
        <v>38864.38</v>
      </c>
      <c r="K986" s="52" t="s">
        <v>13202</v>
      </c>
      <c r="L986" s="52" t="n">
        <v>19764.55</v>
      </c>
      <c r="M986" s="52" t="s">
        <v>13254</v>
      </c>
      <c r="N986" s="52" t="s">
        <v>10061</v>
      </c>
      <c r="O986" s="52" t="s">
        <v>12</v>
      </c>
      <c r="P986" s="55" t="n">
        <f aca="false">J986-L986</f>
        <v>19099.83</v>
      </c>
      <c r="Q986" s="55" t="n">
        <f aca="false">IF(J986=0,0,ROUND(L986/J986*100,2))</f>
        <v>50.86</v>
      </c>
      <c r="R986" s="55" t="str">
        <f aca="false">TEXT(E986,"yyyy-mm")</f>
        <v>2023-03</v>
      </c>
    </row>
    <row r="987" customFormat="false" ht="15" hidden="false" customHeight="true" outlineLevel="0" collapsed="false">
      <c r="A987" s="56" t="s">
        <v>14237</v>
      </c>
      <c r="B987" s="56" t="s">
        <v>969</v>
      </c>
      <c r="C987" s="56" t="s">
        <v>12931</v>
      </c>
      <c r="D987" s="56" t="s">
        <v>930</v>
      </c>
      <c r="E987" s="57" t="n">
        <v>44618</v>
      </c>
      <c r="F987" s="56" t="s">
        <v>98</v>
      </c>
      <c r="G987" s="56" t="s">
        <v>13205</v>
      </c>
      <c r="H987" s="56" t="n">
        <v>229</v>
      </c>
      <c r="I987" s="56" t="n">
        <v>622.31</v>
      </c>
      <c r="J987" s="54" t="n">
        <f aca="false">ROUND(H987*I987,2)</f>
        <v>142508.99</v>
      </c>
      <c r="K987" s="56" t="s">
        <v>13192</v>
      </c>
      <c r="L987" s="56" t="n">
        <v>62141.59</v>
      </c>
      <c r="M987" s="56" t="s">
        <v>13228</v>
      </c>
      <c r="N987" s="56" t="s">
        <v>10066</v>
      </c>
      <c r="O987" s="56" t="s">
        <v>18</v>
      </c>
      <c r="P987" s="55" t="n">
        <f aca="false">J987-L987</f>
        <v>80367.4</v>
      </c>
      <c r="Q987" s="55" t="n">
        <f aca="false">IF(J987=0,0,ROUND(L987/J987*100,2))</f>
        <v>43.61</v>
      </c>
      <c r="R987" s="55" t="str">
        <f aca="false">TEXT(E987,"yyyy-mm")</f>
        <v>2022-02</v>
      </c>
    </row>
    <row r="988" customFormat="false" ht="15" hidden="false" customHeight="true" outlineLevel="0" collapsed="false">
      <c r="A988" s="52" t="s">
        <v>14238</v>
      </c>
      <c r="B988" s="52" t="s">
        <v>560</v>
      </c>
      <c r="C988" s="52" t="s">
        <v>2496</v>
      </c>
      <c r="D988" s="52" t="s">
        <v>3414</v>
      </c>
      <c r="E988" s="53" t="n">
        <v>45578</v>
      </c>
      <c r="F988" s="52" t="s">
        <v>94</v>
      </c>
      <c r="G988" s="52" t="s">
        <v>13211</v>
      </c>
      <c r="H988" s="52" t="n">
        <v>477</v>
      </c>
      <c r="I988" s="52" t="n">
        <v>242.14</v>
      </c>
      <c r="J988" s="54" t="n">
        <f aca="false">ROUND(H988*I988,2)</f>
        <v>115500.78</v>
      </c>
      <c r="K988" s="52" t="s">
        <v>13202</v>
      </c>
      <c r="L988" s="52" t="n">
        <v>46187.32</v>
      </c>
      <c r="M988" s="52" t="s">
        <v>13200</v>
      </c>
      <c r="N988" s="52" t="s">
        <v>10061</v>
      </c>
      <c r="O988" s="52" t="s">
        <v>18</v>
      </c>
      <c r="P988" s="55" t="n">
        <f aca="false">J988-L988</f>
        <v>69313.46</v>
      </c>
      <c r="Q988" s="55" t="n">
        <f aca="false">IF(J988=0,0,ROUND(L988/J988*100,2))</f>
        <v>39.99</v>
      </c>
      <c r="R988" s="55" t="str">
        <f aca="false">TEXT(E988,"yyyy-mm")</f>
        <v>2024-10</v>
      </c>
    </row>
    <row r="989" customFormat="false" ht="15" hidden="false" customHeight="true" outlineLevel="0" collapsed="false">
      <c r="A989" s="56" t="s">
        <v>14239</v>
      </c>
      <c r="B989" s="56" t="s">
        <v>1812</v>
      </c>
      <c r="C989" s="56" t="s">
        <v>2381</v>
      </c>
      <c r="D989" s="56" t="s">
        <v>741</v>
      </c>
      <c r="E989" s="57" t="n">
        <v>44967</v>
      </c>
      <c r="F989" s="56" t="s">
        <v>102</v>
      </c>
      <c r="G989" s="56" t="s">
        <v>13195</v>
      </c>
      <c r="H989" s="56" t="n">
        <v>141</v>
      </c>
      <c r="I989" s="56" t="n">
        <v>284.91</v>
      </c>
      <c r="J989" s="54" t="n">
        <f aca="false">ROUND(H989*I989,2)</f>
        <v>40172.31</v>
      </c>
      <c r="K989" s="56" t="s">
        <v>13188</v>
      </c>
      <c r="L989" s="56" t="n">
        <v>20351.4</v>
      </c>
      <c r="M989" s="56" t="s">
        <v>13263</v>
      </c>
      <c r="N989" s="56" t="s">
        <v>10061</v>
      </c>
      <c r="O989" s="56" t="s">
        <v>9</v>
      </c>
      <c r="P989" s="55" t="n">
        <f aca="false">J989-L989</f>
        <v>19820.91</v>
      </c>
      <c r="Q989" s="55" t="n">
        <f aca="false">IF(J989=0,0,ROUND(L989/J989*100,2))</f>
        <v>50.66</v>
      </c>
      <c r="R989" s="55" t="str">
        <f aca="false">TEXT(E989,"yyyy-mm")</f>
        <v>2023-02</v>
      </c>
    </row>
    <row r="990" customFormat="false" ht="15" hidden="false" customHeight="true" outlineLevel="0" collapsed="false">
      <c r="A990" s="52" t="s">
        <v>14240</v>
      </c>
      <c r="B990" s="52" t="s">
        <v>2115</v>
      </c>
      <c r="C990" s="52" t="s">
        <v>7837</v>
      </c>
      <c r="D990" s="52" t="s">
        <v>3784</v>
      </c>
      <c r="E990" s="53" t="n">
        <v>45493</v>
      </c>
      <c r="F990" s="52" t="s">
        <v>92</v>
      </c>
      <c r="G990" s="52" t="s">
        <v>13230</v>
      </c>
      <c r="H990" s="52" t="n">
        <v>292</v>
      </c>
      <c r="I990" s="52" t="n">
        <v>913.67</v>
      </c>
      <c r="J990" s="54" t="n">
        <f aca="false">ROUND(H990*I990,2)</f>
        <v>266791.64</v>
      </c>
      <c r="K990" s="52" t="s">
        <v>13202</v>
      </c>
      <c r="L990" s="52" t="n">
        <v>86368.9</v>
      </c>
      <c r="M990" s="52" t="s">
        <v>13287</v>
      </c>
      <c r="N990" s="52" t="s">
        <v>10066</v>
      </c>
      <c r="O990" s="52" t="s">
        <v>15</v>
      </c>
      <c r="P990" s="55" t="n">
        <f aca="false">J990-L990</f>
        <v>180422.74</v>
      </c>
      <c r="Q990" s="55" t="n">
        <f aca="false">IF(J990=0,0,ROUND(L990/J990*100,2))</f>
        <v>32.37</v>
      </c>
      <c r="R990" s="55" t="str">
        <f aca="false">TEXT(E990,"yyyy-mm")</f>
        <v>2024-07</v>
      </c>
    </row>
    <row r="991" customFormat="false" ht="15" hidden="false" customHeight="true" outlineLevel="0" collapsed="false">
      <c r="A991" s="56" t="s">
        <v>14241</v>
      </c>
      <c r="B991" s="56" t="s">
        <v>3707</v>
      </c>
      <c r="C991" s="56" t="s">
        <v>3586</v>
      </c>
      <c r="D991" s="56" t="s">
        <v>4273</v>
      </c>
      <c r="E991" s="57" t="n">
        <v>45312</v>
      </c>
      <c r="F991" s="56" t="s">
        <v>100</v>
      </c>
      <c r="G991" s="56" t="s">
        <v>13195</v>
      </c>
      <c r="H991" s="56" t="n">
        <v>389</v>
      </c>
      <c r="I991" s="56" t="n">
        <v>373.97</v>
      </c>
      <c r="J991" s="54" t="n">
        <f aca="false">ROUND(H991*I991,2)</f>
        <v>145474.33</v>
      </c>
      <c r="K991" s="56" t="s">
        <v>13188</v>
      </c>
      <c r="L991" s="56" t="n">
        <v>71270.43</v>
      </c>
      <c r="M991" s="56" t="s">
        <v>13241</v>
      </c>
      <c r="N991" s="56" t="s">
        <v>10066</v>
      </c>
      <c r="O991" s="56" t="s">
        <v>9</v>
      </c>
      <c r="P991" s="55" t="n">
        <f aca="false">J991-L991</f>
        <v>74203.9</v>
      </c>
      <c r="Q991" s="55" t="n">
        <f aca="false">IF(J991=0,0,ROUND(L991/J991*100,2))</f>
        <v>48.99</v>
      </c>
      <c r="R991" s="55" t="str">
        <f aca="false">TEXT(E991,"yyyy-mm")</f>
        <v>2024-01</v>
      </c>
    </row>
    <row r="992" customFormat="false" ht="15" hidden="false" customHeight="true" outlineLevel="0" collapsed="false">
      <c r="A992" s="52" t="s">
        <v>14242</v>
      </c>
      <c r="B992" s="52" t="s">
        <v>2644</v>
      </c>
      <c r="C992" s="52" t="s">
        <v>1114</v>
      </c>
      <c r="D992" s="52" t="s">
        <v>5012</v>
      </c>
      <c r="E992" s="53" t="n">
        <v>44805</v>
      </c>
      <c r="F992" s="52" t="s">
        <v>92</v>
      </c>
      <c r="G992" s="52" t="s">
        <v>13187</v>
      </c>
      <c r="H992" s="52" t="n">
        <v>317</v>
      </c>
      <c r="I992" s="52" t="n">
        <v>933.07</v>
      </c>
      <c r="J992" s="54" t="n">
        <f aca="false">ROUND(H992*I992,2)</f>
        <v>295783.19</v>
      </c>
      <c r="K992" s="52" t="s">
        <v>13192</v>
      </c>
      <c r="L992" s="52" t="n">
        <v>166839.3</v>
      </c>
      <c r="M992" s="52" t="s">
        <v>13206</v>
      </c>
      <c r="N992" s="52" t="s">
        <v>10066</v>
      </c>
      <c r="O992" s="52" t="s">
        <v>18</v>
      </c>
      <c r="P992" s="55" t="n">
        <f aca="false">J992-L992</f>
        <v>128943.89</v>
      </c>
      <c r="Q992" s="55" t="n">
        <f aca="false">IF(J992=0,0,ROUND(L992/J992*100,2))</f>
        <v>56.41</v>
      </c>
      <c r="R992" s="55" t="str">
        <f aca="false">TEXT(E992,"yyyy-mm")</f>
        <v>2022-09</v>
      </c>
    </row>
    <row r="993" customFormat="false" ht="15" hidden="false" customHeight="true" outlineLevel="0" collapsed="false">
      <c r="A993" s="56" t="s">
        <v>14243</v>
      </c>
      <c r="B993" s="56" t="s">
        <v>1162</v>
      </c>
      <c r="C993" s="56" t="s">
        <v>3607</v>
      </c>
      <c r="D993" s="56" t="s">
        <v>10572</v>
      </c>
      <c r="E993" s="57" t="n">
        <v>45402</v>
      </c>
      <c r="F993" s="56" t="s">
        <v>102</v>
      </c>
      <c r="G993" s="56" t="s">
        <v>13230</v>
      </c>
      <c r="H993" s="56" t="n">
        <v>441</v>
      </c>
      <c r="I993" s="56" t="n">
        <v>347.22</v>
      </c>
      <c r="J993" s="54" t="n">
        <f aca="false">ROUND(H993*I993,2)</f>
        <v>153124.02</v>
      </c>
      <c r="K993" s="56" t="s">
        <v>13202</v>
      </c>
      <c r="L993" s="56" t="n">
        <v>21173.78</v>
      </c>
      <c r="M993" s="56" t="s">
        <v>13260</v>
      </c>
      <c r="N993" s="56" t="s">
        <v>10061</v>
      </c>
      <c r="O993" s="56" t="s">
        <v>12</v>
      </c>
      <c r="P993" s="55" t="n">
        <f aca="false">J993-L993</f>
        <v>131950.24</v>
      </c>
      <c r="Q993" s="55" t="n">
        <f aca="false">IF(J993=0,0,ROUND(L993/J993*100,2))</f>
        <v>13.83</v>
      </c>
      <c r="R993" s="55" t="str">
        <f aca="false">TEXT(E993,"yyyy-mm")</f>
        <v>2024-04</v>
      </c>
    </row>
    <row r="994" customFormat="false" ht="15" hidden="false" customHeight="true" outlineLevel="0" collapsed="false">
      <c r="A994" s="52" t="s">
        <v>14244</v>
      </c>
      <c r="B994" s="52" t="s">
        <v>2925</v>
      </c>
      <c r="C994" s="52" t="s">
        <v>6342</v>
      </c>
      <c r="D994" s="52" t="s">
        <v>2750</v>
      </c>
      <c r="E994" s="53" t="n">
        <v>45225</v>
      </c>
      <c r="F994" s="52" t="s">
        <v>102</v>
      </c>
      <c r="G994" s="52" t="s">
        <v>13211</v>
      </c>
      <c r="H994" s="52" t="n">
        <v>18</v>
      </c>
      <c r="I994" s="52" t="n">
        <v>744.18</v>
      </c>
      <c r="J994" s="54" t="n">
        <f aca="false">ROUND(H994*I994,2)</f>
        <v>13395.24</v>
      </c>
      <c r="K994" s="52" t="s">
        <v>13212</v>
      </c>
      <c r="L994" s="52" t="n">
        <v>586.03</v>
      </c>
      <c r="M994" s="52" t="s">
        <v>13252</v>
      </c>
      <c r="N994" s="52" t="s">
        <v>10066</v>
      </c>
      <c r="O994" s="52" t="s">
        <v>18</v>
      </c>
      <c r="P994" s="55" t="n">
        <f aca="false">J994-L994</f>
        <v>12809.21</v>
      </c>
      <c r="Q994" s="55" t="n">
        <f aca="false">IF(J994=0,0,ROUND(L994/J994*100,2))</f>
        <v>4.37</v>
      </c>
      <c r="R994" s="55" t="str">
        <f aca="false">TEXT(E994,"yyyy-mm")</f>
        <v>2023-10</v>
      </c>
    </row>
    <row r="995" customFormat="false" ht="15" hidden="false" customHeight="true" outlineLevel="0" collapsed="false">
      <c r="A995" s="56" t="s">
        <v>14245</v>
      </c>
      <c r="B995" s="56" t="s">
        <v>3531</v>
      </c>
      <c r="C995" s="56" t="s">
        <v>1702</v>
      </c>
      <c r="D995" s="56" t="s">
        <v>2452</v>
      </c>
      <c r="E995" s="57" t="n">
        <v>44639</v>
      </c>
      <c r="F995" s="56" t="s">
        <v>102</v>
      </c>
      <c r="G995" s="56" t="s">
        <v>13191</v>
      </c>
      <c r="H995" s="56" t="n">
        <v>334</v>
      </c>
      <c r="I995" s="56" t="n">
        <v>471.28</v>
      </c>
      <c r="J995" s="54" t="n">
        <f aca="false">ROUND(H995*I995,2)</f>
        <v>157407.52</v>
      </c>
      <c r="K995" s="56" t="s">
        <v>13202</v>
      </c>
      <c r="L995" s="56" t="n">
        <v>32517.53</v>
      </c>
      <c r="M995" s="56" t="s">
        <v>13254</v>
      </c>
      <c r="N995" s="56" t="s">
        <v>10066</v>
      </c>
      <c r="O995" s="56" t="s">
        <v>21</v>
      </c>
      <c r="P995" s="55" t="n">
        <f aca="false">J995-L995</f>
        <v>124889.99</v>
      </c>
      <c r="Q995" s="55" t="n">
        <f aca="false">IF(J995=0,0,ROUND(L995/J995*100,2))</f>
        <v>20.66</v>
      </c>
      <c r="R995" s="55" t="str">
        <f aca="false">TEXT(E995,"yyyy-mm")</f>
        <v>2022-03</v>
      </c>
    </row>
    <row r="996" customFormat="false" ht="15" hidden="false" customHeight="true" outlineLevel="0" collapsed="false">
      <c r="A996" s="52" t="s">
        <v>14246</v>
      </c>
      <c r="B996" s="52" t="s">
        <v>2847</v>
      </c>
      <c r="C996" s="52" t="s">
        <v>1375</v>
      </c>
      <c r="D996" s="52" t="s">
        <v>456</v>
      </c>
      <c r="E996" s="53" t="n">
        <v>45603</v>
      </c>
      <c r="F996" s="52" t="s">
        <v>96</v>
      </c>
      <c r="G996" s="52" t="s">
        <v>13205</v>
      </c>
      <c r="H996" s="52" t="n">
        <v>92</v>
      </c>
      <c r="I996" s="52" t="n">
        <v>416.65</v>
      </c>
      <c r="J996" s="54" t="n">
        <f aca="false">ROUND(H996*I996,2)</f>
        <v>38331.8</v>
      </c>
      <c r="K996" s="52" t="s">
        <v>13202</v>
      </c>
      <c r="L996" s="52" t="n">
        <v>5497.86</v>
      </c>
      <c r="M996" s="52" t="s">
        <v>13225</v>
      </c>
      <c r="N996" s="52" t="s">
        <v>10066</v>
      </c>
      <c r="O996" s="52" t="s">
        <v>21</v>
      </c>
      <c r="P996" s="55" t="n">
        <f aca="false">J996-L996</f>
        <v>32833.94</v>
      </c>
      <c r="Q996" s="55" t="n">
        <f aca="false">IF(J996=0,0,ROUND(L996/J996*100,2))</f>
        <v>14.34</v>
      </c>
      <c r="R996" s="55" t="str">
        <f aca="false">TEXT(E996,"yyyy-mm")</f>
        <v>2024-11</v>
      </c>
    </row>
    <row r="997" customFormat="false" ht="15" hidden="false" customHeight="true" outlineLevel="0" collapsed="false">
      <c r="A997" s="56" t="s">
        <v>14247</v>
      </c>
      <c r="B997" s="56" t="s">
        <v>2805</v>
      </c>
      <c r="C997" s="56" t="s">
        <v>1486</v>
      </c>
      <c r="D997" s="56" t="s">
        <v>2161</v>
      </c>
      <c r="E997" s="57" t="n">
        <v>45289</v>
      </c>
      <c r="F997" s="56" t="s">
        <v>98</v>
      </c>
      <c r="G997" s="56" t="s">
        <v>13195</v>
      </c>
      <c r="H997" s="56" t="n">
        <v>406</v>
      </c>
      <c r="I997" s="56" t="n">
        <v>185.67</v>
      </c>
      <c r="J997" s="54" t="n">
        <f aca="false">ROUND(H997*I997,2)</f>
        <v>75382.02</v>
      </c>
      <c r="K997" s="56" t="s">
        <v>13192</v>
      </c>
      <c r="L997" s="56" t="n">
        <v>15432.87</v>
      </c>
      <c r="M997" s="56" t="s">
        <v>13254</v>
      </c>
      <c r="N997" s="56" t="s">
        <v>10066</v>
      </c>
      <c r="O997" s="56" t="s">
        <v>21</v>
      </c>
      <c r="P997" s="55" t="n">
        <f aca="false">J997-L997</f>
        <v>59949.15</v>
      </c>
      <c r="Q997" s="55" t="n">
        <f aca="false">IF(J997=0,0,ROUND(L997/J997*100,2))</f>
        <v>20.47</v>
      </c>
      <c r="R997" s="55" t="str">
        <f aca="false">TEXT(E997,"yyyy-mm")</f>
        <v>2023-12</v>
      </c>
    </row>
    <row r="998" customFormat="false" ht="15" hidden="false" customHeight="true" outlineLevel="0" collapsed="false">
      <c r="A998" s="52" t="s">
        <v>14248</v>
      </c>
      <c r="B998" s="52" t="s">
        <v>2082</v>
      </c>
      <c r="C998" s="52" t="s">
        <v>3598</v>
      </c>
      <c r="D998" s="52" t="s">
        <v>7300</v>
      </c>
      <c r="E998" s="53" t="n">
        <v>44982</v>
      </c>
      <c r="F998" s="52" t="s">
        <v>100</v>
      </c>
      <c r="G998" s="52" t="s">
        <v>13230</v>
      </c>
      <c r="H998" s="52" t="n">
        <v>390</v>
      </c>
      <c r="I998" s="52" t="n">
        <v>740.01</v>
      </c>
      <c r="J998" s="54" t="n">
        <f aca="false">ROUND(H998*I998,2)</f>
        <v>288603.9</v>
      </c>
      <c r="K998" s="52" t="s">
        <v>13202</v>
      </c>
      <c r="L998" s="52" t="n">
        <v>44619.07</v>
      </c>
      <c r="M998" s="52" t="s">
        <v>13200</v>
      </c>
      <c r="N998" s="52" t="s">
        <v>10066</v>
      </c>
      <c r="O998" s="52" t="s">
        <v>15</v>
      </c>
      <c r="P998" s="55" t="n">
        <f aca="false">J998-L998</f>
        <v>243984.83</v>
      </c>
      <c r="Q998" s="55" t="n">
        <f aca="false">IF(J998=0,0,ROUND(L998/J998*100,2))</f>
        <v>15.46</v>
      </c>
      <c r="R998" s="55" t="str">
        <f aca="false">TEXT(E998,"yyyy-mm")</f>
        <v>2023-02</v>
      </c>
    </row>
    <row r="999" customFormat="false" ht="15" hidden="false" customHeight="true" outlineLevel="0" collapsed="false">
      <c r="A999" s="56" t="s">
        <v>14249</v>
      </c>
      <c r="B999" s="56" t="s">
        <v>588</v>
      </c>
      <c r="C999" s="56" t="s">
        <v>7022</v>
      </c>
      <c r="D999" s="56" t="s">
        <v>2695</v>
      </c>
      <c r="E999" s="57" t="n">
        <v>45030</v>
      </c>
      <c r="F999" s="56" t="s">
        <v>92</v>
      </c>
      <c r="G999" s="56" t="s">
        <v>13230</v>
      </c>
      <c r="H999" s="56" t="n">
        <v>184</v>
      </c>
      <c r="I999" s="56" t="n">
        <v>534.62</v>
      </c>
      <c r="J999" s="54" t="n">
        <f aca="false">ROUND(H999*I999,2)</f>
        <v>98370.08</v>
      </c>
      <c r="K999" s="56" t="s">
        <v>13212</v>
      </c>
      <c r="L999" s="56" t="n">
        <v>20436.59</v>
      </c>
      <c r="M999" s="56" t="s">
        <v>13260</v>
      </c>
      <c r="N999" s="56" t="s">
        <v>10061</v>
      </c>
      <c r="O999" s="56" t="s">
        <v>21</v>
      </c>
      <c r="P999" s="55" t="n">
        <f aca="false">J999-L999</f>
        <v>77933.49</v>
      </c>
      <c r="Q999" s="55" t="n">
        <f aca="false">IF(J999=0,0,ROUND(L999/J999*100,2))</f>
        <v>20.78</v>
      </c>
      <c r="R999" s="55" t="str">
        <f aca="false">TEXT(E999,"yyyy-mm")</f>
        <v>2023-04</v>
      </c>
    </row>
    <row r="1000" customFormat="false" ht="15" hidden="false" customHeight="true" outlineLevel="0" collapsed="false">
      <c r="A1000" s="52" t="s">
        <v>14250</v>
      </c>
      <c r="B1000" s="52" t="s">
        <v>3179</v>
      </c>
      <c r="C1000" s="52" t="s">
        <v>3824</v>
      </c>
      <c r="D1000" s="52" t="s">
        <v>1914</v>
      </c>
      <c r="E1000" s="53" t="n">
        <v>44663</v>
      </c>
      <c r="F1000" s="52" t="s">
        <v>100</v>
      </c>
      <c r="G1000" s="52" t="s">
        <v>13211</v>
      </c>
      <c r="H1000" s="52" t="n">
        <v>448</v>
      </c>
      <c r="I1000" s="52" t="n">
        <v>677.82</v>
      </c>
      <c r="J1000" s="54" t="n">
        <f aca="false">ROUND(H1000*I1000,2)</f>
        <v>303663.36</v>
      </c>
      <c r="K1000" s="52" t="s">
        <v>13212</v>
      </c>
      <c r="L1000" s="52" t="n">
        <v>106632.56</v>
      </c>
      <c r="M1000" s="52" t="s">
        <v>13189</v>
      </c>
      <c r="N1000" s="52" t="s">
        <v>10066</v>
      </c>
      <c r="O1000" s="52" t="s">
        <v>15</v>
      </c>
      <c r="P1000" s="55" t="n">
        <f aca="false">J1000-L1000</f>
        <v>197030.8</v>
      </c>
      <c r="Q1000" s="55" t="n">
        <f aca="false">IF(J1000=0,0,ROUND(L1000/J1000*100,2))</f>
        <v>35.12</v>
      </c>
      <c r="R1000" s="55" t="str">
        <f aca="false">TEXT(E1000,"yyyy-mm")</f>
        <v>2022-04</v>
      </c>
    </row>
    <row r="1001" customFormat="false" ht="15" hidden="false" customHeight="true" outlineLevel="0" collapsed="false">
      <c r="A1001" s="56" t="s">
        <v>14251</v>
      </c>
      <c r="B1001" s="56" t="s">
        <v>788</v>
      </c>
      <c r="C1001" s="56" t="s">
        <v>699</v>
      </c>
      <c r="D1001" s="56" t="s">
        <v>5587</v>
      </c>
      <c r="E1001" s="57" t="n">
        <v>45486</v>
      </c>
      <c r="F1001" s="56" t="s">
        <v>100</v>
      </c>
      <c r="G1001" s="56" t="s">
        <v>13211</v>
      </c>
      <c r="H1001" s="56" t="n">
        <v>399</v>
      </c>
      <c r="I1001" s="56" t="n">
        <v>24.31</v>
      </c>
      <c r="J1001" s="54" t="n">
        <f aca="false">ROUND(H1001*I1001,2)</f>
        <v>9699.69</v>
      </c>
      <c r="K1001" s="56" t="s">
        <v>13202</v>
      </c>
      <c r="L1001" s="56" t="n">
        <v>2235.32</v>
      </c>
      <c r="M1001" s="56" t="s">
        <v>13254</v>
      </c>
      <c r="N1001" s="56" t="s">
        <v>10061</v>
      </c>
      <c r="O1001" s="56" t="s">
        <v>21</v>
      </c>
      <c r="P1001" s="55" t="n">
        <f aca="false">J1001-L1001</f>
        <v>7464.37</v>
      </c>
      <c r="Q1001" s="55" t="n">
        <f aca="false">IF(J1001=0,0,ROUND(L1001/J1001*100,2))</f>
        <v>23.05</v>
      </c>
      <c r="R1001" s="55" t="str">
        <f aca="false">TEXT(E1001,"yyyy-mm")</f>
        <v>2024-07</v>
      </c>
    </row>
  </sheetData>
  <autoFilter ref="A1:R1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B35"/>
    <pageSetUpPr fitToPage="false"/>
  </sheetPr>
  <dimension ref="A1:R1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6" min="5" style="0" width="22"/>
    <col collapsed="false" customWidth="true" hidden="false" outlineLevel="0" max="7" min="7" style="0" width="12"/>
    <col collapsed="false" customWidth="true" hidden="false" outlineLevel="0" max="8" min="8" style="0" width="23"/>
    <col collapsed="false" customWidth="true" hidden="false" outlineLevel="0" max="9" min="9" style="0" width="22"/>
    <col collapsed="false" customWidth="true" hidden="false" outlineLevel="0" max="10" min="10" style="0" width="25"/>
    <col collapsed="false" customWidth="true" hidden="false" outlineLevel="0" max="11" min="11" style="0" width="20"/>
    <col collapsed="false" customWidth="true" hidden="false" outlineLevel="0" max="12" min="12" style="0" width="17"/>
    <col collapsed="false" customWidth="true" hidden="false" outlineLevel="0" max="13" min="13" style="0" width="15"/>
    <col collapsed="false" customWidth="true" hidden="false" outlineLevel="0" max="14" min="14" style="0" width="17"/>
    <col collapsed="false" customWidth="true" hidden="false" outlineLevel="0" max="15" min="15" style="0" width="11"/>
    <col collapsed="false" customWidth="true" hidden="false" outlineLevel="0" max="16" min="16" style="0" width="13"/>
    <col collapsed="false" customWidth="true" hidden="false" outlineLevel="0" max="17" min="17" style="0" width="18"/>
    <col collapsed="false" customWidth="true" hidden="false" outlineLevel="0" max="18" min="18" style="0" width="16"/>
  </cols>
  <sheetData>
    <row r="1" customFormat="false" ht="18" hidden="false" customHeight="true" outlineLevel="0" collapsed="false">
      <c r="A1" s="49" t="s">
        <v>14252</v>
      </c>
      <c r="B1" s="49" t="s">
        <v>4034</v>
      </c>
      <c r="C1" s="49" t="s">
        <v>302</v>
      </c>
      <c r="D1" s="49" t="s">
        <v>14253</v>
      </c>
      <c r="E1" s="49" t="s">
        <v>14254</v>
      </c>
      <c r="F1" s="49" t="s">
        <v>14255</v>
      </c>
      <c r="G1" s="50" t="s">
        <v>14256</v>
      </c>
      <c r="H1" s="49" t="s">
        <v>14257</v>
      </c>
      <c r="I1" s="49" t="s">
        <v>14258</v>
      </c>
      <c r="J1" s="49" t="s">
        <v>14259</v>
      </c>
      <c r="K1" s="49" t="s">
        <v>14260</v>
      </c>
      <c r="L1" s="49" t="s">
        <v>14261</v>
      </c>
      <c r="M1" s="49" t="s">
        <v>14262</v>
      </c>
      <c r="N1" s="49" t="s">
        <v>14263</v>
      </c>
      <c r="O1" s="49" t="s">
        <v>14264</v>
      </c>
      <c r="P1" s="51" t="s">
        <v>14265</v>
      </c>
      <c r="Q1" s="51" t="s">
        <v>14266</v>
      </c>
      <c r="R1" s="51" t="s">
        <v>14267</v>
      </c>
    </row>
    <row r="2" customFormat="false" ht="15" hidden="false" customHeight="true" outlineLevel="0" collapsed="false">
      <c r="A2" s="52" t="s">
        <v>14268</v>
      </c>
      <c r="B2" s="52" t="s">
        <v>4095</v>
      </c>
      <c r="C2" s="52" t="s">
        <v>3461</v>
      </c>
      <c r="D2" s="52" t="s">
        <v>43</v>
      </c>
      <c r="E2" s="52" t="n">
        <v>73.7</v>
      </c>
      <c r="F2" s="52" t="n">
        <v>96.9</v>
      </c>
      <c r="G2" s="54" t="n">
        <f aca="false">ROUND(E2*F2/100,1)</f>
        <v>71.4</v>
      </c>
      <c r="H2" s="52" t="n">
        <v>1.07</v>
      </c>
      <c r="I2" s="52" t="n">
        <v>86.2</v>
      </c>
      <c r="J2" s="52" t="n">
        <v>5</v>
      </c>
      <c r="K2" s="52" t="n">
        <v>9.86</v>
      </c>
      <c r="L2" s="52" t="n">
        <v>2</v>
      </c>
      <c r="M2" s="52" t="n">
        <v>79.8</v>
      </c>
      <c r="N2" s="52" t="s">
        <v>80</v>
      </c>
      <c r="O2" s="52" t="s">
        <v>10061</v>
      </c>
      <c r="P2" s="55" t="str">
        <f aca="false">IF(G2&gt;=90,"Excellent",IF(G2&gt;=80,"Good",IF(G2&gt;=70,"At Risk","Poor")))</f>
        <v>At Risk</v>
      </c>
      <c r="Q2" s="55" t="n">
        <f aca="false">ROUND(G2*0.4+(100-H2)*0.3+I2*0.3,2)</f>
        <v>84.1</v>
      </c>
      <c r="R2" s="55" t="str">
        <f aca="false">IF(H2&gt;5,"High Rejection",IF(H2&gt;2,"Watch","OK"))</f>
        <v>OK</v>
      </c>
    </row>
    <row r="3" customFormat="false" ht="15" hidden="false" customHeight="true" outlineLevel="0" collapsed="false">
      <c r="A3" s="56" t="s">
        <v>14269</v>
      </c>
      <c r="B3" s="56" t="s">
        <v>6175</v>
      </c>
      <c r="C3" s="56" t="s">
        <v>12801</v>
      </c>
      <c r="D3" s="56" t="s">
        <v>10</v>
      </c>
      <c r="E3" s="56" t="n">
        <v>82.8</v>
      </c>
      <c r="F3" s="56" t="n">
        <v>92.4</v>
      </c>
      <c r="G3" s="54" t="n">
        <f aca="false">ROUND(E3*F3/100,1)</f>
        <v>76.5</v>
      </c>
      <c r="H3" s="56" t="n">
        <v>0.96</v>
      </c>
      <c r="I3" s="56" t="n">
        <v>88.7</v>
      </c>
      <c r="J3" s="56" t="n">
        <v>4.8</v>
      </c>
      <c r="K3" s="56" t="n">
        <v>3.7</v>
      </c>
      <c r="L3" s="56" t="n">
        <v>2</v>
      </c>
      <c r="M3" s="56" t="n">
        <v>50.1</v>
      </c>
      <c r="N3" s="56" t="s">
        <v>81</v>
      </c>
      <c r="O3" s="56" t="s">
        <v>10061</v>
      </c>
      <c r="P3" s="55" t="str">
        <f aca="false">IF(G3&gt;=90,"Excellent",IF(G3&gt;=80,"Good",IF(G3&gt;=70,"At Risk","Poor")))</f>
        <v>At Risk</v>
      </c>
      <c r="Q3" s="55" t="n">
        <f aca="false">ROUND(G3*0.4+(100-H3)*0.3+I3*0.3,2)</f>
        <v>86.92</v>
      </c>
      <c r="R3" s="55" t="str">
        <f aca="false">IF(H3&gt;5,"High Rejection",IF(H3&gt;2,"Watch","OK"))</f>
        <v>OK</v>
      </c>
    </row>
    <row r="4" customFormat="false" ht="15" hidden="false" customHeight="true" outlineLevel="0" collapsed="false">
      <c r="A4" s="52" t="s">
        <v>14270</v>
      </c>
      <c r="B4" s="52" t="s">
        <v>4171</v>
      </c>
      <c r="C4" s="52" t="s">
        <v>12242</v>
      </c>
      <c r="D4" s="52" t="s">
        <v>13</v>
      </c>
      <c r="E4" s="52" t="n">
        <v>71.9</v>
      </c>
      <c r="F4" s="52" t="n">
        <v>76.8</v>
      </c>
      <c r="G4" s="54" t="n">
        <f aca="false">ROUND(E4*F4/100,1)</f>
        <v>55.2</v>
      </c>
      <c r="H4" s="52" t="n">
        <v>2.8</v>
      </c>
      <c r="I4" s="52" t="n">
        <v>95.3</v>
      </c>
      <c r="J4" s="52" t="n">
        <v>3.9</v>
      </c>
      <c r="K4" s="52" t="n">
        <v>5.04</v>
      </c>
      <c r="L4" s="52" t="n">
        <v>2</v>
      </c>
      <c r="M4" s="52" t="n">
        <v>60.2</v>
      </c>
      <c r="N4" s="52" t="s">
        <v>79</v>
      </c>
      <c r="O4" s="52" t="s">
        <v>10061</v>
      </c>
      <c r="P4" s="55" t="str">
        <f aca="false">IF(G4&gt;=90,"Excellent",IF(G4&gt;=80,"Good",IF(G4&gt;=70,"At Risk","Poor")))</f>
        <v>Poor</v>
      </c>
      <c r="Q4" s="55" t="n">
        <f aca="false">ROUND(G4*0.4+(100-H4)*0.3+I4*0.3,2)</f>
        <v>79.83</v>
      </c>
      <c r="R4" s="55" t="str">
        <f aca="false">IF(H4&gt;5,"High Rejection",IF(H4&gt;2,"Watch","OK"))</f>
        <v>Watch</v>
      </c>
    </row>
    <row r="5" customFormat="false" ht="15" hidden="false" customHeight="true" outlineLevel="0" collapsed="false">
      <c r="A5" s="56" t="s">
        <v>14271</v>
      </c>
      <c r="B5" s="56" t="s">
        <v>14272</v>
      </c>
      <c r="C5" s="56" t="s">
        <v>987</v>
      </c>
      <c r="D5" s="56" t="s">
        <v>31</v>
      </c>
      <c r="E5" s="56" t="n">
        <v>75.5</v>
      </c>
      <c r="F5" s="56" t="n">
        <v>92.3</v>
      </c>
      <c r="G5" s="54" t="n">
        <f aca="false">ROUND(E5*F5/100,1)</f>
        <v>69.7</v>
      </c>
      <c r="H5" s="56" t="n">
        <v>3.54</v>
      </c>
      <c r="I5" s="56" t="n">
        <v>100</v>
      </c>
      <c r="J5" s="56" t="n">
        <v>10.8</v>
      </c>
      <c r="K5" s="56" t="n">
        <v>-4.14</v>
      </c>
      <c r="L5" s="56" t="n">
        <v>8</v>
      </c>
      <c r="M5" s="56" t="n">
        <v>52.4</v>
      </c>
      <c r="N5" s="56" t="s">
        <v>80</v>
      </c>
      <c r="O5" s="56" t="s">
        <v>10066</v>
      </c>
      <c r="P5" s="55" t="str">
        <f aca="false">IF(G5&gt;=90,"Excellent",IF(G5&gt;=80,"Good",IF(G5&gt;=70,"At Risk","Poor")))</f>
        <v>Poor</v>
      </c>
      <c r="Q5" s="55" t="n">
        <f aca="false">ROUND(G5*0.4+(100-H5)*0.3+I5*0.3,2)</f>
        <v>86.82</v>
      </c>
      <c r="R5" s="55" t="str">
        <f aca="false">IF(H5&gt;5,"High Rejection",IF(H5&gt;2,"Watch","OK"))</f>
        <v>Watch</v>
      </c>
    </row>
    <row r="6" customFormat="false" ht="15" hidden="false" customHeight="true" outlineLevel="0" collapsed="false">
      <c r="A6" s="52" t="s">
        <v>14273</v>
      </c>
      <c r="B6" s="52" t="s">
        <v>4459</v>
      </c>
      <c r="C6" s="52" t="s">
        <v>5359</v>
      </c>
      <c r="D6" s="52" t="s">
        <v>46</v>
      </c>
      <c r="E6" s="52" t="n">
        <v>70.6</v>
      </c>
      <c r="F6" s="52" t="n">
        <v>86.8</v>
      </c>
      <c r="G6" s="54" t="n">
        <f aca="false">ROUND(E6*F6/100,1)</f>
        <v>61.3</v>
      </c>
      <c r="H6" s="52" t="n">
        <v>7.08</v>
      </c>
      <c r="I6" s="52" t="n">
        <v>97.9</v>
      </c>
      <c r="J6" s="52" t="n">
        <v>11</v>
      </c>
      <c r="K6" s="52" t="n">
        <v>4.7</v>
      </c>
      <c r="L6" s="52" t="n">
        <v>6</v>
      </c>
      <c r="M6" s="52" t="n">
        <v>81.5</v>
      </c>
      <c r="N6" s="52" t="s">
        <v>80</v>
      </c>
      <c r="O6" s="52" t="s">
        <v>10066</v>
      </c>
      <c r="P6" s="55" t="str">
        <f aca="false">IF(G6&gt;=90,"Excellent",IF(G6&gt;=80,"Good",IF(G6&gt;=70,"At Risk","Poor")))</f>
        <v>Poor</v>
      </c>
      <c r="Q6" s="55" t="n">
        <f aca="false">ROUND(G6*0.4+(100-H6)*0.3+I6*0.3,2)</f>
        <v>81.77</v>
      </c>
      <c r="R6" s="55" t="str">
        <f aca="false">IF(H6&gt;5,"High Rejection",IF(H6&gt;2,"Watch","OK"))</f>
        <v>High Rejection</v>
      </c>
    </row>
    <row r="7" customFormat="false" ht="15" hidden="false" customHeight="true" outlineLevel="0" collapsed="false">
      <c r="A7" s="56" t="s">
        <v>14274</v>
      </c>
      <c r="B7" s="56" t="s">
        <v>14275</v>
      </c>
      <c r="C7" s="56" t="s">
        <v>9224</v>
      </c>
      <c r="D7" s="56" t="s">
        <v>36</v>
      </c>
      <c r="E7" s="56" t="n">
        <v>77.7</v>
      </c>
      <c r="F7" s="56" t="n">
        <v>96.8</v>
      </c>
      <c r="G7" s="54" t="n">
        <f aca="false">ROUND(E7*F7/100,1)</f>
        <v>75.2</v>
      </c>
      <c r="H7" s="56" t="n">
        <v>0.07</v>
      </c>
      <c r="I7" s="56" t="n">
        <v>95.9</v>
      </c>
      <c r="J7" s="56" t="n">
        <v>8.2</v>
      </c>
      <c r="K7" s="56" t="n">
        <v>7.91</v>
      </c>
      <c r="L7" s="56" t="n">
        <v>1</v>
      </c>
      <c r="M7" s="56" t="n">
        <v>83.1</v>
      </c>
      <c r="N7" s="56" t="s">
        <v>80</v>
      </c>
      <c r="O7" s="56" t="s">
        <v>10061</v>
      </c>
      <c r="P7" s="55" t="str">
        <f aca="false">IF(G7&gt;=90,"Excellent",IF(G7&gt;=80,"Good",IF(G7&gt;=70,"At Risk","Poor")))</f>
        <v>At Risk</v>
      </c>
      <c r="Q7" s="55" t="n">
        <f aca="false">ROUND(G7*0.4+(100-H7)*0.3+I7*0.3,2)</f>
        <v>88.83</v>
      </c>
      <c r="R7" s="55" t="str">
        <f aca="false">IF(H7&gt;5,"High Rejection",IF(H7&gt;2,"Watch","OK"))</f>
        <v>OK</v>
      </c>
    </row>
    <row r="8" customFormat="false" ht="15" hidden="false" customHeight="true" outlineLevel="0" collapsed="false">
      <c r="A8" s="52" t="s">
        <v>14276</v>
      </c>
      <c r="B8" s="52" t="s">
        <v>14277</v>
      </c>
      <c r="C8" s="52" t="s">
        <v>2042</v>
      </c>
      <c r="D8" s="52" t="s">
        <v>52</v>
      </c>
      <c r="E8" s="52" t="n">
        <v>85.3</v>
      </c>
      <c r="F8" s="52" t="n">
        <v>81.2</v>
      </c>
      <c r="G8" s="54" t="n">
        <f aca="false">ROUND(E8*F8/100,1)</f>
        <v>69.3</v>
      </c>
      <c r="H8" s="52" t="n">
        <v>5.65</v>
      </c>
      <c r="I8" s="52" t="n">
        <v>94.1</v>
      </c>
      <c r="J8" s="52" t="n">
        <v>10.9</v>
      </c>
      <c r="K8" s="52" t="n">
        <v>6.43</v>
      </c>
      <c r="L8" s="52" t="n">
        <v>5</v>
      </c>
      <c r="M8" s="52" t="n">
        <v>64.2</v>
      </c>
      <c r="N8" s="52" t="s">
        <v>78</v>
      </c>
      <c r="O8" s="52" t="s">
        <v>10061</v>
      </c>
      <c r="P8" s="55" t="str">
        <f aca="false">IF(G8&gt;=90,"Excellent",IF(G8&gt;=80,"Good",IF(G8&gt;=70,"At Risk","Poor")))</f>
        <v>Poor</v>
      </c>
      <c r="Q8" s="55" t="n">
        <f aca="false">ROUND(G8*0.4+(100-H8)*0.3+I8*0.3,2)</f>
        <v>84.26</v>
      </c>
      <c r="R8" s="55" t="str">
        <f aca="false">IF(H8&gt;5,"High Rejection",IF(H8&gt;2,"Watch","OK"))</f>
        <v>High Rejection</v>
      </c>
    </row>
    <row r="9" customFormat="false" ht="15" hidden="false" customHeight="true" outlineLevel="0" collapsed="false">
      <c r="A9" s="56" t="s">
        <v>14278</v>
      </c>
      <c r="B9" s="56" t="s">
        <v>14279</v>
      </c>
      <c r="C9" s="56" t="s">
        <v>6264</v>
      </c>
      <c r="D9" s="56" t="s">
        <v>40</v>
      </c>
      <c r="E9" s="56" t="n">
        <v>61.5</v>
      </c>
      <c r="F9" s="56" t="n">
        <v>88.3</v>
      </c>
      <c r="G9" s="54" t="n">
        <f aca="false">ROUND(E9*F9/100,1)</f>
        <v>54.3</v>
      </c>
      <c r="H9" s="56" t="n">
        <v>6.18</v>
      </c>
      <c r="I9" s="56" t="n">
        <v>88.4</v>
      </c>
      <c r="J9" s="56" t="n">
        <v>-1.3</v>
      </c>
      <c r="K9" s="56" t="n">
        <v>1.86</v>
      </c>
      <c r="L9" s="56" t="n">
        <v>1</v>
      </c>
      <c r="M9" s="56" t="n">
        <v>100</v>
      </c>
      <c r="N9" s="56" t="s">
        <v>80</v>
      </c>
      <c r="O9" s="56" t="s">
        <v>10061</v>
      </c>
      <c r="P9" s="55" t="str">
        <f aca="false">IF(G9&gt;=90,"Excellent",IF(G9&gt;=80,"Good",IF(G9&gt;=70,"At Risk","Poor")))</f>
        <v>Poor</v>
      </c>
      <c r="Q9" s="55" t="n">
        <f aca="false">ROUND(G9*0.4+(100-H9)*0.3+I9*0.3,2)</f>
        <v>76.39</v>
      </c>
      <c r="R9" s="55" t="str">
        <f aca="false">IF(H9&gt;5,"High Rejection",IF(H9&gt;2,"Watch","OK"))</f>
        <v>High Rejection</v>
      </c>
    </row>
    <row r="10" customFormat="false" ht="15" hidden="false" customHeight="true" outlineLevel="0" collapsed="false">
      <c r="A10" s="52" t="s">
        <v>14280</v>
      </c>
      <c r="B10" s="52" t="s">
        <v>4345</v>
      </c>
      <c r="C10" s="52" t="s">
        <v>3642</v>
      </c>
      <c r="D10" s="52" t="s">
        <v>16</v>
      </c>
      <c r="E10" s="52" t="n">
        <v>80.3</v>
      </c>
      <c r="F10" s="52" t="n">
        <v>93.7</v>
      </c>
      <c r="G10" s="54" t="n">
        <f aca="false">ROUND(E10*F10/100,1)</f>
        <v>75.2</v>
      </c>
      <c r="H10" s="52" t="n">
        <v>2.82</v>
      </c>
      <c r="I10" s="52" t="n">
        <v>87.6</v>
      </c>
      <c r="J10" s="52" t="n">
        <v>1.8</v>
      </c>
      <c r="K10" s="52" t="n">
        <v>7.56</v>
      </c>
      <c r="L10" s="52" t="n">
        <v>9</v>
      </c>
      <c r="M10" s="52" t="n">
        <v>54.7</v>
      </c>
      <c r="N10" s="52" t="s">
        <v>81</v>
      </c>
      <c r="O10" s="52" t="s">
        <v>10061</v>
      </c>
      <c r="P10" s="55" t="str">
        <f aca="false">IF(G10&gt;=90,"Excellent",IF(G10&gt;=80,"Good",IF(G10&gt;=70,"At Risk","Poor")))</f>
        <v>At Risk</v>
      </c>
      <c r="Q10" s="55" t="n">
        <f aca="false">ROUND(G10*0.4+(100-H10)*0.3+I10*0.3,2)</f>
        <v>85.51</v>
      </c>
      <c r="R10" s="55" t="str">
        <f aca="false">IF(H10&gt;5,"High Rejection",IF(H10&gt;2,"Watch","OK"))</f>
        <v>Watch</v>
      </c>
    </row>
    <row r="11" customFormat="false" ht="15" hidden="false" customHeight="true" outlineLevel="0" collapsed="false">
      <c r="A11" s="56" t="s">
        <v>14281</v>
      </c>
      <c r="B11" s="56" t="s">
        <v>4940</v>
      </c>
      <c r="C11" s="56" t="s">
        <v>2890</v>
      </c>
      <c r="D11" s="56" t="s">
        <v>40</v>
      </c>
      <c r="E11" s="56" t="n">
        <v>73.6</v>
      </c>
      <c r="F11" s="56" t="n">
        <v>78.1</v>
      </c>
      <c r="G11" s="54" t="n">
        <f aca="false">ROUND(E11*F11/100,1)</f>
        <v>57.5</v>
      </c>
      <c r="H11" s="56" t="n">
        <v>1.98</v>
      </c>
      <c r="I11" s="56" t="n">
        <v>86.6</v>
      </c>
      <c r="J11" s="56" t="n">
        <v>5.1</v>
      </c>
      <c r="K11" s="56" t="n">
        <v>0.05</v>
      </c>
      <c r="L11" s="56" t="n">
        <v>6</v>
      </c>
      <c r="M11" s="56" t="n">
        <v>54.4</v>
      </c>
      <c r="N11" s="56" t="s">
        <v>81</v>
      </c>
      <c r="O11" s="56" t="s">
        <v>10061</v>
      </c>
      <c r="P11" s="55" t="str">
        <f aca="false">IF(G11&gt;=90,"Excellent",IF(G11&gt;=80,"Good",IF(G11&gt;=70,"At Risk","Poor")))</f>
        <v>Poor</v>
      </c>
      <c r="Q11" s="55" t="n">
        <f aca="false">ROUND(G11*0.4+(100-H11)*0.3+I11*0.3,2)</f>
        <v>78.39</v>
      </c>
      <c r="R11" s="55" t="str">
        <f aca="false">IF(H11&gt;5,"High Rejection",IF(H11&gt;2,"Watch","OK"))</f>
        <v>OK</v>
      </c>
    </row>
    <row r="12" customFormat="false" ht="15" hidden="false" customHeight="true" outlineLevel="0" collapsed="false">
      <c r="A12" s="52" t="s">
        <v>14282</v>
      </c>
      <c r="B12" s="52" t="s">
        <v>14283</v>
      </c>
      <c r="C12" s="52" t="s">
        <v>1155</v>
      </c>
      <c r="D12" s="52" t="s">
        <v>32</v>
      </c>
      <c r="E12" s="52" t="n">
        <v>72.3</v>
      </c>
      <c r="F12" s="52" t="n">
        <v>78.6</v>
      </c>
      <c r="G12" s="54" t="n">
        <f aca="false">ROUND(E12*F12/100,1)</f>
        <v>56.8</v>
      </c>
      <c r="H12" s="52" t="n">
        <v>1.07</v>
      </c>
      <c r="I12" s="52" t="n">
        <v>99.2</v>
      </c>
      <c r="J12" s="52" t="n">
        <v>0.6</v>
      </c>
      <c r="K12" s="52" t="n">
        <v>3.21</v>
      </c>
      <c r="L12" s="52" t="n">
        <v>10</v>
      </c>
      <c r="M12" s="52" t="n">
        <v>70</v>
      </c>
      <c r="N12" s="52" t="s">
        <v>81</v>
      </c>
      <c r="O12" s="52" t="s">
        <v>10061</v>
      </c>
      <c r="P12" s="55" t="str">
        <f aca="false">IF(G12&gt;=90,"Excellent",IF(G12&gt;=80,"Good",IF(G12&gt;=70,"At Risk","Poor")))</f>
        <v>Poor</v>
      </c>
      <c r="Q12" s="55" t="n">
        <f aca="false">ROUND(G12*0.4+(100-H12)*0.3+I12*0.3,2)</f>
        <v>82.16</v>
      </c>
      <c r="R12" s="55" t="str">
        <f aca="false">IF(H12&gt;5,"High Rejection",IF(H12&gt;2,"Watch","OK"))</f>
        <v>OK</v>
      </c>
    </row>
    <row r="13" customFormat="false" ht="15" hidden="false" customHeight="true" outlineLevel="0" collapsed="false">
      <c r="A13" s="56" t="s">
        <v>14284</v>
      </c>
      <c r="B13" s="56" t="s">
        <v>14285</v>
      </c>
      <c r="C13" s="56" t="s">
        <v>532</v>
      </c>
      <c r="D13" s="56" t="s">
        <v>31</v>
      </c>
      <c r="E13" s="56" t="n">
        <v>91.9</v>
      </c>
      <c r="F13" s="56" t="n">
        <v>88.2</v>
      </c>
      <c r="G13" s="54" t="n">
        <f aca="false">ROUND(E13*F13/100,1)</f>
        <v>81.1</v>
      </c>
      <c r="H13" s="56" t="n">
        <v>6.07</v>
      </c>
      <c r="I13" s="56" t="n">
        <v>86.4</v>
      </c>
      <c r="J13" s="56" t="n">
        <v>1.9</v>
      </c>
      <c r="K13" s="56" t="n">
        <v>-2.2</v>
      </c>
      <c r="L13" s="56" t="n">
        <v>7</v>
      </c>
      <c r="M13" s="56" t="n">
        <v>93.1</v>
      </c>
      <c r="N13" s="56" t="s">
        <v>78</v>
      </c>
      <c r="O13" s="56" t="s">
        <v>10061</v>
      </c>
      <c r="P13" s="55" t="str">
        <f aca="false">IF(G13&gt;=90,"Excellent",IF(G13&gt;=80,"Good",IF(G13&gt;=70,"At Risk","Poor")))</f>
        <v>Good</v>
      </c>
      <c r="Q13" s="55" t="n">
        <f aca="false">ROUND(G13*0.4+(100-H13)*0.3+I13*0.3,2)</f>
        <v>86.54</v>
      </c>
      <c r="R13" s="55" t="str">
        <f aca="false">IF(H13&gt;5,"High Rejection",IF(H13&gt;2,"Watch","OK"))</f>
        <v>High Rejection</v>
      </c>
    </row>
    <row r="14" customFormat="false" ht="15" hidden="false" customHeight="true" outlineLevel="0" collapsed="false">
      <c r="A14" s="52" t="s">
        <v>14286</v>
      </c>
      <c r="B14" s="52" t="s">
        <v>6011</v>
      </c>
      <c r="C14" s="52" t="s">
        <v>6000</v>
      </c>
      <c r="D14" s="52" t="s">
        <v>39</v>
      </c>
      <c r="E14" s="52" t="n">
        <v>70</v>
      </c>
      <c r="F14" s="52" t="n">
        <v>80.5</v>
      </c>
      <c r="G14" s="54" t="n">
        <f aca="false">ROUND(E14*F14/100,1)</f>
        <v>56.4</v>
      </c>
      <c r="H14" s="52" t="n">
        <v>0.13</v>
      </c>
      <c r="I14" s="52" t="n">
        <v>89.3</v>
      </c>
      <c r="J14" s="52" t="n">
        <v>2.5</v>
      </c>
      <c r="K14" s="52" t="n">
        <v>-2.9</v>
      </c>
      <c r="L14" s="52" t="n">
        <v>8</v>
      </c>
      <c r="M14" s="52" t="n">
        <v>55.3</v>
      </c>
      <c r="N14" s="52" t="s">
        <v>80</v>
      </c>
      <c r="O14" s="52" t="s">
        <v>10066</v>
      </c>
      <c r="P14" s="55" t="str">
        <f aca="false">IF(G14&gt;=90,"Excellent",IF(G14&gt;=80,"Good",IF(G14&gt;=70,"At Risk","Poor")))</f>
        <v>Poor</v>
      </c>
      <c r="Q14" s="55" t="n">
        <f aca="false">ROUND(G14*0.4+(100-H14)*0.3+I14*0.3,2)</f>
        <v>79.31</v>
      </c>
      <c r="R14" s="55" t="str">
        <f aca="false">IF(H14&gt;5,"High Rejection",IF(H14&gt;2,"Watch","OK"))</f>
        <v>OK</v>
      </c>
    </row>
    <row r="15" customFormat="false" ht="15" hidden="false" customHeight="true" outlineLevel="0" collapsed="false">
      <c r="A15" s="56" t="s">
        <v>14287</v>
      </c>
      <c r="B15" s="56" t="s">
        <v>14288</v>
      </c>
      <c r="C15" s="56" t="s">
        <v>1119</v>
      </c>
      <c r="D15" s="56" t="s">
        <v>30</v>
      </c>
      <c r="E15" s="56" t="n">
        <v>67.1</v>
      </c>
      <c r="F15" s="56" t="n">
        <v>98.7</v>
      </c>
      <c r="G15" s="54" t="n">
        <f aca="false">ROUND(E15*F15/100,1)</f>
        <v>66.2</v>
      </c>
      <c r="H15" s="56" t="n">
        <v>0.16</v>
      </c>
      <c r="I15" s="56" t="n">
        <v>96.9</v>
      </c>
      <c r="J15" s="56" t="n">
        <v>1.1</v>
      </c>
      <c r="K15" s="56" t="n">
        <v>-3.15</v>
      </c>
      <c r="L15" s="56" t="n">
        <v>10</v>
      </c>
      <c r="M15" s="56" t="n">
        <v>60.9</v>
      </c>
      <c r="N15" s="56" t="s">
        <v>80</v>
      </c>
      <c r="O15" s="56" t="s">
        <v>10066</v>
      </c>
      <c r="P15" s="55" t="str">
        <f aca="false">IF(G15&gt;=90,"Excellent",IF(G15&gt;=80,"Good",IF(G15&gt;=70,"At Risk","Poor")))</f>
        <v>Poor</v>
      </c>
      <c r="Q15" s="55" t="n">
        <f aca="false">ROUND(G15*0.4+(100-H15)*0.3+I15*0.3,2)</f>
        <v>85.5</v>
      </c>
      <c r="R15" s="55" t="str">
        <f aca="false">IF(H15&gt;5,"High Rejection",IF(H15&gt;2,"Watch","OK"))</f>
        <v>OK</v>
      </c>
    </row>
    <row r="16" customFormat="false" ht="15" hidden="false" customHeight="true" outlineLevel="0" collapsed="false">
      <c r="A16" s="52" t="s">
        <v>14289</v>
      </c>
      <c r="B16" s="52" t="s">
        <v>5873</v>
      </c>
      <c r="C16" s="52" t="s">
        <v>2754</v>
      </c>
      <c r="D16" s="52" t="s">
        <v>30</v>
      </c>
      <c r="E16" s="52" t="n">
        <v>70.3</v>
      </c>
      <c r="F16" s="52" t="n">
        <v>95.9</v>
      </c>
      <c r="G16" s="54" t="n">
        <f aca="false">ROUND(E16*F16/100,1)</f>
        <v>67.4</v>
      </c>
      <c r="H16" s="52" t="n">
        <v>5.99</v>
      </c>
      <c r="I16" s="52" t="n">
        <v>92.7</v>
      </c>
      <c r="J16" s="52" t="n">
        <v>12.2</v>
      </c>
      <c r="K16" s="52" t="n">
        <v>5.4</v>
      </c>
      <c r="L16" s="52" t="n">
        <v>1</v>
      </c>
      <c r="M16" s="52" t="n">
        <v>82.8</v>
      </c>
      <c r="N16" s="52" t="s">
        <v>78</v>
      </c>
      <c r="O16" s="52" t="s">
        <v>10066</v>
      </c>
      <c r="P16" s="55" t="str">
        <f aca="false">IF(G16&gt;=90,"Excellent",IF(G16&gt;=80,"Good",IF(G16&gt;=70,"At Risk","Poor")))</f>
        <v>Poor</v>
      </c>
      <c r="Q16" s="55" t="n">
        <f aca="false">ROUND(G16*0.4+(100-H16)*0.3+I16*0.3,2)</f>
        <v>82.97</v>
      </c>
      <c r="R16" s="55" t="str">
        <f aca="false">IF(H16&gt;5,"High Rejection",IF(H16&gt;2,"Watch","OK"))</f>
        <v>High Rejection</v>
      </c>
    </row>
    <row r="17" customFormat="false" ht="15" hidden="false" customHeight="true" outlineLevel="0" collapsed="false">
      <c r="A17" s="56" t="s">
        <v>14290</v>
      </c>
      <c r="B17" s="56" t="s">
        <v>14291</v>
      </c>
      <c r="C17" s="56" t="s">
        <v>2127</v>
      </c>
      <c r="D17" s="56" t="s">
        <v>13</v>
      </c>
      <c r="E17" s="56" t="n">
        <v>99.2</v>
      </c>
      <c r="F17" s="56" t="n">
        <v>78.4</v>
      </c>
      <c r="G17" s="54" t="n">
        <f aca="false">ROUND(E17*F17/100,1)</f>
        <v>77.8</v>
      </c>
      <c r="H17" s="56" t="n">
        <v>2.46</v>
      </c>
      <c r="I17" s="56" t="n">
        <v>87.9</v>
      </c>
      <c r="J17" s="56" t="n">
        <v>-1.4</v>
      </c>
      <c r="K17" s="56" t="n">
        <v>-2.17</v>
      </c>
      <c r="L17" s="56" t="n">
        <v>9</v>
      </c>
      <c r="M17" s="56" t="n">
        <v>56.6</v>
      </c>
      <c r="N17" s="56" t="s">
        <v>80</v>
      </c>
      <c r="O17" s="56" t="s">
        <v>10061</v>
      </c>
      <c r="P17" s="55" t="str">
        <f aca="false">IF(G17&gt;=90,"Excellent",IF(G17&gt;=80,"Good",IF(G17&gt;=70,"At Risk","Poor")))</f>
        <v>At Risk</v>
      </c>
      <c r="Q17" s="55" t="n">
        <f aca="false">ROUND(G17*0.4+(100-H17)*0.3+I17*0.3,2)</f>
        <v>86.75</v>
      </c>
      <c r="R17" s="55" t="str">
        <f aca="false">IF(H17&gt;5,"High Rejection",IF(H17&gt;2,"Watch","OK"))</f>
        <v>Watch</v>
      </c>
    </row>
    <row r="18" customFormat="false" ht="15" hidden="false" customHeight="true" outlineLevel="0" collapsed="false">
      <c r="A18" s="52" t="s">
        <v>14292</v>
      </c>
      <c r="B18" s="52" t="s">
        <v>5324</v>
      </c>
      <c r="C18" s="52" t="s">
        <v>2096</v>
      </c>
      <c r="D18" s="52" t="s">
        <v>10</v>
      </c>
      <c r="E18" s="52" t="n">
        <v>68.7</v>
      </c>
      <c r="F18" s="52" t="n">
        <v>79.4</v>
      </c>
      <c r="G18" s="54" t="n">
        <f aca="false">ROUND(E18*F18/100,1)</f>
        <v>54.5</v>
      </c>
      <c r="H18" s="52" t="n">
        <v>6.88</v>
      </c>
      <c r="I18" s="52" t="n">
        <v>92.2</v>
      </c>
      <c r="J18" s="52" t="n">
        <v>-1.7</v>
      </c>
      <c r="K18" s="52" t="n">
        <v>8.75</v>
      </c>
      <c r="L18" s="52" t="n">
        <v>9</v>
      </c>
      <c r="M18" s="52" t="n">
        <v>50.6</v>
      </c>
      <c r="N18" s="52" t="s">
        <v>78</v>
      </c>
      <c r="O18" s="52" t="s">
        <v>10061</v>
      </c>
      <c r="P18" s="55" t="str">
        <f aca="false">IF(G18&gt;=90,"Excellent",IF(G18&gt;=80,"Good",IF(G18&gt;=70,"At Risk","Poor")))</f>
        <v>Poor</v>
      </c>
      <c r="Q18" s="55" t="n">
        <f aca="false">ROUND(G18*0.4+(100-H18)*0.3+I18*0.3,2)</f>
        <v>77.4</v>
      </c>
      <c r="R18" s="55" t="str">
        <f aca="false">IF(H18&gt;5,"High Rejection",IF(H18&gt;2,"Watch","OK"))</f>
        <v>High Rejection</v>
      </c>
    </row>
    <row r="19" customFormat="false" ht="15" hidden="false" customHeight="true" outlineLevel="0" collapsed="false">
      <c r="A19" s="56" t="s">
        <v>14293</v>
      </c>
      <c r="B19" s="56" t="s">
        <v>14294</v>
      </c>
      <c r="C19" s="56" t="s">
        <v>5407</v>
      </c>
      <c r="D19" s="56" t="s">
        <v>28</v>
      </c>
      <c r="E19" s="56" t="n">
        <v>92.1</v>
      </c>
      <c r="F19" s="56" t="n">
        <v>95.5</v>
      </c>
      <c r="G19" s="54" t="n">
        <f aca="false">ROUND(E19*F19/100,1)</f>
        <v>88</v>
      </c>
      <c r="H19" s="56" t="n">
        <v>3.08</v>
      </c>
      <c r="I19" s="56" t="n">
        <v>88.6</v>
      </c>
      <c r="J19" s="56" t="n">
        <v>4.5</v>
      </c>
      <c r="K19" s="56" t="n">
        <v>2.63</v>
      </c>
      <c r="L19" s="56" t="n">
        <v>2</v>
      </c>
      <c r="M19" s="56" t="n">
        <v>82</v>
      </c>
      <c r="N19" s="56" t="s">
        <v>78</v>
      </c>
      <c r="O19" s="56" t="s">
        <v>10061</v>
      </c>
      <c r="P19" s="55" t="str">
        <f aca="false">IF(G19&gt;=90,"Excellent",IF(G19&gt;=80,"Good",IF(G19&gt;=70,"At Risk","Poor")))</f>
        <v>Good</v>
      </c>
      <c r="Q19" s="55" t="n">
        <f aca="false">ROUND(G19*0.4+(100-H19)*0.3+I19*0.3,2)</f>
        <v>90.86</v>
      </c>
      <c r="R19" s="55" t="str">
        <f aca="false">IF(H19&gt;5,"High Rejection",IF(H19&gt;2,"Watch","OK"))</f>
        <v>Watch</v>
      </c>
    </row>
    <row r="20" customFormat="false" ht="15" hidden="false" customHeight="true" outlineLevel="0" collapsed="false">
      <c r="A20" s="52" t="s">
        <v>14295</v>
      </c>
      <c r="B20" s="52" t="s">
        <v>4524</v>
      </c>
      <c r="C20" s="52" t="s">
        <v>2637</v>
      </c>
      <c r="D20" s="52" t="s">
        <v>26</v>
      </c>
      <c r="E20" s="52" t="n">
        <v>98</v>
      </c>
      <c r="F20" s="52" t="n">
        <v>79.3</v>
      </c>
      <c r="G20" s="54" t="n">
        <f aca="false">ROUND(E20*F20/100,1)</f>
        <v>77.7</v>
      </c>
      <c r="H20" s="52" t="n">
        <v>1.53</v>
      </c>
      <c r="I20" s="52" t="n">
        <v>98.2</v>
      </c>
      <c r="J20" s="52" t="n">
        <v>9.5</v>
      </c>
      <c r="K20" s="52" t="n">
        <v>6.62</v>
      </c>
      <c r="L20" s="52" t="n">
        <v>8</v>
      </c>
      <c r="M20" s="52" t="n">
        <v>66.3</v>
      </c>
      <c r="N20" s="52" t="s">
        <v>79</v>
      </c>
      <c r="O20" s="52" t="s">
        <v>10066</v>
      </c>
      <c r="P20" s="55" t="str">
        <f aca="false">IF(G20&gt;=90,"Excellent",IF(G20&gt;=80,"Good",IF(G20&gt;=70,"At Risk","Poor")))</f>
        <v>At Risk</v>
      </c>
      <c r="Q20" s="55" t="n">
        <f aca="false">ROUND(G20*0.4+(100-H20)*0.3+I20*0.3,2)</f>
        <v>90.08</v>
      </c>
      <c r="R20" s="55" t="str">
        <f aca="false">IF(H20&gt;5,"High Rejection",IF(H20&gt;2,"Watch","OK"))</f>
        <v>OK</v>
      </c>
    </row>
    <row r="21" customFormat="false" ht="15" hidden="false" customHeight="true" outlineLevel="0" collapsed="false">
      <c r="A21" s="56" t="s">
        <v>14296</v>
      </c>
      <c r="B21" s="56" t="s">
        <v>5395</v>
      </c>
      <c r="C21" s="56" t="s">
        <v>2838</v>
      </c>
      <c r="D21" s="56" t="s">
        <v>31</v>
      </c>
      <c r="E21" s="56" t="n">
        <v>79.8</v>
      </c>
      <c r="F21" s="56" t="n">
        <v>78.2</v>
      </c>
      <c r="G21" s="54" t="n">
        <f aca="false">ROUND(E21*F21/100,1)</f>
        <v>62.4</v>
      </c>
      <c r="H21" s="56" t="n">
        <v>4.58</v>
      </c>
      <c r="I21" s="56" t="n">
        <v>89.6</v>
      </c>
      <c r="J21" s="56" t="n">
        <v>14.8</v>
      </c>
      <c r="K21" s="56" t="n">
        <v>7</v>
      </c>
      <c r="L21" s="56" t="n">
        <v>4</v>
      </c>
      <c r="M21" s="56" t="n">
        <v>84.3</v>
      </c>
      <c r="N21" s="56" t="s">
        <v>80</v>
      </c>
      <c r="O21" s="56" t="s">
        <v>10066</v>
      </c>
      <c r="P21" s="55" t="str">
        <f aca="false">IF(G21&gt;=90,"Excellent",IF(G21&gt;=80,"Good",IF(G21&gt;=70,"At Risk","Poor")))</f>
        <v>Poor</v>
      </c>
      <c r="Q21" s="55" t="n">
        <f aca="false">ROUND(G21*0.4+(100-H21)*0.3+I21*0.3,2)</f>
        <v>80.47</v>
      </c>
      <c r="R21" s="55" t="str">
        <f aca="false">IF(H21&gt;5,"High Rejection",IF(H21&gt;2,"Watch","OK"))</f>
        <v>Watch</v>
      </c>
    </row>
    <row r="22" customFormat="false" ht="15" hidden="false" customHeight="true" outlineLevel="0" collapsed="false">
      <c r="A22" s="52" t="s">
        <v>14297</v>
      </c>
      <c r="B22" s="52" t="s">
        <v>5532</v>
      </c>
      <c r="C22" s="52" t="s">
        <v>1216</v>
      </c>
      <c r="D22" s="52" t="s">
        <v>52</v>
      </c>
      <c r="E22" s="52" t="n">
        <v>96.5</v>
      </c>
      <c r="F22" s="52" t="n">
        <v>71</v>
      </c>
      <c r="G22" s="54" t="n">
        <f aca="false">ROUND(E22*F22/100,1)</f>
        <v>68.5</v>
      </c>
      <c r="H22" s="52" t="n">
        <v>7.08</v>
      </c>
      <c r="I22" s="52" t="n">
        <v>97.7</v>
      </c>
      <c r="J22" s="52" t="n">
        <v>7</v>
      </c>
      <c r="K22" s="52" t="n">
        <v>-4.25</v>
      </c>
      <c r="L22" s="52" t="n">
        <v>5</v>
      </c>
      <c r="M22" s="52" t="n">
        <v>91.7</v>
      </c>
      <c r="N22" s="52" t="s">
        <v>80</v>
      </c>
      <c r="O22" s="52" t="s">
        <v>10066</v>
      </c>
      <c r="P22" s="55" t="str">
        <f aca="false">IF(G22&gt;=90,"Excellent",IF(G22&gt;=80,"Good",IF(G22&gt;=70,"At Risk","Poor")))</f>
        <v>Poor</v>
      </c>
      <c r="Q22" s="55" t="n">
        <f aca="false">ROUND(G22*0.4+(100-H22)*0.3+I22*0.3,2)</f>
        <v>84.59</v>
      </c>
      <c r="R22" s="55" t="str">
        <f aca="false">IF(H22&gt;5,"High Rejection",IF(H22&gt;2,"Watch","OK"))</f>
        <v>High Rejection</v>
      </c>
    </row>
    <row r="23" customFormat="false" ht="15" hidden="false" customHeight="true" outlineLevel="0" collapsed="false">
      <c r="A23" s="56" t="s">
        <v>14298</v>
      </c>
      <c r="B23" s="56" t="s">
        <v>14299</v>
      </c>
      <c r="C23" s="56" t="s">
        <v>4053</v>
      </c>
      <c r="D23" s="56" t="s">
        <v>49</v>
      </c>
      <c r="E23" s="56" t="n">
        <v>70.3</v>
      </c>
      <c r="F23" s="56" t="n">
        <v>96</v>
      </c>
      <c r="G23" s="54" t="n">
        <f aca="false">ROUND(E23*F23/100,1)</f>
        <v>67.5</v>
      </c>
      <c r="H23" s="56" t="n">
        <v>3.27</v>
      </c>
      <c r="I23" s="56" t="n">
        <v>94.5</v>
      </c>
      <c r="J23" s="56" t="n">
        <v>0.9</v>
      </c>
      <c r="K23" s="56" t="n">
        <v>0.58</v>
      </c>
      <c r="L23" s="56" t="n">
        <v>10</v>
      </c>
      <c r="M23" s="56" t="n">
        <v>63.8</v>
      </c>
      <c r="N23" s="56" t="s">
        <v>79</v>
      </c>
      <c r="O23" s="56" t="s">
        <v>10066</v>
      </c>
      <c r="P23" s="55" t="str">
        <f aca="false">IF(G23&gt;=90,"Excellent",IF(G23&gt;=80,"Good",IF(G23&gt;=70,"At Risk","Poor")))</f>
        <v>Poor</v>
      </c>
      <c r="Q23" s="55" t="n">
        <f aca="false">ROUND(G23*0.4+(100-H23)*0.3+I23*0.3,2)</f>
        <v>84.37</v>
      </c>
      <c r="R23" s="55" t="str">
        <f aca="false">IF(H23&gt;5,"High Rejection",IF(H23&gt;2,"Watch","OK"))</f>
        <v>Watch</v>
      </c>
    </row>
    <row r="24" customFormat="false" ht="15" hidden="false" customHeight="true" outlineLevel="0" collapsed="false">
      <c r="A24" s="52" t="s">
        <v>14300</v>
      </c>
      <c r="B24" s="52" t="s">
        <v>14301</v>
      </c>
      <c r="C24" s="52" t="s">
        <v>5843</v>
      </c>
      <c r="D24" s="52" t="s">
        <v>53</v>
      </c>
      <c r="E24" s="52" t="n">
        <v>64.4</v>
      </c>
      <c r="F24" s="52" t="n">
        <v>96.8</v>
      </c>
      <c r="G24" s="54" t="n">
        <f aca="false">ROUND(E24*F24/100,1)</f>
        <v>62.3</v>
      </c>
      <c r="H24" s="52" t="n">
        <v>0.99</v>
      </c>
      <c r="I24" s="52" t="n">
        <v>91.7</v>
      </c>
      <c r="J24" s="52" t="n">
        <v>-3.4</v>
      </c>
      <c r="K24" s="52" t="n">
        <v>-3.52</v>
      </c>
      <c r="L24" s="52" t="n">
        <v>2</v>
      </c>
      <c r="M24" s="52" t="n">
        <v>61.3</v>
      </c>
      <c r="N24" s="52" t="s">
        <v>80</v>
      </c>
      <c r="O24" s="52" t="s">
        <v>10066</v>
      </c>
      <c r="P24" s="55" t="str">
        <f aca="false">IF(G24&gt;=90,"Excellent",IF(G24&gt;=80,"Good",IF(G24&gt;=70,"At Risk","Poor")))</f>
        <v>Poor</v>
      </c>
      <c r="Q24" s="55" t="n">
        <f aca="false">ROUND(G24*0.4+(100-H24)*0.3+I24*0.3,2)</f>
        <v>82.13</v>
      </c>
      <c r="R24" s="55" t="str">
        <f aca="false">IF(H24&gt;5,"High Rejection",IF(H24&gt;2,"Watch","OK"))</f>
        <v>OK</v>
      </c>
    </row>
    <row r="25" customFormat="false" ht="15" hidden="false" customHeight="true" outlineLevel="0" collapsed="false">
      <c r="A25" s="56" t="s">
        <v>14302</v>
      </c>
      <c r="B25" s="56" t="s">
        <v>5193</v>
      </c>
      <c r="C25" s="56" t="s">
        <v>4625</v>
      </c>
      <c r="D25" s="56" t="s">
        <v>22</v>
      </c>
      <c r="E25" s="56" t="n">
        <v>67.2</v>
      </c>
      <c r="F25" s="56" t="n">
        <v>89.4</v>
      </c>
      <c r="G25" s="54" t="n">
        <f aca="false">ROUND(E25*F25/100,1)</f>
        <v>60.1</v>
      </c>
      <c r="H25" s="56" t="n">
        <v>0.66</v>
      </c>
      <c r="I25" s="56" t="n">
        <v>91.8</v>
      </c>
      <c r="J25" s="56" t="n">
        <v>4.1</v>
      </c>
      <c r="K25" s="56" t="n">
        <v>6.85</v>
      </c>
      <c r="L25" s="56" t="n">
        <v>7</v>
      </c>
      <c r="M25" s="56" t="n">
        <v>70</v>
      </c>
      <c r="N25" s="56" t="s">
        <v>80</v>
      </c>
      <c r="O25" s="56" t="s">
        <v>10061</v>
      </c>
      <c r="P25" s="55" t="str">
        <f aca="false">IF(G25&gt;=90,"Excellent",IF(G25&gt;=80,"Good",IF(G25&gt;=70,"At Risk","Poor")))</f>
        <v>Poor</v>
      </c>
      <c r="Q25" s="55" t="n">
        <f aca="false">ROUND(G25*0.4+(100-H25)*0.3+I25*0.3,2)</f>
        <v>81.38</v>
      </c>
      <c r="R25" s="55" t="str">
        <f aca="false">IF(H25&gt;5,"High Rejection",IF(H25&gt;2,"Watch","OK"))</f>
        <v>OK</v>
      </c>
    </row>
    <row r="26" customFormat="false" ht="15" hidden="false" customHeight="true" outlineLevel="0" collapsed="false">
      <c r="A26" s="52" t="s">
        <v>14303</v>
      </c>
      <c r="B26" s="52" t="s">
        <v>4305</v>
      </c>
      <c r="C26" s="52" t="s">
        <v>934</v>
      </c>
      <c r="D26" s="52" t="s">
        <v>37</v>
      </c>
      <c r="E26" s="52" t="n">
        <v>64.5</v>
      </c>
      <c r="F26" s="52" t="n">
        <v>98.5</v>
      </c>
      <c r="G26" s="54" t="n">
        <f aca="false">ROUND(E26*F26/100,1)</f>
        <v>63.5</v>
      </c>
      <c r="H26" s="52" t="n">
        <v>0.54</v>
      </c>
      <c r="I26" s="52" t="n">
        <v>99.9</v>
      </c>
      <c r="J26" s="52" t="n">
        <v>8.8</v>
      </c>
      <c r="K26" s="52" t="n">
        <v>-1.71</v>
      </c>
      <c r="L26" s="52" t="n">
        <v>8</v>
      </c>
      <c r="M26" s="52" t="n">
        <v>65.3</v>
      </c>
      <c r="N26" s="52" t="s">
        <v>79</v>
      </c>
      <c r="O26" s="52" t="s">
        <v>10066</v>
      </c>
      <c r="P26" s="55" t="str">
        <f aca="false">IF(G26&gt;=90,"Excellent",IF(G26&gt;=80,"Good",IF(G26&gt;=70,"At Risk","Poor")))</f>
        <v>Poor</v>
      </c>
      <c r="Q26" s="55" t="n">
        <f aca="false">ROUND(G26*0.4+(100-H26)*0.3+I26*0.3,2)</f>
        <v>85.21</v>
      </c>
      <c r="R26" s="55" t="str">
        <f aca="false">IF(H26&gt;5,"High Rejection",IF(H26&gt;2,"Watch","OK"))</f>
        <v>OK</v>
      </c>
    </row>
    <row r="27" customFormat="false" ht="15" hidden="false" customHeight="true" outlineLevel="0" collapsed="false">
      <c r="A27" s="56" t="s">
        <v>14304</v>
      </c>
      <c r="B27" s="56" t="s">
        <v>6123</v>
      </c>
      <c r="C27" s="56" t="s">
        <v>576</v>
      </c>
      <c r="D27" s="56" t="s">
        <v>16</v>
      </c>
      <c r="E27" s="56" t="n">
        <v>70.9</v>
      </c>
      <c r="F27" s="56" t="n">
        <v>77.9</v>
      </c>
      <c r="G27" s="54" t="n">
        <f aca="false">ROUND(E27*F27/100,1)</f>
        <v>55.2</v>
      </c>
      <c r="H27" s="56" t="n">
        <v>6.11</v>
      </c>
      <c r="I27" s="56" t="n">
        <v>96.4</v>
      </c>
      <c r="J27" s="56" t="n">
        <v>9.5</v>
      </c>
      <c r="K27" s="56" t="n">
        <v>7.1</v>
      </c>
      <c r="L27" s="56" t="n">
        <v>8</v>
      </c>
      <c r="M27" s="56" t="n">
        <v>92.9</v>
      </c>
      <c r="N27" s="56" t="s">
        <v>78</v>
      </c>
      <c r="O27" s="56" t="s">
        <v>10061</v>
      </c>
      <c r="P27" s="55" t="str">
        <f aca="false">IF(G27&gt;=90,"Excellent",IF(G27&gt;=80,"Good",IF(G27&gt;=70,"At Risk","Poor")))</f>
        <v>Poor</v>
      </c>
      <c r="Q27" s="55" t="n">
        <f aca="false">ROUND(G27*0.4+(100-H27)*0.3+I27*0.3,2)</f>
        <v>79.17</v>
      </c>
      <c r="R27" s="55" t="str">
        <f aca="false">IF(H27&gt;5,"High Rejection",IF(H27&gt;2,"Watch","OK"))</f>
        <v>High Rejection</v>
      </c>
    </row>
    <row r="28" customFormat="false" ht="15" hidden="false" customHeight="true" outlineLevel="0" collapsed="false">
      <c r="A28" s="52" t="s">
        <v>14305</v>
      </c>
      <c r="B28" s="52" t="s">
        <v>4750</v>
      </c>
      <c r="C28" s="52" t="s">
        <v>4256</v>
      </c>
      <c r="D28" s="52" t="s">
        <v>46</v>
      </c>
      <c r="E28" s="52" t="n">
        <v>94.3</v>
      </c>
      <c r="F28" s="52" t="n">
        <v>77.1</v>
      </c>
      <c r="G28" s="54" t="n">
        <f aca="false">ROUND(E28*F28/100,1)</f>
        <v>72.7</v>
      </c>
      <c r="H28" s="52" t="n">
        <v>1.35</v>
      </c>
      <c r="I28" s="52" t="n">
        <v>86.6</v>
      </c>
      <c r="J28" s="52" t="n">
        <v>-1.3</v>
      </c>
      <c r="K28" s="52" t="n">
        <v>-1.9</v>
      </c>
      <c r="L28" s="52" t="n">
        <v>0</v>
      </c>
      <c r="M28" s="52" t="n">
        <v>80.9</v>
      </c>
      <c r="N28" s="52" t="s">
        <v>78</v>
      </c>
      <c r="O28" s="52" t="s">
        <v>10066</v>
      </c>
      <c r="P28" s="55" t="str">
        <f aca="false">IF(G28&gt;=90,"Excellent",IF(G28&gt;=80,"Good",IF(G28&gt;=70,"At Risk","Poor")))</f>
        <v>At Risk</v>
      </c>
      <c r="Q28" s="55" t="n">
        <f aca="false">ROUND(G28*0.4+(100-H28)*0.3+I28*0.3,2)</f>
        <v>84.66</v>
      </c>
      <c r="R28" s="55" t="str">
        <f aca="false">IF(H28&gt;5,"High Rejection",IF(H28&gt;2,"Watch","OK"))</f>
        <v>OK</v>
      </c>
    </row>
    <row r="29" customFormat="false" ht="15" hidden="false" customHeight="true" outlineLevel="0" collapsed="false">
      <c r="A29" s="56" t="s">
        <v>14306</v>
      </c>
      <c r="B29" s="56" t="s">
        <v>4130</v>
      </c>
      <c r="C29" s="56" t="s">
        <v>3764</v>
      </c>
      <c r="D29" s="56" t="s">
        <v>50</v>
      </c>
      <c r="E29" s="56" t="n">
        <v>70.3</v>
      </c>
      <c r="F29" s="56" t="n">
        <v>85</v>
      </c>
      <c r="G29" s="54" t="n">
        <f aca="false">ROUND(E29*F29/100,1)</f>
        <v>59.8</v>
      </c>
      <c r="H29" s="56" t="n">
        <v>0.41</v>
      </c>
      <c r="I29" s="56" t="n">
        <v>96.9</v>
      </c>
      <c r="J29" s="56" t="n">
        <v>-5</v>
      </c>
      <c r="K29" s="56" t="n">
        <v>4.61</v>
      </c>
      <c r="L29" s="56" t="n">
        <v>5</v>
      </c>
      <c r="M29" s="56" t="n">
        <v>70.4</v>
      </c>
      <c r="N29" s="56" t="s">
        <v>78</v>
      </c>
      <c r="O29" s="56" t="s">
        <v>10061</v>
      </c>
      <c r="P29" s="55" t="str">
        <f aca="false">IF(G29&gt;=90,"Excellent",IF(G29&gt;=80,"Good",IF(G29&gt;=70,"At Risk","Poor")))</f>
        <v>Poor</v>
      </c>
      <c r="Q29" s="55" t="n">
        <f aca="false">ROUND(G29*0.4+(100-H29)*0.3+I29*0.3,2)</f>
        <v>82.87</v>
      </c>
      <c r="R29" s="55" t="str">
        <f aca="false">IF(H29&gt;5,"High Rejection",IF(H29&gt;2,"Watch","OK"))</f>
        <v>OK</v>
      </c>
    </row>
    <row r="30" customFormat="false" ht="15" hidden="false" customHeight="true" outlineLevel="0" collapsed="false">
      <c r="A30" s="52" t="s">
        <v>14307</v>
      </c>
      <c r="B30" s="52" t="s">
        <v>5178</v>
      </c>
      <c r="C30" s="52" t="s">
        <v>400</v>
      </c>
      <c r="D30" s="52" t="s">
        <v>16</v>
      </c>
      <c r="E30" s="52" t="n">
        <v>86.7</v>
      </c>
      <c r="F30" s="52" t="n">
        <v>90</v>
      </c>
      <c r="G30" s="54" t="n">
        <f aca="false">ROUND(E30*F30/100,1)</f>
        <v>78</v>
      </c>
      <c r="H30" s="52" t="n">
        <v>0.47</v>
      </c>
      <c r="I30" s="52" t="n">
        <v>87.2</v>
      </c>
      <c r="J30" s="52" t="n">
        <v>14</v>
      </c>
      <c r="K30" s="52" t="n">
        <v>8.72</v>
      </c>
      <c r="L30" s="52" t="n">
        <v>9</v>
      </c>
      <c r="M30" s="52" t="n">
        <v>53.9</v>
      </c>
      <c r="N30" s="52" t="s">
        <v>80</v>
      </c>
      <c r="O30" s="52" t="s">
        <v>10066</v>
      </c>
      <c r="P30" s="55" t="str">
        <f aca="false">IF(G30&gt;=90,"Excellent",IF(G30&gt;=80,"Good",IF(G30&gt;=70,"At Risk","Poor")))</f>
        <v>At Risk</v>
      </c>
      <c r="Q30" s="55" t="n">
        <f aca="false">ROUND(G30*0.4+(100-H30)*0.3+I30*0.3,2)</f>
        <v>87.22</v>
      </c>
      <c r="R30" s="55" t="str">
        <f aca="false">IF(H30&gt;5,"High Rejection",IF(H30&gt;2,"Watch","OK"))</f>
        <v>OK</v>
      </c>
    </row>
    <row r="31" customFormat="false" ht="15" hidden="false" customHeight="true" outlineLevel="0" collapsed="false">
      <c r="A31" s="56" t="s">
        <v>14308</v>
      </c>
      <c r="B31" s="56" t="s">
        <v>5164</v>
      </c>
      <c r="C31" s="56" t="s">
        <v>12544</v>
      </c>
      <c r="D31" s="56" t="s">
        <v>48</v>
      </c>
      <c r="E31" s="56" t="n">
        <v>80.6</v>
      </c>
      <c r="F31" s="56" t="n">
        <v>93.5</v>
      </c>
      <c r="G31" s="54" t="n">
        <f aca="false">ROUND(E31*F31/100,1)</f>
        <v>75.4</v>
      </c>
      <c r="H31" s="56" t="n">
        <v>2.6</v>
      </c>
      <c r="I31" s="56" t="n">
        <v>91.6</v>
      </c>
      <c r="J31" s="56" t="n">
        <v>2.9</v>
      </c>
      <c r="K31" s="56" t="n">
        <v>1.17</v>
      </c>
      <c r="L31" s="56" t="n">
        <v>2</v>
      </c>
      <c r="M31" s="56" t="n">
        <v>67.6</v>
      </c>
      <c r="N31" s="56" t="s">
        <v>81</v>
      </c>
      <c r="O31" s="56" t="s">
        <v>10066</v>
      </c>
      <c r="P31" s="55" t="str">
        <f aca="false">IF(G31&gt;=90,"Excellent",IF(G31&gt;=80,"Good",IF(G31&gt;=70,"At Risk","Poor")))</f>
        <v>At Risk</v>
      </c>
      <c r="Q31" s="55" t="n">
        <f aca="false">ROUND(G31*0.4+(100-H31)*0.3+I31*0.3,2)</f>
        <v>86.86</v>
      </c>
      <c r="R31" s="55" t="str">
        <f aca="false">IF(H31&gt;5,"High Rejection",IF(H31&gt;2,"Watch","OK"))</f>
        <v>Watch</v>
      </c>
    </row>
    <row r="32" customFormat="false" ht="15" hidden="false" customHeight="true" outlineLevel="0" collapsed="false">
      <c r="A32" s="52" t="s">
        <v>14309</v>
      </c>
      <c r="B32" s="52" t="s">
        <v>14310</v>
      </c>
      <c r="C32" s="52" t="s">
        <v>9793</v>
      </c>
      <c r="D32" s="52" t="s">
        <v>34</v>
      </c>
      <c r="E32" s="52" t="n">
        <v>89.4</v>
      </c>
      <c r="F32" s="52" t="n">
        <v>77.6</v>
      </c>
      <c r="G32" s="54" t="n">
        <f aca="false">ROUND(E32*F32/100,1)</f>
        <v>69.4</v>
      </c>
      <c r="H32" s="52" t="n">
        <v>6.33</v>
      </c>
      <c r="I32" s="52" t="n">
        <v>99</v>
      </c>
      <c r="J32" s="52" t="n">
        <v>9.5</v>
      </c>
      <c r="K32" s="52" t="n">
        <v>2.97</v>
      </c>
      <c r="L32" s="52" t="n">
        <v>0</v>
      </c>
      <c r="M32" s="52" t="n">
        <v>61.4</v>
      </c>
      <c r="N32" s="52" t="s">
        <v>79</v>
      </c>
      <c r="O32" s="52" t="s">
        <v>10061</v>
      </c>
      <c r="P32" s="55" t="str">
        <f aca="false">IF(G32&gt;=90,"Excellent",IF(G32&gt;=80,"Good",IF(G32&gt;=70,"At Risk","Poor")))</f>
        <v>Poor</v>
      </c>
      <c r="Q32" s="55" t="n">
        <f aca="false">ROUND(G32*0.4+(100-H32)*0.3+I32*0.3,2)</f>
        <v>85.56</v>
      </c>
      <c r="R32" s="55" t="str">
        <f aca="false">IF(H32&gt;5,"High Rejection",IF(H32&gt;2,"Watch","OK"))</f>
        <v>High Rejection</v>
      </c>
    </row>
    <row r="33" customFormat="false" ht="15" hidden="false" customHeight="true" outlineLevel="0" collapsed="false">
      <c r="A33" s="56" t="s">
        <v>14311</v>
      </c>
      <c r="B33" s="56" t="s">
        <v>14312</v>
      </c>
      <c r="C33" s="56" t="s">
        <v>3114</v>
      </c>
      <c r="D33" s="56" t="s">
        <v>35</v>
      </c>
      <c r="E33" s="56" t="n">
        <v>89.1</v>
      </c>
      <c r="F33" s="56" t="n">
        <v>81.5</v>
      </c>
      <c r="G33" s="54" t="n">
        <f aca="false">ROUND(E33*F33/100,1)</f>
        <v>72.6</v>
      </c>
      <c r="H33" s="56" t="n">
        <v>0.25</v>
      </c>
      <c r="I33" s="56" t="n">
        <v>90.1</v>
      </c>
      <c r="J33" s="56" t="n">
        <v>9</v>
      </c>
      <c r="K33" s="56" t="n">
        <v>1.86</v>
      </c>
      <c r="L33" s="56" t="n">
        <v>4</v>
      </c>
      <c r="M33" s="56" t="n">
        <v>94.9</v>
      </c>
      <c r="N33" s="56" t="s">
        <v>80</v>
      </c>
      <c r="O33" s="56" t="s">
        <v>10061</v>
      </c>
      <c r="P33" s="55" t="str">
        <f aca="false">IF(G33&gt;=90,"Excellent",IF(G33&gt;=80,"Good",IF(G33&gt;=70,"At Risk","Poor")))</f>
        <v>At Risk</v>
      </c>
      <c r="Q33" s="55" t="n">
        <f aca="false">ROUND(G33*0.4+(100-H33)*0.3+I33*0.3,2)</f>
        <v>86</v>
      </c>
      <c r="R33" s="55" t="str">
        <f aca="false">IF(H33&gt;5,"High Rejection",IF(H33&gt;2,"Watch","OK"))</f>
        <v>OK</v>
      </c>
    </row>
    <row r="34" customFormat="false" ht="15" hidden="false" customHeight="true" outlineLevel="0" collapsed="false">
      <c r="A34" s="52" t="s">
        <v>14313</v>
      </c>
      <c r="B34" s="52" t="s">
        <v>14314</v>
      </c>
      <c r="C34" s="52" t="s">
        <v>3194</v>
      </c>
      <c r="D34" s="52" t="s">
        <v>35</v>
      </c>
      <c r="E34" s="52" t="n">
        <v>61.2</v>
      </c>
      <c r="F34" s="52" t="n">
        <v>91.7</v>
      </c>
      <c r="G34" s="54" t="n">
        <f aca="false">ROUND(E34*F34/100,1)</f>
        <v>56.1</v>
      </c>
      <c r="H34" s="52" t="n">
        <v>4.42</v>
      </c>
      <c r="I34" s="52" t="n">
        <v>98.9</v>
      </c>
      <c r="J34" s="52" t="n">
        <v>14.7</v>
      </c>
      <c r="K34" s="52" t="n">
        <v>8.07</v>
      </c>
      <c r="L34" s="52" t="n">
        <v>7</v>
      </c>
      <c r="M34" s="52" t="n">
        <v>71</v>
      </c>
      <c r="N34" s="52" t="s">
        <v>81</v>
      </c>
      <c r="O34" s="52" t="s">
        <v>10061</v>
      </c>
      <c r="P34" s="55" t="str">
        <f aca="false">IF(G34&gt;=90,"Excellent",IF(G34&gt;=80,"Good",IF(G34&gt;=70,"At Risk","Poor")))</f>
        <v>Poor</v>
      </c>
      <c r="Q34" s="55" t="n">
        <f aca="false">ROUND(G34*0.4+(100-H34)*0.3+I34*0.3,2)</f>
        <v>80.78</v>
      </c>
      <c r="R34" s="55" t="str">
        <f aca="false">IF(H34&gt;5,"High Rejection",IF(H34&gt;2,"Watch","OK"))</f>
        <v>Watch</v>
      </c>
    </row>
    <row r="35" customFormat="false" ht="15" hidden="false" customHeight="true" outlineLevel="0" collapsed="false">
      <c r="A35" s="56" t="s">
        <v>14315</v>
      </c>
      <c r="B35" s="56" t="s">
        <v>14316</v>
      </c>
      <c r="C35" s="56" t="s">
        <v>8158</v>
      </c>
      <c r="D35" s="56" t="s">
        <v>32</v>
      </c>
      <c r="E35" s="56" t="n">
        <v>99</v>
      </c>
      <c r="F35" s="56" t="n">
        <v>85.5</v>
      </c>
      <c r="G35" s="54" t="n">
        <f aca="false">ROUND(E35*F35/100,1)</f>
        <v>84.6</v>
      </c>
      <c r="H35" s="56" t="n">
        <v>1.75</v>
      </c>
      <c r="I35" s="56" t="n">
        <v>99.1</v>
      </c>
      <c r="J35" s="56" t="n">
        <v>12.7</v>
      </c>
      <c r="K35" s="56" t="n">
        <v>1.12</v>
      </c>
      <c r="L35" s="56" t="n">
        <v>9</v>
      </c>
      <c r="M35" s="56" t="n">
        <v>52.9</v>
      </c>
      <c r="N35" s="56" t="s">
        <v>81</v>
      </c>
      <c r="O35" s="56" t="s">
        <v>10061</v>
      </c>
      <c r="P35" s="55" t="str">
        <f aca="false">IF(G35&gt;=90,"Excellent",IF(G35&gt;=80,"Good",IF(G35&gt;=70,"At Risk","Poor")))</f>
        <v>Good</v>
      </c>
      <c r="Q35" s="55" t="n">
        <f aca="false">ROUND(G35*0.4+(100-H35)*0.3+I35*0.3,2)</f>
        <v>93.05</v>
      </c>
      <c r="R35" s="55" t="str">
        <f aca="false">IF(H35&gt;5,"High Rejection",IF(H35&gt;2,"Watch","OK"))</f>
        <v>OK</v>
      </c>
    </row>
    <row r="36" customFormat="false" ht="15" hidden="false" customHeight="true" outlineLevel="0" collapsed="false">
      <c r="A36" s="52" t="s">
        <v>14317</v>
      </c>
      <c r="B36" s="52" t="s">
        <v>4719</v>
      </c>
      <c r="C36" s="52" t="s">
        <v>4003</v>
      </c>
      <c r="D36" s="52" t="s">
        <v>53</v>
      </c>
      <c r="E36" s="52" t="n">
        <v>77.7</v>
      </c>
      <c r="F36" s="52" t="n">
        <v>80.2</v>
      </c>
      <c r="G36" s="54" t="n">
        <f aca="false">ROUND(E36*F36/100,1)</f>
        <v>62.3</v>
      </c>
      <c r="H36" s="52" t="n">
        <v>6.91</v>
      </c>
      <c r="I36" s="52" t="n">
        <v>97.2</v>
      </c>
      <c r="J36" s="52" t="n">
        <v>9.4</v>
      </c>
      <c r="K36" s="52" t="n">
        <v>3.03</v>
      </c>
      <c r="L36" s="52" t="n">
        <v>8</v>
      </c>
      <c r="M36" s="52" t="n">
        <v>88.3</v>
      </c>
      <c r="N36" s="52" t="s">
        <v>80</v>
      </c>
      <c r="O36" s="52" t="s">
        <v>10061</v>
      </c>
      <c r="P36" s="55" t="str">
        <f aca="false">IF(G36&gt;=90,"Excellent",IF(G36&gt;=80,"Good",IF(G36&gt;=70,"At Risk","Poor")))</f>
        <v>Poor</v>
      </c>
      <c r="Q36" s="55" t="n">
        <f aca="false">ROUND(G36*0.4+(100-H36)*0.3+I36*0.3,2)</f>
        <v>82.01</v>
      </c>
      <c r="R36" s="55" t="str">
        <f aca="false">IF(H36&gt;5,"High Rejection",IF(H36&gt;2,"Watch","OK"))</f>
        <v>High Rejection</v>
      </c>
    </row>
    <row r="37" customFormat="false" ht="15" hidden="false" customHeight="true" outlineLevel="0" collapsed="false">
      <c r="A37" s="56" t="s">
        <v>14318</v>
      </c>
      <c r="B37" s="56" t="s">
        <v>4398</v>
      </c>
      <c r="C37" s="56" t="s">
        <v>4324</v>
      </c>
      <c r="D37" s="56" t="s">
        <v>16</v>
      </c>
      <c r="E37" s="56" t="n">
        <v>93.1</v>
      </c>
      <c r="F37" s="56" t="n">
        <v>86</v>
      </c>
      <c r="G37" s="54" t="n">
        <f aca="false">ROUND(E37*F37/100,1)</f>
        <v>80.1</v>
      </c>
      <c r="H37" s="56" t="n">
        <v>6.48</v>
      </c>
      <c r="I37" s="56" t="n">
        <v>90.5</v>
      </c>
      <c r="J37" s="56" t="n">
        <v>-3.2</v>
      </c>
      <c r="K37" s="56" t="n">
        <v>-3.64</v>
      </c>
      <c r="L37" s="56" t="n">
        <v>9</v>
      </c>
      <c r="M37" s="56" t="n">
        <v>84.4</v>
      </c>
      <c r="N37" s="56" t="s">
        <v>78</v>
      </c>
      <c r="O37" s="56" t="s">
        <v>10066</v>
      </c>
      <c r="P37" s="55" t="str">
        <f aca="false">IF(G37&gt;=90,"Excellent",IF(G37&gt;=80,"Good",IF(G37&gt;=70,"At Risk","Poor")))</f>
        <v>Good</v>
      </c>
      <c r="Q37" s="55" t="n">
        <f aca="false">ROUND(G37*0.4+(100-H37)*0.3+I37*0.3,2)</f>
        <v>87.25</v>
      </c>
      <c r="R37" s="55" t="str">
        <f aca="false">IF(H37&gt;5,"High Rejection",IF(H37&gt;2,"Watch","OK"))</f>
        <v>High Rejection</v>
      </c>
    </row>
    <row r="38" customFormat="false" ht="15" hidden="false" customHeight="true" outlineLevel="0" collapsed="false">
      <c r="A38" s="52" t="s">
        <v>14319</v>
      </c>
      <c r="B38" s="52" t="s">
        <v>5878</v>
      </c>
      <c r="C38" s="52" t="s">
        <v>914</v>
      </c>
      <c r="D38" s="52" t="s">
        <v>36</v>
      </c>
      <c r="E38" s="52" t="n">
        <v>64.3</v>
      </c>
      <c r="F38" s="52" t="n">
        <v>73.4</v>
      </c>
      <c r="G38" s="54" t="n">
        <f aca="false">ROUND(E38*F38/100,1)</f>
        <v>47.2</v>
      </c>
      <c r="H38" s="52" t="n">
        <v>7.12</v>
      </c>
      <c r="I38" s="52" t="n">
        <v>85.2</v>
      </c>
      <c r="J38" s="52" t="n">
        <v>-1.6</v>
      </c>
      <c r="K38" s="52" t="n">
        <v>0.86</v>
      </c>
      <c r="L38" s="52" t="n">
        <v>9</v>
      </c>
      <c r="M38" s="52" t="n">
        <v>78.4</v>
      </c>
      <c r="N38" s="52" t="s">
        <v>80</v>
      </c>
      <c r="O38" s="52" t="s">
        <v>10066</v>
      </c>
      <c r="P38" s="55" t="str">
        <f aca="false">IF(G38&gt;=90,"Excellent",IF(G38&gt;=80,"Good",IF(G38&gt;=70,"At Risk","Poor")))</f>
        <v>Poor</v>
      </c>
      <c r="Q38" s="55" t="n">
        <f aca="false">ROUND(G38*0.4+(100-H38)*0.3+I38*0.3,2)</f>
        <v>72.3</v>
      </c>
      <c r="R38" s="55" t="str">
        <f aca="false">IF(H38&gt;5,"High Rejection",IF(H38&gt;2,"Watch","OK"))</f>
        <v>High Rejection</v>
      </c>
    </row>
    <row r="39" customFormat="false" ht="15" hidden="false" customHeight="true" outlineLevel="0" collapsed="false">
      <c r="A39" s="56" t="s">
        <v>14320</v>
      </c>
      <c r="B39" s="56" t="s">
        <v>4957</v>
      </c>
      <c r="C39" s="56" t="s">
        <v>3469</v>
      </c>
      <c r="D39" s="56" t="s">
        <v>51</v>
      </c>
      <c r="E39" s="56" t="n">
        <v>77.4</v>
      </c>
      <c r="F39" s="56" t="n">
        <v>90.9</v>
      </c>
      <c r="G39" s="54" t="n">
        <f aca="false">ROUND(E39*F39/100,1)</f>
        <v>70.4</v>
      </c>
      <c r="H39" s="56" t="n">
        <v>5.43</v>
      </c>
      <c r="I39" s="56" t="n">
        <v>92.1</v>
      </c>
      <c r="J39" s="56" t="n">
        <v>3.2</v>
      </c>
      <c r="K39" s="56" t="n">
        <v>-2.04</v>
      </c>
      <c r="L39" s="56" t="n">
        <v>6</v>
      </c>
      <c r="M39" s="56" t="n">
        <v>90.5</v>
      </c>
      <c r="N39" s="56" t="s">
        <v>78</v>
      </c>
      <c r="O39" s="56" t="s">
        <v>10066</v>
      </c>
      <c r="P39" s="55" t="str">
        <f aca="false">IF(G39&gt;=90,"Excellent",IF(G39&gt;=80,"Good",IF(G39&gt;=70,"At Risk","Poor")))</f>
        <v>At Risk</v>
      </c>
      <c r="Q39" s="55" t="n">
        <f aca="false">ROUND(G39*0.4+(100-H39)*0.3+I39*0.3,2)</f>
        <v>84.16</v>
      </c>
      <c r="R39" s="55" t="str">
        <f aca="false">IF(H39&gt;5,"High Rejection",IF(H39&gt;2,"Watch","OK"))</f>
        <v>High Rejection</v>
      </c>
    </row>
    <row r="40" customFormat="false" ht="15" hidden="false" customHeight="true" outlineLevel="0" collapsed="false">
      <c r="A40" s="52" t="s">
        <v>14321</v>
      </c>
      <c r="B40" s="52" t="s">
        <v>6108</v>
      </c>
      <c r="C40" s="52" t="s">
        <v>4500</v>
      </c>
      <c r="D40" s="52" t="s">
        <v>54</v>
      </c>
      <c r="E40" s="52" t="n">
        <v>92.2</v>
      </c>
      <c r="F40" s="52" t="n">
        <v>93.2</v>
      </c>
      <c r="G40" s="54" t="n">
        <f aca="false">ROUND(E40*F40/100,1)</f>
        <v>85.9</v>
      </c>
      <c r="H40" s="52" t="n">
        <v>0.32</v>
      </c>
      <c r="I40" s="52" t="n">
        <v>95.9</v>
      </c>
      <c r="J40" s="52" t="n">
        <v>2.8</v>
      </c>
      <c r="K40" s="52" t="n">
        <v>3.77</v>
      </c>
      <c r="L40" s="52" t="n">
        <v>1</v>
      </c>
      <c r="M40" s="52" t="n">
        <v>62.7</v>
      </c>
      <c r="N40" s="52" t="s">
        <v>80</v>
      </c>
      <c r="O40" s="52" t="s">
        <v>10061</v>
      </c>
      <c r="P40" s="55" t="str">
        <f aca="false">IF(G40&gt;=90,"Excellent",IF(G40&gt;=80,"Good",IF(G40&gt;=70,"At Risk","Poor")))</f>
        <v>Good</v>
      </c>
      <c r="Q40" s="55" t="n">
        <f aca="false">ROUND(G40*0.4+(100-H40)*0.3+I40*0.3,2)</f>
        <v>93.03</v>
      </c>
      <c r="R40" s="55" t="str">
        <f aca="false">IF(H40&gt;5,"High Rejection",IF(H40&gt;2,"Watch","OK"))</f>
        <v>OK</v>
      </c>
    </row>
    <row r="41" customFormat="false" ht="15" hidden="false" customHeight="true" outlineLevel="0" collapsed="false">
      <c r="A41" s="56" t="s">
        <v>14322</v>
      </c>
      <c r="B41" s="56" t="s">
        <v>14323</v>
      </c>
      <c r="C41" s="56" t="s">
        <v>6105</v>
      </c>
      <c r="D41" s="56" t="s">
        <v>46</v>
      </c>
      <c r="E41" s="56" t="n">
        <v>92.1</v>
      </c>
      <c r="F41" s="56" t="n">
        <v>80.4</v>
      </c>
      <c r="G41" s="54" t="n">
        <f aca="false">ROUND(E41*F41/100,1)</f>
        <v>74</v>
      </c>
      <c r="H41" s="56" t="n">
        <v>7.23</v>
      </c>
      <c r="I41" s="56" t="n">
        <v>85.4</v>
      </c>
      <c r="J41" s="56" t="n">
        <v>7.8</v>
      </c>
      <c r="K41" s="56" t="n">
        <v>3.35</v>
      </c>
      <c r="L41" s="56" t="n">
        <v>1</v>
      </c>
      <c r="M41" s="56" t="n">
        <v>65.9</v>
      </c>
      <c r="N41" s="56" t="s">
        <v>80</v>
      </c>
      <c r="O41" s="56" t="s">
        <v>10061</v>
      </c>
      <c r="P41" s="55" t="str">
        <f aca="false">IF(G41&gt;=90,"Excellent",IF(G41&gt;=80,"Good",IF(G41&gt;=70,"At Risk","Poor")))</f>
        <v>At Risk</v>
      </c>
      <c r="Q41" s="55" t="n">
        <f aca="false">ROUND(G41*0.4+(100-H41)*0.3+I41*0.3,2)</f>
        <v>83.05</v>
      </c>
      <c r="R41" s="55" t="str">
        <f aca="false">IF(H41&gt;5,"High Rejection",IF(H41&gt;2,"Watch","OK"))</f>
        <v>High Rejection</v>
      </c>
    </row>
    <row r="42" customFormat="false" ht="15" hidden="false" customHeight="true" outlineLevel="0" collapsed="false">
      <c r="A42" s="52" t="s">
        <v>14324</v>
      </c>
      <c r="B42" s="52" t="s">
        <v>6810</v>
      </c>
      <c r="C42" s="52" t="s">
        <v>2649</v>
      </c>
      <c r="D42" s="52" t="s">
        <v>38</v>
      </c>
      <c r="E42" s="52" t="n">
        <v>62.1</v>
      </c>
      <c r="F42" s="52" t="n">
        <v>70.8</v>
      </c>
      <c r="G42" s="54" t="n">
        <f aca="false">ROUND(E42*F42/100,1)</f>
        <v>44</v>
      </c>
      <c r="H42" s="52" t="n">
        <v>7.21</v>
      </c>
      <c r="I42" s="52" t="n">
        <v>87.1</v>
      </c>
      <c r="J42" s="52" t="n">
        <v>14.6</v>
      </c>
      <c r="K42" s="52" t="n">
        <v>-4.81</v>
      </c>
      <c r="L42" s="52" t="n">
        <v>7</v>
      </c>
      <c r="M42" s="52" t="n">
        <v>66.6</v>
      </c>
      <c r="N42" s="52" t="s">
        <v>80</v>
      </c>
      <c r="O42" s="52" t="s">
        <v>10061</v>
      </c>
      <c r="P42" s="55" t="str">
        <f aca="false">IF(G42&gt;=90,"Excellent",IF(G42&gt;=80,"Good",IF(G42&gt;=70,"At Risk","Poor")))</f>
        <v>Poor</v>
      </c>
      <c r="Q42" s="55" t="n">
        <f aca="false">ROUND(G42*0.4+(100-H42)*0.3+I42*0.3,2)</f>
        <v>71.57</v>
      </c>
      <c r="R42" s="55" t="str">
        <f aca="false">IF(H42&gt;5,"High Rejection",IF(H42&gt;2,"Watch","OK"))</f>
        <v>High Rejection</v>
      </c>
    </row>
    <row r="43" customFormat="false" ht="15" hidden="false" customHeight="true" outlineLevel="0" collapsed="false">
      <c r="A43" s="56" t="s">
        <v>14325</v>
      </c>
      <c r="B43" s="56" t="s">
        <v>14326</v>
      </c>
      <c r="C43" s="56" t="s">
        <v>2709</v>
      </c>
      <c r="D43" s="56" t="s">
        <v>19</v>
      </c>
      <c r="E43" s="56" t="n">
        <v>86.7</v>
      </c>
      <c r="F43" s="56" t="n">
        <v>71.7</v>
      </c>
      <c r="G43" s="54" t="n">
        <f aca="false">ROUND(E43*F43/100,1)</f>
        <v>62.2</v>
      </c>
      <c r="H43" s="56" t="n">
        <v>5.33</v>
      </c>
      <c r="I43" s="56" t="n">
        <v>90.1</v>
      </c>
      <c r="J43" s="56" t="n">
        <v>-3.3</v>
      </c>
      <c r="K43" s="56" t="n">
        <v>4.26</v>
      </c>
      <c r="L43" s="56" t="n">
        <v>10</v>
      </c>
      <c r="M43" s="56" t="n">
        <v>59.9</v>
      </c>
      <c r="N43" s="56" t="s">
        <v>81</v>
      </c>
      <c r="O43" s="56" t="s">
        <v>10066</v>
      </c>
      <c r="P43" s="55" t="str">
        <f aca="false">IF(G43&gt;=90,"Excellent",IF(G43&gt;=80,"Good",IF(G43&gt;=70,"At Risk","Poor")))</f>
        <v>Poor</v>
      </c>
      <c r="Q43" s="55" t="n">
        <f aca="false">ROUND(G43*0.4+(100-H43)*0.3+I43*0.3,2)</f>
        <v>80.31</v>
      </c>
      <c r="R43" s="55" t="str">
        <f aca="false">IF(H43&gt;5,"High Rejection",IF(H43&gt;2,"Watch","OK"))</f>
        <v>High Rejection</v>
      </c>
    </row>
    <row r="44" customFormat="false" ht="15" hidden="false" customHeight="true" outlineLevel="0" collapsed="false">
      <c r="A44" s="52" t="s">
        <v>14327</v>
      </c>
      <c r="B44" s="52" t="s">
        <v>14328</v>
      </c>
      <c r="C44" s="52" t="s">
        <v>423</v>
      </c>
      <c r="D44" s="52" t="s">
        <v>46</v>
      </c>
      <c r="E44" s="52" t="n">
        <v>71.1</v>
      </c>
      <c r="F44" s="52" t="n">
        <v>82.1</v>
      </c>
      <c r="G44" s="54" t="n">
        <f aca="false">ROUND(E44*F44/100,1)</f>
        <v>58.4</v>
      </c>
      <c r="H44" s="52" t="n">
        <v>7.03</v>
      </c>
      <c r="I44" s="52" t="n">
        <v>87.2</v>
      </c>
      <c r="J44" s="52" t="n">
        <v>4.9</v>
      </c>
      <c r="K44" s="52" t="n">
        <v>-0.76</v>
      </c>
      <c r="L44" s="52" t="n">
        <v>1</v>
      </c>
      <c r="M44" s="52" t="n">
        <v>82.6</v>
      </c>
      <c r="N44" s="52" t="s">
        <v>81</v>
      </c>
      <c r="O44" s="52" t="s">
        <v>10066</v>
      </c>
      <c r="P44" s="55" t="str">
        <f aca="false">IF(G44&gt;=90,"Excellent",IF(G44&gt;=80,"Good",IF(G44&gt;=70,"At Risk","Poor")))</f>
        <v>Poor</v>
      </c>
      <c r="Q44" s="55" t="n">
        <f aca="false">ROUND(G44*0.4+(100-H44)*0.3+I44*0.3,2)</f>
        <v>77.41</v>
      </c>
      <c r="R44" s="55" t="str">
        <f aca="false">IF(H44&gt;5,"High Rejection",IF(H44&gt;2,"Watch","OK"))</f>
        <v>High Rejection</v>
      </c>
    </row>
    <row r="45" customFormat="false" ht="15" hidden="false" customHeight="true" outlineLevel="0" collapsed="false">
      <c r="A45" s="56" t="s">
        <v>14329</v>
      </c>
      <c r="B45" s="56" t="s">
        <v>14330</v>
      </c>
      <c r="C45" s="56" t="s">
        <v>1584</v>
      </c>
      <c r="D45" s="56" t="s">
        <v>16</v>
      </c>
      <c r="E45" s="56" t="n">
        <v>98.8</v>
      </c>
      <c r="F45" s="56" t="n">
        <v>88.2</v>
      </c>
      <c r="G45" s="54" t="n">
        <f aca="false">ROUND(E45*F45/100,1)</f>
        <v>87.1</v>
      </c>
      <c r="H45" s="56" t="n">
        <v>7.2</v>
      </c>
      <c r="I45" s="56" t="n">
        <v>87.9</v>
      </c>
      <c r="J45" s="56" t="n">
        <v>-3.3</v>
      </c>
      <c r="K45" s="56" t="n">
        <v>-3.43</v>
      </c>
      <c r="L45" s="56" t="n">
        <v>10</v>
      </c>
      <c r="M45" s="56" t="n">
        <v>62.2</v>
      </c>
      <c r="N45" s="56" t="s">
        <v>79</v>
      </c>
      <c r="O45" s="56" t="s">
        <v>10061</v>
      </c>
      <c r="P45" s="55" t="str">
        <f aca="false">IF(G45&gt;=90,"Excellent",IF(G45&gt;=80,"Good",IF(G45&gt;=70,"At Risk","Poor")))</f>
        <v>Good</v>
      </c>
      <c r="Q45" s="55" t="n">
        <f aca="false">ROUND(G45*0.4+(100-H45)*0.3+I45*0.3,2)</f>
        <v>89.05</v>
      </c>
      <c r="R45" s="55" t="str">
        <f aca="false">IF(H45&gt;5,"High Rejection",IF(H45&gt;2,"Watch","OK"))</f>
        <v>High Rejection</v>
      </c>
    </row>
    <row r="46" customFormat="false" ht="15" hidden="false" customHeight="true" outlineLevel="0" collapsed="false">
      <c r="A46" s="52" t="s">
        <v>14331</v>
      </c>
      <c r="B46" s="52" t="s">
        <v>5859</v>
      </c>
      <c r="C46" s="52" t="s">
        <v>2846</v>
      </c>
      <c r="D46" s="52" t="s">
        <v>35</v>
      </c>
      <c r="E46" s="52" t="n">
        <v>81.4</v>
      </c>
      <c r="F46" s="52" t="n">
        <v>76.5</v>
      </c>
      <c r="G46" s="54" t="n">
        <f aca="false">ROUND(E46*F46/100,1)</f>
        <v>62.3</v>
      </c>
      <c r="H46" s="52" t="n">
        <v>6.85</v>
      </c>
      <c r="I46" s="52" t="n">
        <v>97.6</v>
      </c>
      <c r="J46" s="52" t="n">
        <v>7.6</v>
      </c>
      <c r="K46" s="52" t="n">
        <v>9.88</v>
      </c>
      <c r="L46" s="52" t="n">
        <v>5</v>
      </c>
      <c r="M46" s="52" t="n">
        <v>98.7</v>
      </c>
      <c r="N46" s="52" t="s">
        <v>80</v>
      </c>
      <c r="O46" s="52" t="s">
        <v>10061</v>
      </c>
      <c r="P46" s="55" t="str">
        <f aca="false">IF(G46&gt;=90,"Excellent",IF(G46&gt;=80,"Good",IF(G46&gt;=70,"At Risk","Poor")))</f>
        <v>Poor</v>
      </c>
      <c r="Q46" s="55" t="n">
        <f aca="false">ROUND(G46*0.4+(100-H46)*0.3+I46*0.3,2)</f>
        <v>82.15</v>
      </c>
      <c r="R46" s="55" t="str">
        <f aca="false">IF(H46&gt;5,"High Rejection",IF(H46&gt;2,"Watch","OK"))</f>
        <v>High Rejection</v>
      </c>
    </row>
    <row r="47" customFormat="false" ht="15" hidden="false" customHeight="true" outlineLevel="0" collapsed="false">
      <c r="A47" s="56" t="s">
        <v>14332</v>
      </c>
      <c r="B47" s="56" t="s">
        <v>14333</v>
      </c>
      <c r="C47" s="56" t="s">
        <v>2914</v>
      </c>
      <c r="D47" s="56" t="s">
        <v>19</v>
      </c>
      <c r="E47" s="56" t="n">
        <v>90.2</v>
      </c>
      <c r="F47" s="56" t="n">
        <v>75.8</v>
      </c>
      <c r="G47" s="54" t="n">
        <f aca="false">ROUND(E47*F47/100,1)</f>
        <v>68.4</v>
      </c>
      <c r="H47" s="56" t="n">
        <v>3.81</v>
      </c>
      <c r="I47" s="56" t="n">
        <v>88.6</v>
      </c>
      <c r="J47" s="56" t="n">
        <v>-3</v>
      </c>
      <c r="K47" s="56" t="n">
        <v>-4.86</v>
      </c>
      <c r="L47" s="56" t="n">
        <v>9</v>
      </c>
      <c r="M47" s="56" t="n">
        <v>59.9</v>
      </c>
      <c r="N47" s="56" t="s">
        <v>79</v>
      </c>
      <c r="O47" s="56" t="s">
        <v>10061</v>
      </c>
      <c r="P47" s="55" t="str">
        <f aca="false">IF(G47&gt;=90,"Excellent",IF(G47&gt;=80,"Good",IF(G47&gt;=70,"At Risk","Poor")))</f>
        <v>Poor</v>
      </c>
      <c r="Q47" s="55" t="n">
        <f aca="false">ROUND(G47*0.4+(100-H47)*0.3+I47*0.3,2)</f>
        <v>82.8</v>
      </c>
      <c r="R47" s="55" t="str">
        <f aca="false">IF(H47&gt;5,"High Rejection",IF(H47&gt;2,"Watch","OK"))</f>
        <v>Watch</v>
      </c>
    </row>
    <row r="48" customFormat="false" ht="15" hidden="false" customHeight="true" outlineLevel="0" collapsed="false">
      <c r="A48" s="52" t="s">
        <v>14334</v>
      </c>
      <c r="B48" s="52" t="s">
        <v>14335</v>
      </c>
      <c r="C48" s="52" t="s">
        <v>2142</v>
      </c>
      <c r="D48" s="52" t="s">
        <v>36</v>
      </c>
      <c r="E48" s="52" t="n">
        <v>80.2</v>
      </c>
      <c r="F48" s="52" t="n">
        <v>97.2</v>
      </c>
      <c r="G48" s="54" t="n">
        <f aca="false">ROUND(E48*F48/100,1)</f>
        <v>78</v>
      </c>
      <c r="H48" s="52" t="n">
        <v>0.22</v>
      </c>
      <c r="I48" s="52" t="n">
        <v>88.3</v>
      </c>
      <c r="J48" s="52" t="n">
        <v>-0.8</v>
      </c>
      <c r="K48" s="52" t="n">
        <v>6.46</v>
      </c>
      <c r="L48" s="52" t="n">
        <v>4</v>
      </c>
      <c r="M48" s="52" t="n">
        <v>58.1</v>
      </c>
      <c r="N48" s="52" t="s">
        <v>78</v>
      </c>
      <c r="O48" s="52" t="s">
        <v>10061</v>
      </c>
      <c r="P48" s="55" t="str">
        <f aca="false">IF(G48&gt;=90,"Excellent",IF(G48&gt;=80,"Good",IF(G48&gt;=70,"At Risk","Poor")))</f>
        <v>At Risk</v>
      </c>
      <c r="Q48" s="55" t="n">
        <f aca="false">ROUND(G48*0.4+(100-H48)*0.3+I48*0.3,2)</f>
        <v>87.62</v>
      </c>
      <c r="R48" s="55" t="str">
        <f aca="false">IF(H48&gt;5,"High Rejection",IF(H48&gt;2,"Watch","OK"))</f>
        <v>OK</v>
      </c>
    </row>
    <row r="49" customFormat="false" ht="15" hidden="false" customHeight="true" outlineLevel="0" collapsed="false">
      <c r="A49" s="56" t="s">
        <v>14336</v>
      </c>
      <c r="B49" s="56" t="s">
        <v>4962</v>
      </c>
      <c r="C49" s="56" t="s">
        <v>3836</v>
      </c>
      <c r="D49" s="56" t="s">
        <v>10</v>
      </c>
      <c r="E49" s="56" t="n">
        <v>97.1</v>
      </c>
      <c r="F49" s="56" t="n">
        <v>92.1</v>
      </c>
      <c r="G49" s="54" t="n">
        <f aca="false">ROUND(E49*F49/100,1)</f>
        <v>89.4</v>
      </c>
      <c r="H49" s="56" t="n">
        <v>6.38</v>
      </c>
      <c r="I49" s="56" t="n">
        <v>99.4</v>
      </c>
      <c r="J49" s="56" t="n">
        <v>14</v>
      </c>
      <c r="K49" s="56" t="n">
        <v>8.85</v>
      </c>
      <c r="L49" s="56" t="n">
        <v>7</v>
      </c>
      <c r="M49" s="56" t="n">
        <v>91</v>
      </c>
      <c r="N49" s="56" t="s">
        <v>81</v>
      </c>
      <c r="O49" s="56" t="s">
        <v>10066</v>
      </c>
      <c r="P49" s="55" t="str">
        <f aca="false">IF(G49&gt;=90,"Excellent",IF(G49&gt;=80,"Good",IF(G49&gt;=70,"At Risk","Poor")))</f>
        <v>Good</v>
      </c>
      <c r="Q49" s="55" t="n">
        <f aca="false">ROUND(G49*0.4+(100-H49)*0.3+I49*0.3,2)</f>
        <v>93.67</v>
      </c>
      <c r="R49" s="55" t="str">
        <f aca="false">IF(H49&gt;5,"High Rejection",IF(H49&gt;2,"Watch","OK"))</f>
        <v>High Rejection</v>
      </c>
    </row>
    <row r="50" customFormat="false" ht="15" hidden="false" customHeight="true" outlineLevel="0" collapsed="false">
      <c r="A50" s="52" t="s">
        <v>14337</v>
      </c>
      <c r="B50" s="52" t="s">
        <v>14338</v>
      </c>
      <c r="C50" s="52" t="s">
        <v>2394</v>
      </c>
      <c r="D50" s="52" t="s">
        <v>47</v>
      </c>
      <c r="E50" s="52" t="n">
        <v>66.8</v>
      </c>
      <c r="F50" s="52" t="n">
        <v>70.2</v>
      </c>
      <c r="G50" s="54" t="n">
        <f aca="false">ROUND(E50*F50/100,1)</f>
        <v>46.9</v>
      </c>
      <c r="H50" s="52" t="n">
        <v>4.7</v>
      </c>
      <c r="I50" s="52" t="n">
        <v>98.8</v>
      </c>
      <c r="J50" s="52" t="n">
        <v>-4.9</v>
      </c>
      <c r="K50" s="52" t="n">
        <v>-4.14</v>
      </c>
      <c r="L50" s="52" t="n">
        <v>9</v>
      </c>
      <c r="M50" s="52" t="n">
        <v>79.5</v>
      </c>
      <c r="N50" s="52" t="s">
        <v>80</v>
      </c>
      <c r="O50" s="52" t="s">
        <v>10066</v>
      </c>
      <c r="P50" s="55" t="str">
        <f aca="false">IF(G50&gt;=90,"Excellent",IF(G50&gt;=80,"Good",IF(G50&gt;=70,"At Risk","Poor")))</f>
        <v>Poor</v>
      </c>
      <c r="Q50" s="55" t="n">
        <f aca="false">ROUND(G50*0.4+(100-H50)*0.3+I50*0.3,2)</f>
        <v>76.99</v>
      </c>
      <c r="R50" s="55" t="str">
        <f aca="false">IF(H50&gt;5,"High Rejection",IF(H50&gt;2,"Watch","OK"))</f>
        <v>Watch</v>
      </c>
    </row>
    <row r="51" customFormat="false" ht="15" hidden="false" customHeight="true" outlineLevel="0" collapsed="false">
      <c r="A51" s="56" t="s">
        <v>14339</v>
      </c>
      <c r="B51" s="56" t="s">
        <v>5369</v>
      </c>
      <c r="C51" s="56" t="s">
        <v>1240</v>
      </c>
      <c r="D51" s="56" t="s">
        <v>24</v>
      </c>
      <c r="E51" s="56" t="n">
        <v>88.3</v>
      </c>
      <c r="F51" s="56" t="n">
        <v>79.8</v>
      </c>
      <c r="G51" s="54" t="n">
        <f aca="false">ROUND(E51*F51/100,1)</f>
        <v>70.5</v>
      </c>
      <c r="H51" s="56" t="n">
        <v>1.21</v>
      </c>
      <c r="I51" s="56" t="n">
        <v>87.1</v>
      </c>
      <c r="J51" s="56" t="n">
        <v>2.7</v>
      </c>
      <c r="K51" s="56" t="n">
        <v>4.95</v>
      </c>
      <c r="L51" s="56" t="n">
        <v>0</v>
      </c>
      <c r="M51" s="56" t="n">
        <v>60.4</v>
      </c>
      <c r="N51" s="56" t="s">
        <v>80</v>
      </c>
      <c r="O51" s="56" t="s">
        <v>10066</v>
      </c>
      <c r="P51" s="55" t="str">
        <f aca="false">IF(G51&gt;=90,"Excellent",IF(G51&gt;=80,"Good",IF(G51&gt;=70,"At Risk","Poor")))</f>
        <v>At Risk</v>
      </c>
      <c r="Q51" s="55" t="n">
        <f aca="false">ROUND(G51*0.4+(100-H51)*0.3+I51*0.3,2)</f>
        <v>83.97</v>
      </c>
      <c r="R51" s="55" t="str">
        <f aca="false">IF(H51&gt;5,"High Rejection",IF(H51&gt;2,"Watch","OK"))</f>
        <v>OK</v>
      </c>
    </row>
    <row r="52" customFormat="false" ht="15" hidden="false" customHeight="true" outlineLevel="0" collapsed="false">
      <c r="A52" s="52" t="s">
        <v>14340</v>
      </c>
      <c r="B52" s="52" t="s">
        <v>6263</v>
      </c>
      <c r="C52" s="52" t="s">
        <v>2605</v>
      </c>
      <c r="D52" s="52" t="s">
        <v>55</v>
      </c>
      <c r="E52" s="52" t="n">
        <v>61.9</v>
      </c>
      <c r="F52" s="52" t="n">
        <v>94.2</v>
      </c>
      <c r="G52" s="54" t="n">
        <f aca="false">ROUND(E52*F52/100,1)</f>
        <v>58.3</v>
      </c>
      <c r="H52" s="52" t="n">
        <v>1.4</v>
      </c>
      <c r="I52" s="52" t="n">
        <v>95.7</v>
      </c>
      <c r="J52" s="52" t="n">
        <v>13.5</v>
      </c>
      <c r="K52" s="52" t="n">
        <v>0.55</v>
      </c>
      <c r="L52" s="52" t="n">
        <v>1</v>
      </c>
      <c r="M52" s="52" t="n">
        <v>58.8</v>
      </c>
      <c r="N52" s="52" t="s">
        <v>81</v>
      </c>
      <c r="O52" s="52" t="s">
        <v>10066</v>
      </c>
      <c r="P52" s="55" t="str">
        <f aca="false">IF(G52&gt;=90,"Excellent",IF(G52&gt;=80,"Good",IF(G52&gt;=70,"At Risk","Poor")))</f>
        <v>Poor</v>
      </c>
      <c r="Q52" s="55" t="n">
        <f aca="false">ROUND(G52*0.4+(100-H52)*0.3+I52*0.3,2)</f>
        <v>81.61</v>
      </c>
      <c r="R52" s="55" t="str">
        <f aca="false">IF(H52&gt;5,"High Rejection",IF(H52&gt;2,"Watch","OK"))</f>
        <v>OK</v>
      </c>
    </row>
    <row r="53" customFormat="false" ht="15" hidden="false" customHeight="true" outlineLevel="0" collapsed="false">
      <c r="A53" s="56" t="s">
        <v>14341</v>
      </c>
      <c r="B53" s="56" t="s">
        <v>6639</v>
      </c>
      <c r="C53" s="56" t="s">
        <v>2601</v>
      </c>
      <c r="D53" s="56" t="s">
        <v>56</v>
      </c>
      <c r="E53" s="56" t="n">
        <v>60.3</v>
      </c>
      <c r="F53" s="56" t="n">
        <v>91.9</v>
      </c>
      <c r="G53" s="54" t="n">
        <f aca="false">ROUND(E53*F53/100,1)</f>
        <v>55.4</v>
      </c>
      <c r="H53" s="56" t="n">
        <v>0.42</v>
      </c>
      <c r="I53" s="56" t="n">
        <v>97.4</v>
      </c>
      <c r="J53" s="56" t="n">
        <v>-3.9</v>
      </c>
      <c r="K53" s="56" t="n">
        <v>0.21</v>
      </c>
      <c r="L53" s="56" t="n">
        <v>4</v>
      </c>
      <c r="M53" s="56" t="n">
        <v>71.6</v>
      </c>
      <c r="N53" s="56" t="s">
        <v>78</v>
      </c>
      <c r="O53" s="56" t="s">
        <v>10066</v>
      </c>
      <c r="P53" s="55" t="str">
        <f aca="false">IF(G53&gt;=90,"Excellent",IF(G53&gt;=80,"Good",IF(G53&gt;=70,"At Risk","Poor")))</f>
        <v>Poor</v>
      </c>
      <c r="Q53" s="55" t="n">
        <f aca="false">ROUND(G53*0.4+(100-H53)*0.3+I53*0.3,2)</f>
        <v>81.25</v>
      </c>
      <c r="R53" s="55" t="str">
        <f aca="false">IF(H53&gt;5,"High Rejection",IF(H53&gt;2,"Watch","OK"))</f>
        <v>OK</v>
      </c>
    </row>
    <row r="54" customFormat="false" ht="15" hidden="false" customHeight="true" outlineLevel="0" collapsed="false">
      <c r="A54" s="52" t="s">
        <v>14342</v>
      </c>
      <c r="B54" s="52" t="s">
        <v>14343</v>
      </c>
      <c r="C54" s="52" t="s">
        <v>1193</v>
      </c>
      <c r="D54" s="52" t="s">
        <v>51</v>
      </c>
      <c r="E54" s="52" t="n">
        <v>95.1</v>
      </c>
      <c r="F54" s="52" t="n">
        <v>77.9</v>
      </c>
      <c r="G54" s="54" t="n">
        <f aca="false">ROUND(E54*F54/100,1)</f>
        <v>74.1</v>
      </c>
      <c r="H54" s="52" t="n">
        <v>2.53</v>
      </c>
      <c r="I54" s="52" t="n">
        <v>97.2</v>
      </c>
      <c r="J54" s="52" t="n">
        <v>8.8</v>
      </c>
      <c r="K54" s="52" t="n">
        <v>-3.68</v>
      </c>
      <c r="L54" s="52" t="n">
        <v>6</v>
      </c>
      <c r="M54" s="52" t="n">
        <v>88.9</v>
      </c>
      <c r="N54" s="52" t="s">
        <v>80</v>
      </c>
      <c r="O54" s="52" t="s">
        <v>10066</v>
      </c>
      <c r="P54" s="55" t="str">
        <f aca="false">IF(G54&gt;=90,"Excellent",IF(G54&gt;=80,"Good",IF(G54&gt;=70,"At Risk","Poor")))</f>
        <v>At Risk</v>
      </c>
      <c r="Q54" s="55" t="n">
        <f aca="false">ROUND(G54*0.4+(100-H54)*0.3+I54*0.3,2)</f>
        <v>88.04</v>
      </c>
      <c r="R54" s="55" t="str">
        <f aca="false">IF(H54&gt;5,"High Rejection",IF(H54&gt;2,"Watch","OK"))</f>
        <v>Watch</v>
      </c>
    </row>
    <row r="55" customFormat="false" ht="15" hidden="false" customHeight="true" outlineLevel="0" collapsed="false">
      <c r="A55" s="56" t="s">
        <v>14344</v>
      </c>
      <c r="B55" s="56" t="s">
        <v>14345</v>
      </c>
      <c r="C55" s="56" t="s">
        <v>1184</v>
      </c>
      <c r="D55" s="56" t="s">
        <v>55</v>
      </c>
      <c r="E55" s="56" t="n">
        <v>61.7</v>
      </c>
      <c r="F55" s="56" t="n">
        <v>70.2</v>
      </c>
      <c r="G55" s="54" t="n">
        <f aca="false">ROUND(E55*F55/100,1)</f>
        <v>43.3</v>
      </c>
      <c r="H55" s="56" t="n">
        <v>7.05</v>
      </c>
      <c r="I55" s="56" t="n">
        <v>96.7</v>
      </c>
      <c r="J55" s="56" t="n">
        <v>7.7</v>
      </c>
      <c r="K55" s="56" t="n">
        <v>2.85</v>
      </c>
      <c r="L55" s="56" t="n">
        <v>7</v>
      </c>
      <c r="M55" s="56" t="n">
        <v>65</v>
      </c>
      <c r="N55" s="56" t="s">
        <v>78</v>
      </c>
      <c r="O55" s="56" t="s">
        <v>10066</v>
      </c>
      <c r="P55" s="55" t="str">
        <f aca="false">IF(G55&gt;=90,"Excellent",IF(G55&gt;=80,"Good",IF(G55&gt;=70,"At Risk","Poor")))</f>
        <v>Poor</v>
      </c>
      <c r="Q55" s="55" t="n">
        <f aca="false">ROUND(G55*0.4+(100-H55)*0.3+I55*0.3,2)</f>
        <v>74.22</v>
      </c>
      <c r="R55" s="55" t="str">
        <f aca="false">IF(H55&gt;5,"High Rejection",IF(H55&gt;2,"Watch","OK"))</f>
        <v>High Rejection</v>
      </c>
    </row>
    <row r="56" customFormat="false" ht="15" hidden="false" customHeight="true" outlineLevel="0" collapsed="false">
      <c r="A56" s="52" t="s">
        <v>14346</v>
      </c>
      <c r="B56" s="52" t="s">
        <v>14347</v>
      </c>
      <c r="C56" s="52" t="s">
        <v>3350</v>
      </c>
      <c r="D56" s="52" t="s">
        <v>43</v>
      </c>
      <c r="E56" s="52" t="n">
        <v>68</v>
      </c>
      <c r="F56" s="52" t="n">
        <v>79.5</v>
      </c>
      <c r="G56" s="54" t="n">
        <f aca="false">ROUND(E56*F56/100,1)</f>
        <v>54.1</v>
      </c>
      <c r="H56" s="52" t="n">
        <v>6.53</v>
      </c>
      <c r="I56" s="52" t="n">
        <v>88.8</v>
      </c>
      <c r="J56" s="52" t="n">
        <v>12.5</v>
      </c>
      <c r="K56" s="52" t="n">
        <v>0.69</v>
      </c>
      <c r="L56" s="52" t="n">
        <v>0</v>
      </c>
      <c r="M56" s="52" t="n">
        <v>98.3</v>
      </c>
      <c r="N56" s="52" t="s">
        <v>80</v>
      </c>
      <c r="O56" s="52" t="s">
        <v>10061</v>
      </c>
      <c r="P56" s="55" t="str">
        <f aca="false">IF(G56&gt;=90,"Excellent",IF(G56&gt;=80,"Good",IF(G56&gt;=70,"At Risk","Poor")))</f>
        <v>Poor</v>
      </c>
      <c r="Q56" s="55" t="n">
        <f aca="false">ROUND(G56*0.4+(100-H56)*0.3+I56*0.3,2)</f>
        <v>76.32</v>
      </c>
      <c r="R56" s="55" t="str">
        <f aca="false">IF(H56&gt;5,"High Rejection",IF(H56&gt;2,"Watch","OK"))</f>
        <v>High Rejection</v>
      </c>
    </row>
    <row r="57" customFormat="false" ht="15" hidden="false" customHeight="true" outlineLevel="0" collapsed="false">
      <c r="A57" s="56" t="s">
        <v>14348</v>
      </c>
      <c r="B57" s="56" t="s">
        <v>5211</v>
      </c>
      <c r="C57" s="56" t="s">
        <v>2677</v>
      </c>
      <c r="D57" s="56" t="s">
        <v>10</v>
      </c>
      <c r="E57" s="56" t="n">
        <v>74.7</v>
      </c>
      <c r="F57" s="56" t="n">
        <v>77.1</v>
      </c>
      <c r="G57" s="54" t="n">
        <f aca="false">ROUND(E57*F57/100,1)</f>
        <v>57.6</v>
      </c>
      <c r="H57" s="56" t="n">
        <v>5.28</v>
      </c>
      <c r="I57" s="56" t="n">
        <v>93.7</v>
      </c>
      <c r="J57" s="56" t="n">
        <v>-1</v>
      </c>
      <c r="K57" s="56" t="n">
        <v>8.23</v>
      </c>
      <c r="L57" s="56" t="n">
        <v>7</v>
      </c>
      <c r="M57" s="56" t="n">
        <v>67.6</v>
      </c>
      <c r="N57" s="56" t="s">
        <v>79</v>
      </c>
      <c r="O57" s="56" t="s">
        <v>10066</v>
      </c>
      <c r="P57" s="55" t="str">
        <f aca="false">IF(G57&gt;=90,"Excellent",IF(G57&gt;=80,"Good",IF(G57&gt;=70,"At Risk","Poor")))</f>
        <v>Poor</v>
      </c>
      <c r="Q57" s="55" t="n">
        <f aca="false">ROUND(G57*0.4+(100-H57)*0.3+I57*0.3,2)</f>
        <v>79.57</v>
      </c>
      <c r="R57" s="55" t="str">
        <f aca="false">IF(H57&gt;5,"High Rejection",IF(H57&gt;2,"Watch","OK"))</f>
        <v>High Rejection</v>
      </c>
    </row>
    <row r="58" customFormat="false" ht="15" hidden="false" customHeight="true" outlineLevel="0" collapsed="false">
      <c r="A58" s="52" t="s">
        <v>14349</v>
      </c>
      <c r="B58" s="52" t="s">
        <v>14345</v>
      </c>
      <c r="C58" s="52" t="s">
        <v>1221</v>
      </c>
      <c r="D58" s="52" t="s">
        <v>24</v>
      </c>
      <c r="E58" s="52" t="n">
        <v>96.1</v>
      </c>
      <c r="F58" s="52" t="n">
        <v>83.5</v>
      </c>
      <c r="G58" s="54" t="n">
        <f aca="false">ROUND(E58*F58/100,1)</f>
        <v>80.2</v>
      </c>
      <c r="H58" s="52" t="n">
        <v>4.71</v>
      </c>
      <c r="I58" s="52" t="n">
        <v>89.3</v>
      </c>
      <c r="J58" s="52" t="n">
        <v>-1.9</v>
      </c>
      <c r="K58" s="52" t="n">
        <v>9.72</v>
      </c>
      <c r="L58" s="52" t="n">
        <v>6</v>
      </c>
      <c r="M58" s="52" t="n">
        <v>86.9</v>
      </c>
      <c r="N58" s="52" t="s">
        <v>80</v>
      </c>
      <c r="O58" s="52" t="s">
        <v>10066</v>
      </c>
      <c r="P58" s="55" t="str">
        <f aca="false">IF(G58&gt;=90,"Excellent",IF(G58&gt;=80,"Good",IF(G58&gt;=70,"At Risk","Poor")))</f>
        <v>Good</v>
      </c>
      <c r="Q58" s="55" t="n">
        <f aca="false">ROUND(G58*0.4+(100-H58)*0.3+I58*0.3,2)</f>
        <v>87.46</v>
      </c>
      <c r="R58" s="55" t="str">
        <f aca="false">IF(H58&gt;5,"High Rejection",IF(H58&gt;2,"Watch","OK"))</f>
        <v>Watch</v>
      </c>
    </row>
    <row r="59" customFormat="false" ht="15" hidden="false" customHeight="true" outlineLevel="0" collapsed="false">
      <c r="A59" s="56" t="s">
        <v>14350</v>
      </c>
      <c r="B59" s="56" t="s">
        <v>14351</v>
      </c>
      <c r="C59" s="56" t="s">
        <v>3171</v>
      </c>
      <c r="D59" s="56" t="s">
        <v>30</v>
      </c>
      <c r="E59" s="56" t="n">
        <v>69.7</v>
      </c>
      <c r="F59" s="56" t="n">
        <v>72</v>
      </c>
      <c r="G59" s="54" t="n">
        <f aca="false">ROUND(E59*F59/100,1)</f>
        <v>50.2</v>
      </c>
      <c r="H59" s="56" t="n">
        <v>6.57</v>
      </c>
      <c r="I59" s="56" t="n">
        <v>92.7</v>
      </c>
      <c r="J59" s="56" t="n">
        <v>10.6</v>
      </c>
      <c r="K59" s="56" t="n">
        <v>7.75</v>
      </c>
      <c r="L59" s="56" t="n">
        <v>10</v>
      </c>
      <c r="M59" s="56" t="n">
        <v>54.4</v>
      </c>
      <c r="N59" s="56" t="s">
        <v>78</v>
      </c>
      <c r="O59" s="56" t="s">
        <v>10066</v>
      </c>
      <c r="P59" s="55" t="str">
        <f aca="false">IF(G59&gt;=90,"Excellent",IF(G59&gt;=80,"Good",IF(G59&gt;=70,"At Risk","Poor")))</f>
        <v>Poor</v>
      </c>
      <c r="Q59" s="55" t="n">
        <f aca="false">ROUND(G59*0.4+(100-H59)*0.3+I59*0.3,2)</f>
        <v>75.92</v>
      </c>
      <c r="R59" s="55" t="str">
        <f aca="false">IF(H59&gt;5,"High Rejection",IF(H59&gt;2,"Watch","OK"))</f>
        <v>High Rejection</v>
      </c>
    </row>
    <row r="60" customFormat="false" ht="15" hidden="false" customHeight="true" outlineLevel="0" collapsed="false">
      <c r="A60" s="52" t="s">
        <v>14352</v>
      </c>
      <c r="B60" s="52" t="s">
        <v>14291</v>
      </c>
      <c r="C60" s="52" t="s">
        <v>9487</v>
      </c>
      <c r="D60" s="52" t="s">
        <v>50</v>
      </c>
      <c r="E60" s="52" t="n">
        <v>71.5</v>
      </c>
      <c r="F60" s="52" t="n">
        <v>80</v>
      </c>
      <c r="G60" s="54" t="n">
        <f aca="false">ROUND(E60*F60/100,1)</f>
        <v>57.2</v>
      </c>
      <c r="H60" s="52" t="n">
        <v>5.12</v>
      </c>
      <c r="I60" s="52" t="n">
        <v>85.4</v>
      </c>
      <c r="J60" s="52" t="n">
        <v>4.7</v>
      </c>
      <c r="K60" s="52" t="n">
        <v>-2.48</v>
      </c>
      <c r="L60" s="52" t="n">
        <v>1</v>
      </c>
      <c r="M60" s="52" t="n">
        <v>76.8</v>
      </c>
      <c r="N60" s="52" t="s">
        <v>78</v>
      </c>
      <c r="O60" s="52" t="s">
        <v>10061</v>
      </c>
      <c r="P60" s="55" t="str">
        <f aca="false">IF(G60&gt;=90,"Excellent",IF(G60&gt;=80,"Good",IF(G60&gt;=70,"At Risk","Poor")))</f>
        <v>Poor</v>
      </c>
      <c r="Q60" s="55" t="n">
        <f aca="false">ROUND(G60*0.4+(100-H60)*0.3+I60*0.3,2)</f>
        <v>76.96</v>
      </c>
      <c r="R60" s="55" t="str">
        <f aca="false">IF(H60&gt;5,"High Rejection",IF(H60&gt;2,"Watch","OK"))</f>
        <v>High Rejection</v>
      </c>
    </row>
    <row r="61" customFormat="false" ht="15" hidden="false" customHeight="true" outlineLevel="0" collapsed="false">
      <c r="A61" s="56" t="s">
        <v>14353</v>
      </c>
      <c r="B61" s="56" t="s">
        <v>14354</v>
      </c>
      <c r="C61" s="56" t="s">
        <v>1628</v>
      </c>
      <c r="D61" s="56" t="s">
        <v>13</v>
      </c>
      <c r="E61" s="56" t="n">
        <v>91.7</v>
      </c>
      <c r="F61" s="56" t="n">
        <v>80</v>
      </c>
      <c r="G61" s="54" t="n">
        <f aca="false">ROUND(E61*F61/100,1)</f>
        <v>73.4</v>
      </c>
      <c r="H61" s="56" t="n">
        <v>5.13</v>
      </c>
      <c r="I61" s="56" t="n">
        <v>92.5</v>
      </c>
      <c r="J61" s="56" t="n">
        <v>11.1</v>
      </c>
      <c r="K61" s="56" t="n">
        <v>2.47</v>
      </c>
      <c r="L61" s="56" t="n">
        <v>6</v>
      </c>
      <c r="M61" s="56" t="n">
        <v>93.2</v>
      </c>
      <c r="N61" s="56" t="s">
        <v>80</v>
      </c>
      <c r="O61" s="56" t="s">
        <v>10061</v>
      </c>
      <c r="P61" s="55" t="str">
        <f aca="false">IF(G61&gt;=90,"Excellent",IF(G61&gt;=80,"Good",IF(G61&gt;=70,"At Risk","Poor")))</f>
        <v>At Risk</v>
      </c>
      <c r="Q61" s="55" t="n">
        <f aca="false">ROUND(G61*0.4+(100-H61)*0.3+I61*0.3,2)</f>
        <v>85.57</v>
      </c>
      <c r="R61" s="55" t="str">
        <f aca="false">IF(H61&gt;5,"High Rejection",IF(H61&gt;2,"Watch","OK"))</f>
        <v>High Rejection</v>
      </c>
    </row>
    <row r="62" customFormat="false" ht="15" hidden="false" customHeight="true" outlineLevel="0" collapsed="false">
      <c r="A62" s="52" t="s">
        <v>14355</v>
      </c>
      <c r="B62" s="52" t="s">
        <v>14356</v>
      </c>
      <c r="C62" s="52" t="s">
        <v>462</v>
      </c>
      <c r="D62" s="52" t="s">
        <v>26</v>
      </c>
      <c r="E62" s="52" t="n">
        <v>79.3</v>
      </c>
      <c r="F62" s="52" t="n">
        <v>99.3</v>
      </c>
      <c r="G62" s="54" t="n">
        <f aca="false">ROUND(E62*F62/100,1)</f>
        <v>78.7</v>
      </c>
      <c r="H62" s="52" t="n">
        <v>4.38</v>
      </c>
      <c r="I62" s="52" t="n">
        <v>85.7</v>
      </c>
      <c r="J62" s="52" t="n">
        <v>8.5</v>
      </c>
      <c r="K62" s="52" t="n">
        <v>2.67</v>
      </c>
      <c r="L62" s="52" t="n">
        <v>10</v>
      </c>
      <c r="M62" s="52" t="n">
        <v>81.8</v>
      </c>
      <c r="N62" s="52" t="s">
        <v>78</v>
      </c>
      <c r="O62" s="52" t="s">
        <v>10066</v>
      </c>
      <c r="P62" s="55" t="str">
        <f aca="false">IF(G62&gt;=90,"Excellent",IF(G62&gt;=80,"Good",IF(G62&gt;=70,"At Risk","Poor")))</f>
        <v>At Risk</v>
      </c>
      <c r="Q62" s="55" t="n">
        <f aca="false">ROUND(G62*0.4+(100-H62)*0.3+I62*0.3,2)</f>
        <v>85.88</v>
      </c>
      <c r="R62" s="55" t="str">
        <f aca="false">IF(H62&gt;5,"High Rejection",IF(H62&gt;2,"Watch","OK"))</f>
        <v>Watch</v>
      </c>
    </row>
    <row r="63" customFormat="false" ht="15" hidden="false" customHeight="true" outlineLevel="0" collapsed="false">
      <c r="A63" s="56" t="s">
        <v>14357</v>
      </c>
      <c r="B63" s="56" t="s">
        <v>14358</v>
      </c>
      <c r="C63" s="56" t="s">
        <v>3248</v>
      </c>
      <c r="D63" s="56" t="s">
        <v>50</v>
      </c>
      <c r="E63" s="56" t="n">
        <v>91.1</v>
      </c>
      <c r="F63" s="56" t="n">
        <v>75.3</v>
      </c>
      <c r="G63" s="54" t="n">
        <f aca="false">ROUND(E63*F63/100,1)</f>
        <v>68.6</v>
      </c>
      <c r="H63" s="56" t="n">
        <v>3.3</v>
      </c>
      <c r="I63" s="56" t="n">
        <v>87.5</v>
      </c>
      <c r="J63" s="56" t="n">
        <v>-3.4</v>
      </c>
      <c r="K63" s="56" t="n">
        <v>3.39</v>
      </c>
      <c r="L63" s="56" t="n">
        <v>10</v>
      </c>
      <c r="M63" s="56" t="n">
        <v>82.8</v>
      </c>
      <c r="N63" s="56" t="s">
        <v>81</v>
      </c>
      <c r="O63" s="56" t="s">
        <v>10061</v>
      </c>
      <c r="P63" s="55" t="str">
        <f aca="false">IF(G63&gt;=90,"Excellent",IF(G63&gt;=80,"Good",IF(G63&gt;=70,"At Risk","Poor")))</f>
        <v>Poor</v>
      </c>
      <c r="Q63" s="55" t="n">
        <f aca="false">ROUND(G63*0.4+(100-H63)*0.3+I63*0.3,2)</f>
        <v>82.7</v>
      </c>
      <c r="R63" s="55" t="str">
        <f aca="false">IF(H63&gt;5,"High Rejection",IF(H63&gt;2,"Watch","OK"))</f>
        <v>Watch</v>
      </c>
    </row>
    <row r="64" customFormat="false" ht="15" hidden="false" customHeight="true" outlineLevel="0" collapsed="false">
      <c r="A64" s="52" t="s">
        <v>14359</v>
      </c>
      <c r="B64" s="52" t="s">
        <v>14360</v>
      </c>
      <c r="C64" s="52" t="s">
        <v>3854</v>
      </c>
      <c r="D64" s="52" t="s">
        <v>19</v>
      </c>
      <c r="E64" s="52" t="n">
        <v>62.6</v>
      </c>
      <c r="F64" s="52" t="n">
        <v>91.5</v>
      </c>
      <c r="G64" s="54" t="n">
        <f aca="false">ROUND(E64*F64/100,1)</f>
        <v>57.3</v>
      </c>
      <c r="H64" s="52" t="n">
        <v>6.66</v>
      </c>
      <c r="I64" s="52" t="n">
        <v>95.1</v>
      </c>
      <c r="J64" s="52" t="n">
        <v>2.3</v>
      </c>
      <c r="K64" s="52" t="n">
        <v>-3.71</v>
      </c>
      <c r="L64" s="52" t="n">
        <v>4</v>
      </c>
      <c r="M64" s="52" t="n">
        <v>92.3</v>
      </c>
      <c r="N64" s="52" t="s">
        <v>79</v>
      </c>
      <c r="O64" s="52" t="s">
        <v>10061</v>
      </c>
      <c r="P64" s="55" t="str">
        <f aca="false">IF(G64&gt;=90,"Excellent",IF(G64&gt;=80,"Good",IF(G64&gt;=70,"At Risk","Poor")))</f>
        <v>Poor</v>
      </c>
      <c r="Q64" s="55" t="n">
        <f aca="false">ROUND(G64*0.4+(100-H64)*0.3+I64*0.3,2)</f>
        <v>79.45</v>
      </c>
      <c r="R64" s="55" t="str">
        <f aca="false">IF(H64&gt;5,"High Rejection",IF(H64&gt;2,"Watch","OK"))</f>
        <v>High Rejection</v>
      </c>
    </row>
    <row r="65" customFormat="false" ht="15" hidden="false" customHeight="true" outlineLevel="0" collapsed="false">
      <c r="A65" s="56" t="s">
        <v>14361</v>
      </c>
      <c r="B65" s="56" t="s">
        <v>5377</v>
      </c>
      <c r="C65" s="56" t="s">
        <v>3524</v>
      </c>
      <c r="D65" s="56" t="s">
        <v>29</v>
      </c>
      <c r="E65" s="56" t="n">
        <v>63.1</v>
      </c>
      <c r="F65" s="56" t="n">
        <v>72.5</v>
      </c>
      <c r="G65" s="54" t="n">
        <f aca="false">ROUND(E65*F65/100,1)</f>
        <v>45.7</v>
      </c>
      <c r="H65" s="56" t="n">
        <v>2.41</v>
      </c>
      <c r="I65" s="56" t="n">
        <v>94.9</v>
      </c>
      <c r="J65" s="56" t="n">
        <v>10.7</v>
      </c>
      <c r="K65" s="56" t="n">
        <v>-2.03</v>
      </c>
      <c r="L65" s="56" t="n">
        <v>10</v>
      </c>
      <c r="M65" s="56" t="n">
        <v>72.9</v>
      </c>
      <c r="N65" s="56" t="s">
        <v>81</v>
      </c>
      <c r="O65" s="56" t="s">
        <v>10061</v>
      </c>
      <c r="P65" s="55" t="str">
        <f aca="false">IF(G65&gt;=90,"Excellent",IF(G65&gt;=80,"Good",IF(G65&gt;=70,"At Risk","Poor")))</f>
        <v>Poor</v>
      </c>
      <c r="Q65" s="55" t="n">
        <f aca="false">ROUND(G65*0.4+(100-H65)*0.3+I65*0.3,2)</f>
        <v>76.03</v>
      </c>
      <c r="R65" s="55" t="str">
        <f aca="false">IF(H65&gt;5,"High Rejection",IF(H65&gt;2,"Watch","OK"))</f>
        <v>Watch</v>
      </c>
    </row>
    <row r="66" customFormat="false" ht="15" hidden="false" customHeight="true" outlineLevel="0" collapsed="false">
      <c r="A66" s="52" t="s">
        <v>14362</v>
      </c>
      <c r="B66" s="52" t="s">
        <v>4949</v>
      </c>
      <c r="C66" s="52" t="s">
        <v>7193</v>
      </c>
      <c r="D66" s="52" t="s">
        <v>13</v>
      </c>
      <c r="E66" s="52" t="n">
        <v>80.5</v>
      </c>
      <c r="F66" s="52" t="n">
        <v>80.4</v>
      </c>
      <c r="G66" s="54" t="n">
        <f aca="false">ROUND(E66*F66/100,1)</f>
        <v>64.7</v>
      </c>
      <c r="H66" s="52" t="n">
        <v>2.47</v>
      </c>
      <c r="I66" s="52" t="n">
        <v>91.6</v>
      </c>
      <c r="J66" s="52" t="n">
        <v>13.5</v>
      </c>
      <c r="K66" s="52" t="n">
        <v>-0.7</v>
      </c>
      <c r="L66" s="52" t="n">
        <v>6</v>
      </c>
      <c r="M66" s="52" t="n">
        <v>68.3</v>
      </c>
      <c r="N66" s="52" t="s">
        <v>80</v>
      </c>
      <c r="O66" s="52" t="s">
        <v>10066</v>
      </c>
      <c r="P66" s="55" t="str">
        <f aca="false">IF(G66&gt;=90,"Excellent",IF(G66&gt;=80,"Good",IF(G66&gt;=70,"At Risk","Poor")))</f>
        <v>Poor</v>
      </c>
      <c r="Q66" s="55" t="n">
        <f aca="false">ROUND(G66*0.4+(100-H66)*0.3+I66*0.3,2)</f>
        <v>82.62</v>
      </c>
      <c r="R66" s="55" t="str">
        <f aca="false">IF(H66&gt;5,"High Rejection",IF(H66&gt;2,"Watch","OK"))</f>
        <v>Watch</v>
      </c>
    </row>
    <row r="67" customFormat="false" ht="15" hidden="false" customHeight="true" outlineLevel="0" collapsed="false">
      <c r="A67" s="56" t="s">
        <v>14363</v>
      </c>
      <c r="B67" s="56" t="s">
        <v>7065</v>
      </c>
      <c r="C67" s="56" t="s">
        <v>9281</v>
      </c>
      <c r="D67" s="56" t="s">
        <v>41</v>
      </c>
      <c r="E67" s="56" t="n">
        <v>98</v>
      </c>
      <c r="F67" s="56" t="n">
        <v>73.9</v>
      </c>
      <c r="G67" s="54" t="n">
        <f aca="false">ROUND(E67*F67/100,1)</f>
        <v>72.4</v>
      </c>
      <c r="H67" s="56" t="n">
        <v>7.36</v>
      </c>
      <c r="I67" s="56" t="n">
        <v>98.7</v>
      </c>
      <c r="J67" s="56" t="n">
        <v>8.1</v>
      </c>
      <c r="K67" s="56" t="n">
        <v>3.59</v>
      </c>
      <c r="L67" s="56" t="n">
        <v>0</v>
      </c>
      <c r="M67" s="56" t="n">
        <v>89.9</v>
      </c>
      <c r="N67" s="56" t="s">
        <v>80</v>
      </c>
      <c r="O67" s="56" t="s">
        <v>10066</v>
      </c>
      <c r="P67" s="55" t="str">
        <f aca="false">IF(G67&gt;=90,"Excellent",IF(G67&gt;=80,"Good",IF(G67&gt;=70,"At Risk","Poor")))</f>
        <v>At Risk</v>
      </c>
      <c r="Q67" s="55" t="n">
        <f aca="false">ROUND(G67*0.4+(100-H67)*0.3+I67*0.3,2)</f>
        <v>86.36</v>
      </c>
      <c r="R67" s="55" t="str">
        <f aca="false">IF(H67&gt;5,"High Rejection",IF(H67&gt;2,"Watch","OK"))</f>
        <v>High Rejection</v>
      </c>
    </row>
    <row r="68" customFormat="false" ht="15" hidden="false" customHeight="true" outlineLevel="0" collapsed="false">
      <c r="A68" s="52" t="s">
        <v>14364</v>
      </c>
      <c r="B68" s="52" t="s">
        <v>4567</v>
      </c>
      <c r="C68" s="52" t="s">
        <v>3695</v>
      </c>
      <c r="D68" s="52" t="s">
        <v>32</v>
      </c>
      <c r="E68" s="52" t="n">
        <v>76.5</v>
      </c>
      <c r="F68" s="52" t="n">
        <v>91</v>
      </c>
      <c r="G68" s="54" t="n">
        <f aca="false">ROUND(E68*F68/100,1)</f>
        <v>69.6</v>
      </c>
      <c r="H68" s="52" t="n">
        <v>1.24</v>
      </c>
      <c r="I68" s="52" t="n">
        <v>97.7</v>
      </c>
      <c r="J68" s="52" t="n">
        <v>7</v>
      </c>
      <c r="K68" s="52" t="n">
        <v>-4.32</v>
      </c>
      <c r="L68" s="52" t="n">
        <v>7</v>
      </c>
      <c r="M68" s="52" t="n">
        <v>95.8</v>
      </c>
      <c r="N68" s="52" t="s">
        <v>78</v>
      </c>
      <c r="O68" s="52" t="s">
        <v>10061</v>
      </c>
      <c r="P68" s="55" t="str">
        <f aca="false">IF(G68&gt;=90,"Excellent",IF(G68&gt;=80,"Good",IF(G68&gt;=70,"At Risk","Poor")))</f>
        <v>Poor</v>
      </c>
      <c r="Q68" s="55" t="n">
        <f aca="false">ROUND(G68*0.4+(100-H68)*0.3+I68*0.3,2)</f>
        <v>86.78</v>
      </c>
      <c r="R68" s="55" t="str">
        <f aca="false">IF(H68&gt;5,"High Rejection",IF(H68&gt;2,"Watch","OK"))</f>
        <v>OK</v>
      </c>
    </row>
    <row r="69" customFormat="false" ht="15" hidden="false" customHeight="true" outlineLevel="0" collapsed="false">
      <c r="A69" s="56" t="s">
        <v>14365</v>
      </c>
      <c r="B69" s="56" t="s">
        <v>14366</v>
      </c>
      <c r="C69" s="56" t="s">
        <v>7304</v>
      </c>
      <c r="D69" s="56" t="s">
        <v>56</v>
      </c>
      <c r="E69" s="56" t="n">
        <v>95.3</v>
      </c>
      <c r="F69" s="56" t="n">
        <v>93.7</v>
      </c>
      <c r="G69" s="54" t="n">
        <f aca="false">ROUND(E69*F69/100,1)</f>
        <v>89.3</v>
      </c>
      <c r="H69" s="56" t="n">
        <v>1.07</v>
      </c>
      <c r="I69" s="56" t="n">
        <v>88.7</v>
      </c>
      <c r="J69" s="56" t="n">
        <v>-0.4</v>
      </c>
      <c r="K69" s="56" t="n">
        <v>0.09</v>
      </c>
      <c r="L69" s="56" t="n">
        <v>1</v>
      </c>
      <c r="M69" s="56" t="n">
        <v>96.1</v>
      </c>
      <c r="N69" s="56" t="s">
        <v>78</v>
      </c>
      <c r="O69" s="56" t="s">
        <v>10061</v>
      </c>
      <c r="P69" s="55" t="str">
        <f aca="false">IF(G69&gt;=90,"Excellent",IF(G69&gt;=80,"Good",IF(G69&gt;=70,"At Risk","Poor")))</f>
        <v>Good</v>
      </c>
      <c r="Q69" s="55" t="n">
        <f aca="false">ROUND(G69*0.4+(100-H69)*0.3+I69*0.3,2)</f>
        <v>92.01</v>
      </c>
      <c r="R69" s="55" t="str">
        <f aca="false">IF(H69&gt;5,"High Rejection",IF(H69&gt;2,"Watch","OK"))</f>
        <v>OK</v>
      </c>
    </row>
    <row r="70" customFormat="false" ht="15" hidden="false" customHeight="true" outlineLevel="0" collapsed="false">
      <c r="A70" s="52" t="s">
        <v>14367</v>
      </c>
      <c r="B70" s="52" t="s">
        <v>14368</v>
      </c>
      <c r="C70" s="52" t="s">
        <v>1769</v>
      </c>
      <c r="D70" s="52" t="s">
        <v>10</v>
      </c>
      <c r="E70" s="52" t="n">
        <v>69.9</v>
      </c>
      <c r="F70" s="52" t="n">
        <v>77.1</v>
      </c>
      <c r="G70" s="54" t="n">
        <f aca="false">ROUND(E70*F70/100,1)</f>
        <v>53.9</v>
      </c>
      <c r="H70" s="52" t="n">
        <v>0.73</v>
      </c>
      <c r="I70" s="52" t="n">
        <v>96.1</v>
      </c>
      <c r="J70" s="52" t="n">
        <v>13.9</v>
      </c>
      <c r="K70" s="52" t="n">
        <v>0.78</v>
      </c>
      <c r="L70" s="52" t="n">
        <v>6</v>
      </c>
      <c r="M70" s="52" t="n">
        <v>69</v>
      </c>
      <c r="N70" s="52" t="s">
        <v>78</v>
      </c>
      <c r="O70" s="52" t="s">
        <v>10066</v>
      </c>
      <c r="P70" s="55" t="str">
        <f aca="false">IF(G70&gt;=90,"Excellent",IF(G70&gt;=80,"Good",IF(G70&gt;=70,"At Risk","Poor")))</f>
        <v>Poor</v>
      </c>
      <c r="Q70" s="55" t="n">
        <f aca="false">ROUND(G70*0.4+(100-H70)*0.3+I70*0.3,2)</f>
        <v>80.17</v>
      </c>
      <c r="R70" s="55" t="str">
        <f aca="false">IF(H70&gt;5,"High Rejection",IF(H70&gt;2,"Watch","OK"))</f>
        <v>OK</v>
      </c>
    </row>
    <row r="71" customFormat="false" ht="15" hidden="false" customHeight="true" outlineLevel="0" collapsed="false">
      <c r="A71" s="56" t="s">
        <v>14369</v>
      </c>
      <c r="B71" s="56" t="s">
        <v>5334</v>
      </c>
      <c r="C71" s="56" t="s">
        <v>5281</v>
      </c>
      <c r="D71" s="56" t="s">
        <v>30</v>
      </c>
      <c r="E71" s="56" t="n">
        <v>94.9</v>
      </c>
      <c r="F71" s="56" t="n">
        <v>71</v>
      </c>
      <c r="G71" s="54" t="n">
        <f aca="false">ROUND(E71*F71/100,1)</f>
        <v>67.4</v>
      </c>
      <c r="H71" s="56" t="n">
        <v>4.18</v>
      </c>
      <c r="I71" s="56" t="n">
        <v>99.3</v>
      </c>
      <c r="J71" s="56" t="n">
        <v>13.7</v>
      </c>
      <c r="K71" s="56" t="n">
        <v>6.15</v>
      </c>
      <c r="L71" s="56" t="n">
        <v>4</v>
      </c>
      <c r="M71" s="56" t="n">
        <v>67.9</v>
      </c>
      <c r="N71" s="56" t="s">
        <v>80</v>
      </c>
      <c r="O71" s="56" t="s">
        <v>10061</v>
      </c>
      <c r="P71" s="55" t="str">
        <f aca="false">IF(G71&gt;=90,"Excellent",IF(G71&gt;=80,"Good",IF(G71&gt;=70,"At Risk","Poor")))</f>
        <v>Poor</v>
      </c>
      <c r="Q71" s="55" t="n">
        <f aca="false">ROUND(G71*0.4+(100-H71)*0.3+I71*0.3,2)</f>
        <v>85.5</v>
      </c>
      <c r="R71" s="55" t="str">
        <f aca="false">IF(H71&gt;5,"High Rejection",IF(H71&gt;2,"Watch","OK"))</f>
        <v>Watch</v>
      </c>
    </row>
    <row r="72" customFormat="false" ht="15" hidden="false" customHeight="true" outlineLevel="0" collapsed="false">
      <c r="A72" s="52" t="s">
        <v>14370</v>
      </c>
      <c r="B72" s="52" t="s">
        <v>14371</v>
      </c>
      <c r="C72" s="52" t="s">
        <v>3303</v>
      </c>
      <c r="D72" s="52" t="s">
        <v>53</v>
      </c>
      <c r="E72" s="52" t="n">
        <v>69.2</v>
      </c>
      <c r="F72" s="52" t="n">
        <v>81.6</v>
      </c>
      <c r="G72" s="54" t="n">
        <f aca="false">ROUND(E72*F72/100,1)</f>
        <v>56.5</v>
      </c>
      <c r="H72" s="52" t="n">
        <v>5.05</v>
      </c>
      <c r="I72" s="52" t="n">
        <v>97.7</v>
      </c>
      <c r="J72" s="52" t="n">
        <v>-1.4</v>
      </c>
      <c r="K72" s="52" t="n">
        <v>1.06</v>
      </c>
      <c r="L72" s="52" t="n">
        <v>3</v>
      </c>
      <c r="M72" s="52" t="n">
        <v>78.7</v>
      </c>
      <c r="N72" s="52" t="s">
        <v>79</v>
      </c>
      <c r="O72" s="52" t="s">
        <v>10061</v>
      </c>
      <c r="P72" s="55" t="str">
        <f aca="false">IF(G72&gt;=90,"Excellent",IF(G72&gt;=80,"Good",IF(G72&gt;=70,"At Risk","Poor")))</f>
        <v>Poor</v>
      </c>
      <c r="Q72" s="55" t="n">
        <f aca="false">ROUND(G72*0.4+(100-H72)*0.3+I72*0.3,2)</f>
        <v>80.4</v>
      </c>
      <c r="R72" s="55" t="str">
        <f aca="false">IF(H72&gt;5,"High Rejection",IF(H72&gt;2,"Watch","OK"))</f>
        <v>High Rejection</v>
      </c>
    </row>
    <row r="73" customFormat="false" ht="15" hidden="false" customHeight="true" outlineLevel="0" collapsed="false">
      <c r="A73" s="56" t="s">
        <v>14372</v>
      </c>
      <c r="B73" s="56" t="s">
        <v>5265</v>
      </c>
      <c r="C73" s="56" t="s">
        <v>6306</v>
      </c>
      <c r="D73" s="56" t="s">
        <v>38</v>
      </c>
      <c r="E73" s="56" t="n">
        <v>93.1</v>
      </c>
      <c r="F73" s="56" t="n">
        <v>88.1</v>
      </c>
      <c r="G73" s="54" t="n">
        <f aca="false">ROUND(E73*F73/100,1)</f>
        <v>82</v>
      </c>
      <c r="H73" s="56" t="n">
        <v>3.56</v>
      </c>
      <c r="I73" s="56" t="n">
        <v>91.4</v>
      </c>
      <c r="J73" s="56" t="n">
        <v>14.9</v>
      </c>
      <c r="K73" s="56" t="n">
        <v>8.25</v>
      </c>
      <c r="L73" s="56" t="n">
        <v>8</v>
      </c>
      <c r="M73" s="56" t="n">
        <v>66.7</v>
      </c>
      <c r="N73" s="56" t="s">
        <v>79</v>
      </c>
      <c r="O73" s="56" t="s">
        <v>10066</v>
      </c>
      <c r="P73" s="55" t="str">
        <f aca="false">IF(G73&gt;=90,"Excellent",IF(G73&gt;=80,"Good",IF(G73&gt;=70,"At Risk","Poor")))</f>
        <v>Good</v>
      </c>
      <c r="Q73" s="55" t="n">
        <f aca="false">ROUND(G73*0.4+(100-H73)*0.3+I73*0.3,2)</f>
        <v>89.15</v>
      </c>
      <c r="R73" s="55" t="str">
        <f aca="false">IF(H73&gt;5,"High Rejection",IF(H73&gt;2,"Watch","OK"))</f>
        <v>Watch</v>
      </c>
    </row>
    <row r="74" customFormat="false" ht="15" hidden="false" customHeight="true" outlineLevel="0" collapsed="false">
      <c r="A74" s="52" t="s">
        <v>14373</v>
      </c>
      <c r="B74" s="52" t="s">
        <v>6511</v>
      </c>
      <c r="C74" s="52" t="s">
        <v>3799</v>
      </c>
      <c r="D74" s="52" t="s">
        <v>19</v>
      </c>
      <c r="E74" s="52" t="n">
        <v>75</v>
      </c>
      <c r="F74" s="52" t="n">
        <v>72.1</v>
      </c>
      <c r="G74" s="54" t="n">
        <f aca="false">ROUND(E74*F74/100,1)</f>
        <v>54.1</v>
      </c>
      <c r="H74" s="52" t="n">
        <v>4.92</v>
      </c>
      <c r="I74" s="52" t="n">
        <v>88.3</v>
      </c>
      <c r="J74" s="52" t="n">
        <v>-3.7</v>
      </c>
      <c r="K74" s="52" t="n">
        <v>6.15</v>
      </c>
      <c r="L74" s="52" t="n">
        <v>1</v>
      </c>
      <c r="M74" s="52" t="n">
        <v>79</v>
      </c>
      <c r="N74" s="52" t="s">
        <v>81</v>
      </c>
      <c r="O74" s="52" t="s">
        <v>10061</v>
      </c>
      <c r="P74" s="55" t="str">
        <f aca="false">IF(G74&gt;=90,"Excellent",IF(G74&gt;=80,"Good",IF(G74&gt;=70,"At Risk","Poor")))</f>
        <v>Poor</v>
      </c>
      <c r="Q74" s="55" t="n">
        <f aca="false">ROUND(G74*0.4+(100-H74)*0.3+I74*0.3,2)</f>
        <v>76.65</v>
      </c>
      <c r="R74" s="55" t="str">
        <f aca="false">IF(H74&gt;5,"High Rejection",IF(H74&gt;2,"Watch","OK"))</f>
        <v>Watch</v>
      </c>
    </row>
    <row r="75" customFormat="false" ht="15" hidden="false" customHeight="true" outlineLevel="0" collapsed="false">
      <c r="A75" s="56" t="s">
        <v>14374</v>
      </c>
      <c r="B75" s="56" t="s">
        <v>14375</v>
      </c>
      <c r="C75" s="56" t="s">
        <v>1486</v>
      </c>
      <c r="D75" s="56" t="s">
        <v>32</v>
      </c>
      <c r="E75" s="56" t="n">
        <v>81.2</v>
      </c>
      <c r="F75" s="56" t="n">
        <v>99.9</v>
      </c>
      <c r="G75" s="54" t="n">
        <f aca="false">ROUND(E75*F75/100,1)</f>
        <v>81.1</v>
      </c>
      <c r="H75" s="56" t="n">
        <v>2.67</v>
      </c>
      <c r="I75" s="56" t="n">
        <v>92.8</v>
      </c>
      <c r="J75" s="56" t="n">
        <v>4.7</v>
      </c>
      <c r="K75" s="56" t="n">
        <v>-1.5</v>
      </c>
      <c r="L75" s="56" t="n">
        <v>7</v>
      </c>
      <c r="M75" s="56" t="n">
        <v>90.3</v>
      </c>
      <c r="N75" s="56" t="s">
        <v>78</v>
      </c>
      <c r="O75" s="56" t="s">
        <v>10061</v>
      </c>
      <c r="P75" s="55" t="str">
        <f aca="false">IF(G75&gt;=90,"Excellent",IF(G75&gt;=80,"Good",IF(G75&gt;=70,"At Risk","Poor")))</f>
        <v>Good</v>
      </c>
      <c r="Q75" s="55" t="n">
        <f aca="false">ROUND(G75*0.4+(100-H75)*0.3+I75*0.3,2)</f>
        <v>89.48</v>
      </c>
      <c r="R75" s="55" t="str">
        <f aca="false">IF(H75&gt;5,"High Rejection",IF(H75&gt;2,"Watch","OK"))</f>
        <v>Watch</v>
      </c>
    </row>
    <row r="76" customFormat="false" ht="15" hidden="false" customHeight="true" outlineLevel="0" collapsed="false">
      <c r="A76" s="52" t="s">
        <v>14376</v>
      </c>
      <c r="B76" s="52" t="s">
        <v>6933</v>
      </c>
      <c r="C76" s="52" t="s">
        <v>12568</v>
      </c>
      <c r="D76" s="52" t="s">
        <v>35</v>
      </c>
      <c r="E76" s="52" t="n">
        <v>80</v>
      </c>
      <c r="F76" s="52" t="n">
        <v>74.9</v>
      </c>
      <c r="G76" s="54" t="n">
        <f aca="false">ROUND(E76*F76/100,1)</f>
        <v>59.9</v>
      </c>
      <c r="H76" s="52" t="n">
        <v>3.99</v>
      </c>
      <c r="I76" s="52" t="n">
        <v>98.9</v>
      </c>
      <c r="J76" s="52" t="n">
        <v>0.6</v>
      </c>
      <c r="K76" s="52" t="n">
        <v>-3.13</v>
      </c>
      <c r="L76" s="52" t="n">
        <v>7</v>
      </c>
      <c r="M76" s="52" t="n">
        <v>99.7</v>
      </c>
      <c r="N76" s="52" t="s">
        <v>78</v>
      </c>
      <c r="O76" s="52" t="s">
        <v>10061</v>
      </c>
      <c r="P76" s="55" t="str">
        <f aca="false">IF(G76&gt;=90,"Excellent",IF(G76&gt;=80,"Good",IF(G76&gt;=70,"At Risk","Poor")))</f>
        <v>Poor</v>
      </c>
      <c r="Q76" s="55" t="n">
        <f aca="false">ROUND(G76*0.4+(100-H76)*0.3+I76*0.3,2)</f>
        <v>82.43</v>
      </c>
      <c r="R76" s="55" t="str">
        <f aca="false">IF(H76&gt;5,"High Rejection",IF(H76&gt;2,"Watch","OK"))</f>
        <v>Watch</v>
      </c>
    </row>
    <row r="77" customFormat="false" ht="15" hidden="false" customHeight="true" outlineLevel="0" collapsed="false">
      <c r="A77" s="56" t="s">
        <v>14377</v>
      </c>
      <c r="B77" s="56" t="s">
        <v>4562</v>
      </c>
      <c r="C77" s="56" t="s">
        <v>6342</v>
      </c>
      <c r="D77" s="56" t="s">
        <v>40</v>
      </c>
      <c r="E77" s="56" t="n">
        <v>94.3</v>
      </c>
      <c r="F77" s="56" t="n">
        <v>99.7</v>
      </c>
      <c r="G77" s="54" t="n">
        <f aca="false">ROUND(E77*F77/100,1)</f>
        <v>94</v>
      </c>
      <c r="H77" s="56" t="n">
        <v>0.56</v>
      </c>
      <c r="I77" s="56" t="n">
        <v>99.3</v>
      </c>
      <c r="J77" s="56" t="n">
        <v>-2.8</v>
      </c>
      <c r="K77" s="56" t="n">
        <v>-1.54</v>
      </c>
      <c r="L77" s="56" t="n">
        <v>9</v>
      </c>
      <c r="M77" s="56" t="n">
        <v>62.1</v>
      </c>
      <c r="N77" s="56" t="s">
        <v>81</v>
      </c>
      <c r="O77" s="56" t="s">
        <v>10066</v>
      </c>
      <c r="P77" s="55" t="str">
        <f aca="false">IF(G77&gt;=90,"Excellent",IF(G77&gt;=80,"Good",IF(G77&gt;=70,"At Risk","Poor")))</f>
        <v>Excellent</v>
      </c>
      <c r="Q77" s="55" t="n">
        <f aca="false">ROUND(G77*0.4+(100-H77)*0.3+I77*0.3,2)</f>
        <v>97.22</v>
      </c>
      <c r="R77" s="55" t="str">
        <f aca="false">IF(H77&gt;5,"High Rejection",IF(H77&gt;2,"Watch","OK"))</f>
        <v>OK</v>
      </c>
    </row>
    <row r="78" customFormat="false" ht="15" hidden="false" customHeight="true" outlineLevel="0" collapsed="false">
      <c r="A78" s="52" t="s">
        <v>14378</v>
      </c>
      <c r="B78" s="52" t="s">
        <v>14379</v>
      </c>
      <c r="C78" s="52" t="s">
        <v>1395</v>
      </c>
      <c r="D78" s="52" t="s">
        <v>38</v>
      </c>
      <c r="E78" s="52" t="n">
        <v>86.3</v>
      </c>
      <c r="F78" s="52" t="n">
        <v>95.4</v>
      </c>
      <c r="G78" s="54" t="n">
        <f aca="false">ROUND(E78*F78/100,1)</f>
        <v>82.3</v>
      </c>
      <c r="H78" s="52" t="n">
        <v>5.89</v>
      </c>
      <c r="I78" s="52" t="n">
        <v>93.3</v>
      </c>
      <c r="J78" s="52" t="n">
        <v>5.9</v>
      </c>
      <c r="K78" s="52" t="n">
        <v>1.93</v>
      </c>
      <c r="L78" s="52" t="n">
        <v>10</v>
      </c>
      <c r="M78" s="52" t="n">
        <v>80.7</v>
      </c>
      <c r="N78" s="52" t="s">
        <v>78</v>
      </c>
      <c r="O78" s="52" t="s">
        <v>10061</v>
      </c>
      <c r="P78" s="55" t="str">
        <f aca="false">IF(G78&gt;=90,"Excellent",IF(G78&gt;=80,"Good",IF(G78&gt;=70,"At Risk","Poor")))</f>
        <v>Good</v>
      </c>
      <c r="Q78" s="55" t="n">
        <f aca="false">ROUND(G78*0.4+(100-H78)*0.3+I78*0.3,2)</f>
        <v>89.14</v>
      </c>
      <c r="R78" s="55" t="str">
        <f aca="false">IF(H78&gt;5,"High Rejection",IF(H78&gt;2,"Watch","OK"))</f>
        <v>High Rejection</v>
      </c>
    </row>
    <row r="79" customFormat="false" ht="15" hidden="false" customHeight="true" outlineLevel="0" collapsed="false">
      <c r="A79" s="56" t="s">
        <v>14380</v>
      </c>
      <c r="B79" s="56" t="s">
        <v>5030</v>
      </c>
      <c r="C79" s="56" t="s">
        <v>12801</v>
      </c>
      <c r="D79" s="56" t="s">
        <v>40</v>
      </c>
      <c r="E79" s="56" t="n">
        <v>99.6</v>
      </c>
      <c r="F79" s="56" t="n">
        <v>87.3</v>
      </c>
      <c r="G79" s="54" t="n">
        <f aca="false">ROUND(E79*F79/100,1)</f>
        <v>87</v>
      </c>
      <c r="H79" s="56" t="n">
        <v>3.62</v>
      </c>
      <c r="I79" s="56" t="n">
        <v>95.6</v>
      </c>
      <c r="J79" s="56" t="n">
        <v>-0.9</v>
      </c>
      <c r="K79" s="56" t="n">
        <v>6.82</v>
      </c>
      <c r="L79" s="56" t="n">
        <v>3</v>
      </c>
      <c r="M79" s="56" t="n">
        <v>86</v>
      </c>
      <c r="N79" s="56" t="s">
        <v>78</v>
      </c>
      <c r="O79" s="56" t="s">
        <v>10061</v>
      </c>
      <c r="P79" s="55" t="str">
        <f aca="false">IF(G79&gt;=90,"Excellent",IF(G79&gt;=80,"Good",IF(G79&gt;=70,"At Risk","Poor")))</f>
        <v>Good</v>
      </c>
      <c r="Q79" s="55" t="n">
        <f aca="false">ROUND(G79*0.4+(100-H79)*0.3+I79*0.3,2)</f>
        <v>92.39</v>
      </c>
      <c r="R79" s="55" t="str">
        <f aca="false">IF(H79&gt;5,"High Rejection",IF(H79&gt;2,"Watch","OK"))</f>
        <v>Watch</v>
      </c>
    </row>
    <row r="80" customFormat="false" ht="15" hidden="false" customHeight="true" outlineLevel="0" collapsed="false">
      <c r="A80" s="52" t="s">
        <v>14381</v>
      </c>
      <c r="B80" s="52" t="s">
        <v>5995</v>
      </c>
      <c r="C80" s="52" t="s">
        <v>1687</v>
      </c>
      <c r="D80" s="52" t="s">
        <v>49</v>
      </c>
      <c r="E80" s="52" t="n">
        <v>74.4</v>
      </c>
      <c r="F80" s="52" t="n">
        <v>75.4</v>
      </c>
      <c r="G80" s="54" t="n">
        <f aca="false">ROUND(E80*F80/100,1)</f>
        <v>56.1</v>
      </c>
      <c r="H80" s="52" t="n">
        <v>3.36</v>
      </c>
      <c r="I80" s="52" t="n">
        <v>97.4</v>
      </c>
      <c r="J80" s="52" t="n">
        <v>0.6</v>
      </c>
      <c r="K80" s="52" t="n">
        <v>6.63</v>
      </c>
      <c r="L80" s="52" t="n">
        <v>8</v>
      </c>
      <c r="M80" s="52" t="n">
        <v>91.4</v>
      </c>
      <c r="N80" s="52" t="s">
        <v>80</v>
      </c>
      <c r="O80" s="52" t="s">
        <v>10061</v>
      </c>
      <c r="P80" s="55" t="str">
        <f aca="false">IF(G80&gt;=90,"Excellent",IF(G80&gt;=80,"Good",IF(G80&gt;=70,"At Risk","Poor")))</f>
        <v>Poor</v>
      </c>
      <c r="Q80" s="55" t="n">
        <f aca="false">ROUND(G80*0.4+(100-H80)*0.3+I80*0.3,2)</f>
        <v>80.65</v>
      </c>
      <c r="R80" s="55" t="str">
        <f aca="false">IF(H80&gt;5,"High Rejection",IF(H80&gt;2,"Watch","OK"))</f>
        <v>Watch</v>
      </c>
    </row>
    <row r="81" customFormat="false" ht="15" hidden="false" customHeight="true" outlineLevel="0" collapsed="false">
      <c r="A81" s="56" t="s">
        <v>14382</v>
      </c>
      <c r="B81" s="56" t="s">
        <v>4691</v>
      </c>
      <c r="C81" s="56" t="s">
        <v>4910</v>
      </c>
      <c r="D81" s="56" t="s">
        <v>50</v>
      </c>
      <c r="E81" s="56" t="n">
        <v>67.1</v>
      </c>
      <c r="F81" s="56" t="n">
        <v>82.5</v>
      </c>
      <c r="G81" s="54" t="n">
        <f aca="false">ROUND(E81*F81/100,1)</f>
        <v>55.4</v>
      </c>
      <c r="H81" s="56" t="n">
        <v>2.21</v>
      </c>
      <c r="I81" s="56" t="n">
        <v>98.2</v>
      </c>
      <c r="J81" s="56" t="n">
        <v>-2.7</v>
      </c>
      <c r="K81" s="56" t="n">
        <v>-2.97</v>
      </c>
      <c r="L81" s="56" t="n">
        <v>1</v>
      </c>
      <c r="M81" s="56" t="n">
        <v>62.5</v>
      </c>
      <c r="N81" s="56" t="s">
        <v>78</v>
      </c>
      <c r="O81" s="56" t="s">
        <v>10061</v>
      </c>
      <c r="P81" s="55" t="str">
        <f aca="false">IF(G81&gt;=90,"Excellent",IF(G81&gt;=80,"Good",IF(G81&gt;=70,"At Risk","Poor")))</f>
        <v>Poor</v>
      </c>
      <c r="Q81" s="55" t="n">
        <f aca="false">ROUND(G81*0.4+(100-H81)*0.3+I81*0.3,2)</f>
        <v>80.96</v>
      </c>
      <c r="R81" s="55" t="str">
        <f aca="false">IF(H81&gt;5,"High Rejection",IF(H81&gt;2,"Watch","OK"))</f>
        <v>Watch</v>
      </c>
    </row>
    <row r="82" customFormat="false" ht="15" hidden="false" customHeight="true" outlineLevel="0" collapsed="false">
      <c r="A82" s="52" t="s">
        <v>14383</v>
      </c>
      <c r="B82" s="52" t="s">
        <v>14384</v>
      </c>
      <c r="C82" s="52" t="s">
        <v>3698</v>
      </c>
      <c r="D82" s="52" t="s">
        <v>22</v>
      </c>
      <c r="E82" s="52" t="n">
        <v>79.4</v>
      </c>
      <c r="F82" s="52" t="n">
        <v>92.6</v>
      </c>
      <c r="G82" s="54" t="n">
        <f aca="false">ROUND(E82*F82/100,1)</f>
        <v>73.5</v>
      </c>
      <c r="H82" s="52" t="n">
        <v>2.2</v>
      </c>
      <c r="I82" s="52" t="n">
        <v>87</v>
      </c>
      <c r="J82" s="52" t="n">
        <v>1.7</v>
      </c>
      <c r="K82" s="52" t="n">
        <v>7.78</v>
      </c>
      <c r="L82" s="52" t="n">
        <v>5</v>
      </c>
      <c r="M82" s="52" t="n">
        <v>94.3</v>
      </c>
      <c r="N82" s="52" t="s">
        <v>81</v>
      </c>
      <c r="O82" s="52" t="s">
        <v>10066</v>
      </c>
      <c r="P82" s="55" t="str">
        <f aca="false">IF(G82&gt;=90,"Excellent",IF(G82&gt;=80,"Good",IF(G82&gt;=70,"At Risk","Poor")))</f>
        <v>At Risk</v>
      </c>
      <c r="Q82" s="55" t="n">
        <f aca="false">ROUND(G82*0.4+(100-H82)*0.3+I82*0.3,2)</f>
        <v>84.84</v>
      </c>
      <c r="R82" s="55" t="str">
        <f aca="false">IF(H82&gt;5,"High Rejection",IF(H82&gt;2,"Watch","OK"))</f>
        <v>Watch</v>
      </c>
    </row>
    <row r="83" customFormat="false" ht="15" hidden="false" customHeight="true" outlineLevel="0" collapsed="false">
      <c r="A83" s="56" t="s">
        <v>14385</v>
      </c>
      <c r="B83" s="56" t="s">
        <v>7303</v>
      </c>
      <c r="C83" s="56" t="s">
        <v>5749</v>
      </c>
      <c r="D83" s="56" t="s">
        <v>43</v>
      </c>
      <c r="E83" s="56" t="n">
        <v>73.1</v>
      </c>
      <c r="F83" s="56" t="n">
        <v>90.5</v>
      </c>
      <c r="G83" s="54" t="n">
        <f aca="false">ROUND(E83*F83/100,1)</f>
        <v>66.2</v>
      </c>
      <c r="H83" s="56" t="n">
        <v>3.02</v>
      </c>
      <c r="I83" s="56" t="n">
        <v>96.8</v>
      </c>
      <c r="J83" s="56" t="n">
        <v>7</v>
      </c>
      <c r="K83" s="56" t="n">
        <v>-4.03</v>
      </c>
      <c r="L83" s="56" t="n">
        <v>8</v>
      </c>
      <c r="M83" s="56" t="n">
        <v>77.6</v>
      </c>
      <c r="N83" s="56" t="s">
        <v>79</v>
      </c>
      <c r="O83" s="56" t="s">
        <v>10066</v>
      </c>
      <c r="P83" s="55" t="str">
        <f aca="false">IF(G83&gt;=90,"Excellent",IF(G83&gt;=80,"Good",IF(G83&gt;=70,"At Risk","Poor")))</f>
        <v>Poor</v>
      </c>
      <c r="Q83" s="55" t="n">
        <f aca="false">ROUND(G83*0.4+(100-H83)*0.3+I83*0.3,2)</f>
        <v>84.61</v>
      </c>
      <c r="R83" s="55" t="str">
        <f aca="false">IF(H83&gt;5,"High Rejection",IF(H83&gt;2,"Watch","OK"))</f>
        <v>Watch</v>
      </c>
    </row>
    <row r="84" customFormat="false" ht="15" hidden="false" customHeight="true" outlineLevel="0" collapsed="false">
      <c r="A84" s="52" t="s">
        <v>14386</v>
      </c>
      <c r="B84" s="52" t="s">
        <v>5714</v>
      </c>
      <c r="C84" s="52" t="s">
        <v>13687</v>
      </c>
      <c r="D84" s="52" t="s">
        <v>39</v>
      </c>
      <c r="E84" s="52" t="n">
        <v>96.4</v>
      </c>
      <c r="F84" s="52" t="n">
        <v>80</v>
      </c>
      <c r="G84" s="54" t="n">
        <f aca="false">ROUND(E84*F84/100,1)</f>
        <v>77.1</v>
      </c>
      <c r="H84" s="52" t="n">
        <v>6.48</v>
      </c>
      <c r="I84" s="52" t="n">
        <v>92.3</v>
      </c>
      <c r="J84" s="52" t="n">
        <v>8.4</v>
      </c>
      <c r="K84" s="52" t="n">
        <v>7.23</v>
      </c>
      <c r="L84" s="52" t="n">
        <v>0</v>
      </c>
      <c r="M84" s="52" t="n">
        <v>89.2</v>
      </c>
      <c r="N84" s="52" t="s">
        <v>80</v>
      </c>
      <c r="O84" s="52" t="s">
        <v>10066</v>
      </c>
      <c r="P84" s="55" t="str">
        <f aca="false">IF(G84&gt;=90,"Excellent",IF(G84&gt;=80,"Good",IF(G84&gt;=70,"At Risk","Poor")))</f>
        <v>At Risk</v>
      </c>
      <c r="Q84" s="55" t="n">
        <f aca="false">ROUND(G84*0.4+(100-H84)*0.3+I84*0.3,2)</f>
        <v>86.59</v>
      </c>
      <c r="R84" s="55" t="str">
        <f aca="false">IF(H84&gt;5,"High Rejection",IF(H84&gt;2,"Watch","OK"))</f>
        <v>High Rejection</v>
      </c>
    </row>
    <row r="85" customFormat="false" ht="15" hidden="false" customHeight="true" outlineLevel="0" collapsed="false">
      <c r="A85" s="56" t="s">
        <v>14387</v>
      </c>
      <c r="B85" s="56" t="s">
        <v>14388</v>
      </c>
      <c r="C85" s="56" t="s">
        <v>914</v>
      </c>
      <c r="D85" s="56" t="s">
        <v>16</v>
      </c>
      <c r="E85" s="56" t="n">
        <v>92.4</v>
      </c>
      <c r="F85" s="56" t="n">
        <v>79.5</v>
      </c>
      <c r="G85" s="54" t="n">
        <f aca="false">ROUND(E85*F85/100,1)</f>
        <v>73.5</v>
      </c>
      <c r="H85" s="56" t="n">
        <v>4.07</v>
      </c>
      <c r="I85" s="56" t="n">
        <v>94.9</v>
      </c>
      <c r="J85" s="56" t="n">
        <v>-1.9</v>
      </c>
      <c r="K85" s="56" t="n">
        <v>8.52</v>
      </c>
      <c r="L85" s="56" t="n">
        <v>0</v>
      </c>
      <c r="M85" s="56" t="n">
        <v>67.8</v>
      </c>
      <c r="N85" s="56" t="s">
        <v>81</v>
      </c>
      <c r="O85" s="56" t="s">
        <v>10066</v>
      </c>
      <c r="P85" s="55" t="str">
        <f aca="false">IF(G85&gt;=90,"Excellent",IF(G85&gt;=80,"Good",IF(G85&gt;=70,"At Risk","Poor")))</f>
        <v>At Risk</v>
      </c>
      <c r="Q85" s="55" t="n">
        <f aca="false">ROUND(G85*0.4+(100-H85)*0.3+I85*0.3,2)</f>
        <v>86.65</v>
      </c>
      <c r="R85" s="55" t="str">
        <f aca="false">IF(H85&gt;5,"High Rejection",IF(H85&gt;2,"Watch","OK"))</f>
        <v>Watch</v>
      </c>
    </row>
    <row r="86" customFormat="false" ht="15" hidden="false" customHeight="true" outlineLevel="0" collapsed="false">
      <c r="A86" s="52" t="s">
        <v>14389</v>
      </c>
      <c r="B86" s="52" t="s">
        <v>5714</v>
      </c>
      <c r="C86" s="52" t="s">
        <v>1739</v>
      </c>
      <c r="D86" s="52" t="s">
        <v>36</v>
      </c>
      <c r="E86" s="52" t="n">
        <v>96.1</v>
      </c>
      <c r="F86" s="52" t="n">
        <v>80.9</v>
      </c>
      <c r="G86" s="54" t="n">
        <f aca="false">ROUND(E86*F86/100,1)</f>
        <v>77.7</v>
      </c>
      <c r="H86" s="52" t="n">
        <v>5.44</v>
      </c>
      <c r="I86" s="52" t="n">
        <v>90.5</v>
      </c>
      <c r="J86" s="52" t="n">
        <v>0.8</v>
      </c>
      <c r="K86" s="52" t="n">
        <v>4.68</v>
      </c>
      <c r="L86" s="52" t="n">
        <v>8</v>
      </c>
      <c r="M86" s="52" t="n">
        <v>63.9</v>
      </c>
      <c r="N86" s="52" t="s">
        <v>80</v>
      </c>
      <c r="O86" s="52" t="s">
        <v>10066</v>
      </c>
      <c r="P86" s="55" t="str">
        <f aca="false">IF(G86&gt;=90,"Excellent",IF(G86&gt;=80,"Good",IF(G86&gt;=70,"At Risk","Poor")))</f>
        <v>At Risk</v>
      </c>
      <c r="Q86" s="55" t="n">
        <f aca="false">ROUND(G86*0.4+(100-H86)*0.3+I86*0.3,2)</f>
        <v>86.6</v>
      </c>
      <c r="R86" s="55" t="str">
        <f aca="false">IF(H86&gt;5,"High Rejection",IF(H86&gt;2,"Watch","OK"))</f>
        <v>High Rejection</v>
      </c>
    </row>
    <row r="87" customFormat="false" ht="15" hidden="false" customHeight="true" outlineLevel="0" collapsed="false">
      <c r="A87" s="56" t="s">
        <v>14390</v>
      </c>
      <c r="B87" s="56" t="s">
        <v>14391</v>
      </c>
      <c r="C87" s="56" t="s">
        <v>3127</v>
      </c>
      <c r="D87" s="56" t="s">
        <v>38</v>
      </c>
      <c r="E87" s="56" t="n">
        <v>63.9</v>
      </c>
      <c r="F87" s="56" t="n">
        <v>91.6</v>
      </c>
      <c r="G87" s="54" t="n">
        <f aca="false">ROUND(E87*F87/100,1)</f>
        <v>58.5</v>
      </c>
      <c r="H87" s="56" t="n">
        <v>3.02</v>
      </c>
      <c r="I87" s="56" t="n">
        <v>85.2</v>
      </c>
      <c r="J87" s="56" t="n">
        <v>0.9</v>
      </c>
      <c r="K87" s="56" t="n">
        <v>3.98</v>
      </c>
      <c r="L87" s="56" t="n">
        <v>4</v>
      </c>
      <c r="M87" s="56" t="n">
        <v>61.4</v>
      </c>
      <c r="N87" s="56" t="s">
        <v>80</v>
      </c>
      <c r="O87" s="56" t="s">
        <v>10061</v>
      </c>
      <c r="P87" s="55" t="str">
        <f aca="false">IF(G87&gt;=90,"Excellent",IF(G87&gt;=80,"Good",IF(G87&gt;=70,"At Risk","Poor")))</f>
        <v>Poor</v>
      </c>
      <c r="Q87" s="55" t="n">
        <f aca="false">ROUND(G87*0.4+(100-H87)*0.3+I87*0.3,2)</f>
        <v>78.05</v>
      </c>
      <c r="R87" s="55" t="str">
        <f aca="false">IF(H87&gt;5,"High Rejection",IF(H87&gt;2,"Watch","OK"))</f>
        <v>Watch</v>
      </c>
    </row>
    <row r="88" customFormat="false" ht="15" hidden="false" customHeight="true" outlineLevel="0" collapsed="false">
      <c r="A88" s="52" t="s">
        <v>14392</v>
      </c>
      <c r="B88" s="52" t="s">
        <v>5072</v>
      </c>
      <c r="C88" s="52" t="s">
        <v>1546</v>
      </c>
      <c r="D88" s="52" t="s">
        <v>37</v>
      </c>
      <c r="E88" s="52" t="n">
        <v>62.3</v>
      </c>
      <c r="F88" s="52" t="n">
        <v>79.6</v>
      </c>
      <c r="G88" s="54" t="n">
        <f aca="false">ROUND(E88*F88/100,1)</f>
        <v>49.6</v>
      </c>
      <c r="H88" s="52" t="n">
        <v>5.06</v>
      </c>
      <c r="I88" s="52" t="n">
        <v>95.5</v>
      </c>
      <c r="J88" s="52" t="n">
        <v>-3</v>
      </c>
      <c r="K88" s="52" t="n">
        <v>0.29</v>
      </c>
      <c r="L88" s="52" t="n">
        <v>7</v>
      </c>
      <c r="M88" s="52" t="n">
        <v>57.2</v>
      </c>
      <c r="N88" s="52" t="s">
        <v>81</v>
      </c>
      <c r="O88" s="52" t="s">
        <v>10061</v>
      </c>
      <c r="P88" s="55" t="str">
        <f aca="false">IF(G88&gt;=90,"Excellent",IF(G88&gt;=80,"Good",IF(G88&gt;=70,"At Risk","Poor")))</f>
        <v>Poor</v>
      </c>
      <c r="Q88" s="55" t="n">
        <f aca="false">ROUND(G88*0.4+(100-H88)*0.3+I88*0.3,2)</f>
        <v>76.97</v>
      </c>
      <c r="R88" s="55" t="str">
        <f aca="false">IF(H88&gt;5,"High Rejection",IF(H88&gt;2,"Watch","OK"))</f>
        <v>High Rejection</v>
      </c>
    </row>
    <row r="89" customFormat="false" ht="15" hidden="false" customHeight="true" outlineLevel="0" collapsed="false">
      <c r="A89" s="56" t="s">
        <v>14393</v>
      </c>
      <c r="B89" s="56" t="s">
        <v>4357</v>
      </c>
      <c r="C89" s="56" t="s">
        <v>3448</v>
      </c>
      <c r="D89" s="56" t="s">
        <v>10</v>
      </c>
      <c r="E89" s="56" t="n">
        <v>65.8</v>
      </c>
      <c r="F89" s="56" t="n">
        <v>95.4</v>
      </c>
      <c r="G89" s="54" t="n">
        <f aca="false">ROUND(E89*F89/100,1)</f>
        <v>62.8</v>
      </c>
      <c r="H89" s="56" t="n">
        <v>0.21</v>
      </c>
      <c r="I89" s="56" t="n">
        <v>99</v>
      </c>
      <c r="J89" s="56" t="n">
        <v>12.6</v>
      </c>
      <c r="K89" s="56" t="n">
        <v>7.78</v>
      </c>
      <c r="L89" s="56" t="n">
        <v>5</v>
      </c>
      <c r="M89" s="56" t="n">
        <v>93.6</v>
      </c>
      <c r="N89" s="56" t="s">
        <v>78</v>
      </c>
      <c r="O89" s="56" t="s">
        <v>10061</v>
      </c>
      <c r="P89" s="55" t="str">
        <f aca="false">IF(G89&gt;=90,"Excellent",IF(G89&gt;=80,"Good",IF(G89&gt;=70,"At Risk","Poor")))</f>
        <v>Poor</v>
      </c>
      <c r="Q89" s="55" t="n">
        <f aca="false">ROUND(G89*0.4+(100-H89)*0.3+I89*0.3,2)</f>
        <v>84.76</v>
      </c>
      <c r="R89" s="55" t="str">
        <f aca="false">IF(H89&gt;5,"High Rejection",IF(H89&gt;2,"Watch","OK"))</f>
        <v>OK</v>
      </c>
    </row>
    <row r="90" customFormat="false" ht="15" hidden="false" customHeight="true" outlineLevel="0" collapsed="false">
      <c r="A90" s="52" t="s">
        <v>14394</v>
      </c>
      <c r="B90" s="52" t="s">
        <v>4827</v>
      </c>
      <c r="C90" s="52" t="s">
        <v>4743</v>
      </c>
      <c r="D90" s="52" t="s">
        <v>56</v>
      </c>
      <c r="E90" s="52" t="n">
        <v>73.2</v>
      </c>
      <c r="F90" s="52" t="n">
        <v>85.2</v>
      </c>
      <c r="G90" s="54" t="n">
        <f aca="false">ROUND(E90*F90/100,1)</f>
        <v>62.4</v>
      </c>
      <c r="H90" s="52" t="n">
        <v>1.33</v>
      </c>
      <c r="I90" s="52" t="n">
        <v>85.1</v>
      </c>
      <c r="J90" s="52" t="n">
        <v>-3.8</v>
      </c>
      <c r="K90" s="52" t="n">
        <v>-4.91</v>
      </c>
      <c r="L90" s="52" t="n">
        <v>2</v>
      </c>
      <c r="M90" s="52" t="n">
        <v>60.2</v>
      </c>
      <c r="N90" s="52" t="s">
        <v>80</v>
      </c>
      <c r="O90" s="52" t="s">
        <v>10061</v>
      </c>
      <c r="P90" s="55" t="str">
        <f aca="false">IF(G90&gt;=90,"Excellent",IF(G90&gt;=80,"Good",IF(G90&gt;=70,"At Risk","Poor")))</f>
        <v>Poor</v>
      </c>
      <c r="Q90" s="55" t="n">
        <f aca="false">ROUND(G90*0.4+(100-H90)*0.3+I90*0.3,2)</f>
        <v>80.09</v>
      </c>
      <c r="R90" s="55" t="str">
        <f aca="false">IF(H90&gt;5,"High Rejection",IF(H90&gt;2,"Watch","OK"))</f>
        <v>OK</v>
      </c>
    </row>
    <row r="91" customFormat="false" ht="15" hidden="false" customHeight="true" outlineLevel="0" collapsed="false">
      <c r="A91" s="56" t="s">
        <v>14395</v>
      </c>
      <c r="B91" s="56" t="s">
        <v>14396</v>
      </c>
      <c r="C91" s="56" t="s">
        <v>1095</v>
      </c>
      <c r="D91" s="56" t="s">
        <v>30</v>
      </c>
      <c r="E91" s="56" t="n">
        <v>68</v>
      </c>
      <c r="F91" s="56" t="n">
        <v>76.4</v>
      </c>
      <c r="G91" s="54" t="n">
        <f aca="false">ROUND(E91*F91/100,1)</f>
        <v>52</v>
      </c>
      <c r="H91" s="56" t="n">
        <v>2.82</v>
      </c>
      <c r="I91" s="56" t="n">
        <v>91.6</v>
      </c>
      <c r="J91" s="56" t="n">
        <v>2.1</v>
      </c>
      <c r="K91" s="56" t="n">
        <v>8.41</v>
      </c>
      <c r="L91" s="56" t="n">
        <v>2</v>
      </c>
      <c r="M91" s="56" t="n">
        <v>85.8</v>
      </c>
      <c r="N91" s="56" t="s">
        <v>79</v>
      </c>
      <c r="O91" s="56" t="s">
        <v>10061</v>
      </c>
      <c r="P91" s="55" t="str">
        <f aca="false">IF(G91&gt;=90,"Excellent",IF(G91&gt;=80,"Good",IF(G91&gt;=70,"At Risk","Poor")))</f>
        <v>Poor</v>
      </c>
      <c r="Q91" s="55" t="n">
        <f aca="false">ROUND(G91*0.4+(100-H91)*0.3+I91*0.3,2)</f>
        <v>77.43</v>
      </c>
      <c r="R91" s="55" t="str">
        <f aca="false">IF(H91&gt;5,"High Rejection",IF(H91&gt;2,"Watch","OK"))</f>
        <v>Watch</v>
      </c>
    </row>
    <row r="92" customFormat="false" ht="15" hidden="false" customHeight="true" outlineLevel="0" collapsed="false">
      <c r="A92" s="52" t="s">
        <v>14397</v>
      </c>
      <c r="B92" s="52" t="s">
        <v>5366</v>
      </c>
      <c r="C92" s="52" t="s">
        <v>796</v>
      </c>
      <c r="D92" s="52" t="s">
        <v>36</v>
      </c>
      <c r="E92" s="52" t="n">
        <v>69.1</v>
      </c>
      <c r="F92" s="52" t="n">
        <v>87.9</v>
      </c>
      <c r="G92" s="54" t="n">
        <f aca="false">ROUND(E92*F92/100,1)</f>
        <v>60.7</v>
      </c>
      <c r="H92" s="52" t="n">
        <v>6.25</v>
      </c>
      <c r="I92" s="52" t="n">
        <v>90.7</v>
      </c>
      <c r="J92" s="52" t="n">
        <v>6.7</v>
      </c>
      <c r="K92" s="52" t="n">
        <v>8.3</v>
      </c>
      <c r="L92" s="52" t="n">
        <v>3</v>
      </c>
      <c r="M92" s="52" t="n">
        <v>86.4</v>
      </c>
      <c r="N92" s="52" t="s">
        <v>81</v>
      </c>
      <c r="O92" s="52" t="s">
        <v>10066</v>
      </c>
      <c r="P92" s="55" t="str">
        <f aca="false">IF(G92&gt;=90,"Excellent",IF(G92&gt;=80,"Good",IF(G92&gt;=70,"At Risk","Poor")))</f>
        <v>Poor</v>
      </c>
      <c r="Q92" s="55" t="n">
        <f aca="false">ROUND(G92*0.4+(100-H92)*0.3+I92*0.3,2)</f>
        <v>79.62</v>
      </c>
      <c r="R92" s="55" t="str">
        <f aca="false">IF(H92&gt;5,"High Rejection",IF(H92&gt;2,"Watch","OK"))</f>
        <v>High Rejection</v>
      </c>
    </row>
    <row r="93" customFormat="false" ht="15" hidden="false" customHeight="true" outlineLevel="0" collapsed="false">
      <c r="A93" s="56" t="s">
        <v>14398</v>
      </c>
      <c r="B93" s="56" t="s">
        <v>6430</v>
      </c>
      <c r="C93" s="56" t="s">
        <v>5057</v>
      </c>
      <c r="D93" s="56" t="s">
        <v>55</v>
      </c>
      <c r="E93" s="56" t="n">
        <v>87.2</v>
      </c>
      <c r="F93" s="56" t="n">
        <v>78.5</v>
      </c>
      <c r="G93" s="54" t="n">
        <f aca="false">ROUND(E93*F93/100,1)</f>
        <v>68.5</v>
      </c>
      <c r="H93" s="56" t="n">
        <v>7.84</v>
      </c>
      <c r="I93" s="56" t="n">
        <v>92.4</v>
      </c>
      <c r="J93" s="56" t="n">
        <v>11.7</v>
      </c>
      <c r="K93" s="56" t="n">
        <v>1.47</v>
      </c>
      <c r="L93" s="56" t="n">
        <v>4</v>
      </c>
      <c r="M93" s="56" t="n">
        <v>54.1</v>
      </c>
      <c r="N93" s="56" t="s">
        <v>80</v>
      </c>
      <c r="O93" s="56" t="s">
        <v>10066</v>
      </c>
      <c r="P93" s="55" t="str">
        <f aca="false">IF(G93&gt;=90,"Excellent",IF(G93&gt;=80,"Good",IF(G93&gt;=70,"At Risk","Poor")))</f>
        <v>Poor</v>
      </c>
      <c r="Q93" s="55" t="n">
        <f aca="false">ROUND(G93*0.4+(100-H93)*0.3+I93*0.3,2)</f>
        <v>82.77</v>
      </c>
      <c r="R93" s="55" t="str">
        <f aca="false">IF(H93&gt;5,"High Rejection",IF(H93&gt;2,"Watch","OK"))</f>
        <v>High Rejection</v>
      </c>
    </row>
    <row r="94" customFormat="false" ht="15" hidden="false" customHeight="true" outlineLevel="0" collapsed="false">
      <c r="A94" s="52" t="s">
        <v>14399</v>
      </c>
      <c r="B94" s="52" t="s">
        <v>5583</v>
      </c>
      <c r="C94" s="52" t="s">
        <v>7080</v>
      </c>
      <c r="D94" s="52" t="s">
        <v>49</v>
      </c>
      <c r="E94" s="52" t="n">
        <v>91.8</v>
      </c>
      <c r="F94" s="52" t="n">
        <v>73.2</v>
      </c>
      <c r="G94" s="54" t="n">
        <f aca="false">ROUND(E94*F94/100,1)</f>
        <v>67.2</v>
      </c>
      <c r="H94" s="52" t="n">
        <v>5.07</v>
      </c>
      <c r="I94" s="52" t="n">
        <v>86.1</v>
      </c>
      <c r="J94" s="52" t="n">
        <v>6</v>
      </c>
      <c r="K94" s="52" t="n">
        <v>-3.82</v>
      </c>
      <c r="L94" s="52" t="n">
        <v>9</v>
      </c>
      <c r="M94" s="52" t="n">
        <v>75.4</v>
      </c>
      <c r="N94" s="52" t="s">
        <v>81</v>
      </c>
      <c r="O94" s="52" t="s">
        <v>10061</v>
      </c>
      <c r="P94" s="55" t="str">
        <f aca="false">IF(G94&gt;=90,"Excellent",IF(G94&gt;=80,"Good",IF(G94&gt;=70,"At Risk","Poor")))</f>
        <v>Poor</v>
      </c>
      <c r="Q94" s="55" t="n">
        <f aca="false">ROUND(G94*0.4+(100-H94)*0.3+I94*0.3,2)</f>
        <v>81.19</v>
      </c>
      <c r="R94" s="55" t="str">
        <f aca="false">IF(H94&gt;5,"High Rejection",IF(H94&gt;2,"Watch","OK"))</f>
        <v>High Rejection</v>
      </c>
    </row>
    <row r="95" customFormat="false" ht="15" hidden="false" customHeight="true" outlineLevel="0" collapsed="false">
      <c r="A95" s="56" t="s">
        <v>14400</v>
      </c>
      <c r="B95" s="56" t="s">
        <v>14401</v>
      </c>
      <c r="C95" s="56" t="s">
        <v>1745</v>
      </c>
      <c r="D95" s="56" t="s">
        <v>39</v>
      </c>
      <c r="E95" s="56" t="n">
        <v>74.4</v>
      </c>
      <c r="F95" s="56" t="n">
        <v>80.3</v>
      </c>
      <c r="G95" s="54" t="n">
        <f aca="false">ROUND(E95*F95/100,1)</f>
        <v>59.7</v>
      </c>
      <c r="H95" s="56" t="n">
        <v>2.22</v>
      </c>
      <c r="I95" s="56" t="n">
        <v>86.5</v>
      </c>
      <c r="J95" s="56" t="n">
        <v>11.8</v>
      </c>
      <c r="K95" s="56" t="n">
        <v>5.44</v>
      </c>
      <c r="L95" s="56" t="n">
        <v>4</v>
      </c>
      <c r="M95" s="56" t="n">
        <v>62.2</v>
      </c>
      <c r="N95" s="56" t="s">
        <v>79</v>
      </c>
      <c r="O95" s="56" t="s">
        <v>10061</v>
      </c>
      <c r="P95" s="55" t="str">
        <f aca="false">IF(G95&gt;=90,"Excellent",IF(G95&gt;=80,"Good",IF(G95&gt;=70,"At Risk","Poor")))</f>
        <v>Poor</v>
      </c>
      <c r="Q95" s="55" t="n">
        <f aca="false">ROUND(G95*0.4+(100-H95)*0.3+I95*0.3,2)</f>
        <v>79.16</v>
      </c>
      <c r="R95" s="55" t="str">
        <f aca="false">IF(H95&gt;5,"High Rejection",IF(H95&gt;2,"Watch","OK"))</f>
        <v>Watch</v>
      </c>
    </row>
    <row r="96" customFormat="false" ht="15" hidden="false" customHeight="true" outlineLevel="0" collapsed="false">
      <c r="A96" s="52" t="s">
        <v>14402</v>
      </c>
      <c r="B96" s="52" t="s">
        <v>5864</v>
      </c>
      <c r="C96" s="52" t="s">
        <v>5974</v>
      </c>
      <c r="D96" s="52" t="s">
        <v>13</v>
      </c>
      <c r="E96" s="52" t="n">
        <v>88</v>
      </c>
      <c r="F96" s="52" t="n">
        <v>88.8</v>
      </c>
      <c r="G96" s="54" t="n">
        <f aca="false">ROUND(E96*F96/100,1)</f>
        <v>78.1</v>
      </c>
      <c r="H96" s="52" t="n">
        <v>3.89</v>
      </c>
      <c r="I96" s="52" t="n">
        <v>95</v>
      </c>
      <c r="J96" s="52" t="n">
        <v>0.8</v>
      </c>
      <c r="K96" s="52" t="n">
        <v>4.98</v>
      </c>
      <c r="L96" s="52" t="n">
        <v>2</v>
      </c>
      <c r="M96" s="52" t="n">
        <v>79.1</v>
      </c>
      <c r="N96" s="52" t="s">
        <v>79</v>
      </c>
      <c r="O96" s="52" t="s">
        <v>10066</v>
      </c>
      <c r="P96" s="55" t="str">
        <f aca="false">IF(G96&gt;=90,"Excellent",IF(G96&gt;=80,"Good",IF(G96&gt;=70,"At Risk","Poor")))</f>
        <v>At Risk</v>
      </c>
      <c r="Q96" s="55" t="n">
        <f aca="false">ROUND(G96*0.4+(100-H96)*0.3+I96*0.3,2)</f>
        <v>88.57</v>
      </c>
      <c r="R96" s="55" t="str">
        <f aca="false">IF(H96&gt;5,"High Rejection",IF(H96&gt;2,"Watch","OK"))</f>
        <v>Watch</v>
      </c>
    </row>
    <row r="97" customFormat="false" ht="15" hidden="false" customHeight="true" outlineLevel="0" collapsed="false">
      <c r="A97" s="56" t="s">
        <v>14403</v>
      </c>
      <c r="B97" s="56" t="s">
        <v>14404</v>
      </c>
      <c r="C97" s="56" t="s">
        <v>3448</v>
      </c>
      <c r="D97" s="56" t="s">
        <v>26</v>
      </c>
      <c r="E97" s="56" t="n">
        <v>93.6</v>
      </c>
      <c r="F97" s="56" t="n">
        <v>80</v>
      </c>
      <c r="G97" s="54" t="n">
        <f aca="false">ROUND(E97*F97/100,1)</f>
        <v>74.9</v>
      </c>
      <c r="H97" s="56" t="n">
        <v>2.16</v>
      </c>
      <c r="I97" s="56" t="n">
        <v>86.7</v>
      </c>
      <c r="J97" s="56" t="n">
        <v>1.9</v>
      </c>
      <c r="K97" s="56" t="n">
        <v>9.49</v>
      </c>
      <c r="L97" s="56" t="n">
        <v>0</v>
      </c>
      <c r="M97" s="56" t="n">
        <v>79.9</v>
      </c>
      <c r="N97" s="56" t="s">
        <v>79</v>
      </c>
      <c r="O97" s="56" t="s">
        <v>10066</v>
      </c>
      <c r="P97" s="55" t="str">
        <f aca="false">IF(G97&gt;=90,"Excellent",IF(G97&gt;=80,"Good",IF(G97&gt;=70,"At Risk","Poor")))</f>
        <v>At Risk</v>
      </c>
      <c r="Q97" s="55" t="n">
        <f aca="false">ROUND(G97*0.4+(100-H97)*0.3+I97*0.3,2)</f>
        <v>85.32</v>
      </c>
      <c r="R97" s="55" t="str">
        <f aca="false">IF(H97&gt;5,"High Rejection",IF(H97&gt;2,"Watch","OK"))</f>
        <v>Watch</v>
      </c>
    </row>
    <row r="98" customFormat="false" ht="15" hidden="false" customHeight="true" outlineLevel="0" collapsed="false">
      <c r="A98" s="52" t="s">
        <v>14405</v>
      </c>
      <c r="B98" s="52" t="s">
        <v>14406</v>
      </c>
      <c r="C98" s="52" t="s">
        <v>12763</v>
      </c>
      <c r="D98" s="52" t="s">
        <v>16</v>
      </c>
      <c r="E98" s="52" t="n">
        <v>61.4</v>
      </c>
      <c r="F98" s="52" t="n">
        <v>75.8</v>
      </c>
      <c r="G98" s="54" t="n">
        <f aca="false">ROUND(E98*F98/100,1)</f>
        <v>46.5</v>
      </c>
      <c r="H98" s="52" t="n">
        <v>4.46</v>
      </c>
      <c r="I98" s="52" t="n">
        <v>99.6</v>
      </c>
      <c r="J98" s="52" t="n">
        <v>4.4</v>
      </c>
      <c r="K98" s="52" t="n">
        <v>-4.88</v>
      </c>
      <c r="L98" s="52" t="n">
        <v>0</v>
      </c>
      <c r="M98" s="52" t="n">
        <v>98.1</v>
      </c>
      <c r="N98" s="52" t="s">
        <v>78</v>
      </c>
      <c r="O98" s="52" t="s">
        <v>10061</v>
      </c>
      <c r="P98" s="55" t="str">
        <f aca="false">IF(G98&gt;=90,"Excellent",IF(G98&gt;=80,"Good",IF(G98&gt;=70,"At Risk","Poor")))</f>
        <v>Poor</v>
      </c>
      <c r="Q98" s="55" t="n">
        <f aca="false">ROUND(G98*0.4+(100-H98)*0.3+I98*0.3,2)</f>
        <v>77.14</v>
      </c>
      <c r="R98" s="55" t="str">
        <f aca="false">IF(H98&gt;5,"High Rejection",IF(H98&gt;2,"Watch","OK"))</f>
        <v>Watch</v>
      </c>
    </row>
    <row r="99" customFormat="false" ht="15" hidden="false" customHeight="true" outlineLevel="0" collapsed="false">
      <c r="A99" s="56" t="s">
        <v>14407</v>
      </c>
      <c r="B99" s="56" t="s">
        <v>14408</v>
      </c>
      <c r="C99" s="56" t="s">
        <v>2341</v>
      </c>
      <c r="D99" s="56" t="s">
        <v>35</v>
      </c>
      <c r="E99" s="56" t="n">
        <v>98.3</v>
      </c>
      <c r="F99" s="56" t="n">
        <v>88.5</v>
      </c>
      <c r="G99" s="54" t="n">
        <f aca="false">ROUND(E99*F99/100,1)</f>
        <v>87</v>
      </c>
      <c r="H99" s="56" t="n">
        <v>6.53</v>
      </c>
      <c r="I99" s="56" t="n">
        <v>96.9</v>
      </c>
      <c r="J99" s="56" t="n">
        <v>-3.8</v>
      </c>
      <c r="K99" s="56" t="n">
        <v>0.59</v>
      </c>
      <c r="L99" s="56" t="n">
        <v>0</v>
      </c>
      <c r="M99" s="56" t="n">
        <v>90</v>
      </c>
      <c r="N99" s="56" t="s">
        <v>81</v>
      </c>
      <c r="O99" s="56" t="s">
        <v>10061</v>
      </c>
      <c r="P99" s="55" t="str">
        <f aca="false">IF(G99&gt;=90,"Excellent",IF(G99&gt;=80,"Good",IF(G99&gt;=70,"At Risk","Poor")))</f>
        <v>Good</v>
      </c>
      <c r="Q99" s="55" t="n">
        <f aca="false">ROUND(G99*0.4+(100-H99)*0.3+I99*0.3,2)</f>
        <v>91.91</v>
      </c>
      <c r="R99" s="55" t="str">
        <f aca="false">IF(H99&gt;5,"High Rejection",IF(H99&gt;2,"Watch","OK"))</f>
        <v>High Rejection</v>
      </c>
    </row>
    <row r="100" customFormat="false" ht="15" hidden="false" customHeight="true" outlineLevel="0" collapsed="false">
      <c r="A100" s="52" t="s">
        <v>14409</v>
      </c>
      <c r="B100" s="52" t="s">
        <v>5366</v>
      </c>
      <c r="C100" s="52" t="s">
        <v>7359</v>
      </c>
      <c r="D100" s="52" t="s">
        <v>40</v>
      </c>
      <c r="E100" s="52" t="n">
        <v>97.3</v>
      </c>
      <c r="F100" s="52" t="n">
        <v>72.7</v>
      </c>
      <c r="G100" s="54" t="n">
        <f aca="false">ROUND(E100*F100/100,1)</f>
        <v>70.7</v>
      </c>
      <c r="H100" s="52" t="n">
        <v>0.97</v>
      </c>
      <c r="I100" s="52" t="n">
        <v>95.7</v>
      </c>
      <c r="J100" s="52" t="n">
        <v>0.9</v>
      </c>
      <c r="K100" s="52" t="n">
        <v>-0.38</v>
      </c>
      <c r="L100" s="52" t="n">
        <v>8</v>
      </c>
      <c r="M100" s="52" t="n">
        <v>63.3</v>
      </c>
      <c r="N100" s="52" t="s">
        <v>79</v>
      </c>
      <c r="O100" s="52" t="s">
        <v>10061</v>
      </c>
      <c r="P100" s="55" t="str">
        <f aca="false">IF(G100&gt;=90,"Excellent",IF(G100&gt;=80,"Good",IF(G100&gt;=70,"At Risk","Poor")))</f>
        <v>At Risk</v>
      </c>
      <c r="Q100" s="55" t="n">
        <f aca="false">ROUND(G100*0.4+(100-H100)*0.3+I100*0.3,2)</f>
        <v>86.7</v>
      </c>
      <c r="R100" s="55" t="str">
        <f aca="false">IF(H100&gt;5,"High Rejection",IF(H100&gt;2,"Watch","OK"))</f>
        <v>OK</v>
      </c>
    </row>
    <row r="101" customFormat="false" ht="15" hidden="false" customHeight="true" outlineLevel="0" collapsed="false">
      <c r="A101" s="56" t="s">
        <v>14410</v>
      </c>
      <c r="B101" s="56" t="s">
        <v>4954</v>
      </c>
      <c r="C101" s="56" t="s">
        <v>3198</v>
      </c>
      <c r="D101" s="56" t="s">
        <v>44</v>
      </c>
      <c r="E101" s="56" t="n">
        <v>61.1</v>
      </c>
      <c r="F101" s="56" t="n">
        <v>99.6</v>
      </c>
      <c r="G101" s="54" t="n">
        <f aca="false">ROUND(E101*F101/100,1)</f>
        <v>60.9</v>
      </c>
      <c r="H101" s="56" t="n">
        <v>6.94</v>
      </c>
      <c r="I101" s="56" t="n">
        <v>97.1</v>
      </c>
      <c r="J101" s="56" t="n">
        <v>8.4</v>
      </c>
      <c r="K101" s="56" t="n">
        <v>-3.95</v>
      </c>
      <c r="L101" s="56" t="n">
        <v>4</v>
      </c>
      <c r="M101" s="56" t="n">
        <v>56.9</v>
      </c>
      <c r="N101" s="56" t="s">
        <v>79</v>
      </c>
      <c r="O101" s="56" t="s">
        <v>10061</v>
      </c>
      <c r="P101" s="55" t="str">
        <f aca="false">IF(G101&gt;=90,"Excellent",IF(G101&gt;=80,"Good",IF(G101&gt;=70,"At Risk","Poor")))</f>
        <v>Poor</v>
      </c>
      <c r="Q101" s="55" t="n">
        <f aca="false">ROUND(G101*0.4+(100-H101)*0.3+I101*0.3,2)</f>
        <v>81.41</v>
      </c>
      <c r="R101" s="55" t="str">
        <f aca="false">IF(H101&gt;5,"High Rejection",IF(H101&gt;2,"Watch","OK"))</f>
        <v>High Rejection</v>
      </c>
    </row>
    <row r="102" customFormat="false" ht="15" hidden="false" customHeight="true" outlineLevel="0" collapsed="false">
      <c r="A102" s="52" t="s">
        <v>14411</v>
      </c>
      <c r="B102" s="52" t="s">
        <v>7076</v>
      </c>
      <c r="C102" s="52" t="s">
        <v>2455</v>
      </c>
      <c r="D102" s="52" t="s">
        <v>52</v>
      </c>
      <c r="E102" s="52" t="n">
        <v>91.9</v>
      </c>
      <c r="F102" s="52" t="n">
        <v>83.8</v>
      </c>
      <c r="G102" s="54" t="n">
        <f aca="false">ROUND(E102*F102/100,1)</f>
        <v>77</v>
      </c>
      <c r="H102" s="52" t="n">
        <v>3.69</v>
      </c>
      <c r="I102" s="52" t="n">
        <v>95.6</v>
      </c>
      <c r="J102" s="52" t="n">
        <v>-4</v>
      </c>
      <c r="K102" s="52" t="n">
        <v>-1.56</v>
      </c>
      <c r="L102" s="52" t="n">
        <v>4</v>
      </c>
      <c r="M102" s="52" t="n">
        <v>75.1</v>
      </c>
      <c r="N102" s="52" t="s">
        <v>79</v>
      </c>
      <c r="O102" s="52" t="s">
        <v>10061</v>
      </c>
      <c r="P102" s="55" t="str">
        <f aca="false">IF(G102&gt;=90,"Excellent",IF(G102&gt;=80,"Good",IF(G102&gt;=70,"At Risk","Poor")))</f>
        <v>At Risk</v>
      </c>
      <c r="Q102" s="55" t="n">
        <f aca="false">ROUND(G102*0.4+(100-H102)*0.3+I102*0.3,2)</f>
        <v>88.37</v>
      </c>
      <c r="R102" s="55" t="str">
        <f aca="false">IF(H102&gt;5,"High Rejection",IF(H102&gt;2,"Watch","OK"))</f>
        <v>Watch</v>
      </c>
    </row>
    <row r="103" customFormat="false" ht="15" hidden="false" customHeight="true" outlineLevel="0" collapsed="false">
      <c r="A103" s="56" t="s">
        <v>14412</v>
      </c>
      <c r="B103" s="56" t="s">
        <v>14413</v>
      </c>
      <c r="C103" s="56" t="s">
        <v>3308</v>
      </c>
      <c r="D103" s="56" t="s">
        <v>56</v>
      </c>
      <c r="E103" s="56" t="n">
        <v>92.4</v>
      </c>
      <c r="F103" s="56" t="n">
        <v>84.5</v>
      </c>
      <c r="G103" s="54" t="n">
        <f aca="false">ROUND(E103*F103/100,1)</f>
        <v>78.1</v>
      </c>
      <c r="H103" s="56" t="n">
        <v>3.7</v>
      </c>
      <c r="I103" s="56" t="n">
        <v>99.3</v>
      </c>
      <c r="J103" s="56" t="n">
        <v>-1.7</v>
      </c>
      <c r="K103" s="56" t="n">
        <v>-0.78</v>
      </c>
      <c r="L103" s="56" t="n">
        <v>6</v>
      </c>
      <c r="M103" s="56" t="n">
        <v>95.3</v>
      </c>
      <c r="N103" s="56" t="s">
        <v>78</v>
      </c>
      <c r="O103" s="56" t="s">
        <v>10061</v>
      </c>
      <c r="P103" s="55" t="str">
        <f aca="false">IF(G103&gt;=90,"Excellent",IF(G103&gt;=80,"Good",IF(G103&gt;=70,"At Risk","Poor")))</f>
        <v>At Risk</v>
      </c>
      <c r="Q103" s="55" t="n">
        <f aca="false">ROUND(G103*0.4+(100-H103)*0.3+I103*0.3,2)</f>
        <v>89.92</v>
      </c>
      <c r="R103" s="55" t="str">
        <f aca="false">IF(H103&gt;5,"High Rejection",IF(H103&gt;2,"Watch","OK"))</f>
        <v>Watch</v>
      </c>
    </row>
    <row r="104" customFormat="false" ht="15" hidden="false" customHeight="true" outlineLevel="0" collapsed="false">
      <c r="A104" s="52" t="s">
        <v>14414</v>
      </c>
      <c r="B104" s="52" t="s">
        <v>14415</v>
      </c>
      <c r="C104" s="52" t="s">
        <v>7607</v>
      </c>
      <c r="D104" s="52" t="s">
        <v>38</v>
      </c>
      <c r="E104" s="52" t="n">
        <v>70.5</v>
      </c>
      <c r="F104" s="52" t="n">
        <v>83.9</v>
      </c>
      <c r="G104" s="54" t="n">
        <f aca="false">ROUND(E104*F104/100,1)</f>
        <v>59.1</v>
      </c>
      <c r="H104" s="52" t="n">
        <v>4.62</v>
      </c>
      <c r="I104" s="52" t="n">
        <v>90.6</v>
      </c>
      <c r="J104" s="52" t="n">
        <v>10.4</v>
      </c>
      <c r="K104" s="52" t="n">
        <v>7.34</v>
      </c>
      <c r="L104" s="52" t="n">
        <v>3</v>
      </c>
      <c r="M104" s="52" t="n">
        <v>90.6</v>
      </c>
      <c r="N104" s="52" t="s">
        <v>78</v>
      </c>
      <c r="O104" s="52" t="s">
        <v>10066</v>
      </c>
      <c r="P104" s="55" t="str">
        <f aca="false">IF(G104&gt;=90,"Excellent",IF(G104&gt;=80,"Good",IF(G104&gt;=70,"At Risk","Poor")))</f>
        <v>Poor</v>
      </c>
      <c r="Q104" s="55" t="n">
        <f aca="false">ROUND(G104*0.4+(100-H104)*0.3+I104*0.3,2)</f>
        <v>79.43</v>
      </c>
      <c r="R104" s="55" t="str">
        <f aca="false">IF(H104&gt;5,"High Rejection",IF(H104&gt;2,"Watch","OK"))</f>
        <v>Watch</v>
      </c>
    </row>
    <row r="105" customFormat="false" ht="15" hidden="false" customHeight="true" outlineLevel="0" collapsed="false">
      <c r="A105" s="56" t="s">
        <v>14416</v>
      </c>
      <c r="B105" s="56" t="s">
        <v>14417</v>
      </c>
      <c r="C105" s="56" t="s">
        <v>6672</v>
      </c>
      <c r="D105" s="56" t="s">
        <v>40</v>
      </c>
      <c r="E105" s="56" t="n">
        <v>66.6</v>
      </c>
      <c r="F105" s="56" t="n">
        <v>76.4</v>
      </c>
      <c r="G105" s="54" t="n">
        <f aca="false">ROUND(E105*F105/100,1)</f>
        <v>50.9</v>
      </c>
      <c r="H105" s="56" t="n">
        <v>4.41</v>
      </c>
      <c r="I105" s="56" t="n">
        <v>85.3</v>
      </c>
      <c r="J105" s="56" t="n">
        <v>-3.5</v>
      </c>
      <c r="K105" s="56" t="n">
        <v>0.6</v>
      </c>
      <c r="L105" s="56" t="n">
        <v>3</v>
      </c>
      <c r="M105" s="56" t="n">
        <v>61</v>
      </c>
      <c r="N105" s="56" t="s">
        <v>81</v>
      </c>
      <c r="O105" s="56" t="s">
        <v>10061</v>
      </c>
      <c r="P105" s="55" t="str">
        <f aca="false">IF(G105&gt;=90,"Excellent",IF(G105&gt;=80,"Good",IF(G105&gt;=70,"At Risk","Poor")))</f>
        <v>Poor</v>
      </c>
      <c r="Q105" s="55" t="n">
        <f aca="false">ROUND(G105*0.4+(100-H105)*0.3+I105*0.3,2)</f>
        <v>74.63</v>
      </c>
      <c r="R105" s="55" t="str">
        <f aca="false">IF(H105&gt;5,"High Rejection",IF(H105&gt;2,"Watch","OK"))</f>
        <v>Watch</v>
      </c>
    </row>
    <row r="106" customFormat="false" ht="15" hidden="false" customHeight="true" outlineLevel="0" collapsed="false">
      <c r="A106" s="52" t="s">
        <v>14418</v>
      </c>
      <c r="B106" s="52" t="s">
        <v>6743</v>
      </c>
      <c r="C106" s="52" t="s">
        <v>3464</v>
      </c>
      <c r="D106" s="52" t="s">
        <v>41</v>
      </c>
      <c r="E106" s="52" t="n">
        <v>68.9</v>
      </c>
      <c r="F106" s="52" t="n">
        <v>80</v>
      </c>
      <c r="G106" s="54" t="n">
        <f aca="false">ROUND(E106*F106/100,1)</f>
        <v>55.1</v>
      </c>
      <c r="H106" s="52" t="n">
        <v>7.98</v>
      </c>
      <c r="I106" s="52" t="n">
        <v>93.8</v>
      </c>
      <c r="J106" s="52" t="n">
        <v>4.4</v>
      </c>
      <c r="K106" s="52" t="n">
        <v>0.84</v>
      </c>
      <c r="L106" s="52" t="n">
        <v>3</v>
      </c>
      <c r="M106" s="52" t="n">
        <v>57.6</v>
      </c>
      <c r="N106" s="52" t="s">
        <v>78</v>
      </c>
      <c r="O106" s="52" t="s">
        <v>10066</v>
      </c>
      <c r="P106" s="55" t="str">
        <f aca="false">IF(G106&gt;=90,"Excellent",IF(G106&gt;=80,"Good",IF(G106&gt;=70,"At Risk","Poor")))</f>
        <v>Poor</v>
      </c>
      <c r="Q106" s="55" t="n">
        <f aca="false">ROUND(G106*0.4+(100-H106)*0.3+I106*0.3,2)</f>
        <v>77.79</v>
      </c>
      <c r="R106" s="55" t="str">
        <f aca="false">IF(H106&gt;5,"High Rejection",IF(H106&gt;2,"Watch","OK"))</f>
        <v>High Rejection</v>
      </c>
    </row>
    <row r="107" customFormat="false" ht="15" hidden="false" customHeight="true" outlineLevel="0" collapsed="false">
      <c r="A107" s="56" t="s">
        <v>14419</v>
      </c>
      <c r="B107" s="56" t="s">
        <v>14420</v>
      </c>
      <c r="C107" s="56" t="s">
        <v>3591</v>
      </c>
      <c r="D107" s="56" t="s">
        <v>36</v>
      </c>
      <c r="E107" s="56" t="n">
        <v>85.8</v>
      </c>
      <c r="F107" s="56" t="n">
        <v>89.4</v>
      </c>
      <c r="G107" s="54" t="n">
        <f aca="false">ROUND(E107*F107/100,1)</f>
        <v>76.7</v>
      </c>
      <c r="H107" s="56" t="n">
        <v>7.86</v>
      </c>
      <c r="I107" s="56" t="n">
        <v>93.5</v>
      </c>
      <c r="J107" s="56" t="n">
        <v>-1.2</v>
      </c>
      <c r="K107" s="56" t="n">
        <v>7.79</v>
      </c>
      <c r="L107" s="56" t="n">
        <v>3</v>
      </c>
      <c r="M107" s="56" t="n">
        <v>84.2</v>
      </c>
      <c r="N107" s="56" t="s">
        <v>80</v>
      </c>
      <c r="O107" s="56" t="s">
        <v>10066</v>
      </c>
      <c r="P107" s="55" t="str">
        <f aca="false">IF(G107&gt;=90,"Excellent",IF(G107&gt;=80,"Good",IF(G107&gt;=70,"At Risk","Poor")))</f>
        <v>At Risk</v>
      </c>
      <c r="Q107" s="55" t="n">
        <f aca="false">ROUND(G107*0.4+(100-H107)*0.3+I107*0.3,2)</f>
        <v>86.37</v>
      </c>
      <c r="R107" s="55" t="str">
        <f aca="false">IF(H107&gt;5,"High Rejection",IF(H107&gt;2,"Watch","OK"))</f>
        <v>High Rejection</v>
      </c>
    </row>
    <row r="108" customFormat="false" ht="15" hidden="false" customHeight="true" outlineLevel="0" collapsed="false">
      <c r="A108" s="52" t="s">
        <v>14421</v>
      </c>
      <c r="B108" s="52" t="s">
        <v>5052</v>
      </c>
      <c r="C108" s="52" t="s">
        <v>3121</v>
      </c>
      <c r="D108" s="52" t="s">
        <v>41</v>
      </c>
      <c r="E108" s="52" t="n">
        <v>97.3</v>
      </c>
      <c r="F108" s="52" t="n">
        <v>85.9</v>
      </c>
      <c r="G108" s="54" t="n">
        <f aca="false">ROUND(E108*F108/100,1)</f>
        <v>83.6</v>
      </c>
      <c r="H108" s="52" t="n">
        <v>6.25</v>
      </c>
      <c r="I108" s="52" t="n">
        <v>92.6</v>
      </c>
      <c r="J108" s="52" t="n">
        <v>0.8</v>
      </c>
      <c r="K108" s="52" t="n">
        <v>0.14</v>
      </c>
      <c r="L108" s="52" t="n">
        <v>9</v>
      </c>
      <c r="M108" s="52" t="n">
        <v>79.3</v>
      </c>
      <c r="N108" s="52" t="s">
        <v>81</v>
      </c>
      <c r="O108" s="52" t="s">
        <v>10061</v>
      </c>
      <c r="P108" s="55" t="str">
        <f aca="false">IF(G108&gt;=90,"Excellent",IF(G108&gt;=80,"Good",IF(G108&gt;=70,"At Risk","Poor")))</f>
        <v>Good</v>
      </c>
      <c r="Q108" s="55" t="n">
        <f aca="false">ROUND(G108*0.4+(100-H108)*0.3+I108*0.3,2)</f>
        <v>89.35</v>
      </c>
      <c r="R108" s="55" t="str">
        <f aca="false">IF(H108&gt;5,"High Rejection",IF(H108&gt;2,"Watch","OK"))</f>
        <v>High Rejection</v>
      </c>
    </row>
    <row r="109" customFormat="false" ht="15" hidden="false" customHeight="true" outlineLevel="0" collapsed="false">
      <c r="A109" s="56" t="s">
        <v>14422</v>
      </c>
      <c r="B109" s="56" t="s">
        <v>6322</v>
      </c>
      <c r="C109" s="56" t="s">
        <v>14423</v>
      </c>
      <c r="D109" s="56" t="s">
        <v>10</v>
      </c>
      <c r="E109" s="56" t="n">
        <v>69.8</v>
      </c>
      <c r="F109" s="56" t="n">
        <v>83.1</v>
      </c>
      <c r="G109" s="54" t="n">
        <f aca="false">ROUND(E109*F109/100,1)</f>
        <v>58</v>
      </c>
      <c r="H109" s="56" t="n">
        <v>0.47</v>
      </c>
      <c r="I109" s="56" t="n">
        <v>91.9</v>
      </c>
      <c r="J109" s="56" t="n">
        <v>13.2</v>
      </c>
      <c r="K109" s="56" t="n">
        <v>-3.45</v>
      </c>
      <c r="L109" s="56" t="n">
        <v>2</v>
      </c>
      <c r="M109" s="56" t="n">
        <v>71.2</v>
      </c>
      <c r="N109" s="56" t="s">
        <v>80</v>
      </c>
      <c r="O109" s="56" t="s">
        <v>10066</v>
      </c>
      <c r="P109" s="55" t="str">
        <f aca="false">IF(G109&gt;=90,"Excellent",IF(G109&gt;=80,"Good",IF(G109&gt;=70,"At Risk","Poor")))</f>
        <v>Poor</v>
      </c>
      <c r="Q109" s="55" t="n">
        <f aca="false">ROUND(G109*0.4+(100-H109)*0.3+I109*0.3,2)</f>
        <v>80.63</v>
      </c>
      <c r="R109" s="55" t="str">
        <f aca="false">IF(H109&gt;5,"High Rejection",IF(H109&gt;2,"Watch","OK"))</f>
        <v>OK</v>
      </c>
    </row>
    <row r="110" customFormat="false" ht="15" hidden="false" customHeight="true" outlineLevel="0" collapsed="false">
      <c r="A110" s="52" t="s">
        <v>14424</v>
      </c>
      <c r="B110" s="52" t="s">
        <v>4239</v>
      </c>
      <c r="C110" s="52" t="s">
        <v>7148</v>
      </c>
      <c r="D110" s="52" t="s">
        <v>46</v>
      </c>
      <c r="E110" s="52" t="n">
        <v>79.1</v>
      </c>
      <c r="F110" s="52" t="n">
        <v>96.5</v>
      </c>
      <c r="G110" s="54" t="n">
        <f aca="false">ROUND(E110*F110/100,1)</f>
        <v>76.3</v>
      </c>
      <c r="H110" s="52" t="n">
        <v>2.55</v>
      </c>
      <c r="I110" s="52" t="n">
        <v>85.5</v>
      </c>
      <c r="J110" s="52" t="n">
        <v>13</v>
      </c>
      <c r="K110" s="52" t="n">
        <v>1.42</v>
      </c>
      <c r="L110" s="52" t="n">
        <v>5</v>
      </c>
      <c r="M110" s="52" t="n">
        <v>62.2</v>
      </c>
      <c r="N110" s="52" t="s">
        <v>80</v>
      </c>
      <c r="O110" s="52" t="s">
        <v>10066</v>
      </c>
      <c r="P110" s="55" t="str">
        <f aca="false">IF(G110&gt;=90,"Excellent",IF(G110&gt;=80,"Good",IF(G110&gt;=70,"At Risk","Poor")))</f>
        <v>At Risk</v>
      </c>
      <c r="Q110" s="55" t="n">
        <f aca="false">ROUND(G110*0.4+(100-H110)*0.3+I110*0.3,2)</f>
        <v>85.41</v>
      </c>
      <c r="R110" s="55" t="str">
        <f aca="false">IF(H110&gt;5,"High Rejection",IF(H110&gt;2,"Watch","OK"))</f>
        <v>Watch</v>
      </c>
    </row>
    <row r="111" customFormat="false" ht="15" hidden="false" customHeight="true" outlineLevel="0" collapsed="false">
      <c r="A111" s="56" t="s">
        <v>14425</v>
      </c>
      <c r="B111" s="56" t="s">
        <v>14426</v>
      </c>
      <c r="C111" s="56" t="s">
        <v>4399</v>
      </c>
      <c r="D111" s="56" t="s">
        <v>41</v>
      </c>
      <c r="E111" s="56" t="n">
        <v>75.6</v>
      </c>
      <c r="F111" s="56" t="n">
        <v>77.6</v>
      </c>
      <c r="G111" s="54" t="n">
        <f aca="false">ROUND(E111*F111/100,1)</f>
        <v>58.7</v>
      </c>
      <c r="H111" s="56" t="n">
        <v>0.37</v>
      </c>
      <c r="I111" s="56" t="n">
        <v>99</v>
      </c>
      <c r="J111" s="56" t="n">
        <v>-1.9</v>
      </c>
      <c r="K111" s="56" t="n">
        <v>7.1</v>
      </c>
      <c r="L111" s="56" t="n">
        <v>6</v>
      </c>
      <c r="M111" s="56" t="n">
        <v>82.2</v>
      </c>
      <c r="N111" s="56" t="s">
        <v>80</v>
      </c>
      <c r="O111" s="56" t="s">
        <v>10066</v>
      </c>
      <c r="P111" s="55" t="str">
        <f aca="false">IF(G111&gt;=90,"Excellent",IF(G111&gt;=80,"Good",IF(G111&gt;=70,"At Risk","Poor")))</f>
        <v>Poor</v>
      </c>
      <c r="Q111" s="55" t="n">
        <f aca="false">ROUND(G111*0.4+(100-H111)*0.3+I111*0.3,2)</f>
        <v>83.07</v>
      </c>
      <c r="R111" s="55" t="str">
        <f aca="false">IF(H111&gt;5,"High Rejection",IF(H111&gt;2,"Watch","OK"))</f>
        <v>OK</v>
      </c>
    </row>
    <row r="112" customFormat="false" ht="15" hidden="false" customHeight="true" outlineLevel="0" collapsed="false">
      <c r="A112" s="52" t="s">
        <v>14427</v>
      </c>
      <c r="B112" s="52" t="s">
        <v>6508</v>
      </c>
      <c r="C112" s="52" t="s">
        <v>4013</v>
      </c>
      <c r="D112" s="52" t="s">
        <v>52</v>
      </c>
      <c r="E112" s="52" t="n">
        <v>75.8</v>
      </c>
      <c r="F112" s="52" t="n">
        <v>91.6</v>
      </c>
      <c r="G112" s="54" t="n">
        <f aca="false">ROUND(E112*F112/100,1)</f>
        <v>69.4</v>
      </c>
      <c r="H112" s="52" t="n">
        <v>5.3</v>
      </c>
      <c r="I112" s="52" t="n">
        <v>88.8</v>
      </c>
      <c r="J112" s="52" t="n">
        <v>10</v>
      </c>
      <c r="K112" s="52" t="n">
        <v>3.02</v>
      </c>
      <c r="L112" s="52" t="n">
        <v>6</v>
      </c>
      <c r="M112" s="52" t="n">
        <v>96</v>
      </c>
      <c r="N112" s="52" t="s">
        <v>81</v>
      </c>
      <c r="O112" s="52" t="s">
        <v>10066</v>
      </c>
      <c r="P112" s="55" t="str">
        <f aca="false">IF(G112&gt;=90,"Excellent",IF(G112&gt;=80,"Good",IF(G112&gt;=70,"At Risk","Poor")))</f>
        <v>Poor</v>
      </c>
      <c r="Q112" s="55" t="n">
        <f aca="false">ROUND(G112*0.4+(100-H112)*0.3+I112*0.3,2)</f>
        <v>82.81</v>
      </c>
      <c r="R112" s="55" t="str">
        <f aca="false">IF(H112&gt;5,"High Rejection",IF(H112&gt;2,"Watch","OK"))</f>
        <v>High Rejection</v>
      </c>
    </row>
    <row r="113" customFormat="false" ht="15" hidden="false" customHeight="true" outlineLevel="0" collapsed="false">
      <c r="A113" s="56" t="s">
        <v>14428</v>
      </c>
      <c r="B113" s="56" t="s">
        <v>5265</v>
      </c>
      <c r="C113" s="56" t="s">
        <v>2757</v>
      </c>
      <c r="D113" s="56" t="s">
        <v>34</v>
      </c>
      <c r="E113" s="56" t="n">
        <v>82.9</v>
      </c>
      <c r="F113" s="56" t="n">
        <v>70.4</v>
      </c>
      <c r="G113" s="54" t="n">
        <f aca="false">ROUND(E113*F113/100,1)</f>
        <v>58.4</v>
      </c>
      <c r="H113" s="56" t="n">
        <v>6.48</v>
      </c>
      <c r="I113" s="56" t="n">
        <v>89.6</v>
      </c>
      <c r="J113" s="56" t="n">
        <v>0.5</v>
      </c>
      <c r="K113" s="56" t="n">
        <v>-0.93</v>
      </c>
      <c r="L113" s="56" t="n">
        <v>9</v>
      </c>
      <c r="M113" s="56" t="n">
        <v>55.7</v>
      </c>
      <c r="N113" s="56" t="s">
        <v>78</v>
      </c>
      <c r="O113" s="56" t="s">
        <v>10066</v>
      </c>
      <c r="P113" s="55" t="str">
        <f aca="false">IF(G113&gt;=90,"Excellent",IF(G113&gt;=80,"Good",IF(G113&gt;=70,"At Risk","Poor")))</f>
        <v>Poor</v>
      </c>
      <c r="Q113" s="55" t="n">
        <f aca="false">ROUND(G113*0.4+(100-H113)*0.3+I113*0.3,2)</f>
        <v>78.3</v>
      </c>
      <c r="R113" s="55" t="str">
        <f aca="false">IF(H113&gt;5,"High Rejection",IF(H113&gt;2,"Watch","OK"))</f>
        <v>High Rejection</v>
      </c>
    </row>
    <row r="114" customFormat="false" ht="15" hidden="false" customHeight="true" outlineLevel="0" collapsed="false">
      <c r="A114" s="52" t="s">
        <v>14429</v>
      </c>
      <c r="B114" s="52" t="s">
        <v>5018</v>
      </c>
      <c r="C114" s="52" t="s">
        <v>1570</v>
      </c>
      <c r="D114" s="52" t="s">
        <v>31</v>
      </c>
      <c r="E114" s="52" t="n">
        <v>71.1</v>
      </c>
      <c r="F114" s="52" t="n">
        <v>83.1</v>
      </c>
      <c r="G114" s="54" t="n">
        <f aca="false">ROUND(E114*F114/100,1)</f>
        <v>59.1</v>
      </c>
      <c r="H114" s="52" t="n">
        <v>2.03</v>
      </c>
      <c r="I114" s="52" t="n">
        <v>85.9</v>
      </c>
      <c r="J114" s="52" t="n">
        <v>10.7</v>
      </c>
      <c r="K114" s="52" t="n">
        <v>0.51</v>
      </c>
      <c r="L114" s="52" t="n">
        <v>1</v>
      </c>
      <c r="M114" s="52" t="n">
        <v>70.3</v>
      </c>
      <c r="N114" s="52" t="s">
        <v>80</v>
      </c>
      <c r="O114" s="52" t="s">
        <v>10066</v>
      </c>
      <c r="P114" s="55" t="str">
        <f aca="false">IF(G114&gt;=90,"Excellent",IF(G114&gt;=80,"Good",IF(G114&gt;=70,"At Risk","Poor")))</f>
        <v>Poor</v>
      </c>
      <c r="Q114" s="55" t="n">
        <f aca="false">ROUND(G114*0.4+(100-H114)*0.3+I114*0.3,2)</f>
        <v>78.8</v>
      </c>
      <c r="R114" s="55" t="str">
        <f aca="false">IF(H114&gt;5,"High Rejection",IF(H114&gt;2,"Watch","OK"))</f>
        <v>Watch</v>
      </c>
    </row>
    <row r="115" customFormat="false" ht="15" hidden="false" customHeight="true" outlineLevel="0" collapsed="false">
      <c r="A115" s="56" t="s">
        <v>14430</v>
      </c>
      <c r="B115" s="56" t="s">
        <v>6091</v>
      </c>
      <c r="C115" s="56" t="s">
        <v>10033</v>
      </c>
      <c r="D115" s="56" t="s">
        <v>56</v>
      </c>
      <c r="E115" s="56" t="n">
        <v>77.6</v>
      </c>
      <c r="F115" s="56" t="n">
        <v>93.5</v>
      </c>
      <c r="G115" s="54" t="n">
        <f aca="false">ROUND(E115*F115/100,1)</f>
        <v>72.6</v>
      </c>
      <c r="H115" s="56" t="n">
        <v>0.43</v>
      </c>
      <c r="I115" s="56" t="n">
        <v>93.2</v>
      </c>
      <c r="J115" s="56" t="n">
        <v>6.4</v>
      </c>
      <c r="K115" s="56" t="n">
        <v>6.88</v>
      </c>
      <c r="L115" s="56" t="n">
        <v>8</v>
      </c>
      <c r="M115" s="56" t="n">
        <v>68.7</v>
      </c>
      <c r="N115" s="56" t="s">
        <v>79</v>
      </c>
      <c r="O115" s="56" t="s">
        <v>10061</v>
      </c>
      <c r="P115" s="55" t="str">
        <f aca="false">IF(G115&gt;=90,"Excellent",IF(G115&gt;=80,"Good",IF(G115&gt;=70,"At Risk","Poor")))</f>
        <v>At Risk</v>
      </c>
      <c r="Q115" s="55" t="n">
        <f aca="false">ROUND(G115*0.4+(100-H115)*0.3+I115*0.3,2)</f>
        <v>86.87</v>
      </c>
      <c r="R115" s="55" t="str">
        <f aca="false">IF(H115&gt;5,"High Rejection",IF(H115&gt;2,"Watch","OK"))</f>
        <v>OK</v>
      </c>
    </row>
    <row r="116" customFormat="false" ht="15" hidden="false" customHeight="true" outlineLevel="0" collapsed="false">
      <c r="A116" s="52" t="s">
        <v>14431</v>
      </c>
      <c r="B116" s="52" t="s">
        <v>7163</v>
      </c>
      <c r="C116" s="52" t="s">
        <v>478</v>
      </c>
      <c r="D116" s="52" t="s">
        <v>49</v>
      </c>
      <c r="E116" s="52" t="n">
        <v>86.1</v>
      </c>
      <c r="F116" s="52" t="n">
        <v>89</v>
      </c>
      <c r="G116" s="54" t="n">
        <f aca="false">ROUND(E116*F116/100,1)</f>
        <v>76.6</v>
      </c>
      <c r="H116" s="52" t="n">
        <v>7.7</v>
      </c>
      <c r="I116" s="52" t="n">
        <v>85.8</v>
      </c>
      <c r="J116" s="52" t="n">
        <v>7.5</v>
      </c>
      <c r="K116" s="52" t="n">
        <v>-4.81</v>
      </c>
      <c r="L116" s="52" t="n">
        <v>6</v>
      </c>
      <c r="M116" s="52" t="n">
        <v>58.3</v>
      </c>
      <c r="N116" s="52" t="s">
        <v>79</v>
      </c>
      <c r="O116" s="52" t="s">
        <v>10066</v>
      </c>
      <c r="P116" s="55" t="str">
        <f aca="false">IF(G116&gt;=90,"Excellent",IF(G116&gt;=80,"Good",IF(G116&gt;=70,"At Risk","Poor")))</f>
        <v>At Risk</v>
      </c>
      <c r="Q116" s="55" t="n">
        <f aca="false">ROUND(G116*0.4+(100-H116)*0.3+I116*0.3,2)</f>
        <v>84.07</v>
      </c>
      <c r="R116" s="55" t="str">
        <f aca="false">IF(H116&gt;5,"High Rejection",IF(H116&gt;2,"Watch","OK"))</f>
        <v>High Rejection</v>
      </c>
    </row>
    <row r="117" customFormat="false" ht="15" hidden="false" customHeight="true" outlineLevel="0" collapsed="false">
      <c r="A117" s="56" t="s">
        <v>14432</v>
      </c>
      <c r="B117" s="56" t="s">
        <v>14433</v>
      </c>
      <c r="C117" s="56" t="s">
        <v>3797</v>
      </c>
      <c r="D117" s="56" t="s">
        <v>46</v>
      </c>
      <c r="E117" s="56" t="n">
        <v>74.1</v>
      </c>
      <c r="F117" s="56" t="n">
        <v>71.2</v>
      </c>
      <c r="G117" s="54" t="n">
        <f aca="false">ROUND(E117*F117/100,1)</f>
        <v>52.8</v>
      </c>
      <c r="H117" s="56" t="n">
        <v>0.53</v>
      </c>
      <c r="I117" s="56" t="n">
        <v>90.8</v>
      </c>
      <c r="J117" s="56" t="n">
        <v>9.5</v>
      </c>
      <c r="K117" s="56" t="n">
        <v>9.87</v>
      </c>
      <c r="L117" s="56" t="n">
        <v>0</v>
      </c>
      <c r="M117" s="56" t="n">
        <v>63.8</v>
      </c>
      <c r="N117" s="56" t="s">
        <v>81</v>
      </c>
      <c r="O117" s="56" t="s">
        <v>10061</v>
      </c>
      <c r="P117" s="55" t="str">
        <f aca="false">IF(G117&gt;=90,"Excellent",IF(G117&gt;=80,"Good",IF(G117&gt;=70,"At Risk","Poor")))</f>
        <v>Poor</v>
      </c>
      <c r="Q117" s="55" t="n">
        <f aca="false">ROUND(G117*0.4+(100-H117)*0.3+I117*0.3,2)</f>
        <v>78.2</v>
      </c>
      <c r="R117" s="55" t="str">
        <f aca="false">IF(H117&gt;5,"High Rejection",IF(H117&gt;2,"Watch","OK"))</f>
        <v>OK</v>
      </c>
    </row>
    <row r="118" customFormat="false" ht="15" hidden="false" customHeight="true" outlineLevel="0" collapsed="false">
      <c r="A118" s="52" t="s">
        <v>14434</v>
      </c>
      <c r="B118" s="52" t="s">
        <v>14435</v>
      </c>
      <c r="C118" s="52" t="s">
        <v>1515</v>
      </c>
      <c r="D118" s="52" t="s">
        <v>53</v>
      </c>
      <c r="E118" s="52" t="n">
        <v>67.2</v>
      </c>
      <c r="F118" s="52" t="n">
        <v>93.2</v>
      </c>
      <c r="G118" s="54" t="n">
        <f aca="false">ROUND(E118*F118/100,1)</f>
        <v>62.6</v>
      </c>
      <c r="H118" s="52" t="n">
        <v>5.26</v>
      </c>
      <c r="I118" s="52" t="n">
        <v>91</v>
      </c>
      <c r="J118" s="52" t="n">
        <v>13</v>
      </c>
      <c r="K118" s="52" t="n">
        <v>8.91</v>
      </c>
      <c r="L118" s="52" t="n">
        <v>0</v>
      </c>
      <c r="M118" s="52" t="n">
        <v>96.4</v>
      </c>
      <c r="N118" s="52" t="s">
        <v>80</v>
      </c>
      <c r="O118" s="52" t="s">
        <v>10066</v>
      </c>
      <c r="P118" s="55" t="str">
        <f aca="false">IF(G118&gt;=90,"Excellent",IF(G118&gt;=80,"Good",IF(G118&gt;=70,"At Risk","Poor")))</f>
        <v>Poor</v>
      </c>
      <c r="Q118" s="55" t="n">
        <f aca="false">ROUND(G118*0.4+(100-H118)*0.3+I118*0.3,2)</f>
        <v>80.76</v>
      </c>
      <c r="R118" s="55" t="str">
        <f aca="false">IF(H118&gt;5,"High Rejection",IF(H118&gt;2,"Watch","OK"))</f>
        <v>High Rejection</v>
      </c>
    </row>
    <row r="119" customFormat="false" ht="15" hidden="false" customHeight="true" outlineLevel="0" collapsed="false">
      <c r="A119" s="56" t="s">
        <v>14436</v>
      </c>
      <c r="B119" s="56" t="s">
        <v>5748</v>
      </c>
      <c r="C119" s="56" t="s">
        <v>1723</v>
      </c>
      <c r="D119" s="56" t="s">
        <v>28</v>
      </c>
      <c r="E119" s="56" t="n">
        <v>64</v>
      </c>
      <c r="F119" s="56" t="n">
        <v>96.2</v>
      </c>
      <c r="G119" s="54" t="n">
        <f aca="false">ROUND(E119*F119/100,1)</f>
        <v>61.6</v>
      </c>
      <c r="H119" s="56" t="n">
        <v>3.22</v>
      </c>
      <c r="I119" s="56" t="n">
        <v>91.1</v>
      </c>
      <c r="J119" s="56" t="n">
        <v>-4.8</v>
      </c>
      <c r="K119" s="56" t="n">
        <v>-2</v>
      </c>
      <c r="L119" s="56" t="n">
        <v>3</v>
      </c>
      <c r="M119" s="56" t="n">
        <v>60.8</v>
      </c>
      <c r="N119" s="56" t="s">
        <v>81</v>
      </c>
      <c r="O119" s="56" t="s">
        <v>10061</v>
      </c>
      <c r="P119" s="55" t="str">
        <f aca="false">IF(G119&gt;=90,"Excellent",IF(G119&gt;=80,"Good",IF(G119&gt;=70,"At Risk","Poor")))</f>
        <v>Poor</v>
      </c>
      <c r="Q119" s="55" t="n">
        <f aca="false">ROUND(G119*0.4+(100-H119)*0.3+I119*0.3,2)</f>
        <v>81</v>
      </c>
      <c r="R119" s="55" t="str">
        <f aca="false">IF(H119&gt;5,"High Rejection",IF(H119&gt;2,"Watch","OK"))</f>
        <v>Watch</v>
      </c>
    </row>
    <row r="120" customFormat="false" ht="15" hidden="false" customHeight="true" outlineLevel="0" collapsed="false">
      <c r="A120" s="52" t="s">
        <v>14437</v>
      </c>
      <c r="B120" s="52" t="s">
        <v>14279</v>
      </c>
      <c r="C120" s="52" t="s">
        <v>2270</v>
      </c>
      <c r="D120" s="52" t="s">
        <v>33</v>
      </c>
      <c r="E120" s="52" t="n">
        <v>68.5</v>
      </c>
      <c r="F120" s="52" t="n">
        <v>83.4</v>
      </c>
      <c r="G120" s="54" t="n">
        <f aca="false">ROUND(E120*F120/100,1)</f>
        <v>57.1</v>
      </c>
      <c r="H120" s="52" t="n">
        <v>6.37</v>
      </c>
      <c r="I120" s="52" t="n">
        <v>95.9</v>
      </c>
      <c r="J120" s="52" t="n">
        <v>7.6</v>
      </c>
      <c r="K120" s="52" t="n">
        <v>2.95</v>
      </c>
      <c r="L120" s="52" t="n">
        <v>7</v>
      </c>
      <c r="M120" s="52" t="n">
        <v>57</v>
      </c>
      <c r="N120" s="52" t="s">
        <v>79</v>
      </c>
      <c r="O120" s="52" t="s">
        <v>10066</v>
      </c>
      <c r="P120" s="55" t="str">
        <f aca="false">IF(G120&gt;=90,"Excellent",IF(G120&gt;=80,"Good",IF(G120&gt;=70,"At Risk","Poor")))</f>
        <v>Poor</v>
      </c>
      <c r="Q120" s="55" t="n">
        <f aca="false">ROUND(G120*0.4+(100-H120)*0.3+I120*0.3,2)</f>
        <v>79.7</v>
      </c>
      <c r="R120" s="55" t="str">
        <f aca="false">IF(H120&gt;5,"High Rejection",IF(H120&gt;2,"Watch","OK"))</f>
        <v>High Rejection</v>
      </c>
    </row>
    <row r="121" customFormat="false" ht="15" hidden="false" customHeight="true" outlineLevel="0" collapsed="false">
      <c r="A121" s="56" t="s">
        <v>14438</v>
      </c>
      <c r="B121" s="56" t="s">
        <v>5995</v>
      </c>
      <c r="C121" s="56" t="s">
        <v>3932</v>
      </c>
      <c r="D121" s="56" t="s">
        <v>50</v>
      </c>
      <c r="E121" s="56" t="n">
        <v>83.4</v>
      </c>
      <c r="F121" s="56" t="n">
        <v>98.5</v>
      </c>
      <c r="G121" s="54" t="n">
        <f aca="false">ROUND(E121*F121/100,1)</f>
        <v>82.1</v>
      </c>
      <c r="H121" s="56" t="n">
        <v>1.47</v>
      </c>
      <c r="I121" s="56" t="n">
        <v>94.5</v>
      </c>
      <c r="J121" s="56" t="n">
        <v>10.9</v>
      </c>
      <c r="K121" s="56" t="n">
        <v>2.84</v>
      </c>
      <c r="L121" s="56" t="n">
        <v>2</v>
      </c>
      <c r="M121" s="56" t="n">
        <v>60.1</v>
      </c>
      <c r="N121" s="56" t="s">
        <v>80</v>
      </c>
      <c r="O121" s="56" t="s">
        <v>10066</v>
      </c>
      <c r="P121" s="55" t="str">
        <f aca="false">IF(G121&gt;=90,"Excellent",IF(G121&gt;=80,"Good",IF(G121&gt;=70,"At Risk","Poor")))</f>
        <v>Good</v>
      </c>
      <c r="Q121" s="55" t="n">
        <f aca="false">ROUND(G121*0.4+(100-H121)*0.3+I121*0.3,2)</f>
        <v>90.75</v>
      </c>
      <c r="R121" s="55" t="str">
        <f aca="false">IF(H121&gt;5,"High Rejection",IF(H121&gt;2,"Watch","OK"))</f>
        <v>OK</v>
      </c>
    </row>
    <row r="122" customFormat="false" ht="15" hidden="false" customHeight="true" outlineLevel="0" collapsed="false">
      <c r="A122" s="52" t="s">
        <v>14439</v>
      </c>
      <c r="B122" s="52" t="s">
        <v>14440</v>
      </c>
      <c r="C122" s="52" t="s">
        <v>2923</v>
      </c>
      <c r="D122" s="52" t="s">
        <v>42</v>
      </c>
      <c r="E122" s="52" t="n">
        <v>94.4</v>
      </c>
      <c r="F122" s="52" t="n">
        <v>78.5</v>
      </c>
      <c r="G122" s="54" t="n">
        <f aca="false">ROUND(E122*F122/100,1)</f>
        <v>74.1</v>
      </c>
      <c r="H122" s="52" t="n">
        <v>0.13</v>
      </c>
      <c r="I122" s="52" t="n">
        <v>95.2</v>
      </c>
      <c r="J122" s="52" t="n">
        <v>2.6</v>
      </c>
      <c r="K122" s="52" t="n">
        <v>0.37</v>
      </c>
      <c r="L122" s="52" t="n">
        <v>4</v>
      </c>
      <c r="M122" s="52" t="n">
        <v>68.3</v>
      </c>
      <c r="N122" s="52" t="s">
        <v>78</v>
      </c>
      <c r="O122" s="52" t="s">
        <v>10061</v>
      </c>
      <c r="P122" s="55" t="str">
        <f aca="false">IF(G122&gt;=90,"Excellent",IF(G122&gt;=80,"Good",IF(G122&gt;=70,"At Risk","Poor")))</f>
        <v>At Risk</v>
      </c>
      <c r="Q122" s="55" t="n">
        <f aca="false">ROUND(G122*0.4+(100-H122)*0.3+I122*0.3,2)</f>
        <v>88.16</v>
      </c>
      <c r="R122" s="55" t="str">
        <f aca="false">IF(H122&gt;5,"High Rejection",IF(H122&gt;2,"Watch","OK"))</f>
        <v>OK</v>
      </c>
    </row>
    <row r="123" customFormat="false" ht="15" hidden="false" customHeight="true" outlineLevel="0" collapsed="false">
      <c r="A123" s="56" t="s">
        <v>14441</v>
      </c>
      <c r="B123" s="56" t="s">
        <v>4750</v>
      </c>
      <c r="C123" s="56" t="s">
        <v>447</v>
      </c>
      <c r="D123" s="56" t="s">
        <v>52</v>
      </c>
      <c r="E123" s="56" t="n">
        <v>78</v>
      </c>
      <c r="F123" s="56" t="n">
        <v>78.8</v>
      </c>
      <c r="G123" s="54" t="n">
        <f aca="false">ROUND(E123*F123/100,1)</f>
        <v>61.5</v>
      </c>
      <c r="H123" s="56" t="n">
        <v>1.65</v>
      </c>
      <c r="I123" s="56" t="n">
        <v>92.2</v>
      </c>
      <c r="J123" s="56" t="n">
        <v>11.8</v>
      </c>
      <c r="K123" s="56" t="n">
        <v>2.23</v>
      </c>
      <c r="L123" s="56" t="n">
        <v>5</v>
      </c>
      <c r="M123" s="56" t="n">
        <v>60.7</v>
      </c>
      <c r="N123" s="56" t="s">
        <v>80</v>
      </c>
      <c r="O123" s="56" t="s">
        <v>10061</v>
      </c>
      <c r="P123" s="55" t="str">
        <f aca="false">IF(G123&gt;=90,"Excellent",IF(G123&gt;=80,"Good",IF(G123&gt;=70,"At Risk","Poor")))</f>
        <v>Poor</v>
      </c>
      <c r="Q123" s="55" t="n">
        <f aca="false">ROUND(G123*0.4+(100-H123)*0.3+I123*0.3,2)</f>
        <v>81.77</v>
      </c>
      <c r="R123" s="55" t="str">
        <f aca="false">IF(H123&gt;5,"High Rejection",IF(H123&gt;2,"Watch","OK"))</f>
        <v>OK</v>
      </c>
    </row>
    <row r="124" customFormat="false" ht="15" hidden="false" customHeight="true" outlineLevel="0" collapsed="false">
      <c r="A124" s="52" t="s">
        <v>14442</v>
      </c>
      <c r="B124" s="52" t="s">
        <v>14443</v>
      </c>
      <c r="C124" s="52" t="s">
        <v>1462</v>
      </c>
      <c r="D124" s="52" t="s">
        <v>33</v>
      </c>
      <c r="E124" s="52" t="n">
        <v>67</v>
      </c>
      <c r="F124" s="52" t="n">
        <v>98.6</v>
      </c>
      <c r="G124" s="54" t="n">
        <f aca="false">ROUND(E124*F124/100,1)</f>
        <v>66.1</v>
      </c>
      <c r="H124" s="52" t="n">
        <v>6.73</v>
      </c>
      <c r="I124" s="52" t="n">
        <v>88.9</v>
      </c>
      <c r="J124" s="52" t="n">
        <v>14.8</v>
      </c>
      <c r="K124" s="52" t="n">
        <v>-1.81</v>
      </c>
      <c r="L124" s="52" t="n">
        <v>2</v>
      </c>
      <c r="M124" s="52" t="n">
        <v>58.7</v>
      </c>
      <c r="N124" s="52" t="s">
        <v>78</v>
      </c>
      <c r="O124" s="52" t="s">
        <v>10066</v>
      </c>
      <c r="P124" s="55" t="str">
        <f aca="false">IF(G124&gt;=90,"Excellent",IF(G124&gt;=80,"Good",IF(G124&gt;=70,"At Risk","Poor")))</f>
        <v>Poor</v>
      </c>
      <c r="Q124" s="55" t="n">
        <f aca="false">ROUND(G124*0.4+(100-H124)*0.3+I124*0.3,2)</f>
        <v>81.09</v>
      </c>
      <c r="R124" s="55" t="str">
        <f aca="false">IF(H124&gt;5,"High Rejection",IF(H124&gt;2,"Watch","OK"))</f>
        <v>High Rejection</v>
      </c>
    </row>
    <row r="125" customFormat="false" ht="15" hidden="false" customHeight="true" outlineLevel="0" collapsed="false">
      <c r="A125" s="56" t="s">
        <v>14444</v>
      </c>
      <c r="B125" s="56" t="s">
        <v>14445</v>
      </c>
      <c r="C125" s="56" t="s">
        <v>1702</v>
      </c>
      <c r="D125" s="56" t="s">
        <v>24</v>
      </c>
      <c r="E125" s="56" t="n">
        <v>73.2</v>
      </c>
      <c r="F125" s="56" t="n">
        <v>80.2</v>
      </c>
      <c r="G125" s="54" t="n">
        <f aca="false">ROUND(E125*F125/100,1)</f>
        <v>58.7</v>
      </c>
      <c r="H125" s="56" t="n">
        <v>2.76</v>
      </c>
      <c r="I125" s="56" t="n">
        <v>97.2</v>
      </c>
      <c r="J125" s="56" t="n">
        <v>-0.1</v>
      </c>
      <c r="K125" s="56" t="n">
        <v>0.9</v>
      </c>
      <c r="L125" s="56" t="n">
        <v>3</v>
      </c>
      <c r="M125" s="56" t="n">
        <v>82.3</v>
      </c>
      <c r="N125" s="56" t="s">
        <v>79</v>
      </c>
      <c r="O125" s="56" t="s">
        <v>10061</v>
      </c>
      <c r="P125" s="55" t="str">
        <f aca="false">IF(G125&gt;=90,"Excellent",IF(G125&gt;=80,"Good",IF(G125&gt;=70,"At Risk","Poor")))</f>
        <v>Poor</v>
      </c>
      <c r="Q125" s="55" t="n">
        <f aca="false">ROUND(G125*0.4+(100-H125)*0.3+I125*0.3,2)</f>
        <v>81.81</v>
      </c>
      <c r="R125" s="55" t="str">
        <f aca="false">IF(H125&gt;5,"High Rejection",IF(H125&gt;2,"Watch","OK"))</f>
        <v>Watch</v>
      </c>
    </row>
    <row r="126" customFormat="false" ht="15" hidden="false" customHeight="true" outlineLevel="0" collapsed="false">
      <c r="A126" s="52" t="s">
        <v>14446</v>
      </c>
      <c r="B126" s="52" t="s">
        <v>5607</v>
      </c>
      <c r="C126" s="52" t="s">
        <v>7892</v>
      </c>
      <c r="D126" s="52" t="s">
        <v>54</v>
      </c>
      <c r="E126" s="52" t="n">
        <v>69.2</v>
      </c>
      <c r="F126" s="52" t="n">
        <v>90.2</v>
      </c>
      <c r="G126" s="54" t="n">
        <f aca="false">ROUND(E126*F126/100,1)</f>
        <v>62.4</v>
      </c>
      <c r="H126" s="52" t="n">
        <v>1.22</v>
      </c>
      <c r="I126" s="52" t="n">
        <v>92.7</v>
      </c>
      <c r="J126" s="52" t="n">
        <v>5.4</v>
      </c>
      <c r="K126" s="52" t="n">
        <v>2.27</v>
      </c>
      <c r="L126" s="52" t="n">
        <v>5</v>
      </c>
      <c r="M126" s="52" t="n">
        <v>64.6</v>
      </c>
      <c r="N126" s="52" t="s">
        <v>78</v>
      </c>
      <c r="O126" s="52" t="s">
        <v>10061</v>
      </c>
      <c r="P126" s="55" t="str">
        <f aca="false">IF(G126&gt;=90,"Excellent",IF(G126&gt;=80,"Good",IF(G126&gt;=70,"At Risk","Poor")))</f>
        <v>Poor</v>
      </c>
      <c r="Q126" s="55" t="n">
        <f aca="false">ROUND(G126*0.4+(100-H126)*0.3+I126*0.3,2)</f>
        <v>82.4</v>
      </c>
      <c r="R126" s="55" t="str">
        <f aca="false">IF(H126&gt;5,"High Rejection",IF(H126&gt;2,"Watch","OK"))</f>
        <v>OK</v>
      </c>
    </row>
    <row r="127" customFormat="false" ht="15" hidden="false" customHeight="true" outlineLevel="0" collapsed="false">
      <c r="A127" s="56" t="s">
        <v>14447</v>
      </c>
      <c r="B127" s="56" t="s">
        <v>14448</v>
      </c>
      <c r="C127" s="56" t="s">
        <v>13063</v>
      </c>
      <c r="D127" s="56" t="s">
        <v>47</v>
      </c>
      <c r="E127" s="56" t="n">
        <v>68.7</v>
      </c>
      <c r="F127" s="56" t="n">
        <v>70.5</v>
      </c>
      <c r="G127" s="54" t="n">
        <f aca="false">ROUND(E127*F127/100,1)</f>
        <v>48.4</v>
      </c>
      <c r="H127" s="56" t="n">
        <v>3.75</v>
      </c>
      <c r="I127" s="56" t="n">
        <v>99.9</v>
      </c>
      <c r="J127" s="56" t="n">
        <v>-0.1</v>
      </c>
      <c r="K127" s="56" t="n">
        <v>6.25</v>
      </c>
      <c r="L127" s="56" t="n">
        <v>1</v>
      </c>
      <c r="M127" s="56" t="n">
        <v>62.1</v>
      </c>
      <c r="N127" s="56" t="s">
        <v>80</v>
      </c>
      <c r="O127" s="56" t="s">
        <v>10066</v>
      </c>
      <c r="P127" s="55" t="str">
        <f aca="false">IF(G127&gt;=90,"Excellent",IF(G127&gt;=80,"Good",IF(G127&gt;=70,"At Risk","Poor")))</f>
        <v>Poor</v>
      </c>
      <c r="Q127" s="55" t="n">
        <f aca="false">ROUND(G127*0.4+(100-H127)*0.3+I127*0.3,2)</f>
        <v>78.21</v>
      </c>
      <c r="R127" s="55" t="str">
        <f aca="false">IF(H127&gt;5,"High Rejection",IF(H127&gt;2,"Watch","OK"))</f>
        <v>Watch</v>
      </c>
    </row>
    <row r="128" customFormat="false" ht="15" hidden="false" customHeight="true" outlineLevel="0" collapsed="false">
      <c r="A128" s="52" t="s">
        <v>14449</v>
      </c>
      <c r="B128" s="52" t="s">
        <v>6368</v>
      </c>
      <c r="C128" s="52" t="s">
        <v>2224</v>
      </c>
      <c r="D128" s="52" t="s">
        <v>47</v>
      </c>
      <c r="E128" s="52" t="n">
        <v>87.2</v>
      </c>
      <c r="F128" s="52" t="n">
        <v>93.5</v>
      </c>
      <c r="G128" s="54" t="n">
        <f aca="false">ROUND(E128*F128/100,1)</f>
        <v>81.5</v>
      </c>
      <c r="H128" s="52" t="n">
        <v>5.94</v>
      </c>
      <c r="I128" s="52" t="n">
        <v>95.5</v>
      </c>
      <c r="J128" s="52" t="n">
        <v>0.6</v>
      </c>
      <c r="K128" s="52" t="n">
        <v>5.66</v>
      </c>
      <c r="L128" s="52" t="n">
        <v>9</v>
      </c>
      <c r="M128" s="52" t="n">
        <v>68.6</v>
      </c>
      <c r="N128" s="52" t="s">
        <v>81</v>
      </c>
      <c r="O128" s="52" t="s">
        <v>10066</v>
      </c>
      <c r="P128" s="55" t="str">
        <f aca="false">IF(G128&gt;=90,"Excellent",IF(G128&gt;=80,"Good",IF(G128&gt;=70,"At Risk","Poor")))</f>
        <v>Good</v>
      </c>
      <c r="Q128" s="55" t="n">
        <f aca="false">ROUND(G128*0.4+(100-H128)*0.3+I128*0.3,2)</f>
        <v>89.47</v>
      </c>
      <c r="R128" s="55" t="str">
        <f aca="false">IF(H128&gt;5,"High Rejection",IF(H128&gt;2,"Watch","OK"))</f>
        <v>High Rejection</v>
      </c>
    </row>
    <row r="129" customFormat="false" ht="15" hidden="false" customHeight="true" outlineLevel="0" collapsed="false">
      <c r="A129" s="56" t="s">
        <v>14450</v>
      </c>
      <c r="B129" s="56" t="s">
        <v>6331</v>
      </c>
      <c r="C129" s="56" t="s">
        <v>6753</v>
      </c>
      <c r="D129" s="56" t="s">
        <v>49</v>
      </c>
      <c r="E129" s="56" t="n">
        <v>64.5</v>
      </c>
      <c r="F129" s="56" t="n">
        <v>94.8</v>
      </c>
      <c r="G129" s="54" t="n">
        <f aca="false">ROUND(E129*F129/100,1)</f>
        <v>61.1</v>
      </c>
      <c r="H129" s="56" t="n">
        <v>7.14</v>
      </c>
      <c r="I129" s="56" t="n">
        <v>99.4</v>
      </c>
      <c r="J129" s="56" t="n">
        <v>-3.9</v>
      </c>
      <c r="K129" s="56" t="n">
        <v>6.92</v>
      </c>
      <c r="L129" s="56" t="n">
        <v>1</v>
      </c>
      <c r="M129" s="56" t="n">
        <v>83</v>
      </c>
      <c r="N129" s="56" t="s">
        <v>80</v>
      </c>
      <c r="O129" s="56" t="s">
        <v>10061</v>
      </c>
      <c r="P129" s="55" t="str">
        <f aca="false">IF(G129&gt;=90,"Excellent",IF(G129&gt;=80,"Good",IF(G129&gt;=70,"At Risk","Poor")))</f>
        <v>Poor</v>
      </c>
      <c r="Q129" s="55" t="n">
        <f aca="false">ROUND(G129*0.4+(100-H129)*0.3+I129*0.3,2)</f>
        <v>82.12</v>
      </c>
      <c r="R129" s="55" t="str">
        <f aca="false">IF(H129&gt;5,"High Rejection",IF(H129&gt;2,"Watch","OK"))</f>
        <v>High Rejection</v>
      </c>
    </row>
    <row r="130" customFormat="false" ht="15" hidden="false" customHeight="true" outlineLevel="0" collapsed="false">
      <c r="A130" s="52" t="s">
        <v>14451</v>
      </c>
      <c r="B130" s="52" t="s">
        <v>14452</v>
      </c>
      <c r="C130" s="52" t="s">
        <v>4772</v>
      </c>
      <c r="D130" s="52" t="s">
        <v>54</v>
      </c>
      <c r="E130" s="52" t="n">
        <v>65.7</v>
      </c>
      <c r="F130" s="52" t="n">
        <v>98.6</v>
      </c>
      <c r="G130" s="54" t="n">
        <f aca="false">ROUND(E130*F130/100,1)</f>
        <v>64.8</v>
      </c>
      <c r="H130" s="52" t="n">
        <v>3.09</v>
      </c>
      <c r="I130" s="52" t="n">
        <v>94.6</v>
      </c>
      <c r="J130" s="52" t="n">
        <v>10</v>
      </c>
      <c r="K130" s="52" t="n">
        <v>0.69</v>
      </c>
      <c r="L130" s="52" t="n">
        <v>8</v>
      </c>
      <c r="M130" s="52" t="n">
        <v>55</v>
      </c>
      <c r="N130" s="52" t="s">
        <v>80</v>
      </c>
      <c r="O130" s="52" t="s">
        <v>10061</v>
      </c>
      <c r="P130" s="55" t="str">
        <f aca="false">IF(G130&gt;=90,"Excellent",IF(G130&gt;=80,"Good",IF(G130&gt;=70,"At Risk","Poor")))</f>
        <v>Poor</v>
      </c>
      <c r="Q130" s="55" t="n">
        <f aca="false">ROUND(G130*0.4+(100-H130)*0.3+I130*0.3,2)</f>
        <v>83.37</v>
      </c>
      <c r="R130" s="55" t="str">
        <f aca="false">IF(H130&gt;5,"High Rejection",IF(H130&gt;2,"Watch","OK"))</f>
        <v>Watch</v>
      </c>
    </row>
    <row r="131" customFormat="false" ht="15" hidden="false" customHeight="true" outlineLevel="0" collapsed="false">
      <c r="A131" s="56" t="s">
        <v>14453</v>
      </c>
      <c r="B131" s="56" t="s">
        <v>5714</v>
      </c>
      <c r="C131" s="56" t="s">
        <v>582</v>
      </c>
      <c r="D131" s="56" t="s">
        <v>30</v>
      </c>
      <c r="E131" s="56" t="n">
        <v>88.3</v>
      </c>
      <c r="F131" s="56" t="n">
        <v>83.9</v>
      </c>
      <c r="G131" s="54" t="n">
        <f aca="false">ROUND(E131*F131/100,1)</f>
        <v>74.1</v>
      </c>
      <c r="H131" s="56" t="n">
        <v>0.14</v>
      </c>
      <c r="I131" s="56" t="n">
        <v>85.6</v>
      </c>
      <c r="J131" s="56" t="n">
        <v>12</v>
      </c>
      <c r="K131" s="56" t="n">
        <v>3.85</v>
      </c>
      <c r="L131" s="56" t="n">
        <v>1</v>
      </c>
      <c r="M131" s="56" t="n">
        <v>69.2</v>
      </c>
      <c r="N131" s="56" t="s">
        <v>80</v>
      </c>
      <c r="O131" s="56" t="s">
        <v>10066</v>
      </c>
      <c r="P131" s="55" t="str">
        <f aca="false">IF(G131&gt;=90,"Excellent",IF(G131&gt;=80,"Good",IF(G131&gt;=70,"At Risk","Poor")))</f>
        <v>At Risk</v>
      </c>
      <c r="Q131" s="55" t="n">
        <f aca="false">ROUND(G131*0.4+(100-H131)*0.3+I131*0.3,2)</f>
        <v>85.28</v>
      </c>
      <c r="R131" s="55" t="str">
        <f aca="false">IF(H131&gt;5,"High Rejection",IF(H131&gt;2,"Watch","OK"))</f>
        <v>OK</v>
      </c>
    </row>
    <row r="132" customFormat="false" ht="15" hidden="false" customHeight="true" outlineLevel="0" collapsed="false">
      <c r="A132" s="52" t="s">
        <v>14454</v>
      </c>
      <c r="B132" s="52" t="s">
        <v>4932</v>
      </c>
      <c r="C132" s="52" t="s">
        <v>6388</v>
      </c>
      <c r="D132" s="52" t="s">
        <v>53</v>
      </c>
      <c r="E132" s="52" t="n">
        <v>70</v>
      </c>
      <c r="F132" s="52" t="n">
        <v>72.7</v>
      </c>
      <c r="G132" s="54" t="n">
        <f aca="false">ROUND(E132*F132/100,1)</f>
        <v>50.9</v>
      </c>
      <c r="H132" s="52" t="n">
        <v>4.42</v>
      </c>
      <c r="I132" s="52" t="n">
        <v>93</v>
      </c>
      <c r="J132" s="52" t="n">
        <v>7.5</v>
      </c>
      <c r="K132" s="52" t="n">
        <v>9.14</v>
      </c>
      <c r="L132" s="52" t="n">
        <v>0</v>
      </c>
      <c r="M132" s="52" t="n">
        <v>76.1</v>
      </c>
      <c r="N132" s="52" t="s">
        <v>78</v>
      </c>
      <c r="O132" s="52" t="s">
        <v>10061</v>
      </c>
      <c r="P132" s="55" t="str">
        <f aca="false">IF(G132&gt;=90,"Excellent",IF(G132&gt;=80,"Good",IF(G132&gt;=70,"At Risk","Poor")))</f>
        <v>Poor</v>
      </c>
      <c r="Q132" s="55" t="n">
        <f aca="false">ROUND(G132*0.4+(100-H132)*0.3+I132*0.3,2)</f>
        <v>76.93</v>
      </c>
      <c r="R132" s="55" t="str">
        <f aca="false">IF(H132&gt;5,"High Rejection",IF(H132&gt;2,"Watch","OK"))</f>
        <v>Watch</v>
      </c>
    </row>
    <row r="133" customFormat="false" ht="15" hidden="false" customHeight="true" outlineLevel="0" collapsed="false">
      <c r="A133" s="56" t="s">
        <v>14455</v>
      </c>
      <c r="B133" s="56" t="s">
        <v>14456</v>
      </c>
      <c r="C133" s="56" t="s">
        <v>1871</v>
      </c>
      <c r="D133" s="56" t="s">
        <v>32</v>
      </c>
      <c r="E133" s="56" t="n">
        <v>86.3</v>
      </c>
      <c r="F133" s="56" t="n">
        <v>91.6</v>
      </c>
      <c r="G133" s="54" t="n">
        <f aca="false">ROUND(E133*F133/100,1)</f>
        <v>79.1</v>
      </c>
      <c r="H133" s="56" t="n">
        <v>1.13</v>
      </c>
      <c r="I133" s="56" t="n">
        <v>90.2</v>
      </c>
      <c r="J133" s="56" t="n">
        <v>9.9</v>
      </c>
      <c r="K133" s="56" t="n">
        <v>-1.38</v>
      </c>
      <c r="L133" s="56" t="n">
        <v>10</v>
      </c>
      <c r="M133" s="56" t="n">
        <v>76.7</v>
      </c>
      <c r="N133" s="56" t="s">
        <v>79</v>
      </c>
      <c r="O133" s="56" t="s">
        <v>10061</v>
      </c>
      <c r="P133" s="55" t="str">
        <f aca="false">IF(G133&gt;=90,"Excellent",IF(G133&gt;=80,"Good",IF(G133&gt;=70,"At Risk","Poor")))</f>
        <v>At Risk</v>
      </c>
      <c r="Q133" s="55" t="n">
        <f aca="false">ROUND(G133*0.4+(100-H133)*0.3+I133*0.3,2)</f>
        <v>88.36</v>
      </c>
      <c r="R133" s="55" t="str">
        <f aca="false">IF(H133&gt;5,"High Rejection",IF(H133&gt;2,"Watch","OK"))</f>
        <v>OK</v>
      </c>
    </row>
    <row r="134" customFormat="false" ht="15" hidden="false" customHeight="true" outlineLevel="0" collapsed="false">
      <c r="A134" s="52" t="s">
        <v>14457</v>
      </c>
      <c r="B134" s="52" t="s">
        <v>5990</v>
      </c>
      <c r="C134" s="52" t="s">
        <v>1530</v>
      </c>
      <c r="D134" s="52" t="s">
        <v>10</v>
      </c>
      <c r="E134" s="52" t="n">
        <v>67.3</v>
      </c>
      <c r="F134" s="52" t="n">
        <v>79.3</v>
      </c>
      <c r="G134" s="54" t="n">
        <f aca="false">ROUND(E134*F134/100,1)</f>
        <v>53.4</v>
      </c>
      <c r="H134" s="52" t="n">
        <v>6.32</v>
      </c>
      <c r="I134" s="52" t="n">
        <v>88.6</v>
      </c>
      <c r="J134" s="52" t="n">
        <v>-2.4</v>
      </c>
      <c r="K134" s="52" t="n">
        <v>-0.55</v>
      </c>
      <c r="L134" s="52" t="n">
        <v>7</v>
      </c>
      <c r="M134" s="52" t="n">
        <v>82.4</v>
      </c>
      <c r="N134" s="52" t="s">
        <v>79</v>
      </c>
      <c r="O134" s="52" t="s">
        <v>10061</v>
      </c>
      <c r="P134" s="55" t="str">
        <f aca="false">IF(G134&gt;=90,"Excellent",IF(G134&gt;=80,"Good",IF(G134&gt;=70,"At Risk","Poor")))</f>
        <v>Poor</v>
      </c>
      <c r="Q134" s="55" t="n">
        <f aca="false">ROUND(G134*0.4+(100-H134)*0.3+I134*0.3,2)</f>
        <v>76.04</v>
      </c>
      <c r="R134" s="55" t="str">
        <f aca="false">IF(H134&gt;5,"High Rejection",IF(H134&gt;2,"Watch","OK"))</f>
        <v>High Rejection</v>
      </c>
    </row>
    <row r="135" customFormat="false" ht="15" hidden="false" customHeight="true" outlineLevel="0" collapsed="false">
      <c r="A135" s="56" t="s">
        <v>14458</v>
      </c>
      <c r="B135" s="56" t="s">
        <v>4214</v>
      </c>
      <c r="C135" s="56" t="s">
        <v>6959</v>
      </c>
      <c r="D135" s="56" t="s">
        <v>36</v>
      </c>
      <c r="E135" s="56" t="n">
        <v>84</v>
      </c>
      <c r="F135" s="56" t="n">
        <v>92.2</v>
      </c>
      <c r="G135" s="54" t="n">
        <f aca="false">ROUND(E135*F135/100,1)</f>
        <v>77.4</v>
      </c>
      <c r="H135" s="56" t="n">
        <v>2.42</v>
      </c>
      <c r="I135" s="56" t="n">
        <v>91.5</v>
      </c>
      <c r="J135" s="56" t="n">
        <v>14.5</v>
      </c>
      <c r="K135" s="56" t="n">
        <v>-2.87</v>
      </c>
      <c r="L135" s="56" t="n">
        <v>0</v>
      </c>
      <c r="M135" s="56" t="n">
        <v>98.8</v>
      </c>
      <c r="N135" s="56" t="s">
        <v>81</v>
      </c>
      <c r="O135" s="56" t="s">
        <v>10061</v>
      </c>
      <c r="P135" s="55" t="str">
        <f aca="false">IF(G135&gt;=90,"Excellent",IF(G135&gt;=80,"Good",IF(G135&gt;=70,"At Risk","Poor")))</f>
        <v>At Risk</v>
      </c>
      <c r="Q135" s="55" t="n">
        <f aca="false">ROUND(G135*0.4+(100-H135)*0.3+I135*0.3,2)</f>
        <v>87.68</v>
      </c>
      <c r="R135" s="55" t="str">
        <f aca="false">IF(H135&gt;5,"High Rejection",IF(H135&gt;2,"Watch","OK"))</f>
        <v>Watch</v>
      </c>
    </row>
    <row r="136" customFormat="false" ht="15" hidden="false" customHeight="true" outlineLevel="0" collapsed="false">
      <c r="A136" s="52" t="s">
        <v>14459</v>
      </c>
      <c r="B136" s="52" t="s">
        <v>14460</v>
      </c>
      <c r="C136" s="52" t="s">
        <v>1119</v>
      </c>
      <c r="D136" s="52" t="s">
        <v>30</v>
      </c>
      <c r="E136" s="52" t="n">
        <v>85.7</v>
      </c>
      <c r="F136" s="52" t="n">
        <v>81.5</v>
      </c>
      <c r="G136" s="54" t="n">
        <f aca="false">ROUND(E136*F136/100,1)</f>
        <v>69.8</v>
      </c>
      <c r="H136" s="52" t="n">
        <v>0.18</v>
      </c>
      <c r="I136" s="52" t="n">
        <v>98.7</v>
      </c>
      <c r="J136" s="52" t="n">
        <v>-3.2</v>
      </c>
      <c r="K136" s="52" t="n">
        <v>1.34</v>
      </c>
      <c r="L136" s="52" t="n">
        <v>9</v>
      </c>
      <c r="M136" s="52" t="n">
        <v>72</v>
      </c>
      <c r="N136" s="52" t="s">
        <v>78</v>
      </c>
      <c r="O136" s="52" t="s">
        <v>10061</v>
      </c>
      <c r="P136" s="55" t="str">
        <f aca="false">IF(G136&gt;=90,"Excellent",IF(G136&gt;=80,"Good",IF(G136&gt;=70,"At Risk","Poor")))</f>
        <v>Poor</v>
      </c>
      <c r="Q136" s="55" t="n">
        <f aca="false">ROUND(G136*0.4+(100-H136)*0.3+I136*0.3,2)</f>
        <v>87.48</v>
      </c>
      <c r="R136" s="55" t="str">
        <f aca="false">IF(H136&gt;5,"High Rejection",IF(H136&gt;2,"Watch","OK"))</f>
        <v>OK</v>
      </c>
    </row>
    <row r="137" customFormat="false" ht="15" hidden="false" customHeight="true" outlineLevel="0" collapsed="false">
      <c r="A137" s="56" t="s">
        <v>14461</v>
      </c>
      <c r="B137" s="56" t="s">
        <v>5603</v>
      </c>
      <c r="C137" s="56" t="s">
        <v>996</v>
      </c>
      <c r="D137" s="56" t="s">
        <v>41</v>
      </c>
      <c r="E137" s="56" t="n">
        <v>97.3</v>
      </c>
      <c r="F137" s="56" t="n">
        <v>80.1</v>
      </c>
      <c r="G137" s="54" t="n">
        <f aca="false">ROUND(E137*F137/100,1)</f>
        <v>77.9</v>
      </c>
      <c r="H137" s="56" t="n">
        <v>7.02</v>
      </c>
      <c r="I137" s="56" t="n">
        <v>92.2</v>
      </c>
      <c r="J137" s="56" t="n">
        <v>8.4</v>
      </c>
      <c r="K137" s="56" t="n">
        <v>6.87</v>
      </c>
      <c r="L137" s="56" t="n">
        <v>7</v>
      </c>
      <c r="M137" s="56" t="n">
        <v>57.8</v>
      </c>
      <c r="N137" s="56" t="s">
        <v>79</v>
      </c>
      <c r="O137" s="56" t="s">
        <v>10061</v>
      </c>
      <c r="P137" s="55" t="str">
        <f aca="false">IF(G137&gt;=90,"Excellent",IF(G137&gt;=80,"Good",IF(G137&gt;=70,"At Risk","Poor")))</f>
        <v>At Risk</v>
      </c>
      <c r="Q137" s="55" t="n">
        <f aca="false">ROUND(G137*0.4+(100-H137)*0.3+I137*0.3,2)</f>
        <v>86.71</v>
      </c>
      <c r="R137" s="55" t="str">
        <f aca="false">IF(H137&gt;5,"High Rejection",IF(H137&gt;2,"Watch","OK"))</f>
        <v>High Rejection</v>
      </c>
    </row>
    <row r="138" customFormat="false" ht="15" hidden="false" customHeight="true" outlineLevel="0" collapsed="false">
      <c r="A138" s="52" t="s">
        <v>14462</v>
      </c>
      <c r="B138" s="52" t="s">
        <v>6271</v>
      </c>
      <c r="C138" s="52" t="s">
        <v>1211</v>
      </c>
      <c r="D138" s="52" t="s">
        <v>10</v>
      </c>
      <c r="E138" s="52" t="n">
        <v>63.9</v>
      </c>
      <c r="F138" s="52" t="n">
        <v>98</v>
      </c>
      <c r="G138" s="54" t="n">
        <f aca="false">ROUND(E138*F138/100,1)</f>
        <v>62.6</v>
      </c>
      <c r="H138" s="52" t="n">
        <v>5</v>
      </c>
      <c r="I138" s="52" t="n">
        <v>97.1</v>
      </c>
      <c r="J138" s="52" t="n">
        <v>11.5</v>
      </c>
      <c r="K138" s="52" t="n">
        <v>-2.41</v>
      </c>
      <c r="L138" s="52" t="n">
        <v>3</v>
      </c>
      <c r="M138" s="52" t="n">
        <v>77.8</v>
      </c>
      <c r="N138" s="52" t="s">
        <v>80</v>
      </c>
      <c r="O138" s="52" t="s">
        <v>10061</v>
      </c>
      <c r="P138" s="55" t="str">
        <f aca="false">IF(G138&gt;=90,"Excellent",IF(G138&gt;=80,"Good",IF(G138&gt;=70,"At Risk","Poor")))</f>
        <v>Poor</v>
      </c>
      <c r="Q138" s="55" t="n">
        <f aca="false">ROUND(G138*0.4+(100-H138)*0.3+I138*0.3,2)</f>
        <v>82.67</v>
      </c>
      <c r="R138" s="55" t="str">
        <f aca="false">IF(H138&gt;5,"High Rejection",IF(H138&gt;2,"Watch","OK"))</f>
        <v>Watch</v>
      </c>
    </row>
    <row r="139" customFormat="false" ht="15" hidden="false" customHeight="true" outlineLevel="0" collapsed="false">
      <c r="A139" s="56" t="s">
        <v>14463</v>
      </c>
      <c r="B139" s="56" t="s">
        <v>4382</v>
      </c>
      <c r="C139" s="56" t="s">
        <v>1928</v>
      </c>
      <c r="D139" s="56" t="s">
        <v>55</v>
      </c>
      <c r="E139" s="56" t="n">
        <v>92.1</v>
      </c>
      <c r="F139" s="56" t="n">
        <v>74.8</v>
      </c>
      <c r="G139" s="54" t="n">
        <f aca="false">ROUND(E139*F139/100,1)</f>
        <v>68.9</v>
      </c>
      <c r="H139" s="56" t="n">
        <v>5.18</v>
      </c>
      <c r="I139" s="56" t="n">
        <v>92</v>
      </c>
      <c r="J139" s="56" t="n">
        <v>2.9</v>
      </c>
      <c r="K139" s="56" t="n">
        <v>2.5</v>
      </c>
      <c r="L139" s="56" t="n">
        <v>1</v>
      </c>
      <c r="M139" s="56" t="n">
        <v>61.3</v>
      </c>
      <c r="N139" s="56" t="s">
        <v>80</v>
      </c>
      <c r="O139" s="56" t="s">
        <v>10066</v>
      </c>
      <c r="P139" s="55" t="str">
        <f aca="false">IF(G139&gt;=90,"Excellent",IF(G139&gt;=80,"Good",IF(G139&gt;=70,"At Risk","Poor")))</f>
        <v>Poor</v>
      </c>
      <c r="Q139" s="55" t="n">
        <f aca="false">ROUND(G139*0.4+(100-H139)*0.3+I139*0.3,2)</f>
        <v>83.61</v>
      </c>
      <c r="R139" s="55" t="str">
        <f aca="false">IF(H139&gt;5,"High Rejection",IF(H139&gt;2,"Watch","OK"))</f>
        <v>High Rejection</v>
      </c>
    </row>
    <row r="140" customFormat="false" ht="15" hidden="false" customHeight="true" outlineLevel="0" collapsed="false">
      <c r="A140" s="52" t="s">
        <v>14464</v>
      </c>
      <c r="B140" s="52" t="s">
        <v>14465</v>
      </c>
      <c r="C140" s="52" t="s">
        <v>7930</v>
      </c>
      <c r="D140" s="52" t="s">
        <v>55</v>
      </c>
      <c r="E140" s="52" t="n">
        <v>91.5</v>
      </c>
      <c r="F140" s="52" t="n">
        <v>91.2</v>
      </c>
      <c r="G140" s="54" t="n">
        <f aca="false">ROUND(E140*F140/100,1)</f>
        <v>83.4</v>
      </c>
      <c r="H140" s="52" t="n">
        <v>3.17</v>
      </c>
      <c r="I140" s="52" t="n">
        <v>87</v>
      </c>
      <c r="J140" s="52" t="n">
        <v>-1.6</v>
      </c>
      <c r="K140" s="52" t="n">
        <v>0.75</v>
      </c>
      <c r="L140" s="52" t="n">
        <v>4</v>
      </c>
      <c r="M140" s="52" t="n">
        <v>54.4</v>
      </c>
      <c r="N140" s="52" t="s">
        <v>78</v>
      </c>
      <c r="O140" s="52" t="s">
        <v>10061</v>
      </c>
      <c r="P140" s="55" t="str">
        <f aca="false">IF(G140&gt;=90,"Excellent",IF(G140&gt;=80,"Good",IF(G140&gt;=70,"At Risk","Poor")))</f>
        <v>Good</v>
      </c>
      <c r="Q140" s="55" t="n">
        <f aca="false">ROUND(G140*0.4+(100-H140)*0.3+I140*0.3,2)</f>
        <v>88.51</v>
      </c>
      <c r="R140" s="55" t="str">
        <f aca="false">IF(H140&gt;5,"High Rejection",IF(H140&gt;2,"Watch","OK"))</f>
        <v>Watch</v>
      </c>
    </row>
    <row r="141" customFormat="false" ht="15" hidden="false" customHeight="true" outlineLevel="0" collapsed="false">
      <c r="A141" s="56" t="s">
        <v>14466</v>
      </c>
      <c r="B141" s="56" t="s">
        <v>5305</v>
      </c>
      <c r="C141" s="56" t="s">
        <v>13399</v>
      </c>
      <c r="D141" s="56" t="s">
        <v>22</v>
      </c>
      <c r="E141" s="56" t="n">
        <v>81.6</v>
      </c>
      <c r="F141" s="56" t="n">
        <v>85.7</v>
      </c>
      <c r="G141" s="54" t="n">
        <f aca="false">ROUND(E141*F141/100,1)</f>
        <v>69.9</v>
      </c>
      <c r="H141" s="56" t="n">
        <v>1.78</v>
      </c>
      <c r="I141" s="56" t="n">
        <v>98.2</v>
      </c>
      <c r="J141" s="56" t="n">
        <v>-2.8</v>
      </c>
      <c r="K141" s="56" t="n">
        <v>-4.78</v>
      </c>
      <c r="L141" s="56" t="n">
        <v>7</v>
      </c>
      <c r="M141" s="56" t="n">
        <v>86.4</v>
      </c>
      <c r="N141" s="56" t="s">
        <v>78</v>
      </c>
      <c r="O141" s="56" t="s">
        <v>10066</v>
      </c>
      <c r="P141" s="55" t="str">
        <f aca="false">IF(G141&gt;=90,"Excellent",IF(G141&gt;=80,"Good",IF(G141&gt;=70,"At Risk","Poor")))</f>
        <v>Poor</v>
      </c>
      <c r="Q141" s="55" t="n">
        <f aca="false">ROUND(G141*0.4+(100-H141)*0.3+I141*0.3,2)</f>
        <v>86.89</v>
      </c>
      <c r="R141" s="55" t="str">
        <f aca="false">IF(H141&gt;5,"High Rejection",IF(H141&gt;2,"Watch","OK"))</f>
        <v>OK</v>
      </c>
    </row>
    <row r="142" customFormat="false" ht="15" hidden="false" customHeight="true" outlineLevel="0" collapsed="false">
      <c r="A142" s="52" t="s">
        <v>14467</v>
      </c>
      <c r="B142" s="52" t="s">
        <v>14468</v>
      </c>
      <c r="C142" s="52" t="s">
        <v>7519</v>
      </c>
      <c r="D142" s="52" t="s">
        <v>41</v>
      </c>
      <c r="E142" s="52" t="n">
        <v>83.6</v>
      </c>
      <c r="F142" s="52" t="n">
        <v>97.3</v>
      </c>
      <c r="G142" s="54" t="n">
        <f aca="false">ROUND(E142*F142/100,1)</f>
        <v>81.3</v>
      </c>
      <c r="H142" s="52" t="n">
        <v>4.1</v>
      </c>
      <c r="I142" s="52" t="n">
        <v>91.2</v>
      </c>
      <c r="J142" s="52" t="n">
        <v>-3.7</v>
      </c>
      <c r="K142" s="52" t="n">
        <v>3</v>
      </c>
      <c r="L142" s="52" t="n">
        <v>9</v>
      </c>
      <c r="M142" s="52" t="n">
        <v>66.2</v>
      </c>
      <c r="N142" s="52" t="s">
        <v>81</v>
      </c>
      <c r="O142" s="52" t="s">
        <v>10061</v>
      </c>
      <c r="P142" s="55" t="str">
        <f aca="false">IF(G142&gt;=90,"Excellent",IF(G142&gt;=80,"Good",IF(G142&gt;=70,"At Risk","Poor")))</f>
        <v>Good</v>
      </c>
      <c r="Q142" s="55" t="n">
        <f aca="false">ROUND(G142*0.4+(100-H142)*0.3+I142*0.3,2)</f>
        <v>88.65</v>
      </c>
      <c r="R142" s="55" t="str">
        <f aca="false">IF(H142&gt;5,"High Rejection",IF(H142&gt;2,"Watch","OK"))</f>
        <v>Watch</v>
      </c>
    </row>
    <row r="143" customFormat="false" ht="15" hidden="false" customHeight="true" outlineLevel="0" collapsed="false">
      <c r="A143" s="56" t="s">
        <v>14469</v>
      </c>
      <c r="B143" s="56" t="s">
        <v>14413</v>
      </c>
      <c r="C143" s="56" t="s">
        <v>12242</v>
      </c>
      <c r="D143" s="56" t="s">
        <v>28</v>
      </c>
      <c r="E143" s="56" t="n">
        <v>65.9</v>
      </c>
      <c r="F143" s="56" t="n">
        <v>79.3</v>
      </c>
      <c r="G143" s="54" t="n">
        <f aca="false">ROUND(E143*F143/100,1)</f>
        <v>52.3</v>
      </c>
      <c r="H143" s="56" t="n">
        <v>5.66</v>
      </c>
      <c r="I143" s="56" t="n">
        <v>91.8</v>
      </c>
      <c r="J143" s="56" t="n">
        <v>0.5</v>
      </c>
      <c r="K143" s="56" t="n">
        <v>6.73</v>
      </c>
      <c r="L143" s="56" t="n">
        <v>3</v>
      </c>
      <c r="M143" s="56" t="n">
        <v>94</v>
      </c>
      <c r="N143" s="56" t="s">
        <v>80</v>
      </c>
      <c r="O143" s="56" t="s">
        <v>10061</v>
      </c>
      <c r="P143" s="55" t="str">
        <f aca="false">IF(G143&gt;=90,"Excellent",IF(G143&gt;=80,"Good",IF(G143&gt;=70,"At Risk","Poor")))</f>
        <v>Poor</v>
      </c>
      <c r="Q143" s="55" t="n">
        <f aca="false">ROUND(G143*0.4+(100-H143)*0.3+I143*0.3,2)</f>
        <v>76.76</v>
      </c>
      <c r="R143" s="55" t="str">
        <f aca="false">IF(H143&gt;5,"High Rejection",IF(H143&gt;2,"Watch","OK"))</f>
        <v>High Rejection</v>
      </c>
    </row>
    <row r="144" customFormat="false" ht="15" hidden="false" customHeight="true" outlineLevel="0" collapsed="false">
      <c r="A144" s="52" t="s">
        <v>14470</v>
      </c>
      <c r="B144" s="52" t="s">
        <v>5232</v>
      </c>
      <c r="C144" s="52" t="s">
        <v>8037</v>
      </c>
      <c r="D144" s="52" t="s">
        <v>39</v>
      </c>
      <c r="E144" s="52" t="n">
        <v>94</v>
      </c>
      <c r="F144" s="52" t="n">
        <v>78</v>
      </c>
      <c r="G144" s="54" t="n">
        <f aca="false">ROUND(E144*F144/100,1)</f>
        <v>73.3</v>
      </c>
      <c r="H144" s="52" t="n">
        <v>5.6</v>
      </c>
      <c r="I144" s="52" t="n">
        <v>91</v>
      </c>
      <c r="J144" s="52" t="n">
        <v>13.6</v>
      </c>
      <c r="K144" s="52" t="n">
        <v>8.95</v>
      </c>
      <c r="L144" s="52" t="n">
        <v>3</v>
      </c>
      <c r="M144" s="52" t="n">
        <v>80.5</v>
      </c>
      <c r="N144" s="52" t="s">
        <v>78</v>
      </c>
      <c r="O144" s="52" t="s">
        <v>10066</v>
      </c>
      <c r="P144" s="55" t="str">
        <f aca="false">IF(G144&gt;=90,"Excellent",IF(G144&gt;=80,"Good",IF(G144&gt;=70,"At Risk","Poor")))</f>
        <v>At Risk</v>
      </c>
      <c r="Q144" s="55" t="n">
        <f aca="false">ROUND(G144*0.4+(100-H144)*0.3+I144*0.3,2)</f>
        <v>84.94</v>
      </c>
      <c r="R144" s="55" t="str">
        <f aca="false">IF(H144&gt;5,"High Rejection",IF(H144&gt;2,"Watch","OK"))</f>
        <v>High Rejection</v>
      </c>
    </row>
    <row r="145" customFormat="false" ht="15" hidden="false" customHeight="true" outlineLevel="0" collapsed="false">
      <c r="A145" s="56" t="s">
        <v>14471</v>
      </c>
      <c r="B145" s="56" t="s">
        <v>7222</v>
      </c>
      <c r="C145" s="56" t="s">
        <v>12763</v>
      </c>
      <c r="D145" s="56" t="s">
        <v>36</v>
      </c>
      <c r="E145" s="56" t="n">
        <v>62.7</v>
      </c>
      <c r="F145" s="56" t="n">
        <v>84.4</v>
      </c>
      <c r="G145" s="54" t="n">
        <f aca="false">ROUND(E145*F145/100,1)</f>
        <v>52.9</v>
      </c>
      <c r="H145" s="56" t="n">
        <v>0.41</v>
      </c>
      <c r="I145" s="56" t="n">
        <v>91.2</v>
      </c>
      <c r="J145" s="56" t="n">
        <v>4.7</v>
      </c>
      <c r="K145" s="56" t="n">
        <v>6.91</v>
      </c>
      <c r="L145" s="56" t="n">
        <v>1</v>
      </c>
      <c r="M145" s="56" t="n">
        <v>88</v>
      </c>
      <c r="N145" s="56" t="s">
        <v>81</v>
      </c>
      <c r="O145" s="56" t="s">
        <v>10061</v>
      </c>
      <c r="P145" s="55" t="str">
        <f aca="false">IF(G145&gt;=90,"Excellent",IF(G145&gt;=80,"Good",IF(G145&gt;=70,"At Risk","Poor")))</f>
        <v>Poor</v>
      </c>
      <c r="Q145" s="55" t="n">
        <f aca="false">ROUND(G145*0.4+(100-H145)*0.3+I145*0.3,2)</f>
        <v>78.4</v>
      </c>
      <c r="R145" s="55" t="str">
        <f aca="false">IF(H145&gt;5,"High Rejection",IF(H145&gt;2,"Watch","OK"))</f>
        <v>OK</v>
      </c>
    </row>
    <row r="146" customFormat="false" ht="15" hidden="false" customHeight="true" outlineLevel="0" collapsed="false">
      <c r="A146" s="52" t="s">
        <v>14472</v>
      </c>
      <c r="B146" s="52" t="s">
        <v>14312</v>
      </c>
      <c r="C146" s="52" t="s">
        <v>3567</v>
      </c>
      <c r="D146" s="52" t="s">
        <v>44</v>
      </c>
      <c r="E146" s="52" t="n">
        <v>80.9</v>
      </c>
      <c r="F146" s="52" t="n">
        <v>70.5</v>
      </c>
      <c r="G146" s="54" t="n">
        <f aca="false">ROUND(E146*F146/100,1)</f>
        <v>57</v>
      </c>
      <c r="H146" s="52" t="n">
        <v>3.65</v>
      </c>
      <c r="I146" s="52" t="n">
        <v>86.6</v>
      </c>
      <c r="J146" s="52" t="n">
        <v>1</v>
      </c>
      <c r="K146" s="52" t="n">
        <v>0.58</v>
      </c>
      <c r="L146" s="52" t="n">
        <v>6</v>
      </c>
      <c r="M146" s="52" t="n">
        <v>72.2</v>
      </c>
      <c r="N146" s="52" t="s">
        <v>81</v>
      </c>
      <c r="O146" s="52" t="s">
        <v>10066</v>
      </c>
      <c r="P146" s="55" t="str">
        <f aca="false">IF(G146&gt;=90,"Excellent",IF(G146&gt;=80,"Good",IF(G146&gt;=70,"At Risk","Poor")))</f>
        <v>Poor</v>
      </c>
      <c r="Q146" s="55" t="n">
        <f aca="false">ROUND(G146*0.4+(100-H146)*0.3+I146*0.3,2)</f>
        <v>77.69</v>
      </c>
      <c r="R146" s="55" t="str">
        <f aca="false">IF(H146&gt;5,"High Rejection",IF(H146&gt;2,"Watch","OK"))</f>
        <v>Watch</v>
      </c>
    </row>
    <row r="147" customFormat="false" ht="15" hidden="false" customHeight="true" outlineLevel="0" collapsed="false">
      <c r="A147" s="56" t="s">
        <v>14473</v>
      </c>
      <c r="B147" s="56" t="s">
        <v>6785</v>
      </c>
      <c r="C147" s="56" t="s">
        <v>2827</v>
      </c>
      <c r="D147" s="56" t="s">
        <v>45</v>
      </c>
      <c r="E147" s="56" t="n">
        <v>90.7</v>
      </c>
      <c r="F147" s="56" t="n">
        <v>77.1</v>
      </c>
      <c r="G147" s="54" t="n">
        <f aca="false">ROUND(E147*F147/100,1)</f>
        <v>69.9</v>
      </c>
      <c r="H147" s="56" t="n">
        <v>2.93</v>
      </c>
      <c r="I147" s="56" t="n">
        <v>90.3</v>
      </c>
      <c r="J147" s="56" t="n">
        <v>4</v>
      </c>
      <c r="K147" s="56" t="n">
        <v>1.49</v>
      </c>
      <c r="L147" s="56" t="n">
        <v>7</v>
      </c>
      <c r="M147" s="56" t="n">
        <v>57.8</v>
      </c>
      <c r="N147" s="56" t="s">
        <v>78</v>
      </c>
      <c r="O147" s="56" t="s">
        <v>10061</v>
      </c>
      <c r="P147" s="55" t="str">
        <f aca="false">IF(G147&gt;=90,"Excellent",IF(G147&gt;=80,"Good",IF(G147&gt;=70,"At Risk","Poor")))</f>
        <v>Poor</v>
      </c>
      <c r="Q147" s="55" t="n">
        <f aca="false">ROUND(G147*0.4+(100-H147)*0.3+I147*0.3,2)</f>
        <v>84.17</v>
      </c>
      <c r="R147" s="55" t="str">
        <f aca="false">IF(H147&gt;5,"High Rejection",IF(H147&gt;2,"Watch","OK"))</f>
        <v>Watch</v>
      </c>
    </row>
    <row r="148" customFormat="false" ht="15" hidden="false" customHeight="true" outlineLevel="0" collapsed="false">
      <c r="A148" s="52" t="s">
        <v>14474</v>
      </c>
      <c r="B148" s="52" t="s">
        <v>14475</v>
      </c>
      <c r="C148" s="52" t="s">
        <v>3867</v>
      </c>
      <c r="D148" s="52" t="s">
        <v>49</v>
      </c>
      <c r="E148" s="52" t="n">
        <v>65.9</v>
      </c>
      <c r="F148" s="52" t="n">
        <v>90.5</v>
      </c>
      <c r="G148" s="54" t="n">
        <f aca="false">ROUND(E148*F148/100,1)</f>
        <v>59.6</v>
      </c>
      <c r="H148" s="52" t="n">
        <v>0.1</v>
      </c>
      <c r="I148" s="52" t="n">
        <v>97.7</v>
      </c>
      <c r="J148" s="52" t="n">
        <v>5.7</v>
      </c>
      <c r="K148" s="52" t="n">
        <v>2.06</v>
      </c>
      <c r="L148" s="52" t="n">
        <v>1</v>
      </c>
      <c r="M148" s="52" t="n">
        <v>90.6</v>
      </c>
      <c r="N148" s="52" t="s">
        <v>80</v>
      </c>
      <c r="O148" s="52" t="s">
        <v>10066</v>
      </c>
      <c r="P148" s="55" t="str">
        <f aca="false">IF(G148&gt;=90,"Excellent",IF(G148&gt;=80,"Good",IF(G148&gt;=70,"At Risk","Poor")))</f>
        <v>Poor</v>
      </c>
      <c r="Q148" s="55" t="n">
        <f aca="false">ROUND(G148*0.4+(100-H148)*0.3+I148*0.3,2)</f>
        <v>83.12</v>
      </c>
      <c r="R148" s="55" t="str">
        <f aca="false">IF(H148&gt;5,"High Rejection",IF(H148&gt;2,"Watch","OK"))</f>
        <v>OK</v>
      </c>
    </row>
    <row r="149" customFormat="false" ht="15" hidden="false" customHeight="true" outlineLevel="0" collapsed="false">
      <c r="A149" s="56" t="s">
        <v>14476</v>
      </c>
      <c r="B149" s="56" t="s">
        <v>4311</v>
      </c>
      <c r="C149" s="56" t="s">
        <v>2749</v>
      </c>
      <c r="D149" s="56" t="s">
        <v>43</v>
      </c>
      <c r="E149" s="56" t="n">
        <v>70.5</v>
      </c>
      <c r="F149" s="56" t="n">
        <v>73.7</v>
      </c>
      <c r="G149" s="54" t="n">
        <f aca="false">ROUND(E149*F149/100,1)</f>
        <v>52</v>
      </c>
      <c r="H149" s="56" t="n">
        <v>3.1</v>
      </c>
      <c r="I149" s="56" t="n">
        <v>94.1</v>
      </c>
      <c r="J149" s="56" t="n">
        <v>9.7</v>
      </c>
      <c r="K149" s="56" t="n">
        <v>-0.57</v>
      </c>
      <c r="L149" s="56" t="n">
        <v>9</v>
      </c>
      <c r="M149" s="56" t="n">
        <v>54.2</v>
      </c>
      <c r="N149" s="56" t="s">
        <v>81</v>
      </c>
      <c r="O149" s="56" t="s">
        <v>10061</v>
      </c>
      <c r="P149" s="55" t="str">
        <f aca="false">IF(G149&gt;=90,"Excellent",IF(G149&gt;=80,"Good",IF(G149&gt;=70,"At Risk","Poor")))</f>
        <v>Poor</v>
      </c>
      <c r="Q149" s="55" t="n">
        <f aca="false">ROUND(G149*0.4+(100-H149)*0.3+I149*0.3,2)</f>
        <v>78.1</v>
      </c>
      <c r="R149" s="55" t="str">
        <f aca="false">IF(H149&gt;5,"High Rejection",IF(H149&gt;2,"Watch","OK"))</f>
        <v>Watch</v>
      </c>
    </row>
    <row r="150" customFormat="false" ht="15" hidden="false" customHeight="true" outlineLevel="0" collapsed="false">
      <c r="A150" s="52" t="s">
        <v>14477</v>
      </c>
      <c r="B150" s="52" t="s">
        <v>14478</v>
      </c>
      <c r="C150" s="52" t="s">
        <v>2084</v>
      </c>
      <c r="D150" s="52" t="s">
        <v>50</v>
      </c>
      <c r="E150" s="52" t="n">
        <v>69.8</v>
      </c>
      <c r="F150" s="52" t="n">
        <v>99.1</v>
      </c>
      <c r="G150" s="54" t="n">
        <f aca="false">ROUND(E150*F150/100,1)</f>
        <v>69.2</v>
      </c>
      <c r="H150" s="52" t="n">
        <v>7.89</v>
      </c>
      <c r="I150" s="52" t="n">
        <v>89.6</v>
      </c>
      <c r="J150" s="52" t="n">
        <v>13.7</v>
      </c>
      <c r="K150" s="52" t="n">
        <v>-2.77</v>
      </c>
      <c r="L150" s="52" t="n">
        <v>9</v>
      </c>
      <c r="M150" s="52" t="n">
        <v>57.3</v>
      </c>
      <c r="N150" s="52" t="s">
        <v>79</v>
      </c>
      <c r="O150" s="52" t="s">
        <v>10061</v>
      </c>
      <c r="P150" s="55" t="str">
        <f aca="false">IF(G150&gt;=90,"Excellent",IF(G150&gt;=80,"Good",IF(G150&gt;=70,"At Risk","Poor")))</f>
        <v>Poor</v>
      </c>
      <c r="Q150" s="55" t="n">
        <f aca="false">ROUND(G150*0.4+(100-H150)*0.3+I150*0.3,2)</f>
        <v>82.19</v>
      </c>
      <c r="R150" s="55" t="str">
        <f aca="false">IF(H150&gt;5,"High Rejection",IF(H150&gt;2,"Watch","OK"))</f>
        <v>High Rejection</v>
      </c>
    </row>
    <row r="151" customFormat="false" ht="15" hidden="false" customHeight="true" outlineLevel="0" collapsed="false">
      <c r="A151" s="56" t="s">
        <v>14479</v>
      </c>
      <c r="B151" s="56" t="s">
        <v>14420</v>
      </c>
      <c r="C151" s="56" t="s">
        <v>4547</v>
      </c>
      <c r="D151" s="56" t="s">
        <v>39</v>
      </c>
      <c r="E151" s="56" t="n">
        <v>74.1</v>
      </c>
      <c r="F151" s="56" t="n">
        <v>76.2</v>
      </c>
      <c r="G151" s="54" t="n">
        <f aca="false">ROUND(E151*F151/100,1)</f>
        <v>56.5</v>
      </c>
      <c r="H151" s="56" t="n">
        <v>2.7</v>
      </c>
      <c r="I151" s="56" t="n">
        <v>94.8</v>
      </c>
      <c r="J151" s="56" t="n">
        <v>-3.6</v>
      </c>
      <c r="K151" s="56" t="n">
        <v>6.11</v>
      </c>
      <c r="L151" s="56" t="n">
        <v>5</v>
      </c>
      <c r="M151" s="56" t="n">
        <v>65.1</v>
      </c>
      <c r="N151" s="56" t="s">
        <v>81</v>
      </c>
      <c r="O151" s="56" t="s">
        <v>10066</v>
      </c>
      <c r="P151" s="55" t="str">
        <f aca="false">IF(G151&gt;=90,"Excellent",IF(G151&gt;=80,"Good",IF(G151&gt;=70,"At Risk","Poor")))</f>
        <v>Poor</v>
      </c>
      <c r="Q151" s="55" t="n">
        <f aca="false">ROUND(G151*0.4+(100-H151)*0.3+I151*0.3,2)</f>
        <v>80.23</v>
      </c>
      <c r="R151" s="55" t="str">
        <f aca="false">IF(H151&gt;5,"High Rejection",IF(H151&gt;2,"Watch","OK"))</f>
        <v>Watch</v>
      </c>
    </row>
    <row r="152" customFormat="false" ht="15" hidden="false" customHeight="true" outlineLevel="0" collapsed="false">
      <c r="A152" s="52" t="s">
        <v>14480</v>
      </c>
      <c r="B152" s="52" t="s">
        <v>14481</v>
      </c>
      <c r="C152" s="52" t="s">
        <v>7326</v>
      </c>
      <c r="D152" s="52" t="s">
        <v>37</v>
      </c>
      <c r="E152" s="52" t="n">
        <v>86.1</v>
      </c>
      <c r="F152" s="52" t="n">
        <v>78.4</v>
      </c>
      <c r="G152" s="54" t="n">
        <f aca="false">ROUND(E152*F152/100,1)</f>
        <v>67.5</v>
      </c>
      <c r="H152" s="52" t="n">
        <v>7.93</v>
      </c>
      <c r="I152" s="52" t="n">
        <v>87</v>
      </c>
      <c r="J152" s="52" t="n">
        <v>4</v>
      </c>
      <c r="K152" s="52" t="n">
        <v>0.3</v>
      </c>
      <c r="L152" s="52" t="n">
        <v>0</v>
      </c>
      <c r="M152" s="52" t="n">
        <v>96.6</v>
      </c>
      <c r="N152" s="52" t="s">
        <v>78</v>
      </c>
      <c r="O152" s="52" t="s">
        <v>10061</v>
      </c>
      <c r="P152" s="55" t="str">
        <f aca="false">IF(G152&gt;=90,"Excellent",IF(G152&gt;=80,"Good",IF(G152&gt;=70,"At Risk","Poor")))</f>
        <v>Poor</v>
      </c>
      <c r="Q152" s="55" t="n">
        <f aca="false">ROUND(G152*0.4+(100-H152)*0.3+I152*0.3,2)</f>
        <v>80.72</v>
      </c>
      <c r="R152" s="55" t="str">
        <f aca="false">IF(H152&gt;5,"High Rejection",IF(H152&gt;2,"Watch","OK"))</f>
        <v>High Rejection</v>
      </c>
    </row>
    <row r="153" customFormat="false" ht="15" hidden="false" customHeight="true" outlineLevel="0" collapsed="false">
      <c r="A153" s="56" t="s">
        <v>14482</v>
      </c>
      <c r="B153" s="56" t="s">
        <v>14330</v>
      </c>
      <c r="C153" s="56" t="s">
        <v>775</v>
      </c>
      <c r="D153" s="56" t="s">
        <v>41</v>
      </c>
      <c r="E153" s="56" t="n">
        <v>70.3</v>
      </c>
      <c r="F153" s="56" t="n">
        <v>84</v>
      </c>
      <c r="G153" s="54" t="n">
        <f aca="false">ROUND(E153*F153/100,1)</f>
        <v>59.1</v>
      </c>
      <c r="H153" s="56" t="n">
        <v>0.82</v>
      </c>
      <c r="I153" s="56" t="n">
        <v>89.6</v>
      </c>
      <c r="J153" s="56" t="n">
        <v>13</v>
      </c>
      <c r="K153" s="56" t="n">
        <v>6.45</v>
      </c>
      <c r="L153" s="56" t="n">
        <v>4</v>
      </c>
      <c r="M153" s="56" t="n">
        <v>90.8</v>
      </c>
      <c r="N153" s="56" t="s">
        <v>79</v>
      </c>
      <c r="O153" s="56" t="s">
        <v>10061</v>
      </c>
      <c r="P153" s="55" t="str">
        <f aca="false">IF(G153&gt;=90,"Excellent",IF(G153&gt;=80,"Good",IF(G153&gt;=70,"At Risk","Poor")))</f>
        <v>Poor</v>
      </c>
      <c r="Q153" s="55" t="n">
        <f aca="false">ROUND(G153*0.4+(100-H153)*0.3+I153*0.3,2)</f>
        <v>80.27</v>
      </c>
      <c r="R153" s="55" t="str">
        <f aca="false">IF(H153&gt;5,"High Rejection",IF(H153&gt;2,"Watch","OK"))</f>
        <v>OK</v>
      </c>
    </row>
    <row r="154" customFormat="false" ht="15" hidden="false" customHeight="true" outlineLevel="0" collapsed="false">
      <c r="A154" s="52" t="s">
        <v>14483</v>
      </c>
      <c r="B154" s="52" t="s">
        <v>5321</v>
      </c>
      <c r="C154" s="52" t="s">
        <v>2322</v>
      </c>
      <c r="D154" s="52" t="s">
        <v>53</v>
      </c>
      <c r="E154" s="52" t="n">
        <v>83.8</v>
      </c>
      <c r="F154" s="52" t="n">
        <v>92.3</v>
      </c>
      <c r="G154" s="54" t="n">
        <f aca="false">ROUND(E154*F154/100,1)</f>
        <v>77.3</v>
      </c>
      <c r="H154" s="52" t="n">
        <v>7.33</v>
      </c>
      <c r="I154" s="52" t="n">
        <v>88.9</v>
      </c>
      <c r="J154" s="52" t="n">
        <v>6.4</v>
      </c>
      <c r="K154" s="52" t="n">
        <v>1.85</v>
      </c>
      <c r="L154" s="52" t="n">
        <v>2</v>
      </c>
      <c r="M154" s="52" t="n">
        <v>94.4</v>
      </c>
      <c r="N154" s="52" t="s">
        <v>79</v>
      </c>
      <c r="O154" s="52" t="s">
        <v>10061</v>
      </c>
      <c r="P154" s="55" t="str">
        <f aca="false">IF(G154&gt;=90,"Excellent",IF(G154&gt;=80,"Good",IF(G154&gt;=70,"At Risk","Poor")))</f>
        <v>At Risk</v>
      </c>
      <c r="Q154" s="55" t="n">
        <f aca="false">ROUND(G154*0.4+(100-H154)*0.3+I154*0.3,2)</f>
        <v>85.39</v>
      </c>
      <c r="R154" s="55" t="str">
        <f aca="false">IF(H154&gt;5,"High Rejection",IF(H154&gt;2,"Watch","OK"))</f>
        <v>High Rejection</v>
      </c>
    </row>
    <row r="155" customFormat="false" ht="15" hidden="false" customHeight="true" outlineLevel="0" collapsed="false">
      <c r="A155" s="56" t="s">
        <v>14484</v>
      </c>
      <c r="B155" s="56" t="s">
        <v>5161</v>
      </c>
      <c r="C155" s="56" t="s">
        <v>3459</v>
      </c>
      <c r="D155" s="56" t="s">
        <v>47</v>
      </c>
      <c r="E155" s="56" t="n">
        <v>72.8</v>
      </c>
      <c r="F155" s="56" t="n">
        <v>71.8</v>
      </c>
      <c r="G155" s="54" t="n">
        <f aca="false">ROUND(E155*F155/100,1)</f>
        <v>52.3</v>
      </c>
      <c r="H155" s="56" t="n">
        <v>0.3</v>
      </c>
      <c r="I155" s="56" t="n">
        <v>97.6</v>
      </c>
      <c r="J155" s="56" t="n">
        <v>9.9</v>
      </c>
      <c r="K155" s="56" t="n">
        <v>8.7</v>
      </c>
      <c r="L155" s="56" t="n">
        <v>0</v>
      </c>
      <c r="M155" s="56" t="n">
        <v>72.8</v>
      </c>
      <c r="N155" s="56" t="s">
        <v>81</v>
      </c>
      <c r="O155" s="56" t="s">
        <v>10066</v>
      </c>
      <c r="P155" s="55" t="str">
        <f aca="false">IF(G155&gt;=90,"Excellent",IF(G155&gt;=80,"Good",IF(G155&gt;=70,"At Risk","Poor")))</f>
        <v>Poor</v>
      </c>
      <c r="Q155" s="55" t="n">
        <f aca="false">ROUND(G155*0.4+(100-H155)*0.3+I155*0.3,2)</f>
        <v>80.11</v>
      </c>
      <c r="R155" s="55" t="str">
        <f aca="false">IF(H155&gt;5,"High Rejection",IF(H155&gt;2,"Watch","OK"))</f>
        <v>OK</v>
      </c>
    </row>
    <row r="156" customFormat="false" ht="15" hidden="false" customHeight="true" outlineLevel="0" collapsed="false">
      <c r="A156" s="52" t="s">
        <v>14485</v>
      </c>
      <c r="B156" s="52" t="s">
        <v>4946</v>
      </c>
      <c r="C156" s="52" t="s">
        <v>2775</v>
      </c>
      <c r="D156" s="52" t="s">
        <v>38</v>
      </c>
      <c r="E156" s="52" t="n">
        <v>66.2</v>
      </c>
      <c r="F156" s="52" t="n">
        <v>78.2</v>
      </c>
      <c r="G156" s="54" t="n">
        <f aca="false">ROUND(E156*F156/100,1)</f>
        <v>51.8</v>
      </c>
      <c r="H156" s="52" t="n">
        <v>6.89</v>
      </c>
      <c r="I156" s="52" t="n">
        <v>90.6</v>
      </c>
      <c r="J156" s="52" t="n">
        <v>5.2</v>
      </c>
      <c r="K156" s="52" t="n">
        <v>0.85</v>
      </c>
      <c r="L156" s="52" t="n">
        <v>4</v>
      </c>
      <c r="M156" s="52" t="n">
        <v>81.4</v>
      </c>
      <c r="N156" s="52" t="s">
        <v>78</v>
      </c>
      <c r="O156" s="52" t="s">
        <v>10061</v>
      </c>
      <c r="P156" s="55" t="str">
        <f aca="false">IF(G156&gt;=90,"Excellent",IF(G156&gt;=80,"Good",IF(G156&gt;=70,"At Risk","Poor")))</f>
        <v>Poor</v>
      </c>
      <c r="Q156" s="55" t="n">
        <f aca="false">ROUND(G156*0.4+(100-H156)*0.3+I156*0.3,2)</f>
        <v>75.83</v>
      </c>
      <c r="R156" s="55" t="str">
        <f aca="false">IF(H156&gt;5,"High Rejection",IF(H156&gt;2,"Watch","OK"))</f>
        <v>High Rejection</v>
      </c>
    </row>
    <row r="157" customFormat="false" ht="15" hidden="false" customHeight="true" outlineLevel="0" collapsed="false">
      <c r="A157" s="56" t="s">
        <v>14486</v>
      </c>
      <c r="B157" s="56" t="s">
        <v>14312</v>
      </c>
      <c r="C157" s="56" t="s">
        <v>1333</v>
      </c>
      <c r="D157" s="56" t="s">
        <v>26</v>
      </c>
      <c r="E157" s="56" t="n">
        <v>96.7</v>
      </c>
      <c r="F157" s="56" t="n">
        <v>96.9</v>
      </c>
      <c r="G157" s="54" t="n">
        <f aca="false">ROUND(E157*F157/100,1)</f>
        <v>93.7</v>
      </c>
      <c r="H157" s="56" t="n">
        <v>6.69</v>
      </c>
      <c r="I157" s="56" t="n">
        <v>96.4</v>
      </c>
      <c r="J157" s="56" t="n">
        <v>10.2</v>
      </c>
      <c r="K157" s="56" t="n">
        <v>0.99</v>
      </c>
      <c r="L157" s="56" t="n">
        <v>4</v>
      </c>
      <c r="M157" s="56" t="n">
        <v>58.8</v>
      </c>
      <c r="N157" s="56" t="s">
        <v>81</v>
      </c>
      <c r="O157" s="56" t="s">
        <v>10066</v>
      </c>
      <c r="P157" s="55" t="str">
        <f aca="false">IF(G157&gt;=90,"Excellent",IF(G157&gt;=80,"Good",IF(G157&gt;=70,"At Risk","Poor")))</f>
        <v>Excellent</v>
      </c>
      <c r="Q157" s="55" t="n">
        <f aca="false">ROUND(G157*0.4+(100-H157)*0.3+I157*0.3,2)</f>
        <v>94.39</v>
      </c>
      <c r="R157" s="55" t="str">
        <f aca="false">IF(H157&gt;5,"High Rejection",IF(H157&gt;2,"Watch","OK"))</f>
        <v>High Rejection</v>
      </c>
    </row>
    <row r="158" customFormat="false" ht="15" hidden="false" customHeight="true" outlineLevel="0" collapsed="false">
      <c r="A158" s="52" t="s">
        <v>14487</v>
      </c>
      <c r="B158" s="52" t="s">
        <v>6915</v>
      </c>
      <c r="C158" s="52" t="s">
        <v>6109</v>
      </c>
      <c r="D158" s="52" t="s">
        <v>45</v>
      </c>
      <c r="E158" s="52" t="n">
        <v>75.5</v>
      </c>
      <c r="F158" s="52" t="n">
        <v>97.5</v>
      </c>
      <c r="G158" s="54" t="n">
        <f aca="false">ROUND(E158*F158/100,1)</f>
        <v>73.6</v>
      </c>
      <c r="H158" s="52" t="n">
        <v>2.06</v>
      </c>
      <c r="I158" s="52" t="n">
        <v>87.4</v>
      </c>
      <c r="J158" s="52" t="n">
        <v>2</v>
      </c>
      <c r="K158" s="52" t="n">
        <v>8.65</v>
      </c>
      <c r="L158" s="52" t="n">
        <v>0</v>
      </c>
      <c r="M158" s="52" t="n">
        <v>97.8</v>
      </c>
      <c r="N158" s="52" t="s">
        <v>79</v>
      </c>
      <c r="O158" s="52" t="s">
        <v>10061</v>
      </c>
      <c r="P158" s="55" t="str">
        <f aca="false">IF(G158&gt;=90,"Excellent",IF(G158&gt;=80,"Good",IF(G158&gt;=70,"At Risk","Poor")))</f>
        <v>At Risk</v>
      </c>
      <c r="Q158" s="55" t="n">
        <f aca="false">ROUND(G158*0.4+(100-H158)*0.3+I158*0.3,2)</f>
        <v>85.04</v>
      </c>
      <c r="R158" s="55" t="str">
        <f aca="false">IF(H158&gt;5,"High Rejection",IF(H158&gt;2,"Watch","OK"))</f>
        <v>Watch</v>
      </c>
    </row>
    <row r="159" customFormat="false" ht="15" hidden="false" customHeight="true" outlineLevel="0" collapsed="false">
      <c r="A159" s="56" t="s">
        <v>14488</v>
      </c>
      <c r="B159" s="56" t="s">
        <v>6989</v>
      </c>
      <c r="C159" s="56" t="s">
        <v>519</v>
      </c>
      <c r="D159" s="56" t="s">
        <v>26</v>
      </c>
      <c r="E159" s="56" t="n">
        <v>97</v>
      </c>
      <c r="F159" s="56" t="n">
        <v>95.2</v>
      </c>
      <c r="G159" s="54" t="n">
        <f aca="false">ROUND(E159*F159/100,1)</f>
        <v>92.3</v>
      </c>
      <c r="H159" s="56" t="n">
        <v>7.56</v>
      </c>
      <c r="I159" s="56" t="n">
        <v>87.6</v>
      </c>
      <c r="J159" s="56" t="n">
        <v>0.8</v>
      </c>
      <c r="K159" s="56" t="n">
        <v>8.87</v>
      </c>
      <c r="L159" s="56" t="n">
        <v>5</v>
      </c>
      <c r="M159" s="56" t="n">
        <v>60.8</v>
      </c>
      <c r="N159" s="56" t="s">
        <v>80</v>
      </c>
      <c r="O159" s="56" t="s">
        <v>10061</v>
      </c>
      <c r="P159" s="55" t="str">
        <f aca="false">IF(G159&gt;=90,"Excellent",IF(G159&gt;=80,"Good",IF(G159&gt;=70,"At Risk","Poor")))</f>
        <v>Excellent</v>
      </c>
      <c r="Q159" s="55" t="n">
        <f aca="false">ROUND(G159*0.4+(100-H159)*0.3+I159*0.3,2)</f>
        <v>90.93</v>
      </c>
      <c r="R159" s="55" t="str">
        <f aca="false">IF(H159&gt;5,"High Rejection",IF(H159&gt;2,"Watch","OK"))</f>
        <v>High Rejection</v>
      </c>
    </row>
    <row r="160" customFormat="false" ht="15" hidden="false" customHeight="true" outlineLevel="0" collapsed="false">
      <c r="A160" s="52" t="s">
        <v>14489</v>
      </c>
      <c r="B160" s="52" t="s">
        <v>14490</v>
      </c>
      <c r="C160" s="52" t="s">
        <v>8028</v>
      </c>
      <c r="D160" s="52" t="s">
        <v>48</v>
      </c>
      <c r="E160" s="52" t="n">
        <v>85.8</v>
      </c>
      <c r="F160" s="52" t="n">
        <v>90</v>
      </c>
      <c r="G160" s="54" t="n">
        <f aca="false">ROUND(E160*F160/100,1)</f>
        <v>77.2</v>
      </c>
      <c r="H160" s="52" t="n">
        <v>7.98</v>
      </c>
      <c r="I160" s="52" t="n">
        <v>90.6</v>
      </c>
      <c r="J160" s="52" t="n">
        <v>-3</v>
      </c>
      <c r="K160" s="52" t="n">
        <v>5.61</v>
      </c>
      <c r="L160" s="52" t="n">
        <v>10</v>
      </c>
      <c r="M160" s="52" t="n">
        <v>56.4</v>
      </c>
      <c r="N160" s="52" t="s">
        <v>81</v>
      </c>
      <c r="O160" s="52" t="s">
        <v>10066</v>
      </c>
      <c r="P160" s="55" t="str">
        <f aca="false">IF(G160&gt;=90,"Excellent",IF(G160&gt;=80,"Good",IF(G160&gt;=70,"At Risk","Poor")))</f>
        <v>At Risk</v>
      </c>
      <c r="Q160" s="55" t="n">
        <f aca="false">ROUND(G160*0.4+(100-H160)*0.3+I160*0.3,2)</f>
        <v>85.67</v>
      </c>
      <c r="R160" s="55" t="str">
        <f aca="false">IF(H160&gt;5,"High Rejection",IF(H160&gt;2,"Watch","OK"))</f>
        <v>High Rejection</v>
      </c>
    </row>
    <row r="161" customFormat="false" ht="15" hidden="false" customHeight="true" outlineLevel="0" collapsed="false">
      <c r="A161" s="56" t="s">
        <v>14491</v>
      </c>
      <c r="B161" s="56" t="s">
        <v>6295</v>
      </c>
      <c r="C161" s="56" t="s">
        <v>1753</v>
      </c>
      <c r="D161" s="56" t="s">
        <v>56</v>
      </c>
      <c r="E161" s="56" t="n">
        <v>93.5</v>
      </c>
      <c r="F161" s="56" t="n">
        <v>82.9</v>
      </c>
      <c r="G161" s="54" t="n">
        <f aca="false">ROUND(E161*F161/100,1)</f>
        <v>77.5</v>
      </c>
      <c r="H161" s="56" t="n">
        <v>6.75</v>
      </c>
      <c r="I161" s="56" t="n">
        <v>91.2</v>
      </c>
      <c r="J161" s="56" t="n">
        <v>14.7</v>
      </c>
      <c r="K161" s="56" t="n">
        <v>2.63</v>
      </c>
      <c r="L161" s="56" t="n">
        <v>10</v>
      </c>
      <c r="M161" s="56" t="n">
        <v>91.1</v>
      </c>
      <c r="N161" s="56" t="s">
        <v>79</v>
      </c>
      <c r="O161" s="56" t="s">
        <v>10061</v>
      </c>
      <c r="P161" s="55" t="str">
        <f aca="false">IF(G161&gt;=90,"Excellent",IF(G161&gt;=80,"Good",IF(G161&gt;=70,"At Risk","Poor")))</f>
        <v>At Risk</v>
      </c>
      <c r="Q161" s="55" t="n">
        <f aca="false">ROUND(G161*0.4+(100-H161)*0.3+I161*0.3,2)</f>
        <v>86.34</v>
      </c>
      <c r="R161" s="55" t="str">
        <f aca="false">IF(H161&gt;5,"High Rejection",IF(H161&gt;2,"Watch","OK"))</f>
        <v>High Rejection</v>
      </c>
    </row>
    <row r="162" customFormat="false" ht="15" hidden="false" customHeight="true" outlineLevel="0" collapsed="false">
      <c r="A162" s="52" t="s">
        <v>14492</v>
      </c>
      <c r="B162" s="52" t="s">
        <v>14347</v>
      </c>
      <c r="C162" s="52" t="s">
        <v>1085</v>
      </c>
      <c r="D162" s="52" t="s">
        <v>53</v>
      </c>
      <c r="E162" s="52" t="n">
        <v>74.9</v>
      </c>
      <c r="F162" s="52" t="n">
        <v>99.5</v>
      </c>
      <c r="G162" s="54" t="n">
        <f aca="false">ROUND(E162*F162/100,1)</f>
        <v>74.5</v>
      </c>
      <c r="H162" s="52" t="n">
        <v>1.08</v>
      </c>
      <c r="I162" s="52" t="n">
        <v>94.4</v>
      </c>
      <c r="J162" s="52" t="n">
        <v>-2.8</v>
      </c>
      <c r="K162" s="52" t="n">
        <v>0.9</v>
      </c>
      <c r="L162" s="52" t="n">
        <v>7</v>
      </c>
      <c r="M162" s="52" t="n">
        <v>63.2</v>
      </c>
      <c r="N162" s="52" t="s">
        <v>81</v>
      </c>
      <c r="O162" s="52" t="s">
        <v>10066</v>
      </c>
      <c r="P162" s="55" t="str">
        <f aca="false">IF(G162&gt;=90,"Excellent",IF(G162&gt;=80,"Good",IF(G162&gt;=70,"At Risk","Poor")))</f>
        <v>At Risk</v>
      </c>
      <c r="Q162" s="55" t="n">
        <f aca="false">ROUND(G162*0.4+(100-H162)*0.3+I162*0.3,2)</f>
        <v>87.8</v>
      </c>
      <c r="R162" s="55" t="str">
        <f aca="false">IF(H162&gt;5,"High Rejection",IF(H162&gt;2,"Watch","OK"))</f>
        <v>OK</v>
      </c>
    </row>
    <row r="163" customFormat="false" ht="15" hidden="false" customHeight="true" outlineLevel="0" collapsed="false">
      <c r="A163" s="56" t="s">
        <v>14493</v>
      </c>
      <c r="B163" s="56" t="s">
        <v>14368</v>
      </c>
      <c r="C163" s="56" t="s">
        <v>7892</v>
      </c>
      <c r="D163" s="56" t="s">
        <v>52</v>
      </c>
      <c r="E163" s="56" t="n">
        <v>79.7</v>
      </c>
      <c r="F163" s="56" t="n">
        <v>97.5</v>
      </c>
      <c r="G163" s="54" t="n">
        <f aca="false">ROUND(E163*F163/100,1)</f>
        <v>77.7</v>
      </c>
      <c r="H163" s="56" t="n">
        <v>7.61</v>
      </c>
      <c r="I163" s="56" t="n">
        <v>91.3</v>
      </c>
      <c r="J163" s="56" t="n">
        <v>14.1</v>
      </c>
      <c r="K163" s="56" t="n">
        <v>-2.72</v>
      </c>
      <c r="L163" s="56" t="n">
        <v>0</v>
      </c>
      <c r="M163" s="56" t="n">
        <v>93.2</v>
      </c>
      <c r="N163" s="56" t="s">
        <v>79</v>
      </c>
      <c r="O163" s="56" t="s">
        <v>10061</v>
      </c>
      <c r="P163" s="55" t="str">
        <f aca="false">IF(G163&gt;=90,"Excellent",IF(G163&gt;=80,"Good",IF(G163&gt;=70,"At Risk","Poor")))</f>
        <v>At Risk</v>
      </c>
      <c r="Q163" s="55" t="n">
        <f aca="false">ROUND(G163*0.4+(100-H163)*0.3+I163*0.3,2)</f>
        <v>86.19</v>
      </c>
      <c r="R163" s="55" t="str">
        <f aca="false">IF(H163&gt;5,"High Rejection",IF(H163&gt;2,"Watch","OK"))</f>
        <v>High Rejection</v>
      </c>
    </row>
    <row r="164" customFormat="false" ht="15" hidden="false" customHeight="true" outlineLevel="0" collapsed="false">
      <c r="A164" s="52" t="s">
        <v>14494</v>
      </c>
      <c r="B164" s="52" t="s">
        <v>4314</v>
      </c>
      <c r="C164" s="52" t="s">
        <v>2194</v>
      </c>
      <c r="D164" s="52" t="s">
        <v>33</v>
      </c>
      <c r="E164" s="52" t="n">
        <v>64.7</v>
      </c>
      <c r="F164" s="52" t="n">
        <v>72.7</v>
      </c>
      <c r="G164" s="54" t="n">
        <f aca="false">ROUND(E164*F164/100,1)</f>
        <v>47</v>
      </c>
      <c r="H164" s="52" t="n">
        <v>7.3</v>
      </c>
      <c r="I164" s="52" t="n">
        <v>89.1</v>
      </c>
      <c r="J164" s="52" t="n">
        <v>1.1</v>
      </c>
      <c r="K164" s="52" t="n">
        <v>7.96</v>
      </c>
      <c r="L164" s="52" t="n">
        <v>2</v>
      </c>
      <c r="M164" s="52" t="n">
        <v>90.5</v>
      </c>
      <c r="N164" s="52" t="s">
        <v>78</v>
      </c>
      <c r="O164" s="52" t="s">
        <v>10061</v>
      </c>
      <c r="P164" s="55" t="str">
        <f aca="false">IF(G164&gt;=90,"Excellent",IF(G164&gt;=80,"Good",IF(G164&gt;=70,"At Risk","Poor")))</f>
        <v>Poor</v>
      </c>
      <c r="Q164" s="55" t="n">
        <f aca="false">ROUND(G164*0.4+(100-H164)*0.3+I164*0.3,2)</f>
        <v>73.34</v>
      </c>
      <c r="R164" s="55" t="str">
        <f aca="false">IF(H164&gt;5,"High Rejection",IF(H164&gt;2,"Watch","OK"))</f>
        <v>High Rejection</v>
      </c>
    </row>
    <row r="165" customFormat="false" ht="15" hidden="false" customHeight="true" outlineLevel="0" collapsed="false">
      <c r="A165" s="56" t="s">
        <v>14495</v>
      </c>
      <c r="B165" s="56" t="s">
        <v>6677</v>
      </c>
      <c r="C165" s="56" t="s">
        <v>8895</v>
      </c>
      <c r="D165" s="56" t="s">
        <v>16</v>
      </c>
      <c r="E165" s="56" t="n">
        <v>95.4</v>
      </c>
      <c r="F165" s="56" t="n">
        <v>82.3</v>
      </c>
      <c r="G165" s="54" t="n">
        <f aca="false">ROUND(E165*F165/100,1)</f>
        <v>78.5</v>
      </c>
      <c r="H165" s="56" t="n">
        <v>7.42</v>
      </c>
      <c r="I165" s="56" t="n">
        <v>95.9</v>
      </c>
      <c r="J165" s="56" t="n">
        <v>13.6</v>
      </c>
      <c r="K165" s="56" t="n">
        <v>-2.43</v>
      </c>
      <c r="L165" s="56" t="n">
        <v>1</v>
      </c>
      <c r="M165" s="56" t="n">
        <v>58.5</v>
      </c>
      <c r="N165" s="56" t="s">
        <v>81</v>
      </c>
      <c r="O165" s="56" t="s">
        <v>10066</v>
      </c>
      <c r="P165" s="55" t="str">
        <f aca="false">IF(G165&gt;=90,"Excellent",IF(G165&gt;=80,"Good",IF(G165&gt;=70,"At Risk","Poor")))</f>
        <v>At Risk</v>
      </c>
      <c r="Q165" s="55" t="n">
        <f aca="false">ROUND(G165*0.4+(100-H165)*0.3+I165*0.3,2)</f>
        <v>87.94</v>
      </c>
      <c r="R165" s="55" t="str">
        <f aca="false">IF(H165&gt;5,"High Rejection",IF(H165&gt;2,"Watch","OK"))</f>
        <v>High Rejection</v>
      </c>
    </row>
    <row r="166" customFormat="false" ht="15" hidden="false" customHeight="true" outlineLevel="0" collapsed="false">
      <c r="A166" s="52" t="s">
        <v>14496</v>
      </c>
      <c r="B166" s="52" t="s">
        <v>7000</v>
      </c>
      <c r="C166" s="52" t="s">
        <v>3159</v>
      </c>
      <c r="D166" s="52" t="s">
        <v>22</v>
      </c>
      <c r="E166" s="52" t="n">
        <v>65.9</v>
      </c>
      <c r="F166" s="52" t="n">
        <v>77.9</v>
      </c>
      <c r="G166" s="54" t="n">
        <f aca="false">ROUND(E166*F166/100,1)</f>
        <v>51.3</v>
      </c>
      <c r="H166" s="52" t="n">
        <v>5.48</v>
      </c>
      <c r="I166" s="52" t="n">
        <v>90.2</v>
      </c>
      <c r="J166" s="52" t="n">
        <v>1.8</v>
      </c>
      <c r="K166" s="52" t="n">
        <v>4.3</v>
      </c>
      <c r="L166" s="52" t="n">
        <v>5</v>
      </c>
      <c r="M166" s="52" t="n">
        <v>86.9</v>
      </c>
      <c r="N166" s="52" t="s">
        <v>78</v>
      </c>
      <c r="O166" s="52" t="s">
        <v>10061</v>
      </c>
      <c r="P166" s="55" t="str">
        <f aca="false">IF(G166&gt;=90,"Excellent",IF(G166&gt;=80,"Good",IF(G166&gt;=70,"At Risk","Poor")))</f>
        <v>Poor</v>
      </c>
      <c r="Q166" s="55" t="n">
        <f aca="false">ROUND(G166*0.4+(100-H166)*0.3+I166*0.3,2)</f>
        <v>75.94</v>
      </c>
      <c r="R166" s="55" t="str">
        <f aca="false">IF(H166&gt;5,"High Rejection",IF(H166&gt;2,"Watch","OK"))</f>
        <v>High Rejection</v>
      </c>
    </row>
    <row r="167" customFormat="false" ht="15" hidden="false" customHeight="true" outlineLevel="0" collapsed="false">
      <c r="A167" s="56" t="s">
        <v>14497</v>
      </c>
      <c r="B167" s="56" t="s">
        <v>4587</v>
      </c>
      <c r="C167" s="56" t="s">
        <v>1292</v>
      </c>
      <c r="D167" s="56" t="s">
        <v>35</v>
      </c>
      <c r="E167" s="56" t="n">
        <v>75.1</v>
      </c>
      <c r="F167" s="56" t="n">
        <v>71.6</v>
      </c>
      <c r="G167" s="54" t="n">
        <f aca="false">ROUND(E167*F167/100,1)</f>
        <v>53.8</v>
      </c>
      <c r="H167" s="56" t="n">
        <v>3.05</v>
      </c>
      <c r="I167" s="56" t="n">
        <v>92.3</v>
      </c>
      <c r="J167" s="56" t="n">
        <v>9.1</v>
      </c>
      <c r="K167" s="56" t="n">
        <v>-3.13</v>
      </c>
      <c r="L167" s="56" t="n">
        <v>1</v>
      </c>
      <c r="M167" s="56" t="n">
        <v>61.4</v>
      </c>
      <c r="N167" s="56" t="s">
        <v>80</v>
      </c>
      <c r="O167" s="56" t="s">
        <v>10061</v>
      </c>
      <c r="P167" s="55" t="str">
        <f aca="false">IF(G167&gt;=90,"Excellent",IF(G167&gt;=80,"Good",IF(G167&gt;=70,"At Risk","Poor")))</f>
        <v>Poor</v>
      </c>
      <c r="Q167" s="55" t="n">
        <f aca="false">ROUND(G167*0.4+(100-H167)*0.3+I167*0.3,2)</f>
        <v>78.3</v>
      </c>
      <c r="R167" s="55" t="str">
        <f aca="false">IF(H167&gt;5,"High Rejection",IF(H167&gt;2,"Watch","OK"))</f>
        <v>Watch</v>
      </c>
    </row>
    <row r="168" customFormat="false" ht="15" hidden="false" customHeight="true" outlineLevel="0" collapsed="false">
      <c r="A168" s="52" t="s">
        <v>14498</v>
      </c>
      <c r="B168" s="52" t="s">
        <v>4860</v>
      </c>
      <c r="C168" s="52" t="s">
        <v>7299</v>
      </c>
      <c r="D168" s="52" t="s">
        <v>35</v>
      </c>
      <c r="E168" s="52" t="n">
        <v>96.7</v>
      </c>
      <c r="F168" s="52" t="n">
        <v>73.8</v>
      </c>
      <c r="G168" s="54" t="n">
        <f aca="false">ROUND(E168*F168/100,1)</f>
        <v>71.4</v>
      </c>
      <c r="H168" s="52" t="n">
        <v>5.92</v>
      </c>
      <c r="I168" s="52" t="n">
        <v>96.3</v>
      </c>
      <c r="J168" s="52" t="n">
        <v>11.3</v>
      </c>
      <c r="K168" s="52" t="n">
        <v>6.12</v>
      </c>
      <c r="L168" s="52" t="n">
        <v>10</v>
      </c>
      <c r="M168" s="52" t="n">
        <v>87.4</v>
      </c>
      <c r="N168" s="52" t="s">
        <v>80</v>
      </c>
      <c r="O168" s="52" t="s">
        <v>10061</v>
      </c>
      <c r="P168" s="55" t="str">
        <f aca="false">IF(G168&gt;=90,"Excellent",IF(G168&gt;=80,"Good",IF(G168&gt;=70,"At Risk","Poor")))</f>
        <v>At Risk</v>
      </c>
      <c r="Q168" s="55" t="n">
        <f aca="false">ROUND(G168*0.4+(100-H168)*0.3+I168*0.3,2)</f>
        <v>85.67</v>
      </c>
      <c r="R168" s="55" t="str">
        <f aca="false">IF(H168&gt;5,"High Rejection",IF(H168&gt;2,"Watch","OK"))</f>
        <v>High Rejection</v>
      </c>
    </row>
    <row r="169" customFormat="false" ht="15" hidden="false" customHeight="true" outlineLevel="0" collapsed="false">
      <c r="A169" s="56" t="s">
        <v>14499</v>
      </c>
      <c r="B169" s="56" t="s">
        <v>14415</v>
      </c>
      <c r="C169" s="56" t="s">
        <v>6472</v>
      </c>
      <c r="D169" s="56" t="s">
        <v>47</v>
      </c>
      <c r="E169" s="56" t="n">
        <v>77.1</v>
      </c>
      <c r="F169" s="56" t="n">
        <v>80.6</v>
      </c>
      <c r="G169" s="54" t="n">
        <f aca="false">ROUND(E169*F169/100,1)</f>
        <v>62.1</v>
      </c>
      <c r="H169" s="56" t="n">
        <v>7.04</v>
      </c>
      <c r="I169" s="56" t="n">
        <v>86.2</v>
      </c>
      <c r="J169" s="56" t="n">
        <v>1.5</v>
      </c>
      <c r="K169" s="56" t="n">
        <v>-4.83</v>
      </c>
      <c r="L169" s="56" t="n">
        <v>0</v>
      </c>
      <c r="M169" s="56" t="n">
        <v>92.5</v>
      </c>
      <c r="N169" s="56" t="s">
        <v>81</v>
      </c>
      <c r="O169" s="56" t="s">
        <v>10066</v>
      </c>
      <c r="P169" s="55" t="str">
        <f aca="false">IF(G169&gt;=90,"Excellent",IF(G169&gt;=80,"Good",IF(G169&gt;=70,"At Risk","Poor")))</f>
        <v>Poor</v>
      </c>
      <c r="Q169" s="55" t="n">
        <f aca="false">ROUND(G169*0.4+(100-H169)*0.3+I169*0.3,2)</f>
        <v>78.59</v>
      </c>
      <c r="R169" s="55" t="str">
        <f aca="false">IF(H169&gt;5,"High Rejection",IF(H169&gt;2,"Watch","OK"))</f>
        <v>High Rejection</v>
      </c>
    </row>
    <row r="170" customFormat="false" ht="15" hidden="false" customHeight="true" outlineLevel="0" collapsed="false">
      <c r="A170" s="52" t="s">
        <v>14500</v>
      </c>
      <c r="B170" s="52" t="s">
        <v>5512</v>
      </c>
      <c r="C170" s="52" t="s">
        <v>5576</v>
      </c>
      <c r="D170" s="52" t="s">
        <v>19</v>
      </c>
      <c r="E170" s="52" t="n">
        <v>91.8</v>
      </c>
      <c r="F170" s="52" t="n">
        <v>70.5</v>
      </c>
      <c r="G170" s="54" t="n">
        <f aca="false">ROUND(E170*F170/100,1)</f>
        <v>64.7</v>
      </c>
      <c r="H170" s="52" t="n">
        <v>1.13</v>
      </c>
      <c r="I170" s="52" t="n">
        <v>87.6</v>
      </c>
      <c r="J170" s="52" t="n">
        <v>9.5</v>
      </c>
      <c r="K170" s="52" t="n">
        <v>-3.1</v>
      </c>
      <c r="L170" s="52" t="n">
        <v>0</v>
      </c>
      <c r="M170" s="52" t="n">
        <v>99.9</v>
      </c>
      <c r="N170" s="52" t="s">
        <v>78</v>
      </c>
      <c r="O170" s="52" t="s">
        <v>10066</v>
      </c>
      <c r="P170" s="55" t="str">
        <f aca="false">IF(G170&gt;=90,"Excellent",IF(G170&gt;=80,"Good",IF(G170&gt;=70,"At Risk","Poor")))</f>
        <v>Poor</v>
      </c>
      <c r="Q170" s="55" t="n">
        <f aca="false">ROUND(G170*0.4+(100-H170)*0.3+I170*0.3,2)</f>
        <v>81.82</v>
      </c>
      <c r="R170" s="55" t="str">
        <f aca="false">IF(H170&gt;5,"High Rejection",IF(H170&gt;2,"Watch","OK"))</f>
        <v>OK</v>
      </c>
    </row>
    <row r="171" customFormat="false" ht="15" hidden="false" customHeight="true" outlineLevel="0" collapsed="false">
      <c r="A171" s="56" t="s">
        <v>14501</v>
      </c>
      <c r="B171" s="56" t="s">
        <v>5085</v>
      </c>
      <c r="C171" s="56" t="s">
        <v>2142</v>
      </c>
      <c r="D171" s="56" t="s">
        <v>29</v>
      </c>
      <c r="E171" s="56" t="n">
        <v>71.3</v>
      </c>
      <c r="F171" s="56" t="n">
        <v>94.2</v>
      </c>
      <c r="G171" s="54" t="n">
        <f aca="false">ROUND(E171*F171/100,1)</f>
        <v>67.2</v>
      </c>
      <c r="H171" s="56" t="n">
        <v>1.47</v>
      </c>
      <c r="I171" s="56" t="n">
        <v>90.1</v>
      </c>
      <c r="J171" s="56" t="n">
        <v>0.3</v>
      </c>
      <c r="K171" s="56" t="n">
        <v>0.98</v>
      </c>
      <c r="L171" s="56" t="n">
        <v>10</v>
      </c>
      <c r="M171" s="56" t="n">
        <v>63.8</v>
      </c>
      <c r="N171" s="56" t="s">
        <v>81</v>
      </c>
      <c r="O171" s="56" t="s">
        <v>10066</v>
      </c>
      <c r="P171" s="55" t="str">
        <f aca="false">IF(G171&gt;=90,"Excellent",IF(G171&gt;=80,"Good",IF(G171&gt;=70,"At Risk","Poor")))</f>
        <v>Poor</v>
      </c>
      <c r="Q171" s="55" t="n">
        <f aca="false">ROUND(G171*0.4+(100-H171)*0.3+I171*0.3,2)</f>
        <v>83.47</v>
      </c>
      <c r="R171" s="55" t="str">
        <f aca="false">IF(H171&gt;5,"High Rejection",IF(H171&gt;2,"Watch","OK"))</f>
        <v>OK</v>
      </c>
    </row>
    <row r="172" customFormat="false" ht="15" hidden="false" customHeight="true" outlineLevel="0" collapsed="false">
      <c r="A172" s="52" t="s">
        <v>14502</v>
      </c>
      <c r="B172" s="52" t="s">
        <v>14503</v>
      </c>
      <c r="C172" s="52" t="s">
        <v>7572</v>
      </c>
      <c r="D172" s="52" t="s">
        <v>35</v>
      </c>
      <c r="E172" s="52" t="n">
        <v>78.7</v>
      </c>
      <c r="F172" s="52" t="n">
        <v>89.1</v>
      </c>
      <c r="G172" s="54" t="n">
        <f aca="false">ROUND(E172*F172/100,1)</f>
        <v>70.1</v>
      </c>
      <c r="H172" s="52" t="n">
        <v>3.39</v>
      </c>
      <c r="I172" s="52" t="n">
        <v>93.3</v>
      </c>
      <c r="J172" s="52" t="n">
        <v>14.7</v>
      </c>
      <c r="K172" s="52" t="n">
        <v>0.22</v>
      </c>
      <c r="L172" s="52" t="n">
        <v>6</v>
      </c>
      <c r="M172" s="52" t="n">
        <v>51</v>
      </c>
      <c r="N172" s="52" t="s">
        <v>79</v>
      </c>
      <c r="O172" s="52" t="s">
        <v>10066</v>
      </c>
      <c r="P172" s="55" t="str">
        <f aca="false">IF(G172&gt;=90,"Excellent",IF(G172&gt;=80,"Good",IF(G172&gt;=70,"At Risk","Poor")))</f>
        <v>At Risk</v>
      </c>
      <c r="Q172" s="55" t="n">
        <f aca="false">ROUND(G172*0.4+(100-H172)*0.3+I172*0.3,2)</f>
        <v>85.01</v>
      </c>
      <c r="R172" s="55" t="str">
        <f aca="false">IF(H172&gt;5,"High Rejection",IF(H172&gt;2,"Watch","OK"))</f>
        <v>Watch</v>
      </c>
    </row>
    <row r="173" customFormat="false" ht="15" hidden="false" customHeight="true" outlineLevel="0" collapsed="false">
      <c r="A173" s="56" t="s">
        <v>14504</v>
      </c>
      <c r="B173" s="56" t="s">
        <v>7015</v>
      </c>
      <c r="C173" s="56" t="s">
        <v>3476</v>
      </c>
      <c r="D173" s="56" t="s">
        <v>16</v>
      </c>
      <c r="E173" s="56" t="n">
        <v>64.3</v>
      </c>
      <c r="F173" s="56" t="n">
        <v>71.7</v>
      </c>
      <c r="G173" s="54" t="n">
        <f aca="false">ROUND(E173*F173/100,1)</f>
        <v>46.1</v>
      </c>
      <c r="H173" s="56" t="n">
        <v>0.01</v>
      </c>
      <c r="I173" s="56" t="n">
        <v>86.8</v>
      </c>
      <c r="J173" s="56" t="n">
        <v>5.3</v>
      </c>
      <c r="K173" s="56" t="n">
        <v>6.54</v>
      </c>
      <c r="L173" s="56" t="n">
        <v>6</v>
      </c>
      <c r="M173" s="56" t="n">
        <v>66.6</v>
      </c>
      <c r="N173" s="56" t="s">
        <v>80</v>
      </c>
      <c r="O173" s="56" t="s">
        <v>10066</v>
      </c>
      <c r="P173" s="55" t="str">
        <f aca="false">IF(G173&gt;=90,"Excellent",IF(G173&gt;=80,"Good",IF(G173&gt;=70,"At Risk","Poor")))</f>
        <v>Poor</v>
      </c>
      <c r="Q173" s="55" t="n">
        <f aca="false">ROUND(G173*0.4+(100-H173)*0.3+I173*0.3,2)</f>
        <v>74.48</v>
      </c>
      <c r="R173" s="55" t="str">
        <f aca="false">IF(H173&gt;5,"High Rejection",IF(H173&gt;2,"Watch","OK"))</f>
        <v>OK</v>
      </c>
    </row>
    <row r="174" customFormat="false" ht="15" hidden="false" customHeight="true" outlineLevel="0" collapsed="false">
      <c r="A174" s="52" t="s">
        <v>14505</v>
      </c>
      <c r="B174" s="52" t="s">
        <v>4601</v>
      </c>
      <c r="C174" s="52" t="s">
        <v>7492</v>
      </c>
      <c r="D174" s="52" t="s">
        <v>31</v>
      </c>
      <c r="E174" s="52" t="n">
        <v>94.8</v>
      </c>
      <c r="F174" s="52" t="n">
        <v>96.6</v>
      </c>
      <c r="G174" s="54" t="n">
        <f aca="false">ROUND(E174*F174/100,1)</f>
        <v>91.6</v>
      </c>
      <c r="H174" s="52" t="n">
        <v>4.98</v>
      </c>
      <c r="I174" s="52" t="n">
        <v>96</v>
      </c>
      <c r="J174" s="52" t="n">
        <v>14.2</v>
      </c>
      <c r="K174" s="52" t="n">
        <v>-2.88</v>
      </c>
      <c r="L174" s="52" t="n">
        <v>10</v>
      </c>
      <c r="M174" s="52" t="n">
        <v>61.1</v>
      </c>
      <c r="N174" s="52" t="s">
        <v>80</v>
      </c>
      <c r="O174" s="52" t="s">
        <v>10061</v>
      </c>
      <c r="P174" s="55" t="str">
        <f aca="false">IF(G174&gt;=90,"Excellent",IF(G174&gt;=80,"Good",IF(G174&gt;=70,"At Risk","Poor")))</f>
        <v>Excellent</v>
      </c>
      <c r="Q174" s="55" t="n">
        <f aca="false">ROUND(G174*0.4+(100-H174)*0.3+I174*0.3,2)</f>
        <v>93.95</v>
      </c>
      <c r="R174" s="55" t="str">
        <f aca="false">IF(H174&gt;5,"High Rejection",IF(H174&gt;2,"Watch","OK"))</f>
        <v>Watch</v>
      </c>
    </row>
    <row r="175" customFormat="false" ht="15" hidden="false" customHeight="true" outlineLevel="0" collapsed="false">
      <c r="A175" s="56" t="s">
        <v>14506</v>
      </c>
      <c r="B175" s="56" t="s">
        <v>14507</v>
      </c>
      <c r="C175" s="56" t="s">
        <v>3285</v>
      </c>
      <c r="D175" s="56" t="s">
        <v>54</v>
      </c>
      <c r="E175" s="56" t="n">
        <v>70.3</v>
      </c>
      <c r="F175" s="56" t="n">
        <v>75.8</v>
      </c>
      <c r="G175" s="54" t="n">
        <f aca="false">ROUND(E175*F175/100,1)</f>
        <v>53.3</v>
      </c>
      <c r="H175" s="56" t="n">
        <v>0.94</v>
      </c>
      <c r="I175" s="56" t="n">
        <v>91.6</v>
      </c>
      <c r="J175" s="56" t="n">
        <v>-3.6</v>
      </c>
      <c r="K175" s="56" t="n">
        <v>5.87</v>
      </c>
      <c r="L175" s="56" t="n">
        <v>4</v>
      </c>
      <c r="M175" s="56" t="n">
        <v>60</v>
      </c>
      <c r="N175" s="56" t="s">
        <v>79</v>
      </c>
      <c r="O175" s="56" t="s">
        <v>10061</v>
      </c>
      <c r="P175" s="55" t="str">
        <f aca="false">IF(G175&gt;=90,"Excellent",IF(G175&gt;=80,"Good",IF(G175&gt;=70,"At Risk","Poor")))</f>
        <v>Poor</v>
      </c>
      <c r="Q175" s="55" t="n">
        <f aca="false">ROUND(G175*0.4+(100-H175)*0.3+I175*0.3,2)</f>
        <v>78.52</v>
      </c>
      <c r="R175" s="55" t="str">
        <f aca="false">IF(H175&gt;5,"High Rejection",IF(H175&gt;2,"Watch","OK"))</f>
        <v>OK</v>
      </c>
    </row>
    <row r="176" customFormat="false" ht="15" hidden="false" customHeight="true" outlineLevel="0" collapsed="false">
      <c r="A176" s="52" t="s">
        <v>14508</v>
      </c>
      <c r="B176" s="52" t="s">
        <v>14509</v>
      </c>
      <c r="C176" s="52" t="s">
        <v>1382</v>
      </c>
      <c r="D176" s="52" t="s">
        <v>35</v>
      </c>
      <c r="E176" s="52" t="n">
        <v>71.4</v>
      </c>
      <c r="F176" s="52" t="n">
        <v>76.4</v>
      </c>
      <c r="G176" s="54" t="n">
        <f aca="false">ROUND(E176*F176/100,1)</f>
        <v>54.5</v>
      </c>
      <c r="H176" s="52" t="n">
        <v>7.64</v>
      </c>
      <c r="I176" s="52" t="n">
        <v>88.2</v>
      </c>
      <c r="J176" s="52" t="n">
        <v>5.2</v>
      </c>
      <c r="K176" s="52" t="n">
        <v>-0.15</v>
      </c>
      <c r="L176" s="52" t="n">
        <v>4</v>
      </c>
      <c r="M176" s="52" t="n">
        <v>57.5</v>
      </c>
      <c r="N176" s="52" t="s">
        <v>79</v>
      </c>
      <c r="O176" s="52" t="s">
        <v>10061</v>
      </c>
      <c r="P176" s="55" t="str">
        <f aca="false">IF(G176&gt;=90,"Excellent",IF(G176&gt;=80,"Good",IF(G176&gt;=70,"At Risk","Poor")))</f>
        <v>Poor</v>
      </c>
      <c r="Q176" s="55" t="n">
        <f aca="false">ROUND(G176*0.4+(100-H176)*0.3+I176*0.3,2)</f>
        <v>75.97</v>
      </c>
      <c r="R176" s="55" t="str">
        <f aca="false">IF(H176&gt;5,"High Rejection",IF(H176&gt;2,"Watch","OK"))</f>
        <v>High Rejection</v>
      </c>
    </row>
    <row r="177" customFormat="false" ht="15" hidden="false" customHeight="true" outlineLevel="0" collapsed="false">
      <c r="A177" s="56" t="s">
        <v>14510</v>
      </c>
      <c r="B177" s="56" t="s">
        <v>6508</v>
      </c>
      <c r="C177" s="56" t="s">
        <v>1042</v>
      </c>
      <c r="D177" s="56" t="s">
        <v>50</v>
      </c>
      <c r="E177" s="56" t="n">
        <v>93.5</v>
      </c>
      <c r="F177" s="56" t="n">
        <v>87.4</v>
      </c>
      <c r="G177" s="54" t="n">
        <f aca="false">ROUND(E177*F177/100,1)</f>
        <v>81.7</v>
      </c>
      <c r="H177" s="56" t="n">
        <v>6.08</v>
      </c>
      <c r="I177" s="56" t="n">
        <v>96</v>
      </c>
      <c r="J177" s="56" t="n">
        <v>1.5</v>
      </c>
      <c r="K177" s="56" t="n">
        <v>3.45</v>
      </c>
      <c r="L177" s="56" t="n">
        <v>6</v>
      </c>
      <c r="M177" s="56" t="n">
        <v>79.8</v>
      </c>
      <c r="N177" s="56" t="s">
        <v>79</v>
      </c>
      <c r="O177" s="56" t="s">
        <v>10066</v>
      </c>
      <c r="P177" s="55" t="str">
        <f aca="false">IF(G177&gt;=90,"Excellent",IF(G177&gt;=80,"Good",IF(G177&gt;=70,"At Risk","Poor")))</f>
        <v>Good</v>
      </c>
      <c r="Q177" s="55" t="n">
        <f aca="false">ROUND(G177*0.4+(100-H177)*0.3+I177*0.3,2)</f>
        <v>89.66</v>
      </c>
      <c r="R177" s="55" t="str">
        <f aca="false">IF(H177&gt;5,"High Rejection",IF(H177&gt;2,"Watch","OK"))</f>
        <v>High Rejection</v>
      </c>
    </row>
    <row r="178" customFormat="false" ht="15" hidden="false" customHeight="true" outlineLevel="0" collapsed="false">
      <c r="A178" s="52" t="s">
        <v>14511</v>
      </c>
      <c r="B178" s="52" t="s">
        <v>6532</v>
      </c>
      <c r="C178" s="52" t="s">
        <v>3748</v>
      </c>
      <c r="D178" s="52" t="s">
        <v>10</v>
      </c>
      <c r="E178" s="52" t="n">
        <v>78.9</v>
      </c>
      <c r="F178" s="52" t="n">
        <v>81.3</v>
      </c>
      <c r="G178" s="54" t="n">
        <f aca="false">ROUND(E178*F178/100,1)</f>
        <v>64.1</v>
      </c>
      <c r="H178" s="52" t="n">
        <v>2.45</v>
      </c>
      <c r="I178" s="52" t="n">
        <v>87</v>
      </c>
      <c r="J178" s="52" t="n">
        <v>-1.1</v>
      </c>
      <c r="K178" s="52" t="n">
        <v>-3.36</v>
      </c>
      <c r="L178" s="52" t="n">
        <v>1</v>
      </c>
      <c r="M178" s="52" t="n">
        <v>55.7</v>
      </c>
      <c r="N178" s="52" t="s">
        <v>79</v>
      </c>
      <c r="O178" s="52" t="s">
        <v>10066</v>
      </c>
      <c r="P178" s="55" t="str">
        <f aca="false">IF(G178&gt;=90,"Excellent",IF(G178&gt;=80,"Good",IF(G178&gt;=70,"At Risk","Poor")))</f>
        <v>Poor</v>
      </c>
      <c r="Q178" s="55" t="n">
        <f aca="false">ROUND(G178*0.4+(100-H178)*0.3+I178*0.3,2)</f>
        <v>81.01</v>
      </c>
      <c r="R178" s="55" t="str">
        <f aca="false">IF(H178&gt;5,"High Rejection",IF(H178&gt;2,"Watch","OK"))</f>
        <v>Watch</v>
      </c>
    </row>
    <row r="179" customFormat="false" ht="15" hidden="false" customHeight="true" outlineLevel="0" collapsed="false">
      <c r="A179" s="56" t="s">
        <v>14512</v>
      </c>
      <c r="B179" s="56" t="s">
        <v>4630</v>
      </c>
      <c r="C179" s="56" t="s">
        <v>699</v>
      </c>
      <c r="D179" s="56" t="s">
        <v>53</v>
      </c>
      <c r="E179" s="56" t="n">
        <v>82.9</v>
      </c>
      <c r="F179" s="56" t="n">
        <v>86.8</v>
      </c>
      <c r="G179" s="54" t="n">
        <f aca="false">ROUND(E179*F179/100,1)</f>
        <v>72</v>
      </c>
      <c r="H179" s="56" t="n">
        <v>6.6</v>
      </c>
      <c r="I179" s="56" t="n">
        <v>96</v>
      </c>
      <c r="J179" s="56" t="n">
        <v>11.7</v>
      </c>
      <c r="K179" s="56" t="n">
        <v>6.71</v>
      </c>
      <c r="L179" s="56" t="n">
        <v>1</v>
      </c>
      <c r="M179" s="56" t="n">
        <v>87.3</v>
      </c>
      <c r="N179" s="56" t="s">
        <v>80</v>
      </c>
      <c r="O179" s="56" t="s">
        <v>10061</v>
      </c>
      <c r="P179" s="55" t="str">
        <f aca="false">IF(G179&gt;=90,"Excellent",IF(G179&gt;=80,"Good",IF(G179&gt;=70,"At Risk","Poor")))</f>
        <v>At Risk</v>
      </c>
      <c r="Q179" s="55" t="n">
        <f aca="false">ROUND(G179*0.4+(100-H179)*0.3+I179*0.3,2)</f>
        <v>85.62</v>
      </c>
      <c r="R179" s="55" t="str">
        <f aca="false">IF(H179&gt;5,"High Rejection",IF(H179&gt;2,"Watch","OK"))</f>
        <v>High Rejection</v>
      </c>
    </row>
    <row r="180" customFormat="false" ht="15" hidden="false" customHeight="true" outlineLevel="0" collapsed="false">
      <c r="A180" s="52" t="s">
        <v>14513</v>
      </c>
      <c r="B180" s="52" t="s">
        <v>4483</v>
      </c>
      <c r="C180" s="52" t="s">
        <v>6707</v>
      </c>
      <c r="D180" s="52" t="s">
        <v>41</v>
      </c>
      <c r="E180" s="52" t="n">
        <v>84</v>
      </c>
      <c r="F180" s="52" t="n">
        <v>92.5</v>
      </c>
      <c r="G180" s="54" t="n">
        <f aca="false">ROUND(E180*F180/100,1)</f>
        <v>77.7</v>
      </c>
      <c r="H180" s="52" t="n">
        <v>3.82</v>
      </c>
      <c r="I180" s="52" t="n">
        <v>96.3</v>
      </c>
      <c r="J180" s="52" t="n">
        <v>12.3</v>
      </c>
      <c r="K180" s="52" t="n">
        <v>2.71</v>
      </c>
      <c r="L180" s="52" t="n">
        <v>4</v>
      </c>
      <c r="M180" s="52" t="n">
        <v>62.6</v>
      </c>
      <c r="N180" s="52" t="s">
        <v>78</v>
      </c>
      <c r="O180" s="52" t="s">
        <v>10061</v>
      </c>
      <c r="P180" s="55" t="str">
        <f aca="false">IF(G180&gt;=90,"Excellent",IF(G180&gt;=80,"Good",IF(G180&gt;=70,"At Risk","Poor")))</f>
        <v>At Risk</v>
      </c>
      <c r="Q180" s="55" t="n">
        <f aca="false">ROUND(G180*0.4+(100-H180)*0.3+I180*0.3,2)</f>
        <v>88.82</v>
      </c>
      <c r="R180" s="55" t="str">
        <f aca="false">IF(H180&gt;5,"High Rejection",IF(H180&gt;2,"Watch","OK"))</f>
        <v>Watch</v>
      </c>
    </row>
    <row r="181" customFormat="false" ht="15" hidden="false" customHeight="true" outlineLevel="0" collapsed="false">
      <c r="A181" s="56" t="s">
        <v>14514</v>
      </c>
      <c r="B181" s="56" t="s">
        <v>5999</v>
      </c>
      <c r="C181" s="56" t="s">
        <v>423</v>
      </c>
      <c r="D181" s="56" t="s">
        <v>19</v>
      </c>
      <c r="E181" s="56" t="n">
        <v>74.6</v>
      </c>
      <c r="F181" s="56" t="n">
        <v>90.4</v>
      </c>
      <c r="G181" s="54" t="n">
        <f aca="false">ROUND(E181*F181/100,1)</f>
        <v>67.4</v>
      </c>
      <c r="H181" s="56" t="n">
        <v>1.77</v>
      </c>
      <c r="I181" s="56" t="n">
        <v>91.5</v>
      </c>
      <c r="J181" s="56" t="n">
        <v>1</v>
      </c>
      <c r="K181" s="56" t="n">
        <v>9.46</v>
      </c>
      <c r="L181" s="56" t="n">
        <v>7</v>
      </c>
      <c r="M181" s="56" t="n">
        <v>72.4</v>
      </c>
      <c r="N181" s="56" t="s">
        <v>79</v>
      </c>
      <c r="O181" s="56" t="s">
        <v>10061</v>
      </c>
      <c r="P181" s="55" t="str">
        <f aca="false">IF(G181&gt;=90,"Excellent",IF(G181&gt;=80,"Good",IF(G181&gt;=70,"At Risk","Poor")))</f>
        <v>Poor</v>
      </c>
      <c r="Q181" s="55" t="n">
        <f aca="false">ROUND(G181*0.4+(100-H181)*0.3+I181*0.3,2)</f>
        <v>83.88</v>
      </c>
      <c r="R181" s="55" t="str">
        <f aca="false">IF(H181&gt;5,"High Rejection",IF(H181&gt;2,"Watch","OK"))</f>
        <v>OK</v>
      </c>
    </row>
    <row r="182" customFormat="false" ht="15" hidden="false" customHeight="true" outlineLevel="0" collapsed="false">
      <c r="A182" s="52" t="s">
        <v>14515</v>
      </c>
      <c r="B182" s="52" t="s">
        <v>4503</v>
      </c>
      <c r="C182" s="52" t="s">
        <v>5829</v>
      </c>
      <c r="D182" s="52" t="s">
        <v>45</v>
      </c>
      <c r="E182" s="52" t="n">
        <v>95.1</v>
      </c>
      <c r="F182" s="52" t="n">
        <v>75.6</v>
      </c>
      <c r="G182" s="54" t="n">
        <f aca="false">ROUND(E182*F182/100,1)</f>
        <v>71.9</v>
      </c>
      <c r="H182" s="52" t="n">
        <v>7.93</v>
      </c>
      <c r="I182" s="52" t="n">
        <v>85.8</v>
      </c>
      <c r="J182" s="52" t="n">
        <v>10</v>
      </c>
      <c r="K182" s="52" t="n">
        <v>-3.85</v>
      </c>
      <c r="L182" s="52" t="n">
        <v>2</v>
      </c>
      <c r="M182" s="52" t="n">
        <v>65.9</v>
      </c>
      <c r="N182" s="52" t="s">
        <v>79</v>
      </c>
      <c r="O182" s="52" t="s">
        <v>10066</v>
      </c>
      <c r="P182" s="55" t="str">
        <f aca="false">IF(G182&gt;=90,"Excellent",IF(G182&gt;=80,"Good",IF(G182&gt;=70,"At Risk","Poor")))</f>
        <v>At Risk</v>
      </c>
      <c r="Q182" s="55" t="n">
        <f aca="false">ROUND(G182*0.4+(100-H182)*0.3+I182*0.3,2)</f>
        <v>82.12</v>
      </c>
      <c r="R182" s="55" t="str">
        <f aca="false">IF(H182&gt;5,"High Rejection",IF(H182&gt;2,"Watch","OK"))</f>
        <v>High Rejection</v>
      </c>
    </row>
    <row r="183" customFormat="false" ht="15" hidden="false" customHeight="true" outlineLevel="0" collapsed="false">
      <c r="A183" s="56" t="s">
        <v>14516</v>
      </c>
      <c r="B183" s="56" t="s">
        <v>14517</v>
      </c>
      <c r="C183" s="56" t="s">
        <v>4910</v>
      </c>
      <c r="D183" s="56" t="s">
        <v>36</v>
      </c>
      <c r="E183" s="56" t="n">
        <v>84.4</v>
      </c>
      <c r="F183" s="56" t="n">
        <v>95.1</v>
      </c>
      <c r="G183" s="54" t="n">
        <f aca="false">ROUND(E183*F183/100,1)</f>
        <v>80.3</v>
      </c>
      <c r="H183" s="56" t="n">
        <v>1.81</v>
      </c>
      <c r="I183" s="56" t="n">
        <v>92</v>
      </c>
      <c r="J183" s="56" t="n">
        <v>4.9</v>
      </c>
      <c r="K183" s="56" t="n">
        <v>1.27</v>
      </c>
      <c r="L183" s="56" t="n">
        <v>3</v>
      </c>
      <c r="M183" s="56" t="n">
        <v>54.6</v>
      </c>
      <c r="N183" s="56" t="s">
        <v>81</v>
      </c>
      <c r="O183" s="56" t="s">
        <v>10061</v>
      </c>
      <c r="P183" s="55" t="str">
        <f aca="false">IF(G183&gt;=90,"Excellent",IF(G183&gt;=80,"Good",IF(G183&gt;=70,"At Risk","Poor")))</f>
        <v>Good</v>
      </c>
      <c r="Q183" s="55" t="n">
        <f aca="false">ROUND(G183*0.4+(100-H183)*0.3+I183*0.3,2)</f>
        <v>89.18</v>
      </c>
      <c r="R183" s="55" t="str">
        <f aca="false">IF(H183&gt;5,"High Rejection",IF(H183&gt;2,"Watch","OK"))</f>
        <v>OK</v>
      </c>
    </row>
    <row r="184" customFormat="false" ht="15" hidden="false" customHeight="true" outlineLevel="0" collapsed="false">
      <c r="A184" s="52" t="s">
        <v>14518</v>
      </c>
      <c r="B184" s="52" t="s">
        <v>4949</v>
      </c>
      <c r="C184" s="52" t="s">
        <v>9297</v>
      </c>
      <c r="D184" s="52" t="s">
        <v>47</v>
      </c>
      <c r="E184" s="52" t="n">
        <v>80.4</v>
      </c>
      <c r="F184" s="52" t="n">
        <v>92.1</v>
      </c>
      <c r="G184" s="54" t="n">
        <f aca="false">ROUND(E184*F184/100,1)</f>
        <v>74</v>
      </c>
      <c r="H184" s="52" t="n">
        <v>0.74</v>
      </c>
      <c r="I184" s="52" t="n">
        <v>85.1</v>
      </c>
      <c r="J184" s="52" t="n">
        <v>11.9</v>
      </c>
      <c r="K184" s="52" t="n">
        <v>-0.67</v>
      </c>
      <c r="L184" s="52" t="n">
        <v>8</v>
      </c>
      <c r="M184" s="52" t="n">
        <v>60.8</v>
      </c>
      <c r="N184" s="52" t="s">
        <v>81</v>
      </c>
      <c r="O184" s="52" t="s">
        <v>10061</v>
      </c>
      <c r="P184" s="55" t="str">
        <f aca="false">IF(G184&gt;=90,"Excellent",IF(G184&gt;=80,"Good",IF(G184&gt;=70,"At Risk","Poor")))</f>
        <v>At Risk</v>
      </c>
      <c r="Q184" s="55" t="n">
        <f aca="false">ROUND(G184*0.4+(100-H184)*0.3+I184*0.3,2)</f>
        <v>84.91</v>
      </c>
      <c r="R184" s="55" t="str">
        <f aca="false">IF(H184&gt;5,"High Rejection",IF(H184&gt;2,"Watch","OK"))</f>
        <v>OK</v>
      </c>
    </row>
    <row r="185" customFormat="false" ht="15" hidden="false" customHeight="true" outlineLevel="0" collapsed="false">
      <c r="A185" s="56" t="s">
        <v>14519</v>
      </c>
      <c r="B185" s="56" t="s">
        <v>4417</v>
      </c>
      <c r="C185" s="56" t="s">
        <v>3208</v>
      </c>
      <c r="D185" s="56" t="s">
        <v>24</v>
      </c>
      <c r="E185" s="56" t="n">
        <v>78.4</v>
      </c>
      <c r="F185" s="56" t="n">
        <v>89.7</v>
      </c>
      <c r="G185" s="54" t="n">
        <f aca="false">ROUND(E185*F185/100,1)</f>
        <v>70.3</v>
      </c>
      <c r="H185" s="56" t="n">
        <v>1.33</v>
      </c>
      <c r="I185" s="56" t="n">
        <v>87.6</v>
      </c>
      <c r="J185" s="56" t="n">
        <v>-4.2</v>
      </c>
      <c r="K185" s="56" t="n">
        <v>8.36</v>
      </c>
      <c r="L185" s="56" t="n">
        <v>1</v>
      </c>
      <c r="M185" s="56" t="n">
        <v>73.9</v>
      </c>
      <c r="N185" s="56" t="s">
        <v>81</v>
      </c>
      <c r="O185" s="56" t="s">
        <v>10061</v>
      </c>
      <c r="P185" s="55" t="str">
        <f aca="false">IF(G185&gt;=90,"Excellent",IF(G185&gt;=80,"Good",IF(G185&gt;=70,"At Risk","Poor")))</f>
        <v>At Risk</v>
      </c>
      <c r="Q185" s="55" t="n">
        <f aca="false">ROUND(G185*0.4+(100-H185)*0.3+I185*0.3,2)</f>
        <v>84</v>
      </c>
      <c r="R185" s="55" t="str">
        <f aca="false">IF(H185&gt;5,"High Rejection",IF(H185&gt;2,"Watch","OK"))</f>
        <v>OK</v>
      </c>
    </row>
    <row r="186" customFormat="false" ht="15" hidden="false" customHeight="true" outlineLevel="0" collapsed="false">
      <c r="A186" s="52" t="s">
        <v>14520</v>
      </c>
      <c r="B186" s="52" t="s">
        <v>6091</v>
      </c>
      <c r="C186" s="52" t="s">
        <v>576</v>
      </c>
      <c r="D186" s="52" t="s">
        <v>26</v>
      </c>
      <c r="E186" s="52" t="n">
        <v>63.4</v>
      </c>
      <c r="F186" s="52" t="n">
        <v>71.5</v>
      </c>
      <c r="G186" s="54" t="n">
        <f aca="false">ROUND(E186*F186/100,1)</f>
        <v>45.3</v>
      </c>
      <c r="H186" s="52" t="n">
        <v>5.97</v>
      </c>
      <c r="I186" s="52" t="n">
        <v>88.3</v>
      </c>
      <c r="J186" s="52" t="n">
        <v>10.6</v>
      </c>
      <c r="K186" s="52" t="n">
        <v>-0.48</v>
      </c>
      <c r="L186" s="52" t="n">
        <v>6</v>
      </c>
      <c r="M186" s="52" t="n">
        <v>81.9</v>
      </c>
      <c r="N186" s="52" t="s">
        <v>78</v>
      </c>
      <c r="O186" s="52" t="s">
        <v>10066</v>
      </c>
      <c r="P186" s="55" t="str">
        <f aca="false">IF(G186&gt;=90,"Excellent",IF(G186&gt;=80,"Good",IF(G186&gt;=70,"At Risk","Poor")))</f>
        <v>Poor</v>
      </c>
      <c r="Q186" s="55" t="n">
        <f aca="false">ROUND(G186*0.4+(100-H186)*0.3+I186*0.3,2)</f>
        <v>72.82</v>
      </c>
      <c r="R186" s="55" t="str">
        <f aca="false">IF(H186&gt;5,"High Rejection",IF(H186&gt;2,"Watch","OK"))</f>
        <v>High Rejection</v>
      </c>
    </row>
    <row r="187" customFormat="false" ht="15" hidden="false" customHeight="true" outlineLevel="0" collapsed="false">
      <c r="A187" s="56" t="s">
        <v>14521</v>
      </c>
      <c r="B187" s="56" t="s">
        <v>4893</v>
      </c>
      <c r="C187" s="56" t="s">
        <v>721</v>
      </c>
      <c r="D187" s="56" t="s">
        <v>54</v>
      </c>
      <c r="E187" s="56" t="n">
        <v>90.4</v>
      </c>
      <c r="F187" s="56" t="n">
        <v>90.9</v>
      </c>
      <c r="G187" s="54" t="n">
        <f aca="false">ROUND(E187*F187/100,1)</f>
        <v>82.2</v>
      </c>
      <c r="H187" s="56" t="n">
        <v>7.93</v>
      </c>
      <c r="I187" s="56" t="n">
        <v>89.8</v>
      </c>
      <c r="J187" s="56" t="n">
        <v>1.4</v>
      </c>
      <c r="K187" s="56" t="n">
        <v>-2.99</v>
      </c>
      <c r="L187" s="56" t="n">
        <v>0</v>
      </c>
      <c r="M187" s="56" t="n">
        <v>83.3</v>
      </c>
      <c r="N187" s="56" t="s">
        <v>78</v>
      </c>
      <c r="O187" s="56" t="s">
        <v>10061</v>
      </c>
      <c r="P187" s="55" t="str">
        <f aca="false">IF(G187&gt;=90,"Excellent",IF(G187&gt;=80,"Good",IF(G187&gt;=70,"At Risk","Poor")))</f>
        <v>Good</v>
      </c>
      <c r="Q187" s="55" t="n">
        <f aca="false">ROUND(G187*0.4+(100-H187)*0.3+I187*0.3,2)</f>
        <v>87.44</v>
      </c>
      <c r="R187" s="55" t="str">
        <f aca="false">IF(H187&gt;5,"High Rejection",IF(H187&gt;2,"Watch","OK"))</f>
        <v>High Rejection</v>
      </c>
    </row>
    <row r="188" customFormat="false" ht="15" hidden="false" customHeight="true" outlineLevel="0" collapsed="false">
      <c r="A188" s="52" t="s">
        <v>14522</v>
      </c>
      <c r="B188" s="52" t="s">
        <v>7043</v>
      </c>
      <c r="C188" s="52" t="s">
        <v>2859</v>
      </c>
      <c r="D188" s="52" t="s">
        <v>38</v>
      </c>
      <c r="E188" s="52" t="n">
        <v>88.5</v>
      </c>
      <c r="F188" s="52" t="n">
        <v>94.4</v>
      </c>
      <c r="G188" s="54" t="n">
        <f aca="false">ROUND(E188*F188/100,1)</f>
        <v>83.5</v>
      </c>
      <c r="H188" s="52" t="n">
        <v>6.65</v>
      </c>
      <c r="I188" s="52" t="n">
        <v>86.7</v>
      </c>
      <c r="J188" s="52" t="n">
        <v>11.3</v>
      </c>
      <c r="K188" s="52" t="n">
        <v>4.8</v>
      </c>
      <c r="L188" s="52" t="n">
        <v>0</v>
      </c>
      <c r="M188" s="52" t="n">
        <v>87.1</v>
      </c>
      <c r="N188" s="52" t="s">
        <v>78</v>
      </c>
      <c r="O188" s="52" t="s">
        <v>10066</v>
      </c>
      <c r="P188" s="55" t="str">
        <f aca="false">IF(G188&gt;=90,"Excellent",IF(G188&gt;=80,"Good",IF(G188&gt;=70,"At Risk","Poor")))</f>
        <v>Good</v>
      </c>
      <c r="Q188" s="55" t="n">
        <f aca="false">ROUND(G188*0.4+(100-H188)*0.3+I188*0.3,2)</f>
        <v>87.42</v>
      </c>
      <c r="R188" s="55" t="str">
        <f aca="false">IF(H188&gt;5,"High Rejection",IF(H188&gt;2,"Watch","OK"))</f>
        <v>High Rejection</v>
      </c>
    </row>
    <row r="189" customFormat="false" ht="15" hidden="false" customHeight="true" outlineLevel="0" collapsed="false">
      <c r="A189" s="56" t="s">
        <v>14523</v>
      </c>
      <c r="B189" s="56" t="s">
        <v>6042</v>
      </c>
      <c r="C189" s="56" t="s">
        <v>5064</v>
      </c>
      <c r="D189" s="56" t="s">
        <v>54</v>
      </c>
      <c r="E189" s="56" t="n">
        <v>99.1</v>
      </c>
      <c r="F189" s="56" t="n">
        <v>89</v>
      </c>
      <c r="G189" s="54" t="n">
        <f aca="false">ROUND(E189*F189/100,1)</f>
        <v>88.2</v>
      </c>
      <c r="H189" s="56" t="n">
        <v>4.81</v>
      </c>
      <c r="I189" s="56" t="n">
        <v>98</v>
      </c>
      <c r="J189" s="56" t="n">
        <v>7.5</v>
      </c>
      <c r="K189" s="56" t="n">
        <v>-0.61</v>
      </c>
      <c r="L189" s="56" t="n">
        <v>0</v>
      </c>
      <c r="M189" s="56" t="n">
        <v>66.9</v>
      </c>
      <c r="N189" s="56" t="s">
        <v>78</v>
      </c>
      <c r="O189" s="56" t="s">
        <v>10066</v>
      </c>
      <c r="P189" s="55" t="str">
        <f aca="false">IF(G189&gt;=90,"Excellent",IF(G189&gt;=80,"Good",IF(G189&gt;=70,"At Risk","Poor")))</f>
        <v>Good</v>
      </c>
      <c r="Q189" s="55" t="n">
        <f aca="false">ROUND(G189*0.4+(100-H189)*0.3+I189*0.3,2)</f>
        <v>93.24</v>
      </c>
      <c r="R189" s="55" t="str">
        <f aca="false">IF(H189&gt;5,"High Rejection",IF(H189&gt;2,"Watch","OK"))</f>
        <v>Watch</v>
      </c>
    </row>
    <row r="190" customFormat="false" ht="15" hidden="false" customHeight="true" outlineLevel="0" collapsed="false">
      <c r="A190" s="52" t="s">
        <v>14524</v>
      </c>
      <c r="B190" s="52" t="s">
        <v>5535</v>
      </c>
      <c r="C190" s="52" t="s">
        <v>2965</v>
      </c>
      <c r="D190" s="52" t="s">
        <v>55</v>
      </c>
      <c r="E190" s="52" t="n">
        <v>85.8</v>
      </c>
      <c r="F190" s="52" t="n">
        <v>98.1</v>
      </c>
      <c r="G190" s="54" t="n">
        <f aca="false">ROUND(E190*F190/100,1)</f>
        <v>84.2</v>
      </c>
      <c r="H190" s="52" t="n">
        <v>2.5</v>
      </c>
      <c r="I190" s="52" t="n">
        <v>99</v>
      </c>
      <c r="J190" s="52" t="n">
        <v>-1.8</v>
      </c>
      <c r="K190" s="52" t="n">
        <v>5.22</v>
      </c>
      <c r="L190" s="52" t="n">
        <v>2</v>
      </c>
      <c r="M190" s="52" t="n">
        <v>96.4</v>
      </c>
      <c r="N190" s="52" t="s">
        <v>80</v>
      </c>
      <c r="O190" s="52" t="s">
        <v>10061</v>
      </c>
      <c r="P190" s="55" t="str">
        <f aca="false">IF(G190&gt;=90,"Excellent",IF(G190&gt;=80,"Good",IF(G190&gt;=70,"At Risk","Poor")))</f>
        <v>Good</v>
      </c>
      <c r="Q190" s="55" t="n">
        <f aca="false">ROUND(G190*0.4+(100-H190)*0.3+I190*0.3,2)</f>
        <v>92.63</v>
      </c>
      <c r="R190" s="55" t="str">
        <f aca="false">IF(H190&gt;5,"High Rejection",IF(H190&gt;2,"Watch","OK"))</f>
        <v>Watch</v>
      </c>
    </row>
    <row r="191" customFormat="false" ht="15" hidden="false" customHeight="true" outlineLevel="0" collapsed="false">
      <c r="A191" s="56" t="s">
        <v>14525</v>
      </c>
      <c r="B191" s="56" t="s">
        <v>5559</v>
      </c>
      <c r="C191" s="56" t="s">
        <v>3850</v>
      </c>
      <c r="D191" s="56" t="s">
        <v>32</v>
      </c>
      <c r="E191" s="56" t="n">
        <v>71.4</v>
      </c>
      <c r="F191" s="56" t="n">
        <v>89</v>
      </c>
      <c r="G191" s="54" t="n">
        <f aca="false">ROUND(E191*F191/100,1)</f>
        <v>63.5</v>
      </c>
      <c r="H191" s="56" t="n">
        <v>7.34</v>
      </c>
      <c r="I191" s="56" t="n">
        <v>86.9</v>
      </c>
      <c r="J191" s="56" t="n">
        <v>3.2</v>
      </c>
      <c r="K191" s="56" t="n">
        <v>-4.23</v>
      </c>
      <c r="L191" s="56" t="n">
        <v>8</v>
      </c>
      <c r="M191" s="56" t="n">
        <v>71.3</v>
      </c>
      <c r="N191" s="56" t="s">
        <v>78</v>
      </c>
      <c r="O191" s="56" t="s">
        <v>10061</v>
      </c>
      <c r="P191" s="55" t="str">
        <f aca="false">IF(G191&gt;=90,"Excellent",IF(G191&gt;=80,"Good",IF(G191&gt;=70,"At Risk","Poor")))</f>
        <v>Poor</v>
      </c>
      <c r="Q191" s="55" t="n">
        <f aca="false">ROUND(G191*0.4+(100-H191)*0.3+I191*0.3,2)</f>
        <v>79.27</v>
      </c>
      <c r="R191" s="55" t="str">
        <f aca="false">IF(H191&gt;5,"High Rejection",IF(H191&gt;2,"Watch","OK"))</f>
        <v>High Rejection</v>
      </c>
    </row>
    <row r="192" customFormat="false" ht="15" hidden="false" customHeight="true" outlineLevel="0" collapsed="false">
      <c r="A192" s="52" t="s">
        <v>14526</v>
      </c>
      <c r="B192" s="52" t="s">
        <v>4286</v>
      </c>
      <c r="C192" s="52" t="s">
        <v>2480</v>
      </c>
      <c r="D192" s="52" t="s">
        <v>43</v>
      </c>
      <c r="E192" s="52" t="n">
        <v>61.8</v>
      </c>
      <c r="F192" s="52" t="n">
        <v>88.7</v>
      </c>
      <c r="G192" s="54" t="n">
        <f aca="false">ROUND(E192*F192/100,1)</f>
        <v>54.8</v>
      </c>
      <c r="H192" s="52" t="n">
        <v>5.37</v>
      </c>
      <c r="I192" s="52" t="n">
        <v>86.6</v>
      </c>
      <c r="J192" s="52" t="n">
        <v>12.4</v>
      </c>
      <c r="K192" s="52" t="n">
        <v>8.81</v>
      </c>
      <c r="L192" s="52" t="n">
        <v>2</v>
      </c>
      <c r="M192" s="52" t="n">
        <v>50.6</v>
      </c>
      <c r="N192" s="52" t="s">
        <v>80</v>
      </c>
      <c r="O192" s="52" t="s">
        <v>10061</v>
      </c>
      <c r="P192" s="55" t="str">
        <f aca="false">IF(G192&gt;=90,"Excellent",IF(G192&gt;=80,"Good",IF(G192&gt;=70,"At Risk","Poor")))</f>
        <v>Poor</v>
      </c>
      <c r="Q192" s="55" t="n">
        <f aca="false">ROUND(G192*0.4+(100-H192)*0.3+I192*0.3,2)</f>
        <v>76.29</v>
      </c>
      <c r="R192" s="55" t="str">
        <f aca="false">IF(H192&gt;5,"High Rejection",IF(H192&gt;2,"Watch","OK"))</f>
        <v>High Rejection</v>
      </c>
    </row>
    <row r="193" customFormat="false" ht="15" hidden="false" customHeight="true" outlineLevel="0" collapsed="false">
      <c r="A193" s="56" t="s">
        <v>14527</v>
      </c>
      <c r="B193" s="56" t="s">
        <v>14335</v>
      </c>
      <c r="C193" s="56" t="s">
        <v>7304</v>
      </c>
      <c r="D193" s="56" t="s">
        <v>45</v>
      </c>
      <c r="E193" s="56" t="n">
        <v>93</v>
      </c>
      <c r="F193" s="56" t="n">
        <v>73.9</v>
      </c>
      <c r="G193" s="54" t="n">
        <f aca="false">ROUND(E193*F193/100,1)</f>
        <v>68.7</v>
      </c>
      <c r="H193" s="56" t="n">
        <v>0.72</v>
      </c>
      <c r="I193" s="56" t="n">
        <v>93</v>
      </c>
      <c r="J193" s="56" t="n">
        <v>-2.2</v>
      </c>
      <c r="K193" s="56" t="n">
        <v>4.28</v>
      </c>
      <c r="L193" s="56" t="n">
        <v>9</v>
      </c>
      <c r="M193" s="56" t="n">
        <v>58.4</v>
      </c>
      <c r="N193" s="56" t="s">
        <v>81</v>
      </c>
      <c r="O193" s="56" t="s">
        <v>10066</v>
      </c>
      <c r="P193" s="55" t="str">
        <f aca="false">IF(G193&gt;=90,"Excellent",IF(G193&gt;=80,"Good",IF(G193&gt;=70,"At Risk","Poor")))</f>
        <v>Poor</v>
      </c>
      <c r="Q193" s="55" t="n">
        <f aca="false">ROUND(G193*0.4+(100-H193)*0.3+I193*0.3,2)</f>
        <v>85.16</v>
      </c>
      <c r="R193" s="55" t="str">
        <f aca="false">IF(H193&gt;5,"High Rejection",IF(H193&gt;2,"Watch","OK"))</f>
        <v>OK</v>
      </c>
    </row>
    <row r="194" customFormat="false" ht="15" hidden="false" customHeight="true" outlineLevel="0" collapsed="false">
      <c r="A194" s="52" t="s">
        <v>14528</v>
      </c>
      <c r="B194" s="52" t="s">
        <v>14529</v>
      </c>
      <c r="C194" s="52" t="s">
        <v>1453</v>
      </c>
      <c r="D194" s="52" t="s">
        <v>39</v>
      </c>
      <c r="E194" s="52" t="n">
        <v>82.8</v>
      </c>
      <c r="F194" s="52" t="n">
        <v>78.8</v>
      </c>
      <c r="G194" s="54" t="n">
        <f aca="false">ROUND(E194*F194/100,1)</f>
        <v>65.2</v>
      </c>
      <c r="H194" s="52" t="n">
        <v>6.18</v>
      </c>
      <c r="I194" s="52" t="n">
        <v>92.7</v>
      </c>
      <c r="J194" s="52" t="n">
        <v>5.7</v>
      </c>
      <c r="K194" s="52" t="n">
        <v>1.04</v>
      </c>
      <c r="L194" s="52" t="n">
        <v>5</v>
      </c>
      <c r="M194" s="52" t="n">
        <v>69.2</v>
      </c>
      <c r="N194" s="52" t="s">
        <v>79</v>
      </c>
      <c r="O194" s="52" t="s">
        <v>10066</v>
      </c>
      <c r="P194" s="55" t="str">
        <f aca="false">IF(G194&gt;=90,"Excellent",IF(G194&gt;=80,"Good",IF(G194&gt;=70,"At Risk","Poor")))</f>
        <v>Poor</v>
      </c>
      <c r="Q194" s="55" t="n">
        <f aca="false">ROUND(G194*0.4+(100-H194)*0.3+I194*0.3,2)</f>
        <v>82.04</v>
      </c>
      <c r="R194" s="55" t="str">
        <f aca="false">IF(H194&gt;5,"High Rejection",IF(H194&gt;2,"Watch","OK"))</f>
        <v>High Rejection</v>
      </c>
    </row>
    <row r="195" customFormat="false" ht="15" hidden="false" customHeight="true" outlineLevel="0" collapsed="false">
      <c r="A195" s="56" t="s">
        <v>14530</v>
      </c>
      <c r="B195" s="56" t="s">
        <v>5954</v>
      </c>
      <c r="C195" s="56" t="s">
        <v>881</v>
      </c>
      <c r="D195" s="56" t="s">
        <v>39</v>
      </c>
      <c r="E195" s="56" t="n">
        <v>72</v>
      </c>
      <c r="F195" s="56" t="n">
        <v>72.5</v>
      </c>
      <c r="G195" s="54" t="n">
        <f aca="false">ROUND(E195*F195/100,1)</f>
        <v>52.2</v>
      </c>
      <c r="H195" s="56" t="n">
        <v>7.8</v>
      </c>
      <c r="I195" s="56" t="n">
        <v>96.8</v>
      </c>
      <c r="J195" s="56" t="n">
        <v>13.1</v>
      </c>
      <c r="K195" s="56" t="n">
        <v>1.34</v>
      </c>
      <c r="L195" s="56" t="n">
        <v>9</v>
      </c>
      <c r="M195" s="56" t="n">
        <v>62</v>
      </c>
      <c r="N195" s="56" t="s">
        <v>78</v>
      </c>
      <c r="O195" s="56" t="s">
        <v>10066</v>
      </c>
      <c r="P195" s="55" t="str">
        <f aca="false">IF(G195&gt;=90,"Excellent",IF(G195&gt;=80,"Good",IF(G195&gt;=70,"At Risk","Poor")))</f>
        <v>Poor</v>
      </c>
      <c r="Q195" s="55" t="n">
        <f aca="false">ROUND(G195*0.4+(100-H195)*0.3+I195*0.3,2)</f>
        <v>77.58</v>
      </c>
      <c r="R195" s="55" t="str">
        <f aca="false">IF(H195&gt;5,"High Rejection",IF(H195&gt;2,"Watch","OK"))</f>
        <v>High Rejection</v>
      </c>
    </row>
    <row r="196" customFormat="false" ht="15" hidden="false" customHeight="true" outlineLevel="0" collapsed="false">
      <c r="A196" s="52" t="s">
        <v>14531</v>
      </c>
      <c r="B196" s="52" t="s">
        <v>14406</v>
      </c>
      <c r="C196" s="52" t="s">
        <v>6501</v>
      </c>
      <c r="D196" s="52" t="s">
        <v>35</v>
      </c>
      <c r="E196" s="52" t="n">
        <v>69.6</v>
      </c>
      <c r="F196" s="52" t="n">
        <v>78.7</v>
      </c>
      <c r="G196" s="54" t="n">
        <f aca="false">ROUND(E196*F196/100,1)</f>
        <v>54.8</v>
      </c>
      <c r="H196" s="52" t="n">
        <v>4.14</v>
      </c>
      <c r="I196" s="52" t="n">
        <v>94.4</v>
      </c>
      <c r="J196" s="52" t="n">
        <v>8.4</v>
      </c>
      <c r="K196" s="52" t="n">
        <v>-1.61</v>
      </c>
      <c r="L196" s="52" t="n">
        <v>3</v>
      </c>
      <c r="M196" s="52" t="n">
        <v>62.5</v>
      </c>
      <c r="N196" s="52" t="s">
        <v>78</v>
      </c>
      <c r="O196" s="52" t="s">
        <v>10066</v>
      </c>
      <c r="P196" s="55" t="str">
        <f aca="false">IF(G196&gt;=90,"Excellent",IF(G196&gt;=80,"Good",IF(G196&gt;=70,"At Risk","Poor")))</f>
        <v>Poor</v>
      </c>
      <c r="Q196" s="55" t="n">
        <f aca="false">ROUND(G196*0.4+(100-H196)*0.3+I196*0.3,2)</f>
        <v>79</v>
      </c>
      <c r="R196" s="55" t="str">
        <f aca="false">IF(H196&gt;5,"High Rejection",IF(H196&gt;2,"Watch","OK"))</f>
        <v>Watch</v>
      </c>
    </row>
    <row r="197" customFormat="false" ht="15" hidden="false" customHeight="true" outlineLevel="0" collapsed="false">
      <c r="A197" s="56" t="s">
        <v>14532</v>
      </c>
      <c r="B197" s="56" t="s">
        <v>14533</v>
      </c>
      <c r="C197" s="56" t="s">
        <v>710</v>
      </c>
      <c r="D197" s="56" t="s">
        <v>48</v>
      </c>
      <c r="E197" s="56" t="n">
        <v>90.2</v>
      </c>
      <c r="F197" s="56" t="n">
        <v>82.9</v>
      </c>
      <c r="G197" s="54" t="n">
        <f aca="false">ROUND(E197*F197/100,1)</f>
        <v>74.8</v>
      </c>
      <c r="H197" s="56" t="n">
        <v>0.36</v>
      </c>
      <c r="I197" s="56" t="n">
        <v>97.4</v>
      </c>
      <c r="J197" s="56" t="n">
        <v>5.7</v>
      </c>
      <c r="K197" s="56" t="n">
        <v>-0.99</v>
      </c>
      <c r="L197" s="56" t="n">
        <v>9</v>
      </c>
      <c r="M197" s="56" t="n">
        <v>72.8</v>
      </c>
      <c r="N197" s="56" t="s">
        <v>81</v>
      </c>
      <c r="O197" s="56" t="s">
        <v>10066</v>
      </c>
      <c r="P197" s="55" t="str">
        <f aca="false">IF(G197&gt;=90,"Excellent",IF(G197&gt;=80,"Good",IF(G197&gt;=70,"At Risk","Poor")))</f>
        <v>At Risk</v>
      </c>
      <c r="Q197" s="55" t="n">
        <f aca="false">ROUND(G197*0.4+(100-H197)*0.3+I197*0.3,2)</f>
        <v>89.03</v>
      </c>
      <c r="R197" s="55" t="str">
        <f aca="false">IF(H197&gt;5,"High Rejection",IF(H197&gt;2,"Watch","OK"))</f>
        <v>OK</v>
      </c>
    </row>
    <row r="198" customFormat="false" ht="15" hidden="false" customHeight="true" outlineLevel="0" collapsed="false">
      <c r="A198" s="52" t="s">
        <v>14534</v>
      </c>
      <c r="B198" s="52" t="s">
        <v>14535</v>
      </c>
      <c r="C198" s="52" t="s">
        <v>3591</v>
      </c>
      <c r="D198" s="52" t="s">
        <v>39</v>
      </c>
      <c r="E198" s="52" t="n">
        <v>79.5</v>
      </c>
      <c r="F198" s="52" t="n">
        <v>90.4</v>
      </c>
      <c r="G198" s="54" t="n">
        <f aca="false">ROUND(E198*F198/100,1)</f>
        <v>71.9</v>
      </c>
      <c r="H198" s="52" t="n">
        <v>6.81</v>
      </c>
      <c r="I198" s="52" t="n">
        <v>86.9</v>
      </c>
      <c r="J198" s="52" t="n">
        <v>8.3</v>
      </c>
      <c r="K198" s="52" t="n">
        <v>-0.83</v>
      </c>
      <c r="L198" s="52" t="n">
        <v>9</v>
      </c>
      <c r="M198" s="52" t="n">
        <v>56.2</v>
      </c>
      <c r="N198" s="52" t="s">
        <v>79</v>
      </c>
      <c r="O198" s="52" t="s">
        <v>10066</v>
      </c>
      <c r="P198" s="55" t="str">
        <f aca="false">IF(G198&gt;=90,"Excellent",IF(G198&gt;=80,"Good",IF(G198&gt;=70,"At Risk","Poor")))</f>
        <v>At Risk</v>
      </c>
      <c r="Q198" s="55" t="n">
        <f aca="false">ROUND(G198*0.4+(100-H198)*0.3+I198*0.3,2)</f>
        <v>82.79</v>
      </c>
      <c r="R198" s="55" t="str">
        <f aca="false">IF(H198&gt;5,"High Rejection",IF(H198&gt;2,"Watch","OK"))</f>
        <v>High Rejection</v>
      </c>
    </row>
    <row r="199" customFormat="false" ht="15" hidden="false" customHeight="true" outlineLevel="0" collapsed="false">
      <c r="A199" s="56" t="s">
        <v>14536</v>
      </c>
      <c r="B199" s="56" t="s">
        <v>6007</v>
      </c>
      <c r="C199" s="56" t="s">
        <v>2272</v>
      </c>
      <c r="D199" s="56" t="s">
        <v>34</v>
      </c>
      <c r="E199" s="56" t="n">
        <v>99.8</v>
      </c>
      <c r="F199" s="56" t="n">
        <v>85.1</v>
      </c>
      <c r="G199" s="54" t="n">
        <f aca="false">ROUND(E199*F199/100,1)</f>
        <v>84.9</v>
      </c>
      <c r="H199" s="56" t="n">
        <v>1.98</v>
      </c>
      <c r="I199" s="56" t="n">
        <v>97.6</v>
      </c>
      <c r="J199" s="56" t="n">
        <v>11.5</v>
      </c>
      <c r="K199" s="56" t="n">
        <v>-0.51</v>
      </c>
      <c r="L199" s="56" t="n">
        <v>7</v>
      </c>
      <c r="M199" s="56" t="n">
        <v>84.6</v>
      </c>
      <c r="N199" s="56" t="s">
        <v>80</v>
      </c>
      <c r="O199" s="56" t="s">
        <v>10066</v>
      </c>
      <c r="P199" s="55" t="str">
        <f aca="false">IF(G199&gt;=90,"Excellent",IF(G199&gt;=80,"Good",IF(G199&gt;=70,"At Risk","Poor")))</f>
        <v>Good</v>
      </c>
      <c r="Q199" s="55" t="n">
        <f aca="false">ROUND(G199*0.4+(100-H199)*0.3+I199*0.3,2)</f>
        <v>92.65</v>
      </c>
      <c r="R199" s="55" t="str">
        <f aca="false">IF(H199&gt;5,"High Rejection",IF(H199&gt;2,"Watch","OK"))</f>
        <v>OK</v>
      </c>
    </row>
    <row r="200" customFormat="false" ht="15" hidden="false" customHeight="true" outlineLevel="0" collapsed="false">
      <c r="A200" s="52" t="s">
        <v>14537</v>
      </c>
      <c r="B200" s="52" t="s">
        <v>5334</v>
      </c>
      <c r="C200" s="52" t="s">
        <v>1308</v>
      </c>
      <c r="D200" s="52" t="s">
        <v>45</v>
      </c>
      <c r="E200" s="52" t="n">
        <v>87</v>
      </c>
      <c r="F200" s="52" t="n">
        <v>78.6</v>
      </c>
      <c r="G200" s="54" t="n">
        <f aca="false">ROUND(E200*F200/100,1)</f>
        <v>68.4</v>
      </c>
      <c r="H200" s="52" t="n">
        <v>4.54</v>
      </c>
      <c r="I200" s="52" t="n">
        <v>97.6</v>
      </c>
      <c r="J200" s="52" t="n">
        <v>-2.3</v>
      </c>
      <c r="K200" s="52" t="n">
        <v>7.77</v>
      </c>
      <c r="L200" s="52" t="n">
        <v>0</v>
      </c>
      <c r="M200" s="52" t="n">
        <v>88.6</v>
      </c>
      <c r="N200" s="52" t="s">
        <v>80</v>
      </c>
      <c r="O200" s="52" t="s">
        <v>10061</v>
      </c>
      <c r="P200" s="55" t="str">
        <f aca="false">IF(G200&gt;=90,"Excellent",IF(G200&gt;=80,"Good",IF(G200&gt;=70,"At Risk","Poor")))</f>
        <v>Poor</v>
      </c>
      <c r="Q200" s="55" t="n">
        <f aca="false">ROUND(G200*0.4+(100-H200)*0.3+I200*0.3,2)</f>
        <v>85.28</v>
      </c>
      <c r="R200" s="55" t="str">
        <f aca="false">IF(H200&gt;5,"High Rejection",IF(H200&gt;2,"Watch","OK"))</f>
        <v>Watch</v>
      </c>
    </row>
    <row r="201" customFormat="false" ht="15" hidden="false" customHeight="true" outlineLevel="0" collapsed="false">
      <c r="A201" s="56" t="s">
        <v>14538</v>
      </c>
      <c r="B201" s="56" t="s">
        <v>6194</v>
      </c>
      <c r="C201" s="56" t="s">
        <v>3522</v>
      </c>
      <c r="D201" s="56" t="s">
        <v>26</v>
      </c>
      <c r="E201" s="56" t="n">
        <v>88.8</v>
      </c>
      <c r="F201" s="56" t="n">
        <v>93</v>
      </c>
      <c r="G201" s="54" t="n">
        <f aca="false">ROUND(E201*F201/100,1)</f>
        <v>82.6</v>
      </c>
      <c r="H201" s="56" t="n">
        <v>0.61</v>
      </c>
      <c r="I201" s="56" t="n">
        <v>98.1</v>
      </c>
      <c r="J201" s="56" t="n">
        <v>13.8</v>
      </c>
      <c r="K201" s="56" t="n">
        <v>7.99</v>
      </c>
      <c r="L201" s="56" t="n">
        <v>1</v>
      </c>
      <c r="M201" s="56" t="n">
        <v>93.6</v>
      </c>
      <c r="N201" s="56" t="s">
        <v>79</v>
      </c>
      <c r="O201" s="56" t="s">
        <v>10066</v>
      </c>
      <c r="P201" s="55" t="str">
        <f aca="false">IF(G201&gt;=90,"Excellent",IF(G201&gt;=80,"Good",IF(G201&gt;=70,"At Risk","Poor")))</f>
        <v>Good</v>
      </c>
      <c r="Q201" s="55" t="n">
        <f aca="false">ROUND(G201*0.4+(100-H201)*0.3+I201*0.3,2)</f>
        <v>92.29</v>
      </c>
      <c r="R201" s="55" t="str">
        <f aca="false">IF(H201&gt;5,"High Rejection",IF(H201&gt;2,"Watch","OK"))</f>
        <v>OK</v>
      </c>
    </row>
    <row r="202" customFormat="false" ht="15" hidden="false" customHeight="true" outlineLevel="0" collapsed="false">
      <c r="A202" s="52" t="s">
        <v>14539</v>
      </c>
      <c r="B202" s="52" t="s">
        <v>14540</v>
      </c>
      <c r="C202" s="52" t="s">
        <v>1613</v>
      </c>
      <c r="D202" s="52" t="s">
        <v>22</v>
      </c>
      <c r="E202" s="52" t="n">
        <v>75.6</v>
      </c>
      <c r="F202" s="52" t="n">
        <v>71.4</v>
      </c>
      <c r="G202" s="54" t="n">
        <f aca="false">ROUND(E202*F202/100,1)</f>
        <v>54</v>
      </c>
      <c r="H202" s="52" t="n">
        <v>5.04</v>
      </c>
      <c r="I202" s="52" t="n">
        <v>86.9</v>
      </c>
      <c r="J202" s="52" t="n">
        <v>8.5</v>
      </c>
      <c r="K202" s="52" t="n">
        <v>5.19</v>
      </c>
      <c r="L202" s="52" t="n">
        <v>5</v>
      </c>
      <c r="M202" s="52" t="n">
        <v>80</v>
      </c>
      <c r="N202" s="52" t="s">
        <v>80</v>
      </c>
      <c r="O202" s="52" t="s">
        <v>10066</v>
      </c>
      <c r="P202" s="55" t="str">
        <f aca="false">IF(G202&gt;=90,"Excellent",IF(G202&gt;=80,"Good",IF(G202&gt;=70,"At Risk","Poor")))</f>
        <v>Poor</v>
      </c>
      <c r="Q202" s="55" t="n">
        <f aca="false">ROUND(G202*0.4+(100-H202)*0.3+I202*0.3,2)</f>
        <v>76.16</v>
      </c>
      <c r="R202" s="55" t="str">
        <f aca="false">IF(H202&gt;5,"High Rejection",IF(H202&gt;2,"Watch","OK"))</f>
        <v>High Rejection</v>
      </c>
    </row>
    <row r="203" customFormat="false" ht="15" hidden="false" customHeight="true" outlineLevel="0" collapsed="false">
      <c r="A203" s="56" t="s">
        <v>14541</v>
      </c>
      <c r="B203" s="56" t="s">
        <v>14542</v>
      </c>
      <c r="C203" s="56" t="s">
        <v>3279</v>
      </c>
      <c r="D203" s="56" t="s">
        <v>42</v>
      </c>
      <c r="E203" s="56" t="n">
        <v>60.9</v>
      </c>
      <c r="F203" s="56" t="n">
        <v>82.1</v>
      </c>
      <c r="G203" s="54" t="n">
        <f aca="false">ROUND(E203*F203/100,1)</f>
        <v>50</v>
      </c>
      <c r="H203" s="56" t="n">
        <v>5.41</v>
      </c>
      <c r="I203" s="56" t="n">
        <v>93.3</v>
      </c>
      <c r="J203" s="56" t="n">
        <v>11.7</v>
      </c>
      <c r="K203" s="56" t="n">
        <v>2.9</v>
      </c>
      <c r="L203" s="56" t="n">
        <v>3</v>
      </c>
      <c r="M203" s="56" t="n">
        <v>58.4</v>
      </c>
      <c r="N203" s="56" t="s">
        <v>79</v>
      </c>
      <c r="O203" s="56" t="s">
        <v>10061</v>
      </c>
      <c r="P203" s="55" t="str">
        <f aca="false">IF(G203&gt;=90,"Excellent",IF(G203&gt;=80,"Good",IF(G203&gt;=70,"At Risk","Poor")))</f>
        <v>Poor</v>
      </c>
      <c r="Q203" s="55" t="n">
        <f aca="false">ROUND(G203*0.4+(100-H203)*0.3+I203*0.3,2)</f>
        <v>76.37</v>
      </c>
      <c r="R203" s="55" t="str">
        <f aca="false">IF(H203&gt;5,"High Rejection",IF(H203&gt;2,"Watch","OK"))</f>
        <v>High Rejection</v>
      </c>
    </row>
    <row r="204" customFormat="false" ht="15" hidden="false" customHeight="true" outlineLevel="0" collapsed="false">
      <c r="A204" s="52" t="s">
        <v>14543</v>
      </c>
      <c r="B204" s="52" t="s">
        <v>7039</v>
      </c>
      <c r="C204" s="52" t="s">
        <v>1822</v>
      </c>
      <c r="D204" s="52" t="s">
        <v>24</v>
      </c>
      <c r="E204" s="52" t="n">
        <v>97.5</v>
      </c>
      <c r="F204" s="52" t="n">
        <v>98</v>
      </c>
      <c r="G204" s="54" t="n">
        <f aca="false">ROUND(E204*F204/100,1)</f>
        <v>95.6</v>
      </c>
      <c r="H204" s="52" t="n">
        <v>7.51</v>
      </c>
      <c r="I204" s="52" t="n">
        <v>95.7</v>
      </c>
      <c r="J204" s="52" t="n">
        <v>3.7</v>
      </c>
      <c r="K204" s="52" t="n">
        <v>5.83</v>
      </c>
      <c r="L204" s="52" t="n">
        <v>7</v>
      </c>
      <c r="M204" s="52" t="n">
        <v>69.7</v>
      </c>
      <c r="N204" s="52" t="s">
        <v>79</v>
      </c>
      <c r="O204" s="52" t="s">
        <v>10061</v>
      </c>
      <c r="P204" s="55" t="str">
        <f aca="false">IF(G204&gt;=90,"Excellent",IF(G204&gt;=80,"Good",IF(G204&gt;=70,"At Risk","Poor")))</f>
        <v>Excellent</v>
      </c>
      <c r="Q204" s="55" t="n">
        <f aca="false">ROUND(G204*0.4+(100-H204)*0.3+I204*0.3,2)</f>
        <v>94.7</v>
      </c>
      <c r="R204" s="55" t="str">
        <f aca="false">IF(H204&gt;5,"High Rejection",IF(H204&gt;2,"Watch","OK"))</f>
        <v>High Rejection</v>
      </c>
    </row>
    <row r="205" customFormat="false" ht="15" hidden="false" customHeight="true" outlineLevel="0" collapsed="false">
      <c r="A205" s="56" t="s">
        <v>14544</v>
      </c>
      <c r="B205" s="56" t="s">
        <v>7139</v>
      </c>
      <c r="C205" s="56" t="s">
        <v>2749</v>
      </c>
      <c r="D205" s="56" t="s">
        <v>47</v>
      </c>
      <c r="E205" s="56" t="n">
        <v>72.6</v>
      </c>
      <c r="F205" s="56" t="n">
        <v>94.6</v>
      </c>
      <c r="G205" s="54" t="n">
        <f aca="false">ROUND(E205*F205/100,1)</f>
        <v>68.7</v>
      </c>
      <c r="H205" s="56" t="n">
        <v>1.34</v>
      </c>
      <c r="I205" s="56" t="n">
        <v>98.6</v>
      </c>
      <c r="J205" s="56" t="n">
        <v>-2</v>
      </c>
      <c r="K205" s="56" t="n">
        <v>-4.47</v>
      </c>
      <c r="L205" s="56" t="n">
        <v>8</v>
      </c>
      <c r="M205" s="56" t="n">
        <v>65.7</v>
      </c>
      <c r="N205" s="56" t="s">
        <v>79</v>
      </c>
      <c r="O205" s="56" t="s">
        <v>10061</v>
      </c>
      <c r="P205" s="55" t="str">
        <f aca="false">IF(G205&gt;=90,"Excellent",IF(G205&gt;=80,"Good",IF(G205&gt;=70,"At Risk","Poor")))</f>
        <v>Poor</v>
      </c>
      <c r="Q205" s="55" t="n">
        <f aca="false">ROUND(G205*0.4+(100-H205)*0.3+I205*0.3,2)</f>
        <v>86.66</v>
      </c>
      <c r="R205" s="55" t="str">
        <f aca="false">IF(H205&gt;5,"High Rejection",IF(H205&gt;2,"Watch","OK"))</f>
        <v>OK</v>
      </c>
    </row>
    <row r="206" customFormat="false" ht="15" hidden="false" customHeight="true" outlineLevel="0" collapsed="false">
      <c r="A206" s="52" t="s">
        <v>14545</v>
      </c>
      <c r="B206" s="52" t="s">
        <v>14546</v>
      </c>
      <c r="C206" s="52" t="s">
        <v>3802</v>
      </c>
      <c r="D206" s="52" t="s">
        <v>13</v>
      </c>
      <c r="E206" s="52" t="n">
        <v>68</v>
      </c>
      <c r="F206" s="52" t="n">
        <v>93.3</v>
      </c>
      <c r="G206" s="54" t="n">
        <f aca="false">ROUND(E206*F206/100,1)</f>
        <v>63.4</v>
      </c>
      <c r="H206" s="52" t="n">
        <v>1.37</v>
      </c>
      <c r="I206" s="52" t="n">
        <v>95</v>
      </c>
      <c r="J206" s="52" t="n">
        <v>9.5</v>
      </c>
      <c r="K206" s="52" t="n">
        <v>8.87</v>
      </c>
      <c r="L206" s="52" t="n">
        <v>5</v>
      </c>
      <c r="M206" s="52" t="n">
        <v>65.4</v>
      </c>
      <c r="N206" s="52" t="s">
        <v>81</v>
      </c>
      <c r="O206" s="52" t="s">
        <v>10066</v>
      </c>
      <c r="P206" s="55" t="str">
        <f aca="false">IF(G206&gt;=90,"Excellent",IF(G206&gt;=80,"Good",IF(G206&gt;=70,"At Risk","Poor")))</f>
        <v>Poor</v>
      </c>
      <c r="Q206" s="55" t="n">
        <f aca="false">ROUND(G206*0.4+(100-H206)*0.3+I206*0.3,2)</f>
        <v>83.45</v>
      </c>
      <c r="R206" s="55" t="str">
        <f aca="false">IF(H206&gt;5,"High Rejection",IF(H206&gt;2,"Watch","OK"))</f>
        <v>OK</v>
      </c>
    </row>
    <row r="207" customFormat="false" ht="15" hidden="false" customHeight="true" outlineLevel="0" collapsed="false">
      <c r="A207" s="56" t="s">
        <v>14547</v>
      </c>
      <c r="B207" s="56" t="s">
        <v>5167</v>
      </c>
      <c r="C207" s="56" t="s">
        <v>2728</v>
      </c>
      <c r="D207" s="56" t="s">
        <v>53</v>
      </c>
      <c r="E207" s="56" t="n">
        <v>80.7</v>
      </c>
      <c r="F207" s="56" t="n">
        <v>76.5</v>
      </c>
      <c r="G207" s="54" t="n">
        <f aca="false">ROUND(E207*F207/100,1)</f>
        <v>61.7</v>
      </c>
      <c r="H207" s="56" t="n">
        <v>3.01</v>
      </c>
      <c r="I207" s="56" t="n">
        <v>91.1</v>
      </c>
      <c r="J207" s="56" t="n">
        <v>10.9</v>
      </c>
      <c r="K207" s="56" t="n">
        <v>-2.62</v>
      </c>
      <c r="L207" s="56" t="n">
        <v>2</v>
      </c>
      <c r="M207" s="56" t="n">
        <v>62.9</v>
      </c>
      <c r="N207" s="56" t="s">
        <v>81</v>
      </c>
      <c r="O207" s="56" t="s">
        <v>10061</v>
      </c>
      <c r="P207" s="55" t="str">
        <f aca="false">IF(G207&gt;=90,"Excellent",IF(G207&gt;=80,"Good",IF(G207&gt;=70,"At Risk","Poor")))</f>
        <v>Poor</v>
      </c>
      <c r="Q207" s="55" t="n">
        <f aca="false">ROUND(G207*0.4+(100-H207)*0.3+I207*0.3,2)</f>
        <v>81.11</v>
      </c>
      <c r="R207" s="55" t="str">
        <f aca="false">IF(H207&gt;5,"High Rejection",IF(H207&gt;2,"Watch","OK"))</f>
        <v>Watch</v>
      </c>
    </row>
    <row r="208" customFormat="false" ht="15" hidden="false" customHeight="true" outlineLevel="0" collapsed="false">
      <c r="A208" s="52" t="s">
        <v>14548</v>
      </c>
      <c r="B208" s="52" t="s">
        <v>6126</v>
      </c>
      <c r="C208" s="52" t="s">
        <v>6323</v>
      </c>
      <c r="D208" s="52" t="s">
        <v>56</v>
      </c>
      <c r="E208" s="52" t="n">
        <v>73.1</v>
      </c>
      <c r="F208" s="52" t="n">
        <v>84.7</v>
      </c>
      <c r="G208" s="54" t="n">
        <f aca="false">ROUND(E208*F208/100,1)</f>
        <v>61.9</v>
      </c>
      <c r="H208" s="52" t="n">
        <v>2.22</v>
      </c>
      <c r="I208" s="52" t="n">
        <v>85.3</v>
      </c>
      <c r="J208" s="52" t="n">
        <v>11.6</v>
      </c>
      <c r="K208" s="52" t="n">
        <v>5.01</v>
      </c>
      <c r="L208" s="52" t="n">
        <v>8</v>
      </c>
      <c r="M208" s="52" t="n">
        <v>64.7</v>
      </c>
      <c r="N208" s="52" t="s">
        <v>80</v>
      </c>
      <c r="O208" s="52" t="s">
        <v>10061</v>
      </c>
      <c r="P208" s="55" t="str">
        <f aca="false">IF(G208&gt;=90,"Excellent",IF(G208&gt;=80,"Good",IF(G208&gt;=70,"At Risk","Poor")))</f>
        <v>Poor</v>
      </c>
      <c r="Q208" s="55" t="n">
        <f aca="false">ROUND(G208*0.4+(100-H208)*0.3+I208*0.3,2)</f>
        <v>79.68</v>
      </c>
      <c r="R208" s="55" t="str">
        <f aca="false">IF(H208&gt;5,"High Rejection",IF(H208&gt;2,"Watch","OK"))</f>
        <v>Watch</v>
      </c>
    </row>
    <row r="209" customFormat="false" ht="15" hidden="false" customHeight="true" outlineLevel="0" collapsed="false">
      <c r="A209" s="56" t="s">
        <v>14549</v>
      </c>
      <c r="B209" s="56" t="s">
        <v>5669</v>
      </c>
      <c r="C209" s="56" t="s">
        <v>2194</v>
      </c>
      <c r="D209" s="56" t="s">
        <v>19</v>
      </c>
      <c r="E209" s="56" t="n">
        <v>84.1</v>
      </c>
      <c r="F209" s="56" t="n">
        <v>87.9</v>
      </c>
      <c r="G209" s="54" t="n">
        <f aca="false">ROUND(E209*F209/100,1)</f>
        <v>73.9</v>
      </c>
      <c r="H209" s="56" t="n">
        <v>4.75</v>
      </c>
      <c r="I209" s="56" t="n">
        <v>94</v>
      </c>
      <c r="J209" s="56" t="n">
        <v>5.3</v>
      </c>
      <c r="K209" s="56" t="n">
        <v>7.3</v>
      </c>
      <c r="L209" s="56" t="n">
        <v>6</v>
      </c>
      <c r="M209" s="56" t="n">
        <v>88.4</v>
      </c>
      <c r="N209" s="56" t="s">
        <v>79</v>
      </c>
      <c r="O209" s="56" t="s">
        <v>10061</v>
      </c>
      <c r="P209" s="55" t="str">
        <f aca="false">IF(G209&gt;=90,"Excellent",IF(G209&gt;=80,"Good",IF(G209&gt;=70,"At Risk","Poor")))</f>
        <v>At Risk</v>
      </c>
      <c r="Q209" s="55" t="n">
        <f aca="false">ROUND(G209*0.4+(100-H209)*0.3+I209*0.3,2)</f>
        <v>86.34</v>
      </c>
      <c r="R209" s="55" t="str">
        <f aca="false">IF(H209&gt;5,"High Rejection",IF(H209&gt;2,"Watch","OK"))</f>
        <v>Watch</v>
      </c>
    </row>
    <row r="210" customFormat="false" ht="15" hidden="false" customHeight="true" outlineLevel="0" collapsed="false">
      <c r="A210" s="52" t="s">
        <v>14550</v>
      </c>
      <c r="B210" s="52" t="s">
        <v>14551</v>
      </c>
      <c r="C210" s="52" t="s">
        <v>3121</v>
      </c>
      <c r="D210" s="52" t="s">
        <v>16</v>
      </c>
      <c r="E210" s="52" t="n">
        <v>83.4</v>
      </c>
      <c r="F210" s="52" t="n">
        <v>70.5</v>
      </c>
      <c r="G210" s="54" t="n">
        <f aca="false">ROUND(E210*F210/100,1)</f>
        <v>58.8</v>
      </c>
      <c r="H210" s="52" t="n">
        <v>4.4</v>
      </c>
      <c r="I210" s="52" t="n">
        <v>91.3</v>
      </c>
      <c r="J210" s="52" t="n">
        <v>3.5</v>
      </c>
      <c r="K210" s="52" t="n">
        <v>5.83</v>
      </c>
      <c r="L210" s="52" t="n">
        <v>5</v>
      </c>
      <c r="M210" s="52" t="n">
        <v>85.8</v>
      </c>
      <c r="N210" s="52" t="s">
        <v>78</v>
      </c>
      <c r="O210" s="52" t="s">
        <v>10066</v>
      </c>
      <c r="P210" s="55" t="str">
        <f aca="false">IF(G210&gt;=90,"Excellent",IF(G210&gt;=80,"Good",IF(G210&gt;=70,"At Risk","Poor")))</f>
        <v>Poor</v>
      </c>
      <c r="Q210" s="55" t="n">
        <f aca="false">ROUND(G210*0.4+(100-H210)*0.3+I210*0.3,2)</f>
        <v>79.59</v>
      </c>
      <c r="R210" s="55" t="str">
        <f aca="false">IF(H210&gt;5,"High Rejection",IF(H210&gt;2,"Watch","OK"))</f>
        <v>Watch</v>
      </c>
    </row>
    <row r="211" customFormat="false" ht="15" hidden="false" customHeight="true" outlineLevel="0" collapsed="false">
      <c r="A211" s="56" t="s">
        <v>14552</v>
      </c>
      <c r="B211" s="56" t="s">
        <v>6160</v>
      </c>
      <c r="C211" s="56" t="s">
        <v>12801</v>
      </c>
      <c r="D211" s="56" t="s">
        <v>51</v>
      </c>
      <c r="E211" s="56" t="n">
        <v>77</v>
      </c>
      <c r="F211" s="56" t="n">
        <v>75.6</v>
      </c>
      <c r="G211" s="54" t="n">
        <f aca="false">ROUND(E211*F211/100,1)</f>
        <v>58.2</v>
      </c>
      <c r="H211" s="56" t="n">
        <v>3.34</v>
      </c>
      <c r="I211" s="56" t="n">
        <v>86.4</v>
      </c>
      <c r="J211" s="56" t="n">
        <v>-1.6</v>
      </c>
      <c r="K211" s="56" t="n">
        <v>1.49</v>
      </c>
      <c r="L211" s="56" t="n">
        <v>2</v>
      </c>
      <c r="M211" s="56" t="n">
        <v>57</v>
      </c>
      <c r="N211" s="56" t="s">
        <v>79</v>
      </c>
      <c r="O211" s="56" t="s">
        <v>10061</v>
      </c>
      <c r="P211" s="55" t="str">
        <f aca="false">IF(G211&gt;=90,"Excellent",IF(G211&gt;=80,"Good",IF(G211&gt;=70,"At Risk","Poor")))</f>
        <v>Poor</v>
      </c>
      <c r="Q211" s="55" t="n">
        <f aca="false">ROUND(G211*0.4+(100-H211)*0.3+I211*0.3,2)</f>
        <v>78.2</v>
      </c>
      <c r="R211" s="55" t="str">
        <f aca="false">IF(H211&gt;5,"High Rejection",IF(H211&gt;2,"Watch","OK"))</f>
        <v>Watch</v>
      </c>
    </row>
    <row r="212" customFormat="false" ht="15" hidden="false" customHeight="true" outlineLevel="0" collapsed="false">
      <c r="A212" s="52" t="s">
        <v>14553</v>
      </c>
      <c r="B212" s="52" t="s">
        <v>7015</v>
      </c>
      <c r="C212" s="52" t="s">
        <v>3106</v>
      </c>
      <c r="D212" s="52" t="s">
        <v>30</v>
      </c>
      <c r="E212" s="52" t="n">
        <v>83.4</v>
      </c>
      <c r="F212" s="52" t="n">
        <v>92.6</v>
      </c>
      <c r="G212" s="54" t="n">
        <f aca="false">ROUND(E212*F212/100,1)</f>
        <v>77.2</v>
      </c>
      <c r="H212" s="52" t="n">
        <v>4.43</v>
      </c>
      <c r="I212" s="52" t="n">
        <v>93.1</v>
      </c>
      <c r="J212" s="52" t="n">
        <v>9.9</v>
      </c>
      <c r="K212" s="52" t="n">
        <v>9.89</v>
      </c>
      <c r="L212" s="52" t="n">
        <v>7</v>
      </c>
      <c r="M212" s="52" t="n">
        <v>70.8</v>
      </c>
      <c r="N212" s="52" t="s">
        <v>81</v>
      </c>
      <c r="O212" s="52" t="s">
        <v>10066</v>
      </c>
      <c r="P212" s="55" t="str">
        <f aca="false">IF(G212&gt;=90,"Excellent",IF(G212&gt;=80,"Good",IF(G212&gt;=70,"At Risk","Poor")))</f>
        <v>At Risk</v>
      </c>
      <c r="Q212" s="55" t="n">
        <f aca="false">ROUND(G212*0.4+(100-H212)*0.3+I212*0.3,2)</f>
        <v>87.48</v>
      </c>
      <c r="R212" s="55" t="str">
        <f aca="false">IF(H212&gt;5,"High Rejection",IF(H212&gt;2,"Watch","OK"))</f>
        <v>Watch</v>
      </c>
    </row>
    <row r="213" customFormat="false" ht="15" hidden="false" customHeight="true" outlineLevel="0" collapsed="false">
      <c r="A213" s="56" t="s">
        <v>14554</v>
      </c>
      <c r="B213" s="56" t="s">
        <v>6048</v>
      </c>
      <c r="C213" s="56" t="s">
        <v>3215</v>
      </c>
      <c r="D213" s="56" t="s">
        <v>51</v>
      </c>
      <c r="E213" s="56" t="n">
        <v>98.5</v>
      </c>
      <c r="F213" s="56" t="n">
        <v>78.5</v>
      </c>
      <c r="G213" s="54" t="n">
        <f aca="false">ROUND(E213*F213/100,1)</f>
        <v>77.3</v>
      </c>
      <c r="H213" s="56" t="n">
        <v>3.4</v>
      </c>
      <c r="I213" s="56" t="n">
        <v>92.9</v>
      </c>
      <c r="J213" s="56" t="n">
        <v>4.9</v>
      </c>
      <c r="K213" s="56" t="n">
        <v>-4.56</v>
      </c>
      <c r="L213" s="56" t="n">
        <v>6</v>
      </c>
      <c r="M213" s="56" t="n">
        <v>61.3</v>
      </c>
      <c r="N213" s="56" t="s">
        <v>80</v>
      </c>
      <c r="O213" s="56" t="s">
        <v>10066</v>
      </c>
      <c r="P213" s="55" t="str">
        <f aca="false">IF(G213&gt;=90,"Excellent",IF(G213&gt;=80,"Good",IF(G213&gt;=70,"At Risk","Poor")))</f>
        <v>At Risk</v>
      </c>
      <c r="Q213" s="55" t="n">
        <f aca="false">ROUND(G213*0.4+(100-H213)*0.3+I213*0.3,2)</f>
        <v>87.77</v>
      </c>
      <c r="R213" s="55" t="str">
        <f aca="false">IF(H213&gt;5,"High Rejection",IF(H213&gt;2,"Watch","OK"))</f>
        <v>Watch</v>
      </c>
    </row>
    <row r="214" customFormat="false" ht="15" hidden="false" customHeight="true" outlineLevel="0" collapsed="false">
      <c r="A214" s="52" t="s">
        <v>14555</v>
      </c>
      <c r="B214" s="52" t="s">
        <v>6995</v>
      </c>
      <c r="C214" s="52" t="s">
        <v>1362</v>
      </c>
      <c r="D214" s="52" t="s">
        <v>41</v>
      </c>
      <c r="E214" s="52" t="n">
        <v>72.5</v>
      </c>
      <c r="F214" s="52" t="n">
        <v>75.2</v>
      </c>
      <c r="G214" s="54" t="n">
        <f aca="false">ROUND(E214*F214/100,1)</f>
        <v>54.5</v>
      </c>
      <c r="H214" s="52" t="n">
        <v>7.66</v>
      </c>
      <c r="I214" s="52" t="n">
        <v>86.5</v>
      </c>
      <c r="J214" s="52" t="n">
        <v>14.7</v>
      </c>
      <c r="K214" s="52" t="n">
        <v>9.27</v>
      </c>
      <c r="L214" s="52" t="n">
        <v>7</v>
      </c>
      <c r="M214" s="52" t="n">
        <v>71.9</v>
      </c>
      <c r="N214" s="52" t="s">
        <v>78</v>
      </c>
      <c r="O214" s="52" t="s">
        <v>10066</v>
      </c>
      <c r="P214" s="55" t="str">
        <f aca="false">IF(G214&gt;=90,"Excellent",IF(G214&gt;=80,"Good",IF(G214&gt;=70,"At Risk","Poor")))</f>
        <v>Poor</v>
      </c>
      <c r="Q214" s="55" t="n">
        <f aca="false">ROUND(G214*0.4+(100-H214)*0.3+I214*0.3,2)</f>
        <v>75.45</v>
      </c>
      <c r="R214" s="55" t="str">
        <f aca="false">IF(H214&gt;5,"High Rejection",IF(H214&gt;2,"Watch","OK"))</f>
        <v>High Rejection</v>
      </c>
    </row>
    <row r="215" customFormat="false" ht="15" hidden="false" customHeight="true" outlineLevel="0" collapsed="false">
      <c r="A215" s="56" t="s">
        <v>14556</v>
      </c>
      <c r="B215" s="56" t="s">
        <v>5580</v>
      </c>
      <c r="C215" s="56" t="s">
        <v>4283</v>
      </c>
      <c r="D215" s="56" t="s">
        <v>37</v>
      </c>
      <c r="E215" s="56" t="n">
        <v>92.6</v>
      </c>
      <c r="F215" s="56" t="n">
        <v>82.6</v>
      </c>
      <c r="G215" s="54" t="n">
        <f aca="false">ROUND(E215*F215/100,1)</f>
        <v>76.5</v>
      </c>
      <c r="H215" s="56" t="n">
        <v>2.59</v>
      </c>
      <c r="I215" s="56" t="n">
        <v>95.5</v>
      </c>
      <c r="J215" s="56" t="n">
        <v>-1.4</v>
      </c>
      <c r="K215" s="56" t="n">
        <v>-4.81</v>
      </c>
      <c r="L215" s="56" t="n">
        <v>8</v>
      </c>
      <c r="M215" s="56" t="n">
        <v>70.7</v>
      </c>
      <c r="N215" s="56" t="s">
        <v>78</v>
      </c>
      <c r="O215" s="56" t="s">
        <v>10066</v>
      </c>
      <c r="P215" s="55" t="str">
        <f aca="false">IF(G215&gt;=90,"Excellent",IF(G215&gt;=80,"Good",IF(G215&gt;=70,"At Risk","Poor")))</f>
        <v>At Risk</v>
      </c>
      <c r="Q215" s="55" t="n">
        <f aca="false">ROUND(G215*0.4+(100-H215)*0.3+I215*0.3,2)</f>
        <v>88.47</v>
      </c>
      <c r="R215" s="55" t="str">
        <f aca="false">IF(H215&gt;5,"High Rejection",IF(H215&gt;2,"Watch","OK"))</f>
        <v>Watch</v>
      </c>
    </row>
    <row r="216" customFormat="false" ht="15" hidden="false" customHeight="true" outlineLevel="0" collapsed="false">
      <c r="A216" s="52" t="s">
        <v>14557</v>
      </c>
      <c r="B216" s="52" t="s">
        <v>4995</v>
      </c>
      <c r="C216" s="52" t="s">
        <v>9558</v>
      </c>
      <c r="D216" s="52" t="s">
        <v>28</v>
      </c>
      <c r="E216" s="52" t="n">
        <v>89.8</v>
      </c>
      <c r="F216" s="52" t="n">
        <v>81.6</v>
      </c>
      <c r="G216" s="54" t="n">
        <f aca="false">ROUND(E216*F216/100,1)</f>
        <v>73.3</v>
      </c>
      <c r="H216" s="52" t="n">
        <v>6.88</v>
      </c>
      <c r="I216" s="52" t="n">
        <v>95.4</v>
      </c>
      <c r="J216" s="52" t="n">
        <v>3.3</v>
      </c>
      <c r="K216" s="52" t="n">
        <v>8.77</v>
      </c>
      <c r="L216" s="52" t="n">
        <v>6</v>
      </c>
      <c r="M216" s="52" t="n">
        <v>55.6</v>
      </c>
      <c r="N216" s="52" t="s">
        <v>79</v>
      </c>
      <c r="O216" s="52" t="s">
        <v>10066</v>
      </c>
      <c r="P216" s="55" t="str">
        <f aca="false">IF(G216&gt;=90,"Excellent",IF(G216&gt;=80,"Good",IF(G216&gt;=70,"At Risk","Poor")))</f>
        <v>At Risk</v>
      </c>
      <c r="Q216" s="55" t="n">
        <f aca="false">ROUND(G216*0.4+(100-H216)*0.3+I216*0.3,2)</f>
        <v>85.88</v>
      </c>
      <c r="R216" s="55" t="str">
        <f aca="false">IF(H216&gt;5,"High Rejection",IF(H216&gt;2,"Watch","OK"))</f>
        <v>High Rejection</v>
      </c>
    </row>
    <row r="217" customFormat="false" ht="15" hidden="false" customHeight="true" outlineLevel="0" collapsed="false">
      <c r="A217" s="56" t="s">
        <v>14558</v>
      </c>
      <c r="B217" s="56" t="s">
        <v>4987</v>
      </c>
      <c r="C217" s="56" t="s">
        <v>13063</v>
      </c>
      <c r="D217" s="56" t="s">
        <v>36</v>
      </c>
      <c r="E217" s="56" t="n">
        <v>65.9</v>
      </c>
      <c r="F217" s="56" t="n">
        <v>71.9</v>
      </c>
      <c r="G217" s="54" t="n">
        <f aca="false">ROUND(E217*F217/100,1)</f>
        <v>47.4</v>
      </c>
      <c r="H217" s="56" t="n">
        <v>1.57</v>
      </c>
      <c r="I217" s="56" t="n">
        <v>89.5</v>
      </c>
      <c r="J217" s="56" t="n">
        <v>-4.2</v>
      </c>
      <c r="K217" s="56" t="n">
        <v>4.95</v>
      </c>
      <c r="L217" s="56" t="n">
        <v>1</v>
      </c>
      <c r="M217" s="56" t="n">
        <v>63.4</v>
      </c>
      <c r="N217" s="56" t="s">
        <v>81</v>
      </c>
      <c r="O217" s="56" t="s">
        <v>10061</v>
      </c>
      <c r="P217" s="55" t="str">
        <f aca="false">IF(G217&gt;=90,"Excellent",IF(G217&gt;=80,"Good",IF(G217&gt;=70,"At Risk","Poor")))</f>
        <v>Poor</v>
      </c>
      <c r="Q217" s="55" t="n">
        <f aca="false">ROUND(G217*0.4+(100-H217)*0.3+I217*0.3,2)</f>
        <v>75.34</v>
      </c>
      <c r="R217" s="55" t="str">
        <f aca="false">IF(H217&gt;5,"High Rejection",IF(H217&gt;2,"Watch","OK"))</f>
        <v>OK</v>
      </c>
    </row>
    <row r="218" customFormat="false" ht="15" hidden="false" customHeight="true" outlineLevel="0" collapsed="false">
      <c r="A218" s="52" t="s">
        <v>14559</v>
      </c>
      <c r="B218" s="52" t="s">
        <v>14560</v>
      </c>
      <c r="C218" s="52" t="s">
        <v>5463</v>
      </c>
      <c r="D218" s="52" t="s">
        <v>26</v>
      </c>
      <c r="E218" s="52" t="n">
        <v>87.5</v>
      </c>
      <c r="F218" s="52" t="n">
        <v>77.6</v>
      </c>
      <c r="G218" s="54" t="n">
        <f aca="false">ROUND(E218*F218/100,1)</f>
        <v>67.9</v>
      </c>
      <c r="H218" s="52" t="n">
        <v>1.74</v>
      </c>
      <c r="I218" s="52" t="n">
        <v>85.2</v>
      </c>
      <c r="J218" s="52" t="n">
        <v>1.3</v>
      </c>
      <c r="K218" s="52" t="n">
        <v>1.87</v>
      </c>
      <c r="L218" s="52" t="n">
        <v>4</v>
      </c>
      <c r="M218" s="52" t="n">
        <v>53.3</v>
      </c>
      <c r="N218" s="52" t="s">
        <v>78</v>
      </c>
      <c r="O218" s="52" t="s">
        <v>10061</v>
      </c>
      <c r="P218" s="55" t="str">
        <f aca="false">IF(G218&gt;=90,"Excellent",IF(G218&gt;=80,"Good",IF(G218&gt;=70,"At Risk","Poor")))</f>
        <v>Poor</v>
      </c>
      <c r="Q218" s="55" t="n">
        <f aca="false">ROUND(G218*0.4+(100-H218)*0.3+I218*0.3,2)</f>
        <v>82.2</v>
      </c>
      <c r="R218" s="55" t="str">
        <f aca="false">IF(H218&gt;5,"High Rejection",IF(H218&gt;2,"Watch","OK"))</f>
        <v>OK</v>
      </c>
    </row>
    <row r="219" customFormat="false" ht="15" hidden="false" customHeight="true" outlineLevel="0" collapsed="false">
      <c r="A219" s="56" t="s">
        <v>14561</v>
      </c>
      <c r="B219" s="56" t="s">
        <v>14562</v>
      </c>
      <c r="C219" s="56" t="s">
        <v>13568</v>
      </c>
      <c r="D219" s="56" t="s">
        <v>35</v>
      </c>
      <c r="E219" s="56" t="n">
        <v>70.7</v>
      </c>
      <c r="F219" s="56" t="n">
        <v>78.5</v>
      </c>
      <c r="G219" s="54" t="n">
        <f aca="false">ROUND(E219*F219/100,1)</f>
        <v>55.5</v>
      </c>
      <c r="H219" s="56" t="n">
        <v>7.27</v>
      </c>
      <c r="I219" s="56" t="n">
        <v>88</v>
      </c>
      <c r="J219" s="56" t="n">
        <v>3.5</v>
      </c>
      <c r="K219" s="56" t="n">
        <v>-3.88</v>
      </c>
      <c r="L219" s="56" t="n">
        <v>4</v>
      </c>
      <c r="M219" s="56" t="n">
        <v>76.4</v>
      </c>
      <c r="N219" s="56" t="s">
        <v>79</v>
      </c>
      <c r="O219" s="56" t="s">
        <v>10061</v>
      </c>
      <c r="P219" s="55" t="str">
        <f aca="false">IF(G219&gt;=90,"Excellent",IF(G219&gt;=80,"Good",IF(G219&gt;=70,"At Risk","Poor")))</f>
        <v>Poor</v>
      </c>
      <c r="Q219" s="55" t="n">
        <f aca="false">ROUND(G219*0.4+(100-H219)*0.3+I219*0.3,2)</f>
        <v>76.42</v>
      </c>
      <c r="R219" s="55" t="str">
        <f aca="false">IF(H219&gt;5,"High Rejection",IF(H219&gt;2,"Watch","OK"))</f>
        <v>High Rejection</v>
      </c>
    </row>
    <row r="220" customFormat="false" ht="15" hidden="false" customHeight="true" outlineLevel="0" collapsed="false">
      <c r="A220" s="52" t="s">
        <v>14563</v>
      </c>
      <c r="B220" s="52" t="s">
        <v>4762</v>
      </c>
      <c r="C220" s="52" t="s">
        <v>2460</v>
      </c>
      <c r="D220" s="52" t="s">
        <v>45</v>
      </c>
      <c r="E220" s="52" t="n">
        <v>76.8</v>
      </c>
      <c r="F220" s="52" t="n">
        <v>93.3</v>
      </c>
      <c r="G220" s="54" t="n">
        <f aca="false">ROUND(E220*F220/100,1)</f>
        <v>71.7</v>
      </c>
      <c r="H220" s="52" t="n">
        <v>1.72</v>
      </c>
      <c r="I220" s="52" t="n">
        <v>89.7</v>
      </c>
      <c r="J220" s="52" t="n">
        <v>3.5</v>
      </c>
      <c r="K220" s="52" t="n">
        <v>4.78</v>
      </c>
      <c r="L220" s="52" t="n">
        <v>7</v>
      </c>
      <c r="M220" s="52" t="n">
        <v>86.9</v>
      </c>
      <c r="N220" s="52" t="s">
        <v>78</v>
      </c>
      <c r="O220" s="52" t="s">
        <v>10061</v>
      </c>
      <c r="P220" s="55" t="str">
        <f aca="false">IF(G220&gt;=90,"Excellent",IF(G220&gt;=80,"Good",IF(G220&gt;=70,"At Risk","Poor")))</f>
        <v>At Risk</v>
      </c>
      <c r="Q220" s="55" t="n">
        <f aca="false">ROUND(G220*0.4+(100-H220)*0.3+I220*0.3,2)</f>
        <v>85.07</v>
      </c>
      <c r="R220" s="55" t="str">
        <f aca="false">IF(H220&gt;5,"High Rejection",IF(H220&gt;2,"Watch","OK"))</f>
        <v>OK</v>
      </c>
    </row>
    <row r="221" customFormat="false" ht="15" hidden="false" customHeight="true" outlineLevel="0" collapsed="false">
      <c r="A221" s="56" t="s">
        <v>14564</v>
      </c>
      <c r="B221" s="56" t="s">
        <v>14565</v>
      </c>
      <c r="C221" s="56" t="s">
        <v>2793</v>
      </c>
      <c r="D221" s="56" t="s">
        <v>41</v>
      </c>
      <c r="E221" s="56" t="n">
        <v>97.5</v>
      </c>
      <c r="F221" s="56" t="n">
        <v>74.6</v>
      </c>
      <c r="G221" s="54" t="n">
        <f aca="false">ROUND(E221*F221/100,1)</f>
        <v>72.7</v>
      </c>
      <c r="H221" s="56" t="n">
        <v>5.59</v>
      </c>
      <c r="I221" s="56" t="n">
        <v>98.4</v>
      </c>
      <c r="J221" s="56" t="n">
        <v>0.9</v>
      </c>
      <c r="K221" s="56" t="n">
        <v>0.63</v>
      </c>
      <c r="L221" s="56" t="n">
        <v>3</v>
      </c>
      <c r="M221" s="56" t="n">
        <v>53.7</v>
      </c>
      <c r="N221" s="56" t="s">
        <v>79</v>
      </c>
      <c r="O221" s="56" t="s">
        <v>10061</v>
      </c>
      <c r="P221" s="55" t="str">
        <f aca="false">IF(G221&gt;=90,"Excellent",IF(G221&gt;=80,"Good",IF(G221&gt;=70,"At Risk","Poor")))</f>
        <v>At Risk</v>
      </c>
      <c r="Q221" s="55" t="n">
        <f aca="false">ROUND(G221*0.4+(100-H221)*0.3+I221*0.3,2)</f>
        <v>86.92</v>
      </c>
      <c r="R221" s="55" t="str">
        <f aca="false">IF(H221&gt;5,"High Rejection",IF(H221&gt;2,"Watch","OK"))</f>
        <v>High Rejection</v>
      </c>
    </row>
    <row r="222" customFormat="false" ht="15" hidden="false" customHeight="true" outlineLevel="0" collapsed="false">
      <c r="A222" s="52" t="s">
        <v>14566</v>
      </c>
      <c r="B222" s="52" t="s">
        <v>14567</v>
      </c>
      <c r="C222" s="52" t="s">
        <v>9281</v>
      </c>
      <c r="D222" s="52" t="s">
        <v>35</v>
      </c>
      <c r="E222" s="52" t="n">
        <v>97.5</v>
      </c>
      <c r="F222" s="52" t="n">
        <v>87.2</v>
      </c>
      <c r="G222" s="54" t="n">
        <f aca="false">ROUND(E222*F222/100,1)</f>
        <v>85</v>
      </c>
      <c r="H222" s="52" t="n">
        <v>2.19</v>
      </c>
      <c r="I222" s="52" t="n">
        <v>95.2</v>
      </c>
      <c r="J222" s="52" t="n">
        <v>10.6</v>
      </c>
      <c r="K222" s="52" t="n">
        <v>2.04</v>
      </c>
      <c r="L222" s="52" t="n">
        <v>3</v>
      </c>
      <c r="M222" s="52" t="n">
        <v>83.6</v>
      </c>
      <c r="N222" s="52" t="s">
        <v>78</v>
      </c>
      <c r="O222" s="52" t="s">
        <v>10061</v>
      </c>
      <c r="P222" s="55" t="str">
        <f aca="false">IF(G222&gt;=90,"Excellent",IF(G222&gt;=80,"Good",IF(G222&gt;=70,"At Risk","Poor")))</f>
        <v>Good</v>
      </c>
      <c r="Q222" s="55" t="n">
        <f aca="false">ROUND(G222*0.4+(100-H222)*0.3+I222*0.3,2)</f>
        <v>91.9</v>
      </c>
      <c r="R222" s="55" t="str">
        <f aca="false">IF(H222&gt;5,"High Rejection",IF(H222&gt;2,"Watch","OK"))</f>
        <v>Watch</v>
      </c>
    </row>
    <row r="223" customFormat="false" ht="15" hidden="false" customHeight="true" outlineLevel="0" collapsed="false">
      <c r="A223" s="56" t="s">
        <v>14568</v>
      </c>
      <c r="B223" s="56" t="s">
        <v>5113</v>
      </c>
      <c r="C223" s="56" t="s">
        <v>3485</v>
      </c>
      <c r="D223" s="56" t="s">
        <v>37</v>
      </c>
      <c r="E223" s="56" t="n">
        <v>72.2</v>
      </c>
      <c r="F223" s="56" t="n">
        <v>72.7</v>
      </c>
      <c r="G223" s="54" t="n">
        <f aca="false">ROUND(E223*F223/100,1)</f>
        <v>52.5</v>
      </c>
      <c r="H223" s="56" t="n">
        <v>4.58</v>
      </c>
      <c r="I223" s="56" t="n">
        <v>93.7</v>
      </c>
      <c r="J223" s="56" t="n">
        <v>4.1</v>
      </c>
      <c r="K223" s="56" t="n">
        <v>-3</v>
      </c>
      <c r="L223" s="56" t="n">
        <v>10</v>
      </c>
      <c r="M223" s="56" t="n">
        <v>73.4</v>
      </c>
      <c r="N223" s="56" t="s">
        <v>79</v>
      </c>
      <c r="O223" s="56" t="s">
        <v>10066</v>
      </c>
      <c r="P223" s="55" t="str">
        <f aca="false">IF(G223&gt;=90,"Excellent",IF(G223&gt;=80,"Good",IF(G223&gt;=70,"At Risk","Poor")))</f>
        <v>Poor</v>
      </c>
      <c r="Q223" s="55" t="n">
        <f aca="false">ROUND(G223*0.4+(100-H223)*0.3+I223*0.3,2)</f>
        <v>77.74</v>
      </c>
      <c r="R223" s="55" t="str">
        <f aca="false">IF(H223&gt;5,"High Rejection",IF(H223&gt;2,"Watch","OK"))</f>
        <v>Watch</v>
      </c>
    </row>
    <row r="224" customFormat="false" ht="15" hidden="false" customHeight="true" outlineLevel="0" collapsed="false">
      <c r="A224" s="52" t="s">
        <v>14569</v>
      </c>
      <c r="B224" s="52" t="s">
        <v>4796</v>
      </c>
      <c r="C224" s="52" t="s">
        <v>3259</v>
      </c>
      <c r="D224" s="52" t="s">
        <v>49</v>
      </c>
      <c r="E224" s="52" t="n">
        <v>82</v>
      </c>
      <c r="F224" s="52" t="n">
        <v>78.4</v>
      </c>
      <c r="G224" s="54" t="n">
        <f aca="false">ROUND(E224*F224/100,1)</f>
        <v>64.3</v>
      </c>
      <c r="H224" s="52" t="n">
        <v>7.2</v>
      </c>
      <c r="I224" s="52" t="n">
        <v>94.2</v>
      </c>
      <c r="J224" s="52" t="n">
        <v>-2.9</v>
      </c>
      <c r="K224" s="52" t="n">
        <v>-4.68</v>
      </c>
      <c r="L224" s="52" t="n">
        <v>2</v>
      </c>
      <c r="M224" s="52" t="n">
        <v>80.6</v>
      </c>
      <c r="N224" s="52" t="s">
        <v>79</v>
      </c>
      <c r="O224" s="52" t="s">
        <v>10066</v>
      </c>
      <c r="P224" s="55" t="str">
        <f aca="false">IF(G224&gt;=90,"Excellent",IF(G224&gt;=80,"Good",IF(G224&gt;=70,"At Risk","Poor")))</f>
        <v>Poor</v>
      </c>
      <c r="Q224" s="55" t="n">
        <f aca="false">ROUND(G224*0.4+(100-H224)*0.3+I224*0.3,2)</f>
        <v>81.82</v>
      </c>
      <c r="R224" s="55" t="str">
        <f aca="false">IF(H224&gt;5,"High Rejection",IF(H224&gt;2,"Watch","OK"))</f>
        <v>High Rejection</v>
      </c>
    </row>
    <row r="225" customFormat="false" ht="15" hidden="false" customHeight="true" outlineLevel="0" collapsed="false">
      <c r="A225" s="56" t="s">
        <v>14570</v>
      </c>
      <c r="B225" s="56" t="s">
        <v>6573</v>
      </c>
      <c r="C225" s="56" t="s">
        <v>1453</v>
      </c>
      <c r="D225" s="56" t="s">
        <v>44</v>
      </c>
      <c r="E225" s="56" t="n">
        <v>94.1</v>
      </c>
      <c r="F225" s="56" t="n">
        <v>95.5</v>
      </c>
      <c r="G225" s="54" t="n">
        <f aca="false">ROUND(E225*F225/100,1)</f>
        <v>89.9</v>
      </c>
      <c r="H225" s="56" t="n">
        <v>2</v>
      </c>
      <c r="I225" s="56" t="n">
        <v>92.7</v>
      </c>
      <c r="J225" s="56" t="n">
        <v>11.4</v>
      </c>
      <c r="K225" s="56" t="n">
        <v>5.91</v>
      </c>
      <c r="L225" s="56" t="n">
        <v>10</v>
      </c>
      <c r="M225" s="56" t="n">
        <v>63.7</v>
      </c>
      <c r="N225" s="56" t="s">
        <v>79</v>
      </c>
      <c r="O225" s="56" t="s">
        <v>10066</v>
      </c>
      <c r="P225" s="55" t="str">
        <f aca="false">IF(G225&gt;=90,"Excellent",IF(G225&gt;=80,"Good",IF(G225&gt;=70,"At Risk","Poor")))</f>
        <v>Good</v>
      </c>
      <c r="Q225" s="55" t="n">
        <f aca="false">ROUND(G225*0.4+(100-H225)*0.3+I225*0.3,2)</f>
        <v>93.17</v>
      </c>
      <c r="R225" s="55" t="str">
        <f aca="false">IF(H225&gt;5,"High Rejection",IF(H225&gt;2,"Watch","OK"))</f>
        <v>OK</v>
      </c>
    </row>
    <row r="226" customFormat="false" ht="15" hidden="false" customHeight="true" outlineLevel="0" collapsed="false">
      <c r="A226" s="52" t="s">
        <v>14571</v>
      </c>
      <c r="B226" s="52" t="s">
        <v>7019</v>
      </c>
      <c r="C226" s="52" t="s">
        <v>6538</v>
      </c>
      <c r="D226" s="52" t="s">
        <v>33</v>
      </c>
      <c r="E226" s="52" t="n">
        <v>71.5</v>
      </c>
      <c r="F226" s="52" t="n">
        <v>87.6</v>
      </c>
      <c r="G226" s="54" t="n">
        <f aca="false">ROUND(E226*F226/100,1)</f>
        <v>62.6</v>
      </c>
      <c r="H226" s="52" t="n">
        <v>2.08</v>
      </c>
      <c r="I226" s="52" t="n">
        <v>90.7</v>
      </c>
      <c r="J226" s="52" t="n">
        <v>-0.6</v>
      </c>
      <c r="K226" s="52" t="n">
        <v>7.74</v>
      </c>
      <c r="L226" s="52" t="n">
        <v>3</v>
      </c>
      <c r="M226" s="52" t="n">
        <v>73.8</v>
      </c>
      <c r="N226" s="52" t="s">
        <v>80</v>
      </c>
      <c r="O226" s="52" t="s">
        <v>10066</v>
      </c>
      <c r="P226" s="55" t="str">
        <f aca="false">IF(G226&gt;=90,"Excellent",IF(G226&gt;=80,"Good",IF(G226&gt;=70,"At Risk","Poor")))</f>
        <v>Poor</v>
      </c>
      <c r="Q226" s="55" t="n">
        <f aca="false">ROUND(G226*0.4+(100-H226)*0.3+I226*0.3,2)</f>
        <v>81.63</v>
      </c>
      <c r="R226" s="55" t="str">
        <f aca="false">IF(H226&gt;5,"High Rejection",IF(H226&gt;2,"Watch","OK"))</f>
        <v>Watch</v>
      </c>
    </row>
    <row r="227" customFormat="false" ht="15" hidden="false" customHeight="true" outlineLevel="0" collapsed="false">
      <c r="A227" s="56" t="s">
        <v>14572</v>
      </c>
      <c r="B227" s="56" t="s">
        <v>14356</v>
      </c>
      <c r="C227" s="56" t="s">
        <v>3231</v>
      </c>
      <c r="D227" s="56" t="s">
        <v>48</v>
      </c>
      <c r="E227" s="56" t="n">
        <v>86</v>
      </c>
      <c r="F227" s="56" t="n">
        <v>75.4</v>
      </c>
      <c r="G227" s="54" t="n">
        <f aca="false">ROUND(E227*F227/100,1)</f>
        <v>64.8</v>
      </c>
      <c r="H227" s="56" t="n">
        <v>6.62</v>
      </c>
      <c r="I227" s="56" t="n">
        <v>88.6</v>
      </c>
      <c r="J227" s="56" t="n">
        <v>15</v>
      </c>
      <c r="K227" s="56" t="n">
        <v>4.42</v>
      </c>
      <c r="L227" s="56" t="n">
        <v>1</v>
      </c>
      <c r="M227" s="56" t="n">
        <v>97.2</v>
      </c>
      <c r="N227" s="56" t="s">
        <v>81</v>
      </c>
      <c r="O227" s="56" t="s">
        <v>10066</v>
      </c>
      <c r="P227" s="55" t="str">
        <f aca="false">IF(G227&gt;=90,"Excellent",IF(G227&gt;=80,"Good",IF(G227&gt;=70,"At Risk","Poor")))</f>
        <v>Poor</v>
      </c>
      <c r="Q227" s="55" t="n">
        <f aca="false">ROUND(G227*0.4+(100-H227)*0.3+I227*0.3,2)</f>
        <v>80.51</v>
      </c>
      <c r="R227" s="55" t="str">
        <f aca="false">IF(H227&gt;5,"High Rejection",IF(H227&gt;2,"Watch","OK"))</f>
        <v>High Rejection</v>
      </c>
    </row>
    <row r="228" customFormat="false" ht="15" hidden="false" customHeight="true" outlineLevel="0" collapsed="false">
      <c r="A228" s="52" t="s">
        <v>14573</v>
      </c>
      <c r="B228" s="52" t="s">
        <v>5847</v>
      </c>
      <c r="C228" s="52" t="s">
        <v>7188</v>
      </c>
      <c r="D228" s="52" t="s">
        <v>35</v>
      </c>
      <c r="E228" s="52" t="n">
        <v>72.1</v>
      </c>
      <c r="F228" s="52" t="n">
        <v>84.1</v>
      </c>
      <c r="G228" s="54" t="n">
        <f aca="false">ROUND(E228*F228/100,1)</f>
        <v>60.6</v>
      </c>
      <c r="H228" s="52" t="n">
        <v>7.59</v>
      </c>
      <c r="I228" s="52" t="n">
        <v>94.5</v>
      </c>
      <c r="J228" s="52" t="n">
        <v>14.2</v>
      </c>
      <c r="K228" s="52" t="n">
        <v>5.68</v>
      </c>
      <c r="L228" s="52" t="n">
        <v>9</v>
      </c>
      <c r="M228" s="52" t="n">
        <v>94.7</v>
      </c>
      <c r="N228" s="52" t="s">
        <v>80</v>
      </c>
      <c r="O228" s="52" t="s">
        <v>10061</v>
      </c>
      <c r="P228" s="55" t="str">
        <f aca="false">IF(G228&gt;=90,"Excellent",IF(G228&gt;=80,"Good",IF(G228&gt;=70,"At Risk","Poor")))</f>
        <v>Poor</v>
      </c>
      <c r="Q228" s="55" t="n">
        <f aca="false">ROUND(G228*0.4+(100-H228)*0.3+I228*0.3,2)</f>
        <v>80.31</v>
      </c>
      <c r="R228" s="55" t="str">
        <f aca="false">IF(H228&gt;5,"High Rejection",IF(H228&gt;2,"Watch","OK"))</f>
        <v>High Rejection</v>
      </c>
    </row>
    <row r="229" customFormat="false" ht="15" hidden="false" customHeight="true" outlineLevel="0" collapsed="false">
      <c r="A229" s="56" t="s">
        <v>14574</v>
      </c>
      <c r="B229" s="56" t="s">
        <v>14575</v>
      </c>
      <c r="C229" s="56" t="s">
        <v>2042</v>
      </c>
      <c r="D229" s="56" t="s">
        <v>52</v>
      </c>
      <c r="E229" s="56" t="n">
        <v>69</v>
      </c>
      <c r="F229" s="56" t="n">
        <v>98.6</v>
      </c>
      <c r="G229" s="54" t="n">
        <f aca="false">ROUND(E229*F229/100,1)</f>
        <v>68</v>
      </c>
      <c r="H229" s="56" t="n">
        <v>5.69</v>
      </c>
      <c r="I229" s="56" t="n">
        <v>91.6</v>
      </c>
      <c r="J229" s="56" t="n">
        <v>-2.3</v>
      </c>
      <c r="K229" s="56" t="n">
        <v>7.02</v>
      </c>
      <c r="L229" s="56" t="n">
        <v>10</v>
      </c>
      <c r="M229" s="56" t="n">
        <v>61.3</v>
      </c>
      <c r="N229" s="56" t="s">
        <v>78</v>
      </c>
      <c r="O229" s="56" t="s">
        <v>10061</v>
      </c>
      <c r="P229" s="55" t="str">
        <f aca="false">IF(G229&gt;=90,"Excellent",IF(G229&gt;=80,"Good",IF(G229&gt;=70,"At Risk","Poor")))</f>
        <v>Poor</v>
      </c>
      <c r="Q229" s="55" t="n">
        <f aca="false">ROUND(G229*0.4+(100-H229)*0.3+I229*0.3,2)</f>
        <v>82.97</v>
      </c>
      <c r="R229" s="55" t="str">
        <f aca="false">IF(H229&gt;5,"High Rejection",IF(H229&gt;2,"Watch","OK"))</f>
        <v>High Rejection</v>
      </c>
    </row>
    <row r="230" customFormat="false" ht="15" hidden="false" customHeight="true" outlineLevel="0" collapsed="false">
      <c r="A230" s="52" t="s">
        <v>14576</v>
      </c>
      <c r="B230" s="52" t="s">
        <v>14577</v>
      </c>
      <c r="C230" s="52" t="s">
        <v>1155</v>
      </c>
      <c r="D230" s="52" t="s">
        <v>51</v>
      </c>
      <c r="E230" s="52" t="n">
        <v>77.4</v>
      </c>
      <c r="F230" s="52" t="n">
        <v>86.3</v>
      </c>
      <c r="G230" s="54" t="n">
        <f aca="false">ROUND(E230*F230/100,1)</f>
        <v>66.8</v>
      </c>
      <c r="H230" s="52" t="n">
        <v>1.01</v>
      </c>
      <c r="I230" s="52" t="n">
        <v>97.6</v>
      </c>
      <c r="J230" s="52" t="n">
        <v>12.6</v>
      </c>
      <c r="K230" s="52" t="n">
        <v>0.35</v>
      </c>
      <c r="L230" s="52" t="n">
        <v>4</v>
      </c>
      <c r="M230" s="52" t="n">
        <v>57</v>
      </c>
      <c r="N230" s="52" t="s">
        <v>81</v>
      </c>
      <c r="O230" s="52" t="s">
        <v>10066</v>
      </c>
      <c r="P230" s="55" t="str">
        <f aca="false">IF(G230&gt;=90,"Excellent",IF(G230&gt;=80,"Good",IF(G230&gt;=70,"At Risk","Poor")))</f>
        <v>Poor</v>
      </c>
      <c r="Q230" s="55" t="n">
        <f aca="false">ROUND(G230*0.4+(100-H230)*0.3+I230*0.3,2)</f>
        <v>85.7</v>
      </c>
      <c r="R230" s="55" t="str">
        <f aca="false">IF(H230&gt;5,"High Rejection",IF(H230&gt;2,"Watch","OK"))</f>
        <v>OK</v>
      </c>
    </row>
    <row r="231" customFormat="false" ht="15" hidden="false" customHeight="true" outlineLevel="0" collapsed="false">
      <c r="A231" s="56" t="s">
        <v>14578</v>
      </c>
      <c r="B231" s="56" t="s">
        <v>14509</v>
      </c>
      <c r="C231" s="56" t="s">
        <v>2448</v>
      </c>
      <c r="D231" s="56" t="s">
        <v>49</v>
      </c>
      <c r="E231" s="56" t="n">
        <v>99.6</v>
      </c>
      <c r="F231" s="56" t="n">
        <v>93.1</v>
      </c>
      <c r="G231" s="54" t="n">
        <f aca="false">ROUND(E231*F231/100,1)</f>
        <v>92.7</v>
      </c>
      <c r="H231" s="56" t="n">
        <v>5.84</v>
      </c>
      <c r="I231" s="56" t="n">
        <v>86.2</v>
      </c>
      <c r="J231" s="56" t="n">
        <v>0</v>
      </c>
      <c r="K231" s="56" t="n">
        <v>-3</v>
      </c>
      <c r="L231" s="56" t="n">
        <v>3</v>
      </c>
      <c r="M231" s="56" t="n">
        <v>66.3</v>
      </c>
      <c r="N231" s="56" t="s">
        <v>78</v>
      </c>
      <c r="O231" s="56" t="s">
        <v>10061</v>
      </c>
      <c r="P231" s="55" t="str">
        <f aca="false">IF(G231&gt;=90,"Excellent",IF(G231&gt;=80,"Good",IF(G231&gt;=70,"At Risk","Poor")))</f>
        <v>Excellent</v>
      </c>
      <c r="Q231" s="55" t="n">
        <f aca="false">ROUND(G231*0.4+(100-H231)*0.3+I231*0.3,2)</f>
        <v>91.19</v>
      </c>
      <c r="R231" s="55" t="str">
        <f aca="false">IF(H231&gt;5,"High Rejection",IF(H231&gt;2,"Watch","OK"))</f>
        <v>High Rejection</v>
      </c>
    </row>
    <row r="232" customFormat="false" ht="15" hidden="false" customHeight="true" outlineLevel="0" collapsed="false">
      <c r="A232" s="52" t="s">
        <v>14579</v>
      </c>
      <c r="B232" s="52" t="s">
        <v>6663</v>
      </c>
      <c r="C232" s="52" t="s">
        <v>3012</v>
      </c>
      <c r="D232" s="52" t="s">
        <v>35</v>
      </c>
      <c r="E232" s="52" t="n">
        <v>73.9</v>
      </c>
      <c r="F232" s="52" t="n">
        <v>74.1</v>
      </c>
      <c r="G232" s="54" t="n">
        <f aca="false">ROUND(E232*F232/100,1)</f>
        <v>54.8</v>
      </c>
      <c r="H232" s="52" t="n">
        <v>7.91</v>
      </c>
      <c r="I232" s="52" t="n">
        <v>99.8</v>
      </c>
      <c r="J232" s="52" t="n">
        <v>12.5</v>
      </c>
      <c r="K232" s="52" t="n">
        <v>4.2</v>
      </c>
      <c r="L232" s="52" t="n">
        <v>9</v>
      </c>
      <c r="M232" s="52" t="n">
        <v>86.5</v>
      </c>
      <c r="N232" s="52" t="s">
        <v>79</v>
      </c>
      <c r="O232" s="52" t="s">
        <v>10066</v>
      </c>
      <c r="P232" s="55" t="str">
        <f aca="false">IF(G232&gt;=90,"Excellent",IF(G232&gt;=80,"Good",IF(G232&gt;=70,"At Risk","Poor")))</f>
        <v>Poor</v>
      </c>
      <c r="Q232" s="55" t="n">
        <f aca="false">ROUND(G232*0.4+(100-H232)*0.3+I232*0.3,2)</f>
        <v>79.49</v>
      </c>
      <c r="R232" s="55" t="str">
        <f aca="false">IF(H232&gt;5,"High Rejection",IF(H232&gt;2,"Watch","OK"))</f>
        <v>High Rejection</v>
      </c>
    </row>
    <row r="233" customFormat="false" ht="15" hidden="false" customHeight="true" outlineLevel="0" collapsed="false">
      <c r="A233" s="56" t="s">
        <v>14580</v>
      </c>
      <c r="B233" s="56" t="s">
        <v>14460</v>
      </c>
      <c r="C233" s="56" t="s">
        <v>3386</v>
      </c>
      <c r="D233" s="56" t="s">
        <v>36</v>
      </c>
      <c r="E233" s="56" t="n">
        <v>86.5</v>
      </c>
      <c r="F233" s="56" t="n">
        <v>83.6</v>
      </c>
      <c r="G233" s="54" t="n">
        <f aca="false">ROUND(E233*F233/100,1)</f>
        <v>72.3</v>
      </c>
      <c r="H233" s="56" t="n">
        <v>6.44</v>
      </c>
      <c r="I233" s="56" t="n">
        <v>98.3</v>
      </c>
      <c r="J233" s="56" t="n">
        <v>7.8</v>
      </c>
      <c r="K233" s="56" t="n">
        <v>9.2</v>
      </c>
      <c r="L233" s="56" t="n">
        <v>10</v>
      </c>
      <c r="M233" s="56" t="n">
        <v>65.1</v>
      </c>
      <c r="N233" s="56" t="s">
        <v>78</v>
      </c>
      <c r="O233" s="56" t="s">
        <v>10066</v>
      </c>
      <c r="P233" s="55" t="str">
        <f aca="false">IF(G233&gt;=90,"Excellent",IF(G233&gt;=80,"Good",IF(G233&gt;=70,"At Risk","Poor")))</f>
        <v>At Risk</v>
      </c>
      <c r="Q233" s="55" t="n">
        <f aca="false">ROUND(G233*0.4+(100-H233)*0.3+I233*0.3,2)</f>
        <v>86.48</v>
      </c>
      <c r="R233" s="55" t="str">
        <f aca="false">IF(H233&gt;5,"High Rejection",IF(H233&gt;2,"Watch","OK"))</f>
        <v>High Rejection</v>
      </c>
    </row>
    <row r="234" customFormat="false" ht="15" hidden="false" customHeight="true" outlineLevel="0" collapsed="false">
      <c r="A234" s="52" t="s">
        <v>14581</v>
      </c>
      <c r="B234" s="52" t="s">
        <v>6616</v>
      </c>
      <c r="C234" s="52" t="s">
        <v>3716</v>
      </c>
      <c r="D234" s="52" t="s">
        <v>22</v>
      </c>
      <c r="E234" s="52" t="n">
        <v>65.5</v>
      </c>
      <c r="F234" s="52" t="n">
        <v>85.4</v>
      </c>
      <c r="G234" s="54" t="n">
        <f aca="false">ROUND(E234*F234/100,1)</f>
        <v>55.9</v>
      </c>
      <c r="H234" s="52" t="n">
        <v>0.73</v>
      </c>
      <c r="I234" s="52" t="n">
        <v>89.9</v>
      </c>
      <c r="J234" s="52" t="n">
        <v>-4.9</v>
      </c>
      <c r="K234" s="52" t="n">
        <v>9.34</v>
      </c>
      <c r="L234" s="52" t="n">
        <v>1</v>
      </c>
      <c r="M234" s="52" t="n">
        <v>69.4</v>
      </c>
      <c r="N234" s="52" t="s">
        <v>79</v>
      </c>
      <c r="O234" s="52" t="s">
        <v>10061</v>
      </c>
      <c r="P234" s="55" t="str">
        <f aca="false">IF(G234&gt;=90,"Excellent",IF(G234&gt;=80,"Good",IF(G234&gt;=70,"At Risk","Poor")))</f>
        <v>Poor</v>
      </c>
      <c r="Q234" s="55" t="n">
        <f aca="false">ROUND(G234*0.4+(100-H234)*0.3+I234*0.3,2)</f>
        <v>79.11</v>
      </c>
      <c r="R234" s="55" t="str">
        <f aca="false">IF(H234&gt;5,"High Rejection",IF(H234&gt;2,"Watch","OK"))</f>
        <v>OK</v>
      </c>
    </row>
    <row r="235" customFormat="false" ht="15" hidden="false" customHeight="true" outlineLevel="0" collapsed="false">
      <c r="A235" s="56" t="s">
        <v>14582</v>
      </c>
      <c r="B235" s="56" t="s">
        <v>4305</v>
      </c>
      <c r="C235" s="56" t="s">
        <v>5572</v>
      </c>
      <c r="D235" s="56" t="s">
        <v>24</v>
      </c>
      <c r="E235" s="56" t="n">
        <v>99.9</v>
      </c>
      <c r="F235" s="56" t="n">
        <v>93</v>
      </c>
      <c r="G235" s="54" t="n">
        <f aca="false">ROUND(E235*F235/100,1)</f>
        <v>92.9</v>
      </c>
      <c r="H235" s="56" t="n">
        <v>5.49</v>
      </c>
      <c r="I235" s="56" t="n">
        <v>86</v>
      </c>
      <c r="J235" s="56" t="n">
        <v>8.1</v>
      </c>
      <c r="K235" s="56" t="n">
        <v>7.59</v>
      </c>
      <c r="L235" s="56" t="n">
        <v>10</v>
      </c>
      <c r="M235" s="56" t="n">
        <v>84.5</v>
      </c>
      <c r="N235" s="56" t="s">
        <v>79</v>
      </c>
      <c r="O235" s="56" t="s">
        <v>10061</v>
      </c>
      <c r="P235" s="55" t="str">
        <f aca="false">IF(G235&gt;=90,"Excellent",IF(G235&gt;=80,"Good",IF(G235&gt;=70,"At Risk","Poor")))</f>
        <v>Excellent</v>
      </c>
      <c r="Q235" s="55" t="n">
        <f aca="false">ROUND(G235*0.4+(100-H235)*0.3+I235*0.3,2)</f>
        <v>91.31</v>
      </c>
      <c r="R235" s="55" t="str">
        <f aca="false">IF(H235&gt;5,"High Rejection",IF(H235&gt;2,"Watch","OK"))</f>
        <v>High Rejection</v>
      </c>
    </row>
    <row r="236" customFormat="false" ht="15" hidden="false" customHeight="true" outlineLevel="0" collapsed="false">
      <c r="A236" s="52" t="s">
        <v>14583</v>
      </c>
      <c r="B236" s="52" t="s">
        <v>6567</v>
      </c>
      <c r="C236" s="52" t="s">
        <v>5073</v>
      </c>
      <c r="D236" s="52" t="s">
        <v>55</v>
      </c>
      <c r="E236" s="52" t="n">
        <v>80.8</v>
      </c>
      <c r="F236" s="52" t="n">
        <v>78</v>
      </c>
      <c r="G236" s="54" t="n">
        <f aca="false">ROUND(E236*F236/100,1)</f>
        <v>63</v>
      </c>
      <c r="H236" s="52" t="n">
        <v>4.95</v>
      </c>
      <c r="I236" s="52" t="n">
        <v>89.3</v>
      </c>
      <c r="J236" s="52" t="n">
        <v>-3.9</v>
      </c>
      <c r="K236" s="52" t="n">
        <v>1.61</v>
      </c>
      <c r="L236" s="52" t="n">
        <v>5</v>
      </c>
      <c r="M236" s="52" t="n">
        <v>50.1</v>
      </c>
      <c r="N236" s="52" t="s">
        <v>81</v>
      </c>
      <c r="O236" s="52" t="s">
        <v>10066</v>
      </c>
      <c r="P236" s="55" t="str">
        <f aca="false">IF(G236&gt;=90,"Excellent",IF(G236&gt;=80,"Good",IF(G236&gt;=70,"At Risk","Poor")))</f>
        <v>Poor</v>
      </c>
      <c r="Q236" s="55" t="n">
        <f aca="false">ROUND(G236*0.4+(100-H236)*0.3+I236*0.3,2)</f>
        <v>80.51</v>
      </c>
      <c r="R236" s="55" t="str">
        <f aca="false">IF(H236&gt;5,"High Rejection",IF(H236&gt;2,"Watch","OK"))</f>
        <v>Watch</v>
      </c>
    </row>
    <row r="237" customFormat="false" ht="15" hidden="false" customHeight="true" outlineLevel="0" collapsed="false">
      <c r="A237" s="56" t="s">
        <v>14584</v>
      </c>
      <c r="B237" s="56" t="s">
        <v>14585</v>
      </c>
      <c r="C237" s="56" t="s">
        <v>8780</v>
      </c>
      <c r="D237" s="56" t="s">
        <v>32</v>
      </c>
      <c r="E237" s="56" t="n">
        <v>77.9</v>
      </c>
      <c r="F237" s="56" t="n">
        <v>84.9</v>
      </c>
      <c r="G237" s="54" t="n">
        <f aca="false">ROUND(E237*F237/100,1)</f>
        <v>66.1</v>
      </c>
      <c r="H237" s="56" t="n">
        <v>1.08</v>
      </c>
      <c r="I237" s="56" t="n">
        <v>99</v>
      </c>
      <c r="J237" s="56" t="n">
        <v>12.9</v>
      </c>
      <c r="K237" s="56" t="n">
        <v>3.85</v>
      </c>
      <c r="L237" s="56" t="n">
        <v>6</v>
      </c>
      <c r="M237" s="56" t="n">
        <v>90</v>
      </c>
      <c r="N237" s="56" t="s">
        <v>78</v>
      </c>
      <c r="O237" s="56" t="s">
        <v>10061</v>
      </c>
      <c r="P237" s="55" t="str">
        <f aca="false">IF(G237&gt;=90,"Excellent",IF(G237&gt;=80,"Good",IF(G237&gt;=70,"At Risk","Poor")))</f>
        <v>Poor</v>
      </c>
      <c r="Q237" s="55" t="n">
        <f aca="false">ROUND(G237*0.4+(100-H237)*0.3+I237*0.3,2)</f>
        <v>85.82</v>
      </c>
      <c r="R237" s="55" t="str">
        <f aca="false">IF(H237&gt;5,"High Rejection",IF(H237&gt;2,"Watch","OK"))</f>
        <v>OK</v>
      </c>
    </row>
    <row r="238" customFormat="false" ht="15" hidden="false" customHeight="true" outlineLevel="0" collapsed="false">
      <c r="A238" s="52" t="s">
        <v>14586</v>
      </c>
      <c r="B238" s="52" t="s">
        <v>6015</v>
      </c>
      <c r="C238" s="52" t="s">
        <v>2943</v>
      </c>
      <c r="D238" s="52" t="s">
        <v>53</v>
      </c>
      <c r="E238" s="52" t="n">
        <v>98.9</v>
      </c>
      <c r="F238" s="52" t="n">
        <v>87</v>
      </c>
      <c r="G238" s="54" t="n">
        <f aca="false">ROUND(E238*F238/100,1)</f>
        <v>86</v>
      </c>
      <c r="H238" s="52" t="n">
        <v>6.47</v>
      </c>
      <c r="I238" s="52" t="n">
        <v>90</v>
      </c>
      <c r="J238" s="52" t="n">
        <v>14.7</v>
      </c>
      <c r="K238" s="52" t="n">
        <v>-4.13</v>
      </c>
      <c r="L238" s="52" t="n">
        <v>5</v>
      </c>
      <c r="M238" s="52" t="n">
        <v>59.6</v>
      </c>
      <c r="N238" s="52" t="s">
        <v>80</v>
      </c>
      <c r="O238" s="52" t="s">
        <v>10061</v>
      </c>
      <c r="P238" s="55" t="str">
        <f aca="false">IF(G238&gt;=90,"Excellent",IF(G238&gt;=80,"Good",IF(G238&gt;=70,"At Risk","Poor")))</f>
        <v>Good</v>
      </c>
      <c r="Q238" s="55" t="n">
        <f aca="false">ROUND(G238*0.4+(100-H238)*0.3+I238*0.3,2)</f>
        <v>89.46</v>
      </c>
      <c r="R238" s="55" t="str">
        <f aca="false">IF(H238&gt;5,"High Rejection",IF(H238&gt;2,"Watch","OK"))</f>
        <v>High Rejection</v>
      </c>
    </row>
    <row r="239" customFormat="false" ht="15" hidden="false" customHeight="true" outlineLevel="0" collapsed="false">
      <c r="A239" s="56" t="s">
        <v>14587</v>
      </c>
      <c r="B239" s="56" t="s">
        <v>14588</v>
      </c>
      <c r="C239" s="56" t="s">
        <v>3726</v>
      </c>
      <c r="D239" s="56" t="s">
        <v>52</v>
      </c>
      <c r="E239" s="56" t="n">
        <v>83.7</v>
      </c>
      <c r="F239" s="56" t="n">
        <v>78.2</v>
      </c>
      <c r="G239" s="54" t="n">
        <f aca="false">ROUND(E239*F239/100,1)</f>
        <v>65.5</v>
      </c>
      <c r="H239" s="56" t="n">
        <v>7.03</v>
      </c>
      <c r="I239" s="56" t="n">
        <v>93.9</v>
      </c>
      <c r="J239" s="56" t="n">
        <v>13.1</v>
      </c>
      <c r="K239" s="56" t="n">
        <v>1.04</v>
      </c>
      <c r="L239" s="56" t="n">
        <v>2</v>
      </c>
      <c r="M239" s="56" t="n">
        <v>64</v>
      </c>
      <c r="N239" s="56" t="s">
        <v>79</v>
      </c>
      <c r="O239" s="56" t="s">
        <v>10066</v>
      </c>
      <c r="P239" s="55" t="str">
        <f aca="false">IF(G239&gt;=90,"Excellent",IF(G239&gt;=80,"Good",IF(G239&gt;=70,"At Risk","Poor")))</f>
        <v>Poor</v>
      </c>
      <c r="Q239" s="55" t="n">
        <f aca="false">ROUND(G239*0.4+(100-H239)*0.3+I239*0.3,2)</f>
        <v>82.26</v>
      </c>
      <c r="R239" s="55" t="str">
        <f aca="false">IF(H239&gt;5,"High Rejection",IF(H239&gt;2,"Watch","OK"))</f>
        <v>High Rejection</v>
      </c>
    </row>
    <row r="240" customFormat="false" ht="15" hidden="false" customHeight="true" outlineLevel="0" collapsed="false">
      <c r="A240" s="52" t="s">
        <v>14589</v>
      </c>
      <c r="B240" s="52" t="s">
        <v>14533</v>
      </c>
      <c r="C240" s="52" t="s">
        <v>4369</v>
      </c>
      <c r="D240" s="52" t="s">
        <v>33</v>
      </c>
      <c r="E240" s="52" t="n">
        <v>64.1</v>
      </c>
      <c r="F240" s="52" t="n">
        <v>70.3</v>
      </c>
      <c r="G240" s="54" t="n">
        <f aca="false">ROUND(E240*F240/100,1)</f>
        <v>45.1</v>
      </c>
      <c r="H240" s="52" t="n">
        <v>6.24</v>
      </c>
      <c r="I240" s="52" t="n">
        <v>98</v>
      </c>
      <c r="J240" s="52" t="n">
        <v>8.6</v>
      </c>
      <c r="K240" s="52" t="n">
        <v>-4.66</v>
      </c>
      <c r="L240" s="52" t="n">
        <v>10</v>
      </c>
      <c r="M240" s="52" t="n">
        <v>79.1</v>
      </c>
      <c r="N240" s="52" t="s">
        <v>80</v>
      </c>
      <c r="O240" s="52" t="s">
        <v>10066</v>
      </c>
      <c r="P240" s="55" t="str">
        <f aca="false">IF(G240&gt;=90,"Excellent",IF(G240&gt;=80,"Good",IF(G240&gt;=70,"At Risk","Poor")))</f>
        <v>Poor</v>
      </c>
      <c r="Q240" s="55" t="n">
        <f aca="false">ROUND(G240*0.4+(100-H240)*0.3+I240*0.3,2)</f>
        <v>75.57</v>
      </c>
      <c r="R240" s="55" t="str">
        <f aca="false">IF(H240&gt;5,"High Rejection",IF(H240&gt;2,"Watch","OK"))</f>
        <v>High Rejection</v>
      </c>
    </row>
    <row r="241" customFormat="false" ht="15" hidden="false" customHeight="true" outlineLevel="0" collapsed="false">
      <c r="A241" s="56" t="s">
        <v>14590</v>
      </c>
      <c r="B241" s="56" t="s">
        <v>5762</v>
      </c>
      <c r="C241" s="56" t="s">
        <v>13387</v>
      </c>
      <c r="D241" s="56" t="s">
        <v>46</v>
      </c>
      <c r="E241" s="56" t="n">
        <v>88.3</v>
      </c>
      <c r="F241" s="56" t="n">
        <v>72.8</v>
      </c>
      <c r="G241" s="54" t="n">
        <f aca="false">ROUND(E241*F241/100,1)</f>
        <v>64.3</v>
      </c>
      <c r="H241" s="56" t="n">
        <v>6.38</v>
      </c>
      <c r="I241" s="56" t="n">
        <v>88.9</v>
      </c>
      <c r="J241" s="56" t="n">
        <v>6.1</v>
      </c>
      <c r="K241" s="56" t="n">
        <v>9.56</v>
      </c>
      <c r="L241" s="56" t="n">
        <v>0</v>
      </c>
      <c r="M241" s="56" t="n">
        <v>74.1</v>
      </c>
      <c r="N241" s="56" t="s">
        <v>79</v>
      </c>
      <c r="O241" s="56" t="s">
        <v>10061</v>
      </c>
      <c r="P241" s="55" t="str">
        <f aca="false">IF(G241&gt;=90,"Excellent",IF(G241&gt;=80,"Good",IF(G241&gt;=70,"At Risk","Poor")))</f>
        <v>Poor</v>
      </c>
      <c r="Q241" s="55" t="n">
        <f aca="false">ROUND(G241*0.4+(100-H241)*0.3+I241*0.3,2)</f>
        <v>80.48</v>
      </c>
      <c r="R241" s="55" t="str">
        <f aca="false">IF(H241&gt;5,"High Rejection",IF(H241&gt;2,"Watch","OK"))</f>
        <v>High Rejection</v>
      </c>
    </row>
    <row r="242" customFormat="false" ht="15" hidden="false" customHeight="true" outlineLevel="0" collapsed="false">
      <c r="A242" s="52" t="s">
        <v>14591</v>
      </c>
      <c r="B242" s="52" t="s">
        <v>5656</v>
      </c>
      <c r="C242" s="52" t="s">
        <v>13150</v>
      </c>
      <c r="D242" s="52" t="s">
        <v>50</v>
      </c>
      <c r="E242" s="52" t="n">
        <v>69.3</v>
      </c>
      <c r="F242" s="52" t="n">
        <v>86.9</v>
      </c>
      <c r="G242" s="54" t="n">
        <f aca="false">ROUND(E242*F242/100,1)</f>
        <v>60.2</v>
      </c>
      <c r="H242" s="52" t="n">
        <v>0.92</v>
      </c>
      <c r="I242" s="52" t="n">
        <v>98.4</v>
      </c>
      <c r="J242" s="52" t="n">
        <v>7.5</v>
      </c>
      <c r="K242" s="52" t="n">
        <v>8.55</v>
      </c>
      <c r="L242" s="52" t="n">
        <v>1</v>
      </c>
      <c r="M242" s="52" t="n">
        <v>76.4</v>
      </c>
      <c r="N242" s="52" t="s">
        <v>79</v>
      </c>
      <c r="O242" s="52" t="s">
        <v>10061</v>
      </c>
      <c r="P242" s="55" t="str">
        <f aca="false">IF(G242&gt;=90,"Excellent",IF(G242&gt;=80,"Good",IF(G242&gt;=70,"At Risk","Poor")))</f>
        <v>Poor</v>
      </c>
      <c r="Q242" s="55" t="n">
        <f aca="false">ROUND(G242*0.4+(100-H242)*0.3+I242*0.3,2)</f>
        <v>83.32</v>
      </c>
      <c r="R242" s="55" t="str">
        <f aca="false">IF(H242&gt;5,"High Rejection",IF(H242&gt;2,"Watch","OK"))</f>
        <v>OK</v>
      </c>
    </row>
    <row r="243" customFormat="false" ht="15" hidden="false" customHeight="true" outlineLevel="0" collapsed="false">
      <c r="A243" s="56" t="s">
        <v>14592</v>
      </c>
      <c r="B243" s="56" t="s">
        <v>5321</v>
      </c>
      <c r="C243" s="56" t="s">
        <v>555</v>
      </c>
      <c r="D243" s="56" t="s">
        <v>34</v>
      </c>
      <c r="E243" s="56" t="n">
        <v>96.7</v>
      </c>
      <c r="F243" s="56" t="n">
        <v>84.8</v>
      </c>
      <c r="G243" s="54" t="n">
        <f aca="false">ROUND(E243*F243/100,1)</f>
        <v>82</v>
      </c>
      <c r="H243" s="56" t="n">
        <v>0.4</v>
      </c>
      <c r="I243" s="56" t="n">
        <v>91</v>
      </c>
      <c r="J243" s="56" t="n">
        <v>11.3</v>
      </c>
      <c r="K243" s="56" t="n">
        <v>9.58</v>
      </c>
      <c r="L243" s="56" t="n">
        <v>3</v>
      </c>
      <c r="M243" s="56" t="n">
        <v>61</v>
      </c>
      <c r="N243" s="56" t="s">
        <v>81</v>
      </c>
      <c r="O243" s="56" t="s">
        <v>10066</v>
      </c>
      <c r="P243" s="55" t="str">
        <f aca="false">IF(G243&gt;=90,"Excellent",IF(G243&gt;=80,"Good",IF(G243&gt;=70,"At Risk","Poor")))</f>
        <v>Good</v>
      </c>
      <c r="Q243" s="55" t="n">
        <f aca="false">ROUND(G243*0.4+(100-H243)*0.3+I243*0.3,2)</f>
        <v>89.98</v>
      </c>
      <c r="R243" s="55" t="str">
        <f aca="false">IF(H243&gt;5,"High Rejection",IF(H243&gt;2,"Watch","OK"))</f>
        <v>OK</v>
      </c>
    </row>
    <row r="244" customFormat="false" ht="15" hidden="false" customHeight="true" outlineLevel="0" collapsed="false">
      <c r="A244" s="52" t="s">
        <v>14593</v>
      </c>
      <c r="B244" s="52" t="s">
        <v>14443</v>
      </c>
      <c r="C244" s="52" t="s">
        <v>2754</v>
      </c>
      <c r="D244" s="52" t="s">
        <v>40</v>
      </c>
      <c r="E244" s="52" t="n">
        <v>68.6</v>
      </c>
      <c r="F244" s="52" t="n">
        <v>86</v>
      </c>
      <c r="G244" s="54" t="n">
        <f aca="false">ROUND(E244*F244/100,1)</f>
        <v>59</v>
      </c>
      <c r="H244" s="52" t="n">
        <v>4.08</v>
      </c>
      <c r="I244" s="52" t="n">
        <v>93.3</v>
      </c>
      <c r="J244" s="52" t="n">
        <v>-1.7</v>
      </c>
      <c r="K244" s="52" t="n">
        <v>-1.13</v>
      </c>
      <c r="L244" s="52" t="n">
        <v>9</v>
      </c>
      <c r="M244" s="52" t="n">
        <v>56</v>
      </c>
      <c r="N244" s="52" t="s">
        <v>78</v>
      </c>
      <c r="O244" s="52" t="s">
        <v>10066</v>
      </c>
      <c r="P244" s="55" t="str">
        <f aca="false">IF(G244&gt;=90,"Excellent",IF(G244&gt;=80,"Good",IF(G244&gt;=70,"At Risk","Poor")))</f>
        <v>Poor</v>
      </c>
      <c r="Q244" s="55" t="n">
        <f aca="false">ROUND(G244*0.4+(100-H244)*0.3+I244*0.3,2)</f>
        <v>80.37</v>
      </c>
      <c r="R244" s="55" t="str">
        <f aca="false">IF(H244&gt;5,"High Rejection",IF(H244&gt;2,"Watch","OK"))</f>
        <v>Watch</v>
      </c>
    </row>
    <row r="245" customFormat="false" ht="15" hidden="false" customHeight="true" outlineLevel="0" collapsed="false">
      <c r="A245" s="56" t="s">
        <v>14594</v>
      </c>
      <c r="B245" s="56" t="s">
        <v>6172</v>
      </c>
      <c r="C245" s="56" t="s">
        <v>4751</v>
      </c>
      <c r="D245" s="56" t="s">
        <v>28</v>
      </c>
      <c r="E245" s="56" t="n">
        <v>95.4</v>
      </c>
      <c r="F245" s="56" t="n">
        <v>80.4</v>
      </c>
      <c r="G245" s="54" t="n">
        <f aca="false">ROUND(E245*F245/100,1)</f>
        <v>76.7</v>
      </c>
      <c r="H245" s="56" t="n">
        <v>0.1</v>
      </c>
      <c r="I245" s="56" t="n">
        <v>94.3</v>
      </c>
      <c r="J245" s="56" t="n">
        <v>3</v>
      </c>
      <c r="K245" s="56" t="n">
        <v>-1.05</v>
      </c>
      <c r="L245" s="56" t="n">
        <v>1</v>
      </c>
      <c r="M245" s="56" t="n">
        <v>86.2</v>
      </c>
      <c r="N245" s="56" t="s">
        <v>80</v>
      </c>
      <c r="O245" s="56" t="s">
        <v>10061</v>
      </c>
      <c r="P245" s="55" t="str">
        <f aca="false">IF(G245&gt;=90,"Excellent",IF(G245&gt;=80,"Good",IF(G245&gt;=70,"At Risk","Poor")))</f>
        <v>At Risk</v>
      </c>
      <c r="Q245" s="55" t="n">
        <f aca="false">ROUND(G245*0.4+(100-H245)*0.3+I245*0.3,2)</f>
        <v>88.94</v>
      </c>
      <c r="R245" s="55" t="str">
        <f aca="false">IF(H245&gt;5,"High Rejection",IF(H245&gt;2,"Watch","OK"))</f>
        <v>OK</v>
      </c>
    </row>
    <row r="246" customFormat="false" ht="15" hidden="false" customHeight="true" outlineLevel="0" collapsed="false">
      <c r="A246" s="52" t="s">
        <v>14595</v>
      </c>
      <c r="B246" s="52" t="s">
        <v>5161</v>
      </c>
      <c r="C246" s="52" t="s">
        <v>3534</v>
      </c>
      <c r="D246" s="52" t="s">
        <v>16</v>
      </c>
      <c r="E246" s="52" t="n">
        <v>73.4</v>
      </c>
      <c r="F246" s="52" t="n">
        <v>84.9</v>
      </c>
      <c r="G246" s="54" t="n">
        <f aca="false">ROUND(E246*F246/100,1)</f>
        <v>62.3</v>
      </c>
      <c r="H246" s="52" t="n">
        <v>4.41</v>
      </c>
      <c r="I246" s="52" t="n">
        <v>99.1</v>
      </c>
      <c r="J246" s="52" t="n">
        <v>-4.3</v>
      </c>
      <c r="K246" s="52" t="n">
        <v>5.86</v>
      </c>
      <c r="L246" s="52" t="n">
        <v>0</v>
      </c>
      <c r="M246" s="52" t="n">
        <v>84.4</v>
      </c>
      <c r="N246" s="52" t="s">
        <v>78</v>
      </c>
      <c r="O246" s="52" t="s">
        <v>10066</v>
      </c>
      <c r="P246" s="55" t="str">
        <f aca="false">IF(G246&gt;=90,"Excellent",IF(G246&gt;=80,"Good",IF(G246&gt;=70,"At Risk","Poor")))</f>
        <v>Poor</v>
      </c>
      <c r="Q246" s="55" t="n">
        <f aca="false">ROUND(G246*0.4+(100-H246)*0.3+I246*0.3,2)</f>
        <v>83.33</v>
      </c>
      <c r="R246" s="55" t="str">
        <f aca="false">IF(H246&gt;5,"High Rejection",IF(H246&gt;2,"Watch","OK"))</f>
        <v>Watch</v>
      </c>
    </row>
    <row r="247" customFormat="false" ht="15" hidden="false" customHeight="true" outlineLevel="0" collapsed="false">
      <c r="A247" s="56" t="s">
        <v>14596</v>
      </c>
      <c r="B247" s="56" t="s">
        <v>14597</v>
      </c>
      <c r="C247" s="56" t="s">
        <v>7193</v>
      </c>
      <c r="D247" s="56" t="s">
        <v>13</v>
      </c>
      <c r="E247" s="56" t="n">
        <v>61</v>
      </c>
      <c r="F247" s="56" t="n">
        <v>79.1</v>
      </c>
      <c r="G247" s="54" t="n">
        <f aca="false">ROUND(E247*F247/100,1)</f>
        <v>48.3</v>
      </c>
      <c r="H247" s="56" t="n">
        <v>5.1</v>
      </c>
      <c r="I247" s="56" t="n">
        <v>88.4</v>
      </c>
      <c r="J247" s="56" t="n">
        <v>2.7</v>
      </c>
      <c r="K247" s="56" t="n">
        <v>0.71</v>
      </c>
      <c r="L247" s="56" t="n">
        <v>4</v>
      </c>
      <c r="M247" s="56" t="n">
        <v>92.5</v>
      </c>
      <c r="N247" s="56" t="s">
        <v>79</v>
      </c>
      <c r="O247" s="56" t="s">
        <v>10066</v>
      </c>
      <c r="P247" s="55" t="str">
        <f aca="false">IF(G247&gt;=90,"Excellent",IF(G247&gt;=80,"Good",IF(G247&gt;=70,"At Risk","Poor")))</f>
        <v>Poor</v>
      </c>
      <c r="Q247" s="55" t="n">
        <f aca="false">ROUND(G247*0.4+(100-H247)*0.3+I247*0.3,2)</f>
        <v>74.31</v>
      </c>
      <c r="R247" s="55" t="str">
        <f aca="false">IF(H247&gt;5,"High Rejection",IF(H247&gt;2,"Watch","OK"))</f>
        <v>High Rejection</v>
      </c>
    </row>
    <row r="248" customFormat="false" ht="15" hidden="false" customHeight="true" outlineLevel="0" collapsed="false">
      <c r="A248" s="52" t="s">
        <v>14598</v>
      </c>
      <c r="B248" s="52" t="s">
        <v>14599</v>
      </c>
      <c r="C248" s="52" t="s">
        <v>808</v>
      </c>
      <c r="D248" s="52" t="s">
        <v>56</v>
      </c>
      <c r="E248" s="52" t="n">
        <v>66.9</v>
      </c>
      <c r="F248" s="52" t="n">
        <v>98.8</v>
      </c>
      <c r="G248" s="54" t="n">
        <f aca="false">ROUND(E248*F248/100,1)</f>
        <v>66.1</v>
      </c>
      <c r="H248" s="52" t="n">
        <v>1.94</v>
      </c>
      <c r="I248" s="52" t="n">
        <v>91.3</v>
      </c>
      <c r="J248" s="52" t="n">
        <v>14.3</v>
      </c>
      <c r="K248" s="52" t="n">
        <v>-3.85</v>
      </c>
      <c r="L248" s="52" t="n">
        <v>7</v>
      </c>
      <c r="M248" s="52" t="n">
        <v>93.2</v>
      </c>
      <c r="N248" s="52" t="s">
        <v>80</v>
      </c>
      <c r="O248" s="52" t="s">
        <v>10066</v>
      </c>
      <c r="P248" s="55" t="str">
        <f aca="false">IF(G248&gt;=90,"Excellent",IF(G248&gt;=80,"Good",IF(G248&gt;=70,"At Risk","Poor")))</f>
        <v>Poor</v>
      </c>
      <c r="Q248" s="55" t="n">
        <f aca="false">ROUND(G248*0.4+(100-H248)*0.3+I248*0.3,2)</f>
        <v>83.25</v>
      </c>
      <c r="R248" s="55" t="str">
        <f aca="false">IF(H248&gt;5,"High Rejection",IF(H248&gt;2,"Watch","OK"))</f>
        <v>OK</v>
      </c>
    </row>
    <row r="249" customFormat="false" ht="15" hidden="false" customHeight="true" outlineLevel="0" collapsed="false">
      <c r="A249" s="56" t="s">
        <v>14600</v>
      </c>
      <c r="B249" s="56" t="s">
        <v>14601</v>
      </c>
      <c r="C249" s="56" t="s">
        <v>1495</v>
      </c>
      <c r="D249" s="56" t="s">
        <v>13</v>
      </c>
      <c r="E249" s="56" t="n">
        <v>71.9</v>
      </c>
      <c r="F249" s="56" t="n">
        <v>93.8</v>
      </c>
      <c r="G249" s="54" t="n">
        <f aca="false">ROUND(E249*F249/100,1)</f>
        <v>67.4</v>
      </c>
      <c r="H249" s="56" t="n">
        <v>5.68</v>
      </c>
      <c r="I249" s="56" t="n">
        <v>91.6</v>
      </c>
      <c r="J249" s="56" t="n">
        <v>9.5</v>
      </c>
      <c r="K249" s="56" t="n">
        <v>-4.15</v>
      </c>
      <c r="L249" s="56" t="n">
        <v>1</v>
      </c>
      <c r="M249" s="56" t="n">
        <v>72.5</v>
      </c>
      <c r="N249" s="56" t="s">
        <v>80</v>
      </c>
      <c r="O249" s="56" t="s">
        <v>10066</v>
      </c>
      <c r="P249" s="55" t="str">
        <f aca="false">IF(G249&gt;=90,"Excellent",IF(G249&gt;=80,"Good",IF(G249&gt;=70,"At Risk","Poor")))</f>
        <v>Poor</v>
      </c>
      <c r="Q249" s="55" t="n">
        <f aca="false">ROUND(G249*0.4+(100-H249)*0.3+I249*0.3,2)</f>
        <v>82.74</v>
      </c>
      <c r="R249" s="55" t="str">
        <f aca="false">IF(H249&gt;5,"High Rejection",IF(H249&gt;2,"Watch","OK"))</f>
        <v>High Rejection</v>
      </c>
    </row>
    <row r="250" customFormat="false" ht="15" hidden="false" customHeight="true" outlineLevel="0" collapsed="false">
      <c r="A250" s="52" t="s">
        <v>14602</v>
      </c>
      <c r="B250" s="52" t="s">
        <v>5977</v>
      </c>
      <c r="C250" s="52" t="s">
        <v>4563</v>
      </c>
      <c r="D250" s="52" t="s">
        <v>56</v>
      </c>
      <c r="E250" s="52" t="n">
        <v>78.6</v>
      </c>
      <c r="F250" s="52" t="n">
        <v>99.7</v>
      </c>
      <c r="G250" s="54" t="n">
        <f aca="false">ROUND(E250*F250/100,1)</f>
        <v>78.4</v>
      </c>
      <c r="H250" s="52" t="n">
        <v>7.24</v>
      </c>
      <c r="I250" s="52" t="n">
        <v>88</v>
      </c>
      <c r="J250" s="52" t="n">
        <v>3.8</v>
      </c>
      <c r="K250" s="52" t="n">
        <v>-4.35</v>
      </c>
      <c r="L250" s="52" t="n">
        <v>2</v>
      </c>
      <c r="M250" s="52" t="n">
        <v>65.5</v>
      </c>
      <c r="N250" s="52" t="s">
        <v>79</v>
      </c>
      <c r="O250" s="52" t="s">
        <v>10061</v>
      </c>
      <c r="P250" s="55" t="str">
        <f aca="false">IF(G250&gt;=90,"Excellent",IF(G250&gt;=80,"Good",IF(G250&gt;=70,"At Risk","Poor")))</f>
        <v>At Risk</v>
      </c>
      <c r="Q250" s="55" t="n">
        <f aca="false">ROUND(G250*0.4+(100-H250)*0.3+I250*0.3,2)</f>
        <v>85.59</v>
      </c>
      <c r="R250" s="55" t="str">
        <f aca="false">IF(H250&gt;5,"High Rejection",IF(H250&gt;2,"Watch","OK"))</f>
        <v>High Rejection</v>
      </c>
    </row>
    <row r="251" customFormat="false" ht="15" hidden="false" customHeight="true" outlineLevel="0" collapsed="false">
      <c r="A251" s="56" t="s">
        <v>14603</v>
      </c>
      <c r="B251" s="56" t="s">
        <v>14604</v>
      </c>
      <c r="C251" s="56" t="s">
        <v>1753</v>
      </c>
      <c r="D251" s="56" t="s">
        <v>38</v>
      </c>
      <c r="E251" s="56" t="n">
        <v>86</v>
      </c>
      <c r="F251" s="56" t="n">
        <v>76</v>
      </c>
      <c r="G251" s="54" t="n">
        <f aca="false">ROUND(E251*F251/100,1)</f>
        <v>65.4</v>
      </c>
      <c r="H251" s="56" t="n">
        <v>0.44</v>
      </c>
      <c r="I251" s="56" t="n">
        <v>92.1</v>
      </c>
      <c r="J251" s="56" t="n">
        <v>1.4</v>
      </c>
      <c r="K251" s="56" t="n">
        <v>1.36</v>
      </c>
      <c r="L251" s="56" t="n">
        <v>2</v>
      </c>
      <c r="M251" s="56" t="n">
        <v>58.6</v>
      </c>
      <c r="N251" s="56" t="s">
        <v>79</v>
      </c>
      <c r="O251" s="56" t="s">
        <v>10061</v>
      </c>
      <c r="P251" s="55" t="str">
        <f aca="false">IF(G251&gt;=90,"Excellent",IF(G251&gt;=80,"Good",IF(G251&gt;=70,"At Risk","Poor")))</f>
        <v>Poor</v>
      </c>
      <c r="Q251" s="55" t="n">
        <f aca="false">ROUND(G251*0.4+(100-H251)*0.3+I251*0.3,2)</f>
        <v>83.66</v>
      </c>
      <c r="R251" s="55" t="str">
        <f aca="false">IF(H251&gt;5,"High Rejection",IF(H251&gt;2,"Watch","OK"))</f>
        <v>OK</v>
      </c>
    </row>
    <row r="252" customFormat="false" ht="15" hidden="false" customHeight="true" outlineLevel="0" collapsed="false">
      <c r="A252" s="52" t="s">
        <v>14605</v>
      </c>
      <c r="B252" s="52" t="s">
        <v>4294</v>
      </c>
      <c r="C252" s="52" t="s">
        <v>6136</v>
      </c>
      <c r="D252" s="52" t="s">
        <v>32</v>
      </c>
      <c r="E252" s="52" t="n">
        <v>97.8</v>
      </c>
      <c r="F252" s="52" t="n">
        <v>98.9</v>
      </c>
      <c r="G252" s="54" t="n">
        <f aca="false">ROUND(E252*F252/100,1)</f>
        <v>96.7</v>
      </c>
      <c r="H252" s="52" t="n">
        <v>6.08</v>
      </c>
      <c r="I252" s="52" t="n">
        <v>96.9</v>
      </c>
      <c r="J252" s="52" t="n">
        <v>1.3</v>
      </c>
      <c r="K252" s="52" t="n">
        <v>2.74</v>
      </c>
      <c r="L252" s="52" t="n">
        <v>0</v>
      </c>
      <c r="M252" s="52" t="n">
        <v>71.7</v>
      </c>
      <c r="N252" s="52" t="s">
        <v>80</v>
      </c>
      <c r="O252" s="52" t="s">
        <v>10061</v>
      </c>
      <c r="P252" s="55" t="str">
        <f aca="false">IF(G252&gt;=90,"Excellent",IF(G252&gt;=80,"Good",IF(G252&gt;=70,"At Risk","Poor")))</f>
        <v>Excellent</v>
      </c>
      <c r="Q252" s="55" t="n">
        <f aca="false">ROUND(G252*0.4+(100-H252)*0.3+I252*0.3,2)</f>
        <v>95.93</v>
      </c>
      <c r="R252" s="55" t="str">
        <f aca="false">IF(H252&gt;5,"High Rejection",IF(H252&gt;2,"Watch","OK"))</f>
        <v>High Rejection</v>
      </c>
    </row>
    <row r="253" customFormat="false" ht="15" hidden="false" customHeight="true" outlineLevel="0" collapsed="false">
      <c r="A253" s="56" t="s">
        <v>14606</v>
      </c>
      <c r="B253" s="56" t="s">
        <v>5060</v>
      </c>
      <c r="C253" s="56" t="s">
        <v>790</v>
      </c>
      <c r="D253" s="56" t="s">
        <v>36</v>
      </c>
      <c r="E253" s="56" t="n">
        <v>66.6</v>
      </c>
      <c r="F253" s="56" t="n">
        <v>93.6</v>
      </c>
      <c r="G253" s="54" t="n">
        <f aca="false">ROUND(E253*F253/100,1)</f>
        <v>62.3</v>
      </c>
      <c r="H253" s="56" t="n">
        <v>5.26</v>
      </c>
      <c r="I253" s="56" t="n">
        <v>87</v>
      </c>
      <c r="J253" s="56" t="n">
        <v>-0.6</v>
      </c>
      <c r="K253" s="56" t="n">
        <v>5.65</v>
      </c>
      <c r="L253" s="56" t="n">
        <v>5</v>
      </c>
      <c r="M253" s="56" t="n">
        <v>82</v>
      </c>
      <c r="N253" s="56" t="s">
        <v>81</v>
      </c>
      <c r="O253" s="56" t="s">
        <v>10066</v>
      </c>
      <c r="P253" s="55" t="str">
        <f aca="false">IF(G253&gt;=90,"Excellent",IF(G253&gt;=80,"Good",IF(G253&gt;=70,"At Risk","Poor")))</f>
        <v>Poor</v>
      </c>
      <c r="Q253" s="55" t="n">
        <f aca="false">ROUND(G253*0.4+(100-H253)*0.3+I253*0.3,2)</f>
        <v>79.44</v>
      </c>
      <c r="R253" s="55" t="str">
        <f aca="false">IF(H253&gt;5,"High Rejection",IF(H253&gt;2,"Watch","OK"))</f>
        <v>High Rejection</v>
      </c>
    </row>
    <row r="254" customFormat="false" ht="15" hidden="false" customHeight="true" outlineLevel="0" collapsed="false">
      <c r="A254" s="52" t="s">
        <v>14607</v>
      </c>
      <c r="B254" s="52" t="s">
        <v>14608</v>
      </c>
      <c r="C254" s="52" t="s">
        <v>4556</v>
      </c>
      <c r="D254" s="52" t="s">
        <v>51</v>
      </c>
      <c r="E254" s="52" t="n">
        <v>75.4</v>
      </c>
      <c r="F254" s="52" t="n">
        <v>73.4</v>
      </c>
      <c r="G254" s="54" t="n">
        <f aca="false">ROUND(E254*F254/100,1)</f>
        <v>55.3</v>
      </c>
      <c r="H254" s="52" t="n">
        <v>1.36</v>
      </c>
      <c r="I254" s="52" t="n">
        <v>95.5</v>
      </c>
      <c r="J254" s="52" t="n">
        <v>-3.5</v>
      </c>
      <c r="K254" s="52" t="n">
        <v>3.16</v>
      </c>
      <c r="L254" s="52" t="n">
        <v>1</v>
      </c>
      <c r="M254" s="52" t="n">
        <v>78.5</v>
      </c>
      <c r="N254" s="52" t="s">
        <v>79</v>
      </c>
      <c r="O254" s="52" t="s">
        <v>10066</v>
      </c>
      <c r="P254" s="55" t="str">
        <f aca="false">IF(G254&gt;=90,"Excellent",IF(G254&gt;=80,"Good",IF(G254&gt;=70,"At Risk","Poor")))</f>
        <v>Poor</v>
      </c>
      <c r="Q254" s="55" t="n">
        <f aca="false">ROUND(G254*0.4+(100-H254)*0.3+I254*0.3,2)</f>
        <v>80.36</v>
      </c>
      <c r="R254" s="55" t="str">
        <f aca="false">IF(H254&gt;5,"High Rejection",IF(H254&gt;2,"Watch","OK"))</f>
        <v>OK</v>
      </c>
    </row>
    <row r="255" customFormat="false" ht="15" hidden="false" customHeight="true" outlineLevel="0" collapsed="false">
      <c r="A255" s="56" t="s">
        <v>14609</v>
      </c>
      <c r="B255" s="56" t="s">
        <v>6456</v>
      </c>
      <c r="C255" s="56" t="s">
        <v>2350</v>
      </c>
      <c r="D255" s="56" t="s">
        <v>24</v>
      </c>
      <c r="E255" s="56" t="n">
        <v>98.8</v>
      </c>
      <c r="F255" s="56" t="n">
        <v>80.2</v>
      </c>
      <c r="G255" s="54" t="n">
        <f aca="false">ROUND(E255*F255/100,1)</f>
        <v>79.2</v>
      </c>
      <c r="H255" s="56" t="n">
        <v>6.85</v>
      </c>
      <c r="I255" s="56" t="n">
        <v>92.6</v>
      </c>
      <c r="J255" s="56" t="n">
        <v>5.3</v>
      </c>
      <c r="K255" s="56" t="n">
        <v>9.73</v>
      </c>
      <c r="L255" s="56" t="n">
        <v>8</v>
      </c>
      <c r="M255" s="56" t="n">
        <v>87.3</v>
      </c>
      <c r="N255" s="56" t="s">
        <v>79</v>
      </c>
      <c r="O255" s="56" t="s">
        <v>10061</v>
      </c>
      <c r="P255" s="55" t="str">
        <f aca="false">IF(G255&gt;=90,"Excellent",IF(G255&gt;=80,"Good",IF(G255&gt;=70,"At Risk","Poor")))</f>
        <v>At Risk</v>
      </c>
      <c r="Q255" s="55" t="n">
        <f aca="false">ROUND(G255*0.4+(100-H255)*0.3+I255*0.3,2)</f>
        <v>87.41</v>
      </c>
      <c r="R255" s="55" t="str">
        <f aca="false">IF(H255&gt;5,"High Rejection",IF(H255&gt;2,"Watch","OK"))</f>
        <v>High Rejection</v>
      </c>
    </row>
    <row r="256" customFormat="false" ht="15" hidden="false" customHeight="true" outlineLevel="0" collapsed="false">
      <c r="A256" s="52" t="s">
        <v>14610</v>
      </c>
      <c r="B256" s="52" t="s">
        <v>5791</v>
      </c>
      <c r="C256" s="52" t="s">
        <v>1817</v>
      </c>
      <c r="D256" s="52" t="s">
        <v>45</v>
      </c>
      <c r="E256" s="52" t="n">
        <v>77.9</v>
      </c>
      <c r="F256" s="52" t="n">
        <v>81.9</v>
      </c>
      <c r="G256" s="54" t="n">
        <f aca="false">ROUND(E256*F256/100,1)</f>
        <v>63.8</v>
      </c>
      <c r="H256" s="52" t="n">
        <v>4.2</v>
      </c>
      <c r="I256" s="52" t="n">
        <v>94.4</v>
      </c>
      <c r="J256" s="52" t="n">
        <v>8.6</v>
      </c>
      <c r="K256" s="52" t="n">
        <v>8.87</v>
      </c>
      <c r="L256" s="52" t="n">
        <v>10</v>
      </c>
      <c r="M256" s="52" t="n">
        <v>66.8</v>
      </c>
      <c r="N256" s="52" t="s">
        <v>81</v>
      </c>
      <c r="O256" s="52" t="s">
        <v>10061</v>
      </c>
      <c r="P256" s="55" t="str">
        <f aca="false">IF(G256&gt;=90,"Excellent",IF(G256&gt;=80,"Good",IF(G256&gt;=70,"At Risk","Poor")))</f>
        <v>Poor</v>
      </c>
      <c r="Q256" s="55" t="n">
        <f aca="false">ROUND(G256*0.4+(100-H256)*0.3+I256*0.3,2)</f>
        <v>82.58</v>
      </c>
      <c r="R256" s="55" t="str">
        <f aca="false">IF(H256&gt;5,"High Rejection",IF(H256&gt;2,"Watch","OK"))</f>
        <v>Watch</v>
      </c>
    </row>
    <row r="257" customFormat="false" ht="15" hidden="false" customHeight="true" outlineLevel="0" collapsed="false">
      <c r="A257" s="56" t="s">
        <v>14611</v>
      </c>
      <c r="B257" s="56" t="s">
        <v>4965</v>
      </c>
      <c r="C257" s="56" t="s">
        <v>2005</v>
      </c>
      <c r="D257" s="56" t="s">
        <v>35</v>
      </c>
      <c r="E257" s="56" t="n">
        <v>93.1</v>
      </c>
      <c r="F257" s="56" t="n">
        <v>91.8</v>
      </c>
      <c r="G257" s="54" t="n">
        <f aca="false">ROUND(E257*F257/100,1)</f>
        <v>85.5</v>
      </c>
      <c r="H257" s="56" t="n">
        <v>2.97</v>
      </c>
      <c r="I257" s="56" t="n">
        <v>99.6</v>
      </c>
      <c r="J257" s="56" t="n">
        <v>1.3</v>
      </c>
      <c r="K257" s="56" t="n">
        <v>9.43</v>
      </c>
      <c r="L257" s="56" t="n">
        <v>6</v>
      </c>
      <c r="M257" s="56" t="n">
        <v>89.1</v>
      </c>
      <c r="N257" s="56" t="s">
        <v>78</v>
      </c>
      <c r="O257" s="56" t="s">
        <v>10066</v>
      </c>
      <c r="P257" s="55" t="str">
        <f aca="false">IF(G257&gt;=90,"Excellent",IF(G257&gt;=80,"Good",IF(G257&gt;=70,"At Risk","Poor")))</f>
        <v>Good</v>
      </c>
      <c r="Q257" s="55" t="n">
        <f aca="false">ROUND(G257*0.4+(100-H257)*0.3+I257*0.3,2)</f>
        <v>93.19</v>
      </c>
      <c r="R257" s="55" t="str">
        <f aca="false">IF(H257&gt;5,"High Rejection",IF(H257&gt;2,"Watch","OK"))</f>
        <v>Watch</v>
      </c>
    </row>
    <row r="258" customFormat="false" ht="15" hidden="false" customHeight="true" outlineLevel="0" collapsed="false">
      <c r="A258" s="52" t="s">
        <v>14612</v>
      </c>
      <c r="B258" s="52" t="s">
        <v>5580</v>
      </c>
      <c r="C258" s="52" t="s">
        <v>903</v>
      </c>
      <c r="D258" s="52" t="s">
        <v>16</v>
      </c>
      <c r="E258" s="52" t="n">
        <v>62.1</v>
      </c>
      <c r="F258" s="52" t="n">
        <v>77.5</v>
      </c>
      <c r="G258" s="54" t="n">
        <f aca="false">ROUND(E258*F258/100,1)</f>
        <v>48.1</v>
      </c>
      <c r="H258" s="52" t="n">
        <v>1.4</v>
      </c>
      <c r="I258" s="52" t="n">
        <v>87.1</v>
      </c>
      <c r="J258" s="52" t="n">
        <v>-4.6</v>
      </c>
      <c r="K258" s="52" t="n">
        <v>-0.4</v>
      </c>
      <c r="L258" s="52" t="n">
        <v>7</v>
      </c>
      <c r="M258" s="52" t="n">
        <v>79</v>
      </c>
      <c r="N258" s="52" t="s">
        <v>81</v>
      </c>
      <c r="O258" s="52" t="s">
        <v>10066</v>
      </c>
      <c r="P258" s="55" t="str">
        <f aca="false">IF(G258&gt;=90,"Excellent",IF(G258&gt;=80,"Good",IF(G258&gt;=70,"At Risk","Poor")))</f>
        <v>Poor</v>
      </c>
      <c r="Q258" s="55" t="n">
        <f aca="false">ROUND(G258*0.4+(100-H258)*0.3+I258*0.3,2)</f>
        <v>74.95</v>
      </c>
      <c r="R258" s="55" t="str">
        <f aca="false">IF(H258&gt;5,"High Rejection",IF(H258&gt;2,"Watch","OK"))</f>
        <v>OK</v>
      </c>
    </row>
    <row r="259" customFormat="false" ht="15" hidden="false" customHeight="true" outlineLevel="0" collapsed="false">
      <c r="A259" s="56" t="s">
        <v>14613</v>
      </c>
      <c r="B259" s="56" t="s">
        <v>4855</v>
      </c>
      <c r="C259" s="56" t="s">
        <v>1975</v>
      </c>
      <c r="D259" s="56" t="s">
        <v>24</v>
      </c>
      <c r="E259" s="56" t="n">
        <v>95.4</v>
      </c>
      <c r="F259" s="56" t="n">
        <v>98.2</v>
      </c>
      <c r="G259" s="54" t="n">
        <f aca="false">ROUND(E259*F259/100,1)</f>
        <v>93.7</v>
      </c>
      <c r="H259" s="56" t="n">
        <v>3.5</v>
      </c>
      <c r="I259" s="56" t="n">
        <v>99.5</v>
      </c>
      <c r="J259" s="56" t="n">
        <v>2.6</v>
      </c>
      <c r="K259" s="56" t="n">
        <v>2.45</v>
      </c>
      <c r="L259" s="56" t="n">
        <v>7</v>
      </c>
      <c r="M259" s="56" t="n">
        <v>91.7</v>
      </c>
      <c r="N259" s="56" t="s">
        <v>80</v>
      </c>
      <c r="O259" s="56" t="s">
        <v>10066</v>
      </c>
      <c r="P259" s="55" t="str">
        <f aca="false">IF(G259&gt;=90,"Excellent",IF(G259&gt;=80,"Good",IF(G259&gt;=70,"At Risk","Poor")))</f>
        <v>Excellent</v>
      </c>
      <c r="Q259" s="55" t="n">
        <f aca="false">ROUND(G259*0.4+(100-H259)*0.3+I259*0.3,2)</f>
        <v>96.28</v>
      </c>
      <c r="R259" s="55" t="str">
        <f aca="false">IF(H259&gt;5,"High Rejection",IF(H259&gt;2,"Watch","OK"))</f>
        <v>Watch</v>
      </c>
    </row>
    <row r="260" customFormat="false" ht="15" hidden="false" customHeight="true" outlineLevel="0" collapsed="false">
      <c r="A260" s="52" t="s">
        <v>14614</v>
      </c>
      <c r="B260" s="52" t="s">
        <v>7229</v>
      </c>
      <c r="C260" s="52" t="s">
        <v>2971</v>
      </c>
      <c r="D260" s="52" t="s">
        <v>39</v>
      </c>
      <c r="E260" s="52" t="n">
        <v>84.1</v>
      </c>
      <c r="F260" s="52" t="n">
        <v>88.5</v>
      </c>
      <c r="G260" s="54" t="n">
        <f aca="false">ROUND(E260*F260/100,1)</f>
        <v>74.4</v>
      </c>
      <c r="H260" s="52" t="n">
        <v>2.43</v>
      </c>
      <c r="I260" s="52" t="n">
        <v>89.6</v>
      </c>
      <c r="J260" s="52" t="n">
        <v>13.9</v>
      </c>
      <c r="K260" s="52" t="n">
        <v>2.16</v>
      </c>
      <c r="L260" s="52" t="n">
        <v>4</v>
      </c>
      <c r="M260" s="52" t="n">
        <v>61.9</v>
      </c>
      <c r="N260" s="52" t="s">
        <v>80</v>
      </c>
      <c r="O260" s="52" t="s">
        <v>10066</v>
      </c>
      <c r="P260" s="55" t="str">
        <f aca="false">IF(G260&gt;=90,"Excellent",IF(G260&gt;=80,"Good",IF(G260&gt;=70,"At Risk","Poor")))</f>
        <v>At Risk</v>
      </c>
      <c r="Q260" s="55" t="n">
        <f aca="false">ROUND(G260*0.4+(100-H260)*0.3+I260*0.3,2)</f>
        <v>85.91</v>
      </c>
      <c r="R260" s="55" t="str">
        <f aca="false">IF(H260&gt;5,"High Rejection",IF(H260&gt;2,"Watch","OK"))</f>
        <v>Watch</v>
      </c>
    </row>
    <row r="261" customFormat="false" ht="15" hidden="false" customHeight="true" outlineLevel="0" collapsed="false">
      <c r="A261" s="56" t="s">
        <v>14615</v>
      </c>
      <c r="B261" s="56" t="s">
        <v>4204</v>
      </c>
      <c r="C261" s="56" t="s">
        <v>6323</v>
      </c>
      <c r="D261" s="56" t="s">
        <v>40</v>
      </c>
      <c r="E261" s="56" t="n">
        <v>98.4</v>
      </c>
      <c r="F261" s="56" t="n">
        <v>92.6</v>
      </c>
      <c r="G261" s="54" t="n">
        <f aca="false">ROUND(E261*F261/100,1)</f>
        <v>91.1</v>
      </c>
      <c r="H261" s="56" t="n">
        <v>4.67</v>
      </c>
      <c r="I261" s="56" t="n">
        <v>97.7</v>
      </c>
      <c r="J261" s="56" t="n">
        <v>-2.3</v>
      </c>
      <c r="K261" s="56" t="n">
        <v>3.21</v>
      </c>
      <c r="L261" s="56" t="n">
        <v>9</v>
      </c>
      <c r="M261" s="56" t="n">
        <v>75.3</v>
      </c>
      <c r="N261" s="56" t="s">
        <v>79</v>
      </c>
      <c r="O261" s="56" t="s">
        <v>10066</v>
      </c>
      <c r="P261" s="55" t="str">
        <f aca="false">IF(G261&gt;=90,"Excellent",IF(G261&gt;=80,"Good",IF(G261&gt;=70,"At Risk","Poor")))</f>
        <v>Excellent</v>
      </c>
      <c r="Q261" s="55" t="n">
        <f aca="false">ROUND(G261*0.4+(100-H261)*0.3+I261*0.3,2)</f>
        <v>94.35</v>
      </c>
      <c r="R261" s="55" t="str">
        <f aca="false">IF(H261&gt;5,"High Rejection",IF(H261&gt;2,"Watch","OK"))</f>
        <v>Watch</v>
      </c>
    </row>
    <row r="262" customFormat="false" ht="15" hidden="false" customHeight="true" outlineLevel="0" collapsed="false">
      <c r="A262" s="52" t="s">
        <v>14616</v>
      </c>
      <c r="B262" s="52" t="s">
        <v>5136</v>
      </c>
      <c r="C262" s="52" t="s">
        <v>1018</v>
      </c>
      <c r="D262" s="52" t="s">
        <v>37</v>
      </c>
      <c r="E262" s="52" t="n">
        <v>77.3</v>
      </c>
      <c r="F262" s="52" t="n">
        <v>87.1</v>
      </c>
      <c r="G262" s="54" t="n">
        <f aca="false">ROUND(E262*F262/100,1)</f>
        <v>67.3</v>
      </c>
      <c r="H262" s="52" t="n">
        <v>2.32</v>
      </c>
      <c r="I262" s="52" t="n">
        <v>93.6</v>
      </c>
      <c r="J262" s="52" t="n">
        <v>7.4</v>
      </c>
      <c r="K262" s="52" t="n">
        <v>8.03</v>
      </c>
      <c r="L262" s="52" t="n">
        <v>1</v>
      </c>
      <c r="M262" s="52" t="n">
        <v>62.5</v>
      </c>
      <c r="N262" s="52" t="s">
        <v>78</v>
      </c>
      <c r="O262" s="52" t="s">
        <v>10061</v>
      </c>
      <c r="P262" s="55" t="str">
        <f aca="false">IF(G262&gt;=90,"Excellent",IF(G262&gt;=80,"Good",IF(G262&gt;=70,"At Risk","Poor")))</f>
        <v>Poor</v>
      </c>
      <c r="Q262" s="55" t="n">
        <f aca="false">ROUND(G262*0.4+(100-H262)*0.3+I262*0.3,2)</f>
        <v>84.3</v>
      </c>
      <c r="R262" s="55" t="str">
        <f aca="false">IF(H262&gt;5,"High Rejection",IF(H262&gt;2,"Watch","OK"))</f>
        <v>Watch</v>
      </c>
    </row>
    <row r="263" customFormat="false" ht="15" hidden="false" customHeight="true" outlineLevel="0" collapsed="false">
      <c r="A263" s="56" t="s">
        <v>14617</v>
      </c>
      <c r="B263" s="56" t="s">
        <v>14618</v>
      </c>
      <c r="C263" s="56" t="s">
        <v>576</v>
      </c>
      <c r="D263" s="56" t="s">
        <v>33</v>
      </c>
      <c r="E263" s="56" t="n">
        <v>74</v>
      </c>
      <c r="F263" s="56" t="n">
        <v>85</v>
      </c>
      <c r="G263" s="54" t="n">
        <f aca="false">ROUND(E263*F263/100,1)</f>
        <v>62.9</v>
      </c>
      <c r="H263" s="56" t="n">
        <v>1.14</v>
      </c>
      <c r="I263" s="56" t="n">
        <v>94.1</v>
      </c>
      <c r="J263" s="56" t="n">
        <v>11.6</v>
      </c>
      <c r="K263" s="56" t="n">
        <v>2.72</v>
      </c>
      <c r="L263" s="56" t="n">
        <v>2</v>
      </c>
      <c r="M263" s="56" t="n">
        <v>74.1</v>
      </c>
      <c r="N263" s="56" t="s">
        <v>80</v>
      </c>
      <c r="O263" s="56" t="s">
        <v>10066</v>
      </c>
      <c r="P263" s="55" t="str">
        <f aca="false">IF(G263&gt;=90,"Excellent",IF(G263&gt;=80,"Good",IF(G263&gt;=70,"At Risk","Poor")))</f>
        <v>Poor</v>
      </c>
      <c r="Q263" s="55" t="n">
        <f aca="false">ROUND(G263*0.4+(100-H263)*0.3+I263*0.3,2)</f>
        <v>83.05</v>
      </c>
      <c r="R263" s="55" t="str">
        <f aca="false">IF(H263&gt;5,"High Rejection",IF(H263&gt;2,"Watch","OK"))</f>
        <v>OK</v>
      </c>
    </row>
    <row r="264" customFormat="false" ht="15" hidden="false" customHeight="true" outlineLevel="0" collapsed="false">
      <c r="A264" s="52" t="s">
        <v>14619</v>
      </c>
      <c r="B264" s="52" t="s">
        <v>14620</v>
      </c>
      <c r="C264" s="52" t="s">
        <v>400</v>
      </c>
      <c r="D264" s="52" t="s">
        <v>38</v>
      </c>
      <c r="E264" s="52" t="n">
        <v>92.8</v>
      </c>
      <c r="F264" s="52" t="n">
        <v>81.3</v>
      </c>
      <c r="G264" s="54" t="n">
        <f aca="false">ROUND(E264*F264/100,1)</f>
        <v>75.4</v>
      </c>
      <c r="H264" s="52" t="n">
        <v>7.29</v>
      </c>
      <c r="I264" s="52" t="n">
        <v>99.4</v>
      </c>
      <c r="J264" s="52" t="n">
        <v>7.1</v>
      </c>
      <c r="K264" s="52" t="n">
        <v>-0.02</v>
      </c>
      <c r="L264" s="52" t="n">
        <v>8</v>
      </c>
      <c r="M264" s="52" t="n">
        <v>62.1</v>
      </c>
      <c r="N264" s="52" t="s">
        <v>81</v>
      </c>
      <c r="O264" s="52" t="s">
        <v>10066</v>
      </c>
      <c r="P264" s="55" t="str">
        <f aca="false">IF(G264&gt;=90,"Excellent",IF(G264&gt;=80,"Good",IF(G264&gt;=70,"At Risk","Poor")))</f>
        <v>At Risk</v>
      </c>
      <c r="Q264" s="55" t="n">
        <f aca="false">ROUND(G264*0.4+(100-H264)*0.3+I264*0.3,2)</f>
        <v>87.79</v>
      </c>
      <c r="R264" s="55" t="str">
        <f aca="false">IF(H264&gt;5,"High Rejection",IF(H264&gt;2,"Watch","OK"))</f>
        <v>High Rejection</v>
      </c>
    </row>
    <row r="265" customFormat="false" ht="15" hidden="false" customHeight="true" outlineLevel="0" collapsed="false">
      <c r="A265" s="56" t="s">
        <v>14621</v>
      </c>
      <c r="B265" s="56" t="s">
        <v>14622</v>
      </c>
      <c r="C265" s="56" t="s">
        <v>1624</v>
      </c>
      <c r="D265" s="56" t="s">
        <v>46</v>
      </c>
      <c r="E265" s="56" t="n">
        <v>63.5</v>
      </c>
      <c r="F265" s="56" t="n">
        <v>99.7</v>
      </c>
      <c r="G265" s="54" t="n">
        <f aca="false">ROUND(E265*F265/100,1)</f>
        <v>63.3</v>
      </c>
      <c r="H265" s="56" t="n">
        <v>0.37</v>
      </c>
      <c r="I265" s="56" t="n">
        <v>94.5</v>
      </c>
      <c r="J265" s="56" t="n">
        <v>13.2</v>
      </c>
      <c r="K265" s="56" t="n">
        <v>-2.21</v>
      </c>
      <c r="L265" s="56" t="n">
        <v>2</v>
      </c>
      <c r="M265" s="56" t="n">
        <v>77.6</v>
      </c>
      <c r="N265" s="56" t="s">
        <v>78</v>
      </c>
      <c r="O265" s="56" t="s">
        <v>10061</v>
      </c>
      <c r="P265" s="55" t="str">
        <f aca="false">IF(G265&gt;=90,"Excellent",IF(G265&gt;=80,"Good",IF(G265&gt;=70,"At Risk","Poor")))</f>
        <v>Poor</v>
      </c>
      <c r="Q265" s="55" t="n">
        <f aca="false">ROUND(G265*0.4+(100-H265)*0.3+I265*0.3,2)</f>
        <v>83.56</v>
      </c>
      <c r="R265" s="55" t="str">
        <f aca="false">IF(H265&gt;5,"High Rejection",IF(H265&gt;2,"Watch","OK"))</f>
        <v>OK</v>
      </c>
    </row>
    <row r="266" customFormat="false" ht="15" hidden="false" customHeight="true" outlineLevel="0" collapsed="false">
      <c r="A266" s="52" t="s">
        <v>14623</v>
      </c>
      <c r="B266" s="52" t="s">
        <v>4299</v>
      </c>
      <c r="C266" s="52" t="s">
        <v>2344</v>
      </c>
      <c r="D266" s="52" t="s">
        <v>54</v>
      </c>
      <c r="E266" s="52" t="n">
        <v>67.5</v>
      </c>
      <c r="F266" s="52" t="n">
        <v>79.6</v>
      </c>
      <c r="G266" s="54" t="n">
        <f aca="false">ROUND(E266*F266/100,1)</f>
        <v>53.7</v>
      </c>
      <c r="H266" s="52" t="n">
        <v>1.54</v>
      </c>
      <c r="I266" s="52" t="n">
        <v>93.5</v>
      </c>
      <c r="J266" s="52" t="n">
        <v>5.9</v>
      </c>
      <c r="K266" s="52" t="n">
        <v>6.41</v>
      </c>
      <c r="L266" s="52" t="n">
        <v>6</v>
      </c>
      <c r="M266" s="52" t="n">
        <v>54.5</v>
      </c>
      <c r="N266" s="52" t="s">
        <v>78</v>
      </c>
      <c r="O266" s="52" t="s">
        <v>10066</v>
      </c>
      <c r="P266" s="55" t="str">
        <f aca="false">IF(G266&gt;=90,"Excellent",IF(G266&gt;=80,"Good",IF(G266&gt;=70,"At Risk","Poor")))</f>
        <v>Poor</v>
      </c>
      <c r="Q266" s="55" t="n">
        <f aca="false">ROUND(G266*0.4+(100-H266)*0.3+I266*0.3,2)</f>
        <v>79.07</v>
      </c>
      <c r="R266" s="55" t="str">
        <f aca="false">IF(H266&gt;5,"High Rejection",IF(H266&gt;2,"Watch","OK"))</f>
        <v>OK</v>
      </c>
    </row>
    <row r="267" customFormat="false" ht="15" hidden="false" customHeight="true" outlineLevel="0" collapsed="false">
      <c r="A267" s="56" t="s">
        <v>14624</v>
      </c>
      <c r="B267" s="56" t="s">
        <v>7238</v>
      </c>
      <c r="C267" s="56" t="s">
        <v>2908</v>
      </c>
      <c r="D267" s="56" t="s">
        <v>29</v>
      </c>
      <c r="E267" s="56" t="n">
        <v>67.7</v>
      </c>
      <c r="F267" s="56" t="n">
        <v>77.2</v>
      </c>
      <c r="G267" s="54" t="n">
        <f aca="false">ROUND(E267*F267/100,1)</f>
        <v>52.3</v>
      </c>
      <c r="H267" s="56" t="n">
        <v>4.66</v>
      </c>
      <c r="I267" s="56" t="n">
        <v>92.3</v>
      </c>
      <c r="J267" s="56" t="n">
        <v>-0.5</v>
      </c>
      <c r="K267" s="56" t="n">
        <v>-3.65</v>
      </c>
      <c r="L267" s="56" t="n">
        <v>0</v>
      </c>
      <c r="M267" s="56" t="n">
        <v>62.5</v>
      </c>
      <c r="N267" s="56" t="s">
        <v>78</v>
      </c>
      <c r="O267" s="56" t="s">
        <v>10061</v>
      </c>
      <c r="P267" s="55" t="str">
        <f aca="false">IF(G267&gt;=90,"Excellent",IF(G267&gt;=80,"Good",IF(G267&gt;=70,"At Risk","Poor")))</f>
        <v>Poor</v>
      </c>
      <c r="Q267" s="55" t="n">
        <f aca="false">ROUND(G267*0.4+(100-H267)*0.3+I267*0.3,2)</f>
        <v>77.21</v>
      </c>
      <c r="R267" s="55" t="str">
        <f aca="false">IF(H267&gt;5,"High Rejection",IF(H267&gt;2,"Watch","OK"))</f>
        <v>Watch</v>
      </c>
    </row>
    <row r="268" customFormat="false" ht="15" hidden="false" customHeight="true" outlineLevel="0" collapsed="false">
      <c r="A268" s="52" t="s">
        <v>14625</v>
      </c>
      <c r="B268" s="52" t="s">
        <v>14626</v>
      </c>
      <c r="C268" s="52" t="s">
        <v>3559</v>
      </c>
      <c r="D268" s="52" t="s">
        <v>22</v>
      </c>
      <c r="E268" s="52" t="n">
        <v>87.8</v>
      </c>
      <c r="F268" s="52" t="n">
        <v>92.9</v>
      </c>
      <c r="G268" s="54" t="n">
        <f aca="false">ROUND(E268*F268/100,1)</f>
        <v>81.6</v>
      </c>
      <c r="H268" s="52" t="n">
        <v>7.56</v>
      </c>
      <c r="I268" s="52" t="n">
        <v>94.5</v>
      </c>
      <c r="J268" s="52" t="n">
        <v>-0.5</v>
      </c>
      <c r="K268" s="52" t="n">
        <v>5.91</v>
      </c>
      <c r="L268" s="52" t="n">
        <v>9</v>
      </c>
      <c r="M268" s="52" t="n">
        <v>95.3</v>
      </c>
      <c r="N268" s="52" t="s">
        <v>78</v>
      </c>
      <c r="O268" s="52" t="s">
        <v>10061</v>
      </c>
      <c r="P268" s="55" t="str">
        <f aca="false">IF(G268&gt;=90,"Excellent",IF(G268&gt;=80,"Good",IF(G268&gt;=70,"At Risk","Poor")))</f>
        <v>Good</v>
      </c>
      <c r="Q268" s="55" t="n">
        <f aca="false">ROUND(G268*0.4+(100-H268)*0.3+I268*0.3,2)</f>
        <v>88.72</v>
      </c>
      <c r="R268" s="55" t="str">
        <f aca="false">IF(H268&gt;5,"High Rejection",IF(H268&gt;2,"Watch","OK"))</f>
        <v>High Rejection</v>
      </c>
    </row>
    <row r="269" customFormat="false" ht="15" hidden="false" customHeight="true" outlineLevel="0" collapsed="false">
      <c r="A269" s="56" t="s">
        <v>14627</v>
      </c>
      <c r="B269" s="56" t="s">
        <v>14628</v>
      </c>
      <c r="C269" s="56" t="s">
        <v>2224</v>
      </c>
      <c r="D269" s="56" t="s">
        <v>34</v>
      </c>
      <c r="E269" s="56" t="n">
        <v>73.8</v>
      </c>
      <c r="F269" s="56" t="n">
        <v>76.4</v>
      </c>
      <c r="G269" s="54" t="n">
        <f aca="false">ROUND(E269*F269/100,1)</f>
        <v>56.4</v>
      </c>
      <c r="H269" s="56" t="n">
        <v>0.59</v>
      </c>
      <c r="I269" s="56" t="n">
        <v>92</v>
      </c>
      <c r="J269" s="56" t="n">
        <v>-4</v>
      </c>
      <c r="K269" s="56" t="n">
        <v>6.76</v>
      </c>
      <c r="L269" s="56" t="n">
        <v>3</v>
      </c>
      <c r="M269" s="56" t="n">
        <v>95.1</v>
      </c>
      <c r="N269" s="56" t="s">
        <v>81</v>
      </c>
      <c r="O269" s="56" t="s">
        <v>10061</v>
      </c>
      <c r="P269" s="55" t="str">
        <f aca="false">IF(G269&gt;=90,"Excellent",IF(G269&gt;=80,"Good",IF(G269&gt;=70,"At Risk","Poor")))</f>
        <v>Poor</v>
      </c>
      <c r="Q269" s="55" t="n">
        <f aca="false">ROUND(G269*0.4+(100-H269)*0.3+I269*0.3,2)</f>
        <v>79.98</v>
      </c>
      <c r="R269" s="55" t="str">
        <f aca="false">IF(H269&gt;5,"High Rejection",IF(H269&gt;2,"Watch","OK"))</f>
        <v>OK</v>
      </c>
    </row>
    <row r="270" customFormat="false" ht="15" hidden="false" customHeight="true" outlineLevel="0" collapsed="false">
      <c r="A270" s="52" t="s">
        <v>14629</v>
      </c>
      <c r="B270" s="52" t="s">
        <v>6271</v>
      </c>
      <c r="C270" s="52" t="s">
        <v>606</v>
      </c>
      <c r="D270" s="52" t="s">
        <v>52</v>
      </c>
      <c r="E270" s="52" t="n">
        <v>65.1</v>
      </c>
      <c r="F270" s="52" t="n">
        <v>93.4</v>
      </c>
      <c r="G270" s="54" t="n">
        <f aca="false">ROUND(E270*F270/100,1)</f>
        <v>60.8</v>
      </c>
      <c r="H270" s="52" t="n">
        <v>6.25</v>
      </c>
      <c r="I270" s="52" t="n">
        <v>89.9</v>
      </c>
      <c r="J270" s="52" t="n">
        <v>8.4</v>
      </c>
      <c r="K270" s="52" t="n">
        <v>-1.68</v>
      </c>
      <c r="L270" s="52" t="n">
        <v>3</v>
      </c>
      <c r="M270" s="52" t="n">
        <v>71</v>
      </c>
      <c r="N270" s="52" t="s">
        <v>80</v>
      </c>
      <c r="O270" s="52" t="s">
        <v>10061</v>
      </c>
      <c r="P270" s="55" t="str">
        <f aca="false">IF(G270&gt;=90,"Excellent",IF(G270&gt;=80,"Good",IF(G270&gt;=70,"At Risk","Poor")))</f>
        <v>Poor</v>
      </c>
      <c r="Q270" s="55" t="n">
        <f aca="false">ROUND(G270*0.4+(100-H270)*0.3+I270*0.3,2)</f>
        <v>79.42</v>
      </c>
      <c r="R270" s="55" t="str">
        <f aca="false">IF(H270&gt;5,"High Rejection",IF(H270&gt;2,"Watch","OK"))</f>
        <v>High Rejection</v>
      </c>
    </row>
    <row r="271" customFormat="false" ht="15" hidden="false" customHeight="true" outlineLevel="0" collapsed="false">
      <c r="A271" s="56" t="s">
        <v>14630</v>
      </c>
      <c r="B271" s="56" t="s">
        <v>5594</v>
      </c>
      <c r="C271" s="56" t="s">
        <v>7119</v>
      </c>
      <c r="D271" s="56" t="s">
        <v>42</v>
      </c>
      <c r="E271" s="56" t="n">
        <v>65.9</v>
      </c>
      <c r="F271" s="56" t="n">
        <v>95.3</v>
      </c>
      <c r="G271" s="54" t="n">
        <f aca="false">ROUND(E271*F271/100,1)</f>
        <v>62.8</v>
      </c>
      <c r="H271" s="56" t="n">
        <v>6.55</v>
      </c>
      <c r="I271" s="56" t="n">
        <v>97.5</v>
      </c>
      <c r="J271" s="56" t="n">
        <v>7.6</v>
      </c>
      <c r="K271" s="56" t="n">
        <v>7.14</v>
      </c>
      <c r="L271" s="56" t="n">
        <v>4</v>
      </c>
      <c r="M271" s="56" t="n">
        <v>54.5</v>
      </c>
      <c r="N271" s="56" t="s">
        <v>80</v>
      </c>
      <c r="O271" s="56" t="s">
        <v>10061</v>
      </c>
      <c r="P271" s="55" t="str">
        <f aca="false">IF(G271&gt;=90,"Excellent",IF(G271&gt;=80,"Good",IF(G271&gt;=70,"At Risk","Poor")))</f>
        <v>Poor</v>
      </c>
      <c r="Q271" s="55" t="n">
        <f aca="false">ROUND(G271*0.4+(100-H271)*0.3+I271*0.3,2)</f>
        <v>82.41</v>
      </c>
      <c r="R271" s="55" t="str">
        <f aca="false">IF(H271&gt;5,"High Rejection",IF(H271&gt;2,"Watch","OK"))</f>
        <v>High Rejection</v>
      </c>
    </row>
    <row r="272" customFormat="false" ht="15" hidden="false" customHeight="true" outlineLevel="0" collapsed="false">
      <c r="A272" s="52" t="s">
        <v>14631</v>
      </c>
      <c r="B272" s="52" t="s">
        <v>14354</v>
      </c>
      <c r="C272" s="52" t="s">
        <v>1884</v>
      </c>
      <c r="D272" s="52" t="s">
        <v>36</v>
      </c>
      <c r="E272" s="52" t="n">
        <v>73.8</v>
      </c>
      <c r="F272" s="52" t="n">
        <v>76.7</v>
      </c>
      <c r="G272" s="54" t="n">
        <f aca="false">ROUND(E272*F272/100,1)</f>
        <v>56.6</v>
      </c>
      <c r="H272" s="52" t="n">
        <v>7.47</v>
      </c>
      <c r="I272" s="52" t="n">
        <v>89.4</v>
      </c>
      <c r="J272" s="52" t="n">
        <v>1.2</v>
      </c>
      <c r="K272" s="52" t="n">
        <v>-3.33</v>
      </c>
      <c r="L272" s="52" t="n">
        <v>8</v>
      </c>
      <c r="M272" s="52" t="n">
        <v>81.5</v>
      </c>
      <c r="N272" s="52" t="s">
        <v>80</v>
      </c>
      <c r="O272" s="52" t="s">
        <v>10061</v>
      </c>
      <c r="P272" s="55" t="str">
        <f aca="false">IF(G272&gt;=90,"Excellent",IF(G272&gt;=80,"Good",IF(G272&gt;=70,"At Risk","Poor")))</f>
        <v>Poor</v>
      </c>
      <c r="Q272" s="55" t="n">
        <f aca="false">ROUND(G272*0.4+(100-H272)*0.3+I272*0.3,2)</f>
        <v>77.22</v>
      </c>
      <c r="R272" s="55" t="str">
        <f aca="false">IF(H272&gt;5,"High Rejection",IF(H272&gt;2,"Watch","OK"))</f>
        <v>High Rejection</v>
      </c>
    </row>
    <row r="273" customFormat="false" ht="15" hidden="false" customHeight="true" outlineLevel="0" collapsed="false">
      <c r="A273" s="56" t="s">
        <v>14632</v>
      </c>
      <c r="B273" s="56" t="s">
        <v>4488</v>
      </c>
      <c r="C273" s="56" t="s">
        <v>2597</v>
      </c>
      <c r="D273" s="56" t="s">
        <v>53</v>
      </c>
      <c r="E273" s="56" t="n">
        <v>70.7</v>
      </c>
      <c r="F273" s="56" t="n">
        <v>72.6</v>
      </c>
      <c r="G273" s="54" t="n">
        <f aca="false">ROUND(E273*F273/100,1)</f>
        <v>51.3</v>
      </c>
      <c r="H273" s="56" t="n">
        <v>2.21</v>
      </c>
      <c r="I273" s="56" t="n">
        <v>95.2</v>
      </c>
      <c r="J273" s="56" t="n">
        <v>11</v>
      </c>
      <c r="K273" s="56" t="n">
        <v>7.32</v>
      </c>
      <c r="L273" s="56" t="n">
        <v>7</v>
      </c>
      <c r="M273" s="56" t="n">
        <v>95.4</v>
      </c>
      <c r="N273" s="56" t="s">
        <v>79</v>
      </c>
      <c r="O273" s="56" t="s">
        <v>10066</v>
      </c>
      <c r="P273" s="55" t="str">
        <f aca="false">IF(G273&gt;=90,"Excellent",IF(G273&gt;=80,"Good",IF(G273&gt;=70,"At Risk","Poor")))</f>
        <v>Poor</v>
      </c>
      <c r="Q273" s="55" t="n">
        <f aca="false">ROUND(G273*0.4+(100-H273)*0.3+I273*0.3,2)</f>
        <v>78.42</v>
      </c>
      <c r="R273" s="55" t="str">
        <f aca="false">IF(H273&gt;5,"High Rejection",IF(H273&gt;2,"Watch","OK"))</f>
        <v>Watch</v>
      </c>
    </row>
    <row r="274" customFormat="false" ht="15" hidden="false" customHeight="true" outlineLevel="0" collapsed="false">
      <c r="A274" s="52" t="s">
        <v>14633</v>
      </c>
      <c r="B274" s="52" t="s">
        <v>14634</v>
      </c>
      <c r="C274" s="52" t="s">
        <v>1560</v>
      </c>
      <c r="D274" s="52" t="s">
        <v>51</v>
      </c>
      <c r="E274" s="52" t="n">
        <v>94.3</v>
      </c>
      <c r="F274" s="52" t="n">
        <v>76.2</v>
      </c>
      <c r="G274" s="54" t="n">
        <f aca="false">ROUND(E274*F274/100,1)</f>
        <v>71.9</v>
      </c>
      <c r="H274" s="52" t="n">
        <v>4.93</v>
      </c>
      <c r="I274" s="52" t="n">
        <v>96.5</v>
      </c>
      <c r="J274" s="52" t="n">
        <v>-4.8</v>
      </c>
      <c r="K274" s="52" t="n">
        <v>-3.34</v>
      </c>
      <c r="L274" s="52" t="n">
        <v>7</v>
      </c>
      <c r="M274" s="52" t="n">
        <v>77.3</v>
      </c>
      <c r="N274" s="52" t="s">
        <v>80</v>
      </c>
      <c r="O274" s="52" t="s">
        <v>10066</v>
      </c>
      <c r="P274" s="55" t="str">
        <f aca="false">IF(G274&gt;=90,"Excellent",IF(G274&gt;=80,"Good",IF(G274&gt;=70,"At Risk","Poor")))</f>
        <v>At Risk</v>
      </c>
      <c r="Q274" s="55" t="n">
        <f aca="false">ROUND(G274*0.4+(100-H274)*0.3+I274*0.3,2)</f>
        <v>86.23</v>
      </c>
      <c r="R274" s="55" t="str">
        <f aca="false">IF(H274&gt;5,"High Rejection",IF(H274&gt;2,"Watch","OK"))</f>
        <v>Watch</v>
      </c>
    </row>
    <row r="275" customFormat="false" ht="15" hidden="false" customHeight="true" outlineLevel="0" collapsed="false">
      <c r="A275" s="56" t="s">
        <v>14635</v>
      </c>
      <c r="B275" s="56" t="s">
        <v>14636</v>
      </c>
      <c r="C275" s="56" t="s">
        <v>576</v>
      </c>
      <c r="D275" s="56" t="s">
        <v>45</v>
      </c>
      <c r="E275" s="56" t="n">
        <v>96.8</v>
      </c>
      <c r="F275" s="56" t="n">
        <v>84.5</v>
      </c>
      <c r="G275" s="54" t="n">
        <f aca="false">ROUND(E275*F275/100,1)</f>
        <v>81.8</v>
      </c>
      <c r="H275" s="56" t="n">
        <v>4.75</v>
      </c>
      <c r="I275" s="56" t="n">
        <v>87.1</v>
      </c>
      <c r="J275" s="56" t="n">
        <v>1.4</v>
      </c>
      <c r="K275" s="56" t="n">
        <v>7.41</v>
      </c>
      <c r="L275" s="56" t="n">
        <v>2</v>
      </c>
      <c r="M275" s="56" t="n">
        <v>74.6</v>
      </c>
      <c r="N275" s="56" t="s">
        <v>79</v>
      </c>
      <c r="O275" s="56" t="s">
        <v>10066</v>
      </c>
      <c r="P275" s="55" t="str">
        <f aca="false">IF(G275&gt;=90,"Excellent",IF(G275&gt;=80,"Good",IF(G275&gt;=70,"At Risk","Poor")))</f>
        <v>Good</v>
      </c>
      <c r="Q275" s="55" t="n">
        <f aca="false">ROUND(G275*0.4+(100-H275)*0.3+I275*0.3,2)</f>
        <v>87.43</v>
      </c>
      <c r="R275" s="55" t="str">
        <f aca="false">IF(H275&gt;5,"High Rejection",IF(H275&gt;2,"Watch","OK"))</f>
        <v>Watch</v>
      </c>
    </row>
    <row r="276" customFormat="false" ht="15" hidden="false" customHeight="true" outlineLevel="0" collapsed="false">
      <c r="A276" s="52" t="s">
        <v>14637</v>
      </c>
      <c r="B276" s="52" t="s">
        <v>6072</v>
      </c>
      <c r="C276" s="52" t="s">
        <v>366</v>
      </c>
      <c r="D276" s="52" t="s">
        <v>56</v>
      </c>
      <c r="E276" s="52" t="n">
        <v>74.5</v>
      </c>
      <c r="F276" s="52" t="n">
        <v>70.6</v>
      </c>
      <c r="G276" s="54" t="n">
        <f aca="false">ROUND(E276*F276/100,1)</f>
        <v>52.6</v>
      </c>
      <c r="H276" s="52" t="n">
        <v>2.02</v>
      </c>
      <c r="I276" s="52" t="n">
        <v>89.6</v>
      </c>
      <c r="J276" s="52" t="n">
        <v>0.2</v>
      </c>
      <c r="K276" s="52" t="n">
        <v>0.41</v>
      </c>
      <c r="L276" s="52" t="n">
        <v>7</v>
      </c>
      <c r="M276" s="52" t="n">
        <v>59.6</v>
      </c>
      <c r="N276" s="52" t="s">
        <v>79</v>
      </c>
      <c r="O276" s="52" t="s">
        <v>10061</v>
      </c>
      <c r="P276" s="55" t="str">
        <f aca="false">IF(G276&gt;=90,"Excellent",IF(G276&gt;=80,"Good",IF(G276&gt;=70,"At Risk","Poor")))</f>
        <v>Poor</v>
      </c>
      <c r="Q276" s="55" t="n">
        <f aca="false">ROUND(G276*0.4+(100-H276)*0.3+I276*0.3,2)</f>
        <v>77.31</v>
      </c>
      <c r="R276" s="55" t="str">
        <f aca="false">IF(H276&gt;5,"High Rejection",IF(H276&gt;2,"Watch","OK"))</f>
        <v>Watch</v>
      </c>
    </row>
    <row r="277" customFormat="false" ht="15" hidden="false" customHeight="true" outlineLevel="0" collapsed="false">
      <c r="A277" s="56" t="s">
        <v>14638</v>
      </c>
      <c r="B277" s="56" t="s">
        <v>4596</v>
      </c>
      <c r="C277" s="56" t="s">
        <v>5302</v>
      </c>
      <c r="D277" s="56" t="s">
        <v>30</v>
      </c>
      <c r="E277" s="56" t="n">
        <v>97.8</v>
      </c>
      <c r="F277" s="56" t="n">
        <v>95</v>
      </c>
      <c r="G277" s="54" t="n">
        <f aca="false">ROUND(E277*F277/100,1)</f>
        <v>92.9</v>
      </c>
      <c r="H277" s="56" t="n">
        <v>0.64</v>
      </c>
      <c r="I277" s="56" t="n">
        <v>87.4</v>
      </c>
      <c r="J277" s="56" t="n">
        <v>5.8</v>
      </c>
      <c r="K277" s="56" t="n">
        <v>6.04</v>
      </c>
      <c r="L277" s="56" t="n">
        <v>6</v>
      </c>
      <c r="M277" s="56" t="n">
        <v>92.6</v>
      </c>
      <c r="N277" s="56" t="s">
        <v>80</v>
      </c>
      <c r="O277" s="56" t="s">
        <v>10061</v>
      </c>
      <c r="P277" s="55" t="str">
        <f aca="false">IF(G277&gt;=90,"Excellent",IF(G277&gt;=80,"Good",IF(G277&gt;=70,"At Risk","Poor")))</f>
        <v>Excellent</v>
      </c>
      <c r="Q277" s="55" t="n">
        <f aca="false">ROUND(G277*0.4+(100-H277)*0.3+I277*0.3,2)</f>
        <v>93.19</v>
      </c>
      <c r="R277" s="55" t="str">
        <f aca="false">IF(H277&gt;5,"High Rejection",IF(H277&gt;2,"Watch","OK"))</f>
        <v>OK</v>
      </c>
    </row>
    <row r="278" customFormat="false" ht="15" hidden="false" customHeight="true" outlineLevel="0" collapsed="false">
      <c r="A278" s="52" t="s">
        <v>14639</v>
      </c>
      <c r="B278" s="52" t="s">
        <v>6139</v>
      </c>
      <c r="C278" s="52" t="s">
        <v>6388</v>
      </c>
      <c r="D278" s="52" t="s">
        <v>54</v>
      </c>
      <c r="E278" s="52" t="n">
        <v>71.1</v>
      </c>
      <c r="F278" s="52" t="n">
        <v>86.1</v>
      </c>
      <c r="G278" s="54" t="n">
        <f aca="false">ROUND(E278*F278/100,1)</f>
        <v>61.2</v>
      </c>
      <c r="H278" s="52" t="n">
        <v>5.7</v>
      </c>
      <c r="I278" s="52" t="n">
        <v>96.6</v>
      </c>
      <c r="J278" s="52" t="n">
        <v>8.2</v>
      </c>
      <c r="K278" s="52" t="n">
        <v>-2.94</v>
      </c>
      <c r="L278" s="52" t="n">
        <v>10</v>
      </c>
      <c r="M278" s="52" t="n">
        <v>82.7</v>
      </c>
      <c r="N278" s="52" t="s">
        <v>81</v>
      </c>
      <c r="O278" s="52" t="s">
        <v>10066</v>
      </c>
      <c r="P278" s="55" t="str">
        <f aca="false">IF(G278&gt;=90,"Excellent",IF(G278&gt;=80,"Good",IF(G278&gt;=70,"At Risk","Poor")))</f>
        <v>Poor</v>
      </c>
      <c r="Q278" s="55" t="n">
        <f aca="false">ROUND(G278*0.4+(100-H278)*0.3+I278*0.3,2)</f>
        <v>81.75</v>
      </c>
      <c r="R278" s="55" t="str">
        <f aca="false">IF(H278&gt;5,"High Rejection",IF(H278&gt;2,"Watch","OK"))</f>
        <v>High Rejection</v>
      </c>
    </row>
    <row r="279" customFormat="false" ht="15" hidden="false" customHeight="true" outlineLevel="0" collapsed="false">
      <c r="A279" s="56" t="s">
        <v>14640</v>
      </c>
      <c r="B279" s="56" t="s">
        <v>4574</v>
      </c>
      <c r="C279" s="56" t="s">
        <v>5879</v>
      </c>
      <c r="D279" s="56" t="s">
        <v>33</v>
      </c>
      <c r="E279" s="56" t="n">
        <v>99.9</v>
      </c>
      <c r="F279" s="56" t="n">
        <v>84.5</v>
      </c>
      <c r="G279" s="54" t="n">
        <f aca="false">ROUND(E279*F279/100,1)</f>
        <v>84.4</v>
      </c>
      <c r="H279" s="56" t="n">
        <v>7.11</v>
      </c>
      <c r="I279" s="56" t="n">
        <v>90.4</v>
      </c>
      <c r="J279" s="56" t="n">
        <v>-3.6</v>
      </c>
      <c r="K279" s="56" t="n">
        <v>-3.88</v>
      </c>
      <c r="L279" s="56" t="n">
        <v>1</v>
      </c>
      <c r="M279" s="56" t="n">
        <v>98.4</v>
      </c>
      <c r="N279" s="56" t="s">
        <v>79</v>
      </c>
      <c r="O279" s="56" t="s">
        <v>10066</v>
      </c>
      <c r="P279" s="55" t="str">
        <f aca="false">IF(G279&gt;=90,"Excellent",IF(G279&gt;=80,"Good",IF(G279&gt;=70,"At Risk","Poor")))</f>
        <v>Good</v>
      </c>
      <c r="Q279" s="55" t="n">
        <f aca="false">ROUND(G279*0.4+(100-H279)*0.3+I279*0.3,2)</f>
        <v>88.75</v>
      </c>
      <c r="R279" s="55" t="str">
        <f aca="false">IF(H279&gt;5,"High Rejection",IF(H279&gt;2,"Watch","OK"))</f>
        <v>High Rejection</v>
      </c>
    </row>
    <row r="280" customFormat="false" ht="15" hidden="false" customHeight="true" outlineLevel="0" collapsed="false">
      <c r="A280" s="52" t="s">
        <v>14641</v>
      </c>
      <c r="B280" s="52" t="s">
        <v>5312</v>
      </c>
      <c r="C280" s="52" t="s">
        <v>1124</v>
      </c>
      <c r="D280" s="52" t="s">
        <v>13</v>
      </c>
      <c r="E280" s="52" t="n">
        <v>79.1</v>
      </c>
      <c r="F280" s="52" t="n">
        <v>87.6</v>
      </c>
      <c r="G280" s="54" t="n">
        <f aca="false">ROUND(E280*F280/100,1)</f>
        <v>69.3</v>
      </c>
      <c r="H280" s="52" t="n">
        <v>5.97</v>
      </c>
      <c r="I280" s="52" t="n">
        <v>86.5</v>
      </c>
      <c r="J280" s="52" t="n">
        <v>2.6</v>
      </c>
      <c r="K280" s="52" t="n">
        <v>-2.33</v>
      </c>
      <c r="L280" s="52" t="n">
        <v>8</v>
      </c>
      <c r="M280" s="52" t="n">
        <v>55.4</v>
      </c>
      <c r="N280" s="52" t="s">
        <v>78</v>
      </c>
      <c r="O280" s="52" t="s">
        <v>10061</v>
      </c>
      <c r="P280" s="55" t="str">
        <f aca="false">IF(G280&gt;=90,"Excellent",IF(G280&gt;=80,"Good",IF(G280&gt;=70,"At Risk","Poor")))</f>
        <v>Poor</v>
      </c>
      <c r="Q280" s="55" t="n">
        <f aca="false">ROUND(G280*0.4+(100-H280)*0.3+I280*0.3,2)</f>
        <v>81.88</v>
      </c>
      <c r="R280" s="55" t="str">
        <f aca="false">IF(H280&gt;5,"High Rejection",IF(H280&gt;2,"Watch","OK"))</f>
        <v>High Rejection</v>
      </c>
    </row>
    <row r="281" customFormat="false" ht="15" hidden="false" customHeight="true" outlineLevel="0" collapsed="false">
      <c r="A281" s="56" t="s">
        <v>14642</v>
      </c>
      <c r="B281" s="56" t="s">
        <v>5748</v>
      </c>
      <c r="C281" s="56" t="s">
        <v>2089</v>
      </c>
      <c r="D281" s="56" t="s">
        <v>47</v>
      </c>
      <c r="E281" s="56" t="n">
        <v>94.6</v>
      </c>
      <c r="F281" s="56" t="n">
        <v>73.1</v>
      </c>
      <c r="G281" s="54" t="n">
        <f aca="false">ROUND(E281*F281/100,1)</f>
        <v>69.2</v>
      </c>
      <c r="H281" s="56" t="n">
        <v>1.04</v>
      </c>
      <c r="I281" s="56" t="n">
        <v>93</v>
      </c>
      <c r="J281" s="56" t="n">
        <v>8.7</v>
      </c>
      <c r="K281" s="56" t="n">
        <v>-4.71</v>
      </c>
      <c r="L281" s="56" t="n">
        <v>0</v>
      </c>
      <c r="M281" s="56" t="n">
        <v>58.3</v>
      </c>
      <c r="N281" s="56" t="s">
        <v>81</v>
      </c>
      <c r="O281" s="56" t="s">
        <v>10066</v>
      </c>
      <c r="P281" s="55" t="str">
        <f aca="false">IF(G281&gt;=90,"Excellent",IF(G281&gt;=80,"Good",IF(G281&gt;=70,"At Risk","Poor")))</f>
        <v>Poor</v>
      </c>
      <c r="Q281" s="55" t="n">
        <f aca="false">ROUND(G281*0.4+(100-H281)*0.3+I281*0.3,2)</f>
        <v>85.27</v>
      </c>
      <c r="R281" s="55" t="str">
        <f aca="false">IF(H281&gt;5,"High Rejection",IF(H281&gt;2,"Watch","OK"))</f>
        <v>OK</v>
      </c>
    </row>
    <row r="282" customFormat="false" ht="15" hidden="false" customHeight="true" outlineLevel="0" collapsed="false">
      <c r="A282" s="52" t="s">
        <v>14643</v>
      </c>
      <c r="B282" s="52" t="s">
        <v>14354</v>
      </c>
      <c r="C282" s="52" t="s">
        <v>1095</v>
      </c>
      <c r="D282" s="52" t="s">
        <v>29</v>
      </c>
      <c r="E282" s="52" t="n">
        <v>73.3</v>
      </c>
      <c r="F282" s="52" t="n">
        <v>96.4</v>
      </c>
      <c r="G282" s="54" t="n">
        <f aca="false">ROUND(E282*F282/100,1)</f>
        <v>70.7</v>
      </c>
      <c r="H282" s="52" t="n">
        <v>6.23</v>
      </c>
      <c r="I282" s="52" t="n">
        <v>97.1</v>
      </c>
      <c r="J282" s="52" t="n">
        <v>5.2</v>
      </c>
      <c r="K282" s="52" t="n">
        <v>2.23</v>
      </c>
      <c r="L282" s="52" t="n">
        <v>0</v>
      </c>
      <c r="M282" s="52" t="n">
        <v>72.8</v>
      </c>
      <c r="N282" s="52" t="s">
        <v>81</v>
      </c>
      <c r="O282" s="52" t="s">
        <v>10066</v>
      </c>
      <c r="P282" s="55" t="str">
        <f aca="false">IF(G282&gt;=90,"Excellent",IF(G282&gt;=80,"Good",IF(G282&gt;=70,"At Risk","Poor")))</f>
        <v>At Risk</v>
      </c>
      <c r="Q282" s="55" t="n">
        <f aca="false">ROUND(G282*0.4+(100-H282)*0.3+I282*0.3,2)</f>
        <v>85.54</v>
      </c>
      <c r="R282" s="55" t="str">
        <f aca="false">IF(H282&gt;5,"High Rejection",IF(H282&gt;2,"Watch","OK"))</f>
        <v>High Rejection</v>
      </c>
    </row>
    <row r="283" customFormat="false" ht="15" hidden="false" customHeight="true" outlineLevel="0" collapsed="false">
      <c r="A283" s="56" t="s">
        <v>14644</v>
      </c>
      <c r="B283" s="56" t="s">
        <v>5077</v>
      </c>
      <c r="C283" s="56" t="s">
        <v>2084</v>
      </c>
      <c r="D283" s="56" t="s">
        <v>54</v>
      </c>
      <c r="E283" s="56" t="n">
        <v>92.8</v>
      </c>
      <c r="F283" s="56" t="n">
        <v>78.9</v>
      </c>
      <c r="G283" s="54" t="n">
        <f aca="false">ROUND(E283*F283/100,1)</f>
        <v>73.2</v>
      </c>
      <c r="H283" s="56" t="n">
        <v>7.57</v>
      </c>
      <c r="I283" s="56" t="n">
        <v>98</v>
      </c>
      <c r="J283" s="56" t="n">
        <v>4.1</v>
      </c>
      <c r="K283" s="56" t="n">
        <v>6.49</v>
      </c>
      <c r="L283" s="56" t="n">
        <v>7</v>
      </c>
      <c r="M283" s="56" t="n">
        <v>82.3</v>
      </c>
      <c r="N283" s="56" t="s">
        <v>80</v>
      </c>
      <c r="O283" s="56" t="s">
        <v>10061</v>
      </c>
      <c r="P283" s="55" t="str">
        <f aca="false">IF(G283&gt;=90,"Excellent",IF(G283&gt;=80,"Good",IF(G283&gt;=70,"At Risk","Poor")))</f>
        <v>At Risk</v>
      </c>
      <c r="Q283" s="55" t="n">
        <f aca="false">ROUND(G283*0.4+(100-H283)*0.3+I283*0.3,2)</f>
        <v>86.41</v>
      </c>
      <c r="R283" s="55" t="str">
        <f aca="false">IF(H283&gt;5,"High Rejection",IF(H283&gt;2,"Watch","OK"))</f>
        <v>High Rejection</v>
      </c>
    </row>
    <row r="284" customFormat="false" ht="15" hidden="false" customHeight="true" outlineLevel="0" collapsed="false">
      <c r="A284" s="52" t="s">
        <v>14645</v>
      </c>
      <c r="B284" s="52" t="s">
        <v>4510</v>
      </c>
      <c r="C284" s="52" t="s">
        <v>12347</v>
      </c>
      <c r="D284" s="52" t="s">
        <v>41</v>
      </c>
      <c r="E284" s="52" t="n">
        <v>94.6</v>
      </c>
      <c r="F284" s="52" t="n">
        <v>81.5</v>
      </c>
      <c r="G284" s="54" t="n">
        <f aca="false">ROUND(E284*F284/100,1)</f>
        <v>77.1</v>
      </c>
      <c r="H284" s="52" t="n">
        <v>7.87</v>
      </c>
      <c r="I284" s="52" t="n">
        <v>91.7</v>
      </c>
      <c r="J284" s="52" t="n">
        <v>3.1</v>
      </c>
      <c r="K284" s="52" t="n">
        <v>0.44</v>
      </c>
      <c r="L284" s="52" t="n">
        <v>5</v>
      </c>
      <c r="M284" s="52" t="n">
        <v>99.3</v>
      </c>
      <c r="N284" s="52" t="s">
        <v>78</v>
      </c>
      <c r="O284" s="52" t="s">
        <v>10061</v>
      </c>
      <c r="P284" s="55" t="str">
        <f aca="false">IF(G284&gt;=90,"Excellent",IF(G284&gt;=80,"Good",IF(G284&gt;=70,"At Risk","Poor")))</f>
        <v>At Risk</v>
      </c>
      <c r="Q284" s="55" t="n">
        <f aca="false">ROUND(G284*0.4+(100-H284)*0.3+I284*0.3,2)</f>
        <v>85.99</v>
      </c>
      <c r="R284" s="55" t="str">
        <f aca="false">IF(H284&gt;5,"High Rejection",IF(H284&gt;2,"Watch","OK"))</f>
        <v>High Rejection</v>
      </c>
    </row>
    <row r="285" customFormat="false" ht="15" hidden="false" customHeight="true" outlineLevel="0" collapsed="false">
      <c r="A285" s="56" t="s">
        <v>14646</v>
      </c>
      <c r="B285" s="56" t="s">
        <v>6933</v>
      </c>
      <c r="C285" s="56" t="s">
        <v>3672</v>
      </c>
      <c r="D285" s="56" t="s">
        <v>51</v>
      </c>
      <c r="E285" s="56" t="n">
        <v>97.9</v>
      </c>
      <c r="F285" s="56" t="n">
        <v>76.9</v>
      </c>
      <c r="G285" s="54" t="n">
        <f aca="false">ROUND(E285*F285/100,1)</f>
        <v>75.3</v>
      </c>
      <c r="H285" s="56" t="n">
        <v>6.83</v>
      </c>
      <c r="I285" s="56" t="n">
        <v>87.8</v>
      </c>
      <c r="J285" s="56" t="n">
        <v>4.6</v>
      </c>
      <c r="K285" s="56" t="n">
        <v>3.58</v>
      </c>
      <c r="L285" s="56" t="n">
        <v>9</v>
      </c>
      <c r="M285" s="56" t="n">
        <v>62.9</v>
      </c>
      <c r="N285" s="56" t="s">
        <v>80</v>
      </c>
      <c r="O285" s="56" t="s">
        <v>10066</v>
      </c>
      <c r="P285" s="55" t="str">
        <f aca="false">IF(G285&gt;=90,"Excellent",IF(G285&gt;=80,"Good",IF(G285&gt;=70,"At Risk","Poor")))</f>
        <v>At Risk</v>
      </c>
      <c r="Q285" s="55" t="n">
        <f aca="false">ROUND(G285*0.4+(100-H285)*0.3+I285*0.3,2)</f>
        <v>84.41</v>
      </c>
      <c r="R285" s="55" t="str">
        <f aca="false">IF(H285&gt;5,"High Rejection",IF(H285&gt;2,"Watch","OK"))</f>
        <v>High Rejection</v>
      </c>
    </row>
    <row r="286" customFormat="false" ht="15" hidden="false" customHeight="true" outlineLevel="0" collapsed="false">
      <c r="A286" s="52" t="s">
        <v>14647</v>
      </c>
      <c r="B286" s="52" t="s">
        <v>14648</v>
      </c>
      <c r="C286" s="52" t="s">
        <v>1871</v>
      </c>
      <c r="D286" s="52" t="s">
        <v>30</v>
      </c>
      <c r="E286" s="52" t="n">
        <v>87.7</v>
      </c>
      <c r="F286" s="52" t="n">
        <v>80.9</v>
      </c>
      <c r="G286" s="54" t="n">
        <f aca="false">ROUND(E286*F286/100,1)</f>
        <v>70.9</v>
      </c>
      <c r="H286" s="52" t="n">
        <v>6.95</v>
      </c>
      <c r="I286" s="52" t="n">
        <v>88.1</v>
      </c>
      <c r="J286" s="52" t="n">
        <v>3.7</v>
      </c>
      <c r="K286" s="52" t="n">
        <v>0.34</v>
      </c>
      <c r="L286" s="52" t="n">
        <v>2</v>
      </c>
      <c r="M286" s="52" t="n">
        <v>64.2</v>
      </c>
      <c r="N286" s="52" t="s">
        <v>78</v>
      </c>
      <c r="O286" s="52" t="s">
        <v>10066</v>
      </c>
      <c r="P286" s="55" t="str">
        <f aca="false">IF(G286&gt;=90,"Excellent",IF(G286&gt;=80,"Good",IF(G286&gt;=70,"At Risk","Poor")))</f>
        <v>At Risk</v>
      </c>
      <c r="Q286" s="55" t="n">
        <f aca="false">ROUND(G286*0.4+(100-H286)*0.3+I286*0.3,2)</f>
        <v>82.71</v>
      </c>
      <c r="R286" s="55" t="str">
        <f aca="false">IF(H286&gt;5,"High Rejection",IF(H286&gt;2,"Watch","OK"))</f>
        <v>High Rejection</v>
      </c>
    </row>
    <row r="287" customFormat="false" ht="15" hidden="false" customHeight="true" outlineLevel="0" collapsed="false">
      <c r="A287" s="56" t="s">
        <v>14649</v>
      </c>
      <c r="B287" s="56" t="s">
        <v>5731</v>
      </c>
      <c r="C287" s="56" t="s">
        <v>8958</v>
      </c>
      <c r="D287" s="56" t="s">
        <v>13</v>
      </c>
      <c r="E287" s="56" t="n">
        <v>95.8</v>
      </c>
      <c r="F287" s="56" t="n">
        <v>91.5</v>
      </c>
      <c r="G287" s="54" t="n">
        <f aca="false">ROUND(E287*F287/100,1)</f>
        <v>87.7</v>
      </c>
      <c r="H287" s="56" t="n">
        <v>1.95</v>
      </c>
      <c r="I287" s="56" t="n">
        <v>99.9</v>
      </c>
      <c r="J287" s="56" t="n">
        <v>4</v>
      </c>
      <c r="K287" s="56" t="n">
        <v>-1.62</v>
      </c>
      <c r="L287" s="56" t="n">
        <v>8</v>
      </c>
      <c r="M287" s="56" t="n">
        <v>76.1</v>
      </c>
      <c r="N287" s="56" t="s">
        <v>79</v>
      </c>
      <c r="O287" s="56" t="s">
        <v>10061</v>
      </c>
      <c r="P287" s="55" t="str">
        <f aca="false">IF(G287&gt;=90,"Excellent",IF(G287&gt;=80,"Good",IF(G287&gt;=70,"At Risk","Poor")))</f>
        <v>Good</v>
      </c>
      <c r="Q287" s="55" t="n">
        <f aca="false">ROUND(G287*0.4+(100-H287)*0.3+I287*0.3,2)</f>
        <v>94.47</v>
      </c>
      <c r="R287" s="55" t="str">
        <f aca="false">IF(H287&gt;5,"High Rejection",IF(H287&gt;2,"Watch","OK"))</f>
        <v>OK</v>
      </c>
    </row>
    <row r="288" customFormat="false" ht="15" hidden="false" customHeight="true" outlineLevel="0" collapsed="false">
      <c r="A288" s="52" t="s">
        <v>14650</v>
      </c>
      <c r="B288" s="52" t="s">
        <v>14620</v>
      </c>
      <c r="C288" s="52" t="s">
        <v>623</v>
      </c>
      <c r="D288" s="52" t="s">
        <v>43</v>
      </c>
      <c r="E288" s="52" t="n">
        <v>74.8</v>
      </c>
      <c r="F288" s="52" t="n">
        <v>98.8</v>
      </c>
      <c r="G288" s="54" t="n">
        <f aca="false">ROUND(E288*F288/100,1)</f>
        <v>73.9</v>
      </c>
      <c r="H288" s="52" t="n">
        <v>2.75</v>
      </c>
      <c r="I288" s="52" t="n">
        <v>89.5</v>
      </c>
      <c r="J288" s="52" t="n">
        <v>0.3</v>
      </c>
      <c r="K288" s="52" t="n">
        <v>8.33</v>
      </c>
      <c r="L288" s="52" t="n">
        <v>7</v>
      </c>
      <c r="M288" s="52" t="n">
        <v>50.8</v>
      </c>
      <c r="N288" s="52" t="s">
        <v>79</v>
      </c>
      <c r="O288" s="52" t="s">
        <v>10061</v>
      </c>
      <c r="P288" s="55" t="str">
        <f aca="false">IF(G288&gt;=90,"Excellent",IF(G288&gt;=80,"Good",IF(G288&gt;=70,"At Risk","Poor")))</f>
        <v>At Risk</v>
      </c>
      <c r="Q288" s="55" t="n">
        <f aca="false">ROUND(G288*0.4+(100-H288)*0.3+I288*0.3,2)</f>
        <v>85.59</v>
      </c>
      <c r="R288" s="55" t="str">
        <f aca="false">IF(H288&gt;5,"High Rejection",IF(H288&gt;2,"Watch","OK"))</f>
        <v>Watch</v>
      </c>
    </row>
    <row r="289" customFormat="false" ht="15" hidden="false" customHeight="true" outlineLevel="0" collapsed="false">
      <c r="A289" s="56" t="s">
        <v>14651</v>
      </c>
      <c r="B289" s="56" t="s">
        <v>14507</v>
      </c>
      <c r="C289" s="56" t="s">
        <v>4272</v>
      </c>
      <c r="D289" s="56" t="s">
        <v>33</v>
      </c>
      <c r="E289" s="56" t="n">
        <v>60.5</v>
      </c>
      <c r="F289" s="56" t="n">
        <v>74.4</v>
      </c>
      <c r="G289" s="54" t="n">
        <f aca="false">ROUND(E289*F289/100,1)</f>
        <v>45</v>
      </c>
      <c r="H289" s="56" t="n">
        <v>1.19</v>
      </c>
      <c r="I289" s="56" t="n">
        <v>89.5</v>
      </c>
      <c r="J289" s="56" t="n">
        <v>14.9</v>
      </c>
      <c r="K289" s="56" t="n">
        <v>-1.43</v>
      </c>
      <c r="L289" s="56" t="n">
        <v>0</v>
      </c>
      <c r="M289" s="56" t="n">
        <v>82.8</v>
      </c>
      <c r="N289" s="56" t="s">
        <v>80</v>
      </c>
      <c r="O289" s="56" t="s">
        <v>10066</v>
      </c>
      <c r="P289" s="55" t="str">
        <f aca="false">IF(G289&gt;=90,"Excellent",IF(G289&gt;=80,"Good",IF(G289&gt;=70,"At Risk","Poor")))</f>
        <v>Poor</v>
      </c>
      <c r="Q289" s="55" t="n">
        <f aca="false">ROUND(G289*0.4+(100-H289)*0.3+I289*0.3,2)</f>
        <v>74.49</v>
      </c>
      <c r="R289" s="55" t="str">
        <f aca="false">IF(H289&gt;5,"High Rejection",IF(H289&gt;2,"Watch","OK"))</f>
        <v>OK</v>
      </c>
    </row>
    <row r="290" customFormat="false" ht="15" hidden="false" customHeight="true" outlineLevel="0" collapsed="false">
      <c r="A290" s="52" t="s">
        <v>14652</v>
      </c>
      <c r="B290" s="52" t="s">
        <v>14653</v>
      </c>
      <c r="C290" s="52" t="s">
        <v>561</v>
      </c>
      <c r="D290" s="52" t="s">
        <v>33</v>
      </c>
      <c r="E290" s="52" t="n">
        <v>76.3</v>
      </c>
      <c r="F290" s="52" t="n">
        <v>99.1</v>
      </c>
      <c r="G290" s="54" t="n">
        <f aca="false">ROUND(E290*F290/100,1)</f>
        <v>75.6</v>
      </c>
      <c r="H290" s="52" t="n">
        <v>1.17</v>
      </c>
      <c r="I290" s="52" t="n">
        <v>93.3</v>
      </c>
      <c r="J290" s="52" t="n">
        <v>10.6</v>
      </c>
      <c r="K290" s="52" t="n">
        <v>9.75</v>
      </c>
      <c r="L290" s="52" t="n">
        <v>0</v>
      </c>
      <c r="M290" s="52" t="n">
        <v>69.8</v>
      </c>
      <c r="N290" s="52" t="s">
        <v>79</v>
      </c>
      <c r="O290" s="52" t="s">
        <v>10061</v>
      </c>
      <c r="P290" s="55" t="str">
        <f aca="false">IF(G290&gt;=90,"Excellent",IF(G290&gt;=80,"Good",IF(G290&gt;=70,"At Risk","Poor")))</f>
        <v>At Risk</v>
      </c>
      <c r="Q290" s="55" t="n">
        <f aca="false">ROUND(G290*0.4+(100-H290)*0.3+I290*0.3,2)</f>
        <v>87.88</v>
      </c>
      <c r="R290" s="55" t="str">
        <f aca="false">IF(H290&gt;5,"High Rejection",IF(H290&gt;2,"Watch","OK"))</f>
        <v>OK</v>
      </c>
    </row>
    <row r="291" customFormat="false" ht="15" hidden="false" customHeight="true" outlineLevel="0" collapsed="false">
      <c r="A291" s="56" t="s">
        <v>14654</v>
      </c>
      <c r="B291" s="56" t="s">
        <v>14655</v>
      </c>
      <c r="C291" s="56" t="s">
        <v>2770</v>
      </c>
      <c r="D291" s="56" t="s">
        <v>13</v>
      </c>
      <c r="E291" s="56" t="n">
        <v>78.3</v>
      </c>
      <c r="F291" s="56" t="n">
        <v>73</v>
      </c>
      <c r="G291" s="54" t="n">
        <f aca="false">ROUND(E291*F291/100,1)</f>
        <v>57.2</v>
      </c>
      <c r="H291" s="56" t="n">
        <v>0.94</v>
      </c>
      <c r="I291" s="56" t="n">
        <v>95.1</v>
      </c>
      <c r="J291" s="56" t="n">
        <v>13.6</v>
      </c>
      <c r="K291" s="56" t="n">
        <v>-4.58</v>
      </c>
      <c r="L291" s="56" t="n">
        <v>9</v>
      </c>
      <c r="M291" s="56" t="n">
        <v>82.5</v>
      </c>
      <c r="N291" s="56" t="s">
        <v>79</v>
      </c>
      <c r="O291" s="56" t="s">
        <v>10066</v>
      </c>
      <c r="P291" s="55" t="str">
        <f aca="false">IF(G291&gt;=90,"Excellent",IF(G291&gt;=80,"Good",IF(G291&gt;=70,"At Risk","Poor")))</f>
        <v>Poor</v>
      </c>
      <c r="Q291" s="55" t="n">
        <f aca="false">ROUND(G291*0.4+(100-H291)*0.3+I291*0.3,2)</f>
        <v>81.13</v>
      </c>
      <c r="R291" s="55" t="str">
        <f aca="false">IF(H291&gt;5,"High Rejection",IF(H291&gt;2,"Watch","OK"))</f>
        <v>OK</v>
      </c>
    </row>
    <row r="292" customFormat="false" ht="15" hidden="false" customHeight="true" outlineLevel="0" collapsed="false">
      <c r="A292" s="52" t="s">
        <v>14656</v>
      </c>
      <c r="B292" s="52" t="s">
        <v>4425</v>
      </c>
      <c r="C292" s="52" t="s">
        <v>790</v>
      </c>
      <c r="D292" s="52" t="s">
        <v>30</v>
      </c>
      <c r="E292" s="52" t="n">
        <v>97.8</v>
      </c>
      <c r="F292" s="52" t="n">
        <v>98.9</v>
      </c>
      <c r="G292" s="54" t="n">
        <f aca="false">ROUND(E292*F292/100,1)</f>
        <v>96.7</v>
      </c>
      <c r="H292" s="52" t="n">
        <v>0.91</v>
      </c>
      <c r="I292" s="52" t="n">
        <v>87.6</v>
      </c>
      <c r="J292" s="52" t="n">
        <v>-3.1</v>
      </c>
      <c r="K292" s="52" t="n">
        <v>0.28</v>
      </c>
      <c r="L292" s="52" t="n">
        <v>2</v>
      </c>
      <c r="M292" s="52" t="n">
        <v>87</v>
      </c>
      <c r="N292" s="52" t="s">
        <v>80</v>
      </c>
      <c r="O292" s="52" t="s">
        <v>10066</v>
      </c>
      <c r="P292" s="55" t="str">
        <f aca="false">IF(G292&gt;=90,"Excellent",IF(G292&gt;=80,"Good",IF(G292&gt;=70,"At Risk","Poor")))</f>
        <v>Excellent</v>
      </c>
      <c r="Q292" s="55" t="n">
        <f aca="false">ROUND(G292*0.4+(100-H292)*0.3+I292*0.3,2)</f>
        <v>94.69</v>
      </c>
      <c r="R292" s="55" t="str">
        <f aca="false">IF(H292&gt;5,"High Rejection",IF(H292&gt;2,"Watch","OK"))</f>
        <v>OK</v>
      </c>
    </row>
    <row r="293" customFormat="false" ht="15" hidden="false" customHeight="true" outlineLevel="0" collapsed="false">
      <c r="A293" s="56" t="s">
        <v>14657</v>
      </c>
      <c r="B293" s="56" t="s">
        <v>7142</v>
      </c>
      <c r="C293" s="56" t="s">
        <v>2523</v>
      </c>
      <c r="D293" s="56" t="s">
        <v>45</v>
      </c>
      <c r="E293" s="56" t="n">
        <v>81.2</v>
      </c>
      <c r="F293" s="56" t="n">
        <v>82.5</v>
      </c>
      <c r="G293" s="54" t="n">
        <f aca="false">ROUND(E293*F293/100,1)</f>
        <v>67</v>
      </c>
      <c r="H293" s="56" t="n">
        <v>4.76</v>
      </c>
      <c r="I293" s="56" t="n">
        <v>99</v>
      </c>
      <c r="J293" s="56" t="n">
        <v>-4.6</v>
      </c>
      <c r="K293" s="56" t="n">
        <v>-4.02</v>
      </c>
      <c r="L293" s="56" t="n">
        <v>2</v>
      </c>
      <c r="M293" s="56" t="n">
        <v>89.5</v>
      </c>
      <c r="N293" s="56" t="s">
        <v>79</v>
      </c>
      <c r="O293" s="56" t="s">
        <v>10061</v>
      </c>
      <c r="P293" s="55" t="str">
        <f aca="false">IF(G293&gt;=90,"Excellent",IF(G293&gt;=80,"Good",IF(G293&gt;=70,"At Risk","Poor")))</f>
        <v>Poor</v>
      </c>
      <c r="Q293" s="55" t="n">
        <f aca="false">ROUND(G293*0.4+(100-H293)*0.3+I293*0.3,2)</f>
        <v>85.07</v>
      </c>
      <c r="R293" s="55" t="str">
        <f aca="false">IF(H293&gt;5,"High Rejection",IF(H293&gt;2,"Watch","OK"))</f>
        <v>Watch</v>
      </c>
    </row>
    <row r="294" customFormat="false" ht="15" hidden="false" customHeight="true" outlineLevel="0" collapsed="false">
      <c r="A294" s="52" t="s">
        <v>14658</v>
      </c>
      <c r="B294" s="52" t="s">
        <v>14659</v>
      </c>
      <c r="C294" s="52" t="s">
        <v>8424</v>
      </c>
      <c r="D294" s="52" t="s">
        <v>29</v>
      </c>
      <c r="E294" s="52" t="n">
        <v>70.9</v>
      </c>
      <c r="F294" s="52" t="n">
        <v>87.6</v>
      </c>
      <c r="G294" s="54" t="n">
        <f aca="false">ROUND(E294*F294/100,1)</f>
        <v>62.1</v>
      </c>
      <c r="H294" s="52" t="n">
        <v>2.65</v>
      </c>
      <c r="I294" s="52" t="n">
        <v>86.7</v>
      </c>
      <c r="J294" s="52" t="n">
        <v>14.1</v>
      </c>
      <c r="K294" s="52" t="n">
        <v>-1.42</v>
      </c>
      <c r="L294" s="52" t="n">
        <v>6</v>
      </c>
      <c r="M294" s="52" t="n">
        <v>94.4</v>
      </c>
      <c r="N294" s="52" t="s">
        <v>78</v>
      </c>
      <c r="O294" s="52" t="s">
        <v>10061</v>
      </c>
      <c r="P294" s="55" t="str">
        <f aca="false">IF(G294&gt;=90,"Excellent",IF(G294&gt;=80,"Good",IF(G294&gt;=70,"At Risk","Poor")))</f>
        <v>Poor</v>
      </c>
      <c r="Q294" s="55" t="n">
        <f aca="false">ROUND(G294*0.4+(100-H294)*0.3+I294*0.3,2)</f>
        <v>80.06</v>
      </c>
      <c r="R294" s="55" t="str">
        <f aca="false">IF(H294&gt;5,"High Rejection",IF(H294&gt;2,"Watch","OK"))</f>
        <v>Watch</v>
      </c>
    </row>
    <row r="295" customFormat="false" ht="15" hidden="false" customHeight="true" outlineLevel="0" collapsed="false">
      <c r="A295" s="56" t="s">
        <v>14660</v>
      </c>
      <c r="B295" s="56" t="s">
        <v>14661</v>
      </c>
      <c r="C295" s="56" t="s">
        <v>3682</v>
      </c>
      <c r="D295" s="56" t="s">
        <v>40</v>
      </c>
      <c r="E295" s="56" t="n">
        <v>71.1</v>
      </c>
      <c r="F295" s="56" t="n">
        <v>79.1</v>
      </c>
      <c r="G295" s="54" t="n">
        <f aca="false">ROUND(E295*F295/100,1)</f>
        <v>56.2</v>
      </c>
      <c r="H295" s="56" t="n">
        <v>1.58</v>
      </c>
      <c r="I295" s="56" t="n">
        <v>86.7</v>
      </c>
      <c r="J295" s="56" t="n">
        <v>5.1</v>
      </c>
      <c r="K295" s="56" t="n">
        <v>3.83</v>
      </c>
      <c r="L295" s="56" t="n">
        <v>8</v>
      </c>
      <c r="M295" s="56" t="n">
        <v>71</v>
      </c>
      <c r="N295" s="56" t="s">
        <v>81</v>
      </c>
      <c r="O295" s="56" t="s">
        <v>10066</v>
      </c>
      <c r="P295" s="55" t="str">
        <f aca="false">IF(G295&gt;=90,"Excellent",IF(G295&gt;=80,"Good",IF(G295&gt;=70,"At Risk","Poor")))</f>
        <v>Poor</v>
      </c>
      <c r="Q295" s="55" t="n">
        <f aca="false">ROUND(G295*0.4+(100-H295)*0.3+I295*0.3,2)</f>
        <v>78.02</v>
      </c>
      <c r="R295" s="55" t="str">
        <f aca="false">IF(H295&gt;5,"High Rejection",IF(H295&gt;2,"Watch","OK"))</f>
        <v>OK</v>
      </c>
    </row>
    <row r="296" customFormat="false" ht="15" hidden="false" customHeight="true" outlineLevel="0" collapsed="false">
      <c r="A296" s="52" t="s">
        <v>14662</v>
      </c>
      <c r="B296" s="52" t="s">
        <v>14663</v>
      </c>
      <c r="C296" s="52" t="s">
        <v>950</v>
      </c>
      <c r="D296" s="52" t="s">
        <v>40</v>
      </c>
      <c r="E296" s="52" t="n">
        <v>70.8</v>
      </c>
      <c r="F296" s="52" t="n">
        <v>75.3</v>
      </c>
      <c r="G296" s="54" t="n">
        <f aca="false">ROUND(E296*F296/100,1)</f>
        <v>53.3</v>
      </c>
      <c r="H296" s="52" t="n">
        <v>4.48</v>
      </c>
      <c r="I296" s="52" t="n">
        <v>89.7</v>
      </c>
      <c r="J296" s="52" t="n">
        <v>12.3</v>
      </c>
      <c r="K296" s="52" t="n">
        <v>-3.59</v>
      </c>
      <c r="L296" s="52" t="n">
        <v>2</v>
      </c>
      <c r="M296" s="52" t="n">
        <v>65.6</v>
      </c>
      <c r="N296" s="52" t="s">
        <v>81</v>
      </c>
      <c r="O296" s="52" t="s">
        <v>10066</v>
      </c>
      <c r="P296" s="55" t="str">
        <f aca="false">IF(G296&gt;=90,"Excellent",IF(G296&gt;=80,"Good",IF(G296&gt;=70,"At Risk","Poor")))</f>
        <v>Poor</v>
      </c>
      <c r="Q296" s="55" t="n">
        <f aca="false">ROUND(G296*0.4+(100-H296)*0.3+I296*0.3,2)</f>
        <v>76.89</v>
      </c>
      <c r="R296" s="55" t="str">
        <f aca="false">IF(H296&gt;5,"High Rejection",IF(H296&gt;2,"Watch","OK"))</f>
        <v>Watch</v>
      </c>
    </row>
    <row r="297" customFormat="false" ht="15" hidden="false" customHeight="true" outlineLevel="0" collapsed="false">
      <c r="A297" s="56" t="s">
        <v>14664</v>
      </c>
      <c r="B297" s="56" t="s">
        <v>4645</v>
      </c>
      <c r="C297" s="56" t="s">
        <v>3626</v>
      </c>
      <c r="D297" s="56" t="s">
        <v>34</v>
      </c>
      <c r="E297" s="56" t="n">
        <v>84.4</v>
      </c>
      <c r="F297" s="56" t="n">
        <v>92.3</v>
      </c>
      <c r="G297" s="54" t="n">
        <f aca="false">ROUND(E297*F297/100,1)</f>
        <v>77.9</v>
      </c>
      <c r="H297" s="56" t="n">
        <v>0.26</v>
      </c>
      <c r="I297" s="56" t="n">
        <v>94.6</v>
      </c>
      <c r="J297" s="56" t="n">
        <v>11.1</v>
      </c>
      <c r="K297" s="56" t="n">
        <v>0.75</v>
      </c>
      <c r="L297" s="56" t="n">
        <v>2</v>
      </c>
      <c r="M297" s="56" t="n">
        <v>89.6</v>
      </c>
      <c r="N297" s="56" t="s">
        <v>80</v>
      </c>
      <c r="O297" s="56" t="s">
        <v>10066</v>
      </c>
      <c r="P297" s="55" t="str">
        <f aca="false">IF(G297&gt;=90,"Excellent",IF(G297&gt;=80,"Good",IF(G297&gt;=70,"At Risk","Poor")))</f>
        <v>At Risk</v>
      </c>
      <c r="Q297" s="55" t="n">
        <f aca="false">ROUND(G297*0.4+(100-H297)*0.3+I297*0.3,2)</f>
        <v>89.46</v>
      </c>
      <c r="R297" s="55" t="str">
        <f aca="false">IF(H297&gt;5,"High Rejection",IF(H297&gt;2,"Watch","OK"))</f>
        <v>OK</v>
      </c>
    </row>
    <row r="298" customFormat="false" ht="15" hidden="false" customHeight="true" outlineLevel="0" collapsed="false">
      <c r="A298" s="52" t="s">
        <v>14665</v>
      </c>
      <c r="B298" s="52" t="s">
        <v>4682</v>
      </c>
      <c r="C298" s="52" t="s">
        <v>7299</v>
      </c>
      <c r="D298" s="52" t="s">
        <v>51</v>
      </c>
      <c r="E298" s="52" t="n">
        <v>78.9</v>
      </c>
      <c r="F298" s="52" t="n">
        <v>83.8</v>
      </c>
      <c r="G298" s="54" t="n">
        <f aca="false">ROUND(E298*F298/100,1)</f>
        <v>66.1</v>
      </c>
      <c r="H298" s="52" t="n">
        <v>4.79</v>
      </c>
      <c r="I298" s="52" t="n">
        <v>91.2</v>
      </c>
      <c r="J298" s="52" t="n">
        <v>11.5</v>
      </c>
      <c r="K298" s="52" t="n">
        <v>4.24</v>
      </c>
      <c r="L298" s="52" t="n">
        <v>8</v>
      </c>
      <c r="M298" s="52" t="n">
        <v>94</v>
      </c>
      <c r="N298" s="52" t="s">
        <v>79</v>
      </c>
      <c r="O298" s="52" t="s">
        <v>10061</v>
      </c>
      <c r="P298" s="55" t="str">
        <f aca="false">IF(G298&gt;=90,"Excellent",IF(G298&gt;=80,"Good",IF(G298&gt;=70,"At Risk","Poor")))</f>
        <v>Poor</v>
      </c>
      <c r="Q298" s="55" t="n">
        <f aca="false">ROUND(G298*0.4+(100-H298)*0.3+I298*0.3,2)</f>
        <v>82.36</v>
      </c>
      <c r="R298" s="55" t="str">
        <f aca="false">IF(H298&gt;5,"High Rejection",IF(H298&gt;2,"Watch","OK"))</f>
        <v>Watch</v>
      </c>
    </row>
    <row r="299" customFormat="false" ht="15" hidden="false" customHeight="true" outlineLevel="0" collapsed="false">
      <c r="A299" s="56" t="s">
        <v>14666</v>
      </c>
      <c r="B299" s="56" t="s">
        <v>14667</v>
      </c>
      <c r="C299" s="56" t="s">
        <v>2999</v>
      </c>
      <c r="D299" s="56" t="s">
        <v>54</v>
      </c>
      <c r="E299" s="56" t="n">
        <v>73.8</v>
      </c>
      <c r="F299" s="56" t="n">
        <v>70.5</v>
      </c>
      <c r="G299" s="54" t="n">
        <f aca="false">ROUND(E299*F299/100,1)</f>
        <v>52</v>
      </c>
      <c r="H299" s="56" t="n">
        <v>1.22</v>
      </c>
      <c r="I299" s="56" t="n">
        <v>85.6</v>
      </c>
      <c r="J299" s="56" t="n">
        <v>-4</v>
      </c>
      <c r="K299" s="56" t="n">
        <v>-3.76</v>
      </c>
      <c r="L299" s="56" t="n">
        <v>1</v>
      </c>
      <c r="M299" s="56" t="n">
        <v>59.8</v>
      </c>
      <c r="N299" s="56" t="s">
        <v>79</v>
      </c>
      <c r="O299" s="56" t="s">
        <v>10066</v>
      </c>
      <c r="P299" s="55" t="str">
        <f aca="false">IF(G299&gt;=90,"Excellent",IF(G299&gt;=80,"Good",IF(G299&gt;=70,"At Risk","Poor")))</f>
        <v>Poor</v>
      </c>
      <c r="Q299" s="55" t="n">
        <f aca="false">ROUND(G299*0.4+(100-H299)*0.3+I299*0.3,2)</f>
        <v>76.11</v>
      </c>
      <c r="R299" s="55" t="str">
        <f aca="false">IF(H299&gt;5,"High Rejection",IF(H299&gt;2,"Watch","OK"))</f>
        <v>OK</v>
      </c>
    </row>
    <row r="300" customFormat="false" ht="15" hidden="false" customHeight="true" outlineLevel="0" collapsed="false">
      <c r="A300" s="52" t="s">
        <v>14668</v>
      </c>
      <c r="B300" s="52" t="s">
        <v>4510</v>
      </c>
      <c r="C300" s="52" t="s">
        <v>1534</v>
      </c>
      <c r="D300" s="52" t="s">
        <v>31</v>
      </c>
      <c r="E300" s="52" t="n">
        <v>89.2</v>
      </c>
      <c r="F300" s="52" t="n">
        <v>85.4</v>
      </c>
      <c r="G300" s="54" t="n">
        <f aca="false">ROUND(E300*F300/100,1)</f>
        <v>76.2</v>
      </c>
      <c r="H300" s="52" t="n">
        <v>0.01</v>
      </c>
      <c r="I300" s="52" t="n">
        <v>96</v>
      </c>
      <c r="J300" s="52" t="n">
        <v>-3</v>
      </c>
      <c r="K300" s="52" t="n">
        <v>2.9</v>
      </c>
      <c r="L300" s="52" t="n">
        <v>8</v>
      </c>
      <c r="M300" s="52" t="n">
        <v>72</v>
      </c>
      <c r="N300" s="52" t="s">
        <v>80</v>
      </c>
      <c r="O300" s="52" t="s">
        <v>10066</v>
      </c>
      <c r="P300" s="55" t="str">
        <f aca="false">IF(G300&gt;=90,"Excellent",IF(G300&gt;=80,"Good",IF(G300&gt;=70,"At Risk","Poor")))</f>
        <v>At Risk</v>
      </c>
      <c r="Q300" s="55" t="n">
        <f aca="false">ROUND(G300*0.4+(100-H300)*0.3+I300*0.3,2)</f>
        <v>89.28</v>
      </c>
      <c r="R300" s="55" t="str">
        <f aca="false">IF(H300&gt;5,"High Rejection",IF(H300&gt;2,"Watch","OK"))</f>
        <v>OK</v>
      </c>
    </row>
    <row r="301" customFormat="false" ht="15" hidden="false" customHeight="true" outlineLevel="0" collapsed="false">
      <c r="A301" s="56" t="s">
        <v>14669</v>
      </c>
      <c r="B301" s="56" t="s">
        <v>5499</v>
      </c>
      <c r="C301" s="56" t="s">
        <v>2838</v>
      </c>
      <c r="D301" s="56" t="s">
        <v>46</v>
      </c>
      <c r="E301" s="56" t="n">
        <v>95.4</v>
      </c>
      <c r="F301" s="56" t="n">
        <v>88.5</v>
      </c>
      <c r="G301" s="54" t="n">
        <f aca="false">ROUND(E301*F301/100,1)</f>
        <v>84.4</v>
      </c>
      <c r="H301" s="56" t="n">
        <v>3.16</v>
      </c>
      <c r="I301" s="56" t="n">
        <v>87.9</v>
      </c>
      <c r="J301" s="56" t="n">
        <v>9.2</v>
      </c>
      <c r="K301" s="56" t="n">
        <v>2.99</v>
      </c>
      <c r="L301" s="56" t="n">
        <v>4</v>
      </c>
      <c r="M301" s="56" t="n">
        <v>71.6</v>
      </c>
      <c r="N301" s="56" t="s">
        <v>78</v>
      </c>
      <c r="O301" s="56" t="s">
        <v>10061</v>
      </c>
      <c r="P301" s="55" t="str">
        <f aca="false">IF(G301&gt;=90,"Excellent",IF(G301&gt;=80,"Good",IF(G301&gt;=70,"At Risk","Poor")))</f>
        <v>Good</v>
      </c>
      <c r="Q301" s="55" t="n">
        <f aca="false">ROUND(G301*0.4+(100-H301)*0.3+I301*0.3,2)</f>
        <v>89.18</v>
      </c>
      <c r="R301" s="55" t="str">
        <f aca="false">IF(H301&gt;5,"High Rejection",IF(H301&gt;2,"Watch","OK"))</f>
        <v>Watch</v>
      </c>
    </row>
    <row r="302" customFormat="false" ht="15" hidden="false" customHeight="true" outlineLevel="0" collapsed="false">
      <c r="A302" s="52" t="s">
        <v>14670</v>
      </c>
      <c r="B302" s="52" t="s">
        <v>4615</v>
      </c>
      <c r="C302" s="52" t="s">
        <v>3682</v>
      </c>
      <c r="D302" s="52" t="s">
        <v>35</v>
      </c>
      <c r="E302" s="52" t="n">
        <v>63.7</v>
      </c>
      <c r="F302" s="52" t="n">
        <v>85.6</v>
      </c>
      <c r="G302" s="54" t="n">
        <f aca="false">ROUND(E302*F302/100,1)</f>
        <v>54.5</v>
      </c>
      <c r="H302" s="52" t="n">
        <v>1.06</v>
      </c>
      <c r="I302" s="52" t="n">
        <v>91.2</v>
      </c>
      <c r="J302" s="52" t="n">
        <v>12.3</v>
      </c>
      <c r="K302" s="52" t="n">
        <v>-1.09</v>
      </c>
      <c r="L302" s="52" t="n">
        <v>9</v>
      </c>
      <c r="M302" s="52" t="n">
        <v>61.1</v>
      </c>
      <c r="N302" s="52" t="s">
        <v>79</v>
      </c>
      <c r="O302" s="52" t="s">
        <v>10061</v>
      </c>
      <c r="P302" s="55" t="str">
        <f aca="false">IF(G302&gt;=90,"Excellent",IF(G302&gt;=80,"Good",IF(G302&gt;=70,"At Risk","Poor")))</f>
        <v>Poor</v>
      </c>
      <c r="Q302" s="55" t="n">
        <f aca="false">ROUND(G302*0.4+(100-H302)*0.3+I302*0.3,2)</f>
        <v>78.84</v>
      </c>
      <c r="R302" s="55" t="str">
        <f aca="false">IF(H302&gt;5,"High Rejection",IF(H302&gt;2,"Watch","OK"))</f>
        <v>OK</v>
      </c>
    </row>
    <row r="303" customFormat="false" ht="15" hidden="false" customHeight="true" outlineLevel="0" collapsed="false">
      <c r="A303" s="56" t="s">
        <v>14671</v>
      </c>
      <c r="B303" s="56" t="s">
        <v>5669</v>
      </c>
      <c r="C303" s="56" t="s">
        <v>2957</v>
      </c>
      <c r="D303" s="56" t="s">
        <v>42</v>
      </c>
      <c r="E303" s="56" t="n">
        <v>99.6</v>
      </c>
      <c r="F303" s="56" t="n">
        <v>92.4</v>
      </c>
      <c r="G303" s="54" t="n">
        <f aca="false">ROUND(E303*F303/100,1)</f>
        <v>92</v>
      </c>
      <c r="H303" s="56" t="n">
        <v>0.29</v>
      </c>
      <c r="I303" s="56" t="n">
        <v>97.5</v>
      </c>
      <c r="J303" s="56" t="n">
        <v>1.5</v>
      </c>
      <c r="K303" s="56" t="n">
        <v>2.9</v>
      </c>
      <c r="L303" s="56" t="n">
        <v>10</v>
      </c>
      <c r="M303" s="56" t="n">
        <v>97.1</v>
      </c>
      <c r="N303" s="56" t="s">
        <v>79</v>
      </c>
      <c r="O303" s="56" t="s">
        <v>10066</v>
      </c>
      <c r="P303" s="55" t="str">
        <f aca="false">IF(G303&gt;=90,"Excellent",IF(G303&gt;=80,"Good",IF(G303&gt;=70,"At Risk","Poor")))</f>
        <v>Excellent</v>
      </c>
      <c r="Q303" s="55" t="n">
        <f aca="false">ROUND(G303*0.4+(100-H303)*0.3+I303*0.3,2)</f>
        <v>95.96</v>
      </c>
      <c r="R303" s="55" t="str">
        <f aca="false">IF(H303&gt;5,"High Rejection",IF(H303&gt;2,"Watch","OK"))</f>
        <v>OK</v>
      </c>
    </row>
    <row r="304" customFormat="false" ht="15" hidden="false" customHeight="true" outlineLevel="0" collapsed="false">
      <c r="A304" s="52" t="s">
        <v>14672</v>
      </c>
      <c r="B304" s="52" t="s">
        <v>4800</v>
      </c>
      <c r="C304" s="52" t="s">
        <v>699</v>
      </c>
      <c r="D304" s="52" t="s">
        <v>41</v>
      </c>
      <c r="E304" s="52" t="n">
        <v>90.4</v>
      </c>
      <c r="F304" s="52" t="n">
        <v>83.4</v>
      </c>
      <c r="G304" s="54" t="n">
        <f aca="false">ROUND(E304*F304/100,1)</f>
        <v>75.4</v>
      </c>
      <c r="H304" s="52" t="n">
        <v>4.84</v>
      </c>
      <c r="I304" s="52" t="n">
        <v>86.1</v>
      </c>
      <c r="J304" s="52" t="n">
        <v>12.4</v>
      </c>
      <c r="K304" s="52" t="n">
        <v>2.22</v>
      </c>
      <c r="L304" s="52" t="n">
        <v>2</v>
      </c>
      <c r="M304" s="52" t="n">
        <v>92.9</v>
      </c>
      <c r="N304" s="52" t="s">
        <v>81</v>
      </c>
      <c r="O304" s="52" t="s">
        <v>10061</v>
      </c>
      <c r="P304" s="55" t="str">
        <f aca="false">IF(G304&gt;=90,"Excellent",IF(G304&gt;=80,"Good",IF(G304&gt;=70,"At Risk","Poor")))</f>
        <v>At Risk</v>
      </c>
      <c r="Q304" s="55" t="n">
        <f aca="false">ROUND(G304*0.4+(100-H304)*0.3+I304*0.3,2)</f>
        <v>84.54</v>
      </c>
      <c r="R304" s="55" t="str">
        <f aca="false">IF(H304&gt;5,"High Rejection",IF(H304&gt;2,"Watch","OK"))</f>
        <v>Watch</v>
      </c>
    </row>
    <row r="305" customFormat="false" ht="15" hidden="false" customHeight="true" outlineLevel="0" collapsed="false">
      <c r="A305" s="56" t="s">
        <v>14673</v>
      </c>
      <c r="B305" s="56" t="s">
        <v>6190</v>
      </c>
      <c r="C305" s="56" t="s">
        <v>3186</v>
      </c>
      <c r="D305" s="56" t="s">
        <v>47</v>
      </c>
      <c r="E305" s="56" t="n">
        <v>86.2</v>
      </c>
      <c r="F305" s="56" t="n">
        <v>81.8</v>
      </c>
      <c r="G305" s="54" t="n">
        <f aca="false">ROUND(E305*F305/100,1)</f>
        <v>70.5</v>
      </c>
      <c r="H305" s="56" t="n">
        <v>4.54</v>
      </c>
      <c r="I305" s="56" t="n">
        <v>93.3</v>
      </c>
      <c r="J305" s="56" t="n">
        <v>8</v>
      </c>
      <c r="K305" s="56" t="n">
        <v>9.77</v>
      </c>
      <c r="L305" s="56" t="n">
        <v>2</v>
      </c>
      <c r="M305" s="56" t="n">
        <v>96.1</v>
      </c>
      <c r="N305" s="56" t="s">
        <v>81</v>
      </c>
      <c r="O305" s="56" t="s">
        <v>10066</v>
      </c>
      <c r="P305" s="55" t="str">
        <f aca="false">IF(G305&gt;=90,"Excellent",IF(G305&gt;=80,"Good",IF(G305&gt;=70,"At Risk","Poor")))</f>
        <v>At Risk</v>
      </c>
      <c r="Q305" s="55" t="n">
        <f aca="false">ROUND(G305*0.4+(100-H305)*0.3+I305*0.3,2)</f>
        <v>84.83</v>
      </c>
      <c r="R305" s="55" t="str">
        <f aca="false">IF(H305&gt;5,"High Rejection",IF(H305&gt;2,"Watch","OK"))</f>
        <v>Watch</v>
      </c>
    </row>
    <row r="306" customFormat="false" ht="15" hidden="false" customHeight="true" outlineLevel="0" collapsed="false">
      <c r="A306" s="52" t="s">
        <v>14674</v>
      </c>
      <c r="B306" s="52" t="s">
        <v>5358</v>
      </c>
      <c r="C306" s="52" t="s">
        <v>7188</v>
      </c>
      <c r="D306" s="52" t="s">
        <v>31</v>
      </c>
      <c r="E306" s="52" t="n">
        <v>87.1</v>
      </c>
      <c r="F306" s="52" t="n">
        <v>74.7</v>
      </c>
      <c r="G306" s="54" t="n">
        <f aca="false">ROUND(E306*F306/100,1)</f>
        <v>65.1</v>
      </c>
      <c r="H306" s="52" t="n">
        <v>5.02</v>
      </c>
      <c r="I306" s="52" t="n">
        <v>99.8</v>
      </c>
      <c r="J306" s="52" t="n">
        <v>13.5</v>
      </c>
      <c r="K306" s="52" t="n">
        <v>6.1</v>
      </c>
      <c r="L306" s="52" t="n">
        <v>8</v>
      </c>
      <c r="M306" s="52" t="n">
        <v>73.1</v>
      </c>
      <c r="N306" s="52" t="s">
        <v>81</v>
      </c>
      <c r="O306" s="52" t="s">
        <v>10066</v>
      </c>
      <c r="P306" s="55" t="str">
        <f aca="false">IF(G306&gt;=90,"Excellent",IF(G306&gt;=80,"Good",IF(G306&gt;=70,"At Risk","Poor")))</f>
        <v>Poor</v>
      </c>
      <c r="Q306" s="55" t="n">
        <f aca="false">ROUND(G306*0.4+(100-H306)*0.3+I306*0.3,2)</f>
        <v>84.47</v>
      </c>
      <c r="R306" s="55" t="str">
        <f aca="false">IF(H306&gt;5,"High Rejection",IF(H306&gt;2,"Watch","OK"))</f>
        <v>High Rejection</v>
      </c>
    </row>
    <row r="307" customFormat="false" ht="15" hidden="false" customHeight="true" outlineLevel="0" collapsed="false">
      <c r="A307" s="56" t="s">
        <v>14675</v>
      </c>
      <c r="B307" s="56" t="s">
        <v>4100</v>
      </c>
      <c r="C307" s="56" t="s">
        <v>13687</v>
      </c>
      <c r="D307" s="56" t="s">
        <v>43</v>
      </c>
      <c r="E307" s="56" t="n">
        <v>86.9</v>
      </c>
      <c r="F307" s="56" t="n">
        <v>96.7</v>
      </c>
      <c r="G307" s="54" t="n">
        <f aca="false">ROUND(E307*F307/100,1)</f>
        <v>84</v>
      </c>
      <c r="H307" s="56" t="n">
        <v>3.3</v>
      </c>
      <c r="I307" s="56" t="n">
        <v>94.1</v>
      </c>
      <c r="J307" s="56" t="n">
        <v>5.4</v>
      </c>
      <c r="K307" s="56" t="n">
        <v>6.85</v>
      </c>
      <c r="L307" s="56" t="n">
        <v>8</v>
      </c>
      <c r="M307" s="56" t="n">
        <v>54.7</v>
      </c>
      <c r="N307" s="56" t="s">
        <v>79</v>
      </c>
      <c r="O307" s="56" t="s">
        <v>10066</v>
      </c>
      <c r="P307" s="55" t="str">
        <f aca="false">IF(G307&gt;=90,"Excellent",IF(G307&gt;=80,"Good",IF(G307&gt;=70,"At Risk","Poor")))</f>
        <v>Good</v>
      </c>
      <c r="Q307" s="55" t="n">
        <f aca="false">ROUND(G307*0.4+(100-H307)*0.3+I307*0.3,2)</f>
        <v>90.84</v>
      </c>
      <c r="R307" s="55" t="str">
        <f aca="false">IF(H307&gt;5,"High Rejection",IF(H307&gt;2,"Watch","OK"))</f>
        <v>Watch</v>
      </c>
    </row>
    <row r="308" customFormat="false" ht="15" hidden="false" customHeight="true" outlineLevel="0" collapsed="false">
      <c r="A308" s="52" t="s">
        <v>14676</v>
      </c>
      <c r="B308" s="52" t="s">
        <v>14677</v>
      </c>
      <c r="C308" s="52" t="s">
        <v>1745</v>
      </c>
      <c r="D308" s="52" t="s">
        <v>30</v>
      </c>
      <c r="E308" s="52" t="n">
        <v>71.6</v>
      </c>
      <c r="F308" s="52" t="n">
        <v>88</v>
      </c>
      <c r="G308" s="54" t="n">
        <f aca="false">ROUND(E308*F308/100,1)</f>
        <v>63</v>
      </c>
      <c r="H308" s="52" t="n">
        <v>2.51</v>
      </c>
      <c r="I308" s="52" t="n">
        <v>89.5</v>
      </c>
      <c r="J308" s="52" t="n">
        <v>-4</v>
      </c>
      <c r="K308" s="52" t="n">
        <v>5.71</v>
      </c>
      <c r="L308" s="52" t="n">
        <v>0</v>
      </c>
      <c r="M308" s="52" t="n">
        <v>76.2</v>
      </c>
      <c r="N308" s="52" t="s">
        <v>81</v>
      </c>
      <c r="O308" s="52" t="s">
        <v>10066</v>
      </c>
      <c r="P308" s="55" t="str">
        <f aca="false">IF(G308&gt;=90,"Excellent",IF(G308&gt;=80,"Good",IF(G308&gt;=70,"At Risk","Poor")))</f>
        <v>Poor</v>
      </c>
      <c r="Q308" s="55" t="n">
        <f aca="false">ROUND(G308*0.4+(100-H308)*0.3+I308*0.3,2)</f>
        <v>81.3</v>
      </c>
      <c r="R308" s="55" t="str">
        <f aca="false">IF(H308&gt;5,"High Rejection",IF(H308&gt;2,"Watch","OK"))</f>
        <v>Watch</v>
      </c>
    </row>
    <row r="309" customFormat="false" ht="15" hidden="false" customHeight="true" outlineLevel="0" collapsed="false">
      <c r="A309" s="56" t="s">
        <v>14678</v>
      </c>
      <c r="B309" s="56" t="s">
        <v>6463</v>
      </c>
      <c r="C309" s="56" t="s">
        <v>1840</v>
      </c>
      <c r="D309" s="56" t="s">
        <v>42</v>
      </c>
      <c r="E309" s="56" t="n">
        <v>93.4</v>
      </c>
      <c r="F309" s="56" t="n">
        <v>83.3</v>
      </c>
      <c r="G309" s="54" t="n">
        <f aca="false">ROUND(E309*F309/100,1)</f>
        <v>77.8</v>
      </c>
      <c r="H309" s="56" t="n">
        <v>7.8</v>
      </c>
      <c r="I309" s="56" t="n">
        <v>97.5</v>
      </c>
      <c r="J309" s="56" t="n">
        <v>8.3</v>
      </c>
      <c r="K309" s="56" t="n">
        <v>6.47</v>
      </c>
      <c r="L309" s="56" t="n">
        <v>6</v>
      </c>
      <c r="M309" s="56" t="n">
        <v>99.2</v>
      </c>
      <c r="N309" s="56" t="s">
        <v>79</v>
      </c>
      <c r="O309" s="56" t="s">
        <v>10061</v>
      </c>
      <c r="P309" s="55" t="str">
        <f aca="false">IF(G309&gt;=90,"Excellent",IF(G309&gt;=80,"Good",IF(G309&gt;=70,"At Risk","Poor")))</f>
        <v>At Risk</v>
      </c>
      <c r="Q309" s="55" t="n">
        <f aca="false">ROUND(G309*0.4+(100-H309)*0.3+I309*0.3,2)</f>
        <v>88.03</v>
      </c>
      <c r="R309" s="55" t="str">
        <f aca="false">IF(H309&gt;5,"High Rejection",IF(H309&gt;2,"Watch","OK"))</f>
        <v>High Rejection</v>
      </c>
    </row>
    <row r="310" customFormat="false" ht="15" hidden="false" customHeight="true" outlineLevel="0" collapsed="false">
      <c r="A310" s="52" t="s">
        <v>14679</v>
      </c>
      <c r="B310" s="52" t="s">
        <v>6108</v>
      </c>
      <c r="C310" s="52" t="s">
        <v>2992</v>
      </c>
      <c r="D310" s="52" t="s">
        <v>33</v>
      </c>
      <c r="E310" s="52" t="n">
        <v>68.9</v>
      </c>
      <c r="F310" s="52" t="n">
        <v>76.8</v>
      </c>
      <c r="G310" s="54" t="n">
        <f aca="false">ROUND(E310*F310/100,1)</f>
        <v>52.9</v>
      </c>
      <c r="H310" s="52" t="n">
        <v>3.07</v>
      </c>
      <c r="I310" s="52" t="n">
        <v>96.9</v>
      </c>
      <c r="J310" s="52" t="n">
        <v>14</v>
      </c>
      <c r="K310" s="52" t="n">
        <v>3.52</v>
      </c>
      <c r="L310" s="52" t="n">
        <v>10</v>
      </c>
      <c r="M310" s="52" t="n">
        <v>84.7</v>
      </c>
      <c r="N310" s="52" t="s">
        <v>81</v>
      </c>
      <c r="O310" s="52" t="s">
        <v>10066</v>
      </c>
      <c r="P310" s="55" t="str">
        <f aca="false">IF(G310&gt;=90,"Excellent",IF(G310&gt;=80,"Good",IF(G310&gt;=70,"At Risk","Poor")))</f>
        <v>Poor</v>
      </c>
      <c r="Q310" s="55" t="n">
        <f aca="false">ROUND(G310*0.4+(100-H310)*0.3+I310*0.3,2)</f>
        <v>79.31</v>
      </c>
      <c r="R310" s="55" t="str">
        <f aca="false">IF(H310&gt;5,"High Rejection",IF(H310&gt;2,"Watch","OK"))</f>
        <v>Watch</v>
      </c>
    </row>
    <row r="311" customFormat="false" ht="15" hidden="false" customHeight="true" outlineLevel="0" collapsed="false">
      <c r="A311" s="56" t="s">
        <v>14680</v>
      </c>
      <c r="B311" s="56" t="s">
        <v>5136</v>
      </c>
      <c r="C311" s="56" t="s">
        <v>962</v>
      </c>
      <c r="D311" s="56" t="s">
        <v>35</v>
      </c>
      <c r="E311" s="56" t="n">
        <v>90.2</v>
      </c>
      <c r="F311" s="56" t="n">
        <v>76.1</v>
      </c>
      <c r="G311" s="54" t="n">
        <f aca="false">ROUND(E311*F311/100,1)</f>
        <v>68.6</v>
      </c>
      <c r="H311" s="56" t="n">
        <v>4.63</v>
      </c>
      <c r="I311" s="56" t="n">
        <v>96</v>
      </c>
      <c r="J311" s="56" t="n">
        <v>6.6</v>
      </c>
      <c r="K311" s="56" t="n">
        <v>-1.54</v>
      </c>
      <c r="L311" s="56" t="n">
        <v>10</v>
      </c>
      <c r="M311" s="56" t="n">
        <v>76</v>
      </c>
      <c r="N311" s="56" t="s">
        <v>81</v>
      </c>
      <c r="O311" s="56" t="s">
        <v>10066</v>
      </c>
      <c r="P311" s="55" t="str">
        <f aca="false">IF(G311&gt;=90,"Excellent",IF(G311&gt;=80,"Good",IF(G311&gt;=70,"At Risk","Poor")))</f>
        <v>Poor</v>
      </c>
      <c r="Q311" s="55" t="n">
        <f aca="false">ROUND(G311*0.4+(100-H311)*0.3+I311*0.3,2)</f>
        <v>84.85</v>
      </c>
      <c r="R311" s="55" t="str">
        <f aca="false">IF(H311&gt;5,"High Rejection",IF(H311&gt;2,"Watch","OK"))</f>
        <v>Watch</v>
      </c>
    </row>
    <row r="312" customFormat="false" ht="15" hidden="false" customHeight="true" outlineLevel="0" collapsed="false">
      <c r="A312" s="52" t="s">
        <v>14681</v>
      </c>
      <c r="B312" s="52" t="s">
        <v>4100</v>
      </c>
      <c r="C312" s="52" t="s">
        <v>3723</v>
      </c>
      <c r="D312" s="52" t="s">
        <v>22</v>
      </c>
      <c r="E312" s="52" t="n">
        <v>94.6</v>
      </c>
      <c r="F312" s="52" t="n">
        <v>75.6</v>
      </c>
      <c r="G312" s="54" t="n">
        <f aca="false">ROUND(E312*F312/100,1)</f>
        <v>71.5</v>
      </c>
      <c r="H312" s="52" t="n">
        <v>5.77</v>
      </c>
      <c r="I312" s="52" t="n">
        <v>86</v>
      </c>
      <c r="J312" s="52" t="n">
        <v>1.4</v>
      </c>
      <c r="K312" s="52" t="n">
        <v>1.83</v>
      </c>
      <c r="L312" s="52" t="n">
        <v>5</v>
      </c>
      <c r="M312" s="52" t="n">
        <v>79.4</v>
      </c>
      <c r="N312" s="52" t="s">
        <v>78</v>
      </c>
      <c r="O312" s="52" t="s">
        <v>10066</v>
      </c>
      <c r="P312" s="55" t="str">
        <f aca="false">IF(G312&gt;=90,"Excellent",IF(G312&gt;=80,"Good",IF(G312&gt;=70,"At Risk","Poor")))</f>
        <v>At Risk</v>
      </c>
      <c r="Q312" s="55" t="n">
        <f aca="false">ROUND(G312*0.4+(100-H312)*0.3+I312*0.3,2)</f>
        <v>82.67</v>
      </c>
      <c r="R312" s="55" t="str">
        <f aca="false">IF(H312&gt;5,"High Rejection",IF(H312&gt;2,"Watch","OK"))</f>
        <v>High Rejection</v>
      </c>
    </row>
    <row r="313" customFormat="false" ht="15" hidden="false" customHeight="true" outlineLevel="0" collapsed="false">
      <c r="A313" s="56" t="s">
        <v>14682</v>
      </c>
      <c r="B313" s="56" t="s">
        <v>4855</v>
      </c>
      <c r="C313" s="56" t="s">
        <v>2123</v>
      </c>
      <c r="D313" s="56" t="s">
        <v>19</v>
      </c>
      <c r="E313" s="56" t="n">
        <v>67.4</v>
      </c>
      <c r="F313" s="56" t="n">
        <v>88.3</v>
      </c>
      <c r="G313" s="54" t="n">
        <f aca="false">ROUND(E313*F313/100,1)</f>
        <v>59.5</v>
      </c>
      <c r="H313" s="56" t="n">
        <v>1.02</v>
      </c>
      <c r="I313" s="56" t="n">
        <v>96.5</v>
      </c>
      <c r="J313" s="56" t="n">
        <v>-2.8</v>
      </c>
      <c r="K313" s="56" t="n">
        <v>-0.15</v>
      </c>
      <c r="L313" s="56" t="n">
        <v>0</v>
      </c>
      <c r="M313" s="56" t="n">
        <v>62.4</v>
      </c>
      <c r="N313" s="56" t="s">
        <v>81</v>
      </c>
      <c r="O313" s="56" t="s">
        <v>10066</v>
      </c>
      <c r="P313" s="55" t="str">
        <f aca="false">IF(G313&gt;=90,"Excellent",IF(G313&gt;=80,"Good",IF(G313&gt;=70,"At Risk","Poor")))</f>
        <v>Poor</v>
      </c>
      <c r="Q313" s="55" t="n">
        <f aca="false">ROUND(G313*0.4+(100-H313)*0.3+I313*0.3,2)</f>
        <v>82.44</v>
      </c>
      <c r="R313" s="55" t="str">
        <f aca="false">IF(H313&gt;5,"High Rejection",IF(H313&gt;2,"Watch","OK"))</f>
        <v>OK</v>
      </c>
    </row>
    <row r="314" customFormat="false" ht="15" hidden="false" customHeight="true" outlineLevel="0" collapsed="false">
      <c r="A314" s="52" t="s">
        <v>14683</v>
      </c>
      <c r="B314" s="52" t="s">
        <v>5018</v>
      </c>
      <c r="C314" s="52" t="s">
        <v>13977</v>
      </c>
      <c r="D314" s="52" t="s">
        <v>48</v>
      </c>
      <c r="E314" s="52" t="n">
        <v>64.9</v>
      </c>
      <c r="F314" s="52" t="n">
        <v>85.7</v>
      </c>
      <c r="G314" s="54" t="n">
        <f aca="false">ROUND(E314*F314/100,1)</f>
        <v>55.6</v>
      </c>
      <c r="H314" s="52" t="n">
        <v>3.81</v>
      </c>
      <c r="I314" s="52" t="n">
        <v>93.4</v>
      </c>
      <c r="J314" s="52" t="n">
        <v>4.2</v>
      </c>
      <c r="K314" s="52" t="n">
        <v>3.73</v>
      </c>
      <c r="L314" s="52" t="n">
        <v>10</v>
      </c>
      <c r="M314" s="52" t="n">
        <v>77</v>
      </c>
      <c r="N314" s="52" t="s">
        <v>81</v>
      </c>
      <c r="O314" s="52" t="s">
        <v>10066</v>
      </c>
      <c r="P314" s="55" t="str">
        <f aca="false">IF(G314&gt;=90,"Excellent",IF(G314&gt;=80,"Good",IF(G314&gt;=70,"At Risk","Poor")))</f>
        <v>Poor</v>
      </c>
      <c r="Q314" s="55" t="n">
        <f aca="false">ROUND(G314*0.4+(100-H314)*0.3+I314*0.3,2)</f>
        <v>79.12</v>
      </c>
      <c r="R314" s="55" t="str">
        <f aca="false">IF(H314&gt;5,"High Rejection",IF(H314&gt;2,"Watch","OK"))</f>
        <v>Watch</v>
      </c>
    </row>
    <row r="315" customFormat="false" ht="15" hidden="false" customHeight="true" outlineLevel="0" collapsed="false">
      <c r="A315" s="56" t="s">
        <v>14684</v>
      </c>
      <c r="B315" s="56" t="s">
        <v>14685</v>
      </c>
      <c r="C315" s="56" t="s">
        <v>2806</v>
      </c>
      <c r="D315" s="56" t="s">
        <v>38</v>
      </c>
      <c r="E315" s="56" t="n">
        <v>74.5</v>
      </c>
      <c r="F315" s="56" t="n">
        <v>71.1</v>
      </c>
      <c r="G315" s="54" t="n">
        <f aca="false">ROUND(E315*F315/100,1)</f>
        <v>53</v>
      </c>
      <c r="H315" s="56" t="n">
        <v>7.91</v>
      </c>
      <c r="I315" s="56" t="n">
        <v>89.9</v>
      </c>
      <c r="J315" s="56" t="n">
        <v>10</v>
      </c>
      <c r="K315" s="56" t="n">
        <v>-3.65</v>
      </c>
      <c r="L315" s="56" t="n">
        <v>7</v>
      </c>
      <c r="M315" s="56" t="n">
        <v>71.6</v>
      </c>
      <c r="N315" s="56" t="s">
        <v>81</v>
      </c>
      <c r="O315" s="56" t="s">
        <v>10066</v>
      </c>
      <c r="P315" s="55" t="str">
        <f aca="false">IF(G315&gt;=90,"Excellent",IF(G315&gt;=80,"Good",IF(G315&gt;=70,"At Risk","Poor")))</f>
        <v>Poor</v>
      </c>
      <c r="Q315" s="55" t="n">
        <f aca="false">ROUND(G315*0.4+(100-H315)*0.3+I315*0.3,2)</f>
        <v>75.8</v>
      </c>
      <c r="R315" s="55" t="str">
        <f aca="false">IF(H315&gt;5,"High Rejection",IF(H315&gt;2,"Watch","OK"))</f>
        <v>High Rejection</v>
      </c>
    </row>
    <row r="316" customFormat="false" ht="15" hidden="false" customHeight="true" outlineLevel="0" collapsed="false">
      <c r="A316" s="52" t="s">
        <v>14686</v>
      </c>
      <c r="B316" s="52" t="s">
        <v>5236</v>
      </c>
      <c r="C316" s="52" t="s">
        <v>1075</v>
      </c>
      <c r="D316" s="52" t="s">
        <v>47</v>
      </c>
      <c r="E316" s="52" t="n">
        <v>90.5</v>
      </c>
      <c r="F316" s="52" t="n">
        <v>87.7</v>
      </c>
      <c r="G316" s="54" t="n">
        <f aca="false">ROUND(E316*F316/100,1)</f>
        <v>79.4</v>
      </c>
      <c r="H316" s="52" t="n">
        <v>7.22</v>
      </c>
      <c r="I316" s="52" t="n">
        <v>88.3</v>
      </c>
      <c r="J316" s="52" t="n">
        <v>9.6</v>
      </c>
      <c r="K316" s="52" t="n">
        <v>2.66</v>
      </c>
      <c r="L316" s="52" t="n">
        <v>2</v>
      </c>
      <c r="M316" s="52" t="n">
        <v>99.6</v>
      </c>
      <c r="N316" s="52" t="s">
        <v>81</v>
      </c>
      <c r="O316" s="52" t="s">
        <v>10066</v>
      </c>
      <c r="P316" s="55" t="str">
        <f aca="false">IF(G316&gt;=90,"Excellent",IF(G316&gt;=80,"Good",IF(G316&gt;=70,"At Risk","Poor")))</f>
        <v>At Risk</v>
      </c>
      <c r="Q316" s="55" t="n">
        <f aca="false">ROUND(G316*0.4+(100-H316)*0.3+I316*0.3,2)</f>
        <v>86.08</v>
      </c>
      <c r="R316" s="55" t="str">
        <f aca="false">IF(H316&gt;5,"High Rejection",IF(H316&gt;2,"Watch","OK"))</f>
        <v>High Rejection</v>
      </c>
    </row>
    <row r="317" customFormat="false" ht="15" hidden="false" customHeight="true" outlineLevel="0" collapsed="false">
      <c r="A317" s="56" t="s">
        <v>14687</v>
      </c>
      <c r="B317" s="56" t="s">
        <v>5725</v>
      </c>
      <c r="C317" s="56" t="s">
        <v>8285</v>
      </c>
      <c r="D317" s="56" t="s">
        <v>40</v>
      </c>
      <c r="E317" s="56" t="n">
        <v>90.9</v>
      </c>
      <c r="F317" s="56" t="n">
        <v>89.9</v>
      </c>
      <c r="G317" s="54" t="n">
        <f aca="false">ROUND(E317*F317/100,1)</f>
        <v>81.7</v>
      </c>
      <c r="H317" s="56" t="n">
        <v>7.98</v>
      </c>
      <c r="I317" s="56" t="n">
        <v>92.5</v>
      </c>
      <c r="J317" s="56" t="n">
        <v>9.7</v>
      </c>
      <c r="K317" s="56" t="n">
        <v>3.52</v>
      </c>
      <c r="L317" s="56" t="n">
        <v>0</v>
      </c>
      <c r="M317" s="56" t="n">
        <v>66.7</v>
      </c>
      <c r="N317" s="56" t="s">
        <v>81</v>
      </c>
      <c r="O317" s="56" t="s">
        <v>10066</v>
      </c>
      <c r="P317" s="55" t="str">
        <f aca="false">IF(G317&gt;=90,"Excellent",IF(G317&gt;=80,"Good",IF(G317&gt;=70,"At Risk","Poor")))</f>
        <v>Good</v>
      </c>
      <c r="Q317" s="55" t="n">
        <f aca="false">ROUND(G317*0.4+(100-H317)*0.3+I317*0.3,2)</f>
        <v>88.04</v>
      </c>
      <c r="R317" s="55" t="str">
        <f aca="false">IF(H317&gt;5,"High Rejection",IF(H317&gt;2,"Watch","OK"))</f>
        <v>High Rejection</v>
      </c>
    </row>
    <row r="318" customFormat="false" ht="15" hidden="false" customHeight="true" outlineLevel="0" collapsed="false">
      <c r="A318" s="52" t="s">
        <v>14688</v>
      </c>
      <c r="B318" s="52" t="s">
        <v>14689</v>
      </c>
      <c r="C318" s="52" t="s">
        <v>7188</v>
      </c>
      <c r="D318" s="52" t="s">
        <v>53</v>
      </c>
      <c r="E318" s="52" t="n">
        <v>99.5</v>
      </c>
      <c r="F318" s="52" t="n">
        <v>95</v>
      </c>
      <c r="G318" s="54" t="n">
        <f aca="false">ROUND(E318*F318/100,1)</f>
        <v>94.5</v>
      </c>
      <c r="H318" s="52" t="n">
        <v>3.31</v>
      </c>
      <c r="I318" s="52" t="n">
        <v>86.4</v>
      </c>
      <c r="J318" s="52" t="n">
        <v>-3.6</v>
      </c>
      <c r="K318" s="52" t="n">
        <v>9.34</v>
      </c>
      <c r="L318" s="52" t="n">
        <v>3</v>
      </c>
      <c r="M318" s="52" t="n">
        <v>68.2</v>
      </c>
      <c r="N318" s="52" t="s">
        <v>80</v>
      </c>
      <c r="O318" s="52" t="s">
        <v>10066</v>
      </c>
      <c r="P318" s="55" t="str">
        <f aca="false">IF(G318&gt;=90,"Excellent",IF(G318&gt;=80,"Good",IF(G318&gt;=70,"At Risk","Poor")))</f>
        <v>Excellent</v>
      </c>
      <c r="Q318" s="55" t="n">
        <f aca="false">ROUND(G318*0.4+(100-H318)*0.3+I318*0.3,2)</f>
        <v>92.73</v>
      </c>
      <c r="R318" s="55" t="str">
        <f aca="false">IF(H318&gt;5,"High Rejection",IF(H318&gt;2,"Watch","OK"))</f>
        <v>Watch</v>
      </c>
    </row>
    <row r="319" customFormat="false" ht="15" hidden="false" customHeight="true" outlineLevel="0" collapsed="false">
      <c r="A319" s="56" t="s">
        <v>14690</v>
      </c>
      <c r="B319" s="56" t="s">
        <v>6570</v>
      </c>
      <c r="C319" s="56" t="s">
        <v>2806</v>
      </c>
      <c r="D319" s="56" t="s">
        <v>48</v>
      </c>
      <c r="E319" s="56" t="n">
        <v>86.8</v>
      </c>
      <c r="F319" s="56" t="n">
        <v>80.7</v>
      </c>
      <c r="G319" s="54" t="n">
        <f aca="false">ROUND(E319*F319/100,1)</f>
        <v>70</v>
      </c>
      <c r="H319" s="56" t="n">
        <v>6.74</v>
      </c>
      <c r="I319" s="56" t="n">
        <v>99.2</v>
      </c>
      <c r="J319" s="56" t="n">
        <v>12.7</v>
      </c>
      <c r="K319" s="56" t="n">
        <v>2.16</v>
      </c>
      <c r="L319" s="56" t="n">
        <v>5</v>
      </c>
      <c r="M319" s="56" t="n">
        <v>59.3</v>
      </c>
      <c r="N319" s="56" t="s">
        <v>81</v>
      </c>
      <c r="O319" s="56" t="s">
        <v>10066</v>
      </c>
      <c r="P319" s="55" t="str">
        <f aca="false">IF(G319&gt;=90,"Excellent",IF(G319&gt;=80,"Good",IF(G319&gt;=70,"At Risk","Poor")))</f>
        <v>At Risk</v>
      </c>
      <c r="Q319" s="55" t="n">
        <f aca="false">ROUND(G319*0.4+(100-H319)*0.3+I319*0.3,2)</f>
        <v>85.74</v>
      </c>
      <c r="R319" s="55" t="str">
        <f aca="false">IF(H319&gt;5,"High Rejection",IF(H319&gt;2,"Watch","OK"))</f>
        <v>High Rejection</v>
      </c>
    </row>
    <row r="320" customFormat="false" ht="15" hidden="false" customHeight="true" outlineLevel="0" collapsed="false">
      <c r="A320" s="52" t="s">
        <v>14691</v>
      </c>
      <c r="B320" s="52" t="s">
        <v>5702</v>
      </c>
      <c r="C320" s="52" t="s">
        <v>5505</v>
      </c>
      <c r="D320" s="52" t="s">
        <v>52</v>
      </c>
      <c r="E320" s="52" t="n">
        <v>67.6</v>
      </c>
      <c r="F320" s="52" t="n">
        <v>94.6</v>
      </c>
      <c r="G320" s="54" t="n">
        <f aca="false">ROUND(E320*F320/100,1)</f>
        <v>63.9</v>
      </c>
      <c r="H320" s="52" t="n">
        <v>2.85</v>
      </c>
      <c r="I320" s="52" t="n">
        <v>89.5</v>
      </c>
      <c r="J320" s="52" t="n">
        <v>4.8</v>
      </c>
      <c r="K320" s="52" t="n">
        <v>7.12</v>
      </c>
      <c r="L320" s="52" t="n">
        <v>3</v>
      </c>
      <c r="M320" s="52" t="n">
        <v>74.1</v>
      </c>
      <c r="N320" s="52" t="s">
        <v>78</v>
      </c>
      <c r="O320" s="52" t="s">
        <v>10066</v>
      </c>
      <c r="P320" s="55" t="str">
        <f aca="false">IF(G320&gt;=90,"Excellent",IF(G320&gt;=80,"Good",IF(G320&gt;=70,"At Risk","Poor")))</f>
        <v>Poor</v>
      </c>
      <c r="Q320" s="55" t="n">
        <f aca="false">ROUND(G320*0.4+(100-H320)*0.3+I320*0.3,2)</f>
        <v>81.56</v>
      </c>
      <c r="R320" s="55" t="str">
        <f aca="false">IF(H320&gt;5,"High Rejection",IF(H320&gt;2,"Watch","OK"))</f>
        <v>Watch</v>
      </c>
    </row>
    <row r="321" customFormat="false" ht="15" hidden="false" customHeight="true" outlineLevel="0" collapsed="false">
      <c r="A321" s="56" t="s">
        <v>14692</v>
      </c>
      <c r="B321" s="56" t="s">
        <v>7055</v>
      </c>
      <c r="C321" s="56" t="s">
        <v>2084</v>
      </c>
      <c r="D321" s="56" t="s">
        <v>26</v>
      </c>
      <c r="E321" s="56" t="n">
        <v>67.3</v>
      </c>
      <c r="F321" s="56" t="n">
        <v>82.1</v>
      </c>
      <c r="G321" s="54" t="n">
        <f aca="false">ROUND(E321*F321/100,1)</f>
        <v>55.3</v>
      </c>
      <c r="H321" s="56" t="n">
        <v>1.84</v>
      </c>
      <c r="I321" s="56" t="n">
        <v>88.8</v>
      </c>
      <c r="J321" s="56" t="n">
        <v>13.3</v>
      </c>
      <c r="K321" s="56" t="n">
        <v>2.39</v>
      </c>
      <c r="L321" s="56" t="n">
        <v>10</v>
      </c>
      <c r="M321" s="56" t="n">
        <v>64.1</v>
      </c>
      <c r="N321" s="56" t="s">
        <v>79</v>
      </c>
      <c r="O321" s="56" t="s">
        <v>10066</v>
      </c>
      <c r="P321" s="55" t="str">
        <f aca="false">IF(G321&gt;=90,"Excellent",IF(G321&gt;=80,"Good",IF(G321&gt;=70,"At Risk","Poor")))</f>
        <v>Poor</v>
      </c>
      <c r="Q321" s="55" t="n">
        <f aca="false">ROUND(G321*0.4+(100-H321)*0.3+I321*0.3,2)</f>
        <v>78.21</v>
      </c>
      <c r="R321" s="55" t="str">
        <f aca="false">IF(H321&gt;5,"High Rejection",IF(H321&gt;2,"Watch","OK"))</f>
        <v>OK</v>
      </c>
    </row>
    <row r="322" customFormat="false" ht="15" hidden="false" customHeight="true" outlineLevel="0" collapsed="false">
      <c r="A322" s="52" t="s">
        <v>14693</v>
      </c>
      <c r="B322" s="52" t="s">
        <v>14694</v>
      </c>
      <c r="C322" s="52" t="s">
        <v>1729</v>
      </c>
      <c r="D322" s="52" t="s">
        <v>33</v>
      </c>
      <c r="E322" s="52" t="n">
        <v>63.3</v>
      </c>
      <c r="F322" s="52" t="n">
        <v>94.5</v>
      </c>
      <c r="G322" s="54" t="n">
        <f aca="false">ROUND(E322*F322/100,1)</f>
        <v>59.8</v>
      </c>
      <c r="H322" s="52" t="n">
        <v>0.87</v>
      </c>
      <c r="I322" s="52" t="n">
        <v>88.1</v>
      </c>
      <c r="J322" s="52" t="n">
        <v>-3.3</v>
      </c>
      <c r="K322" s="52" t="n">
        <v>4.11</v>
      </c>
      <c r="L322" s="52" t="n">
        <v>0</v>
      </c>
      <c r="M322" s="52" t="n">
        <v>71.2</v>
      </c>
      <c r="N322" s="52" t="s">
        <v>80</v>
      </c>
      <c r="O322" s="52" t="s">
        <v>10066</v>
      </c>
      <c r="P322" s="55" t="str">
        <f aca="false">IF(G322&gt;=90,"Excellent",IF(G322&gt;=80,"Good",IF(G322&gt;=70,"At Risk","Poor")))</f>
        <v>Poor</v>
      </c>
      <c r="Q322" s="55" t="n">
        <f aca="false">ROUND(G322*0.4+(100-H322)*0.3+I322*0.3,2)</f>
        <v>80.09</v>
      </c>
      <c r="R322" s="55" t="str">
        <f aca="false">IF(H322&gt;5,"High Rejection",IF(H322&gt;2,"Watch","OK"))</f>
        <v>OK</v>
      </c>
    </row>
    <row r="323" customFormat="false" ht="15" hidden="false" customHeight="true" outlineLevel="0" collapsed="false">
      <c r="A323" s="56" t="s">
        <v>14695</v>
      </c>
      <c r="B323" s="56" t="s">
        <v>14696</v>
      </c>
      <c r="C323" s="56" t="s">
        <v>5463</v>
      </c>
      <c r="D323" s="56" t="s">
        <v>56</v>
      </c>
      <c r="E323" s="56" t="n">
        <v>62.9</v>
      </c>
      <c r="F323" s="56" t="n">
        <v>83.3</v>
      </c>
      <c r="G323" s="54" t="n">
        <f aca="false">ROUND(E323*F323/100,1)</f>
        <v>52.4</v>
      </c>
      <c r="H323" s="56" t="n">
        <v>7.16</v>
      </c>
      <c r="I323" s="56" t="n">
        <v>86.9</v>
      </c>
      <c r="J323" s="56" t="n">
        <v>-1.4</v>
      </c>
      <c r="K323" s="56" t="n">
        <v>-3.01</v>
      </c>
      <c r="L323" s="56" t="n">
        <v>7</v>
      </c>
      <c r="M323" s="56" t="n">
        <v>92.8</v>
      </c>
      <c r="N323" s="56" t="s">
        <v>80</v>
      </c>
      <c r="O323" s="56" t="s">
        <v>10066</v>
      </c>
      <c r="P323" s="55" t="str">
        <f aca="false">IF(G323&gt;=90,"Excellent",IF(G323&gt;=80,"Good",IF(G323&gt;=70,"At Risk","Poor")))</f>
        <v>Poor</v>
      </c>
      <c r="Q323" s="55" t="n">
        <f aca="false">ROUND(G323*0.4+(100-H323)*0.3+I323*0.3,2)</f>
        <v>74.88</v>
      </c>
      <c r="R323" s="55" t="str">
        <f aca="false">IF(H323&gt;5,"High Rejection",IF(H323&gt;2,"Watch","OK"))</f>
        <v>High Rejection</v>
      </c>
    </row>
    <row r="324" customFormat="false" ht="15" hidden="false" customHeight="true" outlineLevel="0" collapsed="false">
      <c r="A324" s="52" t="s">
        <v>14697</v>
      </c>
      <c r="B324" s="52" t="s">
        <v>5268</v>
      </c>
      <c r="C324" s="52" t="s">
        <v>2810</v>
      </c>
      <c r="D324" s="52" t="s">
        <v>40</v>
      </c>
      <c r="E324" s="52" t="n">
        <v>98</v>
      </c>
      <c r="F324" s="52" t="n">
        <v>80.8</v>
      </c>
      <c r="G324" s="54" t="n">
        <f aca="false">ROUND(E324*F324/100,1)</f>
        <v>79.2</v>
      </c>
      <c r="H324" s="52" t="n">
        <v>4.04</v>
      </c>
      <c r="I324" s="52" t="n">
        <v>96</v>
      </c>
      <c r="J324" s="52" t="n">
        <v>2.1</v>
      </c>
      <c r="K324" s="52" t="n">
        <v>-4.34</v>
      </c>
      <c r="L324" s="52" t="n">
        <v>8</v>
      </c>
      <c r="M324" s="52" t="n">
        <v>96</v>
      </c>
      <c r="N324" s="52" t="s">
        <v>79</v>
      </c>
      <c r="O324" s="52" t="s">
        <v>10066</v>
      </c>
      <c r="P324" s="55" t="str">
        <f aca="false">IF(G324&gt;=90,"Excellent",IF(G324&gt;=80,"Good",IF(G324&gt;=70,"At Risk","Poor")))</f>
        <v>At Risk</v>
      </c>
      <c r="Q324" s="55" t="n">
        <f aca="false">ROUND(G324*0.4+(100-H324)*0.3+I324*0.3,2)</f>
        <v>89.27</v>
      </c>
      <c r="R324" s="55" t="str">
        <f aca="false">IF(H324&gt;5,"High Rejection",IF(H324&gt;2,"Watch","OK"))</f>
        <v>Watch</v>
      </c>
    </row>
    <row r="325" customFormat="false" ht="15" hidden="false" customHeight="true" outlineLevel="0" collapsed="false">
      <c r="A325" s="56" t="s">
        <v>14698</v>
      </c>
      <c r="B325" s="56" t="s">
        <v>5717</v>
      </c>
      <c r="C325" s="56" t="s">
        <v>12654</v>
      </c>
      <c r="D325" s="56" t="s">
        <v>36</v>
      </c>
      <c r="E325" s="56" t="n">
        <v>93.1</v>
      </c>
      <c r="F325" s="56" t="n">
        <v>76</v>
      </c>
      <c r="G325" s="54" t="n">
        <f aca="false">ROUND(E325*F325/100,1)</f>
        <v>70.8</v>
      </c>
      <c r="H325" s="56" t="n">
        <v>0.48</v>
      </c>
      <c r="I325" s="56" t="n">
        <v>86.5</v>
      </c>
      <c r="J325" s="56" t="n">
        <v>7.2</v>
      </c>
      <c r="K325" s="56" t="n">
        <v>-0.18</v>
      </c>
      <c r="L325" s="56" t="n">
        <v>7</v>
      </c>
      <c r="M325" s="56" t="n">
        <v>88.7</v>
      </c>
      <c r="N325" s="56" t="s">
        <v>79</v>
      </c>
      <c r="O325" s="56" t="s">
        <v>10061</v>
      </c>
      <c r="P325" s="55" t="str">
        <f aca="false">IF(G325&gt;=90,"Excellent",IF(G325&gt;=80,"Good",IF(G325&gt;=70,"At Risk","Poor")))</f>
        <v>At Risk</v>
      </c>
      <c r="Q325" s="55" t="n">
        <f aca="false">ROUND(G325*0.4+(100-H325)*0.3+I325*0.3,2)</f>
        <v>84.13</v>
      </c>
      <c r="R325" s="55" t="str">
        <f aca="false">IF(H325&gt;5,"High Rejection",IF(H325&gt;2,"Watch","OK"))</f>
        <v>OK</v>
      </c>
    </row>
    <row r="326" customFormat="false" ht="15" hidden="false" customHeight="true" outlineLevel="0" collapsed="false">
      <c r="A326" s="52" t="s">
        <v>14699</v>
      </c>
      <c r="B326" s="52" t="s">
        <v>14272</v>
      </c>
      <c r="C326" s="52" t="s">
        <v>4200</v>
      </c>
      <c r="D326" s="52" t="s">
        <v>37</v>
      </c>
      <c r="E326" s="52" t="n">
        <v>95.8</v>
      </c>
      <c r="F326" s="52" t="n">
        <v>94.3</v>
      </c>
      <c r="G326" s="54" t="n">
        <f aca="false">ROUND(E326*F326/100,1)</f>
        <v>90.3</v>
      </c>
      <c r="H326" s="52" t="n">
        <v>4.71</v>
      </c>
      <c r="I326" s="52" t="n">
        <v>91.9</v>
      </c>
      <c r="J326" s="52" t="n">
        <v>2.4</v>
      </c>
      <c r="K326" s="52" t="n">
        <v>3.43</v>
      </c>
      <c r="L326" s="52" t="n">
        <v>0</v>
      </c>
      <c r="M326" s="52" t="n">
        <v>83</v>
      </c>
      <c r="N326" s="52" t="s">
        <v>81</v>
      </c>
      <c r="O326" s="52" t="s">
        <v>10066</v>
      </c>
      <c r="P326" s="55" t="str">
        <f aca="false">IF(G326&gt;=90,"Excellent",IF(G326&gt;=80,"Good",IF(G326&gt;=70,"At Risk","Poor")))</f>
        <v>Excellent</v>
      </c>
      <c r="Q326" s="55" t="n">
        <f aca="false">ROUND(G326*0.4+(100-H326)*0.3+I326*0.3,2)</f>
        <v>92.28</v>
      </c>
      <c r="R326" s="55" t="str">
        <f aca="false">IF(H326&gt;5,"High Rejection",IF(H326&gt;2,"Watch","OK"))</f>
        <v>Watch</v>
      </c>
    </row>
    <row r="327" customFormat="false" ht="15" hidden="false" customHeight="true" outlineLevel="0" collapsed="false">
      <c r="A327" s="56" t="s">
        <v>14700</v>
      </c>
      <c r="B327" s="56" t="s">
        <v>14701</v>
      </c>
      <c r="C327" s="56" t="s">
        <v>3932</v>
      </c>
      <c r="D327" s="56" t="s">
        <v>45</v>
      </c>
      <c r="E327" s="56" t="n">
        <v>87.6</v>
      </c>
      <c r="F327" s="56" t="n">
        <v>70.3</v>
      </c>
      <c r="G327" s="54" t="n">
        <f aca="false">ROUND(E327*F327/100,1)</f>
        <v>61.6</v>
      </c>
      <c r="H327" s="56" t="n">
        <v>5.44</v>
      </c>
      <c r="I327" s="56" t="n">
        <v>97.1</v>
      </c>
      <c r="J327" s="56" t="n">
        <v>11.8</v>
      </c>
      <c r="K327" s="56" t="n">
        <v>5.37</v>
      </c>
      <c r="L327" s="56" t="n">
        <v>10</v>
      </c>
      <c r="M327" s="56" t="n">
        <v>60.7</v>
      </c>
      <c r="N327" s="56" t="s">
        <v>78</v>
      </c>
      <c r="O327" s="56" t="s">
        <v>10061</v>
      </c>
      <c r="P327" s="55" t="str">
        <f aca="false">IF(G327&gt;=90,"Excellent",IF(G327&gt;=80,"Good",IF(G327&gt;=70,"At Risk","Poor")))</f>
        <v>Poor</v>
      </c>
      <c r="Q327" s="55" t="n">
        <f aca="false">ROUND(G327*0.4+(100-H327)*0.3+I327*0.3,2)</f>
        <v>82.14</v>
      </c>
      <c r="R327" s="55" t="str">
        <f aca="false">IF(H327&gt;5,"High Rejection",IF(H327&gt;2,"Watch","OK"))</f>
        <v>High Rejection</v>
      </c>
    </row>
    <row r="328" customFormat="false" ht="15" hidden="false" customHeight="true" outlineLevel="0" collapsed="false">
      <c r="A328" s="52" t="s">
        <v>14702</v>
      </c>
      <c r="B328" s="52" t="s">
        <v>4145</v>
      </c>
      <c r="C328" s="52" t="s">
        <v>9747</v>
      </c>
      <c r="D328" s="52" t="s">
        <v>56</v>
      </c>
      <c r="E328" s="52" t="n">
        <v>94.4</v>
      </c>
      <c r="F328" s="52" t="n">
        <v>77.4</v>
      </c>
      <c r="G328" s="54" t="n">
        <f aca="false">ROUND(E328*F328/100,1)</f>
        <v>73.1</v>
      </c>
      <c r="H328" s="52" t="n">
        <v>1.43</v>
      </c>
      <c r="I328" s="52" t="n">
        <v>86.1</v>
      </c>
      <c r="J328" s="52" t="n">
        <v>-3.1</v>
      </c>
      <c r="K328" s="52" t="n">
        <v>2.24</v>
      </c>
      <c r="L328" s="52" t="n">
        <v>3</v>
      </c>
      <c r="M328" s="52" t="n">
        <v>63.4</v>
      </c>
      <c r="N328" s="52" t="s">
        <v>80</v>
      </c>
      <c r="O328" s="52" t="s">
        <v>10066</v>
      </c>
      <c r="P328" s="55" t="str">
        <f aca="false">IF(G328&gt;=90,"Excellent",IF(G328&gt;=80,"Good",IF(G328&gt;=70,"At Risk","Poor")))</f>
        <v>At Risk</v>
      </c>
      <c r="Q328" s="55" t="n">
        <f aca="false">ROUND(G328*0.4+(100-H328)*0.3+I328*0.3,2)</f>
        <v>84.64</v>
      </c>
      <c r="R328" s="55" t="str">
        <f aca="false">IF(H328&gt;5,"High Rejection",IF(H328&gt;2,"Watch","OK"))</f>
        <v>OK</v>
      </c>
    </row>
    <row r="329" customFormat="false" ht="15" hidden="false" customHeight="true" outlineLevel="0" collapsed="false">
      <c r="A329" s="56" t="s">
        <v>14703</v>
      </c>
      <c r="B329" s="56" t="s">
        <v>4587</v>
      </c>
      <c r="C329" s="56" t="s">
        <v>2519</v>
      </c>
      <c r="D329" s="56" t="s">
        <v>55</v>
      </c>
      <c r="E329" s="56" t="n">
        <v>60.2</v>
      </c>
      <c r="F329" s="56" t="n">
        <v>73.1</v>
      </c>
      <c r="G329" s="54" t="n">
        <f aca="false">ROUND(E329*F329/100,1)</f>
        <v>44</v>
      </c>
      <c r="H329" s="56" t="n">
        <v>0.54</v>
      </c>
      <c r="I329" s="56" t="n">
        <v>100</v>
      </c>
      <c r="J329" s="56" t="n">
        <v>-4</v>
      </c>
      <c r="K329" s="56" t="n">
        <v>8.82</v>
      </c>
      <c r="L329" s="56" t="n">
        <v>10</v>
      </c>
      <c r="M329" s="56" t="n">
        <v>63.5</v>
      </c>
      <c r="N329" s="56" t="s">
        <v>78</v>
      </c>
      <c r="O329" s="56" t="s">
        <v>10061</v>
      </c>
      <c r="P329" s="55" t="str">
        <f aca="false">IF(G329&gt;=90,"Excellent",IF(G329&gt;=80,"Good",IF(G329&gt;=70,"At Risk","Poor")))</f>
        <v>Poor</v>
      </c>
      <c r="Q329" s="55" t="n">
        <f aca="false">ROUND(G329*0.4+(100-H329)*0.3+I329*0.3,2)</f>
        <v>77.44</v>
      </c>
      <c r="R329" s="55" t="str">
        <f aca="false">IF(H329&gt;5,"High Rejection",IF(H329&gt;2,"Watch","OK"))</f>
        <v>OK</v>
      </c>
    </row>
    <row r="330" customFormat="false" ht="15" hidden="false" customHeight="true" outlineLevel="0" collapsed="false">
      <c r="A330" s="52" t="s">
        <v>14704</v>
      </c>
      <c r="B330" s="52" t="s">
        <v>6061</v>
      </c>
      <c r="C330" s="52" t="s">
        <v>4090</v>
      </c>
      <c r="D330" s="52" t="s">
        <v>43</v>
      </c>
      <c r="E330" s="52" t="n">
        <v>96.7</v>
      </c>
      <c r="F330" s="52" t="n">
        <v>87.1</v>
      </c>
      <c r="G330" s="54" t="n">
        <f aca="false">ROUND(E330*F330/100,1)</f>
        <v>84.2</v>
      </c>
      <c r="H330" s="52" t="n">
        <v>1.05</v>
      </c>
      <c r="I330" s="52" t="n">
        <v>91.1</v>
      </c>
      <c r="J330" s="52" t="n">
        <v>5.2</v>
      </c>
      <c r="K330" s="52" t="n">
        <v>9.22</v>
      </c>
      <c r="L330" s="52" t="n">
        <v>0</v>
      </c>
      <c r="M330" s="52" t="n">
        <v>72.6</v>
      </c>
      <c r="N330" s="52" t="s">
        <v>79</v>
      </c>
      <c r="O330" s="52" t="s">
        <v>10066</v>
      </c>
      <c r="P330" s="55" t="str">
        <f aca="false">IF(G330&gt;=90,"Excellent",IF(G330&gt;=80,"Good",IF(G330&gt;=70,"At Risk","Poor")))</f>
        <v>Good</v>
      </c>
      <c r="Q330" s="55" t="n">
        <f aca="false">ROUND(G330*0.4+(100-H330)*0.3+I330*0.3,2)</f>
        <v>90.7</v>
      </c>
      <c r="R330" s="55" t="str">
        <f aca="false">IF(H330&gt;5,"High Rejection",IF(H330&gt;2,"Watch","OK"))</f>
        <v>OK</v>
      </c>
    </row>
    <row r="331" customFormat="false" ht="15" hidden="false" customHeight="true" outlineLevel="0" collapsed="false">
      <c r="A331" s="56" t="s">
        <v>14705</v>
      </c>
      <c r="B331" s="56" t="s">
        <v>4299</v>
      </c>
      <c r="C331" s="56" t="s">
        <v>3672</v>
      </c>
      <c r="D331" s="56" t="s">
        <v>47</v>
      </c>
      <c r="E331" s="56" t="n">
        <v>65.4</v>
      </c>
      <c r="F331" s="56" t="n">
        <v>71.7</v>
      </c>
      <c r="G331" s="54" t="n">
        <f aca="false">ROUND(E331*F331/100,1)</f>
        <v>46.9</v>
      </c>
      <c r="H331" s="56" t="n">
        <v>0.5</v>
      </c>
      <c r="I331" s="56" t="n">
        <v>90.8</v>
      </c>
      <c r="J331" s="56" t="n">
        <v>5.8</v>
      </c>
      <c r="K331" s="56" t="n">
        <v>8.33</v>
      </c>
      <c r="L331" s="56" t="n">
        <v>2</v>
      </c>
      <c r="M331" s="56" t="n">
        <v>73.7</v>
      </c>
      <c r="N331" s="56" t="s">
        <v>80</v>
      </c>
      <c r="O331" s="56" t="s">
        <v>10066</v>
      </c>
      <c r="P331" s="55" t="str">
        <f aca="false">IF(G331&gt;=90,"Excellent",IF(G331&gt;=80,"Good",IF(G331&gt;=70,"At Risk","Poor")))</f>
        <v>Poor</v>
      </c>
      <c r="Q331" s="55" t="n">
        <f aca="false">ROUND(G331*0.4+(100-H331)*0.3+I331*0.3,2)</f>
        <v>75.85</v>
      </c>
      <c r="R331" s="55" t="str">
        <f aca="false">IF(H331&gt;5,"High Rejection",IF(H331&gt;2,"Watch","OK"))</f>
        <v>OK</v>
      </c>
    </row>
    <row r="332" customFormat="false" ht="15" hidden="false" customHeight="true" outlineLevel="0" collapsed="false">
      <c r="A332" s="52" t="s">
        <v>14706</v>
      </c>
      <c r="B332" s="52" t="s">
        <v>14707</v>
      </c>
      <c r="C332" s="52" t="s">
        <v>1203</v>
      </c>
      <c r="D332" s="52" t="s">
        <v>22</v>
      </c>
      <c r="E332" s="52" t="n">
        <v>93.5</v>
      </c>
      <c r="F332" s="52" t="n">
        <v>85.7</v>
      </c>
      <c r="G332" s="54" t="n">
        <f aca="false">ROUND(E332*F332/100,1)</f>
        <v>80.1</v>
      </c>
      <c r="H332" s="52" t="n">
        <v>3.71</v>
      </c>
      <c r="I332" s="52" t="n">
        <v>90.5</v>
      </c>
      <c r="J332" s="52" t="n">
        <v>12.1</v>
      </c>
      <c r="K332" s="52" t="n">
        <v>-3.56</v>
      </c>
      <c r="L332" s="52" t="n">
        <v>10</v>
      </c>
      <c r="M332" s="52" t="n">
        <v>97.2</v>
      </c>
      <c r="N332" s="52" t="s">
        <v>79</v>
      </c>
      <c r="O332" s="52" t="s">
        <v>10066</v>
      </c>
      <c r="P332" s="55" t="str">
        <f aca="false">IF(G332&gt;=90,"Excellent",IF(G332&gt;=80,"Good",IF(G332&gt;=70,"At Risk","Poor")))</f>
        <v>Good</v>
      </c>
      <c r="Q332" s="55" t="n">
        <f aca="false">ROUND(G332*0.4+(100-H332)*0.3+I332*0.3,2)</f>
        <v>88.08</v>
      </c>
      <c r="R332" s="55" t="str">
        <f aca="false">IF(H332&gt;5,"High Rejection",IF(H332&gt;2,"Watch","OK"))</f>
        <v>Watch</v>
      </c>
    </row>
    <row r="333" customFormat="false" ht="15" hidden="false" customHeight="true" outlineLevel="0" collapsed="false">
      <c r="A333" s="56" t="s">
        <v>14708</v>
      </c>
      <c r="B333" s="56" t="s">
        <v>14709</v>
      </c>
      <c r="C333" s="56" t="s">
        <v>3586</v>
      </c>
      <c r="D333" s="56" t="s">
        <v>46</v>
      </c>
      <c r="E333" s="56" t="n">
        <v>69.4</v>
      </c>
      <c r="F333" s="56" t="n">
        <v>94</v>
      </c>
      <c r="G333" s="54" t="n">
        <f aca="false">ROUND(E333*F333/100,1)</f>
        <v>65.2</v>
      </c>
      <c r="H333" s="56" t="n">
        <v>4.26</v>
      </c>
      <c r="I333" s="56" t="n">
        <v>97.9</v>
      </c>
      <c r="J333" s="56" t="n">
        <v>2.7</v>
      </c>
      <c r="K333" s="56" t="n">
        <v>-1.75</v>
      </c>
      <c r="L333" s="56" t="n">
        <v>1</v>
      </c>
      <c r="M333" s="56" t="n">
        <v>54</v>
      </c>
      <c r="N333" s="56" t="s">
        <v>78</v>
      </c>
      <c r="O333" s="56" t="s">
        <v>10066</v>
      </c>
      <c r="P333" s="55" t="str">
        <f aca="false">IF(G333&gt;=90,"Excellent",IF(G333&gt;=80,"Good",IF(G333&gt;=70,"At Risk","Poor")))</f>
        <v>Poor</v>
      </c>
      <c r="Q333" s="55" t="n">
        <f aca="false">ROUND(G333*0.4+(100-H333)*0.3+I333*0.3,2)</f>
        <v>84.17</v>
      </c>
      <c r="R333" s="55" t="str">
        <f aca="false">IF(H333&gt;5,"High Rejection",IF(H333&gt;2,"Watch","OK"))</f>
        <v>Watch</v>
      </c>
    </row>
    <row r="334" customFormat="false" ht="15" hidden="false" customHeight="true" outlineLevel="0" collapsed="false">
      <c r="A334" s="52" t="s">
        <v>14710</v>
      </c>
      <c r="B334" s="52" t="s">
        <v>7284</v>
      </c>
      <c r="C334" s="52" t="s">
        <v>3076</v>
      </c>
      <c r="D334" s="52" t="s">
        <v>40</v>
      </c>
      <c r="E334" s="52" t="n">
        <v>78.3</v>
      </c>
      <c r="F334" s="52" t="n">
        <v>81.1</v>
      </c>
      <c r="G334" s="54" t="n">
        <f aca="false">ROUND(E334*F334/100,1)</f>
        <v>63.5</v>
      </c>
      <c r="H334" s="52" t="n">
        <v>2.25</v>
      </c>
      <c r="I334" s="52" t="n">
        <v>94.9</v>
      </c>
      <c r="J334" s="52" t="n">
        <v>1</v>
      </c>
      <c r="K334" s="52" t="n">
        <v>9.19</v>
      </c>
      <c r="L334" s="52" t="n">
        <v>0</v>
      </c>
      <c r="M334" s="52" t="n">
        <v>61.7</v>
      </c>
      <c r="N334" s="52" t="s">
        <v>80</v>
      </c>
      <c r="O334" s="52" t="s">
        <v>10061</v>
      </c>
      <c r="P334" s="55" t="str">
        <f aca="false">IF(G334&gt;=90,"Excellent",IF(G334&gt;=80,"Good",IF(G334&gt;=70,"At Risk","Poor")))</f>
        <v>Poor</v>
      </c>
      <c r="Q334" s="55" t="n">
        <f aca="false">ROUND(G334*0.4+(100-H334)*0.3+I334*0.3,2)</f>
        <v>83.2</v>
      </c>
      <c r="R334" s="55" t="str">
        <f aca="false">IF(H334&gt;5,"High Rejection",IF(H334&gt;2,"Watch","OK"))</f>
        <v>Watch</v>
      </c>
    </row>
    <row r="335" customFormat="false" ht="15" hidden="false" customHeight="true" outlineLevel="0" collapsed="false">
      <c r="A335" s="56" t="s">
        <v>14711</v>
      </c>
      <c r="B335" s="56" t="s">
        <v>14712</v>
      </c>
      <c r="C335" s="56" t="s">
        <v>1961</v>
      </c>
      <c r="D335" s="56" t="s">
        <v>39</v>
      </c>
      <c r="E335" s="56" t="n">
        <v>89</v>
      </c>
      <c r="F335" s="56" t="n">
        <v>84.9</v>
      </c>
      <c r="G335" s="54" t="n">
        <f aca="false">ROUND(E335*F335/100,1)</f>
        <v>75.6</v>
      </c>
      <c r="H335" s="56" t="n">
        <v>3.39</v>
      </c>
      <c r="I335" s="56" t="n">
        <v>99.2</v>
      </c>
      <c r="J335" s="56" t="n">
        <v>12.9</v>
      </c>
      <c r="K335" s="56" t="n">
        <v>9.61</v>
      </c>
      <c r="L335" s="56" t="n">
        <v>6</v>
      </c>
      <c r="M335" s="56" t="n">
        <v>63.9</v>
      </c>
      <c r="N335" s="56" t="s">
        <v>81</v>
      </c>
      <c r="O335" s="56" t="s">
        <v>10061</v>
      </c>
      <c r="P335" s="55" t="str">
        <f aca="false">IF(G335&gt;=90,"Excellent",IF(G335&gt;=80,"Good",IF(G335&gt;=70,"At Risk","Poor")))</f>
        <v>At Risk</v>
      </c>
      <c r="Q335" s="55" t="n">
        <f aca="false">ROUND(G335*0.4+(100-H335)*0.3+I335*0.3,2)</f>
        <v>88.98</v>
      </c>
      <c r="R335" s="55" t="str">
        <f aca="false">IF(H335&gt;5,"High Rejection",IF(H335&gt;2,"Watch","OK"))</f>
        <v>Watch</v>
      </c>
    </row>
    <row r="336" customFormat="false" ht="15" hidden="false" customHeight="true" outlineLevel="0" collapsed="false">
      <c r="A336" s="52" t="s">
        <v>14713</v>
      </c>
      <c r="B336" s="52" t="s">
        <v>4440</v>
      </c>
      <c r="C336" s="52" t="s">
        <v>845</v>
      </c>
      <c r="D336" s="52" t="s">
        <v>49</v>
      </c>
      <c r="E336" s="52" t="n">
        <v>92</v>
      </c>
      <c r="F336" s="52" t="n">
        <v>93.3</v>
      </c>
      <c r="G336" s="54" t="n">
        <f aca="false">ROUND(E336*F336/100,1)</f>
        <v>85.8</v>
      </c>
      <c r="H336" s="52" t="n">
        <v>6.14</v>
      </c>
      <c r="I336" s="52" t="n">
        <v>99.7</v>
      </c>
      <c r="J336" s="52" t="n">
        <v>13.9</v>
      </c>
      <c r="K336" s="52" t="n">
        <v>-1.11</v>
      </c>
      <c r="L336" s="52" t="n">
        <v>7</v>
      </c>
      <c r="M336" s="52" t="n">
        <v>68.9</v>
      </c>
      <c r="N336" s="52" t="s">
        <v>80</v>
      </c>
      <c r="O336" s="52" t="s">
        <v>10061</v>
      </c>
      <c r="P336" s="55" t="str">
        <f aca="false">IF(G336&gt;=90,"Excellent",IF(G336&gt;=80,"Good",IF(G336&gt;=70,"At Risk","Poor")))</f>
        <v>Good</v>
      </c>
      <c r="Q336" s="55" t="n">
        <f aca="false">ROUND(G336*0.4+(100-H336)*0.3+I336*0.3,2)</f>
        <v>92.39</v>
      </c>
      <c r="R336" s="55" t="str">
        <f aca="false">IF(H336&gt;5,"High Rejection",IF(H336&gt;2,"Watch","OK"))</f>
        <v>High Rejection</v>
      </c>
    </row>
    <row r="337" customFormat="false" ht="15" hidden="false" customHeight="true" outlineLevel="0" collapsed="false">
      <c r="A337" s="56" t="s">
        <v>14714</v>
      </c>
      <c r="B337" s="56" t="s">
        <v>14601</v>
      </c>
      <c r="C337" s="56" t="s">
        <v>6176</v>
      </c>
      <c r="D337" s="56" t="s">
        <v>34</v>
      </c>
      <c r="E337" s="56" t="n">
        <v>81</v>
      </c>
      <c r="F337" s="56" t="n">
        <v>99.5</v>
      </c>
      <c r="G337" s="54" t="n">
        <f aca="false">ROUND(E337*F337/100,1)</f>
        <v>80.6</v>
      </c>
      <c r="H337" s="56" t="n">
        <v>1.2</v>
      </c>
      <c r="I337" s="56" t="n">
        <v>95.6</v>
      </c>
      <c r="J337" s="56" t="n">
        <v>0.6</v>
      </c>
      <c r="K337" s="56" t="n">
        <v>6.95</v>
      </c>
      <c r="L337" s="56" t="n">
        <v>0</v>
      </c>
      <c r="M337" s="56" t="n">
        <v>64</v>
      </c>
      <c r="N337" s="56" t="s">
        <v>79</v>
      </c>
      <c r="O337" s="56" t="s">
        <v>10066</v>
      </c>
      <c r="P337" s="55" t="str">
        <f aca="false">IF(G337&gt;=90,"Excellent",IF(G337&gt;=80,"Good",IF(G337&gt;=70,"At Risk","Poor")))</f>
        <v>Good</v>
      </c>
      <c r="Q337" s="55" t="n">
        <f aca="false">ROUND(G337*0.4+(100-H337)*0.3+I337*0.3,2)</f>
        <v>90.56</v>
      </c>
      <c r="R337" s="55" t="str">
        <f aca="false">IF(H337&gt;5,"High Rejection",IF(H337&gt;2,"Watch","OK"))</f>
        <v>OK</v>
      </c>
    </row>
    <row r="338" customFormat="false" ht="15" hidden="false" customHeight="true" outlineLevel="0" collapsed="false">
      <c r="A338" s="52" t="s">
        <v>14715</v>
      </c>
      <c r="B338" s="52" t="s">
        <v>4314</v>
      </c>
      <c r="C338" s="52" t="s">
        <v>4346</v>
      </c>
      <c r="D338" s="52" t="s">
        <v>41</v>
      </c>
      <c r="E338" s="52" t="n">
        <v>67.4</v>
      </c>
      <c r="F338" s="52" t="n">
        <v>83.2</v>
      </c>
      <c r="G338" s="54" t="n">
        <f aca="false">ROUND(E338*F338/100,1)</f>
        <v>56.1</v>
      </c>
      <c r="H338" s="52" t="n">
        <v>4.96</v>
      </c>
      <c r="I338" s="52" t="n">
        <v>92.8</v>
      </c>
      <c r="J338" s="52" t="n">
        <v>-1</v>
      </c>
      <c r="K338" s="52" t="n">
        <v>-2.83</v>
      </c>
      <c r="L338" s="52" t="n">
        <v>6</v>
      </c>
      <c r="M338" s="52" t="n">
        <v>74</v>
      </c>
      <c r="N338" s="52" t="s">
        <v>80</v>
      </c>
      <c r="O338" s="52" t="s">
        <v>10066</v>
      </c>
      <c r="P338" s="55" t="str">
        <f aca="false">IF(G338&gt;=90,"Excellent",IF(G338&gt;=80,"Good",IF(G338&gt;=70,"At Risk","Poor")))</f>
        <v>Poor</v>
      </c>
      <c r="Q338" s="55" t="n">
        <f aca="false">ROUND(G338*0.4+(100-H338)*0.3+I338*0.3,2)</f>
        <v>78.79</v>
      </c>
      <c r="R338" s="55" t="str">
        <f aca="false">IF(H338&gt;5,"High Rejection",IF(H338&gt;2,"Watch","OK"))</f>
        <v>Watch</v>
      </c>
    </row>
    <row r="339" customFormat="false" ht="15" hidden="false" customHeight="true" outlineLevel="0" collapsed="false">
      <c r="A339" s="56" t="s">
        <v>14716</v>
      </c>
      <c r="B339" s="56" t="s">
        <v>14717</v>
      </c>
      <c r="C339" s="56" t="s">
        <v>1457</v>
      </c>
      <c r="D339" s="56" t="s">
        <v>34</v>
      </c>
      <c r="E339" s="56" t="n">
        <v>75.5</v>
      </c>
      <c r="F339" s="56" t="n">
        <v>90.8</v>
      </c>
      <c r="G339" s="54" t="n">
        <f aca="false">ROUND(E339*F339/100,1)</f>
        <v>68.6</v>
      </c>
      <c r="H339" s="56" t="n">
        <v>5.39</v>
      </c>
      <c r="I339" s="56" t="n">
        <v>98.5</v>
      </c>
      <c r="J339" s="56" t="n">
        <v>-2.3</v>
      </c>
      <c r="K339" s="56" t="n">
        <v>0.16</v>
      </c>
      <c r="L339" s="56" t="n">
        <v>8</v>
      </c>
      <c r="M339" s="56" t="n">
        <v>82.9</v>
      </c>
      <c r="N339" s="56" t="s">
        <v>80</v>
      </c>
      <c r="O339" s="56" t="s">
        <v>10066</v>
      </c>
      <c r="P339" s="55" t="str">
        <f aca="false">IF(G339&gt;=90,"Excellent",IF(G339&gt;=80,"Good",IF(G339&gt;=70,"At Risk","Poor")))</f>
        <v>Poor</v>
      </c>
      <c r="Q339" s="55" t="n">
        <f aca="false">ROUND(G339*0.4+(100-H339)*0.3+I339*0.3,2)</f>
        <v>85.37</v>
      </c>
      <c r="R339" s="55" t="str">
        <f aca="false">IF(H339&gt;5,"High Rejection",IF(H339&gt;2,"Watch","OK"))</f>
        <v>High Rejection</v>
      </c>
    </row>
    <row r="340" customFormat="false" ht="15" hidden="false" customHeight="true" outlineLevel="0" collapsed="false">
      <c r="A340" s="52" t="s">
        <v>14718</v>
      </c>
      <c r="B340" s="52" t="s">
        <v>14443</v>
      </c>
      <c r="C340" s="52" t="s">
        <v>7262</v>
      </c>
      <c r="D340" s="52" t="s">
        <v>24</v>
      </c>
      <c r="E340" s="52" t="n">
        <v>63.5</v>
      </c>
      <c r="F340" s="52" t="n">
        <v>76.1</v>
      </c>
      <c r="G340" s="54" t="n">
        <f aca="false">ROUND(E340*F340/100,1)</f>
        <v>48.3</v>
      </c>
      <c r="H340" s="52" t="n">
        <v>4.81</v>
      </c>
      <c r="I340" s="52" t="n">
        <v>87.5</v>
      </c>
      <c r="J340" s="52" t="n">
        <v>14.3</v>
      </c>
      <c r="K340" s="52" t="n">
        <v>8.49</v>
      </c>
      <c r="L340" s="52" t="n">
        <v>5</v>
      </c>
      <c r="M340" s="52" t="n">
        <v>58.3</v>
      </c>
      <c r="N340" s="52" t="s">
        <v>78</v>
      </c>
      <c r="O340" s="52" t="s">
        <v>10066</v>
      </c>
      <c r="P340" s="55" t="str">
        <f aca="false">IF(G340&gt;=90,"Excellent",IF(G340&gt;=80,"Good",IF(G340&gt;=70,"At Risk","Poor")))</f>
        <v>Poor</v>
      </c>
      <c r="Q340" s="55" t="n">
        <f aca="false">ROUND(G340*0.4+(100-H340)*0.3+I340*0.3,2)</f>
        <v>74.13</v>
      </c>
      <c r="R340" s="55" t="str">
        <f aca="false">IF(H340&gt;5,"High Rejection",IF(H340&gt;2,"Watch","OK"))</f>
        <v>Watch</v>
      </c>
    </row>
    <row r="341" customFormat="false" ht="15" hidden="false" customHeight="true" outlineLevel="0" collapsed="false">
      <c r="A341" s="56" t="s">
        <v>14719</v>
      </c>
      <c r="B341" s="56" t="s">
        <v>7363</v>
      </c>
      <c r="C341" s="56" t="s">
        <v>5825</v>
      </c>
      <c r="D341" s="56" t="s">
        <v>47</v>
      </c>
      <c r="E341" s="56" t="n">
        <v>84.9</v>
      </c>
      <c r="F341" s="56" t="n">
        <v>84.3</v>
      </c>
      <c r="G341" s="54" t="n">
        <f aca="false">ROUND(E341*F341/100,1)</f>
        <v>71.6</v>
      </c>
      <c r="H341" s="56" t="n">
        <v>5.53</v>
      </c>
      <c r="I341" s="56" t="n">
        <v>89.9</v>
      </c>
      <c r="J341" s="56" t="n">
        <v>14.2</v>
      </c>
      <c r="K341" s="56" t="n">
        <v>7.67</v>
      </c>
      <c r="L341" s="56" t="n">
        <v>7</v>
      </c>
      <c r="M341" s="56" t="n">
        <v>61.4</v>
      </c>
      <c r="N341" s="56" t="s">
        <v>80</v>
      </c>
      <c r="O341" s="56" t="s">
        <v>10061</v>
      </c>
      <c r="P341" s="55" t="str">
        <f aca="false">IF(G341&gt;=90,"Excellent",IF(G341&gt;=80,"Good",IF(G341&gt;=70,"At Risk","Poor")))</f>
        <v>At Risk</v>
      </c>
      <c r="Q341" s="55" t="n">
        <f aca="false">ROUND(G341*0.4+(100-H341)*0.3+I341*0.3,2)</f>
        <v>83.95</v>
      </c>
      <c r="R341" s="55" t="str">
        <f aca="false">IF(H341&gt;5,"High Rejection",IF(H341&gt;2,"Watch","OK"))</f>
        <v>High Rejection</v>
      </c>
    </row>
    <row r="342" customFormat="false" ht="15" hidden="false" customHeight="true" outlineLevel="0" collapsed="false">
      <c r="A342" s="52" t="s">
        <v>14720</v>
      </c>
      <c r="B342" s="52" t="s">
        <v>4619</v>
      </c>
      <c r="C342" s="52" t="s">
        <v>2653</v>
      </c>
      <c r="D342" s="52" t="s">
        <v>45</v>
      </c>
      <c r="E342" s="52" t="n">
        <v>74</v>
      </c>
      <c r="F342" s="52" t="n">
        <v>95.9</v>
      </c>
      <c r="G342" s="54" t="n">
        <f aca="false">ROUND(E342*F342/100,1)</f>
        <v>71</v>
      </c>
      <c r="H342" s="52" t="n">
        <v>0.8</v>
      </c>
      <c r="I342" s="52" t="n">
        <v>97.7</v>
      </c>
      <c r="J342" s="52" t="n">
        <v>-2.9</v>
      </c>
      <c r="K342" s="52" t="n">
        <v>3.14</v>
      </c>
      <c r="L342" s="52" t="n">
        <v>0</v>
      </c>
      <c r="M342" s="52" t="n">
        <v>76.2</v>
      </c>
      <c r="N342" s="52" t="s">
        <v>79</v>
      </c>
      <c r="O342" s="52" t="s">
        <v>10061</v>
      </c>
      <c r="P342" s="55" t="str">
        <f aca="false">IF(G342&gt;=90,"Excellent",IF(G342&gt;=80,"Good",IF(G342&gt;=70,"At Risk","Poor")))</f>
        <v>At Risk</v>
      </c>
      <c r="Q342" s="55" t="n">
        <f aca="false">ROUND(G342*0.4+(100-H342)*0.3+I342*0.3,2)</f>
        <v>87.47</v>
      </c>
      <c r="R342" s="55" t="str">
        <f aca="false">IF(H342&gt;5,"High Rejection",IF(H342&gt;2,"Watch","OK"))</f>
        <v>OK</v>
      </c>
    </row>
    <row r="343" customFormat="false" ht="15" hidden="false" customHeight="true" outlineLevel="0" collapsed="false">
      <c r="A343" s="56" t="s">
        <v>14721</v>
      </c>
      <c r="B343" s="56" t="s">
        <v>14722</v>
      </c>
      <c r="C343" s="56" t="s">
        <v>3076</v>
      </c>
      <c r="D343" s="56" t="s">
        <v>39</v>
      </c>
      <c r="E343" s="56" t="n">
        <v>75.4</v>
      </c>
      <c r="F343" s="56" t="n">
        <v>80.1</v>
      </c>
      <c r="G343" s="54" t="n">
        <f aca="false">ROUND(E343*F343/100,1)</f>
        <v>60.4</v>
      </c>
      <c r="H343" s="56" t="n">
        <v>3.44</v>
      </c>
      <c r="I343" s="56" t="n">
        <v>90.3</v>
      </c>
      <c r="J343" s="56" t="n">
        <v>1.5</v>
      </c>
      <c r="K343" s="56" t="n">
        <v>5.22</v>
      </c>
      <c r="L343" s="56" t="n">
        <v>5</v>
      </c>
      <c r="M343" s="56" t="n">
        <v>74</v>
      </c>
      <c r="N343" s="56" t="s">
        <v>80</v>
      </c>
      <c r="O343" s="56" t="s">
        <v>10066</v>
      </c>
      <c r="P343" s="55" t="str">
        <f aca="false">IF(G343&gt;=90,"Excellent",IF(G343&gt;=80,"Good",IF(G343&gt;=70,"At Risk","Poor")))</f>
        <v>Poor</v>
      </c>
      <c r="Q343" s="55" t="n">
        <f aca="false">ROUND(G343*0.4+(100-H343)*0.3+I343*0.3,2)</f>
        <v>80.22</v>
      </c>
      <c r="R343" s="55" t="str">
        <f aca="false">IF(H343&gt;5,"High Rejection",IF(H343&gt;2,"Watch","OK"))</f>
        <v>Watch</v>
      </c>
    </row>
    <row r="344" customFormat="false" ht="15" hidden="false" customHeight="true" outlineLevel="0" collapsed="false">
      <c r="A344" s="52" t="s">
        <v>14723</v>
      </c>
      <c r="B344" s="52" t="s">
        <v>5897</v>
      </c>
      <c r="C344" s="52" t="s">
        <v>2377</v>
      </c>
      <c r="D344" s="52" t="s">
        <v>42</v>
      </c>
      <c r="E344" s="52" t="n">
        <v>88.5</v>
      </c>
      <c r="F344" s="52" t="n">
        <v>71.3</v>
      </c>
      <c r="G344" s="54" t="n">
        <f aca="false">ROUND(E344*F344/100,1)</f>
        <v>63.1</v>
      </c>
      <c r="H344" s="52" t="n">
        <v>2.69</v>
      </c>
      <c r="I344" s="52" t="n">
        <v>96.9</v>
      </c>
      <c r="J344" s="52" t="n">
        <v>9.5</v>
      </c>
      <c r="K344" s="52" t="n">
        <v>7.59</v>
      </c>
      <c r="L344" s="52" t="n">
        <v>7</v>
      </c>
      <c r="M344" s="52" t="n">
        <v>60.2</v>
      </c>
      <c r="N344" s="52" t="s">
        <v>81</v>
      </c>
      <c r="O344" s="52" t="s">
        <v>10061</v>
      </c>
      <c r="P344" s="55" t="str">
        <f aca="false">IF(G344&gt;=90,"Excellent",IF(G344&gt;=80,"Good",IF(G344&gt;=70,"At Risk","Poor")))</f>
        <v>Poor</v>
      </c>
      <c r="Q344" s="55" t="n">
        <f aca="false">ROUND(G344*0.4+(100-H344)*0.3+I344*0.3,2)</f>
        <v>83.5</v>
      </c>
      <c r="R344" s="55" t="str">
        <f aca="false">IF(H344&gt;5,"High Rejection",IF(H344&gt;2,"Watch","OK"))</f>
        <v>Watch</v>
      </c>
    </row>
    <row r="345" customFormat="false" ht="15" hidden="false" customHeight="true" outlineLevel="0" collapsed="false">
      <c r="A345" s="56" t="s">
        <v>14724</v>
      </c>
      <c r="B345" s="56" t="s">
        <v>14725</v>
      </c>
      <c r="C345" s="56" t="s">
        <v>1227</v>
      </c>
      <c r="D345" s="56" t="s">
        <v>54</v>
      </c>
      <c r="E345" s="56" t="n">
        <v>72.9</v>
      </c>
      <c r="F345" s="56" t="n">
        <v>94.3</v>
      </c>
      <c r="G345" s="54" t="n">
        <f aca="false">ROUND(E345*F345/100,1)</f>
        <v>68.7</v>
      </c>
      <c r="H345" s="56" t="n">
        <v>2.82</v>
      </c>
      <c r="I345" s="56" t="n">
        <v>92</v>
      </c>
      <c r="J345" s="56" t="n">
        <v>0.8</v>
      </c>
      <c r="K345" s="56" t="n">
        <v>4.14</v>
      </c>
      <c r="L345" s="56" t="n">
        <v>7</v>
      </c>
      <c r="M345" s="56" t="n">
        <v>90</v>
      </c>
      <c r="N345" s="56" t="s">
        <v>78</v>
      </c>
      <c r="O345" s="56" t="s">
        <v>10061</v>
      </c>
      <c r="P345" s="55" t="str">
        <f aca="false">IF(G345&gt;=90,"Excellent",IF(G345&gt;=80,"Good",IF(G345&gt;=70,"At Risk","Poor")))</f>
        <v>Poor</v>
      </c>
      <c r="Q345" s="55" t="n">
        <f aca="false">ROUND(G345*0.4+(100-H345)*0.3+I345*0.3,2)</f>
        <v>84.23</v>
      </c>
      <c r="R345" s="55" t="str">
        <f aca="false">IF(H345&gt;5,"High Rejection",IF(H345&gt;2,"Watch","OK"))</f>
        <v>Watch</v>
      </c>
    </row>
    <row r="346" customFormat="false" ht="15" hidden="false" customHeight="true" outlineLevel="0" collapsed="false">
      <c r="A346" s="52" t="s">
        <v>14726</v>
      </c>
      <c r="B346" s="52" t="s">
        <v>14371</v>
      </c>
      <c r="C346" s="52" t="s">
        <v>962</v>
      </c>
      <c r="D346" s="52" t="s">
        <v>46</v>
      </c>
      <c r="E346" s="52" t="n">
        <v>66.8</v>
      </c>
      <c r="F346" s="52" t="n">
        <v>96.2</v>
      </c>
      <c r="G346" s="54" t="n">
        <f aca="false">ROUND(E346*F346/100,1)</f>
        <v>64.3</v>
      </c>
      <c r="H346" s="52" t="n">
        <v>1.58</v>
      </c>
      <c r="I346" s="52" t="n">
        <v>89.4</v>
      </c>
      <c r="J346" s="52" t="n">
        <v>2.3</v>
      </c>
      <c r="K346" s="52" t="n">
        <v>4.11</v>
      </c>
      <c r="L346" s="52" t="n">
        <v>2</v>
      </c>
      <c r="M346" s="52" t="n">
        <v>72.3</v>
      </c>
      <c r="N346" s="52" t="s">
        <v>80</v>
      </c>
      <c r="O346" s="52" t="s">
        <v>10061</v>
      </c>
      <c r="P346" s="55" t="str">
        <f aca="false">IF(G346&gt;=90,"Excellent",IF(G346&gt;=80,"Good",IF(G346&gt;=70,"At Risk","Poor")))</f>
        <v>Poor</v>
      </c>
      <c r="Q346" s="55" t="n">
        <f aca="false">ROUND(G346*0.4+(100-H346)*0.3+I346*0.3,2)</f>
        <v>82.07</v>
      </c>
      <c r="R346" s="55" t="str">
        <f aca="false">IF(H346&gt;5,"High Rejection",IF(H346&gt;2,"Watch","OK"))</f>
        <v>OK</v>
      </c>
    </row>
    <row r="347" customFormat="false" ht="15" hidden="false" customHeight="true" outlineLevel="0" collapsed="false">
      <c r="A347" s="56" t="s">
        <v>14727</v>
      </c>
      <c r="B347" s="56" t="s">
        <v>14728</v>
      </c>
      <c r="C347" s="56" t="s">
        <v>14729</v>
      </c>
      <c r="D347" s="56" t="s">
        <v>50</v>
      </c>
      <c r="E347" s="56" t="n">
        <v>97.9</v>
      </c>
      <c r="F347" s="56" t="n">
        <v>75</v>
      </c>
      <c r="G347" s="54" t="n">
        <f aca="false">ROUND(E347*F347/100,1)</f>
        <v>73.4</v>
      </c>
      <c r="H347" s="56" t="n">
        <v>4.6</v>
      </c>
      <c r="I347" s="56" t="n">
        <v>99.9</v>
      </c>
      <c r="J347" s="56" t="n">
        <v>6.7</v>
      </c>
      <c r="K347" s="56" t="n">
        <v>8.37</v>
      </c>
      <c r="L347" s="56" t="n">
        <v>7</v>
      </c>
      <c r="M347" s="56" t="n">
        <v>95.7</v>
      </c>
      <c r="N347" s="56" t="s">
        <v>78</v>
      </c>
      <c r="O347" s="56" t="s">
        <v>10066</v>
      </c>
      <c r="P347" s="55" t="str">
        <f aca="false">IF(G347&gt;=90,"Excellent",IF(G347&gt;=80,"Good",IF(G347&gt;=70,"At Risk","Poor")))</f>
        <v>At Risk</v>
      </c>
      <c r="Q347" s="55" t="n">
        <f aca="false">ROUND(G347*0.4+(100-H347)*0.3+I347*0.3,2)</f>
        <v>87.95</v>
      </c>
      <c r="R347" s="55" t="str">
        <f aca="false">IF(H347&gt;5,"High Rejection",IF(H347&gt;2,"Watch","OK"))</f>
        <v>Watch</v>
      </c>
    </row>
    <row r="348" customFormat="false" ht="15" hidden="false" customHeight="true" outlineLevel="0" collapsed="false">
      <c r="A348" s="52" t="s">
        <v>14730</v>
      </c>
      <c r="B348" s="52" t="s">
        <v>6740</v>
      </c>
      <c r="C348" s="52" t="s">
        <v>3459</v>
      </c>
      <c r="D348" s="52" t="s">
        <v>37</v>
      </c>
      <c r="E348" s="52" t="n">
        <v>78</v>
      </c>
      <c r="F348" s="52" t="n">
        <v>71.3</v>
      </c>
      <c r="G348" s="54" t="n">
        <f aca="false">ROUND(E348*F348/100,1)</f>
        <v>55.6</v>
      </c>
      <c r="H348" s="52" t="n">
        <v>1.76</v>
      </c>
      <c r="I348" s="52" t="n">
        <v>86</v>
      </c>
      <c r="J348" s="52" t="n">
        <v>-4.5</v>
      </c>
      <c r="K348" s="52" t="n">
        <v>1.08</v>
      </c>
      <c r="L348" s="52" t="n">
        <v>1</v>
      </c>
      <c r="M348" s="52" t="n">
        <v>99</v>
      </c>
      <c r="N348" s="52" t="s">
        <v>79</v>
      </c>
      <c r="O348" s="52" t="s">
        <v>10061</v>
      </c>
      <c r="P348" s="55" t="str">
        <f aca="false">IF(G348&gt;=90,"Excellent",IF(G348&gt;=80,"Good",IF(G348&gt;=70,"At Risk","Poor")))</f>
        <v>Poor</v>
      </c>
      <c r="Q348" s="55" t="n">
        <f aca="false">ROUND(G348*0.4+(100-H348)*0.3+I348*0.3,2)</f>
        <v>77.51</v>
      </c>
      <c r="R348" s="55" t="str">
        <f aca="false">IF(H348&gt;5,"High Rejection",IF(H348&gt;2,"Watch","OK"))</f>
        <v>OK</v>
      </c>
    </row>
    <row r="349" customFormat="false" ht="15" hidden="false" customHeight="true" outlineLevel="0" collapsed="false">
      <c r="A349" s="56" t="s">
        <v>14731</v>
      </c>
      <c r="B349" s="56" t="s">
        <v>14677</v>
      </c>
      <c r="C349" s="56" t="s">
        <v>3332</v>
      </c>
      <c r="D349" s="56" t="s">
        <v>19</v>
      </c>
      <c r="E349" s="56" t="n">
        <v>81.3</v>
      </c>
      <c r="F349" s="56" t="n">
        <v>73.8</v>
      </c>
      <c r="G349" s="54" t="n">
        <f aca="false">ROUND(E349*F349/100,1)</f>
        <v>60</v>
      </c>
      <c r="H349" s="56" t="n">
        <v>3.63</v>
      </c>
      <c r="I349" s="56" t="n">
        <v>92.4</v>
      </c>
      <c r="J349" s="56" t="n">
        <v>14.3</v>
      </c>
      <c r="K349" s="56" t="n">
        <v>4.74</v>
      </c>
      <c r="L349" s="56" t="n">
        <v>1</v>
      </c>
      <c r="M349" s="56" t="n">
        <v>73.4</v>
      </c>
      <c r="N349" s="56" t="s">
        <v>81</v>
      </c>
      <c r="O349" s="56" t="s">
        <v>10061</v>
      </c>
      <c r="P349" s="55" t="str">
        <f aca="false">IF(G349&gt;=90,"Excellent",IF(G349&gt;=80,"Good",IF(G349&gt;=70,"At Risk","Poor")))</f>
        <v>Poor</v>
      </c>
      <c r="Q349" s="55" t="n">
        <f aca="false">ROUND(G349*0.4+(100-H349)*0.3+I349*0.3,2)</f>
        <v>80.63</v>
      </c>
      <c r="R349" s="55" t="str">
        <f aca="false">IF(H349&gt;5,"High Rejection",IF(H349&gt;2,"Watch","OK"))</f>
        <v>Watch</v>
      </c>
    </row>
    <row r="350" customFormat="false" ht="15" hidden="false" customHeight="true" outlineLevel="0" collapsed="false">
      <c r="A350" s="52" t="s">
        <v>14732</v>
      </c>
      <c r="B350" s="52" t="s">
        <v>14696</v>
      </c>
      <c r="C350" s="52" t="s">
        <v>4801</v>
      </c>
      <c r="D350" s="52" t="s">
        <v>33</v>
      </c>
      <c r="E350" s="52" t="n">
        <v>68.8</v>
      </c>
      <c r="F350" s="52" t="n">
        <v>89.8</v>
      </c>
      <c r="G350" s="54" t="n">
        <f aca="false">ROUND(E350*F350/100,1)</f>
        <v>61.8</v>
      </c>
      <c r="H350" s="52" t="n">
        <v>6.45</v>
      </c>
      <c r="I350" s="52" t="n">
        <v>85.1</v>
      </c>
      <c r="J350" s="52" t="n">
        <v>-3.8</v>
      </c>
      <c r="K350" s="52" t="n">
        <v>0.99</v>
      </c>
      <c r="L350" s="52" t="n">
        <v>1</v>
      </c>
      <c r="M350" s="52" t="n">
        <v>81.1</v>
      </c>
      <c r="N350" s="52" t="s">
        <v>78</v>
      </c>
      <c r="O350" s="52" t="s">
        <v>10066</v>
      </c>
      <c r="P350" s="55" t="str">
        <f aca="false">IF(G350&gt;=90,"Excellent",IF(G350&gt;=80,"Good",IF(G350&gt;=70,"At Risk","Poor")))</f>
        <v>Poor</v>
      </c>
      <c r="Q350" s="55" t="n">
        <f aca="false">ROUND(G350*0.4+(100-H350)*0.3+I350*0.3,2)</f>
        <v>78.32</v>
      </c>
      <c r="R350" s="55" t="str">
        <f aca="false">IF(H350&gt;5,"High Rejection",IF(H350&gt;2,"Watch","OK"))</f>
        <v>High Rejection</v>
      </c>
    </row>
    <row r="351" customFormat="false" ht="15" hidden="false" customHeight="true" outlineLevel="0" collapsed="false">
      <c r="A351" s="56" t="s">
        <v>14733</v>
      </c>
      <c r="B351" s="56" t="s">
        <v>4271</v>
      </c>
      <c r="C351" s="56" t="s">
        <v>3032</v>
      </c>
      <c r="D351" s="56" t="s">
        <v>22</v>
      </c>
      <c r="E351" s="56" t="n">
        <v>98.9</v>
      </c>
      <c r="F351" s="56" t="n">
        <v>76.2</v>
      </c>
      <c r="G351" s="54" t="n">
        <f aca="false">ROUND(E351*F351/100,1)</f>
        <v>75.4</v>
      </c>
      <c r="H351" s="56" t="n">
        <v>3.47</v>
      </c>
      <c r="I351" s="56" t="n">
        <v>89.7</v>
      </c>
      <c r="J351" s="56" t="n">
        <v>3.9</v>
      </c>
      <c r="K351" s="56" t="n">
        <v>2.36</v>
      </c>
      <c r="L351" s="56" t="n">
        <v>10</v>
      </c>
      <c r="M351" s="56" t="n">
        <v>58.1</v>
      </c>
      <c r="N351" s="56" t="s">
        <v>80</v>
      </c>
      <c r="O351" s="56" t="s">
        <v>10061</v>
      </c>
      <c r="P351" s="55" t="str">
        <f aca="false">IF(G351&gt;=90,"Excellent",IF(G351&gt;=80,"Good",IF(G351&gt;=70,"At Risk","Poor")))</f>
        <v>At Risk</v>
      </c>
      <c r="Q351" s="55" t="n">
        <f aca="false">ROUND(G351*0.4+(100-H351)*0.3+I351*0.3,2)</f>
        <v>86.03</v>
      </c>
      <c r="R351" s="55" t="str">
        <f aca="false">IF(H351&gt;5,"High Rejection",IF(H351&gt;2,"Watch","OK"))</f>
        <v>Watch</v>
      </c>
    </row>
    <row r="352" customFormat="false" ht="15" hidden="false" customHeight="true" outlineLevel="0" collapsed="false">
      <c r="A352" s="52" t="s">
        <v>14734</v>
      </c>
      <c r="B352" s="52" t="s">
        <v>6853</v>
      </c>
      <c r="C352" s="52" t="s">
        <v>934</v>
      </c>
      <c r="D352" s="52" t="s">
        <v>43</v>
      </c>
      <c r="E352" s="52" t="n">
        <v>78.1</v>
      </c>
      <c r="F352" s="52" t="n">
        <v>71.9</v>
      </c>
      <c r="G352" s="54" t="n">
        <f aca="false">ROUND(E352*F352/100,1)</f>
        <v>56.2</v>
      </c>
      <c r="H352" s="52" t="n">
        <v>0.63</v>
      </c>
      <c r="I352" s="52" t="n">
        <v>85.9</v>
      </c>
      <c r="J352" s="52" t="n">
        <v>-3.1</v>
      </c>
      <c r="K352" s="52" t="n">
        <v>3</v>
      </c>
      <c r="L352" s="52" t="n">
        <v>1</v>
      </c>
      <c r="M352" s="52" t="n">
        <v>61</v>
      </c>
      <c r="N352" s="52" t="s">
        <v>80</v>
      </c>
      <c r="O352" s="52" t="s">
        <v>10061</v>
      </c>
      <c r="P352" s="55" t="str">
        <f aca="false">IF(G352&gt;=90,"Excellent",IF(G352&gt;=80,"Good",IF(G352&gt;=70,"At Risk","Poor")))</f>
        <v>Poor</v>
      </c>
      <c r="Q352" s="55" t="n">
        <f aca="false">ROUND(G352*0.4+(100-H352)*0.3+I352*0.3,2)</f>
        <v>78.06</v>
      </c>
      <c r="R352" s="55" t="str">
        <f aca="false">IF(H352&gt;5,"High Rejection",IF(H352&gt;2,"Watch","OK"))</f>
        <v>OK</v>
      </c>
    </row>
    <row r="353" customFormat="false" ht="15" hidden="false" customHeight="true" outlineLevel="0" collapsed="false">
      <c r="A353" s="56" t="s">
        <v>14735</v>
      </c>
      <c r="B353" s="56" t="s">
        <v>7395</v>
      </c>
      <c r="C353" s="56" t="s">
        <v>2975</v>
      </c>
      <c r="D353" s="56" t="s">
        <v>48</v>
      </c>
      <c r="E353" s="56" t="n">
        <v>88.8</v>
      </c>
      <c r="F353" s="56" t="n">
        <v>71.4</v>
      </c>
      <c r="G353" s="54" t="n">
        <f aca="false">ROUND(E353*F353/100,1)</f>
        <v>63.4</v>
      </c>
      <c r="H353" s="56" t="n">
        <v>6.08</v>
      </c>
      <c r="I353" s="56" t="n">
        <v>91</v>
      </c>
      <c r="J353" s="56" t="n">
        <v>-2.1</v>
      </c>
      <c r="K353" s="56" t="n">
        <v>0.2</v>
      </c>
      <c r="L353" s="56" t="n">
        <v>8</v>
      </c>
      <c r="M353" s="56" t="n">
        <v>61</v>
      </c>
      <c r="N353" s="56" t="s">
        <v>80</v>
      </c>
      <c r="O353" s="56" t="s">
        <v>10061</v>
      </c>
      <c r="P353" s="55" t="str">
        <f aca="false">IF(G353&gt;=90,"Excellent",IF(G353&gt;=80,"Good",IF(G353&gt;=70,"At Risk","Poor")))</f>
        <v>Poor</v>
      </c>
      <c r="Q353" s="55" t="n">
        <f aca="false">ROUND(G353*0.4+(100-H353)*0.3+I353*0.3,2)</f>
        <v>80.84</v>
      </c>
      <c r="R353" s="55" t="str">
        <f aca="false">IF(H353&gt;5,"High Rejection",IF(H353&gt;2,"Watch","OK"))</f>
        <v>High Rejection</v>
      </c>
    </row>
    <row r="354" customFormat="false" ht="15" hidden="false" customHeight="true" outlineLevel="0" collapsed="false">
      <c r="A354" s="52" t="s">
        <v>14736</v>
      </c>
      <c r="B354" s="52" t="s">
        <v>7222</v>
      </c>
      <c r="C354" s="52" t="s">
        <v>1049</v>
      </c>
      <c r="D354" s="52" t="s">
        <v>42</v>
      </c>
      <c r="E354" s="52" t="n">
        <v>75.3</v>
      </c>
      <c r="F354" s="52" t="n">
        <v>91.1</v>
      </c>
      <c r="G354" s="54" t="n">
        <f aca="false">ROUND(E354*F354/100,1)</f>
        <v>68.6</v>
      </c>
      <c r="H354" s="52" t="n">
        <v>2.33</v>
      </c>
      <c r="I354" s="52" t="n">
        <v>91.6</v>
      </c>
      <c r="J354" s="52" t="n">
        <v>-2.4</v>
      </c>
      <c r="K354" s="52" t="n">
        <v>1.27</v>
      </c>
      <c r="L354" s="52" t="n">
        <v>4</v>
      </c>
      <c r="M354" s="52" t="n">
        <v>68.6</v>
      </c>
      <c r="N354" s="52" t="s">
        <v>80</v>
      </c>
      <c r="O354" s="52" t="s">
        <v>10066</v>
      </c>
      <c r="P354" s="55" t="str">
        <f aca="false">IF(G354&gt;=90,"Excellent",IF(G354&gt;=80,"Good",IF(G354&gt;=70,"At Risk","Poor")))</f>
        <v>Poor</v>
      </c>
      <c r="Q354" s="55" t="n">
        <f aca="false">ROUND(G354*0.4+(100-H354)*0.3+I354*0.3,2)</f>
        <v>84.22</v>
      </c>
      <c r="R354" s="55" t="str">
        <f aca="false">IF(H354&gt;5,"High Rejection",IF(H354&gt;2,"Watch","OK"))</f>
        <v>Watch</v>
      </c>
    </row>
    <row r="355" customFormat="false" ht="15" hidden="false" customHeight="true" outlineLevel="0" collapsed="false">
      <c r="A355" s="56" t="s">
        <v>14737</v>
      </c>
      <c r="B355" s="56" t="s">
        <v>14738</v>
      </c>
      <c r="C355" s="56" t="s">
        <v>7657</v>
      </c>
      <c r="D355" s="56" t="s">
        <v>24</v>
      </c>
      <c r="E355" s="56" t="n">
        <v>72</v>
      </c>
      <c r="F355" s="56" t="n">
        <v>85.3</v>
      </c>
      <c r="G355" s="54" t="n">
        <f aca="false">ROUND(E355*F355/100,1)</f>
        <v>61.4</v>
      </c>
      <c r="H355" s="56" t="n">
        <v>4.38</v>
      </c>
      <c r="I355" s="56" t="n">
        <v>89.9</v>
      </c>
      <c r="J355" s="56" t="n">
        <v>13.2</v>
      </c>
      <c r="K355" s="56" t="n">
        <v>0.17</v>
      </c>
      <c r="L355" s="56" t="n">
        <v>3</v>
      </c>
      <c r="M355" s="56" t="n">
        <v>60.1</v>
      </c>
      <c r="N355" s="56" t="s">
        <v>80</v>
      </c>
      <c r="O355" s="56" t="s">
        <v>10066</v>
      </c>
      <c r="P355" s="55" t="str">
        <f aca="false">IF(G355&gt;=90,"Excellent",IF(G355&gt;=80,"Good",IF(G355&gt;=70,"At Risk","Poor")))</f>
        <v>Poor</v>
      </c>
      <c r="Q355" s="55" t="n">
        <f aca="false">ROUND(G355*0.4+(100-H355)*0.3+I355*0.3,2)</f>
        <v>80.22</v>
      </c>
      <c r="R355" s="55" t="str">
        <f aca="false">IF(H355&gt;5,"High Rejection",IF(H355&gt;2,"Watch","OK"))</f>
        <v>Watch</v>
      </c>
    </row>
    <row r="356" customFormat="false" ht="15" hidden="false" customHeight="true" outlineLevel="0" collapsed="false">
      <c r="A356" s="52" t="s">
        <v>14739</v>
      </c>
      <c r="B356" s="52" t="s">
        <v>5617</v>
      </c>
      <c r="C356" s="52" t="s">
        <v>1808</v>
      </c>
      <c r="D356" s="52" t="s">
        <v>26</v>
      </c>
      <c r="E356" s="52" t="n">
        <v>67.3</v>
      </c>
      <c r="F356" s="52" t="n">
        <v>84.9</v>
      </c>
      <c r="G356" s="54" t="n">
        <f aca="false">ROUND(E356*F356/100,1)</f>
        <v>57.1</v>
      </c>
      <c r="H356" s="52" t="n">
        <v>0.8</v>
      </c>
      <c r="I356" s="52" t="n">
        <v>96</v>
      </c>
      <c r="J356" s="52" t="n">
        <v>10.7</v>
      </c>
      <c r="K356" s="52" t="n">
        <v>1.61</v>
      </c>
      <c r="L356" s="52" t="n">
        <v>0</v>
      </c>
      <c r="M356" s="52" t="n">
        <v>76.9</v>
      </c>
      <c r="N356" s="52" t="s">
        <v>81</v>
      </c>
      <c r="O356" s="52" t="s">
        <v>10066</v>
      </c>
      <c r="P356" s="55" t="str">
        <f aca="false">IF(G356&gt;=90,"Excellent",IF(G356&gt;=80,"Good",IF(G356&gt;=70,"At Risk","Poor")))</f>
        <v>Poor</v>
      </c>
      <c r="Q356" s="55" t="n">
        <f aca="false">ROUND(G356*0.4+(100-H356)*0.3+I356*0.3,2)</f>
        <v>81.4</v>
      </c>
      <c r="R356" s="55" t="str">
        <f aca="false">IF(H356&gt;5,"High Rejection",IF(H356&gt;2,"Watch","OK"))</f>
        <v>OK</v>
      </c>
    </row>
    <row r="357" customFormat="false" ht="15" hidden="false" customHeight="true" outlineLevel="0" collapsed="false">
      <c r="A357" s="56" t="s">
        <v>14740</v>
      </c>
      <c r="B357" s="56" t="s">
        <v>14741</v>
      </c>
      <c r="C357" s="56" t="s">
        <v>5829</v>
      </c>
      <c r="D357" s="56" t="s">
        <v>32</v>
      </c>
      <c r="E357" s="56" t="n">
        <v>88.9</v>
      </c>
      <c r="F357" s="56" t="n">
        <v>97.6</v>
      </c>
      <c r="G357" s="54" t="n">
        <f aca="false">ROUND(E357*F357/100,1)</f>
        <v>86.8</v>
      </c>
      <c r="H357" s="56" t="n">
        <v>6.69</v>
      </c>
      <c r="I357" s="56" t="n">
        <v>97.6</v>
      </c>
      <c r="J357" s="56" t="n">
        <v>14.6</v>
      </c>
      <c r="K357" s="56" t="n">
        <v>0.05</v>
      </c>
      <c r="L357" s="56" t="n">
        <v>0</v>
      </c>
      <c r="M357" s="56" t="n">
        <v>76.6</v>
      </c>
      <c r="N357" s="56" t="s">
        <v>80</v>
      </c>
      <c r="O357" s="56" t="s">
        <v>10066</v>
      </c>
      <c r="P357" s="55" t="str">
        <f aca="false">IF(G357&gt;=90,"Excellent",IF(G357&gt;=80,"Good",IF(G357&gt;=70,"At Risk","Poor")))</f>
        <v>Good</v>
      </c>
      <c r="Q357" s="55" t="n">
        <f aca="false">ROUND(G357*0.4+(100-H357)*0.3+I357*0.3,2)</f>
        <v>91.99</v>
      </c>
      <c r="R357" s="55" t="str">
        <f aca="false">IF(H357&gt;5,"High Rejection",IF(H357&gt;2,"Watch","OK"))</f>
        <v>High Rejection</v>
      </c>
    </row>
    <row r="358" customFormat="false" ht="15" hidden="false" customHeight="true" outlineLevel="0" collapsed="false">
      <c r="A358" s="52" t="s">
        <v>14742</v>
      </c>
      <c r="B358" s="52" t="s">
        <v>6116</v>
      </c>
      <c r="C358" s="52" t="s">
        <v>1624</v>
      </c>
      <c r="D358" s="52" t="s">
        <v>24</v>
      </c>
      <c r="E358" s="52" t="n">
        <v>70.6</v>
      </c>
      <c r="F358" s="52" t="n">
        <v>79.6</v>
      </c>
      <c r="G358" s="54" t="n">
        <f aca="false">ROUND(E358*F358/100,1)</f>
        <v>56.2</v>
      </c>
      <c r="H358" s="52" t="n">
        <v>5.84</v>
      </c>
      <c r="I358" s="52" t="n">
        <v>93.3</v>
      </c>
      <c r="J358" s="52" t="n">
        <v>9.1</v>
      </c>
      <c r="K358" s="52" t="n">
        <v>-0.6</v>
      </c>
      <c r="L358" s="52" t="n">
        <v>8</v>
      </c>
      <c r="M358" s="52" t="n">
        <v>98.6</v>
      </c>
      <c r="N358" s="52" t="s">
        <v>79</v>
      </c>
      <c r="O358" s="52" t="s">
        <v>10066</v>
      </c>
      <c r="P358" s="55" t="str">
        <f aca="false">IF(G358&gt;=90,"Excellent",IF(G358&gt;=80,"Good",IF(G358&gt;=70,"At Risk","Poor")))</f>
        <v>Poor</v>
      </c>
      <c r="Q358" s="55" t="n">
        <f aca="false">ROUND(G358*0.4+(100-H358)*0.3+I358*0.3,2)</f>
        <v>78.72</v>
      </c>
      <c r="R358" s="55" t="str">
        <f aca="false">IF(H358&gt;5,"High Rejection",IF(H358&gt;2,"Watch","OK"))</f>
        <v>High Rejection</v>
      </c>
    </row>
    <row r="359" customFormat="false" ht="15" hidden="false" customHeight="true" outlineLevel="0" collapsed="false">
      <c r="A359" s="56" t="s">
        <v>14743</v>
      </c>
      <c r="B359" s="56" t="s">
        <v>14744</v>
      </c>
      <c r="C359" s="56" t="s">
        <v>5335</v>
      </c>
      <c r="D359" s="56" t="s">
        <v>38</v>
      </c>
      <c r="E359" s="56" t="n">
        <v>65.3</v>
      </c>
      <c r="F359" s="56" t="n">
        <v>72.5</v>
      </c>
      <c r="G359" s="54" t="n">
        <f aca="false">ROUND(E359*F359/100,1)</f>
        <v>47.3</v>
      </c>
      <c r="H359" s="56" t="n">
        <v>3.32</v>
      </c>
      <c r="I359" s="56" t="n">
        <v>86.5</v>
      </c>
      <c r="J359" s="56" t="n">
        <v>8.7</v>
      </c>
      <c r="K359" s="56" t="n">
        <v>7.48</v>
      </c>
      <c r="L359" s="56" t="n">
        <v>2</v>
      </c>
      <c r="M359" s="56" t="n">
        <v>69.4</v>
      </c>
      <c r="N359" s="56" t="s">
        <v>79</v>
      </c>
      <c r="O359" s="56" t="s">
        <v>10061</v>
      </c>
      <c r="P359" s="55" t="str">
        <f aca="false">IF(G359&gt;=90,"Excellent",IF(G359&gt;=80,"Good",IF(G359&gt;=70,"At Risk","Poor")))</f>
        <v>Poor</v>
      </c>
      <c r="Q359" s="55" t="n">
        <f aca="false">ROUND(G359*0.4+(100-H359)*0.3+I359*0.3,2)</f>
        <v>73.87</v>
      </c>
      <c r="R359" s="55" t="str">
        <f aca="false">IF(H359&gt;5,"High Rejection",IF(H359&gt;2,"Watch","OK"))</f>
        <v>Watch</v>
      </c>
    </row>
    <row r="360" customFormat="false" ht="15" hidden="false" customHeight="true" outlineLevel="0" collapsed="false">
      <c r="A360" s="52" t="s">
        <v>14745</v>
      </c>
      <c r="B360" s="52" t="s">
        <v>14746</v>
      </c>
      <c r="C360" s="52" t="s">
        <v>3445</v>
      </c>
      <c r="D360" s="52" t="s">
        <v>48</v>
      </c>
      <c r="E360" s="52" t="n">
        <v>73.7</v>
      </c>
      <c r="F360" s="52" t="n">
        <v>94.1</v>
      </c>
      <c r="G360" s="54" t="n">
        <f aca="false">ROUND(E360*F360/100,1)</f>
        <v>69.4</v>
      </c>
      <c r="H360" s="52" t="n">
        <v>2.71</v>
      </c>
      <c r="I360" s="52" t="n">
        <v>94.6</v>
      </c>
      <c r="J360" s="52" t="n">
        <v>-1.9</v>
      </c>
      <c r="K360" s="52" t="n">
        <v>-0.42</v>
      </c>
      <c r="L360" s="52" t="n">
        <v>1</v>
      </c>
      <c r="M360" s="52" t="n">
        <v>54.6</v>
      </c>
      <c r="N360" s="52" t="s">
        <v>78</v>
      </c>
      <c r="O360" s="52" t="s">
        <v>10066</v>
      </c>
      <c r="P360" s="55" t="str">
        <f aca="false">IF(G360&gt;=90,"Excellent",IF(G360&gt;=80,"Good",IF(G360&gt;=70,"At Risk","Poor")))</f>
        <v>Poor</v>
      </c>
      <c r="Q360" s="55" t="n">
        <f aca="false">ROUND(G360*0.4+(100-H360)*0.3+I360*0.3,2)</f>
        <v>85.33</v>
      </c>
      <c r="R360" s="55" t="str">
        <f aca="false">IF(H360&gt;5,"High Rejection",IF(H360&gt;2,"Watch","OK"))</f>
        <v>Watch</v>
      </c>
    </row>
    <row r="361" customFormat="false" ht="15" hidden="false" customHeight="true" outlineLevel="0" collapsed="false">
      <c r="A361" s="56" t="s">
        <v>14747</v>
      </c>
      <c r="B361" s="56" t="s">
        <v>7055</v>
      </c>
      <c r="C361" s="56" t="s">
        <v>922</v>
      </c>
      <c r="D361" s="56" t="s">
        <v>40</v>
      </c>
      <c r="E361" s="56" t="n">
        <v>93.2</v>
      </c>
      <c r="F361" s="56" t="n">
        <v>85.1</v>
      </c>
      <c r="G361" s="54" t="n">
        <f aca="false">ROUND(E361*F361/100,1)</f>
        <v>79.3</v>
      </c>
      <c r="H361" s="56" t="n">
        <v>1.2</v>
      </c>
      <c r="I361" s="56" t="n">
        <v>91.6</v>
      </c>
      <c r="J361" s="56" t="n">
        <v>3.7</v>
      </c>
      <c r="K361" s="56" t="n">
        <v>2.91</v>
      </c>
      <c r="L361" s="56" t="n">
        <v>3</v>
      </c>
      <c r="M361" s="56" t="n">
        <v>72</v>
      </c>
      <c r="N361" s="56" t="s">
        <v>81</v>
      </c>
      <c r="O361" s="56" t="s">
        <v>10066</v>
      </c>
      <c r="P361" s="55" t="str">
        <f aca="false">IF(G361&gt;=90,"Excellent",IF(G361&gt;=80,"Good",IF(G361&gt;=70,"At Risk","Poor")))</f>
        <v>At Risk</v>
      </c>
      <c r="Q361" s="55" t="n">
        <f aca="false">ROUND(G361*0.4+(100-H361)*0.3+I361*0.3,2)</f>
        <v>88.84</v>
      </c>
      <c r="R361" s="55" t="str">
        <f aca="false">IF(H361&gt;5,"High Rejection",IF(H361&gt;2,"Watch","OK"))</f>
        <v>OK</v>
      </c>
    </row>
    <row r="362" customFormat="false" ht="15" hidden="false" customHeight="true" outlineLevel="0" collapsed="false">
      <c r="A362" s="52" t="s">
        <v>14748</v>
      </c>
      <c r="B362" s="52" t="s">
        <v>14542</v>
      </c>
      <c r="C362" s="52" t="s">
        <v>3229</v>
      </c>
      <c r="D362" s="52" t="s">
        <v>54</v>
      </c>
      <c r="E362" s="52" t="n">
        <v>80.5</v>
      </c>
      <c r="F362" s="52" t="n">
        <v>79.3</v>
      </c>
      <c r="G362" s="54" t="n">
        <f aca="false">ROUND(E362*F362/100,1)</f>
        <v>63.8</v>
      </c>
      <c r="H362" s="52" t="n">
        <v>0.9</v>
      </c>
      <c r="I362" s="52" t="n">
        <v>96.3</v>
      </c>
      <c r="J362" s="52" t="n">
        <v>13</v>
      </c>
      <c r="K362" s="52" t="n">
        <v>3.63</v>
      </c>
      <c r="L362" s="52" t="n">
        <v>3</v>
      </c>
      <c r="M362" s="52" t="n">
        <v>89.6</v>
      </c>
      <c r="N362" s="52" t="s">
        <v>81</v>
      </c>
      <c r="O362" s="52" t="s">
        <v>10066</v>
      </c>
      <c r="P362" s="55" t="str">
        <f aca="false">IF(G362&gt;=90,"Excellent",IF(G362&gt;=80,"Good",IF(G362&gt;=70,"At Risk","Poor")))</f>
        <v>Poor</v>
      </c>
      <c r="Q362" s="55" t="n">
        <f aca="false">ROUND(G362*0.4+(100-H362)*0.3+I362*0.3,2)</f>
        <v>84.14</v>
      </c>
      <c r="R362" s="55" t="str">
        <f aca="false">IF(H362&gt;5,"High Rejection",IF(H362&gt;2,"Watch","OK"))</f>
        <v>OK</v>
      </c>
    </row>
    <row r="363" customFormat="false" ht="15" hidden="false" customHeight="true" outlineLevel="0" collapsed="false">
      <c r="A363" s="56" t="s">
        <v>14749</v>
      </c>
      <c r="B363" s="56" t="s">
        <v>7174</v>
      </c>
      <c r="C363" s="56" t="s">
        <v>3663</v>
      </c>
      <c r="D363" s="56" t="s">
        <v>50</v>
      </c>
      <c r="E363" s="56" t="n">
        <v>68</v>
      </c>
      <c r="F363" s="56" t="n">
        <v>81.6</v>
      </c>
      <c r="G363" s="54" t="n">
        <f aca="false">ROUND(E363*F363/100,1)</f>
        <v>55.5</v>
      </c>
      <c r="H363" s="56" t="n">
        <v>4.71</v>
      </c>
      <c r="I363" s="56" t="n">
        <v>88.9</v>
      </c>
      <c r="J363" s="56" t="n">
        <v>-2.7</v>
      </c>
      <c r="K363" s="56" t="n">
        <v>-2.4</v>
      </c>
      <c r="L363" s="56" t="n">
        <v>7</v>
      </c>
      <c r="M363" s="56" t="n">
        <v>75.3</v>
      </c>
      <c r="N363" s="56" t="s">
        <v>78</v>
      </c>
      <c r="O363" s="56" t="s">
        <v>10061</v>
      </c>
      <c r="P363" s="55" t="str">
        <f aca="false">IF(G363&gt;=90,"Excellent",IF(G363&gt;=80,"Good",IF(G363&gt;=70,"At Risk","Poor")))</f>
        <v>Poor</v>
      </c>
      <c r="Q363" s="55" t="n">
        <f aca="false">ROUND(G363*0.4+(100-H363)*0.3+I363*0.3,2)</f>
        <v>77.46</v>
      </c>
      <c r="R363" s="55" t="str">
        <f aca="false">IF(H363&gt;5,"High Rejection",IF(H363&gt;2,"Watch","OK"))</f>
        <v>Watch</v>
      </c>
    </row>
    <row r="364" customFormat="false" ht="15" hidden="false" customHeight="true" outlineLevel="0" collapsed="false">
      <c r="A364" s="52" t="s">
        <v>14750</v>
      </c>
      <c r="B364" s="52" t="s">
        <v>14751</v>
      </c>
      <c r="C364" s="52" t="s">
        <v>6538</v>
      </c>
      <c r="D364" s="52" t="s">
        <v>47</v>
      </c>
      <c r="E364" s="52" t="n">
        <v>78.5</v>
      </c>
      <c r="F364" s="52" t="n">
        <v>89.3</v>
      </c>
      <c r="G364" s="54" t="n">
        <f aca="false">ROUND(E364*F364/100,1)</f>
        <v>70.1</v>
      </c>
      <c r="H364" s="52" t="n">
        <v>6.97</v>
      </c>
      <c r="I364" s="52" t="n">
        <v>91.3</v>
      </c>
      <c r="J364" s="52" t="n">
        <v>-0.8</v>
      </c>
      <c r="K364" s="52" t="n">
        <v>7.62</v>
      </c>
      <c r="L364" s="52" t="n">
        <v>5</v>
      </c>
      <c r="M364" s="52" t="n">
        <v>53.3</v>
      </c>
      <c r="N364" s="52" t="s">
        <v>78</v>
      </c>
      <c r="O364" s="52" t="s">
        <v>10061</v>
      </c>
      <c r="P364" s="55" t="str">
        <f aca="false">IF(G364&gt;=90,"Excellent",IF(G364&gt;=80,"Good",IF(G364&gt;=70,"At Risk","Poor")))</f>
        <v>At Risk</v>
      </c>
      <c r="Q364" s="55" t="n">
        <f aca="false">ROUND(G364*0.4+(100-H364)*0.3+I364*0.3,2)</f>
        <v>83.34</v>
      </c>
      <c r="R364" s="55" t="str">
        <f aca="false">IF(H364&gt;5,"High Rejection",IF(H364&gt;2,"Watch","OK"))</f>
        <v>High Rejection</v>
      </c>
    </row>
    <row r="365" customFormat="false" ht="15" hidden="false" customHeight="true" outlineLevel="0" collapsed="false">
      <c r="A365" s="56" t="s">
        <v>14752</v>
      </c>
      <c r="B365" s="56" t="s">
        <v>6995</v>
      </c>
      <c r="C365" s="56" t="s">
        <v>4445</v>
      </c>
      <c r="D365" s="56" t="s">
        <v>46</v>
      </c>
      <c r="E365" s="56" t="n">
        <v>93.9</v>
      </c>
      <c r="F365" s="56" t="n">
        <v>75.1</v>
      </c>
      <c r="G365" s="54" t="n">
        <f aca="false">ROUND(E365*F365/100,1)</f>
        <v>70.5</v>
      </c>
      <c r="H365" s="56" t="n">
        <v>6.64</v>
      </c>
      <c r="I365" s="56" t="n">
        <v>91.8</v>
      </c>
      <c r="J365" s="56" t="n">
        <v>12.4</v>
      </c>
      <c r="K365" s="56" t="n">
        <v>-2.74</v>
      </c>
      <c r="L365" s="56" t="n">
        <v>0</v>
      </c>
      <c r="M365" s="56" t="n">
        <v>81.4</v>
      </c>
      <c r="N365" s="56" t="s">
        <v>80</v>
      </c>
      <c r="O365" s="56" t="s">
        <v>10066</v>
      </c>
      <c r="P365" s="55" t="str">
        <f aca="false">IF(G365&gt;=90,"Excellent",IF(G365&gt;=80,"Good",IF(G365&gt;=70,"At Risk","Poor")))</f>
        <v>At Risk</v>
      </c>
      <c r="Q365" s="55" t="n">
        <f aca="false">ROUND(G365*0.4+(100-H365)*0.3+I365*0.3,2)</f>
        <v>83.75</v>
      </c>
      <c r="R365" s="55" t="str">
        <f aca="false">IF(H365&gt;5,"High Rejection",IF(H365&gt;2,"Watch","OK"))</f>
        <v>High Rejection</v>
      </c>
    </row>
    <row r="366" customFormat="false" ht="15" hidden="false" customHeight="true" outlineLevel="0" collapsed="false">
      <c r="A366" s="52" t="s">
        <v>14753</v>
      </c>
      <c r="B366" s="52" t="s">
        <v>4913</v>
      </c>
      <c r="C366" s="52" t="s">
        <v>3819</v>
      </c>
      <c r="D366" s="52" t="s">
        <v>38</v>
      </c>
      <c r="E366" s="52" t="n">
        <v>91.2</v>
      </c>
      <c r="F366" s="52" t="n">
        <v>84.3</v>
      </c>
      <c r="G366" s="54" t="n">
        <f aca="false">ROUND(E366*F366/100,1)</f>
        <v>76.9</v>
      </c>
      <c r="H366" s="52" t="n">
        <v>6.5</v>
      </c>
      <c r="I366" s="52" t="n">
        <v>91.8</v>
      </c>
      <c r="J366" s="52" t="n">
        <v>12.1</v>
      </c>
      <c r="K366" s="52" t="n">
        <v>8.39</v>
      </c>
      <c r="L366" s="52" t="n">
        <v>5</v>
      </c>
      <c r="M366" s="52" t="n">
        <v>54.3</v>
      </c>
      <c r="N366" s="52" t="s">
        <v>78</v>
      </c>
      <c r="O366" s="52" t="s">
        <v>10061</v>
      </c>
      <c r="P366" s="55" t="str">
        <f aca="false">IF(G366&gt;=90,"Excellent",IF(G366&gt;=80,"Good",IF(G366&gt;=70,"At Risk","Poor")))</f>
        <v>At Risk</v>
      </c>
      <c r="Q366" s="55" t="n">
        <f aca="false">ROUND(G366*0.4+(100-H366)*0.3+I366*0.3,2)</f>
        <v>86.35</v>
      </c>
      <c r="R366" s="55" t="str">
        <f aca="false">IF(H366&gt;5,"High Rejection",IF(H366&gt;2,"Watch","OK"))</f>
        <v>High Rejection</v>
      </c>
    </row>
    <row r="367" customFormat="false" ht="15" hidden="false" customHeight="true" outlineLevel="0" collapsed="false">
      <c r="A367" s="56" t="s">
        <v>14754</v>
      </c>
      <c r="B367" s="56" t="s">
        <v>6341</v>
      </c>
      <c r="C367" s="56" t="s">
        <v>9555</v>
      </c>
      <c r="D367" s="56" t="s">
        <v>55</v>
      </c>
      <c r="E367" s="56" t="n">
        <v>93.8</v>
      </c>
      <c r="F367" s="56" t="n">
        <v>83.5</v>
      </c>
      <c r="G367" s="54" t="n">
        <f aca="false">ROUND(E367*F367/100,1)</f>
        <v>78.3</v>
      </c>
      <c r="H367" s="56" t="n">
        <v>4.33</v>
      </c>
      <c r="I367" s="56" t="n">
        <v>94.7</v>
      </c>
      <c r="J367" s="56" t="n">
        <v>10.8</v>
      </c>
      <c r="K367" s="56" t="n">
        <v>-3.38</v>
      </c>
      <c r="L367" s="56" t="n">
        <v>6</v>
      </c>
      <c r="M367" s="56" t="n">
        <v>56.8</v>
      </c>
      <c r="N367" s="56" t="s">
        <v>80</v>
      </c>
      <c r="O367" s="56" t="s">
        <v>10061</v>
      </c>
      <c r="P367" s="55" t="str">
        <f aca="false">IF(G367&gt;=90,"Excellent",IF(G367&gt;=80,"Good",IF(G367&gt;=70,"At Risk","Poor")))</f>
        <v>At Risk</v>
      </c>
      <c r="Q367" s="55" t="n">
        <f aca="false">ROUND(G367*0.4+(100-H367)*0.3+I367*0.3,2)</f>
        <v>88.43</v>
      </c>
      <c r="R367" s="55" t="str">
        <f aca="false">IF(H367&gt;5,"High Rejection",IF(H367&gt;2,"Watch","OK"))</f>
        <v>Watch</v>
      </c>
    </row>
    <row r="368" customFormat="false" ht="15" hidden="false" customHeight="true" outlineLevel="0" collapsed="false">
      <c r="A368" s="52" t="s">
        <v>14755</v>
      </c>
      <c r="B368" s="52" t="s">
        <v>14756</v>
      </c>
      <c r="C368" s="52" t="s">
        <v>2146</v>
      </c>
      <c r="D368" s="52" t="s">
        <v>55</v>
      </c>
      <c r="E368" s="52" t="n">
        <v>86</v>
      </c>
      <c r="F368" s="52" t="n">
        <v>96.1</v>
      </c>
      <c r="G368" s="54" t="n">
        <f aca="false">ROUND(E368*F368/100,1)</f>
        <v>82.6</v>
      </c>
      <c r="H368" s="52" t="n">
        <v>6.27</v>
      </c>
      <c r="I368" s="52" t="n">
        <v>92.1</v>
      </c>
      <c r="J368" s="52" t="n">
        <v>-2.6</v>
      </c>
      <c r="K368" s="52" t="n">
        <v>5.54</v>
      </c>
      <c r="L368" s="52" t="n">
        <v>0</v>
      </c>
      <c r="M368" s="52" t="n">
        <v>89.5</v>
      </c>
      <c r="N368" s="52" t="s">
        <v>79</v>
      </c>
      <c r="O368" s="52" t="s">
        <v>10061</v>
      </c>
      <c r="P368" s="55" t="str">
        <f aca="false">IF(G368&gt;=90,"Excellent",IF(G368&gt;=80,"Good",IF(G368&gt;=70,"At Risk","Poor")))</f>
        <v>Good</v>
      </c>
      <c r="Q368" s="55" t="n">
        <f aca="false">ROUND(G368*0.4+(100-H368)*0.3+I368*0.3,2)</f>
        <v>88.79</v>
      </c>
      <c r="R368" s="55" t="str">
        <f aca="false">IF(H368&gt;5,"High Rejection",IF(H368&gt;2,"Watch","OK"))</f>
        <v>High Rejection</v>
      </c>
    </row>
    <row r="369" customFormat="false" ht="15" hidden="false" customHeight="true" outlineLevel="0" collapsed="false">
      <c r="A369" s="56" t="s">
        <v>14757</v>
      </c>
      <c r="B369" s="56" t="s">
        <v>14758</v>
      </c>
      <c r="C369" s="56" t="s">
        <v>2637</v>
      </c>
      <c r="D369" s="56" t="s">
        <v>22</v>
      </c>
      <c r="E369" s="56" t="n">
        <v>97.8</v>
      </c>
      <c r="F369" s="56" t="n">
        <v>76</v>
      </c>
      <c r="G369" s="54" t="n">
        <f aca="false">ROUND(E369*F369/100,1)</f>
        <v>74.3</v>
      </c>
      <c r="H369" s="56" t="n">
        <v>4.9</v>
      </c>
      <c r="I369" s="56" t="n">
        <v>94.7</v>
      </c>
      <c r="J369" s="56" t="n">
        <v>-1.3</v>
      </c>
      <c r="K369" s="56" t="n">
        <v>-1.99</v>
      </c>
      <c r="L369" s="56" t="n">
        <v>8</v>
      </c>
      <c r="M369" s="56" t="n">
        <v>97.4</v>
      </c>
      <c r="N369" s="56" t="s">
        <v>81</v>
      </c>
      <c r="O369" s="56" t="s">
        <v>10066</v>
      </c>
      <c r="P369" s="55" t="str">
        <f aca="false">IF(G369&gt;=90,"Excellent",IF(G369&gt;=80,"Good",IF(G369&gt;=70,"At Risk","Poor")))</f>
        <v>At Risk</v>
      </c>
      <c r="Q369" s="55" t="n">
        <f aca="false">ROUND(G369*0.4+(100-H369)*0.3+I369*0.3,2)</f>
        <v>86.66</v>
      </c>
      <c r="R369" s="55" t="str">
        <f aca="false">IF(H369&gt;5,"High Rejection",IF(H369&gt;2,"Watch","OK"))</f>
        <v>Watch</v>
      </c>
    </row>
    <row r="370" customFormat="false" ht="15" hidden="false" customHeight="true" outlineLevel="0" collapsed="false">
      <c r="A370" s="52" t="s">
        <v>14759</v>
      </c>
      <c r="B370" s="52" t="s">
        <v>14760</v>
      </c>
      <c r="C370" s="52" t="s">
        <v>1292</v>
      </c>
      <c r="D370" s="52" t="s">
        <v>38</v>
      </c>
      <c r="E370" s="52" t="n">
        <v>65.7</v>
      </c>
      <c r="F370" s="52" t="n">
        <v>97.3</v>
      </c>
      <c r="G370" s="54" t="n">
        <f aca="false">ROUND(E370*F370/100,1)</f>
        <v>63.9</v>
      </c>
      <c r="H370" s="52" t="n">
        <v>7.28</v>
      </c>
      <c r="I370" s="52" t="n">
        <v>85.8</v>
      </c>
      <c r="J370" s="52" t="n">
        <v>13.7</v>
      </c>
      <c r="K370" s="52" t="n">
        <v>0.66</v>
      </c>
      <c r="L370" s="52" t="n">
        <v>7</v>
      </c>
      <c r="M370" s="52" t="n">
        <v>69.2</v>
      </c>
      <c r="N370" s="52" t="s">
        <v>81</v>
      </c>
      <c r="O370" s="52" t="s">
        <v>10061</v>
      </c>
      <c r="P370" s="55" t="str">
        <f aca="false">IF(G370&gt;=90,"Excellent",IF(G370&gt;=80,"Good",IF(G370&gt;=70,"At Risk","Poor")))</f>
        <v>Poor</v>
      </c>
      <c r="Q370" s="55" t="n">
        <f aca="false">ROUND(G370*0.4+(100-H370)*0.3+I370*0.3,2)</f>
        <v>79.12</v>
      </c>
      <c r="R370" s="55" t="str">
        <f aca="false">IF(H370&gt;5,"High Rejection",IF(H370&gt;2,"Watch","OK"))</f>
        <v>High Rejection</v>
      </c>
    </row>
    <row r="371" customFormat="false" ht="15" hidden="false" customHeight="true" outlineLevel="0" collapsed="false">
      <c r="A371" s="56" t="s">
        <v>14761</v>
      </c>
      <c r="B371" s="56" t="s">
        <v>6944</v>
      </c>
      <c r="C371" s="56" t="s">
        <v>7255</v>
      </c>
      <c r="D371" s="56" t="s">
        <v>22</v>
      </c>
      <c r="E371" s="56" t="n">
        <v>93.2</v>
      </c>
      <c r="F371" s="56" t="n">
        <v>99.2</v>
      </c>
      <c r="G371" s="54" t="n">
        <f aca="false">ROUND(E371*F371/100,1)</f>
        <v>92.5</v>
      </c>
      <c r="H371" s="56" t="n">
        <v>3.73</v>
      </c>
      <c r="I371" s="56" t="n">
        <v>93.7</v>
      </c>
      <c r="J371" s="56" t="n">
        <v>3</v>
      </c>
      <c r="K371" s="56" t="n">
        <v>3.79</v>
      </c>
      <c r="L371" s="56" t="n">
        <v>1</v>
      </c>
      <c r="M371" s="56" t="n">
        <v>57.8</v>
      </c>
      <c r="N371" s="56" t="s">
        <v>80</v>
      </c>
      <c r="O371" s="56" t="s">
        <v>10066</v>
      </c>
      <c r="P371" s="55" t="str">
        <f aca="false">IF(G371&gt;=90,"Excellent",IF(G371&gt;=80,"Good",IF(G371&gt;=70,"At Risk","Poor")))</f>
        <v>Excellent</v>
      </c>
      <c r="Q371" s="55" t="n">
        <f aca="false">ROUND(G371*0.4+(100-H371)*0.3+I371*0.3,2)</f>
        <v>93.99</v>
      </c>
      <c r="R371" s="55" t="str">
        <f aca="false">IF(H371&gt;5,"High Rejection",IF(H371&gt;2,"Watch","OK"))</f>
        <v>Watch</v>
      </c>
    </row>
    <row r="372" customFormat="false" ht="15" hidden="false" customHeight="true" outlineLevel="0" collapsed="false">
      <c r="A372" s="52" t="s">
        <v>14762</v>
      </c>
      <c r="B372" s="52" t="s">
        <v>5377</v>
      </c>
      <c r="C372" s="52" t="s">
        <v>897</v>
      </c>
      <c r="D372" s="52" t="s">
        <v>32</v>
      </c>
      <c r="E372" s="52" t="n">
        <v>90.7</v>
      </c>
      <c r="F372" s="52" t="n">
        <v>82.6</v>
      </c>
      <c r="G372" s="54" t="n">
        <f aca="false">ROUND(E372*F372/100,1)</f>
        <v>74.9</v>
      </c>
      <c r="H372" s="52" t="n">
        <v>6.93</v>
      </c>
      <c r="I372" s="52" t="n">
        <v>90.6</v>
      </c>
      <c r="J372" s="52" t="n">
        <v>13.9</v>
      </c>
      <c r="K372" s="52" t="n">
        <v>6.56</v>
      </c>
      <c r="L372" s="52" t="n">
        <v>2</v>
      </c>
      <c r="M372" s="52" t="n">
        <v>81.2</v>
      </c>
      <c r="N372" s="52" t="s">
        <v>78</v>
      </c>
      <c r="O372" s="52" t="s">
        <v>10066</v>
      </c>
      <c r="P372" s="55" t="str">
        <f aca="false">IF(G372&gt;=90,"Excellent",IF(G372&gt;=80,"Good",IF(G372&gt;=70,"At Risk","Poor")))</f>
        <v>At Risk</v>
      </c>
      <c r="Q372" s="55" t="n">
        <f aca="false">ROUND(G372*0.4+(100-H372)*0.3+I372*0.3,2)</f>
        <v>85.06</v>
      </c>
      <c r="R372" s="55" t="str">
        <f aca="false">IF(H372&gt;5,"High Rejection",IF(H372&gt;2,"Watch","OK"))</f>
        <v>High Rejection</v>
      </c>
    </row>
    <row r="373" customFormat="false" ht="15" hidden="false" customHeight="true" outlineLevel="0" collapsed="false">
      <c r="A373" s="56" t="s">
        <v>14763</v>
      </c>
      <c r="B373" s="56" t="s">
        <v>14764</v>
      </c>
      <c r="C373" s="56" t="s">
        <v>2344</v>
      </c>
      <c r="D373" s="56" t="s">
        <v>56</v>
      </c>
      <c r="E373" s="56" t="n">
        <v>62.7</v>
      </c>
      <c r="F373" s="56" t="n">
        <v>72.1</v>
      </c>
      <c r="G373" s="54" t="n">
        <f aca="false">ROUND(E373*F373/100,1)</f>
        <v>45.2</v>
      </c>
      <c r="H373" s="56" t="n">
        <v>4.76</v>
      </c>
      <c r="I373" s="56" t="n">
        <v>87</v>
      </c>
      <c r="J373" s="56" t="n">
        <v>11</v>
      </c>
      <c r="K373" s="56" t="n">
        <v>-0.85</v>
      </c>
      <c r="L373" s="56" t="n">
        <v>9</v>
      </c>
      <c r="M373" s="56" t="n">
        <v>86</v>
      </c>
      <c r="N373" s="56" t="s">
        <v>78</v>
      </c>
      <c r="O373" s="56" t="s">
        <v>10061</v>
      </c>
      <c r="P373" s="55" t="str">
        <f aca="false">IF(G373&gt;=90,"Excellent",IF(G373&gt;=80,"Good",IF(G373&gt;=70,"At Risk","Poor")))</f>
        <v>Poor</v>
      </c>
      <c r="Q373" s="55" t="n">
        <f aca="false">ROUND(G373*0.4+(100-H373)*0.3+I373*0.3,2)</f>
        <v>72.75</v>
      </c>
      <c r="R373" s="55" t="str">
        <f aca="false">IF(H373&gt;5,"High Rejection",IF(H373&gt;2,"Watch","OK"))</f>
        <v>Watch</v>
      </c>
    </row>
    <row r="374" customFormat="false" ht="15" hidden="false" customHeight="true" outlineLevel="0" collapsed="false">
      <c r="A374" s="52" t="s">
        <v>14765</v>
      </c>
      <c r="B374" s="52" t="s">
        <v>14766</v>
      </c>
      <c r="C374" s="52" t="s">
        <v>1551</v>
      </c>
      <c r="D374" s="52" t="s">
        <v>39</v>
      </c>
      <c r="E374" s="52" t="n">
        <v>71.7</v>
      </c>
      <c r="F374" s="52" t="n">
        <v>75.1</v>
      </c>
      <c r="G374" s="54" t="n">
        <f aca="false">ROUND(E374*F374/100,1)</f>
        <v>53.8</v>
      </c>
      <c r="H374" s="52" t="n">
        <v>4.1</v>
      </c>
      <c r="I374" s="52" t="n">
        <v>89.3</v>
      </c>
      <c r="J374" s="52" t="n">
        <v>-1.7</v>
      </c>
      <c r="K374" s="52" t="n">
        <v>1.36</v>
      </c>
      <c r="L374" s="52" t="n">
        <v>0</v>
      </c>
      <c r="M374" s="52" t="n">
        <v>64.1</v>
      </c>
      <c r="N374" s="52" t="s">
        <v>79</v>
      </c>
      <c r="O374" s="52" t="s">
        <v>10066</v>
      </c>
      <c r="P374" s="55" t="str">
        <f aca="false">IF(G374&gt;=90,"Excellent",IF(G374&gt;=80,"Good",IF(G374&gt;=70,"At Risk","Poor")))</f>
        <v>Poor</v>
      </c>
      <c r="Q374" s="55" t="n">
        <f aca="false">ROUND(G374*0.4+(100-H374)*0.3+I374*0.3,2)</f>
        <v>77.08</v>
      </c>
      <c r="R374" s="55" t="str">
        <f aca="false">IF(H374&gt;5,"High Rejection",IF(H374&gt;2,"Watch","OK"))</f>
        <v>Watch</v>
      </c>
    </row>
    <row r="375" customFormat="false" ht="15" hidden="false" customHeight="true" outlineLevel="0" collapsed="false">
      <c r="A375" s="56" t="s">
        <v>14767</v>
      </c>
      <c r="B375" s="56" t="s">
        <v>14768</v>
      </c>
      <c r="C375" s="56" t="s">
        <v>6148</v>
      </c>
      <c r="D375" s="56" t="s">
        <v>53</v>
      </c>
      <c r="E375" s="56" t="n">
        <v>71.6</v>
      </c>
      <c r="F375" s="56" t="n">
        <v>78.1</v>
      </c>
      <c r="G375" s="54" t="n">
        <f aca="false">ROUND(E375*F375/100,1)</f>
        <v>55.9</v>
      </c>
      <c r="H375" s="56" t="n">
        <v>6.68</v>
      </c>
      <c r="I375" s="56" t="n">
        <v>91.3</v>
      </c>
      <c r="J375" s="56" t="n">
        <v>7.8</v>
      </c>
      <c r="K375" s="56" t="n">
        <v>8.01</v>
      </c>
      <c r="L375" s="56" t="n">
        <v>4</v>
      </c>
      <c r="M375" s="56" t="n">
        <v>87</v>
      </c>
      <c r="N375" s="56" t="s">
        <v>80</v>
      </c>
      <c r="O375" s="56" t="s">
        <v>10061</v>
      </c>
      <c r="P375" s="55" t="str">
        <f aca="false">IF(G375&gt;=90,"Excellent",IF(G375&gt;=80,"Good",IF(G375&gt;=70,"At Risk","Poor")))</f>
        <v>Poor</v>
      </c>
      <c r="Q375" s="55" t="n">
        <f aca="false">ROUND(G375*0.4+(100-H375)*0.3+I375*0.3,2)</f>
        <v>77.75</v>
      </c>
      <c r="R375" s="55" t="str">
        <f aca="false">IF(H375&gt;5,"High Rejection",IF(H375&gt;2,"Watch","OK"))</f>
        <v>High Rejection</v>
      </c>
    </row>
    <row r="376" customFormat="false" ht="15" hidden="false" customHeight="true" outlineLevel="0" collapsed="false">
      <c r="A376" s="52" t="s">
        <v>14769</v>
      </c>
      <c r="B376" s="52" t="s">
        <v>14770</v>
      </c>
      <c r="C376" s="52" t="s">
        <v>3421</v>
      </c>
      <c r="D376" s="52" t="s">
        <v>55</v>
      </c>
      <c r="E376" s="52" t="n">
        <v>92.5</v>
      </c>
      <c r="F376" s="52" t="n">
        <v>99</v>
      </c>
      <c r="G376" s="54" t="n">
        <f aca="false">ROUND(E376*F376/100,1)</f>
        <v>91.6</v>
      </c>
      <c r="H376" s="52" t="n">
        <v>1.8</v>
      </c>
      <c r="I376" s="52" t="n">
        <v>97.3</v>
      </c>
      <c r="J376" s="52" t="n">
        <v>-0.6</v>
      </c>
      <c r="K376" s="52" t="n">
        <v>-0.42</v>
      </c>
      <c r="L376" s="52" t="n">
        <v>2</v>
      </c>
      <c r="M376" s="52" t="n">
        <v>66.9</v>
      </c>
      <c r="N376" s="52" t="s">
        <v>79</v>
      </c>
      <c r="O376" s="52" t="s">
        <v>10061</v>
      </c>
      <c r="P376" s="55" t="str">
        <f aca="false">IF(G376&gt;=90,"Excellent",IF(G376&gt;=80,"Good",IF(G376&gt;=70,"At Risk","Poor")))</f>
        <v>Excellent</v>
      </c>
      <c r="Q376" s="55" t="n">
        <f aca="false">ROUND(G376*0.4+(100-H376)*0.3+I376*0.3,2)</f>
        <v>95.29</v>
      </c>
      <c r="R376" s="55" t="str">
        <f aca="false">IF(H376&gt;5,"High Rejection",IF(H376&gt;2,"Watch","OK"))</f>
        <v>OK</v>
      </c>
    </row>
    <row r="377" customFormat="false" ht="15" hidden="false" customHeight="true" outlineLevel="0" collapsed="false">
      <c r="A377" s="56" t="s">
        <v>14771</v>
      </c>
      <c r="B377" s="56" t="s">
        <v>14772</v>
      </c>
      <c r="C377" s="56" t="s">
        <v>7640</v>
      </c>
      <c r="D377" s="56" t="s">
        <v>39</v>
      </c>
      <c r="E377" s="56" t="n">
        <v>62.7</v>
      </c>
      <c r="F377" s="56" t="n">
        <v>85.9</v>
      </c>
      <c r="G377" s="54" t="n">
        <f aca="false">ROUND(E377*F377/100,1)</f>
        <v>53.9</v>
      </c>
      <c r="H377" s="56" t="n">
        <v>0.72</v>
      </c>
      <c r="I377" s="56" t="n">
        <v>90.4</v>
      </c>
      <c r="J377" s="56" t="n">
        <v>-1.3</v>
      </c>
      <c r="K377" s="56" t="n">
        <v>3.65</v>
      </c>
      <c r="L377" s="56" t="n">
        <v>4</v>
      </c>
      <c r="M377" s="56" t="n">
        <v>60.6</v>
      </c>
      <c r="N377" s="56" t="s">
        <v>80</v>
      </c>
      <c r="O377" s="56" t="s">
        <v>10066</v>
      </c>
      <c r="P377" s="55" t="str">
        <f aca="false">IF(G377&gt;=90,"Excellent",IF(G377&gt;=80,"Good",IF(G377&gt;=70,"At Risk","Poor")))</f>
        <v>Poor</v>
      </c>
      <c r="Q377" s="55" t="n">
        <f aca="false">ROUND(G377*0.4+(100-H377)*0.3+I377*0.3,2)</f>
        <v>78.46</v>
      </c>
      <c r="R377" s="55" t="str">
        <f aca="false">IF(H377&gt;5,"High Rejection",IF(H377&gt;2,"Watch","OK"))</f>
        <v>OK</v>
      </c>
    </row>
    <row r="378" customFormat="false" ht="15" hidden="false" customHeight="true" outlineLevel="0" collapsed="false">
      <c r="A378" s="52" t="s">
        <v>14773</v>
      </c>
      <c r="B378" s="52" t="s">
        <v>14774</v>
      </c>
      <c r="C378" s="52" t="s">
        <v>462</v>
      </c>
      <c r="D378" s="52" t="s">
        <v>32</v>
      </c>
      <c r="E378" s="52" t="n">
        <v>97.6</v>
      </c>
      <c r="F378" s="52" t="n">
        <v>86.7</v>
      </c>
      <c r="G378" s="54" t="n">
        <f aca="false">ROUND(E378*F378/100,1)</f>
        <v>84.6</v>
      </c>
      <c r="H378" s="52" t="n">
        <v>7.93</v>
      </c>
      <c r="I378" s="52" t="n">
        <v>96.9</v>
      </c>
      <c r="J378" s="52" t="n">
        <v>2</v>
      </c>
      <c r="K378" s="52" t="n">
        <v>2.5</v>
      </c>
      <c r="L378" s="52" t="n">
        <v>7</v>
      </c>
      <c r="M378" s="52" t="n">
        <v>89</v>
      </c>
      <c r="N378" s="52" t="s">
        <v>79</v>
      </c>
      <c r="O378" s="52" t="s">
        <v>10061</v>
      </c>
      <c r="P378" s="55" t="str">
        <f aca="false">IF(G378&gt;=90,"Excellent",IF(G378&gt;=80,"Good",IF(G378&gt;=70,"At Risk","Poor")))</f>
        <v>Good</v>
      </c>
      <c r="Q378" s="55" t="n">
        <f aca="false">ROUND(G378*0.4+(100-H378)*0.3+I378*0.3,2)</f>
        <v>90.53</v>
      </c>
      <c r="R378" s="55" t="str">
        <f aca="false">IF(H378&gt;5,"High Rejection",IF(H378&gt;2,"Watch","OK"))</f>
        <v>High Rejection</v>
      </c>
    </row>
    <row r="379" customFormat="false" ht="15" hidden="false" customHeight="true" outlineLevel="0" collapsed="false">
      <c r="A379" s="56" t="s">
        <v>14775</v>
      </c>
      <c r="B379" s="56" t="s">
        <v>6962</v>
      </c>
      <c r="C379" s="56" t="s">
        <v>1457</v>
      </c>
      <c r="D379" s="56" t="s">
        <v>38</v>
      </c>
      <c r="E379" s="56" t="n">
        <v>94.5</v>
      </c>
      <c r="F379" s="56" t="n">
        <v>86.4</v>
      </c>
      <c r="G379" s="54" t="n">
        <f aca="false">ROUND(E379*F379/100,1)</f>
        <v>81.6</v>
      </c>
      <c r="H379" s="56" t="n">
        <v>3.8</v>
      </c>
      <c r="I379" s="56" t="n">
        <v>94.3</v>
      </c>
      <c r="J379" s="56" t="n">
        <v>8.9</v>
      </c>
      <c r="K379" s="56" t="n">
        <v>3.49</v>
      </c>
      <c r="L379" s="56" t="n">
        <v>0</v>
      </c>
      <c r="M379" s="56" t="n">
        <v>94.2</v>
      </c>
      <c r="N379" s="56" t="s">
        <v>81</v>
      </c>
      <c r="O379" s="56" t="s">
        <v>10061</v>
      </c>
      <c r="P379" s="55" t="str">
        <f aca="false">IF(G379&gt;=90,"Excellent",IF(G379&gt;=80,"Good",IF(G379&gt;=70,"At Risk","Poor")))</f>
        <v>Good</v>
      </c>
      <c r="Q379" s="55" t="n">
        <f aca="false">ROUND(G379*0.4+(100-H379)*0.3+I379*0.3,2)</f>
        <v>89.79</v>
      </c>
      <c r="R379" s="55" t="str">
        <f aca="false">IF(H379&gt;5,"High Rejection",IF(H379&gt;2,"Watch","OK"))</f>
        <v>Watch</v>
      </c>
    </row>
    <row r="380" customFormat="false" ht="15" hidden="false" customHeight="true" outlineLevel="0" collapsed="false">
      <c r="A380" s="52" t="s">
        <v>14776</v>
      </c>
      <c r="B380" s="52" t="s">
        <v>4462</v>
      </c>
      <c r="C380" s="52" t="s">
        <v>1207</v>
      </c>
      <c r="D380" s="52" t="s">
        <v>50</v>
      </c>
      <c r="E380" s="52" t="n">
        <v>80.3</v>
      </c>
      <c r="F380" s="52" t="n">
        <v>93.1</v>
      </c>
      <c r="G380" s="54" t="n">
        <f aca="false">ROUND(E380*F380/100,1)</f>
        <v>74.8</v>
      </c>
      <c r="H380" s="52" t="n">
        <v>6.65</v>
      </c>
      <c r="I380" s="52" t="n">
        <v>86.8</v>
      </c>
      <c r="J380" s="52" t="n">
        <v>7.2</v>
      </c>
      <c r="K380" s="52" t="n">
        <v>4.88</v>
      </c>
      <c r="L380" s="52" t="n">
        <v>1</v>
      </c>
      <c r="M380" s="52" t="n">
        <v>70</v>
      </c>
      <c r="N380" s="52" t="s">
        <v>81</v>
      </c>
      <c r="O380" s="52" t="s">
        <v>10061</v>
      </c>
      <c r="P380" s="55" t="str">
        <f aca="false">IF(G380&gt;=90,"Excellent",IF(G380&gt;=80,"Good",IF(G380&gt;=70,"At Risk","Poor")))</f>
        <v>At Risk</v>
      </c>
      <c r="Q380" s="55" t="n">
        <f aca="false">ROUND(G380*0.4+(100-H380)*0.3+I380*0.3,2)</f>
        <v>83.97</v>
      </c>
      <c r="R380" s="55" t="str">
        <f aca="false">IF(H380&gt;5,"High Rejection",IF(H380&gt;2,"Watch","OK"))</f>
        <v>High Rejection</v>
      </c>
    </row>
    <row r="381" customFormat="false" ht="15" hidden="false" customHeight="true" outlineLevel="0" collapsed="false">
      <c r="A381" s="56" t="s">
        <v>14777</v>
      </c>
      <c r="B381" s="56" t="s">
        <v>14778</v>
      </c>
      <c r="C381" s="56" t="s">
        <v>6373</v>
      </c>
      <c r="D381" s="56" t="s">
        <v>37</v>
      </c>
      <c r="E381" s="56" t="n">
        <v>95.1</v>
      </c>
      <c r="F381" s="56" t="n">
        <v>80.5</v>
      </c>
      <c r="G381" s="54" t="n">
        <f aca="false">ROUND(E381*F381/100,1)</f>
        <v>76.6</v>
      </c>
      <c r="H381" s="56" t="n">
        <v>5.91</v>
      </c>
      <c r="I381" s="56" t="n">
        <v>86.3</v>
      </c>
      <c r="J381" s="56" t="n">
        <v>12.4</v>
      </c>
      <c r="K381" s="56" t="n">
        <v>6.07</v>
      </c>
      <c r="L381" s="56" t="n">
        <v>4</v>
      </c>
      <c r="M381" s="56" t="n">
        <v>88.3</v>
      </c>
      <c r="N381" s="56" t="s">
        <v>80</v>
      </c>
      <c r="O381" s="56" t="s">
        <v>10066</v>
      </c>
      <c r="P381" s="55" t="str">
        <f aca="false">IF(G381&gt;=90,"Excellent",IF(G381&gt;=80,"Good",IF(G381&gt;=70,"At Risk","Poor")))</f>
        <v>At Risk</v>
      </c>
      <c r="Q381" s="55" t="n">
        <f aca="false">ROUND(G381*0.4+(100-H381)*0.3+I381*0.3,2)</f>
        <v>84.76</v>
      </c>
      <c r="R381" s="55" t="str">
        <f aca="false">IF(H381&gt;5,"High Rejection",IF(H381&gt;2,"Watch","OK"))</f>
        <v>High Rejection</v>
      </c>
    </row>
    <row r="382" customFormat="false" ht="15" hidden="false" customHeight="true" outlineLevel="0" collapsed="false">
      <c r="A382" s="52" t="s">
        <v>14779</v>
      </c>
      <c r="B382" s="52" t="s">
        <v>5388</v>
      </c>
      <c r="C382" s="52" t="s">
        <v>5064</v>
      </c>
      <c r="D382" s="52" t="s">
        <v>29</v>
      </c>
      <c r="E382" s="52" t="n">
        <v>90.9</v>
      </c>
      <c r="F382" s="52" t="n">
        <v>93.4</v>
      </c>
      <c r="G382" s="54" t="n">
        <f aca="false">ROUND(E382*F382/100,1)</f>
        <v>84.9</v>
      </c>
      <c r="H382" s="52" t="n">
        <v>2.53</v>
      </c>
      <c r="I382" s="52" t="n">
        <v>87.5</v>
      </c>
      <c r="J382" s="52" t="n">
        <v>5.1</v>
      </c>
      <c r="K382" s="52" t="n">
        <v>-1.91</v>
      </c>
      <c r="L382" s="52" t="n">
        <v>8</v>
      </c>
      <c r="M382" s="52" t="n">
        <v>87.2</v>
      </c>
      <c r="N382" s="52" t="s">
        <v>79</v>
      </c>
      <c r="O382" s="52" t="s">
        <v>10061</v>
      </c>
      <c r="P382" s="55" t="str">
        <f aca="false">IF(G382&gt;=90,"Excellent",IF(G382&gt;=80,"Good",IF(G382&gt;=70,"At Risk","Poor")))</f>
        <v>Good</v>
      </c>
      <c r="Q382" s="55" t="n">
        <f aca="false">ROUND(G382*0.4+(100-H382)*0.3+I382*0.3,2)</f>
        <v>89.45</v>
      </c>
      <c r="R382" s="55" t="str">
        <f aca="false">IF(H382&gt;5,"High Rejection",IF(H382&gt;2,"Watch","OK"))</f>
        <v>Watch</v>
      </c>
    </row>
    <row r="383" customFormat="false" ht="15" hidden="false" customHeight="true" outlineLevel="0" collapsed="false">
      <c r="A383" s="56" t="s">
        <v>14780</v>
      </c>
      <c r="B383" s="56" t="s">
        <v>4233</v>
      </c>
      <c r="C383" s="56" t="s">
        <v>1966</v>
      </c>
      <c r="D383" s="56" t="s">
        <v>55</v>
      </c>
      <c r="E383" s="56" t="n">
        <v>61.1</v>
      </c>
      <c r="F383" s="56" t="n">
        <v>97.3</v>
      </c>
      <c r="G383" s="54" t="n">
        <f aca="false">ROUND(E383*F383/100,1)</f>
        <v>59.5</v>
      </c>
      <c r="H383" s="56" t="n">
        <v>2.1</v>
      </c>
      <c r="I383" s="56" t="n">
        <v>89.1</v>
      </c>
      <c r="J383" s="56" t="n">
        <v>11.6</v>
      </c>
      <c r="K383" s="56" t="n">
        <v>8.52</v>
      </c>
      <c r="L383" s="56" t="n">
        <v>0</v>
      </c>
      <c r="M383" s="56" t="n">
        <v>69.8</v>
      </c>
      <c r="N383" s="56" t="s">
        <v>81</v>
      </c>
      <c r="O383" s="56" t="s">
        <v>10066</v>
      </c>
      <c r="P383" s="55" t="str">
        <f aca="false">IF(G383&gt;=90,"Excellent",IF(G383&gt;=80,"Good",IF(G383&gt;=70,"At Risk","Poor")))</f>
        <v>Poor</v>
      </c>
      <c r="Q383" s="55" t="n">
        <f aca="false">ROUND(G383*0.4+(100-H383)*0.3+I383*0.3,2)</f>
        <v>79.9</v>
      </c>
      <c r="R383" s="55" t="str">
        <f aca="false">IF(H383&gt;5,"High Rejection",IF(H383&gt;2,"Watch","OK"))</f>
        <v>Watch</v>
      </c>
    </row>
    <row r="384" customFormat="false" ht="15" hidden="false" customHeight="true" outlineLevel="0" collapsed="false">
      <c r="A384" s="52" t="s">
        <v>14781</v>
      </c>
      <c r="B384" s="52" t="s">
        <v>14782</v>
      </c>
      <c r="C384" s="52" t="s">
        <v>7437</v>
      </c>
      <c r="D384" s="52" t="s">
        <v>36</v>
      </c>
      <c r="E384" s="52" t="n">
        <v>72.4</v>
      </c>
      <c r="F384" s="52" t="n">
        <v>85.3</v>
      </c>
      <c r="G384" s="54" t="n">
        <f aca="false">ROUND(E384*F384/100,1)</f>
        <v>61.8</v>
      </c>
      <c r="H384" s="52" t="n">
        <v>5.97</v>
      </c>
      <c r="I384" s="52" t="n">
        <v>87.2</v>
      </c>
      <c r="J384" s="52" t="n">
        <v>-0.2</v>
      </c>
      <c r="K384" s="52" t="n">
        <v>6.8</v>
      </c>
      <c r="L384" s="52" t="n">
        <v>5</v>
      </c>
      <c r="M384" s="52" t="n">
        <v>75.9</v>
      </c>
      <c r="N384" s="52" t="s">
        <v>81</v>
      </c>
      <c r="O384" s="52" t="s">
        <v>10066</v>
      </c>
      <c r="P384" s="55" t="str">
        <f aca="false">IF(G384&gt;=90,"Excellent",IF(G384&gt;=80,"Good",IF(G384&gt;=70,"At Risk","Poor")))</f>
        <v>Poor</v>
      </c>
      <c r="Q384" s="55" t="n">
        <f aca="false">ROUND(G384*0.4+(100-H384)*0.3+I384*0.3,2)</f>
        <v>79.09</v>
      </c>
      <c r="R384" s="55" t="str">
        <f aca="false">IF(H384&gt;5,"High Rejection",IF(H384&gt;2,"Watch","OK"))</f>
        <v>High Rejection</v>
      </c>
    </row>
    <row r="385" customFormat="false" ht="15" hidden="false" customHeight="true" outlineLevel="0" collapsed="false">
      <c r="A385" s="56" t="s">
        <v>14783</v>
      </c>
      <c r="B385" s="56" t="s">
        <v>6968</v>
      </c>
      <c r="C385" s="56" t="s">
        <v>6707</v>
      </c>
      <c r="D385" s="56" t="s">
        <v>40</v>
      </c>
      <c r="E385" s="56" t="n">
        <v>70.4</v>
      </c>
      <c r="F385" s="56" t="n">
        <v>73.7</v>
      </c>
      <c r="G385" s="54" t="n">
        <f aca="false">ROUND(E385*F385/100,1)</f>
        <v>51.9</v>
      </c>
      <c r="H385" s="56" t="n">
        <v>4.09</v>
      </c>
      <c r="I385" s="56" t="n">
        <v>93.6</v>
      </c>
      <c r="J385" s="56" t="n">
        <v>14.3</v>
      </c>
      <c r="K385" s="56" t="n">
        <v>7.99</v>
      </c>
      <c r="L385" s="56" t="n">
        <v>8</v>
      </c>
      <c r="M385" s="56" t="n">
        <v>80</v>
      </c>
      <c r="N385" s="56" t="s">
        <v>81</v>
      </c>
      <c r="O385" s="56" t="s">
        <v>10066</v>
      </c>
      <c r="P385" s="55" t="str">
        <f aca="false">IF(G385&gt;=90,"Excellent",IF(G385&gt;=80,"Good",IF(G385&gt;=70,"At Risk","Poor")))</f>
        <v>Poor</v>
      </c>
      <c r="Q385" s="55" t="n">
        <f aca="false">ROUND(G385*0.4+(100-H385)*0.3+I385*0.3,2)</f>
        <v>77.61</v>
      </c>
      <c r="R385" s="55" t="str">
        <f aca="false">IF(H385&gt;5,"High Rejection",IF(H385&gt;2,"Watch","OK"))</f>
        <v>Watch</v>
      </c>
    </row>
    <row r="386" customFormat="false" ht="15" hidden="false" customHeight="true" outlineLevel="0" collapsed="false">
      <c r="A386" s="52" t="s">
        <v>14784</v>
      </c>
      <c r="B386" s="52" t="s">
        <v>6740</v>
      </c>
      <c r="C386" s="52" t="s">
        <v>2224</v>
      </c>
      <c r="D386" s="52" t="s">
        <v>49</v>
      </c>
      <c r="E386" s="52" t="n">
        <v>71.2</v>
      </c>
      <c r="F386" s="52" t="n">
        <v>76.9</v>
      </c>
      <c r="G386" s="54" t="n">
        <f aca="false">ROUND(E386*F386/100,1)</f>
        <v>54.8</v>
      </c>
      <c r="H386" s="52" t="n">
        <v>6.03</v>
      </c>
      <c r="I386" s="52" t="n">
        <v>91.3</v>
      </c>
      <c r="J386" s="52" t="n">
        <v>5.7</v>
      </c>
      <c r="K386" s="52" t="n">
        <v>-2.65</v>
      </c>
      <c r="L386" s="52" t="n">
        <v>9</v>
      </c>
      <c r="M386" s="52" t="n">
        <v>61</v>
      </c>
      <c r="N386" s="52" t="s">
        <v>79</v>
      </c>
      <c r="O386" s="52" t="s">
        <v>10066</v>
      </c>
      <c r="P386" s="55" t="str">
        <f aca="false">IF(G386&gt;=90,"Excellent",IF(G386&gt;=80,"Good",IF(G386&gt;=70,"At Risk","Poor")))</f>
        <v>Poor</v>
      </c>
      <c r="Q386" s="55" t="n">
        <f aca="false">ROUND(G386*0.4+(100-H386)*0.3+I386*0.3,2)</f>
        <v>77.5</v>
      </c>
      <c r="R386" s="55" t="str">
        <f aca="false">IF(H386&gt;5,"High Rejection",IF(H386&gt;2,"Watch","OK"))</f>
        <v>High Rejection</v>
      </c>
    </row>
    <row r="387" customFormat="false" ht="15" hidden="false" customHeight="true" outlineLevel="0" collapsed="false">
      <c r="A387" s="56" t="s">
        <v>14785</v>
      </c>
      <c r="B387" s="56" t="s">
        <v>14786</v>
      </c>
      <c r="C387" s="56" t="s">
        <v>5359</v>
      </c>
      <c r="D387" s="56" t="s">
        <v>39</v>
      </c>
      <c r="E387" s="56" t="n">
        <v>61.6</v>
      </c>
      <c r="F387" s="56" t="n">
        <v>99.5</v>
      </c>
      <c r="G387" s="54" t="n">
        <f aca="false">ROUND(E387*F387/100,1)</f>
        <v>61.3</v>
      </c>
      <c r="H387" s="56" t="n">
        <v>6.3</v>
      </c>
      <c r="I387" s="56" t="n">
        <v>90.7</v>
      </c>
      <c r="J387" s="56" t="n">
        <v>13.8</v>
      </c>
      <c r="K387" s="56" t="n">
        <v>6.24</v>
      </c>
      <c r="L387" s="56" t="n">
        <v>5</v>
      </c>
      <c r="M387" s="56" t="n">
        <v>80.7</v>
      </c>
      <c r="N387" s="56" t="s">
        <v>81</v>
      </c>
      <c r="O387" s="56" t="s">
        <v>10061</v>
      </c>
      <c r="P387" s="55" t="str">
        <f aca="false">IF(G387&gt;=90,"Excellent",IF(G387&gt;=80,"Good",IF(G387&gt;=70,"At Risk","Poor")))</f>
        <v>Poor</v>
      </c>
      <c r="Q387" s="55" t="n">
        <f aca="false">ROUND(G387*0.4+(100-H387)*0.3+I387*0.3,2)</f>
        <v>79.84</v>
      </c>
      <c r="R387" s="55" t="str">
        <f aca="false">IF(H387&gt;5,"High Rejection",IF(H387&gt;2,"Watch","OK"))</f>
        <v>High Rejection</v>
      </c>
    </row>
    <row r="388" customFormat="false" ht="15" hidden="false" customHeight="true" outlineLevel="0" collapsed="false">
      <c r="A388" s="52" t="s">
        <v>14787</v>
      </c>
      <c r="B388" s="52" t="s">
        <v>14788</v>
      </c>
      <c r="C388" s="52" t="s">
        <v>4135</v>
      </c>
      <c r="D388" s="52" t="s">
        <v>24</v>
      </c>
      <c r="E388" s="52" t="n">
        <v>83.7</v>
      </c>
      <c r="F388" s="52" t="n">
        <v>98</v>
      </c>
      <c r="G388" s="54" t="n">
        <f aca="false">ROUND(E388*F388/100,1)</f>
        <v>82</v>
      </c>
      <c r="H388" s="52" t="n">
        <v>4.84</v>
      </c>
      <c r="I388" s="52" t="n">
        <v>88.9</v>
      </c>
      <c r="J388" s="52" t="n">
        <v>6.1</v>
      </c>
      <c r="K388" s="52" t="n">
        <v>-4.52</v>
      </c>
      <c r="L388" s="52" t="n">
        <v>8</v>
      </c>
      <c r="M388" s="52" t="n">
        <v>75.9</v>
      </c>
      <c r="N388" s="52" t="s">
        <v>79</v>
      </c>
      <c r="O388" s="52" t="s">
        <v>10066</v>
      </c>
      <c r="P388" s="55" t="str">
        <f aca="false">IF(G388&gt;=90,"Excellent",IF(G388&gt;=80,"Good",IF(G388&gt;=70,"At Risk","Poor")))</f>
        <v>Good</v>
      </c>
      <c r="Q388" s="55" t="n">
        <f aca="false">ROUND(G388*0.4+(100-H388)*0.3+I388*0.3,2)</f>
        <v>88.02</v>
      </c>
      <c r="R388" s="55" t="str">
        <f aca="false">IF(H388&gt;5,"High Rejection",IF(H388&gt;2,"Watch","OK"))</f>
        <v>Watch</v>
      </c>
    </row>
    <row r="389" customFormat="false" ht="15" hidden="false" customHeight="true" outlineLevel="0" collapsed="false">
      <c r="A389" s="56" t="s">
        <v>14789</v>
      </c>
      <c r="B389" s="56" t="s">
        <v>5484</v>
      </c>
      <c r="C389" s="56" t="s">
        <v>3421</v>
      </c>
      <c r="D389" s="56" t="s">
        <v>56</v>
      </c>
      <c r="E389" s="56" t="n">
        <v>89.6</v>
      </c>
      <c r="F389" s="56" t="n">
        <v>78</v>
      </c>
      <c r="G389" s="54" t="n">
        <f aca="false">ROUND(E389*F389/100,1)</f>
        <v>69.9</v>
      </c>
      <c r="H389" s="56" t="n">
        <v>0.16</v>
      </c>
      <c r="I389" s="56" t="n">
        <v>87.3</v>
      </c>
      <c r="J389" s="56" t="n">
        <v>10.8</v>
      </c>
      <c r="K389" s="56" t="n">
        <v>-4.5</v>
      </c>
      <c r="L389" s="56" t="n">
        <v>10</v>
      </c>
      <c r="M389" s="56" t="n">
        <v>68.9</v>
      </c>
      <c r="N389" s="56" t="s">
        <v>81</v>
      </c>
      <c r="O389" s="56" t="s">
        <v>10061</v>
      </c>
      <c r="P389" s="55" t="str">
        <f aca="false">IF(G389&gt;=90,"Excellent",IF(G389&gt;=80,"Good",IF(G389&gt;=70,"At Risk","Poor")))</f>
        <v>Poor</v>
      </c>
      <c r="Q389" s="55" t="n">
        <f aca="false">ROUND(G389*0.4+(100-H389)*0.3+I389*0.3,2)</f>
        <v>84.1</v>
      </c>
      <c r="R389" s="55" t="str">
        <f aca="false">IF(H389&gt;5,"High Rejection",IF(H389&gt;2,"Watch","OK"))</f>
        <v>OK</v>
      </c>
    </row>
    <row r="390" customFormat="false" ht="15" hidden="false" customHeight="true" outlineLevel="0" collapsed="false">
      <c r="A390" s="52" t="s">
        <v>14790</v>
      </c>
      <c r="B390" s="52" t="s">
        <v>14604</v>
      </c>
      <c r="C390" s="52" t="s">
        <v>4910</v>
      </c>
      <c r="D390" s="52" t="s">
        <v>40</v>
      </c>
      <c r="E390" s="52" t="n">
        <v>94.7</v>
      </c>
      <c r="F390" s="52" t="n">
        <v>94.2</v>
      </c>
      <c r="G390" s="54" t="n">
        <f aca="false">ROUND(E390*F390/100,1)</f>
        <v>89.2</v>
      </c>
      <c r="H390" s="52" t="n">
        <v>4.63</v>
      </c>
      <c r="I390" s="52" t="n">
        <v>98.2</v>
      </c>
      <c r="J390" s="52" t="n">
        <v>12.5</v>
      </c>
      <c r="K390" s="52" t="n">
        <v>6.09</v>
      </c>
      <c r="L390" s="52" t="n">
        <v>0</v>
      </c>
      <c r="M390" s="52" t="n">
        <v>89.7</v>
      </c>
      <c r="N390" s="52" t="s">
        <v>80</v>
      </c>
      <c r="O390" s="52" t="s">
        <v>10061</v>
      </c>
      <c r="P390" s="55" t="str">
        <f aca="false">IF(G390&gt;=90,"Excellent",IF(G390&gt;=80,"Good",IF(G390&gt;=70,"At Risk","Poor")))</f>
        <v>Good</v>
      </c>
      <c r="Q390" s="55" t="n">
        <f aca="false">ROUND(G390*0.4+(100-H390)*0.3+I390*0.3,2)</f>
        <v>93.75</v>
      </c>
      <c r="R390" s="55" t="str">
        <f aca="false">IF(H390&gt;5,"High Rejection",IF(H390&gt;2,"Watch","OK"))</f>
        <v>Watch</v>
      </c>
    </row>
    <row r="391" customFormat="false" ht="15" hidden="false" customHeight="true" outlineLevel="0" collapsed="false">
      <c r="A391" s="56" t="s">
        <v>14791</v>
      </c>
      <c r="B391" s="56" t="s">
        <v>4983</v>
      </c>
      <c r="C391" s="56" t="s">
        <v>4157</v>
      </c>
      <c r="D391" s="56" t="s">
        <v>53</v>
      </c>
      <c r="E391" s="56" t="n">
        <v>69.2</v>
      </c>
      <c r="F391" s="56" t="n">
        <v>74.8</v>
      </c>
      <c r="G391" s="54" t="n">
        <f aca="false">ROUND(E391*F391/100,1)</f>
        <v>51.8</v>
      </c>
      <c r="H391" s="56" t="n">
        <v>5.6</v>
      </c>
      <c r="I391" s="56" t="n">
        <v>94.7</v>
      </c>
      <c r="J391" s="56" t="n">
        <v>-0.8</v>
      </c>
      <c r="K391" s="56" t="n">
        <v>9.8</v>
      </c>
      <c r="L391" s="56" t="n">
        <v>2</v>
      </c>
      <c r="M391" s="56" t="n">
        <v>75.8</v>
      </c>
      <c r="N391" s="56" t="s">
        <v>79</v>
      </c>
      <c r="O391" s="56" t="s">
        <v>10066</v>
      </c>
      <c r="P391" s="55" t="str">
        <f aca="false">IF(G391&gt;=90,"Excellent",IF(G391&gt;=80,"Good",IF(G391&gt;=70,"At Risk","Poor")))</f>
        <v>Poor</v>
      </c>
      <c r="Q391" s="55" t="n">
        <f aca="false">ROUND(G391*0.4+(100-H391)*0.3+I391*0.3,2)</f>
        <v>77.45</v>
      </c>
      <c r="R391" s="55" t="str">
        <f aca="false">IF(H391&gt;5,"High Rejection",IF(H391&gt;2,"Watch","OK"))</f>
        <v>High Rejection</v>
      </c>
    </row>
    <row r="392" customFormat="false" ht="15" hidden="false" customHeight="true" outlineLevel="0" collapsed="false">
      <c r="A392" s="52" t="s">
        <v>14792</v>
      </c>
      <c r="B392" s="52" t="s">
        <v>14793</v>
      </c>
      <c r="C392" s="52" t="s">
        <v>1998</v>
      </c>
      <c r="D392" s="52" t="s">
        <v>36</v>
      </c>
      <c r="E392" s="52" t="n">
        <v>70.6</v>
      </c>
      <c r="F392" s="52" t="n">
        <v>91.1</v>
      </c>
      <c r="G392" s="54" t="n">
        <f aca="false">ROUND(E392*F392/100,1)</f>
        <v>64.3</v>
      </c>
      <c r="H392" s="52" t="n">
        <v>6.16</v>
      </c>
      <c r="I392" s="52" t="n">
        <v>86.3</v>
      </c>
      <c r="J392" s="52" t="n">
        <v>-1.1</v>
      </c>
      <c r="K392" s="52" t="n">
        <v>-2.8</v>
      </c>
      <c r="L392" s="52" t="n">
        <v>6</v>
      </c>
      <c r="M392" s="52" t="n">
        <v>71</v>
      </c>
      <c r="N392" s="52" t="s">
        <v>78</v>
      </c>
      <c r="O392" s="52" t="s">
        <v>10066</v>
      </c>
      <c r="P392" s="55" t="str">
        <f aca="false">IF(G392&gt;=90,"Excellent",IF(G392&gt;=80,"Good",IF(G392&gt;=70,"At Risk","Poor")))</f>
        <v>Poor</v>
      </c>
      <c r="Q392" s="55" t="n">
        <f aca="false">ROUND(G392*0.4+(100-H392)*0.3+I392*0.3,2)</f>
        <v>79.76</v>
      </c>
      <c r="R392" s="55" t="str">
        <f aca="false">IF(H392&gt;5,"High Rejection",IF(H392&gt;2,"Watch","OK"))</f>
        <v>High Rejection</v>
      </c>
    </row>
    <row r="393" customFormat="false" ht="15" hidden="false" customHeight="true" outlineLevel="0" collapsed="false">
      <c r="A393" s="56" t="s">
        <v>14794</v>
      </c>
      <c r="B393" s="56" t="s">
        <v>6042</v>
      </c>
      <c r="C393" s="56" t="s">
        <v>7080</v>
      </c>
      <c r="D393" s="56" t="s">
        <v>41</v>
      </c>
      <c r="E393" s="56" t="n">
        <v>99.8</v>
      </c>
      <c r="F393" s="56" t="n">
        <v>73.2</v>
      </c>
      <c r="G393" s="54" t="n">
        <f aca="false">ROUND(E393*F393/100,1)</f>
        <v>73.1</v>
      </c>
      <c r="H393" s="56" t="n">
        <v>6.13</v>
      </c>
      <c r="I393" s="56" t="n">
        <v>97.5</v>
      </c>
      <c r="J393" s="56" t="n">
        <v>2.7</v>
      </c>
      <c r="K393" s="56" t="n">
        <v>3.31</v>
      </c>
      <c r="L393" s="56" t="n">
        <v>1</v>
      </c>
      <c r="M393" s="56" t="n">
        <v>66.4</v>
      </c>
      <c r="N393" s="56" t="s">
        <v>79</v>
      </c>
      <c r="O393" s="56" t="s">
        <v>10066</v>
      </c>
      <c r="P393" s="55" t="str">
        <f aca="false">IF(G393&gt;=90,"Excellent",IF(G393&gt;=80,"Good",IF(G393&gt;=70,"At Risk","Poor")))</f>
        <v>At Risk</v>
      </c>
      <c r="Q393" s="55" t="n">
        <f aca="false">ROUND(G393*0.4+(100-H393)*0.3+I393*0.3,2)</f>
        <v>86.65</v>
      </c>
      <c r="R393" s="55" t="str">
        <f aca="false">IF(H393&gt;5,"High Rejection",IF(H393&gt;2,"Watch","OK"))</f>
        <v>High Rejection</v>
      </c>
    </row>
    <row r="394" customFormat="false" ht="15" hidden="false" customHeight="true" outlineLevel="0" collapsed="false">
      <c r="A394" s="52" t="s">
        <v>14795</v>
      </c>
      <c r="B394" s="52" t="s">
        <v>14796</v>
      </c>
      <c r="C394" s="52" t="s">
        <v>504</v>
      </c>
      <c r="D394" s="52" t="s">
        <v>29</v>
      </c>
      <c r="E394" s="52" t="n">
        <v>89.2</v>
      </c>
      <c r="F394" s="52" t="n">
        <v>97.1</v>
      </c>
      <c r="G394" s="54" t="n">
        <f aca="false">ROUND(E394*F394/100,1)</f>
        <v>86.6</v>
      </c>
      <c r="H394" s="52" t="n">
        <v>4.91</v>
      </c>
      <c r="I394" s="52" t="n">
        <v>91.7</v>
      </c>
      <c r="J394" s="52" t="n">
        <v>-2.5</v>
      </c>
      <c r="K394" s="52" t="n">
        <v>8.4</v>
      </c>
      <c r="L394" s="52" t="n">
        <v>3</v>
      </c>
      <c r="M394" s="52" t="n">
        <v>94.6</v>
      </c>
      <c r="N394" s="52" t="s">
        <v>81</v>
      </c>
      <c r="O394" s="52" t="s">
        <v>10066</v>
      </c>
      <c r="P394" s="55" t="str">
        <f aca="false">IF(G394&gt;=90,"Excellent",IF(G394&gt;=80,"Good",IF(G394&gt;=70,"At Risk","Poor")))</f>
        <v>Good</v>
      </c>
      <c r="Q394" s="55" t="n">
        <f aca="false">ROUND(G394*0.4+(100-H394)*0.3+I394*0.3,2)</f>
        <v>90.68</v>
      </c>
      <c r="R394" s="55" t="str">
        <f aca="false">IF(H394&gt;5,"High Rejection",IF(H394&gt;2,"Watch","OK"))</f>
        <v>Watch</v>
      </c>
    </row>
    <row r="395" customFormat="false" ht="15" hidden="false" customHeight="true" outlineLevel="0" collapsed="false">
      <c r="A395" s="56" t="s">
        <v>14797</v>
      </c>
      <c r="B395" s="56" t="s">
        <v>14663</v>
      </c>
      <c r="C395" s="56" t="s">
        <v>3976</v>
      </c>
      <c r="D395" s="56" t="s">
        <v>39</v>
      </c>
      <c r="E395" s="56" t="n">
        <v>61.7</v>
      </c>
      <c r="F395" s="56" t="n">
        <v>92.3</v>
      </c>
      <c r="G395" s="54" t="n">
        <f aca="false">ROUND(E395*F395/100,1)</f>
        <v>56.9</v>
      </c>
      <c r="H395" s="56" t="n">
        <v>3.82</v>
      </c>
      <c r="I395" s="56" t="n">
        <v>89.1</v>
      </c>
      <c r="J395" s="56" t="n">
        <v>9</v>
      </c>
      <c r="K395" s="56" t="n">
        <v>4.64</v>
      </c>
      <c r="L395" s="56" t="n">
        <v>7</v>
      </c>
      <c r="M395" s="56" t="n">
        <v>78.3</v>
      </c>
      <c r="N395" s="56" t="s">
        <v>78</v>
      </c>
      <c r="O395" s="56" t="s">
        <v>10066</v>
      </c>
      <c r="P395" s="55" t="str">
        <f aca="false">IF(G395&gt;=90,"Excellent",IF(G395&gt;=80,"Good",IF(G395&gt;=70,"At Risk","Poor")))</f>
        <v>Poor</v>
      </c>
      <c r="Q395" s="55" t="n">
        <f aca="false">ROUND(G395*0.4+(100-H395)*0.3+I395*0.3,2)</f>
        <v>78.34</v>
      </c>
      <c r="R395" s="55" t="str">
        <f aca="false">IF(H395&gt;5,"High Rejection",IF(H395&gt;2,"Watch","OK"))</f>
        <v>Watch</v>
      </c>
    </row>
    <row r="396" customFormat="false" ht="15" hidden="false" customHeight="true" outlineLevel="0" collapsed="false">
      <c r="A396" s="52" t="s">
        <v>14798</v>
      </c>
      <c r="B396" s="52" t="s">
        <v>14799</v>
      </c>
      <c r="C396" s="52" t="s">
        <v>4687</v>
      </c>
      <c r="D396" s="52" t="s">
        <v>38</v>
      </c>
      <c r="E396" s="52" t="n">
        <v>80.2</v>
      </c>
      <c r="F396" s="52" t="n">
        <v>74.3</v>
      </c>
      <c r="G396" s="54" t="n">
        <f aca="false">ROUND(E396*F396/100,1)</f>
        <v>59.6</v>
      </c>
      <c r="H396" s="52" t="n">
        <v>4.36</v>
      </c>
      <c r="I396" s="52" t="n">
        <v>93</v>
      </c>
      <c r="J396" s="52" t="n">
        <v>9.8</v>
      </c>
      <c r="K396" s="52" t="n">
        <v>2.39</v>
      </c>
      <c r="L396" s="52" t="n">
        <v>0</v>
      </c>
      <c r="M396" s="52" t="n">
        <v>93.4</v>
      </c>
      <c r="N396" s="52" t="s">
        <v>78</v>
      </c>
      <c r="O396" s="52" t="s">
        <v>10066</v>
      </c>
      <c r="P396" s="55" t="str">
        <f aca="false">IF(G396&gt;=90,"Excellent",IF(G396&gt;=80,"Good",IF(G396&gt;=70,"At Risk","Poor")))</f>
        <v>Poor</v>
      </c>
      <c r="Q396" s="55" t="n">
        <f aca="false">ROUND(G396*0.4+(100-H396)*0.3+I396*0.3,2)</f>
        <v>80.43</v>
      </c>
      <c r="R396" s="55" t="str">
        <f aca="false">IF(H396&gt;5,"High Rejection",IF(H396&gt;2,"Watch","OK"))</f>
        <v>Watch</v>
      </c>
    </row>
    <row r="397" customFormat="false" ht="15" hidden="false" customHeight="true" outlineLevel="0" collapsed="false">
      <c r="A397" s="56" t="s">
        <v>14800</v>
      </c>
      <c r="B397" s="56" t="s">
        <v>14758</v>
      </c>
      <c r="C397" s="56" t="s">
        <v>5784</v>
      </c>
      <c r="D397" s="56" t="s">
        <v>31</v>
      </c>
      <c r="E397" s="56" t="n">
        <v>94.5</v>
      </c>
      <c r="F397" s="56" t="n">
        <v>91.6</v>
      </c>
      <c r="G397" s="54" t="n">
        <f aca="false">ROUND(E397*F397/100,1)</f>
        <v>86.6</v>
      </c>
      <c r="H397" s="56" t="n">
        <v>1.44</v>
      </c>
      <c r="I397" s="56" t="n">
        <v>86</v>
      </c>
      <c r="J397" s="56" t="n">
        <v>3.8</v>
      </c>
      <c r="K397" s="56" t="n">
        <v>7.54</v>
      </c>
      <c r="L397" s="56" t="n">
        <v>6</v>
      </c>
      <c r="M397" s="56" t="n">
        <v>80.5</v>
      </c>
      <c r="N397" s="56" t="s">
        <v>81</v>
      </c>
      <c r="O397" s="56" t="s">
        <v>10066</v>
      </c>
      <c r="P397" s="55" t="str">
        <f aca="false">IF(G397&gt;=90,"Excellent",IF(G397&gt;=80,"Good",IF(G397&gt;=70,"At Risk","Poor")))</f>
        <v>Good</v>
      </c>
      <c r="Q397" s="55" t="n">
        <f aca="false">ROUND(G397*0.4+(100-H397)*0.3+I397*0.3,2)</f>
        <v>90.01</v>
      </c>
      <c r="R397" s="55" t="str">
        <f aca="false">IF(H397&gt;5,"High Rejection",IF(H397&gt;2,"Watch","OK"))</f>
        <v>OK</v>
      </c>
    </row>
    <row r="398" customFormat="false" ht="15" hidden="false" customHeight="true" outlineLevel="0" collapsed="false">
      <c r="A398" s="52" t="s">
        <v>14801</v>
      </c>
      <c r="B398" s="52" t="s">
        <v>14802</v>
      </c>
      <c r="C398" s="52" t="s">
        <v>987</v>
      </c>
      <c r="D398" s="52" t="s">
        <v>38</v>
      </c>
      <c r="E398" s="52" t="n">
        <v>87.7</v>
      </c>
      <c r="F398" s="52" t="n">
        <v>89.9</v>
      </c>
      <c r="G398" s="54" t="n">
        <f aca="false">ROUND(E398*F398/100,1)</f>
        <v>78.8</v>
      </c>
      <c r="H398" s="52" t="n">
        <v>4.73</v>
      </c>
      <c r="I398" s="52" t="n">
        <v>85.4</v>
      </c>
      <c r="J398" s="52" t="n">
        <v>2.8</v>
      </c>
      <c r="K398" s="52" t="n">
        <v>0.57</v>
      </c>
      <c r="L398" s="52" t="n">
        <v>6</v>
      </c>
      <c r="M398" s="52" t="n">
        <v>52.3</v>
      </c>
      <c r="N398" s="52" t="s">
        <v>80</v>
      </c>
      <c r="O398" s="52" t="s">
        <v>10061</v>
      </c>
      <c r="P398" s="55" t="str">
        <f aca="false">IF(G398&gt;=90,"Excellent",IF(G398&gt;=80,"Good",IF(G398&gt;=70,"At Risk","Poor")))</f>
        <v>At Risk</v>
      </c>
      <c r="Q398" s="55" t="n">
        <f aca="false">ROUND(G398*0.4+(100-H398)*0.3+I398*0.3,2)</f>
        <v>85.72</v>
      </c>
      <c r="R398" s="55" t="str">
        <f aca="false">IF(H398&gt;5,"High Rejection",IF(H398&gt;2,"Watch","OK"))</f>
        <v>Watch</v>
      </c>
    </row>
    <row r="399" customFormat="false" ht="15" hidden="false" customHeight="true" outlineLevel="0" collapsed="false">
      <c r="A399" s="56" t="s">
        <v>14803</v>
      </c>
      <c r="B399" s="56" t="s">
        <v>4394</v>
      </c>
      <c r="C399" s="56" t="s">
        <v>1847</v>
      </c>
      <c r="D399" s="56" t="s">
        <v>44</v>
      </c>
      <c r="E399" s="56" t="n">
        <v>68.6</v>
      </c>
      <c r="F399" s="56" t="n">
        <v>80.6</v>
      </c>
      <c r="G399" s="54" t="n">
        <f aca="false">ROUND(E399*F399/100,1)</f>
        <v>55.3</v>
      </c>
      <c r="H399" s="56" t="n">
        <v>4.78</v>
      </c>
      <c r="I399" s="56" t="n">
        <v>89.4</v>
      </c>
      <c r="J399" s="56" t="n">
        <v>13</v>
      </c>
      <c r="K399" s="56" t="n">
        <v>2.12</v>
      </c>
      <c r="L399" s="56" t="n">
        <v>10</v>
      </c>
      <c r="M399" s="56" t="n">
        <v>55.4</v>
      </c>
      <c r="N399" s="56" t="s">
        <v>80</v>
      </c>
      <c r="O399" s="56" t="s">
        <v>10061</v>
      </c>
      <c r="P399" s="55" t="str">
        <f aca="false">IF(G399&gt;=90,"Excellent",IF(G399&gt;=80,"Good",IF(G399&gt;=70,"At Risk","Poor")))</f>
        <v>Poor</v>
      </c>
      <c r="Q399" s="55" t="n">
        <f aca="false">ROUND(G399*0.4+(100-H399)*0.3+I399*0.3,2)</f>
        <v>77.51</v>
      </c>
      <c r="R399" s="55" t="str">
        <f aca="false">IF(H399&gt;5,"High Rejection",IF(H399&gt;2,"Watch","OK"))</f>
        <v>Watch</v>
      </c>
    </row>
    <row r="400" customFormat="false" ht="15" hidden="false" customHeight="true" outlineLevel="0" collapsed="false">
      <c r="A400" s="52" t="s">
        <v>14804</v>
      </c>
      <c r="B400" s="52" t="s">
        <v>5502</v>
      </c>
      <c r="C400" s="52" t="s">
        <v>6753</v>
      </c>
      <c r="D400" s="52" t="s">
        <v>22</v>
      </c>
      <c r="E400" s="52" t="n">
        <v>91.9</v>
      </c>
      <c r="F400" s="52" t="n">
        <v>92.5</v>
      </c>
      <c r="G400" s="54" t="n">
        <f aca="false">ROUND(E400*F400/100,1)</f>
        <v>85</v>
      </c>
      <c r="H400" s="52" t="n">
        <v>0.91</v>
      </c>
      <c r="I400" s="52" t="n">
        <v>89.4</v>
      </c>
      <c r="J400" s="52" t="n">
        <v>3.8</v>
      </c>
      <c r="K400" s="52" t="n">
        <v>5.41</v>
      </c>
      <c r="L400" s="52" t="n">
        <v>7</v>
      </c>
      <c r="M400" s="52" t="n">
        <v>79.5</v>
      </c>
      <c r="N400" s="52" t="s">
        <v>79</v>
      </c>
      <c r="O400" s="52" t="s">
        <v>10066</v>
      </c>
      <c r="P400" s="55" t="str">
        <f aca="false">IF(G400&gt;=90,"Excellent",IF(G400&gt;=80,"Good",IF(G400&gt;=70,"At Risk","Poor")))</f>
        <v>Good</v>
      </c>
      <c r="Q400" s="55" t="n">
        <f aca="false">ROUND(G400*0.4+(100-H400)*0.3+I400*0.3,2)</f>
        <v>90.55</v>
      </c>
      <c r="R400" s="55" t="str">
        <f aca="false">IF(H400&gt;5,"High Rejection",IF(H400&gt;2,"Watch","OK"))</f>
        <v>OK</v>
      </c>
    </row>
    <row r="401" customFormat="false" ht="15" hidden="false" customHeight="true" outlineLevel="0" collapsed="false">
      <c r="A401" s="56" t="s">
        <v>14805</v>
      </c>
      <c r="B401" s="56" t="s">
        <v>5778</v>
      </c>
      <c r="C401" s="56" t="s">
        <v>12568</v>
      </c>
      <c r="D401" s="56" t="s">
        <v>26</v>
      </c>
      <c r="E401" s="56" t="n">
        <v>69.6</v>
      </c>
      <c r="F401" s="56" t="n">
        <v>72.5</v>
      </c>
      <c r="G401" s="54" t="n">
        <f aca="false">ROUND(E401*F401/100,1)</f>
        <v>50.5</v>
      </c>
      <c r="H401" s="56" t="n">
        <v>6.53</v>
      </c>
      <c r="I401" s="56" t="n">
        <v>99</v>
      </c>
      <c r="J401" s="56" t="n">
        <v>13.4</v>
      </c>
      <c r="K401" s="56" t="n">
        <v>-0.14</v>
      </c>
      <c r="L401" s="56" t="n">
        <v>10</v>
      </c>
      <c r="M401" s="56" t="n">
        <v>57.7</v>
      </c>
      <c r="N401" s="56" t="s">
        <v>79</v>
      </c>
      <c r="O401" s="56" t="s">
        <v>10066</v>
      </c>
      <c r="P401" s="55" t="str">
        <f aca="false">IF(G401&gt;=90,"Excellent",IF(G401&gt;=80,"Good",IF(G401&gt;=70,"At Risk","Poor")))</f>
        <v>Poor</v>
      </c>
      <c r="Q401" s="55" t="n">
        <f aca="false">ROUND(G401*0.4+(100-H401)*0.3+I401*0.3,2)</f>
        <v>77.94</v>
      </c>
      <c r="R401" s="55" t="str">
        <f aca="false">IF(H401&gt;5,"High Rejection",IF(H401&gt;2,"Watch","OK"))</f>
        <v>High Rejection</v>
      </c>
    </row>
    <row r="402" customFormat="false" ht="15" hidden="false" customHeight="true" outlineLevel="0" collapsed="false">
      <c r="A402" s="52" t="s">
        <v>14806</v>
      </c>
      <c r="B402" s="52" t="s">
        <v>14601</v>
      </c>
      <c r="C402" s="52" t="s">
        <v>3177</v>
      </c>
      <c r="D402" s="52" t="s">
        <v>32</v>
      </c>
      <c r="E402" s="52" t="n">
        <v>71.6</v>
      </c>
      <c r="F402" s="52" t="n">
        <v>87.8</v>
      </c>
      <c r="G402" s="54" t="n">
        <f aca="false">ROUND(E402*F402/100,1)</f>
        <v>62.9</v>
      </c>
      <c r="H402" s="52" t="n">
        <v>4.3</v>
      </c>
      <c r="I402" s="52" t="n">
        <v>85.5</v>
      </c>
      <c r="J402" s="52" t="n">
        <v>-4.9</v>
      </c>
      <c r="K402" s="52" t="n">
        <v>-0.27</v>
      </c>
      <c r="L402" s="52" t="n">
        <v>10</v>
      </c>
      <c r="M402" s="52" t="n">
        <v>83.8</v>
      </c>
      <c r="N402" s="52" t="s">
        <v>79</v>
      </c>
      <c r="O402" s="52" t="s">
        <v>10066</v>
      </c>
      <c r="P402" s="55" t="str">
        <f aca="false">IF(G402&gt;=90,"Excellent",IF(G402&gt;=80,"Good",IF(G402&gt;=70,"At Risk","Poor")))</f>
        <v>Poor</v>
      </c>
      <c r="Q402" s="55" t="n">
        <f aca="false">ROUND(G402*0.4+(100-H402)*0.3+I402*0.3,2)</f>
        <v>79.52</v>
      </c>
      <c r="R402" s="55" t="str">
        <f aca="false">IF(H402&gt;5,"High Rejection",IF(H402&gt;2,"Watch","OK"))</f>
        <v>Watch</v>
      </c>
    </row>
    <row r="403" customFormat="false" ht="15" hidden="false" customHeight="true" outlineLevel="0" collapsed="false">
      <c r="A403" s="56" t="s">
        <v>14807</v>
      </c>
      <c r="B403" s="56" t="s">
        <v>14808</v>
      </c>
      <c r="C403" s="56" t="s">
        <v>1951</v>
      </c>
      <c r="D403" s="56" t="s">
        <v>39</v>
      </c>
      <c r="E403" s="56" t="n">
        <v>76.6</v>
      </c>
      <c r="F403" s="56" t="n">
        <v>90.2</v>
      </c>
      <c r="G403" s="54" t="n">
        <f aca="false">ROUND(E403*F403/100,1)</f>
        <v>69.1</v>
      </c>
      <c r="H403" s="56" t="n">
        <v>2.5</v>
      </c>
      <c r="I403" s="56" t="n">
        <v>87.3</v>
      </c>
      <c r="J403" s="56" t="n">
        <v>-1.4</v>
      </c>
      <c r="K403" s="56" t="n">
        <v>1.08</v>
      </c>
      <c r="L403" s="56" t="n">
        <v>3</v>
      </c>
      <c r="M403" s="56" t="n">
        <v>61.7</v>
      </c>
      <c r="N403" s="56" t="s">
        <v>79</v>
      </c>
      <c r="O403" s="56" t="s">
        <v>10061</v>
      </c>
      <c r="P403" s="55" t="str">
        <f aca="false">IF(G403&gt;=90,"Excellent",IF(G403&gt;=80,"Good",IF(G403&gt;=70,"At Risk","Poor")))</f>
        <v>Poor</v>
      </c>
      <c r="Q403" s="55" t="n">
        <f aca="false">ROUND(G403*0.4+(100-H403)*0.3+I403*0.3,2)</f>
        <v>83.08</v>
      </c>
      <c r="R403" s="55" t="str">
        <f aca="false">IF(H403&gt;5,"High Rejection",IF(H403&gt;2,"Watch","OK"))</f>
        <v>Watch</v>
      </c>
    </row>
    <row r="404" customFormat="false" ht="15" hidden="false" customHeight="true" outlineLevel="0" collapsed="false">
      <c r="A404" s="52" t="s">
        <v>14809</v>
      </c>
      <c r="B404" s="52" t="s">
        <v>7007</v>
      </c>
      <c r="C404" s="52" t="s">
        <v>7036</v>
      </c>
      <c r="D404" s="52" t="s">
        <v>54</v>
      </c>
      <c r="E404" s="52" t="n">
        <v>80.1</v>
      </c>
      <c r="F404" s="52" t="n">
        <v>77.7</v>
      </c>
      <c r="G404" s="54" t="n">
        <f aca="false">ROUND(E404*F404/100,1)</f>
        <v>62.2</v>
      </c>
      <c r="H404" s="52" t="n">
        <v>1.96</v>
      </c>
      <c r="I404" s="52" t="n">
        <v>92.8</v>
      </c>
      <c r="J404" s="52" t="n">
        <v>-4.3</v>
      </c>
      <c r="K404" s="52" t="n">
        <v>-4.34</v>
      </c>
      <c r="L404" s="52" t="n">
        <v>5</v>
      </c>
      <c r="M404" s="52" t="n">
        <v>84.2</v>
      </c>
      <c r="N404" s="52" t="s">
        <v>79</v>
      </c>
      <c r="O404" s="52" t="s">
        <v>10061</v>
      </c>
      <c r="P404" s="55" t="str">
        <f aca="false">IF(G404&gt;=90,"Excellent",IF(G404&gt;=80,"Good",IF(G404&gt;=70,"At Risk","Poor")))</f>
        <v>Poor</v>
      </c>
      <c r="Q404" s="55" t="n">
        <f aca="false">ROUND(G404*0.4+(100-H404)*0.3+I404*0.3,2)</f>
        <v>82.13</v>
      </c>
      <c r="R404" s="55" t="str">
        <f aca="false">IF(H404&gt;5,"High Rejection",IF(H404&gt;2,"Watch","OK"))</f>
        <v>OK</v>
      </c>
    </row>
    <row r="405" customFormat="false" ht="15" hidden="false" customHeight="true" outlineLevel="0" collapsed="false">
      <c r="A405" s="56" t="s">
        <v>14810</v>
      </c>
      <c r="B405" s="56" t="s">
        <v>14811</v>
      </c>
      <c r="C405" s="56" t="s">
        <v>3932</v>
      </c>
      <c r="D405" s="56" t="s">
        <v>29</v>
      </c>
      <c r="E405" s="56" t="n">
        <v>89.9</v>
      </c>
      <c r="F405" s="56" t="n">
        <v>99.2</v>
      </c>
      <c r="G405" s="54" t="n">
        <f aca="false">ROUND(E405*F405/100,1)</f>
        <v>89.2</v>
      </c>
      <c r="H405" s="56" t="n">
        <v>6.67</v>
      </c>
      <c r="I405" s="56" t="n">
        <v>85.2</v>
      </c>
      <c r="J405" s="56" t="n">
        <v>6.8</v>
      </c>
      <c r="K405" s="56" t="n">
        <v>-4.83</v>
      </c>
      <c r="L405" s="56" t="n">
        <v>2</v>
      </c>
      <c r="M405" s="56" t="n">
        <v>82.3</v>
      </c>
      <c r="N405" s="56" t="s">
        <v>80</v>
      </c>
      <c r="O405" s="56" t="s">
        <v>10061</v>
      </c>
      <c r="P405" s="55" t="str">
        <f aca="false">IF(G405&gt;=90,"Excellent",IF(G405&gt;=80,"Good",IF(G405&gt;=70,"At Risk","Poor")))</f>
        <v>Good</v>
      </c>
      <c r="Q405" s="55" t="n">
        <f aca="false">ROUND(G405*0.4+(100-H405)*0.3+I405*0.3,2)</f>
        <v>89.24</v>
      </c>
      <c r="R405" s="55" t="str">
        <f aca="false">IF(H405&gt;5,"High Rejection",IF(H405&gt;2,"Watch","OK"))</f>
        <v>High Rejection</v>
      </c>
    </row>
    <row r="406" customFormat="false" ht="15" hidden="false" customHeight="true" outlineLevel="0" collapsed="false">
      <c r="A406" s="52" t="s">
        <v>14812</v>
      </c>
      <c r="B406" s="52" t="s">
        <v>6011</v>
      </c>
      <c r="C406" s="52" t="s">
        <v>8028</v>
      </c>
      <c r="D406" s="52" t="s">
        <v>47</v>
      </c>
      <c r="E406" s="52" t="n">
        <v>89.9</v>
      </c>
      <c r="F406" s="52" t="n">
        <v>90</v>
      </c>
      <c r="G406" s="54" t="n">
        <f aca="false">ROUND(E406*F406/100,1)</f>
        <v>80.9</v>
      </c>
      <c r="H406" s="52" t="n">
        <v>0.69</v>
      </c>
      <c r="I406" s="52" t="n">
        <v>85.3</v>
      </c>
      <c r="J406" s="52" t="n">
        <v>7.4</v>
      </c>
      <c r="K406" s="52" t="n">
        <v>-1.8</v>
      </c>
      <c r="L406" s="52" t="n">
        <v>3</v>
      </c>
      <c r="M406" s="52" t="n">
        <v>58.7</v>
      </c>
      <c r="N406" s="52" t="s">
        <v>78</v>
      </c>
      <c r="O406" s="52" t="s">
        <v>10066</v>
      </c>
      <c r="P406" s="55" t="str">
        <f aca="false">IF(G406&gt;=90,"Excellent",IF(G406&gt;=80,"Good",IF(G406&gt;=70,"At Risk","Poor")))</f>
        <v>Good</v>
      </c>
      <c r="Q406" s="55" t="n">
        <f aca="false">ROUND(G406*0.4+(100-H406)*0.3+I406*0.3,2)</f>
        <v>87.74</v>
      </c>
      <c r="R406" s="55" t="str">
        <f aca="false">IF(H406&gt;5,"High Rejection",IF(H406&gt;2,"Watch","OK"))</f>
        <v>OK</v>
      </c>
    </row>
    <row r="407" customFormat="false" ht="15" hidden="false" customHeight="true" outlineLevel="0" collapsed="false">
      <c r="A407" s="56" t="s">
        <v>14813</v>
      </c>
      <c r="B407" s="56" t="s">
        <v>4219</v>
      </c>
      <c r="C407" s="56" t="s">
        <v>7066</v>
      </c>
      <c r="D407" s="56" t="s">
        <v>13</v>
      </c>
      <c r="E407" s="56" t="n">
        <v>97</v>
      </c>
      <c r="F407" s="56" t="n">
        <v>82.3</v>
      </c>
      <c r="G407" s="54" t="n">
        <f aca="false">ROUND(E407*F407/100,1)</f>
        <v>79.8</v>
      </c>
      <c r="H407" s="56" t="n">
        <v>3.54</v>
      </c>
      <c r="I407" s="56" t="n">
        <v>90.1</v>
      </c>
      <c r="J407" s="56" t="n">
        <v>-2.9</v>
      </c>
      <c r="K407" s="56" t="n">
        <v>1.05</v>
      </c>
      <c r="L407" s="56" t="n">
        <v>7</v>
      </c>
      <c r="M407" s="56" t="n">
        <v>98.8</v>
      </c>
      <c r="N407" s="56" t="s">
        <v>79</v>
      </c>
      <c r="O407" s="56" t="s">
        <v>10061</v>
      </c>
      <c r="P407" s="55" t="str">
        <f aca="false">IF(G407&gt;=90,"Excellent",IF(G407&gt;=80,"Good",IF(G407&gt;=70,"At Risk","Poor")))</f>
        <v>At Risk</v>
      </c>
      <c r="Q407" s="55" t="n">
        <f aca="false">ROUND(G407*0.4+(100-H407)*0.3+I407*0.3,2)</f>
        <v>87.89</v>
      </c>
      <c r="R407" s="55" t="str">
        <f aca="false">IF(H407&gt;5,"High Rejection",IF(H407&gt;2,"Watch","OK"))</f>
        <v>Watch</v>
      </c>
    </row>
    <row r="408" customFormat="false" ht="15" hidden="false" customHeight="true" outlineLevel="0" collapsed="false">
      <c r="A408" s="52" t="s">
        <v>14814</v>
      </c>
      <c r="B408" s="52" t="s">
        <v>6870</v>
      </c>
      <c r="C408" s="52" t="s">
        <v>2496</v>
      </c>
      <c r="D408" s="52" t="s">
        <v>26</v>
      </c>
      <c r="E408" s="52" t="n">
        <v>87.8</v>
      </c>
      <c r="F408" s="52" t="n">
        <v>79.8</v>
      </c>
      <c r="G408" s="54" t="n">
        <f aca="false">ROUND(E408*F408/100,1)</f>
        <v>70.1</v>
      </c>
      <c r="H408" s="52" t="n">
        <v>2.46</v>
      </c>
      <c r="I408" s="52" t="n">
        <v>99.4</v>
      </c>
      <c r="J408" s="52" t="n">
        <v>12.9</v>
      </c>
      <c r="K408" s="52" t="n">
        <v>5.4</v>
      </c>
      <c r="L408" s="52" t="n">
        <v>0</v>
      </c>
      <c r="M408" s="52" t="n">
        <v>57</v>
      </c>
      <c r="N408" s="52" t="s">
        <v>79</v>
      </c>
      <c r="O408" s="52" t="s">
        <v>10061</v>
      </c>
      <c r="P408" s="55" t="str">
        <f aca="false">IF(G408&gt;=90,"Excellent",IF(G408&gt;=80,"Good",IF(G408&gt;=70,"At Risk","Poor")))</f>
        <v>At Risk</v>
      </c>
      <c r="Q408" s="55" t="n">
        <f aca="false">ROUND(G408*0.4+(100-H408)*0.3+I408*0.3,2)</f>
        <v>87.12</v>
      </c>
      <c r="R408" s="55" t="str">
        <f aca="false">IF(H408&gt;5,"High Rejection",IF(H408&gt;2,"Watch","OK"))</f>
        <v>Watch</v>
      </c>
    </row>
    <row r="409" customFormat="false" ht="15" hidden="false" customHeight="true" outlineLevel="0" collapsed="false">
      <c r="A409" s="56" t="s">
        <v>14815</v>
      </c>
      <c r="B409" s="56" t="s">
        <v>4328</v>
      </c>
      <c r="C409" s="56" t="s">
        <v>3937</v>
      </c>
      <c r="D409" s="56" t="s">
        <v>45</v>
      </c>
      <c r="E409" s="56" t="n">
        <v>91.3</v>
      </c>
      <c r="F409" s="56" t="n">
        <v>89.8</v>
      </c>
      <c r="G409" s="54" t="n">
        <f aca="false">ROUND(E409*F409/100,1)</f>
        <v>82</v>
      </c>
      <c r="H409" s="56" t="n">
        <v>3.99</v>
      </c>
      <c r="I409" s="56" t="n">
        <v>95.2</v>
      </c>
      <c r="J409" s="56" t="n">
        <v>9.1</v>
      </c>
      <c r="K409" s="56" t="n">
        <v>4.31</v>
      </c>
      <c r="L409" s="56" t="n">
        <v>1</v>
      </c>
      <c r="M409" s="56" t="n">
        <v>67.1</v>
      </c>
      <c r="N409" s="56" t="s">
        <v>78</v>
      </c>
      <c r="O409" s="56" t="s">
        <v>10061</v>
      </c>
      <c r="P409" s="55" t="str">
        <f aca="false">IF(G409&gt;=90,"Excellent",IF(G409&gt;=80,"Good",IF(G409&gt;=70,"At Risk","Poor")))</f>
        <v>Good</v>
      </c>
      <c r="Q409" s="55" t="n">
        <f aca="false">ROUND(G409*0.4+(100-H409)*0.3+I409*0.3,2)</f>
        <v>90.16</v>
      </c>
      <c r="R409" s="55" t="str">
        <f aca="false">IF(H409&gt;5,"High Rejection",IF(H409&gt;2,"Watch","OK"))</f>
        <v>Watch</v>
      </c>
    </row>
    <row r="410" customFormat="false" ht="15" hidden="false" customHeight="true" outlineLevel="0" collapsed="false">
      <c r="A410" s="52" t="s">
        <v>14816</v>
      </c>
      <c r="B410" s="52" t="s">
        <v>5521</v>
      </c>
      <c r="C410" s="52" t="s">
        <v>5560</v>
      </c>
      <c r="D410" s="52" t="s">
        <v>19</v>
      </c>
      <c r="E410" s="52" t="n">
        <v>93.9</v>
      </c>
      <c r="F410" s="52" t="n">
        <v>96.3</v>
      </c>
      <c r="G410" s="54" t="n">
        <f aca="false">ROUND(E410*F410/100,1)</f>
        <v>90.4</v>
      </c>
      <c r="H410" s="52" t="n">
        <v>6.95</v>
      </c>
      <c r="I410" s="52" t="n">
        <v>92.3</v>
      </c>
      <c r="J410" s="52" t="n">
        <v>2.2</v>
      </c>
      <c r="K410" s="52" t="n">
        <v>1.63</v>
      </c>
      <c r="L410" s="52" t="n">
        <v>5</v>
      </c>
      <c r="M410" s="52" t="n">
        <v>54.8</v>
      </c>
      <c r="N410" s="52" t="s">
        <v>79</v>
      </c>
      <c r="O410" s="52" t="s">
        <v>10066</v>
      </c>
      <c r="P410" s="55" t="str">
        <f aca="false">IF(G410&gt;=90,"Excellent",IF(G410&gt;=80,"Good",IF(G410&gt;=70,"At Risk","Poor")))</f>
        <v>Excellent</v>
      </c>
      <c r="Q410" s="55" t="n">
        <f aca="false">ROUND(G410*0.4+(100-H410)*0.3+I410*0.3,2)</f>
        <v>91.77</v>
      </c>
      <c r="R410" s="55" t="str">
        <f aca="false">IF(H410&gt;5,"High Rejection",IF(H410&gt;2,"Watch","OK"))</f>
        <v>High Rejection</v>
      </c>
    </row>
    <row r="411" customFormat="false" ht="15" hidden="false" customHeight="true" outlineLevel="0" collapsed="false">
      <c r="A411" s="56" t="s">
        <v>14817</v>
      </c>
      <c r="B411" s="56" t="s">
        <v>5695</v>
      </c>
      <c r="C411" s="56" t="s">
        <v>3448</v>
      </c>
      <c r="D411" s="56" t="s">
        <v>52</v>
      </c>
      <c r="E411" s="56" t="n">
        <v>65.5</v>
      </c>
      <c r="F411" s="56" t="n">
        <v>84.1</v>
      </c>
      <c r="G411" s="54" t="n">
        <f aca="false">ROUND(E411*F411/100,1)</f>
        <v>55.1</v>
      </c>
      <c r="H411" s="56" t="n">
        <v>6.94</v>
      </c>
      <c r="I411" s="56" t="n">
        <v>85.5</v>
      </c>
      <c r="J411" s="56" t="n">
        <v>7.2</v>
      </c>
      <c r="K411" s="56" t="n">
        <v>-0.12</v>
      </c>
      <c r="L411" s="56" t="n">
        <v>0</v>
      </c>
      <c r="M411" s="56" t="n">
        <v>60.5</v>
      </c>
      <c r="N411" s="56" t="s">
        <v>80</v>
      </c>
      <c r="O411" s="56" t="s">
        <v>10061</v>
      </c>
      <c r="P411" s="55" t="str">
        <f aca="false">IF(G411&gt;=90,"Excellent",IF(G411&gt;=80,"Good",IF(G411&gt;=70,"At Risk","Poor")))</f>
        <v>Poor</v>
      </c>
      <c r="Q411" s="55" t="n">
        <f aca="false">ROUND(G411*0.4+(100-H411)*0.3+I411*0.3,2)</f>
        <v>75.61</v>
      </c>
      <c r="R411" s="55" t="str">
        <f aca="false">IF(H411&gt;5,"High Rejection",IF(H411&gt;2,"Watch","OK"))</f>
        <v>High Rejection</v>
      </c>
    </row>
    <row r="412" customFormat="false" ht="15" hidden="false" customHeight="true" outlineLevel="0" collapsed="false">
      <c r="A412" s="52" t="s">
        <v>14818</v>
      </c>
      <c r="B412" s="52" t="s">
        <v>4781</v>
      </c>
      <c r="C412" s="52" t="s">
        <v>415</v>
      </c>
      <c r="D412" s="52" t="s">
        <v>10</v>
      </c>
      <c r="E412" s="52" t="n">
        <v>83.8</v>
      </c>
      <c r="F412" s="52" t="n">
        <v>79.4</v>
      </c>
      <c r="G412" s="54" t="n">
        <f aca="false">ROUND(E412*F412/100,1)</f>
        <v>66.5</v>
      </c>
      <c r="H412" s="52" t="n">
        <v>7.71</v>
      </c>
      <c r="I412" s="52" t="n">
        <v>91.4</v>
      </c>
      <c r="J412" s="52" t="n">
        <v>8.2</v>
      </c>
      <c r="K412" s="52" t="n">
        <v>-3.51</v>
      </c>
      <c r="L412" s="52" t="n">
        <v>1</v>
      </c>
      <c r="M412" s="52" t="n">
        <v>82</v>
      </c>
      <c r="N412" s="52" t="s">
        <v>79</v>
      </c>
      <c r="O412" s="52" t="s">
        <v>10061</v>
      </c>
      <c r="P412" s="55" t="str">
        <f aca="false">IF(G412&gt;=90,"Excellent",IF(G412&gt;=80,"Good",IF(G412&gt;=70,"At Risk","Poor")))</f>
        <v>Poor</v>
      </c>
      <c r="Q412" s="55" t="n">
        <f aca="false">ROUND(G412*0.4+(100-H412)*0.3+I412*0.3,2)</f>
        <v>81.71</v>
      </c>
      <c r="R412" s="55" t="str">
        <f aca="false">IF(H412&gt;5,"High Rejection",IF(H412&gt;2,"Watch","OK"))</f>
        <v>High Rejection</v>
      </c>
    </row>
    <row r="413" customFormat="false" ht="15" hidden="false" customHeight="true" outlineLevel="0" collapsed="false">
      <c r="A413" s="56" t="s">
        <v>14819</v>
      </c>
      <c r="B413" s="56" t="s">
        <v>14820</v>
      </c>
      <c r="C413" s="56" t="s">
        <v>3698</v>
      </c>
      <c r="D413" s="56" t="s">
        <v>28</v>
      </c>
      <c r="E413" s="56" t="n">
        <v>76.9</v>
      </c>
      <c r="F413" s="56" t="n">
        <v>81.8</v>
      </c>
      <c r="G413" s="54" t="n">
        <f aca="false">ROUND(E413*F413/100,1)</f>
        <v>62.9</v>
      </c>
      <c r="H413" s="56" t="n">
        <v>2.05</v>
      </c>
      <c r="I413" s="56" t="n">
        <v>95.2</v>
      </c>
      <c r="J413" s="56" t="n">
        <v>12.6</v>
      </c>
      <c r="K413" s="56" t="n">
        <v>-1.91</v>
      </c>
      <c r="L413" s="56" t="n">
        <v>7</v>
      </c>
      <c r="M413" s="56" t="n">
        <v>81</v>
      </c>
      <c r="N413" s="56" t="s">
        <v>81</v>
      </c>
      <c r="O413" s="56" t="s">
        <v>10061</v>
      </c>
      <c r="P413" s="55" t="str">
        <f aca="false">IF(G413&gt;=90,"Excellent",IF(G413&gt;=80,"Good",IF(G413&gt;=70,"At Risk","Poor")))</f>
        <v>Poor</v>
      </c>
      <c r="Q413" s="55" t="n">
        <f aca="false">ROUND(G413*0.4+(100-H413)*0.3+I413*0.3,2)</f>
        <v>83.11</v>
      </c>
      <c r="R413" s="55" t="str">
        <f aca="false">IF(H413&gt;5,"High Rejection",IF(H413&gt;2,"Watch","OK"))</f>
        <v>Watch</v>
      </c>
    </row>
    <row r="414" customFormat="false" ht="15" hidden="false" customHeight="true" outlineLevel="0" collapsed="false">
      <c r="A414" s="52" t="s">
        <v>14821</v>
      </c>
      <c r="B414" s="52" t="s">
        <v>14822</v>
      </c>
      <c r="C414" s="52" t="s">
        <v>2629</v>
      </c>
      <c r="D414" s="52" t="s">
        <v>40</v>
      </c>
      <c r="E414" s="52" t="n">
        <v>68.6</v>
      </c>
      <c r="F414" s="52" t="n">
        <v>98.4</v>
      </c>
      <c r="G414" s="54" t="n">
        <f aca="false">ROUND(E414*F414/100,1)</f>
        <v>67.5</v>
      </c>
      <c r="H414" s="52" t="n">
        <v>0.68</v>
      </c>
      <c r="I414" s="52" t="n">
        <v>94.8</v>
      </c>
      <c r="J414" s="52" t="n">
        <v>-2.5</v>
      </c>
      <c r="K414" s="52" t="n">
        <v>3.52</v>
      </c>
      <c r="L414" s="52" t="n">
        <v>6</v>
      </c>
      <c r="M414" s="52" t="n">
        <v>57.7</v>
      </c>
      <c r="N414" s="52" t="s">
        <v>80</v>
      </c>
      <c r="O414" s="52" t="s">
        <v>10061</v>
      </c>
      <c r="P414" s="55" t="str">
        <f aca="false">IF(G414&gt;=90,"Excellent",IF(G414&gt;=80,"Good",IF(G414&gt;=70,"At Risk","Poor")))</f>
        <v>Poor</v>
      </c>
      <c r="Q414" s="55" t="n">
        <f aca="false">ROUND(G414*0.4+(100-H414)*0.3+I414*0.3,2)</f>
        <v>85.24</v>
      </c>
      <c r="R414" s="55" t="str">
        <f aca="false">IF(H414&gt;5,"High Rejection",IF(H414&gt;2,"Watch","OK"))</f>
        <v>OK</v>
      </c>
    </row>
    <row r="415" customFormat="false" ht="15" hidden="false" customHeight="true" outlineLevel="0" collapsed="false">
      <c r="A415" s="56" t="s">
        <v>14823</v>
      </c>
      <c r="B415" s="56" t="s">
        <v>6155</v>
      </c>
      <c r="C415" s="56" t="s">
        <v>455</v>
      </c>
      <c r="D415" s="56" t="s">
        <v>39</v>
      </c>
      <c r="E415" s="56" t="n">
        <v>69.5</v>
      </c>
      <c r="F415" s="56" t="n">
        <v>83.7</v>
      </c>
      <c r="G415" s="54" t="n">
        <f aca="false">ROUND(E415*F415/100,1)</f>
        <v>58.2</v>
      </c>
      <c r="H415" s="56" t="n">
        <v>3.95</v>
      </c>
      <c r="I415" s="56" t="n">
        <v>92.7</v>
      </c>
      <c r="J415" s="56" t="n">
        <v>4.3</v>
      </c>
      <c r="K415" s="56" t="n">
        <v>8.86</v>
      </c>
      <c r="L415" s="56" t="n">
        <v>10</v>
      </c>
      <c r="M415" s="56" t="n">
        <v>52.6</v>
      </c>
      <c r="N415" s="56" t="s">
        <v>80</v>
      </c>
      <c r="O415" s="56" t="s">
        <v>10066</v>
      </c>
      <c r="P415" s="55" t="str">
        <f aca="false">IF(G415&gt;=90,"Excellent",IF(G415&gt;=80,"Good",IF(G415&gt;=70,"At Risk","Poor")))</f>
        <v>Poor</v>
      </c>
      <c r="Q415" s="55" t="n">
        <f aca="false">ROUND(G415*0.4+(100-H415)*0.3+I415*0.3,2)</f>
        <v>79.91</v>
      </c>
      <c r="R415" s="55" t="str">
        <f aca="false">IF(H415&gt;5,"High Rejection",IF(H415&gt;2,"Watch","OK"))</f>
        <v>Watch</v>
      </c>
    </row>
    <row r="416" customFormat="false" ht="15" hidden="false" customHeight="true" outlineLevel="0" collapsed="false">
      <c r="A416" s="52" t="s">
        <v>14824</v>
      </c>
      <c r="B416" s="52" t="s">
        <v>14825</v>
      </c>
      <c r="C416" s="52" t="s">
        <v>9308</v>
      </c>
      <c r="D416" s="52" t="s">
        <v>26</v>
      </c>
      <c r="E416" s="52" t="n">
        <v>61.1</v>
      </c>
      <c r="F416" s="52" t="n">
        <v>72.4</v>
      </c>
      <c r="G416" s="54" t="n">
        <f aca="false">ROUND(E416*F416/100,1)</f>
        <v>44.2</v>
      </c>
      <c r="H416" s="52" t="n">
        <v>1.66</v>
      </c>
      <c r="I416" s="52" t="n">
        <v>85.2</v>
      </c>
      <c r="J416" s="52" t="n">
        <v>6.1</v>
      </c>
      <c r="K416" s="52" t="n">
        <v>9.87</v>
      </c>
      <c r="L416" s="52" t="n">
        <v>0</v>
      </c>
      <c r="M416" s="52" t="n">
        <v>85.3</v>
      </c>
      <c r="N416" s="52" t="s">
        <v>81</v>
      </c>
      <c r="O416" s="52" t="s">
        <v>10066</v>
      </c>
      <c r="P416" s="55" t="str">
        <f aca="false">IF(G416&gt;=90,"Excellent",IF(G416&gt;=80,"Good",IF(G416&gt;=70,"At Risk","Poor")))</f>
        <v>Poor</v>
      </c>
      <c r="Q416" s="55" t="n">
        <f aca="false">ROUND(G416*0.4+(100-H416)*0.3+I416*0.3,2)</f>
        <v>72.74</v>
      </c>
      <c r="R416" s="55" t="str">
        <f aca="false">IF(H416&gt;5,"High Rejection",IF(H416&gt;2,"Watch","OK"))</f>
        <v>OK</v>
      </c>
    </row>
    <row r="417" customFormat="false" ht="15" hidden="false" customHeight="true" outlineLevel="0" collapsed="false">
      <c r="A417" s="56" t="s">
        <v>14826</v>
      </c>
      <c r="B417" s="56" t="s">
        <v>6168</v>
      </c>
      <c r="C417" s="56" t="s">
        <v>5185</v>
      </c>
      <c r="D417" s="56" t="s">
        <v>50</v>
      </c>
      <c r="E417" s="56" t="n">
        <v>92.8</v>
      </c>
      <c r="F417" s="56" t="n">
        <v>95.2</v>
      </c>
      <c r="G417" s="54" t="n">
        <f aca="false">ROUND(E417*F417/100,1)</f>
        <v>88.3</v>
      </c>
      <c r="H417" s="56" t="n">
        <v>4.2</v>
      </c>
      <c r="I417" s="56" t="n">
        <v>97.1</v>
      </c>
      <c r="J417" s="56" t="n">
        <v>-2.8</v>
      </c>
      <c r="K417" s="56" t="n">
        <v>-2.1</v>
      </c>
      <c r="L417" s="56" t="n">
        <v>6</v>
      </c>
      <c r="M417" s="56" t="n">
        <v>54.9</v>
      </c>
      <c r="N417" s="56" t="s">
        <v>80</v>
      </c>
      <c r="O417" s="56" t="s">
        <v>10061</v>
      </c>
      <c r="P417" s="55" t="str">
        <f aca="false">IF(G417&gt;=90,"Excellent",IF(G417&gt;=80,"Good",IF(G417&gt;=70,"At Risk","Poor")))</f>
        <v>Good</v>
      </c>
      <c r="Q417" s="55" t="n">
        <f aca="false">ROUND(G417*0.4+(100-H417)*0.3+I417*0.3,2)</f>
        <v>93.19</v>
      </c>
      <c r="R417" s="55" t="str">
        <f aca="false">IF(H417&gt;5,"High Rejection",IF(H417&gt;2,"Watch","OK"))</f>
        <v>Watch</v>
      </c>
    </row>
    <row r="418" customFormat="false" ht="15" hidden="false" customHeight="true" outlineLevel="0" collapsed="false">
      <c r="A418" s="52" t="s">
        <v>14827</v>
      </c>
      <c r="B418" s="52" t="s">
        <v>4095</v>
      </c>
      <c r="C418" s="52" t="s">
        <v>4958</v>
      </c>
      <c r="D418" s="52" t="s">
        <v>13</v>
      </c>
      <c r="E418" s="52" t="n">
        <v>66</v>
      </c>
      <c r="F418" s="52" t="n">
        <v>78</v>
      </c>
      <c r="G418" s="54" t="n">
        <f aca="false">ROUND(E418*F418/100,1)</f>
        <v>51.5</v>
      </c>
      <c r="H418" s="52" t="n">
        <v>2.73</v>
      </c>
      <c r="I418" s="52" t="n">
        <v>89.8</v>
      </c>
      <c r="J418" s="52" t="n">
        <v>7.4</v>
      </c>
      <c r="K418" s="52" t="n">
        <v>3.91</v>
      </c>
      <c r="L418" s="52" t="n">
        <v>6</v>
      </c>
      <c r="M418" s="52" t="n">
        <v>73.5</v>
      </c>
      <c r="N418" s="52" t="s">
        <v>81</v>
      </c>
      <c r="O418" s="52" t="s">
        <v>10066</v>
      </c>
      <c r="P418" s="55" t="str">
        <f aca="false">IF(G418&gt;=90,"Excellent",IF(G418&gt;=80,"Good",IF(G418&gt;=70,"At Risk","Poor")))</f>
        <v>Poor</v>
      </c>
      <c r="Q418" s="55" t="n">
        <f aca="false">ROUND(G418*0.4+(100-H418)*0.3+I418*0.3,2)</f>
        <v>76.72</v>
      </c>
      <c r="R418" s="55" t="str">
        <f aca="false">IF(H418&gt;5,"High Rejection",IF(H418&gt;2,"Watch","OK"))</f>
        <v>Watch</v>
      </c>
    </row>
    <row r="419" customFormat="false" ht="15" hidden="false" customHeight="true" outlineLevel="0" collapsed="false">
      <c r="A419" s="56" t="s">
        <v>14828</v>
      </c>
      <c r="B419" s="56" t="s">
        <v>6434</v>
      </c>
      <c r="C419" s="56" t="s">
        <v>1674</v>
      </c>
      <c r="D419" s="56" t="s">
        <v>35</v>
      </c>
      <c r="E419" s="56" t="n">
        <v>79.7</v>
      </c>
      <c r="F419" s="56" t="n">
        <v>86.3</v>
      </c>
      <c r="G419" s="54" t="n">
        <f aca="false">ROUND(E419*F419/100,1)</f>
        <v>68.8</v>
      </c>
      <c r="H419" s="56" t="n">
        <v>6</v>
      </c>
      <c r="I419" s="56" t="n">
        <v>87.4</v>
      </c>
      <c r="J419" s="56" t="n">
        <v>-2.3</v>
      </c>
      <c r="K419" s="56" t="n">
        <v>2.24</v>
      </c>
      <c r="L419" s="56" t="n">
        <v>9</v>
      </c>
      <c r="M419" s="56" t="n">
        <v>94</v>
      </c>
      <c r="N419" s="56" t="s">
        <v>79</v>
      </c>
      <c r="O419" s="56" t="s">
        <v>10061</v>
      </c>
      <c r="P419" s="55" t="str">
        <f aca="false">IF(G419&gt;=90,"Excellent",IF(G419&gt;=80,"Good",IF(G419&gt;=70,"At Risk","Poor")))</f>
        <v>Poor</v>
      </c>
      <c r="Q419" s="55" t="n">
        <f aca="false">ROUND(G419*0.4+(100-H419)*0.3+I419*0.3,2)</f>
        <v>81.94</v>
      </c>
      <c r="R419" s="55" t="str">
        <f aca="false">IF(H419&gt;5,"High Rejection",IF(H419&gt;2,"Watch","OK"))</f>
        <v>High Rejection</v>
      </c>
    </row>
    <row r="420" customFormat="false" ht="15" hidden="false" customHeight="true" outlineLevel="0" collapsed="false">
      <c r="A420" s="52" t="s">
        <v>14829</v>
      </c>
      <c r="B420" s="52" t="s">
        <v>5301</v>
      </c>
      <c r="C420" s="52" t="s">
        <v>2640</v>
      </c>
      <c r="D420" s="52" t="s">
        <v>47</v>
      </c>
      <c r="E420" s="52" t="n">
        <v>86.4</v>
      </c>
      <c r="F420" s="52" t="n">
        <v>81.2</v>
      </c>
      <c r="G420" s="54" t="n">
        <f aca="false">ROUND(E420*F420/100,1)</f>
        <v>70.2</v>
      </c>
      <c r="H420" s="52" t="n">
        <v>1.39</v>
      </c>
      <c r="I420" s="52" t="n">
        <v>96.4</v>
      </c>
      <c r="J420" s="52" t="n">
        <v>4.5</v>
      </c>
      <c r="K420" s="52" t="n">
        <v>-0.88</v>
      </c>
      <c r="L420" s="52" t="n">
        <v>5</v>
      </c>
      <c r="M420" s="52" t="n">
        <v>51.4</v>
      </c>
      <c r="N420" s="52" t="s">
        <v>78</v>
      </c>
      <c r="O420" s="52" t="s">
        <v>10061</v>
      </c>
      <c r="P420" s="55" t="str">
        <f aca="false">IF(G420&gt;=90,"Excellent",IF(G420&gt;=80,"Good",IF(G420&gt;=70,"At Risk","Poor")))</f>
        <v>At Risk</v>
      </c>
      <c r="Q420" s="55" t="n">
        <f aca="false">ROUND(G420*0.4+(100-H420)*0.3+I420*0.3,2)</f>
        <v>86.58</v>
      </c>
      <c r="R420" s="55" t="str">
        <f aca="false">IF(H420&gt;5,"High Rejection",IF(H420&gt;2,"Watch","OK"))</f>
        <v>OK</v>
      </c>
    </row>
    <row r="421" customFormat="false" ht="15" hidden="false" customHeight="true" outlineLevel="0" collapsed="false">
      <c r="A421" s="56" t="s">
        <v>14830</v>
      </c>
      <c r="B421" s="56" t="s">
        <v>14831</v>
      </c>
      <c r="C421" s="56" t="s">
        <v>3577</v>
      </c>
      <c r="D421" s="56" t="s">
        <v>34</v>
      </c>
      <c r="E421" s="56" t="n">
        <v>70.6</v>
      </c>
      <c r="F421" s="56" t="n">
        <v>74.2</v>
      </c>
      <c r="G421" s="54" t="n">
        <f aca="false">ROUND(E421*F421/100,1)</f>
        <v>52.4</v>
      </c>
      <c r="H421" s="56" t="n">
        <v>7.98</v>
      </c>
      <c r="I421" s="56" t="n">
        <v>88.2</v>
      </c>
      <c r="J421" s="56" t="n">
        <v>2.2</v>
      </c>
      <c r="K421" s="56" t="n">
        <v>5.11</v>
      </c>
      <c r="L421" s="56" t="n">
        <v>9</v>
      </c>
      <c r="M421" s="56" t="n">
        <v>72.4</v>
      </c>
      <c r="N421" s="56" t="s">
        <v>81</v>
      </c>
      <c r="O421" s="56" t="s">
        <v>10061</v>
      </c>
      <c r="P421" s="55" t="str">
        <f aca="false">IF(G421&gt;=90,"Excellent",IF(G421&gt;=80,"Good",IF(G421&gt;=70,"At Risk","Poor")))</f>
        <v>Poor</v>
      </c>
      <c r="Q421" s="55" t="n">
        <f aca="false">ROUND(G421*0.4+(100-H421)*0.3+I421*0.3,2)</f>
        <v>75.03</v>
      </c>
      <c r="R421" s="55" t="str">
        <f aca="false">IF(H421&gt;5,"High Rejection",IF(H421&gt;2,"Watch","OK"))</f>
        <v>High Rejection</v>
      </c>
    </row>
    <row r="422" customFormat="false" ht="15" hidden="false" customHeight="true" outlineLevel="0" collapsed="false">
      <c r="A422" s="52" t="s">
        <v>14832</v>
      </c>
      <c r="B422" s="52" t="s">
        <v>4291</v>
      </c>
      <c r="C422" s="52" t="s">
        <v>12347</v>
      </c>
      <c r="D422" s="52" t="s">
        <v>45</v>
      </c>
      <c r="E422" s="52" t="n">
        <v>87.6</v>
      </c>
      <c r="F422" s="52" t="n">
        <v>71.3</v>
      </c>
      <c r="G422" s="54" t="n">
        <f aca="false">ROUND(E422*F422/100,1)</f>
        <v>62.5</v>
      </c>
      <c r="H422" s="52" t="n">
        <v>4.09</v>
      </c>
      <c r="I422" s="52" t="n">
        <v>86.2</v>
      </c>
      <c r="J422" s="52" t="n">
        <v>2.2</v>
      </c>
      <c r="K422" s="52" t="n">
        <v>8.79</v>
      </c>
      <c r="L422" s="52" t="n">
        <v>5</v>
      </c>
      <c r="M422" s="52" t="n">
        <v>65.2</v>
      </c>
      <c r="N422" s="52" t="s">
        <v>80</v>
      </c>
      <c r="O422" s="52" t="s">
        <v>10066</v>
      </c>
      <c r="P422" s="55" t="str">
        <f aca="false">IF(G422&gt;=90,"Excellent",IF(G422&gt;=80,"Good",IF(G422&gt;=70,"At Risk","Poor")))</f>
        <v>Poor</v>
      </c>
      <c r="Q422" s="55" t="n">
        <f aca="false">ROUND(G422*0.4+(100-H422)*0.3+I422*0.3,2)</f>
        <v>79.63</v>
      </c>
      <c r="R422" s="55" t="str">
        <f aca="false">IF(H422&gt;5,"High Rejection",IF(H422&gt;2,"Watch","OK"))</f>
        <v>Watch</v>
      </c>
    </row>
    <row r="423" customFormat="false" ht="15" hidden="false" customHeight="true" outlineLevel="0" collapsed="false">
      <c r="A423" s="56" t="s">
        <v>14833</v>
      </c>
      <c r="B423" s="56" t="s">
        <v>4943</v>
      </c>
      <c r="C423" s="56" t="s">
        <v>9941</v>
      </c>
      <c r="D423" s="56" t="s">
        <v>19</v>
      </c>
      <c r="E423" s="56" t="n">
        <v>71.2</v>
      </c>
      <c r="F423" s="56" t="n">
        <v>88.6</v>
      </c>
      <c r="G423" s="54" t="n">
        <f aca="false">ROUND(E423*F423/100,1)</f>
        <v>63.1</v>
      </c>
      <c r="H423" s="56" t="n">
        <v>4.55</v>
      </c>
      <c r="I423" s="56" t="n">
        <v>97.5</v>
      </c>
      <c r="J423" s="56" t="n">
        <v>13.4</v>
      </c>
      <c r="K423" s="56" t="n">
        <v>4.68</v>
      </c>
      <c r="L423" s="56" t="n">
        <v>2</v>
      </c>
      <c r="M423" s="56" t="n">
        <v>67.5</v>
      </c>
      <c r="N423" s="56" t="s">
        <v>80</v>
      </c>
      <c r="O423" s="56" t="s">
        <v>10066</v>
      </c>
      <c r="P423" s="55" t="str">
        <f aca="false">IF(G423&gt;=90,"Excellent",IF(G423&gt;=80,"Good",IF(G423&gt;=70,"At Risk","Poor")))</f>
        <v>Poor</v>
      </c>
      <c r="Q423" s="55" t="n">
        <f aca="false">ROUND(G423*0.4+(100-H423)*0.3+I423*0.3,2)</f>
        <v>83.13</v>
      </c>
      <c r="R423" s="55" t="str">
        <f aca="false">IF(H423&gt;5,"High Rejection",IF(H423&gt;2,"Watch","OK"))</f>
        <v>Watch</v>
      </c>
    </row>
    <row r="424" customFormat="false" ht="15" hidden="false" customHeight="true" outlineLevel="0" collapsed="false">
      <c r="A424" s="52" t="s">
        <v>14834</v>
      </c>
      <c r="B424" s="52" t="s">
        <v>14835</v>
      </c>
      <c r="C424" s="52" t="s">
        <v>3686</v>
      </c>
      <c r="D424" s="52" t="s">
        <v>29</v>
      </c>
      <c r="E424" s="52" t="n">
        <v>82.5</v>
      </c>
      <c r="F424" s="52" t="n">
        <v>86.3</v>
      </c>
      <c r="G424" s="54" t="n">
        <f aca="false">ROUND(E424*F424/100,1)</f>
        <v>71.2</v>
      </c>
      <c r="H424" s="52" t="n">
        <v>6.32</v>
      </c>
      <c r="I424" s="52" t="n">
        <v>94.8</v>
      </c>
      <c r="J424" s="52" t="n">
        <v>2.6</v>
      </c>
      <c r="K424" s="52" t="n">
        <v>4.03</v>
      </c>
      <c r="L424" s="52" t="n">
        <v>0</v>
      </c>
      <c r="M424" s="52" t="n">
        <v>88.6</v>
      </c>
      <c r="N424" s="52" t="s">
        <v>78</v>
      </c>
      <c r="O424" s="52" t="s">
        <v>10061</v>
      </c>
      <c r="P424" s="55" t="str">
        <f aca="false">IF(G424&gt;=90,"Excellent",IF(G424&gt;=80,"Good",IF(G424&gt;=70,"At Risk","Poor")))</f>
        <v>At Risk</v>
      </c>
      <c r="Q424" s="55" t="n">
        <f aca="false">ROUND(G424*0.4+(100-H424)*0.3+I424*0.3,2)</f>
        <v>85.02</v>
      </c>
      <c r="R424" s="55" t="str">
        <f aca="false">IF(H424&gt;5,"High Rejection",IF(H424&gt;2,"Watch","OK"))</f>
        <v>High Rejection</v>
      </c>
    </row>
    <row r="425" customFormat="false" ht="15" hidden="false" customHeight="true" outlineLevel="0" collapsed="false">
      <c r="A425" s="56" t="s">
        <v>14836</v>
      </c>
      <c r="B425" s="56" t="s">
        <v>5646</v>
      </c>
      <c r="C425" s="56" t="s">
        <v>897</v>
      </c>
      <c r="D425" s="56" t="s">
        <v>22</v>
      </c>
      <c r="E425" s="56" t="n">
        <v>98.3</v>
      </c>
      <c r="F425" s="56" t="n">
        <v>70.3</v>
      </c>
      <c r="G425" s="54" t="n">
        <f aca="false">ROUND(E425*F425/100,1)</f>
        <v>69.1</v>
      </c>
      <c r="H425" s="56" t="n">
        <v>5.1</v>
      </c>
      <c r="I425" s="56" t="n">
        <v>98</v>
      </c>
      <c r="J425" s="56" t="n">
        <v>2.4</v>
      </c>
      <c r="K425" s="56" t="n">
        <v>-0.94</v>
      </c>
      <c r="L425" s="56" t="n">
        <v>5</v>
      </c>
      <c r="M425" s="56" t="n">
        <v>93.3</v>
      </c>
      <c r="N425" s="56" t="s">
        <v>81</v>
      </c>
      <c r="O425" s="56" t="s">
        <v>10066</v>
      </c>
      <c r="P425" s="55" t="str">
        <f aca="false">IF(G425&gt;=90,"Excellent",IF(G425&gt;=80,"Good",IF(G425&gt;=70,"At Risk","Poor")))</f>
        <v>Poor</v>
      </c>
      <c r="Q425" s="55" t="n">
        <f aca="false">ROUND(G425*0.4+(100-H425)*0.3+I425*0.3,2)</f>
        <v>85.51</v>
      </c>
      <c r="R425" s="55" t="str">
        <f aca="false">IF(H425&gt;5,"High Rejection",IF(H425&gt;2,"Watch","OK"))</f>
        <v>High Rejection</v>
      </c>
    </row>
    <row r="426" customFormat="false" ht="15" hidden="false" customHeight="true" outlineLevel="0" collapsed="false">
      <c r="A426" s="52" t="s">
        <v>14837</v>
      </c>
      <c r="B426" s="52" t="s">
        <v>4390</v>
      </c>
      <c r="C426" s="52" t="s">
        <v>8638</v>
      </c>
      <c r="D426" s="52" t="s">
        <v>52</v>
      </c>
      <c r="E426" s="52" t="n">
        <v>80.3</v>
      </c>
      <c r="F426" s="52" t="n">
        <v>87.7</v>
      </c>
      <c r="G426" s="54" t="n">
        <f aca="false">ROUND(E426*F426/100,1)</f>
        <v>70.4</v>
      </c>
      <c r="H426" s="52" t="n">
        <v>4.57</v>
      </c>
      <c r="I426" s="52" t="n">
        <v>87.9</v>
      </c>
      <c r="J426" s="52" t="n">
        <v>6.7</v>
      </c>
      <c r="K426" s="52" t="n">
        <v>5.01</v>
      </c>
      <c r="L426" s="52" t="n">
        <v>0</v>
      </c>
      <c r="M426" s="52" t="n">
        <v>80.7</v>
      </c>
      <c r="N426" s="52" t="s">
        <v>79</v>
      </c>
      <c r="O426" s="52" t="s">
        <v>10066</v>
      </c>
      <c r="P426" s="55" t="str">
        <f aca="false">IF(G426&gt;=90,"Excellent",IF(G426&gt;=80,"Good",IF(G426&gt;=70,"At Risk","Poor")))</f>
        <v>At Risk</v>
      </c>
      <c r="Q426" s="55" t="n">
        <f aca="false">ROUND(G426*0.4+(100-H426)*0.3+I426*0.3,2)</f>
        <v>83.16</v>
      </c>
      <c r="R426" s="55" t="str">
        <f aca="false">IF(H426&gt;5,"High Rejection",IF(H426&gt;2,"Watch","OK"))</f>
        <v>Watch</v>
      </c>
    </row>
    <row r="427" customFormat="false" ht="15" hidden="false" customHeight="true" outlineLevel="0" collapsed="false">
      <c r="A427" s="56" t="s">
        <v>14838</v>
      </c>
      <c r="B427" s="56" t="s">
        <v>4827</v>
      </c>
      <c r="C427" s="56" t="s">
        <v>790</v>
      </c>
      <c r="D427" s="56" t="s">
        <v>19</v>
      </c>
      <c r="E427" s="56" t="n">
        <v>72.1</v>
      </c>
      <c r="F427" s="56" t="n">
        <v>75.7</v>
      </c>
      <c r="G427" s="54" t="n">
        <f aca="false">ROUND(E427*F427/100,1)</f>
        <v>54.6</v>
      </c>
      <c r="H427" s="56" t="n">
        <v>2.56</v>
      </c>
      <c r="I427" s="56" t="n">
        <v>85.6</v>
      </c>
      <c r="J427" s="56" t="n">
        <v>-1.6</v>
      </c>
      <c r="K427" s="56" t="n">
        <v>3.08</v>
      </c>
      <c r="L427" s="56" t="n">
        <v>9</v>
      </c>
      <c r="M427" s="56" t="n">
        <v>71.3</v>
      </c>
      <c r="N427" s="56" t="s">
        <v>78</v>
      </c>
      <c r="O427" s="56" t="s">
        <v>10066</v>
      </c>
      <c r="P427" s="55" t="str">
        <f aca="false">IF(G427&gt;=90,"Excellent",IF(G427&gt;=80,"Good",IF(G427&gt;=70,"At Risk","Poor")))</f>
        <v>Poor</v>
      </c>
      <c r="Q427" s="55" t="n">
        <f aca="false">ROUND(G427*0.4+(100-H427)*0.3+I427*0.3,2)</f>
        <v>76.75</v>
      </c>
      <c r="R427" s="55" t="str">
        <f aca="false">IF(H427&gt;5,"High Rejection",IF(H427&gt;2,"Watch","OK"))</f>
        <v>Watch</v>
      </c>
    </row>
    <row r="428" customFormat="false" ht="15" hidden="false" customHeight="true" outlineLevel="0" collapsed="false">
      <c r="A428" s="52" t="s">
        <v>14839</v>
      </c>
      <c r="B428" s="52" t="s">
        <v>4737</v>
      </c>
      <c r="C428" s="52" t="s">
        <v>2333</v>
      </c>
      <c r="D428" s="52" t="s">
        <v>47</v>
      </c>
      <c r="E428" s="52" t="n">
        <v>78</v>
      </c>
      <c r="F428" s="52" t="n">
        <v>76.1</v>
      </c>
      <c r="G428" s="54" t="n">
        <f aca="false">ROUND(E428*F428/100,1)</f>
        <v>59.4</v>
      </c>
      <c r="H428" s="52" t="n">
        <v>3.52</v>
      </c>
      <c r="I428" s="52" t="n">
        <v>88</v>
      </c>
      <c r="J428" s="52" t="n">
        <v>11</v>
      </c>
      <c r="K428" s="52" t="n">
        <v>3.17</v>
      </c>
      <c r="L428" s="52" t="n">
        <v>3</v>
      </c>
      <c r="M428" s="52" t="n">
        <v>50.9</v>
      </c>
      <c r="N428" s="52" t="s">
        <v>78</v>
      </c>
      <c r="O428" s="52" t="s">
        <v>10061</v>
      </c>
      <c r="P428" s="55" t="str">
        <f aca="false">IF(G428&gt;=90,"Excellent",IF(G428&gt;=80,"Good",IF(G428&gt;=70,"At Risk","Poor")))</f>
        <v>Poor</v>
      </c>
      <c r="Q428" s="55" t="n">
        <f aca="false">ROUND(G428*0.4+(100-H428)*0.3+I428*0.3,2)</f>
        <v>79.1</v>
      </c>
      <c r="R428" s="55" t="str">
        <f aca="false">IF(H428&gt;5,"High Rejection",IF(H428&gt;2,"Watch","OK"))</f>
        <v>Watch</v>
      </c>
    </row>
    <row r="429" customFormat="false" ht="15" hidden="false" customHeight="true" outlineLevel="0" collapsed="false">
      <c r="A429" s="56" t="s">
        <v>14840</v>
      </c>
      <c r="B429" s="56" t="s">
        <v>6365</v>
      </c>
      <c r="C429" s="56" t="s">
        <v>3334</v>
      </c>
      <c r="D429" s="56" t="s">
        <v>10</v>
      </c>
      <c r="E429" s="56" t="n">
        <v>95.6</v>
      </c>
      <c r="F429" s="56" t="n">
        <v>93.4</v>
      </c>
      <c r="G429" s="54" t="n">
        <f aca="false">ROUND(E429*F429/100,1)</f>
        <v>89.3</v>
      </c>
      <c r="H429" s="56" t="n">
        <v>1.38</v>
      </c>
      <c r="I429" s="56" t="n">
        <v>86.7</v>
      </c>
      <c r="J429" s="56" t="n">
        <v>7.8</v>
      </c>
      <c r="K429" s="56" t="n">
        <v>-4.29</v>
      </c>
      <c r="L429" s="56" t="n">
        <v>8</v>
      </c>
      <c r="M429" s="56" t="n">
        <v>82.7</v>
      </c>
      <c r="N429" s="56" t="s">
        <v>80</v>
      </c>
      <c r="O429" s="56" t="s">
        <v>10066</v>
      </c>
      <c r="P429" s="55" t="str">
        <f aca="false">IF(G429&gt;=90,"Excellent",IF(G429&gt;=80,"Good",IF(G429&gt;=70,"At Risk","Poor")))</f>
        <v>Good</v>
      </c>
      <c r="Q429" s="55" t="n">
        <f aca="false">ROUND(G429*0.4+(100-H429)*0.3+I429*0.3,2)</f>
        <v>91.32</v>
      </c>
      <c r="R429" s="55" t="str">
        <f aca="false">IF(H429&gt;5,"High Rejection",IF(H429&gt;2,"Watch","OK"))</f>
        <v>OK</v>
      </c>
    </row>
    <row r="430" customFormat="false" ht="15" hidden="false" customHeight="true" outlineLevel="0" collapsed="false">
      <c r="A430" s="52" t="s">
        <v>14841</v>
      </c>
      <c r="B430" s="52" t="s">
        <v>6082</v>
      </c>
      <c r="C430" s="52" t="s">
        <v>3399</v>
      </c>
      <c r="D430" s="52" t="s">
        <v>37</v>
      </c>
      <c r="E430" s="52" t="n">
        <v>64.9</v>
      </c>
      <c r="F430" s="52" t="n">
        <v>87.8</v>
      </c>
      <c r="G430" s="54" t="n">
        <f aca="false">ROUND(E430*F430/100,1)</f>
        <v>57</v>
      </c>
      <c r="H430" s="52" t="n">
        <v>6.4</v>
      </c>
      <c r="I430" s="52" t="n">
        <v>87</v>
      </c>
      <c r="J430" s="52" t="n">
        <v>-0.1</v>
      </c>
      <c r="K430" s="52" t="n">
        <v>6.54</v>
      </c>
      <c r="L430" s="52" t="n">
        <v>5</v>
      </c>
      <c r="M430" s="52" t="n">
        <v>57.7</v>
      </c>
      <c r="N430" s="52" t="s">
        <v>81</v>
      </c>
      <c r="O430" s="52" t="s">
        <v>10066</v>
      </c>
      <c r="P430" s="55" t="str">
        <f aca="false">IF(G430&gt;=90,"Excellent",IF(G430&gt;=80,"Good",IF(G430&gt;=70,"At Risk","Poor")))</f>
        <v>Poor</v>
      </c>
      <c r="Q430" s="55" t="n">
        <f aca="false">ROUND(G430*0.4+(100-H430)*0.3+I430*0.3,2)</f>
        <v>76.98</v>
      </c>
      <c r="R430" s="55" t="str">
        <f aca="false">IF(H430&gt;5,"High Rejection",IF(H430&gt;2,"Watch","OK"))</f>
        <v>High Rejection</v>
      </c>
    </row>
    <row r="431" customFormat="false" ht="15" hidden="false" customHeight="true" outlineLevel="0" collapsed="false">
      <c r="A431" s="56" t="s">
        <v>14842</v>
      </c>
      <c r="B431" s="56" t="s">
        <v>14843</v>
      </c>
      <c r="C431" s="56" t="s">
        <v>3883</v>
      </c>
      <c r="D431" s="56" t="s">
        <v>30</v>
      </c>
      <c r="E431" s="56" t="n">
        <v>89.1</v>
      </c>
      <c r="F431" s="56" t="n">
        <v>89.7</v>
      </c>
      <c r="G431" s="54" t="n">
        <f aca="false">ROUND(E431*F431/100,1)</f>
        <v>79.9</v>
      </c>
      <c r="H431" s="56" t="n">
        <v>5.65</v>
      </c>
      <c r="I431" s="56" t="n">
        <v>98.1</v>
      </c>
      <c r="J431" s="56" t="n">
        <v>-1.8</v>
      </c>
      <c r="K431" s="56" t="n">
        <v>-0.34</v>
      </c>
      <c r="L431" s="56" t="n">
        <v>3</v>
      </c>
      <c r="M431" s="56" t="n">
        <v>62.5</v>
      </c>
      <c r="N431" s="56" t="s">
        <v>81</v>
      </c>
      <c r="O431" s="56" t="s">
        <v>10061</v>
      </c>
      <c r="P431" s="55" t="str">
        <f aca="false">IF(G431&gt;=90,"Excellent",IF(G431&gt;=80,"Good",IF(G431&gt;=70,"At Risk","Poor")))</f>
        <v>At Risk</v>
      </c>
      <c r="Q431" s="55" t="n">
        <f aca="false">ROUND(G431*0.4+(100-H431)*0.3+I431*0.3,2)</f>
        <v>89.7</v>
      </c>
      <c r="R431" s="55" t="str">
        <f aca="false">IF(H431&gt;5,"High Rejection",IF(H431&gt;2,"Watch","OK"))</f>
        <v>High Rejection</v>
      </c>
    </row>
    <row r="432" customFormat="false" ht="15" hidden="false" customHeight="true" outlineLevel="0" collapsed="false">
      <c r="A432" s="52" t="s">
        <v>14844</v>
      </c>
      <c r="B432" s="52" t="s">
        <v>5934</v>
      </c>
      <c r="C432" s="52" t="s">
        <v>4146</v>
      </c>
      <c r="D432" s="52" t="s">
        <v>39</v>
      </c>
      <c r="E432" s="52" t="n">
        <v>84.4</v>
      </c>
      <c r="F432" s="52" t="n">
        <v>98.1</v>
      </c>
      <c r="G432" s="54" t="n">
        <f aca="false">ROUND(E432*F432/100,1)</f>
        <v>82.8</v>
      </c>
      <c r="H432" s="52" t="n">
        <v>0.3</v>
      </c>
      <c r="I432" s="52" t="n">
        <v>93.9</v>
      </c>
      <c r="J432" s="52" t="n">
        <v>11.5</v>
      </c>
      <c r="K432" s="52" t="n">
        <v>2.74</v>
      </c>
      <c r="L432" s="52" t="n">
        <v>3</v>
      </c>
      <c r="M432" s="52" t="n">
        <v>67.3</v>
      </c>
      <c r="N432" s="52" t="s">
        <v>78</v>
      </c>
      <c r="O432" s="52" t="s">
        <v>10061</v>
      </c>
      <c r="P432" s="55" t="str">
        <f aca="false">IF(G432&gt;=90,"Excellent",IF(G432&gt;=80,"Good",IF(G432&gt;=70,"At Risk","Poor")))</f>
        <v>Good</v>
      </c>
      <c r="Q432" s="55" t="n">
        <f aca="false">ROUND(G432*0.4+(100-H432)*0.3+I432*0.3,2)</f>
        <v>91.2</v>
      </c>
      <c r="R432" s="55" t="str">
        <f aca="false">IF(H432&gt;5,"High Rejection",IF(H432&gt;2,"Watch","OK"))</f>
        <v>OK</v>
      </c>
    </row>
    <row r="433" customFormat="false" ht="15" hidden="false" customHeight="true" outlineLevel="0" collapsed="false">
      <c r="A433" s="56" t="s">
        <v>14845</v>
      </c>
      <c r="B433" s="56" t="s">
        <v>14846</v>
      </c>
      <c r="C433" s="56" t="s">
        <v>590</v>
      </c>
      <c r="D433" s="56" t="s">
        <v>52</v>
      </c>
      <c r="E433" s="56" t="n">
        <v>81.8</v>
      </c>
      <c r="F433" s="56" t="n">
        <v>81.4</v>
      </c>
      <c r="G433" s="54" t="n">
        <f aca="false">ROUND(E433*F433/100,1)</f>
        <v>66.6</v>
      </c>
      <c r="H433" s="56" t="n">
        <v>6.08</v>
      </c>
      <c r="I433" s="56" t="n">
        <v>97.8</v>
      </c>
      <c r="J433" s="56" t="n">
        <v>-4.3</v>
      </c>
      <c r="K433" s="56" t="n">
        <v>-2.49</v>
      </c>
      <c r="L433" s="56" t="n">
        <v>1</v>
      </c>
      <c r="M433" s="56" t="n">
        <v>64</v>
      </c>
      <c r="N433" s="56" t="s">
        <v>79</v>
      </c>
      <c r="O433" s="56" t="s">
        <v>10066</v>
      </c>
      <c r="P433" s="55" t="str">
        <f aca="false">IF(G433&gt;=90,"Excellent",IF(G433&gt;=80,"Good",IF(G433&gt;=70,"At Risk","Poor")))</f>
        <v>Poor</v>
      </c>
      <c r="Q433" s="55" t="n">
        <f aca="false">ROUND(G433*0.4+(100-H433)*0.3+I433*0.3,2)</f>
        <v>84.16</v>
      </c>
      <c r="R433" s="55" t="str">
        <f aca="false">IF(H433&gt;5,"High Rejection",IF(H433&gt;2,"Watch","OK"))</f>
        <v>High Rejection</v>
      </c>
    </row>
    <row r="434" customFormat="false" ht="15" hidden="false" customHeight="true" outlineLevel="0" collapsed="false">
      <c r="A434" s="52" t="s">
        <v>14847</v>
      </c>
      <c r="B434" s="52" t="s">
        <v>14347</v>
      </c>
      <c r="C434" s="52" t="s">
        <v>4625</v>
      </c>
      <c r="D434" s="52" t="s">
        <v>44</v>
      </c>
      <c r="E434" s="52" t="n">
        <v>63.1</v>
      </c>
      <c r="F434" s="52" t="n">
        <v>86.9</v>
      </c>
      <c r="G434" s="54" t="n">
        <f aca="false">ROUND(E434*F434/100,1)</f>
        <v>54.8</v>
      </c>
      <c r="H434" s="52" t="n">
        <v>5.48</v>
      </c>
      <c r="I434" s="52" t="n">
        <v>91.4</v>
      </c>
      <c r="J434" s="52" t="n">
        <v>12.8</v>
      </c>
      <c r="K434" s="52" t="n">
        <v>6.89</v>
      </c>
      <c r="L434" s="52" t="n">
        <v>6</v>
      </c>
      <c r="M434" s="52" t="n">
        <v>94.5</v>
      </c>
      <c r="N434" s="52" t="s">
        <v>79</v>
      </c>
      <c r="O434" s="52" t="s">
        <v>10066</v>
      </c>
      <c r="P434" s="55" t="str">
        <f aca="false">IF(G434&gt;=90,"Excellent",IF(G434&gt;=80,"Good",IF(G434&gt;=70,"At Risk","Poor")))</f>
        <v>Poor</v>
      </c>
      <c r="Q434" s="55" t="n">
        <f aca="false">ROUND(G434*0.4+(100-H434)*0.3+I434*0.3,2)</f>
        <v>77.7</v>
      </c>
      <c r="R434" s="55" t="str">
        <f aca="false">IF(H434&gt;5,"High Rejection",IF(H434&gt;2,"Watch","OK"))</f>
        <v>High Rejection</v>
      </c>
    </row>
    <row r="435" customFormat="false" ht="15" hidden="false" customHeight="true" outlineLevel="0" collapsed="false">
      <c r="A435" s="56" t="s">
        <v>14848</v>
      </c>
      <c r="B435" s="56" t="s">
        <v>14849</v>
      </c>
      <c r="C435" s="56" t="s">
        <v>5788</v>
      </c>
      <c r="D435" s="56" t="s">
        <v>33</v>
      </c>
      <c r="E435" s="56" t="n">
        <v>66.8</v>
      </c>
      <c r="F435" s="56" t="n">
        <v>70.8</v>
      </c>
      <c r="G435" s="54" t="n">
        <f aca="false">ROUND(E435*F435/100,1)</f>
        <v>47.3</v>
      </c>
      <c r="H435" s="56" t="n">
        <v>7.3</v>
      </c>
      <c r="I435" s="56" t="n">
        <v>86.1</v>
      </c>
      <c r="J435" s="56" t="n">
        <v>-4.3</v>
      </c>
      <c r="K435" s="56" t="n">
        <v>3.84</v>
      </c>
      <c r="L435" s="56" t="n">
        <v>4</v>
      </c>
      <c r="M435" s="56" t="n">
        <v>91.8</v>
      </c>
      <c r="N435" s="56" t="s">
        <v>81</v>
      </c>
      <c r="O435" s="56" t="s">
        <v>10066</v>
      </c>
      <c r="P435" s="55" t="str">
        <f aca="false">IF(G435&gt;=90,"Excellent",IF(G435&gt;=80,"Good",IF(G435&gt;=70,"At Risk","Poor")))</f>
        <v>Poor</v>
      </c>
      <c r="Q435" s="55" t="n">
        <f aca="false">ROUND(G435*0.4+(100-H435)*0.3+I435*0.3,2)</f>
        <v>72.56</v>
      </c>
      <c r="R435" s="55" t="str">
        <f aca="false">IF(H435&gt;5,"High Rejection",IF(H435&gt;2,"Watch","OK"))</f>
        <v>High Rejection</v>
      </c>
    </row>
    <row r="436" customFormat="false" ht="15" hidden="false" customHeight="true" outlineLevel="0" collapsed="false">
      <c r="A436" s="52" t="s">
        <v>14850</v>
      </c>
      <c r="B436" s="52" t="s">
        <v>14851</v>
      </c>
      <c r="C436" s="52" t="s">
        <v>3405</v>
      </c>
      <c r="D436" s="52" t="s">
        <v>34</v>
      </c>
      <c r="E436" s="52" t="n">
        <v>84.6</v>
      </c>
      <c r="F436" s="52" t="n">
        <v>93</v>
      </c>
      <c r="G436" s="54" t="n">
        <f aca="false">ROUND(E436*F436/100,1)</f>
        <v>78.7</v>
      </c>
      <c r="H436" s="52" t="n">
        <v>5.72</v>
      </c>
      <c r="I436" s="52" t="n">
        <v>96.9</v>
      </c>
      <c r="J436" s="52" t="n">
        <v>-1.7</v>
      </c>
      <c r="K436" s="52" t="n">
        <v>1.21</v>
      </c>
      <c r="L436" s="52" t="n">
        <v>6</v>
      </c>
      <c r="M436" s="52" t="n">
        <v>56.3</v>
      </c>
      <c r="N436" s="52" t="s">
        <v>81</v>
      </c>
      <c r="O436" s="52" t="s">
        <v>10066</v>
      </c>
      <c r="P436" s="55" t="str">
        <f aca="false">IF(G436&gt;=90,"Excellent",IF(G436&gt;=80,"Good",IF(G436&gt;=70,"At Risk","Poor")))</f>
        <v>At Risk</v>
      </c>
      <c r="Q436" s="55" t="n">
        <f aca="false">ROUND(G436*0.4+(100-H436)*0.3+I436*0.3,2)</f>
        <v>88.83</v>
      </c>
      <c r="R436" s="55" t="str">
        <f aca="false">IF(H436&gt;5,"High Rejection",IF(H436&gt;2,"Watch","OK"))</f>
        <v>High Rejection</v>
      </c>
    </row>
    <row r="437" customFormat="false" ht="15" hidden="false" customHeight="true" outlineLevel="0" collapsed="false">
      <c r="A437" s="56" t="s">
        <v>14852</v>
      </c>
      <c r="B437" s="56" t="s">
        <v>14529</v>
      </c>
      <c r="C437" s="56" t="s">
        <v>4430</v>
      </c>
      <c r="D437" s="56" t="s">
        <v>46</v>
      </c>
      <c r="E437" s="56" t="n">
        <v>93.3</v>
      </c>
      <c r="F437" s="56" t="n">
        <v>94.3</v>
      </c>
      <c r="G437" s="54" t="n">
        <f aca="false">ROUND(E437*F437/100,1)</f>
        <v>88</v>
      </c>
      <c r="H437" s="56" t="n">
        <v>7.52</v>
      </c>
      <c r="I437" s="56" t="n">
        <v>89.3</v>
      </c>
      <c r="J437" s="56" t="n">
        <v>11.7</v>
      </c>
      <c r="K437" s="56" t="n">
        <v>7.56</v>
      </c>
      <c r="L437" s="56" t="n">
        <v>4</v>
      </c>
      <c r="M437" s="56" t="n">
        <v>98</v>
      </c>
      <c r="N437" s="56" t="s">
        <v>80</v>
      </c>
      <c r="O437" s="56" t="s">
        <v>10061</v>
      </c>
      <c r="P437" s="55" t="str">
        <f aca="false">IF(G437&gt;=90,"Excellent",IF(G437&gt;=80,"Good",IF(G437&gt;=70,"At Risk","Poor")))</f>
        <v>Good</v>
      </c>
      <c r="Q437" s="55" t="n">
        <f aca="false">ROUND(G437*0.4+(100-H437)*0.3+I437*0.3,2)</f>
        <v>89.73</v>
      </c>
      <c r="R437" s="55" t="str">
        <f aca="false">IF(H437&gt;5,"High Rejection",IF(H437&gt;2,"Watch","OK"))</f>
        <v>High Rejection</v>
      </c>
    </row>
    <row r="438" customFormat="false" ht="15" hidden="false" customHeight="true" outlineLevel="0" collapsed="false">
      <c r="A438" s="52" t="s">
        <v>14853</v>
      </c>
      <c r="B438" s="52" t="s">
        <v>14854</v>
      </c>
      <c r="C438" s="52" t="s">
        <v>7354</v>
      </c>
      <c r="D438" s="52" t="s">
        <v>54</v>
      </c>
      <c r="E438" s="52" t="n">
        <v>75.3</v>
      </c>
      <c r="F438" s="52" t="n">
        <v>92</v>
      </c>
      <c r="G438" s="54" t="n">
        <f aca="false">ROUND(E438*F438/100,1)</f>
        <v>69.3</v>
      </c>
      <c r="H438" s="52" t="n">
        <v>5.77</v>
      </c>
      <c r="I438" s="52" t="n">
        <v>96.1</v>
      </c>
      <c r="J438" s="52" t="n">
        <v>0</v>
      </c>
      <c r="K438" s="52" t="n">
        <v>1.07</v>
      </c>
      <c r="L438" s="52" t="n">
        <v>2</v>
      </c>
      <c r="M438" s="52" t="n">
        <v>62.9</v>
      </c>
      <c r="N438" s="52" t="s">
        <v>78</v>
      </c>
      <c r="O438" s="52" t="s">
        <v>10066</v>
      </c>
      <c r="P438" s="55" t="str">
        <f aca="false">IF(G438&gt;=90,"Excellent",IF(G438&gt;=80,"Good",IF(G438&gt;=70,"At Risk","Poor")))</f>
        <v>Poor</v>
      </c>
      <c r="Q438" s="55" t="n">
        <f aca="false">ROUND(G438*0.4+(100-H438)*0.3+I438*0.3,2)</f>
        <v>84.82</v>
      </c>
      <c r="R438" s="55" t="str">
        <f aca="false">IF(H438&gt;5,"High Rejection",IF(H438&gt;2,"Watch","OK"))</f>
        <v>High Rejection</v>
      </c>
    </row>
    <row r="439" customFormat="false" ht="15" hidden="false" customHeight="true" outlineLevel="0" collapsed="false">
      <c r="A439" s="56" t="s">
        <v>14855</v>
      </c>
      <c r="B439" s="56" t="s">
        <v>6663</v>
      </c>
      <c r="C439" s="56" t="s">
        <v>852</v>
      </c>
      <c r="D439" s="56" t="s">
        <v>33</v>
      </c>
      <c r="E439" s="56" t="n">
        <v>62.4</v>
      </c>
      <c r="F439" s="56" t="n">
        <v>79.2</v>
      </c>
      <c r="G439" s="54" t="n">
        <f aca="false">ROUND(E439*F439/100,1)</f>
        <v>49.4</v>
      </c>
      <c r="H439" s="56" t="n">
        <v>3.95</v>
      </c>
      <c r="I439" s="56" t="n">
        <v>91.3</v>
      </c>
      <c r="J439" s="56" t="n">
        <v>10.5</v>
      </c>
      <c r="K439" s="56" t="n">
        <v>1</v>
      </c>
      <c r="L439" s="56" t="n">
        <v>4</v>
      </c>
      <c r="M439" s="56" t="n">
        <v>73</v>
      </c>
      <c r="N439" s="56" t="s">
        <v>80</v>
      </c>
      <c r="O439" s="56" t="s">
        <v>10061</v>
      </c>
      <c r="P439" s="55" t="str">
        <f aca="false">IF(G439&gt;=90,"Excellent",IF(G439&gt;=80,"Good",IF(G439&gt;=70,"At Risk","Poor")))</f>
        <v>Poor</v>
      </c>
      <c r="Q439" s="55" t="n">
        <f aca="false">ROUND(G439*0.4+(100-H439)*0.3+I439*0.3,2)</f>
        <v>75.97</v>
      </c>
      <c r="R439" s="55" t="str">
        <f aca="false">IF(H439&gt;5,"High Rejection",IF(H439&gt;2,"Watch","OK"))</f>
        <v>Watch</v>
      </c>
    </row>
    <row r="440" customFormat="false" ht="15" hidden="false" customHeight="true" outlineLevel="0" collapsed="false">
      <c r="A440" s="52" t="s">
        <v>14856</v>
      </c>
      <c r="B440" s="52" t="s">
        <v>4449</v>
      </c>
      <c r="C440" s="52" t="s">
        <v>1240</v>
      </c>
      <c r="D440" s="52" t="s">
        <v>10</v>
      </c>
      <c r="E440" s="52" t="n">
        <v>73.2</v>
      </c>
      <c r="F440" s="52" t="n">
        <v>79.4</v>
      </c>
      <c r="G440" s="54" t="n">
        <f aca="false">ROUND(E440*F440/100,1)</f>
        <v>58.1</v>
      </c>
      <c r="H440" s="52" t="n">
        <v>2.76</v>
      </c>
      <c r="I440" s="52" t="n">
        <v>97.6</v>
      </c>
      <c r="J440" s="52" t="n">
        <v>9.4</v>
      </c>
      <c r="K440" s="52" t="n">
        <v>-2.13</v>
      </c>
      <c r="L440" s="52" t="n">
        <v>3</v>
      </c>
      <c r="M440" s="52" t="n">
        <v>61.4</v>
      </c>
      <c r="N440" s="52" t="s">
        <v>80</v>
      </c>
      <c r="O440" s="52" t="s">
        <v>10061</v>
      </c>
      <c r="P440" s="55" t="str">
        <f aca="false">IF(G440&gt;=90,"Excellent",IF(G440&gt;=80,"Good",IF(G440&gt;=70,"At Risk","Poor")))</f>
        <v>Poor</v>
      </c>
      <c r="Q440" s="55" t="n">
        <f aca="false">ROUND(G440*0.4+(100-H440)*0.3+I440*0.3,2)</f>
        <v>81.69</v>
      </c>
      <c r="R440" s="55" t="str">
        <f aca="false">IF(H440&gt;5,"High Rejection",IF(H440&gt;2,"Watch","OK"))</f>
        <v>Watch</v>
      </c>
    </row>
    <row r="441" customFormat="false" ht="15" hidden="false" customHeight="true" outlineLevel="0" collapsed="false">
      <c r="A441" s="56" t="s">
        <v>14857</v>
      </c>
      <c r="B441" s="56" t="s">
        <v>5068</v>
      </c>
      <c r="C441" s="56" t="s">
        <v>3238</v>
      </c>
      <c r="D441" s="56" t="s">
        <v>35</v>
      </c>
      <c r="E441" s="56" t="n">
        <v>78.3</v>
      </c>
      <c r="F441" s="56" t="n">
        <v>77.4</v>
      </c>
      <c r="G441" s="54" t="n">
        <f aca="false">ROUND(E441*F441/100,1)</f>
        <v>60.6</v>
      </c>
      <c r="H441" s="56" t="n">
        <v>0.08</v>
      </c>
      <c r="I441" s="56" t="n">
        <v>95.1</v>
      </c>
      <c r="J441" s="56" t="n">
        <v>14.7</v>
      </c>
      <c r="K441" s="56" t="n">
        <v>8.78</v>
      </c>
      <c r="L441" s="56" t="n">
        <v>1</v>
      </c>
      <c r="M441" s="56" t="n">
        <v>58.8</v>
      </c>
      <c r="N441" s="56" t="s">
        <v>80</v>
      </c>
      <c r="O441" s="56" t="s">
        <v>10061</v>
      </c>
      <c r="P441" s="55" t="str">
        <f aca="false">IF(G441&gt;=90,"Excellent",IF(G441&gt;=80,"Good",IF(G441&gt;=70,"At Risk","Poor")))</f>
        <v>Poor</v>
      </c>
      <c r="Q441" s="55" t="n">
        <f aca="false">ROUND(G441*0.4+(100-H441)*0.3+I441*0.3,2)</f>
        <v>82.75</v>
      </c>
      <c r="R441" s="55" t="str">
        <f aca="false">IF(H441&gt;5,"High Rejection",IF(H441&gt;2,"Watch","OK"))</f>
        <v>OK</v>
      </c>
    </row>
    <row r="442" customFormat="false" ht="15" hidden="false" customHeight="true" outlineLevel="0" collapsed="false">
      <c r="A442" s="52" t="s">
        <v>14858</v>
      </c>
      <c r="B442" s="52" t="s">
        <v>4727</v>
      </c>
      <c r="C442" s="52" t="s">
        <v>4563</v>
      </c>
      <c r="D442" s="52" t="s">
        <v>51</v>
      </c>
      <c r="E442" s="52" t="n">
        <v>80.9</v>
      </c>
      <c r="F442" s="52" t="n">
        <v>72.9</v>
      </c>
      <c r="G442" s="54" t="n">
        <f aca="false">ROUND(E442*F442/100,1)</f>
        <v>59</v>
      </c>
      <c r="H442" s="52" t="n">
        <v>2.25</v>
      </c>
      <c r="I442" s="52" t="n">
        <v>87</v>
      </c>
      <c r="J442" s="52" t="n">
        <v>12.9</v>
      </c>
      <c r="K442" s="52" t="n">
        <v>-3.85</v>
      </c>
      <c r="L442" s="52" t="n">
        <v>2</v>
      </c>
      <c r="M442" s="52" t="n">
        <v>56.8</v>
      </c>
      <c r="N442" s="52" t="s">
        <v>79</v>
      </c>
      <c r="O442" s="52" t="s">
        <v>10061</v>
      </c>
      <c r="P442" s="55" t="str">
        <f aca="false">IF(G442&gt;=90,"Excellent",IF(G442&gt;=80,"Good",IF(G442&gt;=70,"At Risk","Poor")))</f>
        <v>Poor</v>
      </c>
      <c r="Q442" s="55" t="n">
        <f aca="false">ROUND(G442*0.4+(100-H442)*0.3+I442*0.3,2)</f>
        <v>79.03</v>
      </c>
      <c r="R442" s="55" t="str">
        <f aca="false">IF(H442&gt;5,"High Rejection",IF(H442&gt;2,"Watch","OK"))</f>
        <v>Watch</v>
      </c>
    </row>
    <row r="443" customFormat="false" ht="15" hidden="false" customHeight="true" outlineLevel="0" collapsed="false">
      <c r="A443" s="56" t="s">
        <v>14859</v>
      </c>
      <c r="B443" s="56" t="s">
        <v>6508</v>
      </c>
      <c r="C443" s="56" t="s">
        <v>6136</v>
      </c>
      <c r="D443" s="56" t="s">
        <v>46</v>
      </c>
      <c r="E443" s="56" t="n">
        <v>80.7</v>
      </c>
      <c r="F443" s="56" t="n">
        <v>84.2</v>
      </c>
      <c r="G443" s="54" t="n">
        <f aca="false">ROUND(E443*F443/100,1)</f>
        <v>67.9</v>
      </c>
      <c r="H443" s="56" t="n">
        <v>6.26</v>
      </c>
      <c r="I443" s="56" t="n">
        <v>87.1</v>
      </c>
      <c r="J443" s="56" t="n">
        <v>-2.7</v>
      </c>
      <c r="K443" s="56" t="n">
        <v>2.85</v>
      </c>
      <c r="L443" s="56" t="n">
        <v>1</v>
      </c>
      <c r="M443" s="56" t="n">
        <v>91</v>
      </c>
      <c r="N443" s="56" t="s">
        <v>80</v>
      </c>
      <c r="O443" s="56" t="s">
        <v>10066</v>
      </c>
      <c r="P443" s="55" t="str">
        <f aca="false">IF(G443&gt;=90,"Excellent",IF(G443&gt;=80,"Good",IF(G443&gt;=70,"At Risk","Poor")))</f>
        <v>Poor</v>
      </c>
      <c r="Q443" s="55" t="n">
        <f aca="false">ROUND(G443*0.4+(100-H443)*0.3+I443*0.3,2)</f>
        <v>81.41</v>
      </c>
      <c r="R443" s="55" t="str">
        <f aca="false">IF(H443&gt;5,"High Rejection",IF(H443&gt;2,"Watch","OK"))</f>
        <v>High Rejection</v>
      </c>
    </row>
    <row r="444" customFormat="false" ht="15" hidden="false" customHeight="true" outlineLevel="0" collapsed="false">
      <c r="A444" s="52" t="s">
        <v>14860</v>
      </c>
      <c r="B444" s="52" t="s">
        <v>6743</v>
      </c>
      <c r="C444" s="52" t="s">
        <v>3622</v>
      </c>
      <c r="D444" s="52" t="s">
        <v>46</v>
      </c>
      <c r="E444" s="52" t="n">
        <v>92.2</v>
      </c>
      <c r="F444" s="52" t="n">
        <v>87</v>
      </c>
      <c r="G444" s="54" t="n">
        <f aca="false">ROUND(E444*F444/100,1)</f>
        <v>80.2</v>
      </c>
      <c r="H444" s="52" t="n">
        <v>6.6</v>
      </c>
      <c r="I444" s="52" t="n">
        <v>87.2</v>
      </c>
      <c r="J444" s="52" t="n">
        <v>2.3</v>
      </c>
      <c r="K444" s="52" t="n">
        <v>2.58</v>
      </c>
      <c r="L444" s="52" t="n">
        <v>2</v>
      </c>
      <c r="M444" s="52" t="n">
        <v>56.3</v>
      </c>
      <c r="N444" s="52" t="s">
        <v>81</v>
      </c>
      <c r="O444" s="52" t="s">
        <v>10066</v>
      </c>
      <c r="P444" s="55" t="str">
        <f aca="false">IF(G444&gt;=90,"Excellent",IF(G444&gt;=80,"Good",IF(G444&gt;=70,"At Risk","Poor")))</f>
        <v>Good</v>
      </c>
      <c r="Q444" s="55" t="n">
        <f aca="false">ROUND(G444*0.4+(100-H444)*0.3+I444*0.3,2)</f>
        <v>86.26</v>
      </c>
      <c r="R444" s="55" t="str">
        <f aca="false">IF(H444&gt;5,"High Rejection",IF(H444&gt;2,"Watch","OK"))</f>
        <v>High Rejection</v>
      </c>
    </row>
    <row r="445" customFormat="false" ht="15" hidden="false" customHeight="true" outlineLevel="0" collapsed="false">
      <c r="A445" s="56" t="s">
        <v>14861</v>
      </c>
      <c r="B445" s="56" t="s">
        <v>14862</v>
      </c>
      <c r="C445" s="56" t="s">
        <v>13897</v>
      </c>
      <c r="D445" s="56" t="s">
        <v>24</v>
      </c>
      <c r="E445" s="56" t="n">
        <v>94.2</v>
      </c>
      <c r="F445" s="56" t="n">
        <v>70.1</v>
      </c>
      <c r="G445" s="54" t="n">
        <f aca="false">ROUND(E445*F445/100,1)</f>
        <v>66</v>
      </c>
      <c r="H445" s="56" t="n">
        <v>6.43</v>
      </c>
      <c r="I445" s="56" t="n">
        <v>91.7</v>
      </c>
      <c r="J445" s="56" t="n">
        <v>1</v>
      </c>
      <c r="K445" s="56" t="n">
        <v>-3.26</v>
      </c>
      <c r="L445" s="56" t="n">
        <v>10</v>
      </c>
      <c r="M445" s="56" t="n">
        <v>55.9</v>
      </c>
      <c r="N445" s="56" t="s">
        <v>78</v>
      </c>
      <c r="O445" s="56" t="s">
        <v>10066</v>
      </c>
      <c r="P445" s="55" t="str">
        <f aca="false">IF(G445&gt;=90,"Excellent",IF(G445&gt;=80,"Good",IF(G445&gt;=70,"At Risk","Poor")))</f>
        <v>Poor</v>
      </c>
      <c r="Q445" s="55" t="n">
        <f aca="false">ROUND(G445*0.4+(100-H445)*0.3+I445*0.3,2)</f>
        <v>81.98</v>
      </c>
      <c r="R445" s="55" t="str">
        <f aca="false">IF(H445&gt;5,"High Rejection",IF(H445&gt;2,"Watch","OK"))</f>
        <v>High Rejection</v>
      </c>
    </row>
    <row r="446" customFormat="false" ht="15" hidden="false" customHeight="true" outlineLevel="0" collapsed="false">
      <c r="A446" s="52" t="s">
        <v>14863</v>
      </c>
      <c r="B446" s="52" t="s">
        <v>14864</v>
      </c>
      <c r="C446" s="52" t="s">
        <v>1980</v>
      </c>
      <c r="D446" s="52" t="s">
        <v>40</v>
      </c>
      <c r="E446" s="52" t="n">
        <v>63</v>
      </c>
      <c r="F446" s="52" t="n">
        <v>90.6</v>
      </c>
      <c r="G446" s="54" t="n">
        <f aca="false">ROUND(E446*F446/100,1)</f>
        <v>57.1</v>
      </c>
      <c r="H446" s="52" t="n">
        <v>2.02</v>
      </c>
      <c r="I446" s="52" t="n">
        <v>93.3</v>
      </c>
      <c r="J446" s="52" t="n">
        <v>-2.2</v>
      </c>
      <c r="K446" s="52" t="n">
        <v>2.64</v>
      </c>
      <c r="L446" s="52" t="n">
        <v>0</v>
      </c>
      <c r="M446" s="52" t="n">
        <v>60.4</v>
      </c>
      <c r="N446" s="52" t="s">
        <v>79</v>
      </c>
      <c r="O446" s="52" t="s">
        <v>10061</v>
      </c>
      <c r="P446" s="55" t="str">
        <f aca="false">IF(G446&gt;=90,"Excellent",IF(G446&gt;=80,"Good",IF(G446&gt;=70,"At Risk","Poor")))</f>
        <v>Poor</v>
      </c>
      <c r="Q446" s="55" t="n">
        <f aca="false">ROUND(G446*0.4+(100-H446)*0.3+I446*0.3,2)</f>
        <v>80.22</v>
      </c>
      <c r="R446" s="55" t="str">
        <f aca="false">IF(H446&gt;5,"High Rejection",IF(H446&gt;2,"Watch","OK"))</f>
        <v>Watch</v>
      </c>
    </row>
    <row r="447" customFormat="false" ht="15" hidden="false" customHeight="true" outlineLevel="0" collapsed="false">
      <c r="A447" s="56" t="s">
        <v>14865</v>
      </c>
      <c r="B447" s="56" t="s">
        <v>6401</v>
      </c>
      <c r="C447" s="56" t="s">
        <v>6636</v>
      </c>
      <c r="D447" s="56" t="s">
        <v>32</v>
      </c>
      <c r="E447" s="56" t="n">
        <v>74.7</v>
      </c>
      <c r="F447" s="56" t="n">
        <v>80.2</v>
      </c>
      <c r="G447" s="54" t="n">
        <f aca="false">ROUND(E447*F447/100,1)</f>
        <v>59.9</v>
      </c>
      <c r="H447" s="56" t="n">
        <v>7.76</v>
      </c>
      <c r="I447" s="56" t="n">
        <v>90.1</v>
      </c>
      <c r="J447" s="56" t="n">
        <v>5.9</v>
      </c>
      <c r="K447" s="56" t="n">
        <v>7.32</v>
      </c>
      <c r="L447" s="56" t="n">
        <v>10</v>
      </c>
      <c r="M447" s="56" t="n">
        <v>97.2</v>
      </c>
      <c r="N447" s="56" t="s">
        <v>81</v>
      </c>
      <c r="O447" s="56" t="s">
        <v>10061</v>
      </c>
      <c r="P447" s="55" t="str">
        <f aca="false">IF(G447&gt;=90,"Excellent",IF(G447&gt;=80,"Good",IF(G447&gt;=70,"At Risk","Poor")))</f>
        <v>Poor</v>
      </c>
      <c r="Q447" s="55" t="n">
        <f aca="false">ROUND(G447*0.4+(100-H447)*0.3+I447*0.3,2)</f>
        <v>78.66</v>
      </c>
      <c r="R447" s="55" t="str">
        <f aca="false">IF(H447&gt;5,"High Rejection",IF(H447&gt;2,"Watch","OK"))</f>
        <v>High Rejection</v>
      </c>
    </row>
    <row r="448" customFormat="false" ht="15" hidden="false" customHeight="true" outlineLevel="0" collapsed="false">
      <c r="A448" s="52" t="s">
        <v>14866</v>
      </c>
      <c r="B448" s="52" t="s">
        <v>5552</v>
      </c>
      <c r="C448" s="52" t="s">
        <v>2887</v>
      </c>
      <c r="D448" s="52" t="s">
        <v>16</v>
      </c>
      <c r="E448" s="52" t="n">
        <v>95.4</v>
      </c>
      <c r="F448" s="52" t="n">
        <v>72.6</v>
      </c>
      <c r="G448" s="54" t="n">
        <f aca="false">ROUND(E448*F448/100,1)</f>
        <v>69.3</v>
      </c>
      <c r="H448" s="52" t="n">
        <v>3.88</v>
      </c>
      <c r="I448" s="52" t="n">
        <v>92.1</v>
      </c>
      <c r="J448" s="52" t="n">
        <v>7.3</v>
      </c>
      <c r="K448" s="52" t="n">
        <v>4.21</v>
      </c>
      <c r="L448" s="52" t="n">
        <v>3</v>
      </c>
      <c r="M448" s="52" t="n">
        <v>86.2</v>
      </c>
      <c r="N448" s="52" t="s">
        <v>81</v>
      </c>
      <c r="O448" s="52" t="s">
        <v>10061</v>
      </c>
      <c r="P448" s="55" t="str">
        <f aca="false">IF(G448&gt;=90,"Excellent",IF(G448&gt;=80,"Good",IF(G448&gt;=70,"At Risk","Poor")))</f>
        <v>Poor</v>
      </c>
      <c r="Q448" s="55" t="n">
        <f aca="false">ROUND(G448*0.4+(100-H448)*0.3+I448*0.3,2)</f>
        <v>84.19</v>
      </c>
      <c r="R448" s="55" t="str">
        <f aca="false">IF(H448&gt;5,"High Rejection",IF(H448&gt;2,"Watch","OK"))</f>
        <v>Watch</v>
      </c>
    </row>
    <row r="449" customFormat="false" ht="15" hidden="false" customHeight="true" outlineLevel="0" collapsed="false">
      <c r="A449" s="56" t="s">
        <v>14867</v>
      </c>
      <c r="B449" s="56" t="s">
        <v>14653</v>
      </c>
      <c r="C449" s="56" t="s">
        <v>790</v>
      </c>
      <c r="D449" s="56" t="s">
        <v>32</v>
      </c>
      <c r="E449" s="56" t="n">
        <v>71.4</v>
      </c>
      <c r="F449" s="56" t="n">
        <v>76.4</v>
      </c>
      <c r="G449" s="54" t="n">
        <f aca="false">ROUND(E449*F449/100,1)</f>
        <v>54.5</v>
      </c>
      <c r="H449" s="56" t="n">
        <v>5.27</v>
      </c>
      <c r="I449" s="56" t="n">
        <v>93.1</v>
      </c>
      <c r="J449" s="56" t="n">
        <v>14.2</v>
      </c>
      <c r="K449" s="56" t="n">
        <v>4.37</v>
      </c>
      <c r="L449" s="56" t="n">
        <v>0</v>
      </c>
      <c r="M449" s="56" t="n">
        <v>93.4</v>
      </c>
      <c r="N449" s="56" t="s">
        <v>80</v>
      </c>
      <c r="O449" s="56" t="s">
        <v>10066</v>
      </c>
      <c r="P449" s="55" t="str">
        <f aca="false">IF(G449&gt;=90,"Excellent",IF(G449&gt;=80,"Good",IF(G449&gt;=70,"At Risk","Poor")))</f>
        <v>Poor</v>
      </c>
      <c r="Q449" s="55" t="n">
        <f aca="false">ROUND(G449*0.4+(100-H449)*0.3+I449*0.3,2)</f>
        <v>78.15</v>
      </c>
      <c r="R449" s="55" t="str">
        <f aca="false">IF(H449&gt;5,"High Rejection",IF(H449&gt;2,"Watch","OK"))</f>
        <v>High Rejection</v>
      </c>
    </row>
    <row r="450" customFormat="false" ht="15" hidden="false" customHeight="true" outlineLevel="0" collapsed="false">
      <c r="A450" s="52" t="s">
        <v>14868</v>
      </c>
      <c r="B450" s="52" t="s">
        <v>14869</v>
      </c>
      <c r="C450" s="52" t="s">
        <v>852</v>
      </c>
      <c r="D450" s="52" t="s">
        <v>39</v>
      </c>
      <c r="E450" s="52" t="n">
        <v>68.3</v>
      </c>
      <c r="F450" s="52" t="n">
        <v>78.6</v>
      </c>
      <c r="G450" s="54" t="n">
        <f aca="false">ROUND(E450*F450/100,1)</f>
        <v>53.7</v>
      </c>
      <c r="H450" s="52" t="n">
        <v>7.67</v>
      </c>
      <c r="I450" s="52" t="n">
        <v>90.7</v>
      </c>
      <c r="J450" s="52" t="n">
        <v>-3.8</v>
      </c>
      <c r="K450" s="52" t="n">
        <v>1.62</v>
      </c>
      <c r="L450" s="52" t="n">
        <v>5</v>
      </c>
      <c r="M450" s="52" t="n">
        <v>74.3</v>
      </c>
      <c r="N450" s="52" t="s">
        <v>80</v>
      </c>
      <c r="O450" s="52" t="s">
        <v>10061</v>
      </c>
      <c r="P450" s="55" t="str">
        <f aca="false">IF(G450&gt;=90,"Excellent",IF(G450&gt;=80,"Good",IF(G450&gt;=70,"At Risk","Poor")))</f>
        <v>Poor</v>
      </c>
      <c r="Q450" s="55" t="n">
        <f aca="false">ROUND(G450*0.4+(100-H450)*0.3+I450*0.3,2)</f>
        <v>76.39</v>
      </c>
      <c r="R450" s="55" t="str">
        <f aca="false">IF(H450&gt;5,"High Rejection",IF(H450&gt;2,"Watch","OK"))</f>
        <v>High Rejection</v>
      </c>
    </row>
    <row r="451" customFormat="false" ht="15" hidden="false" customHeight="true" outlineLevel="0" collapsed="false">
      <c r="A451" s="56" t="s">
        <v>14870</v>
      </c>
      <c r="B451" s="56" t="s">
        <v>14689</v>
      </c>
      <c r="C451" s="56" t="s">
        <v>852</v>
      </c>
      <c r="D451" s="56" t="s">
        <v>24</v>
      </c>
      <c r="E451" s="56" t="n">
        <v>85.8</v>
      </c>
      <c r="F451" s="56" t="n">
        <v>94.1</v>
      </c>
      <c r="G451" s="54" t="n">
        <f aca="false">ROUND(E451*F451/100,1)</f>
        <v>80.7</v>
      </c>
      <c r="H451" s="56" t="n">
        <v>2.75</v>
      </c>
      <c r="I451" s="56" t="n">
        <v>98</v>
      </c>
      <c r="J451" s="56" t="n">
        <v>1.1</v>
      </c>
      <c r="K451" s="56" t="n">
        <v>9.64</v>
      </c>
      <c r="L451" s="56" t="n">
        <v>7</v>
      </c>
      <c r="M451" s="56" t="n">
        <v>97.2</v>
      </c>
      <c r="N451" s="56" t="s">
        <v>80</v>
      </c>
      <c r="O451" s="56" t="s">
        <v>10061</v>
      </c>
      <c r="P451" s="55" t="str">
        <f aca="false">IF(G451&gt;=90,"Excellent",IF(G451&gt;=80,"Good",IF(G451&gt;=70,"At Risk","Poor")))</f>
        <v>Good</v>
      </c>
      <c r="Q451" s="55" t="n">
        <f aca="false">ROUND(G451*0.4+(100-H451)*0.3+I451*0.3,2)</f>
        <v>90.86</v>
      </c>
      <c r="R451" s="55" t="str">
        <f aca="false">IF(H451&gt;5,"High Rejection",IF(H451&gt;2,"Watch","OK"))</f>
        <v>Watch</v>
      </c>
    </row>
    <row r="452" customFormat="false" ht="15" hidden="false" customHeight="true" outlineLevel="0" collapsed="false">
      <c r="A452" s="52" t="s">
        <v>14871</v>
      </c>
      <c r="B452" s="52" t="s">
        <v>5437</v>
      </c>
      <c r="C452" s="52" t="s">
        <v>2046</v>
      </c>
      <c r="D452" s="52" t="s">
        <v>55</v>
      </c>
      <c r="E452" s="52" t="n">
        <v>89.8</v>
      </c>
      <c r="F452" s="52" t="n">
        <v>89.5</v>
      </c>
      <c r="G452" s="54" t="n">
        <f aca="false">ROUND(E452*F452/100,1)</f>
        <v>80.4</v>
      </c>
      <c r="H452" s="52" t="n">
        <v>2.26</v>
      </c>
      <c r="I452" s="52" t="n">
        <v>90</v>
      </c>
      <c r="J452" s="52" t="n">
        <v>9.1</v>
      </c>
      <c r="K452" s="52" t="n">
        <v>8.25</v>
      </c>
      <c r="L452" s="52" t="n">
        <v>9</v>
      </c>
      <c r="M452" s="52" t="n">
        <v>78.7</v>
      </c>
      <c r="N452" s="52" t="s">
        <v>79</v>
      </c>
      <c r="O452" s="52" t="s">
        <v>10061</v>
      </c>
      <c r="P452" s="55" t="str">
        <f aca="false">IF(G452&gt;=90,"Excellent",IF(G452&gt;=80,"Good",IF(G452&gt;=70,"At Risk","Poor")))</f>
        <v>Good</v>
      </c>
      <c r="Q452" s="55" t="n">
        <f aca="false">ROUND(G452*0.4+(100-H452)*0.3+I452*0.3,2)</f>
        <v>88.48</v>
      </c>
      <c r="R452" s="55" t="str">
        <f aca="false">IF(H452&gt;5,"High Rejection",IF(H452&gt;2,"Watch","OK"))</f>
        <v>Watch</v>
      </c>
    </row>
    <row r="453" customFormat="false" ht="15" hidden="false" customHeight="true" outlineLevel="0" collapsed="false">
      <c r="A453" s="56" t="s">
        <v>14872</v>
      </c>
      <c r="B453" s="56" t="s">
        <v>14873</v>
      </c>
      <c r="C453" s="56" t="s">
        <v>4267</v>
      </c>
      <c r="D453" s="56" t="s">
        <v>45</v>
      </c>
      <c r="E453" s="56" t="n">
        <v>93.7</v>
      </c>
      <c r="F453" s="56" t="n">
        <v>74.1</v>
      </c>
      <c r="G453" s="54" t="n">
        <f aca="false">ROUND(E453*F453/100,1)</f>
        <v>69.4</v>
      </c>
      <c r="H453" s="56" t="n">
        <v>6.13</v>
      </c>
      <c r="I453" s="56" t="n">
        <v>88.9</v>
      </c>
      <c r="J453" s="56" t="n">
        <v>2</v>
      </c>
      <c r="K453" s="56" t="n">
        <v>2</v>
      </c>
      <c r="L453" s="56" t="n">
        <v>2</v>
      </c>
      <c r="M453" s="56" t="n">
        <v>62.4</v>
      </c>
      <c r="N453" s="56" t="s">
        <v>80</v>
      </c>
      <c r="O453" s="56" t="s">
        <v>10066</v>
      </c>
      <c r="P453" s="55" t="str">
        <f aca="false">IF(G453&gt;=90,"Excellent",IF(G453&gt;=80,"Good",IF(G453&gt;=70,"At Risk","Poor")))</f>
        <v>Poor</v>
      </c>
      <c r="Q453" s="55" t="n">
        <f aca="false">ROUND(G453*0.4+(100-H453)*0.3+I453*0.3,2)</f>
        <v>82.59</v>
      </c>
      <c r="R453" s="55" t="str">
        <f aca="false">IF(H453&gt;5,"High Rejection",IF(H453&gt;2,"Watch","OK"))</f>
        <v>High Rejection</v>
      </c>
    </row>
    <row r="454" customFormat="false" ht="15" hidden="false" customHeight="true" outlineLevel="0" collapsed="false">
      <c r="A454" s="52" t="s">
        <v>14874</v>
      </c>
      <c r="B454" s="52" t="s">
        <v>6168</v>
      </c>
      <c r="C454" s="52" t="s">
        <v>5133</v>
      </c>
      <c r="D454" s="52" t="s">
        <v>52</v>
      </c>
      <c r="E454" s="52" t="n">
        <v>73.6</v>
      </c>
      <c r="F454" s="52" t="n">
        <v>74.6</v>
      </c>
      <c r="G454" s="54" t="n">
        <f aca="false">ROUND(E454*F454/100,1)</f>
        <v>54.9</v>
      </c>
      <c r="H454" s="52" t="n">
        <v>1.32</v>
      </c>
      <c r="I454" s="52" t="n">
        <v>96.9</v>
      </c>
      <c r="J454" s="52" t="n">
        <v>9.6</v>
      </c>
      <c r="K454" s="52" t="n">
        <v>7.32</v>
      </c>
      <c r="L454" s="52" t="n">
        <v>4</v>
      </c>
      <c r="M454" s="52" t="n">
        <v>86.5</v>
      </c>
      <c r="N454" s="52" t="s">
        <v>79</v>
      </c>
      <c r="O454" s="52" t="s">
        <v>10061</v>
      </c>
      <c r="P454" s="55" t="str">
        <f aca="false">IF(G454&gt;=90,"Excellent",IF(G454&gt;=80,"Good",IF(G454&gt;=70,"At Risk","Poor")))</f>
        <v>Poor</v>
      </c>
      <c r="Q454" s="55" t="n">
        <f aca="false">ROUND(G454*0.4+(100-H454)*0.3+I454*0.3,2)</f>
        <v>80.63</v>
      </c>
      <c r="R454" s="55" t="str">
        <f aca="false">IF(H454&gt;5,"High Rejection",IF(H454&gt;2,"Watch","OK"))</f>
        <v>OK</v>
      </c>
    </row>
    <row r="455" customFormat="false" ht="15" hidden="false" customHeight="true" outlineLevel="0" collapsed="false">
      <c r="A455" s="56" t="s">
        <v>14875</v>
      </c>
      <c r="B455" s="56" t="s">
        <v>14876</v>
      </c>
      <c r="C455" s="56" t="s">
        <v>1745</v>
      </c>
      <c r="D455" s="56" t="s">
        <v>49</v>
      </c>
      <c r="E455" s="56" t="n">
        <v>66.5</v>
      </c>
      <c r="F455" s="56" t="n">
        <v>84</v>
      </c>
      <c r="G455" s="54" t="n">
        <f aca="false">ROUND(E455*F455/100,1)</f>
        <v>55.9</v>
      </c>
      <c r="H455" s="56" t="n">
        <v>7.99</v>
      </c>
      <c r="I455" s="56" t="n">
        <v>96.1</v>
      </c>
      <c r="J455" s="56" t="n">
        <v>1.7</v>
      </c>
      <c r="K455" s="56" t="n">
        <v>7.95</v>
      </c>
      <c r="L455" s="56" t="n">
        <v>4</v>
      </c>
      <c r="M455" s="56" t="n">
        <v>93.5</v>
      </c>
      <c r="N455" s="56" t="s">
        <v>79</v>
      </c>
      <c r="O455" s="56" t="s">
        <v>10061</v>
      </c>
      <c r="P455" s="55" t="str">
        <f aca="false">IF(G455&gt;=90,"Excellent",IF(G455&gt;=80,"Good",IF(G455&gt;=70,"At Risk","Poor")))</f>
        <v>Poor</v>
      </c>
      <c r="Q455" s="55" t="n">
        <f aca="false">ROUND(G455*0.4+(100-H455)*0.3+I455*0.3,2)</f>
        <v>78.79</v>
      </c>
      <c r="R455" s="55" t="str">
        <f aca="false">IF(H455&gt;5,"High Rejection",IF(H455&gt;2,"Watch","OK"))</f>
        <v>High Rejection</v>
      </c>
    </row>
    <row r="456" customFormat="false" ht="15" hidden="false" customHeight="true" outlineLevel="0" collapsed="false">
      <c r="A456" s="52" t="s">
        <v>14877</v>
      </c>
      <c r="B456" s="52" t="s">
        <v>4668</v>
      </c>
      <c r="C456" s="52" t="s">
        <v>1822</v>
      </c>
      <c r="D456" s="52" t="s">
        <v>45</v>
      </c>
      <c r="E456" s="52" t="n">
        <v>83.4</v>
      </c>
      <c r="F456" s="52" t="n">
        <v>86.7</v>
      </c>
      <c r="G456" s="54" t="n">
        <f aca="false">ROUND(E456*F456/100,1)</f>
        <v>72.3</v>
      </c>
      <c r="H456" s="52" t="n">
        <v>3.33</v>
      </c>
      <c r="I456" s="52" t="n">
        <v>88.8</v>
      </c>
      <c r="J456" s="52" t="n">
        <v>7.4</v>
      </c>
      <c r="K456" s="52" t="n">
        <v>3.51</v>
      </c>
      <c r="L456" s="52" t="n">
        <v>6</v>
      </c>
      <c r="M456" s="52" t="n">
        <v>96.2</v>
      </c>
      <c r="N456" s="52" t="s">
        <v>79</v>
      </c>
      <c r="O456" s="52" t="s">
        <v>10066</v>
      </c>
      <c r="P456" s="55" t="str">
        <f aca="false">IF(G456&gt;=90,"Excellent",IF(G456&gt;=80,"Good",IF(G456&gt;=70,"At Risk","Poor")))</f>
        <v>At Risk</v>
      </c>
      <c r="Q456" s="55" t="n">
        <f aca="false">ROUND(G456*0.4+(100-H456)*0.3+I456*0.3,2)</f>
        <v>84.56</v>
      </c>
      <c r="R456" s="55" t="str">
        <f aca="false">IF(H456&gt;5,"High Rejection",IF(H456&gt;2,"Watch","OK"))</f>
        <v>Watch</v>
      </c>
    </row>
    <row r="457" customFormat="false" ht="15" hidden="false" customHeight="true" outlineLevel="0" collapsed="false">
      <c r="A457" s="56" t="s">
        <v>14878</v>
      </c>
      <c r="B457" s="56" t="s">
        <v>6365</v>
      </c>
      <c r="C457" s="56" t="s">
        <v>2914</v>
      </c>
      <c r="D457" s="56" t="s">
        <v>30</v>
      </c>
      <c r="E457" s="56" t="n">
        <v>80.4</v>
      </c>
      <c r="F457" s="56" t="n">
        <v>85.1</v>
      </c>
      <c r="G457" s="54" t="n">
        <f aca="false">ROUND(E457*F457/100,1)</f>
        <v>68.4</v>
      </c>
      <c r="H457" s="56" t="n">
        <v>2.83</v>
      </c>
      <c r="I457" s="56" t="n">
        <v>89.6</v>
      </c>
      <c r="J457" s="56" t="n">
        <v>8.2</v>
      </c>
      <c r="K457" s="56" t="n">
        <v>6.75</v>
      </c>
      <c r="L457" s="56" t="n">
        <v>3</v>
      </c>
      <c r="M457" s="56" t="n">
        <v>62.8</v>
      </c>
      <c r="N457" s="56" t="s">
        <v>80</v>
      </c>
      <c r="O457" s="56" t="s">
        <v>10066</v>
      </c>
      <c r="P457" s="55" t="str">
        <f aca="false">IF(G457&gt;=90,"Excellent",IF(G457&gt;=80,"Good",IF(G457&gt;=70,"At Risk","Poor")))</f>
        <v>Poor</v>
      </c>
      <c r="Q457" s="55" t="n">
        <f aca="false">ROUND(G457*0.4+(100-H457)*0.3+I457*0.3,2)</f>
        <v>83.39</v>
      </c>
      <c r="R457" s="55" t="str">
        <f aca="false">IF(H457&gt;5,"High Rejection",IF(H457&gt;2,"Watch","OK"))</f>
        <v>Watch</v>
      </c>
    </row>
    <row r="458" customFormat="false" ht="15" hidden="false" customHeight="true" outlineLevel="0" collapsed="false">
      <c r="A458" s="52" t="s">
        <v>14879</v>
      </c>
      <c r="B458" s="52" t="s">
        <v>4382</v>
      </c>
      <c r="C458" s="52" t="s">
        <v>2578</v>
      </c>
      <c r="D458" s="52" t="s">
        <v>26</v>
      </c>
      <c r="E458" s="52" t="n">
        <v>96.8</v>
      </c>
      <c r="F458" s="52" t="n">
        <v>83.7</v>
      </c>
      <c r="G458" s="54" t="n">
        <f aca="false">ROUND(E458*F458/100,1)</f>
        <v>81</v>
      </c>
      <c r="H458" s="52" t="n">
        <v>2.3</v>
      </c>
      <c r="I458" s="52" t="n">
        <v>86</v>
      </c>
      <c r="J458" s="52" t="n">
        <v>0.4</v>
      </c>
      <c r="K458" s="52" t="n">
        <v>5.88</v>
      </c>
      <c r="L458" s="52" t="n">
        <v>2</v>
      </c>
      <c r="M458" s="52" t="n">
        <v>82.3</v>
      </c>
      <c r="N458" s="52" t="s">
        <v>79</v>
      </c>
      <c r="O458" s="52" t="s">
        <v>10061</v>
      </c>
      <c r="P458" s="55" t="str">
        <f aca="false">IF(G458&gt;=90,"Excellent",IF(G458&gt;=80,"Good",IF(G458&gt;=70,"At Risk","Poor")))</f>
        <v>Good</v>
      </c>
      <c r="Q458" s="55" t="n">
        <f aca="false">ROUND(G458*0.4+(100-H458)*0.3+I458*0.3,2)</f>
        <v>87.51</v>
      </c>
      <c r="R458" s="55" t="str">
        <f aca="false">IF(H458&gt;5,"High Rejection",IF(H458&gt;2,"Watch","OK"))</f>
        <v>Watch</v>
      </c>
    </row>
    <row r="459" customFormat="false" ht="15" hidden="false" customHeight="true" outlineLevel="0" collapsed="false">
      <c r="A459" s="56" t="s">
        <v>14880</v>
      </c>
      <c r="B459" s="56" t="s">
        <v>6214</v>
      </c>
      <c r="C459" s="56" t="s">
        <v>5686</v>
      </c>
      <c r="D459" s="56" t="s">
        <v>35</v>
      </c>
      <c r="E459" s="56" t="n">
        <v>85.2</v>
      </c>
      <c r="F459" s="56" t="n">
        <v>79.3</v>
      </c>
      <c r="G459" s="54" t="n">
        <f aca="false">ROUND(E459*F459/100,1)</f>
        <v>67.6</v>
      </c>
      <c r="H459" s="56" t="n">
        <v>5.69</v>
      </c>
      <c r="I459" s="56" t="n">
        <v>96.4</v>
      </c>
      <c r="J459" s="56" t="n">
        <v>5.7</v>
      </c>
      <c r="K459" s="56" t="n">
        <v>-3.58</v>
      </c>
      <c r="L459" s="56" t="n">
        <v>0</v>
      </c>
      <c r="M459" s="56" t="n">
        <v>88.3</v>
      </c>
      <c r="N459" s="56" t="s">
        <v>80</v>
      </c>
      <c r="O459" s="56" t="s">
        <v>10066</v>
      </c>
      <c r="P459" s="55" t="str">
        <f aca="false">IF(G459&gt;=90,"Excellent",IF(G459&gt;=80,"Good",IF(G459&gt;=70,"At Risk","Poor")))</f>
        <v>Poor</v>
      </c>
      <c r="Q459" s="55" t="n">
        <f aca="false">ROUND(G459*0.4+(100-H459)*0.3+I459*0.3,2)</f>
        <v>84.25</v>
      </c>
      <c r="R459" s="55" t="str">
        <f aca="false">IF(H459&gt;5,"High Rejection",IF(H459&gt;2,"Watch","OK"))</f>
        <v>High Rejection</v>
      </c>
    </row>
    <row r="460" customFormat="false" ht="15" hidden="false" customHeight="true" outlineLevel="0" collapsed="false">
      <c r="A460" s="52" t="s">
        <v>14881</v>
      </c>
      <c r="B460" s="52" t="s">
        <v>5172</v>
      </c>
      <c r="C460" s="52" t="s">
        <v>2150</v>
      </c>
      <c r="D460" s="52" t="s">
        <v>26</v>
      </c>
      <c r="E460" s="52" t="n">
        <v>69.8</v>
      </c>
      <c r="F460" s="52" t="n">
        <v>81.6</v>
      </c>
      <c r="G460" s="54" t="n">
        <f aca="false">ROUND(E460*F460/100,1)</f>
        <v>57</v>
      </c>
      <c r="H460" s="52" t="n">
        <v>4.35</v>
      </c>
      <c r="I460" s="52" t="n">
        <v>92.2</v>
      </c>
      <c r="J460" s="52" t="n">
        <v>-2.1</v>
      </c>
      <c r="K460" s="52" t="n">
        <v>-0.74</v>
      </c>
      <c r="L460" s="52" t="n">
        <v>7</v>
      </c>
      <c r="M460" s="52" t="n">
        <v>58.7</v>
      </c>
      <c r="N460" s="52" t="s">
        <v>80</v>
      </c>
      <c r="O460" s="52" t="s">
        <v>10066</v>
      </c>
      <c r="P460" s="55" t="str">
        <f aca="false">IF(G460&gt;=90,"Excellent",IF(G460&gt;=80,"Good",IF(G460&gt;=70,"At Risk","Poor")))</f>
        <v>Poor</v>
      </c>
      <c r="Q460" s="55" t="n">
        <f aca="false">ROUND(G460*0.4+(100-H460)*0.3+I460*0.3,2)</f>
        <v>79.16</v>
      </c>
      <c r="R460" s="55" t="str">
        <f aca="false">IF(H460&gt;5,"High Rejection",IF(H460&gt;2,"Watch","OK"))</f>
        <v>Watch</v>
      </c>
    </row>
    <row r="461" customFormat="false" ht="15" hidden="false" customHeight="true" outlineLevel="0" collapsed="false">
      <c r="A461" s="56" t="s">
        <v>14882</v>
      </c>
      <c r="B461" s="56" t="s">
        <v>5236</v>
      </c>
      <c r="C461" s="56" t="s">
        <v>2923</v>
      </c>
      <c r="D461" s="56" t="s">
        <v>39</v>
      </c>
      <c r="E461" s="56" t="n">
        <v>66.7</v>
      </c>
      <c r="F461" s="56" t="n">
        <v>97.9</v>
      </c>
      <c r="G461" s="54" t="n">
        <f aca="false">ROUND(E461*F461/100,1)</f>
        <v>65.3</v>
      </c>
      <c r="H461" s="56" t="n">
        <v>7.15</v>
      </c>
      <c r="I461" s="56" t="n">
        <v>86.4</v>
      </c>
      <c r="J461" s="56" t="n">
        <v>-0.2</v>
      </c>
      <c r="K461" s="56" t="n">
        <v>0.4</v>
      </c>
      <c r="L461" s="56" t="n">
        <v>9</v>
      </c>
      <c r="M461" s="56" t="n">
        <v>88.3</v>
      </c>
      <c r="N461" s="56" t="s">
        <v>78</v>
      </c>
      <c r="O461" s="56" t="s">
        <v>10061</v>
      </c>
      <c r="P461" s="55" t="str">
        <f aca="false">IF(G461&gt;=90,"Excellent",IF(G461&gt;=80,"Good",IF(G461&gt;=70,"At Risk","Poor")))</f>
        <v>Poor</v>
      </c>
      <c r="Q461" s="55" t="n">
        <f aca="false">ROUND(G461*0.4+(100-H461)*0.3+I461*0.3,2)</f>
        <v>79.9</v>
      </c>
      <c r="R461" s="55" t="str">
        <f aca="false">IF(H461&gt;5,"High Rejection",IF(H461&gt;2,"Watch","OK"))</f>
        <v>High Rejection</v>
      </c>
    </row>
    <row r="462" customFormat="false" ht="15" hidden="false" customHeight="true" outlineLevel="0" collapsed="false">
      <c r="A462" s="52" t="s">
        <v>14883</v>
      </c>
      <c r="B462" s="52" t="s">
        <v>7174</v>
      </c>
      <c r="C462" s="52" t="s">
        <v>2682</v>
      </c>
      <c r="D462" s="52" t="s">
        <v>35</v>
      </c>
      <c r="E462" s="52" t="n">
        <v>87.4</v>
      </c>
      <c r="F462" s="52" t="n">
        <v>86.1</v>
      </c>
      <c r="G462" s="54" t="n">
        <f aca="false">ROUND(E462*F462/100,1)</f>
        <v>75.3</v>
      </c>
      <c r="H462" s="52" t="n">
        <v>5.29</v>
      </c>
      <c r="I462" s="52" t="n">
        <v>90.5</v>
      </c>
      <c r="J462" s="52" t="n">
        <v>-1.8</v>
      </c>
      <c r="K462" s="52" t="n">
        <v>9.79</v>
      </c>
      <c r="L462" s="52" t="n">
        <v>7</v>
      </c>
      <c r="M462" s="52" t="n">
        <v>73.9</v>
      </c>
      <c r="N462" s="52" t="s">
        <v>80</v>
      </c>
      <c r="O462" s="52" t="s">
        <v>10066</v>
      </c>
      <c r="P462" s="55" t="str">
        <f aca="false">IF(G462&gt;=90,"Excellent",IF(G462&gt;=80,"Good",IF(G462&gt;=70,"At Risk","Poor")))</f>
        <v>At Risk</v>
      </c>
      <c r="Q462" s="55" t="n">
        <f aca="false">ROUND(G462*0.4+(100-H462)*0.3+I462*0.3,2)</f>
        <v>85.68</v>
      </c>
      <c r="R462" s="55" t="str">
        <f aca="false">IF(H462&gt;5,"High Rejection",IF(H462&gt;2,"Watch","OK"))</f>
        <v>High Rejection</v>
      </c>
    </row>
    <row r="463" customFormat="false" ht="15" hidden="false" customHeight="true" outlineLevel="0" collapsed="false">
      <c r="A463" s="56" t="s">
        <v>14884</v>
      </c>
      <c r="B463" s="56" t="s">
        <v>14885</v>
      </c>
      <c r="C463" s="56" t="s">
        <v>2637</v>
      </c>
      <c r="D463" s="56" t="s">
        <v>22</v>
      </c>
      <c r="E463" s="56" t="n">
        <v>78.3</v>
      </c>
      <c r="F463" s="56" t="n">
        <v>95.3</v>
      </c>
      <c r="G463" s="54" t="n">
        <f aca="false">ROUND(E463*F463/100,1)</f>
        <v>74.6</v>
      </c>
      <c r="H463" s="56" t="n">
        <v>0.78</v>
      </c>
      <c r="I463" s="56" t="n">
        <v>96.6</v>
      </c>
      <c r="J463" s="56" t="n">
        <v>3.8</v>
      </c>
      <c r="K463" s="56" t="n">
        <v>4.73</v>
      </c>
      <c r="L463" s="56" t="n">
        <v>3</v>
      </c>
      <c r="M463" s="56" t="n">
        <v>64.2</v>
      </c>
      <c r="N463" s="56" t="s">
        <v>78</v>
      </c>
      <c r="O463" s="56" t="s">
        <v>10066</v>
      </c>
      <c r="P463" s="55" t="str">
        <f aca="false">IF(G463&gt;=90,"Excellent",IF(G463&gt;=80,"Good",IF(G463&gt;=70,"At Risk","Poor")))</f>
        <v>At Risk</v>
      </c>
      <c r="Q463" s="55" t="n">
        <f aca="false">ROUND(G463*0.4+(100-H463)*0.3+I463*0.3,2)</f>
        <v>88.59</v>
      </c>
      <c r="R463" s="55" t="str">
        <f aca="false">IF(H463&gt;5,"High Rejection",IF(H463&gt;2,"Watch","OK"))</f>
        <v>OK</v>
      </c>
    </row>
    <row r="464" customFormat="false" ht="15" hidden="false" customHeight="true" outlineLevel="0" collapsed="false">
      <c r="A464" s="52" t="s">
        <v>14886</v>
      </c>
      <c r="B464" s="52" t="s">
        <v>4574</v>
      </c>
      <c r="C464" s="52" t="s">
        <v>8037</v>
      </c>
      <c r="D464" s="52" t="s">
        <v>41</v>
      </c>
      <c r="E464" s="52" t="n">
        <v>78.3</v>
      </c>
      <c r="F464" s="52" t="n">
        <v>87.2</v>
      </c>
      <c r="G464" s="54" t="n">
        <f aca="false">ROUND(E464*F464/100,1)</f>
        <v>68.3</v>
      </c>
      <c r="H464" s="52" t="n">
        <v>5.53</v>
      </c>
      <c r="I464" s="52" t="n">
        <v>88.3</v>
      </c>
      <c r="J464" s="52" t="n">
        <v>7.1</v>
      </c>
      <c r="K464" s="52" t="n">
        <v>0.35</v>
      </c>
      <c r="L464" s="52" t="n">
        <v>6</v>
      </c>
      <c r="M464" s="52" t="n">
        <v>56.1</v>
      </c>
      <c r="N464" s="52" t="s">
        <v>81</v>
      </c>
      <c r="O464" s="52" t="s">
        <v>10066</v>
      </c>
      <c r="P464" s="55" t="str">
        <f aca="false">IF(G464&gt;=90,"Excellent",IF(G464&gt;=80,"Good",IF(G464&gt;=70,"At Risk","Poor")))</f>
        <v>Poor</v>
      </c>
      <c r="Q464" s="55" t="n">
        <f aca="false">ROUND(G464*0.4+(100-H464)*0.3+I464*0.3,2)</f>
        <v>82.15</v>
      </c>
      <c r="R464" s="55" t="str">
        <f aca="false">IF(H464&gt;5,"High Rejection",IF(H464&gt;2,"Watch","OK"))</f>
        <v>High Rejection</v>
      </c>
    </row>
    <row r="465" customFormat="false" ht="15" hidden="false" customHeight="true" outlineLevel="0" collapsed="false">
      <c r="A465" s="56" t="s">
        <v>14887</v>
      </c>
      <c r="B465" s="56" t="s">
        <v>14888</v>
      </c>
      <c r="C465" s="56" t="s">
        <v>3580</v>
      </c>
      <c r="D465" s="56" t="s">
        <v>43</v>
      </c>
      <c r="E465" s="56" t="n">
        <v>94.3</v>
      </c>
      <c r="F465" s="56" t="n">
        <v>88.3</v>
      </c>
      <c r="G465" s="54" t="n">
        <f aca="false">ROUND(E465*F465/100,1)</f>
        <v>83.3</v>
      </c>
      <c r="H465" s="56" t="n">
        <v>2.65</v>
      </c>
      <c r="I465" s="56" t="n">
        <v>88.1</v>
      </c>
      <c r="J465" s="56" t="n">
        <v>8.8</v>
      </c>
      <c r="K465" s="56" t="n">
        <v>-4.73</v>
      </c>
      <c r="L465" s="56" t="n">
        <v>1</v>
      </c>
      <c r="M465" s="56" t="n">
        <v>63.4</v>
      </c>
      <c r="N465" s="56" t="s">
        <v>79</v>
      </c>
      <c r="O465" s="56" t="s">
        <v>10061</v>
      </c>
      <c r="P465" s="55" t="str">
        <f aca="false">IF(G465&gt;=90,"Excellent",IF(G465&gt;=80,"Good",IF(G465&gt;=70,"At Risk","Poor")))</f>
        <v>Good</v>
      </c>
      <c r="Q465" s="55" t="n">
        <f aca="false">ROUND(G465*0.4+(100-H465)*0.3+I465*0.3,2)</f>
        <v>88.96</v>
      </c>
      <c r="R465" s="55" t="str">
        <f aca="false">IF(H465&gt;5,"High Rejection",IF(H465&gt;2,"Watch","OK"))</f>
        <v>Watch</v>
      </c>
    </row>
    <row r="466" customFormat="false" ht="15" hidden="false" customHeight="true" outlineLevel="0" collapsed="false">
      <c r="A466" s="52" t="s">
        <v>14889</v>
      </c>
      <c r="B466" s="52" t="s">
        <v>4199</v>
      </c>
      <c r="C466" s="52" t="s">
        <v>2127</v>
      </c>
      <c r="D466" s="52" t="s">
        <v>52</v>
      </c>
      <c r="E466" s="52" t="n">
        <v>73.4</v>
      </c>
      <c r="F466" s="52" t="n">
        <v>79.9</v>
      </c>
      <c r="G466" s="54" t="n">
        <f aca="false">ROUND(E466*F466/100,1)</f>
        <v>58.6</v>
      </c>
      <c r="H466" s="52" t="n">
        <v>1.27</v>
      </c>
      <c r="I466" s="52" t="n">
        <v>91.6</v>
      </c>
      <c r="J466" s="52" t="n">
        <v>12.7</v>
      </c>
      <c r="K466" s="52" t="n">
        <v>-2.24</v>
      </c>
      <c r="L466" s="52" t="n">
        <v>4</v>
      </c>
      <c r="M466" s="52" t="n">
        <v>59.5</v>
      </c>
      <c r="N466" s="52" t="s">
        <v>81</v>
      </c>
      <c r="O466" s="52" t="s">
        <v>10061</v>
      </c>
      <c r="P466" s="55" t="str">
        <f aca="false">IF(G466&gt;=90,"Excellent",IF(G466&gt;=80,"Good",IF(G466&gt;=70,"At Risk","Poor")))</f>
        <v>Poor</v>
      </c>
      <c r="Q466" s="55" t="n">
        <f aca="false">ROUND(G466*0.4+(100-H466)*0.3+I466*0.3,2)</f>
        <v>80.54</v>
      </c>
      <c r="R466" s="55" t="str">
        <f aca="false">IF(H466&gt;5,"High Rejection",IF(H466&gt;2,"Watch","OK"))</f>
        <v>OK</v>
      </c>
    </row>
    <row r="467" customFormat="false" ht="15" hidden="false" customHeight="true" outlineLevel="0" collapsed="false">
      <c r="A467" s="56" t="s">
        <v>14890</v>
      </c>
      <c r="B467" s="56" t="s">
        <v>14891</v>
      </c>
      <c r="C467" s="56" t="s">
        <v>2127</v>
      </c>
      <c r="D467" s="56" t="s">
        <v>49</v>
      </c>
      <c r="E467" s="56" t="n">
        <v>77.6</v>
      </c>
      <c r="F467" s="56" t="n">
        <v>95</v>
      </c>
      <c r="G467" s="54" t="n">
        <f aca="false">ROUND(E467*F467/100,1)</f>
        <v>73.7</v>
      </c>
      <c r="H467" s="56" t="n">
        <v>7.3</v>
      </c>
      <c r="I467" s="56" t="n">
        <v>94.2</v>
      </c>
      <c r="J467" s="56" t="n">
        <v>14.7</v>
      </c>
      <c r="K467" s="56" t="n">
        <v>1.48</v>
      </c>
      <c r="L467" s="56" t="n">
        <v>10</v>
      </c>
      <c r="M467" s="56" t="n">
        <v>77.5</v>
      </c>
      <c r="N467" s="56" t="s">
        <v>81</v>
      </c>
      <c r="O467" s="56" t="s">
        <v>10061</v>
      </c>
      <c r="P467" s="55" t="str">
        <f aca="false">IF(G467&gt;=90,"Excellent",IF(G467&gt;=80,"Good",IF(G467&gt;=70,"At Risk","Poor")))</f>
        <v>At Risk</v>
      </c>
      <c r="Q467" s="55" t="n">
        <f aca="false">ROUND(G467*0.4+(100-H467)*0.3+I467*0.3,2)</f>
        <v>85.55</v>
      </c>
      <c r="R467" s="55" t="str">
        <f aca="false">IF(H467&gt;5,"High Rejection",IF(H467&gt;2,"Watch","OK"))</f>
        <v>High Rejection</v>
      </c>
    </row>
    <row r="468" customFormat="false" ht="15" hidden="false" customHeight="true" outlineLevel="0" collapsed="false">
      <c r="A468" s="52" t="s">
        <v>14892</v>
      </c>
      <c r="B468" s="52" t="s">
        <v>5222</v>
      </c>
      <c r="C468" s="52" t="s">
        <v>667</v>
      </c>
      <c r="D468" s="52" t="s">
        <v>52</v>
      </c>
      <c r="E468" s="52" t="n">
        <v>81.9</v>
      </c>
      <c r="F468" s="52" t="n">
        <v>70.1</v>
      </c>
      <c r="G468" s="54" t="n">
        <f aca="false">ROUND(E468*F468/100,1)</f>
        <v>57.4</v>
      </c>
      <c r="H468" s="52" t="n">
        <v>7.55</v>
      </c>
      <c r="I468" s="52" t="n">
        <v>88.9</v>
      </c>
      <c r="J468" s="52" t="n">
        <v>12.4</v>
      </c>
      <c r="K468" s="52" t="n">
        <v>-0.04</v>
      </c>
      <c r="L468" s="52" t="n">
        <v>6</v>
      </c>
      <c r="M468" s="52" t="n">
        <v>72.2</v>
      </c>
      <c r="N468" s="52" t="s">
        <v>80</v>
      </c>
      <c r="O468" s="52" t="s">
        <v>10061</v>
      </c>
      <c r="P468" s="55" t="str">
        <f aca="false">IF(G468&gt;=90,"Excellent",IF(G468&gt;=80,"Good",IF(G468&gt;=70,"At Risk","Poor")))</f>
        <v>Poor</v>
      </c>
      <c r="Q468" s="55" t="n">
        <f aca="false">ROUND(G468*0.4+(100-H468)*0.3+I468*0.3,2)</f>
        <v>77.37</v>
      </c>
      <c r="R468" s="55" t="str">
        <f aca="false">IF(H468&gt;5,"High Rejection",IF(H468&gt;2,"Watch","OK"))</f>
        <v>High Rejection</v>
      </c>
    </row>
    <row r="469" customFormat="false" ht="15" hidden="false" customHeight="true" outlineLevel="0" collapsed="false">
      <c r="A469" s="56" t="s">
        <v>14893</v>
      </c>
      <c r="B469" s="56" t="s">
        <v>14343</v>
      </c>
      <c r="C469" s="56" t="s">
        <v>6867</v>
      </c>
      <c r="D469" s="56" t="s">
        <v>50</v>
      </c>
      <c r="E469" s="56" t="n">
        <v>98.5</v>
      </c>
      <c r="F469" s="56" t="n">
        <v>86.1</v>
      </c>
      <c r="G469" s="54" t="n">
        <f aca="false">ROUND(E469*F469/100,1)</f>
        <v>84.8</v>
      </c>
      <c r="H469" s="56" t="n">
        <v>5.52</v>
      </c>
      <c r="I469" s="56" t="n">
        <v>92.1</v>
      </c>
      <c r="J469" s="56" t="n">
        <v>9.6</v>
      </c>
      <c r="K469" s="56" t="n">
        <v>6.18</v>
      </c>
      <c r="L469" s="56" t="n">
        <v>9</v>
      </c>
      <c r="M469" s="56" t="n">
        <v>58.6</v>
      </c>
      <c r="N469" s="56" t="s">
        <v>80</v>
      </c>
      <c r="O469" s="56" t="s">
        <v>10061</v>
      </c>
      <c r="P469" s="55" t="str">
        <f aca="false">IF(G469&gt;=90,"Excellent",IF(G469&gt;=80,"Good",IF(G469&gt;=70,"At Risk","Poor")))</f>
        <v>Good</v>
      </c>
      <c r="Q469" s="55" t="n">
        <f aca="false">ROUND(G469*0.4+(100-H469)*0.3+I469*0.3,2)</f>
        <v>89.89</v>
      </c>
      <c r="R469" s="55" t="str">
        <f aca="false">IF(H469&gt;5,"High Rejection",IF(H469&gt;2,"Watch","OK"))</f>
        <v>High Rejection</v>
      </c>
    </row>
    <row r="470" customFormat="false" ht="15" hidden="false" customHeight="true" outlineLevel="0" collapsed="false">
      <c r="A470" s="52" t="s">
        <v>14894</v>
      </c>
      <c r="B470" s="52" t="s">
        <v>5377</v>
      </c>
      <c r="C470" s="52" t="s">
        <v>1966</v>
      </c>
      <c r="D470" s="52" t="s">
        <v>28</v>
      </c>
      <c r="E470" s="52" t="n">
        <v>72.2</v>
      </c>
      <c r="F470" s="52" t="n">
        <v>99.5</v>
      </c>
      <c r="G470" s="54" t="n">
        <f aca="false">ROUND(E470*F470/100,1)</f>
        <v>71.8</v>
      </c>
      <c r="H470" s="52" t="n">
        <v>1.19</v>
      </c>
      <c r="I470" s="52" t="n">
        <v>96.3</v>
      </c>
      <c r="J470" s="52" t="n">
        <v>3.1</v>
      </c>
      <c r="K470" s="52" t="n">
        <v>0.28</v>
      </c>
      <c r="L470" s="52" t="n">
        <v>1</v>
      </c>
      <c r="M470" s="52" t="n">
        <v>90.3</v>
      </c>
      <c r="N470" s="52" t="s">
        <v>79</v>
      </c>
      <c r="O470" s="52" t="s">
        <v>10061</v>
      </c>
      <c r="P470" s="55" t="str">
        <f aca="false">IF(G470&gt;=90,"Excellent",IF(G470&gt;=80,"Good",IF(G470&gt;=70,"At Risk","Poor")))</f>
        <v>At Risk</v>
      </c>
      <c r="Q470" s="55" t="n">
        <f aca="false">ROUND(G470*0.4+(100-H470)*0.3+I470*0.3,2)</f>
        <v>87.25</v>
      </c>
      <c r="R470" s="55" t="str">
        <f aca="false">IF(H470&gt;5,"High Rejection",IF(H470&gt;2,"Watch","OK"))</f>
        <v>OK</v>
      </c>
    </row>
    <row r="471" customFormat="false" ht="15" hidden="false" customHeight="true" outlineLevel="0" collapsed="false">
      <c r="A471" s="56" t="s">
        <v>14895</v>
      </c>
      <c r="B471" s="56" t="s">
        <v>14628</v>
      </c>
      <c r="C471" s="56" t="s">
        <v>2046</v>
      </c>
      <c r="D471" s="56" t="s">
        <v>32</v>
      </c>
      <c r="E471" s="56" t="n">
        <v>77</v>
      </c>
      <c r="F471" s="56" t="n">
        <v>80.7</v>
      </c>
      <c r="G471" s="54" t="n">
        <f aca="false">ROUND(E471*F471/100,1)</f>
        <v>62.1</v>
      </c>
      <c r="H471" s="56" t="n">
        <v>3.38</v>
      </c>
      <c r="I471" s="56" t="n">
        <v>91.1</v>
      </c>
      <c r="J471" s="56" t="n">
        <v>0.7</v>
      </c>
      <c r="K471" s="56" t="n">
        <v>8.68</v>
      </c>
      <c r="L471" s="56" t="n">
        <v>9</v>
      </c>
      <c r="M471" s="56" t="n">
        <v>97.4</v>
      </c>
      <c r="N471" s="56" t="s">
        <v>80</v>
      </c>
      <c r="O471" s="56" t="s">
        <v>10061</v>
      </c>
      <c r="P471" s="55" t="str">
        <f aca="false">IF(G471&gt;=90,"Excellent",IF(G471&gt;=80,"Good",IF(G471&gt;=70,"At Risk","Poor")))</f>
        <v>Poor</v>
      </c>
      <c r="Q471" s="55" t="n">
        <f aca="false">ROUND(G471*0.4+(100-H471)*0.3+I471*0.3,2)</f>
        <v>81.16</v>
      </c>
      <c r="R471" s="55" t="str">
        <f aca="false">IF(H471&gt;5,"High Rejection",IF(H471&gt;2,"Watch","OK"))</f>
        <v>Watch</v>
      </c>
    </row>
    <row r="472" customFormat="false" ht="15" hidden="false" customHeight="true" outlineLevel="0" collapsed="false">
      <c r="A472" s="52" t="s">
        <v>14896</v>
      </c>
      <c r="B472" s="52" t="s">
        <v>14435</v>
      </c>
      <c r="C472" s="52" t="s">
        <v>934</v>
      </c>
      <c r="D472" s="52" t="s">
        <v>44</v>
      </c>
      <c r="E472" s="52" t="n">
        <v>70.5</v>
      </c>
      <c r="F472" s="52" t="n">
        <v>83.9</v>
      </c>
      <c r="G472" s="54" t="n">
        <f aca="false">ROUND(E472*F472/100,1)</f>
        <v>59.1</v>
      </c>
      <c r="H472" s="52" t="n">
        <v>4.71</v>
      </c>
      <c r="I472" s="52" t="n">
        <v>99.4</v>
      </c>
      <c r="J472" s="52" t="n">
        <v>0.9</v>
      </c>
      <c r="K472" s="52" t="n">
        <v>-4.77</v>
      </c>
      <c r="L472" s="52" t="n">
        <v>4</v>
      </c>
      <c r="M472" s="52" t="n">
        <v>60</v>
      </c>
      <c r="N472" s="52" t="s">
        <v>79</v>
      </c>
      <c r="O472" s="52" t="s">
        <v>10061</v>
      </c>
      <c r="P472" s="55" t="str">
        <f aca="false">IF(G472&gt;=90,"Excellent",IF(G472&gt;=80,"Good",IF(G472&gt;=70,"At Risk","Poor")))</f>
        <v>Poor</v>
      </c>
      <c r="Q472" s="55" t="n">
        <f aca="false">ROUND(G472*0.4+(100-H472)*0.3+I472*0.3,2)</f>
        <v>82.05</v>
      </c>
      <c r="R472" s="55" t="str">
        <f aca="false">IF(H472&gt;5,"High Rejection",IF(H472&gt;2,"Watch","OK"))</f>
        <v>Watch</v>
      </c>
    </row>
    <row r="473" customFormat="false" ht="15" hidden="false" customHeight="true" outlineLevel="0" collapsed="false">
      <c r="A473" s="56" t="s">
        <v>14897</v>
      </c>
      <c r="B473" s="56" t="s">
        <v>14696</v>
      </c>
      <c r="C473" s="56" t="s">
        <v>9643</v>
      </c>
      <c r="D473" s="56" t="s">
        <v>42</v>
      </c>
      <c r="E473" s="56" t="n">
        <v>67.5</v>
      </c>
      <c r="F473" s="56" t="n">
        <v>95.7</v>
      </c>
      <c r="G473" s="54" t="n">
        <f aca="false">ROUND(E473*F473/100,1)</f>
        <v>64.6</v>
      </c>
      <c r="H473" s="56" t="n">
        <v>7.61</v>
      </c>
      <c r="I473" s="56" t="n">
        <v>98.2</v>
      </c>
      <c r="J473" s="56" t="n">
        <v>-3.6</v>
      </c>
      <c r="K473" s="56" t="n">
        <v>0.11</v>
      </c>
      <c r="L473" s="56" t="n">
        <v>3</v>
      </c>
      <c r="M473" s="56" t="n">
        <v>96.7</v>
      </c>
      <c r="N473" s="56" t="s">
        <v>78</v>
      </c>
      <c r="O473" s="56" t="s">
        <v>10061</v>
      </c>
      <c r="P473" s="55" t="str">
        <f aca="false">IF(G473&gt;=90,"Excellent",IF(G473&gt;=80,"Good",IF(G473&gt;=70,"At Risk","Poor")))</f>
        <v>Poor</v>
      </c>
      <c r="Q473" s="55" t="n">
        <f aca="false">ROUND(G473*0.4+(100-H473)*0.3+I473*0.3,2)</f>
        <v>83.02</v>
      </c>
      <c r="R473" s="55" t="str">
        <f aca="false">IF(H473&gt;5,"High Rejection",IF(H473&gt;2,"Watch","OK"))</f>
        <v>High Rejection</v>
      </c>
    </row>
    <row r="474" customFormat="false" ht="15" hidden="false" customHeight="true" outlineLevel="0" collapsed="false">
      <c r="A474" s="52" t="s">
        <v>14898</v>
      </c>
      <c r="B474" s="52" t="s">
        <v>14782</v>
      </c>
      <c r="C474" s="52" t="s">
        <v>1579</v>
      </c>
      <c r="D474" s="52" t="s">
        <v>16</v>
      </c>
      <c r="E474" s="52" t="n">
        <v>76.8</v>
      </c>
      <c r="F474" s="52" t="n">
        <v>79.3</v>
      </c>
      <c r="G474" s="54" t="n">
        <f aca="false">ROUND(E474*F474/100,1)</f>
        <v>60.9</v>
      </c>
      <c r="H474" s="52" t="n">
        <v>3.44</v>
      </c>
      <c r="I474" s="52" t="n">
        <v>92.5</v>
      </c>
      <c r="J474" s="52" t="n">
        <v>8.6</v>
      </c>
      <c r="K474" s="52" t="n">
        <v>1.77</v>
      </c>
      <c r="L474" s="52" t="n">
        <v>10</v>
      </c>
      <c r="M474" s="52" t="n">
        <v>79.7</v>
      </c>
      <c r="N474" s="52" t="s">
        <v>81</v>
      </c>
      <c r="O474" s="52" t="s">
        <v>10061</v>
      </c>
      <c r="P474" s="55" t="str">
        <f aca="false">IF(G474&gt;=90,"Excellent",IF(G474&gt;=80,"Good",IF(G474&gt;=70,"At Risk","Poor")))</f>
        <v>Poor</v>
      </c>
      <c r="Q474" s="55" t="n">
        <f aca="false">ROUND(G474*0.4+(100-H474)*0.3+I474*0.3,2)</f>
        <v>81.08</v>
      </c>
      <c r="R474" s="55" t="str">
        <f aca="false">IF(H474&gt;5,"High Rejection",IF(H474&gt;2,"Watch","OK"))</f>
        <v>Watch</v>
      </c>
    </row>
    <row r="475" customFormat="false" ht="15" hidden="false" customHeight="true" outlineLevel="0" collapsed="false">
      <c r="A475" s="56" t="s">
        <v>14899</v>
      </c>
      <c r="B475" s="56" t="s">
        <v>6160</v>
      </c>
      <c r="C475" s="56" t="s">
        <v>12706</v>
      </c>
      <c r="D475" s="56" t="s">
        <v>35</v>
      </c>
      <c r="E475" s="56" t="n">
        <v>61.8</v>
      </c>
      <c r="F475" s="56" t="n">
        <v>97.7</v>
      </c>
      <c r="G475" s="54" t="n">
        <f aca="false">ROUND(E475*F475/100,1)</f>
        <v>60.4</v>
      </c>
      <c r="H475" s="56" t="n">
        <v>0.2</v>
      </c>
      <c r="I475" s="56" t="n">
        <v>85.4</v>
      </c>
      <c r="J475" s="56" t="n">
        <v>-2.9</v>
      </c>
      <c r="K475" s="56" t="n">
        <v>-3.4</v>
      </c>
      <c r="L475" s="56" t="n">
        <v>10</v>
      </c>
      <c r="M475" s="56" t="n">
        <v>66.4</v>
      </c>
      <c r="N475" s="56" t="s">
        <v>80</v>
      </c>
      <c r="O475" s="56" t="s">
        <v>10061</v>
      </c>
      <c r="P475" s="55" t="str">
        <f aca="false">IF(G475&gt;=90,"Excellent",IF(G475&gt;=80,"Good",IF(G475&gt;=70,"At Risk","Poor")))</f>
        <v>Poor</v>
      </c>
      <c r="Q475" s="55" t="n">
        <f aca="false">ROUND(G475*0.4+(100-H475)*0.3+I475*0.3,2)</f>
        <v>79.72</v>
      </c>
      <c r="R475" s="55" t="str">
        <f aca="false">IF(H475&gt;5,"High Rejection",IF(H475&gt;2,"Watch","OK"))</f>
        <v>OK</v>
      </c>
    </row>
    <row r="476" customFormat="false" ht="15" hidden="false" customHeight="true" outlineLevel="0" collapsed="false">
      <c r="A476" s="52" t="s">
        <v>14900</v>
      </c>
      <c r="B476" s="52" t="s">
        <v>5734</v>
      </c>
      <c r="C476" s="52" t="s">
        <v>4692</v>
      </c>
      <c r="D476" s="52" t="s">
        <v>31</v>
      </c>
      <c r="E476" s="52" t="n">
        <v>76.6</v>
      </c>
      <c r="F476" s="52" t="n">
        <v>78.1</v>
      </c>
      <c r="G476" s="54" t="n">
        <f aca="false">ROUND(E476*F476/100,1)</f>
        <v>59.8</v>
      </c>
      <c r="H476" s="52" t="n">
        <v>7.13</v>
      </c>
      <c r="I476" s="52" t="n">
        <v>85.7</v>
      </c>
      <c r="J476" s="52" t="n">
        <v>13.5</v>
      </c>
      <c r="K476" s="52" t="n">
        <v>7.36</v>
      </c>
      <c r="L476" s="52" t="n">
        <v>4</v>
      </c>
      <c r="M476" s="52" t="n">
        <v>56</v>
      </c>
      <c r="N476" s="52" t="s">
        <v>81</v>
      </c>
      <c r="O476" s="52" t="s">
        <v>10066</v>
      </c>
      <c r="P476" s="55" t="str">
        <f aca="false">IF(G476&gt;=90,"Excellent",IF(G476&gt;=80,"Good",IF(G476&gt;=70,"At Risk","Poor")))</f>
        <v>Poor</v>
      </c>
      <c r="Q476" s="55" t="n">
        <f aca="false">ROUND(G476*0.4+(100-H476)*0.3+I476*0.3,2)</f>
        <v>77.49</v>
      </c>
      <c r="R476" s="55" t="str">
        <f aca="false">IF(H476&gt;5,"High Rejection",IF(H476&gt;2,"Watch","OK"))</f>
        <v>High Rejection</v>
      </c>
    </row>
    <row r="477" customFormat="false" ht="15" hidden="false" customHeight="true" outlineLevel="0" collapsed="false">
      <c r="A477" s="56" t="s">
        <v>14901</v>
      </c>
      <c r="B477" s="56" t="s">
        <v>14902</v>
      </c>
      <c r="C477" s="56" t="s">
        <v>4782</v>
      </c>
      <c r="D477" s="56" t="s">
        <v>29</v>
      </c>
      <c r="E477" s="56" t="n">
        <v>92.5</v>
      </c>
      <c r="F477" s="56" t="n">
        <v>72.3</v>
      </c>
      <c r="G477" s="54" t="n">
        <f aca="false">ROUND(E477*F477/100,1)</f>
        <v>66.9</v>
      </c>
      <c r="H477" s="56" t="n">
        <v>3.84</v>
      </c>
      <c r="I477" s="56" t="n">
        <v>96.6</v>
      </c>
      <c r="J477" s="56" t="n">
        <v>3.1</v>
      </c>
      <c r="K477" s="56" t="n">
        <v>-4.52</v>
      </c>
      <c r="L477" s="56" t="n">
        <v>1</v>
      </c>
      <c r="M477" s="56" t="n">
        <v>89.2</v>
      </c>
      <c r="N477" s="56" t="s">
        <v>81</v>
      </c>
      <c r="O477" s="56" t="s">
        <v>10061</v>
      </c>
      <c r="P477" s="55" t="str">
        <f aca="false">IF(G477&gt;=90,"Excellent",IF(G477&gt;=80,"Good",IF(G477&gt;=70,"At Risk","Poor")))</f>
        <v>Poor</v>
      </c>
      <c r="Q477" s="55" t="n">
        <f aca="false">ROUND(G477*0.4+(100-H477)*0.3+I477*0.3,2)</f>
        <v>84.59</v>
      </c>
      <c r="R477" s="55" t="str">
        <f aca="false">IF(H477&gt;5,"High Rejection",IF(H477&gt;2,"Watch","OK"))</f>
        <v>Watch</v>
      </c>
    </row>
    <row r="478" customFormat="false" ht="15" hidden="false" customHeight="true" outlineLevel="0" collapsed="false">
      <c r="A478" s="52" t="s">
        <v>14903</v>
      </c>
      <c r="B478" s="52" t="s">
        <v>4491</v>
      </c>
      <c r="C478" s="52" t="s">
        <v>6402</v>
      </c>
      <c r="D478" s="52" t="s">
        <v>16</v>
      </c>
      <c r="E478" s="52" t="n">
        <v>95.1</v>
      </c>
      <c r="F478" s="52" t="n">
        <v>94.9</v>
      </c>
      <c r="G478" s="54" t="n">
        <f aca="false">ROUND(E478*F478/100,1)</f>
        <v>90.2</v>
      </c>
      <c r="H478" s="52" t="n">
        <v>3.3</v>
      </c>
      <c r="I478" s="52" t="n">
        <v>85.7</v>
      </c>
      <c r="J478" s="52" t="n">
        <v>-3</v>
      </c>
      <c r="K478" s="52" t="n">
        <v>-1.14</v>
      </c>
      <c r="L478" s="52" t="n">
        <v>8</v>
      </c>
      <c r="M478" s="52" t="n">
        <v>58.8</v>
      </c>
      <c r="N478" s="52" t="s">
        <v>80</v>
      </c>
      <c r="O478" s="52" t="s">
        <v>10061</v>
      </c>
      <c r="P478" s="55" t="str">
        <f aca="false">IF(G478&gt;=90,"Excellent",IF(G478&gt;=80,"Good",IF(G478&gt;=70,"At Risk","Poor")))</f>
        <v>Excellent</v>
      </c>
      <c r="Q478" s="55" t="n">
        <f aca="false">ROUND(G478*0.4+(100-H478)*0.3+I478*0.3,2)</f>
        <v>90.8</v>
      </c>
      <c r="R478" s="55" t="str">
        <f aca="false">IF(H478&gt;5,"High Rejection",IF(H478&gt;2,"Watch","OK"))</f>
        <v>Watch</v>
      </c>
    </row>
    <row r="479" customFormat="false" ht="15" hidden="false" customHeight="true" outlineLevel="0" collapsed="false">
      <c r="A479" s="56" t="s">
        <v>14904</v>
      </c>
      <c r="B479" s="56" t="s">
        <v>4320</v>
      </c>
      <c r="C479" s="56" t="s">
        <v>1827</v>
      </c>
      <c r="D479" s="56" t="s">
        <v>41</v>
      </c>
      <c r="E479" s="56" t="n">
        <v>63.1</v>
      </c>
      <c r="F479" s="56" t="n">
        <v>82.5</v>
      </c>
      <c r="G479" s="54" t="n">
        <f aca="false">ROUND(E479*F479/100,1)</f>
        <v>52.1</v>
      </c>
      <c r="H479" s="56" t="n">
        <v>7.5</v>
      </c>
      <c r="I479" s="56" t="n">
        <v>91.8</v>
      </c>
      <c r="J479" s="56" t="n">
        <v>12.4</v>
      </c>
      <c r="K479" s="56" t="n">
        <v>9.22</v>
      </c>
      <c r="L479" s="56" t="n">
        <v>2</v>
      </c>
      <c r="M479" s="56" t="n">
        <v>52.1</v>
      </c>
      <c r="N479" s="56" t="s">
        <v>79</v>
      </c>
      <c r="O479" s="56" t="s">
        <v>10061</v>
      </c>
      <c r="P479" s="55" t="str">
        <f aca="false">IF(G479&gt;=90,"Excellent",IF(G479&gt;=80,"Good",IF(G479&gt;=70,"At Risk","Poor")))</f>
        <v>Poor</v>
      </c>
      <c r="Q479" s="55" t="n">
        <f aca="false">ROUND(G479*0.4+(100-H479)*0.3+I479*0.3,2)</f>
        <v>76.13</v>
      </c>
      <c r="R479" s="55" t="str">
        <f aca="false">IF(H479&gt;5,"High Rejection",IF(H479&gt;2,"Watch","OK"))</f>
        <v>High Rejection</v>
      </c>
    </row>
    <row r="480" customFormat="false" ht="15" hidden="false" customHeight="true" outlineLevel="0" collapsed="false">
      <c r="A480" s="52" t="s">
        <v>14905</v>
      </c>
      <c r="B480" s="52" t="s">
        <v>7134</v>
      </c>
      <c r="C480" s="52" t="s">
        <v>3642</v>
      </c>
      <c r="D480" s="52" t="s">
        <v>53</v>
      </c>
      <c r="E480" s="52" t="n">
        <v>75.5</v>
      </c>
      <c r="F480" s="52" t="n">
        <v>79.4</v>
      </c>
      <c r="G480" s="54" t="n">
        <f aca="false">ROUND(E480*F480/100,1)</f>
        <v>59.9</v>
      </c>
      <c r="H480" s="52" t="n">
        <v>3</v>
      </c>
      <c r="I480" s="52" t="n">
        <v>86.5</v>
      </c>
      <c r="J480" s="52" t="n">
        <v>12.4</v>
      </c>
      <c r="K480" s="52" t="n">
        <v>2.14</v>
      </c>
      <c r="L480" s="52" t="n">
        <v>6</v>
      </c>
      <c r="M480" s="52" t="n">
        <v>67.3</v>
      </c>
      <c r="N480" s="52" t="s">
        <v>81</v>
      </c>
      <c r="O480" s="52" t="s">
        <v>10061</v>
      </c>
      <c r="P480" s="55" t="str">
        <f aca="false">IF(G480&gt;=90,"Excellent",IF(G480&gt;=80,"Good",IF(G480&gt;=70,"At Risk","Poor")))</f>
        <v>Poor</v>
      </c>
      <c r="Q480" s="55" t="n">
        <f aca="false">ROUND(G480*0.4+(100-H480)*0.3+I480*0.3,2)</f>
        <v>79.01</v>
      </c>
      <c r="R480" s="55" t="str">
        <f aca="false">IF(H480&gt;5,"High Rejection",IF(H480&gt;2,"Watch","OK"))</f>
        <v>Watch</v>
      </c>
    </row>
    <row r="481" customFormat="false" ht="15" hidden="false" customHeight="true" outlineLevel="0" collapsed="false">
      <c r="A481" s="56" t="s">
        <v>14906</v>
      </c>
      <c r="B481" s="56" t="s">
        <v>6382</v>
      </c>
      <c r="C481" s="56" t="s">
        <v>3945</v>
      </c>
      <c r="D481" s="56" t="s">
        <v>39</v>
      </c>
      <c r="E481" s="56" t="n">
        <v>71.9</v>
      </c>
      <c r="F481" s="56" t="n">
        <v>98.1</v>
      </c>
      <c r="G481" s="54" t="n">
        <f aca="false">ROUND(E481*F481/100,1)</f>
        <v>70.5</v>
      </c>
      <c r="H481" s="56" t="n">
        <v>4.46</v>
      </c>
      <c r="I481" s="56" t="n">
        <v>89.2</v>
      </c>
      <c r="J481" s="56" t="n">
        <v>12.9</v>
      </c>
      <c r="K481" s="56" t="n">
        <v>-4.64</v>
      </c>
      <c r="L481" s="56" t="n">
        <v>1</v>
      </c>
      <c r="M481" s="56" t="n">
        <v>84.3</v>
      </c>
      <c r="N481" s="56" t="s">
        <v>80</v>
      </c>
      <c r="O481" s="56" t="s">
        <v>10066</v>
      </c>
      <c r="P481" s="55" t="str">
        <f aca="false">IF(G481&gt;=90,"Excellent",IF(G481&gt;=80,"Good",IF(G481&gt;=70,"At Risk","Poor")))</f>
        <v>At Risk</v>
      </c>
      <c r="Q481" s="55" t="n">
        <f aca="false">ROUND(G481*0.4+(100-H481)*0.3+I481*0.3,2)</f>
        <v>83.62</v>
      </c>
      <c r="R481" s="55" t="str">
        <f aca="false">IF(H481&gt;5,"High Rejection",IF(H481&gt;2,"Watch","OK"))</f>
        <v>Watch</v>
      </c>
    </row>
    <row r="482" customFormat="false" ht="15" hidden="false" customHeight="true" outlineLevel="0" collapsed="false">
      <c r="A482" s="52" t="s">
        <v>14907</v>
      </c>
      <c r="B482" s="52" t="s">
        <v>5548</v>
      </c>
      <c r="C482" s="52" t="s">
        <v>8612</v>
      </c>
      <c r="D482" s="52" t="s">
        <v>13</v>
      </c>
      <c r="E482" s="52" t="n">
        <v>85.5</v>
      </c>
      <c r="F482" s="52" t="n">
        <v>86</v>
      </c>
      <c r="G482" s="54" t="n">
        <f aca="false">ROUND(E482*F482/100,1)</f>
        <v>73.5</v>
      </c>
      <c r="H482" s="52" t="n">
        <v>4.44</v>
      </c>
      <c r="I482" s="52" t="n">
        <v>98.9</v>
      </c>
      <c r="J482" s="52" t="n">
        <v>10.6</v>
      </c>
      <c r="K482" s="52" t="n">
        <v>0.04</v>
      </c>
      <c r="L482" s="52" t="n">
        <v>8</v>
      </c>
      <c r="M482" s="52" t="n">
        <v>52.9</v>
      </c>
      <c r="N482" s="52" t="s">
        <v>78</v>
      </c>
      <c r="O482" s="52" t="s">
        <v>10061</v>
      </c>
      <c r="P482" s="55" t="str">
        <f aca="false">IF(G482&gt;=90,"Excellent",IF(G482&gt;=80,"Good",IF(G482&gt;=70,"At Risk","Poor")))</f>
        <v>At Risk</v>
      </c>
      <c r="Q482" s="55" t="n">
        <f aca="false">ROUND(G482*0.4+(100-H482)*0.3+I482*0.3,2)</f>
        <v>87.74</v>
      </c>
      <c r="R482" s="55" t="str">
        <f aca="false">IF(H482&gt;5,"High Rejection",IF(H482&gt;2,"Watch","OK"))</f>
        <v>Watch</v>
      </c>
    </row>
    <row r="483" customFormat="false" ht="15" hidden="false" customHeight="true" outlineLevel="0" collapsed="false">
      <c r="A483" s="56" t="s">
        <v>14908</v>
      </c>
      <c r="B483" s="56" t="s">
        <v>14909</v>
      </c>
      <c r="C483" s="56" t="s">
        <v>3355</v>
      </c>
      <c r="D483" s="56" t="s">
        <v>31</v>
      </c>
      <c r="E483" s="56" t="n">
        <v>81.1</v>
      </c>
      <c r="F483" s="56" t="n">
        <v>98.9</v>
      </c>
      <c r="G483" s="54" t="n">
        <f aca="false">ROUND(E483*F483/100,1)</f>
        <v>80.2</v>
      </c>
      <c r="H483" s="56" t="n">
        <v>6.61</v>
      </c>
      <c r="I483" s="56" t="n">
        <v>91.5</v>
      </c>
      <c r="J483" s="56" t="n">
        <v>9</v>
      </c>
      <c r="K483" s="56" t="n">
        <v>6.5</v>
      </c>
      <c r="L483" s="56" t="n">
        <v>4</v>
      </c>
      <c r="M483" s="56" t="n">
        <v>88.2</v>
      </c>
      <c r="N483" s="56" t="s">
        <v>78</v>
      </c>
      <c r="O483" s="56" t="s">
        <v>10066</v>
      </c>
      <c r="P483" s="55" t="str">
        <f aca="false">IF(G483&gt;=90,"Excellent",IF(G483&gt;=80,"Good",IF(G483&gt;=70,"At Risk","Poor")))</f>
        <v>Good</v>
      </c>
      <c r="Q483" s="55" t="n">
        <f aca="false">ROUND(G483*0.4+(100-H483)*0.3+I483*0.3,2)</f>
        <v>87.55</v>
      </c>
      <c r="R483" s="55" t="str">
        <f aca="false">IF(H483&gt;5,"High Rejection",IF(H483&gt;2,"Watch","OK"))</f>
        <v>High Rejection</v>
      </c>
    </row>
    <row r="484" customFormat="false" ht="15" hidden="false" customHeight="true" outlineLevel="0" collapsed="false">
      <c r="A484" s="52" t="s">
        <v>14910</v>
      </c>
      <c r="B484" s="52" t="s">
        <v>6434</v>
      </c>
      <c r="C484" s="52" t="s">
        <v>2868</v>
      </c>
      <c r="D484" s="52" t="s">
        <v>32</v>
      </c>
      <c r="E484" s="52" t="n">
        <v>67.4</v>
      </c>
      <c r="F484" s="52" t="n">
        <v>95.4</v>
      </c>
      <c r="G484" s="54" t="n">
        <f aca="false">ROUND(E484*F484/100,1)</f>
        <v>64.3</v>
      </c>
      <c r="H484" s="52" t="n">
        <v>2.34</v>
      </c>
      <c r="I484" s="52" t="n">
        <v>95.6</v>
      </c>
      <c r="J484" s="52" t="n">
        <v>5.7</v>
      </c>
      <c r="K484" s="52" t="n">
        <v>9.9</v>
      </c>
      <c r="L484" s="52" t="n">
        <v>2</v>
      </c>
      <c r="M484" s="52" t="n">
        <v>66.4</v>
      </c>
      <c r="N484" s="52" t="s">
        <v>81</v>
      </c>
      <c r="O484" s="52" t="s">
        <v>10066</v>
      </c>
      <c r="P484" s="55" t="str">
        <f aca="false">IF(G484&gt;=90,"Excellent",IF(G484&gt;=80,"Good",IF(G484&gt;=70,"At Risk","Poor")))</f>
        <v>Poor</v>
      </c>
      <c r="Q484" s="55" t="n">
        <f aca="false">ROUND(G484*0.4+(100-H484)*0.3+I484*0.3,2)</f>
        <v>83.7</v>
      </c>
      <c r="R484" s="55" t="str">
        <f aca="false">IF(H484&gt;5,"High Rejection",IF(H484&gt;2,"Watch","OK"))</f>
        <v>Watch</v>
      </c>
    </row>
    <row r="485" customFormat="false" ht="15" hidden="false" customHeight="true" outlineLevel="0" collapsed="false">
      <c r="A485" s="56" t="s">
        <v>14911</v>
      </c>
      <c r="B485" s="56" t="s">
        <v>5599</v>
      </c>
      <c r="C485" s="56" t="s">
        <v>3417</v>
      </c>
      <c r="D485" s="56" t="s">
        <v>34</v>
      </c>
      <c r="E485" s="56" t="n">
        <v>91.9</v>
      </c>
      <c r="F485" s="56" t="n">
        <v>92.6</v>
      </c>
      <c r="G485" s="54" t="n">
        <f aca="false">ROUND(E485*F485/100,1)</f>
        <v>85.1</v>
      </c>
      <c r="H485" s="56" t="n">
        <v>5.07</v>
      </c>
      <c r="I485" s="56" t="n">
        <v>98.8</v>
      </c>
      <c r="J485" s="56" t="n">
        <v>-3.8</v>
      </c>
      <c r="K485" s="56" t="n">
        <v>9.65</v>
      </c>
      <c r="L485" s="56" t="n">
        <v>8</v>
      </c>
      <c r="M485" s="56" t="n">
        <v>99.9</v>
      </c>
      <c r="N485" s="56" t="s">
        <v>81</v>
      </c>
      <c r="O485" s="56" t="s">
        <v>10061</v>
      </c>
      <c r="P485" s="55" t="str">
        <f aca="false">IF(G485&gt;=90,"Excellent",IF(G485&gt;=80,"Good",IF(G485&gt;=70,"At Risk","Poor")))</f>
        <v>Good</v>
      </c>
      <c r="Q485" s="55" t="n">
        <f aca="false">ROUND(G485*0.4+(100-H485)*0.3+I485*0.3,2)</f>
        <v>92.16</v>
      </c>
      <c r="R485" s="55" t="str">
        <f aca="false">IF(H485&gt;5,"High Rejection",IF(H485&gt;2,"Watch","OK"))</f>
        <v>High Rejection</v>
      </c>
    </row>
    <row r="486" customFormat="false" ht="15" hidden="false" customHeight="true" outlineLevel="0" collapsed="false">
      <c r="A486" s="52" t="s">
        <v>14912</v>
      </c>
      <c r="B486" s="52" t="s">
        <v>4842</v>
      </c>
      <c r="C486" s="52" t="s">
        <v>950</v>
      </c>
      <c r="D486" s="52" t="s">
        <v>53</v>
      </c>
      <c r="E486" s="52" t="n">
        <v>71.9</v>
      </c>
      <c r="F486" s="52" t="n">
        <v>75</v>
      </c>
      <c r="G486" s="54" t="n">
        <f aca="false">ROUND(E486*F486/100,1)</f>
        <v>53.9</v>
      </c>
      <c r="H486" s="52" t="n">
        <v>3.55</v>
      </c>
      <c r="I486" s="52" t="n">
        <v>86.4</v>
      </c>
      <c r="J486" s="52" t="n">
        <v>-3.2</v>
      </c>
      <c r="K486" s="52" t="n">
        <v>4.35</v>
      </c>
      <c r="L486" s="52" t="n">
        <v>7</v>
      </c>
      <c r="M486" s="52" t="n">
        <v>55.4</v>
      </c>
      <c r="N486" s="52" t="s">
        <v>78</v>
      </c>
      <c r="O486" s="52" t="s">
        <v>10066</v>
      </c>
      <c r="P486" s="55" t="str">
        <f aca="false">IF(G486&gt;=90,"Excellent",IF(G486&gt;=80,"Good",IF(G486&gt;=70,"At Risk","Poor")))</f>
        <v>Poor</v>
      </c>
      <c r="Q486" s="55" t="n">
        <f aca="false">ROUND(G486*0.4+(100-H486)*0.3+I486*0.3,2)</f>
        <v>76.42</v>
      </c>
      <c r="R486" s="55" t="str">
        <f aca="false">IF(H486&gt;5,"High Rejection",IF(H486&gt;2,"Watch","OK"))</f>
        <v>Watch</v>
      </c>
    </row>
    <row r="487" customFormat="false" ht="15" hidden="false" customHeight="true" outlineLevel="0" collapsed="false">
      <c r="A487" s="56" t="s">
        <v>14913</v>
      </c>
      <c r="B487" s="56" t="s">
        <v>5222</v>
      </c>
      <c r="C487" s="56" t="s">
        <v>8638</v>
      </c>
      <c r="D487" s="56" t="s">
        <v>50</v>
      </c>
      <c r="E487" s="56" t="n">
        <v>83.1</v>
      </c>
      <c r="F487" s="56" t="n">
        <v>72.9</v>
      </c>
      <c r="G487" s="54" t="n">
        <f aca="false">ROUND(E487*F487/100,1)</f>
        <v>60.6</v>
      </c>
      <c r="H487" s="56" t="n">
        <v>4.48</v>
      </c>
      <c r="I487" s="56" t="n">
        <v>98.5</v>
      </c>
      <c r="J487" s="56" t="n">
        <v>11.5</v>
      </c>
      <c r="K487" s="56" t="n">
        <v>0.84</v>
      </c>
      <c r="L487" s="56" t="n">
        <v>5</v>
      </c>
      <c r="M487" s="56" t="n">
        <v>66.1</v>
      </c>
      <c r="N487" s="56" t="s">
        <v>81</v>
      </c>
      <c r="O487" s="56" t="s">
        <v>10061</v>
      </c>
      <c r="P487" s="55" t="str">
        <f aca="false">IF(G487&gt;=90,"Excellent",IF(G487&gt;=80,"Good",IF(G487&gt;=70,"At Risk","Poor")))</f>
        <v>Poor</v>
      </c>
      <c r="Q487" s="55" t="n">
        <f aca="false">ROUND(G487*0.4+(100-H487)*0.3+I487*0.3,2)</f>
        <v>82.45</v>
      </c>
      <c r="R487" s="55" t="str">
        <f aca="false">IF(H487&gt;5,"High Rejection",IF(H487&gt;2,"Watch","OK"))</f>
        <v>Watch</v>
      </c>
    </row>
    <row r="488" customFormat="false" ht="15" hidden="false" customHeight="true" outlineLevel="0" collapsed="false">
      <c r="A488" s="52" t="s">
        <v>14914</v>
      </c>
      <c r="B488" s="52" t="s">
        <v>4983</v>
      </c>
      <c r="C488" s="52" t="s">
        <v>2065</v>
      </c>
      <c r="D488" s="52" t="s">
        <v>56</v>
      </c>
      <c r="E488" s="52" t="n">
        <v>95.5</v>
      </c>
      <c r="F488" s="52" t="n">
        <v>73.7</v>
      </c>
      <c r="G488" s="54" t="n">
        <f aca="false">ROUND(E488*F488/100,1)</f>
        <v>70.4</v>
      </c>
      <c r="H488" s="52" t="n">
        <v>2.36</v>
      </c>
      <c r="I488" s="52" t="n">
        <v>86.2</v>
      </c>
      <c r="J488" s="52" t="n">
        <v>-0.7</v>
      </c>
      <c r="K488" s="52" t="n">
        <v>-3.06</v>
      </c>
      <c r="L488" s="52" t="n">
        <v>4</v>
      </c>
      <c r="M488" s="52" t="n">
        <v>61.5</v>
      </c>
      <c r="N488" s="52" t="s">
        <v>78</v>
      </c>
      <c r="O488" s="52" t="s">
        <v>10061</v>
      </c>
      <c r="P488" s="55" t="str">
        <f aca="false">IF(G488&gt;=90,"Excellent",IF(G488&gt;=80,"Good",IF(G488&gt;=70,"At Risk","Poor")))</f>
        <v>At Risk</v>
      </c>
      <c r="Q488" s="55" t="n">
        <f aca="false">ROUND(G488*0.4+(100-H488)*0.3+I488*0.3,2)</f>
        <v>83.31</v>
      </c>
      <c r="R488" s="55" t="str">
        <f aca="false">IF(H488&gt;5,"High Rejection",IF(H488&gt;2,"Watch","OK"))</f>
        <v>Watch</v>
      </c>
    </row>
    <row r="489" customFormat="false" ht="15" hidden="false" customHeight="true" outlineLevel="0" collapsed="false">
      <c r="A489" s="56" t="s">
        <v>14915</v>
      </c>
      <c r="B489" s="56" t="s">
        <v>14567</v>
      </c>
      <c r="C489" s="56" t="s">
        <v>5508</v>
      </c>
      <c r="D489" s="56" t="s">
        <v>19</v>
      </c>
      <c r="E489" s="56" t="n">
        <v>89.2</v>
      </c>
      <c r="F489" s="56" t="n">
        <v>71.9</v>
      </c>
      <c r="G489" s="54" t="n">
        <f aca="false">ROUND(E489*F489/100,1)</f>
        <v>64.1</v>
      </c>
      <c r="H489" s="56" t="n">
        <v>3.83</v>
      </c>
      <c r="I489" s="56" t="n">
        <v>86.5</v>
      </c>
      <c r="J489" s="56" t="n">
        <v>-3.7</v>
      </c>
      <c r="K489" s="56" t="n">
        <v>-3.59</v>
      </c>
      <c r="L489" s="56" t="n">
        <v>8</v>
      </c>
      <c r="M489" s="56" t="n">
        <v>76</v>
      </c>
      <c r="N489" s="56" t="s">
        <v>79</v>
      </c>
      <c r="O489" s="56" t="s">
        <v>10066</v>
      </c>
      <c r="P489" s="55" t="str">
        <f aca="false">IF(G489&gt;=90,"Excellent",IF(G489&gt;=80,"Good",IF(G489&gt;=70,"At Risk","Poor")))</f>
        <v>Poor</v>
      </c>
      <c r="Q489" s="55" t="n">
        <f aca="false">ROUND(G489*0.4+(100-H489)*0.3+I489*0.3,2)</f>
        <v>80.44</v>
      </c>
      <c r="R489" s="55" t="str">
        <f aca="false">IF(H489&gt;5,"High Rejection",IF(H489&gt;2,"Watch","OK"))</f>
        <v>Watch</v>
      </c>
    </row>
    <row r="490" customFormat="false" ht="15" hidden="false" customHeight="true" outlineLevel="0" collapsed="false">
      <c r="A490" s="52" t="s">
        <v>14916</v>
      </c>
      <c r="B490" s="52" t="s">
        <v>6132</v>
      </c>
      <c r="C490" s="52" t="s">
        <v>2438</v>
      </c>
      <c r="D490" s="52" t="s">
        <v>19</v>
      </c>
      <c r="E490" s="52" t="n">
        <v>63</v>
      </c>
      <c r="F490" s="52" t="n">
        <v>71.8</v>
      </c>
      <c r="G490" s="54" t="n">
        <f aca="false">ROUND(E490*F490/100,1)</f>
        <v>45.2</v>
      </c>
      <c r="H490" s="52" t="n">
        <v>1.7</v>
      </c>
      <c r="I490" s="52" t="n">
        <v>89.8</v>
      </c>
      <c r="J490" s="52" t="n">
        <v>8.3</v>
      </c>
      <c r="K490" s="52" t="n">
        <v>-0.47</v>
      </c>
      <c r="L490" s="52" t="n">
        <v>2</v>
      </c>
      <c r="M490" s="52" t="n">
        <v>52.3</v>
      </c>
      <c r="N490" s="52" t="s">
        <v>81</v>
      </c>
      <c r="O490" s="52" t="s">
        <v>10066</v>
      </c>
      <c r="P490" s="55" t="str">
        <f aca="false">IF(G490&gt;=90,"Excellent",IF(G490&gt;=80,"Good",IF(G490&gt;=70,"At Risk","Poor")))</f>
        <v>Poor</v>
      </c>
      <c r="Q490" s="55" t="n">
        <f aca="false">ROUND(G490*0.4+(100-H490)*0.3+I490*0.3,2)</f>
        <v>74.51</v>
      </c>
      <c r="R490" s="55" t="str">
        <f aca="false">IF(H490&gt;5,"High Rejection",IF(H490&gt;2,"Watch","OK"))</f>
        <v>OK</v>
      </c>
    </row>
    <row r="491" customFormat="false" ht="15" hidden="false" customHeight="true" outlineLevel="0" collapsed="false">
      <c r="A491" s="56" t="s">
        <v>14917</v>
      </c>
      <c r="B491" s="56" t="s">
        <v>14918</v>
      </c>
      <c r="C491" s="56" t="s">
        <v>4543</v>
      </c>
      <c r="D491" s="56" t="s">
        <v>26</v>
      </c>
      <c r="E491" s="56" t="n">
        <v>67.8</v>
      </c>
      <c r="F491" s="56" t="n">
        <v>98.1</v>
      </c>
      <c r="G491" s="54" t="n">
        <f aca="false">ROUND(E491*F491/100,1)</f>
        <v>66.5</v>
      </c>
      <c r="H491" s="56" t="n">
        <v>7.69</v>
      </c>
      <c r="I491" s="56" t="n">
        <v>92.8</v>
      </c>
      <c r="J491" s="56" t="n">
        <v>0.3</v>
      </c>
      <c r="K491" s="56" t="n">
        <v>-2.59</v>
      </c>
      <c r="L491" s="56" t="n">
        <v>8</v>
      </c>
      <c r="M491" s="56" t="n">
        <v>83.9</v>
      </c>
      <c r="N491" s="56" t="s">
        <v>81</v>
      </c>
      <c r="O491" s="56" t="s">
        <v>10066</v>
      </c>
      <c r="P491" s="55" t="str">
        <f aca="false">IF(G491&gt;=90,"Excellent",IF(G491&gt;=80,"Good",IF(G491&gt;=70,"At Risk","Poor")))</f>
        <v>Poor</v>
      </c>
      <c r="Q491" s="55" t="n">
        <f aca="false">ROUND(G491*0.4+(100-H491)*0.3+I491*0.3,2)</f>
        <v>82.13</v>
      </c>
      <c r="R491" s="55" t="str">
        <f aca="false">IF(H491&gt;5,"High Rejection",IF(H491&gt;2,"Watch","OK"))</f>
        <v>High Rejection</v>
      </c>
    </row>
    <row r="492" customFormat="false" ht="15" hidden="false" customHeight="true" outlineLevel="0" collapsed="false">
      <c r="A492" s="52" t="s">
        <v>14919</v>
      </c>
      <c r="B492" s="52" t="s">
        <v>14920</v>
      </c>
      <c r="C492" s="52" t="s">
        <v>2504</v>
      </c>
      <c r="D492" s="52" t="s">
        <v>10</v>
      </c>
      <c r="E492" s="52" t="n">
        <v>83.4</v>
      </c>
      <c r="F492" s="52" t="n">
        <v>80.7</v>
      </c>
      <c r="G492" s="54" t="n">
        <f aca="false">ROUND(E492*F492/100,1)</f>
        <v>67.3</v>
      </c>
      <c r="H492" s="52" t="n">
        <v>4.83</v>
      </c>
      <c r="I492" s="52" t="n">
        <v>87</v>
      </c>
      <c r="J492" s="52" t="n">
        <v>14.8</v>
      </c>
      <c r="K492" s="52" t="n">
        <v>3.7</v>
      </c>
      <c r="L492" s="52" t="n">
        <v>2</v>
      </c>
      <c r="M492" s="52" t="n">
        <v>93.4</v>
      </c>
      <c r="N492" s="52" t="s">
        <v>81</v>
      </c>
      <c r="O492" s="52" t="s">
        <v>10066</v>
      </c>
      <c r="P492" s="55" t="str">
        <f aca="false">IF(G492&gt;=90,"Excellent",IF(G492&gt;=80,"Good",IF(G492&gt;=70,"At Risk","Poor")))</f>
        <v>Poor</v>
      </c>
      <c r="Q492" s="55" t="n">
        <f aca="false">ROUND(G492*0.4+(100-H492)*0.3+I492*0.3,2)</f>
        <v>81.57</v>
      </c>
      <c r="R492" s="55" t="str">
        <f aca="false">IF(H492&gt;5,"High Rejection",IF(H492&gt;2,"Watch","OK"))</f>
        <v>Watch</v>
      </c>
    </row>
    <row r="493" customFormat="false" ht="15" hidden="false" customHeight="true" outlineLevel="0" collapsed="false">
      <c r="A493" s="56" t="s">
        <v>14921</v>
      </c>
      <c r="B493" s="56" t="s">
        <v>4255</v>
      </c>
      <c r="C493" s="56" t="s">
        <v>1119</v>
      </c>
      <c r="D493" s="56" t="s">
        <v>28</v>
      </c>
      <c r="E493" s="56" t="n">
        <v>68.4</v>
      </c>
      <c r="F493" s="56" t="n">
        <v>79</v>
      </c>
      <c r="G493" s="54" t="n">
        <f aca="false">ROUND(E493*F493/100,1)</f>
        <v>54</v>
      </c>
      <c r="H493" s="56" t="n">
        <v>4.08</v>
      </c>
      <c r="I493" s="56" t="n">
        <v>89.9</v>
      </c>
      <c r="J493" s="56" t="n">
        <v>10.9</v>
      </c>
      <c r="K493" s="56" t="n">
        <v>6.05</v>
      </c>
      <c r="L493" s="56" t="n">
        <v>5</v>
      </c>
      <c r="M493" s="56" t="n">
        <v>92</v>
      </c>
      <c r="N493" s="56" t="s">
        <v>78</v>
      </c>
      <c r="O493" s="56" t="s">
        <v>10061</v>
      </c>
      <c r="P493" s="55" t="str">
        <f aca="false">IF(G493&gt;=90,"Excellent",IF(G493&gt;=80,"Good",IF(G493&gt;=70,"At Risk","Poor")))</f>
        <v>Poor</v>
      </c>
      <c r="Q493" s="55" t="n">
        <f aca="false">ROUND(G493*0.4+(100-H493)*0.3+I493*0.3,2)</f>
        <v>77.35</v>
      </c>
      <c r="R493" s="55" t="str">
        <f aca="false">IF(H493&gt;5,"High Rejection",IF(H493&gt;2,"Watch","OK"))</f>
        <v>Watch</v>
      </c>
    </row>
    <row r="494" customFormat="false" ht="15" hidden="false" customHeight="true" outlineLevel="0" collapsed="false">
      <c r="A494" s="52" t="s">
        <v>14922</v>
      </c>
      <c r="B494" s="52" t="s">
        <v>14326</v>
      </c>
      <c r="C494" s="52" t="s">
        <v>6753</v>
      </c>
      <c r="D494" s="52" t="s">
        <v>52</v>
      </c>
      <c r="E494" s="52" t="n">
        <v>62.8</v>
      </c>
      <c r="F494" s="52" t="n">
        <v>92</v>
      </c>
      <c r="G494" s="54" t="n">
        <f aca="false">ROUND(E494*F494/100,1)</f>
        <v>57.8</v>
      </c>
      <c r="H494" s="52" t="n">
        <v>5.98</v>
      </c>
      <c r="I494" s="52" t="n">
        <v>86.4</v>
      </c>
      <c r="J494" s="52" t="n">
        <v>14.4</v>
      </c>
      <c r="K494" s="52" t="n">
        <v>0.65</v>
      </c>
      <c r="L494" s="52" t="n">
        <v>1</v>
      </c>
      <c r="M494" s="52" t="n">
        <v>65</v>
      </c>
      <c r="N494" s="52" t="s">
        <v>80</v>
      </c>
      <c r="O494" s="52" t="s">
        <v>10066</v>
      </c>
      <c r="P494" s="55" t="str">
        <f aca="false">IF(G494&gt;=90,"Excellent",IF(G494&gt;=80,"Good",IF(G494&gt;=70,"At Risk","Poor")))</f>
        <v>Poor</v>
      </c>
      <c r="Q494" s="55" t="n">
        <f aca="false">ROUND(G494*0.4+(100-H494)*0.3+I494*0.3,2)</f>
        <v>77.25</v>
      </c>
      <c r="R494" s="55" t="str">
        <f aca="false">IF(H494&gt;5,"High Rejection",IF(H494&gt;2,"Watch","OK"))</f>
        <v>High Rejection</v>
      </c>
    </row>
    <row r="495" customFormat="false" ht="15" hidden="false" customHeight="true" outlineLevel="0" collapsed="false">
      <c r="A495" s="56" t="s">
        <v>14923</v>
      </c>
      <c r="B495" s="56" t="s">
        <v>14924</v>
      </c>
      <c r="C495" s="56" t="s">
        <v>6310</v>
      </c>
      <c r="D495" s="56" t="s">
        <v>48</v>
      </c>
      <c r="E495" s="56" t="n">
        <v>83.4</v>
      </c>
      <c r="F495" s="56" t="n">
        <v>72</v>
      </c>
      <c r="G495" s="54" t="n">
        <f aca="false">ROUND(E495*F495/100,1)</f>
        <v>60</v>
      </c>
      <c r="H495" s="56" t="n">
        <v>5.03</v>
      </c>
      <c r="I495" s="56" t="n">
        <v>96.1</v>
      </c>
      <c r="J495" s="56" t="n">
        <v>0.7</v>
      </c>
      <c r="K495" s="56" t="n">
        <v>-4.97</v>
      </c>
      <c r="L495" s="56" t="n">
        <v>9</v>
      </c>
      <c r="M495" s="56" t="n">
        <v>90.5</v>
      </c>
      <c r="N495" s="56" t="s">
        <v>79</v>
      </c>
      <c r="O495" s="56" t="s">
        <v>10066</v>
      </c>
      <c r="P495" s="55" t="str">
        <f aca="false">IF(G495&gt;=90,"Excellent",IF(G495&gt;=80,"Good",IF(G495&gt;=70,"At Risk","Poor")))</f>
        <v>Poor</v>
      </c>
      <c r="Q495" s="55" t="n">
        <f aca="false">ROUND(G495*0.4+(100-H495)*0.3+I495*0.3,2)</f>
        <v>81.32</v>
      </c>
      <c r="R495" s="55" t="str">
        <f aca="false">IF(H495&gt;5,"High Rejection",IF(H495&gt;2,"Watch","OK"))</f>
        <v>High Rejection</v>
      </c>
    </row>
    <row r="496" customFormat="false" ht="15" hidden="false" customHeight="true" outlineLevel="0" collapsed="false">
      <c r="A496" s="52" t="s">
        <v>14925</v>
      </c>
      <c r="B496" s="52" t="s">
        <v>4641</v>
      </c>
      <c r="C496" s="52" t="s">
        <v>1702</v>
      </c>
      <c r="D496" s="52" t="s">
        <v>43</v>
      </c>
      <c r="E496" s="52" t="n">
        <v>98</v>
      </c>
      <c r="F496" s="52" t="n">
        <v>71.8</v>
      </c>
      <c r="G496" s="54" t="n">
        <f aca="false">ROUND(E496*F496/100,1)</f>
        <v>70.4</v>
      </c>
      <c r="H496" s="52" t="n">
        <v>2.19</v>
      </c>
      <c r="I496" s="52" t="n">
        <v>87</v>
      </c>
      <c r="J496" s="52" t="n">
        <v>14.3</v>
      </c>
      <c r="K496" s="52" t="n">
        <v>-4.03</v>
      </c>
      <c r="L496" s="52" t="n">
        <v>1</v>
      </c>
      <c r="M496" s="52" t="n">
        <v>77.1</v>
      </c>
      <c r="N496" s="52" t="s">
        <v>78</v>
      </c>
      <c r="O496" s="52" t="s">
        <v>10066</v>
      </c>
      <c r="P496" s="55" t="str">
        <f aca="false">IF(G496&gt;=90,"Excellent",IF(G496&gt;=80,"Good",IF(G496&gt;=70,"At Risk","Poor")))</f>
        <v>At Risk</v>
      </c>
      <c r="Q496" s="55" t="n">
        <f aca="false">ROUND(G496*0.4+(100-H496)*0.3+I496*0.3,2)</f>
        <v>83.6</v>
      </c>
      <c r="R496" s="55" t="str">
        <f aca="false">IF(H496&gt;5,"High Rejection",IF(H496&gt;2,"Watch","OK"))</f>
        <v>Watch</v>
      </c>
    </row>
    <row r="497" customFormat="false" ht="15" hidden="false" customHeight="true" outlineLevel="0" collapsed="false">
      <c r="A497" s="56" t="s">
        <v>14926</v>
      </c>
      <c r="B497" s="56" t="s">
        <v>4204</v>
      </c>
      <c r="C497" s="56" t="s">
        <v>3850</v>
      </c>
      <c r="D497" s="56" t="s">
        <v>32</v>
      </c>
      <c r="E497" s="56" t="n">
        <v>78.8</v>
      </c>
      <c r="F497" s="56" t="n">
        <v>86.5</v>
      </c>
      <c r="G497" s="54" t="n">
        <f aca="false">ROUND(E497*F497/100,1)</f>
        <v>68.2</v>
      </c>
      <c r="H497" s="56" t="n">
        <v>6.64</v>
      </c>
      <c r="I497" s="56" t="n">
        <v>86.3</v>
      </c>
      <c r="J497" s="56" t="n">
        <v>5</v>
      </c>
      <c r="K497" s="56" t="n">
        <v>0.66</v>
      </c>
      <c r="L497" s="56" t="n">
        <v>0</v>
      </c>
      <c r="M497" s="56" t="n">
        <v>65.3</v>
      </c>
      <c r="N497" s="56" t="s">
        <v>80</v>
      </c>
      <c r="O497" s="56" t="s">
        <v>10066</v>
      </c>
      <c r="P497" s="55" t="str">
        <f aca="false">IF(G497&gt;=90,"Excellent",IF(G497&gt;=80,"Good",IF(G497&gt;=70,"At Risk","Poor")))</f>
        <v>Poor</v>
      </c>
      <c r="Q497" s="55" t="n">
        <f aca="false">ROUND(G497*0.4+(100-H497)*0.3+I497*0.3,2)</f>
        <v>81.18</v>
      </c>
      <c r="R497" s="55" t="str">
        <f aca="false">IF(H497&gt;5,"High Rejection",IF(H497&gt;2,"Watch","OK"))</f>
        <v>High Rejection</v>
      </c>
    </row>
    <row r="498" customFormat="false" ht="15" hidden="false" customHeight="true" outlineLevel="0" collapsed="false">
      <c r="A498" s="52" t="s">
        <v>14927</v>
      </c>
      <c r="B498" s="52" t="s">
        <v>6048</v>
      </c>
      <c r="C498" s="52" t="s">
        <v>3937</v>
      </c>
      <c r="D498" s="52" t="s">
        <v>32</v>
      </c>
      <c r="E498" s="52" t="n">
        <v>94.1</v>
      </c>
      <c r="F498" s="52" t="n">
        <v>85.7</v>
      </c>
      <c r="G498" s="54" t="n">
        <f aca="false">ROUND(E498*F498/100,1)</f>
        <v>80.6</v>
      </c>
      <c r="H498" s="52" t="n">
        <v>6.72</v>
      </c>
      <c r="I498" s="52" t="n">
        <v>90.7</v>
      </c>
      <c r="J498" s="52" t="n">
        <v>8.2</v>
      </c>
      <c r="K498" s="52" t="n">
        <v>5.81</v>
      </c>
      <c r="L498" s="52" t="n">
        <v>4</v>
      </c>
      <c r="M498" s="52" t="n">
        <v>78.3</v>
      </c>
      <c r="N498" s="52" t="s">
        <v>80</v>
      </c>
      <c r="O498" s="52" t="s">
        <v>10066</v>
      </c>
      <c r="P498" s="55" t="str">
        <f aca="false">IF(G498&gt;=90,"Excellent",IF(G498&gt;=80,"Good",IF(G498&gt;=70,"At Risk","Poor")))</f>
        <v>Good</v>
      </c>
      <c r="Q498" s="55" t="n">
        <f aca="false">ROUND(G498*0.4+(100-H498)*0.3+I498*0.3,2)</f>
        <v>87.43</v>
      </c>
      <c r="R498" s="55" t="str">
        <f aca="false">IF(H498&gt;5,"High Rejection",IF(H498&gt;2,"Watch","OK"))</f>
        <v>High Rejection</v>
      </c>
    </row>
    <row r="499" customFormat="false" ht="15" hidden="false" customHeight="true" outlineLevel="0" collapsed="false">
      <c r="A499" s="56" t="s">
        <v>14928</v>
      </c>
      <c r="B499" s="56" t="s">
        <v>14636</v>
      </c>
      <c r="C499" s="56" t="s">
        <v>4894</v>
      </c>
      <c r="D499" s="56" t="s">
        <v>53</v>
      </c>
      <c r="E499" s="56" t="n">
        <v>75.7</v>
      </c>
      <c r="F499" s="56" t="n">
        <v>86.6</v>
      </c>
      <c r="G499" s="54" t="n">
        <f aca="false">ROUND(E499*F499/100,1)</f>
        <v>65.6</v>
      </c>
      <c r="H499" s="56" t="n">
        <v>4.18</v>
      </c>
      <c r="I499" s="56" t="n">
        <v>99.5</v>
      </c>
      <c r="J499" s="56" t="n">
        <v>3.3</v>
      </c>
      <c r="K499" s="56" t="n">
        <v>-4.14</v>
      </c>
      <c r="L499" s="56" t="n">
        <v>6</v>
      </c>
      <c r="M499" s="56" t="n">
        <v>86.8</v>
      </c>
      <c r="N499" s="56" t="s">
        <v>81</v>
      </c>
      <c r="O499" s="56" t="s">
        <v>10066</v>
      </c>
      <c r="P499" s="55" t="str">
        <f aca="false">IF(G499&gt;=90,"Excellent",IF(G499&gt;=80,"Good",IF(G499&gt;=70,"At Risk","Poor")))</f>
        <v>Poor</v>
      </c>
      <c r="Q499" s="55" t="n">
        <f aca="false">ROUND(G499*0.4+(100-H499)*0.3+I499*0.3,2)</f>
        <v>84.84</v>
      </c>
      <c r="R499" s="55" t="str">
        <f aca="false">IF(H499&gt;5,"High Rejection",IF(H499&gt;2,"Watch","OK"))</f>
        <v>Watch</v>
      </c>
    </row>
    <row r="500" customFormat="false" ht="15" hidden="false" customHeight="true" outlineLevel="0" collapsed="false">
      <c r="A500" s="52" t="s">
        <v>14929</v>
      </c>
      <c r="B500" s="52" t="s">
        <v>14796</v>
      </c>
      <c r="C500" s="52" t="s">
        <v>3840</v>
      </c>
      <c r="D500" s="52" t="s">
        <v>32</v>
      </c>
      <c r="E500" s="52" t="n">
        <v>61.6</v>
      </c>
      <c r="F500" s="52" t="n">
        <v>81.6</v>
      </c>
      <c r="G500" s="54" t="n">
        <f aca="false">ROUND(E500*F500/100,1)</f>
        <v>50.3</v>
      </c>
      <c r="H500" s="52" t="n">
        <v>7.92</v>
      </c>
      <c r="I500" s="52" t="n">
        <v>91</v>
      </c>
      <c r="J500" s="52" t="n">
        <v>10.3</v>
      </c>
      <c r="K500" s="52" t="n">
        <v>-4.83</v>
      </c>
      <c r="L500" s="52" t="n">
        <v>5</v>
      </c>
      <c r="M500" s="52" t="n">
        <v>83.2</v>
      </c>
      <c r="N500" s="52" t="s">
        <v>81</v>
      </c>
      <c r="O500" s="52" t="s">
        <v>10066</v>
      </c>
      <c r="P500" s="55" t="str">
        <f aca="false">IF(G500&gt;=90,"Excellent",IF(G500&gt;=80,"Good",IF(G500&gt;=70,"At Risk","Poor")))</f>
        <v>Poor</v>
      </c>
      <c r="Q500" s="55" t="n">
        <f aca="false">ROUND(G500*0.4+(100-H500)*0.3+I500*0.3,2)</f>
        <v>75.04</v>
      </c>
      <c r="R500" s="55" t="str">
        <f aca="false">IF(H500&gt;5,"High Rejection",IF(H500&gt;2,"Watch","OK"))</f>
        <v>High Rejection</v>
      </c>
    </row>
    <row r="501" customFormat="false" ht="15" hidden="false" customHeight="true" outlineLevel="0" collapsed="false">
      <c r="A501" s="56" t="s">
        <v>14930</v>
      </c>
      <c r="B501" s="56" t="s">
        <v>5402</v>
      </c>
      <c r="C501" s="56" t="s">
        <v>8180</v>
      </c>
      <c r="D501" s="56" t="s">
        <v>35</v>
      </c>
      <c r="E501" s="56" t="n">
        <v>75.1</v>
      </c>
      <c r="F501" s="56" t="n">
        <v>77.2</v>
      </c>
      <c r="G501" s="54" t="n">
        <f aca="false">ROUND(E501*F501/100,1)</f>
        <v>58</v>
      </c>
      <c r="H501" s="56" t="n">
        <v>4.93</v>
      </c>
      <c r="I501" s="56" t="n">
        <v>99.4</v>
      </c>
      <c r="J501" s="56" t="n">
        <v>-5</v>
      </c>
      <c r="K501" s="56" t="n">
        <v>5.47</v>
      </c>
      <c r="L501" s="56" t="n">
        <v>10</v>
      </c>
      <c r="M501" s="56" t="n">
        <v>81.4</v>
      </c>
      <c r="N501" s="56" t="s">
        <v>81</v>
      </c>
      <c r="O501" s="56" t="s">
        <v>10061</v>
      </c>
      <c r="P501" s="55" t="str">
        <f aca="false">IF(G501&gt;=90,"Excellent",IF(G501&gt;=80,"Good",IF(G501&gt;=70,"At Risk","Poor")))</f>
        <v>Poor</v>
      </c>
      <c r="Q501" s="55" t="n">
        <f aca="false">ROUND(G501*0.4+(100-H501)*0.3+I501*0.3,2)</f>
        <v>81.54</v>
      </c>
      <c r="R501" s="55" t="str">
        <f aca="false">IF(H501&gt;5,"High Rejection",IF(H501&gt;2,"Watch","OK"))</f>
        <v>Watch</v>
      </c>
    </row>
    <row r="502" customFormat="false" ht="15" hidden="false" customHeight="true" outlineLevel="0" collapsed="false">
      <c r="A502" s="52" t="s">
        <v>14931</v>
      </c>
      <c r="B502" s="52" t="s">
        <v>4727</v>
      </c>
      <c r="C502" s="52" t="s">
        <v>5974</v>
      </c>
      <c r="D502" s="52" t="s">
        <v>26</v>
      </c>
      <c r="E502" s="52" t="n">
        <v>88.8</v>
      </c>
      <c r="F502" s="52" t="n">
        <v>70.3</v>
      </c>
      <c r="G502" s="54" t="n">
        <f aca="false">ROUND(E502*F502/100,1)</f>
        <v>62.4</v>
      </c>
      <c r="H502" s="52" t="n">
        <v>3.75</v>
      </c>
      <c r="I502" s="52" t="n">
        <v>86.9</v>
      </c>
      <c r="J502" s="52" t="n">
        <v>-4.8</v>
      </c>
      <c r="K502" s="52" t="n">
        <v>0.66</v>
      </c>
      <c r="L502" s="52" t="n">
        <v>0</v>
      </c>
      <c r="M502" s="52" t="n">
        <v>74.3</v>
      </c>
      <c r="N502" s="52" t="s">
        <v>81</v>
      </c>
      <c r="O502" s="52" t="s">
        <v>10066</v>
      </c>
      <c r="P502" s="55" t="str">
        <f aca="false">IF(G502&gt;=90,"Excellent",IF(G502&gt;=80,"Good",IF(G502&gt;=70,"At Risk","Poor")))</f>
        <v>Poor</v>
      </c>
      <c r="Q502" s="55" t="n">
        <f aca="false">ROUND(G502*0.4+(100-H502)*0.3+I502*0.3,2)</f>
        <v>79.91</v>
      </c>
      <c r="R502" s="55" t="str">
        <f aca="false">IF(H502&gt;5,"High Rejection",IF(H502&gt;2,"Watch","OK"))</f>
        <v>Watch</v>
      </c>
    </row>
    <row r="503" customFormat="false" ht="15" hidden="false" customHeight="true" outlineLevel="0" collapsed="false">
      <c r="A503" s="56" t="s">
        <v>14932</v>
      </c>
      <c r="B503" s="56" t="s">
        <v>14933</v>
      </c>
      <c r="C503" s="56" t="s">
        <v>2438</v>
      </c>
      <c r="D503" s="56" t="s">
        <v>54</v>
      </c>
      <c r="E503" s="56" t="n">
        <v>74.1</v>
      </c>
      <c r="F503" s="56" t="n">
        <v>78.6</v>
      </c>
      <c r="G503" s="54" t="n">
        <f aca="false">ROUND(E503*F503/100,1)</f>
        <v>58.2</v>
      </c>
      <c r="H503" s="56" t="n">
        <v>5.46</v>
      </c>
      <c r="I503" s="56" t="n">
        <v>96.7</v>
      </c>
      <c r="J503" s="56" t="n">
        <v>1.2</v>
      </c>
      <c r="K503" s="56" t="n">
        <v>8.59</v>
      </c>
      <c r="L503" s="56" t="n">
        <v>9</v>
      </c>
      <c r="M503" s="56" t="n">
        <v>70.8</v>
      </c>
      <c r="N503" s="56" t="s">
        <v>80</v>
      </c>
      <c r="O503" s="56" t="s">
        <v>10061</v>
      </c>
      <c r="P503" s="55" t="str">
        <f aca="false">IF(G503&gt;=90,"Excellent",IF(G503&gt;=80,"Good",IF(G503&gt;=70,"At Risk","Poor")))</f>
        <v>Poor</v>
      </c>
      <c r="Q503" s="55" t="n">
        <f aca="false">ROUND(G503*0.4+(100-H503)*0.3+I503*0.3,2)</f>
        <v>80.65</v>
      </c>
      <c r="R503" s="55" t="str">
        <f aca="false">IF(H503&gt;5,"High Rejection",IF(H503&gt;2,"Watch","OK"))</f>
        <v>High Rejection</v>
      </c>
    </row>
    <row r="504" customFormat="false" ht="15" hidden="false" customHeight="true" outlineLevel="0" collapsed="false">
      <c r="A504" s="52" t="s">
        <v>14934</v>
      </c>
      <c r="B504" s="52" t="s">
        <v>5136</v>
      </c>
      <c r="C504" s="52" t="s">
        <v>2010</v>
      </c>
      <c r="D504" s="52" t="s">
        <v>24</v>
      </c>
      <c r="E504" s="52" t="n">
        <v>89.8</v>
      </c>
      <c r="F504" s="52" t="n">
        <v>78.1</v>
      </c>
      <c r="G504" s="54" t="n">
        <f aca="false">ROUND(E504*F504/100,1)</f>
        <v>70.1</v>
      </c>
      <c r="H504" s="52" t="n">
        <v>3.13</v>
      </c>
      <c r="I504" s="52" t="n">
        <v>87</v>
      </c>
      <c r="J504" s="52" t="n">
        <v>6.8</v>
      </c>
      <c r="K504" s="52" t="n">
        <v>9.33</v>
      </c>
      <c r="L504" s="52" t="n">
        <v>3</v>
      </c>
      <c r="M504" s="52" t="n">
        <v>64.4</v>
      </c>
      <c r="N504" s="52" t="s">
        <v>79</v>
      </c>
      <c r="O504" s="52" t="s">
        <v>10066</v>
      </c>
      <c r="P504" s="55" t="str">
        <f aca="false">IF(G504&gt;=90,"Excellent",IF(G504&gt;=80,"Good",IF(G504&gt;=70,"At Risk","Poor")))</f>
        <v>At Risk</v>
      </c>
      <c r="Q504" s="55" t="n">
        <f aca="false">ROUND(G504*0.4+(100-H504)*0.3+I504*0.3,2)</f>
        <v>83.2</v>
      </c>
      <c r="R504" s="55" t="str">
        <f aca="false">IF(H504&gt;5,"High Rejection",IF(H504&gt;2,"Watch","OK"))</f>
        <v>Watch</v>
      </c>
    </row>
    <row r="505" customFormat="false" ht="15" hidden="false" customHeight="true" outlineLevel="0" collapsed="false">
      <c r="A505" s="56" t="s">
        <v>14935</v>
      </c>
      <c r="B505" s="56" t="s">
        <v>14310</v>
      </c>
      <c r="C505" s="56" t="s">
        <v>9941</v>
      </c>
      <c r="D505" s="56" t="s">
        <v>53</v>
      </c>
      <c r="E505" s="56" t="n">
        <v>90</v>
      </c>
      <c r="F505" s="56" t="n">
        <v>90.2</v>
      </c>
      <c r="G505" s="54" t="n">
        <f aca="false">ROUND(E505*F505/100,1)</f>
        <v>81.2</v>
      </c>
      <c r="H505" s="56" t="n">
        <v>2.08</v>
      </c>
      <c r="I505" s="56" t="n">
        <v>93.4</v>
      </c>
      <c r="J505" s="56" t="n">
        <v>-1.5</v>
      </c>
      <c r="K505" s="56" t="n">
        <v>1.09</v>
      </c>
      <c r="L505" s="56" t="n">
        <v>10</v>
      </c>
      <c r="M505" s="56" t="n">
        <v>53.6</v>
      </c>
      <c r="N505" s="56" t="s">
        <v>79</v>
      </c>
      <c r="O505" s="56" t="s">
        <v>10061</v>
      </c>
      <c r="P505" s="55" t="str">
        <f aca="false">IF(G505&gt;=90,"Excellent",IF(G505&gt;=80,"Good",IF(G505&gt;=70,"At Risk","Poor")))</f>
        <v>Good</v>
      </c>
      <c r="Q505" s="55" t="n">
        <f aca="false">ROUND(G505*0.4+(100-H505)*0.3+I505*0.3,2)</f>
        <v>89.88</v>
      </c>
      <c r="R505" s="55" t="str">
        <f aca="false">IF(H505&gt;5,"High Rejection",IF(H505&gt;2,"Watch","OK"))</f>
        <v>Watch</v>
      </c>
    </row>
    <row r="506" customFormat="false" ht="15" hidden="false" customHeight="true" outlineLevel="0" collapsed="false">
      <c r="A506" s="52" t="s">
        <v>14936</v>
      </c>
      <c r="B506" s="52" t="s">
        <v>14937</v>
      </c>
      <c r="C506" s="52" t="s">
        <v>1144</v>
      </c>
      <c r="D506" s="52" t="s">
        <v>43</v>
      </c>
      <c r="E506" s="52" t="n">
        <v>61.4</v>
      </c>
      <c r="F506" s="52" t="n">
        <v>87.7</v>
      </c>
      <c r="G506" s="54" t="n">
        <f aca="false">ROUND(E506*F506/100,1)</f>
        <v>53.8</v>
      </c>
      <c r="H506" s="52" t="n">
        <v>5.22</v>
      </c>
      <c r="I506" s="52" t="n">
        <v>85.1</v>
      </c>
      <c r="J506" s="52" t="n">
        <v>13.2</v>
      </c>
      <c r="K506" s="52" t="n">
        <v>6</v>
      </c>
      <c r="L506" s="52" t="n">
        <v>0</v>
      </c>
      <c r="M506" s="52" t="n">
        <v>50.7</v>
      </c>
      <c r="N506" s="52" t="s">
        <v>81</v>
      </c>
      <c r="O506" s="52" t="s">
        <v>10061</v>
      </c>
      <c r="P506" s="55" t="str">
        <f aca="false">IF(G506&gt;=90,"Excellent",IF(G506&gt;=80,"Good",IF(G506&gt;=70,"At Risk","Poor")))</f>
        <v>Poor</v>
      </c>
      <c r="Q506" s="55" t="n">
        <f aca="false">ROUND(G506*0.4+(100-H506)*0.3+I506*0.3,2)</f>
        <v>75.48</v>
      </c>
      <c r="R506" s="55" t="str">
        <f aca="false">IF(H506&gt;5,"High Rejection",IF(H506&gt;2,"Watch","OK"))</f>
        <v>High Rejection</v>
      </c>
    </row>
    <row r="507" customFormat="false" ht="15" hidden="false" customHeight="true" outlineLevel="0" collapsed="false">
      <c r="A507" s="56" t="s">
        <v>14938</v>
      </c>
      <c r="B507" s="56" t="s">
        <v>5980</v>
      </c>
      <c r="C507" s="56" t="s">
        <v>4625</v>
      </c>
      <c r="D507" s="56" t="s">
        <v>16</v>
      </c>
      <c r="E507" s="56" t="n">
        <v>61.9</v>
      </c>
      <c r="F507" s="56" t="n">
        <v>75.6</v>
      </c>
      <c r="G507" s="54" t="n">
        <f aca="false">ROUND(E507*F507/100,1)</f>
        <v>46.8</v>
      </c>
      <c r="H507" s="56" t="n">
        <v>2</v>
      </c>
      <c r="I507" s="56" t="n">
        <v>88.7</v>
      </c>
      <c r="J507" s="56" t="n">
        <v>-1.2</v>
      </c>
      <c r="K507" s="56" t="n">
        <v>-2.22</v>
      </c>
      <c r="L507" s="56" t="n">
        <v>5</v>
      </c>
      <c r="M507" s="56" t="n">
        <v>94.5</v>
      </c>
      <c r="N507" s="56" t="s">
        <v>81</v>
      </c>
      <c r="O507" s="56" t="s">
        <v>10061</v>
      </c>
      <c r="P507" s="55" t="str">
        <f aca="false">IF(G507&gt;=90,"Excellent",IF(G507&gt;=80,"Good",IF(G507&gt;=70,"At Risk","Poor")))</f>
        <v>Poor</v>
      </c>
      <c r="Q507" s="55" t="n">
        <f aca="false">ROUND(G507*0.4+(100-H507)*0.3+I507*0.3,2)</f>
        <v>74.73</v>
      </c>
      <c r="R507" s="55" t="str">
        <f aca="false">IF(H507&gt;5,"High Rejection",IF(H507&gt;2,"Watch","OK"))</f>
        <v>OK</v>
      </c>
    </row>
    <row r="508" customFormat="false" ht="15" hidden="false" customHeight="true" outlineLevel="0" collapsed="false">
      <c r="A508" s="52" t="s">
        <v>14939</v>
      </c>
      <c r="B508" s="52" t="s">
        <v>4444</v>
      </c>
      <c r="C508" s="52" t="s">
        <v>3466</v>
      </c>
      <c r="D508" s="52" t="s">
        <v>46</v>
      </c>
      <c r="E508" s="52" t="n">
        <v>93.5</v>
      </c>
      <c r="F508" s="52" t="n">
        <v>94.7</v>
      </c>
      <c r="G508" s="54" t="n">
        <f aca="false">ROUND(E508*F508/100,1)</f>
        <v>88.5</v>
      </c>
      <c r="H508" s="52" t="n">
        <v>7.02</v>
      </c>
      <c r="I508" s="52" t="n">
        <v>89.4</v>
      </c>
      <c r="J508" s="52" t="n">
        <v>8.4</v>
      </c>
      <c r="K508" s="52" t="n">
        <v>4.31</v>
      </c>
      <c r="L508" s="52" t="n">
        <v>4</v>
      </c>
      <c r="M508" s="52" t="n">
        <v>82.4</v>
      </c>
      <c r="N508" s="52" t="s">
        <v>80</v>
      </c>
      <c r="O508" s="52" t="s">
        <v>10066</v>
      </c>
      <c r="P508" s="55" t="str">
        <f aca="false">IF(G508&gt;=90,"Excellent",IF(G508&gt;=80,"Good",IF(G508&gt;=70,"At Risk","Poor")))</f>
        <v>Good</v>
      </c>
      <c r="Q508" s="55" t="n">
        <f aca="false">ROUND(G508*0.4+(100-H508)*0.3+I508*0.3,2)</f>
        <v>90.11</v>
      </c>
      <c r="R508" s="55" t="str">
        <f aca="false">IF(H508&gt;5,"High Rejection",IF(H508&gt;2,"Watch","OK"))</f>
        <v>High Rejection</v>
      </c>
    </row>
    <row r="509" customFormat="false" ht="15" hidden="false" customHeight="true" outlineLevel="0" collapsed="false">
      <c r="A509" s="56" t="s">
        <v>14940</v>
      </c>
      <c r="B509" s="56" t="s">
        <v>14440</v>
      </c>
      <c r="C509" s="56" t="s">
        <v>1075</v>
      </c>
      <c r="D509" s="56" t="s">
        <v>32</v>
      </c>
      <c r="E509" s="56" t="n">
        <v>86.2</v>
      </c>
      <c r="F509" s="56" t="n">
        <v>89.8</v>
      </c>
      <c r="G509" s="54" t="n">
        <f aca="false">ROUND(E509*F509/100,1)</f>
        <v>77.4</v>
      </c>
      <c r="H509" s="56" t="n">
        <v>5.13</v>
      </c>
      <c r="I509" s="56" t="n">
        <v>95.1</v>
      </c>
      <c r="J509" s="56" t="n">
        <v>6.1</v>
      </c>
      <c r="K509" s="56" t="n">
        <v>8.61</v>
      </c>
      <c r="L509" s="56" t="n">
        <v>0</v>
      </c>
      <c r="M509" s="56" t="n">
        <v>59.7</v>
      </c>
      <c r="N509" s="56" t="s">
        <v>81</v>
      </c>
      <c r="O509" s="56" t="s">
        <v>10061</v>
      </c>
      <c r="P509" s="55" t="str">
        <f aca="false">IF(G509&gt;=90,"Excellent",IF(G509&gt;=80,"Good",IF(G509&gt;=70,"At Risk","Poor")))</f>
        <v>At Risk</v>
      </c>
      <c r="Q509" s="55" t="n">
        <f aca="false">ROUND(G509*0.4+(100-H509)*0.3+I509*0.3,2)</f>
        <v>87.95</v>
      </c>
      <c r="R509" s="55" t="str">
        <f aca="false">IF(H509&gt;5,"High Rejection",IF(H509&gt;2,"Watch","OK"))</f>
        <v>High Rejection</v>
      </c>
    </row>
    <row r="510" customFormat="false" ht="15" hidden="false" customHeight="true" outlineLevel="0" collapsed="false">
      <c r="A510" s="52" t="s">
        <v>14941</v>
      </c>
      <c r="B510" s="52" t="s">
        <v>14709</v>
      </c>
      <c r="C510" s="52" t="s">
        <v>2597</v>
      </c>
      <c r="D510" s="52" t="s">
        <v>32</v>
      </c>
      <c r="E510" s="52" t="n">
        <v>74</v>
      </c>
      <c r="F510" s="52" t="n">
        <v>98.3</v>
      </c>
      <c r="G510" s="54" t="n">
        <f aca="false">ROUND(E510*F510/100,1)</f>
        <v>72.7</v>
      </c>
      <c r="H510" s="52" t="n">
        <v>2.56</v>
      </c>
      <c r="I510" s="52" t="n">
        <v>91</v>
      </c>
      <c r="J510" s="52" t="n">
        <v>8.5</v>
      </c>
      <c r="K510" s="52" t="n">
        <v>9.39</v>
      </c>
      <c r="L510" s="52" t="n">
        <v>1</v>
      </c>
      <c r="M510" s="52" t="n">
        <v>88.2</v>
      </c>
      <c r="N510" s="52" t="s">
        <v>79</v>
      </c>
      <c r="O510" s="52" t="s">
        <v>10066</v>
      </c>
      <c r="P510" s="55" t="str">
        <f aca="false">IF(G510&gt;=90,"Excellent",IF(G510&gt;=80,"Good",IF(G510&gt;=70,"At Risk","Poor")))</f>
        <v>At Risk</v>
      </c>
      <c r="Q510" s="55" t="n">
        <f aca="false">ROUND(G510*0.4+(100-H510)*0.3+I510*0.3,2)</f>
        <v>85.61</v>
      </c>
      <c r="R510" s="55" t="str">
        <f aca="false">IF(H510&gt;5,"High Rejection",IF(H510&gt;2,"Watch","OK"))</f>
        <v>Watch</v>
      </c>
    </row>
    <row r="511" customFormat="false" ht="15" hidden="false" customHeight="true" outlineLevel="0" collapsed="false">
      <c r="A511" s="56" t="s">
        <v>14942</v>
      </c>
      <c r="B511" s="56" t="s">
        <v>14943</v>
      </c>
      <c r="C511" s="56" t="s">
        <v>5438</v>
      </c>
      <c r="D511" s="56" t="s">
        <v>32</v>
      </c>
      <c r="E511" s="56" t="n">
        <v>68.3</v>
      </c>
      <c r="F511" s="56" t="n">
        <v>85.8</v>
      </c>
      <c r="G511" s="54" t="n">
        <f aca="false">ROUND(E511*F511/100,1)</f>
        <v>58.6</v>
      </c>
      <c r="H511" s="56" t="n">
        <v>6.25</v>
      </c>
      <c r="I511" s="56" t="n">
        <v>88.3</v>
      </c>
      <c r="J511" s="56" t="n">
        <v>11.3</v>
      </c>
      <c r="K511" s="56" t="n">
        <v>5.83</v>
      </c>
      <c r="L511" s="56" t="n">
        <v>8</v>
      </c>
      <c r="M511" s="56" t="n">
        <v>61.2</v>
      </c>
      <c r="N511" s="56" t="s">
        <v>79</v>
      </c>
      <c r="O511" s="56" t="s">
        <v>10061</v>
      </c>
      <c r="P511" s="55" t="str">
        <f aca="false">IF(G511&gt;=90,"Excellent",IF(G511&gt;=80,"Good",IF(G511&gt;=70,"At Risk","Poor")))</f>
        <v>Poor</v>
      </c>
      <c r="Q511" s="55" t="n">
        <f aca="false">ROUND(G511*0.4+(100-H511)*0.3+I511*0.3,2)</f>
        <v>78.06</v>
      </c>
      <c r="R511" s="55" t="str">
        <f aca="false">IF(H511&gt;5,"High Rejection",IF(H511&gt;2,"Watch","OK"))</f>
        <v>High Rejection</v>
      </c>
    </row>
    <row r="512" customFormat="false" ht="15" hidden="false" customHeight="true" outlineLevel="0" collapsed="false">
      <c r="A512" s="52" t="s">
        <v>14944</v>
      </c>
      <c r="B512" s="52" t="s">
        <v>14291</v>
      </c>
      <c r="C512" s="52" t="s">
        <v>7892</v>
      </c>
      <c r="D512" s="52" t="s">
        <v>41</v>
      </c>
      <c r="E512" s="52" t="n">
        <v>82.8</v>
      </c>
      <c r="F512" s="52" t="n">
        <v>92.5</v>
      </c>
      <c r="G512" s="54" t="n">
        <f aca="false">ROUND(E512*F512/100,1)</f>
        <v>76.6</v>
      </c>
      <c r="H512" s="52" t="n">
        <v>4.91</v>
      </c>
      <c r="I512" s="52" t="n">
        <v>88.3</v>
      </c>
      <c r="J512" s="52" t="n">
        <v>7</v>
      </c>
      <c r="K512" s="52" t="n">
        <v>9.54</v>
      </c>
      <c r="L512" s="52" t="n">
        <v>5</v>
      </c>
      <c r="M512" s="52" t="n">
        <v>90.2</v>
      </c>
      <c r="N512" s="52" t="s">
        <v>81</v>
      </c>
      <c r="O512" s="52" t="s">
        <v>10061</v>
      </c>
      <c r="P512" s="55" t="str">
        <f aca="false">IF(G512&gt;=90,"Excellent",IF(G512&gt;=80,"Good",IF(G512&gt;=70,"At Risk","Poor")))</f>
        <v>At Risk</v>
      </c>
      <c r="Q512" s="55" t="n">
        <f aca="false">ROUND(G512*0.4+(100-H512)*0.3+I512*0.3,2)</f>
        <v>85.66</v>
      </c>
      <c r="R512" s="55" t="str">
        <f aca="false">IF(H512&gt;5,"High Rejection",IF(H512&gt;2,"Watch","OK"))</f>
        <v>Watch</v>
      </c>
    </row>
    <row r="513" customFormat="false" ht="15" hidden="false" customHeight="true" outlineLevel="0" collapsed="false">
      <c r="A513" s="56" t="s">
        <v>14945</v>
      </c>
      <c r="B513" s="56" t="s">
        <v>5205</v>
      </c>
      <c r="C513" s="56" t="s">
        <v>1069</v>
      </c>
      <c r="D513" s="56" t="s">
        <v>10</v>
      </c>
      <c r="E513" s="56" t="n">
        <v>95.4</v>
      </c>
      <c r="F513" s="56" t="n">
        <v>77.1</v>
      </c>
      <c r="G513" s="54" t="n">
        <f aca="false">ROUND(E513*F513/100,1)</f>
        <v>73.6</v>
      </c>
      <c r="H513" s="56" t="n">
        <v>6.13</v>
      </c>
      <c r="I513" s="56" t="n">
        <v>94.8</v>
      </c>
      <c r="J513" s="56" t="n">
        <v>13.7</v>
      </c>
      <c r="K513" s="56" t="n">
        <v>3.69</v>
      </c>
      <c r="L513" s="56" t="n">
        <v>7</v>
      </c>
      <c r="M513" s="56" t="n">
        <v>89.2</v>
      </c>
      <c r="N513" s="56" t="s">
        <v>79</v>
      </c>
      <c r="O513" s="56" t="s">
        <v>10061</v>
      </c>
      <c r="P513" s="55" t="str">
        <f aca="false">IF(G513&gt;=90,"Excellent",IF(G513&gt;=80,"Good",IF(G513&gt;=70,"At Risk","Poor")))</f>
        <v>At Risk</v>
      </c>
      <c r="Q513" s="55" t="n">
        <f aca="false">ROUND(G513*0.4+(100-H513)*0.3+I513*0.3,2)</f>
        <v>86.04</v>
      </c>
      <c r="R513" s="55" t="str">
        <f aca="false">IF(H513&gt;5,"High Rejection",IF(H513&gt;2,"Watch","OK"))</f>
        <v>High Rejection</v>
      </c>
    </row>
    <row r="514" customFormat="false" ht="15" hidden="false" customHeight="true" outlineLevel="0" collapsed="false">
      <c r="A514" s="52" t="s">
        <v>14946</v>
      </c>
      <c r="B514" s="52" t="s">
        <v>6463</v>
      </c>
      <c r="C514" s="52" t="s">
        <v>2005</v>
      </c>
      <c r="D514" s="52" t="s">
        <v>39</v>
      </c>
      <c r="E514" s="52" t="n">
        <v>79.4</v>
      </c>
      <c r="F514" s="52" t="n">
        <v>87</v>
      </c>
      <c r="G514" s="54" t="n">
        <f aca="false">ROUND(E514*F514/100,1)</f>
        <v>69.1</v>
      </c>
      <c r="H514" s="52" t="n">
        <v>3.11</v>
      </c>
      <c r="I514" s="52" t="n">
        <v>94.1</v>
      </c>
      <c r="J514" s="52" t="n">
        <v>-4.3</v>
      </c>
      <c r="K514" s="52" t="n">
        <v>2.12</v>
      </c>
      <c r="L514" s="52" t="n">
        <v>9</v>
      </c>
      <c r="M514" s="52" t="n">
        <v>97.9</v>
      </c>
      <c r="N514" s="52" t="s">
        <v>81</v>
      </c>
      <c r="O514" s="52" t="s">
        <v>10061</v>
      </c>
      <c r="P514" s="55" t="str">
        <f aca="false">IF(G514&gt;=90,"Excellent",IF(G514&gt;=80,"Good",IF(G514&gt;=70,"At Risk","Poor")))</f>
        <v>Poor</v>
      </c>
      <c r="Q514" s="55" t="n">
        <f aca="false">ROUND(G514*0.4+(100-H514)*0.3+I514*0.3,2)</f>
        <v>84.94</v>
      </c>
      <c r="R514" s="55" t="str">
        <f aca="false">IF(H514&gt;5,"High Rejection",IF(H514&gt;2,"Watch","OK"))</f>
        <v>Watch</v>
      </c>
    </row>
    <row r="515" customFormat="false" ht="15" hidden="false" customHeight="true" outlineLevel="0" collapsed="false">
      <c r="A515" s="56" t="s">
        <v>14947</v>
      </c>
      <c r="B515" s="56" t="s">
        <v>4755</v>
      </c>
      <c r="C515" s="56" t="s">
        <v>3682</v>
      </c>
      <c r="D515" s="56" t="s">
        <v>34</v>
      </c>
      <c r="E515" s="56" t="n">
        <v>66.2</v>
      </c>
      <c r="F515" s="56" t="n">
        <v>94.6</v>
      </c>
      <c r="G515" s="54" t="n">
        <f aca="false">ROUND(E515*F515/100,1)</f>
        <v>62.6</v>
      </c>
      <c r="H515" s="56" t="n">
        <v>4.42</v>
      </c>
      <c r="I515" s="56" t="n">
        <v>93.7</v>
      </c>
      <c r="J515" s="56" t="n">
        <v>13.5</v>
      </c>
      <c r="K515" s="56" t="n">
        <v>8.41</v>
      </c>
      <c r="L515" s="56" t="n">
        <v>6</v>
      </c>
      <c r="M515" s="56" t="n">
        <v>98.5</v>
      </c>
      <c r="N515" s="56" t="s">
        <v>80</v>
      </c>
      <c r="O515" s="56" t="s">
        <v>10061</v>
      </c>
      <c r="P515" s="55" t="str">
        <f aca="false">IF(G515&gt;=90,"Excellent",IF(G515&gt;=80,"Good",IF(G515&gt;=70,"At Risk","Poor")))</f>
        <v>Poor</v>
      </c>
      <c r="Q515" s="55" t="n">
        <f aca="false">ROUND(G515*0.4+(100-H515)*0.3+I515*0.3,2)</f>
        <v>81.82</v>
      </c>
      <c r="R515" s="55" t="str">
        <f aca="false">IF(H515&gt;5,"High Rejection",IF(H515&gt;2,"Watch","OK"))</f>
        <v>Watch</v>
      </c>
    </row>
    <row r="516" customFormat="false" ht="15" hidden="false" customHeight="true" outlineLevel="0" collapsed="false">
      <c r="A516" s="52" t="s">
        <v>14948</v>
      </c>
      <c r="B516" s="52" t="s">
        <v>6427</v>
      </c>
      <c r="C516" s="52" t="s">
        <v>7040</v>
      </c>
      <c r="D516" s="52" t="s">
        <v>32</v>
      </c>
      <c r="E516" s="52" t="n">
        <v>75.3</v>
      </c>
      <c r="F516" s="52" t="n">
        <v>71.6</v>
      </c>
      <c r="G516" s="54" t="n">
        <f aca="false">ROUND(E516*F516/100,1)</f>
        <v>53.9</v>
      </c>
      <c r="H516" s="52" t="n">
        <v>1.96</v>
      </c>
      <c r="I516" s="52" t="n">
        <v>87.7</v>
      </c>
      <c r="J516" s="52" t="n">
        <v>1.9</v>
      </c>
      <c r="K516" s="52" t="n">
        <v>3.58</v>
      </c>
      <c r="L516" s="52" t="n">
        <v>10</v>
      </c>
      <c r="M516" s="52" t="n">
        <v>63.3</v>
      </c>
      <c r="N516" s="52" t="s">
        <v>81</v>
      </c>
      <c r="O516" s="52" t="s">
        <v>10061</v>
      </c>
      <c r="P516" s="55" t="str">
        <f aca="false">IF(G516&gt;=90,"Excellent",IF(G516&gt;=80,"Good",IF(G516&gt;=70,"At Risk","Poor")))</f>
        <v>Poor</v>
      </c>
      <c r="Q516" s="55" t="n">
        <f aca="false">ROUND(G516*0.4+(100-H516)*0.3+I516*0.3,2)</f>
        <v>77.28</v>
      </c>
      <c r="R516" s="55" t="str">
        <f aca="false">IF(H516&gt;5,"High Rejection",IF(H516&gt;2,"Watch","OK"))</f>
        <v>OK</v>
      </c>
    </row>
    <row r="517" customFormat="false" ht="15" hidden="false" customHeight="true" outlineLevel="0" collapsed="false">
      <c r="A517" s="56" t="s">
        <v>14949</v>
      </c>
      <c r="B517" s="56" t="s">
        <v>14533</v>
      </c>
      <c r="C517" s="56" t="s">
        <v>3591</v>
      </c>
      <c r="D517" s="56" t="s">
        <v>30</v>
      </c>
      <c r="E517" s="56" t="n">
        <v>80.6</v>
      </c>
      <c r="F517" s="56" t="n">
        <v>83.9</v>
      </c>
      <c r="G517" s="54" t="n">
        <f aca="false">ROUND(E517*F517/100,1)</f>
        <v>67.6</v>
      </c>
      <c r="H517" s="56" t="n">
        <v>5.2</v>
      </c>
      <c r="I517" s="56" t="n">
        <v>98.1</v>
      </c>
      <c r="J517" s="56" t="n">
        <v>-4</v>
      </c>
      <c r="K517" s="56" t="n">
        <v>-0.99</v>
      </c>
      <c r="L517" s="56" t="n">
        <v>10</v>
      </c>
      <c r="M517" s="56" t="n">
        <v>73.3</v>
      </c>
      <c r="N517" s="56" t="s">
        <v>81</v>
      </c>
      <c r="O517" s="56" t="s">
        <v>10061</v>
      </c>
      <c r="P517" s="55" t="str">
        <f aca="false">IF(G517&gt;=90,"Excellent",IF(G517&gt;=80,"Good",IF(G517&gt;=70,"At Risk","Poor")))</f>
        <v>Poor</v>
      </c>
      <c r="Q517" s="55" t="n">
        <f aca="false">ROUND(G517*0.4+(100-H517)*0.3+I517*0.3,2)</f>
        <v>84.91</v>
      </c>
      <c r="R517" s="55" t="str">
        <f aca="false">IF(H517&gt;5,"High Rejection",IF(H517&gt;2,"Watch","OK"))</f>
        <v>High Rejection</v>
      </c>
    </row>
    <row r="518" customFormat="false" ht="15" hidden="false" customHeight="true" outlineLevel="0" collapsed="false">
      <c r="A518" s="52" t="s">
        <v>14950</v>
      </c>
      <c r="B518" s="52" t="s">
        <v>4791</v>
      </c>
      <c r="C518" s="52" t="s">
        <v>9868</v>
      </c>
      <c r="D518" s="52" t="s">
        <v>37</v>
      </c>
      <c r="E518" s="52" t="n">
        <v>81.4</v>
      </c>
      <c r="F518" s="52" t="n">
        <v>87.3</v>
      </c>
      <c r="G518" s="54" t="n">
        <f aca="false">ROUND(E518*F518/100,1)</f>
        <v>71.1</v>
      </c>
      <c r="H518" s="52" t="n">
        <v>3.08</v>
      </c>
      <c r="I518" s="52" t="n">
        <v>85.2</v>
      </c>
      <c r="J518" s="52" t="n">
        <v>5.4</v>
      </c>
      <c r="K518" s="52" t="n">
        <v>-0.51</v>
      </c>
      <c r="L518" s="52" t="n">
        <v>8</v>
      </c>
      <c r="M518" s="52" t="n">
        <v>52.9</v>
      </c>
      <c r="N518" s="52" t="s">
        <v>78</v>
      </c>
      <c r="O518" s="52" t="s">
        <v>10066</v>
      </c>
      <c r="P518" s="55" t="str">
        <f aca="false">IF(G518&gt;=90,"Excellent",IF(G518&gt;=80,"Good",IF(G518&gt;=70,"At Risk","Poor")))</f>
        <v>At Risk</v>
      </c>
      <c r="Q518" s="55" t="n">
        <f aca="false">ROUND(G518*0.4+(100-H518)*0.3+I518*0.3,2)</f>
        <v>83.08</v>
      </c>
      <c r="R518" s="55" t="str">
        <f aca="false">IF(H518&gt;5,"High Rejection",IF(H518&gt;2,"Watch","OK"))</f>
        <v>Watch</v>
      </c>
    </row>
    <row r="519" customFormat="false" ht="15" hidden="false" customHeight="true" outlineLevel="0" collapsed="false">
      <c r="A519" s="56" t="s">
        <v>14951</v>
      </c>
      <c r="B519" s="56" t="s">
        <v>14371</v>
      </c>
      <c r="C519" s="56" t="s">
        <v>7103</v>
      </c>
      <c r="D519" s="56" t="s">
        <v>41</v>
      </c>
      <c r="E519" s="56" t="n">
        <v>72.1</v>
      </c>
      <c r="F519" s="56" t="n">
        <v>88.3</v>
      </c>
      <c r="G519" s="54" t="n">
        <f aca="false">ROUND(E519*F519/100,1)</f>
        <v>63.7</v>
      </c>
      <c r="H519" s="56" t="n">
        <v>5.23</v>
      </c>
      <c r="I519" s="56" t="n">
        <v>94.8</v>
      </c>
      <c r="J519" s="56" t="n">
        <v>6.7</v>
      </c>
      <c r="K519" s="56" t="n">
        <v>-2.78</v>
      </c>
      <c r="L519" s="56" t="n">
        <v>8</v>
      </c>
      <c r="M519" s="56" t="n">
        <v>67</v>
      </c>
      <c r="N519" s="56" t="s">
        <v>78</v>
      </c>
      <c r="O519" s="56" t="s">
        <v>10066</v>
      </c>
      <c r="P519" s="55" t="str">
        <f aca="false">IF(G519&gt;=90,"Excellent",IF(G519&gt;=80,"Good",IF(G519&gt;=70,"At Risk","Poor")))</f>
        <v>Poor</v>
      </c>
      <c r="Q519" s="55" t="n">
        <f aca="false">ROUND(G519*0.4+(100-H519)*0.3+I519*0.3,2)</f>
        <v>82.35</v>
      </c>
      <c r="R519" s="55" t="str">
        <f aca="false">IF(H519&gt;5,"High Rejection",IF(H519&gt;2,"Watch","OK"))</f>
        <v>High Rejection</v>
      </c>
    </row>
    <row r="520" customFormat="false" ht="15" hidden="false" customHeight="true" outlineLevel="0" collapsed="false">
      <c r="A520" s="52" t="s">
        <v>14952</v>
      </c>
      <c r="B520" s="52" t="s">
        <v>5859</v>
      </c>
      <c r="C520" s="52" t="s">
        <v>1946</v>
      </c>
      <c r="D520" s="52" t="s">
        <v>31</v>
      </c>
      <c r="E520" s="52" t="n">
        <v>93.1</v>
      </c>
      <c r="F520" s="52" t="n">
        <v>89.3</v>
      </c>
      <c r="G520" s="54" t="n">
        <f aca="false">ROUND(E520*F520/100,1)</f>
        <v>83.1</v>
      </c>
      <c r="H520" s="52" t="n">
        <v>6</v>
      </c>
      <c r="I520" s="52" t="n">
        <v>91.7</v>
      </c>
      <c r="J520" s="52" t="n">
        <v>-0.9</v>
      </c>
      <c r="K520" s="52" t="n">
        <v>8.02</v>
      </c>
      <c r="L520" s="52" t="n">
        <v>5</v>
      </c>
      <c r="M520" s="52" t="n">
        <v>98.7</v>
      </c>
      <c r="N520" s="52" t="s">
        <v>79</v>
      </c>
      <c r="O520" s="52" t="s">
        <v>10066</v>
      </c>
      <c r="P520" s="55" t="str">
        <f aca="false">IF(G520&gt;=90,"Excellent",IF(G520&gt;=80,"Good",IF(G520&gt;=70,"At Risk","Poor")))</f>
        <v>Good</v>
      </c>
      <c r="Q520" s="55" t="n">
        <f aca="false">ROUND(G520*0.4+(100-H520)*0.3+I520*0.3,2)</f>
        <v>88.95</v>
      </c>
      <c r="R520" s="55" t="str">
        <f aca="false">IF(H520&gt;5,"High Rejection",IF(H520&gt;2,"Watch","OK"))</f>
        <v>High Rejection</v>
      </c>
    </row>
    <row r="521" customFormat="false" ht="15" hidden="false" customHeight="true" outlineLevel="0" collapsed="false">
      <c r="A521" s="56" t="s">
        <v>14953</v>
      </c>
      <c r="B521" s="56" t="s">
        <v>14954</v>
      </c>
      <c r="C521" s="56" t="s">
        <v>3334</v>
      </c>
      <c r="D521" s="56" t="s">
        <v>40</v>
      </c>
      <c r="E521" s="56" t="n">
        <v>68</v>
      </c>
      <c r="F521" s="56" t="n">
        <v>96.9</v>
      </c>
      <c r="G521" s="54" t="n">
        <f aca="false">ROUND(E521*F521/100,1)</f>
        <v>65.9</v>
      </c>
      <c r="H521" s="56" t="n">
        <v>5.67</v>
      </c>
      <c r="I521" s="56" t="n">
        <v>90.5</v>
      </c>
      <c r="J521" s="56" t="n">
        <v>2.9</v>
      </c>
      <c r="K521" s="56" t="n">
        <v>4.52</v>
      </c>
      <c r="L521" s="56" t="n">
        <v>3</v>
      </c>
      <c r="M521" s="56" t="n">
        <v>88.8</v>
      </c>
      <c r="N521" s="56" t="s">
        <v>79</v>
      </c>
      <c r="O521" s="56" t="s">
        <v>10061</v>
      </c>
      <c r="P521" s="55" t="str">
        <f aca="false">IF(G521&gt;=90,"Excellent",IF(G521&gt;=80,"Good",IF(G521&gt;=70,"At Risk","Poor")))</f>
        <v>Poor</v>
      </c>
      <c r="Q521" s="55" t="n">
        <f aca="false">ROUND(G521*0.4+(100-H521)*0.3+I521*0.3,2)</f>
        <v>81.81</v>
      </c>
      <c r="R521" s="55" t="str">
        <f aca="false">IF(H521&gt;5,"High Rejection",IF(H521&gt;2,"Watch","OK"))</f>
        <v>High Rejection</v>
      </c>
    </row>
    <row r="522" customFormat="false" ht="15" hidden="false" customHeight="true" outlineLevel="0" collapsed="false">
      <c r="A522" s="52" t="s">
        <v>14955</v>
      </c>
      <c r="B522" s="52" t="s">
        <v>14956</v>
      </c>
      <c r="C522" s="52" t="s">
        <v>3945</v>
      </c>
      <c r="D522" s="52" t="s">
        <v>44</v>
      </c>
      <c r="E522" s="52" t="n">
        <v>76</v>
      </c>
      <c r="F522" s="52" t="n">
        <v>71.1</v>
      </c>
      <c r="G522" s="54" t="n">
        <f aca="false">ROUND(E522*F522/100,1)</f>
        <v>54</v>
      </c>
      <c r="H522" s="52" t="n">
        <v>2.95</v>
      </c>
      <c r="I522" s="52" t="n">
        <v>89.1</v>
      </c>
      <c r="J522" s="52" t="n">
        <v>14.1</v>
      </c>
      <c r="K522" s="52" t="n">
        <v>1.75</v>
      </c>
      <c r="L522" s="52" t="n">
        <v>4</v>
      </c>
      <c r="M522" s="52" t="n">
        <v>64.7</v>
      </c>
      <c r="N522" s="52" t="s">
        <v>78</v>
      </c>
      <c r="O522" s="52" t="s">
        <v>10061</v>
      </c>
      <c r="P522" s="55" t="str">
        <f aca="false">IF(G522&gt;=90,"Excellent",IF(G522&gt;=80,"Good",IF(G522&gt;=70,"At Risk","Poor")))</f>
        <v>Poor</v>
      </c>
      <c r="Q522" s="55" t="n">
        <f aca="false">ROUND(G522*0.4+(100-H522)*0.3+I522*0.3,2)</f>
        <v>77.45</v>
      </c>
      <c r="R522" s="55" t="str">
        <f aca="false">IF(H522&gt;5,"High Rejection",IF(H522&gt;2,"Watch","OK"))</f>
        <v>Watch</v>
      </c>
    </row>
    <row r="523" customFormat="false" ht="15" hidden="false" customHeight="true" outlineLevel="0" collapsed="false">
      <c r="A523" s="56" t="s">
        <v>14957</v>
      </c>
      <c r="B523" s="56" t="s">
        <v>14958</v>
      </c>
      <c r="C523" s="56" t="s">
        <v>1268</v>
      </c>
      <c r="D523" s="56" t="s">
        <v>54</v>
      </c>
      <c r="E523" s="56" t="n">
        <v>74.4</v>
      </c>
      <c r="F523" s="56" t="n">
        <v>78.6</v>
      </c>
      <c r="G523" s="54" t="n">
        <f aca="false">ROUND(E523*F523/100,1)</f>
        <v>58.5</v>
      </c>
      <c r="H523" s="56" t="n">
        <v>6.66</v>
      </c>
      <c r="I523" s="56" t="n">
        <v>95.8</v>
      </c>
      <c r="J523" s="56" t="n">
        <v>5.5</v>
      </c>
      <c r="K523" s="56" t="n">
        <v>-4.09</v>
      </c>
      <c r="L523" s="56" t="n">
        <v>7</v>
      </c>
      <c r="M523" s="56" t="n">
        <v>56.1</v>
      </c>
      <c r="N523" s="56" t="s">
        <v>81</v>
      </c>
      <c r="O523" s="56" t="s">
        <v>10061</v>
      </c>
      <c r="P523" s="55" t="str">
        <f aca="false">IF(G523&gt;=90,"Excellent",IF(G523&gt;=80,"Good",IF(G523&gt;=70,"At Risk","Poor")))</f>
        <v>Poor</v>
      </c>
      <c r="Q523" s="55" t="n">
        <f aca="false">ROUND(G523*0.4+(100-H523)*0.3+I523*0.3,2)</f>
        <v>80.14</v>
      </c>
      <c r="R523" s="55" t="str">
        <f aca="false">IF(H523&gt;5,"High Rejection",IF(H523&gt;2,"Watch","OK"))</f>
        <v>High Rejection</v>
      </c>
    </row>
    <row r="524" customFormat="false" ht="15" hidden="false" customHeight="true" outlineLevel="0" collapsed="false">
      <c r="A524" s="52" t="s">
        <v>14959</v>
      </c>
      <c r="B524" s="52" t="s">
        <v>14960</v>
      </c>
      <c r="C524" s="52" t="s">
        <v>366</v>
      </c>
      <c r="D524" s="52" t="s">
        <v>36</v>
      </c>
      <c r="E524" s="52" t="n">
        <v>88.5</v>
      </c>
      <c r="F524" s="52" t="n">
        <v>93.7</v>
      </c>
      <c r="G524" s="54" t="n">
        <f aca="false">ROUND(E524*F524/100,1)</f>
        <v>82.9</v>
      </c>
      <c r="H524" s="52" t="n">
        <v>5.99</v>
      </c>
      <c r="I524" s="52" t="n">
        <v>95.7</v>
      </c>
      <c r="J524" s="52" t="n">
        <v>-4.5</v>
      </c>
      <c r="K524" s="52" t="n">
        <v>7.64</v>
      </c>
      <c r="L524" s="52" t="n">
        <v>6</v>
      </c>
      <c r="M524" s="52" t="n">
        <v>52.5</v>
      </c>
      <c r="N524" s="52" t="s">
        <v>79</v>
      </c>
      <c r="O524" s="52" t="s">
        <v>10066</v>
      </c>
      <c r="P524" s="55" t="str">
        <f aca="false">IF(G524&gt;=90,"Excellent",IF(G524&gt;=80,"Good",IF(G524&gt;=70,"At Risk","Poor")))</f>
        <v>Good</v>
      </c>
      <c r="Q524" s="55" t="n">
        <f aca="false">ROUND(G524*0.4+(100-H524)*0.3+I524*0.3,2)</f>
        <v>90.07</v>
      </c>
      <c r="R524" s="55" t="str">
        <f aca="false">IF(H524&gt;5,"High Rejection",IF(H524&gt;2,"Watch","OK"))</f>
        <v>High Rejection</v>
      </c>
    </row>
    <row r="525" customFormat="false" ht="15" hidden="false" customHeight="true" outlineLevel="0" collapsed="false">
      <c r="A525" s="56" t="s">
        <v>14961</v>
      </c>
      <c r="B525" s="56" t="s">
        <v>14793</v>
      </c>
      <c r="C525" s="56" t="s">
        <v>2135</v>
      </c>
      <c r="D525" s="56" t="s">
        <v>31</v>
      </c>
      <c r="E525" s="56" t="n">
        <v>95.6</v>
      </c>
      <c r="F525" s="56" t="n">
        <v>95.3</v>
      </c>
      <c r="G525" s="54" t="n">
        <f aca="false">ROUND(E525*F525/100,1)</f>
        <v>91.1</v>
      </c>
      <c r="H525" s="56" t="n">
        <v>3.58</v>
      </c>
      <c r="I525" s="56" t="n">
        <v>94.4</v>
      </c>
      <c r="J525" s="56" t="n">
        <v>4.5</v>
      </c>
      <c r="K525" s="56" t="n">
        <v>-2.58</v>
      </c>
      <c r="L525" s="56" t="n">
        <v>1</v>
      </c>
      <c r="M525" s="56" t="n">
        <v>79.6</v>
      </c>
      <c r="N525" s="56" t="s">
        <v>78</v>
      </c>
      <c r="O525" s="56" t="s">
        <v>10066</v>
      </c>
      <c r="P525" s="55" t="str">
        <f aca="false">IF(G525&gt;=90,"Excellent",IF(G525&gt;=80,"Good",IF(G525&gt;=70,"At Risk","Poor")))</f>
        <v>Excellent</v>
      </c>
      <c r="Q525" s="55" t="n">
        <f aca="false">ROUND(G525*0.4+(100-H525)*0.3+I525*0.3,2)</f>
        <v>93.69</v>
      </c>
      <c r="R525" s="55" t="str">
        <f aca="false">IF(H525&gt;5,"High Rejection",IF(H525&gt;2,"Watch","OK"))</f>
        <v>Watch</v>
      </c>
    </row>
    <row r="526" customFormat="false" ht="15" hidden="false" customHeight="true" outlineLevel="0" collapsed="false">
      <c r="A526" s="52" t="s">
        <v>14962</v>
      </c>
      <c r="B526" s="52" t="s">
        <v>5711</v>
      </c>
      <c r="C526" s="52" t="s">
        <v>4583</v>
      </c>
      <c r="D526" s="52" t="s">
        <v>10</v>
      </c>
      <c r="E526" s="52" t="n">
        <v>76.2</v>
      </c>
      <c r="F526" s="52" t="n">
        <v>83.3</v>
      </c>
      <c r="G526" s="54" t="n">
        <f aca="false">ROUND(E526*F526/100,1)</f>
        <v>63.5</v>
      </c>
      <c r="H526" s="52" t="n">
        <v>4.55</v>
      </c>
      <c r="I526" s="52" t="n">
        <v>94.5</v>
      </c>
      <c r="J526" s="52" t="n">
        <v>-2.2</v>
      </c>
      <c r="K526" s="52" t="n">
        <v>4.59</v>
      </c>
      <c r="L526" s="52" t="n">
        <v>6</v>
      </c>
      <c r="M526" s="52" t="n">
        <v>95.1</v>
      </c>
      <c r="N526" s="52" t="s">
        <v>81</v>
      </c>
      <c r="O526" s="52" t="s">
        <v>10061</v>
      </c>
      <c r="P526" s="55" t="str">
        <f aca="false">IF(G526&gt;=90,"Excellent",IF(G526&gt;=80,"Good",IF(G526&gt;=70,"At Risk","Poor")))</f>
        <v>Poor</v>
      </c>
      <c r="Q526" s="55" t="n">
        <f aca="false">ROUND(G526*0.4+(100-H526)*0.3+I526*0.3,2)</f>
        <v>82.39</v>
      </c>
      <c r="R526" s="55" t="str">
        <f aca="false">IF(H526&gt;5,"High Rejection",IF(H526&gt;2,"Watch","OK"))</f>
        <v>Watch</v>
      </c>
    </row>
    <row r="527" customFormat="false" ht="15" hidden="false" customHeight="true" outlineLevel="0" collapsed="false">
      <c r="A527" s="56" t="s">
        <v>14963</v>
      </c>
      <c r="B527" s="56" t="s">
        <v>14964</v>
      </c>
      <c r="C527" s="56" t="s">
        <v>3059</v>
      </c>
      <c r="D527" s="56" t="s">
        <v>10</v>
      </c>
      <c r="E527" s="56" t="n">
        <v>84.1</v>
      </c>
      <c r="F527" s="56" t="n">
        <v>92.7</v>
      </c>
      <c r="G527" s="54" t="n">
        <f aca="false">ROUND(E527*F527/100,1)</f>
        <v>78</v>
      </c>
      <c r="H527" s="56" t="n">
        <v>0.15</v>
      </c>
      <c r="I527" s="56" t="n">
        <v>96.4</v>
      </c>
      <c r="J527" s="56" t="n">
        <v>4.9</v>
      </c>
      <c r="K527" s="56" t="n">
        <v>-0.65</v>
      </c>
      <c r="L527" s="56" t="n">
        <v>10</v>
      </c>
      <c r="M527" s="56" t="n">
        <v>53.1</v>
      </c>
      <c r="N527" s="56" t="s">
        <v>81</v>
      </c>
      <c r="O527" s="56" t="s">
        <v>10066</v>
      </c>
      <c r="P527" s="55" t="str">
        <f aca="false">IF(G527&gt;=90,"Excellent",IF(G527&gt;=80,"Good",IF(G527&gt;=70,"At Risk","Poor")))</f>
        <v>At Risk</v>
      </c>
      <c r="Q527" s="55" t="n">
        <f aca="false">ROUND(G527*0.4+(100-H527)*0.3+I527*0.3,2)</f>
        <v>90.08</v>
      </c>
      <c r="R527" s="55" t="str">
        <f aca="false">IF(H527&gt;5,"High Rejection",IF(H527&gt;2,"Watch","OK"))</f>
        <v>OK</v>
      </c>
    </row>
    <row r="528" customFormat="false" ht="15" hidden="false" customHeight="true" outlineLevel="0" collapsed="false">
      <c r="A528" s="52" t="s">
        <v>14965</v>
      </c>
      <c r="B528" s="52" t="s">
        <v>4250</v>
      </c>
      <c r="C528" s="52" t="s">
        <v>1144</v>
      </c>
      <c r="D528" s="52" t="s">
        <v>29</v>
      </c>
      <c r="E528" s="52" t="n">
        <v>97</v>
      </c>
      <c r="F528" s="52" t="n">
        <v>82.9</v>
      </c>
      <c r="G528" s="54" t="n">
        <f aca="false">ROUND(E528*F528/100,1)</f>
        <v>80.4</v>
      </c>
      <c r="H528" s="52" t="n">
        <v>5.61</v>
      </c>
      <c r="I528" s="52" t="n">
        <v>94.1</v>
      </c>
      <c r="J528" s="52" t="n">
        <v>4</v>
      </c>
      <c r="K528" s="52" t="n">
        <v>1.37</v>
      </c>
      <c r="L528" s="52" t="n">
        <v>7</v>
      </c>
      <c r="M528" s="52" t="n">
        <v>83.8</v>
      </c>
      <c r="N528" s="52" t="s">
        <v>81</v>
      </c>
      <c r="O528" s="52" t="s">
        <v>10066</v>
      </c>
      <c r="P528" s="55" t="str">
        <f aca="false">IF(G528&gt;=90,"Excellent",IF(G528&gt;=80,"Good",IF(G528&gt;=70,"At Risk","Poor")))</f>
        <v>Good</v>
      </c>
      <c r="Q528" s="55" t="n">
        <f aca="false">ROUND(G528*0.4+(100-H528)*0.3+I528*0.3,2)</f>
        <v>88.71</v>
      </c>
      <c r="R528" s="55" t="str">
        <f aca="false">IF(H528&gt;5,"High Rejection",IF(H528&gt;2,"Watch","OK"))</f>
        <v>High Rejection</v>
      </c>
    </row>
    <row r="529" customFormat="false" ht="15" hidden="false" customHeight="true" outlineLevel="0" collapsed="false">
      <c r="A529" s="56" t="s">
        <v>14966</v>
      </c>
      <c r="B529" s="56" t="s">
        <v>14277</v>
      </c>
      <c r="C529" s="56" t="s">
        <v>1975</v>
      </c>
      <c r="D529" s="56" t="s">
        <v>28</v>
      </c>
      <c r="E529" s="56" t="n">
        <v>85.1</v>
      </c>
      <c r="F529" s="56" t="n">
        <v>91.1</v>
      </c>
      <c r="G529" s="54" t="n">
        <f aca="false">ROUND(E529*F529/100,1)</f>
        <v>77.5</v>
      </c>
      <c r="H529" s="56" t="n">
        <v>5.95</v>
      </c>
      <c r="I529" s="56" t="n">
        <v>88.6</v>
      </c>
      <c r="J529" s="56" t="n">
        <v>3.6</v>
      </c>
      <c r="K529" s="56" t="n">
        <v>-2.09</v>
      </c>
      <c r="L529" s="56" t="n">
        <v>3</v>
      </c>
      <c r="M529" s="56" t="n">
        <v>96.3</v>
      </c>
      <c r="N529" s="56" t="s">
        <v>78</v>
      </c>
      <c r="O529" s="56" t="s">
        <v>10061</v>
      </c>
      <c r="P529" s="55" t="str">
        <f aca="false">IF(G529&gt;=90,"Excellent",IF(G529&gt;=80,"Good",IF(G529&gt;=70,"At Risk","Poor")))</f>
        <v>At Risk</v>
      </c>
      <c r="Q529" s="55" t="n">
        <f aca="false">ROUND(G529*0.4+(100-H529)*0.3+I529*0.3,2)</f>
        <v>85.8</v>
      </c>
      <c r="R529" s="55" t="str">
        <f aca="false">IF(H529&gt;5,"High Rejection",IF(H529&gt;2,"Watch","OK"))</f>
        <v>High Rejection</v>
      </c>
    </row>
    <row r="530" customFormat="false" ht="15" hidden="false" customHeight="true" outlineLevel="0" collapsed="false">
      <c r="A530" s="52" t="s">
        <v>14967</v>
      </c>
      <c r="B530" s="52" t="s">
        <v>6440</v>
      </c>
      <c r="C530" s="52" t="s">
        <v>3937</v>
      </c>
      <c r="D530" s="52" t="s">
        <v>22</v>
      </c>
      <c r="E530" s="52" t="n">
        <v>71.8</v>
      </c>
      <c r="F530" s="52" t="n">
        <v>78.8</v>
      </c>
      <c r="G530" s="54" t="n">
        <f aca="false">ROUND(E530*F530/100,1)</f>
        <v>56.6</v>
      </c>
      <c r="H530" s="52" t="n">
        <v>4.82</v>
      </c>
      <c r="I530" s="52" t="n">
        <v>90.6</v>
      </c>
      <c r="J530" s="52" t="n">
        <v>5.5</v>
      </c>
      <c r="K530" s="52" t="n">
        <v>2.28</v>
      </c>
      <c r="L530" s="52" t="n">
        <v>1</v>
      </c>
      <c r="M530" s="52" t="n">
        <v>75.4</v>
      </c>
      <c r="N530" s="52" t="s">
        <v>80</v>
      </c>
      <c r="O530" s="52" t="s">
        <v>10061</v>
      </c>
      <c r="P530" s="55" t="str">
        <f aca="false">IF(G530&gt;=90,"Excellent",IF(G530&gt;=80,"Good",IF(G530&gt;=70,"At Risk","Poor")))</f>
        <v>Poor</v>
      </c>
      <c r="Q530" s="55" t="n">
        <f aca="false">ROUND(G530*0.4+(100-H530)*0.3+I530*0.3,2)</f>
        <v>78.37</v>
      </c>
      <c r="R530" s="55" t="str">
        <f aca="false">IF(H530&gt;5,"High Rejection",IF(H530&gt;2,"Watch","OK"))</f>
        <v>Watch</v>
      </c>
    </row>
    <row r="531" customFormat="false" ht="15" hidden="false" customHeight="true" outlineLevel="0" collapsed="false">
      <c r="A531" s="56" t="s">
        <v>14968</v>
      </c>
      <c r="B531" s="56" t="s">
        <v>6168</v>
      </c>
      <c r="C531" s="56" t="s">
        <v>2775</v>
      </c>
      <c r="D531" s="56" t="s">
        <v>29</v>
      </c>
      <c r="E531" s="56" t="n">
        <v>77.7</v>
      </c>
      <c r="F531" s="56" t="n">
        <v>79.5</v>
      </c>
      <c r="G531" s="54" t="n">
        <f aca="false">ROUND(E531*F531/100,1)</f>
        <v>61.8</v>
      </c>
      <c r="H531" s="56" t="n">
        <v>6.07</v>
      </c>
      <c r="I531" s="56" t="n">
        <v>98.2</v>
      </c>
      <c r="J531" s="56" t="n">
        <v>14.8</v>
      </c>
      <c r="K531" s="56" t="n">
        <v>-1.74</v>
      </c>
      <c r="L531" s="56" t="n">
        <v>8</v>
      </c>
      <c r="M531" s="56" t="n">
        <v>66.7</v>
      </c>
      <c r="N531" s="56" t="s">
        <v>80</v>
      </c>
      <c r="O531" s="56" t="s">
        <v>10066</v>
      </c>
      <c r="P531" s="55" t="str">
        <f aca="false">IF(G531&gt;=90,"Excellent",IF(G531&gt;=80,"Good",IF(G531&gt;=70,"At Risk","Poor")))</f>
        <v>Poor</v>
      </c>
      <c r="Q531" s="55" t="n">
        <f aca="false">ROUND(G531*0.4+(100-H531)*0.3+I531*0.3,2)</f>
        <v>82.36</v>
      </c>
      <c r="R531" s="55" t="str">
        <f aca="false">IF(H531&gt;5,"High Rejection",IF(H531&gt;2,"Watch","OK"))</f>
        <v>High Rejection</v>
      </c>
    </row>
    <row r="532" customFormat="false" ht="15" hidden="false" customHeight="true" outlineLevel="0" collapsed="false">
      <c r="A532" s="52" t="s">
        <v>14969</v>
      </c>
      <c r="B532" s="52" t="s">
        <v>7182</v>
      </c>
      <c r="C532" s="52" t="s">
        <v>8055</v>
      </c>
      <c r="D532" s="52" t="s">
        <v>45</v>
      </c>
      <c r="E532" s="52" t="n">
        <v>99.5</v>
      </c>
      <c r="F532" s="52" t="n">
        <v>85.5</v>
      </c>
      <c r="G532" s="54" t="n">
        <f aca="false">ROUND(E532*F532/100,1)</f>
        <v>85.1</v>
      </c>
      <c r="H532" s="52" t="n">
        <v>2.63</v>
      </c>
      <c r="I532" s="52" t="n">
        <v>89.3</v>
      </c>
      <c r="J532" s="52" t="n">
        <v>-2.6</v>
      </c>
      <c r="K532" s="52" t="n">
        <v>7.73</v>
      </c>
      <c r="L532" s="52" t="n">
        <v>5</v>
      </c>
      <c r="M532" s="52" t="n">
        <v>66.7</v>
      </c>
      <c r="N532" s="52" t="s">
        <v>80</v>
      </c>
      <c r="O532" s="52" t="s">
        <v>10061</v>
      </c>
      <c r="P532" s="55" t="str">
        <f aca="false">IF(G532&gt;=90,"Excellent",IF(G532&gt;=80,"Good",IF(G532&gt;=70,"At Risk","Poor")))</f>
        <v>Good</v>
      </c>
      <c r="Q532" s="55" t="n">
        <f aca="false">ROUND(G532*0.4+(100-H532)*0.3+I532*0.3,2)</f>
        <v>90.04</v>
      </c>
      <c r="R532" s="55" t="str">
        <f aca="false">IF(H532&gt;5,"High Rejection",IF(H532&gt;2,"Watch","OK"))</f>
        <v>Watch</v>
      </c>
    </row>
    <row r="533" customFormat="false" ht="15" hidden="false" customHeight="true" outlineLevel="0" collapsed="false">
      <c r="A533" s="56" t="s">
        <v>14970</v>
      </c>
      <c r="B533" s="56" t="s">
        <v>5931</v>
      </c>
      <c r="C533" s="56" t="s">
        <v>1408</v>
      </c>
      <c r="D533" s="56" t="s">
        <v>29</v>
      </c>
      <c r="E533" s="56" t="n">
        <v>60</v>
      </c>
      <c r="F533" s="56" t="n">
        <v>93.7</v>
      </c>
      <c r="G533" s="54" t="n">
        <f aca="false">ROUND(E533*F533/100,1)</f>
        <v>56.2</v>
      </c>
      <c r="H533" s="56" t="n">
        <v>1.89</v>
      </c>
      <c r="I533" s="56" t="n">
        <v>93.3</v>
      </c>
      <c r="J533" s="56" t="n">
        <v>9.3</v>
      </c>
      <c r="K533" s="56" t="n">
        <v>9.81</v>
      </c>
      <c r="L533" s="56" t="n">
        <v>3</v>
      </c>
      <c r="M533" s="56" t="n">
        <v>55.1</v>
      </c>
      <c r="N533" s="56" t="s">
        <v>78</v>
      </c>
      <c r="O533" s="56" t="s">
        <v>10066</v>
      </c>
      <c r="P533" s="55" t="str">
        <f aca="false">IF(G533&gt;=90,"Excellent",IF(G533&gt;=80,"Good",IF(G533&gt;=70,"At Risk","Poor")))</f>
        <v>Poor</v>
      </c>
      <c r="Q533" s="55" t="n">
        <f aca="false">ROUND(G533*0.4+(100-H533)*0.3+I533*0.3,2)</f>
        <v>79.9</v>
      </c>
      <c r="R533" s="55" t="str">
        <f aca="false">IF(H533&gt;5,"High Rejection",IF(H533&gt;2,"Watch","OK"))</f>
        <v>OK</v>
      </c>
    </row>
    <row r="534" customFormat="false" ht="15" hidden="false" customHeight="true" outlineLevel="0" collapsed="false">
      <c r="A534" s="52" t="s">
        <v>14971</v>
      </c>
      <c r="B534" s="52" t="s">
        <v>4368</v>
      </c>
      <c r="C534" s="52" t="s">
        <v>1308</v>
      </c>
      <c r="D534" s="52" t="s">
        <v>32</v>
      </c>
      <c r="E534" s="52" t="n">
        <v>76.2</v>
      </c>
      <c r="F534" s="52" t="n">
        <v>88.1</v>
      </c>
      <c r="G534" s="54" t="n">
        <f aca="false">ROUND(E534*F534/100,1)</f>
        <v>67.1</v>
      </c>
      <c r="H534" s="52" t="n">
        <v>1.27</v>
      </c>
      <c r="I534" s="52" t="n">
        <v>86.8</v>
      </c>
      <c r="J534" s="52" t="n">
        <v>10.7</v>
      </c>
      <c r="K534" s="52" t="n">
        <v>-4.84</v>
      </c>
      <c r="L534" s="52" t="n">
        <v>8</v>
      </c>
      <c r="M534" s="52" t="n">
        <v>90.8</v>
      </c>
      <c r="N534" s="52" t="s">
        <v>80</v>
      </c>
      <c r="O534" s="52" t="s">
        <v>10061</v>
      </c>
      <c r="P534" s="55" t="str">
        <f aca="false">IF(G534&gt;=90,"Excellent",IF(G534&gt;=80,"Good",IF(G534&gt;=70,"At Risk","Poor")))</f>
        <v>Poor</v>
      </c>
      <c r="Q534" s="55" t="n">
        <f aca="false">ROUND(G534*0.4+(100-H534)*0.3+I534*0.3,2)</f>
        <v>82.5</v>
      </c>
      <c r="R534" s="55" t="str">
        <f aca="false">IF(H534&gt;5,"High Rejection",IF(H534&gt;2,"Watch","OK"))</f>
        <v>OK</v>
      </c>
    </row>
    <row r="535" customFormat="false" ht="15" hidden="false" customHeight="true" outlineLevel="0" collapsed="false">
      <c r="A535" s="56" t="s">
        <v>14972</v>
      </c>
      <c r="B535" s="56" t="s">
        <v>14918</v>
      </c>
      <c r="C535" s="56" t="s">
        <v>1401</v>
      </c>
      <c r="D535" s="56" t="s">
        <v>10</v>
      </c>
      <c r="E535" s="56" t="n">
        <v>72.5</v>
      </c>
      <c r="F535" s="56" t="n">
        <v>88.1</v>
      </c>
      <c r="G535" s="54" t="n">
        <f aca="false">ROUND(E535*F535/100,1)</f>
        <v>63.9</v>
      </c>
      <c r="H535" s="56" t="n">
        <v>3.05</v>
      </c>
      <c r="I535" s="56" t="n">
        <v>91.8</v>
      </c>
      <c r="J535" s="56" t="n">
        <v>-0.9</v>
      </c>
      <c r="K535" s="56" t="n">
        <v>2.1</v>
      </c>
      <c r="L535" s="56" t="n">
        <v>4</v>
      </c>
      <c r="M535" s="56" t="n">
        <v>87.6</v>
      </c>
      <c r="N535" s="56" t="s">
        <v>78</v>
      </c>
      <c r="O535" s="56" t="s">
        <v>10066</v>
      </c>
      <c r="P535" s="55" t="str">
        <f aca="false">IF(G535&gt;=90,"Excellent",IF(G535&gt;=80,"Good",IF(G535&gt;=70,"At Risk","Poor")))</f>
        <v>Poor</v>
      </c>
      <c r="Q535" s="55" t="n">
        <f aca="false">ROUND(G535*0.4+(100-H535)*0.3+I535*0.3,2)</f>
        <v>82.19</v>
      </c>
      <c r="R535" s="55" t="str">
        <f aca="false">IF(H535&gt;5,"High Rejection",IF(H535&gt;2,"Watch","OK"))</f>
        <v>Watch</v>
      </c>
    </row>
    <row r="536" customFormat="false" ht="15" hidden="false" customHeight="true" outlineLevel="0" collapsed="false">
      <c r="A536" s="52" t="s">
        <v>14973</v>
      </c>
      <c r="B536" s="52" t="s">
        <v>14974</v>
      </c>
      <c r="C536" s="52" t="s">
        <v>511</v>
      </c>
      <c r="D536" s="52" t="s">
        <v>36</v>
      </c>
      <c r="E536" s="52" t="n">
        <v>90.9</v>
      </c>
      <c r="F536" s="52" t="n">
        <v>72.5</v>
      </c>
      <c r="G536" s="54" t="n">
        <f aca="false">ROUND(E536*F536/100,1)</f>
        <v>65.9</v>
      </c>
      <c r="H536" s="52" t="n">
        <v>3.67</v>
      </c>
      <c r="I536" s="52" t="n">
        <v>95.4</v>
      </c>
      <c r="J536" s="52" t="n">
        <v>-1.5</v>
      </c>
      <c r="K536" s="52" t="n">
        <v>1.23</v>
      </c>
      <c r="L536" s="52" t="n">
        <v>5</v>
      </c>
      <c r="M536" s="52" t="n">
        <v>53.3</v>
      </c>
      <c r="N536" s="52" t="s">
        <v>78</v>
      </c>
      <c r="O536" s="52" t="s">
        <v>10066</v>
      </c>
      <c r="P536" s="55" t="str">
        <f aca="false">IF(G536&gt;=90,"Excellent",IF(G536&gt;=80,"Good",IF(G536&gt;=70,"At Risk","Poor")))</f>
        <v>Poor</v>
      </c>
      <c r="Q536" s="55" t="n">
        <f aca="false">ROUND(G536*0.4+(100-H536)*0.3+I536*0.3,2)</f>
        <v>83.88</v>
      </c>
      <c r="R536" s="55" t="str">
        <f aca="false">IF(H536&gt;5,"High Rejection",IF(H536&gt;2,"Watch","OK"))</f>
        <v>Watch</v>
      </c>
    </row>
    <row r="537" customFormat="false" ht="15" hidden="false" customHeight="true" outlineLevel="0" collapsed="false">
      <c r="A537" s="56" t="s">
        <v>14975</v>
      </c>
      <c r="B537" s="56" t="s">
        <v>4695</v>
      </c>
      <c r="C537" s="56" t="s">
        <v>3990</v>
      </c>
      <c r="D537" s="56" t="s">
        <v>44</v>
      </c>
      <c r="E537" s="56" t="n">
        <v>74.1</v>
      </c>
      <c r="F537" s="56" t="n">
        <v>85.5</v>
      </c>
      <c r="G537" s="54" t="n">
        <f aca="false">ROUND(E537*F537/100,1)</f>
        <v>63.4</v>
      </c>
      <c r="H537" s="56" t="n">
        <v>5.75</v>
      </c>
      <c r="I537" s="56" t="n">
        <v>87.6</v>
      </c>
      <c r="J537" s="56" t="n">
        <v>2.6</v>
      </c>
      <c r="K537" s="56" t="n">
        <v>-2.23</v>
      </c>
      <c r="L537" s="56" t="n">
        <v>3</v>
      </c>
      <c r="M537" s="56" t="n">
        <v>94.3</v>
      </c>
      <c r="N537" s="56" t="s">
        <v>80</v>
      </c>
      <c r="O537" s="56" t="s">
        <v>10066</v>
      </c>
      <c r="P537" s="55" t="str">
        <f aca="false">IF(G537&gt;=90,"Excellent",IF(G537&gt;=80,"Good",IF(G537&gt;=70,"At Risk","Poor")))</f>
        <v>Poor</v>
      </c>
      <c r="Q537" s="55" t="n">
        <f aca="false">ROUND(G537*0.4+(100-H537)*0.3+I537*0.3,2)</f>
        <v>79.92</v>
      </c>
      <c r="R537" s="55" t="str">
        <f aca="false">IF(H537&gt;5,"High Rejection",IF(H537&gt;2,"Watch","OK"))</f>
        <v>High Rejection</v>
      </c>
    </row>
    <row r="538" customFormat="false" ht="15" hidden="false" customHeight="true" outlineLevel="0" collapsed="false">
      <c r="A538" s="52" t="s">
        <v>14976</v>
      </c>
      <c r="B538" s="52" t="s">
        <v>4066</v>
      </c>
      <c r="C538" s="52" t="s">
        <v>4625</v>
      </c>
      <c r="D538" s="52" t="s">
        <v>37</v>
      </c>
      <c r="E538" s="52" t="n">
        <v>95.4</v>
      </c>
      <c r="F538" s="52" t="n">
        <v>80.6</v>
      </c>
      <c r="G538" s="54" t="n">
        <f aca="false">ROUND(E538*F538/100,1)</f>
        <v>76.9</v>
      </c>
      <c r="H538" s="52" t="n">
        <v>6.47</v>
      </c>
      <c r="I538" s="52" t="n">
        <v>93.9</v>
      </c>
      <c r="J538" s="52" t="n">
        <v>8.6</v>
      </c>
      <c r="K538" s="52" t="n">
        <v>2.45</v>
      </c>
      <c r="L538" s="52" t="n">
        <v>3</v>
      </c>
      <c r="M538" s="52" t="n">
        <v>58.3</v>
      </c>
      <c r="N538" s="52" t="s">
        <v>81</v>
      </c>
      <c r="O538" s="52" t="s">
        <v>10066</v>
      </c>
      <c r="P538" s="55" t="str">
        <f aca="false">IF(G538&gt;=90,"Excellent",IF(G538&gt;=80,"Good",IF(G538&gt;=70,"At Risk","Poor")))</f>
        <v>At Risk</v>
      </c>
      <c r="Q538" s="55" t="n">
        <f aca="false">ROUND(G538*0.4+(100-H538)*0.3+I538*0.3,2)</f>
        <v>86.99</v>
      </c>
      <c r="R538" s="55" t="str">
        <f aca="false">IF(H538&gt;5,"High Rejection",IF(H538&gt;2,"Watch","OK"))</f>
        <v>High Rejection</v>
      </c>
    </row>
    <row r="539" customFormat="false" ht="15" hidden="false" customHeight="true" outlineLevel="0" collapsed="false">
      <c r="A539" s="56" t="s">
        <v>14977</v>
      </c>
      <c r="B539" s="56" t="s">
        <v>7125</v>
      </c>
      <c r="C539" s="56" t="s">
        <v>3524</v>
      </c>
      <c r="D539" s="56" t="s">
        <v>24</v>
      </c>
      <c r="E539" s="56" t="n">
        <v>80.5</v>
      </c>
      <c r="F539" s="56" t="n">
        <v>75.7</v>
      </c>
      <c r="G539" s="54" t="n">
        <f aca="false">ROUND(E539*F539/100,1)</f>
        <v>60.9</v>
      </c>
      <c r="H539" s="56" t="n">
        <v>6.71</v>
      </c>
      <c r="I539" s="56" t="n">
        <v>91.6</v>
      </c>
      <c r="J539" s="56" t="n">
        <v>8.8</v>
      </c>
      <c r="K539" s="56" t="n">
        <v>9.2</v>
      </c>
      <c r="L539" s="56" t="n">
        <v>0</v>
      </c>
      <c r="M539" s="56" t="n">
        <v>56.3</v>
      </c>
      <c r="N539" s="56" t="s">
        <v>80</v>
      </c>
      <c r="O539" s="56" t="s">
        <v>10061</v>
      </c>
      <c r="P539" s="55" t="str">
        <f aca="false">IF(G539&gt;=90,"Excellent",IF(G539&gt;=80,"Good",IF(G539&gt;=70,"At Risk","Poor")))</f>
        <v>Poor</v>
      </c>
      <c r="Q539" s="55" t="n">
        <f aca="false">ROUND(G539*0.4+(100-H539)*0.3+I539*0.3,2)</f>
        <v>79.83</v>
      </c>
      <c r="R539" s="55" t="str">
        <f aca="false">IF(H539&gt;5,"High Rejection",IF(H539&gt;2,"Watch","OK"))</f>
        <v>High Rejection</v>
      </c>
    </row>
    <row r="540" customFormat="false" ht="15" hidden="false" customHeight="true" outlineLevel="0" collapsed="false">
      <c r="A540" s="52" t="s">
        <v>14978</v>
      </c>
      <c r="B540" s="52" t="s">
        <v>6596</v>
      </c>
      <c r="C540" s="52" t="s">
        <v>4391</v>
      </c>
      <c r="D540" s="52" t="s">
        <v>50</v>
      </c>
      <c r="E540" s="52" t="n">
        <v>82.2</v>
      </c>
      <c r="F540" s="52" t="n">
        <v>91.8</v>
      </c>
      <c r="G540" s="54" t="n">
        <f aca="false">ROUND(E540*F540/100,1)</f>
        <v>75.5</v>
      </c>
      <c r="H540" s="52" t="n">
        <v>6.36</v>
      </c>
      <c r="I540" s="52" t="n">
        <v>94.8</v>
      </c>
      <c r="J540" s="52" t="n">
        <v>10.6</v>
      </c>
      <c r="K540" s="52" t="n">
        <v>7.76</v>
      </c>
      <c r="L540" s="52" t="n">
        <v>0</v>
      </c>
      <c r="M540" s="52" t="n">
        <v>99.7</v>
      </c>
      <c r="N540" s="52" t="s">
        <v>80</v>
      </c>
      <c r="O540" s="52" t="s">
        <v>10061</v>
      </c>
      <c r="P540" s="55" t="str">
        <f aca="false">IF(G540&gt;=90,"Excellent",IF(G540&gt;=80,"Good",IF(G540&gt;=70,"At Risk","Poor")))</f>
        <v>At Risk</v>
      </c>
      <c r="Q540" s="55" t="n">
        <f aca="false">ROUND(G540*0.4+(100-H540)*0.3+I540*0.3,2)</f>
        <v>86.73</v>
      </c>
      <c r="R540" s="55" t="str">
        <f aca="false">IF(H540&gt;5,"High Rejection",IF(H540&gt;2,"Watch","OK"))</f>
        <v>High Rejection</v>
      </c>
    </row>
    <row r="541" customFormat="false" ht="15" hidden="false" customHeight="true" outlineLevel="0" collapsed="false">
      <c r="A541" s="56" t="s">
        <v>14979</v>
      </c>
      <c r="B541" s="56" t="s">
        <v>14956</v>
      </c>
      <c r="C541" s="56" t="s">
        <v>2558</v>
      </c>
      <c r="D541" s="56" t="s">
        <v>50</v>
      </c>
      <c r="E541" s="56" t="n">
        <v>66.8</v>
      </c>
      <c r="F541" s="56" t="n">
        <v>79.3</v>
      </c>
      <c r="G541" s="54" t="n">
        <f aca="false">ROUND(E541*F541/100,1)</f>
        <v>53</v>
      </c>
      <c r="H541" s="56" t="n">
        <v>4.17</v>
      </c>
      <c r="I541" s="56" t="n">
        <v>96.2</v>
      </c>
      <c r="J541" s="56" t="n">
        <v>8.9</v>
      </c>
      <c r="K541" s="56" t="n">
        <v>-4.57</v>
      </c>
      <c r="L541" s="56" t="n">
        <v>0</v>
      </c>
      <c r="M541" s="56" t="n">
        <v>93.8</v>
      </c>
      <c r="N541" s="56" t="s">
        <v>78</v>
      </c>
      <c r="O541" s="56" t="s">
        <v>10061</v>
      </c>
      <c r="P541" s="55" t="str">
        <f aca="false">IF(G541&gt;=90,"Excellent",IF(G541&gt;=80,"Good",IF(G541&gt;=70,"At Risk","Poor")))</f>
        <v>Poor</v>
      </c>
      <c r="Q541" s="55" t="n">
        <f aca="false">ROUND(G541*0.4+(100-H541)*0.3+I541*0.3,2)</f>
        <v>78.81</v>
      </c>
      <c r="R541" s="55" t="str">
        <f aca="false">IF(H541&gt;5,"High Rejection",IF(H541&gt;2,"Watch","OK"))</f>
        <v>Watch</v>
      </c>
    </row>
    <row r="542" customFormat="false" ht="15" hidden="false" customHeight="true" outlineLevel="0" collapsed="false">
      <c r="A542" s="52" t="s">
        <v>14980</v>
      </c>
      <c r="B542" s="52" t="s">
        <v>14299</v>
      </c>
      <c r="C542" s="52" t="s">
        <v>4391</v>
      </c>
      <c r="D542" s="52" t="s">
        <v>55</v>
      </c>
      <c r="E542" s="52" t="n">
        <v>99</v>
      </c>
      <c r="F542" s="52" t="n">
        <v>89.3</v>
      </c>
      <c r="G542" s="54" t="n">
        <f aca="false">ROUND(E542*F542/100,1)</f>
        <v>88.4</v>
      </c>
      <c r="H542" s="52" t="n">
        <v>6.02</v>
      </c>
      <c r="I542" s="52" t="n">
        <v>91.6</v>
      </c>
      <c r="J542" s="52" t="n">
        <v>2.5</v>
      </c>
      <c r="K542" s="52" t="n">
        <v>7.93</v>
      </c>
      <c r="L542" s="52" t="n">
        <v>7</v>
      </c>
      <c r="M542" s="52" t="n">
        <v>73.9</v>
      </c>
      <c r="N542" s="52" t="s">
        <v>78</v>
      </c>
      <c r="O542" s="52" t="s">
        <v>10066</v>
      </c>
      <c r="P542" s="55" t="str">
        <f aca="false">IF(G542&gt;=90,"Excellent",IF(G542&gt;=80,"Good",IF(G542&gt;=70,"At Risk","Poor")))</f>
        <v>Good</v>
      </c>
      <c r="Q542" s="55" t="n">
        <f aca="false">ROUND(G542*0.4+(100-H542)*0.3+I542*0.3,2)</f>
        <v>91.03</v>
      </c>
      <c r="R542" s="55" t="str">
        <f aca="false">IF(H542&gt;5,"High Rejection",IF(H542&gt;2,"Watch","OK"))</f>
        <v>High Rejection</v>
      </c>
    </row>
    <row r="543" customFormat="false" ht="15" hidden="false" customHeight="true" outlineLevel="0" collapsed="false">
      <c r="A543" s="56" t="s">
        <v>14981</v>
      </c>
      <c r="B543" s="56" t="s">
        <v>4766</v>
      </c>
      <c r="C543" s="56" t="s">
        <v>962</v>
      </c>
      <c r="D543" s="56" t="s">
        <v>49</v>
      </c>
      <c r="E543" s="56" t="n">
        <v>90.7</v>
      </c>
      <c r="F543" s="56" t="n">
        <v>78.3</v>
      </c>
      <c r="G543" s="54" t="n">
        <f aca="false">ROUND(E543*F543/100,1)</f>
        <v>71</v>
      </c>
      <c r="H543" s="56" t="n">
        <v>0.45</v>
      </c>
      <c r="I543" s="56" t="n">
        <v>86.4</v>
      </c>
      <c r="J543" s="56" t="n">
        <v>5.5</v>
      </c>
      <c r="K543" s="56" t="n">
        <v>-1.55</v>
      </c>
      <c r="L543" s="56" t="n">
        <v>0</v>
      </c>
      <c r="M543" s="56" t="n">
        <v>80.7</v>
      </c>
      <c r="N543" s="56" t="s">
        <v>78</v>
      </c>
      <c r="O543" s="56" t="s">
        <v>10066</v>
      </c>
      <c r="P543" s="55" t="str">
        <f aca="false">IF(G543&gt;=90,"Excellent",IF(G543&gt;=80,"Good",IF(G543&gt;=70,"At Risk","Poor")))</f>
        <v>At Risk</v>
      </c>
      <c r="Q543" s="55" t="n">
        <f aca="false">ROUND(G543*0.4+(100-H543)*0.3+I543*0.3,2)</f>
        <v>84.19</v>
      </c>
      <c r="R543" s="55" t="str">
        <f aca="false">IF(H543&gt;5,"High Rejection",IF(H543&gt;2,"Watch","OK"))</f>
        <v>OK</v>
      </c>
    </row>
    <row r="544" customFormat="false" ht="15" hidden="false" customHeight="true" outlineLevel="0" collapsed="false">
      <c r="A544" s="52" t="s">
        <v>14982</v>
      </c>
      <c r="B544" s="52" t="s">
        <v>5022</v>
      </c>
      <c r="C544" s="52" t="s">
        <v>2421</v>
      </c>
      <c r="D544" s="52" t="s">
        <v>44</v>
      </c>
      <c r="E544" s="52" t="n">
        <v>62.8</v>
      </c>
      <c r="F544" s="52" t="n">
        <v>90.5</v>
      </c>
      <c r="G544" s="54" t="n">
        <f aca="false">ROUND(E544*F544/100,1)</f>
        <v>56.8</v>
      </c>
      <c r="H544" s="52" t="n">
        <v>5.31</v>
      </c>
      <c r="I544" s="52" t="n">
        <v>93.8</v>
      </c>
      <c r="J544" s="52" t="n">
        <v>-3.6</v>
      </c>
      <c r="K544" s="52" t="n">
        <v>5.27</v>
      </c>
      <c r="L544" s="52" t="n">
        <v>8</v>
      </c>
      <c r="M544" s="52" t="n">
        <v>92.9</v>
      </c>
      <c r="N544" s="52" t="s">
        <v>79</v>
      </c>
      <c r="O544" s="52" t="s">
        <v>10066</v>
      </c>
      <c r="P544" s="55" t="str">
        <f aca="false">IF(G544&gt;=90,"Excellent",IF(G544&gt;=80,"Good",IF(G544&gt;=70,"At Risk","Poor")))</f>
        <v>Poor</v>
      </c>
      <c r="Q544" s="55" t="n">
        <f aca="false">ROUND(G544*0.4+(100-H544)*0.3+I544*0.3,2)</f>
        <v>79.27</v>
      </c>
      <c r="R544" s="55" t="str">
        <f aca="false">IF(H544&gt;5,"High Rejection",IF(H544&gt;2,"Watch","OK"))</f>
        <v>High Rejection</v>
      </c>
    </row>
    <row r="545" customFormat="false" ht="15" hidden="false" customHeight="true" outlineLevel="0" collapsed="false">
      <c r="A545" s="56" t="s">
        <v>14983</v>
      </c>
      <c r="B545" s="56" t="s">
        <v>6147</v>
      </c>
      <c r="C545" s="56" t="s">
        <v>6701</v>
      </c>
      <c r="D545" s="56" t="s">
        <v>29</v>
      </c>
      <c r="E545" s="56" t="n">
        <v>70.2</v>
      </c>
      <c r="F545" s="56" t="n">
        <v>76.9</v>
      </c>
      <c r="G545" s="54" t="n">
        <f aca="false">ROUND(E545*F545/100,1)</f>
        <v>54</v>
      </c>
      <c r="H545" s="56" t="n">
        <v>7.57</v>
      </c>
      <c r="I545" s="56" t="n">
        <v>97.9</v>
      </c>
      <c r="J545" s="56" t="n">
        <v>7.9</v>
      </c>
      <c r="K545" s="56" t="n">
        <v>0.03</v>
      </c>
      <c r="L545" s="56" t="n">
        <v>10</v>
      </c>
      <c r="M545" s="56" t="n">
        <v>52.7</v>
      </c>
      <c r="N545" s="56" t="s">
        <v>79</v>
      </c>
      <c r="O545" s="56" t="s">
        <v>10066</v>
      </c>
      <c r="P545" s="55" t="str">
        <f aca="false">IF(G545&gt;=90,"Excellent",IF(G545&gt;=80,"Good",IF(G545&gt;=70,"At Risk","Poor")))</f>
        <v>Poor</v>
      </c>
      <c r="Q545" s="55" t="n">
        <f aca="false">ROUND(G545*0.4+(100-H545)*0.3+I545*0.3,2)</f>
        <v>78.7</v>
      </c>
      <c r="R545" s="55" t="str">
        <f aca="false">IF(H545&gt;5,"High Rejection",IF(H545&gt;2,"Watch","OK"))</f>
        <v>High Rejection</v>
      </c>
    </row>
    <row r="546" customFormat="false" ht="15" hidden="false" customHeight="true" outlineLevel="0" collapsed="false">
      <c r="A546" s="52" t="s">
        <v>14984</v>
      </c>
      <c r="B546" s="52" t="s">
        <v>7039</v>
      </c>
      <c r="C546" s="52" t="s">
        <v>1467</v>
      </c>
      <c r="D546" s="52" t="s">
        <v>47</v>
      </c>
      <c r="E546" s="52" t="n">
        <v>63.2</v>
      </c>
      <c r="F546" s="52" t="n">
        <v>99.4</v>
      </c>
      <c r="G546" s="54" t="n">
        <f aca="false">ROUND(E546*F546/100,1)</f>
        <v>62.8</v>
      </c>
      <c r="H546" s="52" t="n">
        <v>1.28</v>
      </c>
      <c r="I546" s="52" t="n">
        <v>94.9</v>
      </c>
      <c r="J546" s="52" t="n">
        <v>7.2</v>
      </c>
      <c r="K546" s="52" t="n">
        <v>-4.43</v>
      </c>
      <c r="L546" s="52" t="n">
        <v>6</v>
      </c>
      <c r="M546" s="52" t="n">
        <v>80.9</v>
      </c>
      <c r="N546" s="52" t="s">
        <v>81</v>
      </c>
      <c r="O546" s="52" t="s">
        <v>10066</v>
      </c>
      <c r="P546" s="55" t="str">
        <f aca="false">IF(G546&gt;=90,"Excellent",IF(G546&gt;=80,"Good",IF(G546&gt;=70,"At Risk","Poor")))</f>
        <v>Poor</v>
      </c>
      <c r="Q546" s="55" t="n">
        <f aca="false">ROUND(G546*0.4+(100-H546)*0.3+I546*0.3,2)</f>
        <v>83.21</v>
      </c>
      <c r="R546" s="55" t="str">
        <f aca="false">IF(H546&gt;5,"High Rejection",IF(H546&gt;2,"Watch","OK"))</f>
        <v>OK</v>
      </c>
    </row>
    <row r="547" customFormat="false" ht="15" hidden="false" customHeight="true" outlineLevel="0" collapsed="false">
      <c r="A547" s="56" t="s">
        <v>14985</v>
      </c>
      <c r="B547" s="56" t="s">
        <v>14986</v>
      </c>
      <c r="C547" s="56" t="s">
        <v>1734</v>
      </c>
      <c r="D547" s="56" t="s">
        <v>48</v>
      </c>
      <c r="E547" s="56" t="n">
        <v>78.5</v>
      </c>
      <c r="F547" s="56" t="n">
        <v>95.4</v>
      </c>
      <c r="G547" s="54" t="n">
        <f aca="false">ROUND(E547*F547/100,1)</f>
        <v>74.9</v>
      </c>
      <c r="H547" s="56" t="n">
        <v>3.83</v>
      </c>
      <c r="I547" s="56" t="n">
        <v>91.9</v>
      </c>
      <c r="J547" s="56" t="n">
        <v>14.5</v>
      </c>
      <c r="K547" s="56" t="n">
        <v>-0.88</v>
      </c>
      <c r="L547" s="56" t="n">
        <v>10</v>
      </c>
      <c r="M547" s="56" t="n">
        <v>94</v>
      </c>
      <c r="N547" s="56" t="s">
        <v>79</v>
      </c>
      <c r="O547" s="56" t="s">
        <v>10066</v>
      </c>
      <c r="P547" s="55" t="str">
        <f aca="false">IF(G547&gt;=90,"Excellent",IF(G547&gt;=80,"Good",IF(G547&gt;=70,"At Risk","Poor")))</f>
        <v>At Risk</v>
      </c>
      <c r="Q547" s="55" t="n">
        <f aca="false">ROUND(G547*0.4+(100-H547)*0.3+I547*0.3,2)</f>
        <v>86.38</v>
      </c>
      <c r="R547" s="55" t="str">
        <f aca="false">IF(H547&gt;5,"High Rejection",IF(H547&gt;2,"Watch","OK"))</f>
        <v>Watch</v>
      </c>
    </row>
    <row r="548" customFormat="false" ht="15" hidden="false" customHeight="true" outlineLevel="0" collapsed="false">
      <c r="A548" s="52" t="s">
        <v>14987</v>
      </c>
      <c r="B548" s="52" t="s">
        <v>14825</v>
      </c>
      <c r="C548" s="52" t="s">
        <v>1966</v>
      </c>
      <c r="D548" s="52" t="s">
        <v>54</v>
      </c>
      <c r="E548" s="52" t="n">
        <v>60.6</v>
      </c>
      <c r="F548" s="52" t="n">
        <v>73.4</v>
      </c>
      <c r="G548" s="54" t="n">
        <f aca="false">ROUND(E548*F548/100,1)</f>
        <v>44.5</v>
      </c>
      <c r="H548" s="52" t="n">
        <v>5.73</v>
      </c>
      <c r="I548" s="52" t="n">
        <v>96.5</v>
      </c>
      <c r="J548" s="52" t="n">
        <v>13.6</v>
      </c>
      <c r="K548" s="52" t="n">
        <v>-2.51</v>
      </c>
      <c r="L548" s="52" t="n">
        <v>1</v>
      </c>
      <c r="M548" s="52" t="n">
        <v>59.8</v>
      </c>
      <c r="N548" s="52" t="s">
        <v>81</v>
      </c>
      <c r="O548" s="52" t="s">
        <v>10066</v>
      </c>
      <c r="P548" s="55" t="str">
        <f aca="false">IF(G548&gt;=90,"Excellent",IF(G548&gt;=80,"Good",IF(G548&gt;=70,"At Risk","Poor")))</f>
        <v>Poor</v>
      </c>
      <c r="Q548" s="55" t="n">
        <f aca="false">ROUND(G548*0.4+(100-H548)*0.3+I548*0.3,2)</f>
        <v>75.03</v>
      </c>
      <c r="R548" s="55" t="str">
        <f aca="false">IF(H548&gt;5,"High Rejection",IF(H548&gt;2,"Watch","OK"))</f>
        <v>High Rejection</v>
      </c>
    </row>
    <row r="549" customFormat="false" ht="15" hidden="false" customHeight="true" outlineLevel="0" collapsed="false">
      <c r="A549" s="56" t="s">
        <v>14988</v>
      </c>
      <c r="B549" s="56" t="s">
        <v>14989</v>
      </c>
      <c r="C549" s="56" t="s">
        <v>6622</v>
      </c>
      <c r="D549" s="56" t="s">
        <v>56</v>
      </c>
      <c r="E549" s="56" t="n">
        <v>67.6</v>
      </c>
      <c r="F549" s="56" t="n">
        <v>90.2</v>
      </c>
      <c r="G549" s="54" t="n">
        <f aca="false">ROUND(E549*F549/100,1)</f>
        <v>61</v>
      </c>
      <c r="H549" s="56" t="n">
        <v>5.45</v>
      </c>
      <c r="I549" s="56" t="n">
        <v>93.7</v>
      </c>
      <c r="J549" s="56" t="n">
        <v>7.9</v>
      </c>
      <c r="K549" s="56" t="n">
        <v>-1.33</v>
      </c>
      <c r="L549" s="56" t="n">
        <v>8</v>
      </c>
      <c r="M549" s="56" t="n">
        <v>79.2</v>
      </c>
      <c r="N549" s="56" t="s">
        <v>81</v>
      </c>
      <c r="O549" s="56" t="s">
        <v>10066</v>
      </c>
      <c r="P549" s="55" t="str">
        <f aca="false">IF(G549&gt;=90,"Excellent",IF(G549&gt;=80,"Good",IF(G549&gt;=70,"At Risk","Poor")))</f>
        <v>Poor</v>
      </c>
      <c r="Q549" s="55" t="n">
        <f aca="false">ROUND(G549*0.4+(100-H549)*0.3+I549*0.3,2)</f>
        <v>80.88</v>
      </c>
      <c r="R549" s="55" t="str">
        <f aca="false">IF(H549&gt;5,"High Rejection",IF(H549&gt;2,"Watch","OK"))</f>
        <v>High Rejection</v>
      </c>
    </row>
    <row r="550" customFormat="false" ht="15" hidden="false" customHeight="true" outlineLevel="0" collapsed="false">
      <c r="A550" s="52" t="s">
        <v>14990</v>
      </c>
      <c r="B550" s="52" t="s">
        <v>14758</v>
      </c>
      <c r="C550" s="52" t="s">
        <v>1437</v>
      </c>
      <c r="D550" s="52" t="s">
        <v>35</v>
      </c>
      <c r="E550" s="52" t="n">
        <v>92.3</v>
      </c>
      <c r="F550" s="52" t="n">
        <v>80.9</v>
      </c>
      <c r="G550" s="54" t="n">
        <f aca="false">ROUND(E550*F550/100,1)</f>
        <v>74.7</v>
      </c>
      <c r="H550" s="52" t="n">
        <v>0.27</v>
      </c>
      <c r="I550" s="52" t="n">
        <v>89.9</v>
      </c>
      <c r="J550" s="52" t="n">
        <v>-1.6</v>
      </c>
      <c r="K550" s="52" t="n">
        <v>2.23</v>
      </c>
      <c r="L550" s="52" t="n">
        <v>3</v>
      </c>
      <c r="M550" s="52" t="n">
        <v>96.9</v>
      </c>
      <c r="N550" s="52" t="s">
        <v>78</v>
      </c>
      <c r="O550" s="52" t="s">
        <v>10066</v>
      </c>
      <c r="P550" s="55" t="str">
        <f aca="false">IF(G550&gt;=90,"Excellent",IF(G550&gt;=80,"Good",IF(G550&gt;=70,"At Risk","Poor")))</f>
        <v>At Risk</v>
      </c>
      <c r="Q550" s="55" t="n">
        <f aca="false">ROUND(G550*0.4+(100-H550)*0.3+I550*0.3,2)</f>
        <v>86.77</v>
      </c>
      <c r="R550" s="55" t="str">
        <f aca="false">IF(H550&gt;5,"High Rejection",IF(H550&gt;2,"Watch","OK"))</f>
        <v>OK</v>
      </c>
    </row>
    <row r="551" customFormat="false" ht="15" hidden="false" customHeight="true" outlineLevel="0" collapsed="false">
      <c r="A551" s="56" t="s">
        <v>14991</v>
      </c>
      <c r="B551" s="56" t="s">
        <v>4214</v>
      </c>
      <c r="C551" s="56" t="s">
        <v>3538</v>
      </c>
      <c r="D551" s="56" t="s">
        <v>35</v>
      </c>
      <c r="E551" s="56" t="n">
        <v>88</v>
      </c>
      <c r="F551" s="56" t="n">
        <v>91.6</v>
      </c>
      <c r="G551" s="54" t="n">
        <f aca="false">ROUND(E551*F551/100,1)</f>
        <v>80.6</v>
      </c>
      <c r="H551" s="56" t="n">
        <v>0.41</v>
      </c>
      <c r="I551" s="56" t="n">
        <v>95.4</v>
      </c>
      <c r="J551" s="56" t="n">
        <v>1.6</v>
      </c>
      <c r="K551" s="56" t="n">
        <v>4.78</v>
      </c>
      <c r="L551" s="56" t="n">
        <v>2</v>
      </c>
      <c r="M551" s="56" t="n">
        <v>69.2</v>
      </c>
      <c r="N551" s="56" t="s">
        <v>80</v>
      </c>
      <c r="O551" s="56" t="s">
        <v>10066</v>
      </c>
      <c r="P551" s="55" t="str">
        <f aca="false">IF(G551&gt;=90,"Excellent",IF(G551&gt;=80,"Good",IF(G551&gt;=70,"At Risk","Poor")))</f>
        <v>Good</v>
      </c>
      <c r="Q551" s="55" t="n">
        <f aca="false">ROUND(G551*0.4+(100-H551)*0.3+I551*0.3,2)</f>
        <v>90.74</v>
      </c>
      <c r="R551" s="55" t="str">
        <f aca="false">IF(H551&gt;5,"High Rejection",IF(H551&gt;2,"Watch","OK"))</f>
        <v>OK</v>
      </c>
    </row>
    <row r="552" customFormat="false" ht="15" hidden="false" customHeight="true" outlineLevel="0" collapsed="false">
      <c r="A552" s="52" t="s">
        <v>14992</v>
      </c>
      <c r="B552" s="52" t="s">
        <v>14648</v>
      </c>
      <c r="C552" s="52" t="s">
        <v>2523</v>
      </c>
      <c r="D552" s="52" t="s">
        <v>41</v>
      </c>
      <c r="E552" s="52" t="n">
        <v>99.6</v>
      </c>
      <c r="F552" s="52" t="n">
        <v>75.8</v>
      </c>
      <c r="G552" s="54" t="n">
        <f aca="false">ROUND(E552*F552/100,1)</f>
        <v>75.5</v>
      </c>
      <c r="H552" s="52" t="n">
        <v>0.89</v>
      </c>
      <c r="I552" s="52" t="n">
        <v>98.2</v>
      </c>
      <c r="J552" s="52" t="n">
        <v>7.1</v>
      </c>
      <c r="K552" s="52" t="n">
        <v>8.83</v>
      </c>
      <c r="L552" s="52" t="n">
        <v>10</v>
      </c>
      <c r="M552" s="52" t="n">
        <v>53.9</v>
      </c>
      <c r="N552" s="52" t="s">
        <v>78</v>
      </c>
      <c r="O552" s="52" t="s">
        <v>10066</v>
      </c>
      <c r="P552" s="55" t="str">
        <f aca="false">IF(G552&gt;=90,"Excellent",IF(G552&gt;=80,"Good",IF(G552&gt;=70,"At Risk","Poor")))</f>
        <v>At Risk</v>
      </c>
      <c r="Q552" s="55" t="n">
        <f aca="false">ROUND(G552*0.4+(100-H552)*0.3+I552*0.3,2)</f>
        <v>89.39</v>
      </c>
      <c r="R552" s="55" t="str">
        <f aca="false">IF(H552&gt;5,"High Rejection",IF(H552&gt;2,"Watch","OK"))</f>
        <v>OK</v>
      </c>
    </row>
    <row r="553" customFormat="false" ht="15" hidden="false" customHeight="true" outlineLevel="0" collapsed="false">
      <c r="A553" s="56" t="s">
        <v>14993</v>
      </c>
      <c r="B553" s="56" t="s">
        <v>14994</v>
      </c>
      <c r="C553" s="56" t="s">
        <v>2526</v>
      </c>
      <c r="D553" s="56" t="s">
        <v>26</v>
      </c>
      <c r="E553" s="56" t="n">
        <v>94.1</v>
      </c>
      <c r="F553" s="56" t="n">
        <v>78.2</v>
      </c>
      <c r="G553" s="54" t="n">
        <f aca="false">ROUND(E553*F553/100,1)</f>
        <v>73.6</v>
      </c>
      <c r="H553" s="56" t="n">
        <v>0.63</v>
      </c>
      <c r="I553" s="56" t="n">
        <v>91.8</v>
      </c>
      <c r="J553" s="56" t="n">
        <v>9.5</v>
      </c>
      <c r="K553" s="56" t="n">
        <v>4.82</v>
      </c>
      <c r="L553" s="56" t="n">
        <v>5</v>
      </c>
      <c r="M553" s="56" t="n">
        <v>70</v>
      </c>
      <c r="N553" s="56" t="s">
        <v>81</v>
      </c>
      <c r="O553" s="56" t="s">
        <v>10061</v>
      </c>
      <c r="P553" s="55" t="str">
        <f aca="false">IF(G553&gt;=90,"Excellent",IF(G553&gt;=80,"Good",IF(G553&gt;=70,"At Risk","Poor")))</f>
        <v>At Risk</v>
      </c>
      <c r="Q553" s="55" t="n">
        <f aca="false">ROUND(G553*0.4+(100-H553)*0.3+I553*0.3,2)</f>
        <v>86.79</v>
      </c>
      <c r="R553" s="55" t="str">
        <f aca="false">IF(H553&gt;5,"High Rejection",IF(H553&gt;2,"Watch","OK"))</f>
        <v>OK</v>
      </c>
    </row>
    <row r="554" customFormat="false" ht="15" hidden="false" customHeight="true" outlineLevel="0" collapsed="false">
      <c r="A554" s="52" t="s">
        <v>14995</v>
      </c>
      <c r="B554" s="52" t="s">
        <v>4100</v>
      </c>
      <c r="C554" s="52" t="s">
        <v>2553</v>
      </c>
      <c r="D554" s="52" t="s">
        <v>53</v>
      </c>
      <c r="E554" s="52" t="n">
        <v>96.4</v>
      </c>
      <c r="F554" s="52" t="n">
        <v>94.9</v>
      </c>
      <c r="G554" s="54" t="n">
        <f aca="false">ROUND(E554*F554/100,1)</f>
        <v>91.5</v>
      </c>
      <c r="H554" s="52" t="n">
        <v>5.26</v>
      </c>
      <c r="I554" s="52" t="n">
        <v>91.5</v>
      </c>
      <c r="J554" s="52" t="n">
        <v>-1.5</v>
      </c>
      <c r="K554" s="52" t="n">
        <v>3.24</v>
      </c>
      <c r="L554" s="52" t="n">
        <v>7</v>
      </c>
      <c r="M554" s="52" t="n">
        <v>78.6</v>
      </c>
      <c r="N554" s="52" t="s">
        <v>81</v>
      </c>
      <c r="O554" s="52" t="s">
        <v>10066</v>
      </c>
      <c r="P554" s="55" t="str">
        <f aca="false">IF(G554&gt;=90,"Excellent",IF(G554&gt;=80,"Good",IF(G554&gt;=70,"At Risk","Poor")))</f>
        <v>Excellent</v>
      </c>
      <c r="Q554" s="55" t="n">
        <f aca="false">ROUND(G554*0.4+(100-H554)*0.3+I554*0.3,2)</f>
        <v>92.47</v>
      </c>
      <c r="R554" s="55" t="str">
        <f aca="false">IF(H554&gt;5,"High Rejection",IF(H554&gt;2,"Watch","OK"))</f>
        <v>High Rejection</v>
      </c>
    </row>
    <row r="555" customFormat="false" ht="15" hidden="false" customHeight="true" outlineLevel="0" collapsed="false">
      <c r="A555" s="56" t="s">
        <v>14996</v>
      </c>
      <c r="B555" s="56" t="s">
        <v>5434</v>
      </c>
      <c r="C555" s="56" t="s">
        <v>1951</v>
      </c>
      <c r="D555" s="56" t="s">
        <v>45</v>
      </c>
      <c r="E555" s="56" t="n">
        <v>70.3</v>
      </c>
      <c r="F555" s="56" t="n">
        <v>80.7</v>
      </c>
      <c r="G555" s="54" t="n">
        <f aca="false">ROUND(E555*F555/100,1)</f>
        <v>56.7</v>
      </c>
      <c r="H555" s="56" t="n">
        <v>6.68</v>
      </c>
      <c r="I555" s="56" t="n">
        <v>95.2</v>
      </c>
      <c r="J555" s="56" t="n">
        <v>7.3</v>
      </c>
      <c r="K555" s="56" t="n">
        <v>-0.12</v>
      </c>
      <c r="L555" s="56" t="n">
        <v>7</v>
      </c>
      <c r="M555" s="56" t="n">
        <v>79.8</v>
      </c>
      <c r="N555" s="56" t="s">
        <v>80</v>
      </c>
      <c r="O555" s="56" t="s">
        <v>10061</v>
      </c>
      <c r="P555" s="55" t="str">
        <f aca="false">IF(G555&gt;=90,"Excellent",IF(G555&gt;=80,"Good",IF(G555&gt;=70,"At Risk","Poor")))</f>
        <v>Poor</v>
      </c>
      <c r="Q555" s="55" t="n">
        <f aca="false">ROUND(G555*0.4+(100-H555)*0.3+I555*0.3,2)</f>
        <v>79.24</v>
      </c>
      <c r="R555" s="55" t="str">
        <f aca="false">IF(H555&gt;5,"High Rejection",IF(H555&gt;2,"Watch","OK"))</f>
        <v>High Rejection</v>
      </c>
    </row>
    <row r="556" customFormat="false" ht="15" hidden="false" customHeight="true" outlineLevel="0" collapsed="false">
      <c r="A556" s="52" t="s">
        <v>14997</v>
      </c>
      <c r="B556" s="52" t="s">
        <v>5847</v>
      </c>
      <c r="C556" s="52" t="s">
        <v>2885</v>
      </c>
      <c r="D556" s="52" t="s">
        <v>40</v>
      </c>
      <c r="E556" s="52" t="n">
        <v>88.2</v>
      </c>
      <c r="F556" s="52" t="n">
        <v>91.5</v>
      </c>
      <c r="G556" s="54" t="n">
        <f aca="false">ROUND(E556*F556/100,1)</f>
        <v>80.7</v>
      </c>
      <c r="H556" s="52" t="n">
        <v>6.07</v>
      </c>
      <c r="I556" s="52" t="n">
        <v>85.6</v>
      </c>
      <c r="J556" s="52" t="n">
        <v>-3.2</v>
      </c>
      <c r="K556" s="52" t="n">
        <v>-1.04</v>
      </c>
      <c r="L556" s="52" t="n">
        <v>7</v>
      </c>
      <c r="M556" s="52" t="n">
        <v>65.3</v>
      </c>
      <c r="N556" s="52" t="s">
        <v>81</v>
      </c>
      <c r="O556" s="52" t="s">
        <v>10066</v>
      </c>
      <c r="P556" s="55" t="str">
        <f aca="false">IF(G556&gt;=90,"Excellent",IF(G556&gt;=80,"Good",IF(G556&gt;=70,"At Risk","Poor")))</f>
        <v>Good</v>
      </c>
      <c r="Q556" s="55" t="n">
        <f aca="false">ROUND(G556*0.4+(100-H556)*0.3+I556*0.3,2)</f>
        <v>86.14</v>
      </c>
      <c r="R556" s="55" t="str">
        <f aca="false">IF(H556&gt;5,"High Rejection",IF(H556&gt;2,"Watch","OK"))</f>
        <v>High Rejection</v>
      </c>
    </row>
    <row r="557" customFormat="false" ht="15" hidden="false" customHeight="true" outlineLevel="0" collapsed="false">
      <c r="A557" s="56" t="s">
        <v>14998</v>
      </c>
      <c r="B557" s="56" t="s">
        <v>5778</v>
      </c>
      <c r="C557" s="56" t="s">
        <v>1745</v>
      </c>
      <c r="D557" s="56" t="s">
        <v>29</v>
      </c>
      <c r="E557" s="56" t="n">
        <v>86</v>
      </c>
      <c r="F557" s="56" t="n">
        <v>76.6</v>
      </c>
      <c r="G557" s="54" t="n">
        <f aca="false">ROUND(E557*F557/100,1)</f>
        <v>65.9</v>
      </c>
      <c r="H557" s="56" t="n">
        <v>7.66</v>
      </c>
      <c r="I557" s="56" t="n">
        <v>95</v>
      </c>
      <c r="J557" s="56" t="n">
        <v>-0.3</v>
      </c>
      <c r="K557" s="56" t="n">
        <v>7.46</v>
      </c>
      <c r="L557" s="56" t="n">
        <v>8</v>
      </c>
      <c r="M557" s="56" t="n">
        <v>64.6</v>
      </c>
      <c r="N557" s="56" t="s">
        <v>81</v>
      </c>
      <c r="O557" s="56" t="s">
        <v>10066</v>
      </c>
      <c r="P557" s="55" t="str">
        <f aca="false">IF(G557&gt;=90,"Excellent",IF(G557&gt;=80,"Good",IF(G557&gt;=70,"At Risk","Poor")))</f>
        <v>Poor</v>
      </c>
      <c r="Q557" s="55" t="n">
        <f aca="false">ROUND(G557*0.4+(100-H557)*0.3+I557*0.3,2)</f>
        <v>82.56</v>
      </c>
      <c r="R557" s="55" t="str">
        <f aca="false">IF(H557&gt;5,"High Rejection",IF(H557&gt;2,"Watch","OK"))</f>
        <v>High Rejection</v>
      </c>
    </row>
    <row r="558" customFormat="false" ht="15" hidden="false" customHeight="true" outlineLevel="0" collapsed="false">
      <c r="A558" s="52" t="s">
        <v>14999</v>
      </c>
      <c r="B558" s="52" t="s">
        <v>4992</v>
      </c>
      <c r="C558" s="52" t="s">
        <v>4543</v>
      </c>
      <c r="D558" s="52" t="s">
        <v>56</v>
      </c>
      <c r="E558" s="52" t="n">
        <v>96.7</v>
      </c>
      <c r="F558" s="52" t="n">
        <v>86.9</v>
      </c>
      <c r="G558" s="54" t="n">
        <f aca="false">ROUND(E558*F558/100,1)</f>
        <v>84</v>
      </c>
      <c r="H558" s="52" t="n">
        <v>0.04</v>
      </c>
      <c r="I558" s="52" t="n">
        <v>91.8</v>
      </c>
      <c r="J558" s="52" t="n">
        <v>5.8</v>
      </c>
      <c r="K558" s="52" t="n">
        <v>6</v>
      </c>
      <c r="L558" s="52" t="n">
        <v>8</v>
      </c>
      <c r="M558" s="52" t="n">
        <v>66.1</v>
      </c>
      <c r="N558" s="52" t="s">
        <v>79</v>
      </c>
      <c r="O558" s="52" t="s">
        <v>10066</v>
      </c>
      <c r="P558" s="55" t="str">
        <f aca="false">IF(G558&gt;=90,"Excellent",IF(G558&gt;=80,"Good",IF(G558&gt;=70,"At Risk","Poor")))</f>
        <v>Good</v>
      </c>
      <c r="Q558" s="55" t="n">
        <f aca="false">ROUND(G558*0.4+(100-H558)*0.3+I558*0.3,2)</f>
        <v>91.13</v>
      </c>
      <c r="R558" s="55" t="str">
        <f aca="false">IF(H558&gt;5,"High Rejection",IF(H558&gt;2,"Watch","OK"))</f>
        <v>OK</v>
      </c>
    </row>
    <row r="559" customFormat="false" ht="15" hidden="false" customHeight="true" outlineLevel="0" collapsed="false">
      <c r="A559" s="56" t="s">
        <v>15000</v>
      </c>
      <c r="B559" s="56" t="s">
        <v>6415</v>
      </c>
      <c r="C559" s="56" t="s">
        <v>6920</v>
      </c>
      <c r="D559" s="56" t="s">
        <v>40</v>
      </c>
      <c r="E559" s="56" t="n">
        <v>68.4</v>
      </c>
      <c r="F559" s="56" t="n">
        <v>71.6</v>
      </c>
      <c r="G559" s="54" t="n">
        <f aca="false">ROUND(E559*F559/100,1)</f>
        <v>49</v>
      </c>
      <c r="H559" s="56" t="n">
        <v>7.73</v>
      </c>
      <c r="I559" s="56" t="n">
        <v>91.2</v>
      </c>
      <c r="J559" s="56" t="n">
        <v>1.1</v>
      </c>
      <c r="K559" s="56" t="n">
        <v>6.49</v>
      </c>
      <c r="L559" s="56" t="n">
        <v>2</v>
      </c>
      <c r="M559" s="56" t="n">
        <v>98.1</v>
      </c>
      <c r="N559" s="56" t="s">
        <v>80</v>
      </c>
      <c r="O559" s="56" t="s">
        <v>10061</v>
      </c>
      <c r="P559" s="55" t="str">
        <f aca="false">IF(G559&gt;=90,"Excellent",IF(G559&gt;=80,"Good",IF(G559&gt;=70,"At Risk","Poor")))</f>
        <v>Poor</v>
      </c>
      <c r="Q559" s="55" t="n">
        <f aca="false">ROUND(G559*0.4+(100-H559)*0.3+I559*0.3,2)</f>
        <v>74.64</v>
      </c>
      <c r="R559" s="55" t="str">
        <f aca="false">IF(H559&gt;5,"High Rejection",IF(H559&gt;2,"Watch","OK"))</f>
        <v>High Rejection</v>
      </c>
    </row>
    <row r="560" customFormat="false" ht="15" hidden="false" customHeight="true" outlineLevel="0" collapsed="false">
      <c r="A560" s="52" t="s">
        <v>15001</v>
      </c>
      <c r="B560" s="52" t="s">
        <v>5280</v>
      </c>
      <c r="C560" s="52" t="s">
        <v>637</v>
      </c>
      <c r="D560" s="52" t="s">
        <v>53</v>
      </c>
      <c r="E560" s="52" t="n">
        <v>76</v>
      </c>
      <c r="F560" s="52" t="n">
        <v>75.4</v>
      </c>
      <c r="G560" s="54" t="n">
        <f aca="false">ROUND(E560*F560/100,1)</f>
        <v>57.3</v>
      </c>
      <c r="H560" s="52" t="n">
        <v>0.53</v>
      </c>
      <c r="I560" s="52" t="n">
        <v>100</v>
      </c>
      <c r="J560" s="52" t="n">
        <v>13.5</v>
      </c>
      <c r="K560" s="52" t="n">
        <v>9.99</v>
      </c>
      <c r="L560" s="52" t="n">
        <v>10</v>
      </c>
      <c r="M560" s="52" t="n">
        <v>65.9</v>
      </c>
      <c r="N560" s="52" t="s">
        <v>80</v>
      </c>
      <c r="O560" s="52" t="s">
        <v>10066</v>
      </c>
      <c r="P560" s="55" t="str">
        <f aca="false">IF(G560&gt;=90,"Excellent",IF(G560&gt;=80,"Good",IF(G560&gt;=70,"At Risk","Poor")))</f>
        <v>Poor</v>
      </c>
      <c r="Q560" s="55" t="n">
        <f aca="false">ROUND(G560*0.4+(100-H560)*0.3+I560*0.3,2)</f>
        <v>82.76</v>
      </c>
      <c r="R560" s="55" t="str">
        <f aca="false">IF(H560&gt;5,"High Rejection",IF(H560&gt;2,"Watch","OK"))</f>
        <v>OK</v>
      </c>
    </row>
    <row r="561" customFormat="false" ht="15" hidden="false" customHeight="true" outlineLevel="0" collapsed="false">
      <c r="A561" s="56" t="s">
        <v>15002</v>
      </c>
      <c r="B561" s="56" t="s">
        <v>4095</v>
      </c>
      <c r="C561" s="56" t="s">
        <v>7119</v>
      </c>
      <c r="D561" s="56" t="s">
        <v>29</v>
      </c>
      <c r="E561" s="56" t="n">
        <v>71.5</v>
      </c>
      <c r="F561" s="56" t="n">
        <v>75.3</v>
      </c>
      <c r="G561" s="54" t="n">
        <f aca="false">ROUND(E561*F561/100,1)</f>
        <v>53.8</v>
      </c>
      <c r="H561" s="56" t="n">
        <v>6.44</v>
      </c>
      <c r="I561" s="56" t="n">
        <v>99.9</v>
      </c>
      <c r="J561" s="56" t="n">
        <v>1.1</v>
      </c>
      <c r="K561" s="56" t="n">
        <v>3.01</v>
      </c>
      <c r="L561" s="56" t="n">
        <v>6</v>
      </c>
      <c r="M561" s="56" t="n">
        <v>96.7</v>
      </c>
      <c r="N561" s="56" t="s">
        <v>79</v>
      </c>
      <c r="O561" s="56" t="s">
        <v>10061</v>
      </c>
      <c r="P561" s="55" t="str">
        <f aca="false">IF(G561&gt;=90,"Excellent",IF(G561&gt;=80,"Good",IF(G561&gt;=70,"At Risk","Poor")))</f>
        <v>Poor</v>
      </c>
      <c r="Q561" s="55" t="n">
        <f aca="false">ROUND(G561*0.4+(100-H561)*0.3+I561*0.3,2)</f>
        <v>79.56</v>
      </c>
      <c r="R561" s="55" t="str">
        <f aca="false">IF(H561&gt;5,"High Rejection",IF(H561&gt;2,"Watch","OK"))</f>
        <v>High Rejection</v>
      </c>
    </row>
    <row r="562" customFormat="false" ht="15" hidden="false" customHeight="true" outlineLevel="0" collapsed="false">
      <c r="A562" s="52" t="s">
        <v>15003</v>
      </c>
      <c r="B562" s="52" t="s">
        <v>14456</v>
      </c>
      <c r="C562" s="52" t="s">
        <v>3976</v>
      </c>
      <c r="D562" s="52" t="s">
        <v>46</v>
      </c>
      <c r="E562" s="52" t="n">
        <v>91.2</v>
      </c>
      <c r="F562" s="52" t="n">
        <v>73.8</v>
      </c>
      <c r="G562" s="54" t="n">
        <f aca="false">ROUND(E562*F562/100,1)</f>
        <v>67.3</v>
      </c>
      <c r="H562" s="52" t="n">
        <v>7.15</v>
      </c>
      <c r="I562" s="52" t="n">
        <v>88.6</v>
      </c>
      <c r="J562" s="52" t="n">
        <v>10.2</v>
      </c>
      <c r="K562" s="52" t="n">
        <v>4.65</v>
      </c>
      <c r="L562" s="52" t="n">
        <v>8</v>
      </c>
      <c r="M562" s="52" t="n">
        <v>74.9</v>
      </c>
      <c r="N562" s="52" t="s">
        <v>81</v>
      </c>
      <c r="O562" s="52" t="s">
        <v>10066</v>
      </c>
      <c r="P562" s="55" t="str">
        <f aca="false">IF(G562&gt;=90,"Excellent",IF(G562&gt;=80,"Good",IF(G562&gt;=70,"At Risk","Poor")))</f>
        <v>Poor</v>
      </c>
      <c r="Q562" s="55" t="n">
        <f aca="false">ROUND(G562*0.4+(100-H562)*0.3+I562*0.3,2)</f>
        <v>81.36</v>
      </c>
      <c r="R562" s="55" t="str">
        <f aca="false">IF(H562&gt;5,"High Rejection",IF(H562&gt;2,"Watch","OK"))</f>
        <v>High Rejection</v>
      </c>
    </row>
    <row r="563" customFormat="false" ht="15" hidden="false" customHeight="true" outlineLevel="0" collapsed="false">
      <c r="A563" s="56" t="s">
        <v>15004</v>
      </c>
      <c r="B563" s="56" t="s">
        <v>4414</v>
      </c>
      <c r="C563" s="56" t="s">
        <v>950</v>
      </c>
      <c r="D563" s="56" t="s">
        <v>10</v>
      </c>
      <c r="E563" s="56" t="n">
        <v>95.4</v>
      </c>
      <c r="F563" s="56" t="n">
        <v>96</v>
      </c>
      <c r="G563" s="54" t="n">
        <f aca="false">ROUND(E563*F563/100,1)</f>
        <v>91.6</v>
      </c>
      <c r="H563" s="56" t="n">
        <v>0.94</v>
      </c>
      <c r="I563" s="56" t="n">
        <v>99.1</v>
      </c>
      <c r="J563" s="56" t="n">
        <v>1.4</v>
      </c>
      <c r="K563" s="56" t="n">
        <v>3.86</v>
      </c>
      <c r="L563" s="56" t="n">
        <v>10</v>
      </c>
      <c r="M563" s="56" t="n">
        <v>78.2</v>
      </c>
      <c r="N563" s="56" t="s">
        <v>81</v>
      </c>
      <c r="O563" s="56" t="s">
        <v>10061</v>
      </c>
      <c r="P563" s="55" t="str">
        <f aca="false">IF(G563&gt;=90,"Excellent",IF(G563&gt;=80,"Good",IF(G563&gt;=70,"At Risk","Poor")))</f>
        <v>Excellent</v>
      </c>
      <c r="Q563" s="55" t="n">
        <f aca="false">ROUND(G563*0.4+(100-H563)*0.3+I563*0.3,2)</f>
        <v>96.09</v>
      </c>
      <c r="R563" s="55" t="str">
        <f aca="false">IF(H563&gt;5,"High Rejection",IF(H563&gt;2,"Watch","OK"))</f>
        <v>OK</v>
      </c>
    </row>
    <row r="564" customFormat="false" ht="15" hidden="false" customHeight="true" outlineLevel="0" collapsed="false">
      <c r="A564" s="52" t="s">
        <v>15005</v>
      </c>
      <c r="B564" s="52" t="s">
        <v>4542</v>
      </c>
      <c r="C564" s="52" t="s">
        <v>2806</v>
      </c>
      <c r="D564" s="52" t="s">
        <v>41</v>
      </c>
      <c r="E564" s="52" t="n">
        <v>88.6</v>
      </c>
      <c r="F564" s="52" t="n">
        <v>74.3</v>
      </c>
      <c r="G564" s="54" t="n">
        <f aca="false">ROUND(E564*F564/100,1)</f>
        <v>65.8</v>
      </c>
      <c r="H564" s="52" t="n">
        <v>7.38</v>
      </c>
      <c r="I564" s="52" t="n">
        <v>98.3</v>
      </c>
      <c r="J564" s="52" t="n">
        <v>5.8</v>
      </c>
      <c r="K564" s="52" t="n">
        <v>-2.47</v>
      </c>
      <c r="L564" s="52" t="n">
        <v>3</v>
      </c>
      <c r="M564" s="52" t="n">
        <v>75.9</v>
      </c>
      <c r="N564" s="52" t="s">
        <v>79</v>
      </c>
      <c r="O564" s="52" t="s">
        <v>10061</v>
      </c>
      <c r="P564" s="55" t="str">
        <f aca="false">IF(G564&gt;=90,"Excellent",IF(G564&gt;=80,"Good",IF(G564&gt;=70,"At Risk","Poor")))</f>
        <v>Poor</v>
      </c>
      <c r="Q564" s="55" t="n">
        <f aca="false">ROUND(G564*0.4+(100-H564)*0.3+I564*0.3,2)</f>
        <v>83.6</v>
      </c>
      <c r="R564" s="55" t="str">
        <f aca="false">IF(H564&gt;5,"High Rejection",IF(H564&gt;2,"Watch","OK"))</f>
        <v>High Rejection</v>
      </c>
    </row>
    <row r="565" customFormat="false" ht="15" hidden="false" customHeight="true" outlineLevel="0" collapsed="false">
      <c r="A565" s="56" t="s">
        <v>15006</v>
      </c>
      <c r="B565" s="56" t="s">
        <v>6393</v>
      </c>
      <c r="C565" s="56" t="s">
        <v>3238</v>
      </c>
      <c r="D565" s="56" t="s">
        <v>40</v>
      </c>
      <c r="E565" s="56" t="n">
        <v>98.1</v>
      </c>
      <c r="F565" s="56" t="n">
        <v>98.8</v>
      </c>
      <c r="G565" s="54" t="n">
        <f aca="false">ROUND(E565*F565/100,1)</f>
        <v>96.9</v>
      </c>
      <c r="H565" s="56" t="n">
        <v>4.87</v>
      </c>
      <c r="I565" s="56" t="n">
        <v>85.3</v>
      </c>
      <c r="J565" s="56" t="n">
        <v>10.7</v>
      </c>
      <c r="K565" s="56" t="n">
        <v>9.9</v>
      </c>
      <c r="L565" s="56" t="n">
        <v>8</v>
      </c>
      <c r="M565" s="56" t="n">
        <v>81.5</v>
      </c>
      <c r="N565" s="56" t="s">
        <v>81</v>
      </c>
      <c r="O565" s="56" t="s">
        <v>10066</v>
      </c>
      <c r="P565" s="55" t="str">
        <f aca="false">IF(G565&gt;=90,"Excellent",IF(G565&gt;=80,"Good",IF(G565&gt;=70,"At Risk","Poor")))</f>
        <v>Excellent</v>
      </c>
      <c r="Q565" s="55" t="n">
        <f aca="false">ROUND(G565*0.4+(100-H565)*0.3+I565*0.3,2)</f>
        <v>92.89</v>
      </c>
      <c r="R565" s="55" t="str">
        <f aca="false">IF(H565&gt;5,"High Rejection",IF(H565&gt;2,"Watch","OK"))</f>
        <v>Watch</v>
      </c>
    </row>
    <row r="566" customFormat="false" ht="15" hidden="false" customHeight="true" outlineLevel="0" collapsed="false">
      <c r="A566" s="52" t="s">
        <v>15007</v>
      </c>
      <c r="B566" s="52" t="s">
        <v>4574</v>
      </c>
      <c r="C566" s="52" t="s">
        <v>7304</v>
      </c>
      <c r="D566" s="52" t="s">
        <v>41</v>
      </c>
      <c r="E566" s="52" t="n">
        <v>95.9</v>
      </c>
      <c r="F566" s="52" t="n">
        <v>82.6</v>
      </c>
      <c r="G566" s="54" t="n">
        <f aca="false">ROUND(E566*F566/100,1)</f>
        <v>79.2</v>
      </c>
      <c r="H566" s="52" t="n">
        <v>3.02</v>
      </c>
      <c r="I566" s="52" t="n">
        <v>90.7</v>
      </c>
      <c r="J566" s="52" t="n">
        <v>-2.5</v>
      </c>
      <c r="K566" s="52" t="n">
        <v>4.28</v>
      </c>
      <c r="L566" s="52" t="n">
        <v>0</v>
      </c>
      <c r="M566" s="52" t="n">
        <v>70.4</v>
      </c>
      <c r="N566" s="52" t="s">
        <v>81</v>
      </c>
      <c r="O566" s="52" t="s">
        <v>10061</v>
      </c>
      <c r="P566" s="55" t="str">
        <f aca="false">IF(G566&gt;=90,"Excellent",IF(G566&gt;=80,"Good",IF(G566&gt;=70,"At Risk","Poor")))</f>
        <v>At Risk</v>
      </c>
      <c r="Q566" s="55" t="n">
        <f aca="false">ROUND(G566*0.4+(100-H566)*0.3+I566*0.3,2)</f>
        <v>87.98</v>
      </c>
      <c r="R566" s="55" t="str">
        <f aca="false">IF(H566&gt;5,"High Rejection",IF(H566&gt;2,"Watch","OK"))</f>
        <v>Watch</v>
      </c>
    </row>
    <row r="567" customFormat="false" ht="15" hidden="false" customHeight="true" outlineLevel="0" collapsed="false">
      <c r="A567" s="56" t="s">
        <v>15008</v>
      </c>
      <c r="B567" s="56" t="s">
        <v>14316</v>
      </c>
      <c r="C567" s="56" t="s">
        <v>5330</v>
      </c>
      <c r="D567" s="56" t="s">
        <v>13</v>
      </c>
      <c r="E567" s="56" t="n">
        <v>86.4</v>
      </c>
      <c r="F567" s="56" t="n">
        <v>87.2</v>
      </c>
      <c r="G567" s="54" t="n">
        <f aca="false">ROUND(E567*F567/100,1)</f>
        <v>75.3</v>
      </c>
      <c r="H567" s="56" t="n">
        <v>4.28</v>
      </c>
      <c r="I567" s="56" t="n">
        <v>98.5</v>
      </c>
      <c r="J567" s="56" t="n">
        <v>11.6</v>
      </c>
      <c r="K567" s="56" t="n">
        <v>5.53</v>
      </c>
      <c r="L567" s="56" t="n">
        <v>9</v>
      </c>
      <c r="M567" s="56" t="n">
        <v>56.5</v>
      </c>
      <c r="N567" s="56" t="s">
        <v>79</v>
      </c>
      <c r="O567" s="56" t="s">
        <v>10061</v>
      </c>
      <c r="P567" s="55" t="str">
        <f aca="false">IF(G567&gt;=90,"Excellent",IF(G567&gt;=80,"Good",IF(G567&gt;=70,"At Risk","Poor")))</f>
        <v>At Risk</v>
      </c>
      <c r="Q567" s="55" t="n">
        <f aca="false">ROUND(G567*0.4+(100-H567)*0.3+I567*0.3,2)</f>
        <v>88.39</v>
      </c>
      <c r="R567" s="55" t="str">
        <f aca="false">IF(H567&gt;5,"High Rejection",IF(H567&gt;2,"Watch","OK"))</f>
        <v>Watch</v>
      </c>
    </row>
    <row r="568" customFormat="false" ht="15" hidden="false" customHeight="true" outlineLevel="0" collapsed="false">
      <c r="A568" s="52" t="s">
        <v>15009</v>
      </c>
      <c r="B568" s="52" t="s">
        <v>15010</v>
      </c>
      <c r="C568" s="52" t="s">
        <v>9610</v>
      </c>
      <c r="D568" s="52" t="s">
        <v>22</v>
      </c>
      <c r="E568" s="52" t="n">
        <v>92.1</v>
      </c>
      <c r="F568" s="52" t="n">
        <v>98.8</v>
      </c>
      <c r="G568" s="54" t="n">
        <f aca="false">ROUND(E568*F568/100,1)</f>
        <v>91</v>
      </c>
      <c r="H568" s="52" t="n">
        <v>3.78</v>
      </c>
      <c r="I568" s="52" t="n">
        <v>88.5</v>
      </c>
      <c r="J568" s="52" t="n">
        <v>7.2</v>
      </c>
      <c r="K568" s="52" t="n">
        <v>-1.58</v>
      </c>
      <c r="L568" s="52" t="n">
        <v>4</v>
      </c>
      <c r="M568" s="52" t="n">
        <v>81.5</v>
      </c>
      <c r="N568" s="52" t="s">
        <v>78</v>
      </c>
      <c r="O568" s="52" t="s">
        <v>10061</v>
      </c>
      <c r="P568" s="55" t="str">
        <f aca="false">IF(G568&gt;=90,"Excellent",IF(G568&gt;=80,"Good",IF(G568&gt;=70,"At Risk","Poor")))</f>
        <v>Excellent</v>
      </c>
      <c r="Q568" s="55" t="n">
        <f aca="false">ROUND(G568*0.4+(100-H568)*0.3+I568*0.3,2)</f>
        <v>91.82</v>
      </c>
      <c r="R568" s="55" t="str">
        <f aca="false">IF(H568&gt;5,"High Rejection",IF(H568&gt;2,"Watch","OK"))</f>
        <v>Watch</v>
      </c>
    </row>
    <row r="569" customFormat="false" ht="15" hidden="false" customHeight="true" outlineLevel="0" collapsed="false">
      <c r="A569" s="56" t="s">
        <v>15011</v>
      </c>
      <c r="B569" s="56" t="s">
        <v>4459</v>
      </c>
      <c r="C569" s="56" t="s">
        <v>1734</v>
      </c>
      <c r="D569" s="56" t="s">
        <v>31</v>
      </c>
      <c r="E569" s="56" t="n">
        <v>95.6</v>
      </c>
      <c r="F569" s="56" t="n">
        <v>79.6</v>
      </c>
      <c r="G569" s="54" t="n">
        <f aca="false">ROUND(E569*F569/100,1)</f>
        <v>76.1</v>
      </c>
      <c r="H569" s="56" t="n">
        <v>1.4</v>
      </c>
      <c r="I569" s="56" t="n">
        <v>96.3</v>
      </c>
      <c r="J569" s="56" t="n">
        <v>-2.9</v>
      </c>
      <c r="K569" s="56" t="n">
        <v>7.02</v>
      </c>
      <c r="L569" s="56" t="n">
        <v>2</v>
      </c>
      <c r="M569" s="56" t="n">
        <v>56.4</v>
      </c>
      <c r="N569" s="56" t="s">
        <v>78</v>
      </c>
      <c r="O569" s="56" t="s">
        <v>10061</v>
      </c>
      <c r="P569" s="55" t="str">
        <f aca="false">IF(G569&gt;=90,"Excellent",IF(G569&gt;=80,"Good",IF(G569&gt;=70,"At Risk","Poor")))</f>
        <v>At Risk</v>
      </c>
      <c r="Q569" s="55" t="n">
        <f aca="false">ROUND(G569*0.4+(100-H569)*0.3+I569*0.3,2)</f>
        <v>88.91</v>
      </c>
      <c r="R569" s="55" t="str">
        <f aca="false">IF(H569&gt;5,"High Rejection",IF(H569&gt;2,"Watch","OK"))</f>
        <v>OK</v>
      </c>
    </row>
    <row r="570" customFormat="false" ht="15" hidden="false" customHeight="true" outlineLevel="0" collapsed="false">
      <c r="A570" s="52" t="s">
        <v>15012</v>
      </c>
      <c r="B570" s="52" t="s">
        <v>15013</v>
      </c>
      <c r="C570" s="52" t="s">
        <v>4346</v>
      </c>
      <c r="D570" s="52" t="s">
        <v>13</v>
      </c>
      <c r="E570" s="52" t="n">
        <v>90.8</v>
      </c>
      <c r="F570" s="52" t="n">
        <v>92.2</v>
      </c>
      <c r="G570" s="54" t="n">
        <f aca="false">ROUND(E570*F570/100,1)</f>
        <v>83.7</v>
      </c>
      <c r="H570" s="52" t="n">
        <v>2.27</v>
      </c>
      <c r="I570" s="52" t="n">
        <v>96.8</v>
      </c>
      <c r="J570" s="52" t="n">
        <v>-2.6</v>
      </c>
      <c r="K570" s="52" t="n">
        <v>-3.35</v>
      </c>
      <c r="L570" s="52" t="n">
        <v>7</v>
      </c>
      <c r="M570" s="52" t="n">
        <v>78.1</v>
      </c>
      <c r="N570" s="52" t="s">
        <v>79</v>
      </c>
      <c r="O570" s="52" t="s">
        <v>10066</v>
      </c>
      <c r="P570" s="55" t="str">
        <f aca="false">IF(G570&gt;=90,"Excellent",IF(G570&gt;=80,"Good",IF(G570&gt;=70,"At Risk","Poor")))</f>
        <v>Good</v>
      </c>
      <c r="Q570" s="55" t="n">
        <f aca="false">ROUND(G570*0.4+(100-H570)*0.3+I570*0.3,2)</f>
        <v>91.84</v>
      </c>
      <c r="R570" s="55" t="str">
        <f aca="false">IF(H570&gt;5,"High Rejection",IF(H570&gt;2,"Watch","OK"))</f>
        <v>Watch</v>
      </c>
    </row>
    <row r="571" customFormat="false" ht="15" hidden="false" customHeight="true" outlineLevel="0" collapsed="false">
      <c r="A571" s="56" t="s">
        <v>15014</v>
      </c>
      <c r="B571" s="56" t="s">
        <v>5077</v>
      </c>
      <c r="C571" s="56" t="s">
        <v>2338</v>
      </c>
      <c r="D571" s="56" t="s">
        <v>51</v>
      </c>
      <c r="E571" s="56" t="n">
        <v>84.9</v>
      </c>
      <c r="F571" s="56" t="n">
        <v>73.3</v>
      </c>
      <c r="G571" s="54" t="n">
        <f aca="false">ROUND(E571*F571/100,1)</f>
        <v>62.2</v>
      </c>
      <c r="H571" s="56" t="n">
        <v>1.77</v>
      </c>
      <c r="I571" s="56" t="n">
        <v>89.8</v>
      </c>
      <c r="J571" s="56" t="n">
        <v>13.7</v>
      </c>
      <c r="K571" s="56" t="n">
        <v>-4.09</v>
      </c>
      <c r="L571" s="56" t="n">
        <v>3</v>
      </c>
      <c r="M571" s="56" t="n">
        <v>63.1</v>
      </c>
      <c r="N571" s="56" t="s">
        <v>81</v>
      </c>
      <c r="O571" s="56" t="s">
        <v>10066</v>
      </c>
      <c r="P571" s="55" t="str">
        <f aca="false">IF(G571&gt;=90,"Excellent",IF(G571&gt;=80,"Good",IF(G571&gt;=70,"At Risk","Poor")))</f>
        <v>Poor</v>
      </c>
      <c r="Q571" s="55" t="n">
        <f aca="false">ROUND(G571*0.4+(100-H571)*0.3+I571*0.3,2)</f>
        <v>81.29</v>
      </c>
      <c r="R571" s="55" t="str">
        <f aca="false">IF(H571&gt;5,"High Rejection",IF(H571&gt;2,"Watch","OK"))</f>
        <v>OK</v>
      </c>
    </row>
    <row r="572" customFormat="false" ht="15" hidden="false" customHeight="true" outlineLevel="0" collapsed="false">
      <c r="A572" s="52" t="s">
        <v>15015</v>
      </c>
      <c r="B572" s="52" t="s">
        <v>14345</v>
      </c>
      <c r="C572" s="52" t="s">
        <v>6561</v>
      </c>
      <c r="D572" s="52" t="s">
        <v>53</v>
      </c>
      <c r="E572" s="52" t="n">
        <v>74.8</v>
      </c>
      <c r="F572" s="52" t="n">
        <v>81.7</v>
      </c>
      <c r="G572" s="54" t="n">
        <f aca="false">ROUND(E572*F572/100,1)</f>
        <v>61.1</v>
      </c>
      <c r="H572" s="52" t="n">
        <v>7.8</v>
      </c>
      <c r="I572" s="52" t="n">
        <v>91.5</v>
      </c>
      <c r="J572" s="52" t="n">
        <v>-3.7</v>
      </c>
      <c r="K572" s="52" t="n">
        <v>-4.79</v>
      </c>
      <c r="L572" s="52" t="n">
        <v>1</v>
      </c>
      <c r="M572" s="52" t="n">
        <v>66.2</v>
      </c>
      <c r="N572" s="52" t="s">
        <v>79</v>
      </c>
      <c r="O572" s="52" t="s">
        <v>10061</v>
      </c>
      <c r="P572" s="55" t="str">
        <f aca="false">IF(G572&gt;=90,"Excellent",IF(G572&gt;=80,"Good",IF(G572&gt;=70,"At Risk","Poor")))</f>
        <v>Poor</v>
      </c>
      <c r="Q572" s="55" t="n">
        <f aca="false">ROUND(G572*0.4+(100-H572)*0.3+I572*0.3,2)</f>
        <v>79.55</v>
      </c>
      <c r="R572" s="55" t="str">
        <f aca="false">IF(H572&gt;5,"High Rejection",IF(H572&gt;2,"Watch","OK"))</f>
        <v>High Rejection</v>
      </c>
    </row>
    <row r="573" customFormat="false" ht="15" hidden="false" customHeight="true" outlineLevel="0" collapsed="false">
      <c r="A573" s="56" t="s">
        <v>15016</v>
      </c>
      <c r="B573" s="56" t="s">
        <v>7265</v>
      </c>
      <c r="C573" s="56" t="s">
        <v>2287</v>
      </c>
      <c r="D573" s="56" t="s">
        <v>42</v>
      </c>
      <c r="E573" s="56" t="n">
        <v>95.2</v>
      </c>
      <c r="F573" s="56" t="n">
        <v>87.9</v>
      </c>
      <c r="G573" s="54" t="n">
        <f aca="false">ROUND(E573*F573/100,1)</f>
        <v>83.7</v>
      </c>
      <c r="H573" s="56" t="n">
        <v>5.84</v>
      </c>
      <c r="I573" s="56" t="n">
        <v>92.6</v>
      </c>
      <c r="J573" s="56" t="n">
        <v>0</v>
      </c>
      <c r="K573" s="56" t="n">
        <v>5.14</v>
      </c>
      <c r="L573" s="56" t="n">
        <v>10</v>
      </c>
      <c r="M573" s="56" t="n">
        <v>77</v>
      </c>
      <c r="N573" s="56" t="s">
        <v>78</v>
      </c>
      <c r="O573" s="56" t="s">
        <v>10066</v>
      </c>
      <c r="P573" s="55" t="str">
        <f aca="false">IF(G573&gt;=90,"Excellent",IF(G573&gt;=80,"Good",IF(G573&gt;=70,"At Risk","Poor")))</f>
        <v>Good</v>
      </c>
      <c r="Q573" s="55" t="n">
        <f aca="false">ROUND(G573*0.4+(100-H573)*0.3+I573*0.3,2)</f>
        <v>89.51</v>
      </c>
      <c r="R573" s="55" t="str">
        <f aca="false">IF(H573&gt;5,"High Rejection",IF(H573&gt;2,"Watch","OK"))</f>
        <v>High Rejection</v>
      </c>
    </row>
    <row r="574" customFormat="false" ht="15" hidden="false" customHeight="true" outlineLevel="0" collapsed="false">
      <c r="A574" s="52" t="s">
        <v>15017</v>
      </c>
      <c r="B574" s="52" t="s">
        <v>6155</v>
      </c>
      <c r="C574" s="52" t="s">
        <v>4101</v>
      </c>
      <c r="D574" s="52" t="s">
        <v>32</v>
      </c>
      <c r="E574" s="52" t="n">
        <v>94.4</v>
      </c>
      <c r="F574" s="52" t="n">
        <v>99.3</v>
      </c>
      <c r="G574" s="54" t="n">
        <f aca="false">ROUND(E574*F574/100,1)</f>
        <v>93.7</v>
      </c>
      <c r="H574" s="52" t="n">
        <v>6.92</v>
      </c>
      <c r="I574" s="52" t="n">
        <v>97.8</v>
      </c>
      <c r="J574" s="52" t="n">
        <v>0.3</v>
      </c>
      <c r="K574" s="52" t="n">
        <v>2.28</v>
      </c>
      <c r="L574" s="52" t="n">
        <v>1</v>
      </c>
      <c r="M574" s="52" t="n">
        <v>90.9</v>
      </c>
      <c r="N574" s="52" t="s">
        <v>78</v>
      </c>
      <c r="O574" s="52" t="s">
        <v>10066</v>
      </c>
      <c r="P574" s="55" t="str">
        <f aca="false">IF(G574&gt;=90,"Excellent",IF(G574&gt;=80,"Good",IF(G574&gt;=70,"At Risk","Poor")))</f>
        <v>Excellent</v>
      </c>
      <c r="Q574" s="55" t="n">
        <f aca="false">ROUND(G574*0.4+(100-H574)*0.3+I574*0.3,2)</f>
        <v>94.74</v>
      </c>
      <c r="R574" s="55" t="str">
        <f aca="false">IF(H574&gt;5,"High Rejection",IF(H574&gt;2,"Watch","OK"))</f>
        <v>High Rejection</v>
      </c>
    </row>
    <row r="575" customFormat="false" ht="15" hidden="false" customHeight="true" outlineLevel="0" collapsed="false">
      <c r="A575" s="56" t="s">
        <v>15018</v>
      </c>
      <c r="B575" s="56" t="s">
        <v>7090</v>
      </c>
      <c r="C575" s="56" t="s">
        <v>1542</v>
      </c>
      <c r="D575" s="56" t="s">
        <v>47</v>
      </c>
      <c r="E575" s="56" t="n">
        <v>74.2</v>
      </c>
      <c r="F575" s="56" t="n">
        <v>92.3</v>
      </c>
      <c r="G575" s="54" t="n">
        <f aca="false">ROUND(E575*F575/100,1)</f>
        <v>68.5</v>
      </c>
      <c r="H575" s="56" t="n">
        <v>1.62</v>
      </c>
      <c r="I575" s="56" t="n">
        <v>87.8</v>
      </c>
      <c r="J575" s="56" t="n">
        <v>1.4</v>
      </c>
      <c r="K575" s="56" t="n">
        <v>-1</v>
      </c>
      <c r="L575" s="56" t="n">
        <v>10</v>
      </c>
      <c r="M575" s="56" t="n">
        <v>60.5</v>
      </c>
      <c r="N575" s="56" t="s">
        <v>81</v>
      </c>
      <c r="O575" s="56" t="s">
        <v>10066</v>
      </c>
      <c r="P575" s="55" t="str">
        <f aca="false">IF(G575&gt;=90,"Excellent",IF(G575&gt;=80,"Good",IF(G575&gt;=70,"At Risk","Poor")))</f>
        <v>Poor</v>
      </c>
      <c r="Q575" s="55" t="n">
        <f aca="false">ROUND(G575*0.4+(100-H575)*0.3+I575*0.3,2)</f>
        <v>83.25</v>
      </c>
      <c r="R575" s="55" t="str">
        <f aca="false">IF(H575&gt;5,"High Rejection",IF(H575&gt;2,"Watch","OK"))</f>
        <v>OK</v>
      </c>
    </row>
    <row r="576" customFormat="false" ht="15" hidden="false" customHeight="true" outlineLevel="0" collapsed="false">
      <c r="A576" s="52" t="s">
        <v>15019</v>
      </c>
      <c r="B576" s="52" t="s">
        <v>4535</v>
      </c>
      <c r="C576" s="52" t="s">
        <v>384</v>
      </c>
      <c r="D576" s="52" t="s">
        <v>24</v>
      </c>
      <c r="E576" s="52" t="n">
        <v>68.5</v>
      </c>
      <c r="F576" s="52" t="n">
        <v>75.2</v>
      </c>
      <c r="G576" s="54" t="n">
        <f aca="false">ROUND(E576*F576/100,1)</f>
        <v>51.5</v>
      </c>
      <c r="H576" s="52" t="n">
        <v>6.83</v>
      </c>
      <c r="I576" s="52" t="n">
        <v>99.8</v>
      </c>
      <c r="J576" s="52" t="n">
        <v>-1.4</v>
      </c>
      <c r="K576" s="52" t="n">
        <v>-2.22</v>
      </c>
      <c r="L576" s="52" t="n">
        <v>2</v>
      </c>
      <c r="M576" s="52" t="n">
        <v>71</v>
      </c>
      <c r="N576" s="52" t="s">
        <v>78</v>
      </c>
      <c r="O576" s="52" t="s">
        <v>10061</v>
      </c>
      <c r="P576" s="55" t="str">
        <f aca="false">IF(G576&gt;=90,"Excellent",IF(G576&gt;=80,"Good",IF(G576&gt;=70,"At Risk","Poor")))</f>
        <v>Poor</v>
      </c>
      <c r="Q576" s="55" t="n">
        <f aca="false">ROUND(G576*0.4+(100-H576)*0.3+I576*0.3,2)</f>
        <v>78.49</v>
      </c>
      <c r="R576" s="55" t="str">
        <f aca="false">IF(H576&gt;5,"High Rejection",IF(H576&gt;2,"Watch","OK"))</f>
        <v>High Rejection</v>
      </c>
    </row>
    <row r="577" customFormat="false" ht="15" hidden="false" customHeight="true" outlineLevel="0" collapsed="false">
      <c r="A577" s="56" t="s">
        <v>15020</v>
      </c>
      <c r="B577" s="56" t="s">
        <v>5052</v>
      </c>
      <c r="C577" s="56" t="s">
        <v>5288</v>
      </c>
      <c r="D577" s="56" t="s">
        <v>39</v>
      </c>
      <c r="E577" s="56" t="n">
        <v>87</v>
      </c>
      <c r="F577" s="56" t="n">
        <v>98.3</v>
      </c>
      <c r="G577" s="54" t="n">
        <f aca="false">ROUND(E577*F577/100,1)</f>
        <v>85.5</v>
      </c>
      <c r="H577" s="56" t="n">
        <v>4.9</v>
      </c>
      <c r="I577" s="56" t="n">
        <v>95.3</v>
      </c>
      <c r="J577" s="56" t="n">
        <v>-4.4</v>
      </c>
      <c r="K577" s="56" t="n">
        <v>-1.67</v>
      </c>
      <c r="L577" s="56" t="n">
        <v>7</v>
      </c>
      <c r="M577" s="56" t="n">
        <v>62.7</v>
      </c>
      <c r="N577" s="56" t="s">
        <v>79</v>
      </c>
      <c r="O577" s="56" t="s">
        <v>10061</v>
      </c>
      <c r="P577" s="55" t="str">
        <f aca="false">IF(G577&gt;=90,"Excellent",IF(G577&gt;=80,"Good",IF(G577&gt;=70,"At Risk","Poor")))</f>
        <v>Good</v>
      </c>
      <c r="Q577" s="55" t="n">
        <f aca="false">ROUND(G577*0.4+(100-H577)*0.3+I577*0.3,2)</f>
        <v>91.32</v>
      </c>
      <c r="R577" s="55" t="str">
        <f aca="false">IF(H577&gt;5,"High Rejection",IF(H577&gt;2,"Watch","OK"))</f>
        <v>Watch</v>
      </c>
    </row>
    <row r="578" customFormat="false" ht="15" hidden="false" customHeight="true" outlineLevel="0" collapsed="false">
      <c r="A578" s="52" t="s">
        <v>15021</v>
      </c>
      <c r="B578" s="52" t="s">
        <v>6194</v>
      </c>
      <c r="C578" s="52" t="s">
        <v>2687</v>
      </c>
      <c r="D578" s="52" t="s">
        <v>43</v>
      </c>
      <c r="E578" s="52" t="n">
        <v>67</v>
      </c>
      <c r="F578" s="52" t="n">
        <v>90.7</v>
      </c>
      <c r="G578" s="54" t="n">
        <f aca="false">ROUND(E578*F578/100,1)</f>
        <v>60.8</v>
      </c>
      <c r="H578" s="52" t="n">
        <v>2.2</v>
      </c>
      <c r="I578" s="52" t="n">
        <v>99.4</v>
      </c>
      <c r="J578" s="52" t="n">
        <v>3</v>
      </c>
      <c r="K578" s="52" t="n">
        <v>9.12</v>
      </c>
      <c r="L578" s="52" t="n">
        <v>9</v>
      </c>
      <c r="M578" s="52" t="n">
        <v>88.6</v>
      </c>
      <c r="N578" s="52" t="s">
        <v>81</v>
      </c>
      <c r="O578" s="52" t="s">
        <v>10066</v>
      </c>
      <c r="P578" s="55" t="str">
        <f aca="false">IF(G578&gt;=90,"Excellent",IF(G578&gt;=80,"Good",IF(G578&gt;=70,"At Risk","Poor")))</f>
        <v>Poor</v>
      </c>
      <c r="Q578" s="55" t="n">
        <f aca="false">ROUND(G578*0.4+(100-H578)*0.3+I578*0.3,2)</f>
        <v>83.48</v>
      </c>
      <c r="R578" s="55" t="str">
        <f aca="false">IF(H578&gt;5,"High Rejection",IF(H578&gt;2,"Watch","OK"))</f>
        <v>Watch</v>
      </c>
    </row>
    <row r="579" customFormat="false" ht="15" hidden="false" customHeight="true" outlineLevel="0" collapsed="false">
      <c r="A579" s="56" t="s">
        <v>15022</v>
      </c>
      <c r="B579" s="56" t="s">
        <v>15010</v>
      </c>
      <c r="C579" s="56" t="s">
        <v>3588</v>
      </c>
      <c r="D579" s="56" t="s">
        <v>39</v>
      </c>
      <c r="E579" s="56" t="n">
        <v>78</v>
      </c>
      <c r="F579" s="56" t="n">
        <v>78.8</v>
      </c>
      <c r="G579" s="54" t="n">
        <f aca="false">ROUND(E579*F579/100,1)</f>
        <v>61.5</v>
      </c>
      <c r="H579" s="56" t="n">
        <v>4.16</v>
      </c>
      <c r="I579" s="56" t="n">
        <v>90.4</v>
      </c>
      <c r="J579" s="56" t="n">
        <v>3.3</v>
      </c>
      <c r="K579" s="56" t="n">
        <v>1.43</v>
      </c>
      <c r="L579" s="56" t="n">
        <v>6</v>
      </c>
      <c r="M579" s="56" t="n">
        <v>90.3</v>
      </c>
      <c r="N579" s="56" t="s">
        <v>79</v>
      </c>
      <c r="O579" s="56" t="s">
        <v>10061</v>
      </c>
      <c r="P579" s="55" t="str">
        <f aca="false">IF(G579&gt;=90,"Excellent",IF(G579&gt;=80,"Good",IF(G579&gt;=70,"At Risk","Poor")))</f>
        <v>Poor</v>
      </c>
      <c r="Q579" s="55" t="n">
        <f aca="false">ROUND(G579*0.4+(100-H579)*0.3+I579*0.3,2)</f>
        <v>80.47</v>
      </c>
      <c r="R579" s="55" t="str">
        <f aca="false">IF(H579&gt;5,"High Rejection",IF(H579&gt;2,"Watch","OK"))</f>
        <v>Watch</v>
      </c>
    </row>
    <row r="580" customFormat="false" ht="15" hidden="false" customHeight="true" outlineLevel="0" collapsed="false">
      <c r="A580" s="52" t="s">
        <v>15023</v>
      </c>
      <c r="B580" s="52" t="s">
        <v>6147</v>
      </c>
      <c r="C580" s="52" t="s">
        <v>1442</v>
      </c>
      <c r="D580" s="52" t="s">
        <v>43</v>
      </c>
      <c r="E580" s="52" t="n">
        <v>94.3</v>
      </c>
      <c r="F580" s="52" t="n">
        <v>75.5</v>
      </c>
      <c r="G580" s="54" t="n">
        <f aca="false">ROUND(E580*F580/100,1)</f>
        <v>71.2</v>
      </c>
      <c r="H580" s="52" t="n">
        <v>7.15</v>
      </c>
      <c r="I580" s="52" t="n">
        <v>98.3</v>
      </c>
      <c r="J580" s="52" t="n">
        <v>4</v>
      </c>
      <c r="K580" s="52" t="n">
        <v>9.1</v>
      </c>
      <c r="L580" s="52" t="n">
        <v>6</v>
      </c>
      <c r="M580" s="52" t="n">
        <v>98</v>
      </c>
      <c r="N580" s="52" t="s">
        <v>78</v>
      </c>
      <c r="O580" s="52" t="s">
        <v>10066</v>
      </c>
      <c r="P580" s="55" t="str">
        <f aca="false">IF(G580&gt;=90,"Excellent",IF(G580&gt;=80,"Good",IF(G580&gt;=70,"At Risk","Poor")))</f>
        <v>At Risk</v>
      </c>
      <c r="Q580" s="55" t="n">
        <f aca="false">ROUND(G580*0.4+(100-H580)*0.3+I580*0.3,2)</f>
        <v>85.83</v>
      </c>
      <c r="R580" s="55" t="str">
        <f aca="false">IF(H580&gt;5,"High Rejection",IF(H580&gt;2,"Watch","OK"))</f>
        <v>High Rejection</v>
      </c>
    </row>
    <row r="581" customFormat="false" ht="15" hidden="false" customHeight="true" outlineLevel="0" collapsed="false">
      <c r="A581" s="56" t="s">
        <v>15024</v>
      </c>
      <c r="B581" s="56" t="s">
        <v>4219</v>
      </c>
      <c r="C581" s="56" t="s">
        <v>1303</v>
      </c>
      <c r="D581" s="56" t="s">
        <v>50</v>
      </c>
      <c r="E581" s="56" t="n">
        <v>95.6</v>
      </c>
      <c r="F581" s="56" t="n">
        <v>93.2</v>
      </c>
      <c r="G581" s="54" t="n">
        <f aca="false">ROUND(E581*F581/100,1)</f>
        <v>89.1</v>
      </c>
      <c r="H581" s="56" t="n">
        <v>7.95</v>
      </c>
      <c r="I581" s="56" t="n">
        <v>88</v>
      </c>
      <c r="J581" s="56" t="n">
        <v>11.3</v>
      </c>
      <c r="K581" s="56" t="n">
        <v>-0.46</v>
      </c>
      <c r="L581" s="56" t="n">
        <v>2</v>
      </c>
      <c r="M581" s="56" t="n">
        <v>80</v>
      </c>
      <c r="N581" s="56" t="s">
        <v>79</v>
      </c>
      <c r="O581" s="56" t="s">
        <v>10066</v>
      </c>
      <c r="P581" s="55" t="str">
        <f aca="false">IF(G581&gt;=90,"Excellent",IF(G581&gt;=80,"Good",IF(G581&gt;=70,"At Risk","Poor")))</f>
        <v>Good</v>
      </c>
      <c r="Q581" s="55" t="n">
        <f aca="false">ROUND(G581*0.4+(100-H581)*0.3+I581*0.3,2)</f>
        <v>89.66</v>
      </c>
      <c r="R581" s="55" t="str">
        <f aca="false">IF(H581&gt;5,"High Rejection",IF(H581&gt;2,"Watch","OK"))</f>
        <v>High Rejection</v>
      </c>
    </row>
    <row r="582" customFormat="false" ht="15" hidden="false" customHeight="true" outlineLevel="0" collapsed="false">
      <c r="A582" s="52" t="s">
        <v>15025</v>
      </c>
      <c r="B582" s="52" t="s">
        <v>5778</v>
      </c>
      <c r="C582" s="52" t="s">
        <v>3670</v>
      </c>
      <c r="D582" s="52" t="s">
        <v>39</v>
      </c>
      <c r="E582" s="52" t="n">
        <v>66.1</v>
      </c>
      <c r="F582" s="52" t="n">
        <v>85.8</v>
      </c>
      <c r="G582" s="54" t="n">
        <f aca="false">ROUND(E582*F582/100,1)</f>
        <v>56.7</v>
      </c>
      <c r="H582" s="52" t="n">
        <v>5.53</v>
      </c>
      <c r="I582" s="52" t="n">
        <v>92.5</v>
      </c>
      <c r="J582" s="52" t="n">
        <v>10.9</v>
      </c>
      <c r="K582" s="52" t="n">
        <v>5.96</v>
      </c>
      <c r="L582" s="52" t="n">
        <v>5</v>
      </c>
      <c r="M582" s="52" t="n">
        <v>74.5</v>
      </c>
      <c r="N582" s="52" t="s">
        <v>78</v>
      </c>
      <c r="O582" s="52" t="s">
        <v>10066</v>
      </c>
      <c r="P582" s="55" t="str">
        <f aca="false">IF(G582&gt;=90,"Excellent",IF(G582&gt;=80,"Good",IF(G582&gt;=70,"At Risk","Poor")))</f>
        <v>Poor</v>
      </c>
      <c r="Q582" s="55" t="n">
        <f aca="false">ROUND(G582*0.4+(100-H582)*0.3+I582*0.3,2)</f>
        <v>78.77</v>
      </c>
      <c r="R582" s="55" t="str">
        <f aca="false">IF(H582&gt;5,"High Rejection",IF(H582&gt;2,"Watch","OK"))</f>
        <v>High Rejection</v>
      </c>
    </row>
    <row r="583" customFormat="false" ht="15" hidden="false" customHeight="true" outlineLevel="0" collapsed="false">
      <c r="A583" s="56" t="s">
        <v>15026</v>
      </c>
      <c r="B583" s="56" t="s">
        <v>4166</v>
      </c>
      <c r="C583" s="56" t="s">
        <v>8895</v>
      </c>
      <c r="D583" s="56" t="s">
        <v>22</v>
      </c>
      <c r="E583" s="56" t="n">
        <v>85.6</v>
      </c>
      <c r="F583" s="56" t="n">
        <v>81.4</v>
      </c>
      <c r="G583" s="54" t="n">
        <f aca="false">ROUND(E583*F583/100,1)</f>
        <v>69.7</v>
      </c>
      <c r="H583" s="56" t="n">
        <v>0.44</v>
      </c>
      <c r="I583" s="56" t="n">
        <v>88.8</v>
      </c>
      <c r="J583" s="56" t="n">
        <v>-4.2</v>
      </c>
      <c r="K583" s="56" t="n">
        <v>-1.27</v>
      </c>
      <c r="L583" s="56" t="n">
        <v>7</v>
      </c>
      <c r="M583" s="56" t="n">
        <v>57.9</v>
      </c>
      <c r="N583" s="56" t="s">
        <v>81</v>
      </c>
      <c r="O583" s="56" t="s">
        <v>10066</v>
      </c>
      <c r="P583" s="55" t="str">
        <f aca="false">IF(G583&gt;=90,"Excellent",IF(G583&gt;=80,"Good",IF(G583&gt;=70,"At Risk","Poor")))</f>
        <v>Poor</v>
      </c>
      <c r="Q583" s="55" t="n">
        <f aca="false">ROUND(G583*0.4+(100-H583)*0.3+I583*0.3,2)</f>
        <v>84.39</v>
      </c>
      <c r="R583" s="55" t="str">
        <f aca="false">IF(H583&gt;5,"High Rejection",IF(H583&gt;2,"Watch","OK"))</f>
        <v>OK</v>
      </c>
    </row>
    <row r="584" customFormat="false" ht="15" hidden="false" customHeight="true" outlineLevel="0" collapsed="false">
      <c r="A584" s="52" t="s">
        <v>15027</v>
      </c>
      <c r="B584" s="52" t="s">
        <v>6091</v>
      </c>
      <c r="C584" s="52" t="s">
        <v>4958</v>
      </c>
      <c r="D584" s="52" t="s">
        <v>55</v>
      </c>
      <c r="E584" s="52" t="n">
        <v>84.6</v>
      </c>
      <c r="F584" s="52" t="n">
        <v>75.2</v>
      </c>
      <c r="G584" s="54" t="n">
        <f aca="false">ROUND(E584*F584/100,1)</f>
        <v>63.6</v>
      </c>
      <c r="H584" s="52" t="n">
        <v>0.9</v>
      </c>
      <c r="I584" s="52" t="n">
        <v>96.9</v>
      </c>
      <c r="J584" s="52" t="n">
        <v>11.5</v>
      </c>
      <c r="K584" s="52" t="n">
        <v>0.57</v>
      </c>
      <c r="L584" s="52" t="n">
        <v>3</v>
      </c>
      <c r="M584" s="52" t="n">
        <v>57.4</v>
      </c>
      <c r="N584" s="52" t="s">
        <v>78</v>
      </c>
      <c r="O584" s="52" t="s">
        <v>10066</v>
      </c>
      <c r="P584" s="55" t="str">
        <f aca="false">IF(G584&gt;=90,"Excellent",IF(G584&gt;=80,"Good",IF(G584&gt;=70,"At Risk","Poor")))</f>
        <v>Poor</v>
      </c>
      <c r="Q584" s="55" t="n">
        <f aca="false">ROUND(G584*0.4+(100-H584)*0.3+I584*0.3,2)</f>
        <v>84.24</v>
      </c>
      <c r="R584" s="55" t="str">
        <f aca="false">IF(H584&gt;5,"High Rejection",IF(H584&gt;2,"Watch","OK"))</f>
        <v>OK</v>
      </c>
    </row>
    <row r="585" customFormat="false" ht="15" hidden="false" customHeight="true" outlineLevel="0" collapsed="false">
      <c r="A585" s="56" t="s">
        <v>15028</v>
      </c>
      <c r="B585" s="56" t="s">
        <v>5525</v>
      </c>
      <c r="C585" s="56" t="s">
        <v>1095</v>
      </c>
      <c r="D585" s="56" t="s">
        <v>47</v>
      </c>
      <c r="E585" s="56" t="n">
        <v>63.4</v>
      </c>
      <c r="F585" s="56" t="n">
        <v>79.8</v>
      </c>
      <c r="G585" s="54" t="n">
        <f aca="false">ROUND(E585*F585/100,1)</f>
        <v>50.6</v>
      </c>
      <c r="H585" s="56" t="n">
        <v>2.93</v>
      </c>
      <c r="I585" s="56" t="n">
        <v>91.4</v>
      </c>
      <c r="J585" s="56" t="n">
        <v>3.5</v>
      </c>
      <c r="K585" s="56" t="n">
        <v>6.97</v>
      </c>
      <c r="L585" s="56" t="n">
        <v>1</v>
      </c>
      <c r="M585" s="56" t="n">
        <v>86.3</v>
      </c>
      <c r="N585" s="56" t="s">
        <v>79</v>
      </c>
      <c r="O585" s="56" t="s">
        <v>10066</v>
      </c>
      <c r="P585" s="55" t="str">
        <f aca="false">IF(G585&gt;=90,"Excellent",IF(G585&gt;=80,"Good",IF(G585&gt;=70,"At Risk","Poor")))</f>
        <v>Poor</v>
      </c>
      <c r="Q585" s="55" t="n">
        <f aca="false">ROUND(G585*0.4+(100-H585)*0.3+I585*0.3,2)</f>
        <v>76.78</v>
      </c>
      <c r="R585" s="55" t="str">
        <f aca="false">IF(H585&gt;5,"High Rejection",IF(H585&gt;2,"Watch","OK"))</f>
        <v>Watch</v>
      </c>
    </row>
    <row r="586" customFormat="false" ht="15" hidden="false" customHeight="true" outlineLevel="0" collapsed="false">
      <c r="A586" s="52" t="s">
        <v>15029</v>
      </c>
      <c r="B586" s="52" t="s">
        <v>5635</v>
      </c>
      <c r="C586" s="52" t="s">
        <v>2558</v>
      </c>
      <c r="D586" s="52" t="s">
        <v>56</v>
      </c>
      <c r="E586" s="52" t="n">
        <v>81</v>
      </c>
      <c r="F586" s="52" t="n">
        <v>95.4</v>
      </c>
      <c r="G586" s="54" t="n">
        <f aca="false">ROUND(E586*F586/100,1)</f>
        <v>77.3</v>
      </c>
      <c r="H586" s="52" t="n">
        <v>6.45</v>
      </c>
      <c r="I586" s="52" t="n">
        <v>96.7</v>
      </c>
      <c r="J586" s="52" t="n">
        <v>10.8</v>
      </c>
      <c r="K586" s="52" t="n">
        <v>6.57</v>
      </c>
      <c r="L586" s="52" t="n">
        <v>0</v>
      </c>
      <c r="M586" s="52" t="n">
        <v>61.5</v>
      </c>
      <c r="N586" s="52" t="s">
        <v>79</v>
      </c>
      <c r="O586" s="52" t="s">
        <v>10061</v>
      </c>
      <c r="P586" s="55" t="str">
        <f aca="false">IF(G586&gt;=90,"Excellent",IF(G586&gt;=80,"Good",IF(G586&gt;=70,"At Risk","Poor")))</f>
        <v>At Risk</v>
      </c>
      <c r="Q586" s="55" t="n">
        <f aca="false">ROUND(G586*0.4+(100-H586)*0.3+I586*0.3,2)</f>
        <v>88</v>
      </c>
      <c r="R586" s="55" t="str">
        <f aca="false">IF(H586&gt;5,"High Rejection",IF(H586&gt;2,"Watch","OK"))</f>
        <v>High Rejection</v>
      </c>
    </row>
    <row r="587" customFormat="false" ht="15" hidden="false" customHeight="true" outlineLevel="0" collapsed="false">
      <c r="A587" s="56" t="s">
        <v>15030</v>
      </c>
      <c r="B587" s="56" t="s">
        <v>14712</v>
      </c>
      <c r="C587" s="56" t="s">
        <v>790</v>
      </c>
      <c r="D587" s="56" t="s">
        <v>49</v>
      </c>
      <c r="E587" s="56" t="n">
        <v>66.2</v>
      </c>
      <c r="F587" s="56" t="n">
        <v>91.1</v>
      </c>
      <c r="G587" s="54" t="n">
        <f aca="false">ROUND(E587*F587/100,1)</f>
        <v>60.3</v>
      </c>
      <c r="H587" s="56" t="n">
        <v>5.02</v>
      </c>
      <c r="I587" s="56" t="n">
        <v>91.2</v>
      </c>
      <c r="J587" s="56" t="n">
        <v>2</v>
      </c>
      <c r="K587" s="56" t="n">
        <v>2.16</v>
      </c>
      <c r="L587" s="56" t="n">
        <v>1</v>
      </c>
      <c r="M587" s="56" t="n">
        <v>82.3</v>
      </c>
      <c r="N587" s="56" t="s">
        <v>78</v>
      </c>
      <c r="O587" s="56" t="s">
        <v>10061</v>
      </c>
      <c r="P587" s="55" t="str">
        <f aca="false">IF(G587&gt;=90,"Excellent",IF(G587&gt;=80,"Good",IF(G587&gt;=70,"At Risk","Poor")))</f>
        <v>Poor</v>
      </c>
      <c r="Q587" s="55" t="n">
        <f aca="false">ROUND(G587*0.4+(100-H587)*0.3+I587*0.3,2)</f>
        <v>79.97</v>
      </c>
      <c r="R587" s="55" t="str">
        <f aca="false">IF(H587&gt;5,"High Rejection",IF(H587&gt;2,"Watch","OK"))</f>
        <v>High Rejection</v>
      </c>
    </row>
    <row r="588" customFormat="false" ht="15" hidden="false" customHeight="true" outlineLevel="0" collapsed="false">
      <c r="A588" s="52" t="s">
        <v>15031</v>
      </c>
      <c r="B588" s="52" t="s">
        <v>4975</v>
      </c>
      <c r="C588" s="52" t="s">
        <v>3368</v>
      </c>
      <c r="D588" s="52" t="s">
        <v>46</v>
      </c>
      <c r="E588" s="52" t="n">
        <v>63.4</v>
      </c>
      <c r="F588" s="52" t="n">
        <v>94.1</v>
      </c>
      <c r="G588" s="54" t="n">
        <f aca="false">ROUND(E588*F588/100,1)</f>
        <v>59.7</v>
      </c>
      <c r="H588" s="52" t="n">
        <v>1.67</v>
      </c>
      <c r="I588" s="52" t="n">
        <v>93.6</v>
      </c>
      <c r="J588" s="52" t="n">
        <v>3.8</v>
      </c>
      <c r="K588" s="52" t="n">
        <v>2.86</v>
      </c>
      <c r="L588" s="52" t="n">
        <v>2</v>
      </c>
      <c r="M588" s="52" t="n">
        <v>68.7</v>
      </c>
      <c r="N588" s="52" t="s">
        <v>79</v>
      </c>
      <c r="O588" s="52" t="s">
        <v>10061</v>
      </c>
      <c r="P588" s="55" t="str">
        <f aca="false">IF(G588&gt;=90,"Excellent",IF(G588&gt;=80,"Good",IF(G588&gt;=70,"At Risk","Poor")))</f>
        <v>Poor</v>
      </c>
      <c r="Q588" s="55" t="n">
        <f aca="false">ROUND(G588*0.4+(100-H588)*0.3+I588*0.3,2)</f>
        <v>81.46</v>
      </c>
      <c r="R588" s="55" t="str">
        <f aca="false">IF(H588&gt;5,"High Rejection",IF(H588&gt;2,"Watch","OK"))</f>
        <v>OK</v>
      </c>
    </row>
    <row r="589" customFormat="false" ht="15" hidden="false" customHeight="true" outlineLevel="0" collapsed="false">
      <c r="A589" s="56" t="s">
        <v>15032</v>
      </c>
      <c r="B589" s="56" t="s">
        <v>4385</v>
      </c>
      <c r="C589" s="56" t="s">
        <v>3836</v>
      </c>
      <c r="D589" s="56" t="s">
        <v>36</v>
      </c>
      <c r="E589" s="56" t="n">
        <v>78.1</v>
      </c>
      <c r="F589" s="56" t="n">
        <v>74.8</v>
      </c>
      <c r="G589" s="54" t="n">
        <f aca="false">ROUND(E589*F589/100,1)</f>
        <v>58.4</v>
      </c>
      <c r="H589" s="56" t="n">
        <v>4.49</v>
      </c>
      <c r="I589" s="56" t="n">
        <v>98</v>
      </c>
      <c r="J589" s="56" t="n">
        <v>0.9</v>
      </c>
      <c r="K589" s="56" t="n">
        <v>3.63</v>
      </c>
      <c r="L589" s="56" t="n">
        <v>2</v>
      </c>
      <c r="M589" s="56" t="n">
        <v>69.6</v>
      </c>
      <c r="N589" s="56" t="s">
        <v>79</v>
      </c>
      <c r="O589" s="56" t="s">
        <v>10061</v>
      </c>
      <c r="P589" s="55" t="str">
        <f aca="false">IF(G589&gt;=90,"Excellent",IF(G589&gt;=80,"Good",IF(G589&gt;=70,"At Risk","Poor")))</f>
        <v>Poor</v>
      </c>
      <c r="Q589" s="55" t="n">
        <f aca="false">ROUND(G589*0.4+(100-H589)*0.3+I589*0.3,2)</f>
        <v>81.41</v>
      </c>
      <c r="R589" s="55" t="str">
        <f aca="false">IF(H589&gt;5,"High Rejection",IF(H589&gt;2,"Watch","OK"))</f>
        <v>Watch</v>
      </c>
    </row>
    <row r="590" customFormat="false" ht="15" hidden="false" customHeight="true" outlineLevel="0" collapsed="false">
      <c r="A590" s="52" t="s">
        <v>15033</v>
      </c>
      <c r="B590" s="52" t="s">
        <v>4239</v>
      </c>
      <c r="C590" s="52" t="s">
        <v>2908</v>
      </c>
      <c r="D590" s="52" t="s">
        <v>24</v>
      </c>
      <c r="E590" s="52" t="n">
        <v>69.5</v>
      </c>
      <c r="F590" s="52" t="n">
        <v>71.7</v>
      </c>
      <c r="G590" s="54" t="n">
        <f aca="false">ROUND(E590*F590/100,1)</f>
        <v>49.8</v>
      </c>
      <c r="H590" s="52" t="n">
        <v>7.23</v>
      </c>
      <c r="I590" s="52" t="n">
        <v>93.7</v>
      </c>
      <c r="J590" s="52" t="n">
        <v>10.7</v>
      </c>
      <c r="K590" s="52" t="n">
        <v>-3.94</v>
      </c>
      <c r="L590" s="52" t="n">
        <v>10</v>
      </c>
      <c r="M590" s="52" t="n">
        <v>95.8</v>
      </c>
      <c r="N590" s="52" t="s">
        <v>78</v>
      </c>
      <c r="O590" s="52" t="s">
        <v>10061</v>
      </c>
      <c r="P590" s="55" t="str">
        <f aca="false">IF(G590&gt;=90,"Excellent",IF(G590&gt;=80,"Good",IF(G590&gt;=70,"At Risk","Poor")))</f>
        <v>Poor</v>
      </c>
      <c r="Q590" s="55" t="n">
        <f aca="false">ROUND(G590*0.4+(100-H590)*0.3+I590*0.3,2)</f>
        <v>75.86</v>
      </c>
      <c r="R590" s="55" t="str">
        <f aca="false">IF(H590&gt;5,"High Rejection",IF(H590&gt;2,"Watch","OK"))</f>
        <v>High Rejection</v>
      </c>
    </row>
    <row r="591" customFormat="false" ht="15" hidden="false" customHeight="true" outlineLevel="0" collapsed="false">
      <c r="A591" s="56" t="s">
        <v>15034</v>
      </c>
      <c r="B591" s="56" t="s">
        <v>14918</v>
      </c>
      <c r="C591" s="56" t="s">
        <v>3364</v>
      </c>
      <c r="D591" s="56" t="s">
        <v>31</v>
      </c>
      <c r="E591" s="56" t="n">
        <v>71</v>
      </c>
      <c r="F591" s="56" t="n">
        <v>97.7</v>
      </c>
      <c r="G591" s="54" t="n">
        <f aca="false">ROUND(E591*F591/100,1)</f>
        <v>69.4</v>
      </c>
      <c r="H591" s="56" t="n">
        <v>3.37</v>
      </c>
      <c r="I591" s="56" t="n">
        <v>89</v>
      </c>
      <c r="J591" s="56" t="n">
        <v>6.2</v>
      </c>
      <c r="K591" s="56" t="n">
        <v>8.5</v>
      </c>
      <c r="L591" s="56" t="n">
        <v>1</v>
      </c>
      <c r="M591" s="56" t="n">
        <v>81</v>
      </c>
      <c r="N591" s="56" t="s">
        <v>81</v>
      </c>
      <c r="O591" s="56" t="s">
        <v>10066</v>
      </c>
      <c r="P591" s="55" t="str">
        <f aca="false">IF(G591&gt;=90,"Excellent",IF(G591&gt;=80,"Good",IF(G591&gt;=70,"At Risk","Poor")))</f>
        <v>Poor</v>
      </c>
      <c r="Q591" s="55" t="n">
        <f aca="false">ROUND(G591*0.4+(100-H591)*0.3+I591*0.3,2)</f>
        <v>83.45</v>
      </c>
      <c r="R591" s="55" t="str">
        <f aca="false">IF(H591&gt;5,"High Rejection",IF(H591&gt;2,"Watch","OK"))</f>
        <v>Watch</v>
      </c>
    </row>
    <row r="592" customFormat="false" ht="15" hidden="false" customHeight="true" outlineLevel="0" collapsed="false">
      <c r="A592" s="52" t="s">
        <v>15035</v>
      </c>
      <c r="B592" s="52" t="s">
        <v>6837</v>
      </c>
      <c r="C592" s="52" t="s">
        <v>3815</v>
      </c>
      <c r="D592" s="52" t="s">
        <v>29</v>
      </c>
      <c r="E592" s="52" t="n">
        <v>80.2</v>
      </c>
      <c r="F592" s="52" t="n">
        <v>84</v>
      </c>
      <c r="G592" s="54" t="n">
        <f aca="false">ROUND(E592*F592/100,1)</f>
        <v>67.4</v>
      </c>
      <c r="H592" s="52" t="n">
        <v>2.45</v>
      </c>
      <c r="I592" s="52" t="n">
        <v>92.9</v>
      </c>
      <c r="J592" s="52" t="n">
        <v>13.2</v>
      </c>
      <c r="K592" s="52" t="n">
        <v>-3.65</v>
      </c>
      <c r="L592" s="52" t="n">
        <v>7</v>
      </c>
      <c r="M592" s="52" t="n">
        <v>97.7</v>
      </c>
      <c r="N592" s="52" t="s">
        <v>80</v>
      </c>
      <c r="O592" s="52" t="s">
        <v>10061</v>
      </c>
      <c r="P592" s="55" t="str">
        <f aca="false">IF(G592&gt;=90,"Excellent",IF(G592&gt;=80,"Good",IF(G592&gt;=70,"At Risk","Poor")))</f>
        <v>Poor</v>
      </c>
      <c r="Q592" s="55" t="n">
        <f aca="false">ROUND(G592*0.4+(100-H592)*0.3+I592*0.3,2)</f>
        <v>84.1</v>
      </c>
      <c r="R592" s="55" t="str">
        <f aca="false">IF(H592&gt;5,"High Rejection",IF(H592&gt;2,"Watch","OK"))</f>
        <v>Watch</v>
      </c>
    </row>
    <row r="593" customFormat="false" ht="15" hidden="false" customHeight="true" outlineLevel="0" collapsed="false">
      <c r="A593" s="56" t="s">
        <v>15036</v>
      </c>
      <c r="B593" s="56" t="s">
        <v>4236</v>
      </c>
      <c r="C593" s="56" t="s">
        <v>2356</v>
      </c>
      <c r="D593" s="56" t="s">
        <v>55</v>
      </c>
      <c r="E593" s="56" t="n">
        <v>60.7</v>
      </c>
      <c r="F593" s="56" t="n">
        <v>96.5</v>
      </c>
      <c r="G593" s="54" t="n">
        <f aca="false">ROUND(E593*F593/100,1)</f>
        <v>58.6</v>
      </c>
      <c r="H593" s="56" t="n">
        <v>1.34</v>
      </c>
      <c r="I593" s="56" t="n">
        <v>99</v>
      </c>
      <c r="J593" s="56" t="n">
        <v>13.9</v>
      </c>
      <c r="K593" s="56" t="n">
        <v>-4.83</v>
      </c>
      <c r="L593" s="56" t="n">
        <v>9</v>
      </c>
      <c r="M593" s="56" t="n">
        <v>90.3</v>
      </c>
      <c r="N593" s="56" t="s">
        <v>80</v>
      </c>
      <c r="O593" s="56" t="s">
        <v>10061</v>
      </c>
      <c r="P593" s="55" t="str">
        <f aca="false">IF(G593&gt;=90,"Excellent",IF(G593&gt;=80,"Good",IF(G593&gt;=70,"At Risk","Poor")))</f>
        <v>Poor</v>
      </c>
      <c r="Q593" s="55" t="n">
        <f aca="false">ROUND(G593*0.4+(100-H593)*0.3+I593*0.3,2)</f>
        <v>82.74</v>
      </c>
      <c r="R593" s="55" t="str">
        <f aca="false">IF(H593&gt;5,"High Rejection",IF(H593&gt;2,"Watch","OK"))</f>
        <v>OK</v>
      </c>
    </row>
    <row r="594" customFormat="false" ht="15" hidden="false" customHeight="true" outlineLevel="0" collapsed="false">
      <c r="A594" s="52" t="s">
        <v>15037</v>
      </c>
      <c r="B594" s="52" t="s">
        <v>15038</v>
      </c>
      <c r="C594" s="52" t="s">
        <v>834</v>
      </c>
      <c r="D594" s="52" t="s">
        <v>49</v>
      </c>
      <c r="E594" s="52" t="n">
        <v>96.6</v>
      </c>
      <c r="F594" s="52" t="n">
        <v>73.1</v>
      </c>
      <c r="G594" s="54" t="n">
        <f aca="false">ROUND(E594*F594/100,1)</f>
        <v>70.6</v>
      </c>
      <c r="H594" s="52" t="n">
        <v>6.9</v>
      </c>
      <c r="I594" s="52" t="n">
        <v>91.4</v>
      </c>
      <c r="J594" s="52" t="n">
        <v>10.7</v>
      </c>
      <c r="K594" s="52" t="n">
        <v>-0.13</v>
      </c>
      <c r="L594" s="52" t="n">
        <v>5</v>
      </c>
      <c r="M594" s="52" t="n">
        <v>62.3</v>
      </c>
      <c r="N594" s="52" t="s">
        <v>79</v>
      </c>
      <c r="O594" s="52" t="s">
        <v>10061</v>
      </c>
      <c r="P594" s="55" t="str">
        <f aca="false">IF(G594&gt;=90,"Excellent",IF(G594&gt;=80,"Good",IF(G594&gt;=70,"At Risk","Poor")))</f>
        <v>At Risk</v>
      </c>
      <c r="Q594" s="55" t="n">
        <f aca="false">ROUND(G594*0.4+(100-H594)*0.3+I594*0.3,2)</f>
        <v>83.59</v>
      </c>
      <c r="R594" s="55" t="str">
        <f aca="false">IF(H594&gt;5,"High Rejection",IF(H594&gt;2,"Watch","OK"))</f>
        <v>High Rejection</v>
      </c>
    </row>
    <row r="595" customFormat="false" ht="15" hidden="false" customHeight="true" outlineLevel="0" collapsed="false">
      <c r="A595" s="56" t="s">
        <v>15039</v>
      </c>
      <c r="B595" s="56" t="s">
        <v>5517</v>
      </c>
      <c r="C595" s="56" t="s">
        <v>3811</v>
      </c>
      <c r="D595" s="56" t="s">
        <v>42</v>
      </c>
      <c r="E595" s="56" t="n">
        <v>95.7</v>
      </c>
      <c r="F595" s="56" t="n">
        <v>74.9</v>
      </c>
      <c r="G595" s="54" t="n">
        <f aca="false">ROUND(E595*F595/100,1)</f>
        <v>71.7</v>
      </c>
      <c r="H595" s="56" t="n">
        <v>5.6</v>
      </c>
      <c r="I595" s="56" t="n">
        <v>92.6</v>
      </c>
      <c r="J595" s="56" t="n">
        <v>-1.4</v>
      </c>
      <c r="K595" s="56" t="n">
        <v>9.06</v>
      </c>
      <c r="L595" s="56" t="n">
        <v>8</v>
      </c>
      <c r="M595" s="56" t="n">
        <v>54.1</v>
      </c>
      <c r="N595" s="56" t="s">
        <v>78</v>
      </c>
      <c r="O595" s="56" t="s">
        <v>10066</v>
      </c>
      <c r="P595" s="55" t="str">
        <f aca="false">IF(G595&gt;=90,"Excellent",IF(G595&gt;=80,"Good",IF(G595&gt;=70,"At Risk","Poor")))</f>
        <v>At Risk</v>
      </c>
      <c r="Q595" s="55" t="n">
        <f aca="false">ROUND(G595*0.4+(100-H595)*0.3+I595*0.3,2)</f>
        <v>84.78</v>
      </c>
      <c r="R595" s="55" t="str">
        <f aca="false">IF(H595&gt;5,"High Rejection",IF(H595&gt;2,"Watch","OK"))</f>
        <v>High Rejection</v>
      </c>
    </row>
    <row r="596" customFormat="false" ht="15" hidden="false" customHeight="true" outlineLevel="0" collapsed="false">
      <c r="A596" s="52" t="s">
        <v>15040</v>
      </c>
      <c r="B596" s="52" t="s">
        <v>6091</v>
      </c>
      <c r="C596" s="52" t="s">
        <v>2314</v>
      </c>
      <c r="D596" s="52" t="s">
        <v>10</v>
      </c>
      <c r="E596" s="52" t="n">
        <v>84.3</v>
      </c>
      <c r="F596" s="52" t="n">
        <v>84.3</v>
      </c>
      <c r="G596" s="54" t="n">
        <f aca="false">ROUND(E596*F596/100,1)</f>
        <v>71.1</v>
      </c>
      <c r="H596" s="52" t="n">
        <v>2.96</v>
      </c>
      <c r="I596" s="52" t="n">
        <v>96.7</v>
      </c>
      <c r="J596" s="52" t="n">
        <v>5.1</v>
      </c>
      <c r="K596" s="52" t="n">
        <v>-0.81</v>
      </c>
      <c r="L596" s="52" t="n">
        <v>5</v>
      </c>
      <c r="M596" s="52" t="n">
        <v>94.7</v>
      </c>
      <c r="N596" s="52" t="s">
        <v>80</v>
      </c>
      <c r="O596" s="52" t="s">
        <v>10061</v>
      </c>
      <c r="P596" s="55" t="str">
        <f aca="false">IF(G596&gt;=90,"Excellent",IF(G596&gt;=80,"Good",IF(G596&gt;=70,"At Risk","Poor")))</f>
        <v>At Risk</v>
      </c>
      <c r="Q596" s="55" t="n">
        <f aca="false">ROUND(G596*0.4+(100-H596)*0.3+I596*0.3,2)</f>
        <v>86.56</v>
      </c>
      <c r="R596" s="55" t="str">
        <f aca="false">IF(H596&gt;5,"High Rejection",IF(H596&gt;2,"Watch","OK"))</f>
        <v>Watch</v>
      </c>
    </row>
    <row r="597" customFormat="false" ht="15" hidden="false" customHeight="true" outlineLevel="0" collapsed="false">
      <c r="A597" s="56" t="s">
        <v>15041</v>
      </c>
      <c r="B597" s="56" t="s">
        <v>5113</v>
      </c>
      <c r="C597" s="56" t="s">
        <v>1091</v>
      </c>
      <c r="D597" s="56" t="s">
        <v>52</v>
      </c>
      <c r="E597" s="56" t="n">
        <v>98.7</v>
      </c>
      <c r="F597" s="56" t="n">
        <v>85.3</v>
      </c>
      <c r="G597" s="54" t="n">
        <f aca="false">ROUND(E597*F597/100,1)</f>
        <v>84.2</v>
      </c>
      <c r="H597" s="56" t="n">
        <v>4.81</v>
      </c>
      <c r="I597" s="56" t="n">
        <v>86.6</v>
      </c>
      <c r="J597" s="56" t="n">
        <v>9.9</v>
      </c>
      <c r="K597" s="56" t="n">
        <v>-3.83</v>
      </c>
      <c r="L597" s="56" t="n">
        <v>9</v>
      </c>
      <c r="M597" s="56" t="n">
        <v>81.4</v>
      </c>
      <c r="N597" s="56" t="s">
        <v>79</v>
      </c>
      <c r="O597" s="56" t="s">
        <v>10066</v>
      </c>
      <c r="P597" s="55" t="str">
        <f aca="false">IF(G597&gt;=90,"Excellent",IF(G597&gt;=80,"Good",IF(G597&gt;=70,"At Risk","Poor")))</f>
        <v>Good</v>
      </c>
      <c r="Q597" s="55" t="n">
        <f aca="false">ROUND(G597*0.4+(100-H597)*0.3+I597*0.3,2)</f>
        <v>88.22</v>
      </c>
      <c r="R597" s="55" t="str">
        <f aca="false">IF(H597&gt;5,"High Rejection",IF(H597&gt;2,"Watch","OK"))</f>
        <v>Watch</v>
      </c>
    </row>
    <row r="598" customFormat="false" ht="15" hidden="false" customHeight="true" outlineLevel="0" collapsed="false">
      <c r="A598" s="52" t="s">
        <v>15042</v>
      </c>
      <c r="B598" s="52" t="s">
        <v>5897</v>
      </c>
      <c r="C598" s="52" t="s">
        <v>3303</v>
      </c>
      <c r="D598" s="52" t="s">
        <v>48</v>
      </c>
      <c r="E598" s="52" t="n">
        <v>94.5</v>
      </c>
      <c r="F598" s="52" t="n">
        <v>77.1</v>
      </c>
      <c r="G598" s="54" t="n">
        <f aca="false">ROUND(E598*F598/100,1)</f>
        <v>72.9</v>
      </c>
      <c r="H598" s="52" t="n">
        <v>5.3</v>
      </c>
      <c r="I598" s="52" t="n">
        <v>87.6</v>
      </c>
      <c r="J598" s="52" t="n">
        <v>-0.9</v>
      </c>
      <c r="K598" s="52" t="n">
        <v>0.2</v>
      </c>
      <c r="L598" s="52" t="n">
        <v>10</v>
      </c>
      <c r="M598" s="52" t="n">
        <v>65</v>
      </c>
      <c r="N598" s="52" t="s">
        <v>79</v>
      </c>
      <c r="O598" s="52" t="s">
        <v>10061</v>
      </c>
      <c r="P598" s="55" t="str">
        <f aca="false">IF(G598&gt;=90,"Excellent",IF(G598&gt;=80,"Good",IF(G598&gt;=70,"At Risk","Poor")))</f>
        <v>At Risk</v>
      </c>
      <c r="Q598" s="55" t="n">
        <f aca="false">ROUND(G598*0.4+(100-H598)*0.3+I598*0.3,2)</f>
        <v>83.85</v>
      </c>
      <c r="R598" s="55" t="str">
        <f aca="false">IF(H598&gt;5,"High Rejection",IF(H598&gt;2,"Watch","OK"))</f>
        <v>High Rejection</v>
      </c>
    </row>
    <row r="599" customFormat="false" ht="15" hidden="false" customHeight="true" outlineLevel="0" collapsed="false">
      <c r="A599" s="56" t="s">
        <v>15043</v>
      </c>
      <c r="B599" s="56" t="s">
        <v>4314</v>
      </c>
      <c r="C599" s="56" t="s">
        <v>2629</v>
      </c>
      <c r="D599" s="56" t="s">
        <v>37</v>
      </c>
      <c r="E599" s="56" t="n">
        <v>79.3</v>
      </c>
      <c r="F599" s="56" t="n">
        <v>76.4</v>
      </c>
      <c r="G599" s="54" t="n">
        <f aca="false">ROUND(E599*F599/100,1)</f>
        <v>60.6</v>
      </c>
      <c r="H599" s="56" t="n">
        <v>5.98</v>
      </c>
      <c r="I599" s="56" t="n">
        <v>88.7</v>
      </c>
      <c r="J599" s="56" t="n">
        <v>-3.5</v>
      </c>
      <c r="K599" s="56" t="n">
        <v>6.76</v>
      </c>
      <c r="L599" s="56" t="n">
        <v>8</v>
      </c>
      <c r="M599" s="56" t="n">
        <v>58.2</v>
      </c>
      <c r="N599" s="56" t="s">
        <v>81</v>
      </c>
      <c r="O599" s="56" t="s">
        <v>10066</v>
      </c>
      <c r="P599" s="55" t="str">
        <f aca="false">IF(G599&gt;=90,"Excellent",IF(G599&gt;=80,"Good",IF(G599&gt;=70,"At Risk","Poor")))</f>
        <v>Poor</v>
      </c>
      <c r="Q599" s="55" t="n">
        <f aca="false">ROUND(G599*0.4+(100-H599)*0.3+I599*0.3,2)</f>
        <v>79.06</v>
      </c>
      <c r="R599" s="55" t="str">
        <f aca="false">IF(H599&gt;5,"High Rejection",IF(H599&gt;2,"Watch","OK"))</f>
        <v>High Rejection</v>
      </c>
    </row>
    <row r="600" customFormat="false" ht="15" hidden="false" customHeight="true" outlineLevel="0" collapsed="false">
      <c r="A600" s="52" t="s">
        <v>15044</v>
      </c>
      <c r="B600" s="52" t="s">
        <v>6668</v>
      </c>
      <c r="C600" s="52" t="s">
        <v>2687</v>
      </c>
      <c r="D600" s="52" t="s">
        <v>35</v>
      </c>
      <c r="E600" s="52" t="n">
        <v>92.2</v>
      </c>
      <c r="F600" s="52" t="n">
        <v>78.2</v>
      </c>
      <c r="G600" s="54" t="n">
        <f aca="false">ROUND(E600*F600/100,1)</f>
        <v>72.1</v>
      </c>
      <c r="H600" s="52" t="n">
        <v>7.54</v>
      </c>
      <c r="I600" s="52" t="n">
        <v>96.8</v>
      </c>
      <c r="J600" s="52" t="n">
        <v>2.2</v>
      </c>
      <c r="K600" s="52" t="n">
        <v>-4.39</v>
      </c>
      <c r="L600" s="52" t="n">
        <v>1</v>
      </c>
      <c r="M600" s="52" t="n">
        <v>64.7</v>
      </c>
      <c r="N600" s="52" t="s">
        <v>79</v>
      </c>
      <c r="O600" s="52" t="s">
        <v>10061</v>
      </c>
      <c r="P600" s="55" t="str">
        <f aca="false">IF(G600&gt;=90,"Excellent",IF(G600&gt;=80,"Good",IF(G600&gt;=70,"At Risk","Poor")))</f>
        <v>At Risk</v>
      </c>
      <c r="Q600" s="55" t="n">
        <f aca="false">ROUND(G600*0.4+(100-H600)*0.3+I600*0.3,2)</f>
        <v>85.62</v>
      </c>
      <c r="R600" s="55" t="str">
        <f aca="false">IF(H600&gt;5,"High Rejection",IF(H600&gt;2,"Watch","OK"))</f>
        <v>High Rejection</v>
      </c>
    </row>
    <row r="601" customFormat="false" ht="15" hidden="false" customHeight="true" outlineLevel="0" collapsed="false">
      <c r="A601" s="56" t="s">
        <v>15045</v>
      </c>
      <c r="B601" s="56" t="s">
        <v>4987</v>
      </c>
      <c r="C601" s="56" t="s">
        <v>1546</v>
      </c>
      <c r="D601" s="56" t="s">
        <v>46</v>
      </c>
      <c r="E601" s="56" t="n">
        <v>84.6</v>
      </c>
      <c r="F601" s="56" t="n">
        <v>85.1</v>
      </c>
      <c r="G601" s="54" t="n">
        <f aca="false">ROUND(E601*F601/100,1)</f>
        <v>72</v>
      </c>
      <c r="H601" s="56" t="n">
        <v>0.17</v>
      </c>
      <c r="I601" s="56" t="n">
        <v>85.5</v>
      </c>
      <c r="J601" s="56" t="n">
        <v>-1.9</v>
      </c>
      <c r="K601" s="56" t="n">
        <v>-3.6</v>
      </c>
      <c r="L601" s="56" t="n">
        <v>3</v>
      </c>
      <c r="M601" s="56" t="n">
        <v>59.8</v>
      </c>
      <c r="N601" s="56" t="s">
        <v>80</v>
      </c>
      <c r="O601" s="56" t="s">
        <v>10066</v>
      </c>
      <c r="P601" s="55" t="str">
        <f aca="false">IF(G601&gt;=90,"Excellent",IF(G601&gt;=80,"Good",IF(G601&gt;=70,"At Risk","Poor")))</f>
        <v>At Risk</v>
      </c>
      <c r="Q601" s="55" t="n">
        <f aca="false">ROUND(G601*0.4+(100-H601)*0.3+I601*0.3,2)</f>
        <v>84.4</v>
      </c>
      <c r="R601" s="55" t="str">
        <f aca="false">IF(H601&gt;5,"High Rejection",IF(H601&gt;2,"Watch","OK"))</f>
        <v>OK</v>
      </c>
    </row>
    <row r="602" customFormat="false" ht="15" hidden="false" customHeight="true" outlineLevel="0" collapsed="false">
      <c r="A602" s="52" t="s">
        <v>15046</v>
      </c>
      <c r="B602" s="52" t="s">
        <v>6331</v>
      </c>
      <c r="C602" s="52" t="s">
        <v>2960</v>
      </c>
      <c r="D602" s="52" t="s">
        <v>22</v>
      </c>
      <c r="E602" s="52" t="n">
        <v>87.5</v>
      </c>
      <c r="F602" s="52" t="n">
        <v>72.7</v>
      </c>
      <c r="G602" s="54" t="n">
        <f aca="false">ROUND(E602*F602/100,1)</f>
        <v>63.6</v>
      </c>
      <c r="H602" s="52" t="n">
        <v>6.75</v>
      </c>
      <c r="I602" s="52" t="n">
        <v>88.7</v>
      </c>
      <c r="J602" s="52" t="n">
        <v>3.2</v>
      </c>
      <c r="K602" s="52" t="n">
        <v>-1.41</v>
      </c>
      <c r="L602" s="52" t="n">
        <v>2</v>
      </c>
      <c r="M602" s="52" t="n">
        <v>89.4</v>
      </c>
      <c r="N602" s="52" t="s">
        <v>81</v>
      </c>
      <c r="O602" s="52" t="s">
        <v>10066</v>
      </c>
      <c r="P602" s="55" t="str">
        <f aca="false">IF(G602&gt;=90,"Excellent",IF(G602&gt;=80,"Good",IF(G602&gt;=70,"At Risk","Poor")))</f>
        <v>Poor</v>
      </c>
      <c r="Q602" s="55" t="n">
        <f aca="false">ROUND(G602*0.4+(100-H602)*0.3+I602*0.3,2)</f>
        <v>80.03</v>
      </c>
      <c r="R602" s="55" t="str">
        <f aca="false">IF(H602&gt;5,"High Rejection",IF(H602&gt;2,"Watch","OK"))</f>
        <v>High Rejection</v>
      </c>
    </row>
    <row r="603" customFormat="false" ht="15" hidden="false" customHeight="true" outlineLevel="0" collapsed="false">
      <c r="A603" s="56" t="s">
        <v>15047</v>
      </c>
      <c r="B603" s="56" t="s">
        <v>7313</v>
      </c>
      <c r="C603" s="56" t="s">
        <v>5133</v>
      </c>
      <c r="D603" s="56" t="s">
        <v>32</v>
      </c>
      <c r="E603" s="56" t="n">
        <v>68.1</v>
      </c>
      <c r="F603" s="56" t="n">
        <v>77.5</v>
      </c>
      <c r="G603" s="54" t="n">
        <f aca="false">ROUND(E603*F603/100,1)</f>
        <v>52.8</v>
      </c>
      <c r="H603" s="56" t="n">
        <v>4.35</v>
      </c>
      <c r="I603" s="56" t="n">
        <v>91.9</v>
      </c>
      <c r="J603" s="56" t="n">
        <v>13.2</v>
      </c>
      <c r="K603" s="56" t="n">
        <v>6.43</v>
      </c>
      <c r="L603" s="56" t="n">
        <v>1</v>
      </c>
      <c r="M603" s="56" t="n">
        <v>98.9</v>
      </c>
      <c r="N603" s="56" t="s">
        <v>79</v>
      </c>
      <c r="O603" s="56" t="s">
        <v>10061</v>
      </c>
      <c r="P603" s="55" t="str">
        <f aca="false">IF(G603&gt;=90,"Excellent",IF(G603&gt;=80,"Good",IF(G603&gt;=70,"At Risk","Poor")))</f>
        <v>Poor</v>
      </c>
      <c r="Q603" s="55" t="n">
        <f aca="false">ROUND(G603*0.4+(100-H603)*0.3+I603*0.3,2)</f>
        <v>77.39</v>
      </c>
      <c r="R603" s="55" t="str">
        <f aca="false">IF(H603&gt;5,"High Rejection",IF(H603&gt;2,"Watch","OK"))</f>
        <v>Watch</v>
      </c>
    </row>
    <row r="604" customFormat="false" ht="15" hidden="false" customHeight="true" outlineLevel="0" collapsed="false">
      <c r="A604" s="52" t="s">
        <v>15048</v>
      </c>
      <c r="B604" s="52" t="s">
        <v>15049</v>
      </c>
      <c r="C604" s="52" t="s">
        <v>3567</v>
      </c>
      <c r="D604" s="52" t="s">
        <v>53</v>
      </c>
      <c r="E604" s="52" t="n">
        <v>97.8</v>
      </c>
      <c r="F604" s="52" t="n">
        <v>93.2</v>
      </c>
      <c r="G604" s="54" t="n">
        <f aca="false">ROUND(E604*F604/100,1)</f>
        <v>91.1</v>
      </c>
      <c r="H604" s="52" t="n">
        <v>7.53</v>
      </c>
      <c r="I604" s="52" t="n">
        <v>97</v>
      </c>
      <c r="J604" s="52" t="n">
        <v>-0.1</v>
      </c>
      <c r="K604" s="52" t="n">
        <v>-4.26</v>
      </c>
      <c r="L604" s="52" t="n">
        <v>2</v>
      </c>
      <c r="M604" s="52" t="n">
        <v>81.1</v>
      </c>
      <c r="N604" s="52" t="s">
        <v>81</v>
      </c>
      <c r="O604" s="52" t="s">
        <v>10061</v>
      </c>
      <c r="P604" s="55" t="str">
        <f aca="false">IF(G604&gt;=90,"Excellent",IF(G604&gt;=80,"Good",IF(G604&gt;=70,"At Risk","Poor")))</f>
        <v>Excellent</v>
      </c>
      <c r="Q604" s="55" t="n">
        <f aca="false">ROUND(G604*0.4+(100-H604)*0.3+I604*0.3,2)</f>
        <v>93.28</v>
      </c>
      <c r="R604" s="55" t="str">
        <f aca="false">IF(H604&gt;5,"High Rejection",IF(H604&gt;2,"Watch","OK"))</f>
        <v>High Rejection</v>
      </c>
    </row>
    <row r="605" customFormat="false" ht="15" hidden="false" customHeight="true" outlineLevel="0" collapsed="false">
      <c r="A605" s="56" t="s">
        <v>15050</v>
      </c>
      <c r="B605" s="56" t="s">
        <v>6210</v>
      </c>
      <c r="C605" s="56" t="s">
        <v>4529</v>
      </c>
      <c r="D605" s="56" t="s">
        <v>24</v>
      </c>
      <c r="E605" s="56" t="n">
        <v>90.5</v>
      </c>
      <c r="F605" s="56" t="n">
        <v>91.2</v>
      </c>
      <c r="G605" s="54" t="n">
        <f aca="false">ROUND(E605*F605/100,1)</f>
        <v>82.5</v>
      </c>
      <c r="H605" s="56" t="n">
        <v>5.21</v>
      </c>
      <c r="I605" s="56" t="n">
        <v>89.9</v>
      </c>
      <c r="J605" s="56" t="n">
        <v>8</v>
      </c>
      <c r="K605" s="56" t="n">
        <v>5.98</v>
      </c>
      <c r="L605" s="56" t="n">
        <v>0</v>
      </c>
      <c r="M605" s="56" t="n">
        <v>84.3</v>
      </c>
      <c r="N605" s="56" t="s">
        <v>81</v>
      </c>
      <c r="O605" s="56" t="s">
        <v>10061</v>
      </c>
      <c r="P605" s="55" t="str">
        <f aca="false">IF(G605&gt;=90,"Excellent",IF(G605&gt;=80,"Good",IF(G605&gt;=70,"At Risk","Poor")))</f>
        <v>Good</v>
      </c>
      <c r="Q605" s="55" t="n">
        <f aca="false">ROUND(G605*0.4+(100-H605)*0.3+I605*0.3,2)</f>
        <v>88.41</v>
      </c>
      <c r="R605" s="55" t="str">
        <f aca="false">IF(H605&gt;5,"High Rejection",IF(H605&gt;2,"Watch","OK"))</f>
        <v>High Rejection</v>
      </c>
    </row>
    <row r="606" customFormat="false" ht="15" hidden="false" customHeight="true" outlineLevel="0" collapsed="false">
      <c r="A606" s="52" t="s">
        <v>15051</v>
      </c>
      <c r="B606" s="52" t="s">
        <v>5629</v>
      </c>
      <c r="C606" s="52" t="s">
        <v>1765</v>
      </c>
      <c r="D606" s="52" t="s">
        <v>13</v>
      </c>
      <c r="E606" s="52" t="n">
        <v>74.5</v>
      </c>
      <c r="F606" s="52" t="n">
        <v>94.2</v>
      </c>
      <c r="G606" s="54" t="n">
        <f aca="false">ROUND(E606*F606/100,1)</f>
        <v>70.2</v>
      </c>
      <c r="H606" s="52" t="n">
        <v>5.85</v>
      </c>
      <c r="I606" s="52" t="n">
        <v>97.9</v>
      </c>
      <c r="J606" s="52" t="n">
        <v>14.5</v>
      </c>
      <c r="K606" s="52" t="n">
        <v>7.4</v>
      </c>
      <c r="L606" s="52" t="n">
        <v>6</v>
      </c>
      <c r="M606" s="52" t="n">
        <v>93.6</v>
      </c>
      <c r="N606" s="52" t="s">
        <v>79</v>
      </c>
      <c r="O606" s="52" t="s">
        <v>10066</v>
      </c>
      <c r="P606" s="55" t="str">
        <f aca="false">IF(G606&gt;=90,"Excellent",IF(G606&gt;=80,"Good",IF(G606&gt;=70,"At Risk","Poor")))</f>
        <v>At Risk</v>
      </c>
      <c r="Q606" s="55" t="n">
        <f aca="false">ROUND(G606*0.4+(100-H606)*0.3+I606*0.3,2)</f>
        <v>85.7</v>
      </c>
      <c r="R606" s="55" t="str">
        <f aca="false">IF(H606&gt;5,"High Rejection",IF(H606&gt;2,"Watch","OK"))</f>
        <v>High Rejection</v>
      </c>
    </row>
    <row r="607" customFormat="false" ht="15" hidden="false" customHeight="true" outlineLevel="0" collapsed="false">
      <c r="A607" s="56" t="s">
        <v>15052</v>
      </c>
      <c r="B607" s="56" t="s">
        <v>5227</v>
      </c>
      <c r="C607" s="56" t="s">
        <v>1932</v>
      </c>
      <c r="D607" s="56" t="s">
        <v>16</v>
      </c>
      <c r="E607" s="56" t="n">
        <v>62.2</v>
      </c>
      <c r="F607" s="56" t="n">
        <v>81.5</v>
      </c>
      <c r="G607" s="54" t="n">
        <f aca="false">ROUND(E607*F607/100,1)</f>
        <v>50.7</v>
      </c>
      <c r="H607" s="56" t="n">
        <v>7.87</v>
      </c>
      <c r="I607" s="56" t="n">
        <v>99.7</v>
      </c>
      <c r="J607" s="56" t="n">
        <v>13</v>
      </c>
      <c r="K607" s="56" t="n">
        <v>0.8</v>
      </c>
      <c r="L607" s="56" t="n">
        <v>1</v>
      </c>
      <c r="M607" s="56" t="n">
        <v>91.8</v>
      </c>
      <c r="N607" s="56" t="s">
        <v>78</v>
      </c>
      <c r="O607" s="56" t="s">
        <v>10066</v>
      </c>
      <c r="P607" s="55" t="str">
        <f aca="false">IF(G607&gt;=90,"Excellent",IF(G607&gt;=80,"Good",IF(G607&gt;=70,"At Risk","Poor")))</f>
        <v>Poor</v>
      </c>
      <c r="Q607" s="55" t="n">
        <f aca="false">ROUND(G607*0.4+(100-H607)*0.3+I607*0.3,2)</f>
        <v>77.83</v>
      </c>
      <c r="R607" s="55" t="str">
        <f aca="false">IF(H607&gt;5,"High Rejection",IF(H607&gt;2,"Watch","OK"))</f>
        <v>High Rejection</v>
      </c>
    </row>
    <row r="608" customFormat="false" ht="15" hidden="false" customHeight="true" outlineLevel="0" collapsed="false">
      <c r="A608" s="52" t="s">
        <v>15053</v>
      </c>
      <c r="B608" s="52" t="s">
        <v>6301</v>
      </c>
      <c r="C608" s="52" t="s">
        <v>3559</v>
      </c>
      <c r="D608" s="52" t="s">
        <v>48</v>
      </c>
      <c r="E608" s="52" t="n">
        <v>78</v>
      </c>
      <c r="F608" s="52" t="n">
        <v>90.4</v>
      </c>
      <c r="G608" s="54" t="n">
        <f aca="false">ROUND(E608*F608/100,1)</f>
        <v>70.5</v>
      </c>
      <c r="H608" s="52" t="n">
        <v>2.34</v>
      </c>
      <c r="I608" s="52" t="n">
        <v>87.1</v>
      </c>
      <c r="J608" s="52" t="n">
        <v>-1.6</v>
      </c>
      <c r="K608" s="52" t="n">
        <v>6.91</v>
      </c>
      <c r="L608" s="52" t="n">
        <v>5</v>
      </c>
      <c r="M608" s="52" t="n">
        <v>97.5</v>
      </c>
      <c r="N608" s="52" t="s">
        <v>80</v>
      </c>
      <c r="O608" s="52" t="s">
        <v>10066</v>
      </c>
      <c r="P608" s="55" t="str">
        <f aca="false">IF(G608&gt;=90,"Excellent",IF(G608&gt;=80,"Good",IF(G608&gt;=70,"At Risk","Poor")))</f>
        <v>At Risk</v>
      </c>
      <c r="Q608" s="55" t="n">
        <f aca="false">ROUND(G608*0.4+(100-H608)*0.3+I608*0.3,2)</f>
        <v>83.63</v>
      </c>
      <c r="R608" s="55" t="str">
        <f aca="false">IF(H608&gt;5,"High Rejection",IF(H608&gt;2,"Watch","OK"))</f>
        <v>Watch</v>
      </c>
    </row>
    <row r="609" customFormat="false" ht="15" hidden="false" customHeight="true" outlineLevel="0" collapsed="false">
      <c r="A609" s="56" t="s">
        <v>15054</v>
      </c>
      <c r="B609" s="56" t="s">
        <v>4409</v>
      </c>
      <c r="C609" s="56" t="s">
        <v>7568</v>
      </c>
      <c r="D609" s="56" t="s">
        <v>51</v>
      </c>
      <c r="E609" s="56" t="n">
        <v>82</v>
      </c>
      <c r="F609" s="56" t="n">
        <v>97.4</v>
      </c>
      <c r="G609" s="54" t="n">
        <f aca="false">ROUND(E609*F609/100,1)</f>
        <v>79.9</v>
      </c>
      <c r="H609" s="56" t="n">
        <v>3.87</v>
      </c>
      <c r="I609" s="56" t="n">
        <v>85.8</v>
      </c>
      <c r="J609" s="56" t="n">
        <v>-2.7</v>
      </c>
      <c r="K609" s="56" t="n">
        <v>0.99</v>
      </c>
      <c r="L609" s="56" t="n">
        <v>7</v>
      </c>
      <c r="M609" s="56" t="n">
        <v>89.9</v>
      </c>
      <c r="N609" s="56" t="s">
        <v>80</v>
      </c>
      <c r="O609" s="56" t="s">
        <v>10061</v>
      </c>
      <c r="P609" s="55" t="str">
        <f aca="false">IF(G609&gt;=90,"Excellent",IF(G609&gt;=80,"Good",IF(G609&gt;=70,"At Risk","Poor")))</f>
        <v>At Risk</v>
      </c>
      <c r="Q609" s="55" t="n">
        <f aca="false">ROUND(G609*0.4+(100-H609)*0.3+I609*0.3,2)</f>
        <v>86.54</v>
      </c>
      <c r="R609" s="55" t="str">
        <f aca="false">IF(H609&gt;5,"High Rejection",IF(H609&gt;2,"Watch","OK"))</f>
        <v>Watch</v>
      </c>
    </row>
    <row r="610" customFormat="false" ht="15" hidden="false" customHeight="true" outlineLevel="0" collapsed="false">
      <c r="A610" s="52" t="s">
        <v>15055</v>
      </c>
      <c r="B610" s="52" t="s">
        <v>6430</v>
      </c>
      <c r="C610" s="52" t="s">
        <v>1534</v>
      </c>
      <c r="D610" s="52" t="s">
        <v>34</v>
      </c>
      <c r="E610" s="52" t="n">
        <v>67.1</v>
      </c>
      <c r="F610" s="52" t="n">
        <v>99</v>
      </c>
      <c r="G610" s="54" t="n">
        <f aca="false">ROUND(E610*F610/100,1)</f>
        <v>66.4</v>
      </c>
      <c r="H610" s="52" t="n">
        <v>7.48</v>
      </c>
      <c r="I610" s="52" t="n">
        <v>94.3</v>
      </c>
      <c r="J610" s="52" t="n">
        <v>10</v>
      </c>
      <c r="K610" s="52" t="n">
        <v>-0.11</v>
      </c>
      <c r="L610" s="52" t="n">
        <v>3</v>
      </c>
      <c r="M610" s="52" t="n">
        <v>85.1</v>
      </c>
      <c r="N610" s="52" t="s">
        <v>79</v>
      </c>
      <c r="O610" s="52" t="s">
        <v>10061</v>
      </c>
      <c r="P610" s="55" t="str">
        <f aca="false">IF(G610&gt;=90,"Excellent",IF(G610&gt;=80,"Good",IF(G610&gt;=70,"At Risk","Poor")))</f>
        <v>Poor</v>
      </c>
      <c r="Q610" s="55" t="n">
        <f aca="false">ROUND(G610*0.4+(100-H610)*0.3+I610*0.3,2)</f>
        <v>82.61</v>
      </c>
      <c r="R610" s="55" t="str">
        <f aca="false">IF(H610&gt;5,"High Rejection",IF(H610&gt;2,"Watch","OK"))</f>
        <v>High Rejection</v>
      </c>
    </row>
    <row r="611" customFormat="false" ht="15" hidden="false" customHeight="true" outlineLevel="0" collapsed="false">
      <c r="A611" s="56" t="s">
        <v>15056</v>
      </c>
      <c r="B611" s="56" t="s">
        <v>4839</v>
      </c>
      <c r="C611" s="56" t="s">
        <v>1216</v>
      </c>
      <c r="D611" s="56" t="s">
        <v>28</v>
      </c>
      <c r="E611" s="56" t="n">
        <v>85.6</v>
      </c>
      <c r="F611" s="56" t="n">
        <v>96.1</v>
      </c>
      <c r="G611" s="54" t="n">
        <f aca="false">ROUND(E611*F611/100,1)</f>
        <v>82.3</v>
      </c>
      <c r="H611" s="56" t="n">
        <v>4.33</v>
      </c>
      <c r="I611" s="56" t="n">
        <v>86.4</v>
      </c>
      <c r="J611" s="56" t="n">
        <v>-0.1</v>
      </c>
      <c r="K611" s="56" t="n">
        <v>0.1</v>
      </c>
      <c r="L611" s="56" t="n">
        <v>5</v>
      </c>
      <c r="M611" s="56" t="n">
        <v>98.3</v>
      </c>
      <c r="N611" s="56" t="s">
        <v>80</v>
      </c>
      <c r="O611" s="56" t="s">
        <v>10061</v>
      </c>
      <c r="P611" s="55" t="str">
        <f aca="false">IF(G611&gt;=90,"Excellent",IF(G611&gt;=80,"Good",IF(G611&gt;=70,"At Risk","Poor")))</f>
        <v>Good</v>
      </c>
      <c r="Q611" s="55" t="n">
        <f aca="false">ROUND(G611*0.4+(100-H611)*0.3+I611*0.3,2)</f>
        <v>87.54</v>
      </c>
      <c r="R611" s="55" t="str">
        <f aca="false">IF(H611&gt;5,"High Rejection",IF(H611&gt;2,"Watch","OK"))</f>
        <v>Watch</v>
      </c>
    </row>
    <row r="612" customFormat="false" ht="15" hidden="false" customHeight="true" outlineLevel="0" collapsed="false">
      <c r="A612" s="52" t="s">
        <v>15057</v>
      </c>
      <c r="B612" s="52" t="s">
        <v>7206</v>
      </c>
      <c r="C612" s="52" t="s">
        <v>5382</v>
      </c>
      <c r="D612" s="52" t="s">
        <v>49</v>
      </c>
      <c r="E612" s="52" t="n">
        <v>87</v>
      </c>
      <c r="F612" s="52" t="n">
        <v>71.2</v>
      </c>
      <c r="G612" s="54" t="n">
        <f aca="false">ROUND(E612*F612/100,1)</f>
        <v>61.9</v>
      </c>
      <c r="H612" s="52" t="n">
        <v>3.29</v>
      </c>
      <c r="I612" s="52" t="n">
        <v>92.2</v>
      </c>
      <c r="J612" s="52" t="n">
        <v>4</v>
      </c>
      <c r="K612" s="52" t="n">
        <v>-1.47</v>
      </c>
      <c r="L612" s="52" t="n">
        <v>3</v>
      </c>
      <c r="M612" s="52" t="n">
        <v>69.8</v>
      </c>
      <c r="N612" s="52" t="s">
        <v>80</v>
      </c>
      <c r="O612" s="52" t="s">
        <v>10061</v>
      </c>
      <c r="P612" s="55" t="str">
        <f aca="false">IF(G612&gt;=90,"Excellent",IF(G612&gt;=80,"Good",IF(G612&gt;=70,"At Risk","Poor")))</f>
        <v>Poor</v>
      </c>
      <c r="Q612" s="55" t="n">
        <f aca="false">ROUND(G612*0.4+(100-H612)*0.3+I612*0.3,2)</f>
        <v>81.43</v>
      </c>
      <c r="R612" s="55" t="str">
        <f aca="false">IF(H612&gt;5,"High Rejection",IF(H612&gt;2,"Watch","OK"))</f>
        <v>Watch</v>
      </c>
    </row>
    <row r="613" customFormat="false" ht="15" hidden="false" customHeight="true" outlineLevel="0" collapsed="false">
      <c r="A613" s="56" t="s">
        <v>15058</v>
      </c>
      <c r="B613" s="56" t="s">
        <v>14937</v>
      </c>
      <c r="C613" s="56" t="s">
        <v>4625</v>
      </c>
      <c r="D613" s="56" t="s">
        <v>24</v>
      </c>
      <c r="E613" s="56" t="n">
        <v>76.5</v>
      </c>
      <c r="F613" s="56" t="n">
        <v>96.1</v>
      </c>
      <c r="G613" s="54" t="n">
        <f aca="false">ROUND(E613*F613/100,1)</f>
        <v>73.5</v>
      </c>
      <c r="H613" s="56" t="n">
        <v>0.02</v>
      </c>
      <c r="I613" s="56" t="n">
        <v>85.8</v>
      </c>
      <c r="J613" s="56" t="n">
        <v>7.4</v>
      </c>
      <c r="K613" s="56" t="n">
        <v>7.32</v>
      </c>
      <c r="L613" s="56" t="n">
        <v>1</v>
      </c>
      <c r="M613" s="56" t="n">
        <v>83.8</v>
      </c>
      <c r="N613" s="56" t="s">
        <v>78</v>
      </c>
      <c r="O613" s="56" t="s">
        <v>10061</v>
      </c>
      <c r="P613" s="55" t="str">
        <f aca="false">IF(G613&gt;=90,"Excellent",IF(G613&gt;=80,"Good",IF(G613&gt;=70,"At Risk","Poor")))</f>
        <v>At Risk</v>
      </c>
      <c r="Q613" s="55" t="n">
        <f aca="false">ROUND(G613*0.4+(100-H613)*0.3+I613*0.3,2)</f>
        <v>85.13</v>
      </c>
      <c r="R613" s="55" t="str">
        <f aca="false">IF(H613&gt;5,"High Rejection",IF(H613&gt;2,"Watch","OK"))</f>
        <v>OK</v>
      </c>
    </row>
    <row r="614" customFormat="false" ht="15" hidden="false" customHeight="true" outlineLevel="0" collapsed="false">
      <c r="A614" s="52" t="s">
        <v>15059</v>
      </c>
      <c r="B614" s="52" t="s">
        <v>6126</v>
      </c>
      <c r="C614" s="52" t="s">
        <v>4583</v>
      </c>
      <c r="D614" s="52" t="s">
        <v>39</v>
      </c>
      <c r="E614" s="52" t="n">
        <v>79.9</v>
      </c>
      <c r="F614" s="52" t="n">
        <v>90.7</v>
      </c>
      <c r="G614" s="54" t="n">
        <f aca="false">ROUND(E614*F614/100,1)</f>
        <v>72.5</v>
      </c>
      <c r="H614" s="52" t="n">
        <v>4.21</v>
      </c>
      <c r="I614" s="52" t="n">
        <v>95.7</v>
      </c>
      <c r="J614" s="52" t="n">
        <v>-3.9</v>
      </c>
      <c r="K614" s="52" t="n">
        <v>8.47</v>
      </c>
      <c r="L614" s="52" t="n">
        <v>9</v>
      </c>
      <c r="M614" s="52" t="n">
        <v>52.7</v>
      </c>
      <c r="N614" s="52" t="s">
        <v>79</v>
      </c>
      <c r="O614" s="52" t="s">
        <v>10061</v>
      </c>
      <c r="P614" s="55" t="str">
        <f aca="false">IF(G614&gt;=90,"Excellent",IF(G614&gt;=80,"Good",IF(G614&gt;=70,"At Risk","Poor")))</f>
        <v>At Risk</v>
      </c>
      <c r="Q614" s="55" t="n">
        <f aca="false">ROUND(G614*0.4+(100-H614)*0.3+I614*0.3,2)</f>
        <v>86.45</v>
      </c>
      <c r="R614" s="55" t="str">
        <f aca="false">IF(H614&gt;5,"High Rejection",IF(H614&gt;2,"Watch","OK"))</f>
        <v>Watch</v>
      </c>
    </row>
    <row r="615" customFormat="false" ht="15" hidden="false" customHeight="true" outlineLevel="0" collapsed="false">
      <c r="A615" s="56" t="s">
        <v>15060</v>
      </c>
      <c r="B615" s="56" t="s">
        <v>5301</v>
      </c>
      <c r="C615" s="56" t="s">
        <v>8868</v>
      </c>
      <c r="D615" s="56" t="s">
        <v>41</v>
      </c>
      <c r="E615" s="56" t="n">
        <v>65.4</v>
      </c>
      <c r="F615" s="56" t="n">
        <v>72.2</v>
      </c>
      <c r="G615" s="54" t="n">
        <f aca="false">ROUND(E615*F615/100,1)</f>
        <v>47.2</v>
      </c>
      <c r="H615" s="56" t="n">
        <v>4.72</v>
      </c>
      <c r="I615" s="56" t="n">
        <v>98.1</v>
      </c>
      <c r="J615" s="56" t="n">
        <v>7.1</v>
      </c>
      <c r="K615" s="56" t="n">
        <v>-3.15</v>
      </c>
      <c r="L615" s="56" t="n">
        <v>1</v>
      </c>
      <c r="M615" s="56" t="n">
        <v>60.2</v>
      </c>
      <c r="N615" s="56" t="s">
        <v>80</v>
      </c>
      <c r="O615" s="56" t="s">
        <v>10066</v>
      </c>
      <c r="P615" s="55" t="str">
        <f aca="false">IF(G615&gt;=90,"Excellent",IF(G615&gt;=80,"Good",IF(G615&gt;=70,"At Risk","Poor")))</f>
        <v>Poor</v>
      </c>
      <c r="Q615" s="55" t="n">
        <f aca="false">ROUND(G615*0.4+(100-H615)*0.3+I615*0.3,2)</f>
        <v>76.89</v>
      </c>
      <c r="R615" s="55" t="str">
        <f aca="false">IF(H615&gt;5,"High Rejection",IF(H615&gt;2,"Watch","OK"))</f>
        <v>Watch</v>
      </c>
    </row>
    <row r="616" customFormat="false" ht="15" hidden="false" customHeight="true" outlineLevel="0" collapsed="false">
      <c r="A616" s="52" t="s">
        <v>15061</v>
      </c>
      <c r="B616" s="52" t="s">
        <v>4766</v>
      </c>
      <c r="C616" s="52" t="s">
        <v>12347</v>
      </c>
      <c r="D616" s="52" t="s">
        <v>31</v>
      </c>
      <c r="E616" s="52" t="n">
        <v>79.6</v>
      </c>
      <c r="F616" s="52" t="n">
        <v>78.9</v>
      </c>
      <c r="G616" s="54" t="n">
        <f aca="false">ROUND(E616*F616/100,1)</f>
        <v>62.8</v>
      </c>
      <c r="H616" s="52" t="n">
        <v>1.64</v>
      </c>
      <c r="I616" s="52" t="n">
        <v>98.3</v>
      </c>
      <c r="J616" s="52" t="n">
        <v>10.4</v>
      </c>
      <c r="K616" s="52" t="n">
        <v>-1.27</v>
      </c>
      <c r="L616" s="52" t="n">
        <v>5</v>
      </c>
      <c r="M616" s="52" t="n">
        <v>63</v>
      </c>
      <c r="N616" s="52" t="s">
        <v>78</v>
      </c>
      <c r="O616" s="52" t="s">
        <v>10066</v>
      </c>
      <c r="P616" s="55" t="str">
        <f aca="false">IF(G616&gt;=90,"Excellent",IF(G616&gt;=80,"Good",IF(G616&gt;=70,"At Risk","Poor")))</f>
        <v>Poor</v>
      </c>
      <c r="Q616" s="55" t="n">
        <f aca="false">ROUND(G616*0.4+(100-H616)*0.3+I616*0.3,2)</f>
        <v>84.12</v>
      </c>
      <c r="R616" s="55" t="str">
        <f aca="false">IF(H616&gt;5,"High Rejection",IF(H616&gt;2,"Watch","OK"))</f>
        <v>OK</v>
      </c>
    </row>
    <row r="617" customFormat="false" ht="15" hidden="false" customHeight="true" outlineLevel="0" collapsed="false">
      <c r="A617" s="56" t="s">
        <v>15062</v>
      </c>
      <c r="B617" s="56" t="s">
        <v>15063</v>
      </c>
      <c r="C617" s="56" t="s">
        <v>2971</v>
      </c>
      <c r="D617" s="56" t="s">
        <v>46</v>
      </c>
      <c r="E617" s="56" t="n">
        <v>74.7</v>
      </c>
      <c r="F617" s="56" t="n">
        <v>72.9</v>
      </c>
      <c r="G617" s="54" t="n">
        <f aca="false">ROUND(E617*F617/100,1)</f>
        <v>54.5</v>
      </c>
      <c r="H617" s="56" t="n">
        <v>4.02</v>
      </c>
      <c r="I617" s="56" t="n">
        <v>91.9</v>
      </c>
      <c r="J617" s="56" t="n">
        <v>-3.6</v>
      </c>
      <c r="K617" s="56" t="n">
        <v>5.75</v>
      </c>
      <c r="L617" s="56" t="n">
        <v>2</v>
      </c>
      <c r="M617" s="56" t="n">
        <v>62.7</v>
      </c>
      <c r="N617" s="56" t="s">
        <v>80</v>
      </c>
      <c r="O617" s="56" t="s">
        <v>10061</v>
      </c>
      <c r="P617" s="55" t="str">
        <f aca="false">IF(G617&gt;=90,"Excellent",IF(G617&gt;=80,"Good",IF(G617&gt;=70,"At Risk","Poor")))</f>
        <v>Poor</v>
      </c>
      <c r="Q617" s="55" t="n">
        <f aca="false">ROUND(G617*0.4+(100-H617)*0.3+I617*0.3,2)</f>
        <v>78.16</v>
      </c>
      <c r="R617" s="55" t="str">
        <f aca="false">IF(H617&gt;5,"High Rejection",IF(H617&gt;2,"Watch","OK"))</f>
        <v>Watch</v>
      </c>
    </row>
    <row r="618" customFormat="false" ht="15" hidden="false" customHeight="true" outlineLevel="0" collapsed="false">
      <c r="A618" s="52" t="s">
        <v>15064</v>
      </c>
      <c r="B618" s="52" t="s">
        <v>7174</v>
      </c>
      <c r="C618" s="52" t="s">
        <v>3241</v>
      </c>
      <c r="D618" s="52" t="s">
        <v>51</v>
      </c>
      <c r="E618" s="52" t="n">
        <v>91</v>
      </c>
      <c r="F618" s="52" t="n">
        <v>88.6</v>
      </c>
      <c r="G618" s="54" t="n">
        <f aca="false">ROUND(E618*F618/100,1)</f>
        <v>80.6</v>
      </c>
      <c r="H618" s="52" t="n">
        <v>6.89</v>
      </c>
      <c r="I618" s="52" t="n">
        <v>93.3</v>
      </c>
      <c r="J618" s="52" t="n">
        <v>1.3</v>
      </c>
      <c r="K618" s="52" t="n">
        <v>-1.34</v>
      </c>
      <c r="L618" s="52" t="n">
        <v>10</v>
      </c>
      <c r="M618" s="52" t="n">
        <v>85.2</v>
      </c>
      <c r="N618" s="52" t="s">
        <v>78</v>
      </c>
      <c r="O618" s="52" t="s">
        <v>10066</v>
      </c>
      <c r="P618" s="55" t="str">
        <f aca="false">IF(G618&gt;=90,"Excellent",IF(G618&gt;=80,"Good",IF(G618&gt;=70,"At Risk","Poor")))</f>
        <v>Good</v>
      </c>
      <c r="Q618" s="55" t="n">
        <f aca="false">ROUND(G618*0.4+(100-H618)*0.3+I618*0.3,2)</f>
        <v>88.16</v>
      </c>
      <c r="R618" s="55" t="str">
        <f aca="false">IF(H618&gt;5,"High Rejection",IF(H618&gt;2,"Watch","OK"))</f>
        <v>High Rejection</v>
      </c>
    </row>
    <row r="619" customFormat="false" ht="15" hidden="false" customHeight="true" outlineLevel="0" collapsed="false">
      <c r="A619" s="56" t="s">
        <v>15065</v>
      </c>
      <c r="B619" s="56" t="s">
        <v>7325</v>
      </c>
      <c r="C619" s="56" t="s">
        <v>3797</v>
      </c>
      <c r="D619" s="56" t="s">
        <v>53</v>
      </c>
      <c r="E619" s="56" t="n">
        <v>71.6</v>
      </c>
      <c r="F619" s="56" t="n">
        <v>75.5</v>
      </c>
      <c r="G619" s="54" t="n">
        <f aca="false">ROUND(E619*F619/100,1)</f>
        <v>54.1</v>
      </c>
      <c r="H619" s="56" t="n">
        <v>0.57</v>
      </c>
      <c r="I619" s="56" t="n">
        <v>86.4</v>
      </c>
      <c r="J619" s="56" t="n">
        <v>6.2</v>
      </c>
      <c r="K619" s="56" t="n">
        <v>1.31</v>
      </c>
      <c r="L619" s="56" t="n">
        <v>2</v>
      </c>
      <c r="M619" s="56" t="n">
        <v>59.6</v>
      </c>
      <c r="N619" s="56" t="s">
        <v>81</v>
      </c>
      <c r="O619" s="56" t="s">
        <v>10066</v>
      </c>
      <c r="P619" s="55" t="str">
        <f aca="false">IF(G619&gt;=90,"Excellent",IF(G619&gt;=80,"Good",IF(G619&gt;=70,"At Risk","Poor")))</f>
        <v>Poor</v>
      </c>
      <c r="Q619" s="55" t="n">
        <f aca="false">ROUND(G619*0.4+(100-H619)*0.3+I619*0.3,2)</f>
        <v>77.39</v>
      </c>
      <c r="R619" s="55" t="str">
        <f aca="false">IF(H619&gt;5,"High Rejection",IF(H619&gt;2,"Watch","OK"))</f>
        <v>OK</v>
      </c>
    </row>
    <row r="620" customFormat="false" ht="15" hidden="false" customHeight="true" outlineLevel="0" collapsed="false">
      <c r="A620" s="52" t="s">
        <v>15066</v>
      </c>
      <c r="B620" s="52" t="s">
        <v>7151</v>
      </c>
      <c r="C620" s="52" t="s">
        <v>6561</v>
      </c>
      <c r="D620" s="52" t="s">
        <v>40</v>
      </c>
      <c r="E620" s="52" t="n">
        <v>78</v>
      </c>
      <c r="F620" s="52" t="n">
        <v>76.6</v>
      </c>
      <c r="G620" s="54" t="n">
        <f aca="false">ROUND(E620*F620/100,1)</f>
        <v>59.7</v>
      </c>
      <c r="H620" s="52" t="n">
        <v>4.3</v>
      </c>
      <c r="I620" s="52" t="n">
        <v>93.2</v>
      </c>
      <c r="J620" s="52" t="n">
        <v>9.1</v>
      </c>
      <c r="K620" s="52" t="n">
        <v>-4.69</v>
      </c>
      <c r="L620" s="52" t="n">
        <v>5</v>
      </c>
      <c r="M620" s="52" t="n">
        <v>69.1</v>
      </c>
      <c r="N620" s="52" t="s">
        <v>81</v>
      </c>
      <c r="O620" s="52" t="s">
        <v>10061</v>
      </c>
      <c r="P620" s="55" t="str">
        <f aca="false">IF(G620&gt;=90,"Excellent",IF(G620&gt;=80,"Good",IF(G620&gt;=70,"At Risk","Poor")))</f>
        <v>Poor</v>
      </c>
      <c r="Q620" s="55" t="n">
        <f aca="false">ROUND(G620*0.4+(100-H620)*0.3+I620*0.3,2)</f>
        <v>80.55</v>
      </c>
      <c r="R620" s="55" t="str">
        <f aca="false">IF(H620&gt;5,"High Rejection",IF(H620&gt;2,"Watch","OK"))</f>
        <v>Watch</v>
      </c>
    </row>
    <row r="621" customFormat="false" ht="15" hidden="false" customHeight="true" outlineLevel="0" collapsed="false">
      <c r="A621" s="56" t="s">
        <v>15067</v>
      </c>
      <c r="B621" s="56" t="s">
        <v>5791</v>
      </c>
      <c r="C621" s="56" t="s">
        <v>6469</v>
      </c>
      <c r="D621" s="56" t="s">
        <v>26</v>
      </c>
      <c r="E621" s="56" t="n">
        <v>93</v>
      </c>
      <c r="F621" s="56" t="n">
        <v>84.2</v>
      </c>
      <c r="G621" s="54" t="n">
        <f aca="false">ROUND(E621*F621/100,1)</f>
        <v>78.3</v>
      </c>
      <c r="H621" s="56" t="n">
        <v>1.89</v>
      </c>
      <c r="I621" s="56" t="n">
        <v>98</v>
      </c>
      <c r="J621" s="56" t="n">
        <v>-4</v>
      </c>
      <c r="K621" s="56" t="n">
        <v>-1.81</v>
      </c>
      <c r="L621" s="56" t="n">
        <v>2</v>
      </c>
      <c r="M621" s="56" t="n">
        <v>78.4</v>
      </c>
      <c r="N621" s="56" t="s">
        <v>81</v>
      </c>
      <c r="O621" s="56" t="s">
        <v>10061</v>
      </c>
      <c r="P621" s="55" t="str">
        <f aca="false">IF(G621&gt;=90,"Excellent",IF(G621&gt;=80,"Good",IF(G621&gt;=70,"At Risk","Poor")))</f>
        <v>At Risk</v>
      </c>
      <c r="Q621" s="55" t="n">
        <f aca="false">ROUND(G621*0.4+(100-H621)*0.3+I621*0.3,2)</f>
        <v>90.15</v>
      </c>
      <c r="R621" s="55" t="str">
        <f aca="false">IF(H621&gt;5,"High Rejection",IF(H621&gt;2,"Watch","OK"))</f>
        <v>OK</v>
      </c>
    </row>
    <row r="622" customFormat="false" ht="15" hidden="false" customHeight="true" outlineLevel="0" collapsed="false">
      <c r="A622" s="52" t="s">
        <v>15068</v>
      </c>
      <c r="B622" s="52" t="s">
        <v>6387</v>
      </c>
      <c r="C622" s="52" t="s">
        <v>1448</v>
      </c>
      <c r="D622" s="52" t="s">
        <v>32</v>
      </c>
      <c r="E622" s="52" t="n">
        <v>83.2</v>
      </c>
      <c r="F622" s="52" t="n">
        <v>89.4</v>
      </c>
      <c r="G622" s="54" t="n">
        <f aca="false">ROUND(E622*F622/100,1)</f>
        <v>74.4</v>
      </c>
      <c r="H622" s="52" t="n">
        <v>3.52</v>
      </c>
      <c r="I622" s="52" t="n">
        <v>90.3</v>
      </c>
      <c r="J622" s="52" t="n">
        <v>7.5</v>
      </c>
      <c r="K622" s="52" t="n">
        <v>3.14</v>
      </c>
      <c r="L622" s="52" t="n">
        <v>6</v>
      </c>
      <c r="M622" s="52" t="n">
        <v>79.4</v>
      </c>
      <c r="N622" s="52" t="s">
        <v>78</v>
      </c>
      <c r="O622" s="52" t="s">
        <v>10066</v>
      </c>
      <c r="P622" s="55" t="str">
        <f aca="false">IF(G622&gt;=90,"Excellent",IF(G622&gt;=80,"Good",IF(G622&gt;=70,"At Risk","Poor")))</f>
        <v>At Risk</v>
      </c>
      <c r="Q622" s="55" t="n">
        <f aca="false">ROUND(G622*0.4+(100-H622)*0.3+I622*0.3,2)</f>
        <v>85.79</v>
      </c>
      <c r="R622" s="55" t="str">
        <f aca="false">IF(H622&gt;5,"High Rejection",IF(H622&gt;2,"Watch","OK"))</f>
        <v>Watch</v>
      </c>
    </row>
    <row r="623" customFormat="false" ht="15" hidden="false" customHeight="true" outlineLevel="0" collapsed="false">
      <c r="A623" s="56" t="s">
        <v>15069</v>
      </c>
      <c r="B623" s="56" t="s">
        <v>15070</v>
      </c>
      <c r="C623" s="56" t="s">
        <v>8777</v>
      </c>
      <c r="D623" s="56" t="s">
        <v>22</v>
      </c>
      <c r="E623" s="56" t="n">
        <v>67.2</v>
      </c>
      <c r="F623" s="56" t="n">
        <v>93.5</v>
      </c>
      <c r="G623" s="54" t="n">
        <f aca="false">ROUND(E623*F623/100,1)</f>
        <v>62.8</v>
      </c>
      <c r="H623" s="56" t="n">
        <v>1.56</v>
      </c>
      <c r="I623" s="56" t="n">
        <v>88</v>
      </c>
      <c r="J623" s="56" t="n">
        <v>10.3</v>
      </c>
      <c r="K623" s="56" t="n">
        <v>-1.73</v>
      </c>
      <c r="L623" s="56" t="n">
        <v>3</v>
      </c>
      <c r="M623" s="56" t="n">
        <v>70.5</v>
      </c>
      <c r="N623" s="56" t="s">
        <v>79</v>
      </c>
      <c r="O623" s="56" t="s">
        <v>10066</v>
      </c>
      <c r="P623" s="55" t="str">
        <f aca="false">IF(G623&gt;=90,"Excellent",IF(G623&gt;=80,"Good",IF(G623&gt;=70,"At Risk","Poor")))</f>
        <v>Poor</v>
      </c>
      <c r="Q623" s="55" t="n">
        <f aca="false">ROUND(G623*0.4+(100-H623)*0.3+I623*0.3,2)</f>
        <v>81.05</v>
      </c>
      <c r="R623" s="55" t="str">
        <f aca="false">IF(H623&gt;5,"High Rejection",IF(H623&gt;2,"Watch","OK"))</f>
        <v>OK</v>
      </c>
    </row>
    <row r="624" customFormat="false" ht="15" hidden="false" customHeight="true" outlineLevel="0" collapsed="false">
      <c r="A624" s="52" t="s">
        <v>15071</v>
      </c>
      <c r="B624" s="52" t="s">
        <v>5629</v>
      </c>
      <c r="C624" s="52" t="s">
        <v>6959</v>
      </c>
      <c r="D624" s="52" t="s">
        <v>40</v>
      </c>
      <c r="E624" s="52" t="n">
        <v>96.6</v>
      </c>
      <c r="F624" s="52" t="n">
        <v>88.6</v>
      </c>
      <c r="G624" s="54" t="n">
        <f aca="false">ROUND(E624*F624/100,1)</f>
        <v>85.6</v>
      </c>
      <c r="H624" s="52" t="n">
        <v>0.37</v>
      </c>
      <c r="I624" s="52" t="n">
        <v>88</v>
      </c>
      <c r="J624" s="52" t="n">
        <v>-3</v>
      </c>
      <c r="K624" s="52" t="n">
        <v>-1.09</v>
      </c>
      <c r="L624" s="52" t="n">
        <v>9</v>
      </c>
      <c r="M624" s="52" t="n">
        <v>98</v>
      </c>
      <c r="N624" s="52" t="s">
        <v>80</v>
      </c>
      <c r="O624" s="52" t="s">
        <v>10066</v>
      </c>
      <c r="P624" s="55" t="str">
        <f aca="false">IF(G624&gt;=90,"Excellent",IF(G624&gt;=80,"Good",IF(G624&gt;=70,"At Risk","Poor")))</f>
        <v>Good</v>
      </c>
      <c r="Q624" s="55" t="n">
        <f aca="false">ROUND(G624*0.4+(100-H624)*0.3+I624*0.3,2)</f>
        <v>90.53</v>
      </c>
      <c r="R624" s="55" t="str">
        <f aca="false">IF(H624&gt;5,"High Rejection",IF(H624&gt;2,"Watch","OK"))</f>
        <v>OK</v>
      </c>
    </row>
    <row r="625" customFormat="false" ht="15" hidden="false" customHeight="true" outlineLevel="0" collapsed="false">
      <c r="A625" s="56" t="s">
        <v>15072</v>
      </c>
      <c r="B625" s="56" t="s">
        <v>15073</v>
      </c>
      <c r="C625" s="56" t="s">
        <v>1584</v>
      </c>
      <c r="D625" s="56" t="s">
        <v>46</v>
      </c>
      <c r="E625" s="56" t="n">
        <v>85.7</v>
      </c>
      <c r="F625" s="56" t="n">
        <v>90</v>
      </c>
      <c r="G625" s="54" t="n">
        <f aca="false">ROUND(E625*F625/100,1)</f>
        <v>77.1</v>
      </c>
      <c r="H625" s="56" t="n">
        <v>4.53</v>
      </c>
      <c r="I625" s="56" t="n">
        <v>88.5</v>
      </c>
      <c r="J625" s="56" t="n">
        <v>-1.1</v>
      </c>
      <c r="K625" s="56" t="n">
        <v>0.24</v>
      </c>
      <c r="L625" s="56" t="n">
        <v>10</v>
      </c>
      <c r="M625" s="56" t="n">
        <v>81.9</v>
      </c>
      <c r="N625" s="56" t="s">
        <v>78</v>
      </c>
      <c r="O625" s="56" t="s">
        <v>10066</v>
      </c>
      <c r="P625" s="55" t="str">
        <f aca="false">IF(G625&gt;=90,"Excellent",IF(G625&gt;=80,"Good",IF(G625&gt;=70,"At Risk","Poor")))</f>
        <v>At Risk</v>
      </c>
      <c r="Q625" s="55" t="n">
        <f aca="false">ROUND(G625*0.4+(100-H625)*0.3+I625*0.3,2)</f>
        <v>86.03</v>
      </c>
      <c r="R625" s="55" t="str">
        <f aca="false">IF(H625&gt;5,"High Rejection",IF(H625&gt;2,"Watch","OK"))</f>
        <v>Watch</v>
      </c>
    </row>
    <row r="626" customFormat="false" ht="15" hidden="false" customHeight="true" outlineLevel="0" collapsed="false">
      <c r="A626" s="52" t="s">
        <v>15074</v>
      </c>
      <c r="B626" s="52" t="s">
        <v>6139</v>
      </c>
      <c r="C626" s="52" t="s">
        <v>2484</v>
      </c>
      <c r="D626" s="52" t="s">
        <v>31</v>
      </c>
      <c r="E626" s="52" t="n">
        <v>72.7</v>
      </c>
      <c r="F626" s="52" t="n">
        <v>90.6</v>
      </c>
      <c r="G626" s="54" t="n">
        <f aca="false">ROUND(E626*F626/100,1)</f>
        <v>65.9</v>
      </c>
      <c r="H626" s="52" t="n">
        <v>3.94</v>
      </c>
      <c r="I626" s="52" t="n">
        <v>98.1</v>
      </c>
      <c r="J626" s="52" t="n">
        <v>1.6</v>
      </c>
      <c r="K626" s="52" t="n">
        <v>-0.12</v>
      </c>
      <c r="L626" s="52" t="n">
        <v>10</v>
      </c>
      <c r="M626" s="52" t="n">
        <v>61.4</v>
      </c>
      <c r="N626" s="52" t="s">
        <v>81</v>
      </c>
      <c r="O626" s="52" t="s">
        <v>10066</v>
      </c>
      <c r="P626" s="55" t="str">
        <f aca="false">IF(G626&gt;=90,"Excellent",IF(G626&gt;=80,"Good",IF(G626&gt;=70,"At Risk","Poor")))</f>
        <v>Poor</v>
      </c>
      <c r="Q626" s="55" t="n">
        <f aca="false">ROUND(G626*0.4+(100-H626)*0.3+I626*0.3,2)</f>
        <v>84.61</v>
      </c>
      <c r="R626" s="55" t="str">
        <f aca="false">IF(H626&gt;5,"High Rejection",IF(H626&gt;2,"Watch","OK"))</f>
        <v>Watch</v>
      </c>
    </row>
    <row r="627" customFormat="false" ht="15" hidden="false" customHeight="true" outlineLevel="0" collapsed="false">
      <c r="A627" s="56" t="s">
        <v>15075</v>
      </c>
      <c r="B627" s="56" t="s">
        <v>5734</v>
      </c>
      <c r="C627" s="56" t="s">
        <v>2868</v>
      </c>
      <c r="D627" s="56" t="s">
        <v>34</v>
      </c>
      <c r="E627" s="56" t="n">
        <v>91.3</v>
      </c>
      <c r="F627" s="56" t="n">
        <v>99.1</v>
      </c>
      <c r="G627" s="54" t="n">
        <f aca="false">ROUND(E627*F627/100,1)</f>
        <v>90.5</v>
      </c>
      <c r="H627" s="56" t="n">
        <v>1.49</v>
      </c>
      <c r="I627" s="56" t="n">
        <v>98.3</v>
      </c>
      <c r="J627" s="56" t="n">
        <v>7.7</v>
      </c>
      <c r="K627" s="56" t="n">
        <v>5.43</v>
      </c>
      <c r="L627" s="56" t="n">
        <v>10</v>
      </c>
      <c r="M627" s="56" t="n">
        <v>54</v>
      </c>
      <c r="N627" s="56" t="s">
        <v>80</v>
      </c>
      <c r="O627" s="56" t="s">
        <v>10061</v>
      </c>
      <c r="P627" s="55" t="str">
        <f aca="false">IF(G627&gt;=90,"Excellent",IF(G627&gt;=80,"Good",IF(G627&gt;=70,"At Risk","Poor")))</f>
        <v>Excellent</v>
      </c>
      <c r="Q627" s="55" t="n">
        <f aca="false">ROUND(G627*0.4+(100-H627)*0.3+I627*0.3,2)</f>
        <v>95.24</v>
      </c>
      <c r="R627" s="55" t="str">
        <f aca="false">IF(H627&gt;5,"High Rejection",IF(H627&gt;2,"Watch","OK"))</f>
        <v>OK</v>
      </c>
    </row>
    <row r="628" customFormat="false" ht="15" hidden="false" customHeight="true" outlineLevel="0" collapsed="false">
      <c r="A628" s="52" t="s">
        <v>15076</v>
      </c>
      <c r="B628" s="52" t="s">
        <v>7229</v>
      </c>
      <c r="C628" s="52" t="s">
        <v>15077</v>
      </c>
      <c r="D628" s="52" t="s">
        <v>43</v>
      </c>
      <c r="E628" s="52" t="n">
        <v>69</v>
      </c>
      <c r="F628" s="52" t="n">
        <v>79.2</v>
      </c>
      <c r="G628" s="54" t="n">
        <f aca="false">ROUND(E628*F628/100,1)</f>
        <v>54.6</v>
      </c>
      <c r="H628" s="52" t="n">
        <v>4.01</v>
      </c>
      <c r="I628" s="52" t="n">
        <v>92.3</v>
      </c>
      <c r="J628" s="52" t="n">
        <v>-2.6</v>
      </c>
      <c r="K628" s="52" t="n">
        <v>4.93</v>
      </c>
      <c r="L628" s="52" t="n">
        <v>0</v>
      </c>
      <c r="M628" s="52" t="n">
        <v>58.6</v>
      </c>
      <c r="N628" s="52" t="s">
        <v>79</v>
      </c>
      <c r="O628" s="52" t="s">
        <v>10061</v>
      </c>
      <c r="P628" s="55" t="str">
        <f aca="false">IF(G628&gt;=90,"Excellent",IF(G628&gt;=80,"Good",IF(G628&gt;=70,"At Risk","Poor")))</f>
        <v>Poor</v>
      </c>
      <c r="Q628" s="55" t="n">
        <f aca="false">ROUND(G628*0.4+(100-H628)*0.3+I628*0.3,2)</f>
        <v>78.33</v>
      </c>
      <c r="R628" s="55" t="str">
        <f aca="false">IF(H628&gt;5,"High Rejection",IF(H628&gt;2,"Watch","OK"))</f>
        <v>Watch</v>
      </c>
    </row>
    <row r="629" customFormat="false" ht="15" hidden="false" customHeight="true" outlineLevel="0" collapsed="false">
      <c r="A629" s="56" t="s">
        <v>15078</v>
      </c>
      <c r="B629" s="56" t="s">
        <v>5778</v>
      </c>
      <c r="C629" s="56" t="s">
        <v>392</v>
      </c>
      <c r="D629" s="56" t="s">
        <v>44</v>
      </c>
      <c r="E629" s="56" t="n">
        <v>68.6</v>
      </c>
      <c r="F629" s="56" t="n">
        <v>90.9</v>
      </c>
      <c r="G629" s="54" t="n">
        <f aca="false">ROUND(E629*F629/100,1)</f>
        <v>62.4</v>
      </c>
      <c r="H629" s="56" t="n">
        <v>0.06</v>
      </c>
      <c r="I629" s="56" t="n">
        <v>89.5</v>
      </c>
      <c r="J629" s="56" t="n">
        <v>-1.9</v>
      </c>
      <c r="K629" s="56" t="n">
        <v>6.88</v>
      </c>
      <c r="L629" s="56" t="n">
        <v>10</v>
      </c>
      <c r="M629" s="56" t="n">
        <v>91.9</v>
      </c>
      <c r="N629" s="56" t="s">
        <v>79</v>
      </c>
      <c r="O629" s="56" t="s">
        <v>10061</v>
      </c>
      <c r="P629" s="55" t="str">
        <f aca="false">IF(G629&gt;=90,"Excellent",IF(G629&gt;=80,"Good",IF(G629&gt;=70,"At Risk","Poor")))</f>
        <v>Poor</v>
      </c>
      <c r="Q629" s="55" t="n">
        <f aca="false">ROUND(G629*0.4+(100-H629)*0.3+I629*0.3,2)</f>
        <v>81.79</v>
      </c>
      <c r="R629" s="55" t="str">
        <f aca="false">IF(H629&gt;5,"High Rejection",IF(H629&gt;2,"Watch","OK"))</f>
        <v>OK</v>
      </c>
    </row>
    <row r="630" customFormat="false" ht="15" hidden="false" customHeight="true" outlineLevel="0" collapsed="false">
      <c r="A630" s="52" t="s">
        <v>15079</v>
      </c>
      <c r="B630" s="52" t="s">
        <v>5395</v>
      </c>
      <c r="C630" s="52" t="s">
        <v>7837</v>
      </c>
      <c r="D630" s="52" t="s">
        <v>48</v>
      </c>
      <c r="E630" s="52" t="n">
        <v>92.1</v>
      </c>
      <c r="F630" s="52" t="n">
        <v>85.9</v>
      </c>
      <c r="G630" s="54" t="n">
        <f aca="false">ROUND(E630*F630/100,1)</f>
        <v>79.1</v>
      </c>
      <c r="H630" s="52" t="n">
        <v>3.98</v>
      </c>
      <c r="I630" s="52" t="n">
        <v>90.3</v>
      </c>
      <c r="J630" s="52" t="n">
        <v>-1.2</v>
      </c>
      <c r="K630" s="52" t="n">
        <v>7.13</v>
      </c>
      <c r="L630" s="52" t="n">
        <v>9</v>
      </c>
      <c r="M630" s="52" t="n">
        <v>56.3</v>
      </c>
      <c r="N630" s="52" t="s">
        <v>79</v>
      </c>
      <c r="O630" s="52" t="s">
        <v>10061</v>
      </c>
      <c r="P630" s="55" t="str">
        <f aca="false">IF(G630&gt;=90,"Excellent",IF(G630&gt;=80,"Good",IF(G630&gt;=70,"At Risk","Poor")))</f>
        <v>At Risk</v>
      </c>
      <c r="Q630" s="55" t="n">
        <f aca="false">ROUND(G630*0.4+(100-H630)*0.3+I630*0.3,2)</f>
        <v>87.54</v>
      </c>
      <c r="R630" s="55" t="str">
        <f aca="false">IF(H630&gt;5,"High Rejection",IF(H630&gt;2,"Watch","OK"))</f>
        <v>Watch</v>
      </c>
    </row>
    <row r="631" customFormat="false" ht="15" hidden="false" customHeight="true" outlineLevel="0" collapsed="false">
      <c r="A631" s="56" t="s">
        <v>15080</v>
      </c>
      <c r="B631" s="56" t="s">
        <v>4219</v>
      </c>
      <c r="C631" s="56" t="s">
        <v>1998</v>
      </c>
      <c r="D631" s="56" t="s">
        <v>10</v>
      </c>
      <c r="E631" s="56" t="n">
        <v>87</v>
      </c>
      <c r="F631" s="56" t="n">
        <v>77.4</v>
      </c>
      <c r="G631" s="54" t="n">
        <f aca="false">ROUND(E631*F631/100,1)</f>
        <v>67.3</v>
      </c>
      <c r="H631" s="56" t="n">
        <v>7.17</v>
      </c>
      <c r="I631" s="56" t="n">
        <v>94.7</v>
      </c>
      <c r="J631" s="56" t="n">
        <v>13.8</v>
      </c>
      <c r="K631" s="56" t="n">
        <v>0.72</v>
      </c>
      <c r="L631" s="56" t="n">
        <v>9</v>
      </c>
      <c r="M631" s="56" t="n">
        <v>62.2</v>
      </c>
      <c r="N631" s="56" t="s">
        <v>78</v>
      </c>
      <c r="O631" s="56" t="s">
        <v>10061</v>
      </c>
      <c r="P631" s="55" t="str">
        <f aca="false">IF(G631&gt;=90,"Excellent",IF(G631&gt;=80,"Good",IF(G631&gt;=70,"At Risk","Poor")))</f>
        <v>Poor</v>
      </c>
      <c r="Q631" s="55" t="n">
        <f aca="false">ROUND(G631*0.4+(100-H631)*0.3+I631*0.3,2)</f>
        <v>83.18</v>
      </c>
      <c r="R631" s="55" t="str">
        <f aca="false">IF(H631&gt;5,"High Rejection",IF(H631&gt;2,"Watch","OK"))</f>
        <v>High Rejection</v>
      </c>
    </row>
    <row r="632" customFormat="false" ht="15" hidden="false" customHeight="true" outlineLevel="0" collapsed="false">
      <c r="A632" s="52" t="s">
        <v>15081</v>
      </c>
      <c r="B632" s="52" t="s">
        <v>15082</v>
      </c>
      <c r="C632" s="52" t="s">
        <v>7538</v>
      </c>
      <c r="D632" s="52" t="s">
        <v>54</v>
      </c>
      <c r="E632" s="52" t="n">
        <v>72.6</v>
      </c>
      <c r="F632" s="52" t="n">
        <v>73.8</v>
      </c>
      <c r="G632" s="54" t="n">
        <f aca="false">ROUND(E632*F632/100,1)</f>
        <v>53.6</v>
      </c>
      <c r="H632" s="52" t="n">
        <v>1.54</v>
      </c>
      <c r="I632" s="52" t="n">
        <v>91.5</v>
      </c>
      <c r="J632" s="52" t="n">
        <v>14.7</v>
      </c>
      <c r="K632" s="52" t="n">
        <v>2.07</v>
      </c>
      <c r="L632" s="52" t="n">
        <v>1</v>
      </c>
      <c r="M632" s="52" t="n">
        <v>67.6</v>
      </c>
      <c r="N632" s="52" t="s">
        <v>79</v>
      </c>
      <c r="O632" s="52" t="s">
        <v>10066</v>
      </c>
      <c r="P632" s="55" t="str">
        <f aca="false">IF(G632&gt;=90,"Excellent",IF(G632&gt;=80,"Good",IF(G632&gt;=70,"At Risk","Poor")))</f>
        <v>Poor</v>
      </c>
      <c r="Q632" s="55" t="n">
        <f aca="false">ROUND(G632*0.4+(100-H632)*0.3+I632*0.3,2)</f>
        <v>78.43</v>
      </c>
      <c r="R632" s="55" t="str">
        <f aca="false">IF(H632&gt;5,"High Rejection",IF(H632&gt;2,"Watch","OK"))</f>
        <v>OK</v>
      </c>
    </row>
    <row r="633" customFormat="false" ht="15" hidden="false" customHeight="true" outlineLevel="0" collapsed="false">
      <c r="A633" s="56" t="s">
        <v>15083</v>
      </c>
      <c r="B633" s="56" t="s">
        <v>5603</v>
      </c>
      <c r="C633" s="56" t="s">
        <v>1495</v>
      </c>
      <c r="D633" s="56" t="s">
        <v>31</v>
      </c>
      <c r="E633" s="56" t="n">
        <v>66.5</v>
      </c>
      <c r="F633" s="56" t="n">
        <v>77</v>
      </c>
      <c r="G633" s="54" t="n">
        <f aca="false">ROUND(E633*F633/100,1)</f>
        <v>51.2</v>
      </c>
      <c r="H633" s="56" t="n">
        <v>6.99</v>
      </c>
      <c r="I633" s="56" t="n">
        <v>90.4</v>
      </c>
      <c r="J633" s="56" t="n">
        <v>-2.6</v>
      </c>
      <c r="K633" s="56" t="n">
        <v>6.4</v>
      </c>
      <c r="L633" s="56" t="n">
        <v>8</v>
      </c>
      <c r="M633" s="56" t="n">
        <v>99.9</v>
      </c>
      <c r="N633" s="56" t="s">
        <v>80</v>
      </c>
      <c r="O633" s="56" t="s">
        <v>10066</v>
      </c>
      <c r="P633" s="55" t="str">
        <f aca="false">IF(G633&gt;=90,"Excellent",IF(G633&gt;=80,"Good",IF(G633&gt;=70,"At Risk","Poor")))</f>
        <v>Poor</v>
      </c>
      <c r="Q633" s="55" t="n">
        <f aca="false">ROUND(G633*0.4+(100-H633)*0.3+I633*0.3,2)</f>
        <v>75.5</v>
      </c>
      <c r="R633" s="55" t="str">
        <f aca="false">IF(H633&gt;5,"High Rejection",IF(H633&gt;2,"Watch","OK"))</f>
        <v>High Rejection</v>
      </c>
    </row>
    <row r="634" customFormat="false" ht="15" hidden="false" customHeight="true" outlineLevel="0" collapsed="false">
      <c r="A634" s="52" t="s">
        <v>15084</v>
      </c>
      <c r="B634" s="52" t="s">
        <v>4195</v>
      </c>
      <c r="C634" s="52" t="s">
        <v>1298</v>
      </c>
      <c r="D634" s="52" t="s">
        <v>43</v>
      </c>
      <c r="E634" s="52" t="n">
        <v>69.4</v>
      </c>
      <c r="F634" s="52" t="n">
        <v>86.9</v>
      </c>
      <c r="G634" s="54" t="n">
        <f aca="false">ROUND(E634*F634/100,1)</f>
        <v>60.3</v>
      </c>
      <c r="H634" s="52" t="n">
        <v>4.06</v>
      </c>
      <c r="I634" s="52" t="n">
        <v>93.4</v>
      </c>
      <c r="J634" s="52" t="n">
        <v>-2.8</v>
      </c>
      <c r="K634" s="52" t="n">
        <v>3.37</v>
      </c>
      <c r="L634" s="52" t="n">
        <v>7</v>
      </c>
      <c r="M634" s="52" t="n">
        <v>77.7</v>
      </c>
      <c r="N634" s="52" t="s">
        <v>80</v>
      </c>
      <c r="O634" s="52" t="s">
        <v>10061</v>
      </c>
      <c r="P634" s="55" t="str">
        <f aca="false">IF(G634&gt;=90,"Excellent",IF(G634&gt;=80,"Good",IF(G634&gt;=70,"At Risk","Poor")))</f>
        <v>Poor</v>
      </c>
      <c r="Q634" s="55" t="n">
        <f aca="false">ROUND(G634*0.4+(100-H634)*0.3+I634*0.3,2)</f>
        <v>80.92</v>
      </c>
      <c r="R634" s="55" t="str">
        <f aca="false">IF(H634&gt;5,"High Rejection",IF(H634&gt;2,"Watch","OK"))</f>
        <v>Watch</v>
      </c>
    </row>
    <row r="635" customFormat="false" ht="15" hidden="false" customHeight="true" outlineLevel="0" collapsed="false">
      <c r="A635" s="56" t="s">
        <v>15085</v>
      </c>
      <c r="B635" s="56" t="s">
        <v>14659</v>
      </c>
      <c r="C635" s="56" t="s">
        <v>6148</v>
      </c>
      <c r="D635" s="56" t="s">
        <v>46</v>
      </c>
      <c r="E635" s="56" t="n">
        <v>82.3</v>
      </c>
      <c r="F635" s="56" t="n">
        <v>95.5</v>
      </c>
      <c r="G635" s="54" t="n">
        <f aca="false">ROUND(E635*F635/100,1)</f>
        <v>78.6</v>
      </c>
      <c r="H635" s="56" t="n">
        <v>7.33</v>
      </c>
      <c r="I635" s="56" t="n">
        <v>91.4</v>
      </c>
      <c r="J635" s="56" t="n">
        <v>11.5</v>
      </c>
      <c r="K635" s="56" t="n">
        <v>1.4</v>
      </c>
      <c r="L635" s="56" t="n">
        <v>5</v>
      </c>
      <c r="M635" s="56" t="n">
        <v>98.3</v>
      </c>
      <c r="N635" s="56" t="s">
        <v>78</v>
      </c>
      <c r="O635" s="56" t="s">
        <v>10066</v>
      </c>
      <c r="P635" s="55" t="str">
        <f aca="false">IF(G635&gt;=90,"Excellent",IF(G635&gt;=80,"Good",IF(G635&gt;=70,"At Risk","Poor")))</f>
        <v>At Risk</v>
      </c>
      <c r="Q635" s="55" t="n">
        <f aca="false">ROUND(G635*0.4+(100-H635)*0.3+I635*0.3,2)</f>
        <v>86.66</v>
      </c>
      <c r="R635" s="55" t="str">
        <f aca="false">IF(H635&gt;5,"High Rejection",IF(H635&gt;2,"Watch","OK"))</f>
        <v>High Rejection</v>
      </c>
    </row>
    <row r="636" customFormat="false" ht="15" hidden="false" customHeight="true" outlineLevel="0" collapsed="false">
      <c r="A636" s="52" t="s">
        <v>15086</v>
      </c>
      <c r="B636" s="52" t="s">
        <v>5639</v>
      </c>
      <c r="C636" s="52" t="s">
        <v>5544</v>
      </c>
      <c r="D636" s="52" t="s">
        <v>35</v>
      </c>
      <c r="E636" s="52" t="n">
        <v>83.4</v>
      </c>
      <c r="F636" s="52" t="n">
        <v>84.8</v>
      </c>
      <c r="G636" s="54" t="n">
        <f aca="false">ROUND(E636*F636/100,1)</f>
        <v>70.7</v>
      </c>
      <c r="H636" s="52" t="n">
        <v>6.12</v>
      </c>
      <c r="I636" s="52" t="n">
        <v>88.3</v>
      </c>
      <c r="J636" s="52" t="n">
        <v>12.1</v>
      </c>
      <c r="K636" s="52" t="n">
        <v>9.46</v>
      </c>
      <c r="L636" s="52" t="n">
        <v>2</v>
      </c>
      <c r="M636" s="52" t="n">
        <v>91.6</v>
      </c>
      <c r="N636" s="52" t="s">
        <v>81</v>
      </c>
      <c r="O636" s="52" t="s">
        <v>10061</v>
      </c>
      <c r="P636" s="55" t="str">
        <f aca="false">IF(G636&gt;=90,"Excellent",IF(G636&gt;=80,"Good",IF(G636&gt;=70,"At Risk","Poor")))</f>
        <v>At Risk</v>
      </c>
      <c r="Q636" s="55" t="n">
        <f aca="false">ROUND(G636*0.4+(100-H636)*0.3+I636*0.3,2)</f>
        <v>82.93</v>
      </c>
      <c r="R636" s="55" t="str">
        <f aca="false">IF(H636&gt;5,"High Rejection",IF(H636&gt;2,"Watch","OK"))</f>
        <v>High Rejection</v>
      </c>
    </row>
    <row r="637" customFormat="false" ht="15" hidden="false" customHeight="true" outlineLevel="0" collapsed="false">
      <c r="A637" s="56" t="s">
        <v>15087</v>
      </c>
      <c r="B637" s="56" t="s">
        <v>15088</v>
      </c>
      <c r="C637" s="56" t="s">
        <v>6277</v>
      </c>
      <c r="D637" s="56" t="s">
        <v>37</v>
      </c>
      <c r="E637" s="56" t="n">
        <v>80.9</v>
      </c>
      <c r="F637" s="56" t="n">
        <v>96.2</v>
      </c>
      <c r="G637" s="54" t="n">
        <f aca="false">ROUND(E637*F637/100,1)</f>
        <v>77.8</v>
      </c>
      <c r="H637" s="56" t="n">
        <v>6.66</v>
      </c>
      <c r="I637" s="56" t="n">
        <v>89.5</v>
      </c>
      <c r="J637" s="56" t="n">
        <v>9.3</v>
      </c>
      <c r="K637" s="56" t="n">
        <v>5.94</v>
      </c>
      <c r="L637" s="56" t="n">
        <v>1</v>
      </c>
      <c r="M637" s="56" t="n">
        <v>63.2</v>
      </c>
      <c r="N637" s="56" t="s">
        <v>78</v>
      </c>
      <c r="O637" s="56" t="s">
        <v>10061</v>
      </c>
      <c r="P637" s="55" t="str">
        <f aca="false">IF(G637&gt;=90,"Excellent",IF(G637&gt;=80,"Good",IF(G637&gt;=70,"At Risk","Poor")))</f>
        <v>At Risk</v>
      </c>
      <c r="Q637" s="55" t="n">
        <f aca="false">ROUND(G637*0.4+(100-H637)*0.3+I637*0.3,2)</f>
        <v>85.97</v>
      </c>
      <c r="R637" s="55" t="str">
        <f aca="false">IF(H637&gt;5,"High Rejection",IF(H637&gt;2,"Watch","OK"))</f>
        <v>High Rejection</v>
      </c>
    </row>
    <row r="638" customFormat="false" ht="15" hidden="false" customHeight="true" outlineLevel="0" collapsed="false">
      <c r="A638" s="52" t="s">
        <v>15089</v>
      </c>
      <c r="B638" s="52" t="s">
        <v>14854</v>
      </c>
      <c r="C638" s="52" t="s">
        <v>5288</v>
      </c>
      <c r="D638" s="52" t="s">
        <v>53</v>
      </c>
      <c r="E638" s="52" t="n">
        <v>77.2</v>
      </c>
      <c r="F638" s="52" t="n">
        <v>85.8</v>
      </c>
      <c r="G638" s="54" t="n">
        <f aca="false">ROUND(E638*F638/100,1)</f>
        <v>66.2</v>
      </c>
      <c r="H638" s="52" t="n">
        <v>2.01</v>
      </c>
      <c r="I638" s="52" t="n">
        <v>88.9</v>
      </c>
      <c r="J638" s="52" t="n">
        <v>7.3</v>
      </c>
      <c r="K638" s="52" t="n">
        <v>6.37</v>
      </c>
      <c r="L638" s="52" t="n">
        <v>5</v>
      </c>
      <c r="M638" s="52" t="n">
        <v>92.5</v>
      </c>
      <c r="N638" s="52" t="s">
        <v>79</v>
      </c>
      <c r="O638" s="52" t="s">
        <v>10061</v>
      </c>
      <c r="P638" s="55" t="str">
        <f aca="false">IF(G638&gt;=90,"Excellent",IF(G638&gt;=80,"Good",IF(G638&gt;=70,"At Risk","Poor")))</f>
        <v>Poor</v>
      </c>
      <c r="Q638" s="55" t="n">
        <f aca="false">ROUND(G638*0.4+(100-H638)*0.3+I638*0.3,2)</f>
        <v>82.55</v>
      </c>
      <c r="R638" s="55" t="str">
        <f aca="false">IF(H638&gt;5,"High Rejection",IF(H638&gt;2,"Watch","OK"))</f>
        <v>Watch</v>
      </c>
    </row>
    <row r="639" customFormat="false" ht="15" hidden="false" customHeight="true" outlineLevel="0" collapsed="false">
      <c r="A639" s="56" t="s">
        <v>15090</v>
      </c>
      <c r="B639" s="56" t="s">
        <v>6671</v>
      </c>
      <c r="C639" s="56" t="s">
        <v>3672</v>
      </c>
      <c r="D639" s="56" t="s">
        <v>29</v>
      </c>
      <c r="E639" s="56" t="n">
        <v>82.8</v>
      </c>
      <c r="F639" s="56" t="n">
        <v>83.6</v>
      </c>
      <c r="G639" s="54" t="n">
        <f aca="false">ROUND(E639*F639/100,1)</f>
        <v>69.2</v>
      </c>
      <c r="H639" s="56" t="n">
        <v>0.24</v>
      </c>
      <c r="I639" s="56" t="n">
        <v>87.2</v>
      </c>
      <c r="J639" s="56" t="n">
        <v>0.6</v>
      </c>
      <c r="K639" s="56" t="n">
        <v>2.39</v>
      </c>
      <c r="L639" s="56" t="n">
        <v>4</v>
      </c>
      <c r="M639" s="56" t="n">
        <v>80.7</v>
      </c>
      <c r="N639" s="56" t="s">
        <v>78</v>
      </c>
      <c r="O639" s="56" t="s">
        <v>10066</v>
      </c>
      <c r="P639" s="55" t="str">
        <f aca="false">IF(G639&gt;=90,"Excellent",IF(G639&gt;=80,"Good",IF(G639&gt;=70,"At Risk","Poor")))</f>
        <v>Poor</v>
      </c>
      <c r="Q639" s="55" t="n">
        <f aca="false">ROUND(G639*0.4+(100-H639)*0.3+I639*0.3,2)</f>
        <v>83.77</v>
      </c>
      <c r="R639" s="55" t="str">
        <f aca="false">IF(H639&gt;5,"High Rejection",IF(H639&gt;2,"Watch","OK"))</f>
        <v>OK</v>
      </c>
    </row>
    <row r="640" customFormat="false" ht="15" hidden="false" customHeight="true" outlineLevel="0" collapsed="false">
      <c r="A640" s="52" t="s">
        <v>15091</v>
      </c>
      <c r="B640" s="52" t="s">
        <v>6810</v>
      </c>
      <c r="C640" s="52" t="s">
        <v>2578</v>
      </c>
      <c r="D640" s="52" t="s">
        <v>22</v>
      </c>
      <c r="E640" s="52" t="n">
        <v>89.1</v>
      </c>
      <c r="F640" s="52" t="n">
        <v>80.4</v>
      </c>
      <c r="G640" s="54" t="n">
        <f aca="false">ROUND(E640*F640/100,1)</f>
        <v>71.6</v>
      </c>
      <c r="H640" s="52" t="n">
        <v>2.91</v>
      </c>
      <c r="I640" s="52" t="n">
        <v>94.4</v>
      </c>
      <c r="J640" s="52" t="n">
        <v>-0.1</v>
      </c>
      <c r="K640" s="52" t="n">
        <v>4.16</v>
      </c>
      <c r="L640" s="52" t="n">
        <v>0</v>
      </c>
      <c r="M640" s="52" t="n">
        <v>50.8</v>
      </c>
      <c r="N640" s="52" t="s">
        <v>78</v>
      </c>
      <c r="O640" s="52" t="s">
        <v>10061</v>
      </c>
      <c r="P640" s="55" t="str">
        <f aca="false">IF(G640&gt;=90,"Excellent",IF(G640&gt;=80,"Good",IF(G640&gt;=70,"At Risk","Poor")))</f>
        <v>At Risk</v>
      </c>
      <c r="Q640" s="55" t="n">
        <f aca="false">ROUND(G640*0.4+(100-H640)*0.3+I640*0.3,2)</f>
        <v>86.09</v>
      </c>
      <c r="R640" s="55" t="str">
        <f aca="false">IF(H640&gt;5,"High Rejection",IF(H640&gt;2,"Watch","OK"))</f>
        <v>Watch</v>
      </c>
    </row>
    <row r="641" customFormat="false" ht="15" hidden="false" customHeight="true" outlineLevel="0" collapsed="false">
      <c r="A641" s="56" t="s">
        <v>15092</v>
      </c>
      <c r="B641" s="56" t="s">
        <v>14310</v>
      </c>
      <c r="C641" s="56" t="s">
        <v>2392</v>
      </c>
      <c r="D641" s="56" t="s">
        <v>52</v>
      </c>
      <c r="E641" s="56" t="n">
        <v>77.9</v>
      </c>
      <c r="F641" s="56" t="n">
        <v>81.6</v>
      </c>
      <c r="G641" s="54" t="n">
        <f aca="false">ROUND(E641*F641/100,1)</f>
        <v>63.6</v>
      </c>
      <c r="H641" s="56" t="n">
        <v>0.91</v>
      </c>
      <c r="I641" s="56" t="n">
        <v>94.3</v>
      </c>
      <c r="J641" s="56" t="n">
        <v>4.3</v>
      </c>
      <c r="K641" s="56" t="n">
        <v>8.79</v>
      </c>
      <c r="L641" s="56" t="n">
        <v>10</v>
      </c>
      <c r="M641" s="56" t="n">
        <v>58.1</v>
      </c>
      <c r="N641" s="56" t="s">
        <v>80</v>
      </c>
      <c r="O641" s="56" t="s">
        <v>10061</v>
      </c>
      <c r="P641" s="55" t="str">
        <f aca="false">IF(G641&gt;=90,"Excellent",IF(G641&gt;=80,"Good",IF(G641&gt;=70,"At Risk","Poor")))</f>
        <v>Poor</v>
      </c>
      <c r="Q641" s="55" t="n">
        <f aca="false">ROUND(G641*0.4+(100-H641)*0.3+I641*0.3,2)</f>
        <v>83.46</v>
      </c>
      <c r="R641" s="55" t="str">
        <f aca="false">IF(H641&gt;5,"High Rejection",IF(H641&gt;2,"Watch","OK"))</f>
        <v>OK</v>
      </c>
    </row>
    <row r="642" customFormat="false" ht="15" hidden="false" customHeight="true" outlineLevel="0" collapsed="false">
      <c r="A642" s="52" t="s">
        <v>15093</v>
      </c>
      <c r="B642" s="52" t="s">
        <v>4887</v>
      </c>
      <c r="C642" s="52" t="s">
        <v>1551</v>
      </c>
      <c r="D642" s="52" t="s">
        <v>29</v>
      </c>
      <c r="E642" s="52" t="n">
        <v>63.3</v>
      </c>
      <c r="F642" s="52" t="n">
        <v>99.8</v>
      </c>
      <c r="G642" s="54" t="n">
        <f aca="false">ROUND(E642*F642/100,1)</f>
        <v>63.2</v>
      </c>
      <c r="H642" s="52" t="n">
        <v>4.77</v>
      </c>
      <c r="I642" s="52" t="n">
        <v>88.1</v>
      </c>
      <c r="J642" s="52" t="n">
        <v>7.3</v>
      </c>
      <c r="K642" s="52" t="n">
        <v>7.89</v>
      </c>
      <c r="L642" s="52" t="n">
        <v>1</v>
      </c>
      <c r="M642" s="52" t="n">
        <v>60.9</v>
      </c>
      <c r="N642" s="52" t="s">
        <v>80</v>
      </c>
      <c r="O642" s="52" t="s">
        <v>10061</v>
      </c>
      <c r="P642" s="55" t="str">
        <f aca="false">IF(G642&gt;=90,"Excellent",IF(G642&gt;=80,"Good",IF(G642&gt;=70,"At Risk","Poor")))</f>
        <v>Poor</v>
      </c>
      <c r="Q642" s="55" t="n">
        <f aca="false">ROUND(G642*0.4+(100-H642)*0.3+I642*0.3,2)</f>
        <v>80.28</v>
      </c>
      <c r="R642" s="55" t="str">
        <f aca="false">IF(H642&gt;5,"High Rejection",IF(H642&gt;2,"Watch","OK"))</f>
        <v>Watch</v>
      </c>
    </row>
    <row r="643" customFormat="false" ht="15" hidden="false" customHeight="true" outlineLevel="0" collapsed="false">
      <c r="A643" s="56" t="s">
        <v>15094</v>
      </c>
      <c r="B643" s="56" t="s">
        <v>15095</v>
      </c>
      <c r="C643" s="56" t="s">
        <v>3883</v>
      </c>
      <c r="D643" s="56" t="s">
        <v>40</v>
      </c>
      <c r="E643" s="56" t="n">
        <v>89.8</v>
      </c>
      <c r="F643" s="56" t="n">
        <v>92</v>
      </c>
      <c r="G643" s="54" t="n">
        <f aca="false">ROUND(E643*F643/100,1)</f>
        <v>82.6</v>
      </c>
      <c r="H643" s="56" t="n">
        <v>1.75</v>
      </c>
      <c r="I643" s="56" t="n">
        <v>95.2</v>
      </c>
      <c r="J643" s="56" t="n">
        <v>-0.1</v>
      </c>
      <c r="K643" s="56" t="n">
        <v>-2.96</v>
      </c>
      <c r="L643" s="56" t="n">
        <v>3</v>
      </c>
      <c r="M643" s="56" t="n">
        <v>74</v>
      </c>
      <c r="N643" s="56" t="s">
        <v>81</v>
      </c>
      <c r="O643" s="56" t="s">
        <v>10061</v>
      </c>
      <c r="P643" s="55" t="str">
        <f aca="false">IF(G643&gt;=90,"Excellent",IF(G643&gt;=80,"Good",IF(G643&gt;=70,"At Risk","Poor")))</f>
        <v>Good</v>
      </c>
      <c r="Q643" s="55" t="n">
        <f aca="false">ROUND(G643*0.4+(100-H643)*0.3+I643*0.3,2)</f>
        <v>91.08</v>
      </c>
      <c r="R643" s="55" t="str">
        <f aca="false">IF(H643&gt;5,"High Rejection",IF(H643&gt;2,"Watch","OK"))</f>
        <v>OK</v>
      </c>
    </row>
    <row r="644" customFormat="false" ht="15" hidden="false" customHeight="true" outlineLevel="0" collapsed="false">
      <c r="A644" s="52" t="s">
        <v>15096</v>
      </c>
      <c r="B644" s="52" t="s">
        <v>6024</v>
      </c>
      <c r="C644" s="52" t="s">
        <v>12568</v>
      </c>
      <c r="D644" s="52" t="s">
        <v>16</v>
      </c>
      <c r="E644" s="52" t="n">
        <v>91.1</v>
      </c>
      <c r="F644" s="52" t="n">
        <v>75.9</v>
      </c>
      <c r="G644" s="54" t="n">
        <f aca="false">ROUND(E644*F644/100,1)</f>
        <v>69.1</v>
      </c>
      <c r="H644" s="52" t="n">
        <v>2.22</v>
      </c>
      <c r="I644" s="52" t="n">
        <v>96.5</v>
      </c>
      <c r="J644" s="52" t="n">
        <v>0.1</v>
      </c>
      <c r="K644" s="52" t="n">
        <v>-1.96</v>
      </c>
      <c r="L644" s="52" t="n">
        <v>7</v>
      </c>
      <c r="M644" s="52" t="n">
        <v>92.3</v>
      </c>
      <c r="N644" s="52" t="s">
        <v>80</v>
      </c>
      <c r="O644" s="52" t="s">
        <v>10066</v>
      </c>
      <c r="P644" s="55" t="str">
        <f aca="false">IF(G644&gt;=90,"Excellent",IF(G644&gt;=80,"Good",IF(G644&gt;=70,"At Risk","Poor")))</f>
        <v>Poor</v>
      </c>
      <c r="Q644" s="55" t="n">
        <f aca="false">ROUND(G644*0.4+(100-H644)*0.3+I644*0.3,2)</f>
        <v>85.92</v>
      </c>
      <c r="R644" s="55" t="str">
        <f aca="false">IF(H644&gt;5,"High Rejection",IF(H644&gt;2,"Watch","OK"))</f>
        <v>Watch</v>
      </c>
    </row>
    <row r="645" customFormat="false" ht="15" hidden="false" customHeight="true" outlineLevel="0" collapsed="false">
      <c r="A645" s="56" t="s">
        <v>15097</v>
      </c>
      <c r="B645" s="56" t="s">
        <v>15098</v>
      </c>
      <c r="C645" s="56" t="s">
        <v>1419</v>
      </c>
      <c r="D645" s="56" t="s">
        <v>34</v>
      </c>
      <c r="E645" s="56" t="n">
        <v>79.7</v>
      </c>
      <c r="F645" s="56" t="n">
        <v>81.9</v>
      </c>
      <c r="G645" s="54" t="n">
        <f aca="false">ROUND(E645*F645/100,1)</f>
        <v>65.3</v>
      </c>
      <c r="H645" s="56" t="n">
        <v>5.08</v>
      </c>
      <c r="I645" s="56" t="n">
        <v>89.6</v>
      </c>
      <c r="J645" s="56" t="n">
        <v>12.5</v>
      </c>
      <c r="K645" s="56" t="n">
        <v>5.71</v>
      </c>
      <c r="L645" s="56" t="n">
        <v>9</v>
      </c>
      <c r="M645" s="56" t="n">
        <v>71.8</v>
      </c>
      <c r="N645" s="56" t="s">
        <v>78</v>
      </c>
      <c r="O645" s="56" t="s">
        <v>10061</v>
      </c>
      <c r="P645" s="55" t="str">
        <f aca="false">IF(G645&gt;=90,"Excellent",IF(G645&gt;=80,"Good",IF(G645&gt;=70,"At Risk","Poor")))</f>
        <v>Poor</v>
      </c>
      <c r="Q645" s="55" t="n">
        <f aca="false">ROUND(G645*0.4+(100-H645)*0.3+I645*0.3,2)</f>
        <v>81.48</v>
      </c>
      <c r="R645" s="55" t="str">
        <f aca="false">IF(H645&gt;5,"High Rejection",IF(H645&gt;2,"Watch","OK"))</f>
        <v>High Rejection</v>
      </c>
    </row>
    <row r="646" customFormat="false" ht="15" hidden="false" customHeight="true" outlineLevel="0" collapsed="false">
      <c r="A646" s="52" t="s">
        <v>15099</v>
      </c>
      <c r="B646" s="52" t="s">
        <v>14689</v>
      </c>
      <c r="C646" s="52" t="s">
        <v>2965</v>
      </c>
      <c r="D646" s="52" t="s">
        <v>41</v>
      </c>
      <c r="E646" s="52" t="n">
        <v>85</v>
      </c>
      <c r="F646" s="52" t="n">
        <v>96.7</v>
      </c>
      <c r="G646" s="54" t="n">
        <f aca="false">ROUND(E646*F646/100,1)</f>
        <v>82.2</v>
      </c>
      <c r="H646" s="52" t="n">
        <v>2.91</v>
      </c>
      <c r="I646" s="52" t="n">
        <v>85.1</v>
      </c>
      <c r="J646" s="52" t="n">
        <v>-5</v>
      </c>
      <c r="K646" s="52" t="n">
        <v>6.15</v>
      </c>
      <c r="L646" s="52" t="n">
        <v>2</v>
      </c>
      <c r="M646" s="52" t="n">
        <v>56.3</v>
      </c>
      <c r="N646" s="52" t="s">
        <v>80</v>
      </c>
      <c r="O646" s="52" t="s">
        <v>10066</v>
      </c>
      <c r="P646" s="55" t="str">
        <f aca="false">IF(G646&gt;=90,"Excellent",IF(G646&gt;=80,"Good",IF(G646&gt;=70,"At Risk","Poor")))</f>
        <v>Good</v>
      </c>
      <c r="Q646" s="55" t="n">
        <f aca="false">ROUND(G646*0.4+(100-H646)*0.3+I646*0.3,2)</f>
        <v>87.54</v>
      </c>
      <c r="R646" s="55" t="str">
        <f aca="false">IF(H646&gt;5,"High Rejection",IF(H646&gt;2,"Watch","OK"))</f>
        <v>Watch</v>
      </c>
    </row>
    <row r="647" customFormat="false" ht="15" hidden="false" customHeight="true" outlineLevel="0" collapsed="false">
      <c r="A647" s="56" t="s">
        <v>15100</v>
      </c>
      <c r="B647" s="56" t="s">
        <v>15101</v>
      </c>
      <c r="C647" s="56" t="s">
        <v>1970</v>
      </c>
      <c r="D647" s="56" t="s">
        <v>38</v>
      </c>
      <c r="E647" s="56" t="n">
        <v>94.4</v>
      </c>
      <c r="F647" s="56" t="n">
        <v>70.6</v>
      </c>
      <c r="G647" s="54" t="n">
        <f aca="false">ROUND(E647*F647/100,1)</f>
        <v>66.6</v>
      </c>
      <c r="H647" s="56" t="n">
        <v>4.39</v>
      </c>
      <c r="I647" s="56" t="n">
        <v>92.4</v>
      </c>
      <c r="J647" s="56" t="n">
        <v>1.4</v>
      </c>
      <c r="K647" s="56" t="n">
        <v>1.23</v>
      </c>
      <c r="L647" s="56" t="n">
        <v>4</v>
      </c>
      <c r="M647" s="56" t="n">
        <v>83.4</v>
      </c>
      <c r="N647" s="56" t="s">
        <v>79</v>
      </c>
      <c r="O647" s="56" t="s">
        <v>10066</v>
      </c>
      <c r="P647" s="55" t="str">
        <f aca="false">IF(G647&gt;=90,"Excellent",IF(G647&gt;=80,"Good",IF(G647&gt;=70,"At Risk","Poor")))</f>
        <v>Poor</v>
      </c>
      <c r="Q647" s="55" t="n">
        <f aca="false">ROUND(G647*0.4+(100-H647)*0.3+I647*0.3,2)</f>
        <v>83.04</v>
      </c>
      <c r="R647" s="55" t="str">
        <f aca="false">IF(H647&gt;5,"High Rejection",IF(H647&gt;2,"Watch","OK"))</f>
        <v>Watch</v>
      </c>
    </row>
    <row r="648" customFormat="false" ht="15" hidden="false" customHeight="true" outlineLevel="0" collapsed="false">
      <c r="A648" s="52" t="s">
        <v>15102</v>
      </c>
      <c r="B648" s="52" t="s">
        <v>15103</v>
      </c>
      <c r="C648" s="52" t="s">
        <v>1817</v>
      </c>
      <c r="D648" s="52" t="s">
        <v>56</v>
      </c>
      <c r="E648" s="52" t="n">
        <v>93</v>
      </c>
      <c r="F648" s="52" t="n">
        <v>74.5</v>
      </c>
      <c r="G648" s="54" t="n">
        <f aca="false">ROUND(E648*F648/100,1)</f>
        <v>69.3</v>
      </c>
      <c r="H648" s="52" t="n">
        <v>6.21</v>
      </c>
      <c r="I648" s="52" t="n">
        <v>96.8</v>
      </c>
      <c r="J648" s="52" t="n">
        <v>13.9</v>
      </c>
      <c r="K648" s="52" t="n">
        <v>4.9</v>
      </c>
      <c r="L648" s="52" t="n">
        <v>4</v>
      </c>
      <c r="M648" s="52" t="n">
        <v>76.8</v>
      </c>
      <c r="N648" s="52" t="s">
        <v>78</v>
      </c>
      <c r="O648" s="52" t="s">
        <v>10066</v>
      </c>
      <c r="P648" s="55" t="str">
        <f aca="false">IF(G648&gt;=90,"Excellent",IF(G648&gt;=80,"Good",IF(G648&gt;=70,"At Risk","Poor")))</f>
        <v>Poor</v>
      </c>
      <c r="Q648" s="55" t="n">
        <f aca="false">ROUND(G648*0.4+(100-H648)*0.3+I648*0.3,2)</f>
        <v>84.9</v>
      </c>
      <c r="R648" s="55" t="str">
        <f aca="false">IF(H648&gt;5,"High Rejection",IF(H648&gt;2,"Watch","OK"))</f>
        <v>High Rejection</v>
      </c>
    </row>
    <row r="649" customFormat="false" ht="15" hidden="false" customHeight="true" outlineLevel="0" collapsed="false">
      <c r="A649" s="56" t="s">
        <v>15104</v>
      </c>
      <c r="B649" s="56" t="s">
        <v>6632</v>
      </c>
      <c r="C649" s="56" t="s">
        <v>478</v>
      </c>
      <c r="D649" s="56" t="s">
        <v>56</v>
      </c>
      <c r="E649" s="56" t="n">
        <v>62.2</v>
      </c>
      <c r="F649" s="56" t="n">
        <v>83.4</v>
      </c>
      <c r="G649" s="54" t="n">
        <f aca="false">ROUND(E649*F649/100,1)</f>
        <v>51.9</v>
      </c>
      <c r="H649" s="56" t="n">
        <v>7.25</v>
      </c>
      <c r="I649" s="56" t="n">
        <v>96.1</v>
      </c>
      <c r="J649" s="56" t="n">
        <v>-3.1</v>
      </c>
      <c r="K649" s="56" t="n">
        <v>-4.56</v>
      </c>
      <c r="L649" s="56" t="n">
        <v>5</v>
      </c>
      <c r="M649" s="56" t="n">
        <v>70.4</v>
      </c>
      <c r="N649" s="56" t="s">
        <v>81</v>
      </c>
      <c r="O649" s="56" t="s">
        <v>10061</v>
      </c>
      <c r="P649" s="55" t="str">
        <f aca="false">IF(G649&gt;=90,"Excellent",IF(G649&gt;=80,"Good",IF(G649&gt;=70,"At Risk","Poor")))</f>
        <v>Poor</v>
      </c>
      <c r="Q649" s="55" t="n">
        <f aca="false">ROUND(G649*0.4+(100-H649)*0.3+I649*0.3,2)</f>
        <v>77.42</v>
      </c>
      <c r="R649" s="55" t="str">
        <f aca="false">IF(H649&gt;5,"High Rejection",IF(H649&gt;2,"Watch","OK"))</f>
        <v>High Rejection</v>
      </c>
    </row>
    <row r="650" customFormat="false" ht="15" hidden="false" customHeight="true" outlineLevel="0" collapsed="false">
      <c r="A650" s="52" t="s">
        <v>15105</v>
      </c>
      <c r="B650" s="52" t="s">
        <v>4174</v>
      </c>
      <c r="C650" s="52" t="s">
        <v>4053</v>
      </c>
      <c r="D650" s="52" t="s">
        <v>44</v>
      </c>
      <c r="E650" s="52" t="n">
        <v>84.9</v>
      </c>
      <c r="F650" s="52" t="n">
        <v>90.7</v>
      </c>
      <c r="G650" s="54" t="n">
        <f aca="false">ROUND(E650*F650/100,1)</f>
        <v>77</v>
      </c>
      <c r="H650" s="52" t="n">
        <v>7.03</v>
      </c>
      <c r="I650" s="52" t="n">
        <v>88.9</v>
      </c>
      <c r="J650" s="52" t="n">
        <v>7</v>
      </c>
      <c r="K650" s="52" t="n">
        <v>-2.86</v>
      </c>
      <c r="L650" s="52" t="n">
        <v>9</v>
      </c>
      <c r="M650" s="52" t="n">
        <v>62.7</v>
      </c>
      <c r="N650" s="52" t="s">
        <v>80</v>
      </c>
      <c r="O650" s="52" t="s">
        <v>10066</v>
      </c>
      <c r="P650" s="55" t="str">
        <f aca="false">IF(G650&gt;=90,"Excellent",IF(G650&gt;=80,"Good",IF(G650&gt;=70,"At Risk","Poor")))</f>
        <v>At Risk</v>
      </c>
      <c r="Q650" s="55" t="n">
        <f aca="false">ROUND(G650*0.4+(100-H650)*0.3+I650*0.3,2)</f>
        <v>85.36</v>
      </c>
      <c r="R650" s="55" t="str">
        <f aca="false">IF(H650&gt;5,"High Rejection",IF(H650&gt;2,"Watch","OK"))</f>
        <v>High Rejection</v>
      </c>
    </row>
    <row r="651" customFormat="false" ht="15" hidden="false" customHeight="true" outlineLevel="0" collapsed="false">
      <c r="A651" s="56" t="s">
        <v>15106</v>
      </c>
      <c r="B651" s="56" t="s">
        <v>15107</v>
      </c>
      <c r="C651" s="56" t="s">
        <v>2923</v>
      </c>
      <c r="D651" s="56" t="s">
        <v>33</v>
      </c>
      <c r="E651" s="56" t="n">
        <v>62.5</v>
      </c>
      <c r="F651" s="56" t="n">
        <v>93.3</v>
      </c>
      <c r="G651" s="54" t="n">
        <f aca="false">ROUND(E651*F651/100,1)</f>
        <v>58.3</v>
      </c>
      <c r="H651" s="56" t="n">
        <v>3.49</v>
      </c>
      <c r="I651" s="56" t="n">
        <v>97.4</v>
      </c>
      <c r="J651" s="56" t="n">
        <v>2.9</v>
      </c>
      <c r="K651" s="56" t="n">
        <v>-3.26</v>
      </c>
      <c r="L651" s="56" t="n">
        <v>3</v>
      </c>
      <c r="M651" s="56" t="n">
        <v>67.5</v>
      </c>
      <c r="N651" s="56" t="s">
        <v>79</v>
      </c>
      <c r="O651" s="56" t="s">
        <v>10061</v>
      </c>
      <c r="P651" s="55" t="str">
        <f aca="false">IF(G651&gt;=90,"Excellent",IF(G651&gt;=80,"Good",IF(G651&gt;=70,"At Risk","Poor")))</f>
        <v>Poor</v>
      </c>
      <c r="Q651" s="55" t="n">
        <f aca="false">ROUND(G651*0.4+(100-H651)*0.3+I651*0.3,2)</f>
        <v>81.49</v>
      </c>
      <c r="R651" s="55" t="str">
        <f aca="false">IF(H651&gt;5,"High Rejection",IF(H651&gt;2,"Watch","OK"))</f>
        <v>Watch</v>
      </c>
    </row>
    <row r="652" customFormat="false" ht="15" hidden="false" customHeight="true" outlineLevel="0" collapsed="false">
      <c r="A652" s="52" t="s">
        <v>15108</v>
      </c>
      <c r="B652" s="52" t="s">
        <v>15109</v>
      </c>
      <c r="C652" s="52" t="s">
        <v>1298</v>
      </c>
      <c r="D652" s="52" t="s">
        <v>54</v>
      </c>
      <c r="E652" s="52" t="n">
        <v>79.6</v>
      </c>
      <c r="F652" s="52" t="n">
        <v>91.7</v>
      </c>
      <c r="G652" s="54" t="n">
        <f aca="false">ROUND(E652*F652/100,1)</f>
        <v>73</v>
      </c>
      <c r="H652" s="52" t="n">
        <v>3.75</v>
      </c>
      <c r="I652" s="52" t="n">
        <v>96</v>
      </c>
      <c r="J652" s="52" t="n">
        <v>2.7</v>
      </c>
      <c r="K652" s="52" t="n">
        <v>-4.9</v>
      </c>
      <c r="L652" s="52" t="n">
        <v>8</v>
      </c>
      <c r="M652" s="52" t="n">
        <v>74.1</v>
      </c>
      <c r="N652" s="52" t="s">
        <v>79</v>
      </c>
      <c r="O652" s="52" t="s">
        <v>10061</v>
      </c>
      <c r="P652" s="55" t="str">
        <f aca="false">IF(G652&gt;=90,"Excellent",IF(G652&gt;=80,"Good",IF(G652&gt;=70,"At Risk","Poor")))</f>
        <v>At Risk</v>
      </c>
      <c r="Q652" s="55" t="n">
        <f aca="false">ROUND(G652*0.4+(100-H652)*0.3+I652*0.3,2)</f>
        <v>86.88</v>
      </c>
      <c r="R652" s="55" t="str">
        <f aca="false">IF(H652&gt;5,"High Rejection",IF(H652&gt;2,"Watch","OK"))</f>
        <v>Watch</v>
      </c>
    </row>
    <row r="653" customFormat="false" ht="15" hidden="false" customHeight="true" outlineLevel="0" collapsed="false">
      <c r="A653" s="56" t="s">
        <v>15110</v>
      </c>
      <c r="B653" s="56" t="s">
        <v>4804</v>
      </c>
      <c r="C653" s="56" t="s">
        <v>6310</v>
      </c>
      <c r="D653" s="56" t="s">
        <v>48</v>
      </c>
      <c r="E653" s="56" t="n">
        <v>64.1</v>
      </c>
      <c r="F653" s="56" t="n">
        <v>96.9</v>
      </c>
      <c r="G653" s="54" t="n">
        <f aca="false">ROUND(E653*F653/100,1)</f>
        <v>62.1</v>
      </c>
      <c r="H653" s="56" t="n">
        <v>6.15</v>
      </c>
      <c r="I653" s="56" t="n">
        <v>94</v>
      </c>
      <c r="J653" s="56" t="n">
        <v>7.4</v>
      </c>
      <c r="K653" s="56" t="n">
        <v>-0.81</v>
      </c>
      <c r="L653" s="56" t="n">
        <v>10</v>
      </c>
      <c r="M653" s="56" t="n">
        <v>86.1</v>
      </c>
      <c r="N653" s="56" t="s">
        <v>81</v>
      </c>
      <c r="O653" s="56" t="s">
        <v>10061</v>
      </c>
      <c r="P653" s="55" t="str">
        <f aca="false">IF(G653&gt;=90,"Excellent",IF(G653&gt;=80,"Good",IF(G653&gt;=70,"At Risk","Poor")))</f>
        <v>Poor</v>
      </c>
      <c r="Q653" s="55" t="n">
        <f aca="false">ROUND(G653*0.4+(100-H653)*0.3+I653*0.3,2)</f>
        <v>81.2</v>
      </c>
      <c r="R653" s="55" t="str">
        <f aca="false">IF(H653&gt;5,"High Rejection",IF(H653&gt;2,"Watch","OK"))</f>
        <v>High Rejection</v>
      </c>
    </row>
    <row r="654" customFormat="false" ht="15" hidden="false" customHeight="true" outlineLevel="0" collapsed="false">
      <c r="A654" s="52" t="s">
        <v>15111</v>
      </c>
      <c r="B654" s="52" t="s">
        <v>7000</v>
      </c>
      <c r="C654" s="52" t="s">
        <v>9725</v>
      </c>
      <c r="D654" s="52" t="s">
        <v>45</v>
      </c>
      <c r="E654" s="52" t="n">
        <v>74.9</v>
      </c>
      <c r="F654" s="52" t="n">
        <v>86.4</v>
      </c>
      <c r="G654" s="54" t="n">
        <f aca="false">ROUND(E654*F654/100,1)</f>
        <v>64.7</v>
      </c>
      <c r="H654" s="52" t="n">
        <v>1.84</v>
      </c>
      <c r="I654" s="52" t="n">
        <v>93.4</v>
      </c>
      <c r="J654" s="52" t="n">
        <v>1</v>
      </c>
      <c r="K654" s="52" t="n">
        <v>6.15</v>
      </c>
      <c r="L654" s="52" t="n">
        <v>9</v>
      </c>
      <c r="M654" s="52" t="n">
        <v>85.1</v>
      </c>
      <c r="N654" s="52" t="s">
        <v>78</v>
      </c>
      <c r="O654" s="52" t="s">
        <v>10061</v>
      </c>
      <c r="P654" s="55" t="str">
        <f aca="false">IF(G654&gt;=90,"Excellent",IF(G654&gt;=80,"Good",IF(G654&gt;=70,"At Risk","Poor")))</f>
        <v>Poor</v>
      </c>
      <c r="Q654" s="55" t="n">
        <f aca="false">ROUND(G654*0.4+(100-H654)*0.3+I654*0.3,2)</f>
        <v>83.35</v>
      </c>
      <c r="R654" s="55" t="str">
        <f aca="false">IF(H654&gt;5,"High Rejection",IF(H654&gt;2,"Watch","OK"))</f>
        <v>OK</v>
      </c>
    </row>
    <row r="655" customFormat="false" ht="15" hidden="false" customHeight="true" outlineLevel="0" collapsed="false">
      <c r="A655" s="56" t="s">
        <v>15112</v>
      </c>
      <c r="B655" s="56" t="s">
        <v>4998</v>
      </c>
      <c r="C655" s="56" t="s">
        <v>2368</v>
      </c>
      <c r="D655" s="56" t="s">
        <v>24</v>
      </c>
      <c r="E655" s="56" t="n">
        <v>96.4</v>
      </c>
      <c r="F655" s="56" t="n">
        <v>71.5</v>
      </c>
      <c r="G655" s="54" t="n">
        <f aca="false">ROUND(E655*F655/100,1)</f>
        <v>68.9</v>
      </c>
      <c r="H655" s="56" t="n">
        <v>2.19</v>
      </c>
      <c r="I655" s="56" t="n">
        <v>95</v>
      </c>
      <c r="J655" s="56" t="n">
        <v>2.3</v>
      </c>
      <c r="K655" s="56" t="n">
        <v>6.83</v>
      </c>
      <c r="L655" s="56" t="n">
        <v>2</v>
      </c>
      <c r="M655" s="56" t="n">
        <v>88</v>
      </c>
      <c r="N655" s="56" t="s">
        <v>81</v>
      </c>
      <c r="O655" s="56" t="s">
        <v>10061</v>
      </c>
      <c r="P655" s="55" t="str">
        <f aca="false">IF(G655&gt;=90,"Excellent",IF(G655&gt;=80,"Good",IF(G655&gt;=70,"At Risk","Poor")))</f>
        <v>Poor</v>
      </c>
      <c r="Q655" s="55" t="n">
        <f aca="false">ROUND(G655*0.4+(100-H655)*0.3+I655*0.3,2)</f>
        <v>85.4</v>
      </c>
      <c r="R655" s="55" t="str">
        <f aca="false">IF(H655&gt;5,"High Rejection",IF(H655&gt;2,"Watch","OK"))</f>
        <v>Watch</v>
      </c>
    </row>
    <row r="656" customFormat="false" ht="15" hidden="false" customHeight="true" outlineLevel="0" collapsed="false">
      <c r="A656" s="52" t="s">
        <v>15113</v>
      </c>
      <c r="B656" s="52" t="s">
        <v>14793</v>
      </c>
      <c r="C656" s="52" t="s">
        <v>6000</v>
      </c>
      <c r="D656" s="52" t="s">
        <v>28</v>
      </c>
      <c r="E656" s="52" t="n">
        <v>87.6</v>
      </c>
      <c r="F656" s="52" t="n">
        <v>85.7</v>
      </c>
      <c r="G656" s="54" t="n">
        <f aca="false">ROUND(E656*F656/100,1)</f>
        <v>75.1</v>
      </c>
      <c r="H656" s="52" t="n">
        <v>4.72</v>
      </c>
      <c r="I656" s="52" t="n">
        <v>90.6</v>
      </c>
      <c r="J656" s="52" t="n">
        <v>7.7</v>
      </c>
      <c r="K656" s="52" t="n">
        <v>2.35</v>
      </c>
      <c r="L656" s="52" t="n">
        <v>1</v>
      </c>
      <c r="M656" s="52" t="n">
        <v>97.6</v>
      </c>
      <c r="N656" s="52" t="s">
        <v>80</v>
      </c>
      <c r="O656" s="52" t="s">
        <v>10061</v>
      </c>
      <c r="P656" s="55" t="str">
        <f aca="false">IF(G656&gt;=90,"Excellent",IF(G656&gt;=80,"Good",IF(G656&gt;=70,"At Risk","Poor")))</f>
        <v>At Risk</v>
      </c>
      <c r="Q656" s="55" t="n">
        <f aca="false">ROUND(G656*0.4+(100-H656)*0.3+I656*0.3,2)</f>
        <v>85.8</v>
      </c>
      <c r="R656" s="55" t="str">
        <f aca="false">IF(H656&gt;5,"High Rejection",IF(H656&gt;2,"Watch","OK"))</f>
        <v>Watch</v>
      </c>
    </row>
    <row r="657" customFormat="false" ht="15" hidden="false" customHeight="true" outlineLevel="0" collapsed="false">
      <c r="A657" s="56" t="s">
        <v>15114</v>
      </c>
      <c r="B657" s="56" t="s">
        <v>4878</v>
      </c>
      <c r="C657" s="56" t="s">
        <v>3355</v>
      </c>
      <c r="D657" s="56" t="s">
        <v>52</v>
      </c>
      <c r="E657" s="56" t="n">
        <v>83.2</v>
      </c>
      <c r="F657" s="56" t="n">
        <v>77.7</v>
      </c>
      <c r="G657" s="54" t="n">
        <f aca="false">ROUND(E657*F657/100,1)</f>
        <v>64.6</v>
      </c>
      <c r="H657" s="56" t="n">
        <v>1.83</v>
      </c>
      <c r="I657" s="56" t="n">
        <v>86.4</v>
      </c>
      <c r="J657" s="56" t="n">
        <v>-2.4</v>
      </c>
      <c r="K657" s="56" t="n">
        <v>-4.76</v>
      </c>
      <c r="L657" s="56" t="n">
        <v>2</v>
      </c>
      <c r="M657" s="56" t="n">
        <v>98.6</v>
      </c>
      <c r="N657" s="56" t="s">
        <v>78</v>
      </c>
      <c r="O657" s="56" t="s">
        <v>10066</v>
      </c>
      <c r="P657" s="55" t="str">
        <f aca="false">IF(G657&gt;=90,"Excellent",IF(G657&gt;=80,"Good",IF(G657&gt;=70,"At Risk","Poor")))</f>
        <v>Poor</v>
      </c>
      <c r="Q657" s="55" t="n">
        <f aca="false">ROUND(G657*0.4+(100-H657)*0.3+I657*0.3,2)</f>
        <v>81.21</v>
      </c>
      <c r="R657" s="55" t="str">
        <f aca="false">IF(H657&gt;5,"High Rejection",IF(H657&gt;2,"Watch","OK"))</f>
        <v>OK</v>
      </c>
    </row>
    <row r="658" customFormat="false" ht="15" hidden="false" customHeight="true" outlineLevel="0" collapsed="false">
      <c r="A658" s="52" t="s">
        <v>15115</v>
      </c>
      <c r="B658" s="52" t="s">
        <v>4593</v>
      </c>
      <c r="C658" s="52" t="s">
        <v>2411</v>
      </c>
      <c r="D658" s="52" t="s">
        <v>28</v>
      </c>
      <c r="E658" s="52" t="n">
        <v>95.3</v>
      </c>
      <c r="F658" s="52" t="n">
        <v>98.8</v>
      </c>
      <c r="G658" s="54" t="n">
        <f aca="false">ROUND(E658*F658/100,1)</f>
        <v>94.2</v>
      </c>
      <c r="H658" s="52" t="n">
        <v>0.94</v>
      </c>
      <c r="I658" s="52" t="n">
        <v>90.5</v>
      </c>
      <c r="J658" s="52" t="n">
        <v>-2.3</v>
      </c>
      <c r="K658" s="52" t="n">
        <v>8.31</v>
      </c>
      <c r="L658" s="52" t="n">
        <v>6</v>
      </c>
      <c r="M658" s="52" t="n">
        <v>90</v>
      </c>
      <c r="N658" s="52" t="s">
        <v>78</v>
      </c>
      <c r="O658" s="52" t="s">
        <v>10061</v>
      </c>
      <c r="P658" s="55" t="str">
        <f aca="false">IF(G658&gt;=90,"Excellent",IF(G658&gt;=80,"Good",IF(G658&gt;=70,"At Risk","Poor")))</f>
        <v>Excellent</v>
      </c>
      <c r="Q658" s="55" t="n">
        <f aca="false">ROUND(G658*0.4+(100-H658)*0.3+I658*0.3,2)</f>
        <v>94.55</v>
      </c>
      <c r="R658" s="55" t="str">
        <f aca="false">IF(H658&gt;5,"High Rejection",IF(H658&gt;2,"Watch","OK"))</f>
        <v>OK</v>
      </c>
    </row>
    <row r="659" customFormat="false" ht="15" hidden="false" customHeight="true" outlineLevel="0" collapsed="false">
      <c r="A659" s="56" t="s">
        <v>15116</v>
      </c>
      <c r="B659" s="56" t="s">
        <v>7111</v>
      </c>
      <c r="C659" s="56" t="s">
        <v>5829</v>
      </c>
      <c r="D659" s="56" t="s">
        <v>42</v>
      </c>
      <c r="E659" s="56" t="n">
        <v>99</v>
      </c>
      <c r="F659" s="56" t="n">
        <v>70.7</v>
      </c>
      <c r="G659" s="54" t="n">
        <f aca="false">ROUND(E659*F659/100,1)</f>
        <v>70</v>
      </c>
      <c r="H659" s="56" t="n">
        <v>6.49</v>
      </c>
      <c r="I659" s="56" t="n">
        <v>86.4</v>
      </c>
      <c r="J659" s="56" t="n">
        <v>10.4</v>
      </c>
      <c r="K659" s="56" t="n">
        <v>2.51</v>
      </c>
      <c r="L659" s="56" t="n">
        <v>4</v>
      </c>
      <c r="M659" s="56" t="n">
        <v>58.9</v>
      </c>
      <c r="N659" s="56" t="s">
        <v>80</v>
      </c>
      <c r="O659" s="56" t="s">
        <v>10066</v>
      </c>
      <c r="P659" s="55" t="str">
        <f aca="false">IF(G659&gt;=90,"Excellent",IF(G659&gt;=80,"Good",IF(G659&gt;=70,"At Risk","Poor")))</f>
        <v>At Risk</v>
      </c>
      <c r="Q659" s="55" t="n">
        <f aca="false">ROUND(G659*0.4+(100-H659)*0.3+I659*0.3,2)</f>
        <v>81.97</v>
      </c>
      <c r="R659" s="55" t="str">
        <f aca="false">IF(H659&gt;5,"High Rejection",IF(H659&gt;2,"Watch","OK"))</f>
        <v>High Rejection</v>
      </c>
    </row>
    <row r="660" customFormat="false" ht="15" hidden="false" customHeight="true" outlineLevel="0" collapsed="false">
      <c r="A660" s="52" t="s">
        <v>15117</v>
      </c>
      <c r="B660" s="52" t="s">
        <v>15118</v>
      </c>
      <c r="C660" s="52" t="s">
        <v>14186</v>
      </c>
      <c r="D660" s="52" t="s">
        <v>42</v>
      </c>
      <c r="E660" s="52" t="n">
        <v>99.8</v>
      </c>
      <c r="F660" s="52" t="n">
        <v>81.2</v>
      </c>
      <c r="G660" s="54" t="n">
        <f aca="false">ROUND(E660*F660/100,1)</f>
        <v>81</v>
      </c>
      <c r="H660" s="52" t="n">
        <v>3.93</v>
      </c>
      <c r="I660" s="52" t="n">
        <v>88.5</v>
      </c>
      <c r="J660" s="52" t="n">
        <v>2.8</v>
      </c>
      <c r="K660" s="52" t="n">
        <v>-1.67</v>
      </c>
      <c r="L660" s="52" t="n">
        <v>10</v>
      </c>
      <c r="M660" s="52" t="n">
        <v>89.7</v>
      </c>
      <c r="N660" s="52" t="s">
        <v>78</v>
      </c>
      <c r="O660" s="52" t="s">
        <v>10061</v>
      </c>
      <c r="P660" s="55" t="str">
        <f aca="false">IF(G660&gt;=90,"Excellent",IF(G660&gt;=80,"Good",IF(G660&gt;=70,"At Risk","Poor")))</f>
        <v>Good</v>
      </c>
      <c r="Q660" s="55" t="n">
        <f aca="false">ROUND(G660*0.4+(100-H660)*0.3+I660*0.3,2)</f>
        <v>87.77</v>
      </c>
      <c r="R660" s="55" t="str">
        <f aca="false">IF(H660&gt;5,"High Rejection",IF(H660&gt;2,"Watch","OK"))</f>
        <v>Watch</v>
      </c>
    </row>
    <row r="661" customFormat="false" ht="15" hidden="false" customHeight="true" outlineLevel="0" collapsed="false">
      <c r="A661" s="56" t="s">
        <v>15119</v>
      </c>
      <c r="B661" s="56" t="s">
        <v>15120</v>
      </c>
      <c r="C661" s="56" t="s">
        <v>918</v>
      </c>
      <c r="D661" s="56" t="s">
        <v>45</v>
      </c>
      <c r="E661" s="56" t="n">
        <v>79.1</v>
      </c>
      <c r="F661" s="56" t="n">
        <v>99.4</v>
      </c>
      <c r="G661" s="54" t="n">
        <f aca="false">ROUND(E661*F661/100,1)</f>
        <v>78.6</v>
      </c>
      <c r="H661" s="56" t="n">
        <v>3.07</v>
      </c>
      <c r="I661" s="56" t="n">
        <v>97</v>
      </c>
      <c r="J661" s="56" t="n">
        <v>-4.8</v>
      </c>
      <c r="K661" s="56" t="n">
        <v>-2.22</v>
      </c>
      <c r="L661" s="56" t="n">
        <v>10</v>
      </c>
      <c r="M661" s="56" t="n">
        <v>71.5</v>
      </c>
      <c r="N661" s="56" t="s">
        <v>78</v>
      </c>
      <c r="O661" s="56" t="s">
        <v>10066</v>
      </c>
      <c r="P661" s="55" t="str">
        <f aca="false">IF(G661&gt;=90,"Excellent",IF(G661&gt;=80,"Good",IF(G661&gt;=70,"At Risk","Poor")))</f>
        <v>At Risk</v>
      </c>
      <c r="Q661" s="55" t="n">
        <f aca="false">ROUND(G661*0.4+(100-H661)*0.3+I661*0.3,2)</f>
        <v>89.62</v>
      </c>
      <c r="R661" s="55" t="str">
        <f aca="false">IF(H661&gt;5,"High Rejection",IF(H661&gt;2,"Watch","OK"))</f>
        <v>Watch</v>
      </c>
    </row>
    <row r="662" customFormat="false" ht="15" hidden="false" customHeight="true" outlineLevel="0" collapsed="false">
      <c r="A662" s="52" t="s">
        <v>15121</v>
      </c>
      <c r="B662" s="52" t="s">
        <v>4755</v>
      </c>
      <c r="C662" s="52" t="s">
        <v>4445</v>
      </c>
      <c r="D662" s="52" t="s">
        <v>54</v>
      </c>
      <c r="E662" s="52" t="n">
        <v>85.1</v>
      </c>
      <c r="F662" s="52" t="n">
        <v>95.1</v>
      </c>
      <c r="G662" s="54" t="n">
        <f aca="false">ROUND(E662*F662/100,1)</f>
        <v>80.9</v>
      </c>
      <c r="H662" s="52" t="n">
        <v>7.18</v>
      </c>
      <c r="I662" s="52" t="n">
        <v>93.7</v>
      </c>
      <c r="J662" s="52" t="n">
        <v>-0.6</v>
      </c>
      <c r="K662" s="52" t="n">
        <v>1.17</v>
      </c>
      <c r="L662" s="52" t="n">
        <v>9</v>
      </c>
      <c r="M662" s="52" t="n">
        <v>91.1</v>
      </c>
      <c r="N662" s="52" t="s">
        <v>79</v>
      </c>
      <c r="O662" s="52" t="s">
        <v>10061</v>
      </c>
      <c r="P662" s="55" t="str">
        <f aca="false">IF(G662&gt;=90,"Excellent",IF(G662&gt;=80,"Good",IF(G662&gt;=70,"At Risk","Poor")))</f>
        <v>Good</v>
      </c>
      <c r="Q662" s="55" t="n">
        <f aca="false">ROUND(G662*0.4+(100-H662)*0.3+I662*0.3,2)</f>
        <v>88.32</v>
      </c>
      <c r="R662" s="55" t="str">
        <f aca="false">IF(H662&gt;5,"High Rejection",IF(H662&gt;2,"Watch","OK"))</f>
        <v>High Rejection</v>
      </c>
    </row>
    <row r="663" customFormat="false" ht="15" hidden="false" customHeight="true" outlineLevel="0" collapsed="false">
      <c r="A663" s="56" t="s">
        <v>15122</v>
      </c>
      <c r="B663" s="56" t="s">
        <v>4609</v>
      </c>
      <c r="C663" s="56" t="s">
        <v>1781</v>
      </c>
      <c r="D663" s="56" t="s">
        <v>32</v>
      </c>
      <c r="E663" s="56" t="n">
        <v>65.7</v>
      </c>
      <c r="F663" s="56" t="n">
        <v>86.8</v>
      </c>
      <c r="G663" s="54" t="n">
        <f aca="false">ROUND(E663*F663/100,1)</f>
        <v>57</v>
      </c>
      <c r="H663" s="56" t="n">
        <v>1.28</v>
      </c>
      <c r="I663" s="56" t="n">
        <v>95.5</v>
      </c>
      <c r="J663" s="56" t="n">
        <v>0.7</v>
      </c>
      <c r="K663" s="56" t="n">
        <v>9.33</v>
      </c>
      <c r="L663" s="56" t="n">
        <v>10</v>
      </c>
      <c r="M663" s="56" t="n">
        <v>75.9</v>
      </c>
      <c r="N663" s="56" t="s">
        <v>80</v>
      </c>
      <c r="O663" s="56" t="s">
        <v>10066</v>
      </c>
      <c r="P663" s="55" t="str">
        <f aca="false">IF(G663&gt;=90,"Excellent",IF(G663&gt;=80,"Good",IF(G663&gt;=70,"At Risk","Poor")))</f>
        <v>Poor</v>
      </c>
      <c r="Q663" s="55" t="n">
        <f aca="false">ROUND(G663*0.4+(100-H663)*0.3+I663*0.3,2)</f>
        <v>81.07</v>
      </c>
      <c r="R663" s="55" t="str">
        <f aca="false">IF(H663&gt;5,"High Rejection",IF(H663&gt;2,"Watch","OK"))</f>
        <v>OK</v>
      </c>
    </row>
    <row r="664" customFormat="false" ht="15" hidden="false" customHeight="true" outlineLevel="0" collapsed="false">
      <c r="A664" s="52" t="s">
        <v>15123</v>
      </c>
      <c r="B664" s="52" t="s">
        <v>14323</v>
      </c>
      <c r="C664" s="52" t="s">
        <v>2806</v>
      </c>
      <c r="D664" s="52" t="s">
        <v>36</v>
      </c>
      <c r="E664" s="52" t="n">
        <v>95.9</v>
      </c>
      <c r="F664" s="52" t="n">
        <v>97.9</v>
      </c>
      <c r="G664" s="54" t="n">
        <f aca="false">ROUND(E664*F664/100,1)</f>
        <v>93.9</v>
      </c>
      <c r="H664" s="52" t="n">
        <v>0.41</v>
      </c>
      <c r="I664" s="52" t="n">
        <v>94.8</v>
      </c>
      <c r="J664" s="52" t="n">
        <v>14.9</v>
      </c>
      <c r="K664" s="52" t="n">
        <v>9.29</v>
      </c>
      <c r="L664" s="52" t="n">
        <v>5</v>
      </c>
      <c r="M664" s="52" t="n">
        <v>92.3</v>
      </c>
      <c r="N664" s="52" t="s">
        <v>81</v>
      </c>
      <c r="O664" s="52" t="s">
        <v>10061</v>
      </c>
      <c r="P664" s="55" t="str">
        <f aca="false">IF(G664&gt;=90,"Excellent",IF(G664&gt;=80,"Good",IF(G664&gt;=70,"At Risk","Poor")))</f>
        <v>Excellent</v>
      </c>
      <c r="Q664" s="55" t="n">
        <f aca="false">ROUND(G664*0.4+(100-H664)*0.3+I664*0.3,2)</f>
        <v>95.88</v>
      </c>
      <c r="R664" s="55" t="str">
        <f aca="false">IF(H664&gt;5,"High Rejection",IF(H664&gt;2,"Watch","OK"))</f>
        <v>OK</v>
      </c>
    </row>
    <row r="665" customFormat="false" ht="15" hidden="false" customHeight="true" outlineLevel="0" collapsed="false">
      <c r="A665" s="56" t="s">
        <v>15124</v>
      </c>
      <c r="B665" s="56" t="s">
        <v>7025</v>
      </c>
      <c r="C665" s="56" t="s">
        <v>4256</v>
      </c>
      <c r="D665" s="56" t="s">
        <v>36</v>
      </c>
      <c r="E665" s="56" t="n">
        <v>82.4</v>
      </c>
      <c r="F665" s="56" t="n">
        <v>78</v>
      </c>
      <c r="G665" s="54" t="n">
        <f aca="false">ROUND(E665*F665/100,1)</f>
        <v>64.3</v>
      </c>
      <c r="H665" s="56" t="n">
        <v>5.38</v>
      </c>
      <c r="I665" s="56" t="n">
        <v>90.7</v>
      </c>
      <c r="J665" s="56" t="n">
        <v>0.3</v>
      </c>
      <c r="K665" s="56" t="n">
        <v>-4.04</v>
      </c>
      <c r="L665" s="56" t="n">
        <v>1</v>
      </c>
      <c r="M665" s="56" t="n">
        <v>59.7</v>
      </c>
      <c r="N665" s="56" t="s">
        <v>79</v>
      </c>
      <c r="O665" s="56" t="s">
        <v>10066</v>
      </c>
      <c r="P665" s="55" t="str">
        <f aca="false">IF(G665&gt;=90,"Excellent",IF(G665&gt;=80,"Good",IF(G665&gt;=70,"At Risk","Poor")))</f>
        <v>Poor</v>
      </c>
      <c r="Q665" s="55" t="n">
        <f aca="false">ROUND(G665*0.4+(100-H665)*0.3+I665*0.3,2)</f>
        <v>81.32</v>
      </c>
      <c r="R665" s="55" t="str">
        <f aca="false">IF(H665&gt;5,"High Rejection",IF(H665&gt;2,"Watch","OK"))</f>
        <v>High Rejection</v>
      </c>
    </row>
    <row r="666" customFormat="false" ht="15" hidden="false" customHeight="true" outlineLevel="0" collapsed="false">
      <c r="A666" s="52" t="s">
        <v>15125</v>
      </c>
      <c r="B666" s="52" t="s">
        <v>15063</v>
      </c>
      <c r="C666" s="52" t="s">
        <v>8437</v>
      </c>
      <c r="D666" s="52" t="s">
        <v>22</v>
      </c>
      <c r="E666" s="52" t="n">
        <v>99.8</v>
      </c>
      <c r="F666" s="52" t="n">
        <v>90.2</v>
      </c>
      <c r="G666" s="54" t="n">
        <f aca="false">ROUND(E666*F666/100,1)</f>
        <v>90</v>
      </c>
      <c r="H666" s="52" t="n">
        <v>2.95</v>
      </c>
      <c r="I666" s="52" t="n">
        <v>95.2</v>
      </c>
      <c r="J666" s="52" t="n">
        <v>0.2</v>
      </c>
      <c r="K666" s="52" t="n">
        <v>9.67</v>
      </c>
      <c r="L666" s="52" t="n">
        <v>7</v>
      </c>
      <c r="M666" s="52" t="n">
        <v>61.1</v>
      </c>
      <c r="N666" s="52" t="s">
        <v>78</v>
      </c>
      <c r="O666" s="52" t="s">
        <v>10061</v>
      </c>
      <c r="P666" s="55" t="str">
        <f aca="false">IF(G666&gt;=90,"Excellent",IF(G666&gt;=80,"Good",IF(G666&gt;=70,"At Risk","Poor")))</f>
        <v>Excellent</v>
      </c>
      <c r="Q666" s="55" t="n">
        <f aca="false">ROUND(G666*0.4+(100-H666)*0.3+I666*0.3,2)</f>
        <v>93.68</v>
      </c>
      <c r="R666" s="55" t="str">
        <f aca="false">IF(H666&gt;5,"High Rejection",IF(H666&gt;2,"Watch","OK"))</f>
        <v>Watch</v>
      </c>
    </row>
    <row r="667" customFormat="false" ht="15" hidden="false" customHeight="true" outlineLevel="0" collapsed="false">
      <c r="A667" s="56" t="s">
        <v>15126</v>
      </c>
      <c r="B667" s="56" t="s">
        <v>6901</v>
      </c>
      <c r="C667" s="56" t="s">
        <v>2480</v>
      </c>
      <c r="D667" s="56" t="s">
        <v>48</v>
      </c>
      <c r="E667" s="56" t="n">
        <v>71.3</v>
      </c>
      <c r="F667" s="56" t="n">
        <v>93.9</v>
      </c>
      <c r="G667" s="54" t="n">
        <f aca="false">ROUND(E667*F667/100,1)</f>
        <v>67</v>
      </c>
      <c r="H667" s="56" t="n">
        <v>5.59</v>
      </c>
      <c r="I667" s="56" t="n">
        <v>88.1</v>
      </c>
      <c r="J667" s="56" t="n">
        <v>7.6</v>
      </c>
      <c r="K667" s="56" t="n">
        <v>2.42</v>
      </c>
      <c r="L667" s="56" t="n">
        <v>3</v>
      </c>
      <c r="M667" s="56" t="n">
        <v>90.7</v>
      </c>
      <c r="N667" s="56" t="s">
        <v>79</v>
      </c>
      <c r="O667" s="56" t="s">
        <v>10066</v>
      </c>
      <c r="P667" s="55" t="str">
        <f aca="false">IF(G667&gt;=90,"Excellent",IF(G667&gt;=80,"Good",IF(G667&gt;=70,"At Risk","Poor")))</f>
        <v>Poor</v>
      </c>
      <c r="Q667" s="55" t="n">
        <f aca="false">ROUND(G667*0.4+(100-H667)*0.3+I667*0.3,2)</f>
        <v>81.55</v>
      </c>
      <c r="R667" s="55" t="str">
        <f aca="false">IF(H667&gt;5,"High Rejection",IF(H667&gt;2,"Watch","OK"))</f>
        <v>High Rejection</v>
      </c>
    </row>
    <row r="668" customFormat="false" ht="15" hidden="false" customHeight="true" outlineLevel="0" collapsed="false">
      <c r="A668" s="52" t="s">
        <v>15127</v>
      </c>
      <c r="B668" s="52" t="s">
        <v>15128</v>
      </c>
      <c r="C668" s="52" t="s">
        <v>13399</v>
      </c>
      <c r="D668" s="52" t="s">
        <v>50</v>
      </c>
      <c r="E668" s="52" t="n">
        <v>96.5</v>
      </c>
      <c r="F668" s="52" t="n">
        <v>81.2</v>
      </c>
      <c r="G668" s="54" t="n">
        <f aca="false">ROUND(E668*F668/100,1)</f>
        <v>78.4</v>
      </c>
      <c r="H668" s="52" t="n">
        <v>7.94</v>
      </c>
      <c r="I668" s="52" t="n">
        <v>87.8</v>
      </c>
      <c r="J668" s="52" t="n">
        <v>5.1</v>
      </c>
      <c r="K668" s="52" t="n">
        <v>9.89</v>
      </c>
      <c r="L668" s="52" t="n">
        <v>3</v>
      </c>
      <c r="M668" s="52" t="n">
        <v>91.9</v>
      </c>
      <c r="N668" s="52" t="s">
        <v>81</v>
      </c>
      <c r="O668" s="52" t="s">
        <v>10061</v>
      </c>
      <c r="P668" s="55" t="str">
        <f aca="false">IF(G668&gt;=90,"Excellent",IF(G668&gt;=80,"Good",IF(G668&gt;=70,"At Risk","Poor")))</f>
        <v>At Risk</v>
      </c>
      <c r="Q668" s="55" t="n">
        <f aca="false">ROUND(G668*0.4+(100-H668)*0.3+I668*0.3,2)</f>
        <v>85.32</v>
      </c>
      <c r="R668" s="55" t="str">
        <f aca="false">IF(H668&gt;5,"High Rejection",IF(H668&gt;2,"Watch","OK"))</f>
        <v>High Rejection</v>
      </c>
    </row>
    <row r="669" customFormat="false" ht="15" hidden="false" customHeight="true" outlineLevel="0" collapsed="false">
      <c r="A669" s="56" t="s">
        <v>15129</v>
      </c>
      <c r="B669" s="56" t="s">
        <v>14277</v>
      </c>
      <c r="C669" s="56" t="s">
        <v>9941</v>
      </c>
      <c r="D669" s="56" t="s">
        <v>45</v>
      </c>
      <c r="E669" s="56" t="n">
        <v>69.2</v>
      </c>
      <c r="F669" s="56" t="n">
        <v>98.5</v>
      </c>
      <c r="G669" s="54" t="n">
        <f aca="false">ROUND(E669*F669/100,1)</f>
        <v>68.2</v>
      </c>
      <c r="H669" s="56" t="n">
        <v>1.03</v>
      </c>
      <c r="I669" s="56" t="n">
        <v>86.8</v>
      </c>
      <c r="J669" s="56" t="n">
        <v>10.8</v>
      </c>
      <c r="K669" s="56" t="n">
        <v>4.18</v>
      </c>
      <c r="L669" s="56" t="n">
        <v>7</v>
      </c>
      <c r="M669" s="56" t="n">
        <v>62.5</v>
      </c>
      <c r="N669" s="56" t="s">
        <v>81</v>
      </c>
      <c r="O669" s="56" t="s">
        <v>10061</v>
      </c>
      <c r="P669" s="55" t="str">
        <f aca="false">IF(G669&gt;=90,"Excellent",IF(G669&gt;=80,"Good",IF(G669&gt;=70,"At Risk","Poor")))</f>
        <v>Poor</v>
      </c>
      <c r="Q669" s="55" t="n">
        <f aca="false">ROUND(G669*0.4+(100-H669)*0.3+I669*0.3,2)</f>
        <v>83.01</v>
      </c>
      <c r="R669" s="55" t="str">
        <f aca="false">IF(H669&gt;5,"High Rejection",IF(H669&gt;2,"Watch","OK"))</f>
        <v>OK</v>
      </c>
    </row>
    <row r="670" customFormat="false" ht="15" hidden="false" customHeight="true" outlineLevel="0" collapsed="false">
      <c r="A670" s="52" t="s">
        <v>15130</v>
      </c>
      <c r="B670" s="52" t="s">
        <v>14465</v>
      </c>
      <c r="C670" s="52" t="s">
        <v>3663</v>
      </c>
      <c r="D670" s="52" t="s">
        <v>51</v>
      </c>
      <c r="E670" s="52" t="n">
        <v>91.3</v>
      </c>
      <c r="F670" s="52" t="n">
        <v>94.2</v>
      </c>
      <c r="G670" s="54" t="n">
        <f aca="false">ROUND(E670*F670/100,1)</f>
        <v>86</v>
      </c>
      <c r="H670" s="52" t="n">
        <v>6.86</v>
      </c>
      <c r="I670" s="52" t="n">
        <v>95.4</v>
      </c>
      <c r="J670" s="52" t="n">
        <v>11.5</v>
      </c>
      <c r="K670" s="52" t="n">
        <v>-2.86</v>
      </c>
      <c r="L670" s="52" t="n">
        <v>10</v>
      </c>
      <c r="M670" s="52" t="n">
        <v>80.9</v>
      </c>
      <c r="N670" s="52" t="s">
        <v>79</v>
      </c>
      <c r="O670" s="52" t="s">
        <v>10066</v>
      </c>
      <c r="P670" s="55" t="str">
        <f aca="false">IF(G670&gt;=90,"Excellent",IF(G670&gt;=80,"Good",IF(G670&gt;=70,"At Risk","Poor")))</f>
        <v>Good</v>
      </c>
      <c r="Q670" s="55" t="n">
        <f aca="false">ROUND(G670*0.4+(100-H670)*0.3+I670*0.3,2)</f>
        <v>90.96</v>
      </c>
      <c r="R670" s="55" t="str">
        <f aca="false">IF(H670&gt;5,"High Rejection",IF(H670&gt;2,"Watch","OK"))</f>
        <v>High Rejection</v>
      </c>
    </row>
    <row r="671" customFormat="false" ht="15" hidden="false" customHeight="true" outlineLevel="0" collapsed="false">
      <c r="A671" s="56" t="s">
        <v>15131</v>
      </c>
      <c r="B671" s="56" t="s">
        <v>5063</v>
      </c>
      <c r="C671" s="56" t="s">
        <v>5974</v>
      </c>
      <c r="D671" s="56" t="s">
        <v>34</v>
      </c>
      <c r="E671" s="56" t="n">
        <v>66.9</v>
      </c>
      <c r="F671" s="56" t="n">
        <v>98.3</v>
      </c>
      <c r="G671" s="54" t="n">
        <f aca="false">ROUND(E671*F671/100,1)</f>
        <v>65.8</v>
      </c>
      <c r="H671" s="56" t="n">
        <v>5.36</v>
      </c>
      <c r="I671" s="56" t="n">
        <v>90.2</v>
      </c>
      <c r="J671" s="56" t="n">
        <v>7.8</v>
      </c>
      <c r="K671" s="56" t="n">
        <v>-2.77</v>
      </c>
      <c r="L671" s="56" t="n">
        <v>2</v>
      </c>
      <c r="M671" s="56" t="n">
        <v>59.9</v>
      </c>
      <c r="N671" s="56" t="s">
        <v>80</v>
      </c>
      <c r="O671" s="56" t="s">
        <v>10061</v>
      </c>
      <c r="P671" s="55" t="str">
        <f aca="false">IF(G671&gt;=90,"Excellent",IF(G671&gt;=80,"Good",IF(G671&gt;=70,"At Risk","Poor")))</f>
        <v>Poor</v>
      </c>
      <c r="Q671" s="55" t="n">
        <f aca="false">ROUND(G671*0.4+(100-H671)*0.3+I671*0.3,2)</f>
        <v>81.77</v>
      </c>
      <c r="R671" s="55" t="str">
        <f aca="false">IF(H671&gt;5,"High Rejection",IF(H671&gt;2,"Watch","OK"))</f>
        <v>High Rejection</v>
      </c>
    </row>
    <row r="672" customFormat="false" ht="15" hidden="false" customHeight="true" outlineLevel="0" collapsed="false">
      <c r="A672" s="52" t="s">
        <v>15132</v>
      </c>
      <c r="B672" s="52" t="s">
        <v>6782</v>
      </c>
      <c r="C672" s="52" t="s">
        <v>950</v>
      </c>
      <c r="D672" s="52" t="s">
        <v>30</v>
      </c>
      <c r="E672" s="52" t="n">
        <v>81.5</v>
      </c>
      <c r="F672" s="52" t="n">
        <v>88.2</v>
      </c>
      <c r="G672" s="54" t="n">
        <f aca="false">ROUND(E672*F672/100,1)</f>
        <v>71.9</v>
      </c>
      <c r="H672" s="52" t="n">
        <v>6.02</v>
      </c>
      <c r="I672" s="52" t="n">
        <v>98.5</v>
      </c>
      <c r="J672" s="52" t="n">
        <v>11.1</v>
      </c>
      <c r="K672" s="52" t="n">
        <v>1.66</v>
      </c>
      <c r="L672" s="52" t="n">
        <v>6</v>
      </c>
      <c r="M672" s="52" t="n">
        <v>56.3</v>
      </c>
      <c r="N672" s="52" t="s">
        <v>81</v>
      </c>
      <c r="O672" s="52" t="s">
        <v>10066</v>
      </c>
      <c r="P672" s="55" t="str">
        <f aca="false">IF(G672&gt;=90,"Excellent",IF(G672&gt;=80,"Good",IF(G672&gt;=70,"At Risk","Poor")))</f>
        <v>At Risk</v>
      </c>
      <c r="Q672" s="55" t="n">
        <f aca="false">ROUND(G672*0.4+(100-H672)*0.3+I672*0.3,2)</f>
        <v>86.5</v>
      </c>
      <c r="R672" s="55" t="str">
        <f aca="false">IF(H672&gt;5,"High Rejection",IF(H672&gt;2,"Watch","OK"))</f>
        <v>High Rejection</v>
      </c>
    </row>
    <row r="673" customFormat="false" ht="15" hidden="false" customHeight="true" outlineLevel="0" collapsed="false">
      <c r="A673" s="56" t="s">
        <v>15133</v>
      </c>
      <c r="B673" s="56" t="s">
        <v>15134</v>
      </c>
      <c r="C673" s="56" t="s">
        <v>881</v>
      </c>
      <c r="D673" s="56" t="s">
        <v>32</v>
      </c>
      <c r="E673" s="56" t="n">
        <v>86.2</v>
      </c>
      <c r="F673" s="56" t="n">
        <v>84.4</v>
      </c>
      <c r="G673" s="54" t="n">
        <f aca="false">ROUND(E673*F673/100,1)</f>
        <v>72.8</v>
      </c>
      <c r="H673" s="56" t="n">
        <v>7.76</v>
      </c>
      <c r="I673" s="56" t="n">
        <v>98</v>
      </c>
      <c r="J673" s="56" t="n">
        <v>14</v>
      </c>
      <c r="K673" s="56" t="n">
        <v>-2.71</v>
      </c>
      <c r="L673" s="56" t="n">
        <v>3</v>
      </c>
      <c r="M673" s="56" t="n">
        <v>58.7</v>
      </c>
      <c r="N673" s="56" t="s">
        <v>81</v>
      </c>
      <c r="O673" s="56" t="s">
        <v>10066</v>
      </c>
      <c r="P673" s="55" t="str">
        <f aca="false">IF(G673&gt;=90,"Excellent",IF(G673&gt;=80,"Good",IF(G673&gt;=70,"At Risk","Poor")))</f>
        <v>At Risk</v>
      </c>
      <c r="Q673" s="55" t="n">
        <f aca="false">ROUND(G673*0.4+(100-H673)*0.3+I673*0.3,2)</f>
        <v>86.19</v>
      </c>
      <c r="R673" s="55" t="str">
        <f aca="false">IF(H673&gt;5,"High Rejection",IF(H673&gt;2,"Watch","OK"))</f>
        <v>High Rejection</v>
      </c>
    </row>
    <row r="674" customFormat="false" ht="15" hidden="false" customHeight="true" outlineLevel="0" collapsed="false">
      <c r="A674" s="52" t="s">
        <v>15135</v>
      </c>
      <c r="B674" s="52" t="s">
        <v>4821</v>
      </c>
      <c r="C674" s="52" t="s">
        <v>1542</v>
      </c>
      <c r="D674" s="52" t="s">
        <v>52</v>
      </c>
      <c r="E674" s="52" t="n">
        <v>76.1</v>
      </c>
      <c r="F674" s="52" t="n">
        <v>87.4</v>
      </c>
      <c r="G674" s="54" t="n">
        <f aca="false">ROUND(E674*F674/100,1)</f>
        <v>66.5</v>
      </c>
      <c r="H674" s="52" t="n">
        <v>1.33</v>
      </c>
      <c r="I674" s="52" t="n">
        <v>86</v>
      </c>
      <c r="J674" s="52" t="n">
        <v>-4.8</v>
      </c>
      <c r="K674" s="52" t="n">
        <v>-0.97</v>
      </c>
      <c r="L674" s="52" t="n">
        <v>5</v>
      </c>
      <c r="M674" s="52" t="n">
        <v>64.4</v>
      </c>
      <c r="N674" s="52" t="s">
        <v>78</v>
      </c>
      <c r="O674" s="52" t="s">
        <v>10066</v>
      </c>
      <c r="P674" s="55" t="str">
        <f aca="false">IF(G674&gt;=90,"Excellent",IF(G674&gt;=80,"Good",IF(G674&gt;=70,"At Risk","Poor")))</f>
        <v>Poor</v>
      </c>
      <c r="Q674" s="55" t="n">
        <f aca="false">ROUND(G674*0.4+(100-H674)*0.3+I674*0.3,2)</f>
        <v>82</v>
      </c>
      <c r="R674" s="55" t="str">
        <f aca="false">IF(H674&gt;5,"High Rejection",IF(H674&gt;2,"Watch","OK"))</f>
        <v>OK</v>
      </c>
    </row>
    <row r="675" customFormat="false" ht="15" hidden="false" customHeight="true" outlineLevel="0" collapsed="false">
      <c r="A675" s="56" t="s">
        <v>15136</v>
      </c>
      <c r="B675" s="56" t="s">
        <v>15107</v>
      </c>
      <c r="C675" s="56" t="s">
        <v>4583</v>
      </c>
      <c r="D675" s="56" t="s">
        <v>45</v>
      </c>
      <c r="E675" s="56" t="n">
        <v>94</v>
      </c>
      <c r="F675" s="56" t="n">
        <v>94.4</v>
      </c>
      <c r="G675" s="54" t="n">
        <f aca="false">ROUND(E675*F675/100,1)</f>
        <v>88.7</v>
      </c>
      <c r="H675" s="56" t="n">
        <v>5.54</v>
      </c>
      <c r="I675" s="56" t="n">
        <v>89.4</v>
      </c>
      <c r="J675" s="56" t="n">
        <v>-0.7</v>
      </c>
      <c r="K675" s="56" t="n">
        <v>2.21</v>
      </c>
      <c r="L675" s="56" t="n">
        <v>9</v>
      </c>
      <c r="M675" s="56" t="n">
        <v>51.2</v>
      </c>
      <c r="N675" s="56" t="s">
        <v>79</v>
      </c>
      <c r="O675" s="56" t="s">
        <v>10061</v>
      </c>
      <c r="P675" s="55" t="str">
        <f aca="false">IF(G675&gt;=90,"Excellent",IF(G675&gt;=80,"Good",IF(G675&gt;=70,"At Risk","Poor")))</f>
        <v>Good</v>
      </c>
      <c r="Q675" s="55" t="n">
        <f aca="false">ROUND(G675*0.4+(100-H675)*0.3+I675*0.3,2)</f>
        <v>90.64</v>
      </c>
      <c r="R675" s="55" t="str">
        <f aca="false">IF(H675&gt;5,"High Rejection",IF(H675&gt;2,"Watch","OK"))</f>
        <v>High Rejection</v>
      </c>
    </row>
    <row r="676" customFormat="false" ht="15" hidden="false" customHeight="true" outlineLevel="0" collapsed="false">
      <c r="A676" s="52" t="s">
        <v>15137</v>
      </c>
      <c r="B676" s="52" t="s">
        <v>4898</v>
      </c>
      <c r="C676" s="52" t="s">
        <v>2142</v>
      </c>
      <c r="D676" s="52" t="s">
        <v>48</v>
      </c>
      <c r="E676" s="52" t="n">
        <v>74.6</v>
      </c>
      <c r="F676" s="52" t="n">
        <v>93.2</v>
      </c>
      <c r="G676" s="54" t="n">
        <f aca="false">ROUND(E676*F676/100,1)</f>
        <v>69.5</v>
      </c>
      <c r="H676" s="52" t="n">
        <v>6.69</v>
      </c>
      <c r="I676" s="52" t="n">
        <v>86.2</v>
      </c>
      <c r="J676" s="52" t="n">
        <v>9.8</v>
      </c>
      <c r="K676" s="52" t="n">
        <v>-4.79</v>
      </c>
      <c r="L676" s="52" t="n">
        <v>10</v>
      </c>
      <c r="M676" s="52" t="n">
        <v>96.1</v>
      </c>
      <c r="N676" s="52" t="s">
        <v>81</v>
      </c>
      <c r="O676" s="52" t="s">
        <v>10061</v>
      </c>
      <c r="P676" s="55" t="str">
        <f aca="false">IF(G676&gt;=90,"Excellent",IF(G676&gt;=80,"Good",IF(G676&gt;=70,"At Risk","Poor")))</f>
        <v>Poor</v>
      </c>
      <c r="Q676" s="55" t="n">
        <f aca="false">ROUND(G676*0.4+(100-H676)*0.3+I676*0.3,2)</f>
        <v>81.65</v>
      </c>
      <c r="R676" s="55" t="str">
        <f aca="false">IF(H676&gt;5,"High Rejection",IF(H676&gt;2,"Watch","OK"))</f>
        <v>High Rejection</v>
      </c>
    </row>
    <row r="677" customFormat="false" ht="15" hidden="false" customHeight="true" outlineLevel="0" collapsed="false">
      <c r="A677" s="56" t="s">
        <v>15138</v>
      </c>
      <c r="B677" s="56" t="s">
        <v>14786</v>
      </c>
      <c r="C677" s="56" t="s">
        <v>1895</v>
      </c>
      <c r="D677" s="56" t="s">
        <v>37</v>
      </c>
      <c r="E677" s="56" t="n">
        <v>61</v>
      </c>
      <c r="F677" s="56" t="n">
        <v>76.4</v>
      </c>
      <c r="G677" s="54" t="n">
        <f aca="false">ROUND(E677*F677/100,1)</f>
        <v>46.6</v>
      </c>
      <c r="H677" s="56" t="n">
        <v>2.09</v>
      </c>
      <c r="I677" s="56" t="n">
        <v>96.2</v>
      </c>
      <c r="J677" s="56" t="n">
        <v>5.5</v>
      </c>
      <c r="K677" s="56" t="n">
        <v>4.42</v>
      </c>
      <c r="L677" s="56" t="n">
        <v>0</v>
      </c>
      <c r="M677" s="56" t="n">
        <v>71</v>
      </c>
      <c r="N677" s="56" t="s">
        <v>79</v>
      </c>
      <c r="O677" s="56" t="s">
        <v>10066</v>
      </c>
      <c r="P677" s="55" t="str">
        <f aca="false">IF(G677&gt;=90,"Excellent",IF(G677&gt;=80,"Good",IF(G677&gt;=70,"At Risk","Poor")))</f>
        <v>Poor</v>
      </c>
      <c r="Q677" s="55" t="n">
        <f aca="false">ROUND(G677*0.4+(100-H677)*0.3+I677*0.3,2)</f>
        <v>76.87</v>
      </c>
      <c r="R677" s="55" t="str">
        <f aca="false">IF(H677&gt;5,"High Rejection",IF(H677&gt;2,"Watch","OK"))</f>
        <v>Watch</v>
      </c>
    </row>
    <row r="678" customFormat="false" ht="15" hidden="false" customHeight="true" outlineLevel="0" collapsed="false">
      <c r="A678" s="52" t="s">
        <v>15139</v>
      </c>
      <c r="B678" s="52" t="s">
        <v>15140</v>
      </c>
      <c r="C678" s="52" t="s">
        <v>3279</v>
      </c>
      <c r="D678" s="52" t="s">
        <v>31</v>
      </c>
      <c r="E678" s="52" t="n">
        <v>87.2</v>
      </c>
      <c r="F678" s="52" t="n">
        <v>73.8</v>
      </c>
      <c r="G678" s="54" t="n">
        <f aca="false">ROUND(E678*F678/100,1)</f>
        <v>64.4</v>
      </c>
      <c r="H678" s="52" t="n">
        <v>7.7</v>
      </c>
      <c r="I678" s="52" t="n">
        <v>87.7</v>
      </c>
      <c r="J678" s="52" t="n">
        <v>-1.9</v>
      </c>
      <c r="K678" s="52" t="n">
        <v>4.43</v>
      </c>
      <c r="L678" s="52" t="n">
        <v>5</v>
      </c>
      <c r="M678" s="52" t="n">
        <v>55.7</v>
      </c>
      <c r="N678" s="52" t="s">
        <v>79</v>
      </c>
      <c r="O678" s="52" t="s">
        <v>10061</v>
      </c>
      <c r="P678" s="55" t="str">
        <f aca="false">IF(G678&gt;=90,"Excellent",IF(G678&gt;=80,"Good",IF(G678&gt;=70,"At Risk","Poor")))</f>
        <v>Poor</v>
      </c>
      <c r="Q678" s="55" t="n">
        <f aca="false">ROUND(G678*0.4+(100-H678)*0.3+I678*0.3,2)</f>
        <v>79.76</v>
      </c>
      <c r="R678" s="55" t="str">
        <f aca="false">IF(H678&gt;5,"High Rejection",IF(H678&gt;2,"Watch","OK"))</f>
        <v>High Rejection</v>
      </c>
    </row>
    <row r="679" customFormat="false" ht="15" hidden="false" customHeight="true" outlineLevel="0" collapsed="false">
      <c r="A679" s="56" t="s">
        <v>15141</v>
      </c>
      <c r="B679" s="56" t="s">
        <v>14786</v>
      </c>
      <c r="C679" s="56" t="s">
        <v>3177</v>
      </c>
      <c r="D679" s="56" t="s">
        <v>38</v>
      </c>
      <c r="E679" s="56" t="n">
        <v>96.2</v>
      </c>
      <c r="F679" s="56" t="n">
        <v>93.7</v>
      </c>
      <c r="G679" s="54" t="n">
        <f aca="false">ROUND(E679*F679/100,1)</f>
        <v>90.1</v>
      </c>
      <c r="H679" s="56" t="n">
        <v>7.74</v>
      </c>
      <c r="I679" s="56" t="n">
        <v>90.3</v>
      </c>
      <c r="J679" s="56" t="n">
        <v>-0.6</v>
      </c>
      <c r="K679" s="56" t="n">
        <v>8.5</v>
      </c>
      <c r="L679" s="56" t="n">
        <v>4</v>
      </c>
      <c r="M679" s="56" t="n">
        <v>75.8</v>
      </c>
      <c r="N679" s="56" t="s">
        <v>78</v>
      </c>
      <c r="O679" s="56" t="s">
        <v>10066</v>
      </c>
      <c r="P679" s="55" t="str">
        <f aca="false">IF(G679&gt;=90,"Excellent",IF(G679&gt;=80,"Good",IF(G679&gt;=70,"At Risk","Poor")))</f>
        <v>Excellent</v>
      </c>
      <c r="Q679" s="55" t="n">
        <f aca="false">ROUND(G679*0.4+(100-H679)*0.3+I679*0.3,2)</f>
        <v>90.81</v>
      </c>
      <c r="R679" s="55" t="str">
        <f aca="false">IF(H679&gt;5,"High Rejection",IF(H679&gt;2,"Watch","OK"))</f>
        <v>High Rejection</v>
      </c>
    </row>
    <row r="680" customFormat="false" ht="15" hidden="false" customHeight="true" outlineLevel="0" collapsed="false">
      <c r="A680" s="52" t="s">
        <v>15142</v>
      </c>
      <c r="B680" s="52" t="s">
        <v>15143</v>
      </c>
      <c r="C680" s="52" t="s">
        <v>1250</v>
      </c>
      <c r="D680" s="52" t="s">
        <v>16</v>
      </c>
      <c r="E680" s="52" t="n">
        <v>90.1</v>
      </c>
      <c r="F680" s="52" t="n">
        <v>98.8</v>
      </c>
      <c r="G680" s="54" t="n">
        <f aca="false">ROUND(E680*F680/100,1)</f>
        <v>89</v>
      </c>
      <c r="H680" s="52" t="n">
        <v>2.26</v>
      </c>
      <c r="I680" s="52" t="n">
        <v>97.4</v>
      </c>
      <c r="J680" s="52" t="n">
        <v>14.4</v>
      </c>
      <c r="K680" s="52" t="n">
        <v>8.64</v>
      </c>
      <c r="L680" s="52" t="n">
        <v>1</v>
      </c>
      <c r="M680" s="52" t="n">
        <v>83.4</v>
      </c>
      <c r="N680" s="52" t="s">
        <v>80</v>
      </c>
      <c r="O680" s="52" t="s">
        <v>10066</v>
      </c>
      <c r="P680" s="55" t="str">
        <f aca="false">IF(G680&gt;=90,"Excellent",IF(G680&gt;=80,"Good",IF(G680&gt;=70,"At Risk","Poor")))</f>
        <v>Good</v>
      </c>
      <c r="Q680" s="55" t="n">
        <f aca="false">ROUND(G680*0.4+(100-H680)*0.3+I680*0.3,2)</f>
        <v>94.14</v>
      </c>
      <c r="R680" s="55" t="str">
        <f aca="false">IF(H680&gt;5,"High Rejection",IF(H680&gt;2,"Watch","OK"))</f>
        <v>Watch</v>
      </c>
    </row>
    <row r="681" customFormat="false" ht="15" hidden="false" customHeight="true" outlineLevel="0" collapsed="false">
      <c r="A681" s="56" t="s">
        <v>15144</v>
      </c>
      <c r="B681" s="56" t="s">
        <v>14294</v>
      </c>
      <c r="C681" s="56" t="s">
        <v>1337</v>
      </c>
      <c r="D681" s="56" t="s">
        <v>26</v>
      </c>
      <c r="E681" s="56" t="n">
        <v>79.9</v>
      </c>
      <c r="F681" s="56" t="n">
        <v>93.5</v>
      </c>
      <c r="G681" s="54" t="n">
        <f aca="false">ROUND(E681*F681/100,1)</f>
        <v>74.7</v>
      </c>
      <c r="H681" s="56" t="n">
        <v>1.54</v>
      </c>
      <c r="I681" s="56" t="n">
        <v>90.2</v>
      </c>
      <c r="J681" s="56" t="n">
        <v>5</v>
      </c>
      <c r="K681" s="56" t="n">
        <v>0.29</v>
      </c>
      <c r="L681" s="56" t="n">
        <v>8</v>
      </c>
      <c r="M681" s="56" t="n">
        <v>83</v>
      </c>
      <c r="N681" s="56" t="s">
        <v>80</v>
      </c>
      <c r="O681" s="56" t="s">
        <v>10066</v>
      </c>
      <c r="P681" s="55" t="str">
        <f aca="false">IF(G681&gt;=90,"Excellent",IF(G681&gt;=80,"Good",IF(G681&gt;=70,"At Risk","Poor")))</f>
        <v>At Risk</v>
      </c>
      <c r="Q681" s="55" t="n">
        <f aca="false">ROUND(G681*0.4+(100-H681)*0.3+I681*0.3,2)</f>
        <v>86.48</v>
      </c>
      <c r="R681" s="55" t="str">
        <f aca="false">IF(H681&gt;5,"High Rejection",IF(H681&gt;2,"Watch","OK"))</f>
        <v>OK</v>
      </c>
    </row>
    <row r="682" customFormat="false" ht="15" hidden="false" customHeight="true" outlineLevel="0" collapsed="false">
      <c r="A682" s="52" t="s">
        <v>15145</v>
      </c>
      <c r="B682" s="52" t="s">
        <v>14507</v>
      </c>
      <c r="C682" s="52" t="s">
        <v>2838</v>
      </c>
      <c r="D682" s="52" t="s">
        <v>28</v>
      </c>
      <c r="E682" s="52" t="n">
        <v>65.7</v>
      </c>
      <c r="F682" s="52" t="n">
        <v>70.6</v>
      </c>
      <c r="G682" s="54" t="n">
        <f aca="false">ROUND(E682*F682/100,1)</f>
        <v>46.4</v>
      </c>
      <c r="H682" s="52" t="n">
        <v>4.87</v>
      </c>
      <c r="I682" s="52" t="n">
        <v>98.3</v>
      </c>
      <c r="J682" s="52" t="n">
        <v>6.1</v>
      </c>
      <c r="K682" s="52" t="n">
        <v>7.32</v>
      </c>
      <c r="L682" s="52" t="n">
        <v>9</v>
      </c>
      <c r="M682" s="52" t="n">
        <v>62.1</v>
      </c>
      <c r="N682" s="52" t="s">
        <v>80</v>
      </c>
      <c r="O682" s="52" t="s">
        <v>10066</v>
      </c>
      <c r="P682" s="55" t="str">
        <f aca="false">IF(G682&gt;=90,"Excellent",IF(G682&gt;=80,"Good",IF(G682&gt;=70,"At Risk","Poor")))</f>
        <v>Poor</v>
      </c>
      <c r="Q682" s="55" t="n">
        <f aca="false">ROUND(G682*0.4+(100-H682)*0.3+I682*0.3,2)</f>
        <v>76.59</v>
      </c>
      <c r="R682" s="55" t="str">
        <f aca="false">IF(H682&gt;5,"High Rejection",IF(H682&gt;2,"Watch","OK"))</f>
        <v>Watch</v>
      </c>
    </row>
    <row r="683" customFormat="false" ht="15" hidden="false" customHeight="true" outlineLevel="0" collapsed="false">
      <c r="A683" s="56" t="s">
        <v>15146</v>
      </c>
      <c r="B683" s="56" t="s">
        <v>4759</v>
      </c>
      <c r="C683" s="56" t="s">
        <v>490</v>
      </c>
      <c r="D683" s="56" t="s">
        <v>36</v>
      </c>
      <c r="E683" s="56" t="n">
        <v>96.8</v>
      </c>
      <c r="F683" s="56" t="n">
        <v>89.8</v>
      </c>
      <c r="G683" s="54" t="n">
        <f aca="false">ROUND(E683*F683/100,1)</f>
        <v>86.9</v>
      </c>
      <c r="H683" s="56" t="n">
        <v>6.42</v>
      </c>
      <c r="I683" s="56" t="n">
        <v>94.8</v>
      </c>
      <c r="J683" s="56" t="n">
        <v>14.8</v>
      </c>
      <c r="K683" s="56" t="n">
        <v>6.86</v>
      </c>
      <c r="L683" s="56" t="n">
        <v>1</v>
      </c>
      <c r="M683" s="56" t="n">
        <v>81.8</v>
      </c>
      <c r="N683" s="56" t="s">
        <v>78</v>
      </c>
      <c r="O683" s="56" t="s">
        <v>10061</v>
      </c>
      <c r="P683" s="55" t="str">
        <f aca="false">IF(G683&gt;=90,"Excellent",IF(G683&gt;=80,"Good",IF(G683&gt;=70,"At Risk","Poor")))</f>
        <v>Good</v>
      </c>
      <c r="Q683" s="55" t="n">
        <f aca="false">ROUND(G683*0.4+(100-H683)*0.3+I683*0.3,2)</f>
        <v>91.27</v>
      </c>
      <c r="R683" s="55" t="str">
        <f aca="false">IF(H683&gt;5,"High Rejection",IF(H683&gt;2,"Watch","OK"))</f>
        <v>High Rejection</v>
      </c>
    </row>
    <row r="684" customFormat="false" ht="15" hidden="false" customHeight="true" outlineLevel="0" collapsed="false">
      <c r="A684" s="52" t="s">
        <v>15147</v>
      </c>
      <c r="B684" s="52" t="s">
        <v>7395</v>
      </c>
      <c r="C684" s="52" t="s">
        <v>7672</v>
      </c>
      <c r="D684" s="52" t="s">
        <v>30</v>
      </c>
      <c r="E684" s="52" t="n">
        <v>83.8</v>
      </c>
      <c r="F684" s="52" t="n">
        <v>94.4</v>
      </c>
      <c r="G684" s="54" t="n">
        <f aca="false">ROUND(E684*F684/100,1)</f>
        <v>79.1</v>
      </c>
      <c r="H684" s="52" t="n">
        <v>3.9</v>
      </c>
      <c r="I684" s="52" t="n">
        <v>88.4</v>
      </c>
      <c r="J684" s="52" t="n">
        <v>13.3</v>
      </c>
      <c r="K684" s="52" t="n">
        <v>-3.44</v>
      </c>
      <c r="L684" s="52" t="n">
        <v>3</v>
      </c>
      <c r="M684" s="52" t="n">
        <v>83.4</v>
      </c>
      <c r="N684" s="52" t="s">
        <v>78</v>
      </c>
      <c r="O684" s="52" t="s">
        <v>10061</v>
      </c>
      <c r="P684" s="55" t="str">
        <f aca="false">IF(G684&gt;=90,"Excellent",IF(G684&gt;=80,"Good",IF(G684&gt;=70,"At Risk","Poor")))</f>
        <v>At Risk</v>
      </c>
      <c r="Q684" s="55" t="n">
        <f aca="false">ROUND(G684*0.4+(100-H684)*0.3+I684*0.3,2)</f>
        <v>86.99</v>
      </c>
      <c r="R684" s="55" t="str">
        <f aca="false">IF(H684&gt;5,"High Rejection",IF(H684&gt;2,"Watch","OK"))</f>
        <v>Watch</v>
      </c>
    </row>
    <row r="685" customFormat="false" ht="15" hidden="false" customHeight="true" outlineLevel="0" collapsed="false">
      <c r="A685" s="56" t="s">
        <v>15148</v>
      </c>
      <c r="B685" s="56" t="s">
        <v>4740</v>
      </c>
      <c r="C685" s="56" t="s">
        <v>1898</v>
      </c>
      <c r="D685" s="56" t="s">
        <v>34</v>
      </c>
      <c r="E685" s="56" t="n">
        <v>99.5</v>
      </c>
      <c r="F685" s="56" t="n">
        <v>87.6</v>
      </c>
      <c r="G685" s="54" t="n">
        <f aca="false">ROUND(E685*F685/100,1)</f>
        <v>87.2</v>
      </c>
      <c r="H685" s="56" t="n">
        <v>2.91</v>
      </c>
      <c r="I685" s="56" t="n">
        <v>94.8</v>
      </c>
      <c r="J685" s="56" t="n">
        <v>11.9</v>
      </c>
      <c r="K685" s="56" t="n">
        <v>0.41</v>
      </c>
      <c r="L685" s="56" t="n">
        <v>2</v>
      </c>
      <c r="M685" s="56" t="n">
        <v>67.6</v>
      </c>
      <c r="N685" s="56" t="s">
        <v>80</v>
      </c>
      <c r="O685" s="56" t="s">
        <v>10061</v>
      </c>
      <c r="P685" s="55" t="str">
        <f aca="false">IF(G685&gt;=90,"Excellent",IF(G685&gt;=80,"Good",IF(G685&gt;=70,"At Risk","Poor")))</f>
        <v>Good</v>
      </c>
      <c r="Q685" s="55" t="n">
        <f aca="false">ROUND(G685*0.4+(100-H685)*0.3+I685*0.3,2)</f>
        <v>92.45</v>
      </c>
      <c r="R685" s="55" t="str">
        <f aca="false">IF(H685&gt;5,"High Rejection",IF(H685&gt;2,"Watch","OK"))</f>
        <v>Watch</v>
      </c>
    </row>
    <row r="686" customFormat="false" ht="15" hidden="false" customHeight="true" outlineLevel="0" collapsed="false">
      <c r="A686" s="52" t="s">
        <v>15149</v>
      </c>
      <c r="B686" s="52" t="s">
        <v>6602</v>
      </c>
      <c r="C686" s="52" t="s">
        <v>4267</v>
      </c>
      <c r="D686" s="52" t="s">
        <v>30</v>
      </c>
      <c r="E686" s="52" t="n">
        <v>79.7</v>
      </c>
      <c r="F686" s="52" t="n">
        <v>87.9</v>
      </c>
      <c r="G686" s="54" t="n">
        <f aca="false">ROUND(E686*F686/100,1)</f>
        <v>70.1</v>
      </c>
      <c r="H686" s="52" t="n">
        <v>0.55</v>
      </c>
      <c r="I686" s="52" t="n">
        <v>98.9</v>
      </c>
      <c r="J686" s="52" t="n">
        <v>11.5</v>
      </c>
      <c r="K686" s="52" t="n">
        <v>1.78</v>
      </c>
      <c r="L686" s="52" t="n">
        <v>3</v>
      </c>
      <c r="M686" s="52" t="n">
        <v>52</v>
      </c>
      <c r="N686" s="52" t="s">
        <v>79</v>
      </c>
      <c r="O686" s="52" t="s">
        <v>10061</v>
      </c>
      <c r="P686" s="55" t="str">
        <f aca="false">IF(G686&gt;=90,"Excellent",IF(G686&gt;=80,"Good",IF(G686&gt;=70,"At Risk","Poor")))</f>
        <v>At Risk</v>
      </c>
      <c r="Q686" s="55" t="n">
        <f aca="false">ROUND(G686*0.4+(100-H686)*0.3+I686*0.3,2)</f>
        <v>87.55</v>
      </c>
      <c r="R686" s="55" t="str">
        <f aca="false">IF(H686&gt;5,"High Rejection",IF(H686&gt;2,"Watch","OK"))</f>
        <v>OK</v>
      </c>
    </row>
    <row r="687" customFormat="false" ht="15" hidden="false" customHeight="true" outlineLevel="0" collapsed="false">
      <c r="A687" s="56" t="s">
        <v>15150</v>
      </c>
      <c r="B687" s="56" t="s">
        <v>15151</v>
      </c>
      <c r="C687" s="56" t="s">
        <v>6992</v>
      </c>
      <c r="D687" s="56" t="s">
        <v>29</v>
      </c>
      <c r="E687" s="56" t="n">
        <v>83.3</v>
      </c>
      <c r="F687" s="56" t="n">
        <v>75.2</v>
      </c>
      <c r="G687" s="54" t="n">
        <f aca="false">ROUND(E687*F687/100,1)</f>
        <v>62.6</v>
      </c>
      <c r="H687" s="56" t="n">
        <v>5.9</v>
      </c>
      <c r="I687" s="56" t="n">
        <v>90.3</v>
      </c>
      <c r="J687" s="56" t="n">
        <v>1.4</v>
      </c>
      <c r="K687" s="56" t="n">
        <v>8.74</v>
      </c>
      <c r="L687" s="56" t="n">
        <v>2</v>
      </c>
      <c r="M687" s="56" t="n">
        <v>55.5</v>
      </c>
      <c r="N687" s="56" t="s">
        <v>80</v>
      </c>
      <c r="O687" s="56" t="s">
        <v>10066</v>
      </c>
      <c r="P687" s="55" t="str">
        <f aca="false">IF(G687&gt;=90,"Excellent",IF(G687&gt;=80,"Good",IF(G687&gt;=70,"At Risk","Poor")))</f>
        <v>Poor</v>
      </c>
      <c r="Q687" s="55" t="n">
        <f aca="false">ROUND(G687*0.4+(100-H687)*0.3+I687*0.3,2)</f>
        <v>80.36</v>
      </c>
      <c r="R687" s="55" t="str">
        <f aca="false">IF(H687&gt;5,"High Rejection",IF(H687&gt;2,"Watch","OK"))</f>
        <v>High Rejection</v>
      </c>
    </row>
    <row r="688" customFormat="false" ht="15" hidden="false" customHeight="true" outlineLevel="0" collapsed="false">
      <c r="A688" s="52" t="s">
        <v>15152</v>
      </c>
      <c r="B688" s="52" t="s">
        <v>4357</v>
      </c>
      <c r="C688" s="52" t="s">
        <v>1035</v>
      </c>
      <c r="D688" s="52" t="s">
        <v>37</v>
      </c>
      <c r="E688" s="52" t="n">
        <v>82.3</v>
      </c>
      <c r="F688" s="52" t="n">
        <v>79.5</v>
      </c>
      <c r="G688" s="54" t="n">
        <f aca="false">ROUND(E688*F688/100,1)</f>
        <v>65.4</v>
      </c>
      <c r="H688" s="52" t="n">
        <v>3.13</v>
      </c>
      <c r="I688" s="52" t="n">
        <v>91.6</v>
      </c>
      <c r="J688" s="52" t="n">
        <v>3</v>
      </c>
      <c r="K688" s="52" t="n">
        <v>4.3</v>
      </c>
      <c r="L688" s="52" t="n">
        <v>9</v>
      </c>
      <c r="M688" s="52" t="n">
        <v>87.1</v>
      </c>
      <c r="N688" s="52" t="s">
        <v>80</v>
      </c>
      <c r="O688" s="52" t="s">
        <v>10061</v>
      </c>
      <c r="P688" s="55" t="str">
        <f aca="false">IF(G688&gt;=90,"Excellent",IF(G688&gt;=80,"Good",IF(G688&gt;=70,"At Risk","Poor")))</f>
        <v>Poor</v>
      </c>
      <c r="Q688" s="55" t="n">
        <f aca="false">ROUND(G688*0.4+(100-H688)*0.3+I688*0.3,2)</f>
        <v>82.7</v>
      </c>
      <c r="R688" s="55" t="str">
        <f aca="false">IF(H688&gt;5,"High Rejection",IF(H688&gt;2,"Watch","OK"))</f>
        <v>Watch</v>
      </c>
    </row>
    <row r="689" customFormat="false" ht="15" hidden="false" customHeight="true" outlineLevel="0" collapsed="false">
      <c r="A689" s="56" t="s">
        <v>15153</v>
      </c>
      <c r="B689" s="56" t="s">
        <v>7125</v>
      </c>
      <c r="C689" s="56" t="s">
        <v>2344</v>
      </c>
      <c r="D689" s="56" t="s">
        <v>34</v>
      </c>
      <c r="E689" s="56" t="n">
        <v>83.9</v>
      </c>
      <c r="F689" s="56" t="n">
        <v>76.7</v>
      </c>
      <c r="G689" s="54" t="n">
        <f aca="false">ROUND(E689*F689/100,1)</f>
        <v>64.4</v>
      </c>
      <c r="H689" s="56" t="n">
        <v>7.99</v>
      </c>
      <c r="I689" s="56" t="n">
        <v>92.7</v>
      </c>
      <c r="J689" s="56" t="n">
        <v>8.7</v>
      </c>
      <c r="K689" s="56" t="n">
        <v>2.94</v>
      </c>
      <c r="L689" s="56" t="n">
        <v>2</v>
      </c>
      <c r="M689" s="56" t="n">
        <v>92.9</v>
      </c>
      <c r="N689" s="56" t="s">
        <v>78</v>
      </c>
      <c r="O689" s="56" t="s">
        <v>10066</v>
      </c>
      <c r="P689" s="55" t="str">
        <f aca="false">IF(G689&gt;=90,"Excellent",IF(G689&gt;=80,"Good",IF(G689&gt;=70,"At Risk","Poor")))</f>
        <v>Poor</v>
      </c>
      <c r="Q689" s="55" t="n">
        <f aca="false">ROUND(G689*0.4+(100-H689)*0.3+I689*0.3,2)</f>
        <v>81.17</v>
      </c>
      <c r="R689" s="55" t="str">
        <f aca="false">IF(H689&gt;5,"High Rejection",IF(H689&gt;2,"Watch","OK"))</f>
        <v>High Rejection</v>
      </c>
    </row>
    <row r="690" customFormat="false" ht="15" hidden="false" customHeight="true" outlineLevel="0" collapsed="false">
      <c r="A690" s="52" t="s">
        <v>15154</v>
      </c>
      <c r="B690" s="52" t="s">
        <v>14542</v>
      </c>
      <c r="C690" s="52" t="s">
        <v>5038</v>
      </c>
      <c r="D690" s="52" t="s">
        <v>39</v>
      </c>
      <c r="E690" s="52" t="n">
        <v>91.3</v>
      </c>
      <c r="F690" s="52" t="n">
        <v>97.9</v>
      </c>
      <c r="G690" s="54" t="n">
        <f aca="false">ROUND(E690*F690/100,1)</f>
        <v>89.4</v>
      </c>
      <c r="H690" s="52" t="n">
        <v>1.59</v>
      </c>
      <c r="I690" s="52" t="n">
        <v>96.5</v>
      </c>
      <c r="J690" s="52" t="n">
        <v>-4.1</v>
      </c>
      <c r="K690" s="52" t="n">
        <v>0.29</v>
      </c>
      <c r="L690" s="52" t="n">
        <v>10</v>
      </c>
      <c r="M690" s="52" t="n">
        <v>66.2</v>
      </c>
      <c r="N690" s="52" t="s">
        <v>80</v>
      </c>
      <c r="O690" s="52" t="s">
        <v>10066</v>
      </c>
      <c r="P690" s="55" t="str">
        <f aca="false">IF(G690&gt;=90,"Excellent",IF(G690&gt;=80,"Good",IF(G690&gt;=70,"At Risk","Poor")))</f>
        <v>Good</v>
      </c>
      <c r="Q690" s="55" t="n">
        <f aca="false">ROUND(G690*0.4+(100-H690)*0.3+I690*0.3,2)</f>
        <v>94.23</v>
      </c>
      <c r="R690" s="55" t="str">
        <f aca="false">IF(H690&gt;5,"High Rejection",IF(H690&gt;2,"Watch","OK"))</f>
        <v>OK</v>
      </c>
    </row>
    <row r="691" customFormat="false" ht="15" hidden="false" customHeight="true" outlineLevel="0" collapsed="false">
      <c r="A691" s="56" t="s">
        <v>15155</v>
      </c>
      <c r="B691" s="56" t="s">
        <v>6007</v>
      </c>
      <c r="C691" s="56" t="s">
        <v>2460</v>
      </c>
      <c r="D691" s="56" t="s">
        <v>31</v>
      </c>
      <c r="E691" s="56" t="n">
        <v>96.2</v>
      </c>
      <c r="F691" s="56" t="n">
        <v>87.5</v>
      </c>
      <c r="G691" s="54" t="n">
        <f aca="false">ROUND(E691*F691/100,1)</f>
        <v>84.2</v>
      </c>
      <c r="H691" s="56" t="n">
        <v>4.62</v>
      </c>
      <c r="I691" s="56" t="n">
        <v>87.3</v>
      </c>
      <c r="J691" s="56" t="n">
        <v>9.2</v>
      </c>
      <c r="K691" s="56" t="n">
        <v>-2.93</v>
      </c>
      <c r="L691" s="56" t="n">
        <v>7</v>
      </c>
      <c r="M691" s="56" t="n">
        <v>88.4</v>
      </c>
      <c r="N691" s="56" t="s">
        <v>78</v>
      </c>
      <c r="O691" s="56" t="s">
        <v>10066</v>
      </c>
      <c r="P691" s="55" t="str">
        <f aca="false">IF(G691&gt;=90,"Excellent",IF(G691&gt;=80,"Good",IF(G691&gt;=70,"At Risk","Poor")))</f>
        <v>Good</v>
      </c>
      <c r="Q691" s="55" t="n">
        <f aca="false">ROUND(G691*0.4+(100-H691)*0.3+I691*0.3,2)</f>
        <v>88.48</v>
      </c>
      <c r="R691" s="55" t="str">
        <f aca="false">IF(H691&gt;5,"High Rejection",IF(H691&gt;2,"Watch","OK"))</f>
        <v>Watch</v>
      </c>
    </row>
    <row r="692" customFormat="false" ht="15" hidden="false" customHeight="true" outlineLevel="0" collapsed="false">
      <c r="A692" s="52" t="s">
        <v>15156</v>
      </c>
      <c r="B692" s="52" t="s">
        <v>14843</v>
      </c>
      <c r="C692" s="52" t="s">
        <v>987</v>
      </c>
      <c r="D692" s="52" t="s">
        <v>55</v>
      </c>
      <c r="E692" s="52" t="n">
        <v>68.3</v>
      </c>
      <c r="F692" s="52" t="n">
        <v>94.2</v>
      </c>
      <c r="G692" s="54" t="n">
        <f aca="false">ROUND(E692*F692/100,1)</f>
        <v>64.3</v>
      </c>
      <c r="H692" s="52" t="n">
        <v>6.93</v>
      </c>
      <c r="I692" s="52" t="n">
        <v>89</v>
      </c>
      <c r="J692" s="52" t="n">
        <v>-2.3</v>
      </c>
      <c r="K692" s="52" t="n">
        <v>5.06</v>
      </c>
      <c r="L692" s="52" t="n">
        <v>7</v>
      </c>
      <c r="M692" s="52" t="n">
        <v>69.6</v>
      </c>
      <c r="N692" s="52" t="s">
        <v>79</v>
      </c>
      <c r="O692" s="52" t="s">
        <v>10061</v>
      </c>
      <c r="P692" s="55" t="str">
        <f aca="false">IF(G692&gt;=90,"Excellent",IF(G692&gt;=80,"Good",IF(G692&gt;=70,"At Risk","Poor")))</f>
        <v>Poor</v>
      </c>
      <c r="Q692" s="55" t="n">
        <f aca="false">ROUND(G692*0.4+(100-H692)*0.3+I692*0.3,2)</f>
        <v>80.34</v>
      </c>
      <c r="R692" s="55" t="str">
        <f aca="false">IF(H692&gt;5,"High Rejection",IF(H692&gt;2,"Watch","OK"))</f>
        <v>High Rejection</v>
      </c>
    </row>
    <row r="693" customFormat="false" ht="15" hidden="false" customHeight="true" outlineLevel="0" collapsed="false">
      <c r="A693" s="56" t="s">
        <v>15157</v>
      </c>
      <c r="B693" s="56" t="s">
        <v>15158</v>
      </c>
      <c r="C693" s="56" t="s">
        <v>840</v>
      </c>
      <c r="D693" s="56" t="s">
        <v>10</v>
      </c>
      <c r="E693" s="56" t="n">
        <v>77.6</v>
      </c>
      <c r="F693" s="56" t="n">
        <v>71.6</v>
      </c>
      <c r="G693" s="54" t="n">
        <f aca="false">ROUND(E693*F693/100,1)</f>
        <v>55.6</v>
      </c>
      <c r="H693" s="56" t="n">
        <v>1.49</v>
      </c>
      <c r="I693" s="56" t="n">
        <v>97.8</v>
      </c>
      <c r="J693" s="56" t="n">
        <v>11</v>
      </c>
      <c r="K693" s="56" t="n">
        <v>0.23</v>
      </c>
      <c r="L693" s="56" t="n">
        <v>2</v>
      </c>
      <c r="M693" s="56" t="n">
        <v>70.6</v>
      </c>
      <c r="N693" s="56" t="s">
        <v>78</v>
      </c>
      <c r="O693" s="56" t="s">
        <v>10061</v>
      </c>
      <c r="P693" s="55" t="str">
        <f aca="false">IF(G693&gt;=90,"Excellent",IF(G693&gt;=80,"Good",IF(G693&gt;=70,"At Risk","Poor")))</f>
        <v>Poor</v>
      </c>
      <c r="Q693" s="55" t="n">
        <f aca="false">ROUND(G693*0.4+(100-H693)*0.3+I693*0.3,2)</f>
        <v>81.13</v>
      </c>
      <c r="R693" s="55" t="str">
        <f aca="false">IF(H693&gt;5,"High Rejection",IF(H693&gt;2,"Watch","OK"))</f>
        <v>OK</v>
      </c>
    </row>
    <row r="694" customFormat="false" ht="15" hidden="false" customHeight="true" outlineLevel="0" collapsed="false">
      <c r="A694" s="52" t="s">
        <v>15159</v>
      </c>
      <c r="B694" s="52" t="s">
        <v>14312</v>
      </c>
      <c r="C694" s="52" t="s">
        <v>6264</v>
      </c>
      <c r="D694" s="52" t="s">
        <v>38</v>
      </c>
      <c r="E694" s="52" t="n">
        <v>75.1</v>
      </c>
      <c r="F694" s="52" t="n">
        <v>84.7</v>
      </c>
      <c r="G694" s="54" t="n">
        <f aca="false">ROUND(E694*F694/100,1)</f>
        <v>63.6</v>
      </c>
      <c r="H694" s="52" t="n">
        <v>3.02</v>
      </c>
      <c r="I694" s="52" t="n">
        <v>92.5</v>
      </c>
      <c r="J694" s="52" t="n">
        <v>9.5</v>
      </c>
      <c r="K694" s="52" t="n">
        <v>-0.82</v>
      </c>
      <c r="L694" s="52" t="n">
        <v>5</v>
      </c>
      <c r="M694" s="52" t="n">
        <v>62.6</v>
      </c>
      <c r="N694" s="52" t="s">
        <v>79</v>
      </c>
      <c r="O694" s="52" t="s">
        <v>10066</v>
      </c>
      <c r="P694" s="55" t="str">
        <f aca="false">IF(G694&gt;=90,"Excellent",IF(G694&gt;=80,"Good",IF(G694&gt;=70,"At Risk","Poor")))</f>
        <v>Poor</v>
      </c>
      <c r="Q694" s="55" t="n">
        <f aca="false">ROUND(G694*0.4+(100-H694)*0.3+I694*0.3,2)</f>
        <v>82.28</v>
      </c>
      <c r="R694" s="55" t="str">
        <f aca="false">IF(H694&gt;5,"High Rejection",IF(H694&gt;2,"Watch","OK"))</f>
        <v>Watch</v>
      </c>
    </row>
    <row r="695" customFormat="false" ht="15" hidden="false" customHeight="true" outlineLevel="0" collapsed="false">
      <c r="A695" s="56" t="s">
        <v>15160</v>
      </c>
      <c r="B695" s="56" t="s">
        <v>15161</v>
      </c>
      <c r="C695" s="56" t="s">
        <v>3692</v>
      </c>
      <c r="D695" s="56" t="s">
        <v>19</v>
      </c>
      <c r="E695" s="56" t="n">
        <v>60.5</v>
      </c>
      <c r="F695" s="56" t="n">
        <v>80.6</v>
      </c>
      <c r="G695" s="54" t="n">
        <f aca="false">ROUND(E695*F695/100,1)</f>
        <v>48.8</v>
      </c>
      <c r="H695" s="56" t="n">
        <v>3.5</v>
      </c>
      <c r="I695" s="56" t="n">
        <v>95.6</v>
      </c>
      <c r="J695" s="56" t="n">
        <v>-0.3</v>
      </c>
      <c r="K695" s="56" t="n">
        <v>-2.07</v>
      </c>
      <c r="L695" s="56" t="n">
        <v>3</v>
      </c>
      <c r="M695" s="56" t="n">
        <v>66.7</v>
      </c>
      <c r="N695" s="56" t="s">
        <v>79</v>
      </c>
      <c r="O695" s="56" t="s">
        <v>10066</v>
      </c>
      <c r="P695" s="55" t="str">
        <f aca="false">IF(G695&gt;=90,"Excellent",IF(G695&gt;=80,"Good",IF(G695&gt;=70,"At Risk","Poor")))</f>
        <v>Poor</v>
      </c>
      <c r="Q695" s="55" t="n">
        <f aca="false">ROUND(G695*0.4+(100-H695)*0.3+I695*0.3,2)</f>
        <v>77.15</v>
      </c>
      <c r="R695" s="55" t="str">
        <f aca="false">IF(H695&gt;5,"High Rejection",IF(H695&gt;2,"Watch","OK"))</f>
        <v>Watch</v>
      </c>
    </row>
    <row r="696" customFormat="false" ht="15" hidden="false" customHeight="true" outlineLevel="0" collapsed="false">
      <c r="A696" s="52" t="s">
        <v>15162</v>
      </c>
      <c r="B696" s="52" t="s">
        <v>4719</v>
      </c>
      <c r="C696" s="52" t="s">
        <v>6402</v>
      </c>
      <c r="D696" s="52" t="s">
        <v>44</v>
      </c>
      <c r="E696" s="52" t="n">
        <v>65.2</v>
      </c>
      <c r="F696" s="52" t="n">
        <v>97.3</v>
      </c>
      <c r="G696" s="54" t="n">
        <f aca="false">ROUND(E696*F696/100,1)</f>
        <v>63.4</v>
      </c>
      <c r="H696" s="52" t="n">
        <v>1.55</v>
      </c>
      <c r="I696" s="52" t="n">
        <v>97.8</v>
      </c>
      <c r="J696" s="52" t="n">
        <v>6.9</v>
      </c>
      <c r="K696" s="52" t="n">
        <v>1.22</v>
      </c>
      <c r="L696" s="52" t="n">
        <v>1</v>
      </c>
      <c r="M696" s="52" t="n">
        <v>64.6</v>
      </c>
      <c r="N696" s="52" t="s">
        <v>80</v>
      </c>
      <c r="O696" s="52" t="s">
        <v>10066</v>
      </c>
      <c r="P696" s="55" t="str">
        <f aca="false">IF(G696&gt;=90,"Excellent",IF(G696&gt;=80,"Good",IF(G696&gt;=70,"At Risk","Poor")))</f>
        <v>Poor</v>
      </c>
      <c r="Q696" s="55" t="n">
        <f aca="false">ROUND(G696*0.4+(100-H696)*0.3+I696*0.3,2)</f>
        <v>84.24</v>
      </c>
      <c r="R696" s="55" t="str">
        <f aca="false">IF(H696&gt;5,"High Rejection",IF(H696&gt;2,"Watch","OK"))</f>
        <v>OK</v>
      </c>
    </row>
    <row r="697" customFormat="false" ht="15" hidden="false" customHeight="true" outlineLevel="0" collapsed="false">
      <c r="A697" s="56" t="s">
        <v>15163</v>
      </c>
      <c r="B697" s="56" t="s">
        <v>4338</v>
      </c>
      <c r="C697" s="56" t="s">
        <v>3632</v>
      </c>
      <c r="D697" s="56" t="s">
        <v>26</v>
      </c>
      <c r="E697" s="56" t="n">
        <v>65.3</v>
      </c>
      <c r="F697" s="56" t="n">
        <v>78.3</v>
      </c>
      <c r="G697" s="54" t="n">
        <f aca="false">ROUND(E697*F697/100,1)</f>
        <v>51.1</v>
      </c>
      <c r="H697" s="56" t="n">
        <v>5.25</v>
      </c>
      <c r="I697" s="56" t="n">
        <v>99.1</v>
      </c>
      <c r="J697" s="56" t="n">
        <v>6.3</v>
      </c>
      <c r="K697" s="56" t="n">
        <v>-3.83</v>
      </c>
      <c r="L697" s="56" t="n">
        <v>2</v>
      </c>
      <c r="M697" s="56" t="n">
        <v>58.6</v>
      </c>
      <c r="N697" s="56" t="s">
        <v>80</v>
      </c>
      <c r="O697" s="56" t="s">
        <v>10061</v>
      </c>
      <c r="P697" s="55" t="str">
        <f aca="false">IF(G697&gt;=90,"Excellent",IF(G697&gt;=80,"Good",IF(G697&gt;=70,"At Risk","Poor")))</f>
        <v>Poor</v>
      </c>
      <c r="Q697" s="55" t="n">
        <f aca="false">ROUND(G697*0.4+(100-H697)*0.3+I697*0.3,2)</f>
        <v>78.6</v>
      </c>
      <c r="R697" s="55" t="str">
        <f aca="false">IF(H697&gt;5,"High Rejection",IF(H697&gt;2,"Watch","OK"))</f>
        <v>High Rejection</v>
      </c>
    </row>
    <row r="698" customFormat="false" ht="15" hidden="false" customHeight="true" outlineLevel="0" collapsed="false">
      <c r="A698" s="52" t="s">
        <v>15164</v>
      </c>
      <c r="B698" s="52" t="s">
        <v>5402</v>
      </c>
      <c r="C698" s="52" t="s">
        <v>3399</v>
      </c>
      <c r="D698" s="52" t="s">
        <v>39</v>
      </c>
      <c r="E698" s="52" t="n">
        <v>72.7</v>
      </c>
      <c r="F698" s="52" t="n">
        <v>91.3</v>
      </c>
      <c r="G698" s="54" t="n">
        <f aca="false">ROUND(E698*F698/100,1)</f>
        <v>66.4</v>
      </c>
      <c r="H698" s="52" t="n">
        <v>5.24</v>
      </c>
      <c r="I698" s="52" t="n">
        <v>89.5</v>
      </c>
      <c r="J698" s="52" t="n">
        <v>5.1</v>
      </c>
      <c r="K698" s="52" t="n">
        <v>-3.09</v>
      </c>
      <c r="L698" s="52" t="n">
        <v>6</v>
      </c>
      <c r="M698" s="52" t="n">
        <v>53.8</v>
      </c>
      <c r="N698" s="52" t="s">
        <v>80</v>
      </c>
      <c r="O698" s="52" t="s">
        <v>10066</v>
      </c>
      <c r="P698" s="55" t="str">
        <f aca="false">IF(G698&gt;=90,"Excellent",IF(G698&gt;=80,"Good",IF(G698&gt;=70,"At Risk","Poor")))</f>
        <v>Poor</v>
      </c>
      <c r="Q698" s="55" t="n">
        <f aca="false">ROUND(G698*0.4+(100-H698)*0.3+I698*0.3,2)</f>
        <v>81.84</v>
      </c>
      <c r="R698" s="55" t="str">
        <f aca="false">IF(H698&gt;5,"High Rejection",IF(H698&gt;2,"Watch","OK"))</f>
        <v>High Rejection</v>
      </c>
    </row>
    <row r="699" customFormat="false" ht="15" hidden="false" customHeight="true" outlineLevel="0" collapsed="false">
      <c r="A699" s="56" t="s">
        <v>15165</v>
      </c>
      <c r="B699" s="56" t="s">
        <v>4659</v>
      </c>
      <c r="C699" s="56" t="s">
        <v>693</v>
      </c>
      <c r="D699" s="56" t="s">
        <v>54</v>
      </c>
      <c r="E699" s="56" t="n">
        <v>75.8</v>
      </c>
      <c r="F699" s="56" t="n">
        <v>98.2</v>
      </c>
      <c r="G699" s="54" t="n">
        <f aca="false">ROUND(E699*F699/100,1)</f>
        <v>74.4</v>
      </c>
      <c r="H699" s="56" t="n">
        <v>5.99</v>
      </c>
      <c r="I699" s="56" t="n">
        <v>98.9</v>
      </c>
      <c r="J699" s="56" t="n">
        <v>12.2</v>
      </c>
      <c r="K699" s="56" t="n">
        <v>-0.89</v>
      </c>
      <c r="L699" s="56" t="n">
        <v>3</v>
      </c>
      <c r="M699" s="56" t="n">
        <v>93.5</v>
      </c>
      <c r="N699" s="56" t="s">
        <v>79</v>
      </c>
      <c r="O699" s="56" t="s">
        <v>10061</v>
      </c>
      <c r="P699" s="55" t="str">
        <f aca="false">IF(G699&gt;=90,"Excellent",IF(G699&gt;=80,"Good",IF(G699&gt;=70,"At Risk","Poor")))</f>
        <v>At Risk</v>
      </c>
      <c r="Q699" s="55" t="n">
        <f aca="false">ROUND(G699*0.4+(100-H699)*0.3+I699*0.3,2)</f>
        <v>87.63</v>
      </c>
      <c r="R699" s="55" t="str">
        <f aca="false">IF(H699&gt;5,"High Rejection",IF(H699&gt;2,"Watch","OK"))</f>
        <v>High Rejection</v>
      </c>
    </row>
    <row r="700" customFormat="false" ht="15" hidden="false" customHeight="true" outlineLevel="0" collapsed="false">
      <c r="A700" s="52" t="s">
        <v>15166</v>
      </c>
      <c r="B700" s="52" t="s">
        <v>4156</v>
      </c>
      <c r="C700" s="52" t="s">
        <v>8780</v>
      </c>
      <c r="D700" s="52" t="s">
        <v>42</v>
      </c>
      <c r="E700" s="52" t="n">
        <v>79.1</v>
      </c>
      <c r="F700" s="52" t="n">
        <v>71.9</v>
      </c>
      <c r="G700" s="54" t="n">
        <f aca="false">ROUND(E700*F700/100,1)</f>
        <v>56.9</v>
      </c>
      <c r="H700" s="52" t="n">
        <v>3.43</v>
      </c>
      <c r="I700" s="52" t="n">
        <v>94.2</v>
      </c>
      <c r="J700" s="52" t="n">
        <v>5.5</v>
      </c>
      <c r="K700" s="52" t="n">
        <v>-1.46</v>
      </c>
      <c r="L700" s="52" t="n">
        <v>10</v>
      </c>
      <c r="M700" s="52" t="n">
        <v>71.2</v>
      </c>
      <c r="N700" s="52" t="s">
        <v>78</v>
      </c>
      <c r="O700" s="52" t="s">
        <v>10066</v>
      </c>
      <c r="P700" s="55" t="str">
        <f aca="false">IF(G700&gt;=90,"Excellent",IF(G700&gt;=80,"Good",IF(G700&gt;=70,"At Risk","Poor")))</f>
        <v>Poor</v>
      </c>
      <c r="Q700" s="55" t="n">
        <f aca="false">ROUND(G700*0.4+(100-H700)*0.3+I700*0.3,2)</f>
        <v>79.99</v>
      </c>
      <c r="R700" s="55" t="str">
        <f aca="false">IF(H700&gt;5,"High Rejection",IF(H700&gt;2,"Watch","OK"))</f>
        <v>Watch</v>
      </c>
    </row>
    <row r="701" customFormat="false" ht="15" hidden="false" customHeight="true" outlineLevel="0" collapsed="false">
      <c r="A701" s="56" t="s">
        <v>15167</v>
      </c>
      <c r="B701" s="56" t="s">
        <v>15168</v>
      </c>
      <c r="C701" s="56" t="s">
        <v>2715</v>
      </c>
      <c r="D701" s="56" t="s">
        <v>36</v>
      </c>
      <c r="E701" s="56" t="n">
        <v>64.2</v>
      </c>
      <c r="F701" s="56" t="n">
        <v>91.3</v>
      </c>
      <c r="G701" s="54" t="n">
        <f aca="false">ROUND(E701*F701/100,1)</f>
        <v>58.6</v>
      </c>
      <c r="H701" s="56" t="n">
        <v>3.07</v>
      </c>
      <c r="I701" s="56" t="n">
        <v>89.8</v>
      </c>
      <c r="J701" s="56" t="n">
        <v>-2.3</v>
      </c>
      <c r="K701" s="56" t="n">
        <v>8.83</v>
      </c>
      <c r="L701" s="56" t="n">
        <v>2</v>
      </c>
      <c r="M701" s="56" t="n">
        <v>79.1</v>
      </c>
      <c r="N701" s="56" t="s">
        <v>78</v>
      </c>
      <c r="O701" s="56" t="s">
        <v>10066</v>
      </c>
      <c r="P701" s="55" t="str">
        <f aca="false">IF(G701&gt;=90,"Excellent",IF(G701&gt;=80,"Good",IF(G701&gt;=70,"At Risk","Poor")))</f>
        <v>Poor</v>
      </c>
      <c r="Q701" s="55" t="n">
        <f aca="false">ROUND(G701*0.4+(100-H701)*0.3+I701*0.3,2)</f>
        <v>79.46</v>
      </c>
      <c r="R701" s="55" t="str">
        <f aca="false">IF(H701&gt;5,"High Rejection",IF(H701&gt;2,"Watch","OK"))</f>
        <v>Watch</v>
      </c>
    </row>
    <row r="702" customFormat="false" ht="15" hidden="false" customHeight="true" outlineLevel="0" collapsed="false">
      <c r="A702" s="52" t="s">
        <v>15169</v>
      </c>
      <c r="B702" s="52" t="s">
        <v>14560</v>
      </c>
      <c r="C702" s="52" t="s">
        <v>1495</v>
      </c>
      <c r="D702" s="52" t="s">
        <v>52</v>
      </c>
      <c r="E702" s="52" t="n">
        <v>67.9</v>
      </c>
      <c r="F702" s="52" t="n">
        <v>84</v>
      </c>
      <c r="G702" s="54" t="n">
        <f aca="false">ROUND(E702*F702/100,1)</f>
        <v>57</v>
      </c>
      <c r="H702" s="52" t="n">
        <v>1.23</v>
      </c>
      <c r="I702" s="52" t="n">
        <v>96.8</v>
      </c>
      <c r="J702" s="52" t="n">
        <v>-0.3</v>
      </c>
      <c r="K702" s="52" t="n">
        <v>4.11</v>
      </c>
      <c r="L702" s="52" t="n">
        <v>1</v>
      </c>
      <c r="M702" s="52" t="n">
        <v>84.7</v>
      </c>
      <c r="N702" s="52" t="s">
        <v>78</v>
      </c>
      <c r="O702" s="52" t="s">
        <v>10066</v>
      </c>
      <c r="P702" s="55" t="str">
        <f aca="false">IF(G702&gt;=90,"Excellent",IF(G702&gt;=80,"Good",IF(G702&gt;=70,"At Risk","Poor")))</f>
        <v>Poor</v>
      </c>
      <c r="Q702" s="55" t="n">
        <f aca="false">ROUND(G702*0.4+(100-H702)*0.3+I702*0.3,2)</f>
        <v>81.47</v>
      </c>
      <c r="R702" s="55" t="str">
        <f aca="false">IF(H702&gt;5,"High Rejection",IF(H702&gt;2,"Watch","OK"))</f>
        <v>OK</v>
      </c>
    </row>
    <row r="703" customFormat="false" ht="15" hidden="false" customHeight="true" outlineLevel="0" collapsed="false">
      <c r="A703" s="56" t="s">
        <v>15170</v>
      </c>
      <c r="B703" s="56" t="s">
        <v>15171</v>
      </c>
      <c r="C703" s="56" t="s">
        <v>5370</v>
      </c>
      <c r="D703" s="56" t="s">
        <v>24</v>
      </c>
      <c r="E703" s="56" t="n">
        <v>98.8</v>
      </c>
      <c r="F703" s="56" t="n">
        <v>73.8</v>
      </c>
      <c r="G703" s="54" t="n">
        <f aca="false">ROUND(E703*F703/100,1)</f>
        <v>72.9</v>
      </c>
      <c r="H703" s="56" t="n">
        <v>4.68</v>
      </c>
      <c r="I703" s="56" t="n">
        <v>98.6</v>
      </c>
      <c r="J703" s="56" t="n">
        <v>5</v>
      </c>
      <c r="K703" s="56" t="n">
        <v>-0.49</v>
      </c>
      <c r="L703" s="56" t="n">
        <v>10</v>
      </c>
      <c r="M703" s="56" t="n">
        <v>76.9</v>
      </c>
      <c r="N703" s="56" t="s">
        <v>79</v>
      </c>
      <c r="O703" s="56" t="s">
        <v>10066</v>
      </c>
      <c r="P703" s="55" t="str">
        <f aca="false">IF(G703&gt;=90,"Excellent",IF(G703&gt;=80,"Good",IF(G703&gt;=70,"At Risk","Poor")))</f>
        <v>At Risk</v>
      </c>
      <c r="Q703" s="55" t="n">
        <f aca="false">ROUND(G703*0.4+(100-H703)*0.3+I703*0.3,2)</f>
        <v>87.34</v>
      </c>
      <c r="R703" s="55" t="str">
        <f aca="false">IF(H703&gt;5,"High Rejection",IF(H703&gt;2,"Watch","OK"))</f>
        <v>Watch</v>
      </c>
    </row>
    <row r="704" customFormat="false" ht="15" hidden="false" customHeight="true" outlineLevel="0" collapsed="false">
      <c r="A704" s="52" t="s">
        <v>15172</v>
      </c>
      <c r="B704" s="52" t="s">
        <v>15173</v>
      </c>
      <c r="C704" s="52" t="s">
        <v>922</v>
      </c>
      <c r="D704" s="52" t="s">
        <v>45</v>
      </c>
      <c r="E704" s="52" t="n">
        <v>92.5</v>
      </c>
      <c r="F704" s="52" t="n">
        <v>79.8</v>
      </c>
      <c r="G704" s="54" t="n">
        <f aca="false">ROUND(E704*F704/100,1)</f>
        <v>73.8</v>
      </c>
      <c r="H704" s="52" t="n">
        <v>3.77</v>
      </c>
      <c r="I704" s="52" t="n">
        <v>91.9</v>
      </c>
      <c r="J704" s="52" t="n">
        <v>12.9</v>
      </c>
      <c r="K704" s="52" t="n">
        <v>-2.04</v>
      </c>
      <c r="L704" s="52" t="n">
        <v>1</v>
      </c>
      <c r="M704" s="52" t="n">
        <v>69.6</v>
      </c>
      <c r="N704" s="52" t="s">
        <v>80</v>
      </c>
      <c r="O704" s="52" t="s">
        <v>10061</v>
      </c>
      <c r="P704" s="55" t="str">
        <f aca="false">IF(G704&gt;=90,"Excellent",IF(G704&gt;=80,"Good",IF(G704&gt;=70,"At Risk","Poor")))</f>
        <v>At Risk</v>
      </c>
      <c r="Q704" s="55" t="n">
        <f aca="false">ROUND(G704*0.4+(100-H704)*0.3+I704*0.3,2)</f>
        <v>85.96</v>
      </c>
      <c r="R704" s="55" t="str">
        <f aca="false">IF(H704&gt;5,"High Rejection",IF(H704&gt;2,"Watch","OK"))</f>
        <v>Watch</v>
      </c>
    </row>
    <row r="705" customFormat="false" ht="15" hidden="false" customHeight="true" outlineLevel="0" collapsed="false">
      <c r="A705" s="56" t="s">
        <v>15174</v>
      </c>
      <c r="B705" s="56" t="s">
        <v>15175</v>
      </c>
      <c r="C705" s="56" t="s">
        <v>3580</v>
      </c>
      <c r="D705" s="56" t="s">
        <v>39</v>
      </c>
      <c r="E705" s="56" t="n">
        <v>72</v>
      </c>
      <c r="F705" s="56" t="n">
        <v>86.1</v>
      </c>
      <c r="G705" s="54" t="n">
        <f aca="false">ROUND(E705*F705/100,1)</f>
        <v>62</v>
      </c>
      <c r="H705" s="56" t="n">
        <v>1.19</v>
      </c>
      <c r="I705" s="56" t="n">
        <v>95.6</v>
      </c>
      <c r="J705" s="56" t="n">
        <v>4.6</v>
      </c>
      <c r="K705" s="56" t="n">
        <v>9.28</v>
      </c>
      <c r="L705" s="56" t="n">
        <v>1</v>
      </c>
      <c r="M705" s="56" t="n">
        <v>81.6</v>
      </c>
      <c r="N705" s="56" t="s">
        <v>81</v>
      </c>
      <c r="O705" s="56" t="s">
        <v>10061</v>
      </c>
      <c r="P705" s="55" t="str">
        <f aca="false">IF(G705&gt;=90,"Excellent",IF(G705&gt;=80,"Good",IF(G705&gt;=70,"At Risk","Poor")))</f>
        <v>Poor</v>
      </c>
      <c r="Q705" s="55" t="n">
        <f aca="false">ROUND(G705*0.4+(100-H705)*0.3+I705*0.3,2)</f>
        <v>83.12</v>
      </c>
      <c r="R705" s="55" t="str">
        <f aca="false">IF(H705&gt;5,"High Rejection",IF(H705&gt;2,"Watch","OK"))</f>
        <v>OK</v>
      </c>
    </row>
    <row r="706" customFormat="false" ht="15" hidden="false" customHeight="true" outlineLevel="0" collapsed="false">
      <c r="A706" s="52" t="s">
        <v>15176</v>
      </c>
      <c r="B706" s="52" t="s">
        <v>5734</v>
      </c>
      <c r="C706" s="52" t="s">
        <v>5407</v>
      </c>
      <c r="D706" s="52" t="s">
        <v>37</v>
      </c>
      <c r="E706" s="52" t="n">
        <v>69.1</v>
      </c>
      <c r="F706" s="52" t="n">
        <v>95.6</v>
      </c>
      <c r="G706" s="54" t="n">
        <f aca="false">ROUND(E706*F706/100,1)</f>
        <v>66.1</v>
      </c>
      <c r="H706" s="52" t="n">
        <v>2.93</v>
      </c>
      <c r="I706" s="52" t="n">
        <v>90.3</v>
      </c>
      <c r="J706" s="52" t="n">
        <v>4.6</v>
      </c>
      <c r="K706" s="52" t="n">
        <v>8.02</v>
      </c>
      <c r="L706" s="52" t="n">
        <v>10</v>
      </c>
      <c r="M706" s="52" t="n">
        <v>70.7</v>
      </c>
      <c r="N706" s="52" t="s">
        <v>78</v>
      </c>
      <c r="O706" s="52" t="s">
        <v>10066</v>
      </c>
      <c r="P706" s="55" t="str">
        <f aca="false">IF(G706&gt;=90,"Excellent",IF(G706&gt;=80,"Good",IF(G706&gt;=70,"At Risk","Poor")))</f>
        <v>Poor</v>
      </c>
      <c r="Q706" s="55" t="n">
        <f aca="false">ROUND(G706*0.4+(100-H706)*0.3+I706*0.3,2)</f>
        <v>82.65</v>
      </c>
      <c r="R706" s="55" t="str">
        <f aca="false">IF(H706&gt;5,"High Rejection",IF(H706&gt;2,"Watch","OK"))</f>
        <v>Watch</v>
      </c>
    </row>
    <row r="707" customFormat="false" ht="15" hidden="false" customHeight="true" outlineLevel="0" collapsed="false">
      <c r="A707" s="56" t="s">
        <v>15177</v>
      </c>
      <c r="B707" s="56" t="s">
        <v>15178</v>
      </c>
      <c r="C707" s="56" t="s">
        <v>3840</v>
      </c>
      <c r="D707" s="56" t="s">
        <v>46</v>
      </c>
      <c r="E707" s="56" t="n">
        <v>65.9</v>
      </c>
      <c r="F707" s="56" t="n">
        <v>76.5</v>
      </c>
      <c r="G707" s="54" t="n">
        <f aca="false">ROUND(E707*F707/100,1)</f>
        <v>50.4</v>
      </c>
      <c r="H707" s="56" t="n">
        <v>4.05</v>
      </c>
      <c r="I707" s="56" t="n">
        <v>87.2</v>
      </c>
      <c r="J707" s="56" t="n">
        <v>4.1</v>
      </c>
      <c r="K707" s="56" t="n">
        <v>7.8</v>
      </c>
      <c r="L707" s="56" t="n">
        <v>2</v>
      </c>
      <c r="M707" s="56" t="n">
        <v>59.9</v>
      </c>
      <c r="N707" s="56" t="s">
        <v>81</v>
      </c>
      <c r="O707" s="56" t="s">
        <v>10061</v>
      </c>
      <c r="P707" s="55" t="str">
        <f aca="false">IF(G707&gt;=90,"Excellent",IF(G707&gt;=80,"Good",IF(G707&gt;=70,"At Risk","Poor")))</f>
        <v>Poor</v>
      </c>
      <c r="Q707" s="55" t="n">
        <f aca="false">ROUND(G707*0.4+(100-H707)*0.3+I707*0.3,2)</f>
        <v>75.11</v>
      </c>
      <c r="R707" s="55" t="str">
        <f aca="false">IF(H707&gt;5,"High Rejection",IF(H707&gt;2,"Watch","OK"))</f>
        <v>Watch</v>
      </c>
    </row>
    <row r="708" customFormat="false" ht="15" hidden="false" customHeight="true" outlineLevel="0" collapsed="false">
      <c r="A708" s="52" t="s">
        <v>15179</v>
      </c>
      <c r="B708" s="52" t="s">
        <v>5656</v>
      </c>
      <c r="C708" s="52" t="s">
        <v>3534</v>
      </c>
      <c r="D708" s="52" t="s">
        <v>42</v>
      </c>
      <c r="E708" s="52" t="n">
        <v>83.5</v>
      </c>
      <c r="F708" s="52" t="n">
        <v>72.4</v>
      </c>
      <c r="G708" s="54" t="n">
        <f aca="false">ROUND(E708*F708/100,1)</f>
        <v>60.5</v>
      </c>
      <c r="H708" s="52" t="n">
        <v>4.56</v>
      </c>
      <c r="I708" s="52" t="n">
        <v>93.9</v>
      </c>
      <c r="J708" s="52" t="n">
        <v>5.2</v>
      </c>
      <c r="K708" s="52" t="n">
        <v>2.78</v>
      </c>
      <c r="L708" s="52" t="n">
        <v>7</v>
      </c>
      <c r="M708" s="52" t="n">
        <v>86.9</v>
      </c>
      <c r="N708" s="52" t="s">
        <v>81</v>
      </c>
      <c r="O708" s="52" t="s">
        <v>10061</v>
      </c>
      <c r="P708" s="55" t="str">
        <f aca="false">IF(G708&gt;=90,"Excellent",IF(G708&gt;=80,"Good",IF(G708&gt;=70,"At Risk","Poor")))</f>
        <v>Poor</v>
      </c>
      <c r="Q708" s="55" t="n">
        <f aca="false">ROUND(G708*0.4+(100-H708)*0.3+I708*0.3,2)</f>
        <v>81</v>
      </c>
      <c r="R708" s="55" t="str">
        <f aca="false">IF(H708&gt;5,"High Rejection",IF(H708&gt;2,"Watch","OK"))</f>
        <v>Watch</v>
      </c>
    </row>
    <row r="709" customFormat="false" ht="15" hidden="false" customHeight="true" outlineLevel="0" collapsed="false">
      <c r="A709" s="56" t="s">
        <v>15180</v>
      </c>
      <c r="B709" s="56" t="s">
        <v>15181</v>
      </c>
      <c r="C709" s="56" t="s">
        <v>2135</v>
      </c>
      <c r="D709" s="56" t="s">
        <v>53</v>
      </c>
      <c r="E709" s="56" t="n">
        <v>65.6</v>
      </c>
      <c r="F709" s="56" t="n">
        <v>72.1</v>
      </c>
      <c r="G709" s="54" t="n">
        <f aca="false">ROUND(E709*F709/100,1)</f>
        <v>47.3</v>
      </c>
      <c r="H709" s="56" t="n">
        <v>2.08</v>
      </c>
      <c r="I709" s="56" t="n">
        <v>97.8</v>
      </c>
      <c r="J709" s="56" t="n">
        <v>9.1</v>
      </c>
      <c r="K709" s="56" t="n">
        <v>-0.96</v>
      </c>
      <c r="L709" s="56" t="n">
        <v>2</v>
      </c>
      <c r="M709" s="56" t="n">
        <v>70.1</v>
      </c>
      <c r="N709" s="56" t="s">
        <v>80</v>
      </c>
      <c r="O709" s="56" t="s">
        <v>10061</v>
      </c>
      <c r="P709" s="55" t="str">
        <f aca="false">IF(G709&gt;=90,"Excellent",IF(G709&gt;=80,"Good",IF(G709&gt;=70,"At Risk","Poor")))</f>
        <v>Poor</v>
      </c>
      <c r="Q709" s="55" t="n">
        <f aca="false">ROUND(G709*0.4+(100-H709)*0.3+I709*0.3,2)</f>
        <v>77.64</v>
      </c>
      <c r="R709" s="55" t="str">
        <f aca="false">IF(H709&gt;5,"High Rejection",IF(H709&gt;2,"Watch","OK"))</f>
        <v>Watch</v>
      </c>
    </row>
    <row r="710" customFormat="false" ht="15" hidden="false" customHeight="true" outlineLevel="0" collapsed="false">
      <c r="A710" s="52" t="s">
        <v>15182</v>
      </c>
      <c r="B710" s="52" t="s">
        <v>15183</v>
      </c>
      <c r="C710" s="52" t="s">
        <v>5199</v>
      </c>
      <c r="D710" s="52" t="s">
        <v>29</v>
      </c>
      <c r="E710" s="52" t="n">
        <v>64</v>
      </c>
      <c r="F710" s="52" t="n">
        <v>73.2</v>
      </c>
      <c r="G710" s="54" t="n">
        <f aca="false">ROUND(E710*F710/100,1)</f>
        <v>46.8</v>
      </c>
      <c r="H710" s="52" t="n">
        <v>4.02</v>
      </c>
      <c r="I710" s="52" t="n">
        <v>88.5</v>
      </c>
      <c r="J710" s="52" t="n">
        <v>0.5</v>
      </c>
      <c r="K710" s="52" t="n">
        <v>0.75</v>
      </c>
      <c r="L710" s="52" t="n">
        <v>1</v>
      </c>
      <c r="M710" s="52" t="n">
        <v>82.4</v>
      </c>
      <c r="N710" s="52" t="s">
        <v>78</v>
      </c>
      <c r="O710" s="52" t="s">
        <v>10061</v>
      </c>
      <c r="P710" s="55" t="str">
        <f aca="false">IF(G710&gt;=90,"Excellent",IF(G710&gt;=80,"Good",IF(G710&gt;=70,"At Risk","Poor")))</f>
        <v>Poor</v>
      </c>
      <c r="Q710" s="55" t="n">
        <f aca="false">ROUND(G710*0.4+(100-H710)*0.3+I710*0.3,2)</f>
        <v>74.06</v>
      </c>
      <c r="R710" s="55" t="str">
        <f aca="false">IF(H710&gt;5,"High Rejection",IF(H710&gt;2,"Watch","OK"))</f>
        <v>Watch</v>
      </c>
    </row>
    <row r="711" customFormat="false" ht="15" hidden="false" customHeight="true" outlineLevel="0" collapsed="false">
      <c r="A711" s="56" t="s">
        <v>15184</v>
      </c>
      <c r="B711" s="56" t="s">
        <v>4199</v>
      </c>
      <c r="C711" s="56" t="s">
        <v>1861</v>
      </c>
      <c r="D711" s="56" t="s">
        <v>22</v>
      </c>
      <c r="E711" s="56" t="n">
        <v>86.4</v>
      </c>
      <c r="F711" s="56" t="n">
        <v>94.7</v>
      </c>
      <c r="G711" s="54" t="n">
        <f aca="false">ROUND(E711*F711/100,1)</f>
        <v>81.8</v>
      </c>
      <c r="H711" s="56" t="n">
        <v>3.14</v>
      </c>
      <c r="I711" s="56" t="n">
        <v>95.3</v>
      </c>
      <c r="J711" s="56" t="n">
        <v>8.4</v>
      </c>
      <c r="K711" s="56" t="n">
        <v>2.79</v>
      </c>
      <c r="L711" s="56" t="n">
        <v>2</v>
      </c>
      <c r="M711" s="56" t="n">
        <v>50.1</v>
      </c>
      <c r="N711" s="56" t="s">
        <v>78</v>
      </c>
      <c r="O711" s="56" t="s">
        <v>10061</v>
      </c>
      <c r="P711" s="55" t="str">
        <f aca="false">IF(G711&gt;=90,"Excellent",IF(G711&gt;=80,"Good",IF(G711&gt;=70,"At Risk","Poor")))</f>
        <v>Good</v>
      </c>
      <c r="Q711" s="55" t="n">
        <f aca="false">ROUND(G711*0.4+(100-H711)*0.3+I711*0.3,2)</f>
        <v>90.37</v>
      </c>
      <c r="R711" s="55" t="str">
        <f aca="false">IF(H711&gt;5,"High Rejection",IF(H711&gt;2,"Watch","OK"))</f>
        <v>Watch</v>
      </c>
    </row>
    <row r="712" customFormat="false" ht="15" hidden="false" customHeight="true" outlineLevel="0" collapsed="false">
      <c r="A712" s="52" t="s">
        <v>15185</v>
      </c>
      <c r="B712" s="52" t="s">
        <v>6813</v>
      </c>
      <c r="C712" s="52" t="s">
        <v>532</v>
      </c>
      <c r="D712" s="52" t="s">
        <v>36</v>
      </c>
      <c r="E712" s="52" t="n">
        <v>87.2</v>
      </c>
      <c r="F712" s="52" t="n">
        <v>71.2</v>
      </c>
      <c r="G712" s="54" t="n">
        <f aca="false">ROUND(E712*F712/100,1)</f>
        <v>62.1</v>
      </c>
      <c r="H712" s="52" t="n">
        <v>4.24</v>
      </c>
      <c r="I712" s="52" t="n">
        <v>92.1</v>
      </c>
      <c r="J712" s="52" t="n">
        <v>1.7</v>
      </c>
      <c r="K712" s="52" t="n">
        <v>-2.39</v>
      </c>
      <c r="L712" s="52" t="n">
        <v>3</v>
      </c>
      <c r="M712" s="52" t="n">
        <v>55.8</v>
      </c>
      <c r="N712" s="52" t="s">
        <v>80</v>
      </c>
      <c r="O712" s="52" t="s">
        <v>10061</v>
      </c>
      <c r="P712" s="55" t="str">
        <f aca="false">IF(G712&gt;=90,"Excellent",IF(G712&gt;=80,"Good",IF(G712&gt;=70,"At Risk","Poor")))</f>
        <v>Poor</v>
      </c>
      <c r="Q712" s="55" t="n">
        <f aca="false">ROUND(G712*0.4+(100-H712)*0.3+I712*0.3,2)</f>
        <v>81.2</v>
      </c>
      <c r="R712" s="55" t="str">
        <f aca="false">IF(H712&gt;5,"High Rejection",IF(H712&gt;2,"Watch","OK"))</f>
        <v>Watch</v>
      </c>
    </row>
    <row r="713" customFormat="false" ht="15" hidden="false" customHeight="true" outlineLevel="0" collapsed="false">
      <c r="A713" s="56" t="s">
        <v>15186</v>
      </c>
      <c r="B713" s="56" t="s">
        <v>15187</v>
      </c>
      <c r="C713" s="56" t="s">
        <v>2338</v>
      </c>
      <c r="D713" s="56" t="s">
        <v>19</v>
      </c>
      <c r="E713" s="56" t="n">
        <v>63.1</v>
      </c>
      <c r="F713" s="56" t="n">
        <v>98</v>
      </c>
      <c r="G713" s="54" t="n">
        <f aca="false">ROUND(E713*F713/100,1)</f>
        <v>61.8</v>
      </c>
      <c r="H713" s="56" t="n">
        <v>6.74</v>
      </c>
      <c r="I713" s="56" t="n">
        <v>96.8</v>
      </c>
      <c r="J713" s="56" t="n">
        <v>12</v>
      </c>
      <c r="K713" s="56" t="n">
        <v>4.88</v>
      </c>
      <c r="L713" s="56" t="n">
        <v>6</v>
      </c>
      <c r="M713" s="56" t="n">
        <v>84.4</v>
      </c>
      <c r="N713" s="56" t="s">
        <v>80</v>
      </c>
      <c r="O713" s="56" t="s">
        <v>10061</v>
      </c>
      <c r="P713" s="55" t="str">
        <f aca="false">IF(G713&gt;=90,"Excellent",IF(G713&gt;=80,"Good",IF(G713&gt;=70,"At Risk","Poor")))</f>
        <v>Poor</v>
      </c>
      <c r="Q713" s="55" t="n">
        <f aca="false">ROUND(G713*0.4+(100-H713)*0.3+I713*0.3,2)</f>
        <v>81.74</v>
      </c>
      <c r="R713" s="55" t="str">
        <f aca="false">IF(H713&gt;5,"High Rejection",IF(H713&gt;2,"Watch","OK"))</f>
        <v>High Rejection</v>
      </c>
    </row>
    <row r="714" customFormat="false" ht="15" hidden="false" customHeight="true" outlineLevel="0" collapsed="false">
      <c r="A714" s="52" t="s">
        <v>15188</v>
      </c>
      <c r="B714" s="52" t="s">
        <v>4668</v>
      </c>
      <c r="C714" s="52" t="s">
        <v>3867</v>
      </c>
      <c r="D714" s="52" t="s">
        <v>53</v>
      </c>
      <c r="E714" s="52" t="n">
        <v>85.3</v>
      </c>
      <c r="F714" s="52" t="n">
        <v>87.3</v>
      </c>
      <c r="G714" s="54" t="n">
        <f aca="false">ROUND(E714*F714/100,1)</f>
        <v>74.5</v>
      </c>
      <c r="H714" s="52" t="n">
        <v>4.16</v>
      </c>
      <c r="I714" s="52" t="n">
        <v>96.2</v>
      </c>
      <c r="J714" s="52" t="n">
        <v>14.2</v>
      </c>
      <c r="K714" s="52" t="n">
        <v>8.84</v>
      </c>
      <c r="L714" s="52" t="n">
        <v>1</v>
      </c>
      <c r="M714" s="52" t="n">
        <v>71.2</v>
      </c>
      <c r="N714" s="52" t="s">
        <v>81</v>
      </c>
      <c r="O714" s="52" t="s">
        <v>10061</v>
      </c>
      <c r="P714" s="55" t="str">
        <f aca="false">IF(G714&gt;=90,"Excellent",IF(G714&gt;=80,"Good",IF(G714&gt;=70,"At Risk","Poor")))</f>
        <v>At Risk</v>
      </c>
      <c r="Q714" s="55" t="n">
        <f aca="false">ROUND(G714*0.4+(100-H714)*0.3+I714*0.3,2)</f>
        <v>87.41</v>
      </c>
      <c r="R714" s="55" t="str">
        <f aca="false">IF(H714&gt;5,"High Rejection",IF(H714&gt;2,"Watch","OK"))</f>
        <v>Watch</v>
      </c>
    </row>
    <row r="715" customFormat="false" ht="15" hidden="false" customHeight="true" outlineLevel="0" collapsed="false">
      <c r="A715" s="56" t="s">
        <v>15189</v>
      </c>
      <c r="B715" s="56" t="s">
        <v>15190</v>
      </c>
      <c r="C715" s="56" t="s">
        <v>8028</v>
      </c>
      <c r="D715" s="56" t="s">
        <v>28</v>
      </c>
      <c r="E715" s="56" t="n">
        <v>63.6</v>
      </c>
      <c r="F715" s="56" t="n">
        <v>74.3</v>
      </c>
      <c r="G715" s="54" t="n">
        <f aca="false">ROUND(E715*F715/100,1)</f>
        <v>47.3</v>
      </c>
      <c r="H715" s="56" t="n">
        <v>2.8</v>
      </c>
      <c r="I715" s="56" t="n">
        <v>85.5</v>
      </c>
      <c r="J715" s="56" t="n">
        <v>1.6</v>
      </c>
      <c r="K715" s="56" t="n">
        <v>3.22</v>
      </c>
      <c r="L715" s="56" t="n">
        <v>5</v>
      </c>
      <c r="M715" s="56" t="n">
        <v>75.5</v>
      </c>
      <c r="N715" s="56" t="s">
        <v>79</v>
      </c>
      <c r="O715" s="56" t="s">
        <v>10061</v>
      </c>
      <c r="P715" s="55" t="str">
        <f aca="false">IF(G715&gt;=90,"Excellent",IF(G715&gt;=80,"Good",IF(G715&gt;=70,"At Risk","Poor")))</f>
        <v>Poor</v>
      </c>
      <c r="Q715" s="55" t="n">
        <f aca="false">ROUND(G715*0.4+(100-H715)*0.3+I715*0.3,2)</f>
        <v>73.73</v>
      </c>
      <c r="R715" s="55" t="str">
        <f aca="false">IF(H715&gt;5,"High Rejection",IF(H715&gt;2,"Watch","OK"))</f>
        <v>Watch</v>
      </c>
    </row>
    <row r="716" customFormat="false" ht="15" hidden="false" customHeight="true" outlineLevel="0" collapsed="false">
      <c r="A716" s="52" t="s">
        <v>15191</v>
      </c>
      <c r="B716" s="52" t="s">
        <v>14960</v>
      </c>
      <c r="C716" s="52" t="s">
        <v>808</v>
      </c>
      <c r="D716" s="52" t="s">
        <v>31</v>
      </c>
      <c r="E716" s="52" t="n">
        <v>81</v>
      </c>
      <c r="F716" s="52" t="n">
        <v>70.2</v>
      </c>
      <c r="G716" s="54" t="n">
        <f aca="false">ROUND(E716*F716/100,1)</f>
        <v>56.9</v>
      </c>
      <c r="H716" s="52" t="n">
        <v>2.94</v>
      </c>
      <c r="I716" s="52" t="n">
        <v>95</v>
      </c>
      <c r="J716" s="52" t="n">
        <v>2.2</v>
      </c>
      <c r="K716" s="52" t="n">
        <v>-3.28</v>
      </c>
      <c r="L716" s="52" t="n">
        <v>9</v>
      </c>
      <c r="M716" s="52" t="n">
        <v>84.2</v>
      </c>
      <c r="N716" s="52" t="s">
        <v>81</v>
      </c>
      <c r="O716" s="52" t="s">
        <v>10061</v>
      </c>
      <c r="P716" s="55" t="str">
        <f aca="false">IF(G716&gt;=90,"Excellent",IF(G716&gt;=80,"Good",IF(G716&gt;=70,"At Risk","Poor")))</f>
        <v>Poor</v>
      </c>
      <c r="Q716" s="55" t="n">
        <f aca="false">ROUND(G716*0.4+(100-H716)*0.3+I716*0.3,2)</f>
        <v>80.38</v>
      </c>
      <c r="R716" s="55" t="str">
        <f aca="false">IF(H716&gt;5,"High Rejection",IF(H716&gt;2,"Watch","OK"))</f>
        <v>Watch</v>
      </c>
    </row>
    <row r="717" customFormat="false" ht="15" hidden="false" customHeight="true" outlineLevel="0" collapsed="false">
      <c r="A717" s="56" t="s">
        <v>15192</v>
      </c>
      <c r="B717" s="56" t="s">
        <v>4796</v>
      </c>
      <c r="C717" s="56" t="s">
        <v>6176</v>
      </c>
      <c r="D717" s="56" t="s">
        <v>39</v>
      </c>
      <c r="E717" s="56" t="n">
        <v>64.9</v>
      </c>
      <c r="F717" s="56" t="n">
        <v>73.6</v>
      </c>
      <c r="G717" s="54" t="n">
        <f aca="false">ROUND(E717*F717/100,1)</f>
        <v>47.8</v>
      </c>
      <c r="H717" s="56" t="n">
        <v>1.31</v>
      </c>
      <c r="I717" s="56" t="n">
        <v>96.2</v>
      </c>
      <c r="J717" s="56" t="n">
        <v>3.7</v>
      </c>
      <c r="K717" s="56" t="n">
        <v>3.2</v>
      </c>
      <c r="L717" s="56" t="n">
        <v>0</v>
      </c>
      <c r="M717" s="56" t="n">
        <v>55.6</v>
      </c>
      <c r="N717" s="56" t="s">
        <v>78</v>
      </c>
      <c r="O717" s="56" t="s">
        <v>10066</v>
      </c>
      <c r="P717" s="55" t="str">
        <f aca="false">IF(G717&gt;=90,"Excellent",IF(G717&gt;=80,"Good",IF(G717&gt;=70,"At Risk","Poor")))</f>
        <v>Poor</v>
      </c>
      <c r="Q717" s="55" t="n">
        <f aca="false">ROUND(G717*0.4+(100-H717)*0.3+I717*0.3,2)</f>
        <v>77.59</v>
      </c>
      <c r="R717" s="55" t="str">
        <f aca="false">IF(H717&gt;5,"High Rejection",IF(H717&gt;2,"Watch","OK"))</f>
        <v>OK</v>
      </c>
    </row>
    <row r="718" customFormat="false" ht="15" hidden="false" customHeight="true" outlineLevel="0" collapsed="false">
      <c r="A718" s="52" t="s">
        <v>15193</v>
      </c>
      <c r="B718" s="52" t="s">
        <v>14343</v>
      </c>
      <c r="C718" s="52" t="s">
        <v>2605</v>
      </c>
      <c r="D718" s="52" t="s">
        <v>45</v>
      </c>
      <c r="E718" s="52" t="n">
        <v>93.8</v>
      </c>
      <c r="F718" s="52" t="n">
        <v>71.2</v>
      </c>
      <c r="G718" s="54" t="n">
        <f aca="false">ROUND(E718*F718/100,1)</f>
        <v>66.8</v>
      </c>
      <c r="H718" s="52" t="n">
        <v>6.04</v>
      </c>
      <c r="I718" s="52" t="n">
        <v>86.1</v>
      </c>
      <c r="J718" s="52" t="n">
        <v>1.1</v>
      </c>
      <c r="K718" s="52" t="n">
        <v>6.92</v>
      </c>
      <c r="L718" s="52" t="n">
        <v>6</v>
      </c>
      <c r="M718" s="52" t="n">
        <v>97.2</v>
      </c>
      <c r="N718" s="52" t="s">
        <v>81</v>
      </c>
      <c r="O718" s="52" t="s">
        <v>10066</v>
      </c>
      <c r="P718" s="55" t="str">
        <f aca="false">IF(G718&gt;=90,"Excellent",IF(G718&gt;=80,"Good",IF(G718&gt;=70,"At Risk","Poor")))</f>
        <v>Poor</v>
      </c>
      <c r="Q718" s="55" t="n">
        <f aca="false">ROUND(G718*0.4+(100-H718)*0.3+I718*0.3,2)</f>
        <v>80.74</v>
      </c>
      <c r="R718" s="55" t="str">
        <f aca="false">IF(H718&gt;5,"High Rejection",IF(H718&gt;2,"Watch","OK"))</f>
        <v>High Rejection</v>
      </c>
    </row>
    <row r="719" customFormat="false" ht="15" hidden="false" customHeight="true" outlineLevel="0" collapsed="false">
      <c r="A719" s="56" t="s">
        <v>15194</v>
      </c>
      <c r="B719" s="56" t="s">
        <v>14285</v>
      </c>
      <c r="C719" s="56" t="s">
        <v>2463</v>
      </c>
      <c r="D719" s="56" t="s">
        <v>46</v>
      </c>
      <c r="E719" s="56" t="n">
        <v>61.3</v>
      </c>
      <c r="F719" s="56" t="n">
        <v>83.9</v>
      </c>
      <c r="G719" s="54" t="n">
        <f aca="false">ROUND(E719*F719/100,1)</f>
        <v>51.4</v>
      </c>
      <c r="H719" s="56" t="n">
        <v>3.33</v>
      </c>
      <c r="I719" s="56" t="n">
        <v>88.7</v>
      </c>
      <c r="J719" s="56" t="n">
        <v>9.6</v>
      </c>
      <c r="K719" s="56" t="n">
        <v>8.67</v>
      </c>
      <c r="L719" s="56" t="n">
        <v>6</v>
      </c>
      <c r="M719" s="56" t="n">
        <v>62.5</v>
      </c>
      <c r="N719" s="56" t="s">
        <v>79</v>
      </c>
      <c r="O719" s="56" t="s">
        <v>10066</v>
      </c>
      <c r="P719" s="55" t="str">
        <f aca="false">IF(G719&gt;=90,"Excellent",IF(G719&gt;=80,"Good",IF(G719&gt;=70,"At Risk","Poor")))</f>
        <v>Poor</v>
      </c>
      <c r="Q719" s="55" t="n">
        <f aca="false">ROUND(G719*0.4+(100-H719)*0.3+I719*0.3,2)</f>
        <v>76.17</v>
      </c>
      <c r="R719" s="55" t="str">
        <f aca="false">IF(H719&gt;5,"High Rejection",IF(H719&gt;2,"Watch","OK"))</f>
        <v>Watch</v>
      </c>
    </row>
    <row r="720" customFormat="false" ht="15" hidden="false" customHeight="true" outlineLevel="0" collapsed="false">
      <c r="A720" s="52" t="s">
        <v>15195</v>
      </c>
      <c r="B720" s="52" t="s">
        <v>6069</v>
      </c>
      <c r="C720" s="52" t="s">
        <v>775</v>
      </c>
      <c r="D720" s="52" t="s">
        <v>35</v>
      </c>
      <c r="E720" s="52" t="n">
        <v>97.2</v>
      </c>
      <c r="F720" s="52" t="n">
        <v>80.4</v>
      </c>
      <c r="G720" s="54" t="n">
        <f aca="false">ROUND(E720*F720/100,1)</f>
        <v>78.1</v>
      </c>
      <c r="H720" s="52" t="n">
        <v>6.93</v>
      </c>
      <c r="I720" s="52" t="n">
        <v>87.9</v>
      </c>
      <c r="J720" s="52" t="n">
        <v>7.5</v>
      </c>
      <c r="K720" s="52" t="n">
        <v>6.57</v>
      </c>
      <c r="L720" s="52" t="n">
        <v>4</v>
      </c>
      <c r="M720" s="52" t="n">
        <v>92.3</v>
      </c>
      <c r="N720" s="52" t="s">
        <v>79</v>
      </c>
      <c r="O720" s="52" t="s">
        <v>10061</v>
      </c>
      <c r="P720" s="55" t="str">
        <f aca="false">IF(G720&gt;=90,"Excellent",IF(G720&gt;=80,"Good",IF(G720&gt;=70,"At Risk","Poor")))</f>
        <v>At Risk</v>
      </c>
      <c r="Q720" s="55" t="n">
        <f aca="false">ROUND(G720*0.4+(100-H720)*0.3+I720*0.3,2)</f>
        <v>85.53</v>
      </c>
      <c r="R720" s="55" t="str">
        <f aca="false">IF(H720&gt;5,"High Rejection",IF(H720&gt;2,"Watch","OK"))</f>
        <v>High Rejection</v>
      </c>
    </row>
    <row r="721" customFormat="false" ht="15" hidden="false" customHeight="true" outlineLevel="0" collapsed="false">
      <c r="A721" s="56" t="s">
        <v>15196</v>
      </c>
      <c r="B721" s="56" t="s">
        <v>4909</v>
      </c>
      <c r="C721" s="56" t="s">
        <v>8437</v>
      </c>
      <c r="D721" s="56" t="s">
        <v>45</v>
      </c>
      <c r="E721" s="56" t="n">
        <v>76.7</v>
      </c>
      <c r="F721" s="56" t="n">
        <v>80.2</v>
      </c>
      <c r="G721" s="54" t="n">
        <f aca="false">ROUND(E721*F721/100,1)</f>
        <v>61.5</v>
      </c>
      <c r="H721" s="56" t="n">
        <v>1.69</v>
      </c>
      <c r="I721" s="56" t="n">
        <v>96.4</v>
      </c>
      <c r="J721" s="56" t="n">
        <v>-4.1</v>
      </c>
      <c r="K721" s="56" t="n">
        <v>-4.92</v>
      </c>
      <c r="L721" s="56" t="n">
        <v>8</v>
      </c>
      <c r="M721" s="56" t="n">
        <v>56.3</v>
      </c>
      <c r="N721" s="56" t="s">
        <v>80</v>
      </c>
      <c r="O721" s="56" t="s">
        <v>10061</v>
      </c>
      <c r="P721" s="55" t="str">
        <f aca="false">IF(G721&gt;=90,"Excellent",IF(G721&gt;=80,"Good",IF(G721&gt;=70,"At Risk","Poor")))</f>
        <v>Poor</v>
      </c>
      <c r="Q721" s="55" t="n">
        <f aca="false">ROUND(G721*0.4+(100-H721)*0.3+I721*0.3,2)</f>
        <v>83.01</v>
      </c>
      <c r="R721" s="55" t="str">
        <f aca="false">IF(H721&gt;5,"High Rejection",IF(H721&gt;2,"Watch","OK"))</f>
        <v>OK</v>
      </c>
    </row>
    <row r="722" customFormat="false" ht="15" hidden="false" customHeight="true" outlineLevel="0" collapsed="false">
      <c r="A722" s="52" t="s">
        <v>15197</v>
      </c>
      <c r="B722" s="52" t="s">
        <v>7142</v>
      </c>
      <c r="C722" s="52" t="s">
        <v>1193</v>
      </c>
      <c r="D722" s="52" t="s">
        <v>26</v>
      </c>
      <c r="E722" s="52" t="n">
        <v>67.2</v>
      </c>
      <c r="F722" s="52" t="n">
        <v>91.8</v>
      </c>
      <c r="G722" s="54" t="n">
        <f aca="false">ROUND(E722*F722/100,1)</f>
        <v>61.7</v>
      </c>
      <c r="H722" s="52" t="n">
        <v>4.04</v>
      </c>
      <c r="I722" s="52" t="n">
        <v>86.2</v>
      </c>
      <c r="J722" s="52" t="n">
        <v>4.4</v>
      </c>
      <c r="K722" s="52" t="n">
        <v>-4.18</v>
      </c>
      <c r="L722" s="52" t="n">
        <v>2</v>
      </c>
      <c r="M722" s="52" t="n">
        <v>72.6</v>
      </c>
      <c r="N722" s="52" t="s">
        <v>80</v>
      </c>
      <c r="O722" s="52" t="s">
        <v>10061</v>
      </c>
      <c r="P722" s="55" t="str">
        <f aca="false">IF(G722&gt;=90,"Excellent",IF(G722&gt;=80,"Good",IF(G722&gt;=70,"At Risk","Poor")))</f>
        <v>Poor</v>
      </c>
      <c r="Q722" s="55" t="n">
        <f aca="false">ROUND(G722*0.4+(100-H722)*0.3+I722*0.3,2)</f>
        <v>79.33</v>
      </c>
      <c r="R722" s="55" t="str">
        <f aca="false">IF(H722&gt;5,"High Rejection",IF(H722&gt;2,"Watch","OK"))</f>
        <v>Watch</v>
      </c>
    </row>
    <row r="723" customFormat="false" ht="15" hidden="false" customHeight="true" outlineLevel="0" collapsed="false">
      <c r="A723" s="56" t="s">
        <v>15198</v>
      </c>
      <c r="B723" s="56" t="s">
        <v>4491</v>
      </c>
      <c r="C723" s="56" t="s">
        <v>3259</v>
      </c>
      <c r="D723" s="56" t="s">
        <v>38</v>
      </c>
      <c r="E723" s="56" t="n">
        <v>89.4</v>
      </c>
      <c r="F723" s="56" t="n">
        <v>98.4</v>
      </c>
      <c r="G723" s="54" t="n">
        <f aca="false">ROUND(E723*F723/100,1)</f>
        <v>88</v>
      </c>
      <c r="H723" s="56" t="n">
        <v>3.9</v>
      </c>
      <c r="I723" s="56" t="n">
        <v>93.5</v>
      </c>
      <c r="J723" s="56" t="n">
        <v>12.7</v>
      </c>
      <c r="K723" s="56" t="n">
        <v>3.53</v>
      </c>
      <c r="L723" s="56" t="n">
        <v>1</v>
      </c>
      <c r="M723" s="56" t="n">
        <v>57.8</v>
      </c>
      <c r="N723" s="56" t="s">
        <v>80</v>
      </c>
      <c r="O723" s="56" t="s">
        <v>10061</v>
      </c>
      <c r="P723" s="55" t="str">
        <f aca="false">IF(G723&gt;=90,"Excellent",IF(G723&gt;=80,"Good",IF(G723&gt;=70,"At Risk","Poor")))</f>
        <v>Good</v>
      </c>
      <c r="Q723" s="55" t="n">
        <f aca="false">ROUND(G723*0.4+(100-H723)*0.3+I723*0.3,2)</f>
        <v>92.08</v>
      </c>
      <c r="R723" s="55" t="str">
        <f aca="false">IF(H723&gt;5,"High Rejection",IF(H723&gt;2,"Watch","OK"))</f>
        <v>Watch</v>
      </c>
    </row>
    <row r="724" customFormat="false" ht="15" hidden="false" customHeight="true" outlineLevel="0" collapsed="false">
      <c r="A724" s="52" t="s">
        <v>15199</v>
      </c>
      <c r="B724" s="52" t="s">
        <v>14396</v>
      </c>
      <c r="C724" s="52" t="s">
        <v>2065</v>
      </c>
      <c r="D724" s="52" t="s">
        <v>26</v>
      </c>
      <c r="E724" s="52" t="n">
        <v>73.3</v>
      </c>
      <c r="F724" s="52" t="n">
        <v>87.6</v>
      </c>
      <c r="G724" s="54" t="n">
        <f aca="false">ROUND(E724*F724/100,1)</f>
        <v>64.2</v>
      </c>
      <c r="H724" s="52" t="n">
        <v>1.48</v>
      </c>
      <c r="I724" s="52" t="n">
        <v>89.2</v>
      </c>
      <c r="J724" s="52" t="n">
        <v>3.1</v>
      </c>
      <c r="K724" s="52" t="n">
        <v>0.86</v>
      </c>
      <c r="L724" s="52" t="n">
        <v>2</v>
      </c>
      <c r="M724" s="52" t="n">
        <v>75</v>
      </c>
      <c r="N724" s="52" t="s">
        <v>81</v>
      </c>
      <c r="O724" s="52" t="s">
        <v>10066</v>
      </c>
      <c r="P724" s="55" t="str">
        <f aca="false">IF(G724&gt;=90,"Excellent",IF(G724&gt;=80,"Good",IF(G724&gt;=70,"At Risk","Poor")))</f>
        <v>Poor</v>
      </c>
      <c r="Q724" s="55" t="n">
        <f aca="false">ROUND(G724*0.4+(100-H724)*0.3+I724*0.3,2)</f>
        <v>82</v>
      </c>
      <c r="R724" s="55" t="str">
        <f aca="false">IF(H724&gt;5,"High Rejection",IF(H724&gt;2,"Watch","OK"))</f>
        <v>OK</v>
      </c>
    </row>
    <row r="725" customFormat="false" ht="15" hidden="false" customHeight="true" outlineLevel="0" collapsed="false">
      <c r="A725" s="56" t="s">
        <v>15200</v>
      </c>
      <c r="B725" s="56" t="s">
        <v>5466</v>
      </c>
      <c r="C725" s="56" t="s">
        <v>7672</v>
      </c>
      <c r="D725" s="56" t="s">
        <v>37</v>
      </c>
      <c r="E725" s="56" t="n">
        <v>95.6</v>
      </c>
      <c r="F725" s="56" t="n">
        <v>70</v>
      </c>
      <c r="G725" s="54" t="n">
        <f aca="false">ROUND(E725*F725/100,1)</f>
        <v>66.9</v>
      </c>
      <c r="H725" s="56" t="n">
        <v>4.83</v>
      </c>
      <c r="I725" s="56" t="n">
        <v>87.6</v>
      </c>
      <c r="J725" s="56" t="n">
        <v>10.6</v>
      </c>
      <c r="K725" s="56" t="n">
        <v>9.16</v>
      </c>
      <c r="L725" s="56" t="n">
        <v>1</v>
      </c>
      <c r="M725" s="56" t="n">
        <v>81.4</v>
      </c>
      <c r="N725" s="56" t="s">
        <v>78</v>
      </c>
      <c r="O725" s="56" t="s">
        <v>10061</v>
      </c>
      <c r="P725" s="55" t="str">
        <f aca="false">IF(G725&gt;=90,"Excellent",IF(G725&gt;=80,"Good",IF(G725&gt;=70,"At Risk","Poor")))</f>
        <v>Poor</v>
      </c>
      <c r="Q725" s="55" t="n">
        <f aca="false">ROUND(G725*0.4+(100-H725)*0.3+I725*0.3,2)</f>
        <v>81.59</v>
      </c>
      <c r="R725" s="55" t="str">
        <f aca="false">IF(H725&gt;5,"High Rejection",IF(H725&gt;2,"Watch","OK"))</f>
        <v>Watch</v>
      </c>
    </row>
    <row r="726" customFormat="false" ht="15" hidden="false" customHeight="true" outlineLevel="0" collapsed="false">
      <c r="A726" s="52" t="s">
        <v>15201</v>
      </c>
      <c r="B726" s="52" t="s">
        <v>6483</v>
      </c>
      <c r="C726" s="52" t="s">
        <v>705</v>
      </c>
      <c r="D726" s="52" t="s">
        <v>50</v>
      </c>
      <c r="E726" s="52" t="n">
        <v>80.8</v>
      </c>
      <c r="F726" s="52" t="n">
        <v>70.9</v>
      </c>
      <c r="G726" s="54" t="n">
        <f aca="false">ROUND(E726*F726/100,1)</f>
        <v>57.3</v>
      </c>
      <c r="H726" s="52" t="n">
        <v>3.34</v>
      </c>
      <c r="I726" s="52" t="n">
        <v>93.9</v>
      </c>
      <c r="J726" s="52" t="n">
        <v>10.2</v>
      </c>
      <c r="K726" s="52" t="n">
        <v>2.92</v>
      </c>
      <c r="L726" s="52" t="n">
        <v>1</v>
      </c>
      <c r="M726" s="52" t="n">
        <v>83.9</v>
      </c>
      <c r="N726" s="52" t="s">
        <v>81</v>
      </c>
      <c r="O726" s="52" t="s">
        <v>10061</v>
      </c>
      <c r="P726" s="55" t="str">
        <f aca="false">IF(G726&gt;=90,"Excellent",IF(G726&gt;=80,"Good",IF(G726&gt;=70,"At Risk","Poor")))</f>
        <v>Poor</v>
      </c>
      <c r="Q726" s="55" t="n">
        <f aca="false">ROUND(G726*0.4+(100-H726)*0.3+I726*0.3,2)</f>
        <v>80.09</v>
      </c>
      <c r="R726" s="55" t="str">
        <f aca="false">IF(H726&gt;5,"High Rejection",IF(H726&gt;2,"Watch","OK"))</f>
        <v>Watch</v>
      </c>
    </row>
    <row r="727" customFormat="false" ht="15" hidden="false" customHeight="true" outlineLevel="0" collapsed="false">
      <c r="A727" s="56" t="s">
        <v>15202</v>
      </c>
      <c r="B727" s="56" t="s">
        <v>6147</v>
      </c>
      <c r="C727" s="56" t="s">
        <v>2597</v>
      </c>
      <c r="D727" s="56" t="s">
        <v>16</v>
      </c>
      <c r="E727" s="56" t="n">
        <v>95.1</v>
      </c>
      <c r="F727" s="56" t="n">
        <v>95</v>
      </c>
      <c r="G727" s="54" t="n">
        <f aca="false">ROUND(E727*F727/100,1)</f>
        <v>90.3</v>
      </c>
      <c r="H727" s="56" t="n">
        <v>3.47</v>
      </c>
      <c r="I727" s="56" t="n">
        <v>93.3</v>
      </c>
      <c r="J727" s="56" t="n">
        <v>11.3</v>
      </c>
      <c r="K727" s="56" t="n">
        <v>4.56</v>
      </c>
      <c r="L727" s="56" t="n">
        <v>6</v>
      </c>
      <c r="M727" s="56" t="n">
        <v>77</v>
      </c>
      <c r="N727" s="56" t="s">
        <v>81</v>
      </c>
      <c r="O727" s="56" t="s">
        <v>10061</v>
      </c>
      <c r="P727" s="55" t="str">
        <f aca="false">IF(G727&gt;=90,"Excellent",IF(G727&gt;=80,"Good",IF(G727&gt;=70,"At Risk","Poor")))</f>
        <v>Excellent</v>
      </c>
      <c r="Q727" s="55" t="n">
        <f aca="false">ROUND(G727*0.4+(100-H727)*0.3+I727*0.3,2)</f>
        <v>93.07</v>
      </c>
      <c r="R727" s="55" t="str">
        <f aca="false">IF(H727&gt;5,"High Rejection",IF(H727&gt;2,"Watch","OK"))</f>
        <v>Watch</v>
      </c>
    </row>
    <row r="728" customFormat="false" ht="15" hidden="false" customHeight="true" outlineLevel="0" collapsed="false">
      <c r="A728" s="52" t="s">
        <v>15203</v>
      </c>
      <c r="B728" s="52" t="s">
        <v>5462</v>
      </c>
      <c r="C728" s="52" t="s">
        <v>2084</v>
      </c>
      <c r="D728" s="52" t="s">
        <v>16</v>
      </c>
      <c r="E728" s="52" t="n">
        <v>94.6</v>
      </c>
      <c r="F728" s="52" t="n">
        <v>90.4</v>
      </c>
      <c r="G728" s="54" t="n">
        <f aca="false">ROUND(E728*F728/100,1)</f>
        <v>85.5</v>
      </c>
      <c r="H728" s="52" t="n">
        <v>6.26</v>
      </c>
      <c r="I728" s="52" t="n">
        <v>93.9</v>
      </c>
      <c r="J728" s="52" t="n">
        <v>10.5</v>
      </c>
      <c r="K728" s="52" t="n">
        <v>0.19</v>
      </c>
      <c r="L728" s="52" t="n">
        <v>7</v>
      </c>
      <c r="M728" s="52" t="n">
        <v>78.7</v>
      </c>
      <c r="N728" s="52" t="s">
        <v>81</v>
      </c>
      <c r="O728" s="52" t="s">
        <v>10066</v>
      </c>
      <c r="P728" s="55" t="str">
        <f aca="false">IF(G728&gt;=90,"Excellent",IF(G728&gt;=80,"Good",IF(G728&gt;=70,"At Risk","Poor")))</f>
        <v>Good</v>
      </c>
      <c r="Q728" s="55" t="n">
        <f aca="false">ROUND(G728*0.4+(100-H728)*0.3+I728*0.3,2)</f>
        <v>90.49</v>
      </c>
      <c r="R728" s="55" t="str">
        <f aca="false">IF(H728&gt;5,"High Rejection",IF(H728&gt;2,"Watch","OK"))</f>
        <v>High Rejection</v>
      </c>
    </row>
    <row r="729" customFormat="false" ht="15" hidden="false" customHeight="true" outlineLevel="0" collapsed="false">
      <c r="A729" s="56" t="s">
        <v>15204</v>
      </c>
      <c r="B729" s="56" t="s">
        <v>15205</v>
      </c>
      <c r="C729" s="56" t="s">
        <v>4391</v>
      </c>
      <c r="D729" s="56" t="s">
        <v>44</v>
      </c>
      <c r="E729" s="56" t="n">
        <v>76.7</v>
      </c>
      <c r="F729" s="56" t="n">
        <v>75.6</v>
      </c>
      <c r="G729" s="54" t="n">
        <f aca="false">ROUND(E729*F729/100,1)</f>
        <v>58</v>
      </c>
      <c r="H729" s="56" t="n">
        <v>7.78</v>
      </c>
      <c r="I729" s="56" t="n">
        <v>98.7</v>
      </c>
      <c r="J729" s="56" t="n">
        <v>10.5</v>
      </c>
      <c r="K729" s="56" t="n">
        <v>-0.46</v>
      </c>
      <c r="L729" s="56" t="n">
        <v>9</v>
      </c>
      <c r="M729" s="56" t="n">
        <v>74.8</v>
      </c>
      <c r="N729" s="56" t="s">
        <v>80</v>
      </c>
      <c r="O729" s="56" t="s">
        <v>10061</v>
      </c>
      <c r="P729" s="55" t="str">
        <f aca="false">IF(G729&gt;=90,"Excellent",IF(G729&gt;=80,"Good",IF(G729&gt;=70,"At Risk","Poor")))</f>
        <v>Poor</v>
      </c>
      <c r="Q729" s="55" t="n">
        <f aca="false">ROUND(G729*0.4+(100-H729)*0.3+I729*0.3,2)</f>
        <v>80.48</v>
      </c>
      <c r="R729" s="55" t="str">
        <f aca="false">IF(H729&gt;5,"High Rejection",IF(H729&gt;2,"Watch","OK"))</f>
        <v>High Rejection</v>
      </c>
    </row>
    <row r="730" customFormat="false" ht="15" hidden="false" customHeight="true" outlineLevel="0" collapsed="false">
      <c r="A730" s="52" t="s">
        <v>15206</v>
      </c>
      <c r="B730" s="52" t="s">
        <v>14622</v>
      </c>
      <c r="C730" s="52" t="s">
        <v>7815</v>
      </c>
      <c r="D730" s="52" t="s">
        <v>10</v>
      </c>
      <c r="E730" s="52" t="n">
        <v>62.1</v>
      </c>
      <c r="F730" s="52" t="n">
        <v>88.8</v>
      </c>
      <c r="G730" s="54" t="n">
        <f aca="false">ROUND(E730*F730/100,1)</f>
        <v>55.1</v>
      </c>
      <c r="H730" s="52" t="n">
        <v>2.72</v>
      </c>
      <c r="I730" s="52" t="n">
        <v>97.1</v>
      </c>
      <c r="J730" s="52" t="n">
        <v>6.2</v>
      </c>
      <c r="K730" s="52" t="n">
        <v>6.47</v>
      </c>
      <c r="L730" s="52" t="n">
        <v>0</v>
      </c>
      <c r="M730" s="52" t="n">
        <v>58.6</v>
      </c>
      <c r="N730" s="52" t="s">
        <v>79</v>
      </c>
      <c r="O730" s="52" t="s">
        <v>10066</v>
      </c>
      <c r="P730" s="55" t="str">
        <f aca="false">IF(G730&gt;=90,"Excellent",IF(G730&gt;=80,"Good",IF(G730&gt;=70,"At Risk","Poor")))</f>
        <v>Poor</v>
      </c>
      <c r="Q730" s="55" t="n">
        <f aca="false">ROUND(G730*0.4+(100-H730)*0.3+I730*0.3,2)</f>
        <v>80.35</v>
      </c>
      <c r="R730" s="55" t="str">
        <f aca="false">IF(H730&gt;5,"High Rejection",IF(H730&gt;2,"Watch","OK"))</f>
        <v>Watch</v>
      </c>
    </row>
    <row r="731" customFormat="false" ht="15" hidden="false" customHeight="true" outlineLevel="0" collapsed="false">
      <c r="A731" s="56" t="s">
        <v>15207</v>
      </c>
      <c r="B731" s="56" t="s">
        <v>6098</v>
      </c>
      <c r="C731" s="56" t="s">
        <v>1342</v>
      </c>
      <c r="D731" s="56" t="s">
        <v>28</v>
      </c>
      <c r="E731" s="56" t="n">
        <v>72.6</v>
      </c>
      <c r="F731" s="56" t="n">
        <v>71.2</v>
      </c>
      <c r="G731" s="54" t="n">
        <f aca="false">ROUND(E731*F731/100,1)</f>
        <v>51.7</v>
      </c>
      <c r="H731" s="56" t="n">
        <v>6.8</v>
      </c>
      <c r="I731" s="56" t="n">
        <v>96.9</v>
      </c>
      <c r="J731" s="56" t="n">
        <v>-2.9</v>
      </c>
      <c r="K731" s="56" t="n">
        <v>-2.07</v>
      </c>
      <c r="L731" s="56" t="n">
        <v>1</v>
      </c>
      <c r="M731" s="56" t="n">
        <v>57.4</v>
      </c>
      <c r="N731" s="56" t="s">
        <v>81</v>
      </c>
      <c r="O731" s="56" t="s">
        <v>10066</v>
      </c>
      <c r="P731" s="55" t="str">
        <f aca="false">IF(G731&gt;=90,"Excellent",IF(G731&gt;=80,"Good",IF(G731&gt;=70,"At Risk","Poor")))</f>
        <v>Poor</v>
      </c>
      <c r="Q731" s="55" t="n">
        <f aca="false">ROUND(G731*0.4+(100-H731)*0.3+I731*0.3,2)</f>
        <v>77.71</v>
      </c>
      <c r="R731" s="55" t="str">
        <f aca="false">IF(H731&gt;5,"High Rejection",IF(H731&gt;2,"Watch","OK"))</f>
        <v>High Rejection</v>
      </c>
    </row>
    <row r="732" customFormat="false" ht="15" hidden="false" customHeight="true" outlineLevel="0" collapsed="false">
      <c r="A732" s="52" t="s">
        <v>15208</v>
      </c>
      <c r="B732" s="52" t="s">
        <v>4433</v>
      </c>
      <c r="C732" s="52" t="s">
        <v>3748</v>
      </c>
      <c r="D732" s="52" t="s">
        <v>35</v>
      </c>
      <c r="E732" s="52" t="n">
        <v>79.7</v>
      </c>
      <c r="F732" s="52" t="n">
        <v>86.2</v>
      </c>
      <c r="G732" s="54" t="n">
        <f aca="false">ROUND(E732*F732/100,1)</f>
        <v>68.7</v>
      </c>
      <c r="H732" s="52" t="n">
        <v>3.89</v>
      </c>
      <c r="I732" s="52" t="n">
        <v>95.4</v>
      </c>
      <c r="J732" s="52" t="n">
        <v>-4.8</v>
      </c>
      <c r="K732" s="52" t="n">
        <v>9.29</v>
      </c>
      <c r="L732" s="52" t="n">
        <v>2</v>
      </c>
      <c r="M732" s="52" t="n">
        <v>87</v>
      </c>
      <c r="N732" s="52" t="s">
        <v>80</v>
      </c>
      <c r="O732" s="52" t="s">
        <v>10061</v>
      </c>
      <c r="P732" s="55" t="str">
        <f aca="false">IF(G732&gt;=90,"Excellent",IF(G732&gt;=80,"Good",IF(G732&gt;=70,"At Risk","Poor")))</f>
        <v>Poor</v>
      </c>
      <c r="Q732" s="55" t="n">
        <f aca="false">ROUND(G732*0.4+(100-H732)*0.3+I732*0.3,2)</f>
        <v>84.93</v>
      </c>
      <c r="R732" s="55" t="str">
        <f aca="false">IF(H732&gt;5,"High Rejection",IF(H732&gt;2,"Watch","OK"))</f>
        <v>Watch</v>
      </c>
    </row>
    <row r="733" customFormat="false" ht="15" hidden="false" customHeight="true" outlineLevel="0" collapsed="false">
      <c r="A733" s="56" t="s">
        <v>15209</v>
      </c>
      <c r="B733" s="56" t="s">
        <v>5521</v>
      </c>
      <c r="C733" s="56" t="s">
        <v>3303</v>
      </c>
      <c r="D733" s="56" t="s">
        <v>45</v>
      </c>
      <c r="E733" s="56" t="n">
        <v>81.1</v>
      </c>
      <c r="F733" s="56" t="n">
        <v>76.9</v>
      </c>
      <c r="G733" s="54" t="n">
        <f aca="false">ROUND(E733*F733/100,1)</f>
        <v>62.4</v>
      </c>
      <c r="H733" s="56" t="n">
        <v>1.48</v>
      </c>
      <c r="I733" s="56" t="n">
        <v>92.6</v>
      </c>
      <c r="J733" s="56" t="n">
        <v>11.1</v>
      </c>
      <c r="K733" s="56" t="n">
        <v>4.82</v>
      </c>
      <c r="L733" s="56" t="n">
        <v>5</v>
      </c>
      <c r="M733" s="56" t="n">
        <v>98</v>
      </c>
      <c r="N733" s="56" t="s">
        <v>80</v>
      </c>
      <c r="O733" s="56" t="s">
        <v>10066</v>
      </c>
      <c r="P733" s="55" t="str">
        <f aca="false">IF(G733&gt;=90,"Excellent",IF(G733&gt;=80,"Good",IF(G733&gt;=70,"At Risk","Poor")))</f>
        <v>Poor</v>
      </c>
      <c r="Q733" s="55" t="n">
        <f aca="false">ROUND(G733*0.4+(100-H733)*0.3+I733*0.3,2)</f>
        <v>82.3</v>
      </c>
      <c r="R733" s="55" t="str">
        <f aca="false">IF(H733&gt;5,"High Rejection",IF(H733&gt;2,"Watch","OK"))</f>
        <v>OK</v>
      </c>
    </row>
    <row r="734" customFormat="false" ht="15" hidden="false" customHeight="true" outlineLevel="0" collapsed="false">
      <c r="A734" s="52" t="s">
        <v>15210</v>
      </c>
      <c r="B734" s="52" t="s">
        <v>5161</v>
      </c>
      <c r="C734" s="52" t="s">
        <v>598</v>
      </c>
      <c r="D734" s="52" t="s">
        <v>46</v>
      </c>
      <c r="E734" s="52" t="n">
        <v>88.8</v>
      </c>
      <c r="F734" s="52" t="n">
        <v>94.2</v>
      </c>
      <c r="G734" s="54" t="n">
        <f aca="false">ROUND(E734*F734/100,1)</f>
        <v>83.6</v>
      </c>
      <c r="H734" s="52" t="n">
        <v>5.55</v>
      </c>
      <c r="I734" s="52" t="n">
        <v>96</v>
      </c>
      <c r="J734" s="52" t="n">
        <v>-4.8</v>
      </c>
      <c r="K734" s="52" t="n">
        <v>8.94</v>
      </c>
      <c r="L734" s="52" t="n">
        <v>3</v>
      </c>
      <c r="M734" s="52" t="n">
        <v>87.5</v>
      </c>
      <c r="N734" s="52" t="s">
        <v>79</v>
      </c>
      <c r="O734" s="52" t="s">
        <v>10061</v>
      </c>
      <c r="P734" s="55" t="str">
        <f aca="false">IF(G734&gt;=90,"Excellent",IF(G734&gt;=80,"Good",IF(G734&gt;=70,"At Risk","Poor")))</f>
        <v>Good</v>
      </c>
      <c r="Q734" s="55" t="n">
        <f aca="false">ROUND(G734*0.4+(100-H734)*0.3+I734*0.3,2)</f>
        <v>90.58</v>
      </c>
      <c r="R734" s="55" t="str">
        <f aca="false">IF(H734&gt;5,"High Rejection",IF(H734&gt;2,"Watch","OK"))</f>
        <v>High Rejection</v>
      </c>
    </row>
    <row r="735" customFormat="false" ht="15" hidden="false" customHeight="true" outlineLevel="0" collapsed="false">
      <c r="A735" s="56" t="s">
        <v>15211</v>
      </c>
      <c r="B735" s="56" t="s">
        <v>5242</v>
      </c>
      <c r="C735" s="56" t="s">
        <v>4430</v>
      </c>
      <c r="D735" s="56" t="s">
        <v>55</v>
      </c>
      <c r="E735" s="56" t="n">
        <v>75.7</v>
      </c>
      <c r="F735" s="56" t="n">
        <v>89</v>
      </c>
      <c r="G735" s="54" t="n">
        <f aca="false">ROUND(E735*F735/100,1)</f>
        <v>67.4</v>
      </c>
      <c r="H735" s="56" t="n">
        <v>7.25</v>
      </c>
      <c r="I735" s="56" t="n">
        <v>92.7</v>
      </c>
      <c r="J735" s="56" t="n">
        <v>13.7</v>
      </c>
      <c r="K735" s="56" t="n">
        <v>6.62</v>
      </c>
      <c r="L735" s="56" t="n">
        <v>1</v>
      </c>
      <c r="M735" s="56" t="n">
        <v>90.8</v>
      </c>
      <c r="N735" s="56" t="s">
        <v>81</v>
      </c>
      <c r="O735" s="56" t="s">
        <v>10061</v>
      </c>
      <c r="P735" s="55" t="str">
        <f aca="false">IF(G735&gt;=90,"Excellent",IF(G735&gt;=80,"Good",IF(G735&gt;=70,"At Risk","Poor")))</f>
        <v>Poor</v>
      </c>
      <c r="Q735" s="55" t="n">
        <f aca="false">ROUND(G735*0.4+(100-H735)*0.3+I735*0.3,2)</f>
        <v>82.6</v>
      </c>
      <c r="R735" s="55" t="str">
        <f aca="false">IF(H735&gt;5,"High Rejection",IF(H735&gt;2,"Watch","OK"))</f>
        <v>High Rejection</v>
      </c>
    </row>
    <row r="736" customFormat="false" ht="15" hidden="false" customHeight="true" outlineLevel="0" collapsed="false">
      <c r="A736" s="52" t="s">
        <v>15212</v>
      </c>
      <c r="B736" s="52" t="s">
        <v>4546</v>
      </c>
      <c r="C736" s="52" t="s">
        <v>3864</v>
      </c>
      <c r="D736" s="52" t="s">
        <v>41</v>
      </c>
      <c r="E736" s="52" t="n">
        <v>62.9</v>
      </c>
      <c r="F736" s="52" t="n">
        <v>84.1</v>
      </c>
      <c r="G736" s="54" t="n">
        <f aca="false">ROUND(E736*F736/100,1)</f>
        <v>52.9</v>
      </c>
      <c r="H736" s="52" t="n">
        <v>7.83</v>
      </c>
      <c r="I736" s="52" t="n">
        <v>99</v>
      </c>
      <c r="J736" s="52" t="n">
        <v>-3.5</v>
      </c>
      <c r="K736" s="52" t="n">
        <v>5.37</v>
      </c>
      <c r="L736" s="52" t="n">
        <v>1</v>
      </c>
      <c r="M736" s="52" t="n">
        <v>80</v>
      </c>
      <c r="N736" s="52" t="s">
        <v>80</v>
      </c>
      <c r="O736" s="52" t="s">
        <v>10061</v>
      </c>
      <c r="P736" s="55" t="str">
        <f aca="false">IF(G736&gt;=90,"Excellent",IF(G736&gt;=80,"Good",IF(G736&gt;=70,"At Risk","Poor")))</f>
        <v>Poor</v>
      </c>
      <c r="Q736" s="55" t="n">
        <f aca="false">ROUND(G736*0.4+(100-H736)*0.3+I736*0.3,2)</f>
        <v>78.51</v>
      </c>
      <c r="R736" s="55" t="str">
        <f aca="false">IF(H736&gt;5,"High Rejection",IF(H736&gt;2,"Watch","OK"))</f>
        <v>High Rejection</v>
      </c>
    </row>
    <row r="737" customFormat="false" ht="15" hidden="false" customHeight="true" outlineLevel="0" collapsed="false">
      <c r="A737" s="56" t="s">
        <v>15213</v>
      </c>
      <c r="B737" s="56" t="s">
        <v>4314</v>
      </c>
      <c r="C737" s="56" t="s">
        <v>2960</v>
      </c>
      <c r="D737" s="56" t="s">
        <v>53</v>
      </c>
      <c r="E737" s="56" t="n">
        <v>61</v>
      </c>
      <c r="F737" s="56" t="n">
        <v>92.8</v>
      </c>
      <c r="G737" s="54" t="n">
        <f aca="false">ROUND(E737*F737/100,1)</f>
        <v>56.6</v>
      </c>
      <c r="H737" s="56" t="n">
        <v>1.32</v>
      </c>
      <c r="I737" s="56" t="n">
        <v>91.9</v>
      </c>
      <c r="J737" s="56" t="n">
        <v>12.4</v>
      </c>
      <c r="K737" s="56" t="n">
        <v>9.97</v>
      </c>
      <c r="L737" s="56" t="n">
        <v>5</v>
      </c>
      <c r="M737" s="56" t="n">
        <v>55.8</v>
      </c>
      <c r="N737" s="56" t="s">
        <v>80</v>
      </c>
      <c r="O737" s="56" t="s">
        <v>10066</v>
      </c>
      <c r="P737" s="55" t="str">
        <f aca="false">IF(G737&gt;=90,"Excellent",IF(G737&gt;=80,"Good",IF(G737&gt;=70,"At Risk","Poor")))</f>
        <v>Poor</v>
      </c>
      <c r="Q737" s="55" t="n">
        <f aca="false">ROUND(G737*0.4+(100-H737)*0.3+I737*0.3,2)</f>
        <v>79.81</v>
      </c>
      <c r="R737" s="55" t="str">
        <f aca="false">IF(H737&gt;5,"High Rejection",IF(H737&gt;2,"Watch","OK"))</f>
        <v>OK</v>
      </c>
    </row>
    <row r="738" customFormat="false" ht="15" hidden="false" customHeight="true" outlineLevel="0" collapsed="false">
      <c r="A738" s="52" t="s">
        <v>15214</v>
      </c>
      <c r="B738" s="52" t="s">
        <v>6055</v>
      </c>
      <c r="C738" s="52" t="s">
        <v>8652</v>
      </c>
      <c r="D738" s="52" t="s">
        <v>19</v>
      </c>
      <c r="E738" s="52" t="n">
        <v>94.8</v>
      </c>
      <c r="F738" s="52" t="n">
        <v>94.1</v>
      </c>
      <c r="G738" s="54" t="n">
        <f aca="false">ROUND(E738*F738/100,1)</f>
        <v>89.2</v>
      </c>
      <c r="H738" s="52" t="n">
        <v>6.38</v>
      </c>
      <c r="I738" s="52" t="n">
        <v>85.9</v>
      </c>
      <c r="J738" s="52" t="n">
        <v>8.9</v>
      </c>
      <c r="K738" s="52" t="n">
        <v>6.48</v>
      </c>
      <c r="L738" s="52" t="n">
        <v>1</v>
      </c>
      <c r="M738" s="52" t="n">
        <v>65.6</v>
      </c>
      <c r="N738" s="52" t="s">
        <v>80</v>
      </c>
      <c r="O738" s="52" t="s">
        <v>10061</v>
      </c>
      <c r="P738" s="55" t="str">
        <f aca="false">IF(G738&gt;=90,"Excellent",IF(G738&gt;=80,"Good",IF(G738&gt;=70,"At Risk","Poor")))</f>
        <v>Good</v>
      </c>
      <c r="Q738" s="55" t="n">
        <f aca="false">ROUND(G738*0.4+(100-H738)*0.3+I738*0.3,2)</f>
        <v>89.54</v>
      </c>
      <c r="R738" s="55" t="str">
        <f aca="false">IF(H738&gt;5,"High Rejection",IF(H738&gt;2,"Watch","OK"))</f>
        <v>High Rejection</v>
      </c>
    </row>
    <row r="739" customFormat="false" ht="15" hidden="false" customHeight="true" outlineLevel="0" collapsed="false">
      <c r="A739" s="56" t="s">
        <v>15215</v>
      </c>
      <c r="B739" s="56" t="s">
        <v>4719</v>
      </c>
      <c r="C739" s="56" t="s">
        <v>2092</v>
      </c>
      <c r="D739" s="56" t="s">
        <v>30</v>
      </c>
      <c r="E739" s="56" t="n">
        <v>90.4</v>
      </c>
      <c r="F739" s="56" t="n">
        <v>93.4</v>
      </c>
      <c r="G739" s="54" t="n">
        <f aca="false">ROUND(E739*F739/100,1)</f>
        <v>84.4</v>
      </c>
      <c r="H739" s="56" t="n">
        <v>5.73</v>
      </c>
      <c r="I739" s="56" t="n">
        <v>87.6</v>
      </c>
      <c r="J739" s="56" t="n">
        <v>9.3</v>
      </c>
      <c r="K739" s="56" t="n">
        <v>9.32</v>
      </c>
      <c r="L739" s="56" t="n">
        <v>1</v>
      </c>
      <c r="M739" s="56" t="n">
        <v>68</v>
      </c>
      <c r="N739" s="56" t="s">
        <v>81</v>
      </c>
      <c r="O739" s="56" t="s">
        <v>10066</v>
      </c>
      <c r="P739" s="55" t="str">
        <f aca="false">IF(G739&gt;=90,"Excellent",IF(G739&gt;=80,"Good",IF(G739&gt;=70,"At Risk","Poor")))</f>
        <v>Good</v>
      </c>
      <c r="Q739" s="55" t="n">
        <f aca="false">ROUND(G739*0.4+(100-H739)*0.3+I739*0.3,2)</f>
        <v>88.32</v>
      </c>
      <c r="R739" s="55" t="str">
        <f aca="false">IF(H739&gt;5,"High Rejection",IF(H739&gt;2,"Watch","OK"))</f>
        <v>High Rejection</v>
      </c>
    </row>
    <row r="740" customFormat="false" ht="15" hidden="false" customHeight="true" outlineLevel="0" collapsed="false">
      <c r="A740" s="52" t="s">
        <v>15216</v>
      </c>
      <c r="B740" s="52" t="s">
        <v>15217</v>
      </c>
      <c r="C740" s="52" t="s">
        <v>618</v>
      </c>
      <c r="D740" s="52" t="s">
        <v>26</v>
      </c>
      <c r="E740" s="52" t="n">
        <v>68.7</v>
      </c>
      <c r="F740" s="52" t="n">
        <v>80.4</v>
      </c>
      <c r="G740" s="54" t="n">
        <f aca="false">ROUND(E740*F740/100,1)</f>
        <v>55.2</v>
      </c>
      <c r="H740" s="52" t="n">
        <v>7.58</v>
      </c>
      <c r="I740" s="52" t="n">
        <v>90.8</v>
      </c>
      <c r="J740" s="52" t="n">
        <v>11.8</v>
      </c>
      <c r="K740" s="52" t="n">
        <v>1.17</v>
      </c>
      <c r="L740" s="52" t="n">
        <v>0</v>
      </c>
      <c r="M740" s="52" t="n">
        <v>95.3</v>
      </c>
      <c r="N740" s="52" t="s">
        <v>80</v>
      </c>
      <c r="O740" s="52" t="s">
        <v>10066</v>
      </c>
      <c r="P740" s="55" t="str">
        <f aca="false">IF(G740&gt;=90,"Excellent",IF(G740&gt;=80,"Good",IF(G740&gt;=70,"At Risk","Poor")))</f>
        <v>Poor</v>
      </c>
      <c r="Q740" s="55" t="n">
        <f aca="false">ROUND(G740*0.4+(100-H740)*0.3+I740*0.3,2)</f>
        <v>77.05</v>
      </c>
      <c r="R740" s="55" t="str">
        <f aca="false">IF(H740&gt;5,"High Rejection",IF(H740&gt;2,"Watch","OK"))</f>
        <v>High Rejection</v>
      </c>
    </row>
    <row r="741" customFormat="false" ht="15" hidden="false" customHeight="true" outlineLevel="0" collapsed="false">
      <c r="A741" s="56" t="s">
        <v>15218</v>
      </c>
      <c r="B741" s="56" t="s">
        <v>14994</v>
      </c>
      <c r="C741" s="56" t="s">
        <v>7568</v>
      </c>
      <c r="D741" s="56" t="s">
        <v>36</v>
      </c>
      <c r="E741" s="56" t="n">
        <v>64.1</v>
      </c>
      <c r="F741" s="56" t="n">
        <v>79</v>
      </c>
      <c r="G741" s="54" t="n">
        <f aca="false">ROUND(E741*F741/100,1)</f>
        <v>50.6</v>
      </c>
      <c r="H741" s="56" t="n">
        <v>2.17</v>
      </c>
      <c r="I741" s="56" t="n">
        <v>89.2</v>
      </c>
      <c r="J741" s="56" t="n">
        <v>9.8</v>
      </c>
      <c r="K741" s="56" t="n">
        <v>-0.74</v>
      </c>
      <c r="L741" s="56" t="n">
        <v>1</v>
      </c>
      <c r="M741" s="56" t="n">
        <v>80.8</v>
      </c>
      <c r="N741" s="56" t="s">
        <v>78</v>
      </c>
      <c r="O741" s="56" t="s">
        <v>10066</v>
      </c>
      <c r="P741" s="55" t="str">
        <f aca="false">IF(G741&gt;=90,"Excellent",IF(G741&gt;=80,"Good",IF(G741&gt;=70,"At Risk","Poor")))</f>
        <v>Poor</v>
      </c>
      <c r="Q741" s="55" t="n">
        <f aca="false">ROUND(G741*0.4+(100-H741)*0.3+I741*0.3,2)</f>
        <v>76.35</v>
      </c>
      <c r="R741" s="55" t="str">
        <f aca="false">IF(H741&gt;5,"High Rejection",IF(H741&gt;2,"Watch","OK"))</f>
        <v>Watch</v>
      </c>
    </row>
    <row r="742" customFormat="false" ht="15" hidden="false" customHeight="true" outlineLevel="0" collapsed="false">
      <c r="A742" s="52" t="s">
        <v>15219</v>
      </c>
      <c r="B742" s="52" t="s">
        <v>4260</v>
      </c>
      <c r="C742" s="52" t="s">
        <v>2578</v>
      </c>
      <c r="D742" s="52" t="s">
        <v>46</v>
      </c>
      <c r="E742" s="52" t="n">
        <v>65.7</v>
      </c>
      <c r="F742" s="52" t="n">
        <v>84.1</v>
      </c>
      <c r="G742" s="54" t="n">
        <f aca="false">ROUND(E742*F742/100,1)</f>
        <v>55.3</v>
      </c>
      <c r="H742" s="52" t="n">
        <v>6.9</v>
      </c>
      <c r="I742" s="52" t="n">
        <v>86.2</v>
      </c>
      <c r="J742" s="52" t="n">
        <v>-1.3</v>
      </c>
      <c r="K742" s="52" t="n">
        <v>8.94</v>
      </c>
      <c r="L742" s="52" t="n">
        <v>0</v>
      </c>
      <c r="M742" s="52" t="n">
        <v>64.6</v>
      </c>
      <c r="N742" s="52" t="s">
        <v>79</v>
      </c>
      <c r="O742" s="52" t="s">
        <v>10066</v>
      </c>
      <c r="P742" s="55" t="str">
        <f aca="false">IF(G742&gt;=90,"Excellent",IF(G742&gt;=80,"Good",IF(G742&gt;=70,"At Risk","Poor")))</f>
        <v>Poor</v>
      </c>
      <c r="Q742" s="55" t="n">
        <f aca="false">ROUND(G742*0.4+(100-H742)*0.3+I742*0.3,2)</f>
        <v>75.91</v>
      </c>
      <c r="R742" s="55" t="str">
        <f aca="false">IF(H742&gt;5,"High Rejection",IF(H742&gt;2,"Watch","OK"))</f>
        <v>High Rejection</v>
      </c>
    </row>
    <row r="743" customFormat="false" ht="15" hidden="false" customHeight="true" outlineLevel="0" collapsed="false">
      <c r="A743" s="56" t="s">
        <v>15220</v>
      </c>
      <c r="B743" s="56" t="s">
        <v>5121</v>
      </c>
      <c r="C743" s="56" t="s">
        <v>2496</v>
      </c>
      <c r="D743" s="56" t="s">
        <v>51</v>
      </c>
      <c r="E743" s="56" t="n">
        <v>82.6</v>
      </c>
      <c r="F743" s="56" t="n">
        <v>78.5</v>
      </c>
      <c r="G743" s="54" t="n">
        <f aca="false">ROUND(E743*F743/100,1)</f>
        <v>64.8</v>
      </c>
      <c r="H743" s="56" t="n">
        <v>6.99</v>
      </c>
      <c r="I743" s="56" t="n">
        <v>86.4</v>
      </c>
      <c r="J743" s="56" t="n">
        <v>7.3</v>
      </c>
      <c r="K743" s="56" t="n">
        <v>2.99</v>
      </c>
      <c r="L743" s="56" t="n">
        <v>0</v>
      </c>
      <c r="M743" s="56" t="n">
        <v>74.4</v>
      </c>
      <c r="N743" s="56" t="s">
        <v>79</v>
      </c>
      <c r="O743" s="56" t="s">
        <v>10061</v>
      </c>
      <c r="P743" s="55" t="str">
        <f aca="false">IF(G743&gt;=90,"Excellent",IF(G743&gt;=80,"Good",IF(G743&gt;=70,"At Risk","Poor")))</f>
        <v>Poor</v>
      </c>
      <c r="Q743" s="55" t="n">
        <f aca="false">ROUND(G743*0.4+(100-H743)*0.3+I743*0.3,2)</f>
        <v>79.74</v>
      </c>
      <c r="R743" s="55" t="str">
        <f aca="false">IF(H743&gt;5,"High Rejection",IF(H743&gt;2,"Watch","OK"))</f>
        <v>High Rejection</v>
      </c>
    </row>
    <row r="744" customFormat="false" ht="15" hidden="false" customHeight="true" outlineLevel="0" collapsed="false">
      <c r="A744" s="52" t="s">
        <v>15221</v>
      </c>
      <c r="B744" s="52" t="s">
        <v>5369</v>
      </c>
      <c r="C744" s="52" t="s">
        <v>6264</v>
      </c>
      <c r="D744" s="52" t="s">
        <v>28</v>
      </c>
      <c r="E744" s="52" t="n">
        <v>61.7</v>
      </c>
      <c r="F744" s="52" t="n">
        <v>86.2</v>
      </c>
      <c r="G744" s="54" t="n">
        <f aca="false">ROUND(E744*F744/100,1)</f>
        <v>53.2</v>
      </c>
      <c r="H744" s="52" t="n">
        <v>4.14</v>
      </c>
      <c r="I744" s="52" t="n">
        <v>99.5</v>
      </c>
      <c r="J744" s="52" t="n">
        <v>8.4</v>
      </c>
      <c r="K744" s="52" t="n">
        <v>3.7</v>
      </c>
      <c r="L744" s="52" t="n">
        <v>10</v>
      </c>
      <c r="M744" s="52" t="n">
        <v>100</v>
      </c>
      <c r="N744" s="52" t="s">
        <v>79</v>
      </c>
      <c r="O744" s="52" t="s">
        <v>10061</v>
      </c>
      <c r="P744" s="55" t="str">
        <f aca="false">IF(G744&gt;=90,"Excellent",IF(G744&gt;=80,"Good",IF(G744&gt;=70,"At Risk","Poor")))</f>
        <v>Poor</v>
      </c>
      <c r="Q744" s="55" t="n">
        <f aca="false">ROUND(G744*0.4+(100-H744)*0.3+I744*0.3,2)</f>
        <v>79.89</v>
      </c>
      <c r="R744" s="55" t="str">
        <f aca="false">IF(H744&gt;5,"High Rejection",IF(H744&gt;2,"Watch","OK"))</f>
        <v>Watch</v>
      </c>
    </row>
    <row r="745" customFormat="false" ht="15" hidden="false" customHeight="true" outlineLevel="0" collapsed="false">
      <c r="A745" s="56" t="s">
        <v>15222</v>
      </c>
      <c r="B745" s="56" t="s">
        <v>4962</v>
      </c>
      <c r="C745" s="56" t="s">
        <v>6744</v>
      </c>
      <c r="D745" s="56" t="s">
        <v>37</v>
      </c>
      <c r="E745" s="56" t="n">
        <v>79.2</v>
      </c>
      <c r="F745" s="56" t="n">
        <v>84.7</v>
      </c>
      <c r="G745" s="54" t="n">
        <f aca="false">ROUND(E745*F745/100,1)</f>
        <v>67.1</v>
      </c>
      <c r="H745" s="56" t="n">
        <v>7.13</v>
      </c>
      <c r="I745" s="56" t="n">
        <v>88.1</v>
      </c>
      <c r="J745" s="56" t="n">
        <v>-3.8</v>
      </c>
      <c r="K745" s="56" t="n">
        <v>0.31</v>
      </c>
      <c r="L745" s="56" t="n">
        <v>0</v>
      </c>
      <c r="M745" s="56" t="n">
        <v>57.5</v>
      </c>
      <c r="N745" s="56" t="s">
        <v>79</v>
      </c>
      <c r="O745" s="56" t="s">
        <v>10061</v>
      </c>
      <c r="P745" s="55" t="str">
        <f aca="false">IF(G745&gt;=90,"Excellent",IF(G745&gt;=80,"Good",IF(G745&gt;=70,"At Risk","Poor")))</f>
        <v>Poor</v>
      </c>
      <c r="Q745" s="55" t="n">
        <f aca="false">ROUND(G745*0.4+(100-H745)*0.3+I745*0.3,2)</f>
        <v>81.13</v>
      </c>
      <c r="R745" s="55" t="str">
        <f aca="false">IF(H745&gt;5,"High Rejection",IF(H745&gt;2,"Watch","OK"))</f>
        <v>High Rejection</v>
      </c>
    </row>
    <row r="746" customFormat="false" ht="15" hidden="false" customHeight="true" outlineLevel="0" collapsed="false">
      <c r="A746" s="52" t="s">
        <v>15223</v>
      </c>
      <c r="B746" s="52" t="s">
        <v>5762</v>
      </c>
      <c r="C746" s="52" t="s">
        <v>5185</v>
      </c>
      <c r="D746" s="52" t="s">
        <v>45</v>
      </c>
      <c r="E746" s="52" t="n">
        <v>90.1</v>
      </c>
      <c r="F746" s="52" t="n">
        <v>92.1</v>
      </c>
      <c r="G746" s="54" t="n">
        <f aca="false">ROUND(E746*F746/100,1)</f>
        <v>83</v>
      </c>
      <c r="H746" s="52" t="n">
        <v>0.86</v>
      </c>
      <c r="I746" s="52" t="n">
        <v>90.7</v>
      </c>
      <c r="J746" s="52" t="n">
        <v>6.4</v>
      </c>
      <c r="K746" s="52" t="n">
        <v>-2.75</v>
      </c>
      <c r="L746" s="52" t="n">
        <v>8</v>
      </c>
      <c r="M746" s="52" t="n">
        <v>74.9</v>
      </c>
      <c r="N746" s="52" t="s">
        <v>79</v>
      </c>
      <c r="O746" s="52" t="s">
        <v>10061</v>
      </c>
      <c r="P746" s="55" t="str">
        <f aca="false">IF(G746&gt;=90,"Excellent",IF(G746&gt;=80,"Good",IF(G746&gt;=70,"At Risk","Poor")))</f>
        <v>Good</v>
      </c>
      <c r="Q746" s="55" t="n">
        <f aca="false">ROUND(G746*0.4+(100-H746)*0.3+I746*0.3,2)</f>
        <v>90.15</v>
      </c>
      <c r="R746" s="55" t="str">
        <f aca="false">IF(H746&gt;5,"High Rejection",IF(H746&gt;2,"Watch","OK"))</f>
        <v>OK</v>
      </c>
    </row>
    <row r="747" customFormat="false" ht="15" hidden="false" customHeight="true" outlineLevel="0" collapsed="false">
      <c r="A747" s="56" t="s">
        <v>15224</v>
      </c>
      <c r="B747" s="56" t="s">
        <v>14909</v>
      </c>
      <c r="C747" s="56" t="s">
        <v>3976</v>
      </c>
      <c r="D747" s="56" t="s">
        <v>29</v>
      </c>
      <c r="E747" s="56" t="n">
        <v>77.1</v>
      </c>
      <c r="F747" s="56" t="n">
        <v>73.7</v>
      </c>
      <c r="G747" s="54" t="n">
        <f aca="false">ROUND(E747*F747/100,1)</f>
        <v>56.8</v>
      </c>
      <c r="H747" s="56" t="n">
        <v>2.85</v>
      </c>
      <c r="I747" s="56" t="n">
        <v>90.4</v>
      </c>
      <c r="J747" s="56" t="n">
        <v>7.9</v>
      </c>
      <c r="K747" s="56" t="n">
        <v>-3.33</v>
      </c>
      <c r="L747" s="56" t="n">
        <v>10</v>
      </c>
      <c r="M747" s="56" t="n">
        <v>80.1</v>
      </c>
      <c r="N747" s="56" t="s">
        <v>79</v>
      </c>
      <c r="O747" s="56" t="s">
        <v>10066</v>
      </c>
      <c r="P747" s="55" t="str">
        <f aca="false">IF(G747&gt;=90,"Excellent",IF(G747&gt;=80,"Good",IF(G747&gt;=70,"At Risk","Poor")))</f>
        <v>Poor</v>
      </c>
      <c r="Q747" s="55" t="n">
        <f aca="false">ROUND(G747*0.4+(100-H747)*0.3+I747*0.3,2)</f>
        <v>78.99</v>
      </c>
      <c r="R747" s="55" t="str">
        <f aca="false">IF(H747&gt;5,"High Rejection",IF(H747&gt;2,"Watch","OK"))</f>
        <v>Watch</v>
      </c>
    </row>
    <row r="748" customFormat="false" ht="15" hidden="false" customHeight="true" outlineLevel="0" collapsed="false">
      <c r="A748" s="52" t="s">
        <v>15225</v>
      </c>
      <c r="B748" s="52" t="s">
        <v>14738</v>
      </c>
      <c r="C748" s="52" t="s">
        <v>4801</v>
      </c>
      <c r="D748" s="52" t="s">
        <v>22</v>
      </c>
      <c r="E748" s="52" t="n">
        <v>89.5</v>
      </c>
      <c r="F748" s="52" t="n">
        <v>90.2</v>
      </c>
      <c r="G748" s="54" t="n">
        <f aca="false">ROUND(E748*F748/100,1)</f>
        <v>80.7</v>
      </c>
      <c r="H748" s="52" t="n">
        <v>6.59</v>
      </c>
      <c r="I748" s="52" t="n">
        <v>89.7</v>
      </c>
      <c r="J748" s="52" t="n">
        <v>0</v>
      </c>
      <c r="K748" s="52" t="n">
        <v>-2.98</v>
      </c>
      <c r="L748" s="52" t="n">
        <v>8</v>
      </c>
      <c r="M748" s="52" t="n">
        <v>86.4</v>
      </c>
      <c r="N748" s="52" t="s">
        <v>81</v>
      </c>
      <c r="O748" s="52" t="s">
        <v>10061</v>
      </c>
      <c r="P748" s="55" t="str">
        <f aca="false">IF(G748&gt;=90,"Excellent",IF(G748&gt;=80,"Good",IF(G748&gt;=70,"At Risk","Poor")))</f>
        <v>Good</v>
      </c>
      <c r="Q748" s="55" t="n">
        <f aca="false">ROUND(G748*0.4+(100-H748)*0.3+I748*0.3,2)</f>
        <v>87.21</v>
      </c>
      <c r="R748" s="55" t="str">
        <f aca="false">IF(H748&gt;5,"High Rejection",IF(H748&gt;2,"Watch","OK"))</f>
        <v>High Rejection</v>
      </c>
    </row>
    <row r="749" customFormat="false" ht="15" hidden="false" customHeight="true" outlineLevel="0" collapsed="false">
      <c r="A749" s="56" t="s">
        <v>15226</v>
      </c>
      <c r="B749" s="56" t="s">
        <v>15227</v>
      </c>
      <c r="C749" s="56" t="s">
        <v>12283</v>
      </c>
      <c r="D749" s="56" t="s">
        <v>34</v>
      </c>
      <c r="E749" s="56" t="n">
        <v>62</v>
      </c>
      <c r="F749" s="56" t="n">
        <v>76.8</v>
      </c>
      <c r="G749" s="54" t="n">
        <f aca="false">ROUND(E749*F749/100,1)</f>
        <v>47.6</v>
      </c>
      <c r="H749" s="56" t="n">
        <v>4.83</v>
      </c>
      <c r="I749" s="56" t="n">
        <v>88.2</v>
      </c>
      <c r="J749" s="56" t="n">
        <v>1</v>
      </c>
      <c r="K749" s="56" t="n">
        <v>-0.94</v>
      </c>
      <c r="L749" s="56" t="n">
        <v>5</v>
      </c>
      <c r="M749" s="56" t="n">
        <v>92.5</v>
      </c>
      <c r="N749" s="56" t="s">
        <v>80</v>
      </c>
      <c r="O749" s="56" t="s">
        <v>10061</v>
      </c>
      <c r="P749" s="55" t="str">
        <f aca="false">IF(G749&gt;=90,"Excellent",IF(G749&gt;=80,"Good",IF(G749&gt;=70,"At Risk","Poor")))</f>
        <v>Poor</v>
      </c>
      <c r="Q749" s="55" t="n">
        <f aca="false">ROUND(G749*0.4+(100-H749)*0.3+I749*0.3,2)</f>
        <v>74.05</v>
      </c>
      <c r="R749" s="55" t="str">
        <f aca="false">IF(H749&gt;5,"High Rejection",IF(H749&gt;2,"Watch","OK"))</f>
        <v>Watch</v>
      </c>
    </row>
    <row r="750" customFormat="false" ht="15" hidden="false" customHeight="true" outlineLevel="0" collapsed="false">
      <c r="A750" s="52" t="s">
        <v>15228</v>
      </c>
      <c r="B750" s="52" t="s">
        <v>14272</v>
      </c>
      <c r="C750" s="52" t="s">
        <v>3081</v>
      </c>
      <c r="D750" s="52" t="s">
        <v>24</v>
      </c>
      <c r="E750" s="52" t="n">
        <v>66.9</v>
      </c>
      <c r="F750" s="52" t="n">
        <v>75.2</v>
      </c>
      <c r="G750" s="54" t="n">
        <f aca="false">ROUND(E750*F750/100,1)</f>
        <v>50.3</v>
      </c>
      <c r="H750" s="52" t="n">
        <v>7.22</v>
      </c>
      <c r="I750" s="52" t="n">
        <v>93.5</v>
      </c>
      <c r="J750" s="52" t="n">
        <v>7.1</v>
      </c>
      <c r="K750" s="52" t="n">
        <v>3.3</v>
      </c>
      <c r="L750" s="52" t="n">
        <v>10</v>
      </c>
      <c r="M750" s="52" t="n">
        <v>72</v>
      </c>
      <c r="N750" s="52" t="s">
        <v>80</v>
      </c>
      <c r="O750" s="52" t="s">
        <v>10061</v>
      </c>
      <c r="P750" s="55" t="str">
        <f aca="false">IF(G750&gt;=90,"Excellent",IF(G750&gt;=80,"Good",IF(G750&gt;=70,"At Risk","Poor")))</f>
        <v>Poor</v>
      </c>
      <c r="Q750" s="55" t="n">
        <f aca="false">ROUND(G750*0.4+(100-H750)*0.3+I750*0.3,2)</f>
        <v>76</v>
      </c>
      <c r="R750" s="55" t="str">
        <f aca="false">IF(H750&gt;5,"High Rejection",IF(H750&gt;2,"Watch","OK"))</f>
        <v>High Rejection</v>
      </c>
    </row>
    <row r="751" customFormat="false" ht="15" hidden="false" customHeight="true" outlineLevel="0" collapsed="false">
      <c r="A751" s="56" t="s">
        <v>15229</v>
      </c>
      <c r="B751" s="56" t="s">
        <v>4766</v>
      </c>
      <c r="C751" s="56" t="s">
        <v>1850</v>
      </c>
      <c r="D751" s="56" t="s">
        <v>26</v>
      </c>
      <c r="E751" s="56" t="n">
        <v>76.6</v>
      </c>
      <c r="F751" s="56" t="n">
        <v>91.4</v>
      </c>
      <c r="G751" s="54" t="n">
        <f aca="false">ROUND(E751*F751/100,1)</f>
        <v>70</v>
      </c>
      <c r="H751" s="56" t="n">
        <v>4.2</v>
      </c>
      <c r="I751" s="56" t="n">
        <v>99.9</v>
      </c>
      <c r="J751" s="56" t="n">
        <v>9</v>
      </c>
      <c r="K751" s="56" t="n">
        <v>7.45</v>
      </c>
      <c r="L751" s="56" t="n">
        <v>4</v>
      </c>
      <c r="M751" s="56" t="n">
        <v>98.5</v>
      </c>
      <c r="N751" s="56" t="s">
        <v>81</v>
      </c>
      <c r="O751" s="56" t="s">
        <v>10066</v>
      </c>
      <c r="P751" s="55" t="str">
        <f aca="false">IF(G751&gt;=90,"Excellent",IF(G751&gt;=80,"Good",IF(G751&gt;=70,"At Risk","Poor")))</f>
        <v>At Risk</v>
      </c>
      <c r="Q751" s="55" t="n">
        <f aca="false">ROUND(G751*0.4+(100-H751)*0.3+I751*0.3,2)</f>
        <v>86.71</v>
      </c>
      <c r="R751" s="55" t="str">
        <f aca="false">IF(H751&gt;5,"High Rejection",IF(H751&gt;2,"Watch","OK"))</f>
        <v>Watch</v>
      </c>
    </row>
    <row r="752" customFormat="false" ht="15" hidden="false" customHeight="true" outlineLevel="0" collapsed="false">
      <c r="A752" s="52" t="s">
        <v>15230</v>
      </c>
      <c r="B752" s="52" t="s">
        <v>5158</v>
      </c>
      <c r="C752" s="52" t="s">
        <v>1881</v>
      </c>
      <c r="D752" s="52" t="s">
        <v>52</v>
      </c>
      <c r="E752" s="52" t="n">
        <v>65.4</v>
      </c>
      <c r="F752" s="52" t="n">
        <v>99.6</v>
      </c>
      <c r="G752" s="54" t="n">
        <f aca="false">ROUND(E752*F752/100,1)</f>
        <v>65.1</v>
      </c>
      <c r="H752" s="52" t="n">
        <v>3.76</v>
      </c>
      <c r="I752" s="52" t="n">
        <v>87.6</v>
      </c>
      <c r="J752" s="52" t="n">
        <v>-3.7</v>
      </c>
      <c r="K752" s="52" t="n">
        <v>-3.84</v>
      </c>
      <c r="L752" s="52" t="n">
        <v>8</v>
      </c>
      <c r="M752" s="52" t="n">
        <v>68.8</v>
      </c>
      <c r="N752" s="52" t="s">
        <v>78</v>
      </c>
      <c r="O752" s="52" t="s">
        <v>10066</v>
      </c>
      <c r="P752" s="55" t="str">
        <f aca="false">IF(G752&gt;=90,"Excellent",IF(G752&gt;=80,"Good",IF(G752&gt;=70,"At Risk","Poor")))</f>
        <v>Poor</v>
      </c>
      <c r="Q752" s="55" t="n">
        <f aca="false">ROUND(G752*0.4+(100-H752)*0.3+I752*0.3,2)</f>
        <v>81.19</v>
      </c>
      <c r="R752" s="55" t="str">
        <f aca="false">IF(H752&gt;5,"High Rejection",IF(H752&gt;2,"Watch","OK"))</f>
        <v>Watch</v>
      </c>
    </row>
    <row r="753" customFormat="false" ht="15" hidden="false" customHeight="true" outlineLevel="0" collapsed="false">
      <c r="A753" s="56" t="s">
        <v>15231</v>
      </c>
      <c r="B753" s="56" t="s">
        <v>15232</v>
      </c>
      <c r="C753" s="56" t="s">
        <v>3819</v>
      </c>
      <c r="D753" s="56" t="s">
        <v>47</v>
      </c>
      <c r="E753" s="56" t="n">
        <v>81.7</v>
      </c>
      <c r="F753" s="56" t="n">
        <v>96.3</v>
      </c>
      <c r="G753" s="54" t="n">
        <f aca="false">ROUND(E753*F753/100,1)</f>
        <v>78.7</v>
      </c>
      <c r="H753" s="56" t="n">
        <v>2.89</v>
      </c>
      <c r="I753" s="56" t="n">
        <v>92.2</v>
      </c>
      <c r="J753" s="56" t="n">
        <v>7.6</v>
      </c>
      <c r="K753" s="56" t="n">
        <v>7.53</v>
      </c>
      <c r="L753" s="56" t="n">
        <v>5</v>
      </c>
      <c r="M753" s="56" t="n">
        <v>52.5</v>
      </c>
      <c r="N753" s="56" t="s">
        <v>80</v>
      </c>
      <c r="O753" s="56" t="s">
        <v>10066</v>
      </c>
      <c r="P753" s="55" t="str">
        <f aca="false">IF(G753&gt;=90,"Excellent",IF(G753&gt;=80,"Good",IF(G753&gt;=70,"At Risk","Poor")))</f>
        <v>At Risk</v>
      </c>
      <c r="Q753" s="55" t="n">
        <f aca="false">ROUND(G753*0.4+(100-H753)*0.3+I753*0.3,2)</f>
        <v>88.27</v>
      </c>
      <c r="R753" s="55" t="str">
        <f aca="false">IF(H753&gt;5,"High Rejection",IF(H753&gt;2,"Watch","OK"))</f>
        <v>Watch</v>
      </c>
    </row>
    <row r="754" customFormat="false" ht="15" hidden="false" customHeight="true" outlineLevel="0" collapsed="false">
      <c r="A754" s="52" t="s">
        <v>15233</v>
      </c>
      <c r="B754" s="52" t="s">
        <v>15234</v>
      </c>
      <c r="C754" s="52" t="s">
        <v>5890</v>
      </c>
      <c r="D754" s="52" t="s">
        <v>52</v>
      </c>
      <c r="E754" s="52" t="n">
        <v>92.8</v>
      </c>
      <c r="F754" s="52" t="n">
        <v>92.3</v>
      </c>
      <c r="G754" s="54" t="n">
        <f aca="false">ROUND(E754*F754/100,1)</f>
        <v>85.7</v>
      </c>
      <c r="H754" s="52" t="n">
        <v>3.51</v>
      </c>
      <c r="I754" s="52" t="n">
        <v>98.3</v>
      </c>
      <c r="J754" s="52" t="n">
        <v>4.6</v>
      </c>
      <c r="K754" s="52" t="n">
        <v>5.7</v>
      </c>
      <c r="L754" s="52" t="n">
        <v>8</v>
      </c>
      <c r="M754" s="52" t="n">
        <v>54.5</v>
      </c>
      <c r="N754" s="52" t="s">
        <v>79</v>
      </c>
      <c r="O754" s="52" t="s">
        <v>10061</v>
      </c>
      <c r="P754" s="55" t="str">
        <f aca="false">IF(G754&gt;=90,"Excellent",IF(G754&gt;=80,"Good",IF(G754&gt;=70,"At Risk","Poor")))</f>
        <v>Good</v>
      </c>
      <c r="Q754" s="55" t="n">
        <f aca="false">ROUND(G754*0.4+(100-H754)*0.3+I754*0.3,2)</f>
        <v>92.72</v>
      </c>
      <c r="R754" s="55" t="str">
        <f aca="false">IF(H754&gt;5,"High Rejection",IF(H754&gt;2,"Watch","OK"))</f>
        <v>Watch</v>
      </c>
    </row>
    <row r="755" customFormat="false" ht="15" hidden="false" customHeight="true" outlineLevel="0" collapsed="false">
      <c r="A755" s="56" t="s">
        <v>15235</v>
      </c>
      <c r="B755" s="56" t="s">
        <v>5567</v>
      </c>
      <c r="C755" s="56" t="s">
        <v>1987</v>
      </c>
      <c r="D755" s="56" t="s">
        <v>29</v>
      </c>
      <c r="E755" s="56" t="n">
        <v>65.8</v>
      </c>
      <c r="F755" s="56" t="n">
        <v>89.3</v>
      </c>
      <c r="G755" s="54" t="n">
        <f aca="false">ROUND(E755*F755/100,1)</f>
        <v>58.8</v>
      </c>
      <c r="H755" s="56" t="n">
        <v>0.5</v>
      </c>
      <c r="I755" s="56" t="n">
        <v>97.6</v>
      </c>
      <c r="J755" s="56" t="n">
        <v>11</v>
      </c>
      <c r="K755" s="56" t="n">
        <v>7.91</v>
      </c>
      <c r="L755" s="56" t="n">
        <v>2</v>
      </c>
      <c r="M755" s="56" t="n">
        <v>76.7</v>
      </c>
      <c r="N755" s="56" t="s">
        <v>81</v>
      </c>
      <c r="O755" s="56" t="s">
        <v>10066</v>
      </c>
      <c r="P755" s="55" t="str">
        <f aca="false">IF(G755&gt;=90,"Excellent",IF(G755&gt;=80,"Good",IF(G755&gt;=70,"At Risk","Poor")))</f>
        <v>Poor</v>
      </c>
      <c r="Q755" s="55" t="n">
        <f aca="false">ROUND(G755*0.4+(100-H755)*0.3+I755*0.3,2)</f>
        <v>82.65</v>
      </c>
      <c r="R755" s="55" t="str">
        <f aca="false">IF(H755&gt;5,"High Rejection",IF(H755&gt;2,"Watch","OK"))</f>
        <v>OK</v>
      </c>
    </row>
    <row r="756" customFormat="false" ht="15" hidden="false" customHeight="true" outlineLevel="0" collapsed="false">
      <c r="A756" s="52" t="s">
        <v>15236</v>
      </c>
      <c r="B756" s="52" t="s">
        <v>15237</v>
      </c>
      <c r="C756" s="52" t="s">
        <v>6180</v>
      </c>
      <c r="D756" s="52" t="s">
        <v>37</v>
      </c>
      <c r="E756" s="52" t="n">
        <v>68.3</v>
      </c>
      <c r="F756" s="52" t="n">
        <v>70.6</v>
      </c>
      <c r="G756" s="54" t="n">
        <f aca="false">ROUND(E756*F756/100,1)</f>
        <v>48.2</v>
      </c>
      <c r="H756" s="52" t="n">
        <v>7.12</v>
      </c>
      <c r="I756" s="52" t="n">
        <v>92.5</v>
      </c>
      <c r="J756" s="52" t="n">
        <v>5.2</v>
      </c>
      <c r="K756" s="52" t="n">
        <v>9.68</v>
      </c>
      <c r="L756" s="52" t="n">
        <v>6</v>
      </c>
      <c r="M756" s="52" t="n">
        <v>79.9</v>
      </c>
      <c r="N756" s="52" t="s">
        <v>80</v>
      </c>
      <c r="O756" s="52" t="s">
        <v>10066</v>
      </c>
      <c r="P756" s="55" t="str">
        <f aca="false">IF(G756&gt;=90,"Excellent",IF(G756&gt;=80,"Good",IF(G756&gt;=70,"At Risk","Poor")))</f>
        <v>Poor</v>
      </c>
      <c r="Q756" s="55" t="n">
        <f aca="false">ROUND(G756*0.4+(100-H756)*0.3+I756*0.3,2)</f>
        <v>74.89</v>
      </c>
      <c r="R756" s="55" t="str">
        <f aca="false">IF(H756&gt;5,"High Rejection",IF(H756&gt;2,"Watch","OK"))</f>
        <v>High Rejection</v>
      </c>
    </row>
    <row r="757" customFormat="false" ht="15" hidden="false" customHeight="true" outlineLevel="0" collapsed="false">
      <c r="A757" s="56" t="s">
        <v>15238</v>
      </c>
      <c r="B757" s="56" t="s">
        <v>15239</v>
      </c>
      <c r="C757" s="56" t="s">
        <v>5749</v>
      </c>
      <c r="D757" s="56" t="s">
        <v>47</v>
      </c>
      <c r="E757" s="56" t="n">
        <v>68.9</v>
      </c>
      <c r="F757" s="56" t="n">
        <v>73.4</v>
      </c>
      <c r="G757" s="54" t="n">
        <f aca="false">ROUND(E757*F757/100,1)</f>
        <v>50.6</v>
      </c>
      <c r="H757" s="56" t="n">
        <v>3.57</v>
      </c>
      <c r="I757" s="56" t="n">
        <v>88.3</v>
      </c>
      <c r="J757" s="56" t="n">
        <v>3.1</v>
      </c>
      <c r="K757" s="56" t="n">
        <v>1.18</v>
      </c>
      <c r="L757" s="56" t="n">
        <v>10</v>
      </c>
      <c r="M757" s="56" t="n">
        <v>60.3</v>
      </c>
      <c r="N757" s="56" t="s">
        <v>80</v>
      </c>
      <c r="O757" s="56" t="s">
        <v>10066</v>
      </c>
      <c r="P757" s="55" t="str">
        <f aca="false">IF(G757&gt;=90,"Excellent",IF(G757&gt;=80,"Good",IF(G757&gt;=70,"At Risk","Poor")))</f>
        <v>Poor</v>
      </c>
      <c r="Q757" s="55" t="n">
        <f aca="false">ROUND(G757*0.4+(100-H757)*0.3+I757*0.3,2)</f>
        <v>75.66</v>
      </c>
      <c r="R757" s="55" t="str">
        <f aca="false">IF(H757&gt;5,"High Rejection",IF(H757&gt;2,"Watch","OK"))</f>
        <v>Watch</v>
      </c>
    </row>
    <row r="758" customFormat="false" ht="15" hidden="false" customHeight="true" outlineLevel="0" collapsed="false">
      <c r="A758" s="52" t="s">
        <v>15240</v>
      </c>
      <c r="B758" s="52" t="s">
        <v>7139</v>
      </c>
      <c r="C758" s="52" t="s">
        <v>7519</v>
      </c>
      <c r="D758" s="52" t="s">
        <v>36</v>
      </c>
      <c r="E758" s="52" t="n">
        <v>61.1</v>
      </c>
      <c r="F758" s="52" t="n">
        <v>88.2</v>
      </c>
      <c r="G758" s="54" t="n">
        <f aca="false">ROUND(E758*F758/100,1)</f>
        <v>53.9</v>
      </c>
      <c r="H758" s="52" t="n">
        <v>3.19</v>
      </c>
      <c r="I758" s="52" t="n">
        <v>95.9</v>
      </c>
      <c r="J758" s="52" t="n">
        <v>0.5</v>
      </c>
      <c r="K758" s="52" t="n">
        <v>0.35</v>
      </c>
      <c r="L758" s="52" t="n">
        <v>0</v>
      </c>
      <c r="M758" s="52" t="n">
        <v>82.3</v>
      </c>
      <c r="N758" s="52" t="s">
        <v>79</v>
      </c>
      <c r="O758" s="52" t="s">
        <v>10061</v>
      </c>
      <c r="P758" s="55" t="str">
        <f aca="false">IF(G758&gt;=90,"Excellent",IF(G758&gt;=80,"Good",IF(G758&gt;=70,"At Risk","Poor")))</f>
        <v>Poor</v>
      </c>
      <c r="Q758" s="55" t="n">
        <f aca="false">ROUND(G758*0.4+(100-H758)*0.3+I758*0.3,2)</f>
        <v>79.37</v>
      </c>
      <c r="R758" s="55" t="str">
        <f aca="false">IF(H758&gt;5,"High Rejection",IF(H758&gt;2,"Watch","OK"))</f>
        <v>Watch</v>
      </c>
    </row>
    <row r="759" customFormat="false" ht="15" hidden="false" customHeight="true" outlineLevel="0" collapsed="false">
      <c r="A759" s="56" t="s">
        <v>15241</v>
      </c>
      <c r="B759" s="56" t="s">
        <v>4514</v>
      </c>
      <c r="C759" s="56" t="s">
        <v>2164</v>
      </c>
      <c r="D759" s="56" t="s">
        <v>30</v>
      </c>
      <c r="E759" s="56" t="n">
        <v>61</v>
      </c>
      <c r="F759" s="56" t="n">
        <v>95.8</v>
      </c>
      <c r="G759" s="54" t="n">
        <f aca="false">ROUND(E759*F759/100,1)</f>
        <v>58.4</v>
      </c>
      <c r="H759" s="56" t="n">
        <v>7.52</v>
      </c>
      <c r="I759" s="56" t="n">
        <v>96.7</v>
      </c>
      <c r="J759" s="56" t="n">
        <v>5.6</v>
      </c>
      <c r="K759" s="56" t="n">
        <v>2.58</v>
      </c>
      <c r="L759" s="56" t="n">
        <v>6</v>
      </c>
      <c r="M759" s="56" t="n">
        <v>85</v>
      </c>
      <c r="N759" s="56" t="s">
        <v>78</v>
      </c>
      <c r="O759" s="56" t="s">
        <v>10061</v>
      </c>
      <c r="P759" s="55" t="str">
        <f aca="false">IF(G759&gt;=90,"Excellent",IF(G759&gt;=80,"Good",IF(G759&gt;=70,"At Risk","Poor")))</f>
        <v>Poor</v>
      </c>
      <c r="Q759" s="55" t="n">
        <f aca="false">ROUND(G759*0.4+(100-H759)*0.3+I759*0.3,2)</f>
        <v>80.11</v>
      </c>
      <c r="R759" s="55" t="str">
        <f aca="false">IF(H759&gt;5,"High Rejection",IF(H759&gt;2,"Watch","OK"))</f>
        <v>High Rejection</v>
      </c>
    </row>
    <row r="760" customFormat="false" ht="15" hidden="false" customHeight="true" outlineLevel="0" collapsed="false">
      <c r="A760" s="52" t="s">
        <v>15242</v>
      </c>
      <c r="B760" s="52" t="s">
        <v>14822</v>
      </c>
      <c r="C760" s="52" t="s">
        <v>3932</v>
      </c>
      <c r="D760" s="52" t="s">
        <v>32</v>
      </c>
      <c r="E760" s="52" t="n">
        <v>87.4</v>
      </c>
      <c r="F760" s="52" t="n">
        <v>78.6</v>
      </c>
      <c r="G760" s="54" t="n">
        <f aca="false">ROUND(E760*F760/100,1)</f>
        <v>68.7</v>
      </c>
      <c r="H760" s="52" t="n">
        <v>4.5</v>
      </c>
      <c r="I760" s="52" t="n">
        <v>91.2</v>
      </c>
      <c r="J760" s="52" t="n">
        <v>4.1</v>
      </c>
      <c r="K760" s="52" t="n">
        <v>1.31</v>
      </c>
      <c r="L760" s="52" t="n">
        <v>7</v>
      </c>
      <c r="M760" s="52" t="n">
        <v>72.1</v>
      </c>
      <c r="N760" s="52" t="s">
        <v>78</v>
      </c>
      <c r="O760" s="52" t="s">
        <v>10066</v>
      </c>
      <c r="P760" s="55" t="str">
        <f aca="false">IF(G760&gt;=90,"Excellent",IF(G760&gt;=80,"Good",IF(G760&gt;=70,"At Risk","Poor")))</f>
        <v>Poor</v>
      </c>
      <c r="Q760" s="55" t="n">
        <f aca="false">ROUND(G760*0.4+(100-H760)*0.3+I760*0.3,2)</f>
        <v>83.49</v>
      </c>
      <c r="R760" s="55" t="str">
        <f aca="false">IF(H760&gt;5,"High Rejection",IF(H760&gt;2,"Watch","OK"))</f>
        <v>Watch</v>
      </c>
    </row>
    <row r="761" customFormat="false" ht="15" hidden="false" customHeight="true" outlineLevel="0" collapsed="false">
      <c r="A761" s="56" t="s">
        <v>15243</v>
      </c>
      <c r="B761" s="56" t="s">
        <v>5635</v>
      </c>
      <c r="C761" s="56" t="s">
        <v>4715</v>
      </c>
      <c r="D761" s="56" t="s">
        <v>46</v>
      </c>
      <c r="E761" s="56" t="n">
        <v>66</v>
      </c>
      <c r="F761" s="56" t="n">
        <v>79.8</v>
      </c>
      <c r="G761" s="54" t="n">
        <f aca="false">ROUND(E761*F761/100,1)</f>
        <v>52.7</v>
      </c>
      <c r="H761" s="56" t="n">
        <v>4.35</v>
      </c>
      <c r="I761" s="56" t="n">
        <v>94</v>
      </c>
      <c r="J761" s="56" t="n">
        <v>-1.9</v>
      </c>
      <c r="K761" s="56" t="n">
        <v>-1.23</v>
      </c>
      <c r="L761" s="56" t="n">
        <v>6</v>
      </c>
      <c r="M761" s="56" t="n">
        <v>75.8</v>
      </c>
      <c r="N761" s="56" t="s">
        <v>79</v>
      </c>
      <c r="O761" s="56" t="s">
        <v>10061</v>
      </c>
      <c r="P761" s="55" t="str">
        <f aca="false">IF(G761&gt;=90,"Excellent",IF(G761&gt;=80,"Good",IF(G761&gt;=70,"At Risk","Poor")))</f>
        <v>Poor</v>
      </c>
      <c r="Q761" s="55" t="n">
        <f aca="false">ROUND(G761*0.4+(100-H761)*0.3+I761*0.3,2)</f>
        <v>77.98</v>
      </c>
      <c r="R761" s="55" t="str">
        <f aca="false">IF(H761&gt;5,"High Rejection",IF(H761&gt;2,"Watch","OK"))</f>
        <v>Watch</v>
      </c>
    </row>
    <row r="762" customFormat="false" ht="15" hidden="false" customHeight="true" outlineLevel="0" collapsed="false">
      <c r="A762" s="52" t="s">
        <v>15244</v>
      </c>
      <c r="B762" s="52" t="s">
        <v>7122</v>
      </c>
      <c r="C762" s="52" t="s">
        <v>1419</v>
      </c>
      <c r="D762" s="52" t="s">
        <v>46</v>
      </c>
      <c r="E762" s="52" t="n">
        <v>79.2</v>
      </c>
      <c r="F762" s="52" t="n">
        <v>91.8</v>
      </c>
      <c r="G762" s="54" t="n">
        <f aca="false">ROUND(E762*F762/100,1)</f>
        <v>72.7</v>
      </c>
      <c r="H762" s="52" t="n">
        <v>1.22</v>
      </c>
      <c r="I762" s="52" t="n">
        <v>87.1</v>
      </c>
      <c r="J762" s="52" t="n">
        <v>0.5</v>
      </c>
      <c r="K762" s="52" t="n">
        <v>8.26</v>
      </c>
      <c r="L762" s="52" t="n">
        <v>9</v>
      </c>
      <c r="M762" s="52" t="n">
        <v>54.6</v>
      </c>
      <c r="N762" s="52" t="s">
        <v>78</v>
      </c>
      <c r="O762" s="52" t="s">
        <v>10066</v>
      </c>
      <c r="P762" s="55" t="str">
        <f aca="false">IF(G762&gt;=90,"Excellent",IF(G762&gt;=80,"Good",IF(G762&gt;=70,"At Risk","Poor")))</f>
        <v>At Risk</v>
      </c>
      <c r="Q762" s="55" t="n">
        <f aca="false">ROUND(G762*0.4+(100-H762)*0.3+I762*0.3,2)</f>
        <v>84.84</v>
      </c>
      <c r="R762" s="55" t="str">
        <f aca="false">IF(H762&gt;5,"High Rejection",IF(H762&gt;2,"Watch","OK"))</f>
        <v>OK</v>
      </c>
    </row>
    <row r="763" customFormat="false" ht="15" hidden="false" customHeight="true" outlineLevel="0" collapsed="false">
      <c r="A763" s="56" t="s">
        <v>15245</v>
      </c>
      <c r="B763" s="56" t="s">
        <v>6190</v>
      </c>
      <c r="C763" s="56" t="s">
        <v>3159</v>
      </c>
      <c r="D763" s="56" t="s">
        <v>36</v>
      </c>
      <c r="E763" s="56" t="n">
        <v>68.8</v>
      </c>
      <c r="F763" s="56" t="n">
        <v>84.7</v>
      </c>
      <c r="G763" s="54" t="n">
        <f aca="false">ROUND(E763*F763/100,1)</f>
        <v>58.3</v>
      </c>
      <c r="H763" s="56" t="n">
        <v>2.8</v>
      </c>
      <c r="I763" s="56" t="n">
        <v>98</v>
      </c>
      <c r="J763" s="56" t="n">
        <v>-0.8</v>
      </c>
      <c r="K763" s="56" t="n">
        <v>-2.02</v>
      </c>
      <c r="L763" s="56" t="n">
        <v>3</v>
      </c>
      <c r="M763" s="56" t="n">
        <v>72.2</v>
      </c>
      <c r="N763" s="56" t="s">
        <v>80</v>
      </c>
      <c r="O763" s="56" t="s">
        <v>10061</v>
      </c>
      <c r="P763" s="55" t="str">
        <f aca="false">IF(G763&gt;=90,"Excellent",IF(G763&gt;=80,"Good",IF(G763&gt;=70,"At Risk","Poor")))</f>
        <v>Poor</v>
      </c>
      <c r="Q763" s="55" t="n">
        <f aca="false">ROUND(G763*0.4+(100-H763)*0.3+I763*0.3,2)</f>
        <v>81.88</v>
      </c>
      <c r="R763" s="55" t="str">
        <f aca="false">IF(H763&gt;5,"High Rejection",IF(H763&gt;2,"Watch","OK"))</f>
        <v>Watch</v>
      </c>
    </row>
    <row r="764" customFormat="false" ht="15" hidden="false" customHeight="true" outlineLevel="0" collapsed="false">
      <c r="A764" s="52" t="s">
        <v>15246</v>
      </c>
      <c r="B764" s="52" t="s">
        <v>5284</v>
      </c>
      <c r="C764" s="52" t="s">
        <v>10033</v>
      </c>
      <c r="D764" s="52" t="s">
        <v>16</v>
      </c>
      <c r="E764" s="52" t="n">
        <v>62.6</v>
      </c>
      <c r="F764" s="52" t="n">
        <v>78</v>
      </c>
      <c r="G764" s="54" t="n">
        <f aca="false">ROUND(E764*F764/100,1)</f>
        <v>48.8</v>
      </c>
      <c r="H764" s="52" t="n">
        <v>3.2</v>
      </c>
      <c r="I764" s="52" t="n">
        <v>90.5</v>
      </c>
      <c r="J764" s="52" t="n">
        <v>-3.5</v>
      </c>
      <c r="K764" s="52" t="n">
        <v>0.33</v>
      </c>
      <c r="L764" s="52" t="n">
        <v>8</v>
      </c>
      <c r="M764" s="52" t="n">
        <v>80</v>
      </c>
      <c r="N764" s="52" t="s">
        <v>78</v>
      </c>
      <c r="O764" s="52" t="s">
        <v>10061</v>
      </c>
      <c r="P764" s="55" t="str">
        <f aca="false">IF(G764&gt;=90,"Excellent",IF(G764&gt;=80,"Good",IF(G764&gt;=70,"At Risk","Poor")))</f>
        <v>Poor</v>
      </c>
      <c r="Q764" s="55" t="n">
        <f aca="false">ROUND(G764*0.4+(100-H764)*0.3+I764*0.3,2)</f>
        <v>75.71</v>
      </c>
      <c r="R764" s="55" t="str">
        <f aca="false">IF(H764&gt;5,"High Rejection",IF(H764&gt;2,"Watch","OK"))</f>
        <v>Watch</v>
      </c>
    </row>
    <row r="765" customFormat="false" ht="15" hidden="false" customHeight="true" outlineLevel="0" collapsed="false">
      <c r="A765" s="56" t="s">
        <v>15247</v>
      </c>
      <c r="B765" s="56" t="s">
        <v>14540</v>
      </c>
      <c r="C765" s="56" t="s">
        <v>7299</v>
      </c>
      <c r="D765" s="56" t="s">
        <v>51</v>
      </c>
      <c r="E765" s="56" t="n">
        <v>87.9</v>
      </c>
      <c r="F765" s="56" t="n">
        <v>84.3</v>
      </c>
      <c r="G765" s="54" t="n">
        <f aca="false">ROUND(E765*F765/100,1)</f>
        <v>74.1</v>
      </c>
      <c r="H765" s="56" t="n">
        <v>7.57</v>
      </c>
      <c r="I765" s="56" t="n">
        <v>87.9</v>
      </c>
      <c r="J765" s="56" t="n">
        <v>10.1</v>
      </c>
      <c r="K765" s="56" t="n">
        <v>5.22</v>
      </c>
      <c r="L765" s="56" t="n">
        <v>2</v>
      </c>
      <c r="M765" s="56" t="n">
        <v>66.8</v>
      </c>
      <c r="N765" s="56" t="s">
        <v>78</v>
      </c>
      <c r="O765" s="56" t="s">
        <v>10066</v>
      </c>
      <c r="P765" s="55" t="str">
        <f aca="false">IF(G765&gt;=90,"Excellent",IF(G765&gt;=80,"Good",IF(G765&gt;=70,"At Risk","Poor")))</f>
        <v>At Risk</v>
      </c>
      <c r="Q765" s="55" t="n">
        <f aca="false">ROUND(G765*0.4+(100-H765)*0.3+I765*0.3,2)</f>
        <v>83.74</v>
      </c>
      <c r="R765" s="55" t="str">
        <f aca="false">IF(H765&gt;5,"High Rejection",IF(H765&gt;2,"Watch","OK"))</f>
        <v>High Rejection</v>
      </c>
    </row>
    <row r="766" customFormat="false" ht="15" hidden="false" customHeight="true" outlineLevel="0" collapsed="false">
      <c r="A766" s="52" t="s">
        <v>15248</v>
      </c>
      <c r="B766" s="52" t="s">
        <v>14770</v>
      </c>
      <c r="C766" s="52" t="s">
        <v>2775</v>
      </c>
      <c r="D766" s="52" t="s">
        <v>10</v>
      </c>
      <c r="E766" s="52" t="n">
        <v>77.2</v>
      </c>
      <c r="F766" s="52" t="n">
        <v>75.2</v>
      </c>
      <c r="G766" s="54" t="n">
        <f aca="false">ROUND(E766*F766/100,1)</f>
        <v>58.1</v>
      </c>
      <c r="H766" s="52" t="n">
        <v>1.37</v>
      </c>
      <c r="I766" s="52" t="n">
        <v>88.3</v>
      </c>
      <c r="J766" s="52" t="n">
        <v>-2.4</v>
      </c>
      <c r="K766" s="52" t="n">
        <v>0.81</v>
      </c>
      <c r="L766" s="52" t="n">
        <v>10</v>
      </c>
      <c r="M766" s="52" t="n">
        <v>73.4</v>
      </c>
      <c r="N766" s="52" t="s">
        <v>80</v>
      </c>
      <c r="O766" s="52" t="s">
        <v>10061</v>
      </c>
      <c r="P766" s="55" t="str">
        <f aca="false">IF(G766&gt;=90,"Excellent",IF(G766&gt;=80,"Good",IF(G766&gt;=70,"At Risk","Poor")))</f>
        <v>Poor</v>
      </c>
      <c r="Q766" s="55" t="n">
        <f aca="false">ROUND(G766*0.4+(100-H766)*0.3+I766*0.3,2)</f>
        <v>79.32</v>
      </c>
      <c r="R766" s="55" t="str">
        <f aca="false">IF(H766&gt;5,"High Rejection",IF(H766&gt;2,"Watch","OK"))</f>
        <v>OK</v>
      </c>
    </row>
    <row r="767" customFormat="false" ht="15" hidden="false" customHeight="true" outlineLevel="0" collapsed="false">
      <c r="A767" s="56" t="s">
        <v>15249</v>
      </c>
      <c r="B767" s="56" t="s">
        <v>5048</v>
      </c>
      <c r="C767" s="56" t="s">
        <v>9155</v>
      </c>
      <c r="D767" s="56" t="s">
        <v>50</v>
      </c>
      <c r="E767" s="56" t="n">
        <v>75.3</v>
      </c>
      <c r="F767" s="56" t="n">
        <v>80.6</v>
      </c>
      <c r="G767" s="54" t="n">
        <f aca="false">ROUND(E767*F767/100,1)</f>
        <v>60.7</v>
      </c>
      <c r="H767" s="56" t="n">
        <v>4.62</v>
      </c>
      <c r="I767" s="56" t="n">
        <v>85.3</v>
      </c>
      <c r="J767" s="56" t="n">
        <v>-3.9</v>
      </c>
      <c r="K767" s="56" t="n">
        <v>-3.41</v>
      </c>
      <c r="L767" s="56" t="n">
        <v>3</v>
      </c>
      <c r="M767" s="56" t="n">
        <v>64.5</v>
      </c>
      <c r="N767" s="56" t="s">
        <v>79</v>
      </c>
      <c r="O767" s="56" t="s">
        <v>10066</v>
      </c>
      <c r="P767" s="55" t="str">
        <f aca="false">IF(G767&gt;=90,"Excellent",IF(G767&gt;=80,"Good",IF(G767&gt;=70,"At Risk","Poor")))</f>
        <v>Poor</v>
      </c>
      <c r="Q767" s="55" t="n">
        <f aca="false">ROUND(G767*0.4+(100-H767)*0.3+I767*0.3,2)</f>
        <v>78.48</v>
      </c>
      <c r="R767" s="55" t="str">
        <f aca="false">IF(H767&gt;5,"High Rejection",IF(H767&gt;2,"Watch","OK"))</f>
        <v>Watch</v>
      </c>
    </row>
    <row r="768" customFormat="false" ht="15" hidden="false" customHeight="true" outlineLevel="0" collapsed="false">
      <c r="A768" s="52" t="s">
        <v>15250</v>
      </c>
      <c r="B768" s="52" t="s">
        <v>14876</v>
      </c>
      <c r="C768" s="52" t="s">
        <v>13336</v>
      </c>
      <c r="D768" s="52" t="s">
        <v>46</v>
      </c>
      <c r="E768" s="52" t="n">
        <v>79.4</v>
      </c>
      <c r="F768" s="52" t="n">
        <v>84.9</v>
      </c>
      <c r="G768" s="54" t="n">
        <f aca="false">ROUND(E768*F768/100,1)</f>
        <v>67.4</v>
      </c>
      <c r="H768" s="52" t="n">
        <v>6.44</v>
      </c>
      <c r="I768" s="52" t="n">
        <v>92</v>
      </c>
      <c r="J768" s="52" t="n">
        <v>8</v>
      </c>
      <c r="K768" s="52" t="n">
        <v>-1.08</v>
      </c>
      <c r="L768" s="52" t="n">
        <v>4</v>
      </c>
      <c r="M768" s="52" t="n">
        <v>92.8</v>
      </c>
      <c r="N768" s="52" t="s">
        <v>78</v>
      </c>
      <c r="O768" s="52" t="s">
        <v>10066</v>
      </c>
      <c r="P768" s="55" t="str">
        <f aca="false">IF(G768&gt;=90,"Excellent",IF(G768&gt;=80,"Good",IF(G768&gt;=70,"At Risk","Poor")))</f>
        <v>Poor</v>
      </c>
      <c r="Q768" s="55" t="n">
        <f aca="false">ROUND(G768*0.4+(100-H768)*0.3+I768*0.3,2)</f>
        <v>82.63</v>
      </c>
      <c r="R768" s="55" t="str">
        <f aca="false">IF(H768&gt;5,"High Rejection",IF(H768&gt;2,"Watch","OK"))</f>
        <v>High Rejection</v>
      </c>
    </row>
    <row r="769" customFormat="false" ht="15" hidden="false" customHeight="true" outlineLevel="0" collapsed="false">
      <c r="A769" s="56" t="s">
        <v>15251</v>
      </c>
      <c r="B769" s="56" t="s">
        <v>4204</v>
      </c>
      <c r="C769" s="56" t="s">
        <v>392</v>
      </c>
      <c r="D769" s="56" t="s">
        <v>35</v>
      </c>
      <c r="E769" s="56" t="n">
        <v>82.1</v>
      </c>
      <c r="F769" s="56" t="n">
        <v>95.1</v>
      </c>
      <c r="G769" s="54" t="n">
        <f aca="false">ROUND(E769*F769/100,1)</f>
        <v>78.1</v>
      </c>
      <c r="H769" s="56" t="n">
        <v>3.42</v>
      </c>
      <c r="I769" s="56" t="n">
        <v>87.5</v>
      </c>
      <c r="J769" s="56" t="n">
        <v>-2.3</v>
      </c>
      <c r="K769" s="56" t="n">
        <v>8.2</v>
      </c>
      <c r="L769" s="56" t="n">
        <v>9</v>
      </c>
      <c r="M769" s="56" t="n">
        <v>52.3</v>
      </c>
      <c r="N769" s="56" t="s">
        <v>78</v>
      </c>
      <c r="O769" s="56" t="s">
        <v>10066</v>
      </c>
      <c r="P769" s="55" t="str">
        <f aca="false">IF(G769&gt;=90,"Excellent",IF(G769&gt;=80,"Good",IF(G769&gt;=70,"At Risk","Poor")))</f>
        <v>At Risk</v>
      </c>
      <c r="Q769" s="55" t="n">
        <f aca="false">ROUND(G769*0.4+(100-H769)*0.3+I769*0.3,2)</f>
        <v>86.46</v>
      </c>
      <c r="R769" s="55" t="str">
        <f aca="false">IF(H769&gt;5,"High Rejection",IF(H769&gt;2,"Watch","OK"))</f>
        <v>Watch</v>
      </c>
    </row>
    <row r="770" customFormat="false" ht="15" hidden="false" customHeight="true" outlineLevel="0" collapsed="false">
      <c r="A770" s="52" t="s">
        <v>15252</v>
      </c>
      <c r="B770" s="52" t="s">
        <v>6837</v>
      </c>
      <c r="C770" s="52" t="s">
        <v>9003</v>
      </c>
      <c r="D770" s="52" t="s">
        <v>53</v>
      </c>
      <c r="E770" s="52" t="n">
        <v>70.1</v>
      </c>
      <c r="F770" s="52" t="n">
        <v>76.1</v>
      </c>
      <c r="G770" s="54" t="n">
        <f aca="false">ROUND(E770*F770/100,1)</f>
        <v>53.3</v>
      </c>
      <c r="H770" s="52" t="n">
        <v>5.1</v>
      </c>
      <c r="I770" s="52" t="n">
        <v>87.5</v>
      </c>
      <c r="J770" s="52" t="n">
        <v>-3.6</v>
      </c>
      <c r="K770" s="52" t="n">
        <v>4.5</v>
      </c>
      <c r="L770" s="52" t="n">
        <v>8</v>
      </c>
      <c r="M770" s="52" t="n">
        <v>86.7</v>
      </c>
      <c r="N770" s="52" t="s">
        <v>78</v>
      </c>
      <c r="O770" s="52" t="s">
        <v>10061</v>
      </c>
      <c r="P770" s="55" t="str">
        <f aca="false">IF(G770&gt;=90,"Excellent",IF(G770&gt;=80,"Good",IF(G770&gt;=70,"At Risk","Poor")))</f>
        <v>Poor</v>
      </c>
      <c r="Q770" s="55" t="n">
        <f aca="false">ROUND(G770*0.4+(100-H770)*0.3+I770*0.3,2)</f>
        <v>76.04</v>
      </c>
      <c r="R770" s="55" t="str">
        <f aca="false">IF(H770&gt;5,"High Rejection",IF(H770&gt;2,"Watch","OK"))</f>
        <v>High Rejection</v>
      </c>
    </row>
    <row r="771" customFormat="false" ht="15" hidden="false" customHeight="true" outlineLevel="0" collapsed="false">
      <c r="A771" s="56" t="s">
        <v>15253</v>
      </c>
      <c r="B771" s="56" t="s">
        <v>6796</v>
      </c>
      <c r="C771" s="56" t="s">
        <v>7359</v>
      </c>
      <c r="D771" s="56" t="s">
        <v>13</v>
      </c>
      <c r="E771" s="56" t="n">
        <v>95.6</v>
      </c>
      <c r="F771" s="56" t="n">
        <v>71.3</v>
      </c>
      <c r="G771" s="54" t="n">
        <f aca="false">ROUND(E771*F771/100,1)</f>
        <v>68.2</v>
      </c>
      <c r="H771" s="56" t="n">
        <v>2.55</v>
      </c>
      <c r="I771" s="56" t="n">
        <v>95.5</v>
      </c>
      <c r="J771" s="56" t="n">
        <v>9</v>
      </c>
      <c r="K771" s="56" t="n">
        <v>-1.04</v>
      </c>
      <c r="L771" s="56" t="n">
        <v>3</v>
      </c>
      <c r="M771" s="56" t="n">
        <v>57.1</v>
      </c>
      <c r="N771" s="56" t="s">
        <v>80</v>
      </c>
      <c r="O771" s="56" t="s">
        <v>10061</v>
      </c>
      <c r="P771" s="55" t="str">
        <f aca="false">IF(G771&gt;=90,"Excellent",IF(G771&gt;=80,"Good",IF(G771&gt;=70,"At Risk","Poor")))</f>
        <v>Poor</v>
      </c>
      <c r="Q771" s="55" t="n">
        <f aca="false">ROUND(G771*0.4+(100-H771)*0.3+I771*0.3,2)</f>
        <v>85.17</v>
      </c>
      <c r="R771" s="55" t="str">
        <f aca="false">IF(H771&gt;5,"High Rejection",IF(H771&gt;2,"Watch","OK"))</f>
        <v>Watch</v>
      </c>
    </row>
    <row r="772" customFormat="false" ht="15" hidden="false" customHeight="true" outlineLevel="0" collapsed="false">
      <c r="A772" s="52" t="s">
        <v>15254</v>
      </c>
      <c r="B772" s="52" t="s">
        <v>14533</v>
      </c>
      <c r="C772" s="52" t="s">
        <v>2065</v>
      </c>
      <c r="D772" s="52" t="s">
        <v>31</v>
      </c>
      <c r="E772" s="52" t="n">
        <v>62.8</v>
      </c>
      <c r="F772" s="52" t="n">
        <v>95.2</v>
      </c>
      <c r="G772" s="54" t="n">
        <f aca="false">ROUND(E772*F772/100,1)</f>
        <v>59.8</v>
      </c>
      <c r="H772" s="52" t="n">
        <v>1.34</v>
      </c>
      <c r="I772" s="52" t="n">
        <v>86.6</v>
      </c>
      <c r="J772" s="52" t="n">
        <v>8</v>
      </c>
      <c r="K772" s="52" t="n">
        <v>-0.38</v>
      </c>
      <c r="L772" s="52" t="n">
        <v>0</v>
      </c>
      <c r="M772" s="52" t="n">
        <v>92.4</v>
      </c>
      <c r="N772" s="52" t="s">
        <v>79</v>
      </c>
      <c r="O772" s="52" t="s">
        <v>10061</v>
      </c>
      <c r="P772" s="55" t="str">
        <f aca="false">IF(G772&gt;=90,"Excellent",IF(G772&gt;=80,"Good",IF(G772&gt;=70,"At Risk","Poor")))</f>
        <v>Poor</v>
      </c>
      <c r="Q772" s="55" t="n">
        <f aca="false">ROUND(G772*0.4+(100-H772)*0.3+I772*0.3,2)</f>
        <v>79.5</v>
      </c>
      <c r="R772" s="55" t="str">
        <f aca="false">IF(H772&gt;5,"High Rejection",IF(H772&gt;2,"Watch","OK"))</f>
        <v>OK</v>
      </c>
    </row>
    <row r="773" customFormat="false" ht="15" hidden="false" customHeight="true" outlineLevel="0" collapsed="false">
      <c r="A773" s="56" t="s">
        <v>15255</v>
      </c>
      <c r="B773" s="56" t="s">
        <v>4686</v>
      </c>
      <c r="C773" s="56" t="s">
        <v>1687</v>
      </c>
      <c r="D773" s="56" t="s">
        <v>44</v>
      </c>
      <c r="E773" s="56" t="n">
        <v>76.7</v>
      </c>
      <c r="F773" s="56" t="n">
        <v>86.3</v>
      </c>
      <c r="G773" s="54" t="n">
        <f aca="false">ROUND(E773*F773/100,1)</f>
        <v>66.2</v>
      </c>
      <c r="H773" s="56" t="n">
        <v>6.58</v>
      </c>
      <c r="I773" s="56" t="n">
        <v>98.8</v>
      </c>
      <c r="J773" s="56" t="n">
        <v>14</v>
      </c>
      <c r="K773" s="56" t="n">
        <v>4.57</v>
      </c>
      <c r="L773" s="56" t="n">
        <v>10</v>
      </c>
      <c r="M773" s="56" t="n">
        <v>82.2</v>
      </c>
      <c r="N773" s="56" t="s">
        <v>78</v>
      </c>
      <c r="O773" s="56" t="s">
        <v>10066</v>
      </c>
      <c r="P773" s="55" t="str">
        <f aca="false">IF(G773&gt;=90,"Excellent",IF(G773&gt;=80,"Good",IF(G773&gt;=70,"At Risk","Poor")))</f>
        <v>Poor</v>
      </c>
      <c r="Q773" s="55" t="n">
        <f aca="false">ROUND(G773*0.4+(100-H773)*0.3+I773*0.3,2)</f>
        <v>84.15</v>
      </c>
      <c r="R773" s="55" t="str">
        <f aca="false">IF(H773&gt;5,"High Rejection",IF(H773&gt;2,"Watch","OK"))</f>
        <v>High Rejection</v>
      </c>
    </row>
    <row r="774" customFormat="false" ht="15" hidden="false" customHeight="true" outlineLevel="0" collapsed="false">
      <c r="A774" s="52" t="s">
        <v>15256</v>
      </c>
      <c r="B774" s="52" t="s">
        <v>15257</v>
      </c>
      <c r="C774" s="52" t="s">
        <v>3004</v>
      </c>
      <c r="D774" s="52" t="s">
        <v>30</v>
      </c>
      <c r="E774" s="52" t="n">
        <v>94.8</v>
      </c>
      <c r="F774" s="52" t="n">
        <v>87.9</v>
      </c>
      <c r="G774" s="54" t="n">
        <f aca="false">ROUND(E774*F774/100,1)</f>
        <v>83.3</v>
      </c>
      <c r="H774" s="52" t="n">
        <v>7.97</v>
      </c>
      <c r="I774" s="52" t="n">
        <v>91.7</v>
      </c>
      <c r="J774" s="52" t="n">
        <v>6.7</v>
      </c>
      <c r="K774" s="52" t="n">
        <v>5.95</v>
      </c>
      <c r="L774" s="52" t="n">
        <v>10</v>
      </c>
      <c r="M774" s="52" t="n">
        <v>71.5</v>
      </c>
      <c r="N774" s="52" t="s">
        <v>79</v>
      </c>
      <c r="O774" s="52" t="s">
        <v>10066</v>
      </c>
      <c r="P774" s="55" t="str">
        <f aca="false">IF(G774&gt;=90,"Excellent",IF(G774&gt;=80,"Good",IF(G774&gt;=70,"At Risk","Poor")))</f>
        <v>Good</v>
      </c>
      <c r="Q774" s="55" t="n">
        <f aca="false">ROUND(G774*0.4+(100-H774)*0.3+I774*0.3,2)</f>
        <v>88.44</v>
      </c>
      <c r="R774" s="55" t="str">
        <f aca="false">IF(H774&gt;5,"High Rejection",IF(H774&gt;2,"Watch","OK"))</f>
        <v>High Rejection</v>
      </c>
    </row>
    <row r="775" customFormat="false" ht="15" hidden="false" customHeight="true" outlineLevel="0" collapsed="false">
      <c r="A775" s="56" t="s">
        <v>15258</v>
      </c>
      <c r="B775" s="56" t="s">
        <v>4060</v>
      </c>
      <c r="C775" s="56" t="s">
        <v>1062</v>
      </c>
      <c r="D775" s="56" t="s">
        <v>50</v>
      </c>
      <c r="E775" s="56" t="n">
        <v>68.4</v>
      </c>
      <c r="F775" s="56" t="n">
        <v>75.8</v>
      </c>
      <c r="G775" s="54" t="n">
        <f aca="false">ROUND(E775*F775/100,1)</f>
        <v>51.8</v>
      </c>
      <c r="H775" s="56" t="n">
        <v>6.24</v>
      </c>
      <c r="I775" s="56" t="n">
        <v>91.5</v>
      </c>
      <c r="J775" s="56" t="n">
        <v>6.4</v>
      </c>
      <c r="K775" s="56" t="n">
        <v>-1.46</v>
      </c>
      <c r="L775" s="56" t="n">
        <v>9</v>
      </c>
      <c r="M775" s="56" t="n">
        <v>77.2</v>
      </c>
      <c r="N775" s="56" t="s">
        <v>79</v>
      </c>
      <c r="O775" s="56" t="s">
        <v>10061</v>
      </c>
      <c r="P775" s="55" t="str">
        <f aca="false">IF(G775&gt;=90,"Excellent",IF(G775&gt;=80,"Good",IF(G775&gt;=70,"At Risk","Poor")))</f>
        <v>Poor</v>
      </c>
      <c r="Q775" s="55" t="n">
        <f aca="false">ROUND(G775*0.4+(100-H775)*0.3+I775*0.3,2)</f>
        <v>76.3</v>
      </c>
      <c r="R775" s="55" t="str">
        <f aca="false">IF(H775&gt;5,"High Rejection",IF(H775&gt;2,"Watch","OK"))</f>
        <v>High Rejection</v>
      </c>
    </row>
    <row r="776" customFormat="false" ht="15" hidden="false" customHeight="true" outlineLevel="0" collapsed="false">
      <c r="A776" s="52" t="s">
        <v>15259</v>
      </c>
      <c r="B776" s="52" t="s">
        <v>5211</v>
      </c>
      <c r="C776" s="52" t="s">
        <v>3629</v>
      </c>
      <c r="D776" s="52" t="s">
        <v>10</v>
      </c>
      <c r="E776" s="52" t="n">
        <v>89.4</v>
      </c>
      <c r="F776" s="52" t="n">
        <v>78.9</v>
      </c>
      <c r="G776" s="54" t="n">
        <f aca="false">ROUND(E776*F776/100,1)</f>
        <v>70.5</v>
      </c>
      <c r="H776" s="52" t="n">
        <v>0.17</v>
      </c>
      <c r="I776" s="52" t="n">
        <v>87.6</v>
      </c>
      <c r="J776" s="52" t="n">
        <v>6.4</v>
      </c>
      <c r="K776" s="52" t="n">
        <v>-2.22</v>
      </c>
      <c r="L776" s="52" t="n">
        <v>8</v>
      </c>
      <c r="M776" s="52" t="n">
        <v>63.7</v>
      </c>
      <c r="N776" s="52" t="s">
        <v>81</v>
      </c>
      <c r="O776" s="52" t="s">
        <v>10061</v>
      </c>
      <c r="P776" s="55" t="str">
        <f aca="false">IF(G776&gt;=90,"Excellent",IF(G776&gt;=80,"Good",IF(G776&gt;=70,"At Risk","Poor")))</f>
        <v>At Risk</v>
      </c>
      <c r="Q776" s="55" t="n">
        <f aca="false">ROUND(G776*0.4+(100-H776)*0.3+I776*0.3,2)</f>
        <v>84.43</v>
      </c>
      <c r="R776" s="55" t="str">
        <f aca="false">IF(H776&gt;5,"High Rejection",IF(H776&gt;2,"Watch","OK"))</f>
        <v>OK</v>
      </c>
    </row>
    <row r="777" customFormat="false" ht="15" hidden="false" customHeight="true" outlineLevel="0" collapsed="false">
      <c r="A777" s="56" t="s">
        <v>15260</v>
      </c>
      <c r="B777" s="56" t="s">
        <v>4362</v>
      </c>
      <c r="C777" s="56" t="s">
        <v>4950</v>
      </c>
      <c r="D777" s="56" t="s">
        <v>54</v>
      </c>
      <c r="E777" s="56" t="n">
        <v>95.6</v>
      </c>
      <c r="F777" s="56" t="n">
        <v>78.8</v>
      </c>
      <c r="G777" s="54" t="n">
        <f aca="false">ROUND(E777*F777/100,1)</f>
        <v>75.3</v>
      </c>
      <c r="H777" s="56" t="n">
        <v>4.42</v>
      </c>
      <c r="I777" s="56" t="n">
        <v>99.4</v>
      </c>
      <c r="J777" s="56" t="n">
        <v>2.7</v>
      </c>
      <c r="K777" s="56" t="n">
        <v>6.41</v>
      </c>
      <c r="L777" s="56" t="n">
        <v>6</v>
      </c>
      <c r="M777" s="56" t="n">
        <v>56.3</v>
      </c>
      <c r="N777" s="56" t="s">
        <v>78</v>
      </c>
      <c r="O777" s="56" t="s">
        <v>10066</v>
      </c>
      <c r="P777" s="55" t="str">
        <f aca="false">IF(G777&gt;=90,"Excellent",IF(G777&gt;=80,"Good",IF(G777&gt;=70,"At Risk","Poor")))</f>
        <v>At Risk</v>
      </c>
      <c r="Q777" s="55" t="n">
        <f aca="false">ROUND(G777*0.4+(100-H777)*0.3+I777*0.3,2)</f>
        <v>88.61</v>
      </c>
      <c r="R777" s="55" t="str">
        <f aca="false">IF(H777&gt;5,"High Rejection",IF(H777&gt;2,"Watch","OK"))</f>
        <v>Watch</v>
      </c>
    </row>
    <row r="778" customFormat="false" ht="15" hidden="false" customHeight="true" outlineLevel="0" collapsed="false">
      <c r="A778" s="52" t="s">
        <v>15261</v>
      </c>
      <c r="B778" s="52" t="s">
        <v>6123</v>
      </c>
      <c r="C778" s="52" t="s">
        <v>1375</v>
      </c>
      <c r="D778" s="52" t="s">
        <v>19</v>
      </c>
      <c r="E778" s="52" t="n">
        <v>91.7</v>
      </c>
      <c r="F778" s="52" t="n">
        <v>72.2</v>
      </c>
      <c r="G778" s="54" t="n">
        <f aca="false">ROUND(E778*F778/100,1)</f>
        <v>66.2</v>
      </c>
      <c r="H778" s="52" t="n">
        <v>1.5</v>
      </c>
      <c r="I778" s="52" t="n">
        <v>90</v>
      </c>
      <c r="J778" s="52" t="n">
        <v>2.4</v>
      </c>
      <c r="K778" s="52" t="n">
        <v>2.55</v>
      </c>
      <c r="L778" s="52" t="n">
        <v>9</v>
      </c>
      <c r="M778" s="52" t="n">
        <v>63</v>
      </c>
      <c r="N778" s="52" t="s">
        <v>81</v>
      </c>
      <c r="O778" s="52" t="s">
        <v>10066</v>
      </c>
      <c r="P778" s="55" t="str">
        <f aca="false">IF(G778&gt;=90,"Excellent",IF(G778&gt;=80,"Good",IF(G778&gt;=70,"At Risk","Poor")))</f>
        <v>Poor</v>
      </c>
      <c r="Q778" s="55" t="n">
        <f aca="false">ROUND(G778*0.4+(100-H778)*0.3+I778*0.3,2)</f>
        <v>83.03</v>
      </c>
      <c r="R778" s="55" t="str">
        <f aca="false">IF(H778&gt;5,"High Rejection",IF(H778&gt;2,"Watch","OK"))</f>
        <v>OK</v>
      </c>
    </row>
    <row r="779" customFormat="false" ht="15" hidden="false" customHeight="true" outlineLevel="0" collapsed="false">
      <c r="A779" s="56" t="s">
        <v>15262</v>
      </c>
      <c r="B779" s="56" t="s">
        <v>15082</v>
      </c>
      <c r="C779" s="56" t="s">
        <v>5718</v>
      </c>
      <c r="D779" s="56" t="s">
        <v>28</v>
      </c>
      <c r="E779" s="56" t="n">
        <v>71.7</v>
      </c>
      <c r="F779" s="56" t="n">
        <v>99.1</v>
      </c>
      <c r="G779" s="54" t="n">
        <f aca="false">ROUND(E779*F779/100,1)</f>
        <v>71.1</v>
      </c>
      <c r="H779" s="56" t="n">
        <v>6.21</v>
      </c>
      <c r="I779" s="56" t="n">
        <v>96.9</v>
      </c>
      <c r="J779" s="56" t="n">
        <v>10</v>
      </c>
      <c r="K779" s="56" t="n">
        <v>-4.23</v>
      </c>
      <c r="L779" s="56" t="n">
        <v>10</v>
      </c>
      <c r="M779" s="56" t="n">
        <v>75.8</v>
      </c>
      <c r="N779" s="56" t="s">
        <v>81</v>
      </c>
      <c r="O779" s="56" t="s">
        <v>10061</v>
      </c>
      <c r="P779" s="55" t="str">
        <f aca="false">IF(G779&gt;=90,"Excellent",IF(G779&gt;=80,"Good",IF(G779&gt;=70,"At Risk","Poor")))</f>
        <v>At Risk</v>
      </c>
      <c r="Q779" s="55" t="n">
        <f aca="false">ROUND(G779*0.4+(100-H779)*0.3+I779*0.3,2)</f>
        <v>85.65</v>
      </c>
      <c r="R779" s="55" t="str">
        <f aca="false">IF(H779&gt;5,"High Rejection",IF(H779&gt;2,"Watch","OK"))</f>
        <v>High Rejection</v>
      </c>
    </row>
    <row r="780" customFormat="false" ht="15" hidden="false" customHeight="true" outlineLevel="0" collapsed="false">
      <c r="A780" s="52" t="s">
        <v>15263</v>
      </c>
      <c r="B780" s="52" t="s">
        <v>14529</v>
      </c>
      <c r="C780" s="52" t="s">
        <v>13815</v>
      </c>
      <c r="D780" s="52" t="s">
        <v>56</v>
      </c>
      <c r="E780" s="52" t="n">
        <v>91.5</v>
      </c>
      <c r="F780" s="52" t="n">
        <v>88.9</v>
      </c>
      <c r="G780" s="54" t="n">
        <f aca="false">ROUND(E780*F780/100,1)</f>
        <v>81.3</v>
      </c>
      <c r="H780" s="52" t="n">
        <v>4.07</v>
      </c>
      <c r="I780" s="52" t="n">
        <v>85.1</v>
      </c>
      <c r="J780" s="52" t="n">
        <v>-0.9</v>
      </c>
      <c r="K780" s="52" t="n">
        <v>-1.21</v>
      </c>
      <c r="L780" s="52" t="n">
        <v>7</v>
      </c>
      <c r="M780" s="52" t="n">
        <v>96.2</v>
      </c>
      <c r="N780" s="52" t="s">
        <v>78</v>
      </c>
      <c r="O780" s="52" t="s">
        <v>10066</v>
      </c>
      <c r="P780" s="55" t="str">
        <f aca="false">IF(G780&gt;=90,"Excellent",IF(G780&gt;=80,"Good",IF(G780&gt;=70,"At Risk","Poor")))</f>
        <v>Good</v>
      </c>
      <c r="Q780" s="55" t="n">
        <f aca="false">ROUND(G780*0.4+(100-H780)*0.3+I780*0.3,2)</f>
        <v>86.83</v>
      </c>
      <c r="R780" s="55" t="str">
        <f aca="false">IF(H780&gt;5,"High Rejection",IF(H780&gt;2,"Watch","OK"))</f>
        <v>Watch</v>
      </c>
    </row>
    <row r="781" customFormat="false" ht="15" hidden="false" customHeight="true" outlineLevel="0" collapsed="false">
      <c r="A781" s="56" t="s">
        <v>15264</v>
      </c>
      <c r="B781" s="56" t="s">
        <v>4645</v>
      </c>
      <c r="C781" s="56" t="s">
        <v>3076</v>
      </c>
      <c r="D781" s="56" t="s">
        <v>53</v>
      </c>
      <c r="E781" s="56" t="n">
        <v>64.6</v>
      </c>
      <c r="F781" s="56" t="n">
        <v>71.2</v>
      </c>
      <c r="G781" s="54" t="n">
        <f aca="false">ROUND(E781*F781/100,1)</f>
        <v>46</v>
      </c>
      <c r="H781" s="56" t="n">
        <v>6.53</v>
      </c>
      <c r="I781" s="56" t="n">
        <v>98.3</v>
      </c>
      <c r="J781" s="56" t="n">
        <v>1.5</v>
      </c>
      <c r="K781" s="56" t="n">
        <v>-1.28</v>
      </c>
      <c r="L781" s="56" t="n">
        <v>10</v>
      </c>
      <c r="M781" s="56" t="n">
        <v>57.1</v>
      </c>
      <c r="N781" s="56" t="s">
        <v>80</v>
      </c>
      <c r="O781" s="56" t="s">
        <v>10061</v>
      </c>
      <c r="P781" s="55" t="str">
        <f aca="false">IF(G781&gt;=90,"Excellent",IF(G781&gt;=80,"Good",IF(G781&gt;=70,"At Risk","Poor")))</f>
        <v>Poor</v>
      </c>
      <c r="Q781" s="55" t="n">
        <f aca="false">ROUND(G781*0.4+(100-H781)*0.3+I781*0.3,2)</f>
        <v>75.93</v>
      </c>
      <c r="R781" s="55" t="str">
        <f aca="false">IF(H781&gt;5,"High Rejection",IF(H781&gt;2,"Watch","OK"))</f>
        <v>High Rejection</v>
      </c>
    </row>
    <row r="782" customFormat="false" ht="15" hidden="false" customHeight="true" outlineLevel="0" collapsed="false">
      <c r="A782" s="52" t="s">
        <v>15265</v>
      </c>
      <c r="B782" s="52" t="s">
        <v>15266</v>
      </c>
      <c r="C782" s="52" t="s">
        <v>3319</v>
      </c>
      <c r="D782" s="52" t="s">
        <v>33</v>
      </c>
      <c r="E782" s="52" t="n">
        <v>81.9</v>
      </c>
      <c r="F782" s="52" t="n">
        <v>99.8</v>
      </c>
      <c r="G782" s="54" t="n">
        <f aca="false">ROUND(E782*F782/100,1)</f>
        <v>81.7</v>
      </c>
      <c r="H782" s="52" t="n">
        <v>6.13</v>
      </c>
      <c r="I782" s="52" t="n">
        <v>87</v>
      </c>
      <c r="J782" s="52" t="n">
        <v>6.9</v>
      </c>
      <c r="K782" s="52" t="n">
        <v>6.93</v>
      </c>
      <c r="L782" s="52" t="n">
        <v>4</v>
      </c>
      <c r="M782" s="52" t="n">
        <v>57.8</v>
      </c>
      <c r="N782" s="52" t="s">
        <v>80</v>
      </c>
      <c r="O782" s="52" t="s">
        <v>10061</v>
      </c>
      <c r="P782" s="55" t="str">
        <f aca="false">IF(G782&gt;=90,"Excellent",IF(G782&gt;=80,"Good",IF(G782&gt;=70,"At Risk","Poor")))</f>
        <v>Good</v>
      </c>
      <c r="Q782" s="55" t="n">
        <f aca="false">ROUND(G782*0.4+(100-H782)*0.3+I782*0.3,2)</f>
        <v>86.94</v>
      </c>
      <c r="R782" s="55" t="str">
        <f aca="false">IF(H782&gt;5,"High Rejection",IF(H782&gt;2,"Watch","OK"))</f>
        <v>High Rejection</v>
      </c>
    </row>
    <row r="783" customFormat="false" ht="15" hidden="false" customHeight="true" outlineLevel="0" collapsed="false">
      <c r="A783" s="56" t="s">
        <v>15267</v>
      </c>
      <c r="B783" s="56" t="s">
        <v>14628</v>
      </c>
      <c r="C783" s="56" t="s">
        <v>3368</v>
      </c>
      <c r="D783" s="56" t="s">
        <v>45</v>
      </c>
      <c r="E783" s="56" t="n">
        <v>78.6</v>
      </c>
      <c r="F783" s="56" t="n">
        <v>74.2</v>
      </c>
      <c r="G783" s="54" t="n">
        <f aca="false">ROUND(E783*F783/100,1)</f>
        <v>58.3</v>
      </c>
      <c r="H783" s="56" t="n">
        <v>2.59</v>
      </c>
      <c r="I783" s="56" t="n">
        <v>87</v>
      </c>
      <c r="J783" s="56" t="n">
        <v>14.5</v>
      </c>
      <c r="K783" s="56" t="n">
        <v>7.97</v>
      </c>
      <c r="L783" s="56" t="n">
        <v>3</v>
      </c>
      <c r="M783" s="56" t="n">
        <v>91.8</v>
      </c>
      <c r="N783" s="56" t="s">
        <v>80</v>
      </c>
      <c r="O783" s="56" t="s">
        <v>10061</v>
      </c>
      <c r="P783" s="55" t="str">
        <f aca="false">IF(G783&gt;=90,"Excellent",IF(G783&gt;=80,"Good",IF(G783&gt;=70,"At Risk","Poor")))</f>
        <v>Poor</v>
      </c>
      <c r="Q783" s="55" t="n">
        <f aca="false">ROUND(G783*0.4+(100-H783)*0.3+I783*0.3,2)</f>
        <v>78.64</v>
      </c>
      <c r="R783" s="55" t="str">
        <f aca="false">IF(H783&gt;5,"High Rejection",IF(H783&gt;2,"Watch","OK"))</f>
        <v>Watch</v>
      </c>
    </row>
    <row r="784" customFormat="false" ht="15" hidden="false" customHeight="true" outlineLevel="0" collapsed="false">
      <c r="A784" s="52" t="s">
        <v>15268</v>
      </c>
      <c r="B784" s="52" t="s">
        <v>4208</v>
      </c>
      <c r="C784" s="52" t="s">
        <v>2914</v>
      </c>
      <c r="D784" s="52" t="s">
        <v>54</v>
      </c>
      <c r="E784" s="52" t="n">
        <v>90.6</v>
      </c>
      <c r="F784" s="52" t="n">
        <v>87.9</v>
      </c>
      <c r="G784" s="54" t="n">
        <f aca="false">ROUND(E784*F784/100,1)</f>
        <v>79.6</v>
      </c>
      <c r="H784" s="52" t="n">
        <v>3.44</v>
      </c>
      <c r="I784" s="52" t="n">
        <v>90.1</v>
      </c>
      <c r="J784" s="52" t="n">
        <v>2.5</v>
      </c>
      <c r="K784" s="52" t="n">
        <v>-3.75</v>
      </c>
      <c r="L784" s="52" t="n">
        <v>4</v>
      </c>
      <c r="M784" s="52" t="n">
        <v>89.3</v>
      </c>
      <c r="N784" s="52" t="s">
        <v>80</v>
      </c>
      <c r="O784" s="52" t="s">
        <v>10061</v>
      </c>
      <c r="P784" s="55" t="str">
        <f aca="false">IF(G784&gt;=90,"Excellent",IF(G784&gt;=80,"Good",IF(G784&gt;=70,"At Risk","Poor")))</f>
        <v>At Risk</v>
      </c>
      <c r="Q784" s="55" t="n">
        <f aca="false">ROUND(G784*0.4+(100-H784)*0.3+I784*0.3,2)</f>
        <v>87.84</v>
      </c>
      <c r="R784" s="55" t="str">
        <f aca="false">IF(H784&gt;5,"High Rejection",IF(H784&gt;2,"Watch","OK"))</f>
        <v>Watch</v>
      </c>
    </row>
    <row r="785" customFormat="false" ht="15" hidden="false" customHeight="true" outlineLevel="0" collapsed="false">
      <c r="A785" s="56" t="s">
        <v>15269</v>
      </c>
      <c r="B785" s="56" t="s">
        <v>6915</v>
      </c>
      <c r="C785" s="56" t="s">
        <v>857</v>
      </c>
      <c r="D785" s="56" t="s">
        <v>39</v>
      </c>
      <c r="E785" s="56" t="n">
        <v>88.9</v>
      </c>
      <c r="F785" s="56" t="n">
        <v>78.1</v>
      </c>
      <c r="G785" s="54" t="n">
        <f aca="false">ROUND(E785*F785/100,1)</f>
        <v>69.4</v>
      </c>
      <c r="H785" s="56" t="n">
        <v>6.64</v>
      </c>
      <c r="I785" s="56" t="n">
        <v>86.4</v>
      </c>
      <c r="J785" s="56" t="n">
        <v>2.1</v>
      </c>
      <c r="K785" s="56" t="n">
        <v>2.08</v>
      </c>
      <c r="L785" s="56" t="n">
        <v>8</v>
      </c>
      <c r="M785" s="56" t="n">
        <v>64.6</v>
      </c>
      <c r="N785" s="56" t="s">
        <v>79</v>
      </c>
      <c r="O785" s="56" t="s">
        <v>10066</v>
      </c>
      <c r="P785" s="55" t="str">
        <f aca="false">IF(G785&gt;=90,"Excellent",IF(G785&gt;=80,"Good",IF(G785&gt;=70,"At Risk","Poor")))</f>
        <v>Poor</v>
      </c>
      <c r="Q785" s="55" t="n">
        <f aca="false">ROUND(G785*0.4+(100-H785)*0.3+I785*0.3,2)</f>
        <v>81.69</v>
      </c>
      <c r="R785" s="55" t="str">
        <f aca="false">IF(H785&gt;5,"High Rejection",IF(H785&gt;2,"Watch","OK"))</f>
        <v>High Rejection</v>
      </c>
    </row>
    <row r="786" customFormat="false" ht="15" hidden="false" customHeight="true" outlineLevel="0" collapsed="false">
      <c r="A786" s="52" t="s">
        <v>15270</v>
      </c>
      <c r="B786" s="52" t="s">
        <v>4860</v>
      </c>
      <c r="C786" s="52" t="s">
        <v>1575</v>
      </c>
      <c r="D786" s="52" t="s">
        <v>36</v>
      </c>
      <c r="E786" s="52" t="n">
        <v>69.7</v>
      </c>
      <c r="F786" s="52" t="n">
        <v>80.7</v>
      </c>
      <c r="G786" s="54" t="n">
        <f aca="false">ROUND(E786*F786/100,1)</f>
        <v>56.2</v>
      </c>
      <c r="H786" s="52" t="n">
        <v>0.19</v>
      </c>
      <c r="I786" s="52" t="n">
        <v>91.8</v>
      </c>
      <c r="J786" s="52" t="n">
        <v>8.5</v>
      </c>
      <c r="K786" s="52" t="n">
        <v>6.78</v>
      </c>
      <c r="L786" s="52" t="n">
        <v>4</v>
      </c>
      <c r="M786" s="52" t="n">
        <v>77.5</v>
      </c>
      <c r="N786" s="52" t="s">
        <v>80</v>
      </c>
      <c r="O786" s="52" t="s">
        <v>10061</v>
      </c>
      <c r="P786" s="55" t="str">
        <f aca="false">IF(G786&gt;=90,"Excellent",IF(G786&gt;=80,"Good",IF(G786&gt;=70,"At Risk","Poor")))</f>
        <v>Poor</v>
      </c>
      <c r="Q786" s="55" t="n">
        <f aca="false">ROUND(G786*0.4+(100-H786)*0.3+I786*0.3,2)</f>
        <v>79.96</v>
      </c>
      <c r="R786" s="55" t="str">
        <f aca="false">IF(H786&gt;5,"High Rejection",IF(H786&gt;2,"Watch","OK"))</f>
        <v>OK</v>
      </c>
    </row>
    <row r="787" customFormat="false" ht="15" hidden="false" customHeight="true" outlineLevel="0" collapsed="false">
      <c r="A787" s="56" t="s">
        <v>15271</v>
      </c>
      <c r="B787" s="56" t="s">
        <v>5699</v>
      </c>
      <c r="C787" s="56" t="s">
        <v>630</v>
      </c>
      <c r="D787" s="56" t="s">
        <v>38</v>
      </c>
      <c r="E787" s="56" t="n">
        <v>75.7</v>
      </c>
      <c r="F787" s="56" t="n">
        <v>74.2</v>
      </c>
      <c r="G787" s="54" t="n">
        <f aca="false">ROUND(E787*F787/100,1)</f>
        <v>56.2</v>
      </c>
      <c r="H787" s="56" t="n">
        <v>5.51</v>
      </c>
      <c r="I787" s="56" t="n">
        <v>91</v>
      </c>
      <c r="J787" s="56" t="n">
        <v>13.9</v>
      </c>
      <c r="K787" s="56" t="n">
        <v>7.39</v>
      </c>
      <c r="L787" s="56" t="n">
        <v>2</v>
      </c>
      <c r="M787" s="56" t="n">
        <v>91.5</v>
      </c>
      <c r="N787" s="56" t="s">
        <v>80</v>
      </c>
      <c r="O787" s="56" t="s">
        <v>10061</v>
      </c>
      <c r="P787" s="55" t="str">
        <f aca="false">IF(G787&gt;=90,"Excellent",IF(G787&gt;=80,"Good",IF(G787&gt;=70,"At Risk","Poor")))</f>
        <v>Poor</v>
      </c>
      <c r="Q787" s="55" t="n">
        <f aca="false">ROUND(G787*0.4+(100-H787)*0.3+I787*0.3,2)</f>
        <v>78.13</v>
      </c>
      <c r="R787" s="55" t="str">
        <f aca="false">IF(H787&gt;5,"High Rejection",IF(H787&gt;2,"Watch","OK"))</f>
        <v>High Rejection</v>
      </c>
    </row>
    <row r="788" customFormat="false" ht="15" hidden="false" customHeight="true" outlineLevel="0" collapsed="false">
      <c r="A788" s="52" t="s">
        <v>15272</v>
      </c>
      <c r="B788" s="52" t="s">
        <v>4106</v>
      </c>
      <c r="C788" s="52" t="s">
        <v>6898</v>
      </c>
      <c r="D788" s="52" t="s">
        <v>29</v>
      </c>
      <c r="E788" s="52" t="n">
        <v>62.3</v>
      </c>
      <c r="F788" s="52" t="n">
        <v>98.9</v>
      </c>
      <c r="G788" s="54" t="n">
        <f aca="false">ROUND(E788*F788/100,1)</f>
        <v>61.6</v>
      </c>
      <c r="H788" s="52" t="n">
        <v>5.65</v>
      </c>
      <c r="I788" s="52" t="n">
        <v>87</v>
      </c>
      <c r="J788" s="52" t="n">
        <v>13.1</v>
      </c>
      <c r="K788" s="52" t="n">
        <v>-2.1</v>
      </c>
      <c r="L788" s="52" t="n">
        <v>3</v>
      </c>
      <c r="M788" s="52" t="n">
        <v>66.9</v>
      </c>
      <c r="N788" s="52" t="s">
        <v>78</v>
      </c>
      <c r="O788" s="52" t="s">
        <v>10066</v>
      </c>
      <c r="P788" s="55" t="str">
        <f aca="false">IF(G788&gt;=90,"Excellent",IF(G788&gt;=80,"Good",IF(G788&gt;=70,"At Risk","Poor")))</f>
        <v>Poor</v>
      </c>
      <c r="Q788" s="55" t="n">
        <f aca="false">ROUND(G788*0.4+(100-H788)*0.3+I788*0.3,2)</f>
        <v>79.05</v>
      </c>
      <c r="R788" s="55" t="str">
        <f aca="false">IF(H788&gt;5,"High Rejection",IF(H788&gt;2,"Watch","OK"))</f>
        <v>High Rejection</v>
      </c>
    </row>
    <row r="789" customFormat="false" ht="15" hidden="false" customHeight="true" outlineLevel="0" collapsed="false">
      <c r="A789" s="56" t="s">
        <v>15273</v>
      </c>
      <c r="B789" s="56" t="s">
        <v>5502</v>
      </c>
      <c r="C789" s="56" t="s">
        <v>1189</v>
      </c>
      <c r="D789" s="56" t="s">
        <v>29</v>
      </c>
      <c r="E789" s="56" t="n">
        <v>80.9</v>
      </c>
      <c r="F789" s="56" t="n">
        <v>78.8</v>
      </c>
      <c r="G789" s="54" t="n">
        <f aca="false">ROUND(E789*F789/100,1)</f>
        <v>63.7</v>
      </c>
      <c r="H789" s="56" t="n">
        <v>3.58</v>
      </c>
      <c r="I789" s="56" t="n">
        <v>88.7</v>
      </c>
      <c r="J789" s="56" t="n">
        <v>6.4</v>
      </c>
      <c r="K789" s="56" t="n">
        <v>2.11</v>
      </c>
      <c r="L789" s="56" t="n">
        <v>2</v>
      </c>
      <c r="M789" s="56" t="n">
        <v>62.8</v>
      </c>
      <c r="N789" s="56" t="s">
        <v>80</v>
      </c>
      <c r="O789" s="56" t="s">
        <v>10066</v>
      </c>
      <c r="P789" s="55" t="str">
        <f aca="false">IF(G789&gt;=90,"Excellent",IF(G789&gt;=80,"Good",IF(G789&gt;=70,"At Risk","Poor")))</f>
        <v>Poor</v>
      </c>
      <c r="Q789" s="55" t="n">
        <f aca="false">ROUND(G789*0.4+(100-H789)*0.3+I789*0.3,2)</f>
        <v>81.02</v>
      </c>
      <c r="R789" s="55" t="str">
        <f aca="false">IF(H789&gt;5,"High Rejection",IF(H789&gt;2,"Watch","OK"))</f>
        <v>Watch</v>
      </c>
    </row>
    <row r="790" customFormat="false" ht="15" hidden="false" customHeight="true" outlineLevel="0" collapsed="false">
      <c r="A790" s="52" t="s">
        <v>15274</v>
      </c>
      <c r="B790" s="52" t="s">
        <v>15275</v>
      </c>
      <c r="C790" s="52" t="s">
        <v>5854</v>
      </c>
      <c r="D790" s="52" t="s">
        <v>40</v>
      </c>
      <c r="E790" s="52" t="n">
        <v>61.8</v>
      </c>
      <c r="F790" s="52" t="n">
        <v>80.4</v>
      </c>
      <c r="G790" s="54" t="n">
        <f aca="false">ROUND(E790*F790/100,1)</f>
        <v>49.7</v>
      </c>
      <c r="H790" s="52" t="n">
        <v>6.25</v>
      </c>
      <c r="I790" s="52" t="n">
        <v>93.8</v>
      </c>
      <c r="J790" s="52" t="n">
        <v>1.2</v>
      </c>
      <c r="K790" s="52" t="n">
        <v>-4.85</v>
      </c>
      <c r="L790" s="52" t="n">
        <v>8</v>
      </c>
      <c r="M790" s="52" t="n">
        <v>54.3</v>
      </c>
      <c r="N790" s="52" t="s">
        <v>81</v>
      </c>
      <c r="O790" s="52" t="s">
        <v>10061</v>
      </c>
      <c r="P790" s="55" t="str">
        <f aca="false">IF(G790&gt;=90,"Excellent",IF(G790&gt;=80,"Good",IF(G790&gt;=70,"At Risk","Poor")))</f>
        <v>Poor</v>
      </c>
      <c r="Q790" s="55" t="n">
        <f aca="false">ROUND(G790*0.4+(100-H790)*0.3+I790*0.3,2)</f>
        <v>76.15</v>
      </c>
      <c r="R790" s="55" t="str">
        <f aca="false">IF(H790&gt;5,"High Rejection",IF(H790&gt;2,"Watch","OK"))</f>
        <v>High Rejection</v>
      </c>
    </row>
    <row r="791" customFormat="false" ht="15" hidden="false" customHeight="true" outlineLevel="0" collapsed="false">
      <c r="A791" s="56" t="s">
        <v>15276</v>
      </c>
      <c r="B791" s="56" t="s">
        <v>6923</v>
      </c>
      <c r="C791" s="56" t="s">
        <v>3163</v>
      </c>
      <c r="D791" s="56" t="s">
        <v>39</v>
      </c>
      <c r="E791" s="56" t="n">
        <v>84.6</v>
      </c>
      <c r="F791" s="56" t="n">
        <v>73.5</v>
      </c>
      <c r="G791" s="54" t="n">
        <f aca="false">ROUND(E791*F791/100,1)</f>
        <v>62.2</v>
      </c>
      <c r="H791" s="56" t="n">
        <v>7.26</v>
      </c>
      <c r="I791" s="56" t="n">
        <v>85.5</v>
      </c>
      <c r="J791" s="56" t="n">
        <v>8.3</v>
      </c>
      <c r="K791" s="56" t="n">
        <v>5.37</v>
      </c>
      <c r="L791" s="56" t="n">
        <v>2</v>
      </c>
      <c r="M791" s="56" t="n">
        <v>99.6</v>
      </c>
      <c r="N791" s="56" t="s">
        <v>81</v>
      </c>
      <c r="O791" s="56" t="s">
        <v>10061</v>
      </c>
      <c r="P791" s="55" t="str">
        <f aca="false">IF(G791&gt;=90,"Excellent",IF(G791&gt;=80,"Good",IF(G791&gt;=70,"At Risk","Poor")))</f>
        <v>Poor</v>
      </c>
      <c r="Q791" s="55" t="n">
        <f aca="false">ROUND(G791*0.4+(100-H791)*0.3+I791*0.3,2)</f>
        <v>78.35</v>
      </c>
      <c r="R791" s="55" t="str">
        <f aca="false">IF(H791&gt;5,"High Rejection",IF(H791&gt;2,"Watch","OK"))</f>
        <v>High Rejection</v>
      </c>
    </row>
    <row r="792" customFormat="false" ht="15" hidden="false" customHeight="true" outlineLevel="0" collapsed="false">
      <c r="A792" s="52" t="s">
        <v>15277</v>
      </c>
      <c r="B792" s="52" t="s">
        <v>4842</v>
      </c>
      <c r="C792" s="52" t="s">
        <v>13336</v>
      </c>
      <c r="D792" s="52" t="s">
        <v>45</v>
      </c>
      <c r="E792" s="52" t="n">
        <v>92.2</v>
      </c>
      <c r="F792" s="52" t="n">
        <v>72.2</v>
      </c>
      <c r="G792" s="54" t="n">
        <f aca="false">ROUND(E792*F792/100,1)</f>
        <v>66.6</v>
      </c>
      <c r="H792" s="52" t="n">
        <v>1.79</v>
      </c>
      <c r="I792" s="52" t="n">
        <v>96.6</v>
      </c>
      <c r="J792" s="52" t="n">
        <v>4.5</v>
      </c>
      <c r="K792" s="52" t="n">
        <v>-0.65</v>
      </c>
      <c r="L792" s="52" t="n">
        <v>2</v>
      </c>
      <c r="M792" s="52" t="n">
        <v>56.5</v>
      </c>
      <c r="N792" s="52" t="s">
        <v>79</v>
      </c>
      <c r="O792" s="52" t="s">
        <v>10066</v>
      </c>
      <c r="P792" s="55" t="str">
        <f aca="false">IF(G792&gt;=90,"Excellent",IF(G792&gt;=80,"Good",IF(G792&gt;=70,"At Risk","Poor")))</f>
        <v>Poor</v>
      </c>
      <c r="Q792" s="55" t="n">
        <f aca="false">ROUND(G792*0.4+(100-H792)*0.3+I792*0.3,2)</f>
        <v>85.08</v>
      </c>
      <c r="R792" s="55" t="str">
        <f aca="false">IF(H792&gt;5,"High Rejection",IF(H792&gt;2,"Watch","OK"))</f>
        <v>OK</v>
      </c>
    </row>
    <row r="793" customFormat="false" ht="15" hidden="false" customHeight="true" outlineLevel="0" collapsed="false">
      <c r="A793" s="56" t="s">
        <v>15278</v>
      </c>
      <c r="B793" s="56" t="s">
        <v>4465</v>
      </c>
      <c r="C793" s="56" t="s">
        <v>1164</v>
      </c>
      <c r="D793" s="56" t="s">
        <v>16</v>
      </c>
      <c r="E793" s="56" t="n">
        <v>91.5</v>
      </c>
      <c r="F793" s="56" t="n">
        <v>75.9</v>
      </c>
      <c r="G793" s="54" t="n">
        <f aca="false">ROUND(E793*F793/100,1)</f>
        <v>69.4</v>
      </c>
      <c r="H793" s="56" t="n">
        <v>4.1</v>
      </c>
      <c r="I793" s="56" t="n">
        <v>89.8</v>
      </c>
      <c r="J793" s="56" t="n">
        <v>3.4</v>
      </c>
      <c r="K793" s="56" t="n">
        <v>2.15</v>
      </c>
      <c r="L793" s="56" t="n">
        <v>8</v>
      </c>
      <c r="M793" s="56" t="n">
        <v>63.5</v>
      </c>
      <c r="N793" s="56" t="s">
        <v>79</v>
      </c>
      <c r="O793" s="56" t="s">
        <v>10066</v>
      </c>
      <c r="P793" s="55" t="str">
        <f aca="false">IF(G793&gt;=90,"Excellent",IF(G793&gt;=80,"Good",IF(G793&gt;=70,"At Risk","Poor")))</f>
        <v>Poor</v>
      </c>
      <c r="Q793" s="55" t="n">
        <f aca="false">ROUND(G793*0.4+(100-H793)*0.3+I793*0.3,2)</f>
        <v>83.47</v>
      </c>
      <c r="R793" s="55" t="str">
        <f aca="false">IF(H793&gt;5,"High Rejection",IF(H793&gt;2,"Watch","OK"))</f>
        <v>Watch</v>
      </c>
    </row>
    <row r="794" customFormat="false" ht="15" hidden="false" customHeight="true" outlineLevel="0" collapsed="false">
      <c r="A794" s="52" t="s">
        <v>15279</v>
      </c>
      <c r="B794" s="52" t="s">
        <v>15280</v>
      </c>
      <c r="C794" s="52" t="s">
        <v>716</v>
      </c>
      <c r="D794" s="52" t="s">
        <v>16</v>
      </c>
      <c r="E794" s="52" t="n">
        <v>60.9</v>
      </c>
      <c r="F794" s="52" t="n">
        <v>87.7</v>
      </c>
      <c r="G794" s="54" t="n">
        <f aca="false">ROUND(E794*F794/100,1)</f>
        <v>53.4</v>
      </c>
      <c r="H794" s="52" t="n">
        <v>3.16</v>
      </c>
      <c r="I794" s="52" t="n">
        <v>95.3</v>
      </c>
      <c r="J794" s="52" t="n">
        <v>1.3</v>
      </c>
      <c r="K794" s="52" t="n">
        <v>4.82</v>
      </c>
      <c r="L794" s="52" t="n">
        <v>9</v>
      </c>
      <c r="M794" s="52" t="n">
        <v>69.6</v>
      </c>
      <c r="N794" s="52" t="s">
        <v>81</v>
      </c>
      <c r="O794" s="52" t="s">
        <v>10061</v>
      </c>
      <c r="P794" s="55" t="str">
        <f aca="false">IF(G794&gt;=90,"Excellent",IF(G794&gt;=80,"Good",IF(G794&gt;=70,"At Risk","Poor")))</f>
        <v>Poor</v>
      </c>
      <c r="Q794" s="55" t="n">
        <f aca="false">ROUND(G794*0.4+(100-H794)*0.3+I794*0.3,2)</f>
        <v>79</v>
      </c>
      <c r="R794" s="55" t="str">
        <f aca="false">IF(H794&gt;5,"High Rejection",IF(H794&gt;2,"Watch","OK"))</f>
        <v>Watch</v>
      </c>
    </row>
    <row r="795" customFormat="false" ht="15" hidden="false" customHeight="true" outlineLevel="0" collapsed="false">
      <c r="A795" s="56" t="s">
        <v>15281</v>
      </c>
      <c r="B795" s="56" t="s">
        <v>4707</v>
      </c>
      <c r="C795" s="56" t="s">
        <v>8037</v>
      </c>
      <c r="D795" s="56" t="s">
        <v>24</v>
      </c>
      <c r="E795" s="56" t="n">
        <v>63.6</v>
      </c>
      <c r="F795" s="56" t="n">
        <v>93.4</v>
      </c>
      <c r="G795" s="54" t="n">
        <f aca="false">ROUND(E795*F795/100,1)</f>
        <v>59.4</v>
      </c>
      <c r="H795" s="56" t="n">
        <v>2.58</v>
      </c>
      <c r="I795" s="56" t="n">
        <v>86.5</v>
      </c>
      <c r="J795" s="56" t="n">
        <v>4.4</v>
      </c>
      <c r="K795" s="56" t="n">
        <v>-0.44</v>
      </c>
      <c r="L795" s="56" t="n">
        <v>5</v>
      </c>
      <c r="M795" s="56" t="n">
        <v>67.3</v>
      </c>
      <c r="N795" s="56" t="s">
        <v>81</v>
      </c>
      <c r="O795" s="56" t="s">
        <v>10066</v>
      </c>
      <c r="P795" s="55" t="str">
        <f aca="false">IF(G795&gt;=90,"Excellent",IF(G795&gt;=80,"Good",IF(G795&gt;=70,"At Risk","Poor")))</f>
        <v>Poor</v>
      </c>
      <c r="Q795" s="55" t="n">
        <f aca="false">ROUND(G795*0.4+(100-H795)*0.3+I795*0.3,2)</f>
        <v>78.94</v>
      </c>
      <c r="R795" s="55" t="str">
        <f aca="false">IF(H795&gt;5,"High Rejection",IF(H795&gt;2,"Watch","OK"))</f>
        <v>Watch</v>
      </c>
    </row>
    <row r="796" customFormat="false" ht="15" hidden="false" customHeight="true" outlineLevel="0" collapsed="false">
      <c r="A796" s="52" t="s">
        <v>15282</v>
      </c>
      <c r="B796" s="52" t="s">
        <v>5362</v>
      </c>
      <c r="C796" s="52" t="s">
        <v>2821</v>
      </c>
      <c r="D796" s="52" t="s">
        <v>38</v>
      </c>
      <c r="E796" s="52" t="n">
        <v>92.2</v>
      </c>
      <c r="F796" s="52" t="n">
        <v>70.8</v>
      </c>
      <c r="G796" s="54" t="n">
        <f aca="false">ROUND(E796*F796/100,1)</f>
        <v>65.3</v>
      </c>
      <c r="H796" s="52" t="n">
        <v>0.55</v>
      </c>
      <c r="I796" s="52" t="n">
        <v>88.2</v>
      </c>
      <c r="J796" s="52" t="n">
        <v>-4.1</v>
      </c>
      <c r="K796" s="52" t="n">
        <v>-2.69</v>
      </c>
      <c r="L796" s="52" t="n">
        <v>10</v>
      </c>
      <c r="M796" s="52" t="n">
        <v>59.9</v>
      </c>
      <c r="N796" s="52" t="s">
        <v>80</v>
      </c>
      <c r="O796" s="52" t="s">
        <v>10061</v>
      </c>
      <c r="P796" s="55" t="str">
        <f aca="false">IF(G796&gt;=90,"Excellent",IF(G796&gt;=80,"Good",IF(G796&gt;=70,"At Risk","Poor")))</f>
        <v>Poor</v>
      </c>
      <c r="Q796" s="55" t="n">
        <f aca="false">ROUND(G796*0.4+(100-H796)*0.3+I796*0.3,2)</f>
        <v>82.42</v>
      </c>
      <c r="R796" s="55" t="str">
        <f aca="false">IF(H796&gt;5,"High Rejection",IF(H796&gt;2,"Watch","OK"))</f>
        <v>OK</v>
      </c>
    </row>
    <row r="797" customFormat="false" ht="15" hidden="false" customHeight="true" outlineLevel="0" collapsed="false">
      <c r="A797" s="56" t="s">
        <v>15283</v>
      </c>
      <c r="B797" s="56" t="s">
        <v>14846</v>
      </c>
      <c r="C797" s="56" t="s">
        <v>2333</v>
      </c>
      <c r="D797" s="56" t="s">
        <v>41</v>
      </c>
      <c r="E797" s="56" t="n">
        <v>93.1</v>
      </c>
      <c r="F797" s="56" t="n">
        <v>73.4</v>
      </c>
      <c r="G797" s="54" t="n">
        <f aca="false">ROUND(E797*F797/100,1)</f>
        <v>68.3</v>
      </c>
      <c r="H797" s="56" t="n">
        <v>0</v>
      </c>
      <c r="I797" s="56" t="n">
        <v>85.4</v>
      </c>
      <c r="J797" s="56" t="n">
        <v>5.1</v>
      </c>
      <c r="K797" s="56" t="n">
        <v>-3.43</v>
      </c>
      <c r="L797" s="56" t="n">
        <v>0</v>
      </c>
      <c r="M797" s="56" t="n">
        <v>89.2</v>
      </c>
      <c r="N797" s="56" t="s">
        <v>80</v>
      </c>
      <c r="O797" s="56" t="s">
        <v>10061</v>
      </c>
      <c r="P797" s="55" t="str">
        <f aca="false">IF(G797&gt;=90,"Excellent",IF(G797&gt;=80,"Good",IF(G797&gt;=70,"At Risk","Poor")))</f>
        <v>Poor</v>
      </c>
      <c r="Q797" s="55" t="n">
        <f aca="false">ROUND(G797*0.4+(100-H797)*0.3+I797*0.3,2)</f>
        <v>82.94</v>
      </c>
      <c r="R797" s="55" t="str">
        <f aca="false">IF(H797&gt;5,"High Rejection",IF(H797&gt;2,"Watch","OK"))</f>
        <v>OK</v>
      </c>
    </row>
    <row r="798" customFormat="false" ht="15" hidden="false" customHeight="true" outlineLevel="0" collapsed="false">
      <c r="A798" s="52" t="s">
        <v>15284</v>
      </c>
      <c r="B798" s="52" t="s">
        <v>6011</v>
      </c>
      <c r="C798" s="52" t="s">
        <v>3399</v>
      </c>
      <c r="D798" s="52" t="s">
        <v>53</v>
      </c>
      <c r="E798" s="52" t="n">
        <v>60.2</v>
      </c>
      <c r="F798" s="52" t="n">
        <v>77.4</v>
      </c>
      <c r="G798" s="54" t="n">
        <f aca="false">ROUND(E798*F798/100,1)</f>
        <v>46.6</v>
      </c>
      <c r="H798" s="52" t="n">
        <v>2.51</v>
      </c>
      <c r="I798" s="52" t="n">
        <v>98</v>
      </c>
      <c r="J798" s="52" t="n">
        <v>0.2</v>
      </c>
      <c r="K798" s="52" t="n">
        <v>-0.46</v>
      </c>
      <c r="L798" s="52" t="n">
        <v>8</v>
      </c>
      <c r="M798" s="52" t="n">
        <v>71.9</v>
      </c>
      <c r="N798" s="52" t="s">
        <v>80</v>
      </c>
      <c r="O798" s="52" t="s">
        <v>10061</v>
      </c>
      <c r="P798" s="55" t="str">
        <f aca="false">IF(G798&gt;=90,"Excellent",IF(G798&gt;=80,"Good",IF(G798&gt;=70,"At Risk","Poor")))</f>
        <v>Poor</v>
      </c>
      <c r="Q798" s="55" t="n">
        <f aca="false">ROUND(G798*0.4+(100-H798)*0.3+I798*0.3,2)</f>
        <v>77.29</v>
      </c>
      <c r="R798" s="55" t="str">
        <f aca="false">IF(H798&gt;5,"High Rejection",IF(H798&gt;2,"Watch","OK"))</f>
        <v>Watch</v>
      </c>
    </row>
    <row r="799" customFormat="false" ht="15" hidden="false" customHeight="true" outlineLevel="0" collapsed="false">
      <c r="A799" s="56" t="s">
        <v>15285</v>
      </c>
      <c r="B799" s="56" t="s">
        <v>15286</v>
      </c>
      <c r="C799" s="56" t="s">
        <v>5890</v>
      </c>
      <c r="D799" s="56" t="s">
        <v>28</v>
      </c>
      <c r="E799" s="56" t="n">
        <v>94.7</v>
      </c>
      <c r="F799" s="56" t="n">
        <v>89.9</v>
      </c>
      <c r="G799" s="54" t="n">
        <f aca="false">ROUND(E799*F799/100,1)</f>
        <v>85.1</v>
      </c>
      <c r="H799" s="56" t="n">
        <v>6.89</v>
      </c>
      <c r="I799" s="56" t="n">
        <v>86.2</v>
      </c>
      <c r="J799" s="56" t="n">
        <v>-0.4</v>
      </c>
      <c r="K799" s="56" t="n">
        <v>3.33</v>
      </c>
      <c r="L799" s="56" t="n">
        <v>9</v>
      </c>
      <c r="M799" s="56" t="n">
        <v>51</v>
      </c>
      <c r="N799" s="56" t="s">
        <v>79</v>
      </c>
      <c r="O799" s="56" t="s">
        <v>10061</v>
      </c>
      <c r="P799" s="55" t="str">
        <f aca="false">IF(G799&gt;=90,"Excellent",IF(G799&gt;=80,"Good",IF(G799&gt;=70,"At Risk","Poor")))</f>
        <v>Good</v>
      </c>
      <c r="Q799" s="55" t="n">
        <f aca="false">ROUND(G799*0.4+(100-H799)*0.3+I799*0.3,2)</f>
        <v>87.83</v>
      </c>
      <c r="R799" s="55" t="str">
        <f aca="false">IF(H799&gt;5,"High Rejection",IF(H799&gt;2,"Watch","OK"))</f>
        <v>High Rejection</v>
      </c>
    </row>
    <row r="800" customFormat="false" ht="15" hidden="false" customHeight="true" outlineLevel="0" collapsed="false">
      <c r="A800" s="52" t="s">
        <v>15287</v>
      </c>
      <c r="B800" s="52" t="s">
        <v>15288</v>
      </c>
      <c r="C800" s="52" t="s">
        <v>3248</v>
      </c>
      <c r="D800" s="52" t="s">
        <v>53</v>
      </c>
      <c r="E800" s="52" t="n">
        <v>72.6</v>
      </c>
      <c r="F800" s="52" t="n">
        <v>88.1</v>
      </c>
      <c r="G800" s="54" t="n">
        <f aca="false">ROUND(E800*F800/100,1)</f>
        <v>64</v>
      </c>
      <c r="H800" s="52" t="n">
        <v>1.49</v>
      </c>
      <c r="I800" s="52" t="n">
        <v>100</v>
      </c>
      <c r="J800" s="52" t="n">
        <v>8.1</v>
      </c>
      <c r="K800" s="52" t="n">
        <v>-1.26</v>
      </c>
      <c r="L800" s="52" t="n">
        <v>0</v>
      </c>
      <c r="M800" s="52" t="n">
        <v>87.4</v>
      </c>
      <c r="N800" s="52" t="s">
        <v>79</v>
      </c>
      <c r="O800" s="52" t="s">
        <v>10066</v>
      </c>
      <c r="P800" s="55" t="str">
        <f aca="false">IF(G800&gt;=90,"Excellent",IF(G800&gt;=80,"Good",IF(G800&gt;=70,"At Risk","Poor")))</f>
        <v>Poor</v>
      </c>
      <c r="Q800" s="55" t="n">
        <f aca="false">ROUND(G800*0.4+(100-H800)*0.3+I800*0.3,2)</f>
        <v>85.15</v>
      </c>
      <c r="R800" s="55" t="str">
        <f aca="false">IF(H800&gt;5,"High Rejection",IF(H800&gt;2,"Watch","OK"))</f>
        <v>OK</v>
      </c>
    </row>
    <row r="801" customFormat="false" ht="15" hidden="false" customHeight="true" outlineLevel="0" collapsed="false">
      <c r="A801" s="56" t="s">
        <v>15289</v>
      </c>
      <c r="B801" s="56" t="s">
        <v>5124</v>
      </c>
      <c r="C801" s="56" t="s">
        <v>525</v>
      </c>
      <c r="D801" s="56" t="s">
        <v>46</v>
      </c>
      <c r="E801" s="56" t="n">
        <v>70.4</v>
      </c>
      <c r="F801" s="56" t="n">
        <v>82.5</v>
      </c>
      <c r="G801" s="54" t="n">
        <f aca="false">ROUND(E801*F801/100,1)</f>
        <v>58.1</v>
      </c>
      <c r="H801" s="56" t="n">
        <v>2.87</v>
      </c>
      <c r="I801" s="56" t="n">
        <v>99.2</v>
      </c>
      <c r="J801" s="56" t="n">
        <v>14.2</v>
      </c>
      <c r="K801" s="56" t="n">
        <v>-1.65</v>
      </c>
      <c r="L801" s="56" t="n">
        <v>2</v>
      </c>
      <c r="M801" s="56" t="n">
        <v>90.2</v>
      </c>
      <c r="N801" s="56" t="s">
        <v>80</v>
      </c>
      <c r="O801" s="56" t="s">
        <v>10061</v>
      </c>
      <c r="P801" s="55" t="str">
        <f aca="false">IF(G801&gt;=90,"Excellent",IF(G801&gt;=80,"Good",IF(G801&gt;=70,"At Risk","Poor")))</f>
        <v>Poor</v>
      </c>
      <c r="Q801" s="55" t="n">
        <f aca="false">ROUND(G801*0.4+(100-H801)*0.3+I801*0.3,2)</f>
        <v>82.14</v>
      </c>
      <c r="R801" s="55" t="str">
        <f aca="false">IF(H801&gt;5,"High Rejection",IF(H801&gt;2,"Watch","OK"))</f>
        <v>Watch</v>
      </c>
    </row>
    <row r="802" customFormat="false" ht="15" hidden="false" customHeight="true" outlineLevel="0" collapsed="false">
      <c r="A802" s="52" t="s">
        <v>15290</v>
      </c>
      <c r="B802" s="52" t="s">
        <v>5413</v>
      </c>
      <c r="C802" s="52" t="s">
        <v>2244</v>
      </c>
      <c r="D802" s="52" t="s">
        <v>37</v>
      </c>
      <c r="E802" s="52" t="n">
        <v>87.8</v>
      </c>
      <c r="F802" s="52" t="n">
        <v>71.8</v>
      </c>
      <c r="G802" s="54" t="n">
        <f aca="false">ROUND(E802*F802/100,1)</f>
        <v>63</v>
      </c>
      <c r="H802" s="52" t="n">
        <v>2.43</v>
      </c>
      <c r="I802" s="52" t="n">
        <v>87.2</v>
      </c>
      <c r="J802" s="52" t="n">
        <v>3.8</v>
      </c>
      <c r="K802" s="52" t="n">
        <v>8.29</v>
      </c>
      <c r="L802" s="52" t="n">
        <v>1</v>
      </c>
      <c r="M802" s="52" t="n">
        <v>88.4</v>
      </c>
      <c r="N802" s="52" t="s">
        <v>78</v>
      </c>
      <c r="O802" s="52" t="s">
        <v>10061</v>
      </c>
      <c r="P802" s="55" t="str">
        <f aca="false">IF(G802&gt;=90,"Excellent",IF(G802&gt;=80,"Good",IF(G802&gt;=70,"At Risk","Poor")))</f>
        <v>Poor</v>
      </c>
      <c r="Q802" s="55" t="n">
        <f aca="false">ROUND(G802*0.4+(100-H802)*0.3+I802*0.3,2)</f>
        <v>80.63</v>
      </c>
      <c r="R802" s="55" t="str">
        <f aca="false">IF(H802&gt;5,"High Rejection",IF(H802&gt;2,"Watch","OK"))</f>
        <v>Watch</v>
      </c>
    </row>
    <row r="803" customFormat="false" ht="15" hidden="false" customHeight="true" outlineLevel="0" collapsed="false">
      <c r="A803" s="56" t="s">
        <v>15291</v>
      </c>
      <c r="B803" s="56" t="s">
        <v>5413</v>
      </c>
      <c r="C803" s="56" t="s">
        <v>12211</v>
      </c>
      <c r="D803" s="56" t="s">
        <v>26</v>
      </c>
      <c r="E803" s="56" t="n">
        <v>88.3</v>
      </c>
      <c r="F803" s="56" t="n">
        <v>82.4</v>
      </c>
      <c r="G803" s="54" t="n">
        <f aca="false">ROUND(E803*F803/100,1)</f>
        <v>72.8</v>
      </c>
      <c r="H803" s="56" t="n">
        <v>7.76</v>
      </c>
      <c r="I803" s="56" t="n">
        <v>95.1</v>
      </c>
      <c r="J803" s="56" t="n">
        <v>3.4</v>
      </c>
      <c r="K803" s="56" t="n">
        <v>8.92</v>
      </c>
      <c r="L803" s="56" t="n">
        <v>9</v>
      </c>
      <c r="M803" s="56" t="n">
        <v>69.2</v>
      </c>
      <c r="N803" s="56" t="s">
        <v>81</v>
      </c>
      <c r="O803" s="56" t="s">
        <v>10066</v>
      </c>
      <c r="P803" s="55" t="str">
        <f aca="false">IF(G803&gt;=90,"Excellent",IF(G803&gt;=80,"Good",IF(G803&gt;=70,"At Risk","Poor")))</f>
        <v>At Risk</v>
      </c>
      <c r="Q803" s="55" t="n">
        <f aca="false">ROUND(G803*0.4+(100-H803)*0.3+I803*0.3,2)</f>
        <v>85.32</v>
      </c>
      <c r="R803" s="55" t="str">
        <f aca="false">IF(H803&gt;5,"High Rejection",IF(H803&gt;2,"Watch","OK"))</f>
        <v>High Rejection</v>
      </c>
    </row>
    <row r="804" customFormat="false" ht="15" hidden="false" customHeight="true" outlineLevel="0" collapsed="false">
      <c r="A804" s="52" t="s">
        <v>15292</v>
      </c>
      <c r="B804" s="52" t="s">
        <v>5603</v>
      </c>
      <c r="C804" s="52" t="s">
        <v>358</v>
      </c>
      <c r="D804" s="52" t="s">
        <v>38</v>
      </c>
      <c r="E804" s="52" t="n">
        <v>70</v>
      </c>
      <c r="F804" s="52" t="n">
        <v>83.2</v>
      </c>
      <c r="G804" s="54" t="n">
        <f aca="false">ROUND(E804*F804/100,1)</f>
        <v>58.2</v>
      </c>
      <c r="H804" s="52" t="n">
        <v>5</v>
      </c>
      <c r="I804" s="52" t="n">
        <v>88.1</v>
      </c>
      <c r="J804" s="52" t="n">
        <v>-3.3</v>
      </c>
      <c r="K804" s="52" t="n">
        <v>-2.21</v>
      </c>
      <c r="L804" s="52" t="n">
        <v>6</v>
      </c>
      <c r="M804" s="52" t="n">
        <v>93.7</v>
      </c>
      <c r="N804" s="52" t="s">
        <v>78</v>
      </c>
      <c r="O804" s="52" t="s">
        <v>10066</v>
      </c>
      <c r="P804" s="55" t="str">
        <f aca="false">IF(G804&gt;=90,"Excellent",IF(G804&gt;=80,"Good",IF(G804&gt;=70,"At Risk","Poor")))</f>
        <v>Poor</v>
      </c>
      <c r="Q804" s="55" t="n">
        <f aca="false">ROUND(G804*0.4+(100-H804)*0.3+I804*0.3,2)</f>
        <v>78.21</v>
      </c>
      <c r="R804" s="55" t="str">
        <f aca="false">IF(H804&gt;5,"High Rejection",IF(H804&gt;2,"Watch","OK"))</f>
        <v>Watch</v>
      </c>
    </row>
    <row r="805" customFormat="false" ht="15" hidden="false" customHeight="true" outlineLevel="0" collapsed="false">
      <c r="A805" s="56" t="s">
        <v>15293</v>
      </c>
      <c r="B805" s="56" t="s">
        <v>5495</v>
      </c>
      <c r="C805" s="56" t="s">
        <v>4575</v>
      </c>
      <c r="D805" s="56" t="s">
        <v>36</v>
      </c>
      <c r="E805" s="56" t="n">
        <v>81.2</v>
      </c>
      <c r="F805" s="56" t="n">
        <v>74.3</v>
      </c>
      <c r="G805" s="54" t="n">
        <f aca="false">ROUND(E805*F805/100,1)</f>
        <v>60.3</v>
      </c>
      <c r="H805" s="56" t="n">
        <v>7.82</v>
      </c>
      <c r="I805" s="56" t="n">
        <v>94.1</v>
      </c>
      <c r="J805" s="56" t="n">
        <v>-1.6</v>
      </c>
      <c r="K805" s="56" t="n">
        <v>5.19</v>
      </c>
      <c r="L805" s="56" t="n">
        <v>6</v>
      </c>
      <c r="M805" s="56" t="n">
        <v>97.7</v>
      </c>
      <c r="N805" s="56" t="s">
        <v>78</v>
      </c>
      <c r="O805" s="56" t="s">
        <v>10066</v>
      </c>
      <c r="P805" s="55" t="str">
        <f aca="false">IF(G805&gt;=90,"Excellent",IF(G805&gt;=80,"Good",IF(G805&gt;=70,"At Risk","Poor")))</f>
        <v>Poor</v>
      </c>
      <c r="Q805" s="55" t="n">
        <f aca="false">ROUND(G805*0.4+(100-H805)*0.3+I805*0.3,2)</f>
        <v>80</v>
      </c>
      <c r="R805" s="55" t="str">
        <f aca="false">IF(H805&gt;5,"High Rejection",IF(H805&gt;2,"Watch","OK"))</f>
        <v>High Rejection</v>
      </c>
    </row>
    <row r="806" customFormat="false" ht="15" hidden="false" customHeight="true" outlineLevel="0" collapsed="false">
      <c r="A806" s="52" t="s">
        <v>15294</v>
      </c>
      <c r="B806" s="52" t="s">
        <v>5611</v>
      </c>
      <c r="C806" s="52" t="s">
        <v>12309</v>
      </c>
      <c r="D806" s="52" t="s">
        <v>54</v>
      </c>
      <c r="E806" s="52" t="n">
        <v>62.9</v>
      </c>
      <c r="F806" s="52" t="n">
        <v>82.7</v>
      </c>
      <c r="G806" s="54" t="n">
        <f aca="false">ROUND(E806*F806/100,1)</f>
        <v>52</v>
      </c>
      <c r="H806" s="52" t="n">
        <v>6.55</v>
      </c>
      <c r="I806" s="52" t="n">
        <v>92.7</v>
      </c>
      <c r="J806" s="52" t="n">
        <v>-4.6</v>
      </c>
      <c r="K806" s="52" t="n">
        <v>-2.18</v>
      </c>
      <c r="L806" s="52" t="n">
        <v>8</v>
      </c>
      <c r="M806" s="52" t="n">
        <v>94.9</v>
      </c>
      <c r="N806" s="52" t="s">
        <v>81</v>
      </c>
      <c r="O806" s="52" t="s">
        <v>10066</v>
      </c>
      <c r="P806" s="55" t="str">
        <f aca="false">IF(G806&gt;=90,"Excellent",IF(G806&gt;=80,"Good",IF(G806&gt;=70,"At Risk","Poor")))</f>
        <v>Poor</v>
      </c>
      <c r="Q806" s="55" t="n">
        <f aca="false">ROUND(G806*0.4+(100-H806)*0.3+I806*0.3,2)</f>
        <v>76.65</v>
      </c>
      <c r="R806" s="55" t="str">
        <f aca="false">IF(H806&gt;5,"High Rejection",IF(H806&gt;2,"Watch","OK"))</f>
        <v>High Rejection</v>
      </c>
    </row>
    <row r="807" customFormat="false" ht="15" hidden="false" customHeight="true" outlineLevel="0" collapsed="false">
      <c r="A807" s="56" t="s">
        <v>15295</v>
      </c>
      <c r="B807" s="56" t="s">
        <v>4624</v>
      </c>
      <c r="C807" s="56" t="s">
        <v>1542</v>
      </c>
      <c r="D807" s="56" t="s">
        <v>45</v>
      </c>
      <c r="E807" s="56" t="n">
        <v>65.6</v>
      </c>
      <c r="F807" s="56" t="n">
        <v>82.2</v>
      </c>
      <c r="G807" s="54" t="n">
        <f aca="false">ROUND(E807*F807/100,1)</f>
        <v>53.9</v>
      </c>
      <c r="H807" s="56" t="n">
        <v>5.98</v>
      </c>
      <c r="I807" s="56" t="n">
        <v>93.3</v>
      </c>
      <c r="J807" s="56" t="n">
        <v>4</v>
      </c>
      <c r="K807" s="56" t="n">
        <v>3.24</v>
      </c>
      <c r="L807" s="56" t="n">
        <v>0</v>
      </c>
      <c r="M807" s="56" t="n">
        <v>61.2</v>
      </c>
      <c r="N807" s="56" t="s">
        <v>79</v>
      </c>
      <c r="O807" s="56" t="s">
        <v>10066</v>
      </c>
      <c r="P807" s="55" t="str">
        <f aca="false">IF(G807&gt;=90,"Excellent",IF(G807&gt;=80,"Good",IF(G807&gt;=70,"At Risk","Poor")))</f>
        <v>Poor</v>
      </c>
      <c r="Q807" s="55" t="n">
        <f aca="false">ROUND(G807*0.4+(100-H807)*0.3+I807*0.3,2)</f>
        <v>77.76</v>
      </c>
      <c r="R807" s="55" t="str">
        <f aca="false">IF(H807&gt;5,"High Rejection",IF(H807&gt;2,"Watch","OK"))</f>
        <v>High Rejection</v>
      </c>
    </row>
    <row r="808" customFormat="false" ht="15" hidden="false" customHeight="true" outlineLevel="0" collapsed="false">
      <c r="A808" s="52" t="s">
        <v>15296</v>
      </c>
      <c r="B808" s="52" t="s">
        <v>15297</v>
      </c>
      <c r="C808" s="52" t="s">
        <v>3165</v>
      </c>
      <c r="D808" s="52" t="s">
        <v>37</v>
      </c>
      <c r="E808" s="52" t="n">
        <v>98.2</v>
      </c>
      <c r="F808" s="52" t="n">
        <v>79.2</v>
      </c>
      <c r="G808" s="54" t="n">
        <f aca="false">ROUND(E808*F808/100,1)</f>
        <v>77.8</v>
      </c>
      <c r="H808" s="52" t="n">
        <v>1.17</v>
      </c>
      <c r="I808" s="52" t="n">
        <v>86.6</v>
      </c>
      <c r="J808" s="52" t="n">
        <v>14.7</v>
      </c>
      <c r="K808" s="52" t="n">
        <v>4.99</v>
      </c>
      <c r="L808" s="52" t="n">
        <v>3</v>
      </c>
      <c r="M808" s="52" t="n">
        <v>50.5</v>
      </c>
      <c r="N808" s="52" t="s">
        <v>81</v>
      </c>
      <c r="O808" s="52" t="s">
        <v>10061</v>
      </c>
      <c r="P808" s="55" t="str">
        <f aca="false">IF(G808&gt;=90,"Excellent",IF(G808&gt;=80,"Good",IF(G808&gt;=70,"At Risk","Poor")))</f>
        <v>At Risk</v>
      </c>
      <c r="Q808" s="55" t="n">
        <f aca="false">ROUND(G808*0.4+(100-H808)*0.3+I808*0.3,2)</f>
        <v>86.75</v>
      </c>
      <c r="R808" s="55" t="str">
        <f aca="false">IF(H808&gt;5,"High Rejection",IF(H808&gt;2,"Watch","OK"))</f>
        <v>OK</v>
      </c>
    </row>
    <row r="809" customFormat="false" ht="15" hidden="false" customHeight="true" outlineLevel="0" collapsed="false">
      <c r="A809" s="56" t="s">
        <v>15298</v>
      </c>
      <c r="B809" s="56" t="s">
        <v>6104</v>
      </c>
      <c r="C809" s="56" t="s">
        <v>903</v>
      </c>
      <c r="D809" s="56" t="s">
        <v>41</v>
      </c>
      <c r="E809" s="56" t="n">
        <v>68.8</v>
      </c>
      <c r="F809" s="56" t="n">
        <v>73.3</v>
      </c>
      <c r="G809" s="54" t="n">
        <f aca="false">ROUND(E809*F809/100,1)</f>
        <v>50.4</v>
      </c>
      <c r="H809" s="56" t="n">
        <v>7.93</v>
      </c>
      <c r="I809" s="56" t="n">
        <v>96.3</v>
      </c>
      <c r="J809" s="56" t="n">
        <v>5.9</v>
      </c>
      <c r="K809" s="56" t="n">
        <v>-0.59</v>
      </c>
      <c r="L809" s="56" t="n">
        <v>1</v>
      </c>
      <c r="M809" s="56" t="n">
        <v>98.7</v>
      </c>
      <c r="N809" s="56" t="s">
        <v>81</v>
      </c>
      <c r="O809" s="56" t="s">
        <v>10061</v>
      </c>
      <c r="P809" s="55" t="str">
        <f aca="false">IF(G809&gt;=90,"Excellent",IF(G809&gt;=80,"Good",IF(G809&gt;=70,"At Risk","Poor")))</f>
        <v>Poor</v>
      </c>
      <c r="Q809" s="55" t="n">
        <f aca="false">ROUND(G809*0.4+(100-H809)*0.3+I809*0.3,2)</f>
        <v>76.67</v>
      </c>
      <c r="R809" s="55" t="str">
        <f aca="false">IF(H809&gt;5,"High Rejection",IF(H809&gt;2,"Watch","OK"))</f>
        <v>High Rejection</v>
      </c>
    </row>
    <row r="810" customFormat="false" ht="15" hidden="false" customHeight="true" outlineLevel="0" collapsed="false">
      <c r="A810" s="52" t="s">
        <v>15299</v>
      </c>
      <c r="B810" s="52" t="s">
        <v>15300</v>
      </c>
      <c r="C810" s="52" t="s">
        <v>2923</v>
      </c>
      <c r="D810" s="52" t="s">
        <v>34</v>
      </c>
      <c r="E810" s="52" t="n">
        <v>72</v>
      </c>
      <c r="F810" s="52" t="n">
        <v>81.5</v>
      </c>
      <c r="G810" s="54" t="n">
        <f aca="false">ROUND(E810*F810/100,1)</f>
        <v>58.7</v>
      </c>
      <c r="H810" s="52" t="n">
        <v>1.73</v>
      </c>
      <c r="I810" s="52" t="n">
        <v>98.5</v>
      </c>
      <c r="J810" s="52" t="n">
        <v>-3.1</v>
      </c>
      <c r="K810" s="52" t="n">
        <v>-1.61</v>
      </c>
      <c r="L810" s="52" t="n">
        <v>6</v>
      </c>
      <c r="M810" s="52" t="n">
        <v>50.3</v>
      </c>
      <c r="N810" s="52" t="s">
        <v>79</v>
      </c>
      <c r="O810" s="52" t="s">
        <v>10061</v>
      </c>
      <c r="P810" s="55" t="str">
        <f aca="false">IF(G810&gt;=90,"Excellent",IF(G810&gt;=80,"Good",IF(G810&gt;=70,"At Risk","Poor")))</f>
        <v>Poor</v>
      </c>
      <c r="Q810" s="55" t="n">
        <f aca="false">ROUND(G810*0.4+(100-H810)*0.3+I810*0.3,2)</f>
        <v>82.51</v>
      </c>
      <c r="R810" s="55" t="str">
        <f aca="false">IF(H810&gt;5,"High Rejection",IF(H810&gt;2,"Watch","OK"))</f>
        <v>OK</v>
      </c>
    </row>
    <row r="811" customFormat="false" ht="15" hidden="false" customHeight="true" outlineLevel="0" collapsed="false">
      <c r="A811" s="56" t="s">
        <v>15301</v>
      </c>
      <c r="B811" s="56" t="s">
        <v>5124</v>
      </c>
      <c r="C811" s="56" t="s">
        <v>8777</v>
      </c>
      <c r="D811" s="56" t="s">
        <v>39</v>
      </c>
      <c r="E811" s="56" t="n">
        <v>60.8</v>
      </c>
      <c r="F811" s="56" t="n">
        <v>81.6</v>
      </c>
      <c r="G811" s="54" t="n">
        <f aca="false">ROUND(E811*F811/100,1)</f>
        <v>49.6</v>
      </c>
      <c r="H811" s="56" t="n">
        <v>6.6</v>
      </c>
      <c r="I811" s="56" t="n">
        <v>94.9</v>
      </c>
      <c r="J811" s="56" t="n">
        <v>-0.9</v>
      </c>
      <c r="K811" s="56" t="n">
        <v>4.45</v>
      </c>
      <c r="L811" s="56" t="n">
        <v>4</v>
      </c>
      <c r="M811" s="56" t="n">
        <v>96.1</v>
      </c>
      <c r="N811" s="56" t="s">
        <v>80</v>
      </c>
      <c r="O811" s="56" t="s">
        <v>10066</v>
      </c>
      <c r="P811" s="55" t="str">
        <f aca="false">IF(G811&gt;=90,"Excellent",IF(G811&gt;=80,"Good",IF(G811&gt;=70,"At Risk","Poor")))</f>
        <v>Poor</v>
      </c>
      <c r="Q811" s="55" t="n">
        <f aca="false">ROUND(G811*0.4+(100-H811)*0.3+I811*0.3,2)</f>
        <v>76.33</v>
      </c>
      <c r="R811" s="55" t="str">
        <f aca="false">IF(H811&gt;5,"High Rejection",IF(H811&gt;2,"Watch","OK"))</f>
        <v>High Rejection</v>
      </c>
    </row>
    <row r="812" customFormat="false" ht="15" hidden="false" customHeight="true" outlineLevel="0" collapsed="false">
      <c r="A812" s="52" t="s">
        <v>15302</v>
      </c>
      <c r="B812" s="52" t="s">
        <v>14597</v>
      </c>
      <c r="C812" s="52" t="s">
        <v>7359</v>
      </c>
      <c r="D812" s="52" t="s">
        <v>56</v>
      </c>
      <c r="E812" s="52" t="n">
        <v>92.3</v>
      </c>
      <c r="F812" s="52" t="n">
        <v>72.3</v>
      </c>
      <c r="G812" s="54" t="n">
        <f aca="false">ROUND(E812*F812/100,1)</f>
        <v>66.7</v>
      </c>
      <c r="H812" s="52" t="n">
        <v>5.2</v>
      </c>
      <c r="I812" s="52" t="n">
        <v>96</v>
      </c>
      <c r="J812" s="52" t="n">
        <v>-3.7</v>
      </c>
      <c r="K812" s="52" t="n">
        <v>5.73</v>
      </c>
      <c r="L812" s="52" t="n">
        <v>4</v>
      </c>
      <c r="M812" s="52" t="n">
        <v>81.4</v>
      </c>
      <c r="N812" s="52" t="s">
        <v>80</v>
      </c>
      <c r="O812" s="52" t="s">
        <v>10061</v>
      </c>
      <c r="P812" s="55" t="str">
        <f aca="false">IF(G812&gt;=90,"Excellent",IF(G812&gt;=80,"Good",IF(G812&gt;=70,"At Risk","Poor")))</f>
        <v>Poor</v>
      </c>
      <c r="Q812" s="55" t="n">
        <f aca="false">ROUND(G812*0.4+(100-H812)*0.3+I812*0.3,2)</f>
        <v>83.92</v>
      </c>
      <c r="R812" s="55" t="str">
        <f aca="false">IF(H812&gt;5,"High Rejection",IF(H812&gt;2,"Watch","OK"))</f>
        <v>High Rejection</v>
      </c>
    </row>
    <row r="813" customFormat="false" ht="15" hidden="false" customHeight="true" outlineLevel="0" collapsed="false">
      <c r="A813" s="56" t="s">
        <v>15303</v>
      </c>
      <c r="B813" s="56" t="s">
        <v>15304</v>
      </c>
      <c r="C813" s="56" t="s">
        <v>1211</v>
      </c>
      <c r="D813" s="56" t="s">
        <v>46</v>
      </c>
      <c r="E813" s="56" t="n">
        <v>74.5</v>
      </c>
      <c r="F813" s="56" t="n">
        <v>99.7</v>
      </c>
      <c r="G813" s="54" t="n">
        <f aca="false">ROUND(E813*F813/100,1)</f>
        <v>74.3</v>
      </c>
      <c r="H813" s="56" t="n">
        <v>7.33</v>
      </c>
      <c r="I813" s="56" t="n">
        <v>96.5</v>
      </c>
      <c r="J813" s="56" t="n">
        <v>9.3</v>
      </c>
      <c r="K813" s="56" t="n">
        <v>-2.9</v>
      </c>
      <c r="L813" s="56" t="n">
        <v>4</v>
      </c>
      <c r="M813" s="56" t="n">
        <v>84.1</v>
      </c>
      <c r="N813" s="56" t="s">
        <v>81</v>
      </c>
      <c r="O813" s="56" t="s">
        <v>10061</v>
      </c>
      <c r="P813" s="55" t="str">
        <f aca="false">IF(G813&gt;=90,"Excellent",IF(G813&gt;=80,"Good",IF(G813&gt;=70,"At Risk","Poor")))</f>
        <v>At Risk</v>
      </c>
      <c r="Q813" s="55" t="n">
        <f aca="false">ROUND(G813*0.4+(100-H813)*0.3+I813*0.3,2)</f>
        <v>86.47</v>
      </c>
      <c r="R813" s="55" t="str">
        <f aca="false">IF(H813&gt;5,"High Rejection",IF(H813&gt;2,"Watch","OK"))</f>
        <v>High Rejection</v>
      </c>
    </row>
    <row r="814" customFormat="false" ht="15" hidden="false" customHeight="true" outlineLevel="0" collapsed="false">
      <c r="A814" s="52" t="s">
        <v>15305</v>
      </c>
      <c r="B814" s="52" t="s">
        <v>4686</v>
      </c>
      <c r="C814" s="52" t="s">
        <v>1534</v>
      </c>
      <c r="D814" s="52" t="s">
        <v>16</v>
      </c>
      <c r="E814" s="52" t="n">
        <v>77.2</v>
      </c>
      <c r="F814" s="52" t="n">
        <v>93.3</v>
      </c>
      <c r="G814" s="54" t="n">
        <f aca="false">ROUND(E814*F814/100,1)</f>
        <v>72</v>
      </c>
      <c r="H814" s="52" t="n">
        <v>3.97</v>
      </c>
      <c r="I814" s="52" t="n">
        <v>90.6</v>
      </c>
      <c r="J814" s="52" t="n">
        <v>12.5</v>
      </c>
      <c r="K814" s="52" t="n">
        <v>2.59</v>
      </c>
      <c r="L814" s="52" t="n">
        <v>3</v>
      </c>
      <c r="M814" s="52" t="n">
        <v>73.5</v>
      </c>
      <c r="N814" s="52" t="s">
        <v>81</v>
      </c>
      <c r="O814" s="52" t="s">
        <v>10061</v>
      </c>
      <c r="P814" s="55" t="str">
        <f aca="false">IF(G814&gt;=90,"Excellent",IF(G814&gt;=80,"Good",IF(G814&gt;=70,"At Risk","Poor")))</f>
        <v>At Risk</v>
      </c>
      <c r="Q814" s="55" t="n">
        <f aca="false">ROUND(G814*0.4+(100-H814)*0.3+I814*0.3,2)</f>
        <v>84.79</v>
      </c>
      <c r="R814" s="55" t="str">
        <f aca="false">IF(H814&gt;5,"High Rejection",IF(H814&gt;2,"Watch","OK"))</f>
        <v>Watch</v>
      </c>
    </row>
    <row r="815" customFormat="false" ht="15" hidden="false" customHeight="true" outlineLevel="0" collapsed="false">
      <c r="A815" s="56" t="s">
        <v>15306</v>
      </c>
      <c r="B815" s="56" t="s">
        <v>14846</v>
      </c>
      <c r="C815" s="56" t="s">
        <v>400</v>
      </c>
      <c r="D815" s="56" t="s">
        <v>56</v>
      </c>
      <c r="E815" s="56" t="n">
        <v>80.8</v>
      </c>
      <c r="F815" s="56" t="n">
        <v>73.8</v>
      </c>
      <c r="G815" s="54" t="n">
        <f aca="false">ROUND(E815*F815/100,1)</f>
        <v>59.6</v>
      </c>
      <c r="H815" s="56" t="n">
        <v>2.65</v>
      </c>
      <c r="I815" s="56" t="n">
        <v>95.8</v>
      </c>
      <c r="J815" s="56" t="n">
        <v>12.8</v>
      </c>
      <c r="K815" s="56" t="n">
        <v>1.96</v>
      </c>
      <c r="L815" s="56" t="n">
        <v>9</v>
      </c>
      <c r="M815" s="56" t="n">
        <v>96.3</v>
      </c>
      <c r="N815" s="56" t="s">
        <v>78</v>
      </c>
      <c r="O815" s="56" t="s">
        <v>10066</v>
      </c>
      <c r="P815" s="55" t="str">
        <f aca="false">IF(G815&gt;=90,"Excellent",IF(G815&gt;=80,"Good",IF(G815&gt;=70,"At Risk","Poor")))</f>
        <v>Poor</v>
      </c>
      <c r="Q815" s="55" t="n">
        <f aca="false">ROUND(G815*0.4+(100-H815)*0.3+I815*0.3,2)</f>
        <v>81.79</v>
      </c>
      <c r="R815" s="55" t="str">
        <f aca="false">IF(H815&gt;5,"High Rejection",IF(H815&gt;2,"Watch","OK"))</f>
        <v>Watch</v>
      </c>
    </row>
    <row r="816" customFormat="false" ht="15" hidden="false" customHeight="true" outlineLevel="0" collapsed="false">
      <c r="A816" s="52" t="s">
        <v>15307</v>
      </c>
      <c r="B816" s="52" t="s">
        <v>15308</v>
      </c>
      <c r="C816" s="52" t="s">
        <v>9383</v>
      </c>
      <c r="D816" s="52" t="s">
        <v>45</v>
      </c>
      <c r="E816" s="52" t="n">
        <v>77.1</v>
      </c>
      <c r="F816" s="52" t="n">
        <v>91.8</v>
      </c>
      <c r="G816" s="54" t="n">
        <f aca="false">ROUND(E816*F816/100,1)</f>
        <v>70.8</v>
      </c>
      <c r="H816" s="52" t="n">
        <v>1.54</v>
      </c>
      <c r="I816" s="52" t="n">
        <v>85.7</v>
      </c>
      <c r="J816" s="52" t="n">
        <v>-4.4</v>
      </c>
      <c r="K816" s="52" t="n">
        <v>1.56</v>
      </c>
      <c r="L816" s="52" t="n">
        <v>7</v>
      </c>
      <c r="M816" s="52" t="n">
        <v>92.2</v>
      </c>
      <c r="N816" s="52" t="s">
        <v>78</v>
      </c>
      <c r="O816" s="52" t="s">
        <v>10061</v>
      </c>
      <c r="P816" s="55" t="str">
        <f aca="false">IF(G816&gt;=90,"Excellent",IF(G816&gt;=80,"Good",IF(G816&gt;=70,"At Risk","Poor")))</f>
        <v>At Risk</v>
      </c>
      <c r="Q816" s="55" t="n">
        <f aca="false">ROUND(G816*0.4+(100-H816)*0.3+I816*0.3,2)</f>
        <v>83.57</v>
      </c>
      <c r="R816" s="55" t="str">
        <f aca="false">IF(H816&gt;5,"High Rejection",IF(H816&gt;2,"Watch","OK"))</f>
        <v>OK</v>
      </c>
    </row>
    <row r="817" customFormat="false" ht="15" hidden="false" customHeight="true" outlineLevel="0" collapsed="false">
      <c r="A817" s="56" t="s">
        <v>15309</v>
      </c>
      <c r="B817" s="56" t="s">
        <v>15310</v>
      </c>
      <c r="C817" s="56" t="s">
        <v>4200</v>
      </c>
      <c r="D817" s="56" t="s">
        <v>35</v>
      </c>
      <c r="E817" s="56" t="n">
        <v>91.9</v>
      </c>
      <c r="F817" s="56" t="n">
        <v>80.5</v>
      </c>
      <c r="G817" s="54" t="n">
        <f aca="false">ROUND(E817*F817/100,1)</f>
        <v>74</v>
      </c>
      <c r="H817" s="56" t="n">
        <v>5.76</v>
      </c>
      <c r="I817" s="56" t="n">
        <v>87.1</v>
      </c>
      <c r="J817" s="56" t="n">
        <v>4.7</v>
      </c>
      <c r="K817" s="56" t="n">
        <v>0.24</v>
      </c>
      <c r="L817" s="56" t="n">
        <v>2</v>
      </c>
      <c r="M817" s="56" t="n">
        <v>58.7</v>
      </c>
      <c r="N817" s="56" t="s">
        <v>79</v>
      </c>
      <c r="O817" s="56" t="s">
        <v>10066</v>
      </c>
      <c r="P817" s="55" t="str">
        <f aca="false">IF(G817&gt;=90,"Excellent",IF(G817&gt;=80,"Good",IF(G817&gt;=70,"At Risk","Poor")))</f>
        <v>At Risk</v>
      </c>
      <c r="Q817" s="55" t="n">
        <f aca="false">ROUND(G817*0.4+(100-H817)*0.3+I817*0.3,2)</f>
        <v>84</v>
      </c>
      <c r="R817" s="55" t="str">
        <f aca="false">IF(H817&gt;5,"High Rejection",IF(H817&gt;2,"Watch","OK"))</f>
        <v>High Rejection</v>
      </c>
    </row>
    <row r="818" customFormat="false" ht="15" hidden="false" customHeight="true" outlineLevel="0" collapsed="false">
      <c r="A818" s="52" t="s">
        <v>15311</v>
      </c>
      <c r="B818" s="52" t="s">
        <v>6933</v>
      </c>
      <c r="C818" s="52" t="s">
        <v>1174</v>
      </c>
      <c r="D818" s="52" t="s">
        <v>39</v>
      </c>
      <c r="E818" s="52" t="n">
        <v>76.8</v>
      </c>
      <c r="F818" s="52" t="n">
        <v>95.2</v>
      </c>
      <c r="G818" s="54" t="n">
        <f aca="false">ROUND(E818*F818/100,1)</f>
        <v>73.1</v>
      </c>
      <c r="H818" s="52" t="n">
        <v>2.52</v>
      </c>
      <c r="I818" s="52" t="n">
        <v>98.7</v>
      </c>
      <c r="J818" s="52" t="n">
        <v>12.1</v>
      </c>
      <c r="K818" s="52" t="n">
        <v>9.09</v>
      </c>
      <c r="L818" s="52" t="n">
        <v>7</v>
      </c>
      <c r="M818" s="52" t="n">
        <v>53.5</v>
      </c>
      <c r="N818" s="52" t="s">
        <v>78</v>
      </c>
      <c r="O818" s="52" t="s">
        <v>10061</v>
      </c>
      <c r="P818" s="55" t="str">
        <f aca="false">IF(G818&gt;=90,"Excellent",IF(G818&gt;=80,"Good",IF(G818&gt;=70,"At Risk","Poor")))</f>
        <v>At Risk</v>
      </c>
      <c r="Q818" s="55" t="n">
        <f aca="false">ROUND(G818*0.4+(100-H818)*0.3+I818*0.3,2)</f>
        <v>88.09</v>
      </c>
      <c r="R818" s="55" t="str">
        <f aca="false">IF(H818&gt;5,"High Rejection",IF(H818&gt;2,"Watch","OK"))</f>
        <v>Watch</v>
      </c>
    </row>
    <row r="819" customFormat="false" ht="15" hidden="false" customHeight="true" outlineLevel="0" collapsed="false">
      <c r="A819" s="56" t="s">
        <v>15312</v>
      </c>
      <c r="B819" s="56" t="s">
        <v>14440</v>
      </c>
      <c r="C819" s="56" t="s">
        <v>1268</v>
      </c>
      <c r="D819" s="56" t="s">
        <v>50</v>
      </c>
      <c r="E819" s="56" t="n">
        <v>62.3</v>
      </c>
      <c r="F819" s="56" t="n">
        <v>73.2</v>
      </c>
      <c r="G819" s="54" t="n">
        <f aca="false">ROUND(E819*F819/100,1)</f>
        <v>45.6</v>
      </c>
      <c r="H819" s="56" t="n">
        <v>3.73</v>
      </c>
      <c r="I819" s="56" t="n">
        <v>85.9</v>
      </c>
      <c r="J819" s="56" t="n">
        <v>-4</v>
      </c>
      <c r="K819" s="56" t="n">
        <v>8.51</v>
      </c>
      <c r="L819" s="56" t="n">
        <v>0</v>
      </c>
      <c r="M819" s="56" t="n">
        <v>76.3</v>
      </c>
      <c r="N819" s="56" t="s">
        <v>81</v>
      </c>
      <c r="O819" s="56" t="s">
        <v>10066</v>
      </c>
      <c r="P819" s="55" t="str">
        <f aca="false">IF(G819&gt;=90,"Excellent",IF(G819&gt;=80,"Good",IF(G819&gt;=70,"At Risk","Poor")))</f>
        <v>Poor</v>
      </c>
      <c r="Q819" s="55" t="n">
        <f aca="false">ROUND(G819*0.4+(100-H819)*0.3+I819*0.3,2)</f>
        <v>72.89</v>
      </c>
      <c r="R819" s="55" t="str">
        <f aca="false">IF(H819&gt;5,"High Rejection",IF(H819&gt;2,"Watch","OK"))</f>
        <v>Watch</v>
      </c>
    </row>
    <row r="820" customFormat="false" ht="15" hidden="false" customHeight="true" outlineLevel="0" collapsed="false">
      <c r="A820" s="52" t="s">
        <v>15313</v>
      </c>
      <c r="B820" s="52" t="s">
        <v>6217</v>
      </c>
      <c r="C820" s="52" t="s">
        <v>3905</v>
      </c>
      <c r="D820" s="52" t="s">
        <v>43</v>
      </c>
      <c r="E820" s="52" t="n">
        <v>88.6</v>
      </c>
      <c r="F820" s="52" t="n">
        <v>79</v>
      </c>
      <c r="G820" s="54" t="n">
        <f aca="false">ROUND(E820*F820/100,1)</f>
        <v>70</v>
      </c>
      <c r="H820" s="52" t="n">
        <v>6.9</v>
      </c>
      <c r="I820" s="52" t="n">
        <v>89</v>
      </c>
      <c r="J820" s="52" t="n">
        <v>14.5</v>
      </c>
      <c r="K820" s="52" t="n">
        <v>9.78</v>
      </c>
      <c r="L820" s="52" t="n">
        <v>7</v>
      </c>
      <c r="M820" s="52" t="n">
        <v>75.4</v>
      </c>
      <c r="N820" s="52" t="s">
        <v>78</v>
      </c>
      <c r="O820" s="52" t="s">
        <v>10066</v>
      </c>
      <c r="P820" s="55" t="str">
        <f aca="false">IF(G820&gt;=90,"Excellent",IF(G820&gt;=80,"Good",IF(G820&gt;=70,"At Risk","Poor")))</f>
        <v>At Risk</v>
      </c>
      <c r="Q820" s="55" t="n">
        <f aca="false">ROUND(G820*0.4+(100-H820)*0.3+I820*0.3,2)</f>
        <v>82.63</v>
      </c>
      <c r="R820" s="55" t="str">
        <f aca="false">IF(H820&gt;5,"High Rejection",IF(H820&gt;2,"Watch","OK"))</f>
        <v>High Rejection</v>
      </c>
    </row>
    <row r="821" customFormat="false" ht="15" hidden="false" customHeight="true" outlineLevel="0" collapsed="false">
      <c r="A821" s="56" t="s">
        <v>15314</v>
      </c>
      <c r="B821" s="56" t="s">
        <v>15315</v>
      </c>
      <c r="C821" s="56" t="s">
        <v>3580</v>
      </c>
      <c r="D821" s="56" t="s">
        <v>26</v>
      </c>
      <c r="E821" s="56" t="n">
        <v>95.6</v>
      </c>
      <c r="F821" s="56" t="n">
        <v>81.6</v>
      </c>
      <c r="G821" s="54" t="n">
        <f aca="false">ROUND(E821*F821/100,1)</f>
        <v>78</v>
      </c>
      <c r="H821" s="56" t="n">
        <v>1.48</v>
      </c>
      <c r="I821" s="56" t="n">
        <v>94.4</v>
      </c>
      <c r="J821" s="56" t="n">
        <v>4.1</v>
      </c>
      <c r="K821" s="56" t="n">
        <v>-0.68</v>
      </c>
      <c r="L821" s="56" t="n">
        <v>0</v>
      </c>
      <c r="M821" s="56" t="n">
        <v>64.4</v>
      </c>
      <c r="N821" s="56" t="s">
        <v>80</v>
      </c>
      <c r="O821" s="56" t="s">
        <v>10061</v>
      </c>
      <c r="P821" s="55" t="str">
        <f aca="false">IF(G821&gt;=90,"Excellent",IF(G821&gt;=80,"Good",IF(G821&gt;=70,"At Risk","Poor")))</f>
        <v>At Risk</v>
      </c>
      <c r="Q821" s="55" t="n">
        <f aca="false">ROUND(G821*0.4+(100-H821)*0.3+I821*0.3,2)</f>
        <v>89.08</v>
      </c>
      <c r="R821" s="55" t="str">
        <f aca="false">IF(H821&gt;5,"High Rejection",IF(H821&gt;2,"Watch","OK"))</f>
        <v>OK</v>
      </c>
    </row>
    <row r="822" customFormat="false" ht="15" hidden="false" customHeight="true" outlineLevel="0" collapsed="false">
      <c r="A822" s="52" t="s">
        <v>15316</v>
      </c>
      <c r="B822" s="52" t="s">
        <v>4394</v>
      </c>
      <c r="C822" s="52" t="s">
        <v>13387</v>
      </c>
      <c r="D822" s="52" t="s">
        <v>33</v>
      </c>
      <c r="E822" s="52" t="n">
        <v>97.4</v>
      </c>
      <c r="F822" s="52" t="n">
        <v>73.6</v>
      </c>
      <c r="G822" s="54" t="n">
        <f aca="false">ROUND(E822*F822/100,1)</f>
        <v>71.7</v>
      </c>
      <c r="H822" s="52" t="n">
        <v>3.77</v>
      </c>
      <c r="I822" s="52" t="n">
        <v>94.9</v>
      </c>
      <c r="J822" s="52" t="n">
        <v>-2.3</v>
      </c>
      <c r="K822" s="52" t="n">
        <v>-0.39</v>
      </c>
      <c r="L822" s="52" t="n">
        <v>4</v>
      </c>
      <c r="M822" s="52" t="n">
        <v>57.9</v>
      </c>
      <c r="N822" s="52" t="s">
        <v>80</v>
      </c>
      <c r="O822" s="52" t="s">
        <v>10061</v>
      </c>
      <c r="P822" s="55" t="str">
        <f aca="false">IF(G822&gt;=90,"Excellent",IF(G822&gt;=80,"Good",IF(G822&gt;=70,"At Risk","Poor")))</f>
        <v>At Risk</v>
      </c>
      <c r="Q822" s="55" t="n">
        <f aca="false">ROUND(G822*0.4+(100-H822)*0.3+I822*0.3,2)</f>
        <v>86.02</v>
      </c>
      <c r="R822" s="55" t="str">
        <f aca="false">IF(H822&gt;5,"High Rejection",IF(H822&gt;2,"Watch","OK"))</f>
        <v>Watch</v>
      </c>
    </row>
    <row r="823" customFormat="false" ht="15" hidden="false" customHeight="true" outlineLevel="0" collapsed="false">
      <c r="A823" s="56" t="s">
        <v>15317</v>
      </c>
      <c r="B823" s="56" t="s">
        <v>14540</v>
      </c>
      <c r="C823" s="56" t="s">
        <v>1854</v>
      </c>
      <c r="D823" s="56" t="s">
        <v>46</v>
      </c>
      <c r="E823" s="56" t="n">
        <v>76.3</v>
      </c>
      <c r="F823" s="56" t="n">
        <v>82.7</v>
      </c>
      <c r="G823" s="54" t="n">
        <f aca="false">ROUND(E823*F823/100,1)</f>
        <v>63.1</v>
      </c>
      <c r="H823" s="56" t="n">
        <v>5.25</v>
      </c>
      <c r="I823" s="56" t="n">
        <v>93.4</v>
      </c>
      <c r="J823" s="56" t="n">
        <v>3.6</v>
      </c>
      <c r="K823" s="56" t="n">
        <v>-4.01</v>
      </c>
      <c r="L823" s="56" t="n">
        <v>8</v>
      </c>
      <c r="M823" s="56" t="n">
        <v>62.9</v>
      </c>
      <c r="N823" s="56" t="s">
        <v>81</v>
      </c>
      <c r="O823" s="56" t="s">
        <v>10061</v>
      </c>
      <c r="P823" s="55" t="str">
        <f aca="false">IF(G823&gt;=90,"Excellent",IF(G823&gt;=80,"Good",IF(G823&gt;=70,"At Risk","Poor")))</f>
        <v>Poor</v>
      </c>
      <c r="Q823" s="55" t="n">
        <f aca="false">ROUND(G823*0.4+(100-H823)*0.3+I823*0.3,2)</f>
        <v>81.69</v>
      </c>
      <c r="R823" s="55" t="str">
        <f aca="false">IF(H823&gt;5,"High Rejection",IF(H823&gt;2,"Watch","OK"))</f>
        <v>High Rejection</v>
      </c>
    </row>
    <row r="824" customFormat="false" ht="15" hidden="false" customHeight="true" outlineLevel="0" collapsed="false">
      <c r="A824" s="52" t="s">
        <v>15318</v>
      </c>
      <c r="B824" s="52" t="s">
        <v>5980</v>
      </c>
      <c r="C824" s="52" t="s">
        <v>7188</v>
      </c>
      <c r="D824" s="52" t="s">
        <v>50</v>
      </c>
      <c r="E824" s="52" t="n">
        <v>61.4</v>
      </c>
      <c r="F824" s="52" t="n">
        <v>74.1</v>
      </c>
      <c r="G824" s="54" t="n">
        <f aca="false">ROUND(E824*F824/100,1)</f>
        <v>45.5</v>
      </c>
      <c r="H824" s="52" t="n">
        <v>0.48</v>
      </c>
      <c r="I824" s="52" t="n">
        <v>91</v>
      </c>
      <c r="J824" s="52" t="n">
        <v>5.6</v>
      </c>
      <c r="K824" s="52" t="n">
        <v>9.92</v>
      </c>
      <c r="L824" s="52" t="n">
        <v>1</v>
      </c>
      <c r="M824" s="52" t="n">
        <v>98.6</v>
      </c>
      <c r="N824" s="52" t="s">
        <v>80</v>
      </c>
      <c r="O824" s="52" t="s">
        <v>10066</v>
      </c>
      <c r="P824" s="55" t="str">
        <f aca="false">IF(G824&gt;=90,"Excellent",IF(G824&gt;=80,"Good",IF(G824&gt;=70,"At Risk","Poor")))</f>
        <v>Poor</v>
      </c>
      <c r="Q824" s="55" t="n">
        <f aca="false">ROUND(G824*0.4+(100-H824)*0.3+I824*0.3,2)</f>
        <v>75.36</v>
      </c>
      <c r="R824" s="55" t="str">
        <f aca="false">IF(H824&gt;5,"High Rejection",IF(H824&gt;2,"Watch","OK"))</f>
        <v>OK</v>
      </c>
    </row>
    <row r="825" customFormat="false" ht="15" hidden="false" customHeight="true" outlineLevel="0" collapsed="false">
      <c r="A825" s="56" t="s">
        <v>15319</v>
      </c>
      <c r="B825" s="56" t="s">
        <v>6483</v>
      </c>
      <c r="C825" s="56" t="s">
        <v>5965</v>
      </c>
      <c r="D825" s="56" t="s">
        <v>50</v>
      </c>
      <c r="E825" s="56" t="n">
        <v>94.3</v>
      </c>
      <c r="F825" s="56" t="n">
        <v>76.3</v>
      </c>
      <c r="G825" s="54" t="n">
        <f aca="false">ROUND(E825*F825/100,1)</f>
        <v>72</v>
      </c>
      <c r="H825" s="56" t="n">
        <v>0.24</v>
      </c>
      <c r="I825" s="56" t="n">
        <v>90.3</v>
      </c>
      <c r="J825" s="56" t="n">
        <v>7.6</v>
      </c>
      <c r="K825" s="56" t="n">
        <v>9.06</v>
      </c>
      <c r="L825" s="56" t="n">
        <v>7</v>
      </c>
      <c r="M825" s="56" t="n">
        <v>59.7</v>
      </c>
      <c r="N825" s="56" t="s">
        <v>79</v>
      </c>
      <c r="O825" s="56" t="s">
        <v>10061</v>
      </c>
      <c r="P825" s="55" t="str">
        <f aca="false">IF(G825&gt;=90,"Excellent",IF(G825&gt;=80,"Good",IF(G825&gt;=70,"At Risk","Poor")))</f>
        <v>At Risk</v>
      </c>
      <c r="Q825" s="55" t="n">
        <f aca="false">ROUND(G825*0.4+(100-H825)*0.3+I825*0.3,2)</f>
        <v>85.82</v>
      </c>
      <c r="R825" s="55" t="str">
        <f aca="false">IF(H825&gt;5,"High Rejection",IF(H825&gt;2,"Watch","OK"))</f>
        <v>OK</v>
      </c>
    </row>
    <row r="826" customFormat="false" ht="15" hidden="false" customHeight="true" outlineLevel="0" collapsed="false">
      <c r="A826" s="52" t="s">
        <v>15320</v>
      </c>
      <c r="B826" s="52" t="s">
        <v>15280</v>
      </c>
      <c r="C826" s="52" t="s">
        <v>1408</v>
      </c>
      <c r="D826" s="52" t="s">
        <v>48</v>
      </c>
      <c r="E826" s="52" t="n">
        <v>87.1</v>
      </c>
      <c r="F826" s="52" t="n">
        <v>92.4</v>
      </c>
      <c r="G826" s="54" t="n">
        <f aca="false">ROUND(E826*F826/100,1)</f>
        <v>80.5</v>
      </c>
      <c r="H826" s="52" t="n">
        <v>7.33</v>
      </c>
      <c r="I826" s="52" t="n">
        <v>86.7</v>
      </c>
      <c r="J826" s="52" t="n">
        <v>7.3</v>
      </c>
      <c r="K826" s="52" t="n">
        <v>7.4</v>
      </c>
      <c r="L826" s="52" t="n">
        <v>2</v>
      </c>
      <c r="M826" s="52" t="n">
        <v>90</v>
      </c>
      <c r="N826" s="52" t="s">
        <v>81</v>
      </c>
      <c r="O826" s="52" t="s">
        <v>10066</v>
      </c>
      <c r="P826" s="55" t="str">
        <f aca="false">IF(G826&gt;=90,"Excellent",IF(G826&gt;=80,"Good",IF(G826&gt;=70,"At Risk","Poor")))</f>
        <v>Good</v>
      </c>
      <c r="Q826" s="55" t="n">
        <f aca="false">ROUND(G826*0.4+(100-H826)*0.3+I826*0.3,2)</f>
        <v>86.01</v>
      </c>
      <c r="R826" s="55" t="str">
        <f aca="false">IF(H826&gt;5,"High Rejection",IF(H826&gt;2,"Watch","OK"))</f>
        <v>High Rejection</v>
      </c>
    </row>
    <row r="827" customFormat="false" ht="15" hidden="false" customHeight="true" outlineLevel="0" collapsed="false">
      <c r="A827" s="56" t="s">
        <v>15321</v>
      </c>
      <c r="B827" s="56" t="s">
        <v>6508</v>
      </c>
      <c r="C827" s="56" t="s">
        <v>2670</v>
      </c>
      <c r="D827" s="56" t="s">
        <v>51</v>
      </c>
      <c r="E827" s="56" t="n">
        <v>80.8</v>
      </c>
      <c r="F827" s="56" t="n">
        <v>81.5</v>
      </c>
      <c r="G827" s="54" t="n">
        <f aca="false">ROUND(E827*F827/100,1)</f>
        <v>65.9</v>
      </c>
      <c r="H827" s="56" t="n">
        <v>4.27</v>
      </c>
      <c r="I827" s="56" t="n">
        <v>87.6</v>
      </c>
      <c r="J827" s="56" t="n">
        <v>7.2</v>
      </c>
      <c r="K827" s="56" t="n">
        <v>2.69</v>
      </c>
      <c r="L827" s="56" t="n">
        <v>0</v>
      </c>
      <c r="M827" s="56" t="n">
        <v>53.2</v>
      </c>
      <c r="N827" s="56" t="s">
        <v>81</v>
      </c>
      <c r="O827" s="56" t="s">
        <v>10061</v>
      </c>
      <c r="P827" s="55" t="str">
        <f aca="false">IF(G827&gt;=90,"Excellent",IF(G827&gt;=80,"Good",IF(G827&gt;=70,"At Risk","Poor")))</f>
        <v>Poor</v>
      </c>
      <c r="Q827" s="55" t="n">
        <f aca="false">ROUND(G827*0.4+(100-H827)*0.3+I827*0.3,2)</f>
        <v>81.36</v>
      </c>
      <c r="R827" s="55" t="str">
        <f aca="false">IF(H827&gt;5,"High Rejection",IF(H827&gt;2,"Watch","OK"))</f>
        <v>Watch</v>
      </c>
    </row>
    <row r="828" customFormat="false" ht="15" hidden="false" customHeight="true" outlineLevel="0" collapsed="false">
      <c r="A828" s="52" t="s">
        <v>15322</v>
      </c>
      <c r="B828" s="52" t="s">
        <v>15323</v>
      </c>
      <c r="C828" s="52" t="s">
        <v>2033</v>
      </c>
      <c r="D828" s="52" t="s">
        <v>49</v>
      </c>
      <c r="E828" s="52" t="n">
        <v>77.9</v>
      </c>
      <c r="F828" s="52" t="n">
        <v>70.3</v>
      </c>
      <c r="G828" s="54" t="n">
        <f aca="false">ROUND(E828*F828/100,1)</f>
        <v>54.8</v>
      </c>
      <c r="H828" s="52" t="n">
        <v>6.88</v>
      </c>
      <c r="I828" s="52" t="n">
        <v>88.3</v>
      </c>
      <c r="J828" s="52" t="n">
        <v>14.2</v>
      </c>
      <c r="K828" s="52" t="n">
        <v>5.04</v>
      </c>
      <c r="L828" s="52" t="n">
        <v>10</v>
      </c>
      <c r="M828" s="52" t="n">
        <v>91.3</v>
      </c>
      <c r="N828" s="52" t="s">
        <v>81</v>
      </c>
      <c r="O828" s="52" t="s">
        <v>10061</v>
      </c>
      <c r="P828" s="55" t="str">
        <f aca="false">IF(G828&gt;=90,"Excellent",IF(G828&gt;=80,"Good",IF(G828&gt;=70,"At Risk","Poor")))</f>
        <v>Poor</v>
      </c>
      <c r="Q828" s="55" t="n">
        <f aca="false">ROUND(G828*0.4+(100-H828)*0.3+I828*0.3,2)</f>
        <v>76.35</v>
      </c>
      <c r="R828" s="55" t="str">
        <f aca="false">IF(H828&gt;5,"High Rejection",IF(H828&gt;2,"Watch","OK"))</f>
        <v>High Rejection</v>
      </c>
    </row>
    <row r="829" customFormat="false" ht="15" hidden="false" customHeight="true" outlineLevel="0" collapsed="false">
      <c r="A829" s="56" t="s">
        <v>15324</v>
      </c>
      <c r="B829" s="56" t="s">
        <v>6677</v>
      </c>
      <c r="C829" s="56" t="s">
        <v>1467</v>
      </c>
      <c r="D829" s="56" t="s">
        <v>53</v>
      </c>
      <c r="E829" s="56" t="n">
        <v>82.7</v>
      </c>
      <c r="F829" s="56" t="n">
        <v>99.5</v>
      </c>
      <c r="G829" s="54" t="n">
        <f aca="false">ROUND(E829*F829/100,1)</f>
        <v>82.3</v>
      </c>
      <c r="H829" s="56" t="n">
        <v>4.72</v>
      </c>
      <c r="I829" s="56" t="n">
        <v>93.3</v>
      </c>
      <c r="J829" s="56" t="n">
        <v>4</v>
      </c>
      <c r="K829" s="56" t="n">
        <v>8.52</v>
      </c>
      <c r="L829" s="56" t="n">
        <v>7</v>
      </c>
      <c r="M829" s="56" t="n">
        <v>52.2</v>
      </c>
      <c r="N829" s="56" t="s">
        <v>81</v>
      </c>
      <c r="O829" s="56" t="s">
        <v>10061</v>
      </c>
      <c r="P829" s="55" t="str">
        <f aca="false">IF(G829&gt;=90,"Excellent",IF(G829&gt;=80,"Good",IF(G829&gt;=70,"At Risk","Poor")))</f>
        <v>Good</v>
      </c>
      <c r="Q829" s="55" t="n">
        <f aca="false">ROUND(G829*0.4+(100-H829)*0.3+I829*0.3,2)</f>
        <v>89.49</v>
      </c>
      <c r="R829" s="55" t="str">
        <f aca="false">IF(H829&gt;5,"High Rejection",IF(H829&gt;2,"Watch","OK"))</f>
        <v>Watch</v>
      </c>
    </row>
    <row r="830" customFormat="false" ht="15" hidden="false" customHeight="true" outlineLevel="0" collapsed="false">
      <c r="A830" s="52" t="s">
        <v>15325</v>
      </c>
      <c r="B830" s="52" t="s">
        <v>15326</v>
      </c>
      <c r="C830" s="52" t="s">
        <v>9674</v>
      </c>
      <c r="D830" s="52" t="s">
        <v>37</v>
      </c>
      <c r="E830" s="52" t="n">
        <v>99.1</v>
      </c>
      <c r="F830" s="52" t="n">
        <v>83.1</v>
      </c>
      <c r="G830" s="54" t="n">
        <f aca="false">ROUND(E830*F830/100,1)</f>
        <v>82.4</v>
      </c>
      <c r="H830" s="52" t="n">
        <v>0.44</v>
      </c>
      <c r="I830" s="52" t="n">
        <v>86.7</v>
      </c>
      <c r="J830" s="52" t="n">
        <v>0.6</v>
      </c>
      <c r="K830" s="52" t="n">
        <v>-0.17</v>
      </c>
      <c r="L830" s="52" t="n">
        <v>3</v>
      </c>
      <c r="M830" s="52" t="n">
        <v>85.7</v>
      </c>
      <c r="N830" s="52" t="s">
        <v>79</v>
      </c>
      <c r="O830" s="52" t="s">
        <v>10066</v>
      </c>
      <c r="P830" s="55" t="str">
        <f aca="false">IF(G830&gt;=90,"Excellent",IF(G830&gt;=80,"Good",IF(G830&gt;=70,"At Risk","Poor")))</f>
        <v>Good</v>
      </c>
      <c r="Q830" s="55" t="n">
        <f aca="false">ROUND(G830*0.4+(100-H830)*0.3+I830*0.3,2)</f>
        <v>88.84</v>
      </c>
      <c r="R830" s="55" t="str">
        <f aca="false">IF(H830&gt;5,"High Rejection",IF(H830&gt;2,"Watch","OK"))</f>
        <v>OK</v>
      </c>
    </row>
    <row r="831" customFormat="false" ht="15" hidden="false" customHeight="true" outlineLevel="0" collapsed="false">
      <c r="A831" s="56" t="s">
        <v>15327</v>
      </c>
      <c r="B831" s="56" t="s">
        <v>15328</v>
      </c>
      <c r="C831" s="56" t="s">
        <v>3269</v>
      </c>
      <c r="D831" s="56" t="s">
        <v>36</v>
      </c>
      <c r="E831" s="56" t="n">
        <v>74.6</v>
      </c>
      <c r="F831" s="56" t="n">
        <v>97.6</v>
      </c>
      <c r="G831" s="54" t="n">
        <f aca="false">ROUND(E831*F831/100,1)</f>
        <v>72.8</v>
      </c>
      <c r="H831" s="56" t="n">
        <v>5.52</v>
      </c>
      <c r="I831" s="56" t="n">
        <v>94.6</v>
      </c>
      <c r="J831" s="56" t="n">
        <v>4.9</v>
      </c>
      <c r="K831" s="56" t="n">
        <v>5.2</v>
      </c>
      <c r="L831" s="56" t="n">
        <v>0</v>
      </c>
      <c r="M831" s="56" t="n">
        <v>80.5</v>
      </c>
      <c r="N831" s="56" t="s">
        <v>79</v>
      </c>
      <c r="O831" s="56" t="s">
        <v>10061</v>
      </c>
      <c r="P831" s="55" t="str">
        <f aca="false">IF(G831&gt;=90,"Excellent",IF(G831&gt;=80,"Good",IF(G831&gt;=70,"At Risk","Poor")))</f>
        <v>At Risk</v>
      </c>
      <c r="Q831" s="55" t="n">
        <f aca="false">ROUND(G831*0.4+(100-H831)*0.3+I831*0.3,2)</f>
        <v>85.84</v>
      </c>
      <c r="R831" s="55" t="str">
        <f aca="false">IF(H831&gt;5,"High Rejection",IF(H831&gt;2,"Watch","OK"))</f>
        <v>High Rejection</v>
      </c>
    </row>
    <row r="832" customFormat="false" ht="15" hidden="false" customHeight="true" outlineLevel="0" collapsed="false">
      <c r="A832" s="52" t="s">
        <v>15329</v>
      </c>
      <c r="B832" s="52" t="s">
        <v>5318</v>
      </c>
      <c r="C832" s="52" t="s">
        <v>5340</v>
      </c>
      <c r="D832" s="52" t="s">
        <v>24</v>
      </c>
      <c r="E832" s="52" t="n">
        <v>88.6</v>
      </c>
      <c r="F832" s="52" t="n">
        <v>70.1</v>
      </c>
      <c r="G832" s="54" t="n">
        <f aca="false">ROUND(E832*F832/100,1)</f>
        <v>62.1</v>
      </c>
      <c r="H832" s="52" t="n">
        <v>1.8</v>
      </c>
      <c r="I832" s="52" t="n">
        <v>93.6</v>
      </c>
      <c r="J832" s="52" t="n">
        <v>3</v>
      </c>
      <c r="K832" s="52" t="n">
        <v>-0.01</v>
      </c>
      <c r="L832" s="52" t="n">
        <v>4</v>
      </c>
      <c r="M832" s="52" t="n">
        <v>50.8</v>
      </c>
      <c r="N832" s="52" t="s">
        <v>81</v>
      </c>
      <c r="O832" s="52" t="s">
        <v>10066</v>
      </c>
      <c r="P832" s="55" t="str">
        <f aca="false">IF(G832&gt;=90,"Excellent",IF(G832&gt;=80,"Good",IF(G832&gt;=70,"At Risk","Poor")))</f>
        <v>Poor</v>
      </c>
      <c r="Q832" s="55" t="n">
        <f aca="false">ROUND(G832*0.4+(100-H832)*0.3+I832*0.3,2)</f>
        <v>82.38</v>
      </c>
      <c r="R832" s="55" t="str">
        <f aca="false">IF(H832&gt;5,"High Rejection",IF(H832&gt;2,"Watch","OK"))</f>
        <v>OK</v>
      </c>
    </row>
    <row r="833" customFormat="false" ht="15" hidden="false" customHeight="true" outlineLevel="0" collapsed="false">
      <c r="A833" s="56" t="s">
        <v>15330</v>
      </c>
      <c r="B833" s="56" t="s">
        <v>14567</v>
      </c>
      <c r="C833" s="56" t="s">
        <v>3605</v>
      </c>
      <c r="D833" s="56" t="s">
        <v>22</v>
      </c>
      <c r="E833" s="56" t="n">
        <v>91.2</v>
      </c>
      <c r="F833" s="56" t="n">
        <v>91.2</v>
      </c>
      <c r="G833" s="54" t="n">
        <f aca="false">ROUND(E833*F833/100,1)</f>
        <v>83.2</v>
      </c>
      <c r="H833" s="56" t="n">
        <v>4.59</v>
      </c>
      <c r="I833" s="56" t="n">
        <v>93.9</v>
      </c>
      <c r="J833" s="56" t="n">
        <v>2.6</v>
      </c>
      <c r="K833" s="56" t="n">
        <v>6.2</v>
      </c>
      <c r="L833" s="56" t="n">
        <v>8</v>
      </c>
      <c r="M833" s="56" t="n">
        <v>87.4</v>
      </c>
      <c r="N833" s="56" t="s">
        <v>79</v>
      </c>
      <c r="O833" s="56" t="s">
        <v>10066</v>
      </c>
      <c r="P833" s="55" t="str">
        <f aca="false">IF(G833&gt;=90,"Excellent",IF(G833&gt;=80,"Good",IF(G833&gt;=70,"At Risk","Poor")))</f>
        <v>Good</v>
      </c>
      <c r="Q833" s="55" t="n">
        <f aca="false">ROUND(G833*0.4+(100-H833)*0.3+I833*0.3,2)</f>
        <v>90.07</v>
      </c>
      <c r="R833" s="55" t="str">
        <f aca="false">IF(H833&gt;5,"High Rejection",IF(H833&gt;2,"Watch","OK"))</f>
        <v>Watch</v>
      </c>
    </row>
    <row r="834" customFormat="false" ht="15" hidden="false" customHeight="true" outlineLevel="0" collapsed="false">
      <c r="A834" s="52" t="s">
        <v>15331</v>
      </c>
      <c r="B834" s="52" t="s">
        <v>4368</v>
      </c>
      <c r="C834" s="52" t="s">
        <v>2843</v>
      </c>
      <c r="D834" s="52" t="s">
        <v>33</v>
      </c>
      <c r="E834" s="52" t="n">
        <v>69.3</v>
      </c>
      <c r="F834" s="52" t="n">
        <v>72</v>
      </c>
      <c r="G834" s="54" t="n">
        <f aca="false">ROUND(E834*F834/100,1)</f>
        <v>49.9</v>
      </c>
      <c r="H834" s="52" t="n">
        <v>7.95</v>
      </c>
      <c r="I834" s="52" t="n">
        <v>91.3</v>
      </c>
      <c r="J834" s="52" t="n">
        <v>7.5</v>
      </c>
      <c r="K834" s="52" t="n">
        <v>3.5</v>
      </c>
      <c r="L834" s="52" t="n">
        <v>4</v>
      </c>
      <c r="M834" s="52" t="n">
        <v>84.8</v>
      </c>
      <c r="N834" s="52" t="s">
        <v>81</v>
      </c>
      <c r="O834" s="52" t="s">
        <v>10066</v>
      </c>
      <c r="P834" s="55" t="str">
        <f aca="false">IF(G834&gt;=90,"Excellent",IF(G834&gt;=80,"Good",IF(G834&gt;=70,"At Risk","Poor")))</f>
        <v>Poor</v>
      </c>
      <c r="Q834" s="55" t="n">
        <f aca="false">ROUND(G834*0.4+(100-H834)*0.3+I834*0.3,2)</f>
        <v>74.97</v>
      </c>
      <c r="R834" s="55" t="str">
        <f aca="false">IF(H834&gt;5,"High Rejection",IF(H834&gt;2,"Watch","OK"))</f>
        <v>High Rejection</v>
      </c>
    </row>
    <row r="835" customFormat="false" ht="15" hidden="false" customHeight="true" outlineLevel="0" collapsed="false">
      <c r="A835" s="56" t="s">
        <v>15332</v>
      </c>
      <c r="B835" s="56" t="s">
        <v>15232</v>
      </c>
      <c r="C835" s="56" t="s">
        <v>8895</v>
      </c>
      <c r="D835" s="56" t="s">
        <v>45</v>
      </c>
      <c r="E835" s="56" t="n">
        <v>65.5</v>
      </c>
      <c r="F835" s="56" t="n">
        <v>74.5</v>
      </c>
      <c r="G835" s="54" t="n">
        <f aca="false">ROUND(E835*F835/100,1)</f>
        <v>48.8</v>
      </c>
      <c r="H835" s="56" t="n">
        <v>6.91</v>
      </c>
      <c r="I835" s="56" t="n">
        <v>88.5</v>
      </c>
      <c r="J835" s="56" t="n">
        <v>10.4</v>
      </c>
      <c r="K835" s="56" t="n">
        <v>2.15</v>
      </c>
      <c r="L835" s="56" t="n">
        <v>2</v>
      </c>
      <c r="M835" s="56" t="n">
        <v>50.3</v>
      </c>
      <c r="N835" s="56" t="s">
        <v>79</v>
      </c>
      <c r="O835" s="56" t="s">
        <v>10061</v>
      </c>
      <c r="P835" s="55" t="str">
        <f aca="false">IF(G835&gt;=90,"Excellent",IF(G835&gt;=80,"Good",IF(G835&gt;=70,"At Risk","Poor")))</f>
        <v>Poor</v>
      </c>
      <c r="Q835" s="55" t="n">
        <f aca="false">ROUND(G835*0.4+(100-H835)*0.3+I835*0.3,2)</f>
        <v>74</v>
      </c>
      <c r="R835" s="55" t="str">
        <f aca="false">IF(H835&gt;5,"High Rejection",IF(H835&gt;2,"Watch","OK"))</f>
        <v>High Rejection</v>
      </c>
    </row>
    <row r="836" customFormat="false" ht="15" hidden="false" customHeight="true" outlineLevel="0" collapsed="false">
      <c r="A836" s="52" t="s">
        <v>15333</v>
      </c>
      <c r="B836" s="52" t="s">
        <v>7222</v>
      </c>
      <c r="C836" s="52" t="s">
        <v>1287</v>
      </c>
      <c r="D836" s="52" t="s">
        <v>45</v>
      </c>
      <c r="E836" s="52" t="n">
        <v>99.4</v>
      </c>
      <c r="F836" s="52" t="n">
        <v>95.9</v>
      </c>
      <c r="G836" s="54" t="n">
        <f aca="false">ROUND(E836*F836/100,1)</f>
        <v>95.3</v>
      </c>
      <c r="H836" s="52" t="n">
        <v>2.69</v>
      </c>
      <c r="I836" s="52" t="n">
        <v>94.5</v>
      </c>
      <c r="J836" s="52" t="n">
        <v>13.6</v>
      </c>
      <c r="K836" s="52" t="n">
        <v>6.63</v>
      </c>
      <c r="L836" s="52" t="n">
        <v>8</v>
      </c>
      <c r="M836" s="52" t="n">
        <v>60.3</v>
      </c>
      <c r="N836" s="52" t="s">
        <v>79</v>
      </c>
      <c r="O836" s="52" t="s">
        <v>10061</v>
      </c>
      <c r="P836" s="55" t="str">
        <f aca="false">IF(G836&gt;=90,"Excellent",IF(G836&gt;=80,"Good",IF(G836&gt;=70,"At Risk","Poor")))</f>
        <v>Excellent</v>
      </c>
      <c r="Q836" s="55" t="n">
        <f aca="false">ROUND(G836*0.4+(100-H836)*0.3+I836*0.3,2)</f>
        <v>95.66</v>
      </c>
      <c r="R836" s="55" t="str">
        <f aca="false">IF(H836&gt;5,"High Rejection",IF(H836&gt;2,"Watch","OK"))</f>
        <v>Watch</v>
      </c>
    </row>
    <row r="837" customFormat="false" ht="15" hidden="false" customHeight="true" outlineLevel="0" collapsed="false">
      <c r="A837" s="56" t="s">
        <v>15334</v>
      </c>
      <c r="B837" s="56" t="s">
        <v>4656</v>
      </c>
      <c r="C837" s="56" t="s">
        <v>540</v>
      </c>
      <c r="D837" s="56" t="s">
        <v>35</v>
      </c>
      <c r="E837" s="56" t="n">
        <v>72.7</v>
      </c>
      <c r="F837" s="56" t="n">
        <v>81.6</v>
      </c>
      <c r="G837" s="54" t="n">
        <f aca="false">ROUND(E837*F837/100,1)</f>
        <v>59.3</v>
      </c>
      <c r="H837" s="56" t="n">
        <v>7.16</v>
      </c>
      <c r="I837" s="56" t="n">
        <v>99.3</v>
      </c>
      <c r="J837" s="56" t="n">
        <v>5.5</v>
      </c>
      <c r="K837" s="56" t="n">
        <v>-0.29</v>
      </c>
      <c r="L837" s="56" t="n">
        <v>3</v>
      </c>
      <c r="M837" s="56" t="n">
        <v>63.5</v>
      </c>
      <c r="N837" s="56" t="s">
        <v>79</v>
      </c>
      <c r="O837" s="56" t="s">
        <v>10066</v>
      </c>
      <c r="P837" s="55" t="str">
        <f aca="false">IF(G837&gt;=90,"Excellent",IF(G837&gt;=80,"Good",IF(G837&gt;=70,"At Risk","Poor")))</f>
        <v>Poor</v>
      </c>
      <c r="Q837" s="55" t="n">
        <f aca="false">ROUND(G837*0.4+(100-H837)*0.3+I837*0.3,2)</f>
        <v>81.36</v>
      </c>
      <c r="R837" s="55" t="str">
        <f aca="false">IF(H837&gt;5,"High Rejection",IF(H837&gt;2,"Watch","OK"))</f>
        <v>High Rejection</v>
      </c>
    </row>
    <row r="838" customFormat="false" ht="15" hidden="false" customHeight="true" outlineLevel="0" collapsed="false">
      <c r="A838" s="52" t="s">
        <v>15335</v>
      </c>
      <c r="B838" s="52" t="s">
        <v>14778</v>
      </c>
      <c r="C838" s="52" t="s">
        <v>5549</v>
      </c>
      <c r="D838" s="52" t="s">
        <v>40</v>
      </c>
      <c r="E838" s="52" t="n">
        <v>72.9</v>
      </c>
      <c r="F838" s="52" t="n">
        <v>99.3</v>
      </c>
      <c r="G838" s="54" t="n">
        <f aca="false">ROUND(E838*F838/100,1)</f>
        <v>72.4</v>
      </c>
      <c r="H838" s="52" t="n">
        <v>3.71</v>
      </c>
      <c r="I838" s="52" t="n">
        <v>89.1</v>
      </c>
      <c r="J838" s="52" t="n">
        <v>7.7</v>
      </c>
      <c r="K838" s="52" t="n">
        <v>-3.55</v>
      </c>
      <c r="L838" s="52" t="n">
        <v>9</v>
      </c>
      <c r="M838" s="52" t="n">
        <v>55.5</v>
      </c>
      <c r="N838" s="52" t="s">
        <v>78</v>
      </c>
      <c r="O838" s="52" t="s">
        <v>10061</v>
      </c>
      <c r="P838" s="55" t="str">
        <f aca="false">IF(G838&gt;=90,"Excellent",IF(G838&gt;=80,"Good",IF(G838&gt;=70,"At Risk","Poor")))</f>
        <v>At Risk</v>
      </c>
      <c r="Q838" s="55" t="n">
        <f aca="false">ROUND(G838*0.4+(100-H838)*0.3+I838*0.3,2)</f>
        <v>84.58</v>
      </c>
      <c r="R838" s="55" t="str">
        <f aca="false">IF(H838&gt;5,"High Rejection",IF(H838&gt;2,"Watch","OK"))</f>
        <v>Watch</v>
      </c>
    </row>
    <row r="839" customFormat="false" ht="15" hidden="false" customHeight="true" outlineLevel="0" collapsed="false">
      <c r="A839" s="56" t="s">
        <v>15336</v>
      </c>
      <c r="B839" s="56" t="s">
        <v>4224</v>
      </c>
      <c r="C839" s="56" t="s">
        <v>4346</v>
      </c>
      <c r="D839" s="56" t="s">
        <v>50</v>
      </c>
      <c r="E839" s="56" t="n">
        <v>76</v>
      </c>
      <c r="F839" s="56" t="n">
        <v>72.4</v>
      </c>
      <c r="G839" s="54" t="n">
        <f aca="false">ROUND(E839*F839/100,1)</f>
        <v>55</v>
      </c>
      <c r="H839" s="56" t="n">
        <v>5.29</v>
      </c>
      <c r="I839" s="56" t="n">
        <v>85</v>
      </c>
      <c r="J839" s="56" t="n">
        <v>-4.2</v>
      </c>
      <c r="K839" s="56" t="n">
        <v>6.6</v>
      </c>
      <c r="L839" s="56" t="n">
        <v>5</v>
      </c>
      <c r="M839" s="56" t="n">
        <v>62.8</v>
      </c>
      <c r="N839" s="56" t="s">
        <v>80</v>
      </c>
      <c r="O839" s="56" t="s">
        <v>10061</v>
      </c>
      <c r="P839" s="55" t="str">
        <f aca="false">IF(G839&gt;=90,"Excellent",IF(G839&gt;=80,"Good",IF(G839&gt;=70,"At Risk","Poor")))</f>
        <v>Poor</v>
      </c>
      <c r="Q839" s="55" t="n">
        <f aca="false">ROUND(G839*0.4+(100-H839)*0.3+I839*0.3,2)</f>
        <v>75.91</v>
      </c>
      <c r="R839" s="55" t="str">
        <f aca="false">IF(H839&gt;5,"High Rejection",IF(H839&gt;2,"Watch","OK"))</f>
        <v>High Rejection</v>
      </c>
    </row>
    <row r="840" customFormat="false" ht="15" hidden="false" customHeight="true" outlineLevel="0" collapsed="false">
      <c r="A840" s="52" t="s">
        <v>15337</v>
      </c>
      <c r="B840" s="52" t="s">
        <v>15082</v>
      </c>
      <c r="C840" s="52" t="s">
        <v>1881</v>
      </c>
      <c r="D840" s="52" t="s">
        <v>42</v>
      </c>
      <c r="E840" s="52" t="n">
        <v>82.3</v>
      </c>
      <c r="F840" s="52" t="n">
        <v>86.3</v>
      </c>
      <c r="G840" s="54" t="n">
        <f aca="false">ROUND(E840*F840/100,1)</f>
        <v>71</v>
      </c>
      <c r="H840" s="52" t="n">
        <v>7.76</v>
      </c>
      <c r="I840" s="52" t="n">
        <v>96.3</v>
      </c>
      <c r="J840" s="52" t="n">
        <v>11.9</v>
      </c>
      <c r="K840" s="52" t="n">
        <v>9.07</v>
      </c>
      <c r="L840" s="52" t="n">
        <v>5</v>
      </c>
      <c r="M840" s="52" t="n">
        <v>55.4</v>
      </c>
      <c r="N840" s="52" t="s">
        <v>81</v>
      </c>
      <c r="O840" s="52" t="s">
        <v>10066</v>
      </c>
      <c r="P840" s="55" t="str">
        <f aca="false">IF(G840&gt;=90,"Excellent",IF(G840&gt;=80,"Good",IF(G840&gt;=70,"At Risk","Poor")))</f>
        <v>At Risk</v>
      </c>
      <c r="Q840" s="55" t="n">
        <f aca="false">ROUND(G840*0.4+(100-H840)*0.3+I840*0.3,2)</f>
        <v>84.96</v>
      </c>
      <c r="R840" s="55" t="str">
        <f aca="false">IF(H840&gt;5,"High Rejection",IF(H840&gt;2,"Watch","OK"))</f>
        <v>High Rejection</v>
      </c>
    </row>
    <row r="841" customFormat="false" ht="15" hidden="false" customHeight="true" outlineLevel="0" collapsed="false">
      <c r="A841" s="56" t="s">
        <v>15338</v>
      </c>
      <c r="B841" s="56" t="s">
        <v>6039</v>
      </c>
      <c r="C841" s="56" t="s">
        <v>8878</v>
      </c>
      <c r="D841" s="56" t="s">
        <v>54</v>
      </c>
      <c r="E841" s="56" t="n">
        <v>62.1</v>
      </c>
      <c r="F841" s="56" t="n">
        <v>97.8</v>
      </c>
      <c r="G841" s="54" t="n">
        <f aca="false">ROUND(E841*F841/100,1)</f>
        <v>60.7</v>
      </c>
      <c r="H841" s="56" t="n">
        <v>3.95</v>
      </c>
      <c r="I841" s="56" t="n">
        <v>92.2</v>
      </c>
      <c r="J841" s="56" t="n">
        <v>6.9</v>
      </c>
      <c r="K841" s="56" t="n">
        <v>6.79</v>
      </c>
      <c r="L841" s="56" t="n">
        <v>7</v>
      </c>
      <c r="M841" s="56" t="n">
        <v>90.3</v>
      </c>
      <c r="N841" s="56" t="s">
        <v>79</v>
      </c>
      <c r="O841" s="56" t="s">
        <v>10061</v>
      </c>
      <c r="P841" s="55" t="str">
        <f aca="false">IF(G841&gt;=90,"Excellent",IF(G841&gt;=80,"Good",IF(G841&gt;=70,"At Risk","Poor")))</f>
        <v>Poor</v>
      </c>
      <c r="Q841" s="55" t="n">
        <f aca="false">ROUND(G841*0.4+(100-H841)*0.3+I841*0.3,2)</f>
        <v>80.76</v>
      </c>
      <c r="R841" s="55" t="str">
        <f aca="false">IF(H841&gt;5,"High Rejection",IF(H841&gt;2,"Watch","OK"))</f>
        <v>Watch</v>
      </c>
    </row>
    <row r="842" customFormat="false" ht="15" hidden="false" customHeight="true" outlineLevel="0" collapsed="false">
      <c r="A842" s="52" t="s">
        <v>15339</v>
      </c>
      <c r="B842" s="52" t="s">
        <v>6377</v>
      </c>
      <c r="C842" s="52" t="s">
        <v>5749</v>
      </c>
      <c r="D842" s="52" t="s">
        <v>41</v>
      </c>
      <c r="E842" s="52" t="n">
        <v>83.7</v>
      </c>
      <c r="F842" s="52" t="n">
        <v>98.9</v>
      </c>
      <c r="G842" s="54" t="n">
        <f aca="false">ROUND(E842*F842/100,1)</f>
        <v>82.8</v>
      </c>
      <c r="H842" s="52" t="n">
        <v>3.01</v>
      </c>
      <c r="I842" s="52" t="n">
        <v>99.1</v>
      </c>
      <c r="J842" s="52" t="n">
        <v>5.9</v>
      </c>
      <c r="K842" s="52" t="n">
        <v>0.05</v>
      </c>
      <c r="L842" s="52" t="n">
        <v>0</v>
      </c>
      <c r="M842" s="52" t="n">
        <v>78.5</v>
      </c>
      <c r="N842" s="52" t="s">
        <v>81</v>
      </c>
      <c r="O842" s="52" t="s">
        <v>10061</v>
      </c>
      <c r="P842" s="55" t="str">
        <f aca="false">IF(G842&gt;=90,"Excellent",IF(G842&gt;=80,"Good",IF(G842&gt;=70,"At Risk","Poor")))</f>
        <v>Good</v>
      </c>
      <c r="Q842" s="55" t="n">
        <f aca="false">ROUND(G842*0.4+(100-H842)*0.3+I842*0.3,2)</f>
        <v>91.95</v>
      </c>
      <c r="R842" s="55" t="str">
        <f aca="false">IF(H842&gt;5,"High Rejection",IF(H842&gt;2,"Watch","OK"))</f>
        <v>Watch</v>
      </c>
    </row>
    <row r="843" customFormat="false" ht="15" hidden="false" customHeight="true" outlineLevel="0" collapsed="false">
      <c r="A843" s="56" t="s">
        <v>15340</v>
      </c>
      <c r="B843" s="56" t="s">
        <v>4521</v>
      </c>
      <c r="C843" s="56" t="s">
        <v>9589</v>
      </c>
      <c r="D843" s="56" t="s">
        <v>47</v>
      </c>
      <c r="E843" s="56" t="n">
        <v>94.8</v>
      </c>
      <c r="F843" s="56" t="n">
        <v>90.8</v>
      </c>
      <c r="G843" s="54" t="n">
        <f aca="false">ROUND(E843*F843/100,1)</f>
        <v>86.1</v>
      </c>
      <c r="H843" s="56" t="n">
        <v>6.59</v>
      </c>
      <c r="I843" s="56" t="n">
        <v>96.1</v>
      </c>
      <c r="J843" s="56" t="n">
        <v>0.9</v>
      </c>
      <c r="K843" s="56" t="n">
        <v>2.58</v>
      </c>
      <c r="L843" s="56" t="n">
        <v>10</v>
      </c>
      <c r="M843" s="56" t="n">
        <v>95.6</v>
      </c>
      <c r="N843" s="56" t="s">
        <v>79</v>
      </c>
      <c r="O843" s="56" t="s">
        <v>10061</v>
      </c>
      <c r="P843" s="55" t="str">
        <f aca="false">IF(G843&gt;=90,"Excellent",IF(G843&gt;=80,"Good",IF(G843&gt;=70,"At Risk","Poor")))</f>
        <v>Good</v>
      </c>
      <c r="Q843" s="55" t="n">
        <f aca="false">ROUND(G843*0.4+(100-H843)*0.3+I843*0.3,2)</f>
        <v>91.29</v>
      </c>
      <c r="R843" s="55" t="str">
        <f aca="false">IF(H843&gt;5,"High Rejection",IF(H843&gt;2,"Watch","OK"))</f>
        <v>High Rejection</v>
      </c>
    </row>
    <row r="844" customFormat="false" ht="15" hidden="false" customHeight="true" outlineLevel="0" collapsed="false">
      <c r="A844" s="52" t="s">
        <v>15341</v>
      </c>
      <c r="B844" s="52" t="s">
        <v>4656</v>
      </c>
      <c r="C844" s="52" t="s">
        <v>2263</v>
      </c>
      <c r="D844" s="52" t="s">
        <v>41</v>
      </c>
      <c r="E844" s="52" t="n">
        <v>96</v>
      </c>
      <c r="F844" s="52" t="n">
        <v>80.8</v>
      </c>
      <c r="G844" s="54" t="n">
        <f aca="false">ROUND(E844*F844/100,1)</f>
        <v>77.6</v>
      </c>
      <c r="H844" s="52" t="n">
        <v>6.64</v>
      </c>
      <c r="I844" s="52" t="n">
        <v>89.8</v>
      </c>
      <c r="J844" s="52" t="n">
        <v>5</v>
      </c>
      <c r="K844" s="52" t="n">
        <v>6.56</v>
      </c>
      <c r="L844" s="52" t="n">
        <v>9</v>
      </c>
      <c r="M844" s="52" t="n">
        <v>86</v>
      </c>
      <c r="N844" s="52" t="s">
        <v>81</v>
      </c>
      <c r="O844" s="52" t="s">
        <v>10066</v>
      </c>
      <c r="P844" s="55" t="str">
        <f aca="false">IF(G844&gt;=90,"Excellent",IF(G844&gt;=80,"Good",IF(G844&gt;=70,"At Risk","Poor")))</f>
        <v>At Risk</v>
      </c>
      <c r="Q844" s="55" t="n">
        <f aca="false">ROUND(G844*0.4+(100-H844)*0.3+I844*0.3,2)</f>
        <v>85.99</v>
      </c>
      <c r="R844" s="55" t="str">
        <f aca="false">IF(H844&gt;5,"High Rejection",IF(H844&gt;2,"Watch","OK"))</f>
        <v>High Rejection</v>
      </c>
    </row>
    <row r="845" customFormat="false" ht="15" hidden="false" customHeight="true" outlineLevel="0" collapsed="false">
      <c r="A845" s="56" t="s">
        <v>15342</v>
      </c>
      <c r="B845" s="56" t="s">
        <v>4174</v>
      </c>
      <c r="C845" s="56" t="s">
        <v>7640</v>
      </c>
      <c r="D845" s="56" t="s">
        <v>55</v>
      </c>
      <c r="E845" s="56" t="n">
        <v>71.3</v>
      </c>
      <c r="F845" s="56" t="n">
        <v>89.8</v>
      </c>
      <c r="G845" s="54" t="n">
        <f aca="false">ROUND(E845*F845/100,1)</f>
        <v>64</v>
      </c>
      <c r="H845" s="56" t="n">
        <v>1.55</v>
      </c>
      <c r="I845" s="56" t="n">
        <v>92.7</v>
      </c>
      <c r="J845" s="56" t="n">
        <v>-2.1</v>
      </c>
      <c r="K845" s="56" t="n">
        <v>6.37</v>
      </c>
      <c r="L845" s="56" t="n">
        <v>8</v>
      </c>
      <c r="M845" s="56" t="n">
        <v>74.8</v>
      </c>
      <c r="N845" s="56" t="s">
        <v>81</v>
      </c>
      <c r="O845" s="56" t="s">
        <v>10061</v>
      </c>
      <c r="P845" s="55" t="str">
        <f aca="false">IF(G845&gt;=90,"Excellent",IF(G845&gt;=80,"Good",IF(G845&gt;=70,"At Risk","Poor")))</f>
        <v>Poor</v>
      </c>
      <c r="Q845" s="55" t="n">
        <f aca="false">ROUND(G845*0.4+(100-H845)*0.3+I845*0.3,2)</f>
        <v>82.95</v>
      </c>
      <c r="R845" s="55" t="str">
        <f aca="false">IF(H845&gt;5,"High Rejection",IF(H845&gt;2,"Watch","OK"))</f>
        <v>OK</v>
      </c>
    </row>
    <row r="846" customFormat="false" ht="15" hidden="false" customHeight="true" outlineLevel="0" collapsed="false">
      <c r="A846" s="52" t="s">
        <v>15343</v>
      </c>
      <c r="B846" s="52" t="s">
        <v>15344</v>
      </c>
      <c r="C846" s="52" t="s">
        <v>5064</v>
      </c>
      <c r="D846" s="52" t="s">
        <v>31</v>
      </c>
      <c r="E846" s="52" t="n">
        <v>82.8</v>
      </c>
      <c r="F846" s="52" t="n">
        <v>80.7</v>
      </c>
      <c r="G846" s="54" t="n">
        <f aca="false">ROUND(E846*F846/100,1)</f>
        <v>66.8</v>
      </c>
      <c r="H846" s="52" t="n">
        <v>3.67</v>
      </c>
      <c r="I846" s="52" t="n">
        <v>99.9</v>
      </c>
      <c r="J846" s="52" t="n">
        <v>-3.1</v>
      </c>
      <c r="K846" s="52" t="n">
        <v>3.97</v>
      </c>
      <c r="L846" s="52" t="n">
        <v>6</v>
      </c>
      <c r="M846" s="52" t="n">
        <v>68.5</v>
      </c>
      <c r="N846" s="52" t="s">
        <v>79</v>
      </c>
      <c r="O846" s="52" t="s">
        <v>10066</v>
      </c>
      <c r="P846" s="55" t="str">
        <f aca="false">IF(G846&gt;=90,"Excellent",IF(G846&gt;=80,"Good",IF(G846&gt;=70,"At Risk","Poor")))</f>
        <v>Poor</v>
      </c>
      <c r="Q846" s="55" t="n">
        <f aca="false">ROUND(G846*0.4+(100-H846)*0.3+I846*0.3,2)</f>
        <v>85.59</v>
      </c>
      <c r="R846" s="55" t="str">
        <f aca="false">IF(H846&gt;5,"High Rejection",IF(H846&gt;2,"Watch","OK"))</f>
        <v>Watch</v>
      </c>
    </row>
    <row r="847" customFormat="false" ht="15" hidden="false" customHeight="true" outlineLevel="0" collapsed="false">
      <c r="A847" s="56" t="s">
        <v>15345</v>
      </c>
      <c r="B847" s="56" t="s">
        <v>14404</v>
      </c>
      <c r="C847" s="56" t="s">
        <v>834</v>
      </c>
      <c r="D847" s="56" t="s">
        <v>19</v>
      </c>
      <c r="E847" s="56" t="n">
        <v>72.1</v>
      </c>
      <c r="F847" s="56" t="n">
        <v>89.6</v>
      </c>
      <c r="G847" s="54" t="n">
        <f aca="false">ROUND(E847*F847/100,1)</f>
        <v>64.6</v>
      </c>
      <c r="H847" s="56" t="n">
        <v>4.56</v>
      </c>
      <c r="I847" s="56" t="n">
        <v>99.4</v>
      </c>
      <c r="J847" s="56" t="n">
        <v>12.6</v>
      </c>
      <c r="K847" s="56" t="n">
        <v>6.14</v>
      </c>
      <c r="L847" s="56" t="n">
        <v>6</v>
      </c>
      <c r="M847" s="56" t="n">
        <v>68.8</v>
      </c>
      <c r="N847" s="56" t="s">
        <v>78</v>
      </c>
      <c r="O847" s="56" t="s">
        <v>10066</v>
      </c>
      <c r="P847" s="55" t="str">
        <f aca="false">IF(G847&gt;=90,"Excellent",IF(G847&gt;=80,"Good",IF(G847&gt;=70,"At Risk","Poor")))</f>
        <v>Poor</v>
      </c>
      <c r="Q847" s="55" t="n">
        <f aca="false">ROUND(G847*0.4+(100-H847)*0.3+I847*0.3,2)</f>
        <v>84.29</v>
      </c>
      <c r="R847" s="55" t="str">
        <f aca="false">IF(H847&gt;5,"High Rejection",IF(H847&gt;2,"Watch","OK"))</f>
        <v>Watch</v>
      </c>
    </row>
    <row r="848" customFormat="false" ht="15" hidden="false" customHeight="true" outlineLevel="0" collapsed="false">
      <c r="A848" s="52" t="s">
        <v>15346</v>
      </c>
      <c r="B848" s="52" t="s">
        <v>5652</v>
      </c>
      <c r="C848" s="52" t="s">
        <v>2260</v>
      </c>
      <c r="D848" s="52" t="s">
        <v>35</v>
      </c>
      <c r="E848" s="52" t="n">
        <v>83.4</v>
      </c>
      <c r="F848" s="52" t="n">
        <v>88.1</v>
      </c>
      <c r="G848" s="54" t="n">
        <f aca="false">ROUND(E848*F848/100,1)</f>
        <v>73.5</v>
      </c>
      <c r="H848" s="52" t="n">
        <v>4.54</v>
      </c>
      <c r="I848" s="52" t="n">
        <v>92.9</v>
      </c>
      <c r="J848" s="52" t="n">
        <v>11.2</v>
      </c>
      <c r="K848" s="52" t="n">
        <v>0.01</v>
      </c>
      <c r="L848" s="52" t="n">
        <v>3</v>
      </c>
      <c r="M848" s="52" t="n">
        <v>86</v>
      </c>
      <c r="N848" s="52" t="s">
        <v>78</v>
      </c>
      <c r="O848" s="52" t="s">
        <v>10066</v>
      </c>
      <c r="P848" s="55" t="str">
        <f aca="false">IF(G848&gt;=90,"Excellent",IF(G848&gt;=80,"Good",IF(G848&gt;=70,"At Risk","Poor")))</f>
        <v>At Risk</v>
      </c>
      <c r="Q848" s="55" t="n">
        <f aca="false">ROUND(G848*0.4+(100-H848)*0.3+I848*0.3,2)</f>
        <v>85.91</v>
      </c>
      <c r="R848" s="55" t="str">
        <f aca="false">IF(H848&gt;5,"High Rejection",IF(H848&gt;2,"Watch","OK"))</f>
        <v>Watch</v>
      </c>
    </row>
    <row r="849" customFormat="false" ht="15" hidden="false" customHeight="true" outlineLevel="0" collapsed="false">
      <c r="A849" s="56" t="s">
        <v>15347</v>
      </c>
      <c r="B849" s="56" t="s">
        <v>14885</v>
      </c>
      <c r="C849" s="56" t="s">
        <v>914</v>
      </c>
      <c r="D849" s="56" t="s">
        <v>39</v>
      </c>
      <c r="E849" s="56" t="n">
        <v>89.5</v>
      </c>
      <c r="F849" s="56" t="n">
        <v>70.6</v>
      </c>
      <c r="G849" s="54" t="n">
        <f aca="false">ROUND(E849*F849/100,1)</f>
        <v>63.2</v>
      </c>
      <c r="H849" s="56" t="n">
        <v>5.13</v>
      </c>
      <c r="I849" s="56" t="n">
        <v>93</v>
      </c>
      <c r="J849" s="56" t="n">
        <v>10.2</v>
      </c>
      <c r="K849" s="56" t="n">
        <v>-1.15</v>
      </c>
      <c r="L849" s="56" t="n">
        <v>9</v>
      </c>
      <c r="M849" s="56" t="n">
        <v>79.1</v>
      </c>
      <c r="N849" s="56" t="s">
        <v>78</v>
      </c>
      <c r="O849" s="56" t="s">
        <v>10066</v>
      </c>
      <c r="P849" s="55" t="str">
        <f aca="false">IF(G849&gt;=90,"Excellent",IF(G849&gt;=80,"Good",IF(G849&gt;=70,"At Risk","Poor")))</f>
        <v>Poor</v>
      </c>
      <c r="Q849" s="55" t="n">
        <f aca="false">ROUND(G849*0.4+(100-H849)*0.3+I849*0.3,2)</f>
        <v>81.64</v>
      </c>
      <c r="R849" s="55" t="str">
        <f aca="false">IF(H849&gt;5,"High Rejection",IF(H849&gt;2,"Watch","OK"))</f>
        <v>High Rejection</v>
      </c>
    </row>
    <row r="850" customFormat="false" ht="15" hidden="false" customHeight="true" outlineLevel="0" collapsed="false">
      <c r="A850" s="52" t="s">
        <v>15348</v>
      </c>
      <c r="B850" s="52" t="s">
        <v>7039</v>
      </c>
      <c r="C850" s="52" t="s">
        <v>12266</v>
      </c>
      <c r="D850" s="52" t="s">
        <v>37</v>
      </c>
      <c r="E850" s="52" t="n">
        <v>62.4</v>
      </c>
      <c r="F850" s="52" t="n">
        <v>74.4</v>
      </c>
      <c r="G850" s="54" t="n">
        <f aca="false">ROUND(E850*F850/100,1)</f>
        <v>46.4</v>
      </c>
      <c r="H850" s="52" t="n">
        <v>0.9</v>
      </c>
      <c r="I850" s="52" t="n">
        <v>95.5</v>
      </c>
      <c r="J850" s="52" t="n">
        <v>3.4</v>
      </c>
      <c r="K850" s="52" t="n">
        <v>0.04</v>
      </c>
      <c r="L850" s="52" t="n">
        <v>6</v>
      </c>
      <c r="M850" s="52" t="n">
        <v>85</v>
      </c>
      <c r="N850" s="52" t="s">
        <v>80</v>
      </c>
      <c r="O850" s="52" t="s">
        <v>10066</v>
      </c>
      <c r="P850" s="55" t="str">
        <f aca="false">IF(G850&gt;=90,"Excellent",IF(G850&gt;=80,"Good",IF(G850&gt;=70,"At Risk","Poor")))</f>
        <v>Poor</v>
      </c>
      <c r="Q850" s="55" t="n">
        <f aca="false">ROUND(G850*0.4+(100-H850)*0.3+I850*0.3,2)</f>
        <v>76.94</v>
      </c>
      <c r="R850" s="55" t="str">
        <f aca="false">IF(H850&gt;5,"High Rejection",IF(H850&gt;2,"Watch","OK"))</f>
        <v>OK</v>
      </c>
    </row>
    <row r="851" customFormat="false" ht="15" hidden="false" customHeight="true" outlineLevel="0" collapsed="false">
      <c r="A851" s="56" t="s">
        <v>15349</v>
      </c>
      <c r="B851" s="56" t="s">
        <v>15326</v>
      </c>
      <c r="C851" s="56" t="s">
        <v>2785</v>
      </c>
      <c r="D851" s="56" t="s">
        <v>51</v>
      </c>
      <c r="E851" s="56" t="n">
        <v>83.6</v>
      </c>
      <c r="F851" s="56" t="n">
        <v>93.1</v>
      </c>
      <c r="G851" s="54" t="n">
        <f aca="false">ROUND(E851*F851/100,1)</f>
        <v>77.8</v>
      </c>
      <c r="H851" s="56" t="n">
        <v>2.74</v>
      </c>
      <c r="I851" s="56" t="n">
        <v>96.8</v>
      </c>
      <c r="J851" s="56" t="n">
        <v>-3.7</v>
      </c>
      <c r="K851" s="56" t="n">
        <v>3.39</v>
      </c>
      <c r="L851" s="56" t="n">
        <v>0</v>
      </c>
      <c r="M851" s="56" t="n">
        <v>57.5</v>
      </c>
      <c r="N851" s="56" t="s">
        <v>79</v>
      </c>
      <c r="O851" s="56" t="s">
        <v>10066</v>
      </c>
      <c r="P851" s="55" t="str">
        <f aca="false">IF(G851&gt;=90,"Excellent",IF(G851&gt;=80,"Good",IF(G851&gt;=70,"At Risk","Poor")))</f>
        <v>At Risk</v>
      </c>
      <c r="Q851" s="55" t="n">
        <f aca="false">ROUND(G851*0.4+(100-H851)*0.3+I851*0.3,2)</f>
        <v>89.34</v>
      </c>
      <c r="R851" s="55" t="str">
        <f aca="false">IF(H851&gt;5,"High Rejection",IF(H851&gt;2,"Watch","OK"))</f>
        <v>Watch</v>
      </c>
    </row>
    <row r="852" customFormat="false" ht="15" hidden="false" customHeight="true" outlineLevel="0" collapsed="false">
      <c r="A852" s="52" t="s">
        <v>15350</v>
      </c>
      <c r="B852" s="52" t="s">
        <v>4624</v>
      </c>
      <c r="C852" s="52" t="s">
        <v>13336</v>
      </c>
      <c r="D852" s="52" t="s">
        <v>35</v>
      </c>
      <c r="E852" s="52" t="n">
        <v>76.8</v>
      </c>
      <c r="F852" s="52" t="n">
        <v>85.7</v>
      </c>
      <c r="G852" s="54" t="n">
        <f aca="false">ROUND(E852*F852/100,1)</f>
        <v>65.8</v>
      </c>
      <c r="H852" s="52" t="n">
        <v>2.76</v>
      </c>
      <c r="I852" s="52" t="n">
        <v>96.1</v>
      </c>
      <c r="J852" s="52" t="n">
        <v>2.7</v>
      </c>
      <c r="K852" s="52" t="n">
        <v>9.1</v>
      </c>
      <c r="L852" s="52" t="n">
        <v>0</v>
      </c>
      <c r="M852" s="52" t="n">
        <v>86.9</v>
      </c>
      <c r="N852" s="52" t="s">
        <v>79</v>
      </c>
      <c r="O852" s="52" t="s">
        <v>10066</v>
      </c>
      <c r="P852" s="55" t="str">
        <f aca="false">IF(G852&gt;=90,"Excellent",IF(G852&gt;=80,"Good",IF(G852&gt;=70,"At Risk","Poor")))</f>
        <v>Poor</v>
      </c>
      <c r="Q852" s="55" t="n">
        <f aca="false">ROUND(G852*0.4+(100-H852)*0.3+I852*0.3,2)</f>
        <v>84.32</v>
      </c>
      <c r="R852" s="55" t="str">
        <f aca="false">IF(H852&gt;5,"High Rejection",IF(H852&gt;2,"Watch","OK"))</f>
        <v>Watch</v>
      </c>
    </row>
    <row r="853" customFormat="false" ht="15" hidden="false" customHeight="true" outlineLevel="0" collapsed="false">
      <c r="A853" s="56" t="s">
        <v>15351</v>
      </c>
      <c r="B853" s="56" t="s">
        <v>5402</v>
      </c>
      <c r="C853" s="56" t="s">
        <v>1164</v>
      </c>
      <c r="D853" s="56" t="s">
        <v>38</v>
      </c>
      <c r="E853" s="56" t="n">
        <v>80.2</v>
      </c>
      <c r="F853" s="56" t="n">
        <v>95</v>
      </c>
      <c r="G853" s="54" t="n">
        <f aca="false">ROUND(E853*F853/100,1)</f>
        <v>76.2</v>
      </c>
      <c r="H853" s="56" t="n">
        <v>1.35</v>
      </c>
      <c r="I853" s="56" t="n">
        <v>95.8</v>
      </c>
      <c r="J853" s="56" t="n">
        <v>-2.6</v>
      </c>
      <c r="K853" s="56" t="n">
        <v>0.78</v>
      </c>
      <c r="L853" s="56" t="n">
        <v>10</v>
      </c>
      <c r="M853" s="56" t="n">
        <v>82.5</v>
      </c>
      <c r="N853" s="56" t="s">
        <v>80</v>
      </c>
      <c r="O853" s="56" t="s">
        <v>10061</v>
      </c>
      <c r="P853" s="55" t="str">
        <f aca="false">IF(G853&gt;=90,"Excellent",IF(G853&gt;=80,"Good",IF(G853&gt;=70,"At Risk","Poor")))</f>
        <v>At Risk</v>
      </c>
      <c r="Q853" s="55" t="n">
        <f aca="false">ROUND(G853*0.4+(100-H853)*0.3+I853*0.3,2)</f>
        <v>88.82</v>
      </c>
      <c r="R853" s="55" t="str">
        <f aca="false">IF(H853&gt;5,"High Rejection",IF(H853&gt;2,"Watch","OK"))</f>
        <v>OK</v>
      </c>
    </row>
    <row r="854" customFormat="false" ht="15" hidden="false" customHeight="true" outlineLevel="0" collapsed="false">
      <c r="A854" s="52" t="s">
        <v>15352</v>
      </c>
      <c r="B854" s="52" t="s">
        <v>14707</v>
      </c>
      <c r="C854" s="52" t="s">
        <v>547</v>
      </c>
      <c r="D854" s="52" t="s">
        <v>51</v>
      </c>
      <c r="E854" s="52" t="n">
        <v>91.9</v>
      </c>
      <c r="F854" s="52" t="n">
        <v>92.5</v>
      </c>
      <c r="G854" s="54" t="n">
        <f aca="false">ROUND(E854*F854/100,1)</f>
        <v>85</v>
      </c>
      <c r="H854" s="52" t="n">
        <v>2.19</v>
      </c>
      <c r="I854" s="52" t="n">
        <v>91</v>
      </c>
      <c r="J854" s="52" t="n">
        <v>5.1</v>
      </c>
      <c r="K854" s="52" t="n">
        <v>8.69</v>
      </c>
      <c r="L854" s="52" t="n">
        <v>1</v>
      </c>
      <c r="M854" s="52" t="n">
        <v>77.6</v>
      </c>
      <c r="N854" s="52" t="s">
        <v>78</v>
      </c>
      <c r="O854" s="52" t="s">
        <v>10061</v>
      </c>
      <c r="P854" s="55" t="str">
        <f aca="false">IF(G854&gt;=90,"Excellent",IF(G854&gt;=80,"Good",IF(G854&gt;=70,"At Risk","Poor")))</f>
        <v>Good</v>
      </c>
      <c r="Q854" s="55" t="n">
        <f aca="false">ROUND(G854*0.4+(100-H854)*0.3+I854*0.3,2)</f>
        <v>90.64</v>
      </c>
      <c r="R854" s="55" t="str">
        <f aca="false">IF(H854&gt;5,"High Rejection",IF(H854&gt;2,"Watch","OK"))</f>
        <v>Watch</v>
      </c>
    </row>
    <row r="855" customFormat="false" ht="15" hidden="false" customHeight="true" outlineLevel="0" collapsed="false">
      <c r="A855" s="56" t="s">
        <v>15353</v>
      </c>
      <c r="B855" s="56" t="s">
        <v>4338</v>
      </c>
      <c r="C855" s="56" t="s">
        <v>384</v>
      </c>
      <c r="D855" s="56" t="s">
        <v>31</v>
      </c>
      <c r="E855" s="56" t="n">
        <v>72.9</v>
      </c>
      <c r="F855" s="56" t="n">
        <v>92.8</v>
      </c>
      <c r="G855" s="54" t="n">
        <f aca="false">ROUND(E855*F855/100,1)</f>
        <v>67.7</v>
      </c>
      <c r="H855" s="56" t="n">
        <v>3.58</v>
      </c>
      <c r="I855" s="56" t="n">
        <v>94.4</v>
      </c>
      <c r="J855" s="56" t="n">
        <v>1.6</v>
      </c>
      <c r="K855" s="56" t="n">
        <v>-4.41</v>
      </c>
      <c r="L855" s="56" t="n">
        <v>10</v>
      </c>
      <c r="M855" s="56" t="n">
        <v>97.5</v>
      </c>
      <c r="N855" s="56" t="s">
        <v>79</v>
      </c>
      <c r="O855" s="56" t="s">
        <v>10066</v>
      </c>
      <c r="P855" s="55" t="str">
        <f aca="false">IF(G855&gt;=90,"Excellent",IF(G855&gt;=80,"Good",IF(G855&gt;=70,"At Risk","Poor")))</f>
        <v>Poor</v>
      </c>
      <c r="Q855" s="55" t="n">
        <f aca="false">ROUND(G855*0.4+(100-H855)*0.3+I855*0.3,2)</f>
        <v>84.33</v>
      </c>
      <c r="R855" s="55" t="str">
        <f aca="false">IF(H855&gt;5,"High Rejection",IF(H855&gt;2,"Watch","OK"))</f>
        <v>Watch</v>
      </c>
    </row>
    <row r="856" customFormat="false" ht="15" hidden="false" customHeight="true" outlineLevel="0" collapsed="false">
      <c r="A856" s="52" t="s">
        <v>15354</v>
      </c>
      <c r="B856" s="52" t="s">
        <v>5381</v>
      </c>
      <c r="C856" s="52" t="s">
        <v>6176</v>
      </c>
      <c r="D856" s="52" t="s">
        <v>28</v>
      </c>
      <c r="E856" s="52" t="n">
        <v>81.4</v>
      </c>
      <c r="F856" s="52" t="n">
        <v>96.1</v>
      </c>
      <c r="G856" s="54" t="n">
        <f aca="false">ROUND(E856*F856/100,1)</f>
        <v>78.2</v>
      </c>
      <c r="H856" s="52" t="n">
        <v>7.1</v>
      </c>
      <c r="I856" s="52" t="n">
        <v>93.5</v>
      </c>
      <c r="J856" s="52" t="n">
        <v>4.2</v>
      </c>
      <c r="K856" s="52" t="n">
        <v>7.88</v>
      </c>
      <c r="L856" s="52" t="n">
        <v>4</v>
      </c>
      <c r="M856" s="52" t="n">
        <v>51</v>
      </c>
      <c r="N856" s="52" t="s">
        <v>80</v>
      </c>
      <c r="O856" s="52" t="s">
        <v>10066</v>
      </c>
      <c r="P856" s="55" t="str">
        <f aca="false">IF(G856&gt;=90,"Excellent",IF(G856&gt;=80,"Good",IF(G856&gt;=70,"At Risk","Poor")))</f>
        <v>At Risk</v>
      </c>
      <c r="Q856" s="55" t="n">
        <f aca="false">ROUND(G856*0.4+(100-H856)*0.3+I856*0.3,2)</f>
        <v>87.2</v>
      </c>
      <c r="R856" s="55" t="str">
        <f aca="false">IF(H856&gt;5,"High Rejection",IF(H856&gt;2,"Watch","OK"))</f>
        <v>High Rejection</v>
      </c>
    </row>
    <row r="857" customFormat="false" ht="15" hidden="false" customHeight="true" outlineLevel="0" collapsed="false">
      <c r="A857" s="56" t="s">
        <v>15355</v>
      </c>
      <c r="B857" s="56" t="s">
        <v>14709</v>
      </c>
      <c r="C857" s="56" t="s">
        <v>5518</v>
      </c>
      <c r="D857" s="56" t="s">
        <v>44</v>
      </c>
      <c r="E857" s="56" t="n">
        <v>95.8</v>
      </c>
      <c r="F857" s="56" t="n">
        <v>74.8</v>
      </c>
      <c r="G857" s="54" t="n">
        <f aca="false">ROUND(E857*F857/100,1)</f>
        <v>71.7</v>
      </c>
      <c r="H857" s="56" t="n">
        <v>4.91</v>
      </c>
      <c r="I857" s="56" t="n">
        <v>87.2</v>
      </c>
      <c r="J857" s="56" t="n">
        <v>11.4</v>
      </c>
      <c r="K857" s="56" t="n">
        <v>3.5</v>
      </c>
      <c r="L857" s="56" t="n">
        <v>5</v>
      </c>
      <c r="M857" s="56" t="n">
        <v>51.9</v>
      </c>
      <c r="N857" s="56" t="s">
        <v>79</v>
      </c>
      <c r="O857" s="56" t="s">
        <v>10066</v>
      </c>
      <c r="P857" s="55" t="str">
        <f aca="false">IF(G857&gt;=90,"Excellent",IF(G857&gt;=80,"Good",IF(G857&gt;=70,"At Risk","Poor")))</f>
        <v>At Risk</v>
      </c>
      <c r="Q857" s="55" t="n">
        <f aca="false">ROUND(G857*0.4+(100-H857)*0.3+I857*0.3,2)</f>
        <v>83.37</v>
      </c>
      <c r="R857" s="55" t="str">
        <f aca="false">IF(H857&gt;5,"High Rejection",IF(H857&gt;2,"Watch","OK"))</f>
        <v>Watch</v>
      </c>
    </row>
    <row r="858" customFormat="false" ht="15" hidden="false" customHeight="true" outlineLevel="0" collapsed="false">
      <c r="A858" s="52" t="s">
        <v>15356</v>
      </c>
      <c r="B858" s="52" t="s">
        <v>14396</v>
      </c>
      <c r="C858" s="52" t="s">
        <v>6697</v>
      </c>
      <c r="D858" s="52" t="s">
        <v>54</v>
      </c>
      <c r="E858" s="52" t="n">
        <v>74.2</v>
      </c>
      <c r="F858" s="52" t="n">
        <v>99.1</v>
      </c>
      <c r="G858" s="54" t="n">
        <f aca="false">ROUND(E858*F858/100,1)</f>
        <v>73.5</v>
      </c>
      <c r="H858" s="52" t="n">
        <v>0.94</v>
      </c>
      <c r="I858" s="52" t="n">
        <v>88.6</v>
      </c>
      <c r="J858" s="52" t="n">
        <v>-4.6</v>
      </c>
      <c r="K858" s="52" t="n">
        <v>5.37</v>
      </c>
      <c r="L858" s="52" t="n">
        <v>0</v>
      </c>
      <c r="M858" s="52" t="n">
        <v>88.4</v>
      </c>
      <c r="N858" s="52" t="s">
        <v>79</v>
      </c>
      <c r="O858" s="52" t="s">
        <v>10066</v>
      </c>
      <c r="P858" s="55" t="str">
        <f aca="false">IF(G858&gt;=90,"Excellent",IF(G858&gt;=80,"Good",IF(G858&gt;=70,"At Risk","Poor")))</f>
        <v>At Risk</v>
      </c>
      <c r="Q858" s="55" t="n">
        <f aca="false">ROUND(G858*0.4+(100-H858)*0.3+I858*0.3,2)</f>
        <v>85.7</v>
      </c>
      <c r="R858" s="55" t="str">
        <f aca="false">IF(H858&gt;5,"High Rejection",IF(H858&gt;2,"Watch","OK"))</f>
        <v>OK</v>
      </c>
    </row>
    <row r="859" customFormat="false" ht="15" hidden="false" customHeight="true" outlineLevel="0" collapsed="false">
      <c r="A859" s="56" t="s">
        <v>15357</v>
      </c>
      <c r="B859" s="56" t="s">
        <v>4208</v>
      </c>
      <c r="C859" s="56" t="s">
        <v>6388</v>
      </c>
      <c r="D859" s="56" t="s">
        <v>34</v>
      </c>
      <c r="E859" s="56" t="n">
        <v>66.2</v>
      </c>
      <c r="F859" s="56" t="n">
        <v>75.7</v>
      </c>
      <c r="G859" s="54" t="n">
        <f aca="false">ROUND(E859*F859/100,1)</f>
        <v>50.1</v>
      </c>
      <c r="H859" s="56" t="n">
        <v>7.05</v>
      </c>
      <c r="I859" s="56" t="n">
        <v>87.2</v>
      </c>
      <c r="J859" s="56" t="n">
        <v>-4.8</v>
      </c>
      <c r="K859" s="56" t="n">
        <v>2.63</v>
      </c>
      <c r="L859" s="56" t="n">
        <v>0</v>
      </c>
      <c r="M859" s="56" t="n">
        <v>87.5</v>
      </c>
      <c r="N859" s="56" t="s">
        <v>79</v>
      </c>
      <c r="O859" s="56" t="s">
        <v>10061</v>
      </c>
      <c r="P859" s="55" t="str">
        <f aca="false">IF(G859&gt;=90,"Excellent",IF(G859&gt;=80,"Good",IF(G859&gt;=70,"At Risk","Poor")))</f>
        <v>Poor</v>
      </c>
      <c r="Q859" s="55" t="n">
        <f aca="false">ROUND(G859*0.4+(100-H859)*0.3+I859*0.3,2)</f>
        <v>74.09</v>
      </c>
      <c r="R859" s="55" t="str">
        <f aca="false">IF(H859&gt;5,"High Rejection",IF(H859&gt;2,"Watch","OK"))</f>
        <v>High Rejection</v>
      </c>
    </row>
    <row r="860" customFormat="false" ht="15" hidden="false" customHeight="true" outlineLevel="0" collapsed="false">
      <c r="A860" s="52" t="s">
        <v>15358</v>
      </c>
      <c r="B860" s="52" t="s">
        <v>14277</v>
      </c>
      <c r="C860" s="52" t="s">
        <v>1791</v>
      </c>
      <c r="D860" s="52" t="s">
        <v>50</v>
      </c>
      <c r="E860" s="52" t="n">
        <v>89.5</v>
      </c>
      <c r="F860" s="52" t="n">
        <v>75.4</v>
      </c>
      <c r="G860" s="54" t="n">
        <f aca="false">ROUND(E860*F860/100,1)</f>
        <v>67.5</v>
      </c>
      <c r="H860" s="52" t="n">
        <v>4.53</v>
      </c>
      <c r="I860" s="52" t="n">
        <v>87.3</v>
      </c>
      <c r="J860" s="52" t="n">
        <v>-3.3</v>
      </c>
      <c r="K860" s="52" t="n">
        <v>7.12</v>
      </c>
      <c r="L860" s="52" t="n">
        <v>0</v>
      </c>
      <c r="M860" s="52" t="n">
        <v>91.9</v>
      </c>
      <c r="N860" s="52" t="s">
        <v>81</v>
      </c>
      <c r="O860" s="52" t="s">
        <v>10061</v>
      </c>
      <c r="P860" s="55" t="str">
        <f aca="false">IF(G860&gt;=90,"Excellent",IF(G860&gt;=80,"Good",IF(G860&gt;=70,"At Risk","Poor")))</f>
        <v>Poor</v>
      </c>
      <c r="Q860" s="55" t="n">
        <f aca="false">ROUND(G860*0.4+(100-H860)*0.3+I860*0.3,2)</f>
        <v>81.83</v>
      </c>
      <c r="R860" s="55" t="str">
        <f aca="false">IF(H860&gt;5,"High Rejection",IF(H860&gt;2,"Watch","OK"))</f>
        <v>Watch</v>
      </c>
    </row>
    <row r="861" customFormat="false" ht="15" hidden="false" customHeight="true" outlineLevel="0" collapsed="false">
      <c r="A861" s="56" t="s">
        <v>15359</v>
      </c>
      <c r="B861" s="56" t="s">
        <v>5543</v>
      </c>
      <c r="C861" s="56" t="s">
        <v>3522</v>
      </c>
      <c r="D861" s="56" t="s">
        <v>41</v>
      </c>
      <c r="E861" s="56" t="n">
        <v>67.2</v>
      </c>
      <c r="F861" s="56" t="n">
        <v>71.3</v>
      </c>
      <c r="G861" s="54" t="n">
        <f aca="false">ROUND(E861*F861/100,1)</f>
        <v>47.9</v>
      </c>
      <c r="H861" s="56" t="n">
        <v>0.92</v>
      </c>
      <c r="I861" s="56" t="n">
        <v>90.5</v>
      </c>
      <c r="J861" s="56" t="n">
        <v>11.1</v>
      </c>
      <c r="K861" s="56" t="n">
        <v>4.16</v>
      </c>
      <c r="L861" s="56" t="n">
        <v>8</v>
      </c>
      <c r="M861" s="56" t="n">
        <v>63.9</v>
      </c>
      <c r="N861" s="56" t="s">
        <v>81</v>
      </c>
      <c r="O861" s="56" t="s">
        <v>10061</v>
      </c>
      <c r="P861" s="55" t="str">
        <f aca="false">IF(G861&gt;=90,"Excellent",IF(G861&gt;=80,"Good",IF(G861&gt;=70,"At Risk","Poor")))</f>
        <v>Poor</v>
      </c>
      <c r="Q861" s="55" t="n">
        <f aca="false">ROUND(G861*0.4+(100-H861)*0.3+I861*0.3,2)</f>
        <v>76.03</v>
      </c>
      <c r="R861" s="55" t="str">
        <f aca="false">IF(H861&gt;5,"High Rejection",IF(H861&gt;2,"Watch","OK"))</f>
        <v>OK</v>
      </c>
    </row>
    <row r="862" customFormat="false" ht="15" hidden="false" customHeight="true" outlineLevel="0" collapsed="false">
      <c r="A862" s="52" t="s">
        <v>15360</v>
      </c>
      <c r="B862" s="52" t="s">
        <v>15101</v>
      </c>
      <c r="C862" s="52" t="s">
        <v>1987</v>
      </c>
      <c r="D862" s="52" t="s">
        <v>48</v>
      </c>
      <c r="E862" s="52" t="n">
        <v>81.8</v>
      </c>
      <c r="F862" s="52" t="n">
        <v>95.7</v>
      </c>
      <c r="G862" s="54" t="n">
        <f aca="false">ROUND(E862*F862/100,1)</f>
        <v>78.3</v>
      </c>
      <c r="H862" s="52" t="n">
        <v>0.48</v>
      </c>
      <c r="I862" s="52" t="n">
        <v>90.7</v>
      </c>
      <c r="J862" s="52" t="n">
        <v>7.4</v>
      </c>
      <c r="K862" s="52" t="n">
        <v>7.03</v>
      </c>
      <c r="L862" s="52" t="n">
        <v>3</v>
      </c>
      <c r="M862" s="52" t="n">
        <v>80.6</v>
      </c>
      <c r="N862" s="52" t="s">
        <v>81</v>
      </c>
      <c r="O862" s="52" t="s">
        <v>10061</v>
      </c>
      <c r="P862" s="55" t="str">
        <f aca="false">IF(G862&gt;=90,"Excellent",IF(G862&gt;=80,"Good",IF(G862&gt;=70,"At Risk","Poor")))</f>
        <v>At Risk</v>
      </c>
      <c r="Q862" s="55" t="n">
        <f aca="false">ROUND(G862*0.4+(100-H862)*0.3+I862*0.3,2)</f>
        <v>88.39</v>
      </c>
      <c r="R862" s="55" t="str">
        <f aca="false">IF(H862&gt;5,"High Rejection",IF(H862&gt;2,"Watch","OK"))</f>
        <v>OK</v>
      </c>
    </row>
    <row r="863" customFormat="false" ht="15" hidden="false" customHeight="true" outlineLevel="0" collapsed="false">
      <c r="A863" s="56" t="s">
        <v>15361</v>
      </c>
      <c r="B863" s="56" t="s">
        <v>14388</v>
      </c>
      <c r="C863" s="56" t="s">
        <v>2637</v>
      </c>
      <c r="D863" s="56" t="s">
        <v>54</v>
      </c>
      <c r="E863" s="56" t="n">
        <v>90.1</v>
      </c>
      <c r="F863" s="56" t="n">
        <v>77.8</v>
      </c>
      <c r="G863" s="54" t="n">
        <f aca="false">ROUND(E863*F863/100,1)</f>
        <v>70.1</v>
      </c>
      <c r="H863" s="56" t="n">
        <v>3.16</v>
      </c>
      <c r="I863" s="56" t="n">
        <v>96.2</v>
      </c>
      <c r="J863" s="56" t="n">
        <v>14.3</v>
      </c>
      <c r="K863" s="56" t="n">
        <v>6.9</v>
      </c>
      <c r="L863" s="56" t="n">
        <v>4</v>
      </c>
      <c r="M863" s="56" t="n">
        <v>90.9</v>
      </c>
      <c r="N863" s="56" t="s">
        <v>78</v>
      </c>
      <c r="O863" s="56" t="s">
        <v>10061</v>
      </c>
      <c r="P863" s="55" t="str">
        <f aca="false">IF(G863&gt;=90,"Excellent",IF(G863&gt;=80,"Good",IF(G863&gt;=70,"At Risk","Poor")))</f>
        <v>At Risk</v>
      </c>
      <c r="Q863" s="55" t="n">
        <f aca="false">ROUND(G863*0.4+(100-H863)*0.3+I863*0.3,2)</f>
        <v>85.95</v>
      </c>
      <c r="R863" s="55" t="str">
        <f aca="false">IF(H863&gt;5,"High Rejection",IF(H863&gt;2,"Watch","OK"))</f>
        <v>Watch</v>
      </c>
    </row>
    <row r="864" customFormat="false" ht="15" hidden="false" customHeight="true" outlineLevel="0" collapsed="false">
      <c r="A864" s="52" t="s">
        <v>15362</v>
      </c>
      <c r="B864" s="52" t="s">
        <v>15363</v>
      </c>
      <c r="C864" s="52" t="s">
        <v>8037</v>
      </c>
      <c r="D864" s="52" t="s">
        <v>45</v>
      </c>
      <c r="E864" s="52" t="n">
        <v>70.6</v>
      </c>
      <c r="F864" s="52" t="n">
        <v>70.4</v>
      </c>
      <c r="G864" s="54" t="n">
        <f aca="false">ROUND(E864*F864/100,1)</f>
        <v>49.7</v>
      </c>
      <c r="H864" s="52" t="n">
        <v>5.89</v>
      </c>
      <c r="I864" s="52" t="n">
        <v>89.4</v>
      </c>
      <c r="J864" s="52" t="n">
        <v>-4.7</v>
      </c>
      <c r="K864" s="52" t="n">
        <v>6.46</v>
      </c>
      <c r="L864" s="52" t="n">
        <v>1</v>
      </c>
      <c r="M864" s="52" t="n">
        <v>59.9</v>
      </c>
      <c r="N864" s="52" t="s">
        <v>78</v>
      </c>
      <c r="O864" s="52" t="s">
        <v>10066</v>
      </c>
      <c r="P864" s="55" t="str">
        <f aca="false">IF(G864&gt;=90,"Excellent",IF(G864&gt;=80,"Good",IF(G864&gt;=70,"At Risk","Poor")))</f>
        <v>Poor</v>
      </c>
      <c r="Q864" s="55" t="n">
        <f aca="false">ROUND(G864*0.4+(100-H864)*0.3+I864*0.3,2)</f>
        <v>74.93</v>
      </c>
      <c r="R864" s="55" t="str">
        <f aca="false">IF(H864&gt;5,"High Rejection",IF(H864&gt;2,"Watch","OK"))</f>
        <v>High Rejection</v>
      </c>
    </row>
    <row r="865" customFormat="false" ht="15" hidden="false" customHeight="true" outlineLevel="0" collapsed="false">
      <c r="A865" s="56" t="s">
        <v>15364</v>
      </c>
      <c r="B865" s="56" t="s">
        <v>4727</v>
      </c>
      <c r="C865" s="56" t="s">
        <v>6378</v>
      </c>
      <c r="D865" s="56" t="s">
        <v>28</v>
      </c>
      <c r="E865" s="56" t="n">
        <v>94</v>
      </c>
      <c r="F865" s="56" t="n">
        <v>90.4</v>
      </c>
      <c r="G865" s="54" t="n">
        <f aca="false">ROUND(E865*F865/100,1)</f>
        <v>85</v>
      </c>
      <c r="H865" s="56" t="n">
        <v>4.22</v>
      </c>
      <c r="I865" s="56" t="n">
        <v>99.4</v>
      </c>
      <c r="J865" s="56" t="n">
        <v>9.6</v>
      </c>
      <c r="K865" s="56" t="n">
        <v>-0.06</v>
      </c>
      <c r="L865" s="56" t="n">
        <v>1</v>
      </c>
      <c r="M865" s="56" t="n">
        <v>93.3</v>
      </c>
      <c r="N865" s="56" t="s">
        <v>79</v>
      </c>
      <c r="O865" s="56" t="s">
        <v>10066</v>
      </c>
      <c r="P865" s="55" t="str">
        <f aca="false">IF(G865&gt;=90,"Excellent",IF(G865&gt;=80,"Good",IF(G865&gt;=70,"At Risk","Poor")))</f>
        <v>Good</v>
      </c>
      <c r="Q865" s="55" t="n">
        <f aca="false">ROUND(G865*0.4+(100-H865)*0.3+I865*0.3,2)</f>
        <v>92.55</v>
      </c>
      <c r="R865" s="55" t="str">
        <f aca="false">IF(H865&gt;5,"High Rejection",IF(H865&gt;2,"Watch","OK"))</f>
        <v>Watch</v>
      </c>
    </row>
    <row r="866" customFormat="false" ht="15" hidden="false" customHeight="true" outlineLevel="0" collapsed="false">
      <c r="A866" s="52" t="s">
        <v>15365</v>
      </c>
      <c r="B866" s="52" t="s">
        <v>5695</v>
      </c>
      <c r="C866" s="52" t="s">
        <v>439</v>
      </c>
      <c r="D866" s="52" t="s">
        <v>55</v>
      </c>
      <c r="E866" s="52" t="n">
        <v>92.7</v>
      </c>
      <c r="F866" s="52" t="n">
        <v>94.2</v>
      </c>
      <c r="G866" s="54" t="n">
        <f aca="false">ROUND(E866*F866/100,1)</f>
        <v>87.3</v>
      </c>
      <c r="H866" s="52" t="n">
        <v>0.78</v>
      </c>
      <c r="I866" s="52" t="n">
        <v>87.1</v>
      </c>
      <c r="J866" s="52" t="n">
        <v>8.5</v>
      </c>
      <c r="K866" s="52" t="n">
        <v>-2.36</v>
      </c>
      <c r="L866" s="52" t="n">
        <v>6</v>
      </c>
      <c r="M866" s="52" t="n">
        <v>50.8</v>
      </c>
      <c r="N866" s="52" t="s">
        <v>81</v>
      </c>
      <c r="O866" s="52" t="s">
        <v>10066</v>
      </c>
      <c r="P866" s="55" t="str">
        <f aca="false">IF(G866&gt;=90,"Excellent",IF(G866&gt;=80,"Good",IF(G866&gt;=70,"At Risk","Poor")))</f>
        <v>Good</v>
      </c>
      <c r="Q866" s="55" t="n">
        <f aca="false">ROUND(G866*0.4+(100-H866)*0.3+I866*0.3,2)</f>
        <v>90.82</v>
      </c>
      <c r="R866" s="55" t="str">
        <f aca="false">IF(H866&gt;5,"High Rejection",IF(H866&gt;2,"Watch","OK"))</f>
        <v>OK</v>
      </c>
    </row>
    <row r="867" customFormat="false" ht="15" hidden="false" customHeight="true" outlineLevel="0" collapsed="false">
      <c r="A867" s="56" t="s">
        <v>15366</v>
      </c>
      <c r="B867" s="56" t="s">
        <v>15088</v>
      </c>
      <c r="C867" s="56" t="s">
        <v>3883</v>
      </c>
      <c r="D867" s="56" t="s">
        <v>10</v>
      </c>
      <c r="E867" s="56" t="n">
        <v>68.8</v>
      </c>
      <c r="F867" s="56" t="n">
        <v>91.6</v>
      </c>
      <c r="G867" s="54" t="n">
        <f aca="false">ROUND(E867*F867/100,1)</f>
        <v>63</v>
      </c>
      <c r="H867" s="56" t="n">
        <v>1.32</v>
      </c>
      <c r="I867" s="56" t="n">
        <v>94.2</v>
      </c>
      <c r="J867" s="56" t="n">
        <v>5.5</v>
      </c>
      <c r="K867" s="56" t="n">
        <v>-2.8</v>
      </c>
      <c r="L867" s="56" t="n">
        <v>1</v>
      </c>
      <c r="M867" s="56" t="n">
        <v>90.7</v>
      </c>
      <c r="N867" s="56" t="s">
        <v>80</v>
      </c>
      <c r="O867" s="56" t="s">
        <v>10066</v>
      </c>
      <c r="P867" s="55" t="str">
        <f aca="false">IF(G867&gt;=90,"Excellent",IF(G867&gt;=80,"Good",IF(G867&gt;=70,"At Risk","Poor")))</f>
        <v>Poor</v>
      </c>
      <c r="Q867" s="55" t="n">
        <f aca="false">ROUND(G867*0.4+(100-H867)*0.3+I867*0.3,2)</f>
        <v>83.06</v>
      </c>
      <c r="R867" s="55" t="str">
        <f aca="false">IF(H867&gt;5,"High Rejection",IF(H867&gt;2,"Watch","OK"))</f>
        <v>OK</v>
      </c>
    </row>
    <row r="868" customFormat="false" ht="15" hidden="false" customHeight="true" outlineLevel="0" collapsed="false">
      <c r="A868" s="52" t="s">
        <v>15367</v>
      </c>
      <c r="B868" s="52" t="s">
        <v>14347</v>
      </c>
      <c r="C868" s="52" t="s">
        <v>1298</v>
      </c>
      <c r="D868" s="52" t="s">
        <v>36</v>
      </c>
      <c r="E868" s="52" t="n">
        <v>77.7</v>
      </c>
      <c r="F868" s="52" t="n">
        <v>76.1</v>
      </c>
      <c r="G868" s="54" t="n">
        <f aca="false">ROUND(E868*F868/100,1)</f>
        <v>59.1</v>
      </c>
      <c r="H868" s="52" t="n">
        <v>3.49</v>
      </c>
      <c r="I868" s="52" t="n">
        <v>98.6</v>
      </c>
      <c r="J868" s="52" t="n">
        <v>11.8</v>
      </c>
      <c r="K868" s="52" t="n">
        <v>0.45</v>
      </c>
      <c r="L868" s="52" t="n">
        <v>5</v>
      </c>
      <c r="M868" s="52" t="n">
        <v>59.7</v>
      </c>
      <c r="N868" s="52" t="s">
        <v>80</v>
      </c>
      <c r="O868" s="52" t="s">
        <v>10061</v>
      </c>
      <c r="P868" s="55" t="str">
        <f aca="false">IF(G868&gt;=90,"Excellent",IF(G868&gt;=80,"Good",IF(G868&gt;=70,"At Risk","Poor")))</f>
        <v>Poor</v>
      </c>
      <c r="Q868" s="55" t="n">
        <f aca="false">ROUND(G868*0.4+(100-H868)*0.3+I868*0.3,2)</f>
        <v>82.17</v>
      </c>
      <c r="R868" s="55" t="str">
        <f aca="false">IF(H868&gt;5,"High Rejection",IF(H868&gt;2,"Watch","OK"))</f>
        <v>Watch</v>
      </c>
    </row>
    <row r="869" customFormat="false" ht="15" hidden="false" customHeight="true" outlineLevel="0" collapsed="false">
      <c r="A869" s="56" t="s">
        <v>15368</v>
      </c>
      <c r="B869" s="56" t="s">
        <v>7047</v>
      </c>
      <c r="C869" s="56" t="s">
        <v>1753</v>
      </c>
      <c r="D869" s="56" t="s">
        <v>30</v>
      </c>
      <c r="E869" s="56" t="n">
        <v>78.4</v>
      </c>
      <c r="F869" s="56" t="n">
        <v>73.3</v>
      </c>
      <c r="G869" s="54" t="n">
        <f aca="false">ROUND(E869*F869/100,1)</f>
        <v>57.5</v>
      </c>
      <c r="H869" s="56" t="n">
        <v>4.4</v>
      </c>
      <c r="I869" s="56" t="n">
        <v>91.2</v>
      </c>
      <c r="J869" s="56" t="n">
        <v>14.8</v>
      </c>
      <c r="K869" s="56" t="n">
        <v>4.52</v>
      </c>
      <c r="L869" s="56" t="n">
        <v>10</v>
      </c>
      <c r="M869" s="56" t="n">
        <v>54.3</v>
      </c>
      <c r="N869" s="56" t="s">
        <v>78</v>
      </c>
      <c r="O869" s="56" t="s">
        <v>10066</v>
      </c>
      <c r="P869" s="55" t="str">
        <f aca="false">IF(G869&gt;=90,"Excellent",IF(G869&gt;=80,"Good",IF(G869&gt;=70,"At Risk","Poor")))</f>
        <v>Poor</v>
      </c>
      <c r="Q869" s="55" t="n">
        <f aca="false">ROUND(G869*0.4+(100-H869)*0.3+I869*0.3,2)</f>
        <v>79.04</v>
      </c>
      <c r="R869" s="55" t="str">
        <f aca="false">IF(H869&gt;5,"High Rejection",IF(H869&gt;2,"Watch","OK"))</f>
        <v>Watch</v>
      </c>
    </row>
    <row r="870" customFormat="false" ht="15" hidden="false" customHeight="true" outlineLevel="0" collapsed="false">
      <c r="A870" s="52" t="s">
        <v>15369</v>
      </c>
      <c r="B870" s="52" t="s">
        <v>6175</v>
      </c>
      <c r="C870" s="52" t="s">
        <v>478</v>
      </c>
      <c r="D870" s="52" t="s">
        <v>37</v>
      </c>
      <c r="E870" s="52" t="n">
        <v>86.2</v>
      </c>
      <c r="F870" s="52" t="n">
        <v>98.4</v>
      </c>
      <c r="G870" s="54" t="n">
        <f aca="false">ROUND(E870*F870/100,1)</f>
        <v>84.8</v>
      </c>
      <c r="H870" s="52" t="n">
        <v>3.85</v>
      </c>
      <c r="I870" s="52" t="n">
        <v>92.8</v>
      </c>
      <c r="J870" s="52" t="n">
        <v>7.2</v>
      </c>
      <c r="K870" s="52" t="n">
        <v>-1.1</v>
      </c>
      <c r="L870" s="52" t="n">
        <v>4</v>
      </c>
      <c r="M870" s="52" t="n">
        <v>63.7</v>
      </c>
      <c r="N870" s="52" t="s">
        <v>79</v>
      </c>
      <c r="O870" s="52" t="s">
        <v>10061</v>
      </c>
      <c r="P870" s="55" t="str">
        <f aca="false">IF(G870&gt;=90,"Excellent",IF(G870&gt;=80,"Good",IF(G870&gt;=70,"At Risk","Poor")))</f>
        <v>Good</v>
      </c>
      <c r="Q870" s="55" t="n">
        <f aca="false">ROUND(G870*0.4+(100-H870)*0.3+I870*0.3,2)</f>
        <v>90.61</v>
      </c>
      <c r="R870" s="55" t="str">
        <f aca="false">IF(H870&gt;5,"High Rejection",IF(H870&gt;2,"Watch","OK"))</f>
        <v>Watch</v>
      </c>
    </row>
    <row r="871" customFormat="false" ht="15" hidden="false" customHeight="true" outlineLevel="0" collapsed="false">
      <c r="A871" s="56" t="s">
        <v>15370</v>
      </c>
      <c r="B871" s="56" t="s">
        <v>6229</v>
      </c>
      <c r="C871" s="56" t="s">
        <v>3827</v>
      </c>
      <c r="D871" s="56" t="s">
        <v>36</v>
      </c>
      <c r="E871" s="56" t="n">
        <v>73.7</v>
      </c>
      <c r="F871" s="56" t="n">
        <v>84</v>
      </c>
      <c r="G871" s="54" t="n">
        <f aca="false">ROUND(E871*F871/100,1)</f>
        <v>61.9</v>
      </c>
      <c r="H871" s="56" t="n">
        <v>4.71</v>
      </c>
      <c r="I871" s="56" t="n">
        <v>94.3</v>
      </c>
      <c r="J871" s="56" t="n">
        <v>0.5</v>
      </c>
      <c r="K871" s="56" t="n">
        <v>3.51</v>
      </c>
      <c r="L871" s="56" t="n">
        <v>0</v>
      </c>
      <c r="M871" s="56" t="n">
        <v>78.9</v>
      </c>
      <c r="N871" s="56" t="s">
        <v>80</v>
      </c>
      <c r="O871" s="56" t="s">
        <v>10061</v>
      </c>
      <c r="P871" s="55" t="str">
        <f aca="false">IF(G871&gt;=90,"Excellent",IF(G871&gt;=80,"Good",IF(G871&gt;=70,"At Risk","Poor")))</f>
        <v>Poor</v>
      </c>
      <c r="Q871" s="55" t="n">
        <f aca="false">ROUND(G871*0.4+(100-H871)*0.3+I871*0.3,2)</f>
        <v>81.64</v>
      </c>
      <c r="R871" s="55" t="str">
        <f aca="false">IF(H871&gt;5,"High Rejection",IF(H871&gt;2,"Watch","OK"))</f>
        <v>Watch</v>
      </c>
    </row>
    <row r="872" customFormat="false" ht="15" hidden="false" customHeight="true" outlineLevel="0" collapsed="false">
      <c r="A872" s="52" t="s">
        <v>15371</v>
      </c>
      <c r="B872" s="52" t="s">
        <v>14507</v>
      </c>
      <c r="C872" s="52" t="s">
        <v>576</v>
      </c>
      <c r="D872" s="52" t="s">
        <v>30</v>
      </c>
      <c r="E872" s="52" t="n">
        <v>75.4</v>
      </c>
      <c r="F872" s="52" t="n">
        <v>91.7</v>
      </c>
      <c r="G872" s="54" t="n">
        <f aca="false">ROUND(E872*F872/100,1)</f>
        <v>69.1</v>
      </c>
      <c r="H872" s="52" t="n">
        <v>5.22</v>
      </c>
      <c r="I872" s="52" t="n">
        <v>96.8</v>
      </c>
      <c r="J872" s="52" t="n">
        <v>11.7</v>
      </c>
      <c r="K872" s="52" t="n">
        <v>-3.7</v>
      </c>
      <c r="L872" s="52" t="n">
        <v>3</v>
      </c>
      <c r="M872" s="52" t="n">
        <v>72.6</v>
      </c>
      <c r="N872" s="52" t="s">
        <v>79</v>
      </c>
      <c r="O872" s="52" t="s">
        <v>10061</v>
      </c>
      <c r="P872" s="55" t="str">
        <f aca="false">IF(G872&gt;=90,"Excellent",IF(G872&gt;=80,"Good",IF(G872&gt;=70,"At Risk","Poor")))</f>
        <v>Poor</v>
      </c>
      <c r="Q872" s="55" t="n">
        <f aca="false">ROUND(G872*0.4+(100-H872)*0.3+I872*0.3,2)</f>
        <v>85.11</v>
      </c>
      <c r="R872" s="55" t="str">
        <f aca="false">IF(H872&gt;5,"High Rejection",IF(H872&gt;2,"Watch","OK"))</f>
        <v>High Rejection</v>
      </c>
    </row>
    <row r="873" customFormat="false" ht="15" hidden="false" customHeight="true" outlineLevel="0" collapsed="false">
      <c r="A873" s="56" t="s">
        <v>15372</v>
      </c>
      <c r="B873" s="56" t="s">
        <v>15373</v>
      </c>
      <c r="C873" s="56" t="s">
        <v>525</v>
      </c>
      <c r="D873" s="56" t="s">
        <v>13</v>
      </c>
      <c r="E873" s="56" t="n">
        <v>67.6</v>
      </c>
      <c r="F873" s="56" t="n">
        <v>97.7</v>
      </c>
      <c r="G873" s="54" t="n">
        <f aca="false">ROUND(E873*F873/100,1)</f>
        <v>66</v>
      </c>
      <c r="H873" s="56" t="n">
        <v>5.45</v>
      </c>
      <c r="I873" s="56" t="n">
        <v>97.3</v>
      </c>
      <c r="J873" s="56" t="n">
        <v>0.6</v>
      </c>
      <c r="K873" s="56" t="n">
        <v>-4.68</v>
      </c>
      <c r="L873" s="56" t="n">
        <v>10</v>
      </c>
      <c r="M873" s="56" t="n">
        <v>78.5</v>
      </c>
      <c r="N873" s="56" t="s">
        <v>79</v>
      </c>
      <c r="O873" s="56" t="s">
        <v>10061</v>
      </c>
      <c r="P873" s="55" t="str">
        <f aca="false">IF(G873&gt;=90,"Excellent",IF(G873&gt;=80,"Good",IF(G873&gt;=70,"At Risk","Poor")))</f>
        <v>Poor</v>
      </c>
      <c r="Q873" s="55" t="n">
        <f aca="false">ROUND(G873*0.4+(100-H873)*0.3+I873*0.3,2)</f>
        <v>83.96</v>
      </c>
      <c r="R873" s="55" t="str">
        <f aca="false">IF(H873&gt;5,"High Rejection",IF(H873&gt;2,"Watch","OK"))</f>
        <v>High Rejection</v>
      </c>
    </row>
    <row r="874" customFormat="false" ht="15" hidden="false" customHeight="true" outlineLevel="0" collapsed="false">
      <c r="A874" s="52" t="s">
        <v>15374</v>
      </c>
      <c r="B874" s="52" t="s">
        <v>4875</v>
      </c>
      <c r="C874" s="52" t="s">
        <v>5392</v>
      </c>
      <c r="D874" s="52" t="s">
        <v>30</v>
      </c>
      <c r="E874" s="52" t="n">
        <v>81.7</v>
      </c>
      <c r="F874" s="52" t="n">
        <v>92.5</v>
      </c>
      <c r="G874" s="54" t="n">
        <f aca="false">ROUND(E874*F874/100,1)</f>
        <v>75.6</v>
      </c>
      <c r="H874" s="52" t="n">
        <v>4.31</v>
      </c>
      <c r="I874" s="52" t="n">
        <v>99.5</v>
      </c>
      <c r="J874" s="52" t="n">
        <v>2</v>
      </c>
      <c r="K874" s="52" t="n">
        <v>5.35</v>
      </c>
      <c r="L874" s="52" t="n">
        <v>9</v>
      </c>
      <c r="M874" s="52" t="n">
        <v>74.4</v>
      </c>
      <c r="N874" s="52" t="s">
        <v>78</v>
      </c>
      <c r="O874" s="52" t="s">
        <v>10066</v>
      </c>
      <c r="P874" s="55" t="str">
        <f aca="false">IF(G874&gt;=90,"Excellent",IF(G874&gt;=80,"Good",IF(G874&gt;=70,"At Risk","Poor")))</f>
        <v>At Risk</v>
      </c>
      <c r="Q874" s="55" t="n">
        <f aca="false">ROUND(G874*0.4+(100-H874)*0.3+I874*0.3,2)</f>
        <v>88.8</v>
      </c>
      <c r="R874" s="55" t="str">
        <f aca="false">IF(H874&gt;5,"High Rejection",IF(H874&gt;2,"Watch","OK"))</f>
        <v>Watch</v>
      </c>
    </row>
    <row r="875" customFormat="false" ht="15" hidden="false" customHeight="true" outlineLevel="0" collapsed="false">
      <c r="A875" s="56" t="s">
        <v>15375</v>
      </c>
      <c r="B875" s="56" t="s">
        <v>6365</v>
      </c>
      <c r="C875" s="56" t="s">
        <v>1018</v>
      </c>
      <c r="D875" s="56" t="s">
        <v>33</v>
      </c>
      <c r="E875" s="56" t="n">
        <v>83.9</v>
      </c>
      <c r="F875" s="56" t="n">
        <v>99.1</v>
      </c>
      <c r="G875" s="54" t="n">
        <f aca="false">ROUND(E875*F875/100,1)</f>
        <v>83.1</v>
      </c>
      <c r="H875" s="56" t="n">
        <v>3.44</v>
      </c>
      <c r="I875" s="56" t="n">
        <v>88.7</v>
      </c>
      <c r="J875" s="56" t="n">
        <v>11.4</v>
      </c>
      <c r="K875" s="56" t="n">
        <v>3.7</v>
      </c>
      <c r="L875" s="56" t="n">
        <v>7</v>
      </c>
      <c r="M875" s="56" t="n">
        <v>87.4</v>
      </c>
      <c r="N875" s="56" t="s">
        <v>79</v>
      </c>
      <c r="O875" s="56" t="s">
        <v>10066</v>
      </c>
      <c r="P875" s="55" t="str">
        <f aca="false">IF(G875&gt;=90,"Excellent",IF(G875&gt;=80,"Good",IF(G875&gt;=70,"At Risk","Poor")))</f>
        <v>Good</v>
      </c>
      <c r="Q875" s="55" t="n">
        <f aca="false">ROUND(G875*0.4+(100-H875)*0.3+I875*0.3,2)</f>
        <v>88.82</v>
      </c>
      <c r="R875" s="55" t="str">
        <f aca="false">IF(H875&gt;5,"High Rejection",IF(H875&gt;2,"Watch","OK"))</f>
        <v>Watch</v>
      </c>
    </row>
    <row r="876" customFormat="false" ht="15" hidden="false" customHeight="true" outlineLevel="0" collapsed="false">
      <c r="A876" s="52" t="s">
        <v>15376</v>
      </c>
      <c r="B876" s="52" t="s">
        <v>4883</v>
      </c>
      <c r="C876" s="52" t="s">
        <v>3892</v>
      </c>
      <c r="D876" s="52" t="s">
        <v>44</v>
      </c>
      <c r="E876" s="52" t="n">
        <v>86.8</v>
      </c>
      <c r="F876" s="52" t="n">
        <v>75.7</v>
      </c>
      <c r="G876" s="54" t="n">
        <f aca="false">ROUND(E876*F876/100,1)</f>
        <v>65.7</v>
      </c>
      <c r="H876" s="52" t="n">
        <v>7.34</v>
      </c>
      <c r="I876" s="52" t="n">
        <v>99.1</v>
      </c>
      <c r="J876" s="52" t="n">
        <v>-1.9</v>
      </c>
      <c r="K876" s="52" t="n">
        <v>6.29</v>
      </c>
      <c r="L876" s="52" t="n">
        <v>3</v>
      </c>
      <c r="M876" s="52" t="n">
        <v>90.1</v>
      </c>
      <c r="N876" s="52" t="s">
        <v>81</v>
      </c>
      <c r="O876" s="52" t="s">
        <v>10061</v>
      </c>
      <c r="P876" s="55" t="str">
        <f aca="false">IF(G876&gt;=90,"Excellent",IF(G876&gt;=80,"Good",IF(G876&gt;=70,"At Risk","Poor")))</f>
        <v>Poor</v>
      </c>
      <c r="Q876" s="55" t="n">
        <f aca="false">ROUND(G876*0.4+(100-H876)*0.3+I876*0.3,2)</f>
        <v>83.81</v>
      </c>
      <c r="R876" s="55" t="str">
        <f aca="false">IF(H876&gt;5,"High Rejection",IF(H876&gt;2,"Watch","OK"))</f>
        <v>High Rejection</v>
      </c>
    </row>
    <row r="877" customFormat="false" ht="15" hidden="false" customHeight="true" outlineLevel="0" collapsed="false">
      <c r="A877" s="56" t="s">
        <v>15377</v>
      </c>
      <c r="B877" s="56" t="s">
        <v>14546</v>
      </c>
      <c r="C877" s="56" t="s">
        <v>2673</v>
      </c>
      <c r="D877" s="56" t="s">
        <v>45</v>
      </c>
      <c r="E877" s="56" t="n">
        <v>71.1</v>
      </c>
      <c r="F877" s="56" t="n">
        <v>71</v>
      </c>
      <c r="G877" s="54" t="n">
        <f aca="false">ROUND(E877*F877/100,1)</f>
        <v>50.5</v>
      </c>
      <c r="H877" s="56" t="n">
        <v>6.93</v>
      </c>
      <c r="I877" s="56" t="n">
        <v>94.3</v>
      </c>
      <c r="J877" s="56" t="n">
        <v>8.5</v>
      </c>
      <c r="K877" s="56" t="n">
        <v>-1.37</v>
      </c>
      <c r="L877" s="56" t="n">
        <v>10</v>
      </c>
      <c r="M877" s="56" t="n">
        <v>59.5</v>
      </c>
      <c r="N877" s="56" t="s">
        <v>81</v>
      </c>
      <c r="O877" s="56" t="s">
        <v>10066</v>
      </c>
      <c r="P877" s="55" t="str">
        <f aca="false">IF(G877&gt;=90,"Excellent",IF(G877&gt;=80,"Good",IF(G877&gt;=70,"At Risk","Poor")))</f>
        <v>Poor</v>
      </c>
      <c r="Q877" s="55" t="n">
        <f aca="false">ROUND(G877*0.4+(100-H877)*0.3+I877*0.3,2)</f>
        <v>76.41</v>
      </c>
      <c r="R877" s="55" t="str">
        <f aca="false">IF(H877&gt;5,"High Rejection",IF(H877&gt;2,"Watch","OK"))</f>
        <v>High Rejection</v>
      </c>
    </row>
    <row r="878" customFormat="false" ht="15" hidden="false" customHeight="true" outlineLevel="0" collapsed="false">
      <c r="A878" s="52" t="s">
        <v>15378</v>
      </c>
      <c r="B878" s="52" t="s">
        <v>5164</v>
      </c>
      <c r="C878" s="52" t="s">
        <v>3269</v>
      </c>
      <c r="D878" s="52" t="s">
        <v>28</v>
      </c>
      <c r="E878" s="52" t="n">
        <v>71.6</v>
      </c>
      <c r="F878" s="52" t="n">
        <v>75.1</v>
      </c>
      <c r="G878" s="54" t="n">
        <f aca="false">ROUND(E878*F878/100,1)</f>
        <v>53.8</v>
      </c>
      <c r="H878" s="52" t="n">
        <v>1.86</v>
      </c>
      <c r="I878" s="52" t="n">
        <v>88.6</v>
      </c>
      <c r="J878" s="52" t="n">
        <v>-3.9</v>
      </c>
      <c r="K878" s="52" t="n">
        <v>6.8</v>
      </c>
      <c r="L878" s="52" t="n">
        <v>6</v>
      </c>
      <c r="M878" s="52" t="n">
        <v>92.7</v>
      </c>
      <c r="N878" s="52" t="s">
        <v>79</v>
      </c>
      <c r="O878" s="52" t="s">
        <v>10061</v>
      </c>
      <c r="P878" s="55" t="str">
        <f aca="false">IF(G878&gt;=90,"Excellent",IF(G878&gt;=80,"Good",IF(G878&gt;=70,"At Risk","Poor")))</f>
        <v>Poor</v>
      </c>
      <c r="Q878" s="55" t="n">
        <f aca="false">ROUND(G878*0.4+(100-H878)*0.3+I878*0.3,2)</f>
        <v>77.54</v>
      </c>
      <c r="R878" s="55" t="str">
        <f aca="false">IF(H878&gt;5,"High Rejection",IF(H878&gt;2,"Watch","OK"))</f>
        <v>OK</v>
      </c>
    </row>
    <row r="879" customFormat="false" ht="15" hidden="false" customHeight="true" outlineLevel="0" collapsed="false">
      <c r="A879" s="56" t="s">
        <v>15379</v>
      </c>
      <c r="B879" s="56" t="s">
        <v>6904</v>
      </c>
      <c r="C879" s="56" t="s">
        <v>3911</v>
      </c>
      <c r="D879" s="56" t="s">
        <v>35</v>
      </c>
      <c r="E879" s="56" t="n">
        <v>92</v>
      </c>
      <c r="F879" s="56" t="n">
        <v>87.8</v>
      </c>
      <c r="G879" s="54" t="n">
        <f aca="false">ROUND(E879*F879/100,1)</f>
        <v>80.8</v>
      </c>
      <c r="H879" s="56" t="n">
        <v>6.73</v>
      </c>
      <c r="I879" s="56" t="n">
        <v>89.9</v>
      </c>
      <c r="J879" s="56" t="n">
        <v>8.5</v>
      </c>
      <c r="K879" s="56" t="n">
        <v>5.04</v>
      </c>
      <c r="L879" s="56" t="n">
        <v>5</v>
      </c>
      <c r="M879" s="56" t="n">
        <v>67.9</v>
      </c>
      <c r="N879" s="56" t="s">
        <v>78</v>
      </c>
      <c r="O879" s="56" t="s">
        <v>10061</v>
      </c>
      <c r="P879" s="55" t="str">
        <f aca="false">IF(G879&gt;=90,"Excellent",IF(G879&gt;=80,"Good",IF(G879&gt;=70,"At Risk","Poor")))</f>
        <v>Good</v>
      </c>
      <c r="Q879" s="55" t="n">
        <f aca="false">ROUND(G879*0.4+(100-H879)*0.3+I879*0.3,2)</f>
        <v>87.27</v>
      </c>
      <c r="R879" s="55" t="str">
        <f aca="false">IF(H879&gt;5,"High Rejection",IF(H879&gt;2,"Watch","OK"))</f>
        <v>High Rejection</v>
      </c>
    </row>
    <row r="880" customFormat="false" ht="15" hidden="false" customHeight="true" outlineLevel="0" collapsed="false">
      <c r="A880" s="52" t="s">
        <v>15380</v>
      </c>
      <c r="B880" s="52" t="s">
        <v>4083</v>
      </c>
      <c r="C880" s="52" t="s">
        <v>940</v>
      </c>
      <c r="D880" s="52" t="s">
        <v>33</v>
      </c>
      <c r="E880" s="52" t="n">
        <v>67.8</v>
      </c>
      <c r="F880" s="52" t="n">
        <v>89.2</v>
      </c>
      <c r="G880" s="54" t="n">
        <f aca="false">ROUND(E880*F880/100,1)</f>
        <v>60.5</v>
      </c>
      <c r="H880" s="52" t="n">
        <v>7.66</v>
      </c>
      <c r="I880" s="52" t="n">
        <v>88.3</v>
      </c>
      <c r="J880" s="52" t="n">
        <v>7.1</v>
      </c>
      <c r="K880" s="52" t="n">
        <v>8.32</v>
      </c>
      <c r="L880" s="52" t="n">
        <v>9</v>
      </c>
      <c r="M880" s="52" t="n">
        <v>71.4</v>
      </c>
      <c r="N880" s="52" t="s">
        <v>80</v>
      </c>
      <c r="O880" s="52" t="s">
        <v>10066</v>
      </c>
      <c r="P880" s="55" t="str">
        <f aca="false">IF(G880&gt;=90,"Excellent",IF(G880&gt;=80,"Good",IF(G880&gt;=70,"At Risk","Poor")))</f>
        <v>Poor</v>
      </c>
      <c r="Q880" s="55" t="n">
        <f aca="false">ROUND(G880*0.4+(100-H880)*0.3+I880*0.3,2)</f>
        <v>78.39</v>
      </c>
      <c r="R880" s="55" t="str">
        <f aca="false">IF(H880&gt;5,"High Rejection",IF(H880&gt;2,"Watch","OK"))</f>
        <v>High Rejection</v>
      </c>
    </row>
    <row r="881" customFormat="false" ht="15" hidden="false" customHeight="true" outlineLevel="0" collapsed="false">
      <c r="A881" s="56" t="s">
        <v>15381</v>
      </c>
      <c r="B881" s="56" t="s">
        <v>7090</v>
      </c>
      <c r="C881" s="56" t="s">
        <v>1560</v>
      </c>
      <c r="D881" s="56" t="s">
        <v>24</v>
      </c>
      <c r="E881" s="56" t="n">
        <v>65.2</v>
      </c>
      <c r="F881" s="56" t="n">
        <v>99.6</v>
      </c>
      <c r="G881" s="54" t="n">
        <f aca="false">ROUND(E881*F881/100,1)</f>
        <v>64.9</v>
      </c>
      <c r="H881" s="56" t="n">
        <v>1.76</v>
      </c>
      <c r="I881" s="56" t="n">
        <v>97.1</v>
      </c>
      <c r="J881" s="56" t="n">
        <v>9.4</v>
      </c>
      <c r="K881" s="56" t="n">
        <v>5.5</v>
      </c>
      <c r="L881" s="56" t="n">
        <v>5</v>
      </c>
      <c r="M881" s="56" t="n">
        <v>51.3</v>
      </c>
      <c r="N881" s="56" t="s">
        <v>79</v>
      </c>
      <c r="O881" s="56" t="s">
        <v>10066</v>
      </c>
      <c r="P881" s="55" t="str">
        <f aca="false">IF(G881&gt;=90,"Excellent",IF(G881&gt;=80,"Good",IF(G881&gt;=70,"At Risk","Poor")))</f>
        <v>Poor</v>
      </c>
      <c r="Q881" s="55" t="n">
        <f aca="false">ROUND(G881*0.4+(100-H881)*0.3+I881*0.3,2)</f>
        <v>84.56</v>
      </c>
      <c r="R881" s="55" t="str">
        <f aca="false">IF(H881&gt;5,"High Rejection",IF(H881&gt;2,"Watch","OK"))</f>
        <v>OK</v>
      </c>
    </row>
    <row r="882" customFormat="false" ht="15" hidden="false" customHeight="true" outlineLevel="0" collapsed="false">
      <c r="A882" s="52" t="s">
        <v>15382</v>
      </c>
      <c r="B882" s="52" t="s">
        <v>14986</v>
      </c>
      <c r="C882" s="52" t="s">
        <v>992</v>
      </c>
      <c r="D882" s="52" t="s">
        <v>41</v>
      </c>
      <c r="E882" s="52" t="n">
        <v>68.7</v>
      </c>
      <c r="F882" s="52" t="n">
        <v>97.3</v>
      </c>
      <c r="G882" s="54" t="n">
        <f aca="false">ROUND(E882*F882/100,1)</f>
        <v>66.8</v>
      </c>
      <c r="H882" s="52" t="n">
        <v>2.87</v>
      </c>
      <c r="I882" s="52" t="n">
        <v>86.8</v>
      </c>
      <c r="J882" s="52" t="n">
        <v>2.3</v>
      </c>
      <c r="K882" s="52" t="n">
        <v>7.12</v>
      </c>
      <c r="L882" s="52" t="n">
        <v>8</v>
      </c>
      <c r="M882" s="52" t="n">
        <v>74.8</v>
      </c>
      <c r="N882" s="52" t="s">
        <v>80</v>
      </c>
      <c r="O882" s="52" t="s">
        <v>10066</v>
      </c>
      <c r="P882" s="55" t="str">
        <f aca="false">IF(G882&gt;=90,"Excellent",IF(G882&gt;=80,"Good",IF(G882&gt;=70,"At Risk","Poor")))</f>
        <v>Poor</v>
      </c>
      <c r="Q882" s="55" t="n">
        <f aca="false">ROUND(G882*0.4+(100-H882)*0.3+I882*0.3,2)</f>
        <v>81.9</v>
      </c>
      <c r="R882" s="55" t="str">
        <f aca="false">IF(H882&gt;5,"High Rejection",IF(H882&gt;2,"Watch","OK"))</f>
        <v>Watch</v>
      </c>
    </row>
    <row r="883" customFormat="false" ht="15" hidden="false" customHeight="true" outlineLevel="0" collapsed="false">
      <c r="A883" s="56" t="s">
        <v>15383</v>
      </c>
      <c r="B883" s="56" t="s">
        <v>15095</v>
      </c>
      <c r="C883" s="56" t="s">
        <v>4399</v>
      </c>
      <c r="D883" s="56" t="s">
        <v>49</v>
      </c>
      <c r="E883" s="56" t="n">
        <v>65.7</v>
      </c>
      <c r="F883" s="56" t="n">
        <v>94.5</v>
      </c>
      <c r="G883" s="54" t="n">
        <f aca="false">ROUND(E883*F883/100,1)</f>
        <v>62.1</v>
      </c>
      <c r="H883" s="56" t="n">
        <v>0.85</v>
      </c>
      <c r="I883" s="56" t="n">
        <v>91.1</v>
      </c>
      <c r="J883" s="56" t="n">
        <v>-1</v>
      </c>
      <c r="K883" s="56" t="n">
        <v>2.23</v>
      </c>
      <c r="L883" s="56" t="n">
        <v>1</v>
      </c>
      <c r="M883" s="56" t="n">
        <v>63.8</v>
      </c>
      <c r="N883" s="56" t="s">
        <v>80</v>
      </c>
      <c r="O883" s="56" t="s">
        <v>10066</v>
      </c>
      <c r="P883" s="55" t="str">
        <f aca="false">IF(G883&gt;=90,"Excellent",IF(G883&gt;=80,"Good",IF(G883&gt;=70,"At Risk","Poor")))</f>
        <v>Poor</v>
      </c>
      <c r="Q883" s="55" t="n">
        <f aca="false">ROUND(G883*0.4+(100-H883)*0.3+I883*0.3,2)</f>
        <v>81.92</v>
      </c>
      <c r="R883" s="55" t="str">
        <f aca="false">IF(H883&gt;5,"High Rejection",IF(H883&gt;2,"Watch","OK"))</f>
        <v>OK</v>
      </c>
    </row>
    <row r="884" customFormat="false" ht="15" hidden="false" customHeight="true" outlineLevel="0" collapsed="false">
      <c r="A884" s="52" t="s">
        <v>15384</v>
      </c>
      <c r="B884" s="52" t="s">
        <v>4195</v>
      </c>
      <c r="C884" s="52" t="s">
        <v>1895</v>
      </c>
      <c r="D884" s="52" t="s">
        <v>53</v>
      </c>
      <c r="E884" s="52" t="n">
        <v>77.4</v>
      </c>
      <c r="F884" s="52" t="n">
        <v>74.5</v>
      </c>
      <c r="G884" s="54" t="n">
        <f aca="false">ROUND(E884*F884/100,1)</f>
        <v>57.7</v>
      </c>
      <c r="H884" s="52" t="n">
        <v>5.06</v>
      </c>
      <c r="I884" s="52" t="n">
        <v>96.4</v>
      </c>
      <c r="J884" s="52" t="n">
        <v>10.3</v>
      </c>
      <c r="K884" s="52" t="n">
        <v>7.37</v>
      </c>
      <c r="L884" s="52" t="n">
        <v>6</v>
      </c>
      <c r="M884" s="52" t="n">
        <v>90.1</v>
      </c>
      <c r="N884" s="52" t="s">
        <v>81</v>
      </c>
      <c r="O884" s="52" t="s">
        <v>10066</v>
      </c>
      <c r="P884" s="55" t="str">
        <f aca="false">IF(G884&gt;=90,"Excellent",IF(G884&gt;=80,"Good",IF(G884&gt;=70,"At Risk","Poor")))</f>
        <v>Poor</v>
      </c>
      <c r="Q884" s="55" t="n">
        <f aca="false">ROUND(G884*0.4+(100-H884)*0.3+I884*0.3,2)</f>
        <v>80.48</v>
      </c>
      <c r="R884" s="55" t="str">
        <f aca="false">IF(H884&gt;5,"High Rejection",IF(H884&gt;2,"Watch","OK"))</f>
        <v>High Rejection</v>
      </c>
    </row>
    <row r="885" customFormat="false" ht="15" hidden="false" customHeight="true" outlineLevel="0" collapsed="false">
      <c r="A885" s="56" t="s">
        <v>15385</v>
      </c>
      <c r="B885" s="56" t="s">
        <v>5839</v>
      </c>
      <c r="C885" s="56" t="s">
        <v>3381</v>
      </c>
      <c r="D885" s="56" t="s">
        <v>44</v>
      </c>
      <c r="E885" s="56" t="n">
        <v>75.2</v>
      </c>
      <c r="F885" s="56" t="n">
        <v>74.2</v>
      </c>
      <c r="G885" s="54" t="n">
        <f aca="false">ROUND(E885*F885/100,1)</f>
        <v>55.8</v>
      </c>
      <c r="H885" s="56" t="n">
        <v>7.6</v>
      </c>
      <c r="I885" s="56" t="n">
        <v>93.1</v>
      </c>
      <c r="J885" s="56" t="n">
        <v>6.7</v>
      </c>
      <c r="K885" s="56" t="n">
        <v>-4.09</v>
      </c>
      <c r="L885" s="56" t="n">
        <v>4</v>
      </c>
      <c r="M885" s="56" t="n">
        <v>60.4</v>
      </c>
      <c r="N885" s="56" t="s">
        <v>81</v>
      </c>
      <c r="O885" s="56" t="s">
        <v>10066</v>
      </c>
      <c r="P885" s="55" t="str">
        <f aca="false">IF(G885&gt;=90,"Excellent",IF(G885&gt;=80,"Good",IF(G885&gt;=70,"At Risk","Poor")))</f>
        <v>Poor</v>
      </c>
      <c r="Q885" s="55" t="n">
        <f aca="false">ROUND(G885*0.4+(100-H885)*0.3+I885*0.3,2)</f>
        <v>77.97</v>
      </c>
      <c r="R885" s="55" t="str">
        <f aca="false">IF(H885&gt;5,"High Rejection",IF(H885&gt;2,"Watch","OK"))</f>
        <v>High Rejection</v>
      </c>
    </row>
    <row r="886" customFormat="false" ht="15" hidden="false" customHeight="true" outlineLevel="0" collapsed="false">
      <c r="A886" s="52" t="s">
        <v>15386</v>
      </c>
      <c r="B886" s="52" t="s">
        <v>15387</v>
      </c>
      <c r="C886" s="52" t="s">
        <v>1303</v>
      </c>
      <c r="D886" s="52" t="s">
        <v>51</v>
      </c>
      <c r="E886" s="52" t="n">
        <v>68.2</v>
      </c>
      <c r="F886" s="52" t="n">
        <v>86.6</v>
      </c>
      <c r="G886" s="54" t="n">
        <f aca="false">ROUND(E886*F886/100,1)</f>
        <v>59.1</v>
      </c>
      <c r="H886" s="52" t="n">
        <v>1.59</v>
      </c>
      <c r="I886" s="52" t="n">
        <v>99.5</v>
      </c>
      <c r="J886" s="52" t="n">
        <v>9.9</v>
      </c>
      <c r="K886" s="52" t="n">
        <v>3.44</v>
      </c>
      <c r="L886" s="52" t="n">
        <v>0</v>
      </c>
      <c r="M886" s="52" t="n">
        <v>59.9</v>
      </c>
      <c r="N886" s="52" t="s">
        <v>81</v>
      </c>
      <c r="O886" s="52" t="s">
        <v>10066</v>
      </c>
      <c r="P886" s="55" t="str">
        <f aca="false">IF(G886&gt;=90,"Excellent",IF(G886&gt;=80,"Good",IF(G886&gt;=70,"At Risk","Poor")))</f>
        <v>Poor</v>
      </c>
      <c r="Q886" s="55" t="n">
        <f aca="false">ROUND(G886*0.4+(100-H886)*0.3+I886*0.3,2)</f>
        <v>83.01</v>
      </c>
      <c r="R886" s="55" t="str">
        <f aca="false">IF(H886&gt;5,"High Rejection",IF(H886&gt;2,"Watch","OK"))</f>
        <v>OK</v>
      </c>
    </row>
    <row r="887" customFormat="false" ht="15" hidden="false" customHeight="true" outlineLevel="0" collapsed="false">
      <c r="A887" s="56" t="s">
        <v>15388</v>
      </c>
      <c r="B887" s="56" t="s">
        <v>6616</v>
      </c>
      <c r="C887" s="56" t="s">
        <v>519</v>
      </c>
      <c r="D887" s="56" t="s">
        <v>40</v>
      </c>
      <c r="E887" s="56" t="n">
        <v>71.4</v>
      </c>
      <c r="F887" s="56" t="n">
        <v>77.5</v>
      </c>
      <c r="G887" s="54" t="n">
        <f aca="false">ROUND(E887*F887/100,1)</f>
        <v>55.3</v>
      </c>
      <c r="H887" s="56" t="n">
        <v>3.19</v>
      </c>
      <c r="I887" s="56" t="n">
        <v>96.9</v>
      </c>
      <c r="J887" s="56" t="n">
        <v>13</v>
      </c>
      <c r="K887" s="56" t="n">
        <v>-1.61</v>
      </c>
      <c r="L887" s="56" t="n">
        <v>2</v>
      </c>
      <c r="M887" s="56" t="n">
        <v>75</v>
      </c>
      <c r="N887" s="56" t="s">
        <v>81</v>
      </c>
      <c r="O887" s="56" t="s">
        <v>10066</v>
      </c>
      <c r="P887" s="55" t="str">
        <f aca="false">IF(G887&gt;=90,"Excellent",IF(G887&gt;=80,"Good",IF(G887&gt;=70,"At Risk","Poor")))</f>
        <v>Poor</v>
      </c>
      <c r="Q887" s="55" t="n">
        <f aca="false">ROUND(G887*0.4+(100-H887)*0.3+I887*0.3,2)</f>
        <v>80.23</v>
      </c>
      <c r="R887" s="55" t="str">
        <f aca="false">IF(H887&gt;5,"High Rejection",IF(H887&gt;2,"Watch","OK"))</f>
        <v>Watch</v>
      </c>
    </row>
    <row r="888" customFormat="false" ht="15" hidden="false" customHeight="true" outlineLevel="0" collapsed="false">
      <c r="A888" s="52" t="s">
        <v>15389</v>
      </c>
      <c r="B888" s="52" t="s">
        <v>4562</v>
      </c>
      <c r="C888" s="52" t="s">
        <v>2421</v>
      </c>
      <c r="D888" s="52" t="s">
        <v>49</v>
      </c>
      <c r="E888" s="52" t="n">
        <v>98.6</v>
      </c>
      <c r="F888" s="52" t="n">
        <v>98.7</v>
      </c>
      <c r="G888" s="54" t="n">
        <f aca="false">ROUND(E888*F888/100,1)</f>
        <v>97.3</v>
      </c>
      <c r="H888" s="52" t="n">
        <v>7.13</v>
      </c>
      <c r="I888" s="52" t="n">
        <v>94.9</v>
      </c>
      <c r="J888" s="52" t="n">
        <v>0.5</v>
      </c>
      <c r="K888" s="52" t="n">
        <v>0.95</v>
      </c>
      <c r="L888" s="52" t="n">
        <v>6</v>
      </c>
      <c r="M888" s="52" t="n">
        <v>50.5</v>
      </c>
      <c r="N888" s="52" t="s">
        <v>80</v>
      </c>
      <c r="O888" s="52" t="s">
        <v>10066</v>
      </c>
      <c r="P888" s="55" t="str">
        <f aca="false">IF(G888&gt;=90,"Excellent",IF(G888&gt;=80,"Good",IF(G888&gt;=70,"At Risk","Poor")))</f>
        <v>Excellent</v>
      </c>
      <c r="Q888" s="55" t="n">
        <f aca="false">ROUND(G888*0.4+(100-H888)*0.3+I888*0.3,2)</f>
        <v>95.25</v>
      </c>
      <c r="R888" s="55" t="str">
        <f aca="false">IF(H888&gt;5,"High Rejection",IF(H888&gt;2,"Watch","OK"))</f>
        <v>High Rejection</v>
      </c>
    </row>
    <row r="889" customFormat="false" ht="15" hidden="false" customHeight="true" outlineLevel="0" collapsed="false">
      <c r="A889" s="56" t="s">
        <v>15390</v>
      </c>
      <c r="B889" s="56" t="s">
        <v>5242</v>
      </c>
      <c r="C889" s="56" t="s">
        <v>3469</v>
      </c>
      <c r="D889" s="56" t="s">
        <v>38</v>
      </c>
      <c r="E889" s="56" t="n">
        <v>99.1</v>
      </c>
      <c r="F889" s="56" t="n">
        <v>73.5</v>
      </c>
      <c r="G889" s="54" t="n">
        <f aca="false">ROUND(E889*F889/100,1)</f>
        <v>72.8</v>
      </c>
      <c r="H889" s="56" t="n">
        <v>4.87</v>
      </c>
      <c r="I889" s="56" t="n">
        <v>96.8</v>
      </c>
      <c r="J889" s="56" t="n">
        <v>-2.6</v>
      </c>
      <c r="K889" s="56" t="n">
        <v>-1.75</v>
      </c>
      <c r="L889" s="56" t="n">
        <v>10</v>
      </c>
      <c r="M889" s="56" t="n">
        <v>92.1</v>
      </c>
      <c r="N889" s="56" t="s">
        <v>81</v>
      </c>
      <c r="O889" s="56" t="s">
        <v>10066</v>
      </c>
      <c r="P889" s="55" t="str">
        <f aca="false">IF(G889&gt;=90,"Excellent",IF(G889&gt;=80,"Good",IF(G889&gt;=70,"At Risk","Poor")))</f>
        <v>At Risk</v>
      </c>
      <c r="Q889" s="55" t="n">
        <f aca="false">ROUND(G889*0.4+(100-H889)*0.3+I889*0.3,2)</f>
        <v>86.7</v>
      </c>
      <c r="R889" s="55" t="str">
        <f aca="false">IF(H889&gt;5,"High Rejection",IF(H889&gt;2,"Watch","OK"))</f>
        <v>Watch</v>
      </c>
    </row>
    <row r="890" customFormat="false" ht="15" hidden="false" customHeight="true" outlineLevel="0" collapsed="false">
      <c r="A890" s="52" t="s">
        <v>15391</v>
      </c>
      <c r="B890" s="52" t="s">
        <v>4695</v>
      </c>
      <c r="C890" s="52" t="s">
        <v>1453</v>
      </c>
      <c r="D890" s="52" t="s">
        <v>30</v>
      </c>
      <c r="E890" s="52" t="n">
        <v>75.8</v>
      </c>
      <c r="F890" s="52" t="n">
        <v>86.1</v>
      </c>
      <c r="G890" s="54" t="n">
        <f aca="false">ROUND(E890*F890/100,1)</f>
        <v>65.3</v>
      </c>
      <c r="H890" s="52" t="n">
        <v>2.82</v>
      </c>
      <c r="I890" s="52" t="n">
        <v>98.8</v>
      </c>
      <c r="J890" s="52" t="n">
        <v>9.3</v>
      </c>
      <c r="K890" s="52" t="n">
        <v>0.16</v>
      </c>
      <c r="L890" s="52" t="n">
        <v>3</v>
      </c>
      <c r="M890" s="52" t="n">
        <v>58.6</v>
      </c>
      <c r="N890" s="52" t="s">
        <v>79</v>
      </c>
      <c r="O890" s="52" t="s">
        <v>10066</v>
      </c>
      <c r="P890" s="55" t="str">
        <f aca="false">IF(G890&gt;=90,"Excellent",IF(G890&gt;=80,"Good",IF(G890&gt;=70,"At Risk","Poor")))</f>
        <v>Poor</v>
      </c>
      <c r="Q890" s="55" t="n">
        <f aca="false">ROUND(G890*0.4+(100-H890)*0.3+I890*0.3,2)</f>
        <v>84.91</v>
      </c>
      <c r="R890" s="55" t="str">
        <f aca="false">IF(H890&gt;5,"High Rejection",IF(H890&gt;2,"Watch","OK"))</f>
        <v>Watch</v>
      </c>
    </row>
    <row r="891" customFormat="false" ht="15" hidden="false" customHeight="true" outlineLevel="0" collapsed="false">
      <c r="A891" s="56" t="s">
        <v>15392</v>
      </c>
      <c r="B891" s="56" t="s">
        <v>7125</v>
      </c>
      <c r="C891" s="56" t="s">
        <v>4445</v>
      </c>
      <c r="D891" s="56" t="s">
        <v>54</v>
      </c>
      <c r="E891" s="56" t="n">
        <v>96</v>
      </c>
      <c r="F891" s="56" t="n">
        <v>77.2</v>
      </c>
      <c r="G891" s="54" t="n">
        <f aca="false">ROUND(E891*F891/100,1)</f>
        <v>74.1</v>
      </c>
      <c r="H891" s="56" t="n">
        <v>7.78</v>
      </c>
      <c r="I891" s="56" t="n">
        <v>91.3</v>
      </c>
      <c r="J891" s="56" t="n">
        <v>12</v>
      </c>
      <c r="K891" s="56" t="n">
        <v>0.19</v>
      </c>
      <c r="L891" s="56" t="n">
        <v>6</v>
      </c>
      <c r="M891" s="56" t="n">
        <v>63.4</v>
      </c>
      <c r="N891" s="56" t="s">
        <v>79</v>
      </c>
      <c r="O891" s="56" t="s">
        <v>10061</v>
      </c>
      <c r="P891" s="55" t="str">
        <f aca="false">IF(G891&gt;=90,"Excellent",IF(G891&gt;=80,"Good",IF(G891&gt;=70,"At Risk","Poor")))</f>
        <v>At Risk</v>
      </c>
      <c r="Q891" s="55" t="n">
        <f aca="false">ROUND(G891*0.4+(100-H891)*0.3+I891*0.3,2)</f>
        <v>84.7</v>
      </c>
      <c r="R891" s="55" t="str">
        <f aca="false">IF(H891&gt;5,"High Rejection",IF(H891&gt;2,"Watch","OK"))</f>
        <v>High Rejection</v>
      </c>
    </row>
    <row r="892" customFormat="false" ht="15" hidden="false" customHeight="true" outlineLevel="0" collapsed="false">
      <c r="A892" s="52" t="s">
        <v>15393</v>
      </c>
      <c r="B892" s="52" t="s">
        <v>7211</v>
      </c>
      <c r="C892" s="52" t="s">
        <v>3459</v>
      </c>
      <c r="D892" s="52" t="s">
        <v>34</v>
      </c>
      <c r="E892" s="52" t="n">
        <v>95.1</v>
      </c>
      <c r="F892" s="52" t="n">
        <v>84.9</v>
      </c>
      <c r="G892" s="54" t="n">
        <f aca="false">ROUND(E892*F892/100,1)</f>
        <v>80.7</v>
      </c>
      <c r="H892" s="52" t="n">
        <v>6</v>
      </c>
      <c r="I892" s="52" t="n">
        <v>89.6</v>
      </c>
      <c r="J892" s="52" t="n">
        <v>1.3</v>
      </c>
      <c r="K892" s="52" t="n">
        <v>3.06</v>
      </c>
      <c r="L892" s="52" t="n">
        <v>3</v>
      </c>
      <c r="M892" s="52" t="n">
        <v>85.8</v>
      </c>
      <c r="N892" s="52" t="s">
        <v>78</v>
      </c>
      <c r="O892" s="52" t="s">
        <v>10061</v>
      </c>
      <c r="P892" s="55" t="str">
        <f aca="false">IF(G892&gt;=90,"Excellent",IF(G892&gt;=80,"Good",IF(G892&gt;=70,"At Risk","Poor")))</f>
        <v>Good</v>
      </c>
      <c r="Q892" s="55" t="n">
        <f aca="false">ROUND(G892*0.4+(100-H892)*0.3+I892*0.3,2)</f>
        <v>87.36</v>
      </c>
      <c r="R892" s="55" t="str">
        <f aca="false">IF(H892&gt;5,"High Rejection",IF(H892&gt;2,"Watch","OK"))</f>
        <v>High Rejection</v>
      </c>
    </row>
    <row r="893" customFormat="false" ht="15" hidden="false" customHeight="true" outlineLevel="0" collapsed="false">
      <c r="A893" s="56" t="s">
        <v>15394</v>
      </c>
      <c r="B893" s="56" t="s">
        <v>15344</v>
      </c>
      <c r="C893" s="56" t="s">
        <v>5262</v>
      </c>
      <c r="D893" s="56" t="s">
        <v>32</v>
      </c>
      <c r="E893" s="56" t="n">
        <v>72</v>
      </c>
      <c r="F893" s="56" t="n">
        <v>82.9</v>
      </c>
      <c r="G893" s="54" t="n">
        <f aca="false">ROUND(E893*F893/100,1)</f>
        <v>59.7</v>
      </c>
      <c r="H893" s="56" t="n">
        <v>6.52</v>
      </c>
      <c r="I893" s="56" t="n">
        <v>97.9</v>
      </c>
      <c r="J893" s="56" t="n">
        <v>14</v>
      </c>
      <c r="K893" s="56" t="n">
        <v>6.63</v>
      </c>
      <c r="L893" s="56" t="n">
        <v>7</v>
      </c>
      <c r="M893" s="56" t="n">
        <v>70.8</v>
      </c>
      <c r="N893" s="56" t="s">
        <v>81</v>
      </c>
      <c r="O893" s="56" t="s">
        <v>10066</v>
      </c>
      <c r="P893" s="55" t="str">
        <f aca="false">IF(G893&gt;=90,"Excellent",IF(G893&gt;=80,"Good",IF(G893&gt;=70,"At Risk","Poor")))</f>
        <v>Poor</v>
      </c>
      <c r="Q893" s="55" t="n">
        <f aca="false">ROUND(G893*0.4+(100-H893)*0.3+I893*0.3,2)</f>
        <v>81.29</v>
      </c>
      <c r="R893" s="55" t="str">
        <f aca="false">IF(H893&gt;5,"High Rejection",IF(H893&gt;2,"Watch","OK"))</f>
        <v>High Rejection</v>
      </c>
    </row>
    <row r="894" customFormat="false" ht="15" hidden="false" customHeight="true" outlineLevel="0" collapsed="false">
      <c r="A894" s="52" t="s">
        <v>15395</v>
      </c>
      <c r="B894" s="52" t="s">
        <v>6456</v>
      </c>
      <c r="C894" s="52" t="s">
        <v>375</v>
      </c>
      <c r="D894" s="52" t="s">
        <v>42</v>
      </c>
      <c r="E894" s="52" t="n">
        <v>61.1</v>
      </c>
      <c r="F894" s="52" t="n">
        <v>75.6</v>
      </c>
      <c r="G894" s="54" t="n">
        <f aca="false">ROUND(E894*F894/100,1)</f>
        <v>46.2</v>
      </c>
      <c r="H894" s="52" t="n">
        <v>7.28</v>
      </c>
      <c r="I894" s="52" t="n">
        <v>94.8</v>
      </c>
      <c r="J894" s="52" t="n">
        <v>11.4</v>
      </c>
      <c r="K894" s="52" t="n">
        <v>1.57</v>
      </c>
      <c r="L894" s="52" t="n">
        <v>4</v>
      </c>
      <c r="M894" s="52" t="n">
        <v>63.7</v>
      </c>
      <c r="N894" s="52" t="s">
        <v>78</v>
      </c>
      <c r="O894" s="52" t="s">
        <v>10061</v>
      </c>
      <c r="P894" s="55" t="str">
        <f aca="false">IF(G894&gt;=90,"Excellent",IF(G894&gt;=80,"Good",IF(G894&gt;=70,"At Risk","Poor")))</f>
        <v>Poor</v>
      </c>
      <c r="Q894" s="55" t="n">
        <f aca="false">ROUND(G894*0.4+(100-H894)*0.3+I894*0.3,2)</f>
        <v>74.74</v>
      </c>
      <c r="R894" s="55" t="str">
        <f aca="false">IF(H894&gt;5,"High Rejection",IF(H894&gt;2,"Watch","OK"))</f>
        <v>High Rejection</v>
      </c>
    </row>
    <row r="895" customFormat="false" ht="15" hidden="false" customHeight="true" outlineLevel="0" collapsed="false">
      <c r="A895" s="56" t="s">
        <v>15396</v>
      </c>
      <c r="B895" s="56" t="s">
        <v>4750</v>
      </c>
      <c r="C895" s="56" t="s">
        <v>4958</v>
      </c>
      <c r="D895" s="56" t="s">
        <v>19</v>
      </c>
      <c r="E895" s="56" t="n">
        <v>97.9</v>
      </c>
      <c r="F895" s="56" t="n">
        <v>79.9</v>
      </c>
      <c r="G895" s="54" t="n">
        <f aca="false">ROUND(E895*F895/100,1)</f>
        <v>78.2</v>
      </c>
      <c r="H895" s="56" t="n">
        <v>2.15</v>
      </c>
      <c r="I895" s="56" t="n">
        <v>92.8</v>
      </c>
      <c r="J895" s="56" t="n">
        <v>12</v>
      </c>
      <c r="K895" s="56" t="n">
        <v>2.96</v>
      </c>
      <c r="L895" s="56" t="n">
        <v>2</v>
      </c>
      <c r="M895" s="56" t="n">
        <v>84.2</v>
      </c>
      <c r="N895" s="56" t="s">
        <v>80</v>
      </c>
      <c r="O895" s="56" t="s">
        <v>10066</v>
      </c>
      <c r="P895" s="55" t="str">
        <f aca="false">IF(G895&gt;=90,"Excellent",IF(G895&gt;=80,"Good",IF(G895&gt;=70,"At Risk","Poor")))</f>
        <v>At Risk</v>
      </c>
      <c r="Q895" s="55" t="n">
        <f aca="false">ROUND(G895*0.4+(100-H895)*0.3+I895*0.3,2)</f>
        <v>88.48</v>
      </c>
      <c r="R895" s="55" t="str">
        <f aca="false">IF(H895&gt;5,"High Rejection",IF(H895&gt;2,"Watch","OK"))</f>
        <v>Watch</v>
      </c>
    </row>
    <row r="896" customFormat="false" ht="15" hidden="false" customHeight="true" outlineLevel="0" collapsed="false">
      <c r="A896" s="52" t="s">
        <v>15397</v>
      </c>
      <c r="B896" s="52" t="s">
        <v>15266</v>
      </c>
      <c r="C896" s="52" t="s">
        <v>2350</v>
      </c>
      <c r="D896" s="52" t="s">
        <v>41</v>
      </c>
      <c r="E896" s="52" t="n">
        <v>66</v>
      </c>
      <c r="F896" s="52" t="n">
        <v>99</v>
      </c>
      <c r="G896" s="54" t="n">
        <f aca="false">ROUND(E896*F896/100,1)</f>
        <v>65.3</v>
      </c>
      <c r="H896" s="52" t="n">
        <v>0.69</v>
      </c>
      <c r="I896" s="52" t="n">
        <v>92</v>
      </c>
      <c r="J896" s="52" t="n">
        <v>-3.4</v>
      </c>
      <c r="K896" s="52" t="n">
        <v>0.18</v>
      </c>
      <c r="L896" s="52" t="n">
        <v>9</v>
      </c>
      <c r="M896" s="52" t="n">
        <v>64</v>
      </c>
      <c r="N896" s="52" t="s">
        <v>81</v>
      </c>
      <c r="O896" s="52" t="s">
        <v>10066</v>
      </c>
      <c r="P896" s="55" t="str">
        <f aca="false">IF(G896&gt;=90,"Excellent",IF(G896&gt;=80,"Good",IF(G896&gt;=70,"At Risk","Poor")))</f>
        <v>Poor</v>
      </c>
      <c r="Q896" s="55" t="n">
        <f aca="false">ROUND(G896*0.4+(100-H896)*0.3+I896*0.3,2)</f>
        <v>83.51</v>
      </c>
      <c r="R896" s="55" t="str">
        <f aca="false">IF(H896&gt;5,"High Rejection",IF(H896&gt;2,"Watch","OK"))</f>
        <v>OK</v>
      </c>
    </row>
    <row r="897" customFormat="false" ht="15" hidden="false" customHeight="true" outlineLevel="0" collapsed="false">
      <c r="A897" s="56" t="s">
        <v>15398</v>
      </c>
      <c r="B897" s="56" t="s">
        <v>15399</v>
      </c>
      <c r="C897" s="56" t="s">
        <v>12242</v>
      </c>
      <c r="D897" s="56" t="s">
        <v>10</v>
      </c>
      <c r="E897" s="56" t="n">
        <v>84.6</v>
      </c>
      <c r="F897" s="56" t="n">
        <v>79.1</v>
      </c>
      <c r="G897" s="54" t="n">
        <f aca="false">ROUND(E897*F897/100,1)</f>
        <v>66.9</v>
      </c>
      <c r="H897" s="56" t="n">
        <v>6.87</v>
      </c>
      <c r="I897" s="56" t="n">
        <v>99.6</v>
      </c>
      <c r="J897" s="56" t="n">
        <v>-4.1</v>
      </c>
      <c r="K897" s="56" t="n">
        <v>-1.2</v>
      </c>
      <c r="L897" s="56" t="n">
        <v>3</v>
      </c>
      <c r="M897" s="56" t="n">
        <v>85.1</v>
      </c>
      <c r="N897" s="56" t="s">
        <v>80</v>
      </c>
      <c r="O897" s="56" t="s">
        <v>10066</v>
      </c>
      <c r="P897" s="55" t="str">
        <f aca="false">IF(G897&gt;=90,"Excellent",IF(G897&gt;=80,"Good",IF(G897&gt;=70,"At Risk","Poor")))</f>
        <v>Poor</v>
      </c>
      <c r="Q897" s="55" t="n">
        <f aca="false">ROUND(G897*0.4+(100-H897)*0.3+I897*0.3,2)</f>
        <v>84.58</v>
      </c>
      <c r="R897" s="55" t="str">
        <f aca="false">IF(H897&gt;5,"High Rejection",IF(H897&gt;2,"Watch","OK"))</f>
        <v>High Rejection</v>
      </c>
    </row>
    <row r="898" customFormat="false" ht="15" hidden="false" customHeight="true" outlineLevel="0" collapsed="false">
      <c r="A898" s="52" t="s">
        <v>15400</v>
      </c>
      <c r="B898" s="52" t="s">
        <v>15401</v>
      </c>
      <c r="C898" s="52" t="s">
        <v>8724</v>
      </c>
      <c r="D898" s="52" t="s">
        <v>22</v>
      </c>
      <c r="E898" s="52" t="n">
        <v>86.2</v>
      </c>
      <c r="F898" s="52" t="n">
        <v>76</v>
      </c>
      <c r="G898" s="54" t="n">
        <f aca="false">ROUND(E898*F898/100,1)</f>
        <v>65.5</v>
      </c>
      <c r="H898" s="52" t="n">
        <v>6.39</v>
      </c>
      <c r="I898" s="52" t="n">
        <v>99.9</v>
      </c>
      <c r="J898" s="52" t="n">
        <v>-2.5</v>
      </c>
      <c r="K898" s="52" t="n">
        <v>9.85</v>
      </c>
      <c r="L898" s="52" t="n">
        <v>5</v>
      </c>
      <c r="M898" s="52" t="n">
        <v>58.9</v>
      </c>
      <c r="N898" s="52" t="s">
        <v>79</v>
      </c>
      <c r="O898" s="52" t="s">
        <v>10066</v>
      </c>
      <c r="P898" s="55" t="str">
        <f aca="false">IF(G898&gt;=90,"Excellent",IF(G898&gt;=80,"Good",IF(G898&gt;=70,"At Risk","Poor")))</f>
        <v>Poor</v>
      </c>
      <c r="Q898" s="55" t="n">
        <f aca="false">ROUND(G898*0.4+(100-H898)*0.3+I898*0.3,2)</f>
        <v>84.25</v>
      </c>
      <c r="R898" s="55" t="str">
        <f aca="false">IF(H898&gt;5,"High Rejection",IF(H898&gt;2,"Watch","OK"))</f>
        <v>High Rejection</v>
      </c>
    </row>
    <row r="899" customFormat="false" ht="15" hidden="false" customHeight="true" outlineLevel="0" collapsed="false">
      <c r="A899" s="56" t="s">
        <v>15402</v>
      </c>
      <c r="B899" s="56" t="s">
        <v>4233</v>
      </c>
      <c r="C899" s="56" t="s">
        <v>2670</v>
      </c>
      <c r="D899" s="56" t="s">
        <v>24</v>
      </c>
      <c r="E899" s="56" t="n">
        <v>90.1</v>
      </c>
      <c r="F899" s="56" t="n">
        <v>92.6</v>
      </c>
      <c r="G899" s="54" t="n">
        <f aca="false">ROUND(E899*F899/100,1)</f>
        <v>83.4</v>
      </c>
      <c r="H899" s="56" t="n">
        <v>6.47</v>
      </c>
      <c r="I899" s="56" t="n">
        <v>92.2</v>
      </c>
      <c r="J899" s="56" t="n">
        <v>8.5</v>
      </c>
      <c r="K899" s="56" t="n">
        <v>4.2</v>
      </c>
      <c r="L899" s="56" t="n">
        <v>10</v>
      </c>
      <c r="M899" s="56" t="n">
        <v>60.1</v>
      </c>
      <c r="N899" s="56" t="s">
        <v>78</v>
      </c>
      <c r="O899" s="56" t="s">
        <v>10066</v>
      </c>
      <c r="P899" s="55" t="str">
        <f aca="false">IF(G899&gt;=90,"Excellent",IF(G899&gt;=80,"Good",IF(G899&gt;=70,"At Risk","Poor")))</f>
        <v>Good</v>
      </c>
      <c r="Q899" s="55" t="n">
        <f aca="false">ROUND(G899*0.4+(100-H899)*0.3+I899*0.3,2)</f>
        <v>89.08</v>
      </c>
      <c r="R899" s="55" t="str">
        <f aca="false">IF(H899&gt;5,"High Rejection",IF(H899&gt;2,"Watch","OK"))</f>
        <v>High Rejection</v>
      </c>
    </row>
    <row r="900" customFormat="false" ht="15" hidden="false" customHeight="true" outlineLevel="0" collapsed="false">
      <c r="A900" s="52" t="s">
        <v>15403</v>
      </c>
      <c r="B900" s="52" t="s">
        <v>14974</v>
      </c>
      <c r="C900" s="52" t="s">
        <v>1475</v>
      </c>
      <c r="D900" s="52" t="s">
        <v>49</v>
      </c>
      <c r="E900" s="52" t="n">
        <v>65.3</v>
      </c>
      <c r="F900" s="52" t="n">
        <v>71.1</v>
      </c>
      <c r="G900" s="54" t="n">
        <f aca="false">ROUND(E900*F900/100,1)</f>
        <v>46.4</v>
      </c>
      <c r="H900" s="52" t="n">
        <v>3.18</v>
      </c>
      <c r="I900" s="52" t="n">
        <v>95.5</v>
      </c>
      <c r="J900" s="52" t="n">
        <v>2.5</v>
      </c>
      <c r="K900" s="52" t="n">
        <v>-2.68</v>
      </c>
      <c r="L900" s="52" t="n">
        <v>8</v>
      </c>
      <c r="M900" s="52" t="n">
        <v>99.8</v>
      </c>
      <c r="N900" s="52" t="s">
        <v>79</v>
      </c>
      <c r="O900" s="52" t="s">
        <v>10061</v>
      </c>
      <c r="P900" s="55" t="str">
        <f aca="false">IF(G900&gt;=90,"Excellent",IF(G900&gt;=80,"Good",IF(G900&gt;=70,"At Risk","Poor")))</f>
        <v>Poor</v>
      </c>
      <c r="Q900" s="55" t="n">
        <f aca="false">ROUND(G900*0.4+(100-H900)*0.3+I900*0.3,2)</f>
        <v>76.26</v>
      </c>
      <c r="R900" s="55" t="str">
        <f aca="false">IF(H900&gt;5,"High Rejection",IF(H900&gt;2,"Watch","OK"))</f>
        <v>Watch</v>
      </c>
    </row>
    <row r="901" customFormat="false" ht="15" hidden="false" customHeight="true" outlineLevel="0" collapsed="false">
      <c r="A901" s="56" t="s">
        <v>15404</v>
      </c>
      <c r="B901" s="56" t="s">
        <v>14415</v>
      </c>
      <c r="C901" s="56" t="s">
        <v>1854</v>
      </c>
      <c r="D901" s="56" t="s">
        <v>43</v>
      </c>
      <c r="E901" s="56" t="n">
        <v>94.9</v>
      </c>
      <c r="F901" s="56" t="n">
        <v>93.8</v>
      </c>
      <c r="G901" s="54" t="n">
        <f aca="false">ROUND(E901*F901/100,1)</f>
        <v>89</v>
      </c>
      <c r="H901" s="56" t="n">
        <v>1.91</v>
      </c>
      <c r="I901" s="56" t="n">
        <v>89.1</v>
      </c>
      <c r="J901" s="56" t="n">
        <v>13.5</v>
      </c>
      <c r="K901" s="56" t="n">
        <v>8.23</v>
      </c>
      <c r="L901" s="56" t="n">
        <v>6</v>
      </c>
      <c r="M901" s="56" t="n">
        <v>62.4</v>
      </c>
      <c r="N901" s="56" t="s">
        <v>78</v>
      </c>
      <c r="O901" s="56" t="s">
        <v>10061</v>
      </c>
      <c r="P901" s="55" t="str">
        <f aca="false">IF(G901&gt;=90,"Excellent",IF(G901&gt;=80,"Good",IF(G901&gt;=70,"At Risk","Poor")))</f>
        <v>Good</v>
      </c>
      <c r="Q901" s="55" t="n">
        <f aca="false">ROUND(G901*0.4+(100-H901)*0.3+I901*0.3,2)</f>
        <v>91.76</v>
      </c>
      <c r="R901" s="55" t="str">
        <f aca="false">IF(H901&gt;5,"High Rejection",IF(H901&gt;2,"Watch","OK"))</f>
        <v>OK</v>
      </c>
    </row>
    <row r="902" customFormat="false" ht="15" hidden="false" customHeight="true" outlineLevel="0" collapsed="false">
      <c r="A902" s="52" t="s">
        <v>15405</v>
      </c>
      <c r="B902" s="52" t="s">
        <v>4195</v>
      </c>
      <c r="C902" s="52" t="s">
        <v>5825</v>
      </c>
      <c r="D902" s="52" t="s">
        <v>32</v>
      </c>
      <c r="E902" s="52" t="n">
        <v>84</v>
      </c>
      <c r="F902" s="52" t="n">
        <v>79.9</v>
      </c>
      <c r="G902" s="54" t="n">
        <f aca="false">ROUND(E902*F902/100,1)</f>
        <v>67.1</v>
      </c>
      <c r="H902" s="52" t="n">
        <v>5.49</v>
      </c>
      <c r="I902" s="52" t="n">
        <v>87.8</v>
      </c>
      <c r="J902" s="52" t="n">
        <v>9.8</v>
      </c>
      <c r="K902" s="52" t="n">
        <v>-0.23</v>
      </c>
      <c r="L902" s="52" t="n">
        <v>10</v>
      </c>
      <c r="M902" s="52" t="n">
        <v>64.8</v>
      </c>
      <c r="N902" s="52" t="s">
        <v>81</v>
      </c>
      <c r="O902" s="52" t="s">
        <v>10061</v>
      </c>
      <c r="P902" s="55" t="str">
        <f aca="false">IF(G902&gt;=90,"Excellent",IF(G902&gt;=80,"Good",IF(G902&gt;=70,"At Risk","Poor")))</f>
        <v>Poor</v>
      </c>
      <c r="Q902" s="55" t="n">
        <f aca="false">ROUND(G902*0.4+(100-H902)*0.3+I902*0.3,2)</f>
        <v>81.53</v>
      </c>
      <c r="R902" s="55" t="str">
        <f aca="false">IF(H902&gt;5,"High Rejection",IF(H902&gt;2,"Watch","OK"))</f>
        <v>High Rejection</v>
      </c>
    </row>
    <row r="903" customFormat="false" ht="15" hidden="false" customHeight="true" outlineLevel="0" collapsed="false">
      <c r="A903" s="56" t="s">
        <v>15406</v>
      </c>
      <c r="B903" s="56" t="s">
        <v>7313</v>
      </c>
      <c r="C903" s="56" t="s">
        <v>1462</v>
      </c>
      <c r="D903" s="56" t="s">
        <v>26</v>
      </c>
      <c r="E903" s="56" t="n">
        <v>93.2</v>
      </c>
      <c r="F903" s="56" t="n">
        <v>86</v>
      </c>
      <c r="G903" s="54" t="n">
        <f aca="false">ROUND(E903*F903/100,1)</f>
        <v>80.2</v>
      </c>
      <c r="H903" s="56" t="n">
        <v>0.99</v>
      </c>
      <c r="I903" s="56" t="n">
        <v>88.9</v>
      </c>
      <c r="J903" s="56" t="n">
        <v>4.3</v>
      </c>
      <c r="K903" s="56" t="n">
        <v>0.43</v>
      </c>
      <c r="L903" s="56" t="n">
        <v>9</v>
      </c>
      <c r="M903" s="56" t="n">
        <v>56.7</v>
      </c>
      <c r="N903" s="56" t="s">
        <v>81</v>
      </c>
      <c r="O903" s="56" t="s">
        <v>10066</v>
      </c>
      <c r="P903" s="55" t="str">
        <f aca="false">IF(G903&gt;=90,"Excellent",IF(G903&gt;=80,"Good",IF(G903&gt;=70,"At Risk","Poor")))</f>
        <v>Good</v>
      </c>
      <c r="Q903" s="55" t="n">
        <f aca="false">ROUND(G903*0.4+(100-H903)*0.3+I903*0.3,2)</f>
        <v>88.45</v>
      </c>
      <c r="R903" s="55" t="str">
        <f aca="false">IF(H903&gt;5,"High Rejection",IF(H903&gt;2,"Watch","OK"))</f>
        <v>OK</v>
      </c>
    </row>
    <row r="904" customFormat="false" ht="15" hidden="false" customHeight="true" outlineLevel="0" collapsed="false">
      <c r="A904" s="52" t="s">
        <v>15407</v>
      </c>
      <c r="B904" s="52" t="s">
        <v>15408</v>
      </c>
      <c r="C904" s="52" t="s">
        <v>3642</v>
      </c>
      <c r="D904" s="52" t="s">
        <v>13</v>
      </c>
      <c r="E904" s="52" t="n">
        <v>98.3</v>
      </c>
      <c r="F904" s="52" t="n">
        <v>71.7</v>
      </c>
      <c r="G904" s="54" t="n">
        <f aca="false">ROUND(E904*F904/100,1)</f>
        <v>70.5</v>
      </c>
      <c r="H904" s="52" t="n">
        <v>3.99</v>
      </c>
      <c r="I904" s="52" t="n">
        <v>94.5</v>
      </c>
      <c r="J904" s="52" t="n">
        <v>1.8</v>
      </c>
      <c r="K904" s="52" t="n">
        <v>3.03</v>
      </c>
      <c r="L904" s="52" t="n">
        <v>0</v>
      </c>
      <c r="M904" s="52" t="n">
        <v>94.5</v>
      </c>
      <c r="N904" s="52" t="s">
        <v>78</v>
      </c>
      <c r="O904" s="52" t="s">
        <v>10061</v>
      </c>
      <c r="P904" s="55" t="str">
        <f aca="false">IF(G904&gt;=90,"Excellent",IF(G904&gt;=80,"Good",IF(G904&gt;=70,"At Risk","Poor")))</f>
        <v>At Risk</v>
      </c>
      <c r="Q904" s="55" t="n">
        <f aca="false">ROUND(G904*0.4+(100-H904)*0.3+I904*0.3,2)</f>
        <v>85.35</v>
      </c>
      <c r="R904" s="55" t="str">
        <f aca="false">IF(H904&gt;5,"High Rejection",IF(H904&gt;2,"Watch","OK"))</f>
        <v>Watch</v>
      </c>
    </row>
    <row r="905" customFormat="false" ht="15" hidden="false" customHeight="true" outlineLevel="0" collapsed="false">
      <c r="A905" s="56" t="s">
        <v>15409</v>
      </c>
      <c r="B905" s="56" t="s">
        <v>5124</v>
      </c>
      <c r="C905" s="56" t="s">
        <v>796</v>
      </c>
      <c r="D905" s="56" t="s">
        <v>28</v>
      </c>
      <c r="E905" s="56" t="n">
        <v>67.3</v>
      </c>
      <c r="F905" s="56" t="n">
        <v>81.5</v>
      </c>
      <c r="G905" s="54" t="n">
        <f aca="false">ROUND(E905*F905/100,1)</f>
        <v>54.8</v>
      </c>
      <c r="H905" s="56" t="n">
        <v>4.37</v>
      </c>
      <c r="I905" s="56" t="n">
        <v>95.5</v>
      </c>
      <c r="J905" s="56" t="n">
        <v>5.7</v>
      </c>
      <c r="K905" s="56" t="n">
        <v>3.02</v>
      </c>
      <c r="L905" s="56" t="n">
        <v>10</v>
      </c>
      <c r="M905" s="56" t="n">
        <v>92.8</v>
      </c>
      <c r="N905" s="56" t="s">
        <v>79</v>
      </c>
      <c r="O905" s="56" t="s">
        <v>10066</v>
      </c>
      <c r="P905" s="55" t="str">
        <f aca="false">IF(G905&gt;=90,"Excellent",IF(G905&gt;=80,"Good",IF(G905&gt;=70,"At Risk","Poor")))</f>
        <v>Poor</v>
      </c>
      <c r="Q905" s="55" t="n">
        <f aca="false">ROUND(G905*0.4+(100-H905)*0.3+I905*0.3,2)</f>
        <v>79.26</v>
      </c>
      <c r="R905" s="55" t="str">
        <f aca="false">IF(H905&gt;5,"High Rejection",IF(H905&gt;2,"Watch","OK"))</f>
        <v>Watch</v>
      </c>
    </row>
    <row r="906" customFormat="false" ht="15" hidden="false" customHeight="true" outlineLevel="0" collapsed="false">
      <c r="A906" s="52" t="s">
        <v>15410</v>
      </c>
      <c r="B906" s="52" t="s">
        <v>4714</v>
      </c>
      <c r="C906" s="52" t="s">
        <v>3201</v>
      </c>
      <c r="D906" s="52" t="s">
        <v>31</v>
      </c>
      <c r="E906" s="52" t="n">
        <v>69.2</v>
      </c>
      <c r="F906" s="52" t="n">
        <v>97.6</v>
      </c>
      <c r="G906" s="54" t="n">
        <f aca="false">ROUND(E906*F906/100,1)</f>
        <v>67.5</v>
      </c>
      <c r="H906" s="52" t="n">
        <v>7.58</v>
      </c>
      <c r="I906" s="52" t="n">
        <v>95.4</v>
      </c>
      <c r="J906" s="52" t="n">
        <v>10</v>
      </c>
      <c r="K906" s="52" t="n">
        <v>-3.35</v>
      </c>
      <c r="L906" s="52" t="n">
        <v>1</v>
      </c>
      <c r="M906" s="52" t="n">
        <v>70.5</v>
      </c>
      <c r="N906" s="52" t="s">
        <v>78</v>
      </c>
      <c r="O906" s="52" t="s">
        <v>10061</v>
      </c>
      <c r="P906" s="55" t="str">
        <f aca="false">IF(G906&gt;=90,"Excellent",IF(G906&gt;=80,"Good",IF(G906&gt;=70,"At Risk","Poor")))</f>
        <v>Poor</v>
      </c>
      <c r="Q906" s="55" t="n">
        <f aca="false">ROUND(G906*0.4+(100-H906)*0.3+I906*0.3,2)</f>
        <v>83.35</v>
      </c>
      <c r="R906" s="55" t="str">
        <f aca="false">IF(H906&gt;5,"High Rejection",IF(H906&gt;2,"Watch","OK"))</f>
        <v>High Rejection</v>
      </c>
    </row>
    <row r="907" customFormat="false" ht="15" hidden="false" customHeight="true" outlineLevel="0" collapsed="false">
      <c r="A907" s="56" t="s">
        <v>15411</v>
      </c>
      <c r="B907" s="56" t="s">
        <v>5552</v>
      </c>
      <c r="C907" s="56" t="s">
        <v>3698</v>
      </c>
      <c r="D907" s="56" t="s">
        <v>49</v>
      </c>
      <c r="E907" s="56" t="n">
        <v>79.4</v>
      </c>
      <c r="F907" s="56" t="n">
        <v>78.9</v>
      </c>
      <c r="G907" s="54" t="n">
        <f aca="false">ROUND(E907*F907/100,1)</f>
        <v>62.6</v>
      </c>
      <c r="H907" s="56" t="n">
        <v>7.81</v>
      </c>
      <c r="I907" s="56" t="n">
        <v>98</v>
      </c>
      <c r="J907" s="56" t="n">
        <v>5.2</v>
      </c>
      <c r="K907" s="56" t="n">
        <v>6.37</v>
      </c>
      <c r="L907" s="56" t="n">
        <v>1</v>
      </c>
      <c r="M907" s="56" t="n">
        <v>93.9</v>
      </c>
      <c r="N907" s="56" t="s">
        <v>78</v>
      </c>
      <c r="O907" s="56" t="s">
        <v>10066</v>
      </c>
      <c r="P907" s="55" t="str">
        <f aca="false">IF(G907&gt;=90,"Excellent",IF(G907&gt;=80,"Good",IF(G907&gt;=70,"At Risk","Poor")))</f>
        <v>Poor</v>
      </c>
      <c r="Q907" s="55" t="n">
        <f aca="false">ROUND(G907*0.4+(100-H907)*0.3+I907*0.3,2)</f>
        <v>82.1</v>
      </c>
      <c r="R907" s="55" t="str">
        <f aca="false">IF(H907&gt;5,"High Rejection",IF(H907&gt;2,"Watch","OK"))</f>
        <v>High Rejection</v>
      </c>
    </row>
    <row r="908" customFormat="false" ht="15" hidden="false" customHeight="true" outlineLevel="0" collapsed="false">
      <c r="A908" s="52" t="s">
        <v>15412</v>
      </c>
      <c r="B908" s="52" t="s">
        <v>15413</v>
      </c>
      <c r="C908" s="52" t="s">
        <v>1951</v>
      </c>
      <c r="D908" s="52" t="s">
        <v>48</v>
      </c>
      <c r="E908" s="52" t="n">
        <v>73.1</v>
      </c>
      <c r="F908" s="52" t="n">
        <v>93.3</v>
      </c>
      <c r="G908" s="54" t="n">
        <f aca="false">ROUND(E908*F908/100,1)</f>
        <v>68.2</v>
      </c>
      <c r="H908" s="52" t="n">
        <v>0.55</v>
      </c>
      <c r="I908" s="52" t="n">
        <v>91</v>
      </c>
      <c r="J908" s="52" t="n">
        <v>12.5</v>
      </c>
      <c r="K908" s="52" t="n">
        <v>7.48</v>
      </c>
      <c r="L908" s="52" t="n">
        <v>1</v>
      </c>
      <c r="M908" s="52" t="n">
        <v>90.3</v>
      </c>
      <c r="N908" s="52" t="s">
        <v>80</v>
      </c>
      <c r="O908" s="52" t="s">
        <v>10061</v>
      </c>
      <c r="P908" s="55" t="str">
        <f aca="false">IF(G908&gt;=90,"Excellent",IF(G908&gt;=80,"Good",IF(G908&gt;=70,"At Risk","Poor")))</f>
        <v>Poor</v>
      </c>
      <c r="Q908" s="55" t="n">
        <f aca="false">ROUND(G908*0.4+(100-H908)*0.3+I908*0.3,2)</f>
        <v>84.42</v>
      </c>
      <c r="R908" s="55" t="str">
        <f aca="false">IF(H908&gt;5,"High Rejection",IF(H908&gt;2,"Watch","OK"))</f>
        <v>OK</v>
      </c>
    </row>
    <row r="909" customFormat="false" ht="15" hidden="false" customHeight="true" outlineLevel="0" collapsed="false">
      <c r="A909" s="56" t="s">
        <v>15414</v>
      </c>
      <c r="B909" s="56" t="s">
        <v>4682</v>
      </c>
      <c r="C909" s="56" t="s">
        <v>2244</v>
      </c>
      <c r="D909" s="56" t="s">
        <v>49</v>
      </c>
      <c r="E909" s="56" t="n">
        <v>72</v>
      </c>
      <c r="F909" s="56" t="n">
        <v>95.1</v>
      </c>
      <c r="G909" s="54" t="n">
        <f aca="false">ROUND(E909*F909/100,1)</f>
        <v>68.5</v>
      </c>
      <c r="H909" s="56" t="n">
        <v>2.27</v>
      </c>
      <c r="I909" s="56" t="n">
        <v>98.5</v>
      </c>
      <c r="J909" s="56" t="n">
        <v>-4.7</v>
      </c>
      <c r="K909" s="56" t="n">
        <v>1.03</v>
      </c>
      <c r="L909" s="56" t="n">
        <v>6</v>
      </c>
      <c r="M909" s="56" t="n">
        <v>92.5</v>
      </c>
      <c r="N909" s="56" t="s">
        <v>78</v>
      </c>
      <c r="O909" s="56" t="s">
        <v>10061</v>
      </c>
      <c r="P909" s="55" t="str">
        <f aca="false">IF(G909&gt;=90,"Excellent",IF(G909&gt;=80,"Good",IF(G909&gt;=70,"At Risk","Poor")))</f>
        <v>Poor</v>
      </c>
      <c r="Q909" s="55" t="n">
        <f aca="false">ROUND(G909*0.4+(100-H909)*0.3+I909*0.3,2)</f>
        <v>86.27</v>
      </c>
      <c r="R909" s="55" t="str">
        <f aca="false">IF(H909&gt;5,"High Rejection",IF(H909&gt;2,"Watch","OK"))</f>
        <v>Watch</v>
      </c>
    </row>
    <row r="910" customFormat="false" ht="15" hidden="false" customHeight="true" outlineLevel="0" collapsed="false">
      <c r="A910" s="52" t="s">
        <v>15415</v>
      </c>
      <c r="B910" s="52" t="s">
        <v>15416</v>
      </c>
      <c r="C910" s="52" t="s">
        <v>5382</v>
      </c>
      <c r="D910" s="52" t="s">
        <v>38</v>
      </c>
      <c r="E910" s="52" t="n">
        <v>97.1</v>
      </c>
      <c r="F910" s="52" t="n">
        <v>77.6</v>
      </c>
      <c r="G910" s="54" t="n">
        <f aca="false">ROUND(E910*F910/100,1)</f>
        <v>75.3</v>
      </c>
      <c r="H910" s="52" t="n">
        <v>3.02</v>
      </c>
      <c r="I910" s="52" t="n">
        <v>91.5</v>
      </c>
      <c r="J910" s="52" t="n">
        <v>13.6</v>
      </c>
      <c r="K910" s="52" t="n">
        <v>2.02</v>
      </c>
      <c r="L910" s="52" t="n">
        <v>0</v>
      </c>
      <c r="M910" s="52" t="n">
        <v>52.3</v>
      </c>
      <c r="N910" s="52" t="s">
        <v>79</v>
      </c>
      <c r="O910" s="52" t="s">
        <v>10061</v>
      </c>
      <c r="P910" s="55" t="str">
        <f aca="false">IF(G910&gt;=90,"Excellent",IF(G910&gt;=80,"Good",IF(G910&gt;=70,"At Risk","Poor")))</f>
        <v>At Risk</v>
      </c>
      <c r="Q910" s="55" t="n">
        <f aca="false">ROUND(G910*0.4+(100-H910)*0.3+I910*0.3,2)</f>
        <v>86.66</v>
      </c>
      <c r="R910" s="55" t="str">
        <f aca="false">IF(H910&gt;5,"High Rejection",IF(H910&gt;2,"Watch","OK"))</f>
        <v>Watch</v>
      </c>
    </row>
    <row r="911" customFormat="false" ht="15" hidden="false" customHeight="true" outlineLevel="0" collapsed="false">
      <c r="A911" s="56" t="s">
        <v>15417</v>
      </c>
      <c r="B911" s="56" t="s">
        <v>14465</v>
      </c>
      <c r="C911" s="56" t="s">
        <v>1762</v>
      </c>
      <c r="D911" s="56" t="s">
        <v>35</v>
      </c>
      <c r="E911" s="56" t="n">
        <v>75.3</v>
      </c>
      <c r="F911" s="56" t="n">
        <v>94.3</v>
      </c>
      <c r="G911" s="54" t="n">
        <f aca="false">ROUND(E911*F911/100,1)</f>
        <v>71</v>
      </c>
      <c r="H911" s="56" t="n">
        <v>7.74</v>
      </c>
      <c r="I911" s="56" t="n">
        <v>86.5</v>
      </c>
      <c r="J911" s="56" t="n">
        <v>0.8</v>
      </c>
      <c r="K911" s="56" t="n">
        <v>3.77</v>
      </c>
      <c r="L911" s="56" t="n">
        <v>1</v>
      </c>
      <c r="M911" s="56" t="n">
        <v>74.5</v>
      </c>
      <c r="N911" s="56" t="s">
        <v>79</v>
      </c>
      <c r="O911" s="56" t="s">
        <v>10061</v>
      </c>
      <c r="P911" s="55" t="str">
        <f aca="false">IF(G911&gt;=90,"Excellent",IF(G911&gt;=80,"Good",IF(G911&gt;=70,"At Risk","Poor")))</f>
        <v>At Risk</v>
      </c>
      <c r="Q911" s="55" t="n">
        <f aca="false">ROUND(G911*0.4+(100-H911)*0.3+I911*0.3,2)</f>
        <v>82.03</v>
      </c>
      <c r="R911" s="55" t="str">
        <f aca="false">IF(H911&gt;5,"High Rejection",IF(H911&gt;2,"Watch","OK"))</f>
        <v>High Rejection</v>
      </c>
    </row>
    <row r="912" customFormat="false" ht="15" hidden="false" customHeight="true" outlineLevel="0" collapsed="false">
      <c r="A912" s="52" t="s">
        <v>15418</v>
      </c>
      <c r="B912" s="52" t="s">
        <v>5646</v>
      </c>
      <c r="C912" s="52" t="s">
        <v>2177</v>
      </c>
      <c r="D912" s="52" t="s">
        <v>44</v>
      </c>
      <c r="E912" s="52" t="n">
        <v>80.5</v>
      </c>
      <c r="F912" s="52" t="n">
        <v>98.8</v>
      </c>
      <c r="G912" s="54" t="n">
        <f aca="false">ROUND(E912*F912/100,1)</f>
        <v>79.5</v>
      </c>
      <c r="H912" s="52" t="n">
        <v>0.75</v>
      </c>
      <c r="I912" s="52" t="n">
        <v>87.9</v>
      </c>
      <c r="J912" s="52" t="n">
        <v>-0.7</v>
      </c>
      <c r="K912" s="52" t="n">
        <v>0.64</v>
      </c>
      <c r="L912" s="52" t="n">
        <v>1</v>
      </c>
      <c r="M912" s="52" t="n">
        <v>79.7</v>
      </c>
      <c r="N912" s="52" t="s">
        <v>80</v>
      </c>
      <c r="O912" s="52" t="s">
        <v>10066</v>
      </c>
      <c r="P912" s="55" t="str">
        <f aca="false">IF(G912&gt;=90,"Excellent",IF(G912&gt;=80,"Good",IF(G912&gt;=70,"At Risk","Poor")))</f>
        <v>At Risk</v>
      </c>
      <c r="Q912" s="55" t="n">
        <f aca="false">ROUND(G912*0.4+(100-H912)*0.3+I912*0.3,2)</f>
        <v>87.95</v>
      </c>
      <c r="R912" s="55" t="str">
        <f aca="false">IF(H912&gt;5,"High Rejection",IF(H912&gt;2,"Watch","OK"))</f>
        <v>OK</v>
      </c>
    </row>
    <row r="913" customFormat="false" ht="15" hidden="false" customHeight="true" outlineLevel="0" collapsed="false">
      <c r="A913" s="56" t="s">
        <v>15419</v>
      </c>
      <c r="B913" s="56" t="s">
        <v>6813</v>
      </c>
      <c r="C913" s="56" t="s">
        <v>7881</v>
      </c>
      <c r="D913" s="56" t="s">
        <v>31</v>
      </c>
      <c r="E913" s="56" t="n">
        <v>67.5</v>
      </c>
      <c r="F913" s="56" t="n">
        <v>72.3</v>
      </c>
      <c r="G913" s="54" t="n">
        <f aca="false">ROUND(E913*F913/100,1)</f>
        <v>48.8</v>
      </c>
      <c r="H913" s="56" t="n">
        <v>1.58</v>
      </c>
      <c r="I913" s="56" t="n">
        <v>88.9</v>
      </c>
      <c r="J913" s="56" t="n">
        <v>14.8</v>
      </c>
      <c r="K913" s="56" t="n">
        <v>3.39</v>
      </c>
      <c r="L913" s="56" t="n">
        <v>8</v>
      </c>
      <c r="M913" s="56" t="n">
        <v>72.1</v>
      </c>
      <c r="N913" s="56" t="s">
        <v>81</v>
      </c>
      <c r="O913" s="56" t="s">
        <v>10061</v>
      </c>
      <c r="P913" s="55" t="str">
        <f aca="false">IF(G913&gt;=90,"Excellent",IF(G913&gt;=80,"Good",IF(G913&gt;=70,"At Risk","Poor")))</f>
        <v>Poor</v>
      </c>
      <c r="Q913" s="55" t="n">
        <f aca="false">ROUND(G913*0.4+(100-H913)*0.3+I913*0.3,2)</f>
        <v>75.72</v>
      </c>
      <c r="R913" s="55" t="str">
        <f aca="false">IF(H913&gt;5,"High Rejection",IF(H913&gt;2,"Watch","OK"))</f>
        <v>OK</v>
      </c>
    </row>
    <row r="914" customFormat="false" ht="15" hidden="false" customHeight="true" outlineLevel="0" collapsed="false">
      <c r="A914" s="52" t="s">
        <v>15420</v>
      </c>
      <c r="B914" s="52" t="s">
        <v>4320</v>
      </c>
      <c r="C914" s="52" t="s">
        <v>5513</v>
      </c>
      <c r="D914" s="52" t="s">
        <v>16</v>
      </c>
      <c r="E914" s="52" t="n">
        <v>99.7</v>
      </c>
      <c r="F914" s="52" t="n">
        <v>99.6</v>
      </c>
      <c r="G914" s="54" t="n">
        <f aca="false">ROUND(E914*F914/100,1)</f>
        <v>99.3</v>
      </c>
      <c r="H914" s="52" t="n">
        <v>7.57</v>
      </c>
      <c r="I914" s="52" t="n">
        <v>95.5</v>
      </c>
      <c r="J914" s="52" t="n">
        <v>5.7</v>
      </c>
      <c r="K914" s="52" t="n">
        <v>-0.18</v>
      </c>
      <c r="L914" s="52" t="n">
        <v>8</v>
      </c>
      <c r="M914" s="52" t="n">
        <v>98.7</v>
      </c>
      <c r="N914" s="52" t="s">
        <v>79</v>
      </c>
      <c r="O914" s="52" t="s">
        <v>10061</v>
      </c>
      <c r="P914" s="55" t="str">
        <f aca="false">IF(G914&gt;=90,"Excellent",IF(G914&gt;=80,"Good",IF(G914&gt;=70,"At Risk","Poor")))</f>
        <v>Excellent</v>
      </c>
      <c r="Q914" s="55" t="n">
        <f aca="false">ROUND(G914*0.4+(100-H914)*0.3+I914*0.3,2)</f>
        <v>96.1</v>
      </c>
      <c r="R914" s="55" t="str">
        <f aca="false">IF(H914&gt;5,"High Rejection",IF(H914&gt;2,"Watch","OK"))</f>
        <v>High Rejection</v>
      </c>
    </row>
    <row r="915" customFormat="false" ht="15" hidden="false" customHeight="true" outlineLevel="0" collapsed="false">
      <c r="A915" s="56" t="s">
        <v>15421</v>
      </c>
      <c r="B915" s="56" t="s">
        <v>14628</v>
      </c>
      <c r="C915" s="56" t="s">
        <v>5916</v>
      </c>
      <c r="D915" s="56" t="s">
        <v>40</v>
      </c>
      <c r="E915" s="56" t="n">
        <v>89.1</v>
      </c>
      <c r="F915" s="56" t="n">
        <v>85.9</v>
      </c>
      <c r="G915" s="54" t="n">
        <f aca="false">ROUND(E915*F915/100,1)</f>
        <v>76.5</v>
      </c>
      <c r="H915" s="56" t="n">
        <v>3.89</v>
      </c>
      <c r="I915" s="56" t="n">
        <v>90.2</v>
      </c>
      <c r="J915" s="56" t="n">
        <v>11.5</v>
      </c>
      <c r="K915" s="56" t="n">
        <v>6.64</v>
      </c>
      <c r="L915" s="56" t="n">
        <v>8</v>
      </c>
      <c r="M915" s="56" t="n">
        <v>65.7</v>
      </c>
      <c r="N915" s="56" t="s">
        <v>81</v>
      </c>
      <c r="O915" s="56" t="s">
        <v>10066</v>
      </c>
      <c r="P915" s="55" t="str">
        <f aca="false">IF(G915&gt;=90,"Excellent",IF(G915&gt;=80,"Good",IF(G915&gt;=70,"At Risk","Poor")))</f>
        <v>At Risk</v>
      </c>
      <c r="Q915" s="55" t="n">
        <f aca="false">ROUND(G915*0.4+(100-H915)*0.3+I915*0.3,2)</f>
        <v>86.49</v>
      </c>
      <c r="R915" s="55" t="str">
        <f aca="false">IF(H915&gt;5,"High Rejection",IF(H915&gt;2,"Watch","OK"))</f>
        <v>Watch</v>
      </c>
    </row>
    <row r="916" customFormat="false" ht="15" hidden="false" customHeight="true" outlineLevel="0" collapsed="false">
      <c r="A916" s="52" t="s">
        <v>15422</v>
      </c>
      <c r="B916" s="52" t="s">
        <v>14974</v>
      </c>
      <c r="C916" s="52" t="s">
        <v>2971</v>
      </c>
      <c r="D916" s="52" t="s">
        <v>52</v>
      </c>
      <c r="E916" s="52" t="n">
        <v>70.7</v>
      </c>
      <c r="F916" s="52" t="n">
        <v>73.4</v>
      </c>
      <c r="G916" s="54" t="n">
        <f aca="false">ROUND(E916*F916/100,1)</f>
        <v>51.9</v>
      </c>
      <c r="H916" s="52" t="n">
        <v>4.28</v>
      </c>
      <c r="I916" s="52" t="n">
        <v>94.3</v>
      </c>
      <c r="J916" s="52" t="n">
        <v>1.7</v>
      </c>
      <c r="K916" s="52" t="n">
        <v>2.08</v>
      </c>
      <c r="L916" s="52" t="n">
        <v>10</v>
      </c>
      <c r="M916" s="52" t="n">
        <v>83.6</v>
      </c>
      <c r="N916" s="52" t="s">
        <v>78</v>
      </c>
      <c r="O916" s="52" t="s">
        <v>10066</v>
      </c>
      <c r="P916" s="55" t="str">
        <f aca="false">IF(G916&gt;=90,"Excellent",IF(G916&gt;=80,"Good",IF(G916&gt;=70,"At Risk","Poor")))</f>
        <v>Poor</v>
      </c>
      <c r="Q916" s="55" t="n">
        <f aca="false">ROUND(G916*0.4+(100-H916)*0.3+I916*0.3,2)</f>
        <v>77.77</v>
      </c>
      <c r="R916" s="55" t="str">
        <f aca="false">IF(H916&gt;5,"High Rejection",IF(H916&gt;2,"Watch","OK"))</f>
        <v>Watch</v>
      </c>
    </row>
    <row r="917" customFormat="false" ht="15" hidden="false" customHeight="true" outlineLevel="0" collapsed="false">
      <c r="A917" s="56" t="s">
        <v>15423</v>
      </c>
      <c r="B917" s="56" t="s">
        <v>4946</v>
      </c>
      <c r="C917" s="56" t="s">
        <v>2448</v>
      </c>
      <c r="D917" s="56" t="s">
        <v>51</v>
      </c>
      <c r="E917" s="56" t="n">
        <v>64.7</v>
      </c>
      <c r="F917" s="56" t="n">
        <v>90.1</v>
      </c>
      <c r="G917" s="54" t="n">
        <f aca="false">ROUND(E917*F917/100,1)</f>
        <v>58.3</v>
      </c>
      <c r="H917" s="56" t="n">
        <v>4.36</v>
      </c>
      <c r="I917" s="56" t="n">
        <v>87.8</v>
      </c>
      <c r="J917" s="56" t="n">
        <v>13</v>
      </c>
      <c r="K917" s="56" t="n">
        <v>-0.71</v>
      </c>
      <c r="L917" s="56" t="n">
        <v>5</v>
      </c>
      <c r="M917" s="56" t="n">
        <v>58.1</v>
      </c>
      <c r="N917" s="56" t="s">
        <v>78</v>
      </c>
      <c r="O917" s="56" t="s">
        <v>10066</v>
      </c>
      <c r="P917" s="55" t="str">
        <f aca="false">IF(G917&gt;=90,"Excellent",IF(G917&gt;=80,"Good",IF(G917&gt;=70,"At Risk","Poor")))</f>
        <v>Poor</v>
      </c>
      <c r="Q917" s="55" t="n">
        <f aca="false">ROUND(G917*0.4+(100-H917)*0.3+I917*0.3,2)</f>
        <v>78.35</v>
      </c>
      <c r="R917" s="55" t="str">
        <f aca="false">IF(H917&gt;5,"High Rejection",IF(H917&gt;2,"Watch","OK"))</f>
        <v>Watch</v>
      </c>
    </row>
    <row r="918" customFormat="false" ht="15" hidden="false" customHeight="true" outlineLevel="0" collapsed="false">
      <c r="A918" s="52" t="s">
        <v>15424</v>
      </c>
      <c r="B918" s="52" t="s">
        <v>4601</v>
      </c>
      <c r="C918" s="52" t="s">
        <v>2960</v>
      </c>
      <c r="D918" s="52" t="s">
        <v>53</v>
      </c>
      <c r="E918" s="52" t="n">
        <v>86.5</v>
      </c>
      <c r="F918" s="52" t="n">
        <v>70.1</v>
      </c>
      <c r="G918" s="54" t="n">
        <f aca="false">ROUND(E918*F918/100,1)</f>
        <v>60.6</v>
      </c>
      <c r="H918" s="52" t="n">
        <v>0.34</v>
      </c>
      <c r="I918" s="52" t="n">
        <v>93</v>
      </c>
      <c r="J918" s="52" t="n">
        <v>-1.9</v>
      </c>
      <c r="K918" s="52" t="n">
        <v>1.74</v>
      </c>
      <c r="L918" s="52" t="n">
        <v>8</v>
      </c>
      <c r="M918" s="52" t="n">
        <v>64.8</v>
      </c>
      <c r="N918" s="52" t="s">
        <v>80</v>
      </c>
      <c r="O918" s="52" t="s">
        <v>10061</v>
      </c>
      <c r="P918" s="55" t="str">
        <f aca="false">IF(G918&gt;=90,"Excellent",IF(G918&gt;=80,"Good",IF(G918&gt;=70,"At Risk","Poor")))</f>
        <v>Poor</v>
      </c>
      <c r="Q918" s="55" t="n">
        <f aca="false">ROUND(G918*0.4+(100-H918)*0.3+I918*0.3,2)</f>
        <v>82.04</v>
      </c>
      <c r="R918" s="55" t="str">
        <f aca="false">IF(H918&gt;5,"High Rejection",IF(H918&gt;2,"Watch","OK"))</f>
        <v>OK</v>
      </c>
    </row>
    <row r="919" customFormat="false" ht="15" hidden="false" customHeight="true" outlineLevel="0" collapsed="false">
      <c r="A919" s="56" t="s">
        <v>15425</v>
      </c>
      <c r="B919" s="56" t="s">
        <v>4634</v>
      </c>
      <c r="C919" s="56" t="s">
        <v>547</v>
      </c>
      <c r="D919" s="56" t="s">
        <v>34</v>
      </c>
      <c r="E919" s="56" t="n">
        <v>86.5</v>
      </c>
      <c r="F919" s="56" t="n">
        <v>94.6</v>
      </c>
      <c r="G919" s="54" t="n">
        <f aca="false">ROUND(E919*F919/100,1)</f>
        <v>81.8</v>
      </c>
      <c r="H919" s="56" t="n">
        <v>2.05</v>
      </c>
      <c r="I919" s="56" t="n">
        <v>99.8</v>
      </c>
      <c r="J919" s="56" t="n">
        <v>-1.8</v>
      </c>
      <c r="K919" s="56" t="n">
        <v>8.17</v>
      </c>
      <c r="L919" s="56" t="n">
        <v>9</v>
      </c>
      <c r="M919" s="56" t="n">
        <v>80.3</v>
      </c>
      <c r="N919" s="56" t="s">
        <v>81</v>
      </c>
      <c r="O919" s="56" t="s">
        <v>10061</v>
      </c>
      <c r="P919" s="55" t="str">
        <f aca="false">IF(G919&gt;=90,"Excellent",IF(G919&gt;=80,"Good",IF(G919&gt;=70,"At Risk","Poor")))</f>
        <v>Good</v>
      </c>
      <c r="Q919" s="55" t="n">
        <f aca="false">ROUND(G919*0.4+(100-H919)*0.3+I919*0.3,2)</f>
        <v>92.05</v>
      </c>
      <c r="R919" s="55" t="str">
        <f aca="false">IF(H919&gt;5,"High Rejection",IF(H919&gt;2,"Watch","OK"))</f>
        <v>Watch</v>
      </c>
    </row>
    <row r="920" customFormat="false" ht="15" hidden="false" customHeight="true" outlineLevel="0" collapsed="false">
      <c r="A920" s="52" t="s">
        <v>15426</v>
      </c>
      <c r="B920" s="52" t="s">
        <v>5980</v>
      </c>
      <c r="C920" s="52" t="s">
        <v>1884</v>
      </c>
      <c r="D920" s="52" t="s">
        <v>42</v>
      </c>
      <c r="E920" s="52" t="n">
        <v>75.4</v>
      </c>
      <c r="F920" s="52" t="n">
        <v>72.3</v>
      </c>
      <c r="G920" s="54" t="n">
        <f aca="false">ROUND(E920*F920/100,1)</f>
        <v>54.5</v>
      </c>
      <c r="H920" s="52" t="n">
        <v>7.39</v>
      </c>
      <c r="I920" s="52" t="n">
        <v>92.1</v>
      </c>
      <c r="J920" s="52" t="n">
        <v>4.2</v>
      </c>
      <c r="K920" s="52" t="n">
        <v>-2.39</v>
      </c>
      <c r="L920" s="52" t="n">
        <v>10</v>
      </c>
      <c r="M920" s="52" t="n">
        <v>64.3</v>
      </c>
      <c r="N920" s="52" t="s">
        <v>81</v>
      </c>
      <c r="O920" s="52" t="s">
        <v>10061</v>
      </c>
      <c r="P920" s="55" t="str">
        <f aca="false">IF(G920&gt;=90,"Excellent",IF(G920&gt;=80,"Good",IF(G920&gt;=70,"At Risk","Poor")))</f>
        <v>Poor</v>
      </c>
      <c r="Q920" s="55" t="n">
        <f aca="false">ROUND(G920*0.4+(100-H920)*0.3+I920*0.3,2)</f>
        <v>77.21</v>
      </c>
      <c r="R920" s="55" t="str">
        <f aca="false">IF(H920&gt;5,"High Rejection",IF(H920&gt;2,"Watch","OK"))</f>
        <v>High Rejection</v>
      </c>
    </row>
    <row r="921" customFormat="false" ht="15" hidden="false" customHeight="true" outlineLevel="0" collapsed="false">
      <c r="A921" s="56" t="s">
        <v>15427</v>
      </c>
      <c r="B921" s="56" t="s">
        <v>15428</v>
      </c>
      <c r="C921" s="56" t="s">
        <v>3399</v>
      </c>
      <c r="D921" s="56" t="s">
        <v>44</v>
      </c>
      <c r="E921" s="56" t="n">
        <v>92.5</v>
      </c>
      <c r="F921" s="56" t="n">
        <v>71.4</v>
      </c>
      <c r="G921" s="54" t="n">
        <f aca="false">ROUND(E921*F921/100,1)</f>
        <v>66</v>
      </c>
      <c r="H921" s="56" t="n">
        <v>6.2</v>
      </c>
      <c r="I921" s="56" t="n">
        <v>89.4</v>
      </c>
      <c r="J921" s="56" t="n">
        <v>3.7</v>
      </c>
      <c r="K921" s="56" t="n">
        <v>-2.85</v>
      </c>
      <c r="L921" s="56" t="n">
        <v>3</v>
      </c>
      <c r="M921" s="56" t="n">
        <v>73.9</v>
      </c>
      <c r="N921" s="56" t="s">
        <v>78</v>
      </c>
      <c r="O921" s="56" t="s">
        <v>10066</v>
      </c>
      <c r="P921" s="55" t="str">
        <f aca="false">IF(G921&gt;=90,"Excellent",IF(G921&gt;=80,"Good",IF(G921&gt;=70,"At Risk","Poor")))</f>
        <v>Poor</v>
      </c>
      <c r="Q921" s="55" t="n">
        <f aca="false">ROUND(G921*0.4+(100-H921)*0.3+I921*0.3,2)</f>
        <v>81.36</v>
      </c>
      <c r="R921" s="55" t="str">
        <f aca="false">IF(H921&gt;5,"High Rejection",IF(H921&gt;2,"Watch","OK"))</f>
        <v>High Rejection</v>
      </c>
    </row>
    <row r="922" customFormat="false" ht="15" hidden="false" customHeight="true" outlineLevel="0" collapsed="false">
      <c r="A922" s="52" t="s">
        <v>15429</v>
      </c>
      <c r="B922" s="52" t="s">
        <v>7139</v>
      </c>
      <c r="C922" s="52" t="s">
        <v>892</v>
      </c>
      <c r="D922" s="52" t="s">
        <v>42</v>
      </c>
      <c r="E922" s="52" t="n">
        <v>63.9</v>
      </c>
      <c r="F922" s="52" t="n">
        <v>74.1</v>
      </c>
      <c r="G922" s="54" t="n">
        <f aca="false">ROUND(E922*F922/100,1)</f>
        <v>47.3</v>
      </c>
      <c r="H922" s="52" t="n">
        <v>2.48</v>
      </c>
      <c r="I922" s="52" t="n">
        <v>98.7</v>
      </c>
      <c r="J922" s="52" t="n">
        <v>0.3</v>
      </c>
      <c r="K922" s="52" t="n">
        <v>2.21</v>
      </c>
      <c r="L922" s="52" t="n">
        <v>10</v>
      </c>
      <c r="M922" s="52" t="n">
        <v>86</v>
      </c>
      <c r="N922" s="52" t="s">
        <v>81</v>
      </c>
      <c r="O922" s="52" t="s">
        <v>10061</v>
      </c>
      <c r="P922" s="55" t="str">
        <f aca="false">IF(G922&gt;=90,"Excellent",IF(G922&gt;=80,"Good",IF(G922&gt;=70,"At Risk","Poor")))</f>
        <v>Poor</v>
      </c>
      <c r="Q922" s="55" t="n">
        <f aca="false">ROUND(G922*0.4+(100-H922)*0.3+I922*0.3,2)</f>
        <v>77.79</v>
      </c>
      <c r="R922" s="55" t="str">
        <f aca="false">IF(H922&gt;5,"High Rejection",IF(H922&gt;2,"Watch","OK"))</f>
        <v>Watch</v>
      </c>
    </row>
    <row r="923" customFormat="false" ht="15" hidden="false" customHeight="true" outlineLevel="0" collapsed="false">
      <c r="A923" s="56" t="s">
        <v>15430</v>
      </c>
      <c r="B923" s="56" t="s">
        <v>6214</v>
      </c>
      <c r="C923" s="56" t="s">
        <v>4430</v>
      </c>
      <c r="D923" s="56" t="s">
        <v>41</v>
      </c>
      <c r="E923" s="56" t="n">
        <v>76.1</v>
      </c>
      <c r="F923" s="56" t="n">
        <v>89.1</v>
      </c>
      <c r="G923" s="54" t="n">
        <f aca="false">ROUND(E923*F923/100,1)</f>
        <v>67.8</v>
      </c>
      <c r="H923" s="56" t="n">
        <v>4.61</v>
      </c>
      <c r="I923" s="56" t="n">
        <v>95.9</v>
      </c>
      <c r="J923" s="56" t="n">
        <v>-2.7</v>
      </c>
      <c r="K923" s="56" t="n">
        <v>8.64</v>
      </c>
      <c r="L923" s="56" t="n">
        <v>2</v>
      </c>
      <c r="M923" s="56" t="n">
        <v>89.1</v>
      </c>
      <c r="N923" s="56" t="s">
        <v>78</v>
      </c>
      <c r="O923" s="56" t="s">
        <v>10061</v>
      </c>
      <c r="P923" s="55" t="str">
        <f aca="false">IF(G923&gt;=90,"Excellent",IF(G923&gt;=80,"Good",IF(G923&gt;=70,"At Risk","Poor")))</f>
        <v>Poor</v>
      </c>
      <c r="Q923" s="55" t="n">
        <f aca="false">ROUND(G923*0.4+(100-H923)*0.3+I923*0.3,2)</f>
        <v>84.51</v>
      </c>
      <c r="R923" s="55" t="str">
        <f aca="false">IF(H923&gt;5,"High Rejection",IF(H923&gt;2,"Watch","OK"))</f>
        <v>Watch</v>
      </c>
    </row>
    <row r="924" customFormat="false" ht="15" hidden="false" customHeight="true" outlineLevel="0" collapsed="false">
      <c r="A924" s="52" t="s">
        <v>15431</v>
      </c>
      <c r="B924" s="52" t="s">
        <v>5430</v>
      </c>
      <c r="C924" s="52" t="s">
        <v>2854</v>
      </c>
      <c r="D924" s="52" t="s">
        <v>32</v>
      </c>
      <c r="E924" s="52" t="n">
        <v>83.6</v>
      </c>
      <c r="F924" s="52" t="n">
        <v>99.5</v>
      </c>
      <c r="G924" s="54" t="n">
        <f aca="false">ROUND(E924*F924/100,1)</f>
        <v>83.2</v>
      </c>
      <c r="H924" s="52" t="n">
        <v>7.88</v>
      </c>
      <c r="I924" s="52" t="n">
        <v>86.1</v>
      </c>
      <c r="J924" s="52" t="n">
        <v>12.4</v>
      </c>
      <c r="K924" s="52" t="n">
        <v>6.52</v>
      </c>
      <c r="L924" s="52" t="n">
        <v>6</v>
      </c>
      <c r="M924" s="52" t="n">
        <v>66.3</v>
      </c>
      <c r="N924" s="52" t="s">
        <v>78</v>
      </c>
      <c r="O924" s="52" t="s">
        <v>10061</v>
      </c>
      <c r="P924" s="55" t="str">
        <f aca="false">IF(G924&gt;=90,"Excellent",IF(G924&gt;=80,"Good",IF(G924&gt;=70,"At Risk","Poor")))</f>
        <v>Good</v>
      </c>
      <c r="Q924" s="55" t="n">
        <f aca="false">ROUND(G924*0.4+(100-H924)*0.3+I924*0.3,2)</f>
        <v>86.75</v>
      </c>
      <c r="R924" s="55" t="str">
        <f aca="false">IF(H924&gt;5,"High Rejection",IF(H924&gt;2,"Watch","OK"))</f>
        <v>High Rejection</v>
      </c>
    </row>
    <row r="925" customFormat="false" ht="15" hidden="false" customHeight="true" outlineLevel="0" collapsed="false">
      <c r="A925" s="56" t="s">
        <v>15432</v>
      </c>
      <c r="B925" s="56" t="s">
        <v>4909</v>
      </c>
      <c r="C925" s="56" t="s">
        <v>4101</v>
      </c>
      <c r="D925" s="56" t="s">
        <v>40</v>
      </c>
      <c r="E925" s="56" t="n">
        <v>87.9</v>
      </c>
      <c r="F925" s="56" t="n">
        <v>91.7</v>
      </c>
      <c r="G925" s="54" t="n">
        <f aca="false">ROUND(E925*F925/100,1)</f>
        <v>80.6</v>
      </c>
      <c r="H925" s="56" t="n">
        <v>5.19</v>
      </c>
      <c r="I925" s="56" t="n">
        <v>87.7</v>
      </c>
      <c r="J925" s="56" t="n">
        <v>1.9</v>
      </c>
      <c r="K925" s="56" t="n">
        <v>2.52</v>
      </c>
      <c r="L925" s="56" t="n">
        <v>6</v>
      </c>
      <c r="M925" s="56" t="n">
        <v>70.8</v>
      </c>
      <c r="N925" s="56" t="s">
        <v>80</v>
      </c>
      <c r="O925" s="56" t="s">
        <v>10061</v>
      </c>
      <c r="P925" s="55" t="str">
        <f aca="false">IF(G925&gt;=90,"Excellent",IF(G925&gt;=80,"Good",IF(G925&gt;=70,"At Risk","Poor")))</f>
        <v>Good</v>
      </c>
      <c r="Q925" s="55" t="n">
        <f aca="false">ROUND(G925*0.4+(100-H925)*0.3+I925*0.3,2)</f>
        <v>86.99</v>
      </c>
      <c r="R925" s="55" t="str">
        <f aca="false">IF(H925&gt;5,"High Rejection",IF(H925&gt;2,"Watch","OK"))</f>
        <v>High Rejection</v>
      </c>
    </row>
    <row r="926" customFormat="false" ht="15" hidden="false" customHeight="true" outlineLevel="0" collapsed="false">
      <c r="A926" s="52" t="s">
        <v>15433</v>
      </c>
      <c r="B926" s="52" t="s">
        <v>15434</v>
      </c>
      <c r="C926" s="52" t="s">
        <v>5674</v>
      </c>
      <c r="D926" s="52" t="s">
        <v>35</v>
      </c>
      <c r="E926" s="52" t="n">
        <v>79.3</v>
      </c>
      <c r="F926" s="52" t="n">
        <v>77.7</v>
      </c>
      <c r="G926" s="54" t="n">
        <f aca="false">ROUND(E926*F926/100,1)</f>
        <v>61.6</v>
      </c>
      <c r="H926" s="52" t="n">
        <v>5.22</v>
      </c>
      <c r="I926" s="52" t="n">
        <v>85.4</v>
      </c>
      <c r="J926" s="52" t="n">
        <v>-0.6</v>
      </c>
      <c r="K926" s="52" t="n">
        <v>-1.67</v>
      </c>
      <c r="L926" s="52" t="n">
        <v>0</v>
      </c>
      <c r="M926" s="52" t="n">
        <v>62.9</v>
      </c>
      <c r="N926" s="52" t="s">
        <v>81</v>
      </c>
      <c r="O926" s="52" t="s">
        <v>10066</v>
      </c>
      <c r="P926" s="55" t="str">
        <f aca="false">IF(G926&gt;=90,"Excellent",IF(G926&gt;=80,"Good",IF(G926&gt;=70,"At Risk","Poor")))</f>
        <v>Poor</v>
      </c>
      <c r="Q926" s="55" t="n">
        <f aca="false">ROUND(G926*0.4+(100-H926)*0.3+I926*0.3,2)</f>
        <v>78.69</v>
      </c>
      <c r="R926" s="55" t="str">
        <f aca="false">IF(H926&gt;5,"High Rejection",IF(H926&gt;2,"Watch","OK"))</f>
        <v>High Rejection</v>
      </c>
    </row>
    <row r="927" customFormat="false" ht="15" hidden="false" customHeight="true" outlineLevel="0" collapsed="false">
      <c r="A927" s="56" t="s">
        <v>15435</v>
      </c>
      <c r="B927" s="56" t="s">
        <v>4850</v>
      </c>
      <c r="C927" s="56" t="s">
        <v>5262</v>
      </c>
      <c r="D927" s="56" t="s">
        <v>34</v>
      </c>
      <c r="E927" s="56" t="n">
        <v>69.8</v>
      </c>
      <c r="F927" s="56" t="n">
        <v>72.8</v>
      </c>
      <c r="G927" s="54" t="n">
        <f aca="false">ROUND(E927*F927/100,1)</f>
        <v>50.8</v>
      </c>
      <c r="H927" s="56" t="n">
        <v>1.2</v>
      </c>
      <c r="I927" s="56" t="n">
        <v>87.5</v>
      </c>
      <c r="J927" s="56" t="n">
        <v>2.4</v>
      </c>
      <c r="K927" s="56" t="n">
        <v>-1.55</v>
      </c>
      <c r="L927" s="56" t="n">
        <v>2</v>
      </c>
      <c r="M927" s="56" t="n">
        <v>52.1</v>
      </c>
      <c r="N927" s="56" t="s">
        <v>78</v>
      </c>
      <c r="O927" s="56" t="s">
        <v>10061</v>
      </c>
      <c r="P927" s="55" t="str">
        <f aca="false">IF(G927&gt;=90,"Excellent",IF(G927&gt;=80,"Good",IF(G927&gt;=70,"At Risk","Poor")))</f>
        <v>Poor</v>
      </c>
      <c r="Q927" s="55" t="n">
        <f aca="false">ROUND(G927*0.4+(100-H927)*0.3+I927*0.3,2)</f>
        <v>76.21</v>
      </c>
      <c r="R927" s="55" t="str">
        <f aca="false">IF(H927&gt;5,"High Rejection",IF(H927&gt;2,"Watch","OK"))</f>
        <v>OK</v>
      </c>
    </row>
    <row r="928" customFormat="false" ht="15" hidden="false" customHeight="true" outlineLevel="0" collapsed="false">
      <c r="A928" s="52" t="s">
        <v>15436</v>
      </c>
      <c r="B928" s="52" t="s">
        <v>15437</v>
      </c>
      <c r="C928" s="52" t="s">
        <v>6770</v>
      </c>
      <c r="D928" s="52" t="s">
        <v>26</v>
      </c>
      <c r="E928" s="52" t="n">
        <v>93.9</v>
      </c>
      <c r="F928" s="52" t="n">
        <v>98.3</v>
      </c>
      <c r="G928" s="54" t="n">
        <f aca="false">ROUND(E928*F928/100,1)</f>
        <v>92.3</v>
      </c>
      <c r="H928" s="52" t="n">
        <v>2.62</v>
      </c>
      <c r="I928" s="52" t="n">
        <v>93.2</v>
      </c>
      <c r="J928" s="52" t="n">
        <v>6.8</v>
      </c>
      <c r="K928" s="52" t="n">
        <v>9.58</v>
      </c>
      <c r="L928" s="52" t="n">
        <v>0</v>
      </c>
      <c r="M928" s="52" t="n">
        <v>91</v>
      </c>
      <c r="N928" s="52" t="s">
        <v>80</v>
      </c>
      <c r="O928" s="52" t="s">
        <v>10061</v>
      </c>
      <c r="P928" s="55" t="str">
        <f aca="false">IF(G928&gt;=90,"Excellent",IF(G928&gt;=80,"Good",IF(G928&gt;=70,"At Risk","Poor")))</f>
        <v>Excellent</v>
      </c>
      <c r="Q928" s="55" t="n">
        <f aca="false">ROUND(G928*0.4+(100-H928)*0.3+I928*0.3,2)</f>
        <v>94.09</v>
      </c>
      <c r="R928" s="55" t="str">
        <f aca="false">IF(H928&gt;5,"High Rejection",IF(H928&gt;2,"Watch","OK"))</f>
        <v>Watch</v>
      </c>
    </row>
    <row r="929" customFormat="false" ht="15" hidden="false" customHeight="true" outlineLevel="0" collapsed="false">
      <c r="A929" s="56" t="s">
        <v>15438</v>
      </c>
      <c r="B929" s="56" t="s">
        <v>4382</v>
      </c>
      <c r="C929" s="56" t="s">
        <v>2284</v>
      </c>
      <c r="D929" s="56" t="s">
        <v>10</v>
      </c>
      <c r="E929" s="56" t="n">
        <v>64.9</v>
      </c>
      <c r="F929" s="56" t="n">
        <v>91</v>
      </c>
      <c r="G929" s="54" t="n">
        <f aca="false">ROUND(E929*F929/100,1)</f>
        <v>59.1</v>
      </c>
      <c r="H929" s="56" t="n">
        <v>3.66</v>
      </c>
      <c r="I929" s="56" t="n">
        <v>93.9</v>
      </c>
      <c r="J929" s="56" t="n">
        <v>5</v>
      </c>
      <c r="K929" s="56" t="n">
        <v>4.92</v>
      </c>
      <c r="L929" s="56" t="n">
        <v>5</v>
      </c>
      <c r="M929" s="56" t="n">
        <v>95.9</v>
      </c>
      <c r="N929" s="56" t="s">
        <v>78</v>
      </c>
      <c r="O929" s="56" t="s">
        <v>10066</v>
      </c>
      <c r="P929" s="55" t="str">
        <f aca="false">IF(G929&gt;=90,"Excellent",IF(G929&gt;=80,"Good",IF(G929&gt;=70,"At Risk","Poor")))</f>
        <v>Poor</v>
      </c>
      <c r="Q929" s="55" t="n">
        <f aca="false">ROUND(G929*0.4+(100-H929)*0.3+I929*0.3,2)</f>
        <v>80.71</v>
      </c>
      <c r="R929" s="55" t="str">
        <f aca="false">IF(H929&gt;5,"High Rejection",IF(H929&gt;2,"Watch","OK"))</f>
        <v>Watch</v>
      </c>
    </row>
    <row r="930" customFormat="false" ht="15" hidden="false" customHeight="true" outlineLevel="0" collapsed="false">
      <c r="A930" s="52" t="s">
        <v>15439</v>
      </c>
      <c r="B930" s="52" t="s">
        <v>6319</v>
      </c>
      <c r="C930" s="52" t="s">
        <v>1227</v>
      </c>
      <c r="D930" s="52" t="s">
        <v>13</v>
      </c>
      <c r="E930" s="52" t="n">
        <v>90.9</v>
      </c>
      <c r="F930" s="52" t="n">
        <v>88.1</v>
      </c>
      <c r="G930" s="54" t="n">
        <f aca="false">ROUND(E930*F930/100,1)</f>
        <v>80.1</v>
      </c>
      <c r="H930" s="52" t="n">
        <v>5.55</v>
      </c>
      <c r="I930" s="52" t="n">
        <v>94.4</v>
      </c>
      <c r="J930" s="52" t="n">
        <v>-3.7</v>
      </c>
      <c r="K930" s="52" t="n">
        <v>-1.28</v>
      </c>
      <c r="L930" s="52" t="n">
        <v>0</v>
      </c>
      <c r="M930" s="52" t="n">
        <v>92.6</v>
      </c>
      <c r="N930" s="52" t="s">
        <v>78</v>
      </c>
      <c r="O930" s="52" t="s">
        <v>10061</v>
      </c>
      <c r="P930" s="55" t="str">
        <f aca="false">IF(G930&gt;=90,"Excellent",IF(G930&gt;=80,"Good",IF(G930&gt;=70,"At Risk","Poor")))</f>
        <v>Good</v>
      </c>
      <c r="Q930" s="55" t="n">
        <f aca="false">ROUND(G930*0.4+(100-H930)*0.3+I930*0.3,2)</f>
        <v>88.7</v>
      </c>
      <c r="R930" s="55" t="str">
        <f aca="false">IF(H930&gt;5,"High Rejection",IF(H930&gt;2,"Watch","OK"))</f>
        <v>High Rejection</v>
      </c>
    </row>
    <row r="931" customFormat="false" ht="15" hidden="false" customHeight="true" outlineLevel="0" collapsed="false">
      <c r="A931" s="56" t="s">
        <v>15440</v>
      </c>
      <c r="B931" s="56" t="s">
        <v>15441</v>
      </c>
      <c r="C931" s="56" t="s">
        <v>12413</v>
      </c>
      <c r="D931" s="56" t="s">
        <v>47</v>
      </c>
      <c r="E931" s="56" t="n">
        <v>69.8</v>
      </c>
      <c r="F931" s="56" t="n">
        <v>82.3</v>
      </c>
      <c r="G931" s="54" t="n">
        <f aca="false">ROUND(E931*F931/100,1)</f>
        <v>57.4</v>
      </c>
      <c r="H931" s="56" t="n">
        <v>0.25</v>
      </c>
      <c r="I931" s="56" t="n">
        <v>97.2</v>
      </c>
      <c r="J931" s="56" t="n">
        <v>-0.5</v>
      </c>
      <c r="K931" s="56" t="n">
        <v>6.06</v>
      </c>
      <c r="L931" s="56" t="n">
        <v>1</v>
      </c>
      <c r="M931" s="56" t="n">
        <v>69.2</v>
      </c>
      <c r="N931" s="56" t="s">
        <v>81</v>
      </c>
      <c r="O931" s="56" t="s">
        <v>10066</v>
      </c>
      <c r="P931" s="55" t="str">
        <f aca="false">IF(G931&gt;=90,"Excellent",IF(G931&gt;=80,"Good",IF(G931&gt;=70,"At Risk","Poor")))</f>
        <v>Poor</v>
      </c>
      <c r="Q931" s="55" t="n">
        <f aca="false">ROUND(G931*0.4+(100-H931)*0.3+I931*0.3,2)</f>
        <v>82.05</v>
      </c>
      <c r="R931" s="55" t="str">
        <f aca="false">IF(H931&gt;5,"High Rejection",IF(H931&gt;2,"Watch","OK"))</f>
        <v>OK</v>
      </c>
    </row>
    <row r="932" customFormat="false" ht="15" hidden="false" customHeight="true" outlineLevel="0" collapsed="false">
      <c r="A932" s="52" t="s">
        <v>15442</v>
      </c>
      <c r="B932" s="52" t="s">
        <v>15443</v>
      </c>
      <c r="C932" s="52" t="s">
        <v>569</v>
      </c>
      <c r="D932" s="52" t="s">
        <v>45</v>
      </c>
      <c r="E932" s="52" t="n">
        <v>92.9</v>
      </c>
      <c r="F932" s="52" t="n">
        <v>98.3</v>
      </c>
      <c r="G932" s="54" t="n">
        <f aca="false">ROUND(E932*F932/100,1)</f>
        <v>91.3</v>
      </c>
      <c r="H932" s="52" t="n">
        <v>7.93</v>
      </c>
      <c r="I932" s="52" t="n">
        <v>96.2</v>
      </c>
      <c r="J932" s="52" t="n">
        <v>12.3</v>
      </c>
      <c r="K932" s="52" t="n">
        <v>-1.66</v>
      </c>
      <c r="L932" s="52" t="n">
        <v>7</v>
      </c>
      <c r="M932" s="52" t="n">
        <v>95.9</v>
      </c>
      <c r="N932" s="52" t="s">
        <v>80</v>
      </c>
      <c r="O932" s="52" t="s">
        <v>10066</v>
      </c>
      <c r="P932" s="55" t="str">
        <f aca="false">IF(G932&gt;=90,"Excellent",IF(G932&gt;=80,"Good",IF(G932&gt;=70,"At Risk","Poor")))</f>
        <v>Excellent</v>
      </c>
      <c r="Q932" s="55" t="n">
        <f aca="false">ROUND(G932*0.4+(100-H932)*0.3+I932*0.3,2)</f>
        <v>93</v>
      </c>
      <c r="R932" s="55" t="str">
        <f aca="false">IF(H932&gt;5,"High Rejection",IF(H932&gt;2,"Watch","OK"))</f>
        <v>High Rejection</v>
      </c>
    </row>
    <row r="933" customFormat="false" ht="15" hidden="false" customHeight="true" outlineLevel="0" collapsed="false">
      <c r="A933" s="56" t="s">
        <v>15444</v>
      </c>
      <c r="B933" s="56" t="s">
        <v>14712</v>
      </c>
      <c r="C933" s="56" t="s">
        <v>2123</v>
      </c>
      <c r="D933" s="56" t="s">
        <v>46</v>
      </c>
      <c r="E933" s="56" t="n">
        <v>89</v>
      </c>
      <c r="F933" s="56" t="n">
        <v>84.8</v>
      </c>
      <c r="G933" s="54" t="n">
        <f aca="false">ROUND(E933*F933/100,1)</f>
        <v>75.5</v>
      </c>
      <c r="H933" s="56" t="n">
        <v>4.84</v>
      </c>
      <c r="I933" s="56" t="n">
        <v>88</v>
      </c>
      <c r="J933" s="56" t="n">
        <v>11</v>
      </c>
      <c r="K933" s="56" t="n">
        <v>0.84</v>
      </c>
      <c r="L933" s="56" t="n">
        <v>3</v>
      </c>
      <c r="M933" s="56" t="n">
        <v>58.8</v>
      </c>
      <c r="N933" s="56" t="s">
        <v>80</v>
      </c>
      <c r="O933" s="56" t="s">
        <v>10061</v>
      </c>
      <c r="P933" s="55" t="str">
        <f aca="false">IF(G933&gt;=90,"Excellent",IF(G933&gt;=80,"Good",IF(G933&gt;=70,"At Risk","Poor")))</f>
        <v>At Risk</v>
      </c>
      <c r="Q933" s="55" t="n">
        <f aca="false">ROUND(G933*0.4+(100-H933)*0.3+I933*0.3,2)</f>
        <v>85.15</v>
      </c>
      <c r="R933" s="55" t="str">
        <f aca="false">IF(H933&gt;5,"High Rejection",IF(H933&gt;2,"Watch","OK"))</f>
        <v>Watch</v>
      </c>
    </row>
    <row r="934" customFormat="false" ht="15" hidden="false" customHeight="true" outlineLevel="0" collapsed="false">
      <c r="A934" s="52" t="s">
        <v>15445</v>
      </c>
      <c r="B934" s="52" t="s">
        <v>14764</v>
      </c>
      <c r="C934" s="52" t="s">
        <v>7128</v>
      </c>
      <c r="D934" s="52" t="s">
        <v>48</v>
      </c>
      <c r="E934" s="52" t="n">
        <v>92.8</v>
      </c>
      <c r="F934" s="52" t="n">
        <v>74.5</v>
      </c>
      <c r="G934" s="54" t="n">
        <f aca="false">ROUND(E934*F934/100,1)</f>
        <v>69.1</v>
      </c>
      <c r="H934" s="52" t="n">
        <v>4.31</v>
      </c>
      <c r="I934" s="52" t="n">
        <v>90.6</v>
      </c>
      <c r="J934" s="52" t="n">
        <v>-1</v>
      </c>
      <c r="K934" s="52" t="n">
        <v>0.77</v>
      </c>
      <c r="L934" s="52" t="n">
        <v>7</v>
      </c>
      <c r="M934" s="52" t="n">
        <v>97.3</v>
      </c>
      <c r="N934" s="52" t="s">
        <v>80</v>
      </c>
      <c r="O934" s="52" t="s">
        <v>10061</v>
      </c>
      <c r="P934" s="55" t="str">
        <f aca="false">IF(G934&gt;=90,"Excellent",IF(G934&gt;=80,"Good",IF(G934&gt;=70,"At Risk","Poor")))</f>
        <v>Poor</v>
      </c>
      <c r="Q934" s="55" t="n">
        <f aca="false">ROUND(G934*0.4+(100-H934)*0.3+I934*0.3,2)</f>
        <v>83.53</v>
      </c>
      <c r="R934" s="55" t="str">
        <f aca="false">IF(H934&gt;5,"High Rejection",IF(H934&gt;2,"Watch","OK"))</f>
        <v>Watch</v>
      </c>
    </row>
    <row r="935" customFormat="false" ht="15" hidden="false" customHeight="true" outlineLevel="0" collapsed="false">
      <c r="A935" s="56" t="s">
        <v>15446</v>
      </c>
      <c r="B935" s="56" t="s">
        <v>15171</v>
      </c>
      <c r="C935" s="56" t="s">
        <v>1895</v>
      </c>
      <c r="D935" s="56" t="s">
        <v>36</v>
      </c>
      <c r="E935" s="56" t="n">
        <v>82.3</v>
      </c>
      <c r="F935" s="56" t="n">
        <v>99.4</v>
      </c>
      <c r="G935" s="54" t="n">
        <f aca="false">ROUND(E935*F935/100,1)</f>
        <v>81.8</v>
      </c>
      <c r="H935" s="56" t="n">
        <v>4.11</v>
      </c>
      <c r="I935" s="56" t="n">
        <v>92.9</v>
      </c>
      <c r="J935" s="56" t="n">
        <v>-0.3</v>
      </c>
      <c r="K935" s="56" t="n">
        <v>8.63</v>
      </c>
      <c r="L935" s="56" t="n">
        <v>10</v>
      </c>
      <c r="M935" s="56" t="n">
        <v>74.1</v>
      </c>
      <c r="N935" s="56" t="s">
        <v>78</v>
      </c>
      <c r="O935" s="56" t="s">
        <v>10061</v>
      </c>
      <c r="P935" s="55" t="str">
        <f aca="false">IF(G935&gt;=90,"Excellent",IF(G935&gt;=80,"Good",IF(G935&gt;=70,"At Risk","Poor")))</f>
        <v>Good</v>
      </c>
      <c r="Q935" s="55" t="n">
        <f aca="false">ROUND(G935*0.4+(100-H935)*0.3+I935*0.3,2)</f>
        <v>89.36</v>
      </c>
      <c r="R935" s="55" t="str">
        <f aca="false">IF(H935&gt;5,"High Rejection",IF(H935&gt;2,"Watch","OK"))</f>
        <v>Watch</v>
      </c>
    </row>
    <row r="936" customFormat="false" ht="15" hidden="false" customHeight="true" outlineLevel="0" collapsed="false">
      <c r="A936" s="52" t="s">
        <v>15447</v>
      </c>
      <c r="B936" s="52" t="s">
        <v>5835</v>
      </c>
      <c r="C936" s="52" t="s">
        <v>6378</v>
      </c>
      <c r="D936" s="52" t="s">
        <v>53</v>
      </c>
      <c r="E936" s="52" t="n">
        <v>69.1</v>
      </c>
      <c r="F936" s="52" t="n">
        <v>97.2</v>
      </c>
      <c r="G936" s="54" t="n">
        <f aca="false">ROUND(E936*F936/100,1)</f>
        <v>67.2</v>
      </c>
      <c r="H936" s="52" t="n">
        <v>0.07</v>
      </c>
      <c r="I936" s="52" t="n">
        <v>92.5</v>
      </c>
      <c r="J936" s="52" t="n">
        <v>0.6</v>
      </c>
      <c r="K936" s="52" t="n">
        <v>2.14</v>
      </c>
      <c r="L936" s="52" t="n">
        <v>5</v>
      </c>
      <c r="M936" s="52" t="n">
        <v>94.8</v>
      </c>
      <c r="N936" s="52" t="s">
        <v>79</v>
      </c>
      <c r="O936" s="52" t="s">
        <v>10061</v>
      </c>
      <c r="P936" s="55" t="str">
        <f aca="false">IF(G936&gt;=90,"Excellent",IF(G936&gt;=80,"Good",IF(G936&gt;=70,"At Risk","Poor")))</f>
        <v>Poor</v>
      </c>
      <c r="Q936" s="55" t="n">
        <f aca="false">ROUND(G936*0.4+(100-H936)*0.3+I936*0.3,2)</f>
        <v>84.61</v>
      </c>
      <c r="R936" s="55" t="str">
        <f aca="false">IF(H936&gt;5,"High Rejection",IF(H936&gt;2,"Watch","OK"))</f>
        <v>OK</v>
      </c>
    </row>
    <row r="937" customFormat="false" ht="15" hidden="false" customHeight="true" outlineLevel="0" collapsed="false">
      <c r="A937" s="56" t="s">
        <v>15448</v>
      </c>
      <c r="B937" s="56" t="s">
        <v>15449</v>
      </c>
      <c r="C937" s="56" t="s">
        <v>2014</v>
      </c>
      <c r="D937" s="56" t="s">
        <v>54</v>
      </c>
      <c r="E937" s="56" t="n">
        <v>81.8</v>
      </c>
      <c r="F937" s="56" t="n">
        <v>70.4</v>
      </c>
      <c r="G937" s="54" t="n">
        <f aca="false">ROUND(E937*F937/100,1)</f>
        <v>57.6</v>
      </c>
      <c r="H937" s="56" t="n">
        <v>6.8</v>
      </c>
      <c r="I937" s="56" t="n">
        <v>95.1</v>
      </c>
      <c r="J937" s="56" t="n">
        <v>-0.4</v>
      </c>
      <c r="K937" s="56" t="n">
        <v>3.47</v>
      </c>
      <c r="L937" s="56" t="n">
        <v>7</v>
      </c>
      <c r="M937" s="56" t="n">
        <v>86.3</v>
      </c>
      <c r="N937" s="56" t="s">
        <v>81</v>
      </c>
      <c r="O937" s="56" t="s">
        <v>10066</v>
      </c>
      <c r="P937" s="55" t="str">
        <f aca="false">IF(G937&gt;=90,"Excellent",IF(G937&gt;=80,"Good",IF(G937&gt;=70,"At Risk","Poor")))</f>
        <v>Poor</v>
      </c>
      <c r="Q937" s="55" t="n">
        <f aca="false">ROUND(G937*0.4+(100-H937)*0.3+I937*0.3,2)</f>
        <v>79.53</v>
      </c>
      <c r="R937" s="55" t="str">
        <f aca="false">IF(H937&gt;5,"High Rejection",IF(H937&gt;2,"Watch","OK"))</f>
        <v>High Rejection</v>
      </c>
    </row>
    <row r="938" customFormat="false" ht="15" hidden="false" customHeight="true" outlineLevel="0" collapsed="false">
      <c r="A938" s="52" t="s">
        <v>15450</v>
      </c>
      <c r="B938" s="52" t="s">
        <v>6214</v>
      </c>
      <c r="C938" s="52" t="s">
        <v>13897</v>
      </c>
      <c r="D938" s="52" t="s">
        <v>53</v>
      </c>
      <c r="E938" s="52" t="n">
        <v>94.6</v>
      </c>
      <c r="F938" s="52" t="n">
        <v>77.2</v>
      </c>
      <c r="G938" s="54" t="n">
        <f aca="false">ROUND(E938*F938/100,1)</f>
        <v>73</v>
      </c>
      <c r="H938" s="52" t="n">
        <v>5.57</v>
      </c>
      <c r="I938" s="52" t="n">
        <v>90</v>
      </c>
      <c r="J938" s="52" t="n">
        <v>11.9</v>
      </c>
      <c r="K938" s="52" t="n">
        <v>6.79</v>
      </c>
      <c r="L938" s="52" t="n">
        <v>4</v>
      </c>
      <c r="M938" s="52" t="n">
        <v>70.1</v>
      </c>
      <c r="N938" s="52" t="s">
        <v>80</v>
      </c>
      <c r="O938" s="52" t="s">
        <v>10066</v>
      </c>
      <c r="P938" s="55" t="str">
        <f aca="false">IF(G938&gt;=90,"Excellent",IF(G938&gt;=80,"Good",IF(G938&gt;=70,"At Risk","Poor")))</f>
        <v>At Risk</v>
      </c>
      <c r="Q938" s="55" t="n">
        <f aca="false">ROUND(G938*0.4+(100-H938)*0.3+I938*0.3,2)</f>
        <v>84.53</v>
      </c>
      <c r="R938" s="55" t="str">
        <f aca="false">IF(H938&gt;5,"High Rejection",IF(H938&gt;2,"Watch","OK"))</f>
        <v>High Rejection</v>
      </c>
    </row>
    <row r="939" customFormat="false" ht="15" hidden="false" customHeight="true" outlineLevel="0" collapsed="false">
      <c r="A939" s="56" t="s">
        <v>15451</v>
      </c>
      <c r="B939" s="56" t="s">
        <v>4362</v>
      </c>
      <c r="C939" s="56" t="s">
        <v>3012</v>
      </c>
      <c r="D939" s="56" t="s">
        <v>53</v>
      </c>
      <c r="E939" s="56" t="n">
        <v>94.9</v>
      </c>
      <c r="F939" s="56" t="n">
        <v>92.3</v>
      </c>
      <c r="G939" s="54" t="n">
        <f aca="false">ROUND(E939*F939/100,1)</f>
        <v>87.6</v>
      </c>
      <c r="H939" s="56" t="n">
        <v>7.58</v>
      </c>
      <c r="I939" s="56" t="n">
        <v>99.5</v>
      </c>
      <c r="J939" s="56" t="n">
        <v>9.8</v>
      </c>
      <c r="K939" s="56" t="n">
        <v>-1.43</v>
      </c>
      <c r="L939" s="56" t="n">
        <v>0</v>
      </c>
      <c r="M939" s="56" t="n">
        <v>64.6</v>
      </c>
      <c r="N939" s="56" t="s">
        <v>81</v>
      </c>
      <c r="O939" s="56" t="s">
        <v>10061</v>
      </c>
      <c r="P939" s="55" t="str">
        <f aca="false">IF(G939&gt;=90,"Excellent",IF(G939&gt;=80,"Good",IF(G939&gt;=70,"At Risk","Poor")))</f>
        <v>Good</v>
      </c>
      <c r="Q939" s="55" t="n">
        <f aca="false">ROUND(G939*0.4+(100-H939)*0.3+I939*0.3,2)</f>
        <v>92.62</v>
      </c>
      <c r="R939" s="55" t="str">
        <f aca="false">IF(H939&gt;5,"High Rejection",IF(H939&gt;2,"Watch","OK"))</f>
        <v>High Rejection</v>
      </c>
    </row>
    <row r="940" customFormat="false" ht="15" hidden="false" customHeight="true" outlineLevel="0" collapsed="false">
      <c r="A940" s="52" t="s">
        <v>15452</v>
      </c>
      <c r="B940" s="52" t="s">
        <v>6915</v>
      </c>
      <c r="C940" s="52" t="s">
        <v>4200</v>
      </c>
      <c r="D940" s="52" t="s">
        <v>13</v>
      </c>
      <c r="E940" s="52" t="n">
        <v>87.4</v>
      </c>
      <c r="F940" s="52" t="n">
        <v>72.6</v>
      </c>
      <c r="G940" s="54" t="n">
        <f aca="false">ROUND(E940*F940/100,1)</f>
        <v>63.5</v>
      </c>
      <c r="H940" s="52" t="n">
        <v>7.85</v>
      </c>
      <c r="I940" s="52" t="n">
        <v>96</v>
      </c>
      <c r="J940" s="52" t="n">
        <v>5.4</v>
      </c>
      <c r="K940" s="52" t="n">
        <v>4.22</v>
      </c>
      <c r="L940" s="52" t="n">
        <v>10</v>
      </c>
      <c r="M940" s="52" t="n">
        <v>95.1</v>
      </c>
      <c r="N940" s="52" t="s">
        <v>80</v>
      </c>
      <c r="O940" s="52" t="s">
        <v>10066</v>
      </c>
      <c r="P940" s="55" t="str">
        <f aca="false">IF(G940&gt;=90,"Excellent",IF(G940&gt;=80,"Good",IF(G940&gt;=70,"At Risk","Poor")))</f>
        <v>Poor</v>
      </c>
      <c r="Q940" s="55" t="n">
        <f aca="false">ROUND(G940*0.4+(100-H940)*0.3+I940*0.3,2)</f>
        <v>81.85</v>
      </c>
      <c r="R940" s="55" t="str">
        <f aca="false">IF(H940&gt;5,"High Rejection",IF(H940&gt;2,"Watch","OK"))</f>
        <v>High Rejection</v>
      </c>
    </row>
    <row r="941" customFormat="false" ht="15" hidden="false" customHeight="true" outlineLevel="0" collapsed="false">
      <c r="A941" s="56" t="s">
        <v>15453</v>
      </c>
      <c r="B941" s="56" t="s">
        <v>4126</v>
      </c>
      <c r="C941" s="56" t="s">
        <v>8780</v>
      </c>
      <c r="D941" s="56" t="s">
        <v>13</v>
      </c>
      <c r="E941" s="56" t="n">
        <v>72.7</v>
      </c>
      <c r="F941" s="56" t="n">
        <v>75.5</v>
      </c>
      <c r="G941" s="54" t="n">
        <f aca="false">ROUND(E941*F941/100,1)</f>
        <v>54.9</v>
      </c>
      <c r="H941" s="56" t="n">
        <v>1.79</v>
      </c>
      <c r="I941" s="56" t="n">
        <v>89.8</v>
      </c>
      <c r="J941" s="56" t="n">
        <v>-1.7</v>
      </c>
      <c r="K941" s="56" t="n">
        <v>-0.3</v>
      </c>
      <c r="L941" s="56" t="n">
        <v>1</v>
      </c>
      <c r="M941" s="56" t="n">
        <v>88.8</v>
      </c>
      <c r="N941" s="56" t="s">
        <v>80</v>
      </c>
      <c r="O941" s="56" t="s">
        <v>10066</v>
      </c>
      <c r="P941" s="55" t="str">
        <f aca="false">IF(G941&gt;=90,"Excellent",IF(G941&gt;=80,"Good",IF(G941&gt;=70,"At Risk","Poor")))</f>
        <v>Poor</v>
      </c>
      <c r="Q941" s="55" t="n">
        <f aca="false">ROUND(G941*0.4+(100-H941)*0.3+I941*0.3,2)</f>
        <v>78.36</v>
      </c>
      <c r="R941" s="55" t="str">
        <f aca="false">IF(H941&gt;5,"High Rejection",IF(H941&gt;2,"Watch","OK"))</f>
        <v>OK</v>
      </c>
    </row>
    <row r="942" customFormat="false" ht="15" hidden="false" customHeight="true" outlineLevel="0" collapsed="false">
      <c r="A942" s="52" t="s">
        <v>15454</v>
      </c>
      <c r="B942" s="52" t="s">
        <v>15455</v>
      </c>
      <c r="C942" s="52" t="s">
        <v>4369</v>
      </c>
      <c r="D942" s="52" t="s">
        <v>43</v>
      </c>
      <c r="E942" s="52" t="n">
        <v>60.3</v>
      </c>
      <c r="F942" s="52" t="n">
        <v>75.9</v>
      </c>
      <c r="G942" s="54" t="n">
        <f aca="false">ROUND(E942*F942/100,1)</f>
        <v>45.8</v>
      </c>
      <c r="H942" s="52" t="n">
        <v>5.25</v>
      </c>
      <c r="I942" s="52" t="n">
        <v>87.3</v>
      </c>
      <c r="J942" s="52" t="n">
        <v>0.6</v>
      </c>
      <c r="K942" s="52" t="n">
        <v>0.01</v>
      </c>
      <c r="L942" s="52" t="n">
        <v>4</v>
      </c>
      <c r="M942" s="52" t="n">
        <v>50.7</v>
      </c>
      <c r="N942" s="52" t="s">
        <v>78</v>
      </c>
      <c r="O942" s="52" t="s">
        <v>10066</v>
      </c>
      <c r="P942" s="55" t="str">
        <f aca="false">IF(G942&gt;=90,"Excellent",IF(G942&gt;=80,"Good",IF(G942&gt;=70,"At Risk","Poor")))</f>
        <v>Poor</v>
      </c>
      <c r="Q942" s="55" t="n">
        <f aca="false">ROUND(G942*0.4+(100-H942)*0.3+I942*0.3,2)</f>
        <v>72.94</v>
      </c>
      <c r="R942" s="55" t="str">
        <f aca="false">IF(H942&gt;5,"High Rejection",IF(H942&gt;2,"Watch","OK"))</f>
        <v>High Rejection</v>
      </c>
    </row>
    <row r="943" customFormat="false" ht="15" hidden="false" customHeight="true" outlineLevel="0" collapsed="false">
      <c r="A943" s="56" t="s">
        <v>15456</v>
      </c>
      <c r="B943" s="56" t="s">
        <v>15457</v>
      </c>
      <c r="C943" s="56" t="s">
        <v>2079</v>
      </c>
      <c r="D943" s="56" t="s">
        <v>43</v>
      </c>
      <c r="E943" s="56" t="n">
        <v>89.2</v>
      </c>
      <c r="F943" s="56" t="n">
        <v>84.8</v>
      </c>
      <c r="G943" s="54" t="n">
        <f aca="false">ROUND(E943*F943/100,1)</f>
        <v>75.6</v>
      </c>
      <c r="H943" s="56" t="n">
        <v>0.11</v>
      </c>
      <c r="I943" s="56" t="n">
        <v>96.1</v>
      </c>
      <c r="J943" s="56" t="n">
        <v>6.8</v>
      </c>
      <c r="K943" s="56" t="n">
        <v>7.06</v>
      </c>
      <c r="L943" s="56" t="n">
        <v>1</v>
      </c>
      <c r="M943" s="56" t="n">
        <v>96.3</v>
      </c>
      <c r="N943" s="56" t="s">
        <v>78</v>
      </c>
      <c r="O943" s="56" t="s">
        <v>10061</v>
      </c>
      <c r="P943" s="55" t="str">
        <f aca="false">IF(G943&gt;=90,"Excellent",IF(G943&gt;=80,"Good",IF(G943&gt;=70,"At Risk","Poor")))</f>
        <v>At Risk</v>
      </c>
      <c r="Q943" s="55" t="n">
        <f aca="false">ROUND(G943*0.4+(100-H943)*0.3+I943*0.3,2)</f>
        <v>89.04</v>
      </c>
      <c r="R943" s="55" t="str">
        <f aca="false">IF(H943&gt;5,"High Rejection",IF(H943&gt;2,"Watch","OK"))</f>
        <v>OK</v>
      </c>
    </row>
    <row r="944" customFormat="false" ht="15" hidden="false" customHeight="true" outlineLevel="0" collapsed="false">
      <c r="A944" s="52" t="s">
        <v>15458</v>
      </c>
      <c r="B944" s="52" t="s">
        <v>14636</v>
      </c>
      <c r="C944" s="52" t="s">
        <v>3229</v>
      </c>
      <c r="D944" s="52" t="s">
        <v>56</v>
      </c>
      <c r="E944" s="52" t="n">
        <v>70</v>
      </c>
      <c r="F944" s="52" t="n">
        <v>86.1</v>
      </c>
      <c r="G944" s="54" t="n">
        <f aca="false">ROUND(E944*F944/100,1)</f>
        <v>60.3</v>
      </c>
      <c r="H944" s="52" t="n">
        <v>1.04</v>
      </c>
      <c r="I944" s="52" t="n">
        <v>96.3</v>
      </c>
      <c r="J944" s="52" t="n">
        <v>11.7</v>
      </c>
      <c r="K944" s="52" t="n">
        <v>-2.82</v>
      </c>
      <c r="L944" s="52" t="n">
        <v>3</v>
      </c>
      <c r="M944" s="52" t="n">
        <v>84.9</v>
      </c>
      <c r="N944" s="52" t="s">
        <v>79</v>
      </c>
      <c r="O944" s="52" t="s">
        <v>10066</v>
      </c>
      <c r="P944" s="55" t="str">
        <f aca="false">IF(G944&gt;=90,"Excellent",IF(G944&gt;=80,"Good",IF(G944&gt;=70,"At Risk","Poor")))</f>
        <v>Poor</v>
      </c>
      <c r="Q944" s="55" t="n">
        <f aca="false">ROUND(G944*0.4+(100-H944)*0.3+I944*0.3,2)</f>
        <v>82.7</v>
      </c>
      <c r="R944" s="55" t="str">
        <f aca="false">IF(H944&gt;5,"High Rejection",IF(H944&gt;2,"Watch","OK"))</f>
        <v>OK</v>
      </c>
    </row>
    <row r="945" customFormat="false" ht="15" hidden="false" customHeight="true" outlineLevel="0" collapsed="false">
      <c r="A945" s="56" t="s">
        <v>15459</v>
      </c>
      <c r="B945" s="56" t="s">
        <v>5512</v>
      </c>
      <c r="C945" s="56" t="s">
        <v>3686</v>
      </c>
      <c r="D945" s="56" t="s">
        <v>33</v>
      </c>
      <c r="E945" s="56" t="n">
        <v>98.7</v>
      </c>
      <c r="F945" s="56" t="n">
        <v>78.5</v>
      </c>
      <c r="G945" s="54" t="n">
        <f aca="false">ROUND(E945*F945/100,1)</f>
        <v>77.5</v>
      </c>
      <c r="H945" s="56" t="n">
        <v>4.69</v>
      </c>
      <c r="I945" s="56" t="n">
        <v>90.9</v>
      </c>
      <c r="J945" s="56" t="n">
        <v>7.2</v>
      </c>
      <c r="K945" s="56" t="n">
        <v>2.35</v>
      </c>
      <c r="L945" s="56" t="n">
        <v>3</v>
      </c>
      <c r="M945" s="56" t="n">
        <v>51.5</v>
      </c>
      <c r="N945" s="56" t="s">
        <v>78</v>
      </c>
      <c r="O945" s="56" t="s">
        <v>10061</v>
      </c>
      <c r="P945" s="55" t="str">
        <f aca="false">IF(G945&gt;=90,"Excellent",IF(G945&gt;=80,"Good",IF(G945&gt;=70,"At Risk","Poor")))</f>
        <v>At Risk</v>
      </c>
      <c r="Q945" s="55" t="n">
        <f aca="false">ROUND(G945*0.4+(100-H945)*0.3+I945*0.3,2)</f>
        <v>86.86</v>
      </c>
      <c r="R945" s="55" t="str">
        <f aca="false">IF(H945&gt;5,"High Rejection",IF(H945&gt;2,"Watch","OK"))</f>
        <v>Watch</v>
      </c>
    </row>
    <row r="946" customFormat="false" ht="15" hidden="false" customHeight="true" outlineLevel="0" collapsed="false">
      <c r="A946" s="52" t="s">
        <v>15460</v>
      </c>
      <c r="B946" s="52" t="s">
        <v>4453</v>
      </c>
      <c r="C946" s="52" t="s">
        <v>2270</v>
      </c>
      <c r="D946" s="52" t="s">
        <v>39</v>
      </c>
      <c r="E946" s="52" t="n">
        <v>76.2</v>
      </c>
      <c r="F946" s="52" t="n">
        <v>95.6</v>
      </c>
      <c r="G946" s="54" t="n">
        <f aca="false">ROUND(E946*F946/100,1)</f>
        <v>72.8</v>
      </c>
      <c r="H946" s="52" t="n">
        <v>0.49</v>
      </c>
      <c r="I946" s="52" t="n">
        <v>85.1</v>
      </c>
      <c r="J946" s="52" t="n">
        <v>13.3</v>
      </c>
      <c r="K946" s="52" t="n">
        <v>6.16</v>
      </c>
      <c r="L946" s="52" t="n">
        <v>6</v>
      </c>
      <c r="M946" s="52" t="n">
        <v>89.1</v>
      </c>
      <c r="N946" s="52" t="s">
        <v>79</v>
      </c>
      <c r="O946" s="52" t="s">
        <v>10066</v>
      </c>
      <c r="P946" s="55" t="str">
        <f aca="false">IF(G946&gt;=90,"Excellent",IF(G946&gt;=80,"Good",IF(G946&gt;=70,"At Risk","Poor")))</f>
        <v>At Risk</v>
      </c>
      <c r="Q946" s="55" t="n">
        <f aca="false">ROUND(G946*0.4+(100-H946)*0.3+I946*0.3,2)</f>
        <v>84.5</v>
      </c>
      <c r="R946" s="55" t="str">
        <f aca="false">IF(H946&gt;5,"High Rejection",IF(H946&gt;2,"Watch","OK"))</f>
        <v>OK</v>
      </c>
    </row>
    <row r="947" customFormat="false" ht="15" hidden="false" customHeight="true" outlineLevel="0" collapsed="false">
      <c r="A947" s="56" t="s">
        <v>15461</v>
      </c>
      <c r="B947" s="56" t="s">
        <v>4171</v>
      </c>
      <c r="C947" s="56" t="s">
        <v>532</v>
      </c>
      <c r="D947" s="56" t="s">
        <v>43</v>
      </c>
      <c r="E947" s="56" t="n">
        <v>67.1</v>
      </c>
      <c r="F947" s="56" t="n">
        <v>86.1</v>
      </c>
      <c r="G947" s="54" t="n">
        <f aca="false">ROUND(E947*F947/100,1)</f>
        <v>57.8</v>
      </c>
      <c r="H947" s="56" t="n">
        <v>0.5</v>
      </c>
      <c r="I947" s="56" t="n">
        <v>87.9</v>
      </c>
      <c r="J947" s="56" t="n">
        <v>-2.7</v>
      </c>
      <c r="K947" s="56" t="n">
        <v>3.4</v>
      </c>
      <c r="L947" s="56" t="n">
        <v>10</v>
      </c>
      <c r="M947" s="56" t="n">
        <v>63.1</v>
      </c>
      <c r="N947" s="56" t="s">
        <v>81</v>
      </c>
      <c r="O947" s="56" t="s">
        <v>10061</v>
      </c>
      <c r="P947" s="55" t="str">
        <f aca="false">IF(G947&gt;=90,"Excellent",IF(G947&gt;=80,"Good",IF(G947&gt;=70,"At Risk","Poor")))</f>
        <v>Poor</v>
      </c>
      <c r="Q947" s="55" t="n">
        <f aca="false">ROUND(G947*0.4+(100-H947)*0.3+I947*0.3,2)</f>
        <v>79.34</v>
      </c>
      <c r="R947" s="55" t="str">
        <f aca="false">IF(H947&gt;5,"High Rejection",IF(H947&gt;2,"Watch","OK"))</f>
        <v>OK</v>
      </c>
    </row>
    <row r="948" customFormat="false" ht="15" hidden="false" customHeight="true" outlineLevel="0" collapsed="false">
      <c r="A948" s="52" t="s">
        <v>15462</v>
      </c>
      <c r="B948" s="52" t="s">
        <v>15217</v>
      </c>
      <c r="C948" s="52" t="s">
        <v>5636</v>
      </c>
      <c r="D948" s="52" t="s">
        <v>49</v>
      </c>
      <c r="E948" s="52" t="n">
        <v>62.5</v>
      </c>
      <c r="F948" s="52" t="n">
        <v>93.6</v>
      </c>
      <c r="G948" s="54" t="n">
        <f aca="false">ROUND(E948*F948/100,1)</f>
        <v>58.5</v>
      </c>
      <c r="H948" s="52" t="n">
        <v>1.36</v>
      </c>
      <c r="I948" s="52" t="n">
        <v>85.6</v>
      </c>
      <c r="J948" s="52" t="n">
        <v>9.6</v>
      </c>
      <c r="K948" s="52" t="n">
        <v>0.24</v>
      </c>
      <c r="L948" s="52" t="n">
        <v>9</v>
      </c>
      <c r="M948" s="52" t="n">
        <v>61.5</v>
      </c>
      <c r="N948" s="52" t="s">
        <v>81</v>
      </c>
      <c r="O948" s="52" t="s">
        <v>10061</v>
      </c>
      <c r="P948" s="55" t="str">
        <f aca="false">IF(G948&gt;=90,"Excellent",IF(G948&gt;=80,"Good",IF(G948&gt;=70,"At Risk","Poor")))</f>
        <v>Poor</v>
      </c>
      <c r="Q948" s="55" t="n">
        <f aca="false">ROUND(G948*0.4+(100-H948)*0.3+I948*0.3,2)</f>
        <v>78.67</v>
      </c>
      <c r="R948" s="55" t="str">
        <f aca="false">IF(H948&gt;5,"High Rejection",IF(H948&gt;2,"Watch","OK"))</f>
        <v>OK</v>
      </c>
    </row>
    <row r="949" customFormat="false" ht="15" hidden="false" customHeight="true" outlineLevel="0" collapsed="false">
      <c r="A949" s="56" t="s">
        <v>15463</v>
      </c>
      <c r="B949" s="56" t="s">
        <v>5525</v>
      </c>
      <c r="C949" s="56" t="s">
        <v>5359</v>
      </c>
      <c r="D949" s="56" t="s">
        <v>45</v>
      </c>
      <c r="E949" s="56" t="n">
        <v>97</v>
      </c>
      <c r="F949" s="56" t="n">
        <v>89.5</v>
      </c>
      <c r="G949" s="54" t="n">
        <f aca="false">ROUND(E949*F949/100,1)</f>
        <v>86.8</v>
      </c>
      <c r="H949" s="56" t="n">
        <v>4.24</v>
      </c>
      <c r="I949" s="56" t="n">
        <v>87.3</v>
      </c>
      <c r="J949" s="56" t="n">
        <v>6.2</v>
      </c>
      <c r="K949" s="56" t="n">
        <v>4.4</v>
      </c>
      <c r="L949" s="56" t="n">
        <v>7</v>
      </c>
      <c r="M949" s="56" t="n">
        <v>72.4</v>
      </c>
      <c r="N949" s="56" t="s">
        <v>80</v>
      </c>
      <c r="O949" s="56" t="s">
        <v>10066</v>
      </c>
      <c r="P949" s="55" t="str">
        <f aca="false">IF(G949&gt;=90,"Excellent",IF(G949&gt;=80,"Good",IF(G949&gt;=70,"At Risk","Poor")))</f>
        <v>Good</v>
      </c>
      <c r="Q949" s="55" t="n">
        <f aca="false">ROUND(G949*0.4+(100-H949)*0.3+I949*0.3,2)</f>
        <v>89.64</v>
      </c>
      <c r="R949" s="55" t="str">
        <f aca="false">IF(H949&gt;5,"High Rejection",IF(H949&gt;2,"Watch","OK"))</f>
        <v>Watch</v>
      </c>
    </row>
    <row r="950" customFormat="false" ht="15" hidden="false" customHeight="true" outlineLevel="0" collapsed="false">
      <c r="A950" s="52" t="s">
        <v>15464</v>
      </c>
      <c r="B950" s="52" t="s">
        <v>4730</v>
      </c>
      <c r="C950" s="52" t="s">
        <v>9487</v>
      </c>
      <c r="D950" s="52" t="s">
        <v>56</v>
      </c>
      <c r="E950" s="52" t="n">
        <v>96.4</v>
      </c>
      <c r="F950" s="52" t="n">
        <v>79</v>
      </c>
      <c r="G950" s="54" t="n">
        <f aca="false">ROUND(E950*F950/100,1)</f>
        <v>76.2</v>
      </c>
      <c r="H950" s="52" t="n">
        <v>0.66</v>
      </c>
      <c r="I950" s="52" t="n">
        <v>91.7</v>
      </c>
      <c r="J950" s="52" t="n">
        <v>1.2</v>
      </c>
      <c r="K950" s="52" t="n">
        <v>7.06</v>
      </c>
      <c r="L950" s="52" t="n">
        <v>4</v>
      </c>
      <c r="M950" s="52" t="n">
        <v>60.7</v>
      </c>
      <c r="N950" s="52" t="s">
        <v>80</v>
      </c>
      <c r="O950" s="52" t="s">
        <v>10061</v>
      </c>
      <c r="P950" s="55" t="str">
        <f aca="false">IF(G950&gt;=90,"Excellent",IF(G950&gt;=80,"Good",IF(G950&gt;=70,"At Risk","Poor")))</f>
        <v>At Risk</v>
      </c>
      <c r="Q950" s="55" t="n">
        <f aca="false">ROUND(G950*0.4+(100-H950)*0.3+I950*0.3,2)</f>
        <v>87.79</v>
      </c>
      <c r="R950" s="55" t="str">
        <f aca="false">IF(H950&gt;5,"High Rejection",IF(H950&gt;2,"Watch","OK"))</f>
        <v>OK</v>
      </c>
    </row>
    <row r="951" customFormat="false" ht="15" hidden="false" customHeight="true" outlineLevel="0" collapsed="false">
      <c r="A951" s="56" t="s">
        <v>15465</v>
      </c>
      <c r="B951" s="56" t="s">
        <v>15437</v>
      </c>
      <c r="C951" s="56" t="s">
        <v>1762</v>
      </c>
      <c r="D951" s="56" t="s">
        <v>45</v>
      </c>
      <c r="E951" s="56" t="n">
        <v>81</v>
      </c>
      <c r="F951" s="56" t="n">
        <v>88.1</v>
      </c>
      <c r="G951" s="54" t="n">
        <f aca="false">ROUND(E951*F951/100,1)</f>
        <v>71.4</v>
      </c>
      <c r="H951" s="56" t="n">
        <v>6.75</v>
      </c>
      <c r="I951" s="56" t="n">
        <v>87</v>
      </c>
      <c r="J951" s="56" t="n">
        <v>1.3</v>
      </c>
      <c r="K951" s="56" t="n">
        <v>-2.61</v>
      </c>
      <c r="L951" s="56" t="n">
        <v>10</v>
      </c>
      <c r="M951" s="56" t="n">
        <v>50.3</v>
      </c>
      <c r="N951" s="56" t="s">
        <v>79</v>
      </c>
      <c r="O951" s="56" t="s">
        <v>10066</v>
      </c>
      <c r="P951" s="55" t="str">
        <f aca="false">IF(G951&gt;=90,"Excellent",IF(G951&gt;=80,"Good",IF(G951&gt;=70,"At Risk","Poor")))</f>
        <v>At Risk</v>
      </c>
      <c r="Q951" s="55" t="n">
        <f aca="false">ROUND(G951*0.4+(100-H951)*0.3+I951*0.3,2)</f>
        <v>82.64</v>
      </c>
      <c r="R951" s="55" t="str">
        <f aca="false">IF(H951&gt;5,"High Rejection",IF(H951&gt;2,"Watch","OK"))</f>
        <v>High Rejection</v>
      </c>
    </row>
    <row r="952" customFormat="false" ht="15" hidden="false" customHeight="true" outlineLevel="0" collapsed="false">
      <c r="A952" s="52" t="s">
        <v>15466</v>
      </c>
      <c r="B952" s="52" t="s">
        <v>15467</v>
      </c>
      <c r="C952" s="52" t="s">
        <v>12309</v>
      </c>
      <c r="D952" s="52" t="s">
        <v>45</v>
      </c>
      <c r="E952" s="52" t="n">
        <v>65.9</v>
      </c>
      <c r="F952" s="52" t="n">
        <v>98.4</v>
      </c>
      <c r="G952" s="54" t="n">
        <f aca="false">ROUND(E952*F952/100,1)</f>
        <v>64.8</v>
      </c>
      <c r="H952" s="52" t="n">
        <v>3.83</v>
      </c>
      <c r="I952" s="52" t="n">
        <v>92.4</v>
      </c>
      <c r="J952" s="52" t="n">
        <v>-2.3</v>
      </c>
      <c r="K952" s="52" t="n">
        <v>7.41</v>
      </c>
      <c r="L952" s="52" t="n">
        <v>3</v>
      </c>
      <c r="M952" s="52" t="n">
        <v>83.6</v>
      </c>
      <c r="N952" s="52" t="s">
        <v>81</v>
      </c>
      <c r="O952" s="52" t="s">
        <v>10061</v>
      </c>
      <c r="P952" s="55" t="str">
        <f aca="false">IF(G952&gt;=90,"Excellent",IF(G952&gt;=80,"Good",IF(G952&gt;=70,"At Risk","Poor")))</f>
        <v>Poor</v>
      </c>
      <c r="Q952" s="55" t="n">
        <f aca="false">ROUND(G952*0.4+(100-H952)*0.3+I952*0.3,2)</f>
        <v>82.49</v>
      </c>
      <c r="R952" s="55" t="str">
        <f aca="false">IF(H952&gt;5,"High Rejection",IF(H952&gt;2,"Watch","OK"))</f>
        <v>Watch</v>
      </c>
    </row>
    <row r="953" customFormat="false" ht="15" hidden="false" customHeight="true" outlineLevel="0" collapsed="false">
      <c r="A953" s="56" t="s">
        <v>15468</v>
      </c>
      <c r="B953" s="56" t="s">
        <v>7007</v>
      </c>
      <c r="C953" s="56" t="s">
        <v>4563</v>
      </c>
      <c r="D953" s="56" t="s">
        <v>53</v>
      </c>
      <c r="E953" s="56" t="n">
        <v>60.4</v>
      </c>
      <c r="F953" s="56" t="n">
        <v>91.1</v>
      </c>
      <c r="G953" s="54" t="n">
        <f aca="false">ROUND(E953*F953/100,1)</f>
        <v>55</v>
      </c>
      <c r="H953" s="56" t="n">
        <v>6.54</v>
      </c>
      <c r="I953" s="56" t="n">
        <v>97.9</v>
      </c>
      <c r="J953" s="56" t="n">
        <v>11</v>
      </c>
      <c r="K953" s="56" t="n">
        <v>5.68</v>
      </c>
      <c r="L953" s="56" t="n">
        <v>2</v>
      </c>
      <c r="M953" s="56" t="n">
        <v>73.4</v>
      </c>
      <c r="N953" s="56" t="s">
        <v>79</v>
      </c>
      <c r="O953" s="56" t="s">
        <v>10061</v>
      </c>
      <c r="P953" s="55" t="str">
        <f aca="false">IF(G953&gt;=90,"Excellent",IF(G953&gt;=80,"Good",IF(G953&gt;=70,"At Risk","Poor")))</f>
        <v>Poor</v>
      </c>
      <c r="Q953" s="55" t="n">
        <f aca="false">ROUND(G953*0.4+(100-H953)*0.3+I953*0.3,2)</f>
        <v>79.41</v>
      </c>
      <c r="R953" s="55" t="str">
        <f aca="false">IF(H953&gt;5,"High Rejection",IF(H953&gt;2,"Watch","OK"))</f>
        <v>High Rejection</v>
      </c>
    </row>
    <row r="954" customFormat="false" ht="15" hidden="false" customHeight="true" outlineLevel="0" collapsed="false">
      <c r="A954" s="52" t="s">
        <v>15469</v>
      </c>
      <c r="B954" s="52" t="s">
        <v>4171</v>
      </c>
      <c r="C954" s="52" t="s">
        <v>1080</v>
      </c>
      <c r="D954" s="52" t="s">
        <v>13</v>
      </c>
      <c r="E954" s="52" t="n">
        <v>91.3</v>
      </c>
      <c r="F954" s="52" t="n">
        <v>77.8</v>
      </c>
      <c r="G954" s="54" t="n">
        <f aca="false">ROUND(E954*F954/100,1)</f>
        <v>71</v>
      </c>
      <c r="H954" s="52" t="n">
        <v>4.41</v>
      </c>
      <c r="I954" s="52" t="n">
        <v>97.5</v>
      </c>
      <c r="J954" s="52" t="n">
        <v>10.2</v>
      </c>
      <c r="K954" s="52" t="n">
        <v>3.6</v>
      </c>
      <c r="L954" s="52" t="n">
        <v>9</v>
      </c>
      <c r="M954" s="52" t="n">
        <v>68</v>
      </c>
      <c r="N954" s="52" t="s">
        <v>80</v>
      </c>
      <c r="O954" s="52" t="s">
        <v>10066</v>
      </c>
      <c r="P954" s="55" t="str">
        <f aca="false">IF(G954&gt;=90,"Excellent",IF(G954&gt;=80,"Good",IF(G954&gt;=70,"At Risk","Poor")))</f>
        <v>At Risk</v>
      </c>
      <c r="Q954" s="55" t="n">
        <f aca="false">ROUND(G954*0.4+(100-H954)*0.3+I954*0.3,2)</f>
        <v>86.33</v>
      </c>
      <c r="R954" s="55" t="str">
        <f aca="false">IF(H954&gt;5,"High Rejection",IF(H954&gt;2,"Watch","OK"))</f>
        <v>Watch</v>
      </c>
    </row>
    <row r="955" customFormat="false" ht="15" hidden="false" customHeight="true" outlineLevel="0" collapsed="false">
      <c r="A955" s="56" t="s">
        <v>15470</v>
      </c>
      <c r="B955" s="56" t="s">
        <v>15471</v>
      </c>
      <c r="C955" s="56" t="s">
        <v>447</v>
      </c>
      <c r="D955" s="56" t="s">
        <v>19</v>
      </c>
      <c r="E955" s="56" t="n">
        <v>99.6</v>
      </c>
      <c r="F955" s="56" t="n">
        <v>97.4</v>
      </c>
      <c r="G955" s="54" t="n">
        <f aca="false">ROUND(E955*F955/100,1)</f>
        <v>97</v>
      </c>
      <c r="H955" s="56" t="n">
        <v>2.79</v>
      </c>
      <c r="I955" s="56" t="n">
        <v>98.8</v>
      </c>
      <c r="J955" s="56" t="n">
        <v>-0.1</v>
      </c>
      <c r="K955" s="56" t="n">
        <v>1.61</v>
      </c>
      <c r="L955" s="56" t="n">
        <v>6</v>
      </c>
      <c r="M955" s="56" t="n">
        <v>60.6</v>
      </c>
      <c r="N955" s="56" t="s">
        <v>80</v>
      </c>
      <c r="O955" s="56" t="s">
        <v>10061</v>
      </c>
      <c r="P955" s="55" t="str">
        <f aca="false">IF(G955&gt;=90,"Excellent",IF(G955&gt;=80,"Good",IF(G955&gt;=70,"At Risk","Poor")))</f>
        <v>Excellent</v>
      </c>
      <c r="Q955" s="55" t="n">
        <f aca="false">ROUND(G955*0.4+(100-H955)*0.3+I955*0.3,2)</f>
        <v>97.6</v>
      </c>
      <c r="R955" s="55" t="str">
        <f aca="false">IF(H955&gt;5,"High Rejection",IF(H955&gt;2,"Watch","OK"))</f>
        <v>Watch</v>
      </c>
    </row>
    <row r="956" customFormat="false" ht="15" hidden="false" customHeight="true" outlineLevel="0" collapsed="false">
      <c r="A956" s="52" t="s">
        <v>15472</v>
      </c>
      <c r="B956" s="52" t="s">
        <v>6683</v>
      </c>
      <c r="C956" s="52" t="s">
        <v>9224</v>
      </c>
      <c r="D956" s="52" t="s">
        <v>52</v>
      </c>
      <c r="E956" s="52" t="n">
        <v>96.5</v>
      </c>
      <c r="F956" s="52" t="n">
        <v>85.5</v>
      </c>
      <c r="G956" s="54" t="n">
        <f aca="false">ROUND(E956*F956/100,1)</f>
        <v>82.5</v>
      </c>
      <c r="H956" s="52" t="n">
        <v>7.01</v>
      </c>
      <c r="I956" s="52" t="n">
        <v>86.8</v>
      </c>
      <c r="J956" s="52" t="n">
        <v>1.7</v>
      </c>
      <c r="K956" s="52" t="n">
        <v>-0.43</v>
      </c>
      <c r="L956" s="52" t="n">
        <v>4</v>
      </c>
      <c r="M956" s="52" t="n">
        <v>68.3</v>
      </c>
      <c r="N956" s="52" t="s">
        <v>80</v>
      </c>
      <c r="O956" s="52" t="s">
        <v>10061</v>
      </c>
      <c r="P956" s="55" t="str">
        <f aca="false">IF(G956&gt;=90,"Excellent",IF(G956&gt;=80,"Good",IF(G956&gt;=70,"At Risk","Poor")))</f>
        <v>Good</v>
      </c>
      <c r="Q956" s="55" t="n">
        <f aca="false">ROUND(G956*0.4+(100-H956)*0.3+I956*0.3,2)</f>
        <v>86.94</v>
      </c>
      <c r="R956" s="55" t="str">
        <f aca="false">IF(H956&gt;5,"High Rejection",IF(H956&gt;2,"Watch","OK"))</f>
        <v>High Rejection</v>
      </c>
    </row>
    <row r="957" customFormat="false" ht="15" hidden="false" customHeight="true" outlineLevel="0" collapsed="false">
      <c r="A957" s="56" t="s">
        <v>15473</v>
      </c>
      <c r="B957" s="56" t="s">
        <v>14768</v>
      </c>
      <c r="C957" s="56" t="s">
        <v>2706</v>
      </c>
      <c r="D957" s="56" t="s">
        <v>24</v>
      </c>
      <c r="E957" s="56" t="n">
        <v>65.7</v>
      </c>
      <c r="F957" s="56" t="n">
        <v>83.8</v>
      </c>
      <c r="G957" s="54" t="n">
        <f aca="false">ROUND(E957*F957/100,1)</f>
        <v>55.1</v>
      </c>
      <c r="H957" s="56" t="n">
        <v>2</v>
      </c>
      <c r="I957" s="56" t="n">
        <v>96.9</v>
      </c>
      <c r="J957" s="56" t="n">
        <v>7.6</v>
      </c>
      <c r="K957" s="56" t="n">
        <v>4.13</v>
      </c>
      <c r="L957" s="56" t="n">
        <v>1</v>
      </c>
      <c r="M957" s="56" t="n">
        <v>85</v>
      </c>
      <c r="N957" s="56" t="s">
        <v>78</v>
      </c>
      <c r="O957" s="56" t="s">
        <v>10061</v>
      </c>
      <c r="P957" s="55" t="str">
        <f aca="false">IF(G957&gt;=90,"Excellent",IF(G957&gt;=80,"Good",IF(G957&gt;=70,"At Risk","Poor")))</f>
        <v>Poor</v>
      </c>
      <c r="Q957" s="55" t="n">
        <f aca="false">ROUND(G957*0.4+(100-H957)*0.3+I957*0.3,2)</f>
        <v>80.51</v>
      </c>
      <c r="R957" s="55" t="str">
        <f aca="false">IF(H957&gt;5,"High Rejection",IF(H957&gt;2,"Watch","OK"))</f>
        <v>OK</v>
      </c>
    </row>
    <row r="958" customFormat="false" ht="15" hidden="false" customHeight="true" outlineLevel="0" collapsed="false">
      <c r="A958" s="52" t="s">
        <v>15474</v>
      </c>
      <c r="B958" s="52" t="s">
        <v>14628</v>
      </c>
      <c r="C958" s="52" t="s">
        <v>13871</v>
      </c>
      <c r="D958" s="52" t="s">
        <v>49</v>
      </c>
      <c r="E958" s="52" t="n">
        <v>67.6</v>
      </c>
      <c r="F958" s="52" t="n">
        <v>83.8</v>
      </c>
      <c r="G958" s="54" t="n">
        <f aca="false">ROUND(E958*F958/100,1)</f>
        <v>56.6</v>
      </c>
      <c r="H958" s="52" t="n">
        <v>1.96</v>
      </c>
      <c r="I958" s="52" t="n">
        <v>91.7</v>
      </c>
      <c r="J958" s="52" t="n">
        <v>12.3</v>
      </c>
      <c r="K958" s="52" t="n">
        <v>-1.89</v>
      </c>
      <c r="L958" s="52" t="n">
        <v>7</v>
      </c>
      <c r="M958" s="52" t="n">
        <v>59.5</v>
      </c>
      <c r="N958" s="52" t="s">
        <v>81</v>
      </c>
      <c r="O958" s="52" t="s">
        <v>10066</v>
      </c>
      <c r="P958" s="55" t="str">
        <f aca="false">IF(G958&gt;=90,"Excellent",IF(G958&gt;=80,"Good",IF(G958&gt;=70,"At Risk","Poor")))</f>
        <v>Poor</v>
      </c>
      <c r="Q958" s="55" t="n">
        <f aca="false">ROUND(G958*0.4+(100-H958)*0.3+I958*0.3,2)</f>
        <v>79.56</v>
      </c>
      <c r="R958" s="55" t="str">
        <f aca="false">IF(H958&gt;5,"High Rejection",IF(H958&gt;2,"Watch","OK"))</f>
        <v>OK</v>
      </c>
    </row>
    <row r="959" customFormat="false" ht="15" hidden="false" customHeight="true" outlineLevel="0" collapsed="false">
      <c r="A959" s="56" t="s">
        <v>15475</v>
      </c>
      <c r="B959" s="56" t="s">
        <v>7035</v>
      </c>
      <c r="C959" s="56" t="s">
        <v>8612</v>
      </c>
      <c r="D959" s="56" t="s">
        <v>44</v>
      </c>
      <c r="E959" s="56" t="n">
        <v>60.5</v>
      </c>
      <c r="F959" s="56" t="n">
        <v>83.1</v>
      </c>
      <c r="G959" s="54" t="n">
        <f aca="false">ROUND(E959*F959/100,1)</f>
        <v>50.3</v>
      </c>
      <c r="H959" s="56" t="n">
        <v>5.44</v>
      </c>
      <c r="I959" s="56" t="n">
        <v>99.6</v>
      </c>
      <c r="J959" s="56" t="n">
        <v>14</v>
      </c>
      <c r="K959" s="56" t="n">
        <v>0.65</v>
      </c>
      <c r="L959" s="56" t="n">
        <v>8</v>
      </c>
      <c r="M959" s="56" t="n">
        <v>77.6</v>
      </c>
      <c r="N959" s="56" t="s">
        <v>78</v>
      </c>
      <c r="O959" s="56" t="s">
        <v>10066</v>
      </c>
      <c r="P959" s="55" t="str">
        <f aca="false">IF(G959&gt;=90,"Excellent",IF(G959&gt;=80,"Good",IF(G959&gt;=70,"At Risk","Poor")))</f>
        <v>Poor</v>
      </c>
      <c r="Q959" s="55" t="n">
        <f aca="false">ROUND(G959*0.4+(100-H959)*0.3+I959*0.3,2)</f>
        <v>78.37</v>
      </c>
      <c r="R959" s="55" t="str">
        <f aca="false">IF(H959&gt;5,"High Rejection",IF(H959&gt;2,"Watch","OK"))</f>
        <v>High Rejection</v>
      </c>
    </row>
    <row r="960" customFormat="false" ht="15" hidden="false" customHeight="true" outlineLevel="0" collapsed="false">
      <c r="A960" s="52" t="s">
        <v>15476</v>
      </c>
      <c r="B960" s="52" t="s">
        <v>6175</v>
      </c>
      <c r="C960" s="52" t="s">
        <v>12519</v>
      </c>
      <c r="D960" s="52" t="s">
        <v>45</v>
      </c>
      <c r="E960" s="52" t="n">
        <v>74</v>
      </c>
      <c r="F960" s="52" t="n">
        <v>83.4</v>
      </c>
      <c r="G960" s="54" t="n">
        <f aca="false">ROUND(E960*F960/100,1)</f>
        <v>61.7</v>
      </c>
      <c r="H960" s="52" t="n">
        <v>0.08</v>
      </c>
      <c r="I960" s="52" t="n">
        <v>97.9</v>
      </c>
      <c r="J960" s="52" t="n">
        <v>3.9</v>
      </c>
      <c r="K960" s="52" t="n">
        <v>4.89</v>
      </c>
      <c r="L960" s="52" t="n">
        <v>5</v>
      </c>
      <c r="M960" s="52" t="n">
        <v>78</v>
      </c>
      <c r="N960" s="52" t="s">
        <v>79</v>
      </c>
      <c r="O960" s="52" t="s">
        <v>10066</v>
      </c>
      <c r="P960" s="55" t="str">
        <f aca="false">IF(G960&gt;=90,"Excellent",IF(G960&gt;=80,"Good",IF(G960&gt;=70,"At Risk","Poor")))</f>
        <v>Poor</v>
      </c>
      <c r="Q960" s="55" t="n">
        <f aca="false">ROUND(G960*0.4+(100-H960)*0.3+I960*0.3,2)</f>
        <v>84.03</v>
      </c>
      <c r="R960" s="55" t="str">
        <f aca="false">IF(H960&gt;5,"High Rejection",IF(H960&gt;2,"Watch","OK"))</f>
        <v>OK</v>
      </c>
    </row>
    <row r="961" customFormat="false" ht="15" hidden="false" customHeight="true" outlineLevel="0" collapsed="false">
      <c r="A961" s="56" t="s">
        <v>15477</v>
      </c>
      <c r="B961" s="56" t="s">
        <v>5853</v>
      </c>
      <c r="C961" s="56" t="s">
        <v>814</v>
      </c>
      <c r="D961" s="56" t="s">
        <v>48</v>
      </c>
      <c r="E961" s="56" t="n">
        <v>87.2</v>
      </c>
      <c r="F961" s="56" t="n">
        <v>76.5</v>
      </c>
      <c r="G961" s="54" t="n">
        <f aca="false">ROUND(E961*F961/100,1)</f>
        <v>66.7</v>
      </c>
      <c r="H961" s="56" t="n">
        <v>5.35</v>
      </c>
      <c r="I961" s="56" t="n">
        <v>96.7</v>
      </c>
      <c r="J961" s="56" t="n">
        <v>-2.7</v>
      </c>
      <c r="K961" s="56" t="n">
        <v>-4.31</v>
      </c>
      <c r="L961" s="56" t="n">
        <v>8</v>
      </c>
      <c r="M961" s="56" t="n">
        <v>96.7</v>
      </c>
      <c r="N961" s="56" t="s">
        <v>81</v>
      </c>
      <c r="O961" s="56" t="s">
        <v>10066</v>
      </c>
      <c r="P961" s="55" t="str">
        <f aca="false">IF(G961&gt;=90,"Excellent",IF(G961&gt;=80,"Good",IF(G961&gt;=70,"At Risk","Poor")))</f>
        <v>Poor</v>
      </c>
      <c r="Q961" s="55" t="n">
        <f aca="false">ROUND(G961*0.4+(100-H961)*0.3+I961*0.3,2)</f>
        <v>84.09</v>
      </c>
      <c r="R961" s="55" t="str">
        <f aca="false">IF(H961&gt;5,"High Rejection",IF(H961&gt;2,"Watch","OK"))</f>
        <v>High Rejection</v>
      </c>
    </row>
    <row r="962" customFormat="false" ht="15" hidden="false" customHeight="true" outlineLevel="0" collapsed="false">
      <c r="A962" s="52" t="s">
        <v>15478</v>
      </c>
      <c r="B962" s="52" t="s">
        <v>6361</v>
      </c>
      <c r="C962" s="52" t="s">
        <v>2194</v>
      </c>
      <c r="D962" s="52" t="s">
        <v>55</v>
      </c>
      <c r="E962" s="52" t="n">
        <v>97.2</v>
      </c>
      <c r="F962" s="52" t="n">
        <v>88.9</v>
      </c>
      <c r="G962" s="54" t="n">
        <f aca="false">ROUND(E962*F962/100,1)</f>
        <v>86.4</v>
      </c>
      <c r="H962" s="52" t="n">
        <v>2.31</v>
      </c>
      <c r="I962" s="52" t="n">
        <v>90.2</v>
      </c>
      <c r="J962" s="52" t="n">
        <v>2</v>
      </c>
      <c r="K962" s="52" t="n">
        <v>0.96</v>
      </c>
      <c r="L962" s="52" t="n">
        <v>1</v>
      </c>
      <c r="M962" s="52" t="n">
        <v>80.6</v>
      </c>
      <c r="N962" s="52" t="s">
        <v>78</v>
      </c>
      <c r="O962" s="52" t="s">
        <v>10066</v>
      </c>
      <c r="P962" s="55" t="str">
        <f aca="false">IF(G962&gt;=90,"Excellent",IF(G962&gt;=80,"Good",IF(G962&gt;=70,"At Risk","Poor")))</f>
        <v>Good</v>
      </c>
      <c r="Q962" s="55" t="n">
        <f aca="false">ROUND(G962*0.4+(100-H962)*0.3+I962*0.3,2)</f>
        <v>90.93</v>
      </c>
      <c r="R962" s="55" t="str">
        <f aca="false">IF(H962&gt;5,"High Rejection",IF(H962&gt;2,"Watch","OK"))</f>
        <v>Watch</v>
      </c>
    </row>
    <row r="963" customFormat="false" ht="15" hidden="false" customHeight="true" outlineLevel="0" collapsed="false">
      <c r="A963" s="56" t="s">
        <v>15479</v>
      </c>
      <c r="B963" s="56" t="s">
        <v>5828</v>
      </c>
      <c r="C963" s="56" t="s">
        <v>7326</v>
      </c>
      <c r="D963" s="56" t="s">
        <v>41</v>
      </c>
      <c r="E963" s="56" t="n">
        <v>69.1</v>
      </c>
      <c r="F963" s="56" t="n">
        <v>86.1</v>
      </c>
      <c r="G963" s="54" t="n">
        <f aca="false">ROUND(E963*F963/100,1)</f>
        <v>59.5</v>
      </c>
      <c r="H963" s="56" t="n">
        <v>6.6</v>
      </c>
      <c r="I963" s="56" t="n">
        <v>98.8</v>
      </c>
      <c r="J963" s="56" t="n">
        <v>5.4</v>
      </c>
      <c r="K963" s="56" t="n">
        <v>2.98</v>
      </c>
      <c r="L963" s="56" t="n">
        <v>8</v>
      </c>
      <c r="M963" s="56" t="n">
        <v>71.2</v>
      </c>
      <c r="N963" s="56" t="s">
        <v>81</v>
      </c>
      <c r="O963" s="56" t="s">
        <v>10061</v>
      </c>
      <c r="P963" s="55" t="str">
        <f aca="false">IF(G963&gt;=90,"Excellent",IF(G963&gt;=80,"Good",IF(G963&gt;=70,"At Risk","Poor")))</f>
        <v>Poor</v>
      </c>
      <c r="Q963" s="55" t="n">
        <f aca="false">ROUND(G963*0.4+(100-H963)*0.3+I963*0.3,2)</f>
        <v>81.46</v>
      </c>
      <c r="R963" s="55" t="str">
        <f aca="false">IF(H963&gt;5,"High Rejection",IF(H963&gt;2,"Watch","OK"))</f>
        <v>High Rejection</v>
      </c>
    </row>
    <row r="964" customFormat="false" ht="15" hidden="false" customHeight="true" outlineLevel="0" collapsed="false">
      <c r="A964" s="52" t="s">
        <v>15480</v>
      </c>
      <c r="B964" s="52" t="s">
        <v>6813</v>
      </c>
      <c r="C964" s="52" t="s">
        <v>4610</v>
      </c>
      <c r="D964" s="52" t="s">
        <v>36</v>
      </c>
      <c r="E964" s="52" t="n">
        <v>78</v>
      </c>
      <c r="F964" s="52" t="n">
        <v>75.2</v>
      </c>
      <c r="G964" s="54" t="n">
        <f aca="false">ROUND(E964*F964/100,1)</f>
        <v>58.7</v>
      </c>
      <c r="H964" s="52" t="n">
        <v>1</v>
      </c>
      <c r="I964" s="52" t="n">
        <v>88.7</v>
      </c>
      <c r="J964" s="52" t="n">
        <v>-1.4</v>
      </c>
      <c r="K964" s="52" t="n">
        <v>-2.01</v>
      </c>
      <c r="L964" s="52" t="n">
        <v>10</v>
      </c>
      <c r="M964" s="52" t="n">
        <v>81.5</v>
      </c>
      <c r="N964" s="52" t="s">
        <v>81</v>
      </c>
      <c r="O964" s="52" t="s">
        <v>10061</v>
      </c>
      <c r="P964" s="55" t="str">
        <f aca="false">IF(G964&gt;=90,"Excellent",IF(G964&gt;=80,"Good",IF(G964&gt;=70,"At Risk","Poor")))</f>
        <v>Poor</v>
      </c>
      <c r="Q964" s="55" t="n">
        <f aca="false">ROUND(G964*0.4+(100-H964)*0.3+I964*0.3,2)</f>
        <v>79.79</v>
      </c>
      <c r="R964" s="55" t="str">
        <f aca="false">IF(H964&gt;5,"High Rejection",IF(H964&gt;2,"Watch","OK"))</f>
        <v>OK</v>
      </c>
    </row>
    <row r="965" customFormat="false" ht="15" hidden="false" customHeight="true" outlineLevel="0" collapsed="false">
      <c r="A965" s="56" t="s">
        <v>15481</v>
      </c>
      <c r="B965" s="56" t="s">
        <v>4800</v>
      </c>
      <c r="C965" s="56" t="s">
        <v>4013</v>
      </c>
      <c r="D965" s="56" t="s">
        <v>30</v>
      </c>
      <c r="E965" s="56" t="n">
        <v>94</v>
      </c>
      <c r="F965" s="56" t="n">
        <v>83.2</v>
      </c>
      <c r="G965" s="54" t="n">
        <f aca="false">ROUND(E965*F965/100,1)</f>
        <v>78.2</v>
      </c>
      <c r="H965" s="56" t="n">
        <v>2.32</v>
      </c>
      <c r="I965" s="56" t="n">
        <v>92.7</v>
      </c>
      <c r="J965" s="56" t="n">
        <v>5.4</v>
      </c>
      <c r="K965" s="56" t="n">
        <v>7.6</v>
      </c>
      <c r="L965" s="56" t="n">
        <v>6</v>
      </c>
      <c r="M965" s="56" t="n">
        <v>60.5</v>
      </c>
      <c r="N965" s="56" t="s">
        <v>78</v>
      </c>
      <c r="O965" s="56" t="s">
        <v>10061</v>
      </c>
      <c r="P965" s="55" t="str">
        <f aca="false">IF(G965&gt;=90,"Excellent",IF(G965&gt;=80,"Good",IF(G965&gt;=70,"At Risk","Poor")))</f>
        <v>At Risk</v>
      </c>
      <c r="Q965" s="55" t="n">
        <f aca="false">ROUND(G965*0.4+(100-H965)*0.3+I965*0.3,2)</f>
        <v>88.39</v>
      </c>
      <c r="R965" s="55" t="str">
        <f aca="false">IF(H965&gt;5,"High Rejection",IF(H965&gt;2,"Watch","OK"))</f>
        <v>Watch</v>
      </c>
    </row>
    <row r="966" customFormat="false" ht="15" hidden="false" customHeight="true" outlineLevel="0" collapsed="false">
      <c r="A966" s="52" t="s">
        <v>15482</v>
      </c>
      <c r="B966" s="52" t="s">
        <v>15103</v>
      </c>
      <c r="C966" s="52" t="s">
        <v>2706</v>
      </c>
      <c r="D966" s="52" t="s">
        <v>35</v>
      </c>
      <c r="E966" s="52" t="n">
        <v>83</v>
      </c>
      <c r="F966" s="52" t="n">
        <v>96.5</v>
      </c>
      <c r="G966" s="54" t="n">
        <f aca="false">ROUND(E966*F966/100,1)</f>
        <v>80.1</v>
      </c>
      <c r="H966" s="52" t="n">
        <v>4.04</v>
      </c>
      <c r="I966" s="52" t="n">
        <v>90.4</v>
      </c>
      <c r="J966" s="52" t="n">
        <v>13.5</v>
      </c>
      <c r="K966" s="52" t="n">
        <v>-3</v>
      </c>
      <c r="L966" s="52" t="n">
        <v>1</v>
      </c>
      <c r="M966" s="52" t="n">
        <v>52.3</v>
      </c>
      <c r="N966" s="52" t="s">
        <v>81</v>
      </c>
      <c r="O966" s="52" t="s">
        <v>10061</v>
      </c>
      <c r="P966" s="55" t="str">
        <f aca="false">IF(G966&gt;=90,"Excellent",IF(G966&gt;=80,"Good",IF(G966&gt;=70,"At Risk","Poor")))</f>
        <v>Good</v>
      </c>
      <c r="Q966" s="55" t="n">
        <f aca="false">ROUND(G966*0.4+(100-H966)*0.3+I966*0.3,2)</f>
        <v>87.95</v>
      </c>
      <c r="R966" s="55" t="str">
        <f aca="false">IF(H966&gt;5,"High Rejection",IF(H966&gt;2,"Watch","OK"))</f>
        <v>Watch</v>
      </c>
    </row>
    <row r="967" customFormat="false" ht="15" hidden="false" customHeight="true" outlineLevel="0" collapsed="false">
      <c r="A967" s="56" t="s">
        <v>15483</v>
      </c>
      <c r="B967" s="56" t="s">
        <v>5495</v>
      </c>
      <c r="C967" s="56" t="s">
        <v>9392</v>
      </c>
      <c r="D967" s="56" t="s">
        <v>54</v>
      </c>
      <c r="E967" s="56" t="n">
        <v>89.2</v>
      </c>
      <c r="F967" s="56" t="n">
        <v>95.5</v>
      </c>
      <c r="G967" s="54" t="n">
        <f aca="false">ROUND(E967*F967/100,1)</f>
        <v>85.2</v>
      </c>
      <c r="H967" s="56" t="n">
        <v>1.98</v>
      </c>
      <c r="I967" s="56" t="n">
        <v>97.9</v>
      </c>
      <c r="J967" s="56" t="n">
        <v>6.3</v>
      </c>
      <c r="K967" s="56" t="n">
        <v>2.69</v>
      </c>
      <c r="L967" s="56" t="n">
        <v>4</v>
      </c>
      <c r="M967" s="56" t="n">
        <v>81.2</v>
      </c>
      <c r="N967" s="56" t="s">
        <v>80</v>
      </c>
      <c r="O967" s="56" t="s">
        <v>10066</v>
      </c>
      <c r="P967" s="55" t="str">
        <f aca="false">IF(G967&gt;=90,"Excellent",IF(G967&gt;=80,"Good",IF(G967&gt;=70,"At Risk","Poor")))</f>
        <v>Good</v>
      </c>
      <c r="Q967" s="55" t="n">
        <f aca="false">ROUND(G967*0.4+(100-H967)*0.3+I967*0.3,2)</f>
        <v>92.86</v>
      </c>
      <c r="R967" s="55" t="str">
        <f aca="false">IF(H967&gt;5,"High Rejection",IF(H967&gt;2,"Watch","OK"))</f>
        <v>OK</v>
      </c>
    </row>
    <row r="968" customFormat="false" ht="15" hidden="false" customHeight="true" outlineLevel="0" collapsed="false">
      <c r="A968" s="52" t="s">
        <v>15484</v>
      </c>
      <c r="B968" s="52" t="s">
        <v>4555</v>
      </c>
      <c r="C968" s="52" t="s">
        <v>1055</v>
      </c>
      <c r="D968" s="52" t="s">
        <v>56</v>
      </c>
      <c r="E968" s="52" t="n">
        <v>81.1</v>
      </c>
      <c r="F968" s="52" t="n">
        <v>94.1</v>
      </c>
      <c r="G968" s="54" t="n">
        <f aca="false">ROUND(E968*F968/100,1)</f>
        <v>76.3</v>
      </c>
      <c r="H968" s="52" t="n">
        <v>2.3</v>
      </c>
      <c r="I968" s="52" t="n">
        <v>94.7</v>
      </c>
      <c r="J968" s="52" t="n">
        <v>9.6</v>
      </c>
      <c r="K968" s="52" t="n">
        <v>4.28</v>
      </c>
      <c r="L968" s="52" t="n">
        <v>5</v>
      </c>
      <c r="M968" s="52" t="n">
        <v>87.1</v>
      </c>
      <c r="N968" s="52" t="s">
        <v>79</v>
      </c>
      <c r="O968" s="52" t="s">
        <v>10061</v>
      </c>
      <c r="P968" s="55" t="str">
        <f aca="false">IF(G968&gt;=90,"Excellent",IF(G968&gt;=80,"Good",IF(G968&gt;=70,"At Risk","Poor")))</f>
        <v>At Risk</v>
      </c>
      <c r="Q968" s="55" t="n">
        <f aca="false">ROUND(G968*0.4+(100-H968)*0.3+I968*0.3,2)</f>
        <v>88.24</v>
      </c>
      <c r="R968" s="55" t="str">
        <f aca="false">IF(H968&gt;5,"High Rejection",IF(H968&gt;2,"Watch","OK"))</f>
        <v>Watch</v>
      </c>
    </row>
    <row r="969" customFormat="false" ht="15" hidden="false" customHeight="true" outlineLevel="0" collapsed="false">
      <c r="A969" s="56" t="s">
        <v>15485</v>
      </c>
      <c r="B969" s="56" t="s">
        <v>14636</v>
      </c>
      <c r="C969" s="56" t="s">
        <v>3888</v>
      </c>
      <c r="D969" s="56" t="s">
        <v>49</v>
      </c>
      <c r="E969" s="56" t="n">
        <v>61</v>
      </c>
      <c r="F969" s="56" t="n">
        <v>96.3</v>
      </c>
      <c r="G969" s="54" t="n">
        <f aca="false">ROUND(E969*F969/100,1)</f>
        <v>58.7</v>
      </c>
      <c r="H969" s="56" t="n">
        <v>1.55</v>
      </c>
      <c r="I969" s="56" t="n">
        <v>89.7</v>
      </c>
      <c r="J969" s="56" t="n">
        <v>1.6</v>
      </c>
      <c r="K969" s="56" t="n">
        <v>9.93</v>
      </c>
      <c r="L969" s="56" t="n">
        <v>2</v>
      </c>
      <c r="M969" s="56" t="n">
        <v>93.9</v>
      </c>
      <c r="N969" s="56" t="s">
        <v>81</v>
      </c>
      <c r="O969" s="56" t="s">
        <v>10066</v>
      </c>
      <c r="P969" s="55" t="str">
        <f aca="false">IF(G969&gt;=90,"Excellent",IF(G969&gt;=80,"Good",IF(G969&gt;=70,"At Risk","Poor")))</f>
        <v>Poor</v>
      </c>
      <c r="Q969" s="55" t="n">
        <f aca="false">ROUND(G969*0.4+(100-H969)*0.3+I969*0.3,2)</f>
        <v>79.93</v>
      </c>
      <c r="R969" s="55" t="str">
        <f aca="false">IF(H969&gt;5,"High Rejection",IF(H969&gt;2,"Watch","OK"))</f>
        <v>OK</v>
      </c>
    </row>
    <row r="970" customFormat="false" ht="15" hidden="false" customHeight="true" outlineLevel="0" collapsed="false">
      <c r="A970" s="52" t="s">
        <v>15486</v>
      </c>
      <c r="B970" s="52" t="s">
        <v>15487</v>
      </c>
      <c r="C970" s="52" t="s">
        <v>1808</v>
      </c>
      <c r="D970" s="52" t="s">
        <v>56</v>
      </c>
      <c r="E970" s="52" t="n">
        <v>60.1</v>
      </c>
      <c r="F970" s="52" t="n">
        <v>78.4</v>
      </c>
      <c r="G970" s="54" t="n">
        <f aca="false">ROUND(E970*F970/100,1)</f>
        <v>47.1</v>
      </c>
      <c r="H970" s="52" t="n">
        <v>5.84</v>
      </c>
      <c r="I970" s="52" t="n">
        <v>99.8</v>
      </c>
      <c r="J970" s="52" t="n">
        <v>1.6</v>
      </c>
      <c r="K970" s="52" t="n">
        <v>9.16</v>
      </c>
      <c r="L970" s="52" t="n">
        <v>1</v>
      </c>
      <c r="M970" s="52" t="n">
        <v>89.8</v>
      </c>
      <c r="N970" s="52" t="s">
        <v>79</v>
      </c>
      <c r="O970" s="52" t="s">
        <v>10061</v>
      </c>
      <c r="P970" s="55" t="str">
        <f aca="false">IF(G970&gt;=90,"Excellent",IF(G970&gt;=80,"Good",IF(G970&gt;=70,"At Risk","Poor")))</f>
        <v>Poor</v>
      </c>
      <c r="Q970" s="55" t="n">
        <f aca="false">ROUND(G970*0.4+(100-H970)*0.3+I970*0.3,2)</f>
        <v>77.03</v>
      </c>
      <c r="R970" s="55" t="str">
        <f aca="false">IF(H970&gt;5,"High Rejection",IF(H970&gt;2,"Watch","OK"))</f>
        <v>High Rejection</v>
      </c>
    </row>
    <row r="971" customFormat="false" ht="15" hidden="false" customHeight="true" outlineLevel="0" collapsed="false">
      <c r="A971" s="56" t="s">
        <v>15488</v>
      </c>
      <c r="B971" s="56" t="s">
        <v>4291</v>
      </c>
      <c r="C971" s="56" t="s">
        <v>3802</v>
      </c>
      <c r="D971" s="56" t="s">
        <v>52</v>
      </c>
      <c r="E971" s="56" t="n">
        <v>85.3</v>
      </c>
      <c r="F971" s="56" t="n">
        <v>74.4</v>
      </c>
      <c r="G971" s="54" t="n">
        <f aca="false">ROUND(E971*F971/100,1)</f>
        <v>63.5</v>
      </c>
      <c r="H971" s="56" t="n">
        <v>0.65</v>
      </c>
      <c r="I971" s="56" t="n">
        <v>90.3</v>
      </c>
      <c r="J971" s="56" t="n">
        <v>4.8</v>
      </c>
      <c r="K971" s="56" t="n">
        <v>2.95</v>
      </c>
      <c r="L971" s="56" t="n">
        <v>3</v>
      </c>
      <c r="M971" s="56" t="n">
        <v>67.7</v>
      </c>
      <c r="N971" s="56" t="s">
        <v>80</v>
      </c>
      <c r="O971" s="56" t="s">
        <v>10061</v>
      </c>
      <c r="P971" s="55" t="str">
        <f aca="false">IF(G971&gt;=90,"Excellent",IF(G971&gt;=80,"Good",IF(G971&gt;=70,"At Risk","Poor")))</f>
        <v>Poor</v>
      </c>
      <c r="Q971" s="55" t="n">
        <f aca="false">ROUND(G971*0.4+(100-H971)*0.3+I971*0.3,2)</f>
        <v>82.3</v>
      </c>
      <c r="R971" s="55" t="str">
        <f aca="false">IF(H971&gt;5,"High Rejection",IF(H971&gt;2,"Watch","OK"))</f>
        <v>OK</v>
      </c>
    </row>
    <row r="972" customFormat="false" ht="15" hidden="false" customHeight="true" outlineLevel="0" collapsed="false">
      <c r="A972" s="52" t="s">
        <v>15489</v>
      </c>
      <c r="B972" s="52" t="s">
        <v>6870</v>
      </c>
      <c r="C972" s="52" t="s">
        <v>987</v>
      </c>
      <c r="D972" s="52" t="s">
        <v>40</v>
      </c>
      <c r="E972" s="52" t="n">
        <v>81.4</v>
      </c>
      <c r="F972" s="52" t="n">
        <v>93.8</v>
      </c>
      <c r="G972" s="54" t="n">
        <f aca="false">ROUND(E972*F972/100,1)</f>
        <v>76.4</v>
      </c>
      <c r="H972" s="52" t="n">
        <v>5.24</v>
      </c>
      <c r="I972" s="52" t="n">
        <v>98.1</v>
      </c>
      <c r="J972" s="52" t="n">
        <v>3.6</v>
      </c>
      <c r="K972" s="52" t="n">
        <v>6.38</v>
      </c>
      <c r="L972" s="52" t="n">
        <v>1</v>
      </c>
      <c r="M972" s="52" t="n">
        <v>74.7</v>
      </c>
      <c r="N972" s="52" t="s">
        <v>80</v>
      </c>
      <c r="O972" s="52" t="s">
        <v>10061</v>
      </c>
      <c r="P972" s="55" t="str">
        <f aca="false">IF(G972&gt;=90,"Excellent",IF(G972&gt;=80,"Good",IF(G972&gt;=70,"At Risk","Poor")))</f>
        <v>At Risk</v>
      </c>
      <c r="Q972" s="55" t="n">
        <f aca="false">ROUND(G972*0.4+(100-H972)*0.3+I972*0.3,2)</f>
        <v>88.42</v>
      </c>
      <c r="R972" s="55" t="str">
        <f aca="false">IF(H972&gt;5,"High Rejection",IF(H972&gt;2,"Watch","OK"))</f>
        <v>High Rejection</v>
      </c>
    </row>
    <row r="973" customFormat="false" ht="15" hidden="false" customHeight="true" outlineLevel="0" collapsed="false">
      <c r="A973" s="56" t="s">
        <v>15490</v>
      </c>
      <c r="B973" s="56" t="s">
        <v>5437</v>
      </c>
      <c r="C973" s="56" t="s">
        <v>4715</v>
      </c>
      <c r="D973" s="56" t="s">
        <v>16</v>
      </c>
      <c r="E973" s="56" t="n">
        <v>72.5</v>
      </c>
      <c r="F973" s="56" t="n">
        <v>76.4</v>
      </c>
      <c r="G973" s="54" t="n">
        <f aca="false">ROUND(E973*F973/100,1)</f>
        <v>55.4</v>
      </c>
      <c r="H973" s="56" t="n">
        <v>2.55</v>
      </c>
      <c r="I973" s="56" t="n">
        <v>88</v>
      </c>
      <c r="J973" s="56" t="n">
        <v>2.8</v>
      </c>
      <c r="K973" s="56" t="n">
        <v>1.31</v>
      </c>
      <c r="L973" s="56" t="n">
        <v>5</v>
      </c>
      <c r="M973" s="56" t="n">
        <v>91.4</v>
      </c>
      <c r="N973" s="56" t="s">
        <v>79</v>
      </c>
      <c r="O973" s="56" t="s">
        <v>10061</v>
      </c>
      <c r="P973" s="55" t="str">
        <f aca="false">IF(G973&gt;=90,"Excellent",IF(G973&gt;=80,"Good",IF(G973&gt;=70,"At Risk","Poor")))</f>
        <v>Poor</v>
      </c>
      <c r="Q973" s="55" t="n">
        <f aca="false">ROUND(G973*0.4+(100-H973)*0.3+I973*0.3,2)</f>
        <v>77.8</v>
      </c>
      <c r="R973" s="55" t="str">
        <f aca="false">IF(H973&gt;5,"High Rejection",IF(H973&gt;2,"Watch","OK"))</f>
        <v>Watch</v>
      </c>
    </row>
    <row r="974" customFormat="false" ht="15" hidden="false" customHeight="true" outlineLevel="0" collapsed="false">
      <c r="A974" s="52" t="s">
        <v>15491</v>
      </c>
      <c r="B974" s="52" t="s">
        <v>6706</v>
      </c>
      <c r="C974" s="52" t="s">
        <v>1975</v>
      </c>
      <c r="D974" s="52" t="s">
        <v>26</v>
      </c>
      <c r="E974" s="52" t="n">
        <v>69.7</v>
      </c>
      <c r="F974" s="52" t="n">
        <v>80.1</v>
      </c>
      <c r="G974" s="54" t="n">
        <f aca="false">ROUND(E974*F974/100,1)</f>
        <v>55.8</v>
      </c>
      <c r="H974" s="52" t="n">
        <v>0.38</v>
      </c>
      <c r="I974" s="52" t="n">
        <v>94.5</v>
      </c>
      <c r="J974" s="52" t="n">
        <v>0.9</v>
      </c>
      <c r="K974" s="52" t="n">
        <v>8.14</v>
      </c>
      <c r="L974" s="52" t="n">
        <v>7</v>
      </c>
      <c r="M974" s="52" t="n">
        <v>77.3</v>
      </c>
      <c r="N974" s="52" t="s">
        <v>80</v>
      </c>
      <c r="O974" s="52" t="s">
        <v>10066</v>
      </c>
      <c r="P974" s="55" t="str">
        <f aca="false">IF(G974&gt;=90,"Excellent",IF(G974&gt;=80,"Good",IF(G974&gt;=70,"At Risk","Poor")))</f>
        <v>Poor</v>
      </c>
      <c r="Q974" s="55" t="n">
        <f aca="false">ROUND(G974*0.4+(100-H974)*0.3+I974*0.3,2)</f>
        <v>80.56</v>
      </c>
      <c r="R974" s="55" t="str">
        <f aca="false">IF(H974&gt;5,"High Rejection",IF(H974&gt;2,"Watch","OK"))</f>
        <v>OK</v>
      </c>
    </row>
    <row r="975" customFormat="false" ht="15" hidden="false" customHeight="true" outlineLevel="0" collapsed="false">
      <c r="A975" s="56" t="s">
        <v>15492</v>
      </c>
      <c r="B975" s="56" t="s">
        <v>6511</v>
      </c>
      <c r="C975" s="56" t="s">
        <v>327</v>
      </c>
      <c r="D975" s="56" t="s">
        <v>30</v>
      </c>
      <c r="E975" s="56" t="n">
        <v>88.2</v>
      </c>
      <c r="F975" s="56" t="n">
        <v>81.5</v>
      </c>
      <c r="G975" s="54" t="n">
        <f aca="false">ROUND(E975*F975/100,1)</f>
        <v>71.9</v>
      </c>
      <c r="H975" s="56" t="n">
        <v>7.99</v>
      </c>
      <c r="I975" s="56" t="n">
        <v>85.6</v>
      </c>
      <c r="J975" s="56" t="n">
        <v>12</v>
      </c>
      <c r="K975" s="56" t="n">
        <v>3.73</v>
      </c>
      <c r="L975" s="56" t="n">
        <v>2</v>
      </c>
      <c r="M975" s="56" t="n">
        <v>65.5</v>
      </c>
      <c r="N975" s="56" t="s">
        <v>80</v>
      </c>
      <c r="O975" s="56" t="s">
        <v>10061</v>
      </c>
      <c r="P975" s="55" t="str">
        <f aca="false">IF(G975&gt;=90,"Excellent",IF(G975&gt;=80,"Good",IF(G975&gt;=70,"At Risk","Poor")))</f>
        <v>At Risk</v>
      </c>
      <c r="Q975" s="55" t="n">
        <f aca="false">ROUND(G975*0.4+(100-H975)*0.3+I975*0.3,2)</f>
        <v>82.04</v>
      </c>
      <c r="R975" s="55" t="str">
        <f aca="false">IF(H975&gt;5,"High Rejection",IF(H975&gt;2,"Watch","OK"))</f>
        <v>High Rejection</v>
      </c>
    </row>
    <row r="976" customFormat="false" ht="15" hidden="false" customHeight="true" outlineLevel="0" collapsed="false">
      <c r="A976" s="52" t="s">
        <v>15493</v>
      </c>
      <c r="B976" s="52" t="s">
        <v>15494</v>
      </c>
      <c r="C976" s="52" t="s">
        <v>971</v>
      </c>
      <c r="D976" s="52" t="s">
        <v>54</v>
      </c>
      <c r="E976" s="52" t="n">
        <v>71.5</v>
      </c>
      <c r="F976" s="52" t="n">
        <v>75.6</v>
      </c>
      <c r="G976" s="54" t="n">
        <f aca="false">ROUND(E976*F976/100,1)</f>
        <v>54.1</v>
      </c>
      <c r="H976" s="52" t="n">
        <v>7.61</v>
      </c>
      <c r="I976" s="52" t="n">
        <v>93</v>
      </c>
      <c r="J976" s="52" t="n">
        <v>12.4</v>
      </c>
      <c r="K976" s="52" t="n">
        <v>-3.09</v>
      </c>
      <c r="L976" s="52" t="n">
        <v>10</v>
      </c>
      <c r="M976" s="52" t="n">
        <v>96.9</v>
      </c>
      <c r="N976" s="52" t="s">
        <v>78</v>
      </c>
      <c r="O976" s="52" t="s">
        <v>10061</v>
      </c>
      <c r="P976" s="55" t="str">
        <f aca="false">IF(G976&gt;=90,"Excellent",IF(G976&gt;=80,"Good",IF(G976&gt;=70,"At Risk","Poor")))</f>
        <v>Poor</v>
      </c>
      <c r="Q976" s="55" t="n">
        <f aca="false">ROUND(G976*0.4+(100-H976)*0.3+I976*0.3,2)</f>
        <v>77.26</v>
      </c>
      <c r="R976" s="55" t="str">
        <f aca="false">IF(H976&gt;5,"High Rejection",IF(H976&gt;2,"Watch","OK"))</f>
        <v>High Rejection</v>
      </c>
    </row>
    <row r="977" customFormat="false" ht="15" hidden="false" customHeight="true" outlineLevel="0" collapsed="false">
      <c r="A977" s="56" t="s">
        <v>15495</v>
      </c>
      <c r="B977" s="56" t="s">
        <v>14799</v>
      </c>
      <c r="C977" s="56" t="s">
        <v>2279</v>
      </c>
      <c r="D977" s="56" t="s">
        <v>19</v>
      </c>
      <c r="E977" s="56" t="n">
        <v>66.5</v>
      </c>
      <c r="F977" s="56" t="n">
        <v>99.1</v>
      </c>
      <c r="G977" s="54" t="n">
        <f aca="false">ROUND(E977*F977/100,1)</f>
        <v>65.9</v>
      </c>
      <c r="H977" s="56" t="n">
        <v>4.33</v>
      </c>
      <c r="I977" s="56" t="n">
        <v>97.7</v>
      </c>
      <c r="J977" s="56" t="n">
        <v>1.5</v>
      </c>
      <c r="K977" s="56" t="n">
        <v>-3.29</v>
      </c>
      <c r="L977" s="56" t="n">
        <v>2</v>
      </c>
      <c r="M977" s="56" t="n">
        <v>71.4</v>
      </c>
      <c r="N977" s="56" t="s">
        <v>81</v>
      </c>
      <c r="O977" s="56" t="s">
        <v>10061</v>
      </c>
      <c r="P977" s="55" t="str">
        <f aca="false">IF(G977&gt;=90,"Excellent",IF(G977&gt;=80,"Good",IF(G977&gt;=70,"At Risk","Poor")))</f>
        <v>Poor</v>
      </c>
      <c r="Q977" s="55" t="n">
        <f aca="false">ROUND(G977*0.4+(100-H977)*0.3+I977*0.3,2)</f>
        <v>84.37</v>
      </c>
      <c r="R977" s="55" t="str">
        <f aca="false">IF(H977&gt;5,"High Rejection",IF(H977&gt;2,"Watch","OK"))</f>
        <v>Watch</v>
      </c>
    </row>
    <row r="978" customFormat="false" ht="15" hidden="false" customHeight="true" outlineLevel="0" collapsed="false">
      <c r="A978" s="52" t="s">
        <v>15496</v>
      </c>
      <c r="B978" s="52" t="s">
        <v>6933</v>
      </c>
      <c r="C978" s="52" t="s">
        <v>12474</v>
      </c>
      <c r="D978" s="52" t="s">
        <v>56</v>
      </c>
      <c r="E978" s="52" t="n">
        <v>66.6</v>
      </c>
      <c r="F978" s="52" t="n">
        <v>86.2</v>
      </c>
      <c r="G978" s="54" t="n">
        <f aca="false">ROUND(E978*F978/100,1)</f>
        <v>57.4</v>
      </c>
      <c r="H978" s="52" t="n">
        <v>3.99</v>
      </c>
      <c r="I978" s="52" t="n">
        <v>93.7</v>
      </c>
      <c r="J978" s="52" t="n">
        <v>9.3</v>
      </c>
      <c r="K978" s="52" t="n">
        <v>-2.01</v>
      </c>
      <c r="L978" s="52" t="n">
        <v>1</v>
      </c>
      <c r="M978" s="52" t="n">
        <v>94.4</v>
      </c>
      <c r="N978" s="52" t="s">
        <v>81</v>
      </c>
      <c r="O978" s="52" t="s">
        <v>10061</v>
      </c>
      <c r="P978" s="55" t="str">
        <f aca="false">IF(G978&gt;=90,"Excellent",IF(G978&gt;=80,"Good",IF(G978&gt;=70,"At Risk","Poor")))</f>
        <v>Poor</v>
      </c>
      <c r="Q978" s="55" t="n">
        <f aca="false">ROUND(G978*0.4+(100-H978)*0.3+I978*0.3,2)</f>
        <v>79.87</v>
      </c>
      <c r="R978" s="55" t="str">
        <f aca="false">IF(H978&gt;5,"High Rejection",IF(H978&gt;2,"Watch","OK"))</f>
        <v>Watch</v>
      </c>
    </row>
    <row r="979" customFormat="false" ht="15" hidden="false" customHeight="true" outlineLevel="0" collapsed="false">
      <c r="A979" s="56" t="s">
        <v>15497</v>
      </c>
      <c r="B979" s="56" t="s">
        <v>14294</v>
      </c>
      <c r="C979" s="56" t="s">
        <v>3902</v>
      </c>
      <c r="D979" s="56" t="s">
        <v>40</v>
      </c>
      <c r="E979" s="56" t="n">
        <v>63.4</v>
      </c>
      <c r="F979" s="56" t="n">
        <v>87.1</v>
      </c>
      <c r="G979" s="54" t="n">
        <f aca="false">ROUND(E979*F979/100,1)</f>
        <v>55.2</v>
      </c>
      <c r="H979" s="56" t="n">
        <v>5.48</v>
      </c>
      <c r="I979" s="56" t="n">
        <v>91.1</v>
      </c>
      <c r="J979" s="56" t="n">
        <v>2</v>
      </c>
      <c r="K979" s="56" t="n">
        <v>1.55</v>
      </c>
      <c r="L979" s="56" t="n">
        <v>1</v>
      </c>
      <c r="M979" s="56" t="n">
        <v>51.2</v>
      </c>
      <c r="N979" s="56" t="s">
        <v>81</v>
      </c>
      <c r="O979" s="56" t="s">
        <v>10061</v>
      </c>
      <c r="P979" s="55" t="str">
        <f aca="false">IF(G979&gt;=90,"Excellent",IF(G979&gt;=80,"Good",IF(G979&gt;=70,"At Risk","Poor")))</f>
        <v>Poor</v>
      </c>
      <c r="Q979" s="55" t="n">
        <f aca="false">ROUND(G979*0.4+(100-H979)*0.3+I979*0.3,2)</f>
        <v>77.77</v>
      </c>
      <c r="R979" s="55" t="str">
        <f aca="false">IF(H979&gt;5,"High Rejection",IF(H979&gt;2,"Watch","OK"))</f>
        <v>High Rejection</v>
      </c>
    </row>
    <row r="980" customFormat="false" ht="15" hidden="false" customHeight="true" outlineLevel="0" collapsed="false">
      <c r="A980" s="52" t="s">
        <v>15498</v>
      </c>
      <c r="B980" s="52" t="s">
        <v>4593</v>
      </c>
      <c r="C980" s="52" t="s">
        <v>7193</v>
      </c>
      <c r="D980" s="52" t="s">
        <v>48</v>
      </c>
      <c r="E980" s="52" t="n">
        <v>63.7</v>
      </c>
      <c r="F980" s="52" t="n">
        <v>71.4</v>
      </c>
      <c r="G980" s="54" t="n">
        <f aca="false">ROUND(E980*F980/100,1)</f>
        <v>45.5</v>
      </c>
      <c r="H980" s="52" t="n">
        <v>0.86</v>
      </c>
      <c r="I980" s="52" t="n">
        <v>98.1</v>
      </c>
      <c r="J980" s="52" t="n">
        <v>-1.2</v>
      </c>
      <c r="K980" s="52" t="n">
        <v>-0.38</v>
      </c>
      <c r="L980" s="52" t="n">
        <v>7</v>
      </c>
      <c r="M980" s="52" t="n">
        <v>89.1</v>
      </c>
      <c r="N980" s="52" t="s">
        <v>81</v>
      </c>
      <c r="O980" s="52" t="s">
        <v>10061</v>
      </c>
      <c r="P980" s="55" t="str">
        <f aca="false">IF(G980&gt;=90,"Excellent",IF(G980&gt;=80,"Good",IF(G980&gt;=70,"At Risk","Poor")))</f>
        <v>Poor</v>
      </c>
      <c r="Q980" s="55" t="n">
        <f aca="false">ROUND(G980*0.4+(100-H980)*0.3+I980*0.3,2)</f>
        <v>77.37</v>
      </c>
      <c r="R980" s="55" t="str">
        <f aca="false">IF(H980&gt;5,"High Rejection",IF(H980&gt;2,"Watch","OK"))</f>
        <v>OK</v>
      </c>
    </row>
    <row r="981" customFormat="false" ht="15" hidden="false" customHeight="true" outlineLevel="0" collapsed="false">
      <c r="A981" s="56" t="s">
        <v>15499</v>
      </c>
      <c r="B981" s="56" t="s">
        <v>5052</v>
      </c>
      <c r="C981" s="56" t="s">
        <v>2653</v>
      </c>
      <c r="D981" s="56" t="s">
        <v>42</v>
      </c>
      <c r="E981" s="56" t="n">
        <v>87.6</v>
      </c>
      <c r="F981" s="56" t="n">
        <v>89.7</v>
      </c>
      <c r="G981" s="54" t="n">
        <f aca="false">ROUND(E981*F981/100,1)</f>
        <v>78.6</v>
      </c>
      <c r="H981" s="56" t="n">
        <v>4.83</v>
      </c>
      <c r="I981" s="56" t="n">
        <v>87.8</v>
      </c>
      <c r="J981" s="56" t="n">
        <v>8.7</v>
      </c>
      <c r="K981" s="56" t="n">
        <v>3.25</v>
      </c>
      <c r="L981" s="56" t="n">
        <v>4</v>
      </c>
      <c r="M981" s="56" t="n">
        <v>52.8</v>
      </c>
      <c r="N981" s="56" t="s">
        <v>78</v>
      </c>
      <c r="O981" s="56" t="s">
        <v>10066</v>
      </c>
      <c r="P981" s="55" t="str">
        <f aca="false">IF(G981&gt;=90,"Excellent",IF(G981&gt;=80,"Good",IF(G981&gt;=70,"At Risk","Poor")))</f>
        <v>At Risk</v>
      </c>
      <c r="Q981" s="55" t="n">
        <f aca="false">ROUND(G981*0.4+(100-H981)*0.3+I981*0.3,2)</f>
        <v>86.33</v>
      </c>
      <c r="R981" s="55" t="str">
        <f aca="false">IF(H981&gt;5,"High Rejection",IF(H981&gt;2,"Watch","OK"))</f>
        <v>Watch</v>
      </c>
    </row>
    <row r="982" customFormat="false" ht="15" hidden="false" customHeight="true" outlineLevel="0" collapsed="false">
      <c r="A982" s="52" t="s">
        <v>15500</v>
      </c>
      <c r="B982" s="52" t="s">
        <v>5063</v>
      </c>
      <c r="C982" s="52" t="s">
        <v>2499</v>
      </c>
      <c r="D982" s="52" t="s">
        <v>41</v>
      </c>
      <c r="E982" s="52" t="n">
        <v>96.5</v>
      </c>
      <c r="F982" s="52" t="n">
        <v>76.4</v>
      </c>
      <c r="G982" s="54" t="n">
        <f aca="false">ROUND(E982*F982/100,1)</f>
        <v>73.7</v>
      </c>
      <c r="H982" s="52" t="n">
        <v>3.97</v>
      </c>
      <c r="I982" s="52" t="n">
        <v>97</v>
      </c>
      <c r="J982" s="52" t="n">
        <v>3.2</v>
      </c>
      <c r="K982" s="52" t="n">
        <v>3.07</v>
      </c>
      <c r="L982" s="52" t="n">
        <v>10</v>
      </c>
      <c r="M982" s="52" t="n">
        <v>77.7</v>
      </c>
      <c r="N982" s="52" t="s">
        <v>78</v>
      </c>
      <c r="O982" s="52" t="s">
        <v>10066</v>
      </c>
      <c r="P982" s="55" t="str">
        <f aca="false">IF(G982&gt;=90,"Excellent",IF(G982&gt;=80,"Good",IF(G982&gt;=70,"At Risk","Poor")))</f>
        <v>At Risk</v>
      </c>
      <c r="Q982" s="55" t="n">
        <f aca="false">ROUND(G982*0.4+(100-H982)*0.3+I982*0.3,2)</f>
        <v>87.39</v>
      </c>
      <c r="R982" s="55" t="str">
        <f aca="false">IF(H982&gt;5,"High Rejection",IF(H982&gt;2,"Watch","OK"))</f>
        <v>Watch</v>
      </c>
    </row>
    <row r="983" customFormat="false" ht="15" hidden="false" customHeight="true" outlineLevel="0" collapsed="false">
      <c r="A983" s="56" t="s">
        <v>15501</v>
      </c>
      <c r="B983" s="56" t="s">
        <v>14468</v>
      </c>
      <c r="C983" s="56" t="s">
        <v>7830</v>
      </c>
      <c r="D983" s="56" t="s">
        <v>47</v>
      </c>
      <c r="E983" s="56" t="n">
        <v>66.2</v>
      </c>
      <c r="F983" s="56" t="n">
        <v>89.8</v>
      </c>
      <c r="G983" s="54" t="n">
        <f aca="false">ROUND(E983*F983/100,1)</f>
        <v>59.4</v>
      </c>
      <c r="H983" s="56" t="n">
        <v>7.26</v>
      </c>
      <c r="I983" s="56" t="n">
        <v>86.3</v>
      </c>
      <c r="J983" s="56" t="n">
        <v>3.7</v>
      </c>
      <c r="K983" s="56" t="n">
        <v>5.36</v>
      </c>
      <c r="L983" s="56" t="n">
        <v>6</v>
      </c>
      <c r="M983" s="56" t="n">
        <v>64.2</v>
      </c>
      <c r="N983" s="56" t="s">
        <v>79</v>
      </c>
      <c r="O983" s="56" t="s">
        <v>10061</v>
      </c>
      <c r="P983" s="55" t="str">
        <f aca="false">IF(G983&gt;=90,"Excellent",IF(G983&gt;=80,"Good",IF(G983&gt;=70,"At Risk","Poor")))</f>
        <v>Poor</v>
      </c>
      <c r="Q983" s="55" t="n">
        <f aca="false">ROUND(G983*0.4+(100-H983)*0.3+I983*0.3,2)</f>
        <v>77.47</v>
      </c>
      <c r="R983" s="55" t="str">
        <f aca="false">IF(H983&gt;5,"High Rejection",IF(H983&gt;2,"Watch","OK"))</f>
        <v>High Rejection</v>
      </c>
    </row>
    <row r="984" customFormat="false" ht="15" hidden="false" customHeight="true" outlineLevel="0" collapsed="false">
      <c r="A984" s="52" t="s">
        <v>15502</v>
      </c>
      <c r="B984" s="52" t="s">
        <v>7363</v>
      </c>
      <c r="C984" s="52" t="s">
        <v>2653</v>
      </c>
      <c r="D984" s="52" t="s">
        <v>44</v>
      </c>
      <c r="E984" s="52" t="n">
        <v>70.6</v>
      </c>
      <c r="F984" s="52" t="n">
        <v>74</v>
      </c>
      <c r="G984" s="54" t="n">
        <f aca="false">ROUND(E984*F984/100,1)</f>
        <v>52.2</v>
      </c>
      <c r="H984" s="52" t="n">
        <v>1.61</v>
      </c>
      <c r="I984" s="52" t="n">
        <v>99.7</v>
      </c>
      <c r="J984" s="52" t="n">
        <v>14.9</v>
      </c>
      <c r="K984" s="52" t="n">
        <v>0.29</v>
      </c>
      <c r="L984" s="52" t="n">
        <v>7</v>
      </c>
      <c r="M984" s="52" t="n">
        <v>79.9</v>
      </c>
      <c r="N984" s="52" t="s">
        <v>78</v>
      </c>
      <c r="O984" s="52" t="s">
        <v>10066</v>
      </c>
      <c r="P984" s="55" t="str">
        <f aca="false">IF(G984&gt;=90,"Excellent",IF(G984&gt;=80,"Good",IF(G984&gt;=70,"At Risk","Poor")))</f>
        <v>Poor</v>
      </c>
      <c r="Q984" s="55" t="n">
        <f aca="false">ROUND(G984*0.4+(100-H984)*0.3+I984*0.3,2)</f>
        <v>80.31</v>
      </c>
      <c r="R984" s="55" t="str">
        <f aca="false">IF(H984&gt;5,"High Rejection",IF(H984&gt;2,"Watch","OK"))</f>
        <v>OK</v>
      </c>
    </row>
    <row r="985" customFormat="false" ht="15" hidden="false" customHeight="true" outlineLevel="0" collapsed="false">
      <c r="A985" s="56" t="s">
        <v>15503</v>
      </c>
      <c r="B985" s="56" t="s">
        <v>14379</v>
      </c>
      <c r="C985" s="56" t="s">
        <v>8698</v>
      </c>
      <c r="D985" s="56" t="s">
        <v>48</v>
      </c>
      <c r="E985" s="56" t="n">
        <v>89.3</v>
      </c>
      <c r="F985" s="56" t="n">
        <v>75.2</v>
      </c>
      <c r="G985" s="54" t="n">
        <f aca="false">ROUND(E985*F985/100,1)</f>
        <v>67.2</v>
      </c>
      <c r="H985" s="56" t="n">
        <v>0.35</v>
      </c>
      <c r="I985" s="56" t="n">
        <v>98</v>
      </c>
      <c r="J985" s="56" t="n">
        <v>4.1</v>
      </c>
      <c r="K985" s="56" t="n">
        <v>-4.91</v>
      </c>
      <c r="L985" s="56" t="n">
        <v>5</v>
      </c>
      <c r="M985" s="56" t="n">
        <v>59.2</v>
      </c>
      <c r="N985" s="56" t="s">
        <v>78</v>
      </c>
      <c r="O985" s="56" t="s">
        <v>10066</v>
      </c>
      <c r="P985" s="55" t="str">
        <f aca="false">IF(G985&gt;=90,"Excellent",IF(G985&gt;=80,"Good",IF(G985&gt;=70,"At Risk","Poor")))</f>
        <v>Poor</v>
      </c>
      <c r="Q985" s="55" t="n">
        <f aca="false">ROUND(G985*0.4+(100-H985)*0.3+I985*0.3,2)</f>
        <v>86.18</v>
      </c>
      <c r="R985" s="55" t="str">
        <f aca="false">IF(H985&gt;5,"High Rejection",IF(H985&gt;2,"Watch","OK"))</f>
        <v>OK</v>
      </c>
    </row>
    <row r="986" customFormat="false" ht="15" hidden="false" customHeight="true" outlineLevel="0" collapsed="false">
      <c r="A986" s="52" t="s">
        <v>15504</v>
      </c>
      <c r="B986" s="52" t="s">
        <v>15088</v>
      </c>
      <c r="C986" s="52" t="s">
        <v>5043</v>
      </c>
      <c r="D986" s="52" t="s">
        <v>37</v>
      </c>
      <c r="E986" s="52" t="n">
        <v>96.4</v>
      </c>
      <c r="F986" s="52" t="n">
        <v>91.7</v>
      </c>
      <c r="G986" s="54" t="n">
        <f aca="false">ROUND(E986*F986/100,1)</f>
        <v>88.4</v>
      </c>
      <c r="H986" s="52" t="n">
        <v>3.69</v>
      </c>
      <c r="I986" s="52" t="n">
        <v>96.9</v>
      </c>
      <c r="J986" s="52" t="n">
        <v>2.7</v>
      </c>
      <c r="K986" s="52" t="n">
        <v>7.06</v>
      </c>
      <c r="L986" s="52" t="n">
        <v>4</v>
      </c>
      <c r="M986" s="52" t="n">
        <v>90.1</v>
      </c>
      <c r="N986" s="52" t="s">
        <v>81</v>
      </c>
      <c r="O986" s="52" t="s">
        <v>10066</v>
      </c>
      <c r="P986" s="55" t="str">
        <f aca="false">IF(G986&gt;=90,"Excellent",IF(G986&gt;=80,"Good",IF(G986&gt;=70,"At Risk","Poor")))</f>
        <v>Good</v>
      </c>
      <c r="Q986" s="55" t="n">
        <f aca="false">ROUND(G986*0.4+(100-H986)*0.3+I986*0.3,2)</f>
        <v>93.32</v>
      </c>
      <c r="R986" s="55" t="str">
        <f aca="false">IF(H986&gt;5,"High Rejection",IF(H986&gt;2,"Watch","OK"))</f>
        <v>Watch</v>
      </c>
    </row>
    <row r="987" customFormat="false" ht="15" hidden="false" customHeight="true" outlineLevel="0" collapsed="false">
      <c r="A987" s="56" t="s">
        <v>15505</v>
      </c>
      <c r="B987" s="56" t="s">
        <v>4659</v>
      </c>
      <c r="C987" s="56" t="s">
        <v>4391</v>
      </c>
      <c r="D987" s="56" t="s">
        <v>41</v>
      </c>
      <c r="E987" s="56" t="n">
        <v>67.8</v>
      </c>
      <c r="F987" s="56" t="n">
        <v>76.4</v>
      </c>
      <c r="G987" s="54" t="n">
        <f aca="false">ROUND(E987*F987/100,1)</f>
        <v>51.8</v>
      </c>
      <c r="H987" s="56" t="n">
        <v>4.96</v>
      </c>
      <c r="I987" s="56" t="n">
        <v>87.5</v>
      </c>
      <c r="J987" s="56" t="n">
        <v>8.7</v>
      </c>
      <c r="K987" s="56" t="n">
        <v>0.51</v>
      </c>
      <c r="L987" s="56" t="n">
        <v>4</v>
      </c>
      <c r="M987" s="56" t="n">
        <v>79.2</v>
      </c>
      <c r="N987" s="56" t="s">
        <v>79</v>
      </c>
      <c r="O987" s="56" t="s">
        <v>10061</v>
      </c>
      <c r="P987" s="55" t="str">
        <f aca="false">IF(G987&gt;=90,"Excellent",IF(G987&gt;=80,"Good",IF(G987&gt;=70,"At Risk","Poor")))</f>
        <v>Poor</v>
      </c>
      <c r="Q987" s="55" t="n">
        <f aca="false">ROUND(G987*0.4+(100-H987)*0.3+I987*0.3,2)</f>
        <v>75.48</v>
      </c>
      <c r="R987" s="55" t="str">
        <f aca="false">IF(H987&gt;5,"High Rejection",IF(H987&gt;2,"Watch","OK"))</f>
        <v>Watch</v>
      </c>
    </row>
    <row r="988" customFormat="false" ht="15" hidden="false" customHeight="true" outlineLevel="0" collapsed="false">
      <c r="A988" s="52" t="s">
        <v>15506</v>
      </c>
      <c r="B988" s="52" t="s">
        <v>6995</v>
      </c>
      <c r="C988" s="52" t="s">
        <v>3663</v>
      </c>
      <c r="D988" s="52" t="s">
        <v>47</v>
      </c>
      <c r="E988" s="52" t="n">
        <v>64.3</v>
      </c>
      <c r="F988" s="52" t="n">
        <v>77.8</v>
      </c>
      <c r="G988" s="54" t="n">
        <f aca="false">ROUND(E988*F988/100,1)</f>
        <v>50</v>
      </c>
      <c r="H988" s="52" t="n">
        <v>0.79</v>
      </c>
      <c r="I988" s="52" t="n">
        <v>86.1</v>
      </c>
      <c r="J988" s="52" t="n">
        <v>8.8</v>
      </c>
      <c r="K988" s="52" t="n">
        <v>6.27</v>
      </c>
      <c r="L988" s="52" t="n">
        <v>0</v>
      </c>
      <c r="M988" s="52" t="n">
        <v>61.5</v>
      </c>
      <c r="N988" s="52" t="s">
        <v>81</v>
      </c>
      <c r="O988" s="52" t="s">
        <v>10066</v>
      </c>
      <c r="P988" s="55" t="str">
        <f aca="false">IF(G988&gt;=90,"Excellent",IF(G988&gt;=80,"Good",IF(G988&gt;=70,"At Risk","Poor")))</f>
        <v>Poor</v>
      </c>
      <c r="Q988" s="55" t="n">
        <f aca="false">ROUND(G988*0.4+(100-H988)*0.3+I988*0.3,2)</f>
        <v>75.59</v>
      </c>
      <c r="R988" s="55" t="str">
        <f aca="false">IF(H988&gt;5,"High Rejection",IF(H988&gt;2,"Watch","OK"))</f>
        <v>OK</v>
      </c>
    </row>
    <row r="989" customFormat="false" ht="15" hidden="false" customHeight="true" outlineLevel="0" collapsed="false">
      <c r="A989" s="56" t="s">
        <v>15507</v>
      </c>
      <c r="B989" s="56" t="s">
        <v>4072</v>
      </c>
      <c r="C989" s="56" t="s">
        <v>407</v>
      </c>
      <c r="D989" s="56" t="s">
        <v>29</v>
      </c>
      <c r="E989" s="56" t="n">
        <v>96</v>
      </c>
      <c r="F989" s="56" t="n">
        <v>84.6</v>
      </c>
      <c r="G989" s="54" t="n">
        <f aca="false">ROUND(E989*F989/100,1)</f>
        <v>81.2</v>
      </c>
      <c r="H989" s="56" t="n">
        <v>0.26</v>
      </c>
      <c r="I989" s="56" t="n">
        <v>95</v>
      </c>
      <c r="J989" s="56" t="n">
        <v>11.2</v>
      </c>
      <c r="K989" s="56" t="n">
        <v>8.37</v>
      </c>
      <c r="L989" s="56" t="n">
        <v>6</v>
      </c>
      <c r="M989" s="56" t="n">
        <v>83</v>
      </c>
      <c r="N989" s="56" t="s">
        <v>80</v>
      </c>
      <c r="O989" s="56" t="s">
        <v>10061</v>
      </c>
      <c r="P989" s="55" t="str">
        <f aca="false">IF(G989&gt;=90,"Excellent",IF(G989&gt;=80,"Good",IF(G989&gt;=70,"At Risk","Poor")))</f>
        <v>Good</v>
      </c>
      <c r="Q989" s="55" t="n">
        <f aca="false">ROUND(G989*0.4+(100-H989)*0.3+I989*0.3,2)</f>
        <v>90.9</v>
      </c>
      <c r="R989" s="55" t="str">
        <f aca="false">IF(H989&gt;5,"High Rejection",IF(H989&gt;2,"Watch","OK"))</f>
        <v>OK</v>
      </c>
    </row>
    <row r="990" customFormat="false" ht="15" hidden="false" customHeight="true" outlineLevel="0" collapsed="false">
      <c r="A990" s="52" t="s">
        <v>15508</v>
      </c>
      <c r="B990" s="52" t="s">
        <v>15509</v>
      </c>
      <c r="C990" s="52" t="s">
        <v>6264</v>
      </c>
      <c r="D990" s="52" t="s">
        <v>54</v>
      </c>
      <c r="E990" s="52" t="n">
        <v>80.2</v>
      </c>
      <c r="F990" s="52" t="n">
        <v>98.3</v>
      </c>
      <c r="G990" s="54" t="n">
        <f aca="false">ROUND(E990*F990/100,1)</f>
        <v>78.8</v>
      </c>
      <c r="H990" s="52" t="n">
        <v>7.98</v>
      </c>
      <c r="I990" s="52" t="n">
        <v>93.6</v>
      </c>
      <c r="J990" s="52" t="n">
        <v>6.7</v>
      </c>
      <c r="K990" s="52" t="n">
        <v>-2.42</v>
      </c>
      <c r="L990" s="52" t="n">
        <v>2</v>
      </c>
      <c r="M990" s="52" t="n">
        <v>82.8</v>
      </c>
      <c r="N990" s="52" t="s">
        <v>79</v>
      </c>
      <c r="O990" s="52" t="s">
        <v>10061</v>
      </c>
      <c r="P990" s="55" t="str">
        <f aca="false">IF(G990&gt;=90,"Excellent",IF(G990&gt;=80,"Good",IF(G990&gt;=70,"At Risk","Poor")))</f>
        <v>At Risk</v>
      </c>
      <c r="Q990" s="55" t="n">
        <f aca="false">ROUND(G990*0.4+(100-H990)*0.3+I990*0.3,2)</f>
        <v>87.21</v>
      </c>
      <c r="R990" s="55" t="str">
        <f aca="false">IF(H990&gt;5,"High Rejection",IF(H990&gt;2,"Watch","OK"))</f>
        <v>High Rejection</v>
      </c>
    </row>
    <row r="991" customFormat="false" ht="15" hidden="false" customHeight="true" outlineLevel="0" collapsed="false">
      <c r="A991" s="56" t="s">
        <v>15510</v>
      </c>
      <c r="B991" s="56" t="s">
        <v>6239</v>
      </c>
      <c r="C991" s="56" t="s">
        <v>2052</v>
      </c>
      <c r="D991" s="56" t="s">
        <v>42</v>
      </c>
      <c r="E991" s="56" t="n">
        <v>77</v>
      </c>
      <c r="F991" s="56" t="n">
        <v>95</v>
      </c>
      <c r="G991" s="54" t="n">
        <f aca="false">ROUND(E991*F991/100,1)</f>
        <v>73.2</v>
      </c>
      <c r="H991" s="56" t="n">
        <v>4.82</v>
      </c>
      <c r="I991" s="56" t="n">
        <v>93.4</v>
      </c>
      <c r="J991" s="56" t="n">
        <v>13.5</v>
      </c>
      <c r="K991" s="56" t="n">
        <v>1.56</v>
      </c>
      <c r="L991" s="56" t="n">
        <v>1</v>
      </c>
      <c r="M991" s="56" t="n">
        <v>89.9</v>
      </c>
      <c r="N991" s="56" t="s">
        <v>78</v>
      </c>
      <c r="O991" s="56" t="s">
        <v>10061</v>
      </c>
      <c r="P991" s="55" t="str">
        <f aca="false">IF(G991&gt;=90,"Excellent",IF(G991&gt;=80,"Good",IF(G991&gt;=70,"At Risk","Poor")))</f>
        <v>At Risk</v>
      </c>
      <c r="Q991" s="55" t="n">
        <f aca="false">ROUND(G991*0.4+(100-H991)*0.3+I991*0.3,2)</f>
        <v>85.85</v>
      </c>
      <c r="R991" s="55" t="str">
        <f aca="false">IF(H991&gt;5,"High Rejection",IF(H991&gt;2,"Watch","OK"))</f>
        <v>Watch</v>
      </c>
    </row>
    <row r="992" customFormat="false" ht="15" hidden="false" customHeight="true" outlineLevel="0" collapsed="false">
      <c r="A992" s="52" t="s">
        <v>15511</v>
      </c>
      <c r="B992" s="52" t="s">
        <v>4887</v>
      </c>
      <c r="C992" s="52" t="s">
        <v>3613</v>
      </c>
      <c r="D992" s="52" t="s">
        <v>28</v>
      </c>
      <c r="E992" s="52" t="n">
        <v>81.3</v>
      </c>
      <c r="F992" s="52" t="n">
        <v>79.4</v>
      </c>
      <c r="G992" s="54" t="n">
        <f aca="false">ROUND(E992*F992/100,1)</f>
        <v>64.6</v>
      </c>
      <c r="H992" s="52" t="n">
        <v>4.23</v>
      </c>
      <c r="I992" s="52" t="n">
        <v>94.1</v>
      </c>
      <c r="J992" s="52" t="n">
        <v>1.5</v>
      </c>
      <c r="K992" s="52" t="n">
        <v>-4.04</v>
      </c>
      <c r="L992" s="52" t="n">
        <v>1</v>
      </c>
      <c r="M992" s="52" t="n">
        <v>85.7</v>
      </c>
      <c r="N992" s="52" t="s">
        <v>81</v>
      </c>
      <c r="O992" s="52" t="s">
        <v>10061</v>
      </c>
      <c r="P992" s="55" t="str">
        <f aca="false">IF(G992&gt;=90,"Excellent",IF(G992&gt;=80,"Good",IF(G992&gt;=70,"At Risk","Poor")))</f>
        <v>Poor</v>
      </c>
      <c r="Q992" s="55" t="n">
        <f aca="false">ROUND(G992*0.4+(100-H992)*0.3+I992*0.3,2)</f>
        <v>82.8</v>
      </c>
      <c r="R992" s="55" t="str">
        <f aca="false">IF(H992&gt;5,"High Rejection",IF(H992&gt;2,"Watch","OK"))</f>
        <v>Watch</v>
      </c>
    </row>
    <row r="993" customFormat="false" ht="15" hidden="false" customHeight="true" outlineLevel="0" collapsed="false">
      <c r="A993" s="56" t="s">
        <v>15512</v>
      </c>
      <c r="B993" s="56" t="s">
        <v>5227</v>
      </c>
      <c r="C993" s="56" t="s">
        <v>5916</v>
      </c>
      <c r="D993" s="56" t="s">
        <v>48</v>
      </c>
      <c r="E993" s="56" t="n">
        <v>78.5</v>
      </c>
      <c r="F993" s="56" t="n">
        <v>83.5</v>
      </c>
      <c r="G993" s="54" t="n">
        <f aca="false">ROUND(E993*F993/100,1)</f>
        <v>65.5</v>
      </c>
      <c r="H993" s="56" t="n">
        <v>7.31</v>
      </c>
      <c r="I993" s="56" t="n">
        <v>90.5</v>
      </c>
      <c r="J993" s="56" t="n">
        <v>2.4</v>
      </c>
      <c r="K993" s="56" t="n">
        <v>0.89</v>
      </c>
      <c r="L993" s="56" t="n">
        <v>7</v>
      </c>
      <c r="M993" s="56" t="n">
        <v>98.6</v>
      </c>
      <c r="N993" s="56" t="s">
        <v>81</v>
      </c>
      <c r="O993" s="56" t="s">
        <v>10061</v>
      </c>
      <c r="P993" s="55" t="str">
        <f aca="false">IF(G993&gt;=90,"Excellent",IF(G993&gt;=80,"Good",IF(G993&gt;=70,"At Risk","Poor")))</f>
        <v>Poor</v>
      </c>
      <c r="Q993" s="55" t="n">
        <f aca="false">ROUND(G993*0.4+(100-H993)*0.3+I993*0.3,2)</f>
        <v>81.16</v>
      </c>
      <c r="R993" s="55" t="str">
        <f aca="false">IF(H993&gt;5,"High Rejection",IF(H993&gt;2,"Watch","OK"))</f>
        <v>High Rejection</v>
      </c>
    </row>
    <row r="994" customFormat="false" ht="15" hidden="false" customHeight="true" outlineLevel="0" collapsed="false">
      <c r="A994" s="52" t="s">
        <v>15513</v>
      </c>
      <c r="B994" s="52" t="s">
        <v>7025</v>
      </c>
      <c r="C994" s="52" t="s">
        <v>1584</v>
      </c>
      <c r="D994" s="52" t="s">
        <v>31</v>
      </c>
      <c r="E994" s="52" t="n">
        <v>62.2</v>
      </c>
      <c r="F994" s="52" t="n">
        <v>74</v>
      </c>
      <c r="G994" s="54" t="n">
        <f aca="false">ROUND(E994*F994/100,1)</f>
        <v>46</v>
      </c>
      <c r="H994" s="52" t="n">
        <v>0.76</v>
      </c>
      <c r="I994" s="52" t="n">
        <v>93.3</v>
      </c>
      <c r="J994" s="52" t="n">
        <v>-2.1</v>
      </c>
      <c r="K994" s="52" t="n">
        <v>-1.44</v>
      </c>
      <c r="L994" s="52" t="n">
        <v>4</v>
      </c>
      <c r="M994" s="52" t="n">
        <v>67.4</v>
      </c>
      <c r="N994" s="52" t="s">
        <v>80</v>
      </c>
      <c r="O994" s="52" t="s">
        <v>10066</v>
      </c>
      <c r="P994" s="55" t="str">
        <f aca="false">IF(G994&gt;=90,"Excellent",IF(G994&gt;=80,"Good",IF(G994&gt;=70,"At Risk","Poor")))</f>
        <v>Poor</v>
      </c>
      <c r="Q994" s="55" t="n">
        <f aca="false">ROUND(G994*0.4+(100-H994)*0.3+I994*0.3,2)</f>
        <v>76.16</v>
      </c>
      <c r="R994" s="55" t="str">
        <f aca="false">IF(H994&gt;5,"High Rejection",IF(H994&gt;2,"Watch","OK"))</f>
        <v>OK</v>
      </c>
    </row>
    <row r="995" customFormat="false" ht="15" hidden="false" customHeight="true" outlineLevel="0" collapsed="false">
      <c r="A995" s="56" t="s">
        <v>15514</v>
      </c>
      <c r="B995" s="56" t="s">
        <v>5136</v>
      </c>
      <c r="C995" s="56" t="s">
        <v>4751</v>
      </c>
      <c r="D995" s="56" t="s">
        <v>53</v>
      </c>
      <c r="E995" s="56" t="n">
        <v>81.5</v>
      </c>
      <c r="F995" s="56" t="n">
        <v>76</v>
      </c>
      <c r="G995" s="54" t="n">
        <f aca="false">ROUND(E995*F995/100,1)</f>
        <v>61.9</v>
      </c>
      <c r="H995" s="56" t="n">
        <v>1.44</v>
      </c>
      <c r="I995" s="56" t="n">
        <v>99.3</v>
      </c>
      <c r="J995" s="56" t="n">
        <v>1.8</v>
      </c>
      <c r="K995" s="56" t="n">
        <v>-4.83</v>
      </c>
      <c r="L995" s="56" t="n">
        <v>10</v>
      </c>
      <c r="M995" s="56" t="n">
        <v>94.6</v>
      </c>
      <c r="N995" s="56" t="s">
        <v>81</v>
      </c>
      <c r="O995" s="56" t="s">
        <v>10061</v>
      </c>
      <c r="P995" s="55" t="str">
        <f aca="false">IF(G995&gt;=90,"Excellent",IF(G995&gt;=80,"Good",IF(G995&gt;=70,"At Risk","Poor")))</f>
        <v>Poor</v>
      </c>
      <c r="Q995" s="55" t="n">
        <f aca="false">ROUND(G995*0.4+(100-H995)*0.3+I995*0.3,2)</f>
        <v>84.12</v>
      </c>
      <c r="R995" s="55" t="str">
        <f aca="false">IF(H995&gt;5,"High Rejection",IF(H995&gt;2,"Watch","OK"))</f>
        <v>OK</v>
      </c>
    </row>
    <row r="996" customFormat="false" ht="15" hidden="false" customHeight="true" outlineLevel="0" collapsed="false">
      <c r="A996" s="52" t="s">
        <v>15515</v>
      </c>
      <c r="B996" s="52" t="s">
        <v>6168</v>
      </c>
      <c r="C996" s="52" t="s">
        <v>7072</v>
      </c>
      <c r="D996" s="52" t="s">
        <v>22</v>
      </c>
      <c r="E996" s="52" t="n">
        <v>61.3</v>
      </c>
      <c r="F996" s="52" t="n">
        <v>96.1</v>
      </c>
      <c r="G996" s="54" t="n">
        <f aca="false">ROUND(E996*F996/100,1)</f>
        <v>58.9</v>
      </c>
      <c r="H996" s="52" t="n">
        <v>1.68</v>
      </c>
      <c r="I996" s="52" t="n">
        <v>97.4</v>
      </c>
      <c r="J996" s="52" t="n">
        <v>11.8</v>
      </c>
      <c r="K996" s="52" t="n">
        <v>-3.52</v>
      </c>
      <c r="L996" s="52" t="n">
        <v>10</v>
      </c>
      <c r="M996" s="52" t="n">
        <v>68.8</v>
      </c>
      <c r="N996" s="52" t="s">
        <v>80</v>
      </c>
      <c r="O996" s="52" t="s">
        <v>10061</v>
      </c>
      <c r="P996" s="55" t="str">
        <f aca="false">IF(G996&gt;=90,"Excellent",IF(G996&gt;=80,"Good",IF(G996&gt;=70,"At Risk","Poor")))</f>
        <v>Poor</v>
      </c>
      <c r="Q996" s="55" t="n">
        <f aca="false">ROUND(G996*0.4+(100-H996)*0.3+I996*0.3,2)</f>
        <v>82.28</v>
      </c>
      <c r="R996" s="55" t="str">
        <f aca="false">IF(H996&gt;5,"High Rejection",IF(H996&gt;2,"Watch","OK"))</f>
        <v>OK</v>
      </c>
    </row>
    <row r="997" customFormat="false" ht="15" hidden="false" customHeight="true" outlineLevel="0" collapsed="false">
      <c r="A997" s="56" t="s">
        <v>15516</v>
      </c>
      <c r="B997" s="56" t="s">
        <v>14285</v>
      </c>
      <c r="C997" s="56" t="s">
        <v>4334</v>
      </c>
      <c r="D997" s="56" t="s">
        <v>41</v>
      </c>
      <c r="E997" s="56" t="n">
        <v>64</v>
      </c>
      <c r="F997" s="56" t="n">
        <v>97.9</v>
      </c>
      <c r="G997" s="54" t="n">
        <f aca="false">ROUND(E997*F997/100,1)</f>
        <v>62.7</v>
      </c>
      <c r="H997" s="56" t="n">
        <v>4.02</v>
      </c>
      <c r="I997" s="56" t="n">
        <v>86.3</v>
      </c>
      <c r="J997" s="56" t="n">
        <v>-0.6</v>
      </c>
      <c r="K997" s="56" t="n">
        <v>2.15</v>
      </c>
      <c r="L997" s="56" t="n">
        <v>8</v>
      </c>
      <c r="M997" s="56" t="n">
        <v>92.5</v>
      </c>
      <c r="N997" s="56" t="s">
        <v>78</v>
      </c>
      <c r="O997" s="56" t="s">
        <v>10061</v>
      </c>
      <c r="P997" s="55" t="str">
        <f aca="false">IF(G997&gt;=90,"Excellent",IF(G997&gt;=80,"Good",IF(G997&gt;=70,"At Risk","Poor")))</f>
        <v>Poor</v>
      </c>
      <c r="Q997" s="55" t="n">
        <f aca="false">ROUND(G997*0.4+(100-H997)*0.3+I997*0.3,2)</f>
        <v>79.76</v>
      </c>
      <c r="R997" s="55" t="str">
        <f aca="false">IF(H997&gt;5,"High Rejection",IF(H997&gt;2,"Watch","OK"))</f>
        <v>Watch</v>
      </c>
    </row>
    <row r="998" customFormat="false" ht="15" hidden="false" customHeight="true" outlineLevel="0" collapsed="false">
      <c r="A998" s="52" t="s">
        <v>15517</v>
      </c>
      <c r="B998" s="52" t="s">
        <v>6126</v>
      </c>
      <c r="C998" s="52" t="s">
        <v>6180</v>
      </c>
      <c r="D998" s="52" t="s">
        <v>22</v>
      </c>
      <c r="E998" s="52" t="n">
        <v>71.3</v>
      </c>
      <c r="F998" s="52" t="n">
        <v>98.1</v>
      </c>
      <c r="G998" s="54" t="n">
        <f aca="false">ROUND(E998*F998/100,1)</f>
        <v>69.9</v>
      </c>
      <c r="H998" s="52" t="n">
        <v>2.14</v>
      </c>
      <c r="I998" s="52" t="n">
        <v>87.7</v>
      </c>
      <c r="J998" s="52" t="n">
        <v>-4.4</v>
      </c>
      <c r="K998" s="52" t="n">
        <v>1.72</v>
      </c>
      <c r="L998" s="52" t="n">
        <v>2</v>
      </c>
      <c r="M998" s="52" t="n">
        <v>60.3</v>
      </c>
      <c r="N998" s="52" t="s">
        <v>81</v>
      </c>
      <c r="O998" s="52" t="s">
        <v>10061</v>
      </c>
      <c r="P998" s="55" t="str">
        <f aca="false">IF(G998&gt;=90,"Excellent",IF(G998&gt;=80,"Good",IF(G998&gt;=70,"At Risk","Poor")))</f>
        <v>Poor</v>
      </c>
      <c r="Q998" s="55" t="n">
        <f aca="false">ROUND(G998*0.4+(100-H998)*0.3+I998*0.3,2)</f>
        <v>83.63</v>
      </c>
      <c r="R998" s="55" t="str">
        <f aca="false">IF(H998&gt;5,"High Rejection",IF(H998&gt;2,"Watch","OK"))</f>
        <v>Watch</v>
      </c>
    </row>
    <row r="999" customFormat="false" ht="15" hidden="false" customHeight="true" outlineLevel="0" collapsed="false">
      <c r="A999" s="56" t="s">
        <v>15518</v>
      </c>
      <c r="B999" s="56" t="s">
        <v>5413</v>
      </c>
      <c r="C999" s="56" t="s">
        <v>4200</v>
      </c>
      <c r="D999" s="56" t="s">
        <v>52</v>
      </c>
      <c r="E999" s="56" t="n">
        <v>98.8</v>
      </c>
      <c r="F999" s="56" t="n">
        <v>87.5</v>
      </c>
      <c r="G999" s="54" t="n">
        <f aca="false">ROUND(E999*F999/100,1)</f>
        <v>86.5</v>
      </c>
      <c r="H999" s="56" t="n">
        <v>4.02</v>
      </c>
      <c r="I999" s="56" t="n">
        <v>92.8</v>
      </c>
      <c r="J999" s="56" t="n">
        <v>9.6</v>
      </c>
      <c r="K999" s="56" t="n">
        <v>-2.73</v>
      </c>
      <c r="L999" s="56" t="n">
        <v>2</v>
      </c>
      <c r="M999" s="56" t="n">
        <v>51.5</v>
      </c>
      <c r="N999" s="56" t="s">
        <v>81</v>
      </c>
      <c r="O999" s="56" t="s">
        <v>10061</v>
      </c>
      <c r="P999" s="55" t="str">
        <f aca="false">IF(G999&gt;=90,"Excellent",IF(G999&gt;=80,"Good",IF(G999&gt;=70,"At Risk","Poor")))</f>
        <v>Good</v>
      </c>
      <c r="Q999" s="55" t="n">
        <f aca="false">ROUND(G999*0.4+(100-H999)*0.3+I999*0.3,2)</f>
        <v>91.23</v>
      </c>
      <c r="R999" s="55" t="str">
        <f aca="false">IF(H999&gt;5,"High Rejection",IF(H999&gt;2,"Watch","OK"))</f>
        <v>Watch</v>
      </c>
    </row>
    <row r="1000" customFormat="false" ht="15" hidden="false" customHeight="true" outlineLevel="0" collapsed="false">
      <c r="A1000" s="52" t="s">
        <v>15519</v>
      </c>
      <c r="B1000" s="52" t="s">
        <v>5512</v>
      </c>
      <c r="C1000" s="52" t="s">
        <v>7304</v>
      </c>
      <c r="D1000" s="52" t="s">
        <v>16</v>
      </c>
      <c r="E1000" s="52" t="n">
        <v>98.6</v>
      </c>
      <c r="F1000" s="52" t="n">
        <v>88.1</v>
      </c>
      <c r="G1000" s="54" t="n">
        <f aca="false">ROUND(E1000*F1000/100,1)</f>
        <v>86.9</v>
      </c>
      <c r="H1000" s="52" t="n">
        <v>3.37</v>
      </c>
      <c r="I1000" s="52" t="n">
        <v>96.9</v>
      </c>
      <c r="J1000" s="52" t="n">
        <v>5.7</v>
      </c>
      <c r="K1000" s="52" t="n">
        <v>2.81</v>
      </c>
      <c r="L1000" s="52" t="n">
        <v>9</v>
      </c>
      <c r="M1000" s="52" t="n">
        <v>61.1</v>
      </c>
      <c r="N1000" s="52" t="s">
        <v>78</v>
      </c>
      <c r="O1000" s="52" t="s">
        <v>10066</v>
      </c>
      <c r="P1000" s="55" t="str">
        <f aca="false">IF(G1000&gt;=90,"Excellent",IF(G1000&gt;=80,"Good",IF(G1000&gt;=70,"At Risk","Poor")))</f>
        <v>Good</v>
      </c>
      <c r="Q1000" s="55" t="n">
        <f aca="false">ROUND(G1000*0.4+(100-H1000)*0.3+I1000*0.3,2)</f>
        <v>92.82</v>
      </c>
      <c r="R1000" s="55" t="str">
        <f aca="false">IF(H1000&gt;5,"High Rejection",IF(H1000&gt;2,"Watch","OK"))</f>
        <v>Watch</v>
      </c>
    </row>
    <row r="1001" customFormat="false" ht="15" hidden="false" customHeight="true" outlineLevel="0" collapsed="false">
      <c r="A1001" s="56" t="s">
        <v>15520</v>
      </c>
      <c r="B1001" s="56" t="s">
        <v>15521</v>
      </c>
      <c r="C1001" s="56" t="s">
        <v>484</v>
      </c>
      <c r="D1001" s="56" t="s">
        <v>36</v>
      </c>
      <c r="E1001" s="56" t="n">
        <v>80.6</v>
      </c>
      <c r="F1001" s="56" t="n">
        <v>97.9</v>
      </c>
      <c r="G1001" s="54" t="n">
        <f aca="false">ROUND(E1001*F1001/100,1)</f>
        <v>78.9</v>
      </c>
      <c r="H1001" s="56" t="n">
        <v>3.79</v>
      </c>
      <c r="I1001" s="56" t="n">
        <v>99.9</v>
      </c>
      <c r="J1001" s="56" t="n">
        <v>7.4</v>
      </c>
      <c r="K1001" s="56" t="n">
        <v>1.74</v>
      </c>
      <c r="L1001" s="56" t="n">
        <v>0</v>
      </c>
      <c r="M1001" s="56" t="n">
        <v>70.4</v>
      </c>
      <c r="N1001" s="56" t="s">
        <v>80</v>
      </c>
      <c r="O1001" s="56" t="s">
        <v>10066</v>
      </c>
      <c r="P1001" s="55" t="str">
        <f aca="false">IF(G1001&gt;=90,"Excellent",IF(G1001&gt;=80,"Good",IF(G1001&gt;=70,"At Risk","Poor")))</f>
        <v>At Risk</v>
      </c>
      <c r="Q1001" s="55" t="n">
        <f aca="false">ROUND(G1001*0.4+(100-H1001)*0.3+I1001*0.3,2)</f>
        <v>90.39</v>
      </c>
      <c r="R1001" s="55" t="str">
        <f aca="false">IF(H1001&gt;5,"High Rejection",IF(H1001&gt;2,"Watch","OK"))</f>
        <v>Watch</v>
      </c>
    </row>
  </sheetData>
  <autoFilter ref="A1:R1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R1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5" min="3" style="0" width="11"/>
    <col collapsed="false" customWidth="true" hidden="false" outlineLevel="0" max="6" min="6" style="0" width="16"/>
    <col collapsed="false" customWidth="true" hidden="false" outlineLevel="0" max="7" min="7" style="0" width="21"/>
    <col collapsed="false" customWidth="true" hidden="false" outlineLevel="0" max="8" min="8" style="0" width="24"/>
    <col collapsed="false" customWidth="true" hidden="false" outlineLevel="0" max="9" min="9" style="0" width="17"/>
    <col collapsed="false" customWidth="true" hidden="false" outlineLevel="0" max="10" min="10" style="0" width="14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24"/>
    <col collapsed="false" customWidth="true" hidden="false" outlineLevel="0" max="14" min="14" style="0" width="14"/>
    <col collapsed="false" customWidth="true" hidden="false" outlineLevel="0" max="15" min="15" style="0" width="11"/>
    <col collapsed="false" customWidth="true" hidden="false" outlineLevel="0" max="16" min="16" style="0" width="22"/>
    <col collapsed="false" customWidth="true" hidden="false" outlineLevel="0" max="17" min="17" style="0" width="20"/>
    <col collapsed="false" customWidth="true" hidden="false" outlineLevel="0" max="18" min="18" style="0" width="16"/>
  </cols>
  <sheetData>
    <row r="1" customFormat="false" ht="18" hidden="false" customHeight="true" outlineLevel="0" collapsed="false">
      <c r="A1" s="49" t="s">
        <v>303</v>
      </c>
      <c r="B1" s="49" t="s">
        <v>15522</v>
      </c>
      <c r="C1" s="49" t="s">
        <v>8</v>
      </c>
      <c r="D1" s="49" t="s">
        <v>15523</v>
      </c>
      <c r="E1" s="49" t="s">
        <v>15524</v>
      </c>
      <c r="F1" s="49" t="s">
        <v>15525</v>
      </c>
      <c r="G1" s="49" t="s">
        <v>15526</v>
      </c>
      <c r="H1" s="49" t="s">
        <v>15527</v>
      </c>
      <c r="I1" s="50" t="s">
        <v>15528</v>
      </c>
      <c r="J1" s="49" t="s">
        <v>15529</v>
      </c>
      <c r="K1" s="49" t="s">
        <v>15530</v>
      </c>
      <c r="L1" s="49" t="s">
        <v>15531</v>
      </c>
      <c r="M1" s="49" t="s">
        <v>15532</v>
      </c>
      <c r="N1" s="49" t="s">
        <v>15533</v>
      </c>
      <c r="O1" s="49" t="s">
        <v>15534</v>
      </c>
      <c r="P1" s="51" t="s">
        <v>15535</v>
      </c>
      <c r="Q1" s="51" t="s">
        <v>15536</v>
      </c>
      <c r="R1" s="51" t="s">
        <v>15537</v>
      </c>
    </row>
    <row r="2" customFormat="false" ht="15" hidden="false" customHeight="true" outlineLevel="0" collapsed="false">
      <c r="A2" s="52" t="s">
        <v>2371</v>
      </c>
      <c r="B2" s="52" t="s">
        <v>15538</v>
      </c>
      <c r="C2" s="52" t="s">
        <v>11</v>
      </c>
      <c r="D2" s="52" t="s">
        <v>10132</v>
      </c>
      <c r="E2" s="52" t="s">
        <v>10063</v>
      </c>
      <c r="F2" s="52" t="s">
        <v>15539</v>
      </c>
      <c r="G2" s="52" t="n">
        <v>33460</v>
      </c>
      <c r="H2" s="52" t="n">
        <v>23816</v>
      </c>
      <c r="I2" s="54" t="n">
        <f aca="false">IF(G2=0,0,ROUND(H2/G2*100,2))</f>
        <v>71.18</v>
      </c>
      <c r="J2" s="52" t="s">
        <v>15540</v>
      </c>
      <c r="K2" s="52" t="n">
        <v>18</v>
      </c>
      <c r="L2" s="52" t="n">
        <v>106</v>
      </c>
      <c r="M2" s="52" t="n">
        <v>4.36</v>
      </c>
      <c r="N2" s="52" t="n">
        <v>486387</v>
      </c>
      <c r="O2" s="52" t="s">
        <v>10061</v>
      </c>
      <c r="P2" s="55" t="n">
        <f aca="false">G2-H2</f>
        <v>9644</v>
      </c>
      <c r="Q2" s="55" t="str">
        <f aca="false">IF(I2&gt;=90,"Over-Utilized",IF(I2&gt;=70,"Optimal","Under-Utilized"))</f>
        <v>Optimal</v>
      </c>
      <c r="R2" s="55" t="n">
        <f aca="false">ROUND(100-I2,2)</f>
        <v>28.82</v>
      </c>
    </row>
    <row r="3" customFormat="false" ht="15" hidden="false" customHeight="true" outlineLevel="0" collapsed="false">
      <c r="A3" s="56" t="s">
        <v>3291</v>
      </c>
      <c r="B3" s="56" t="s">
        <v>15541</v>
      </c>
      <c r="C3" s="56" t="s">
        <v>25</v>
      </c>
      <c r="D3" s="56" t="s">
        <v>10190</v>
      </c>
      <c r="E3" s="56" t="s">
        <v>15542</v>
      </c>
      <c r="F3" s="56" t="s">
        <v>15539</v>
      </c>
      <c r="G3" s="56" t="n">
        <v>41745</v>
      </c>
      <c r="H3" s="56" t="n">
        <v>10355</v>
      </c>
      <c r="I3" s="54" t="n">
        <f aca="false">IF(G3=0,0,ROUND(H3/G3*100,2))</f>
        <v>24.81</v>
      </c>
      <c r="J3" s="56" t="s">
        <v>15540</v>
      </c>
      <c r="K3" s="56" t="n">
        <v>4</v>
      </c>
      <c r="L3" s="56" t="n">
        <v>76</v>
      </c>
      <c r="M3" s="56" t="n">
        <v>3.66</v>
      </c>
      <c r="N3" s="56" t="n">
        <v>495965</v>
      </c>
      <c r="O3" s="56" t="s">
        <v>10061</v>
      </c>
      <c r="P3" s="55" t="n">
        <f aca="false">G3-H3</f>
        <v>31390</v>
      </c>
      <c r="Q3" s="55" t="str">
        <f aca="false">IF(I3&gt;=90,"Over-Utilized",IF(I3&gt;=70,"Optimal","Under-Utilized"))</f>
        <v>Under-Utilized</v>
      </c>
      <c r="R3" s="55" t="n">
        <f aca="false">ROUND(100-I3,2)</f>
        <v>75.19</v>
      </c>
    </row>
    <row r="4" customFormat="false" ht="15" hidden="false" customHeight="true" outlineLevel="0" collapsed="false">
      <c r="A4" s="52" t="s">
        <v>2610</v>
      </c>
      <c r="B4" s="52" t="s">
        <v>15543</v>
      </c>
      <c r="C4" s="52" t="s">
        <v>27</v>
      </c>
      <c r="D4" s="52" t="s">
        <v>10095</v>
      </c>
      <c r="E4" s="52" t="s">
        <v>15544</v>
      </c>
      <c r="F4" s="52" t="s">
        <v>15545</v>
      </c>
      <c r="G4" s="52" t="n">
        <v>38781</v>
      </c>
      <c r="H4" s="52" t="n">
        <v>13456</v>
      </c>
      <c r="I4" s="54" t="n">
        <f aca="false">IF(G4=0,0,ROUND(H4/G4*100,2))</f>
        <v>34.7</v>
      </c>
      <c r="J4" s="52" t="s">
        <v>15540</v>
      </c>
      <c r="K4" s="52" t="n">
        <v>3</v>
      </c>
      <c r="L4" s="52" t="n">
        <v>120</v>
      </c>
      <c r="M4" s="52" t="n">
        <v>0.53</v>
      </c>
      <c r="N4" s="52" t="n">
        <v>213727</v>
      </c>
      <c r="O4" s="52" t="s">
        <v>10061</v>
      </c>
      <c r="P4" s="55" t="n">
        <f aca="false">G4-H4</f>
        <v>25325</v>
      </c>
      <c r="Q4" s="55" t="str">
        <f aca="false">IF(I4&gt;=90,"Over-Utilized",IF(I4&gt;=70,"Optimal","Under-Utilized"))</f>
        <v>Under-Utilized</v>
      </c>
      <c r="R4" s="55" t="n">
        <f aca="false">ROUND(100-I4,2)</f>
        <v>65.3</v>
      </c>
    </row>
    <row r="5" customFormat="false" ht="15" hidden="false" customHeight="true" outlineLevel="0" collapsed="false">
      <c r="A5" s="56" t="s">
        <v>1952</v>
      </c>
      <c r="B5" s="56" t="s">
        <v>15546</v>
      </c>
      <c r="C5" s="56" t="s">
        <v>14</v>
      </c>
      <c r="D5" s="56" t="s">
        <v>10095</v>
      </c>
      <c r="E5" s="56" t="s">
        <v>15544</v>
      </c>
      <c r="F5" s="56" t="s">
        <v>15547</v>
      </c>
      <c r="G5" s="56" t="n">
        <v>16007</v>
      </c>
      <c r="H5" s="56" t="n">
        <v>13812</v>
      </c>
      <c r="I5" s="54" t="n">
        <f aca="false">IF(G5=0,0,ROUND(H5/G5*100,2))</f>
        <v>86.29</v>
      </c>
      <c r="J5" s="56" t="s">
        <v>15548</v>
      </c>
      <c r="K5" s="56" t="n">
        <v>5</v>
      </c>
      <c r="L5" s="56" t="n">
        <v>109</v>
      </c>
      <c r="M5" s="56" t="n">
        <v>1.11</v>
      </c>
      <c r="N5" s="56" t="n">
        <v>61024</v>
      </c>
      <c r="O5" s="56" t="s">
        <v>10061</v>
      </c>
      <c r="P5" s="55" t="n">
        <f aca="false">G5-H5</f>
        <v>2195</v>
      </c>
      <c r="Q5" s="55" t="str">
        <f aca="false">IF(I5&gt;=90,"Over-Utilized",IF(I5&gt;=70,"Optimal","Under-Utilized"))</f>
        <v>Optimal</v>
      </c>
      <c r="R5" s="55" t="n">
        <f aca="false">ROUND(100-I5,2)</f>
        <v>13.71</v>
      </c>
    </row>
    <row r="6" customFormat="false" ht="15" hidden="false" customHeight="true" outlineLevel="0" collapsed="false">
      <c r="A6" s="52" t="s">
        <v>1629</v>
      </c>
      <c r="B6" s="52" t="s">
        <v>15549</v>
      </c>
      <c r="C6" s="52" t="s">
        <v>27</v>
      </c>
      <c r="D6" s="52" t="s">
        <v>10087</v>
      </c>
      <c r="E6" s="52" t="s">
        <v>15550</v>
      </c>
      <c r="F6" s="52" t="s">
        <v>15539</v>
      </c>
      <c r="G6" s="52" t="n">
        <v>18234</v>
      </c>
      <c r="H6" s="52" t="n">
        <v>13182</v>
      </c>
      <c r="I6" s="54" t="n">
        <f aca="false">IF(G6=0,0,ROUND(H6/G6*100,2))</f>
        <v>72.29</v>
      </c>
      <c r="J6" s="52" t="s">
        <v>15551</v>
      </c>
      <c r="K6" s="52" t="n">
        <v>16</v>
      </c>
      <c r="L6" s="52" t="n">
        <v>13</v>
      </c>
      <c r="M6" s="52" t="n">
        <v>0.96</v>
      </c>
      <c r="N6" s="52" t="n">
        <v>183187</v>
      </c>
      <c r="O6" s="52" t="s">
        <v>10061</v>
      </c>
      <c r="P6" s="55" t="n">
        <f aca="false">G6-H6</f>
        <v>5052</v>
      </c>
      <c r="Q6" s="55" t="str">
        <f aca="false">IF(I6&gt;=90,"Over-Utilized",IF(I6&gt;=70,"Optimal","Under-Utilized"))</f>
        <v>Optimal</v>
      </c>
      <c r="R6" s="55" t="n">
        <f aca="false">ROUND(100-I6,2)</f>
        <v>27.71</v>
      </c>
    </row>
    <row r="7" customFormat="false" ht="15" hidden="false" customHeight="true" outlineLevel="0" collapsed="false">
      <c r="A7" s="56" t="s">
        <v>3073</v>
      </c>
      <c r="B7" s="56" t="s">
        <v>15552</v>
      </c>
      <c r="C7" s="56" t="s">
        <v>27</v>
      </c>
      <c r="D7" s="56" t="s">
        <v>10078</v>
      </c>
      <c r="E7" s="56" t="s">
        <v>10063</v>
      </c>
      <c r="F7" s="56" t="s">
        <v>15547</v>
      </c>
      <c r="G7" s="56" t="n">
        <v>32850</v>
      </c>
      <c r="H7" s="56" t="n">
        <v>460</v>
      </c>
      <c r="I7" s="54" t="n">
        <f aca="false">IF(G7=0,0,ROUND(H7/G7*100,2))</f>
        <v>1.4</v>
      </c>
      <c r="J7" s="56" t="s">
        <v>15540</v>
      </c>
      <c r="K7" s="56" t="n">
        <v>6</v>
      </c>
      <c r="L7" s="56" t="n">
        <v>131</v>
      </c>
      <c r="M7" s="56" t="n">
        <v>3.63</v>
      </c>
      <c r="N7" s="56" t="n">
        <v>491985</v>
      </c>
      <c r="O7" s="56" t="s">
        <v>10066</v>
      </c>
      <c r="P7" s="55" t="n">
        <f aca="false">G7-H7</f>
        <v>32390</v>
      </c>
      <c r="Q7" s="55" t="str">
        <f aca="false">IF(I7&gt;=90,"Over-Utilized",IF(I7&gt;=70,"Optimal","Under-Utilized"))</f>
        <v>Under-Utilized</v>
      </c>
      <c r="R7" s="55" t="n">
        <f aca="false">ROUND(100-I7,2)</f>
        <v>98.6</v>
      </c>
    </row>
    <row r="8" customFormat="false" ht="15" hidden="false" customHeight="true" outlineLevel="0" collapsed="false">
      <c r="A8" s="52" t="s">
        <v>858</v>
      </c>
      <c r="B8" s="52" t="s">
        <v>15553</v>
      </c>
      <c r="C8" s="52" t="s">
        <v>14</v>
      </c>
      <c r="D8" s="52" t="s">
        <v>10069</v>
      </c>
      <c r="E8" s="52" t="s">
        <v>15554</v>
      </c>
      <c r="F8" s="52" t="s">
        <v>15547</v>
      </c>
      <c r="G8" s="52" t="n">
        <v>49979</v>
      </c>
      <c r="H8" s="52" t="n">
        <v>38520</v>
      </c>
      <c r="I8" s="54" t="n">
        <f aca="false">IF(G8=0,0,ROUND(H8/G8*100,2))</f>
        <v>77.07</v>
      </c>
      <c r="J8" s="52" t="s">
        <v>15551</v>
      </c>
      <c r="K8" s="52" t="n">
        <v>3</v>
      </c>
      <c r="L8" s="52" t="n">
        <v>94</v>
      </c>
      <c r="M8" s="52" t="n">
        <v>0.61</v>
      </c>
      <c r="N8" s="52" t="n">
        <v>465762</v>
      </c>
      <c r="O8" s="52" t="s">
        <v>10066</v>
      </c>
      <c r="P8" s="55" t="n">
        <f aca="false">G8-H8</f>
        <v>11459</v>
      </c>
      <c r="Q8" s="55" t="str">
        <f aca="false">IF(I8&gt;=90,"Over-Utilized",IF(I8&gt;=70,"Optimal","Under-Utilized"))</f>
        <v>Optimal</v>
      </c>
      <c r="R8" s="55" t="n">
        <f aca="false">ROUND(100-I8,2)</f>
        <v>22.93</v>
      </c>
    </row>
    <row r="9" customFormat="false" ht="15" hidden="false" customHeight="true" outlineLevel="0" collapsed="false">
      <c r="A9" s="56" t="s">
        <v>1552</v>
      </c>
      <c r="B9" s="56" t="s">
        <v>15555</v>
      </c>
      <c r="C9" s="56" t="s">
        <v>17</v>
      </c>
      <c r="D9" s="56" t="s">
        <v>10063</v>
      </c>
      <c r="E9" s="56" t="s">
        <v>10063</v>
      </c>
      <c r="F9" s="56" t="s">
        <v>15539</v>
      </c>
      <c r="G9" s="56" t="n">
        <v>1464</v>
      </c>
      <c r="H9" s="56" t="n">
        <v>398</v>
      </c>
      <c r="I9" s="54" t="n">
        <f aca="false">IF(G9=0,0,ROUND(H9/G9*100,2))</f>
        <v>27.19</v>
      </c>
      <c r="J9" s="56" t="s">
        <v>15548</v>
      </c>
      <c r="K9" s="56" t="n">
        <v>4</v>
      </c>
      <c r="L9" s="56" t="n">
        <v>93</v>
      </c>
      <c r="M9" s="56" t="n">
        <v>2.41</v>
      </c>
      <c r="N9" s="56" t="n">
        <v>236875</v>
      </c>
      <c r="O9" s="56" t="s">
        <v>10066</v>
      </c>
      <c r="P9" s="55" t="n">
        <f aca="false">G9-H9</f>
        <v>1066</v>
      </c>
      <c r="Q9" s="55" t="str">
        <f aca="false">IF(I9&gt;=90,"Over-Utilized",IF(I9&gt;=70,"Optimal","Under-Utilized"))</f>
        <v>Under-Utilized</v>
      </c>
      <c r="R9" s="55" t="n">
        <f aca="false">ROUND(100-I9,2)</f>
        <v>72.81</v>
      </c>
    </row>
    <row r="10" customFormat="false" ht="15" hidden="false" customHeight="true" outlineLevel="0" collapsed="false">
      <c r="A10" s="52" t="s">
        <v>2803</v>
      </c>
      <c r="B10" s="52" t="s">
        <v>15556</v>
      </c>
      <c r="C10" s="52" t="s">
        <v>23</v>
      </c>
      <c r="D10" s="52" t="s">
        <v>10112</v>
      </c>
      <c r="E10" s="52" t="s">
        <v>15544</v>
      </c>
      <c r="F10" s="52" t="s">
        <v>15539</v>
      </c>
      <c r="G10" s="52" t="n">
        <v>37821</v>
      </c>
      <c r="H10" s="52" t="n">
        <v>17203</v>
      </c>
      <c r="I10" s="54" t="n">
        <f aca="false">IF(G10=0,0,ROUND(H10/G10*100,2))</f>
        <v>45.49</v>
      </c>
      <c r="J10" s="52" t="s">
        <v>15551</v>
      </c>
      <c r="K10" s="52" t="n">
        <v>4</v>
      </c>
      <c r="L10" s="52" t="n">
        <v>45</v>
      </c>
      <c r="M10" s="52" t="n">
        <v>4.76</v>
      </c>
      <c r="N10" s="52" t="n">
        <v>434937</v>
      </c>
      <c r="O10" s="52" t="s">
        <v>10061</v>
      </c>
      <c r="P10" s="55" t="n">
        <f aca="false">G10-H10</f>
        <v>20618</v>
      </c>
      <c r="Q10" s="55" t="str">
        <f aca="false">IF(I10&gt;=90,"Over-Utilized",IF(I10&gt;=70,"Optimal","Under-Utilized"))</f>
        <v>Under-Utilized</v>
      </c>
      <c r="R10" s="55" t="n">
        <f aca="false">ROUND(100-I10,2)</f>
        <v>54.51</v>
      </c>
    </row>
    <row r="11" customFormat="false" ht="15" hidden="false" customHeight="true" outlineLevel="0" collapsed="false">
      <c r="A11" s="56" t="s">
        <v>6274</v>
      </c>
      <c r="B11" s="56" t="s">
        <v>15557</v>
      </c>
      <c r="C11" s="56" t="s">
        <v>17</v>
      </c>
      <c r="D11" s="56" t="s">
        <v>10117</v>
      </c>
      <c r="E11" s="56" t="s">
        <v>10063</v>
      </c>
      <c r="F11" s="56" t="s">
        <v>15547</v>
      </c>
      <c r="G11" s="56" t="n">
        <v>45078</v>
      </c>
      <c r="H11" s="56" t="n">
        <v>36740</v>
      </c>
      <c r="I11" s="54" t="n">
        <f aca="false">IF(G11=0,0,ROUND(H11/G11*100,2))</f>
        <v>81.5</v>
      </c>
      <c r="J11" s="56" t="s">
        <v>15551</v>
      </c>
      <c r="K11" s="56" t="n">
        <v>11</v>
      </c>
      <c r="L11" s="56" t="n">
        <v>180</v>
      </c>
      <c r="M11" s="56" t="n">
        <v>4.87</v>
      </c>
      <c r="N11" s="56" t="n">
        <v>424494</v>
      </c>
      <c r="O11" s="56" t="s">
        <v>10061</v>
      </c>
      <c r="P11" s="55" t="n">
        <f aca="false">G11-H11</f>
        <v>8338</v>
      </c>
      <c r="Q11" s="55" t="str">
        <f aca="false">IF(I11&gt;=90,"Over-Utilized",IF(I11&gt;=70,"Optimal","Under-Utilized"))</f>
        <v>Optimal</v>
      </c>
      <c r="R11" s="55" t="n">
        <f aca="false">ROUND(100-I11,2)</f>
        <v>18.5</v>
      </c>
    </row>
    <row r="12" customFormat="false" ht="15" hidden="false" customHeight="true" outlineLevel="0" collapsed="false">
      <c r="A12" s="52" t="s">
        <v>706</v>
      </c>
      <c r="B12" s="52" t="s">
        <v>15541</v>
      </c>
      <c r="C12" s="52" t="s">
        <v>25</v>
      </c>
      <c r="D12" s="52" t="s">
        <v>10095</v>
      </c>
      <c r="E12" s="52" t="s">
        <v>15550</v>
      </c>
      <c r="F12" s="52" t="s">
        <v>15547</v>
      </c>
      <c r="G12" s="52" t="n">
        <v>45590</v>
      </c>
      <c r="H12" s="52" t="n">
        <v>37044</v>
      </c>
      <c r="I12" s="54" t="n">
        <f aca="false">IF(G12=0,0,ROUND(H12/G12*100,2))</f>
        <v>81.25</v>
      </c>
      <c r="J12" s="52" t="s">
        <v>15551</v>
      </c>
      <c r="K12" s="52" t="n">
        <v>8</v>
      </c>
      <c r="L12" s="52" t="n">
        <v>28</v>
      </c>
      <c r="M12" s="52" t="n">
        <v>0.78</v>
      </c>
      <c r="N12" s="52" t="n">
        <v>349390</v>
      </c>
      <c r="O12" s="52" t="s">
        <v>10061</v>
      </c>
      <c r="P12" s="55" t="n">
        <f aca="false">G12-H12</f>
        <v>8546</v>
      </c>
      <c r="Q12" s="55" t="str">
        <f aca="false">IF(I12&gt;=90,"Over-Utilized",IF(I12&gt;=70,"Optimal","Under-Utilized"))</f>
        <v>Optimal</v>
      </c>
      <c r="R12" s="55" t="n">
        <f aca="false">ROUND(100-I12,2)</f>
        <v>18.75</v>
      </c>
    </row>
    <row r="13" customFormat="false" ht="15" hidden="false" customHeight="true" outlineLevel="0" collapsed="false">
      <c r="A13" s="56" t="s">
        <v>3103</v>
      </c>
      <c r="B13" s="56" t="s">
        <v>15553</v>
      </c>
      <c r="C13" s="56" t="s">
        <v>14</v>
      </c>
      <c r="D13" s="56" t="s">
        <v>10190</v>
      </c>
      <c r="E13" s="56" t="s">
        <v>15542</v>
      </c>
      <c r="F13" s="56" t="s">
        <v>15545</v>
      </c>
      <c r="G13" s="56" t="n">
        <v>45319</v>
      </c>
      <c r="H13" s="56" t="n">
        <v>30853</v>
      </c>
      <c r="I13" s="54" t="n">
        <f aca="false">IF(G13=0,0,ROUND(H13/G13*100,2))</f>
        <v>68.08</v>
      </c>
      <c r="J13" s="56" t="s">
        <v>15540</v>
      </c>
      <c r="K13" s="56" t="n">
        <v>15</v>
      </c>
      <c r="L13" s="56" t="n">
        <v>27</v>
      </c>
      <c r="M13" s="56" t="n">
        <v>3.23</v>
      </c>
      <c r="N13" s="56" t="n">
        <v>106900</v>
      </c>
      <c r="O13" s="56" t="s">
        <v>10061</v>
      </c>
      <c r="P13" s="55" t="n">
        <f aca="false">G13-H13</f>
        <v>14466</v>
      </c>
      <c r="Q13" s="55" t="str">
        <f aca="false">IF(I13&gt;=90,"Over-Utilized",IF(I13&gt;=70,"Optimal","Under-Utilized"))</f>
        <v>Under-Utilized</v>
      </c>
      <c r="R13" s="55" t="n">
        <f aca="false">ROUND(100-I13,2)</f>
        <v>31.92</v>
      </c>
    </row>
    <row r="14" customFormat="false" ht="15" hidden="false" customHeight="true" outlineLevel="0" collapsed="false">
      <c r="A14" s="52" t="s">
        <v>1463</v>
      </c>
      <c r="B14" s="52" t="s">
        <v>15558</v>
      </c>
      <c r="C14" s="52" t="s">
        <v>25</v>
      </c>
      <c r="D14" s="52" t="s">
        <v>10058</v>
      </c>
      <c r="E14" s="52" t="s">
        <v>15542</v>
      </c>
      <c r="F14" s="52" t="s">
        <v>15547</v>
      </c>
      <c r="G14" s="52" t="n">
        <v>35754</v>
      </c>
      <c r="H14" s="52" t="n">
        <v>9226</v>
      </c>
      <c r="I14" s="54" t="n">
        <f aca="false">IF(G14=0,0,ROUND(H14/G14*100,2))</f>
        <v>25.8</v>
      </c>
      <c r="J14" s="52" t="s">
        <v>15548</v>
      </c>
      <c r="K14" s="52" t="n">
        <v>18</v>
      </c>
      <c r="L14" s="52" t="n">
        <v>196</v>
      </c>
      <c r="M14" s="52" t="n">
        <v>4.93</v>
      </c>
      <c r="N14" s="52" t="n">
        <v>419876</v>
      </c>
      <c r="O14" s="52" t="s">
        <v>10061</v>
      </c>
      <c r="P14" s="55" t="n">
        <f aca="false">G14-H14</f>
        <v>26528</v>
      </c>
      <c r="Q14" s="55" t="str">
        <f aca="false">IF(I14&gt;=90,"Over-Utilized",IF(I14&gt;=70,"Optimal","Under-Utilized"))</f>
        <v>Under-Utilized</v>
      </c>
      <c r="R14" s="55" t="n">
        <f aca="false">ROUND(100-I14,2)</f>
        <v>74.2</v>
      </c>
    </row>
    <row r="15" customFormat="false" ht="15" hidden="false" customHeight="true" outlineLevel="0" collapsed="false">
      <c r="A15" s="56" t="s">
        <v>2633</v>
      </c>
      <c r="B15" s="56" t="s">
        <v>15553</v>
      </c>
      <c r="C15" s="56" t="s">
        <v>14</v>
      </c>
      <c r="D15" s="56" t="s">
        <v>10058</v>
      </c>
      <c r="E15" s="56" t="s">
        <v>15550</v>
      </c>
      <c r="F15" s="56" t="s">
        <v>15547</v>
      </c>
      <c r="G15" s="56" t="n">
        <v>26192</v>
      </c>
      <c r="H15" s="56" t="n">
        <v>2368</v>
      </c>
      <c r="I15" s="54" t="n">
        <f aca="false">IF(G15=0,0,ROUND(H15/G15*100,2))</f>
        <v>9.04</v>
      </c>
      <c r="J15" s="56" t="s">
        <v>15540</v>
      </c>
      <c r="K15" s="56" t="n">
        <v>10</v>
      </c>
      <c r="L15" s="56" t="n">
        <v>39</v>
      </c>
      <c r="M15" s="56" t="n">
        <v>3.61</v>
      </c>
      <c r="N15" s="56" t="n">
        <v>246363</v>
      </c>
      <c r="O15" s="56" t="s">
        <v>10061</v>
      </c>
      <c r="P15" s="55" t="n">
        <f aca="false">G15-H15</f>
        <v>23824</v>
      </c>
      <c r="Q15" s="55" t="str">
        <f aca="false">IF(I15&gt;=90,"Over-Utilized",IF(I15&gt;=70,"Optimal","Under-Utilized"))</f>
        <v>Under-Utilized</v>
      </c>
      <c r="R15" s="55" t="n">
        <f aca="false">ROUND(100-I15,2)</f>
        <v>90.96</v>
      </c>
    </row>
    <row r="16" customFormat="false" ht="15" hidden="false" customHeight="true" outlineLevel="0" collapsed="false">
      <c r="A16" s="52" t="s">
        <v>3033</v>
      </c>
      <c r="B16" s="52" t="s">
        <v>15546</v>
      </c>
      <c r="C16" s="52" t="s">
        <v>14</v>
      </c>
      <c r="D16" s="52" t="s">
        <v>10190</v>
      </c>
      <c r="E16" s="52" t="s">
        <v>15544</v>
      </c>
      <c r="F16" s="52" t="s">
        <v>15539</v>
      </c>
      <c r="G16" s="52" t="n">
        <v>34209</v>
      </c>
      <c r="H16" s="52" t="n">
        <v>6502</v>
      </c>
      <c r="I16" s="54" t="n">
        <f aca="false">IF(G16=0,0,ROUND(H16/G16*100,2))</f>
        <v>19.01</v>
      </c>
      <c r="J16" s="52" t="s">
        <v>15548</v>
      </c>
      <c r="K16" s="52" t="n">
        <v>15</v>
      </c>
      <c r="L16" s="52" t="n">
        <v>128</v>
      </c>
      <c r="M16" s="52" t="n">
        <v>2.46</v>
      </c>
      <c r="N16" s="52" t="n">
        <v>56728</v>
      </c>
      <c r="O16" s="52" t="s">
        <v>10061</v>
      </c>
      <c r="P16" s="55" t="n">
        <f aca="false">G16-H16</f>
        <v>27707</v>
      </c>
      <c r="Q16" s="55" t="str">
        <f aca="false">IF(I16&gt;=90,"Over-Utilized",IF(I16&gt;=70,"Optimal","Under-Utilized"))</f>
        <v>Under-Utilized</v>
      </c>
      <c r="R16" s="55" t="n">
        <f aca="false">ROUND(100-I16,2)</f>
        <v>80.99</v>
      </c>
    </row>
    <row r="17" customFormat="false" ht="15" hidden="false" customHeight="true" outlineLevel="0" collapsed="false">
      <c r="A17" s="56" t="s">
        <v>1449</v>
      </c>
      <c r="B17" s="56" t="s">
        <v>15559</v>
      </c>
      <c r="C17" s="56" t="s">
        <v>23</v>
      </c>
      <c r="D17" s="56" t="s">
        <v>10190</v>
      </c>
      <c r="E17" s="56" t="s">
        <v>15560</v>
      </c>
      <c r="F17" s="56" t="s">
        <v>15539</v>
      </c>
      <c r="G17" s="56" t="n">
        <v>15767</v>
      </c>
      <c r="H17" s="56" t="n">
        <v>13104</v>
      </c>
      <c r="I17" s="54" t="n">
        <f aca="false">IF(G17=0,0,ROUND(H17/G17*100,2))</f>
        <v>83.11</v>
      </c>
      <c r="J17" s="56" t="s">
        <v>15551</v>
      </c>
      <c r="K17" s="56" t="n">
        <v>9</v>
      </c>
      <c r="L17" s="56" t="n">
        <v>178</v>
      </c>
      <c r="M17" s="56" t="n">
        <v>1.31</v>
      </c>
      <c r="N17" s="56" t="n">
        <v>204480</v>
      </c>
      <c r="O17" s="56" t="s">
        <v>10061</v>
      </c>
      <c r="P17" s="55" t="n">
        <f aca="false">G17-H17</f>
        <v>2663</v>
      </c>
      <c r="Q17" s="55" t="str">
        <f aca="false">IF(I17&gt;=90,"Over-Utilized",IF(I17&gt;=70,"Optimal","Under-Utilized"))</f>
        <v>Optimal</v>
      </c>
      <c r="R17" s="55" t="n">
        <f aca="false">ROUND(100-I17,2)</f>
        <v>16.89</v>
      </c>
    </row>
    <row r="18" customFormat="false" ht="15" hidden="false" customHeight="true" outlineLevel="0" collapsed="false">
      <c r="A18" s="52" t="s">
        <v>7062</v>
      </c>
      <c r="B18" s="52" t="s">
        <v>15561</v>
      </c>
      <c r="C18" s="52" t="s">
        <v>20</v>
      </c>
      <c r="D18" s="52" t="s">
        <v>10117</v>
      </c>
      <c r="E18" s="52" t="s">
        <v>15542</v>
      </c>
      <c r="F18" s="52" t="s">
        <v>15539</v>
      </c>
      <c r="G18" s="52" t="n">
        <v>27366</v>
      </c>
      <c r="H18" s="52" t="n">
        <v>15183</v>
      </c>
      <c r="I18" s="54" t="n">
        <f aca="false">IF(G18=0,0,ROUND(H18/G18*100,2))</f>
        <v>55.48</v>
      </c>
      <c r="J18" s="52" t="s">
        <v>15548</v>
      </c>
      <c r="K18" s="52" t="n">
        <v>16</v>
      </c>
      <c r="L18" s="52" t="n">
        <v>159</v>
      </c>
      <c r="M18" s="52" t="n">
        <v>1.67</v>
      </c>
      <c r="N18" s="52" t="n">
        <v>430572</v>
      </c>
      <c r="O18" s="52" t="s">
        <v>10061</v>
      </c>
      <c r="P18" s="55" t="n">
        <f aca="false">G18-H18</f>
        <v>12183</v>
      </c>
      <c r="Q18" s="55" t="str">
        <f aca="false">IF(I18&gt;=90,"Over-Utilized",IF(I18&gt;=70,"Optimal","Under-Utilized"))</f>
        <v>Under-Utilized</v>
      </c>
      <c r="R18" s="55" t="n">
        <f aca="false">ROUND(100-I18,2)</f>
        <v>44.52</v>
      </c>
    </row>
    <row r="19" customFormat="false" ht="15" hidden="false" customHeight="true" outlineLevel="0" collapsed="false">
      <c r="A19" s="56" t="s">
        <v>3599</v>
      </c>
      <c r="B19" s="56" t="s">
        <v>15562</v>
      </c>
      <c r="C19" s="56" t="s">
        <v>25</v>
      </c>
      <c r="D19" s="56" t="s">
        <v>10117</v>
      </c>
      <c r="E19" s="56" t="s">
        <v>15544</v>
      </c>
      <c r="F19" s="56" t="s">
        <v>15545</v>
      </c>
      <c r="G19" s="56" t="n">
        <v>11840</v>
      </c>
      <c r="H19" s="56" t="n">
        <v>3355</v>
      </c>
      <c r="I19" s="54" t="n">
        <f aca="false">IF(G19=0,0,ROUND(H19/G19*100,2))</f>
        <v>28.34</v>
      </c>
      <c r="J19" s="56" t="s">
        <v>15540</v>
      </c>
      <c r="K19" s="56" t="n">
        <v>10</v>
      </c>
      <c r="L19" s="56" t="n">
        <v>87</v>
      </c>
      <c r="M19" s="56" t="n">
        <v>3.58</v>
      </c>
      <c r="N19" s="56" t="n">
        <v>175290</v>
      </c>
      <c r="O19" s="56" t="s">
        <v>10061</v>
      </c>
      <c r="P19" s="55" t="n">
        <f aca="false">G19-H19</f>
        <v>8485</v>
      </c>
      <c r="Q19" s="55" t="str">
        <f aca="false">IF(I19&gt;=90,"Over-Utilized",IF(I19&gt;=70,"Optimal","Under-Utilized"))</f>
        <v>Under-Utilized</v>
      </c>
      <c r="R19" s="55" t="n">
        <f aca="false">ROUND(100-I19,2)</f>
        <v>71.66</v>
      </c>
    </row>
    <row r="20" customFormat="false" ht="15" hidden="false" customHeight="true" outlineLevel="0" collapsed="false">
      <c r="A20" s="52" t="s">
        <v>2452</v>
      </c>
      <c r="B20" s="52" t="s">
        <v>15541</v>
      </c>
      <c r="C20" s="52" t="s">
        <v>25</v>
      </c>
      <c r="D20" s="52" t="s">
        <v>10112</v>
      </c>
      <c r="E20" s="52" t="s">
        <v>10063</v>
      </c>
      <c r="F20" s="52" t="s">
        <v>15539</v>
      </c>
      <c r="G20" s="52" t="n">
        <v>49954</v>
      </c>
      <c r="H20" s="52" t="n">
        <v>41574</v>
      </c>
      <c r="I20" s="54" t="n">
        <f aca="false">IF(G20=0,0,ROUND(H20/G20*100,2))</f>
        <v>83.22</v>
      </c>
      <c r="J20" s="52" t="s">
        <v>15540</v>
      </c>
      <c r="K20" s="52" t="n">
        <v>18</v>
      </c>
      <c r="L20" s="52" t="n">
        <v>38</v>
      </c>
      <c r="M20" s="52" t="n">
        <v>4.42</v>
      </c>
      <c r="N20" s="52" t="n">
        <v>447707</v>
      </c>
      <c r="O20" s="52" t="s">
        <v>10061</v>
      </c>
      <c r="P20" s="55" t="n">
        <f aca="false">G20-H20</f>
        <v>8380</v>
      </c>
      <c r="Q20" s="55" t="str">
        <f aca="false">IF(I20&gt;=90,"Over-Utilized",IF(I20&gt;=70,"Optimal","Under-Utilized"))</f>
        <v>Optimal</v>
      </c>
      <c r="R20" s="55" t="n">
        <f aca="false">ROUND(100-I20,2)</f>
        <v>16.78</v>
      </c>
    </row>
    <row r="21" customFormat="false" ht="15" hidden="false" customHeight="true" outlineLevel="0" collapsed="false">
      <c r="A21" s="56" t="s">
        <v>1999</v>
      </c>
      <c r="B21" s="56" t="s">
        <v>15543</v>
      </c>
      <c r="C21" s="56" t="s">
        <v>27</v>
      </c>
      <c r="D21" s="56" t="s">
        <v>10087</v>
      </c>
      <c r="E21" s="56" t="s">
        <v>15554</v>
      </c>
      <c r="F21" s="56" t="s">
        <v>15547</v>
      </c>
      <c r="G21" s="56" t="n">
        <v>15585</v>
      </c>
      <c r="H21" s="56" t="n">
        <v>3917</v>
      </c>
      <c r="I21" s="54" t="n">
        <f aca="false">IF(G21=0,0,ROUND(H21/G21*100,2))</f>
        <v>25.13</v>
      </c>
      <c r="J21" s="56" t="s">
        <v>15551</v>
      </c>
      <c r="K21" s="56" t="n">
        <v>18</v>
      </c>
      <c r="L21" s="56" t="n">
        <v>16</v>
      </c>
      <c r="M21" s="56" t="n">
        <v>1.94</v>
      </c>
      <c r="N21" s="56" t="n">
        <v>274857</v>
      </c>
      <c r="O21" s="56" t="s">
        <v>10061</v>
      </c>
      <c r="P21" s="55" t="n">
        <f aca="false">G21-H21</f>
        <v>11668</v>
      </c>
      <c r="Q21" s="55" t="str">
        <f aca="false">IF(I21&gt;=90,"Over-Utilized",IF(I21&gt;=70,"Optimal","Under-Utilized"))</f>
        <v>Under-Utilized</v>
      </c>
      <c r="R21" s="55" t="n">
        <f aca="false">ROUND(100-I21,2)</f>
        <v>74.87</v>
      </c>
    </row>
    <row r="22" customFormat="false" ht="15" hidden="false" customHeight="true" outlineLevel="0" collapsed="false">
      <c r="A22" s="52" t="s">
        <v>4815</v>
      </c>
      <c r="B22" s="52" t="s">
        <v>15562</v>
      </c>
      <c r="C22" s="52" t="s">
        <v>25</v>
      </c>
      <c r="D22" s="52" t="s">
        <v>10078</v>
      </c>
      <c r="E22" s="52" t="s">
        <v>10063</v>
      </c>
      <c r="F22" s="52" t="s">
        <v>15539</v>
      </c>
      <c r="G22" s="52" t="n">
        <v>22885</v>
      </c>
      <c r="H22" s="52" t="n">
        <v>10696</v>
      </c>
      <c r="I22" s="54" t="n">
        <f aca="false">IF(G22=0,0,ROUND(H22/G22*100,2))</f>
        <v>46.74</v>
      </c>
      <c r="J22" s="52" t="s">
        <v>15551</v>
      </c>
      <c r="K22" s="52" t="n">
        <v>3</v>
      </c>
      <c r="L22" s="52" t="n">
        <v>173</v>
      </c>
      <c r="M22" s="52" t="n">
        <v>4.59</v>
      </c>
      <c r="N22" s="52" t="n">
        <v>364370</v>
      </c>
      <c r="O22" s="52" t="s">
        <v>10061</v>
      </c>
      <c r="P22" s="55" t="n">
        <f aca="false">G22-H22</f>
        <v>12189</v>
      </c>
      <c r="Q22" s="55" t="str">
        <f aca="false">IF(I22&gt;=90,"Over-Utilized",IF(I22&gt;=70,"Optimal","Under-Utilized"))</f>
        <v>Under-Utilized</v>
      </c>
      <c r="R22" s="55" t="n">
        <f aca="false">ROUND(100-I22,2)</f>
        <v>53.26</v>
      </c>
    </row>
    <row r="23" customFormat="false" ht="15" hidden="false" customHeight="true" outlineLevel="0" collapsed="false">
      <c r="A23" s="56" t="s">
        <v>2828</v>
      </c>
      <c r="B23" s="56" t="s">
        <v>15541</v>
      </c>
      <c r="C23" s="56" t="s">
        <v>25</v>
      </c>
      <c r="D23" s="56" t="s">
        <v>10078</v>
      </c>
      <c r="E23" s="56" t="s">
        <v>15560</v>
      </c>
      <c r="F23" s="56" t="s">
        <v>15547</v>
      </c>
      <c r="G23" s="56" t="n">
        <v>32554</v>
      </c>
      <c r="H23" s="56" t="n">
        <v>17688</v>
      </c>
      <c r="I23" s="54" t="n">
        <f aca="false">IF(G23=0,0,ROUND(H23/G23*100,2))</f>
        <v>54.33</v>
      </c>
      <c r="J23" s="56" t="s">
        <v>15540</v>
      </c>
      <c r="K23" s="56" t="n">
        <v>20</v>
      </c>
      <c r="L23" s="56" t="n">
        <v>35</v>
      </c>
      <c r="M23" s="56" t="n">
        <v>3.6</v>
      </c>
      <c r="N23" s="56" t="n">
        <v>57115</v>
      </c>
      <c r="O23" s="56" t="s">
        <v>10061</v>
      </c>
      <c r="P23" s="55" t="n">
        <f aca="false">G23-H23</f>
        <v>14866</v>
      </c>
      <c r="Q23" s="55" t="str">
        <f aca="false">IF(I23&gt;=90,"Over-Utilized",IF(I23&gt;=70,"Optimal","Under-Utilized"))</f>
        <v>Under-Utilized</v>
      </c>
      <c r="R23" s="55" t="n">
        <f aca="false">ROUND(100-I23,2)</f>
        <v>45.67</v>
      </c>
    </row>
    <row r="24" customFormat="false" ht="15" hidden="false" customHeight="true" outlineLevel="0" collapsed="false">
      <c r="A24" s="52" t="s">
        <v>4626</v>
      </c>
      <c r="B24" s="52" t="s">
        <v>15553</v>
      </c>
      <c r="C24" s="52" t="s">
        <v>14</v>
      </c>
      <c r="D24" s="52" t="s">
        <v>10063</v>
      </c>
      <c r="E24" s="52" t="s">
        <v>15542</v>
      </c>
      <c r="F24" s="52" t="s">
        <v>15547</v>
      </c>
      <c r="G24" s="52" t="n">
        <v>16425</v>
      </c>
      <c r="H24" s="52" t="n">
        <v>7967</v>
      </c>
      <c r="I24" s="54" t="n">
        <f aca="false">IF(G24=0,0,ROUND(H24/G24*100,2))</f>
        <v>48.51</v>
      </c>
      <c r="J24" s="52" t="s">
        <v>15551</v>
      </c>
      <c r="K24" s="52" t="n">
        <v>14</v>
      </c>
      <c r="L24" s="52" t="n">
        <v>111</v>
      </c>
      <c r="M24" s="52" t="n">
        <v>3.76</v>
      </c>
      <c r="N24" s="52" t="n">
        <v>147364</v>
      </c>
      <c r="O24" s="52" t="s">
        <v>10061</v>
      </c>
      <c r="P24" s="55" t="n">
        <f aca="false">G24-H24</f>
        <v>8458</v>
      </c>
      <c r="Q24" s="55" t="str">
        <f aca="false">IF(I24&gt;=90,"Over-Utilized",IF(I24&gt;=70,"Optimal","Under-Utilized"))</f>
        <v>Under-Utilized</v>
      </c>
      <c r="R24" s="55" t="n">
        <f aca="false">ROUND(100-I24,2)</f>
        <v>51.49</v>
      </c>
    </row>
    <row r="25" customFormat="false" ht="15" hidden="false" customHeight="true" outlineLevel="0" collapsed="false">
      <c r="A25" s="56" t="s">
        <v>4921</v>
      </c>
      <c r="B25" s="56" t="s">
        <v>15543</v>
      </c>
      <c r="C25" s="56" t="s">
        <v>27</v>
      </c>
      <c r="D25" s="56" t="s">
        <v>10104</v>
      </c>
      <c r="E25" s="56" t="s">
        <v>15560</v>
      </c>
      <c r="F25" s="56" t="s">
        <v>15547</v>
      </c>
      <c r="G25" s="56" t="n">
        <v>34339</v>
      </c>
      <c r="H25" s="56" t="n">
        <v>10030</v>
      </c>
      <c r="I25" s="54" t="n">
        <f aca="false">IF(G25=0,0,ROUND(H25/G25*100,2))</f>
        <v>29.21</v>
      </c>
      <c r="J25" s="56" t="s">
        <v>15551</v>
      </c>
      <c r="K25" s="56" t="n">
        <v>12</v>
      </c>
      <c r="L25" s="56" t="n">
        <v>98</v>
      </c>
      <c r="M25" s="56" t="n">
        <v>3.46</v>
      </c>
      <c r="N25" s="56" t="n">
        <v>315247</v>
      </c>
      <c r="O25" s="56" t="s">
        <v>10066</v>
      </c>
      <c r="P25" s="55" t="n">
        <f aca="false">G25-H25</f>
        <v>24309</v>
      </c>
      <c r="Q25" s="55" t="str">
        <f aca="false">IF(I25&gt;=90,"Over-Utilized",IF(I25&gt;=70,"Optimal","Under-Utilized"))</f>
        <v>Under-Utilized</v>
      </c>
      <c r="R25" s="55" t="n">
        <f aca="false">ROUND(100-I25,2)</f>
        <v>70.79</v>
      </c>
    </row>
    <row r="26" customFormat="false" ht="15" hidden="false" customHeight="true" outlineLevel="0" collapsed="false">
      <c r="A26" s="52" t="s">
        <v>4895</v>
      </c>
      <c r="B26" s="52" t="s">
        <v>15563</v>
      </c>
      <c r="C26" s="52" t="s">
        <v>14</v>
      </c>
      <c r="D26" s="52" t="s">
        <v>10078</v>
      </c>
      <c r="E26" s="52" t="s">
        <v>15550</v>
      </c>
      <c r="F26" s="52" t="s">
        <v>15539</v>
      </c>
      <c r="G26" s="52" t="n">
        <v>15901</v>
      </c>
      <c r="H26" s="52" t="n">
        <v>12120</v>
      </c>
      <c r="I26" s="54" t="n">
        <f aca="false">IF(G26=0,0,ROUND(H26/G26*100,2))</f>
        <v>76.22</v>
      </c>
      <c r="J26" s="52" t="s">
        <v>15540</v>
      </c>
      <c r="K26" s="52" t="n">
        <v>17</v>
      </c>
      <c r="L26" s="52" t="n">
        <v>158</v>
      </c>
      <c r="M26" s="52" t="n">
        <v>1.92</v>
      </c>
      <c r="N26" s="52" t="n">
        <v>205816</v>
      </c>
      <c r="O26" s="52" t="s">
        <v>10061</v>
      </c>
      <c r="P26" s="55" t="n">
        <f aca="false">G26-H26</f>
        <v>3781</v>
      </c>
      <c r="Q26" s="55" t="str">
        <f aca="false">IF(I26&gt;=90,"Over-Utilized",IF(I26&gt;=70,"Optimal","Under-Utilized"))</f>
        <v>Optimal</v>
      </c>
      <c r="R26" s="55" t="n">
        <f aca="false">ROUND(100-I26,2)</f>
        <v>23.78</v>
      </c>
    </row>
    <row r="27" customFormat="false" ht="15" hidden="false" customHeight="true" outlineLevel="0" collapsed="false">
      <c r="A27" s="56" t="s">
        <v>5870</v>
      </c>
      <c r="B27" s="56" t="s">
        <v>15549</v>
      </c>
      <c r="C27" s="56" t="s">
        <v>27</v>
      </c>
      <c r="D27" s="56" t="s">
        <v>10190</v>
      </c>
      <c r="E27" s="56" t="s">
        <v>15560</v>
      </c>
      <c r="F27" s="56" t="s">
        <v>15547</v>
      </c>
      <c r="G27" s="56" t="n">
        <v>48173</v>
      </c>
      <c r="H27" s="56" t="n">
        <v>29885</v>
      </c>
      <c r="I27" s="54" t="n">
        <f aca="false">IF(G27=0,0,ROUND(H27/G27*100,2))</f>
        <v>62.04</v>
      </c>
      <c r="J27" s="56" t="s">
        <v>15548</v>
      </c>
      <c r="K27" s="56" t="n">
        <v>17</v>
      </c>
      <c r="L27" s="56" t="n">
        <v>182</v>
      </c>
      <c r="M27" s="56" t="n">
        <v>1.47</v>
      </c>
      <c r="N27" s="56" t="n">
        <v>226181</v>
      </c>
      <c r="O27" s="56" t="s">
        <v>10066</v>
      </c>
      <c r="P27" s="55" t="n">
        <f aca="false">G27-H27</f>
        <v>18288</v>
      </c>
      <c r="Q27" s="55" t="str">
        <f aca="false">IF(I27&gt;=90,"Over-Utilized",IF(I27&gt;=70,"Optimal","Under-Utilized"))</f>
        <v>Under-Utilized</v>
      </c>
      <c r="R27" s="55" t="n">
        <f aca="false">ROUND(100-I27,2)</f>
        <v>37.96</v>
      </c>
    </row>
    <row r="28" customFormat="false" ht="15" hidden="false" customHeight="true" outlineLevel="0" collapsed="false">
      <c r="A28" s="52" t="s">
        <v>5208</v>
      </c>
      <c r="B28" s="52" t="s">
        <v>15557</v>
      </c>
      <c r="C28" s="52" t="s">
        <v>17</v>
      </c>
      <c r="D28" s="52" t="s">
        <v>10087</v>
      </c>
      <c r="E28" s="52" t="s">
        <v>15550</v>
      </c>
      <c r="F28" s="52" t="s">
        <v>15545</v>
      </c>
      <c r="G28" s="52" t="n">
        <v>15314</v>
      </c>
      <c r="H28" s="52" t="n">
        <v>11940</v>
      </c>
      <c r="I28" s="54" t="n">
        <f aca="false">IF(G28=0,0,ROUND(H28/G28*100,2))</f>
        <v>77.97</v>
      </c>
      <c r="J28" s="52" t="s">
        <v>15540</v>
      </c>
      <c r="K28" s="52" t="n">
        <v>16</v>
      </c>
      <c r="L28" s="52" t="n">
        <v>120</v>
      </c>
      <c r="M28" s="52" t="n">
        <v>0.97</v>
      </c>
      <c r="N28" s="52" t="n">
        <v>122141</v>
      </c>
      <c r="O28" s="52" t="s">
        <v>10061</v>
      </c>
      <c r="P28" s="55" t="n">
        <f aca="false">G28-H28</f>
        <v>3374</v>
      </c>
      <c r="Q28" s="55" t="str">
        <f aca="false">IF(I28&gt;=90,"Over-Utilized",IF(I28&gt;=70,"Optimal","Under-Utilized"))</f>
        <v>Optimal</v>
      </c>
      <c r="R28" s="55" t="n">
        <f aca="false">ROUND(100-I28,2)</f>
        <v>22.03</v>
      </c>
    </row>
    <row r="29" customFormat="false" ht="15" hidden="false" customHeight="true" outlineLevel="0" collapsed="false">
      <c r="A29" s="56" t="s">
        <v>3352</v>
      </c>
      <c r="B29" s="56" t="s">
        <v>15564</v>
      </c>
      <c r="C29" s="56" t="s">
        <v>20</v>
      </c>
      <c r="D29" s="56" t="s">
        <v>10058</v>
      </c>
      <c r="E29" s="56" t="s">
        <v>15560</v>
      </c>
      <c r="F29" s="56" t="s">
        <v>15539</v>
      </c>
      <c r="G29" s="56" t="n">
        <v>11509</v>
      </c>
      <c r="H29" s="56" t="n">
        <v>3663</v>
      </c>
      <c r="I29" s="54" t="n">
        <f aca="false">IF(G29=0,0,ROUND(H29/G29*100,2))</f>
        <v>31.83</v>
      </c>
      <c r="J29" s="56" t="s">
        <v>15548</v>
      </c>
      <c r="K29" s="56" t="n">
        <v>13</v>
      </c>
      <c r="L29" s="56" t="n">
        <v>111</v>
      </c>
      <c r="M29" s="56" t="n">
        <v>4.8</v>
      </c>
      <c r="N29" s="56" t="n">
        <v>64433</v>
      </c>
      <c r="O29" s="56" t="s">
        <v>10061</v>
      </c>
      <c r="P29" s="55" t="n">
        <f aca="false">G29-H29</f>
        <v>7846</v>
      </c>
      <c r="Q29" s="55" t="str">
        <f aca="false">IF(I29&gt;=90,"Over-Utilized",IF(I29&gt;=70,"Optimal","Under-Utilized"))</f>
        <v>Under-Utilized</v>
      </c>
      <c r="R29" s="55" t="n">
        <f aca="false">ROUND(100-I29,2)</f>
        <v>68.17</v>
      </c>
    </row>
    <row r="30" customFormat="false" ht="15" hidden="false" customHeight="true" outlineLevel="0" collapsed="false">
      <c r="A30" s="52" t="s">
        <v>3013</v>
      </c>
      <c r="B30" s="52" t="s">
        <v>15565</v>
      </c>
      <c r="C30" s="52" t="s">
        <v>11</v>
      </c>
      <c r="D30" s="52" t="s">
        <v>10190</v>
      </c>
      <c r="E30" s="52" t="s">
        <v>15544</v>
      </c>
      <c r="F30" s="52" t="s">
        <v>15547</v>
      </c>
      <c r="G30" s="52" t="n">
        <v>11887</v>
      </c>
      <c r="H30" s="52" t="n">
        <v>10593</v>
      </c>
      <c r="I30" s="54" t="n">
        <f aca="false">IF(G30=0,0,ROUND(H30/G30*100,2))</f>
        <v>89.11</v>
      </c>
      <c r="J30" s="52" t="s">
        <v>15551</v>
      </c>
      <c r="K30" s="52" t="n">
        <v>16</v>
      </c>
      <c r="L30" s="52" t="n">
        <v>67</v>
      </c>
      <c r="M30" s="52" t="n">
        <v>4.83</v>
      </c>
      <c r="N30" s="52" t="n">
        <v>427352</v>
      </c>
      <c r="O30" s="52" t="s">
        <v>10061</v>
      </c>
      <c r="P30" s="55" t="n">
        <f aca="false">G30-H30</f>
        <v>1294</v>
      </c>
      <c r="Q30" s="55" t="str">
        <f aca="false">IF(I30&gt;=90,"Over-Utilized",IF(I30&gt;=70,"Optimal","Under-Utilized"))</f>
        <v>Optimal</v>
      </c>
      <c r="R30" s="55" t="n">
        <f aca="false">ROUND(100-I30,2)</f>
        <v>10.89</v>
      </c>
    </row>
    <row r="31" customFormat="false" ht="15" hidden="false" customHeight="true" outlineLevel="0" collapsed="false">
      <c r="A31" s="56" t="s">
        <v>3216</v>
      </c>
      <c r="B31" s="56" t="s">
        <v>15541</v>
      </c>
      <c r="C31" s="56" t="s">
        <v>25</v>
      </c>
      <c r="D31" s="56" t="s">
        <v>10190</v>
      </c>
      <c r="E31" s="56" t="s">
        <v>10063</v>
      </c>
      <c r="F31" s="56" t="s">
        <v>15539</v>
      </c>
      <c r="G31" s="56" t="n">
        <v>8250</v>
      </c>
      <c r="H31" s="56" t="n">
        <v>622</v>
      </c>
      <c r="I31" s="54" t="n">
        <f aca="false">IF(G31=0,0,ROUND(H31/G31*100,2))</f>
        <v>7.54</v>
      </c>
      <c r="J31" s="56" t="s">
        <v>15551</v>
      </c>
      <c r="K31" s="56" t="n">
        <v>8</v>
      </c>
      <c r="L31" s="56" t="n">
        <v>31</v>
      </c>
      <c r="M31" s="56" t="n">
        <v>1.27</v>
      </c>
      <c r="N31" s="56" t="n">
        <v>248620</v>
      </c>
      <c r="O31" s="56" t="s">
        <v>10066</v>
      </c>
      <c r="P31" s="55" t="n">
        <f aca="false">G31-H31</f>
        <v>7628</v>
      </c>
      <c r="Q31" s="55" t="str">
        <f aca="false">IF(I31&gt;=90,"Over-Utilized",IF(I31&gt;=70,"Optimal","Under-Utilized"))</f>
        <v>Under-Utilized</v>
      </c>
      <c r="R31" s="55" t="n">
        <f aca="false">ROUND(100-I31,2)</f>
        <v>92.46</v>
      </c>
    </row>
    <row r="32" customFormat="false" ht="15" hidden="false" customHeight="true" outlineLevel="0" collapsed="false">
      <c r="A32" s="52" t="s">
        <v>2206</v>
      </c>
      <c r="B32" s="52" t="s">
        <v>15549</v>
      </c>
      <c r="C32" s="52" t="s">
        <v>27</v>
      </c>
      <c r="D32" s="52" t="s">
        <v>10117</v>
      </c>
      <c r="E32" s="52" t="s">
        <v>15550</v>
      </c>
      <c r="F32" s="52" t="s">
        <v>15547</v>
      </c>
      <c r="G32" s="52" t="n">
        <v>20045</v>
      </c>
      <c r="H32" s="52" t="n">
        <v>18150</v>
      </c>
      <c r="I32" s="54" t="n">
        <f aca="false">IF(G32=0,0,ROUND(H32/G32*100,2))</f>
        <v>90.55</v>
      </c>
      <c r="J32" s="52" t="s">
        <v>15540</v>
      </c>
      <c r="K32" s="52" t="n">
        <v>6</v>
      </c>
      <c r="L32" s="52" t="n">
        <v>11</v>
      </c>
      <c r="M32" s="52" t="n">
        <v>0.79</v>
      </c>
      <c r="N32" s="52" t="n">
        <v>252135</v>
      </c>
      <c r="O32" s="52" t="s">
        <v>10061</v>
      </c>
      <c r="P32" s="55" t="n">
        <f aca="false">G32-H32</f>
        <v>1895</v>
      </c>
      <c r="Q32" s="55" t="str">
        <f aca="false">IF(I32&gt;=90,"Over-Utilized",IF(I32&gt;=70,"Optimal","Under-Utilized"))</f>
        <v>Over-Utilized</v>
      </c>
      <c r="R32" s="55" t="n">
        <f aca="false">ROUND(100-I32,2)</f>
        <v>9.45</v>
      </c>
    </row>
    <row r="33" customFormat="false" ht="15" hidden="false" customHeight="true" outlineLevel="0" collapsed="false">
      <c r="A33" s="56" t="s">
        <v>624</v>
      </c>
      <c r="B33" s="56" t="s">
        <v>15566</v>
      </c>
      <c r="C33" s="56" t="s">
        <v>11</v>
      </c>
      <c r="D33" s="56" t="s">
        <v>10095</v>
      </c>
      <c r="E33" s="56" t="s">
        <v>15554</v>
      </c>
      <c r="F33" s="56" t="s">
        <v>15539</v>
      </c>
      <c r="G33" s="56" t="n">
        <v>20328</v>
      </c>
      <c r="H33" s="56" t="n">
        <v>4813</v>
      </c>
      <c r="I33" s="54" t="n">
        <f aca="false">IF(G33=0,0,ROUND(H33/G33*100,2))</f>
        <v>23.68</v>
      </c>
      <c r="J33" s="56" t="s">
        <v>15548</v>
      </c>
      <c r="K33" s="56" t="n">
        <v>15</v>
      </c>
      <c r="L33" s="56" t="n">
        <v>184</v>
      </c>
      <c r="M33" s="56" t="n">
        <v>3.72</v>
      </c>
      <c r="N33" s="56" t="n">
        <v>270526</v>
      </c>
      <c r="O33" s="56" t="s">
        <v>10066</v>
      </c>
      <c r="P33" s="55" t="n">
        <f aca="false">G33-H33</f>
        <v>15515</v>
      </c>
      <c r="Q33" s="55" t="str">
        <f aca="false">IF(I33&gt;=90,"Over-Utilized",IF(I33&gt;=70,"Optimal","Under-Utilized"))</f>
        <v>Under-Utilized</v>
      </c>
      <c r="R33" s="55" t="n">
        <f aca="false">ROUND(100-I33,2)</f>
        <v>76.32</v>
      </c>
    </row>
    <row r="34" customFormat="false" ht="15" hidden="false" customHeight="true" outlineLevel="0" collapsed="false">
      <c r="A34" s="52" t="s">
        <v>1076</v>
      </c>
      <c r="B34" s="52" t="s">
        <v>15541</v>
      </c>
      <c r="C34" s="52" t="s">
        <v>25</v>
      </c>
      <c r="D34" s="52" t="s">
        <v>10069</v>
      </c>
      <c r="E34" s="52" t="s">
        <v>15560</v>
      </c>
      <c r="F34" s="52" t="s">
        <v>15547</v>
      </c>
      <c r="G34" s="52" t="n">
        <v>14719</v>
      </c>
      <c r="H34" s="52" t="n">
        <v>10609</v>
      </c>
      <c r="I34" s="54" t="n">
        <f aca="false">IF(G34=0,0,ROUND(H34/G34*100,2))</f>
        <v>72.08</v>
      </c>
      <c r="J34" s="52" t="s">
        <v>15551</v>
      </c>
      <c r="K34" s="52" t="n">
        <v>12</v>
      </c>
      <c r="L34" s="52" t="n">
        <v>100</v>
      </c>
      <c r="M34" s="52" t="n">
        <v>1.99</v>
      </c>
      <c r="N34" s="52" t="n">
        <v>357994</v>
      </c>
      <c r="O34" s="52" t="s">
        <v>10061</v>
      </c>
      <c r="P34" s="55" t="n">
        <f aca="false">G34-H34</f>
        <v>4110</v>
      </c>
      <c r="Q34" s="55" t="str">
        <f aca="false">IF(I34&gt;=90,"Over-Utilized",IF(I34&gt;=70,"Optimal","Under-Utilized"))</f>
        <v>Optimal</v>
      </c>
      <c r="R34" s="55" t="n">
        <f aca="false">ROUND(100-I34,2)</f>
        <v>27.92</v>
      </c>
    </row>
    <row r="35" customFormat="false" ht="15" hidden="false" customHeight="true" outlineLevel="0" collapsed="false">
      <c r="A35" s="56" t="s">
        <v>3084</v>
      </c>
      <c r="B35" s="56" t="s">
        <v>15555</v>
      </c>
      <c r="C35" s="56" t="s">
        <v>17</v>
      </c>
      <c r="D35" s="56" t="s">
        <v>10104</v>
      </c>
      <c r="E35" s="56" t="s">
        <v>15560</v>
      </c>
      <c r="F35" s="56" t="s">
        <v>15539</v>
      </c>
      <c r="G35" s="56" t="n">
        <v>24817</v>
      </c>
      <c r="H35" s="56" t="n">
        <v>2946</v>
      </c>
      <c r="I35" s="54" t="n">
        <f aca="false">IF(G35=0,0,ROUND(H35/G35*100,2))</f>
        <v>11.87</v>
      </c>
      <c r="J35" s="56" t="s">
        <v>15540</v>
      </c>
      <c r="K35" s="56" t="n">
        <v>19</v>
      </c>
      <c r="L35" s="56" t="n">
        <v>75</v>
      </c>
      <c r="M35" s="56" t="n">
        <v>3.7</v>
      </c>
      <c r="N35" s="56" t="n">
        <v>107970</v>
      </c>
      <c r="O35" s="56" t="s">
        <v>10061</v>
      </c>
      <c r="P35" s="55" t="n">
        <f aca="false">G35-H35</f>
        <v>21871</v>
      </c>
      <c r="Q35" s="55" t="str">
        <f aca="false">IF(I35&gt;=90,"Over-Utilized",IF(I35&gt;=70,"Optimal","Under-Utilized"))</f>
        <v>Under-Utilized</v>
      </c>
      <c r="R35" s="55" t="n">
        <f aca="false">ROUND(100-I35,2)</f>
        <v>88.13</v>
      </c>
    </row>
    <row r="36" customFormat="false" ht="15" hidden="false" customHeight="true" outlineLevel="0" collapsed="false">
      <c r="A36" s="52" t="s">
        <v>2113</v>
      </c>
      <c r="B36" s="52" t="s">
        <v>15567</v>
      </c>
      <c r="C36" s="52" t="s">
        <v>23</v>
      </c>
      <c r="D36" s="52" t="s">
        <v>10132</v>
      </c>
      <c r="E36" s="52" t="s">
        <v>15542</v>
      </c>
      <c r="F36" s="52" t="s">
        <v>15547</v>
      </c>
      <c r="G36" s="52" t="n">
        <v>46225</v>
      </c>
      <c r="H36" s="52" t="n">
        <v>3423</v>
      </c>
      <c r="I36" s="54" t="n">
        <f aca="false">IF(G36=0,0,ROUND(H36/G36*100,2))</f>
        <v>7.41</v>
      </c>
      <c r="J36" s="52" t="s">
        <v>15540</v>
      </c>
      <c r="K36" s="52" t="n">
        <v>6</v>
      </c>
      <c r="L36" s="52" t="n">
        <v>43</v>
      </c>
      <c r="M36" s="52" t="n">
        <v>1.58</v>
      </c>
      <c r="N36" s="52" t="n">
        <v>67229</v>
      </c>
      <c r="O36" s="52" t="s">
        <v>10061</v>
      </c>
      <c r="P36" s="55" t="n">
        <f aca="false">G36-H36</f>
        <v>42802</v>
      </c>
      <c r="Q36" s="55" t="str">
        <f aca="false">IF(I36&gt;=90,"Over-Utilized",IF(I36&gt;=70,"Optimal","Under-Utilized"))</f>
        <v>Under-Utilized</v>
      </c>
      <c r="R36" s="55" t="n">
        <f aca="false">ROUND(100-I36,2)</f>
        <v>92.59</v>
      </c>
    </row>
    <row r="37" customFormat="false" ht="15" hidden="false" customHeight="true" outlineLevel="0" collapsed="false">
      <c r="A37" s="56" t="s">
        <v>6117</v>
      </c>
      <c r="B37" s="56" t="s">
        <v>15568</v>
      </c>
      <c r="C37" s="56" t="s">
        <v>17</v>
      </c>
      <c r="D37" s="56" t="s">
        <v>10190</v>
      </c>
      <c r="E37" s="56" t="s">
        <v>15550</v>
      </c>
      <c r="F37" s="56" t="s">
        <v>15539</v>
      </c>
      <c r="G37" s="56" t="n">
        <v>47228</v>
      </c>
      <c r="H37" s="56" t="n">
        <v>12778</v>
      </c>
      <c r="I37" s="54" t="n">
        <f aca="false">IF(G37=0,0,ROUND(H37/G37*100,2))</f>
        <v>27.06</v>
      </c>
      <c r="J37" s="56" t="s">
        <v>15540</v>
      </c>
      <c r="K37" s="56" t="n">
        <v>8</v>
      </c>
      <c r="L37" s="56" t="n">
        <v>126</v>
      </c>
      <c r="M37" s="56" t="n">
        <v>1.99</v>
      </c>
      <c r="N37" s="56" t="n">
        <v>142120</v>
      </c>
      <c r="O37" s="56" t="s">
        <v>10061</v>
      </c>
      <c r="P37" s="55" t="n">
        <f aca="false">G37-H37</f>
        <v>34450</v>
      </c>
      <c r="Q37" s="55" t="str">
        <f aca="false">IF(I37&gt;=90,"Over-Utilized",IF(I37&gt;=70,"Optimal","Under-Utilized"))</f>
        <v>Under-Utilized</v>
      </c>
      <c r="R37" s="55" t="n">
        <f aca="false">ROUND(100-I37,2)</f>
        <v>72.94</v>
      </c>
    </row>
    <row r="38" customFormat="false" ht="15" hidden="false" customHeight="true" outlineLevel="0" collapsed="false">
      <c r="A38" s="52" t="s">
        <v>2500</v>
      </c>
      <c r="B38" s="52" t="s">
        <v>15569</v>
      </c>
      <c r="C38" s="52" t="s">
        <v>14</v>
      </c>
      <c r="D38" s="52" t="s">
        <v>10058</v>
      </c>
      <c r="E38" s="52" t="s">
        <v>15544</v>
      </c>
      <c r="F38" s="52" t="s">
        <v>15547</v>
      </c>
      <c r="G38" s="52" t="n">
        <v>38560</v>
      </c>
      <c r="H38" s="52" t="n">
        <v>9576</v>
      </c>
      <c r="I38" s="54" t="n">
        <f aca="false">IF(G38=0,0,ROUND(H38/G38*100,2))</f>
        <v>24.83</v>
      </c>
      <c r="J38" s="52" t="s">
        <v>15540</v>
      </c>
      <c r="K38" s="52" t="n">
        <v>14</v>
      </c>
      <c r="L38" s="52" t="n">
        <v>66</v>
      </c>
      <c r="M38" s="52" t="n">
        <v>1.06</v>
      </c>
      <c r="N38" s="52" t="n">
        <v>428105</v>
      </c>
      <c r="O38" s="52" t="s">
        <v>10066</v>
      </c>
      <c r="P38" s="55" t="n">
        <f aca="false">G38-H38</f>
        <v>28984</v>
      </c>
      <c r="Q38" s="55" t="str">
        <f aca="false">IF(I38&gt;=90,"Over-Utilized",IF(I38&gt;=70,"Optimal","Under-Utilized"))</f>
        <v>Under-Utilized</v>
      </c>
      <c r="R38" s="55" t="n">
        <f aca="false">ROUND(100-I38,2)</f>
        <v>75.17</v>
      </c>
    </row>
    <row r="39" customFormat="false" ht="15" hidden="false" customHeight="true" outlineLevel="0" collapsed="false">
      <c r="A39" s="56" t="s">
        <v>1171</v>
      </c>
      <c r="B39" s="56" t="s">
        <v>15570</v>
      </c>
      <c r="C39" s="56" t="s">
        <v>11</v>
      </c>
      <c r="D39" s="56" t="s">
        <v>10112</v>
      </c>
      <c r="E39" s="56" t="s">
        <v>10063</v>
      </c>
      <c r="F39" s="56" t="s">
        <v>15545</v>
      </c>
      <c r="G39" s="56" t="n">
        <v>26264</v>
      </c>
      <c r="H39" s="56" t="n">
        <v>18589</v>
      </c>
      <c r="I39" s="54" t="n">
        <f aca="false">IF(G39=0,0,ROUND(H39/G39*100,2))</f>
        <v>70.78</v>
      </c>
      <c r="J39" s="56" t="s">
        <v>15548</v>
      </c>
      <c r="K39" s="56" t="n">
        <v>9</v>
      </c>
      <c r="L39" s="56" t="n">
        <v>62</v>
      </c>
      <c r="M39" s="56" t="n">
        <v>4.36</v>
      </c>
      <c r="N39" s="56" t="n">
        <v>164408</v>
      </c>
      <c r="O39" s="56" t="s">
        <v>10061</v>
      </c>
      <c r="P39" s="55" t="n">
        <f aca="false">G39-H39</f>
        <v>7675</v>
      </c>
      <c r="Q39" s="55" t="str">
        <f aca="false">IF(I39&gt;=90,"Over-Utilized",IF(I39&gt;=70,"Optimal","Under-Utilized"))</f>
        <v>Optimal</v>
      </c>
      <c r="R39" s="55" t="n">
        <f aca="false">ROUND(100-I39,2)</f>
        <v>29.22</v>
      </c>
    </row>
    <row r="40" customFormat="false" ht="15" hidden="false" customHeight="true" outlineLevel="0" collapsed="false">
      <c r="A40" s="52" t="s">
        <v>3583</v>
      </c>
      <c r="B40" s="52" t="s">
        <v>15571</v>
      </c>
      <c r="C40" s="52" t="s">
        <v>27</v>
      </c>
      <c r="D40" s="52" t="s">
        <v>10063</v>
      </c>
      <c r="E40" s="52" t="s">
        <v>15542</v>
      </c>
      <c r="F40" s="52" t="s">
        <v>15545</v>
      </c>
      <c r="G40" s="52" t="n">
        <v>5212</v>
      </c>
      <c r="H40" s="52" t="n">
        <v>454</v>
      </c>
      <c r="I40" s="54" t="n">
        <f aca="false">IF(G40=0,0,ROUND(H40/G40*100,2))</f>
        <v>8.71</v>
      </c>
      <c r="J40" s="52" t="s">
        <v>15540</v>
      </c>
      <c r="K40" s="52" t="n">
        <v>20</v>
      </c>
      <c r="L40" s="52" t="n">
        <v>128</v>
      </c>
      <c r="M40" s="52" t="n">
        <v>0.52</v>
      </c>
      <c r="N40" s="52" t="n">
        <v>358598</v>
      </c>
      <c r="O40" s="52" t="s">
        <v>10061</v>
      </c>
      <c r="P40" s="55" t="n">
        <f aca="false">G40-H40</f>
        <v>4758</v>
      </c>
      <c r="Q40" s="55" t="str">
        <f aca="false">IF(I40&gt;=90,"Over-Utilized",IF(I40&gt;=70,"Optimal","Under-Utilized"))</f>
        <v>Under-Utilized</v>
      </c>
      <c r="R40" s="55" t="n">
        <f aca="false">ROUND(100-I40,2)</f>
        <v>91.29</v>
      </c>
    </row>
    <row r="41" customFormat="false" ht="15" hidden="false" customHeight="true" outlineLevel="0" collapsed="false">
      <c r="A41" s="56" t="s">
        <v>1520</v>
      </c>
      <c r="B41" s="56" t="s">
        <v>15572</v>
      </c>
      <c r="C41" s="56" t="s">
        <v>27</v>
      </c>
      <c r="D41" s="56" t="s">
        <v>10058</v>
      </c>
      <c r="E41" s="56" t="s">
        <v>15560</v>
      </c>
      <c r="F41" s="56" t="s">
        <v>15545</v>
      </c>
      <c r="G41" s="56" t="n">
        <v>49128</v>
      </c>
      <c r="H41" s="56" t="n">
        <v>22011</v>
      </c>
      <c r="I41" s="54" t="n">
        <f aca="false">IF(G41=0,0,ROUND(H41/G41*100,2))</f>
        <v>44.8</v>
      </c>
      <c r="J41" s="56" t="s">
        <v>15551</v>
      </c>
      <c r="K41" s="56" t="n">
        <v>5</v>
      </c>
      <c r="L41" s="56" t="n">
        <v>135</v>
      </c>
      <c r="M41" s="56" t="n">
        <v>2.33</v>
      </c>
      <c r="N41" s="56" t="n">
        <v>114216</v>
      </c>
      <c r="O41" s="56" t="s">
        <v>10066</v>
      </c>
      <c r="P41" s="55" t="n">
        <f aca="false">G41-H41</f>
        <v>27117</v>
      </c>
      <c r="Q41" s="55" t="str">
        <f aca="false">IF(I41&gt;=90,"Over-Utilized",IF(I41&gt;=70,"Optimal","Under-Utilized"))</f>
        <v>Under-Utilized</v>
      </c>
      <c r="R41" s="55" t="n">
        <f aca="false">ROUND(100-I41,2)</f>
        <v>55.2</v>
      </c>
    </row>
    <row r="42" customFormat="false" ht="15" hidden="false" customHeight="true" outlineLevel="0" collapsed="false">
      <c r="A42" s="52" t="s">
        <v>10327</v>
      </c>
      <c r="B42" s="52" t="s">
        <v>15573</v>
      </c>
      <c r="C42" s="52" t="s">
        <v>25</v>
      </c>
      <c r="D42" s="52" t="s">
        <v>10058</v>
      </c>
      <c r="E42" s="52" t="s">
        <v>15544</v>
      </c>
      <c r="F42" s="52" t="s">
        <v>15547</v>
      </c>
      <c r="G42" s="52" t="n">
        <v>46435</v>
      </c>
      <c r="H42" s="52" t="n">
        <v>11438</v>
      </c>
      <c r="I42" s="54" t="n">
        <f aca="false">IF(G42=0,0,ROUND(H42/G42*100,2))</f>
        <v>24.63</v>
      </c>
      <c r="J42" s="52" t="s">
        <v>15540</v>
      </c>
      <c r="K42" s="52" t="n">
        <v>5</v>
      </c>
      <c r="L42" s="52" t="n">
        <v>40</v>
      </c>
      <c r="M42" s="52" t="n">
        <v>2.11</v>
      </c>
      <c r="N42" s="52" t="n">
        <v>193033</v>
      </c>
      <c r="O42" s="52" t="s">
        <v>10061</v>
      </c>
      <c r="P42" s="55" t="n">
        <f aca="false">G42-H42</f>
        <v>34997</v>
      </c>
      <c r="Q42" s="55" t="str">
        <f aca="false">IF(I42&gt;=90,"Over-Utilized",IF(I42&gt;=70,"Optimal","Under-Utilized"))</f>
        <v>Under-Utilized</v>
      </c>
      <c r="R42" s="55" t="n">
        <f aca="false">ROUND(100-I42,2)</f>
        <v>75.37</v>
      </c>
    </row>
    <row r="43" customFormat="false" ht="15" hidden="false" customHeight="true" outlineLevel="0" collapsed="false">
      <c r="A43" s="56" t="s">
        <v>7285</v>
      </c>
      <c r="B43" s="56" t="s">
        <v>15574</v>
      </c>
      <c r="C43" s="56" t="s">
        <v>20</v>
      </c>
      <c r="D43" s="56" t="s">
        <v>10078</v>
      </c>
      <c r="E43" s="56" t="s">
        <v>10063</v>
      </c>
      <c r="F43" s="56" t="s">
        <v>15545</v>
      </c>
      <c r="G43" s="56" t="n">
        <v>40966</v>
      </c>
      <c r="H43" s="56" t="n">
        <v>27035</v>
      </c>
      <c r="I43" s="54" t="n">
        <f aca="false">IF(G43=0,0,ROUND(H43/G43*100,2))</f>
        <v>65.99</v>
      </c>
      <c r="J43" s="56" t="s">
        <v>15548</v>
      </c>
      <c r="K43" s="56" t="n">
        <v>8</v>
      </c>
      <c r="L43" s="56" t="n">
        <v>41</v>
      </c>
      <c r="M43" s="56" t="n">
        <v>1.98</v>
      </c>
      <c r="N43" s="56" t="n">
        <v>123093</v>
      </c>
      <c r="O43" s="56" t="s">
        <v>10061</v>
      </c>
      <c r="P43" s="55" t="n">
        <f aca="false">G43-H43</f>
        <v>13931</v>
      </c>
      <c r="Q43" s="55" t="str">
        <f aca="false">IF(I43&gt;=90,"Over-Utilized",IF(I43&gt;=70,"Optimal","Under-Utilized"))</f>
        <v>Under-Utilized</v>
      </c>
      <c r="R43" s="55" t="n">
        <f aca="false">ROUND(100-I43,2)</f>
        <v>34.01</v>
      </c>
    </row>
    <row r="44" customFormat="false" ht="15" hidden="false" customHeight="true" outlineLevel="0" collapsed="false">
      <c r="A44" s="52" t="s">
        <v>4856</v>
      </c>
      <c r="B44" s="52" t="s">
        <v>15552</v>
      </c>
      <c r="C44" s="52" t="s">
        <v>27</v>
      </c>
      <c r="D44" s="52" t="s">
        <v>10117</v>
      </c>
      <c r="E44" s="52" t="s">
        <v>10063</v>
      </c>
      <c r="F44" s="52" t="s">
        <v>15539</v>
      </c>
      <c r="G44" s="52" t="n">
        <v>11472</v>
      </c>
      <c r="H44" s="52" t="n">
        <v>4306</v>
      </c>
      <c r="I44" s="54" t="n">
        <f aca="false">IF(G44=0,0,ROUND(H44/G44*100,2))</f>
        <v>37.53</v>
      </c>
      <c r="J44" s="52" t="s">
        <v>15548</v>
      </c>
      <c r="K44" s="52" t="n">
        <v>12</v>
      </c>
      <c r="L44" s="52" t="n">
        <v>138</v>
      </c>
      <c r="M44" s="52" t="n">
        <v>4.27</v>
      </c>
      <c r="N44" s="52" t="n">
        <v>136898</v>
      </c>
      <c r="O44" s="52" t="s">
        <v>10066</v>
      </c>
      <c r="P44" s="55" t="n">
        <f aca="false">G44-H44</f>
        <v>7166</v>
      </c>
      <c r="Q44" s="55" t="str">
        <f aca="false">IF(I44&gt;=90,"Over-Utilized",IF(I44&gt;=70,"Optimal","Under-Utilized"))</f>
        <v>Under-Utilized</v>
      </c>
      <c r="R44" s="55" t="n">
        <f aca="false">ROUND(100-I44,2)</f>
        <v>62.47</v>
      </c>
    </row>
    <row r="45" customFormat="false" ht="15" hidden="false" customHeight="true" outlineLevel="0" collapsed="false">
      <c r="A45" s="56" t="s">
        <v>2232</v>
      </c>
      <c r="B45" s="56" t="s">
        <v>15575</v>
      </c>
      <c r="C45" s="56" t="s">
        <v>20</v>
      </c>
      <c r="D45" s="56" t="s">
        <v>10132</v>
      </c>
      <c r="E45" s="56" t="s">
        <v>15554</v>
      </c>
      <c r="F45" s="56" t="s">
        <v>15545</v>
      </c>
      <c r="G45" s="56" t="n">
        <v>30167</v>
      </c>
      <c r="H45" s="56" t="n">
        <v>21139</v>
      </c>
      <c r="I45" s="54" t="n">
        <f aca="false">IF(G45=0,0,ROUND(H45/G45*100,2))</f>
        <v>70.07</v>
      </c>
      <c r="J45" s="56" t="s">
        <v>15551</v>
      </c>
      <c r="K45" s="56" t="n">
        <v>3</v>
      </c>
      <c r="L45" s="56" t="n">
        <v>189</v>
      </c>
      <c r="M45" s="56" t="n">
        <v>4.33</v>
      </c>
      <c r="N45" s="56" t="n">
        <v>187728</v>
      </c>
      <c r="O45" s="56" t="s">
        <v>10066</v>
      </c>
      <c r="P45" s="55" t="n">
        <f aca="false">G45-H45</f>
        <v>9028</v>
      </c>
      <c r="Q45" s="55" t="str">
        <f aca="false">IF(I45&gt;=90,"Over-Utilized",IF(I45&gt;=70,"Optimal","Under-Utilized"))</f>
        <v>Optimal</v>
      </c>
      <c r="R45" s="55" t="n">
        <f aca="false">ROUND(100-I45,2)</f>
        <v>29.93</v>
      </c>
    </row>
    <row r="46" customFormat="false" ht="15" hidden="false" customHeight="true" outlineLevel="0" collapsed="false">
      <c r="A46" s="52" t="s">
        <v>1354</v>
      </c>
      <c r="B46" s="52" t="s">
        <v>15559</v>
      </c>
      <c r="C46" s="52" t="s">
        <v>23</v>
      </c>
      <c r="D46" s="52" t="s">
        <v>10069</v>
      </c>
      <c r="E46" s="52" t="s">
        <v>15560</v>
      </c>
      <c r="F46" s="52" t="s">
        <v>15547</v>
      </c>
      <c r="G46" s="52" t="n">
        <v>23273</v>
      </c>
      <c r="H46" s="52" t="n">
        <v>6803</v>
      </c>
      <c r="I46" s="54" t="n">
        <f aca="false">IF(G46=0,0,ROUND(H46/G46*100,2))</f>
        <v>29.23</v>
      </c>
      <c r="J46" s="52" t="s">
        <v>15548</v>
      </c>
      <c r="K46" s="52" t="n">
        <v>5</v>
      </c>
      <c r="L46" s="52" t="n">
        <v>94</v>
      </c>
      <c r="M46" s="52" t="n">
        <v>3.99</v>
      </c>
      <c r="N46" s="52" t="n">
        <v>417682</v>
      </c>
      <c r="O46" s="52" t="s">
        <v>10061</v>
      </c>
      <c r="P46" s="55" t="n">
        <f aca="false">G46-H46</f>
        <v>16470</v>
      </c>
      <c r="Q46" s="55" t="str">
        <f aca="false">IF(I46&gt;=90,"Over-Utilized",IF(I46&gt;=70,"Optimal","Under-Utilized"))</f>
        <v>Under-Utilized</v>
      </c>
      <c r="R46" s="55" t="n">
        <f aca="false">ROUND(100-I46,2)</f>
        <v>70.77</v>
      </c>
    </row>
    <row r="47" customFormat="false" ht="15" hidden="false" customHeight="true" outlineLevel="0" collapsed="false">
      <c r="A47" s="56" t="s">
        <v>1092</v>
      </c>
      <c r="B47" s="56" t="s">
        <v>15538</v>
      </c>
      <c r="C47" s="56" t="s">
        <v>11</v>
      </c>
      <c r="D47" s="56" t="s">
        <v>10095</v>
      </c>
      <c r="E47" s="56" t="s">
        <v>15542</v>
      </c>
      <c r="F47" s="56" t="s">
        <v>15539</v>
      </c>
      <c r="G47" s="56" t="n">
        <v>45946</v>
      </c>
      <c r="H47" s="56" t="n">
        <v>28834</v>
      </c>
      <c r="I47" s="54" t="n">
        <f aca="false">IF(G47=0,0,ROUND(H47/G47*100,2))</f>
        <v>62.76</v>
      </c>
      <c r="J47" s="56" t="s">
        <v>15551</v>
      </c>
      <c r="K47" s="56" t="n">
        <v>19</v>
      </c>
      <c r="L47" s="56" t="n">
        <v>147</v>
      </c>
      <c r="M47" s="56" t="n">
        <v>1.3</v>
      </c>
      <c r="N47" s="56" t="n">
        <v>68170</v>
      </c>
      <c r="O47" s="56" t="s">
        <v>10061</v>
      </c>
      <c r="P47" s="55" t="n">
        <f aca="false">G47-H47</f>
        <v>17112</v>
      </c>
      <c r="Q47" s="55" t="str">
        <f aca="false">IF(I47&gt;=90,"Over-Utilized",IF(I47&gt;=70,"Optimal","Under-Utilized"))</f>
        <v>Under-Utilized</v>
      </c>
      <c r="R47" s="55" t="n">
        <f aca="false">ROUND(100-I47,2)</f>
        <v>37.24</v>
      </c>
    </row>
    <row r="48" customFormat="false" ht="15" hidden="false" customHeight="true" outlineLevel="0" collapsed="false">
      <c r="A48" s="52" t="s">
        <v>6750</v>
      </c>
      <c r="B48" s="52" t="s">
        <v>15569</v>
      </c>
      <c r="C48" s="52" t="s">
        <v>14</v>
      </c>
      <c r="D48" s="52" t="s">
        <v>10058</v>
      </c>
      <c r="E48" s="52" t="s">
        <v>15550</v>
      </c>
      <c r="F48" s="52" t="s">
        <v>15547</v>
      </c>
      <c r="G48" s="52" t="n">
        <v>19111</v>
      </c>
      <c r="H48" s="52" t="n">
        <v>17716</v>
      </c>
      <c r="I48" s="54" t="n">
        <f aca="false">IF(G48=0,0,ROUND(H48/G48*100,2))</f>
        <v>92.7</v>
      </c>
      <c r="J48" s="52" t="s">
        <v>15540</v>
      </c>
      <c r="K48" s="52" t="n">
        <v>13</v>
      </c>
      <c r="L48" s="52" t="n">
        <v>146</v>
      </c>
      <c r="M48" s="52" t="n">
        <v>4.51</v>
      </c>
      <c r="N48" s="52" t="n">
        <v>278374</v>
      </c>
      <c r="O48" s="52" t="s">
        <v>10066</v>
      </c>
      <c r="P48" s="55" t="n">
        <f aca="false">G48-H48</f>
        <v>1395</v>
      </c>
      <c r="Q48" s="55" t="str">
        <f aca="false">IF(I48&gt;=90,"Over-Utilized",IF(I48&gt;=70,"Optimal","Under-Utilized"))</f>
        <v>Over-Utilized</v>
      </c>
      <c r="R48" s="55" t="n">
        <f aca="false">ROUND(100-I48,2)</f>
        <v>7.3</v>
      </c>
    </row>
    <row r="49" customFormat="false" ht="15" hidden="false" customHeight="true" outlineLevel="0" collapsed="false">
      <c r="A49" s="56" t="s">
        <v>2288</v>
      </c>
      <c r="B49" s="56" t="s">
        <v>15555</v>
      </c>
      <c r="C49" s="56" t="s">
        <v>17</v>
      </c>
      <c r="D49" s="56" t="s">
        <v>10073</v>
      </c>
      <c r="E49" s="56" t="s">
        <v>15550</v>
      </c>
      <c r="F49" s="56" t="s">
        <v>15547</v>
      </c>
      <c r="G49" s="56" t="n">
        <v>36623</v>
      </c>
      <c r="H49" s="56" t="n">
        <v>28596</v>
      </c>
      <c r="I49" s="54" t="n">
        <f aca="false">IF(G49=0,0,ROUND(H49/G49*100,2))</f>
        <v>78.08</v>
      </c>
      <c r="J49" s="56" t="s">
        <v>15551</v>
      </c>
      <c r="K49" s="56" t="n">
        <v>9</v>
      </c>
      <c r="L49" s="56" t="n">
        <v>104</v>
      </c>
      <c r="M49" s="56" t="n">
        <v>4.81</v>
      </c>
      <c r="N49" s="56" t="n">
        <v>197815</v>
      </c>
      <c r="O49" s="56" t="s">
        <v>10061</v>
      </c>
      <c r="P49" s="55" t="n">
        <f aca="false">G49-H49</f>
        <v>8027</v>
      </c>
      <c r="Q49" s="55" t="str">
        <f aca="false">IF(I49&gt;=90,"Over-Utilized",IF(I49&gt;=70,"Optimal","Under-Utilized"))</f>
        <v>Optimal</v>
      </c>
      <c r="R49" s="55" t="n">
        <f aca="false">ROUND(100-I49,2)</f>
        <v>21.92</v>
      </c>
    </row>
    <row r="50" customFormat="false" ht="15" hidden="false" customHeight="true" outlineLevel="0" collapsed="false">
      <c r="A50" s="52" t="s">
        <v>8639</v>
      </c>
      <c r="B50" s="52" t="s">
        <v>15574</v>
      </c>
      <c r="C50" s="52" t="s">
        <v>20</v>
      </c>
      <c r="D50" s="52" t="s">
        <v>10117</v>
      </c>
      <c r="E50" s="52" t="s">
        <v>15560</v>
      </c>
      <c r="F50" s="52" t="s">
        <v>15545</v>
      </c>
      <c r="G50" s="52" t="n">
        <v>48896</v>
      </c>
      <c r="H50" s="52" t="n">
        <v>24185</v>
      </c>
      <c r="I50" s="54" t="n">
        <f aca="false">IF(G50=0,0,ROUND(H50/G50*100,2))</f>
        <v>49.46</v>
      </c>
      <c r="J50" s="52" t="s">
        <v>15551</v>
      </c>
      <c r="K50" s="52" t="n">
        <v>13</v>
      </c>
      <c r="L50" s="52" t="n">
        <v>154</v>
      </c>
      <c r="M50" s="52" t="n">
        <v>2.33</v>
      </c>
      <c r="N50" s="52" t="n">
        <v>194529</v>
      </c>
      <c r="O50" s="52" t="s">
        <v>10066</v>
      </c>
      <c r="P50" s="55" t="n">
        <f aca="false">G50-H50</f>
        <v>24711</v>
      </c>
      <c r="Q50" s="55" t="str">
        <f aca="false">IF(I50&gt;=90,"Over-Utilized",IF(I50&gt;=70,"Optimal","Under-Utilized"))</f>
        <v>Under-Utilized</v>
      </c>
      <c r="R50" s="55" t="n">
        <f aca="false">ROUND(100-I50,2)</f>
        <v>50.54</v>
      </c>
    </row>
    <row r="51" customFormat="false" ht="15" hidden="false" customHeight="true" outlineLevel="0" collapsed="false">
      <c r="A51" s="56" t="s">
        <v>15576</v>
      </c>
      <c r="B51" s="56" t="s">
        <v>15577</v>
      </c>
      <c r="C51" s="56" t="s">
        <v>11</v>
      </c>
      <c r="D51" s="56" t="s">
        <v>10190</v>
      </c>
      <c r="E51" s="56" t="s">
        <v>15550</v>
      </c>
      <c r="F51" s="56" t="s">
        <v>15545</v>
      </c>
      <c r="G51" s="56" t="n">
        <v>40797</v>
      </c>
      <c r="H51" s="56" t="n">
        <v>6084</v>
      </c>
      <c r="I51" s="54" t="n">
        <f aca="false">IF(G51=0,0,ROUND(H51/G51*100,2))</f>
        <v>14.91</v>
      </c>
      <c r="J51" s="56" t="s">
        <v>15551</v>
      </c>
      <c r="K51" s="56" t="n">
        <v>19</v>
      </c>
      <c r="L51" s="56" t="n">
        <v>67</v>
      </c>
      <c r="M51" s="56" t="n">
        <v>0.58</v>
      </c>
      <c r="N51" s="56" t="n">
        <v>187453</v>
      </c>
      <c r="O51" s="56" t="s">
        <v>10061</v>
      </c>
      <c r="P51" s="55" t="n">
        <f aca="false">G51-H51</f>
        <v>34713</v>
      </c>
      <c r="Q51" s="55" t="str">
        <f aca="false">IF(I51&gt;=90,"Over-Utilized",IF(I51&gt;=70,"Optimal","Under-Utilized"))</f>
        <v>Under-Utilized</v>
      </c>
      <c r="R51" s="55" t="n">
        <f aca="false">ROUND(100-I51,2)</f>
        <v>85.09</v>
      </c>
    </row>
    <row r="52" customFormat="false" ht="15" hidden="false" customHeight="true" outlineLevel="0" collapsed="false">
      <c r="A52" s="52" t="s">
        <v>1454</v>
      </c>
      <c r="B52" s="52" t="s">
        <v>15563</v>
      </c>
      <c r="C52" s="52" t="s">
        <v>14</v>
      </c>
      <c r="D52" s="52" t="s">
        <v>10073</v>
      </c>
      <c r="E52" s="52" t="s">
        <v>15554</v>
      </c>
      <c r="F52" s="52" t="s">
        <v>15539</v>
      </c>
      <c r="G52" s="52" t="n">
        <v>27979</v>
      </c>
      <c r="H52" s="52" t="n">
        <v>4979</v>
      </c>
      <c r="I52" s="54" t="n">
        <f aca="false">IF(G52=0,0,ROUND(H52/G52*100,2))</f>
        <v>17.8</v>
      </c>
      <c r="J52" s="52" t="s">
        <v>15548</v>
      </c>
      <c r="K52" s="52" t="n">
        <v>4</v>
      </c>
      <c r="L52" s="52" t="n">
        <v>109</v>
      </c>
      <c r="M52" s="52" t="n">
        <v>0.5</v>
      </c>
      <c r="N52" s="52" t="n">
        <v>306494</v>
      </c>
      <c r="O52" s="52" t="s">
        <v>10061</v>
      </c>
      <c r="P52" s="55" t="n">
        <f aca="false">G52-H52</f>
        <v>23000</v>
      </c>
      <c r="Q52" s="55" t="str">
        <f aca="false">IF(I52&gt;=90,"Over-Utilized",IF(I52&gt;=70,"Optimal","Under-Utilized"))</f>
        <v>Under-Utilized</v>
      </c>
      <c r="R52" s="55" t="n">
        <f aca="false">ROUND(100-I52,2)</f>
        <v>82.2</v>
      </c>
    </row>
    <row r="53" customFormat="false" ht="15" hidden="false" customHeight="true" outlineLevel="0" collapsed="false">
      <c r="A53" s="56" t="s">
        <v>5219</v>
      </c>
      <c r="B53" s="56" t="s">
        <v>15577</v>
      </c>
      <c r="C53" s="56" t="s">
        <v>11</v>
      </c>
      <c r="D53" s="56" t="s">
        <v>10063</v>
      </c>
      <c r="E53" s="56" t="s">
        <v>15554</v>
      </c>
      <c r="F53" s="56" t="s">
        <v>15539</v>
      </c>
      <c r="G53" s="56" t="n">
        <v>38384</v>
      </c>
      <c r="H53" s="56" t="n">
        <v>30758</v>
      </c>
      <c r="I53" s="54" t="n">
        <f aca="false">IF(G53=0,0,ROUND(H53/G53*100,2))</f>
        <v>80.13</v>
      </c>
      <c r="J53" s="56" t="s">
        <v>15548</v>
      </c>
      <c r="K53" s="56" t="n">
        <v>7</v>
      </c>
      <c r="L53" s="56" t="n">
        <v>39</v>
      </c>
      <c r="M53" s="56" t="n">
        <v>3.99</v>
      </c>
      <c r="N53" s="56" t="n">
        <v>140638</v>
      </c>
      <c r="O53" s="56" t="s">
        <v>10066</v>
      </c>
      <c r="P53" s="55" t="n">
        <f aca="false">G53-H53</f>
        <v>7626</v>
      </c>
      <c r="Q53" s="55" t="str">
        <f aca="false">IF(I53&gt;=90,"Over-Utilized",IF(I53&gt;=70,"Optimal","Under-Utilized"))</f>
        <v>Optimal</v>
      </c>
      <c r="R53" s="55" t="n">
        <f aca="false">ROUND(100-I53,2)</f>
        <v>19.87</v>
      </c>
    </row>
    <row r="54" customFormat="false" ht="15" hidden="false" customHeight="true" outlineLevel="0" collapsed="false">
      <c r="A54" s="52" t="s">
        <v>7975</v>
      </c>
      <c r="B54" s="52" t="s">
        <v>15578</v>
      </c>
      <c r="C54" s="52" t="s">
        <v>17</v>
      </c>
      <c r="D54" s="52" t="s">
        <v>10073</v>
      </c>
      <c r="E54" s="52" t="s">
        <v>15542</v>
      </c>
      <c r="F54" s="52" t="s">
        <v>15545</v>
      </c>
      <c r="G54" s="52" t="n">
        <v>1508</v>
      </c>
      <c r="H54" s="52" t="n">
        <v>1352</v>
      </c>
      <c r="I54" s="54" t="n">
        <f aca="false">IF(G54=0,0,ROUND(H54/G54*100,2))</f>
        <v>89.66</v>
      </c>
      <c r="J54" s="52" t="s">
        <v>15551</v>
      </c>
      <c r="K54" s="52" t="n">
        <v>4</v>
      </c>
      <c r="L54" s="52" t="n">
        <v>43</v>
      </c>
      <c r="M54" s="52" t="n">
        <v>3.52</v>
      </c>
      <c r="N54" s="52" t="n">
        <v>336029</v>
      </c>
      <c r="O54" s="52" t="s">
        <v>10061</v>
      </c>
      <c r="P54" s="55" t="n">
        <f aca="false">G54-H54</f>
        <v>156</v>
      </c>
      <c r="Q54" s="55" t="str">
        <f aca="false">IF(I54&gt;=90,"Over-Utilized",IF(I54&gt;=70,"Optimal","Under-Utilized"))</f>
        <v>Optimal</v>
      </c>
      <c r="R54" s="55" t="n">
        <f aca="false">ROUND(100-I54,2)</f>
        <v>10.34</v>
      </c>
    </row>
    <row r="55" customFormat="false" ht="15" hidden="false" customHeight="true" outlineLevel="0" collapsed="false">
      <c r="A55" s="56" t="s">
        <v>1096</v>
      </c>
      <c r="B55" s="56" t="s">
        <v>15568</v>
      </c>
      <c r="C55" s="56" t="s">
        <v>17</v>
      </c>
      <c r="D55" s="56" t="s">
        <v>10087</v>
      </c>
      <c r="E55" s="56" t="s">
        <v>15560</v>
      </c>
      <c r="F55" s="56" t="s">
        <v>15539</v>
      </c>
      <c r="G55" s="56" t="n">
        <v>46013</v>
      </c>
      <c r="H55" s="56" t="n">
        <v>32795</v>
      </c>
      <c r="I55" s="54" t="n">
        <f aca="false">IF(G55=0,0,ROUND(H55/G55*100,2))</f>
        <v>71.27</v>
      </c>
      <c r="J55" s="56" t="s">
        <v>15548</v>
      </c>
      <c r="K55" s="56" t="n">
        <v>9</v>
      </c>
      <c r="L55" s="56" t="n">
        <v>197</v>
      </c>
      <c r="M55" s="56" t="n">
        <v>4.27</v>
      </c>
      <c r="N55" s="56" t="n">
        <v>321934</v>
      </c>
      <c r="O55" s="56" t="s">
        <v>10066</v>
      </c>
      <c r="P55" s="55" t="n">
        <f aca="false">G55-H55</f>
        <v>13218</v>
      </c>
      <c r="Q55" s="55" t="str">
        <f aca="false">IF(I55&gt;=90,"Over-Utilized",IF(I55&gt;=70,"Optimal","Under-Utilized"))</f>
        <v>Optimal</v>
      </c>
      <c r="R55" s="55" t="n">
        <f aca="false">ROUND(100-I55,2)</f>
        <v>28.73</v>
      </c>
    </row>
    <row r="56" customFormat="false" ht="15" hidden="false" customHeight="true" outlineLevel="0" collapsed="false">
      <c r="A56" s="52" t="s">
        <v>1402</v>
      </c>
      <c r="B56" s="52" t="s">
        <v>15570</v>
      </c>
      <c r="C56" s="52" t="s">
        <v>11</v>
      </c>
      <c r="D56" s="52" t="s">
        <v>10063</v>
      </c>
      <c r="E56" s="52" t="s">
        <v>10063</v>
      </c>
      <c r="F56" s="52" t="s">
        <v>15545</v>
      </c>
      <c r="G56" s="52" t="n">
        <v>39954</v>
      </c>
      <c r="H56" s="52" t="n">
        <v>8599</v>
      </c>
      <c r="I56" s="54" t="n">
        <f aca="false">IF(G56=0,0,ROUND(H56/G56*100,2))</f>
        <v>21.52</v>
      </c>
      <c r="J56" s="52" t="s">
        <v>15551</v>
      </c>
      <c r="K56" s="52" t="n">
        <v>14</v>
      </c>
      <c r="L56" s="52" t="n">
        <v>22</v>
      </c>
      <c r="M56" s="52" t="n">
        <v>4.61</v>
      </c>
      <c r="N56" s="52" t="n">
        <v>435335</v>
      </c>
      <c r="O56" s="52" t="s">
        <v>10061</v>
      </c>
      <c r="P56" s="55" t="n">
        <f aca="false">G56-H56</f>
        <v>31355</v>
      </c>
      <c r="Q56" s="55" t="str">
        <f aca="false">IF(I56&gt;=90,"Over-Utilized",IF(I56&gt;=70,"Optimal","Under-Utilized"))</f>
        <v>Under-Utilized</v>
      </c>
      <c r="R56" s="55" t="n">
        <f aca="false">ROUND(100-I56,2)</f>
        <v>78.48</v>
      </c>
    </row>
    <row r="57" customFormat="false" ht="15" hidden="false" customHeight="true" outlineLevel="0" collapsed="false">
      <c r="A57" s="56" t="s">
        <v>599</v>
      </c>
      <c r="B57" s="56" t="s">
        <v>15559</v>
      </c>
      <c r="C57" s="56" t="s">
        <v>23</v>
      </c>
      <c r="D57" s="56" t="s">
        <v>10104</v>
      </c>
      <c r="E57" s="56" t="s">
        <v>10063</v>
      </c>
      <c r="F57" s="56" t="s">
        <v>15545</v>
      </c>
      <c r="G57" s="56" t="n">
        <v>35135</v>
      </c>
      <c r="H57" s="56" t="n">
        <v>32134</v>
      </c>
      <c r="I57" s="54" t="n">
        <f aca="false">IF(G57=0,0,ROUND(H57/G57*100,2))</f>
        <v>91.46</v>
      </c>
      <c r="J57" s="56" t="s">
        <v>15548</v>
      </c>
      <c r="K57" s="56" t="n">
        <v>18</v>
      </c>
      <c r="L57" s="56" t="n">
        <v>103</v>
      </c>
      <c r="M57" s="56" t="n">
        <v>3.8</v>
      </c>
      <c r="N57" s="56" t="n">
        <v>483456</v>
      </c>
      <c r="O57" s="56" t="s">
        <v>10066</v>
      </c>
      <c r="P57" s="55" t="n">
        <f aca="false">G57-H57</f>
        <v>3001</v>
      </c>
      <c r="Q57" s="55" t="str">
        <f aca="false">IF(I57&gt;=90,"Over-Utilized",IF(I57&gt;=70,"Optimal","Under-Utilized"))</f>
        <v>Over-Utilized</v>
      </c>
      <c r="R57" s="55" t="n">
        <f aca="false">ROUND(100-I57,2)</f>
        <v>8.54</v>
      </c>
    </row>
    <row r="58" customFormat="false" ht="15" hidden="false" customHeight="true" outlineLevel="0" collapsed="false">
      <c r="A58" s="52" t="s">
        <v>4971</v>
      </c>
      <c r="B58" s="52" t="s">
        <v>15566</v>
      </c>
      <c r="C58" s="52" t="s">
        <v>11</v>
      </c>
      <c r="D58" s="52" t="s">
        <v>10073</v>
      </c>
      <c r="E58" s="52" t="s">
        <v>15550</v>
      </c>
      <c r="F58" s="52" t="s">
        <v>15539</v>
      </c>
      <c r="G58" s="52" t="n">
        <v>43726</v>
      </c>
      <c r="H58" s="52" t="n">
        <v>7175</v>
      </c>
      <c r="I58" s="54" t="n">
        <f aca="false">IF(G58=0,0,ROUND(H58/G58*100,2))</f>
        <v>16.41</v>
      </c>
      <c r="J58" s="52" t="s">
        <v>15540</v>
      </c>
      <c r="K58" s="52" t="n">
        <v>14</v>
      </c>
      <c r="L58" s="52" t="n">
        <v>188</v>
      </c>
      <c r="M58" s="52" t="n">
        <v>1.59</v>
      </c>
      <c r="N58" s="52" t="n">
        <v>370294</v>
      </c>
      <c r="O58" s="52" t="s">
        <v>10061</v>
      </c>
      <c r="P58" s="55" t="n">
        <f aca="false">G58-H58</f>
        <v>36551</v>
      </c>
      <c r="Q58" s="55" t="str">
        <f aca="false">IF(I58&gt;=90,"Over-Utilized",IF(I58&gt;=70,"Optimal","Under-Utilized"))</f>
        <v>Under-Utilized</v>
      </c>
      <c r="R58" s="55" t="n">
        <f aca="false">ROUND(100-I58,2)</f>
        <v>83.59</v>
      </c>
    </row>
    <row r="59" customFormat="false" ht="15" hidden="false" customHeight="true" outlineLevel="0" collapsed="false">
      <c r="A59" s="56" t="s">
        <v>6906</v>
      </c>
      <c r="B59" s="56" t="s">
        <v>15564</v>
      </c>
      <c r="C59" s="56" t="s">
        <v>20</v>
      </c>
      <c r="D59" s="56" t="s">
        <v>10095</v>
      </c>
      <c r="E59" s="56" t="s">
        <v>15544</v>
      </c>
      <c r="F59" s="56" t="s">
        <v>15545</v>
      </c>
      <c r="G59" s="56" t="n">
        <v>1266</v>
      </c>
      <c r="H59" s="56" t="n">
        <v>781</v>
      </c>
      <c r="I59" s="54" t="n">
        <f aca="false">IF(G59=0,0,ROUND(H59/G59*100,2))</f>
        <v>61.69</v>
      </c>
      <c r="J59" s="56" t="s">
        <v>15551</v>
      </c>
      <c r="K59" s="56" t="n">
        <v>20</v>
      </c>
      <c r="L59" s="56" t="n">
        <v>166</v>
      </c>
      <c r="M59" s="56" t="n">
        <v>4.32</v>
      </c>
      <c r="N59" s="56" t="n">
        <v>474188</v>
      </c>
      <c r="O59" s="56" t="s">
        <v>10061</v>
      </c>
      <c r="P59" s="55" t="n">
        <f aca="false">G59-H59</f>
        <v>485</v>
      </c>
      <c r="Q59" s="55" t="str">
        <f aca="false">IF(I59&gt;=90,"Over-Utilized",IF(I59&gt;=70,"Optimal","Under-Utilized"))</f>
        <v>Under-Utilized</v>
      </c>
      <c r="R59" s="55" t="n">
        <f aca="false">ROUND(100-I59,2)</f>
        <v>38.31</v>
      </c>
    </row>
    <row r="60" customFormat="false" ht="15" hidden="false" customHeight="true" outlineLevel="0" collapsed="false">
      <c r="A60" s="52" t="s">
        <v>4467</v>
      </c>
      <c r="B60" s="52" t="s">
        <v>15541</v>
      </c>
      <c r="C60" s="52" t="s">
        <v>25</v>
      </c>
      <c r="D60" s="52" t="s">
        <v>10190</v>
      </c>
      <c r="E60" s="52" t="s">
        <v>10063</v>
      </c>
      <c r="F60" s="52" t="s">
        <v>15539</v>
      </c>
      <c r="G60" s="52" t="n">
        <v>19133</v>
      </c>
      <c r="H60" s="52" t="n">
        <v>10544</v>
      </c>
      <c r="I60" s="54" t="n">
        <f aca="false">IF(G60=0,0,ROUND(H60/G60*100,2))</f>
        <v>55.11</v>
      </c>
      <c r="J60" s="52" t="s">
        <v>15540</v>
      </c>
      <c r="K60" s="52" t="n">
        <v>11</v>
      </c>
      <c r="L60" s="52" t="n">
        <v>80</v>
      </c>
      <c r="M60" s="52" t="n">
        <v>1</v>
      </c>
      <c r="N60" s="52" t="n">
        <v>483355</v>
      </c>
      <c r="O60" s="52" t="s">
        <v>10066</v>
      </c>
      <c r="P60" s="55" t="n">
        <f aca="false">G60-H60</f>
        <v>8589</v>
      </c>
      <c r="Q60" s="55" t="str">
        <f aca="false">IF(I60&gt;=90,"Over-Utilized",IF(I60&gt;=70,"Optimal","Under-Utilized"))</f>
        <v>Under-Utilized</v>
      </c>
      <c r="R60" s="55" t="n">
        <f aca="false">ROUND(100-I60,2)</f>
        <v>44.89</v>
      </c>
    </row>
    <row r="61" customFormat="false" ht="15" hidden="false" customHeight="true" outlineLevel="0" collapsed="false">
      <c r="A61" s="56" t="s">
        <v>2780</v>
      </c>
      <c r="B61" s="56" t="s">
        <v>15563</v>
      </c>
      <c r="C61" s="56" t="s">
        <v>14</v>
      </c>
      <c r="D61" s="56" t="s">
        <v>10117</v>
      </c>
      <c r="E61" s="56" t="s">
        <v>15542</v>
      </c>
      <c r="F61" s="56" t="s">
        <v>15539</v>
      </c>
      <c r="G61" s="56" t="n">
        <v>39111</v>
      </c>
      <c r="H61" s="56" t="n">
        <v>11464</v>
      </c>
      <c r="I61" s="54" t="n">
        <f aca="false">IF(G61=0,0,ROUND(H61/G61*100,2))</f>
        <v>29.31</v>
      </c>
      <c r="J61" s="56" t="s">
        <v>15540</v>
      </c>
      <c r="K61" s="56" t="n">
        <v>11</v>
      </c>
      <c r="L61" s="56" t="n">
        <v>177</v>
      </c>
      <c r="M61" s="56" t="n">
        <v>1.55</v>
      </c>
      <c r="N61" s="56" t="n">
        <v>395867</v>
      </c>
      <c r="O61" s="56" t="s">
        <v>10061</v>
      </c>
      <c r="P61" s="55" t="n">
        <f aca="false">G61-H61</f>
        <v>27647</v>
      </c>
      <c r="Q61" s="55" t="str">
        <f aca="false">IF(I61&gt;=90,"Over-Utilized",IF(I61&gt;=70,"Optimal","Under-Utilized"))</f>
        <v>Under-Utilized</v>
      </c>
      <c r="R61" s="55" t="n">
        <f aca="false">ROUND(100-I61,2)</f>
        <v>70.69</v>
      </c>
    </row>
    <row r="62" customFormat="false" ht="15" hidden="false" customHeight="true" outlineLevel="0" collapsed="false">
      <c r="A62" s="52" t="s">
        <v>1103</v>
      </c>
      <c r="B62" s="52" t="s">
        <v>15570</v>
      </c>
      <c r="C62" s="52" t="s">
        <v>11</v>
      </c>
      <c r="D62" s="52" t="s">
        <v>10058</v>
      </c>
      <c r="E62" s="52" t="s">
        <v>10063</v>
      </c>
      <c r="F62" s="52" t="s">
        <v>15545</v>
      </c>
      <c r="G62" s="52" t="n">
        <v>8151</v>
      </c>
      <c r="H62" s="52" t="n">
        <v>5947</v>
      </c>
      <c r="I62" s="54" t="n">
        <f aca="false">IF(G62=0,0,ROUND(H62/G62*100,2))</f>
        <v>72.96</v>
      </c>
      <c r="J62" s="52" t="s">
        <v>15548</v>
      </c>
      <c r="K62" s="52" t="n">
        <v>12</v>
      </c>
      <c r="L62" s="52" t="n">
        <v>158</v>
      </c>
      <c r="M62" s="52" t="n">
        <v>3.44</v>
      </c>
      <c r="N62" s="52" t="n">
        <v>281927</v>
      </c>
      <c r="O62" s="52" t="s">
        <v>10061</v>
      </c>
      <c r="P62" s="55" t="n">
        <f aca="false">G62-H62</f>
        <v>2204</v>
      </c>
      <c r="Q62" s="55" t="str">
        <f aca="false">IF(I62&gt;=90,"Over-Utilized",IF(I62&gt;=70,"Optimal","Under-Utilized"))</f>
        <v>Optimal</v>
      </c>
      <c r="R62" s="55" t="n">
        <f aca="false">ROUND(100-I62,2)</f>
        <v>27.04</v>
      </c>
    </row>
    <row r="63" customFormat="false" ht="15" hidden="false" customHeight="true" outlineLevel="0" collapsed="false">
      <c r="A63" s="56" t="s">
        <v>15579</v>
      </c>
      <c r="B63" s="56" t="s">
        <v>15561</v>
      </c>
      <c r="C63" s="56" t="s">
        <v>20</v>
      </c>
      <c r="D63" s="56" t="s">
        <v>10095</v>
      </c>
      <c r="E63" s="56" t="s">
        <v>15544</v>
      </c>
      <c r="F63" s="56" t="s">
        <v>15539</v>
      </c>
      <c r="G63" s="56" t="n">
        <v>42735</v>
      </c>
      <c r="H63" s="56" t="n">
        <v>37504</v>
      </c>
      <c r="I63" s="54" t="n">
        <f aca="false">IF(G63=0,0,ROUND(H63/G63*100,2))</f>
        <v>87.76</v>
      </c>
      <c r="J63" s="56" t="s">
        <v>15551</v>
      </c>
      <c r="K63" s="56" t="n">
        <v>15</v>
      </c>
      <c r="L63" s="56" t="n">
        <v>103</v>
      </c>
      <c r="M63" s="56" t="n">
        <v>2.78</v>
      </c>
      <c r="N63" s="56" t="n">
        <v>191402</v>
      </c>
      <c r="O63" s="56" t="s">
        <v>10061</v>
      </c>
      <c r="P63" s="55" t="n">
        <f aca="false">G63-H63</f>
        <v>5231</v>
      </c>
      <c r="Q63" s="55" t="str">
        <f aca="false">IF(I63&gt;=90,"Over-Utilized",IF(I63&gt;=70,"Optimal","Under-Utilized"))</f>
        <v>Optimal</v>
      </c>
      <c r="R63" s="55" t="n">
        <f aca="false">ROUND(100-I63,2)</f>
        <v>12.24</v>
      </c>
    </row>
    <row r="64" customFormat="false" ht="15" hidden="false" customHeight="true" outlineLevel="0" collapsed="false">
      <c r="A64" s="52" t="s">
        <v>3122</v>
      </c>
      <c r="B64" s="52" t="s">
        <v>15580</v>
      </c>
      <c r="C64" s="52" t="s">
        <v>20</v>
      </c>
      <c r="D64" s="52" t="s">
        <v>10190</v>
      </c>
      <c r="E64" s="52" t="s">
        <v>15544</v>
      </c>
      <c r="F64" s="52" t="s">
        <v>15547</v>
      </c>
      <c r="G64" s="52" t="n">
        <v>33563</v>
      </c>
      <c r="H64" s="52" t="n">
        <v>11109</v>
      </c>
      <c r="I64" s="54" t="n">
        <f aca="false">IF(G64=0,0,ROUND(H64/G64*100,2))</f>
        <v>33.1</v>
      </c>
      <c r="J64" s="52" t="s">
        <v>15540</v>
      </c>
      <c r="K64" s="52" t="n">
        <v>17</v>
      </c>
      <c r="L64" s="52" t="n">
        <v>144</v>
      </c>
      <c r="M64" s="52" t="n">
        <v>1.89</v>
      </c>
      <c r="N64" s="52" t="n">
        <v>420715</v>
      </c>
      <c r="O64" s="52" t="s">
        <v>10061</v>
      </c>
      <c r="P64" s="55" t="n">
        <f aca="false">G64-H64</f>
        <v>22454</v>
      </c>
      <c r="Q64" s="55" t="str">
        <f aca="false">IF(I64&gt;=90,"Over-Utilized",IF(I64&gt;=70,"Optimal","Under-Utilized"))</f>
        <v>Under-Utilized</v>
      </c>
      <c r="R64" s="55" t="n">
        <f aca="false">ROUND(100-I64,2)</f>
        <v>66.9</v>
      </c>
    </row>
    <row r="65" customFormat="false" ht="15" hidden="false" customHeight="true" outlineLevel="0" collapsed="false">
      <c r="A65" s="56" t="s">
        <v>2789</v>
      </c>
      <c r="B65" s="56" t="s">
        <v>15564</v>
      </c>
      <c r="C65" s="56" t="s">
        <v>20</v>
      </c>
      <c r="D65" s="56" t="s">
        <v>10058</v>
      </c>
      <c r="E65" s="56" t="s">
        <v>15542</v>
      </c>
      <c r="F65" s="56" t="s">
        <v>15539</v>
      </c>
      <c r="G65" s="56" t="n">
        <v>3552</v>
      </c>
      <c r="H65" s="56" t="n">
        <v>2302</v>
      </c>
      <c r="I65" s="54" t="n">
        <f aca="false">IF(G65=0,0,ROUND(H65/G65*100,2))</f>
        <v>64.81</v>
      </c>
      <c r="J65" s="56" t="s">
        <v>15551</v>
      </c>
      <c r="K65" s="56" t="n">
        <v>5</v>
      </c>
      <c r="L65" s="56" t="n">
        <v>185</v>
      </c>
      <c r="M65" s="56" t="n">
        <v>4.28</v>
      </c>
      <c r="N65" s="56" t="n">
        <v>259561</v>
      </c>
      <c r="O65" s="56" t="s">
        <v>10066</v>
      </c>
      <c r="P65" s="55" t="n">
        <f aca="false">G65-H65</f>
        <v>1250</v>
      </c>
      <c r="Q65" s="55" t="str">
        <f aca="false">IF(I65&gt;=90,"Over-Utilized",IF(I65&gt;=70,"Optimal","Under-Utilized"))</f>
        <v>Under-Utilized</v>
      </c>
      <c r="R65" s="55" t="n">
        <f aca="false">ROUND(100-I65,2)</f>
        <v>35.19</v>
      </c>
    </row>
    <row r="66" customFormat="false" ht="15" hidden="false" customHeight="true" outlineLevel="0" collapsed="false">
      <c r="A66" s="52" t="s">
        <v>1981</v>
      </c>
      <c r="B66" s="52" t="s">
        <v>15578</v>
      </c>
      <c r="C66" s="52" t="s">
        <v>17</v>
      </c>
      <c r="D66" s="52" t="s">
        <v>10069</v>
      </c>
      <c r="E66" s="52" t="s">
        <v>10063</v>
      </c>
      <c r="F66" s="52" t="s">
        <v>15547</v>
      </c>
      <c r="G66" s="52" t="n">
        <v>45963</v>
      </c>
      <c r="H66" s="52" t="n">
        <v>42034</v>
      </c>
      <c r="I66" s="54" t="n">
        <f aca="false">IF(G66=0,0,ROUND(H66/G66*100,2))</f>
        <v>91.45</v>
      </c>
      <c r="J66" s="52" t="s">
        <v>15551</v>
      </c>
      <c r="K66" s="52" t="n">
        <v>2</v>
      </c>
      <c r="L66" s="52" t="n">
        <v>135</v>
      </c>
      <c r="M66" s="52" t="n">
        <v>2.79</v>
      </c>
      <c r="N66" s="52" t="n">
        <v>148060</v>
      </c>
      <c r="O66" s="52" t="s">
        <v>10061</v>
      </c>
      <c r="P66" s="55" t="n">
        <f aca="false">G66-H66</f>
        <v>3929</v>
      </c>
      <c r="Q66" s="55" t="str">
        <f aca="false">IF(I66&gt;=90,"Over-Utilized",IF(I66&gt;=70,"Optimal","Under-Utilized"))</f>
        <v>Over-Utilized</v>
      </c>
      <c r="R66" s="55" t="n">
        <f aca="false">ROUND(100-I66,2)</f>
        <v>8.55</v>
      </c>
    </row>
    <row r="67" customFormat="false" ht="15" hidden="false" customHeight="true" outlineLevel="0" collapsed="false">
      <c r="A67" s="56" t="s">
        <v>11445</v>
      </c>
      <c r="B67" s="56" t="s">
        <v>15559</v>
      </c>
      <c r="C67" s="56" t="s">
        <v>23</v>
      </c>
      <c r="D67" s="56" t="s">
        <v>10069</v>
      </c>
      <c r="E67" s="56" t="s">
        <v>15554</v>
      </c>
      <c r="F67" s="56" t="s">
        <v>15547</v>
      </c>
      <c r="G67" s="56" t="n">
        <v>13500</v>
      </c>
      <c r="H67" s="56" t="n">
        <v>3533</v>
      </c>
      <c r="I67" s="54" t="n">
        <f aca="false">IF(G67=0,0,ROUND(H67/G67*100,2))</f>
        <v>26.17</v>
      </c>
      <c r="J67" s="56" t="s">
        <v>15548</v>
      </c>
      <c r="K67" s="56" t="n">
        <v>8</v>
      </c>
      <c r="L67" s="56" t="n">
        <v>114</v>
      </c>
      <c r="M67" s="56" t="n">
        <v>3.12</v>
      </c>
      <c r="N67" s="56" t="n">
        <v>321807</v>
      </c>
      <c r="O67" s="56" t="s">
        <v>10061</v>
      </c>
      <c r="P67" s="55" t="n">
        <f aca="false">G67-H67</f>
        <v>9967</v>
      </c>
      <c r="Q67" s="55" t="str">
        <f aca="false">IF(I67&gt;=90,"Over-Utilized",IF(I67&gt;=70,"Optimal","Under-Utilized"))</f>
        <v>Under-Utilized</v>
      </c>
      <c r="R67" s="55" t="n">
        <f aca="false">ROUND(100-I67,2)</f>
        <v>73.83</v>
      </c>
    </row>
    <row r="68" customFormat="false" ht="15" hidden="false" customHeight="true" outlineLevel="0" collapsed="false">
      <c r="A68" s="52" t="s">
        <v>6260</v>
      </c>
      <c r="B68" s="52" t="s">
        <v>15538</v>
      </c>
      <c r="C68" s="52" t="s">
        <v>11</v>
      </c>
      <c r="D68" s="52" t="s">
        <v>10132</v>
      </c>
      <c r="E68" s="52" t="s">
        <v>15560</v>
      </c>
      <c r="F68" s="52" t="s">
        <v>15547</v>
      </c>
      <c r="G68" s="52" t="n">
        <v>22825</v>
      </c>
      <c r="H68" s="52" t="n">
        <v>1716</v>
      </c>
      <c r="I68" s="54" t="n">
        <f aca="false">IF(G68=0,0,ROUND(H68/G68*100,2))</f>
        <v>7.52</v>
      </c>
      <c r="J68" s="52" t="s">
        <v>15551</v>
      </c>
      <c r="K68" s="52" t="n">
        <v>14</v>
      </c>
      <c r="L68" s="52" t="n">
        <v>90</v>
      </c>
      <c r="M68" s="52" t="n">
        <v>1.38</v>
      </c>
      <c r="N68" s="52" t="n">
        <v>256370</v>
      </c>
      <c r="O68" s="52" t="s">
        <v>10061</v>
      </c>
      <c r="P68" s="55" t="n">
        <f aca="false">G68-H68</f>
        <v>21109</v>
      </c>
      <c r="Q68" s="55" t="str">
        <f aca="false">IF(I68&gt;=90,"Over-Utilized",IF(I68&gt;=70,"Optimal","Under-Utilized"))</f>
        <v>Under-Utilized</v>
      </c>
      <c r="R68" s="55" t="n">
        <f aca="false">ROUND(100-I68,2)</f>
        <v>92.48</v>
      </c>
    </row>
    <row r="69" customFormat="false" ht="15" hidden="false" customHeight="true" outlineLevel="0" collapsed="false">
      <c r="A69" s="56" t="s">
        <v>5630</v>
      </c>
      <c r="B69" s="56" t="s">
        <v>15561</v>
      </c>
      <c r="C69" s="56" t="s">
        <v>20</v>
      </c>
      <c r="D69" s="56" t="s">
        <v>10073</v>
      </c>
      <c r="E69" s="56" t="s">
        <v>15544</v>
      </c>
      <c r="F69" s="56" t="s">
        <v>15545</v>
      </c>
      <c r="G69" s="56" t="n">
        <v>44972</v>
      </c>
      <c r="H69" s="56" t="n">
        <v>21993</v>
      </c>
      <c r="I69" s="54" t="n">
        <f aca="false">IF(G69=0,0,ROUND(H69/G69*100,2))</f>
        <v>48.9</v>
      </c>
      <c r="J69" s="56" t="s">
        <v>15548</v>
      </c>
      <c r="K69" s="56" t="n">
        <v>10</v>
      </c>
      <c r="L69" s="56" t="n">
        <v>162</v>
      </c>
      <c r="M69" s="56" t="n">
        <v>3.6</v>
      </c>
      <c r="N69" s="56" t="n">
        <v>134769</v>
      </c>
      <c r="O69" s="56" t="s">
        <v>10061</v>
      </c>
      <c r="P69" s="55" t="n">
        <f aca="false">G69-H69</f>
        <v>22979</v>
      </c>
      <c r="Q69" s="55" t="str">
        <f aca="false">IF(I69&gt;=90,"Over-Utilized",IF(I69&gt;=70,"Optimal","Under-Utilized"))</f>
        <v>Under-Utilized</v>
      </c>
      <c r="R69" s="55" t="n">
        <f aca="false">ROUND(100-I69,2)</f>
        <v>51.1</v>
      </c>
    </row>
    <row r="70" customFormat="false" ht="15" hidden="false" customHeight="true" outlineLevel="0" collapsed="false">
      <c r="A70" s="52" t="s">
        <v>456</v>
      </c>
      <c r="B70" s="52" t="s">
        <v>15581</v>
      </c>
      <c r="C70" s="52" t="s">
        <v>23</v>
      </c>
      <c r="D70" s="52" t="s">
        <v>10063</v>
      </c>
      <c r="E70" s="52" t="s">
        <v>15554</v>
      </c>
      <c r="F70" s="52" t="s">
        <v>15545</v>
      </c>
      <c r="G70" s="52" t="n">
        <v>18553</v>
      </c>
      <c r="H70" s="52" t="n">
        <v>16096</v>
      </c>
      <c r="I70" s="54" t="n">
        <f aca="false">IF(G70=0,0,ROUND(H70/G70*100,2))</f>
        <v>86.76</v>
      </c>
      <c r="J70" s="52" t="s">
        <v>15551</v>
      </c>
      <c r="K70" s="52" t="n">
        <v>12</v>
      </c>
      <c r="L70" s="52" t="n">
        <v>18</v>
      </c>
      <c r="M70" s="52" t="n">
        <v>3.13</v>
      </c>
      <c r="N70" s="52" t="n">
        <v>369663</v>
      </c>
      <c r="O70" s="52" t="s">
        <v>10061</v>
      </c>
      <c r="P70" s="55" t="n">
        <f aca="false">G70-H70</f>
        <v>2457</v>
      </c>
      <c r="Q70" s="55" t="str">
        <f aca="false">IF(I70&gt;=90,"Over-Utilized",IF(I70&gt;=70,"Optimal","Under-Utilized"))</f>
        <v>Optimal</v>
      </c>
      <c r="R70" s="55" t="n">
        <f aca="false">ROUND(100-I70,2)</f>
        <v>13.24</v>
      </c>
    </row>
    <row r="71" customFormat="false" ht="15" hidden="false" customHeight="true" outlineLevel="0" collapsed="false">
      <c r="A71" s="56" t="s">
        <v>3379</v>
      </c>
      <c r="B71" s="56" t="s">
        <v>15543</v>
      </c>
      <c r="C71" s="56" t="s">
        <v>27</v>
      </c>
      <c r="D71" s="56" t="s">
        <v>10117</v>
      </c>
      <c r="E71" s="56" t="s">
        <v>15560</v>
      </c>
      <c r="F71" s="56" t="s">
        <v>15547</v>
      </c>
      <c r="G71" s="56" t="n">
        <v>23588</v>
      </c>
      <c r="H71" s="56" t="n">
        <v>15094</v>
      </c>
      <c r="I71" s="54" t="n">
        <f aca="false">IF(G71=0,0,ROUND(H71/G71*100,2))</f>
        <v>63.99</v>
      </c>
      <c r="J71" s="56" t="s">
        <v>15540</v>
      </c>
      <c r="K71" s="56" t="n">
        <v>5</v>
      </c>
      <c r="L71" s="56" t="n">
        <v>130</v>
      </c>
      <c r="M71" s="56" t="n">
        <v>1.63</v>
      </c>
      <c r="N71" s="56" t="n">
        <v>137553</v>
      </c>
      <c r="O71" s="56" t="s">
        <v>10061</v>
      </c>
      <c r="P71" s="55" t="n">
        <f aca="false">G71-H71</f>
        <v>8494</v>
      </c>
      <c r="Q71" s="55" t="str">
        <f aca="false">IF(I71&gt;=90,"Over-Utilized",IF(I71&gt;=70,"Optimal","Under-Utilized"))</f>
        <v>Under-Utilized</v>
      </c>
      <c r="R71" s="55" t="n">
        <f aca="false">ROUND(100-I71,2)</f>
        <v>36.01</v>
      </c>
    </row>
    <row r="72" customFormat="false" ht="15" hidden="false" customHeight="true" outlineLevel="0" collapsed="false">
      <c r="A72" s="52" t="s">
        <v>337</v>
      </c>
      <c r="B72" s="52" t="s">
        <v>15549</v>
      </c>
      <c r="C72" s="52" t="s">
        <v>27</v>
      </c>
      <c r="D72" s="52" t="s">
        <v>10095</v>
      </c>
      <c r="E72" s="52" t="s">
        <v>15542</v>
      </c>
      <c r="F72" s="52" t="s">
        <v>15547</v>
      </c>
      <c r="G72" s="52" t="n">
        <v>24622</v>
      </c>
      <c r="H72" s="52" t="n">
        <v>18768</v>
      </c>
      <c r="I72" s="54" t="n">
        <f aca="false">IF(G72=0,0,ROUND(H72/G72*100,2))</f>
        <v>76.22</v>
      </c>
      <c r="J72" s="52" t="s">
        <v>15548</v>
      </c>
      <c r="K72" s="52" t="n">
        <v>5</v>
      </c>
      <c r="L72" s="52" t="n">
        <v>151</v>
      </c>
      <c r="M72" s="52" t="n">
        <v>3.04</v>
      </c>
      <c r="N72" s="52" t="n">
        <v>467227</v>
      </c>
      <c r="O72" s="52" t="s">
        <v>10061</v>
      </c>
      <c r="P72" s="55" t="n">
        <f aca="false">G72-H72</f>
        <v>5854</v>
      </c>
      <c r="Q72" s="55" t="str">
        <f aca="false">IF(I72&gt;=90,"Over-Utilized",IF(I72&gt;=70,"Optimal","Under-Utilized"))</f>
        <v>Optimal</v>
      </c>
      <c r="R72" s="55" t="n">
        <f aca="false">ROUND(100-I72,2)</f>
        <v>23.78</v>
      </c>
    </row>
    <row r="73" customFormat="false" ht="15" hidden="false" customHeight="true" outlineLevel="0" collapsed="false">
      <c r="A73" s="56" t="s">
        <v>748</v>
      </c>
      <c r="B73" s="56" t="s">
        <v>15561</v>
      </c>
      <c r="C73" s="56" t="s">
        <v>20</v>
      </c>
      <c r="D73" s="56" t="s">
        <v>10087</v>
      </c>
      <c r="E73" s="56" t="s">
        <v>15554</v>
      </c>
      <c r="F73" s="56" t="s">
        <v>15547</v>
      </c>
      <c r="G73" s="56" t="n">
        <v>10664</v>
      </c>
      <c r="H73" s="56" t="n">
        <v>8125</v>
      </c>
      <c r="I73" s="54" t="n">
        <f aca="false">IF(G73=0,0,ROUND(H73/G73*100,2))</f>
        <v>76.19</v>
      </c>
      <c r="J73" s="56" t="s">
        <v>15540</v>
      </c>
      <c r="K73" s="56" t="n">
        <v>14</v>
      </c>
      <c r="L73" s="56" t="n">
        <v>36</v>
      </c>
      <c r="M73" s="56" t="n">
        <v>4.58</v>
      </c>
      <c r="N73" s="56" t="n">
        <v>125987</v>
      </c>
      <c r="O73" s="56" t="s">
        <v>10061</v>
      </c>
      <c r="P73" s="55" t="n">
        <f aca="false">G73-H73</f>
        <v>2539</v>
      </c>
      <c r="Q73" s="55" t="str">
        <f aca="false">IF(I73&gt;=90,"Over-Utilized",IF(I73&gt;=70,"Optimal","Under-Utilized"))</f>
        <v>Optimal</v>
      </c>
      <c r="R73" s="55" t="n">
        <f aca="false">ROUND(100-I73,2)</f>
        <v>23.81</v>
      </c>
    </row>
    <row r="74" customFormat="false" ht="15" hidden="false" customHeight="true" outlineLevel="0" collapsed="false">
      <c r="A74" s="52" t="s">
        <v>3309</v>
      </c>
      <c r="B74" s="52" t="s">
        <v>15577</v>
      </c>
      <c r="C74" s="52" t="s">
        <v>11</v>
      </c>
      <c r="D74" s="52" t="s">
        <v>10069</v>
      </c>
      <c r="E74" s="52" t="s">
        <v>15542</v>
      </c>
      <c r="F74" s="52" t="s">
        <v>15545</v>
      </c>
      <c r="G74" s="52" t="n">
        <v>43539</v>
      </c>
      <c r="H74" s="52" t="n">
        <v>15822</v>
      </c>
      <c r="I74" s="54" t="n">
        <f aca="false">IF(G74=0,0,ROUND(H74/G74*100,2))</f>
        <v>36.34</v>
      </c>
      <c r="J74" s="52" t="s">
        <v>15540</v>
      </c>
      <c r="K74" s="52" t="n">
        <v>15</v>
      </c>
      <c r="L74" s="52" t="n">
        <v>152</v>
      </c>
      <c r="M74" s="52" t="n">
        <v>3.63</v>
      </c>
      <c r="N74" s="52" t="n">
        <v>161750</v>
      </c>
      <c r="O74" s="52" t="s">
        <v>10061</v>
      </c>
      <c r="P74" s="55" t="n">
        <f aca="false">G74-H74</f>
        <v>27717</v>
      </c>
      <c r="Q74" s="55" t="str">
        <f aca="false">IF(I74&gt;=90,"Over-Utilized",IF(I74&gt;=70,"Optimal","Under-Utilized"))</f>
        <v>Under-Utilized</v>
      </c>
      <c r="R74" s="55" t="n">
        <f aca="false">ROUND(100-I74,2)</f>
        <v>63.66</v>
      </c>
    </row>
    <row r="75" customFormat="false" ht="15" hidden="false" customHeight="true" outlineLevel="0" collapsed="false">
      <c r="A75" s="56" t="s">
        <v>11130</v>
      </c>
      <c r="B75" s="56" t="s">
        <v>15549</v>
      </c>
      <c r="C75" s="56" t="s">
        <v>27</v>
      </c>
      <c r="D75" s="56" t="s">
        <v>10069</v>
      </c>
      <c r="E75" s="56" t="s">
        <v>15544</v>
      </c>
      <c r="F75" s="56" t="s">
        <v>15545</v>
      </c>
      <c r="G75" s="56" t="n">
        <v>25312</v>
      </c>
      <c r="H75" s="56" t="n">
        <v>12414</v>
      </c>
      <c r="I75" s="54" t="n">
        <f aca="false">IF(G75=0,0,ROUND(H75/G75*100,2))</f>
        <v>49.04</v>
      </c>
      <c r="J75" s="56" t="s">
        <v>15548</v>
      </c>
      <c r="K75" s="56" t="n">
        <v>6</v>
      </c>
      <c r="L75" s="56" t="n">
        <v>114</v>
      </c>
      <c r="M75" s="56" t="n">
        <v>1.46</v>
      </c>
      <c r="N75" s="56" t="n">
        <v>199774</v>
      </c>
      <c r="O75" s="56" t="s">
        <v>10061</v>
      </c>
      <c r="P75" s="55" t="n">
        <f aca="false">G75-H75</f>
        <v>12898</v>
      </c>
      <c r="Q75" s="55" t="str">
        <f aca="false">IF(I75&gt;=90,"Over-Utilized",IF(I75&gt;=70,"Optimal","Under-Utilized"))</f>
        <v>Under-Utilized</v>
      </c>
      <c r="R75" s="55" t="n">
        <f aca="false">ROUND(100-I75,2)</f>
        <v>50.96</v>
      </c>
    </row>
    <row r="76" customFormat="false" ht="15" hidden="false" customHeight="true" outlineLevel="0" collapsed="false">
      <c r="A76" s="52" t="s">
        <v>9611</v>
      </c>
      <c r="B76" s="52" t="s">
        <v>15569</v>
      </c>
      <c r="C76" s="52" t="s">
        <v>14</v>
      </c>
      <c r="D76" s="52" t="s">
        <v>10078</v>
      </c>
      <c r="E76" s="52" t="s">
        <v>10063</v>
      </c>
      <c r="F76" s="52" t="s">
        <v>15545</v>
      </c>
      <c r="G76" s="52" t="n">
        <v>33664</v>
      </c>
      <c r="H76" s="52" t="n">
        <v>16267</v>
      </c>
      <c r="I76" s="54" t="n">
        <f aca="false">IF(G76=0,0,ROUND(H76/G76*100,2))</f>
        <v>48.32</v>
      </c>
      <c r="J76" s="52" t="s">
        <v>15548</v>
      </c>
      <c r="K76" s="52" t="n">
        <v>9</v>
      </c>
      <c r="L76" s="52" t="n">
        <v>175</v>
      </c>
      <c r="M76" s="52" t="n">
        <v>1.12</v>
      </c>
      <c r="N76" s="52" t="n">
        <v>234474</v>
      </c>
      <c r="O76" s="52" t="s">
        <v>10061</v>
      </c>
      <c r="P76" s="55" t="n">
        <f aca="false">G76-H76</f>
        <v>17397</v>
      </c>
      <c r="Q76" s="55" t="str">
        <f aca="false">IF(I76&gt;=90,"Over-Utilized",IF(I76&gt;=70,"Optimal","Under-Utilized"))</f>
        <v>Under-Utilized</v>
      </c>
      <c r="R76" s="55" t="n">
        <f aca="false">ROUND(100-I76,2)</f>
        <v>51.68</v>
      </c>
    </row>
    <row r="77" customFormat="false" ht="15" hidden="false" customHeight="true" outlineLevel="0" collapsed="false">
      <c r="A77" s="56" t="s">
        <v>5608</v>
      </c>
      <c r="B77" s="56" t="s">
        <v>15577</v>
      </c>
      <c r="C77" s="56" t="s">
        <v>11</v>
      </c>
      <c r="D77" s="56" t="s">
        <v>10073</v>
      </c>
      <c r="E77" s="56" t="s">
        <v>10063</v>
      </c>
      <c r="F77" s="56" t="s">
        <v>15545</v>
      </c>
      <c r="G77" s="56" t="n">
        <v>48393</v>
      </c>
      <c r="H77" s="56" t="n">
        <v>39661</v>
      </c>
      <c r="I77" s="54" t="n">
        <f aca="false">IF(G77=0,0,ROUND(H77/G77*100,2))</f>
        <v>81.96</v>
      </c>
      <c r="J77" s="56" t="s">
        <v>15548</v>
      </c>
      <c r="K77" s="56" t="n">
        <v>2</v>
      </c>
      <c r="L77" s="56" t="n">
        <v>143</v>
      </c>
      <c r="M77" s="56" t="n">
        <v>1.3</v>
      </c>
      <c r="N77" s="56" t="n">
        <v>383824</v>
      </c>
      <c r="O77" s="56" t="s">
        <v>10061</v>
      </c>
      <c r="P77" s="55" t="n">
        <f aca="false">G77-H77</f>
        <v>8732</v>
      </c>
      <c r="Q77" s="55" t="str">
        <f aca="false">IF(I77&gt;=90,"Over-Utilized",IF(I77&gt;=70,"Optimal","Under-Utilized"))</f>
        <v>Optimal</v>
      </c>
      <c r="R77" s="55" t="n">
        <f aca="false">ROUND(100-I77,2)</f>
        <v>18.04</v>
      </c>
    </row>
    <row r="78" customFormat="false" ht="15" hidden="false" customHeight="true" outlineLevel="0" collapsed="false">
      <c r="A78" s="52" t="s">
        <v>9098</v>
      </c>
      <c r="B78" s="52" t="s">
        <v>15553</v>
      </c>
      <c r="C78" s="52" t="s">
        <v>14</v>
      </c>
      <c r="D78" s="52" t="s">
        <v>10087</v>
      </c>
      <c r="E78" s="52" t="s">
        <v>15544</v>
      </c>
      <c r="F78" s="52" t="s">
        <v>15547</v>
      </c>
      <c r="G78" s="52" t="n">
        <v>38064</v>
      </c>
      <c r="H78" s="52" t="n">
        <v>25009</v>
      </c>
      <c r="I78" s="54" t="n">
        <f aca="false">IF(G78=0,0,ROUND(H78/G78*100,2))</f>
        <v>65.7</v>
      </c>
      <c r="J78" s="52" t="s">
        <v>15548</v>
      </c>
      <c r="K78" s="52" t="n">
        <v>7</v>
      </c>
      <c r="L78" s="52" t="n">
        <v>48</v>
      </c>
      <c r="M78" s="52" t="n">
        <v>0.78</v>
      </c>
      <c r="N78" s="52" t="n">
        <v>249855</v>
      </c>
      <c r="O78" s="52" t="s">
        <v>10061</v>
      </c>
      <c r="P78" s="55" t="n">
        <f aca="false">G78-H78</f>
        <v>13055</v>
      </c>
      <c r="Q78" s="55" t="str">
        <f aca="false">IF(I78&gt;=90,"Over-Utilized",IF(I78&gt;=70,"Optimal","Under-Utilized"))</f>
        <v>Under-Utilized</v>
      </c>
      <c r="R78" s="55" t="n">
        <f aca="false">ROUND(100-I78,2)</f>
        <v>34.3</v>
      </c>
    </row>
    <row r="79" customFormat="false" ht="15" hidden="false" customHeight="true" outlineLevel="0" collapsed="false">
      <c r="A79" s="56" t="s">
        <v>11597</v>
      </c>
      <c r="B79" s="56" t="s">
        <v>15561</v>
      </c>
      <c r="C79" s="56" t="s">
        <v>20</v>
      </c>
      <c r="D79" s="56" t="s">
        <v>10095</v>
      </c>
      <c r="E79" s="56" t="s">
        <v>15544</v>
      </c>
      <c r="F79" s="56" t="s">
        <v>15547</v>
      </c>
      <c r="G79" s="56" t="n">
        <v>2531</v>
      </c>
      <c r="H79" s="56" t="n">
        <v>1940</v>
      </c>
      <c r="I79" s="54" t="n">
        <f aca="false">IF(G79=0,0,ROUND(H79/G79*100,2))</f>
        <v>76.65</v>
      </c>
      <c r="J79" s="56" t="s">
        <v>15540</v>
      </c>
      <c r="K79" s="56" t="n">
        <v>16</v>
      </c>
      <c r="L79" s="56" t="n">
        <v>16</v>
      </c>
      <c r="M79" s="56" t="n">
        <v>4.63</v>
      </c>
      <c r="N79" s="56" t="n">
        <v>80211</v>
      </c>
      <c r="O79" s="56" t="s">
        <v>10061</v>
      </c>
      <c r="P79" s="55" t="n">
        <f aca="false">G79-H79</f>
        <v>591</v>
      </c>
      <c r="Q79" s="55" t="str">
        <f aca="false">IF(I79&gt;=90,"Over-Utilized",IF(I79&gt;=70,"Optimal","Under-Utilized"))</f>
        <v>Optimal</v>
      </c>
      <c r="R79" s="55" t="n">
        <f aca="false">ROUND(100-I79,2)</f>
        <v>23.35</v>
      </c>
    </row>
    <row r="80" customFormat="false" ht="15" hidden="false" customHeight="true" outlineLevel="0" collapsed="false">
      <c r="A80" s="52" t="s">
        <v>3717</v>
      </c>
      <c r="B80" s="52" t="s">
        <v>15561</v>
      </c>
      <c r="C80" s="52" t="s">
        <v>20</v>
      </c>
      <c r="D80" s="52" t="s">
        <v>10058</v>
      </c>
      <c r="E80" s="52" t="s">
        <v>15550</v>
      </c>
      <c r="F80" s="52" t="s">
        <v>15539</v>
      </c>
      <c r="G80" s="52" t="n">
        <v>8065</v>
      </c>
      <c r="H80" s="52" t="n">
        <v>1714</v>
      </c>
      <c r="I80" s="54" t="n">
        <f aca="false">IF(G80=0,0,ROUND(H80/G80*100,2))</f>
        <v>21.25</v>
      </c>
      <c r="J80" s="52" t="s">
        <v>15548</v>
      </c>
      <c r="K80" s="52" t="n">
        <v>10</v>
      </c>
      <c r="L80" s="52" t="n">
        <v>89</v>
      </c>
      <c r="M80" s="52" t="n">
        <v>3.25</v>
      </c>
      <c r="N80" s="52" t="n">
        <v>255693</v>
      </c>
      <c r="O80" s="52" t="s">
        <v>10066</v>
      </c>
      <c r="P80" s="55" t="n">
        <f aca="false">G80-H80</f>
        <v>6351</v>
      </c>
      <c r="Q80" s="55" t="str">
        <f aca="false">IF(I80&gt;=90,"Over-Utilized",IF(I80&gt;=70,"Optimal","Under-Utilized"))</f>
        <v>Under-Utilized</v>
      </c>
      <c r="R80" s="55" t="n">
        <f aca="false">ROUND(100-I80,2)</f>
        <v>78.75</v>
      </c>
    </row>
    <row r="81" customFormat="false" ht="15" hidden="false" customHeight="true" outlineLevel="0" collapsed="false">
      <c r="A81" s="56" t="s">
        <v>657</v>
      </c>
      <c r="B81" s="56" t="s">
        <v>15582</v>
      </c>
      <c r="C81" s="56" t="s">
        <v>23</v>
      </c>
      <c r="D81" s="56" t="s">
        <v>10112</v>
      </c>
      <c r="E81" s="56" t="s">
        <v>15560</v>
      </c>
      <c r="F81" s="56" t="s">
        <v>15539</v>
      </c>
      <c r="G81" s="56" t="n">
        <v>8504</v>
      </c>
      <c r="H81" s="56" t="n">
        <v>3432</v>
      </c>
      <c r="I81" s="54" t="n">
        <f aca="false">IF(G81=0,0,ROUND(H81/G81*100,2))</f>
        <v>40.36</v>
      </c>
      <c r="J81" s="56" t="s">
        <v>15551</v>
      </c>
      <c r="K81" s="56" t="n">
        <v>8</v>
      </c>
      <c r="L81" s="56" t="n">
        <v>185</v>
      </c>
      <c r="M81" s="56" t="n">
        <v>1.57</v>
      </c>
      <c r="N81" s="56" t="n">
        <v>358816</v>
      </c>
      <c r="O81" s="56" t="s">
        <v>10061</v>
      </c>
      <c r="P81" s="55" t="n">
        <f aca="false">G81-H81</f>
        <v>5072</v>
      </c>
      <c r="Q81" s="55" t="str">
        <f aca="false">IF(I81&gt;=90,"Over-Utilized",IF(I81&gt;=70,"Optimal","Under-Utilized"))</f>
        <v>Under-Utilized</v>
      </c>
      <c r="R81" s="55" t="n">
        <f aca="false">ROUND(100-I81,2)</f>
        <v>59.64</v>
      </c>
    </row>
    <row r="82" customFormat="false" ht="15" hidden="false" customHeight="true" outlineLevel="0" collapsed="false">
      <c r="A82" s="52" t="s">
        <v>2505</v>
      </c>
      <c r="B82" s="52" t="s">
        <v>15577</v>
      </c>
      <c r="C82" s="52" t="s">
        <v>11</v>
      </c>
      <c r="D82" s="52" t="s">
        <v>10112</v>
      </c>
      <c r="E82" s="52" t="s">
        <v>15544</v>
      </c>
      <c r="F82" s="52" t="s">
        <v>15547</v>
      </c>
      <c r="G82" s="52" t="n">
        <v>49148</v>
      </c>
      <c r="H82" s="52" t="n">
        <v>41928</v>
      </c>
      <c r="I82" s="54" t="n">
        <f aca="false">IF(G82=0,0,ROUND(H82/G82*100,2))</f>
        <v>85.31</v>
      </c>
      <c r="J82" s="52" t="s">
        <v>15551</v>
      </c>
      <c r="K82" s="52" t="n">
        <v>14</v>
      </c>
      <c r="L82" s="52" t="n">
        <v>176</v>
      </c>
      <c r="M82" s="52" t="n">
        <v>3.24</v>
      </c>
      <c r="N82" s="52" t="n">
        <v>100614</v>
      </c>
      <c r="O82" s="52" t="s">
        <v>10061</v>
      </c>
      <c r="P82" s="55" t="n">
        <f aca="false">G82-H82</f>
        <v>7220</v>
      </c>
      <c r="Q82" s="55" t="str">
        <f aca="false">IF(I82&gt;=90,"Over-Utilized",IF(I82&gt;=70,"Optimal","Under-Utilized"))</f>
        <v>Optimal</v>
      </c>
      <c r="R82" s="55" t="n">
        <f aca="false">ROUND(100-I82,2)</f>
        <v>14.69</v>
      </c>
    </row>
    <row r="83" customFormat="false" ht="15" hidden="false" customHeight="true" outlineLevel="0" collapsed="false">
      <c r="A83" s="56" t="s">
        <v>6562</v>
      </c>
      <c r="B83" s="56" t="s">
        <v>15567</v>
      </c>
      <c r="C83" s="56" t="s">
        <v>23</v>
      </c>
      <c r="D83" s="56" t="s">
        <v>10117</v>
      </c>
      <c r="E83" s="56" t="s">
        <v>15550</v>
      </c>
      <c r="F83" s="56" t="s">
        <v>15545</v>
      </c>
      <c r="G83" s="56" t="n">
        <v>2631</v>
      </c>
      <c r="H83" s="56" t="n">
        <v>2267</v>
      </c>
      <c r="I83" s="54" t="n">
        <f aca="false">IF(G83=0,0,ROUND(H83/G83*100,2))</f>
        <v>86.16</v>
      </c>
      <c r="J83" s="56" t="s">
        <v>15548</v>
      </c>
      <c r="K83" s="56" t="n">
        <v>3</v>
      </c>
      <c r="L83" s="56" t="n">
        <v>153</v>
      </c>
      <c r="M83" s="56" t="n">
        <v>1.07</v>
      </c>
      <c r="N83" s="56" t="n">
        <v>115393</v>
      </c>
      <c r="O83" s="56" t="s">
        <v>10061</v>
      </c>
      <c r="P83" s="55" t="n">
        <f aca="false">G83-H83</f>
        <v>364</v>
      </c>
      <c r="Q83" s="55" t="str">
        <f aca="false">IF(I83&gt;=90,"Over-Utilized",IF(I83&gt;=70,"Optimal","Under-Utilized"))</f>
        <v>Optimal</v>
      </c>
      <c r="R83" s="55" t="n">
        <f aca="false">ROUND(100-I83,2)</f>
        <v>13.84</v>
      </c>
    </row>
    <row r="84" customFormat="false" ht="15" hidden="false" customHeight="true" outlineLevel="0" collapsed="false">
      <c r="A84" s="52" t="s">
        <v>1688</v>
      </c>
      <c r="B84" s="52" t="s">
        <v>15575</v>
      </c>
      <c r="C84" s="52" t="s">
        <v>20</v>
      </c>
      <c r="D84" s="52" t="s">
        <v>10117</v>
      </c>
      <c r="E84" s="52" t="s">
        <v>15542</v>
      </c>
      <c r="F84" s="52" t="s">
        <v>15547</v>
      </c>
      <c r="G84" s="52" t="n">
        <v>31362</v>
      </c>
      <c r="H84" s="52" t="n">
        <v>14864</v>
      </c>
      <c r="I84" s="54" t="n">
        <f aca="false">IF(G84=0,0,ROUND(H84/G84*100,2))</f>
        <v>47.39</v>
      </c>
      <c r="J84" s="52" t="s">
        <v>15540</v>
      </c>
      <c r="K84" s="52" t="n">
        <v>11</v>
      </c>
      <c r="L84" s="52" t="n">
        <v>168</v>
      </c>
      <c r="M84" s="52" t="n">
        <v>3.02</v>
      </c>
      <c r="N84" s="52" t="n">
        <v>270948</v>
      </c>
      <c r="O84" s="52" t="s">
        <v>10066</v>
      </c>
      <c r="P84" s="55" t="n">
        <f aca="false">G84-H84</f>
        <v>16498</v>
      </c>
      <c r="Q84" s="55" t="str">
        <f aca="false">IF(I84&gt;=90,"Over-Utilized",IF(I84&gt;=70,"Optimal","Under-Utilized"))</f>
        <v>Under-Utilized</v>
      </c>
      <c r="R84" s="55" t="n">
        <f aca="false">ROUND(100-I84,2)</f>
        <v>52.61</v>
      </c>
    </row>
    <row r="85" customFormat="false" ht="15" hidden="false" customHeight="true" outlineLevel="0" collapsed="false">
      <c r="A85" s="56" t="s">
        <v>9265</v>
      </c>
      <c r="B85" s="56" t="s">
        <v>15558</v>
      </c>
      <c r="C85" s="56" t="s">
        <v>25</v>
      </c>
      <c r="D85" s="56" t="s">
        <v>10058</v>
      </c>
      <c r="E85" s="56" t="s">
        <v>15542</v>
      </c>
      <c r="F85" s="56" t="s">
        <v>15547</v>
      </c>
      <c r="G85" s="56" t="n">
        <v>11912</v>
      </c>
      <c r="H85" s="56" t="n">
        <v>9270</v>
      </c>
      <c r="I85" s="54" t="n">
        <f aca="false">IF(G85=0,0,ROUND(H85/G85*100,2))</f>
        <v>77.82</v>
      </c>
      <c r="J85" s="56" t="s">
        <v>15548</v>
      </c>
      <c r="K85" s="56" t="n">
        <v>7</v>
      </c>
      <c r="L85" s="56" t="n">
        <v>187</v>
      </c>
      <c r="M85" s="56" t="n">
        <v>3.47</v>
      </c>
      <c r="N85" s="56" t="n">
        <v>423768</v>
      </c>
      <c r="O85" s="56" t="s">
        <v>10061</v>
      </c>
      <c r="P85" s="55" t="n">
        <f aca="false">G85-H85</f>
        <v>2642</v>
      </c>
      <c r="Q85" s="55" t="str">
        <f aca="false">IF(I85&gt;=90,"Over-Utilized",IF(I85&gt;=70,"Optimal","Under-Utilized"))</f>
        <v>Optimal</v>
      </c>
      <c r="R85" s="55" t="n">
        <f aca="false">ROUND(100-I85,2)</f>
        <v>22.18</v>
      </c>
    </row>
    <row r="86" customFormat="false" ht="15" hidden="false" customHeight="true" outlineLevel="0" collapsed="false">
      <c r="A86" s="52" t="s">
        <v>352</v>
      </c>
      <c r="B86" s="52" t="s">
        <v>15557</v>
      </c>
      <c r="C86" s="52" t="s">
        <v>17</v>
      </c>
      <c r="D86" s="52" t="s">
        <v>10104</v>
      </c>
      <c r="E86" s="52" t="s">
        <v>15560</v>
      </c>
      <c r="F86" s="52" t="s">
        <v>15545</v>
      </c>
      <c r="G86" s="52" t="n">
        <v>11971</v>
      </c>
      <c r="H86" s="52" t="n">
        <v>7204</v>
      </c>
      <c r="I86" s="54" t="n">
        <f aca="false">IF(G86=0,0,ROUND(H86/G86*100,2))</f>
        <v>60.18</v>
      </c>
      <c r="J86" s="52" t="s">
        <v>15540</v>
      </c>
      <c r="K86" s="52" t="n">
        <v>15</v>
      </c>
      <c r="L86" s="52" t="n">
        <v>190</v>
      </c>
      <c r="M86" s="52" t="n">
        <v>2.39</v>
      </c>
      <c r="N86" s="52" t="n">
        <v>276471</v>
      </c>
      <c r="O86" s="52" t="s">
        <v>10061</v>
      </c>
      <c r="P86" s="55" t="n">
        <f aca="false">G86-H86</f>
        <v>4767</v>
      </c>
      <c r="Q86" s="55" t="str">
        <f aca="false">IF(I86&gt;=90,"Over-Utilized",IF(I86&gt;=70,"Optimal","Under-Utilized"))</f>
        <v>Under-Utilized</v>
      </c>
      <c r="R86" s="55" t="n">
        <f aca="false">ROUND(100-I86,2)</f>
        <v>39.82</v>
      </c>
    </row>
    <row r="87" customFormat="false" ht="15" hidden="false" customHeight="true" outlineLevel="0" collapsed="false">
      <c r="A87" s="56" t="s">
        <v>4716</v>
      </c>
      <c r="B87" s="56" t="s">
        <v>15581</v>
      </c>
      <c r="C87" s="56" t="s">
        <v>23</v>
      </c>
      <c r="D87" s="56" t="s">
        <v>10087</v>
      </c>
      <c r="E87" s="56" t="s">
        <v>15560</v>
      </c>
      <c r="F87" s="56" t="s">
        <v>15539</v>
      </c>
      <c r="G87" s="56" t="n">
        <v>49539</v>
      </c>
      <c r="H87" s="56" t="n">
        <v>18043</v>
      </c>
      <c r="I87" s="54" t="n">
        <f aca="false">IF(G87=0,0,ROUND(H87/G87*100,2))</f>
        <v>36.42</v>
      </c>
      <c r="J87" s="56" t="s">
        <v>15540</v>
      </c>
      <c r="K87" s="56" t="n">
        <v>2</v>
      </c>
      <c r="L87" s="56" t="n">
        <v>175</v>
      </c>
      <c r="M87" s="56" t="n">
        <v>2.42</v>
      </c>
      <c r="N87" s="56" t="n">
        <v>423642</v>
      </c>
      <c r="O87" s="56" t="s">
        <v>10061</v>
      </c>
      <c r="P87" s="55" t="n">
        <f aca="false">G87-H87</f>
        <v>31496</v>
      </c>
      <c r="Q87" s="55" t="str">
        <f aca="false">IF(I87&gt;=90,"Over-Utilized",IF(I87&gt;=70,"Optimal","Under-Utilized"))</f>
        <v>Under-Utilized</v>
      </c>
      <c r="R87" s="55" t="n">
        <f aca="false">ROUND(100-I87,2)</f>
        <v>63.58</v>
      </c>
    </row>
    <row r="88" customFormat="false" ht="15" hidden="false" customHeight="true" outlineLevel="0" collapsed="false">
      <c r="A88" s="52" t="s">
        <v>4162</v>
      </c>
      <c r="B88" s="52" t="s">
        <v>15546</v>
      </c>
      <c r="C88" s="52" t="s">
        <v>14</v>
      </c>
      <c r="D88" s="52" t="s">
        <v>10069</v>
      </c>
      <c r="E88" s="52" t="s">
        <v>15550</v>
      </c>
      <c r="F88" s="52" t="s">
        <v>15545</v>
      </c>
      <c r="G88" s="52" t="n">
        <v>11199</v>
      </c>
      <c r="H88" s="52" t="n">
        <v>10583</v>
      </c>
      <c r="I88" s="54" t="n">
        <f aca="false">IF(G88=0,0,ROUND(H88/G88*100,2))</f>
        <v>94.5</v>
      </c>
      <c r="J88" s="52" t="s">
        <v>15540</v>
      </c>
      <c r="K88" s="52" t="n">
        <v>8</v>
      </c>
      <c r="L88" s="52" t="n">
        <v>125</v>
      </c>
      <c r="M88" s="52" t="n">
        <v>2.98</v>
      </c>
      <c r="N88" s="52" t="n">
        <v>362695</v>
      </c>
      <c r="O88" s="52" t="s">
        <v>10066</v>
      </c>
      <c r="P88" s="55" t="n">
        <f aca="false">G88-H88</f>
        <v>616</v>
      </c>
      <c r="Q88" s="55" t="str">
        <f aca="false">IF(I88&gt;=90,"Over-Utilized",IF(I88&gt;=70,"Optimal","Under-Utilized"))</f>
        <v>Over-Utilized</v>
      </c>
      <c r="R88" s="55" t="n">
        <f aca="false">ROUND(100-I88,2)</f>
        <v>5.5</v>
      </c>
    </row>
    <row r="89" customFormat="false" ht="15" hidden="false" customHeight="true" outlineLevel="0" collapsed="false">
      <c r="A89" s="56" t="s">
        <v>2567</v>
      </c>
      <c r="B89" s="56" t="s">
        <v>15583</v>
      </c>
      <c r="C89" s="56" t="s">
        <v>14</v>
      </c>
      <c r="D89" s="56" t="s">
        <v>10095</v>
      </c>
      <c r="E89" s="56" t="s">
        <v>15560</v>
      </c>
      <c r="F89" s="56" t="s">
        <v>15539</v>
      </c>
      <c r="G89" s="56" t="n">
        <v>36878</v>
      </c>
      <c r="H89" s="56" t="n">
        <v>17396</v>
      </c>
      <c r="I89" s="54" t="n">
        <f aca="false">IF(G89=0,0,ROUND(H89/G89*100,2))</f>
        <v>47.17</v>
      </c>
      <c r="J89" s="56" t="s">
        <v>15551</v>
      </c>
      <c r="K89" s="56" t="n">
        <v>10</v>
      </c>
      <c r="L89" s="56" t="n">
        <v>116</v>
      </c>
      <c r="M89" s="56" t="n">
        <v>1.93</v>
      </c>
      <c r="N89" s="56" t="n">
        <v>260646</v>
      </c>
      <c r="O89" s="56" t="s">
        <v>10061</v>
      </c>
      <c r="P89" s="55" t="n">
        <f aca="false">G89-H89</f>
        <v>19482</v>
      </c>
      <c r="Q89" s="55" t="str">
        <f aca="false">IF(I89&gt;=90,"Over-Utilized",IF(I89&gt;=70,"Optimal","Under-Utilized"))</f>
        <v>Under-Utilized</v>
      </c>
      <c r="R89" s="55" t="n">
        <f aca="false">ROUND(100-I89,2)</f>
        <v>52.83</v>
      </c>
    </row>
    <row r="90" customFormat="false" ht="15" hidden="false" customHeight="true" outlineLevel="0" collapsed="false">
      <c r="A90" s="52" t="s">
        <v>2776</v>
      </c>
      <c r="B90" s="52" t="s">
        <v>15569</v>
      </c>
      <c r="C90" s="52" t="s">
        <v>14</v>
      </c>
      <c r="D90" s="52" t="s">
        <v>10104</v>
      </c>
      <c r="E90" s="52" t="s">
        <v>15544</v>
      </c>
      <c r="F90" s="52" t="s">
        <v>15539</v>
      </c>
      <c r="G90" s="52" t="n">
        <v>6663</v>
      </c>
      <c r="H90" s="52" t="n">
        <v>1465</v>
      </c>
      <c r="I90" s="54" t="n">
        <f aca="false">IF(G90=0,0,ROUND(H90/G90*100,2))</f>
        <v>21.99</v>
      </c>
      <c r="J90" s="52" t="s">
        <v>15540</v>
      </c>
      <c r="K90" s="52" t="n">
        <v>6</v>
      </c>
      <c r="L90" s="52" t="n">
        <v>149</v>
      </c>
      <c r="M90" s="52" t="n">
        <v>1.88</v>
      </c>
      <c r="N90" s="52" t="n">
        <v>229498</v>
      </c>
      <c r="O90" s="52" t="s">
        <v>10061</v>
      </c>
      <c r="P90" s="55" t="n">
        <f aca="false">G90-H90</f>
        <v>5198</v>
      </c>
      <c r="Q90" s="55" t="str">
        <f aca="false">IF(I90&gt;=90,"Over-Utilized",IF(I90&gt;=70,"Optimal","Under-Utilized"))</f>
        <v>Under-Utilized</v>
      </c>
      <c r="R90" s="55" t="n">
        <f aca="false">ROUND(100-I90,2)</f>
        <v>78.01</v>
      </c>
    </row>
    <row r="91" customFormat="false" ht="15" hidden="false" customHeight="true" outlineLevel="0" collapsed="false">
      <c r="A91" s="56" t="s">
        <v>4851</v>
      </c>
      <c r="B91" s="56" t="s">
        <v>15573</v>
      </c>
      <c r="C91" s="56" t="s">
        <v>25</v>
      </c>
      <c r="D91" s="56" t="s">
        <v>10117</v>
      </c>
      <c r="E91" s="56" t="s">
        <v>15542</v>
      </c>
      <c r="F91" s="56" t="s">
        <v>15539</v>
      </c>
      <c r="G91" s="56" t="n">
        <v>40238</v>
      </c>
      <c r="H91" s="56" t="n">
        <v>9234</v>
      </c>
      <c r="I91" s="54" t="n">
        <f aca="false">IF(G91=0,0,ROUND(H91/G91*100,2))</f>
        <v>22.95</v>
      </c>
      <c r="J91" s="56" t="s">
        <v>15551</v>
      </c>
      <c r="K91" s="56" t="n">
        <v>4</v>
      </c>
      <c r="L91" s="56" t="n">
        <v>191</v>
      </c>
      <c r="M91" s="56" t="n">
        <v>3.4</v>
      </c>
      <c r="N91" s="56" t="n">
        <v>219945</v>
      </c>
      <c r="O91" s="56" t="s">
        <v>10061</v>
      </c>
      <c r="P91" s="55" t="n">
        <f aca="false">G91-H91</f>
        <v>31004</v>
      </c>
      <c r="Q91" s="55" t="str">
        <f aca="false">IF(I91&gt;=90,"Over-Utilized",IF(I91&gt;=70,"Optimal","Under-Utilized"))</f>
        <v>Under-Utilized</v>
      </c>
      <c r="R91" s="55" t="n">
        <f aca="false">ROUND(100-I91,2)</f>
        <v>77.05</v>
      </c>
    </row>
    <row r="92" customFormat="false" ht="15" hidden="false" customHeight="true" outlineLevel="0" collapsed="false">
      <c r="A92" s="52" t="s">
        <v>7969</v>
      </c>
      <c r="B92" s="52" t="s">
        <v>15546</v>
      </c>
      <c r="C92" s="52" t="s">
        <v>14</v>
      </c>
      <c r="D92" s="52" t="s">
        <v>10132</v>
      </c>
      <c r="E92" s="52" t="s">
        <v>15542</v>
      </c>
      <c r="F92" s="52" t="s">
        <v>15547</v>
      </c>
      <c r="G92" s="52" t="n">
        <v>2759</v>
      </c>
      <c r="H92" s="52" t="n">
        <v>305</v>
      </c>
      <c r="I92" s="54" t="n">
        <f aca="false">IF(G92=0,0,ROUND(H92/G92*100,2))</f>
        <v>11.05</v>
      </c>
      <c r="J92" s="52" t="s">
        <v>15551</v>
      </c>
      <c r="K92" s="52" t="n">
        <v>18</v>
      </c>
      <c r="L92" s="52" t="n">
        <v>118</v>
      </c>
      <c r="M92" s="52" t="n">
        <v>0.65</v>
      </c>
      <c r="N92" s="52" t="n">
        <v>224237</v>
      </c>
      <c r="O92" s="52" t="s">
        <v>10066</v>
      </c>
      <c r="P92" s="55" t="n">
        <f aca="false">G92-H92</f>
        <v>2454</v>
      </c>
      <c r="Q92" s="55" t="str">
        <f aca="false">IF(I92&gt;=90,"Over-Utilized",IF(I92&gt;=70,"Optimal","Under-Utilized"))</f>
        <v>Under-Utilized</v>
      </c>
      <c r="R92" s="55" t="n">
        <f aca="false">ROUND(100-I92,2)</f>
        <v>88.95</v>
      </c>
    </row>
    <row r="93" customFormat="false" ht="15" hidden="false" customHeight="true" outlineLevel="0" collapsed="false">
      <c r="A93" s="56" t="s">
        <v>1334</v>
      </c>
      <c r="B93" s="56" t="s">
        <v>15538</v>
      </c>
      <c r="C93" s="56" t="s">
        <v>11</v>
      </c>
      <c r="D93" s="56" t="s">
        <v>10063</v>
      </c>
      <c r="E93" s="56" t="s">
        <v>10063</v>
      </c>
      <c r="F93" s="56" t="s">
        <v>15539</v>
      </c>
      <c r="G93" s="56" t="n">
        <v>34771</v>
      </c>
      <c r="H93" s="56" t="n">
        <v>646</v>
      </c>
      <c r="I93" s="54" t="n">
        <f aca="false">IF(G93=0,0,ROUND(H93/G93*100,2))</f>
        <v>1.86</v>
      </c>
      <c r="J93" s="56" t="s">
        <v>15540</v>
      </c>
      <c r="K93" s="56" t="n">
        <v>14</v>
      </c>
      <c r="L93" s="56" t="n">
        <v>88</v>
      </c>
      <c r="M93" s="56" t="n">
        <v>5</v>
      </c>
      <c r="N93" s="56" t="n">
        <v>486236</v>
      </c>
      <c r="O93" s="56" t="s">
        <v>10061</v>
      </c>
      <c r="P93" s="55" t="n">
        <f aca="false">G93-H93</f>
        <v>34125</v>
      </c>
      <c r="Q93" s="55" t="str">
        <f aca="false">IF(I93&gt;=90,"Over-Utilized",IF(I93&gt;=70,"Optimal","Under-Utilized"))</f>
        <v>Under-Utilized</v>
      </c>
      <c r="R93" s="55" t="n">
        <f aca="false">ROUND(100-I93,2)</f>
        <v>98.14</v>
      </c>
    </row>
    <row r="94" customFormat="false" ht="15" hidden="false" customHeight="true" outlineLevel="0" collapsed="false">
      <c r="A94" s="52" t="s">
        <v>9225</v>
      </c>
      <c r="B94" s="52" t="s">
        <v>15580</v>
      </c>
      <c r="C94" s="52" t="s">
        <v>20</v>
      </c>
      <c r="D94" s="52" t="s">
        <v>10078</v>
      </c>
      <c r="E94" s="52" t="s">
        <v>15544</v>
      </c>
      <c r="F94" s="52" t="s">
        <v>15547</v>
      </c>
      <c r="G94" s="52" t="n">
        <v>5201</v>
      </c>
      <c r="H94" s="52" t="n">
        <v>1482</v>
      </c>
      <c r="I94" s="54" t="n">
        <f aca="false">IF(G94=0,0,ROUND(H94/G94*100,2))</f>
        <v>28.49</v>
      </c>
      <c r="J94" s="52" t="s">
        <v>15548</v>
      </c>
      <c r="K94" s="52" t="n">
        <v>7</v>
      </c>
      <c r="L94" s="52" t="n">
        <v>77</v>
      </c>
      <c r="M94" s="52" t="n">
        <v>1.1</v>
      </c>
      <c r="N94" s="52" t="n">
        <v>358121</v>
      </c>
      <c r="O94" s="52" t="s">
        <v>10061</v>
      </c>
      <c r="P94" s="55" t="n">
        <f aca="false">G94-H94</f>
        <v>3719</v>
      </c>
      <c r="Q94" s="55" t="str">
        <f aca="false">IF(I94&gt;=90,"Over-Utilized",IF(I94&gt;=70,"Optimal","Under-Utilized"))</f>
        <v>Under-Utilized</v>
      </c>
      <c r="R94" s="55" t="n">
        <f aca="false">ROUND(100-I94,2)</f>
        <v>71.51</v>
      </c>
    </row>
    <row r="95" customFormat="false" ht="15" hidden="false" customHeight="true" outlineLevel="0" collapsed="false">
      <c r="A95" s="56" t="s">
        <v>1204</v>
      </c>
      <c r="B95" s="56" t="s">
        <v>15543</v>
      </c>
      <c r="C95" s="56" t="s">
        <v>27</v>
      </c>
      <c r="D95" s="56" t="s">
        <v>10087</v>
      </c>
      <c r="E95" s="56" t="s">
        <v>15560</v>
      </c>
      <c r="F95" s="56" t="s">
        <v>15547</v>
      </c>
      <c r="G95" s="56" t="n">
        <v>45056</v>
      </c>
      <c r="H95" s="56" t="n">
        <v>17998</v>
      </c>
      <c r="I95" s="54" t="n">
        <f aca="false">IF(G95=0,0,ROUND(H95/G95*100,2))</f>
        <v>39.95</v>
      </c>
      <c r="J95" s="56" t="s">
        <v>15551</v>
      </c>
      <c r="K95" s="56" t="n">
        <v>4</v>
      </c>
      <c r="L95" s="56" t="n">
        <v>167</v>
      </c>
      <c r="M95" s="56" t="n">
        <v>3</v>
      </c>
      <c r="N95" s="56" t="n">
        <v>167761</v>
      </c>
      <c r="O95" s="56" t="s">
        <v>10061</v>
      </c>
      <c r="P95" s="55" t="n">
        <f aca="false">G95-H95</f>
        <v>27058</v>
      </c>
      <c r="Q95" s="55" t="str">
        <f aca="false">IF(I95&gt;=90,"Over-Utilized",IF(I95&gt;=70,"Optimal","Under-Utilized"))</f>
        <v>Under-Utilized</v>
      </c>
      <c r="R95" s="55" t="n">
        <f aca="false">ROUND(100-I95,2)</f>
        <v>60.05</v>
      </c>
    </row>
    <row r="96" customFormat="false" ht="15" hidden="false" customHeight="true" outlineLevel="0" collapsed="false">
      <c r="A96" s="52" t="s">
        <v>5233</v>
      </c>
      <c r="B96" s="52" t="s">
        <v>15577</v>
      </c>
      <c r="C96" s="52" t="s">
        <v>11</v>
      </c>
      <c r="D96" s="52" t="s">
        <v>10095</v>
      </c>
      <c r="E96" s="52" t="s">
        <v>15560</v>
      </c>
      <c r="F96" s="52" t="s">
        <v>15539</v>
      </c>
      <c r="G96" s="52" t="n">
        <v>29835</v>
      </c>
      <c r="H96" s="52" t="n">
        <v>390</v>
      </c>
      <c r="I96" s="54" t="n">
        <f aca="false">IF(G96=0,0,ROUND(H96/G96*100,2))</f>
        <v>1.31</v>
      </c>
      <c r="J96" s="52" t="s">
        <v>15551</v>
      </c>
      <c r="K96" s="52" t="n">
        <v>14</v>
      </c>
      <c r="L96" s="52" t="n">
        <v>134</v>
      </c>
      <c r="M96" s="52" t="n">
        <v>4.43</v>
      </c>
      <c r="N96" s="52" t="n">
        <v>96247</v>
      </c>
      <c r="O96" s="52" t="s">
        <v>10061</v>
      </c>
      <c r="P96" s="55" t="n">
        <f aca="false">G96-H96</f>
        <v>29445</v>
      </c>
      <c r="Q96" s="55" t="str">
        <f aca="false">IF(I96&gt;=90,"Over-Utilized",IF(I96&gt;=70,"Optimal","Under-Utilized"))</f>
        <v>Under-Utilized</v>
      </c>
      <c r="R96" s="55" t="n">
        <f aca="false">ROUND(100-I96,2)</f>
        <v>98.69</v>
      </c>
    </row>
    <row r="97" customFormat="false" ht="15" hidden="false" customHeight="true" outlineLevel="0" collapsed="false">
      <c r="A97" s="56" t="s">
        <v>2425</v>
      </c>
      <c r="B97" s="56" t="s">
        <v>15555</v>
      </c>
      <c r="C97" s="56" t="s">
        <v>17</v>
      </c>
      <c r="D97" s="56" t="s">
        <v>10112</v>
      </c>
      <c r="E97" s="56" t="s">
        <v>15560</v>
      </c>
      <c r="F97" s="56" t="s">
        <v>15545</v>
      </c>
      <c r="G97" s="56" t="n">
        <v>32427</v>
      </c>
      <c r="H97" s="56" t="n">
        <v>15613</v>
      </c>
      <c r="I97" s="54" t="n">
        <f aca="false">IF(G97=0,0,ROUND(H97/G97*100,2))</f>
        <v>48.15</v>
      </c>
      <c r="J97" s="56" t="s">
        <v>15540</v>
      </c>
      <c r="K97" s="56" t="n">
        <v>3</v>
      </c>
      <c r="L97" s="56" t="n">
        <v>82</v>
      </c>
      <c r="M97" s="56" t="n">
        <v>1.52</v>
      </c>
      <c r="N97" s="56" t="n">
        <v>241092</v>
      </c>
      <c r="O97" s="56" t="s">
        <v>10061</v>
      </c>
      <c r="P97" s="55" t="n">
        <f aca="false">G97-H97</f>
        <v>16814</v>
      </c>
      <c r="Q97" s="55" t="str">
        <f aca="false">IF(I97&gt;=90,"Over-Utilized",IF(I97&gt;=70,"Optimal","Under-Utilized"))</f>
        <v>Under-Utilized</v>
      </c>
      <c r="R97" s="55" t="n">
        <f aca="false">ROUND(100-I97,2)</f>
        <v>51.85</v>
      </c>
    </row>
    <row r="98" customFormat="false" ht="15" hidden="false" customHeight="true" outlineLevel="0" collapsed="false">
      <c r="A98" s="52" t="s">
        <v>1443</v>
      </c>
      <c r="B98" s="52" t="s">
        <v>15580</v>
      </c>
      <c r="C98" s="52" t="s">
        <v>20</v>
      </c>
      <c r="D98" s="52" t="s">
        <v>10095</v>
      </c>
      <c r="E98" s="52" t="s">
        <v>10063</v>
      </c>
      <c r="F98" s="52" t="s">
        <v>15547</v>
      </c>
      <c r="G98" s="52" t="n">
        <v>30008</v>
      </c>
      <c r="H98" s="52" t="n">
        <v>19865</v>
      </c>
      <c r="I98" s="54" t="n">
        <f aca="false">IF(G98=0,0,ROUND(H98/G98*100,2))</f>
        <v>66.2</v>
      </c>
      <c r="J98" s="52" t="s">
        <v>15551</v>
      </c>
      <c r="K98" s="52" t="n">
        <v>11</v>
      </c>
      <c r="L98" s="52" t="n">
        <v>115</v>
      </c>
      <c r="M98" s="52" t="n">
        <v>0.87</v>
      </c>
      <c r="N98" s="52" t="n">
        <v>74169</v>
      </c>
      <c r="O98" s="52" t="s">
        <v>10061</v>
      </c>
      <c r="P98" s="55" t="n">
        <f aca="false">G98-H98</f>
        <v>10143</v>
      </c>
      <c r="Q98" s="55" t="str">
        <f aca="false">IF(I98&gt;=90,"Over-Utilized",IF(I98&gt;=70,"Optimal","Under-Utilized"))</f>
        <v>Under-Utilized</v>
      </c>
      <c r="R98" s="55" t="n">
        <f aca="false">ROUND(100-I98,2)</f>
        <v>33.8</v>
      </c>
    </row>
    <row r="99" customFormat="false" ht="15" hidden="false" customHeight="true" outlineLevel="0" collapsed="false">
      <c r="A99" s="56" t="s">
        <v>463</v>
      </c>
      <c r="B99" s="56" t="s">
        <v>15555</v>
      </c>
      <c r="C99" s="56" t="s">
        <v>17</v>
      </c>
      <c r="D99" s="56" t="s">
        <v>10058</v>
      </c>
      <c r="E99" s="56" t="s">
        <v>10063</v>
      </c>
      <c r="F99" s="56" t="s">
        <v>15545</v>
      </c>
      <c r="G99" s="56" t="n">
        <v>3292</v>
      </c>
      <c r="H99" s="56" t="n">
        <v>2637</v>
      </c>
      <c r="I99" s="54" t="n">
        <f aca="false">IF(G99=0,0,ROUND(H99/G99*100,2))</f>
        <v>80.1</v>
      </c>
      <c r="J99" s="56" t="s">
        <v>15548</v>
      </c>
      <c r="K99" s="56" t="n">
        <v>5</v>
      </c>
      <c r="L99" s="56" t="n">
        <v>137</v>
      </c>
      <c r="M99" s="56" t="n">
        <v>3</v>
      </c>
      <c r="N99" s="56" t="n">
        <v>212954</v>
      </c>
      <c r="O99" s="56" t="s">
        <v>10061</v>
      </c>
      <c r="P99" s="55" t="n">
        <f aca="false">G99-H99</f>
        <v>655</v>
      </c>
      <c r="Q99" s="55" t="str">
        <f aca="false">IF(I99&gt;=90,"Over-Utilized",IF(I99&gt;=70,"Optimal","Under-Utilized"))</f>
        <v>Optimal</v>
      </c>
      <c r="R99" s="55" t="n">
        <f aca="false">ROUND(100-I99,2)</f>
        <v>19.9</v>
      </c>
    </row>
    <row r="100" customFormat="false" ht="15" hidden="false" customHeight="true" outlineLevel="0" collapsed="false">
      <c r="A100" s="52" t="s">
        <v>5556</v>
      </c>
      <c r="B100" s="52" t="s">
        <v>15578</v>
      </c>
      <c r="C100" s="52" t="s">
        <v>17</v>
      </c>
      <c r="D100" s="52" t="s">
        <v>10069</v>
      </c>
      <c r="E100" s="52" t="s">
        <v>10063</v>
      </c>
      <c r="F100" s="52" t="s">
        <v>15545</v>
      </c>
      <c r="G100" s="52" t="n">
        <v>25394</v>
      </c>
      <c r="H100" s="52" t="n">
        <v>1875</v>
      </c>
      <c r="I100" s="54" t="n">
        <f aca="false">IF(G100=0,0,ROUND(H100/G100*100,2))</f>
        <v>7.38</v>
      </c>
      <c r="J100" s="52" t="s">
        <v>15551</v>
      </c>
      <c r="K100" s="52" t="n">
        <v>17</v>
      </c>
      <c r="L100" s="52" t="n">
        <v>51</v>
      </c>
      <c r="M100" s="52" t="n">
        <v>3.59</v>
      </c>
      <c r="N100" s="52" t="n">
        <v>468631</v>
      </c>
      <c r="O100" s="52" t="s">
        <v>10061</v>
      </c>
      <c r="P100" s="55" t="n">
        <f aca="false">G100-H100</f>
        <v>23519</v>
      </c>
      <c r="Q100" s="55" t="str">
        <f aca="false">IF(I100&gt;=90,"Over-Utilized",IF(I100&gt;=70,"Optimal","Under-Utilized"))</f>
        <v>Under-Utilized</v>
      </c>
      <c r="R100" s="55" t="n">
        <f aca="false">ROUND(100-I100,2)</f>
        <v>92.62</v>
      </c>
    </row>
    <row r="101" customFormat="false" ht="15" hidden="false" customHeight="true" outlineLevel="0" collapsed="false">
      <c r="A101" s="56" t="s">
        <v>1363</v>
      </c>
      <c r="B101" s="56" t="s">
        <v>15564</v>
      </c>
      <c r="C101" s="56" t="s">
        <v>20</v>
      </c>
      <c r="D101" s="56" t="s">
        <v>10058</v>
      </c>
      <c r="E101" s="56" t="s">
        <v>15560</v>
      </c>
      <c r="F101" s="56" t="s">
        <v>15547</v>
      </c>
      <c r="G101" s="56" t="n">
        <v>45739</v>
      </c>
      <c r="H101" s="56" t="n">
        <v>40786</v>
      </c>
      <c r="I101" s="54" t="n">
        <f aca="false">IF(G101=0,0,ROUND(H101/G101*100,2))</f>
        <v>89.17</v>
      </c>
      <c r="J101" s="56" t="s">
        <v>15551</v>
      </c>
      <c r="K101" s="56" t="n">
        <v>7</v>
      </c>
      <c r="L101" s="56" t="n">
        <v>168</v>
      </c>
      <c r="M101" s="56" t="n">
        <v>4.56</v>
      </c>
      <c r="N101" s="56" t="n">
        <v>261801</v>
      </c>
      <c r="O101" s="56" t="s">
        <v>10066</v>
      </c>
      <c r="P101" s="55" t="n">
        <f aca="false">G101-H101</f>
        <v>4953</v>
      </c>
      <c r="Q101" s="55" t="str">
        <f aca="false">IF(I101&gt;=90,"Over-Utilized",IF(I101&gt;=70,"Optimal","Under-Utilized"))</f>
        <v>Optimal</v>
      </c>
      <c r="R101" s="55" t="n">
        <f aca="false">ROUND(100-I101,2)</f>
        <v>10.83</v>
      </c>
    </row>
    <row r="102" customFormat="false" ht="15" hidden="false" customHeight="true" outlineLevel="0" collapsed="false">
      <c r="A102" s="52" t="s">
        <v>7641</v>
      </c>
      <c r="B102" s="52" t="s">
        <v>15549</v>
      </c>
      <c r="C102" s="52" t="s">
        <v>27</v>
      </c>
      <c r="D102" s="52" t="s">
        <v>10190</v>
      </c>
      <c r="E102" s="52" t="s">
        <v>15550</v>
      </c>
      <c r="F102" s="52" t="s">
        <v>15539</v>
      </c>
      <c r="G102" s="52" t="n">
        <v>43494</v>
      </c>
      <c r="H102" s="52" t="n">
        <v>30493</v>
      </c>
      <c r="I102" s="54" t="n">
        <f aca="false">IF(G102=0,0,ROUND(H102/G102*100,2))</f>
        <v>70.11</v>
      </c>
      <c r="J102" s="52" t="s">
        <v>15540</v>
      </c>
      <c r="K102" s="52" t="n">
        <v>12</v>
      </c>
      <c r="L102" s="52" t="n">
        <v>162</v>
      </c>
      <c r="M102" s="52" t="n">
        <v>4.4</v>
      </c>
      <c r="N102" s="52" t="n">
        <v>494494</v>
      </c>
      <c r="O102" s="52" t="s">
        <v>10061</v>
      </c>
      <c r="P102" s="55" t="n">
        <f aca="false">G102-H102</f>
        <v>13001</v>
      </c>
      <c r="Q102" s="55" t="str">
        <f aca="false">IF(I102&gt;=90,"Over-Utilized",IF(I102&gt;=70,"Optimal","Under-Utilized"))</f>
        <v>Optimal</v>
      </c>
      <c r="R102" s="55" t="n">
        <f aca="false">ROUND(100-I102,2)</f>
        <v>29.89</v>
      </c>
    </row>
    <row r="103" customFormat="false" ht="15" hidden="false" customHeight="true" outlineLevel="0" collapsed="false">
      <c r="A103" s="56" t="s">
        <v>1565</v>
      </c>
      <c r="B103" s="56" t="s">
        <v>15552</v>
      </c>
      <c r="C103" s="56" t="s">
        <v>27</v>
      </c>
      <c r="D103" s="56" t="s">
        <v>10087</v>
      </c>
      <c r="E103" s="56" t="s">
        <v>10063</v>
      </c>
      <c r="F103" s="56" t="s">
        <v>15539</v>
      </c>
      <c r="G103" s="56" t="n">
        <v>11944</v>
      </c>
      <c r="H103" s="56" t="n">
        <v>5977</v>
      </c>
      <c r="I103" s="54" t="n">
        <f aca="false">IF(G103=0,0,ROUND(H103/G103*100,2))</f>
        <v>50.04</v>
      </c>
      <c r="J103" s="56" t="s">
        <v>15551</v>
      </c>
      <c r="K103" s="56" t="n">
        <v>10</v>
      </c>
      <c r="L103" s="56" t="n">
        <v>181</v>
      </c>
      <c r="M103" s="56" t="n">
        <v>3.42</v>
      </c>
      <c r="N103" s="56" t="n">
        <v>75270</v>
      </c>
      <c r="O103" s="56" t="s">
        <v>10061</v>
      </c>
      <c r="P103" s="55" t="n">
        <f aca="false">G103-H103</f>
        <v>5967</v>
      </c>
      <c r="Q103" s="55" t="str">
        <f aca="false">IF(I103&gt;=90,"Over-Utilized",IF(I103&gt;=70,"Optimal","Under-Utilized"))</f>
        <v>Under-Utilized</v>
      </c>
      <c r="R103" s="55" t="n">
        <f aca="false">ROUND(100-I103,2)</f>
        <v>49.96</v>
      </c>
    </row>
    <row r="104" customFormat="false" ht="15" hidden="false" customHeight="true" outlineLevel="0" collapsed="false">
      <c r="A104" s="52" t="s">
        <v>2264</v>
      </c>
      <c r="B104" s="52" t="s">
        <v>15546</v>
      </c>
      <c r="C104" s="52" t="s">
        <v>14</v>
      </c>
      <c r="D104" s="52" t="s">
        <v>10112</v>
      </c>
      <c r="E104" s="52" t="s">
        <v>15550</v>
      </c>
      <c r="F104" s="52" t="s">
        <v>15545</v>
      </c>
      <c r="G104" s="52" t="n">
        <v>19626</v>
      </c>
      <c r="H104" s="52" t="n">
        <v>4002</v>
      </c>
      <c r="I104" s="54" t="n">
        <f aca="false">IF(G104=0,0,ROUND(H104/G104*100,2))</f>
        <v>20.39</v>
      </c>
      <c r="J104" s="52" t="s">
        <v>15540</v>
      </c>
      <c r="K104" s="52" t="n">
        <v>3</v>
      </c>
      <c r="L104" s="52" t="n">
        <v>184</v>
      </c>
      <c r="M104" s="52" t="n">
        <v>4.33</v>
      </c>
      <c r="N104" s="52" t="n">
        <v>91812</v>
      </c>
      <c r="O104" s="52" t="s">
        <v>10061</v>
      </c>
      <c r="P104" s="55" t="n">
        <f aca="false">G104-H104</f>
        <v>15624</v>
      </c>
      <c r="Q104" s="55" t="str">
        <f aca="false">IF(I104&gt;=90,"Over-Utilized",IF(I104&gt;=70,"Optimal","Under-Utilized"))</f>
        <v>Under-Utilized</v>
      </c>
      <c r="R104" s="55" t="n">
        <f aca="false">ROUND(100-I104,2)</f>
        <v>79.61</v>
      </c>
    </row>
    <row r="105" customFormat="false" ht="15" hidden="false" customHeight="true" outlineLevel="0" collapsed="false">
      <c r="A105" s="56" t="s">
        <v>3298</v>
      </c>
      <c r="B105" s="56" t="s">
        <v>15559</v>
      </c>
      <c r="C105" s="56" t="s">
        <v>23</v>
      </c>
      <c r="D105" s="56" t="s">
        <v>10132</v>
      </c>
      <c r="E105" s="56" t="s">
        <v>15542</v>
      </c>
      <c r="F105" s="56" t="s">
        <v>15545</v>
      </c>
      <c r="G105" s="56" t="n">
        <v>31053</v>
      </c>
      <c r="H105" s="56" t="n">
        <v>25891</v>
      </c>
      <c r="I105" s="54" t="n">
        <f aca="false">IF(G105=0,0,ROUND(H105/G105*100,2))</f>
        <v>83.38</v>
      </c>
      <c r="J105" s="56" t="s">
        <v>15540</v>
      </c>
      <c r="K105" s="56" t="n">
        <v>20</v>
      </c>
      <c r="L105" s="56" t="n">
        <v>185</v>
      </c>
      <c r="M105" s="56" t="n">
        <v>3.24</v>
      </c>
      <c r="N105" s="56" t="n">
        <v>220694</v>
      </c>
      <c r="O105" s="56" t="s">
        <v>10061</v>
      </c>
      <c r="P105" s="55" t="n">
        <f aca="false">G105-H105</f>
        <v>5162</v>
      </c>
      <c r="Q105" s="55" t="str">
        <f aca="false">IF(I105&gt;=90,"Over-Utilized",IF(I105&gt;=70,"Optimal","Under-Utilized"))</f>
        <v>Optimal</v>
      </c>
      <c r="R105" s="55" t="n">
        <f aca="false">ROUND(100-I105,2)</f>
        <v>16.62</v>
      </c>
    </row>
    <row r="106" customFormat="false" ht="15" hidden="false" customHeight="true" outlineLevel="0" collapsed="false">
      <c r="A106" s="52" t="s">
        <v>8706</v>
      </c>
      <c r="B106" s="52" t="s">
        <v>15561</v>
      </c>
      <c r="C106" s="52" t="s">
        <v>20</v>
      </c>
      <c r="D106" s="52" t="s">
        <v>10104</v>
      </c>
      <c r="E106" s="52" t="s">
        <v>15554</v>
      </c>
      <c r="F106" s="52" t="s">
        <v>15545</v>
      </c>
      <c r="G106" s="52" t="n">
        <v>45306</v>
      </c>
      <c r="H106" s="52" t="n">
        <v>24988</v>
      </c>
      <c r="I106" s="54" t="n">
        <f aca="false">IF(G106=0,0,ROUND(H106/G106*100,2))</f>
        <v>55.15</v>
      </c>
      <c r="J106" s="52" t="s">
        <v>15540</v>
      </c>
      <c r="K106" s="52" t="n">
        <v>4</v>
      </c>
      <c r="L106" s="52" t="n">
        <v>127</v>
      </c>
      <c r="M106" s="52" t="n">
        <v>1.86</v>
      </c>
      <c r="N106" s="52" t="n">
        <v>345785</v>
      </c>
      <c r="O106" s="52" t="s">
        <v>10061</v>
      </c>
      <c r="P106" s="55" t="n">
        <f aca="false">G106-H106</f>
        <v>20318</v>
      </c>
      <c r="Q106" s="55" t="str">
        <f aca="false">IF(I106&gt;=90,"Over-Utilized",IF(I106&gt;=70,"Optimal","Under-Utilized"))</f>
        <v>Under-Utilized</v>
      </c>
      <c r="R106" s="55" t="n">
        <f aca="false">ROUND(100-I106,2)</f>
        <v>44.85</v>
      </c>
    </row>
    <row r="107" customFormat="false" ht="15" hidden="false" customHeight="true" outlineLevel="0" collapsed="false">
      <c r="A107" s="56" t="s">
        <v>3633</v>
      </c>
      <c r="B107" s="56" t="s">
        <v>15566</v>
      </c>
      <c r="C107" s="56" t="s">
        <v>11</v>
      </c>
      <c r="D107" s="56" t="s">
        <v>10104</v>
      </c>
      <c r="E107" s="56" t="s">
        <v>15560</v>
      </c>
      <c r="F107" s="56" t="s">
        <v>15545</v>
      </c>
      <c r="G107" s="56" t="n">
        <v>20547</v>
      </c>
      <c r="H107" s="56" t="n">
        <v>13111</v>
      </c>
      <c r="I107" s="54" t="n">
        <f aca="false">IF(G107=0,0,ROUND(H107/G107*100,2))</f>
        <v>63.81</v>
      </c>
      <c r="J107" s="56" t="s">
        <v>15540</v>
      </c>
      <c r="K107" s="56" t="n">
        <v>20</v>
      </c>
      <c r="L107" s="56" t="n">
        <v>166</v>
      </c>
      <c r="M107" s="56" t="n">
        <v>0.66</v>
      </c>
      <c r="N107" s="56" t="n">
        <v>76240</v>
      </c>
      <c r="O107" s="56" t="s">
        <v>10061</v>
      </c>
      <c r="P107" s="55" t="n">
        <f aca="false">G107-H107</f>
        <v>7436</v>
      </c>
      <c r="Q107" s="55" t="str">
        <f aca="false">IF(I107&gt;=90,"Over-Utilized",IF(I107&gt;=70,"Optimal","Under-Utilized"))</f>
        <v>Under-Utilized</v>
      </c>
      <c r="R107" s="55" t="n">
        <f aca="false">ROUND(100-I107,2)</f>
        <v>36.19</v>
      </c>
    </row>
    <row r="108" customFormat="false" ht="15" hidden="false" customHeight="true" outlineLevel="0" collapsed="false">
      <c r="A108" s="52" t="s">
        <v>2118</v>
      </c>
      <c r="B108" s="52" t="s">
        <v>15565</v>
      </c>
      <c r="C108" s="52" t="s">
        <v>11</v>
      </c>
      <c r="D108" s="52" t="s">
        <v>10112</v>
      </c>
      <c r="E108" s="52" t="s">
        <v>15560</v>
      </c>
      <c r="F108" s="52" t="s">
        <v>15539</v>
      </c>
      <c r="G108" s="52" t="n">
        <v>27264</v>
      </c>
      <c r="H108" s="52" t="n">
        <v>5900</v>
      </c>
      <c r="I108" s="54" t="n">
        <f aca="false">IF(G108=0,0,ROUND(H108/G108*100,2))</f>
        <v>21.64</v>
      </c>
      <c r="J108" s="52" t="s">
        <v>15540</v>
      </c>
      <c r="K108" s="52" t="n">
        <v>16</v>
      </c>
      <c r="L108" s="52" t="n">
        <v>75</v>
      </c>
      <c r="M108" s="52" t="n">
        <v>1.69</v>
      </c>
      <c r="N108" s="52" t="n">
        <v>62064</v>
      </c>
      <c r="O108" s="52" t="s">
        <v>10066</v>
      </c>
      <c r="P108" s="55" t="n">
        <f aca="false">G108-H108</f>
        <v>21364</v>
      </c>
      <c r="Q108" s="55" t="str">
        <f aca="false">IF(I108&gt;=90,"Over-Utilized",IF(I108&gt;=70,"Optimal","Under-Utilized"))</f>
        <v>Under-Utilized</v>
      </c>
      <c r="R108" s="55" t="n">
        <f aca="false">ROUND(100-I108,2)</f>
        <v>78.36</v>
      </c>
    </row>
    <row r="109" customFormat="false" ht="15" hidden="false" customHeight="true" outlineLevel="0" collapsed="false">
      <c r="A109" s="56" t="s">
        <v>2395</v>
      </c>
      <c r="B109" s="56" t="s">
        <v>15556</v>
      </c>
      <c r="C109" s="56" t="s">
        <v>23</v>
      </c>
      <c r="D109" s="56" t="s">
        <v>10132</v>
      </c>
      <c r="E109" s="56" t="s">
        <v>15554</v>
      </c>
      <c r="F109" s="56" t="s">
        <v>15547</v>
      </c>
      <c r="G109" s="56" t="n">
        <v>12970</v>
      </c>
      <c r="H109" s="56" t="n">
        <v>4534</v>
      </c>
      <c r="I109" s="54" t="n">
        <f aca="false">IF(G109=0,0,ROUND(H109/G109*100,2))</f>
        <v>34.96</v>
      </c>
      <c r="J109" s="56" t="s">
        <v>15540</v>
      </c>
      <c r="K109" s="56" t="n">
        <v>20</v>
      </c>
      <c r="L109" s="56" t="n">
        <v>37</v>
      </c>
      <c r="M109" s="56" t="n">
        <v>0.94</v>
      </c>
      <c r="N109" s="56" t="n">
        <v>102452</v>
      </c>
      <c r="O109" s="56" t="s">
        <v>10061</v>
      </c>
      <c r="P109" s="55" t="n">
        <f aca="false">G109-H109</f>
        <v>8436</v>
      </c>
      <c r="Q109" s="55" t="str">
        <f aca="false">IF(I109&gt;=90,"Over-Utilized",IF(I109&gt;=70,"Optimal","Under-Utilized"))</f>
        <v>Under-Utilized</v>
      </c>
      <c r="R109" s="55" t="n">
        <f aca="false">ROUND(100-I109,2)</f>
        <v>65.04</v>
      </c>
    </row>
    <row r="110" customFormat="false" ht="15" hidden="false" customHeight="true" outlineLevel="0" collapsed="false">
      <c r="A110" s="52" t="s">
        <v>3109</v>
      </c>
      <c r="B110" s="52" t="s">
        <v>15561</v>
      </c>
      <c r="C110" s="52" t="s">
        <v>20</v>
      </c>
      <c r="D110" s="52" t="s">
        <v>10104</v>
      </c>
      <c r="E110" s="52" t="s">
        <v>15554</v>
      </c>
      <c r="F110" s="52" t="s">
        <v>15545</v>
      </c>
      <c r="G110" s="52" t="n">
        <v>34952</v>
      </c>
      <c r="H110" s="52" t="n">
        <v>24675</v>
      </c>
      <c r="I110" s="54" t="n">
        <f aca="false">IF(G110=0,0,ROUND(H110/G110*100,2))</f>
        <v>70.6</v>
      </c>
      <c r="J110" s="52" t="s">
        <v>15551</v>
      </c>
      <c r="K110" s="52" t="n">
        <v>15</v>
      </c>
      <c r="L110" s="52" t="n">
        <v>140</v>
      </c>
      <c r="M110" s="52" t="n">
        <v>3.24</v>
      </c>
      <c r="N110" s="52" t="n">
        <v>350740</v>
      </c>
      <c r="O110" s="52" t="s">
        <v>10061</v>
      </c>
      <c r="P110" s="55" t="n">
        <f aca="false">G110-H110</f>
        <v>10277</v>
      </c>
      <c r="Q110" s="55" t="str">
        <f aca="false">IF(I110&gt;=90,"Over-Utilized",IF(I110&gt;=70,"Optimal","Under-Utilized"))</f>
        <v>Optimal</v>
      </c>
      <c r="R110" s="55" t="n">
        <f aca="false">ROUND(100-I110,2)</f>
        <v>29.4</v>
      </c>
    </row>
    <row r="111" customFormat="false" ht="15" hidden="false" customHeight="true" outlineLevel="0" collapsed="false">
      <c r="A111" s="56" t="s">
        <v>2252</v>
      </c>
      <c r="B111" s="56" t="s">
        <v>15538</v>
      </c>
      <c r="C111" s="56" t="s">
        <v>11</v>
      </c>
      <c r="D111" s="56" t="s">
        <v>10063</v>
      </c>
      <c r="E111" s="56" t="s">
        <v>15550</v>
      </c>
      <c r="F111" s="56" t="s">
        <v>15545</v>
      </c>
      <c r="G111" s="56" t="n">
        <v>15573</v>
      </c>
      <c r="H111" s="56" t="n">
        <v>13710</v>
      </c>
      <c r="I111" s="54" t="n">
        <f aca="false">IF(G111=0,0,ROUND(H111/G111*100,2))</f>
        <v>88.04</v>
      </c>
      <c r="J111" s="56" t="s">
        <v>15551</v>
      </c>
      <c r="K111" s="56" t="n">
        <v>15</v>
      </c>
      <c r="L111" s="56" t="n">
        <v>40</v>
      </c>
      <c r="M111" s="56" t="n">
        <v>2.75</v>
      </c>
      <c r="N111" s="56" t="n">
        <v>144340</v>
      </c>
      <c r="O111" s="56" t="s">
        <v>10066</v>
      </c>
      <c r="P111" s="55" t="n">
        <f aca="false">G111-H111</f>
        <v>1863</v>
      </c>
      <c r="Q111" s="55" t="str">
        <f aca="false">IF(I111&gt;=90,"Over-Utilized",IF(I111&gt;=70,"Optimal","Under-Utilized"))</f>
        <v>Optimal</v>
      </c>
      <c r="R111" s="55" t="n">
        <f aca="false">ROUND(100-I111,2)</f>
        <v>11.96</v>
      </c>
    </row>
    <row r="112" customFormat="false" ht="15" hidden="false" customHeight="true" outlineLevel="0" collapsed="false">
      <c r="A112" s="52" t="s">
        <v>2436</v>
      </c>
      <c r="B112" s="52" t="s">
        <v>15575</v>
      </c>
      <c r="C112" s="52" t="s">
        <v>20</v>
      </c>
      <c r="D112" s="52" t="s">
        <v>10112</v>
      </c>
      <c r="E112" s="52" t="s">
        <v>15544</v>
      </c>
      <c r="F112" s="52" t="s">
        <v>15547</v>
      </c>
      <c r="G112" s="52" t="n">
        <v>46511</v>
      </c>
      <c r="H112" s="52" t="n">
        <v>13312</v>
      </c>
      <c r="I112" s="54" t="n">
        <f aca="false">IF(G112=0,0,ROUND(H112/G112*100,2))</f>
        <v>28.62</v>
      </c>
      <c r="J112" s="52" t="s">
        <v>15548</v>
      </c>
      <c r="K112" s="52" t="n">
        <v>6</v>
      </c>
      <c r="L112" s="52" t="n">
        <v>47</v>
      </c>
      <c r="M112" s="52" t="n">
        <v>3.45</v>
      </c>
      <c r="N112" s="52" t="n">
        <v>238366</v>
      </c>
      <c r="O112" s="52" t="s">
        <v>10061</v>
      </c>
      <c r="P112" s="55" t="n">
        <f aca="false">G112-H112</f>
        <v>33199</v>
      </c>
      <c r="Q112" s="55" t="str">
        <f aca="false">IF(I112&gt;=90,"Over-Utilized",IF(I112&gt;=70,"Optimal","Under-Utilized"))</f>
        <v>Under-Utilized</v>
      </c>
      <c r="R112" s="55" t="n">
        <f aca="false">ROUND(100-I112,2)</f>
        <v>71.38</v>
      </c>
    </row>
    <row r="113" customFormat="false" ht="15" hidden="false" customHeight="true" outlineLevel="0" collapsed="false">
      <c r="A113" s="56" t="s">
        <v>2449</v>
      </c>
      <c r="B113" s="56" t="s">
        <v>15552</v>
      </c>
      <c r="C113" s="56" t="s">
        <v>27</v>
      </c>
      <c r="D113" s="56" t="s">
        <v>10058</v>
      </c>
      <c r="E113" s="56" t="s">
        <v>15554</v>
      </c>
      <c r="F113" s="56" t="s">
        <v>15545</v>
      </c>
      <c r="G113" s="56" t="n">
        <v>41383</v>
      </c>
      <c r="H113" s="56" t="n">
        <v>32762</v>
      </c>
      <c r="I113" s="54" t="n">
        <f aca="false">IF(G113=0,0,ROUND(H113/G113*100,2))</f>
        <v>79.17</v>
      </c>
      <c r="J113" s="56" t="s">
        <v>15540</v>
      </c>
      <c r="K113" s="56" t="n">
        <v>19</v>
      </c>
      <c r="L113" s="56" t="n">
        <v>51</v>
      </c>
      <c r="M113" s="56" t="n">
        <v>4.2</v>
      </c>
      <c r="N113" s="56" t="n">
        <v>282669</v>
      </c>
      <c r="O113" s="56" t="s">
        <v>10066</v>
      </c>
      <c r="P113" s="55" t="n">
        <f aca="false">G113-H113</f>
        <v>8621</v>
      </c>
      <c r="Q113" s="55" t="str">
        <f aca="false">IF(I113&gt;=90,"Over-Utilized",IF(I113&gt;=70,"Optimal","Under-Utilized"))</f>
        <v>Optimal</v>
      </c>
      <c r="R113" s="55" t="n">
        <f aca="false">ROUND(100-I113,2)</f>
        <v>20.83</v>
      </c>
    </row>
    <row r="114" customFormat="false" ht="15" hidden="false" customHeight="true" outlineLevel="0" collapsed="false">
      <c r="A114" s="52" t="s">
        <v>7508</v>
      </c>
      <c r="B114" s="52" t="s">
        <v>15573</v>
      </c>
      <c r="C114" s="52" t="s">
        <v>25</v>
      </c>
      <c r="D114" s="52" t="s">
        <v>10117</v>
      </c>
      <c r="E114" s="52" t="s">
        <v>15560</v>
      </c>
      <c r="F114" s="52" t="s">
        <v>15545</v>
      </c>
      <c r="G114" s="52" t="n">
        <v>36917</v>
      </c>
      <c r="H114" s="52" t="n">
        <v>6983</v>
      </c>
      <c r="I114" s="54" t="n">
        <f aca="false">IF(G114=0,0,ROUND(H114/G114*100,2))</f>
        <v>18.92</v>
      </c>
      <c r="J114" s="52" t="s">
        <v>15540</v>
      </c>
      <c r="K114" s="52" t="n">
        <v>10</v>
      </c>
      <c r="L114" s="52" t="n">
        <v>165</v>
      </c>
      <c r="M114" s="52" t="n">
        <v>3.78</v>
      </c>
      <c r="N114" s="52" t="n">
        <v>176018</v>
      </c>
      <c r="O114" s="52" t="s">
        <v>10061</v>
      </c>
      <c r="P114" s="55" t="n">
        <f aca="false">G114-H114</f>
        <v>29934</v>
      </c>
      <c r="Q114" s="55" t="str">
        <f aca="false">IF(I114&gt;=90,"Over-Utilized",IF(I114&gt;=70,"Optimal","Under-Utilized"))</f>
        <v>Under-Utilized</v>
      </c>
      <c r="R114" s="55" t="n">
        <f aca="false">ROUND(100-I114,2)</f>
        <v>81.08</v>
      </c>
    </row>
    <row r="115" customFormat="false" ht="15" hidden="false" customHeight="true" outlineLevel="0" collapsed="false">
      <c r="A115" s="56" t="s">
        <v>8892</v>
      </c>
      <c r="B115" s="56" t="s">
        <v>15553</v>
      </c>
      <c r="C115" s="56" t="s">
        <v>14</v>
      </c>
      <c r="D115" s="56" t="s">
        <v>10078</v>
      </c>
      <c r="E115" s="56" t="s">
        <v>15550</v>
      </c>
      <c r="F115" s="56" t="s">
        <v>15545</v>
      </c>
      <c r="G115" s="56" t="n">
        <v>1322</v>
      </c>
      <c r="H115" s="56" t="n">
        <v>601</v>
      </c>
      <c r="I115" s="54" t="n">
        <f aca="false">IF(G115=0,0,ROUND(H115/G115*100,2))</f>
        <v>45.46</v>
      </c>
      <c r="J115" s="56" t="s">
        <v>15548</v>
      </c>
      <c r="K115" s="56" t="n">
        <v>17</v>
      </c>
      <c r="L115" s="56" t="n">
        <v>194</v>
      </c>
      <c r="M115" s="56" t="n">
        <v>2.96</v>
      </c>
      <c r="N115" s="56" t="n">
        <v>163431</v>
      </c>
      <c r="O115" s="56" t="s">
        <v>10066</v>
      </c>
      <c r="P115" s="55" t="n">
        <f aca="false">G115-H115</f>
        <v>721</v>
      </c>
      <c r="Q115" s="55" t="str">
        <f aca="false">IF(I115&gt;=90,"Over-Utilized",IF(I115&gt;=70,"Optimal","Under-Utilized"))</f>
        <v>Under-Utilized</v>
      </c>
      <c r="R115" s="55" t="n">
        <f aca="false">ROUND(100-I115,2)</f>
        <v>54.54</v>
      </c>
    </row>
    <row r="116" customFormat="false" ht="15" hidden="false" customHeight="true" outlineLevel="0" collapsed="false">
      <c r="A116" s="52" t="s">
        <v>4205</v>
      </c>
      <c r="B116" s="52" t="s">
        <v>15562</v>
      </c>
      <c r="C116" s="52" t="s">
        <v>25</v>
      </c>
      <c r="D116" s="52" t="s">
        <v>10087</v>
      </c>
      <c r="E116" s="52" t="s">
        <v>15560</v>
      </c>
      <c r="F116" s="52" t="s">
        <v>15545</v>
      </c>
      <c r="G116" s="52" t="n">
        <v>12812</v>
      </c>
      <c r="H116" s="52" t="n">
        <v>1620</v>
      </c>
      <c r="I116" s="54" t="n">
        <f aca="false">IF(G116=0,0,ROUND(H116/G116*100,2))</f>
        <v>12.64</v>
      </c>
      <c r="J116" s="52" t="s">
        <v>15548</v>
      </c>
      <c r="K116" s="52" t="n">
        <v>17</v>
      </c>
      <c r="L116" s="52" t="n">
        <v>96</v>
      </c>
      <c r="M116" s="52" t="n">
        <v>2.91</v>
      </c>
      <c r="N116" s="52" t="n">
        <v>413902</v>
      </c>
      <c r="O116" s="52" t="s">
        <v>10061</v>
      </c>
      <c r="P116" s="55" t="n">
        <f aca="false">G116-H116</f>
        <v>11192</v>
      </c>
      <c r="Q116" s="55" t="str">
        <f aca="false">IF(I116&gt;=90,"Over-Utilized",IF(I116&gt;=70,"Optimal","Under-Utilized"))</f>
        <v>Under-Utilized</v>
      </c>
      <c r="R116" s="55" t="n">
        <f aca="false">ROUND(100-I116,2)</f>
        <v>87.36</v>
      </c>
    </row>
    <row r="117" customFormat="false" ht="15" hidden="false" customHeight="true" outlineLevel="0" collapsed="false">
      <c r="A117" s="56" t="s">
        <v>2606</v>
      </c>
      <c r="B117" s="56" t="s">
        <v>15541</v>
      </c>
      <c r="C117" s="56" t="s">
        <v>25</v>
      </c>
      <c r="D117" s="56" t="s">
        <v>10095</v>
      </c>
      <c r="E117" s="56" t="s">
        <v>15542</v>
      </c>
      <c r="F117" s="56" t="s">
        <v>15539</v>
      </c>
      <c r="G117" s="56" t="n">
        <v>10440</v>
      </c>
      <c r="H117" s="56" t="n">
        <v>3264</v>
      </c>
      <c r="I117" s="54" t="n">
        <f aca="false">IF(G117=0,0,ROUND(H117/G117*100,2))</f>
        <v>31.26</v>
      </c>
      <c r="J117" s="56" t="s">
        <v>15551</v>
      </c>
      <c r="K117" s="56" t="n">
        <v>18</v>
      </c>
      <c r="L117" s="56" t="n">
        <v>176</v>
      </c>
      <c r="M117" s="56" t="n">
        <v>3.28</v>
      </c>
      <c r="N117" s="56" t="n">
        <v>315356</v>
      </c>
      <c r="O117" s="56" t="s">
        <v>10066</v>
      </c>
      <c r="P117" s="55" t="n">
        <f aca="false">G117-H117</f>
        <v>7176</v>
      </c>
      <c r="Q117" s="55" t="str">
        <f aca="false">IF(I117&gt;=90,"Over-Utilized",IF(I117&gt;=70,"Optimal","Under-Utilized"))</f>
        <v>Under-Utilized</v>
      </c>
      <c r="R117" s="55" t="n">
        <f aca="false">ROUND(100-I117,2)</f>
        <v>68.74</v>
      </c>
    </row>
    <row r="118" customFormat="false" ht="15" hidden="false" customHeight="true" outlineLevel="0" collapsed="false">
      <c r="A118" s="52" t="s">
        <v>6789</v>
      </c>
      <c r="B118" s="52" t="s">
        <v>15546</v>
      </c>
      <c r="C118" s="52" t="s">
        <v>14</v>
      </c>
      <c r="D118" s="52" t="s">
        <v>10069</v>
      </c>
      <c r="E118" s="52" t="s">
        <v>15544</v>
      </c>
      <c r="F118" s="52" t="s">
        <v>15545</v>
      </c>
      <c r="G118" s="52" t="n">
        <v>22669</v>
      </c>
      <c r="H118" s="52" t="n">
        <v>9907</v>
      </c>
      <c r="I118" s="54" t="n">
        <f aca="false">IF(G118=0,0,ROUND(H118/G118*100,2))</f>
        <v>43.7</v>
      </c>
      <c r="J118" s="52" t="s">
        <v>15540</v>
      </c>
      <c r="K118" s="52" t="n">
        <v>11</v>
      </c>
      <c r="L118" s="52" t="n">
        <v>27</v>
      </c>
      <c r="M118" s="52" t="n">
        <v>1.56</v>
      </c>
      <c r="N118" s="52" t="n">
        <v>51922</v>
      </c>
      <c r="O118" s="52" t="s">
        <v>10061</v>
      </c>
      <c r="P118" s="55" t="n">
        <f aca="false">G118-H118</f>
        <v>12762</v>
      </c>
      <c r="Q118" s="55" t="str">
        <f aca="false">IF(I118&gt;=90,"Over-Utilized",IF(I118&gt;=70,"Optimal","Under-Utilized"))</f>
        <v>Under-Utilized</v>
      </c>
      <c r="R118" s="55" t="n">
        <f aca="false">ROUND(100-I118,2)</f>
        <v>56.3</v>
      </c>
    </row>
    <row r="119" customFormat="false" ht="15" hidden="false" customHeight="true" outlineLevel="0" collapsed="false">
      <c r="A119" s="56" t="s">
        <v>972</v>
      </c>
      <c r="B119" s="56" t="s">
        <v>15580</v>
      </c>
      <c r="C119" s="56" t="s">
        <v>20</v>
      </c>
      <c r="D119" s="56" t="s">
        <v>10058</v>
      </c>
      <c r="E119" s="56" t="s">
        <v>10063</v>
      </c>
      <c r="F119" s="56" t="s">
        <v>15545</v>
      </c>
      <c r="G119" s="56" t="n">
        <v>39092</v>
      </c>
      <c r="H119" s="56" t="n">
        <v>14261</v>
      </c>
      <c r="I119" s="54" t="n">
        <f aca="false">IF(G119=0,0,ROUND(H119/G119*100,2))</f>
        <v>36.48</v>
      </c>
      <c r="J119" s="56" t="s">
        <v>15551</v>
      </c>
      <c r="K119" s="56" t="n">
        <v>15</v>
      </c>
      <c r="L119" s="56" t="n">
        <v>56</v>
      </c>
      <c r="M119" s="56" t="n">
        <v>3.63</v>
      </c>
      <c r="N119" s="56" t="n">
        <v>199792</v>
      </c>
      <c r="O119" s="56" t="s">
        <v>10061</v>
      </c>
      <c r="P119" s="55" t="n">
        <f aca="false">G119-H119</f>
        <v>24831</v>
      </c>
      <c r="Q119" s="55" t="str">
        <f aca="false">IF(I119&gt;=90,"Over-Utilized",IF(I119&gt;=70,"Optimal","Under-Utilized"))</f>
        <v>Under-Utilized</v>
      </c>
      <c r="R119" s="55" t="n">
        <f aca="false">ROUND(100-I119,2)</f>
        <v>63.52</v>
      </c>
    </row>
    <row r="120" customFormat="false" ht="15" hidden="false" customHeight="true" outlineLevel="0" collapsed="false">
      <c r="A120" s="52" t="s">
        <v>3734</v>
      </c>
      <c r="B120" s="52" t="s">
        <v>15575</v>
      </c>
      <c r="C120" s="52" t="s">
        <v>20</v>
      </c>
      <c r="D120" s="52" t="s">
        <v>10087</v>
      </c>
      <c r="E120" s="52" t="s">
        <v>15550</v>
      </c>
      <c r="F120" s="52" t="s">
        <v>15539</v>
      </c>
      <c r="G120" s="52" t="n">
        <v>39104</v>
      </c>
      <c r="H120" s="52" t="n">
        <v>13983</v>
      </c>
      <c r="I120" s="54" t="n">
        <f aca="false">IF(G120=0,0,ROUND(H120/G120*100,2))</f>
        <v>35.76</v>
      </c>
      <c r="J120" s="52" t="s">
        <v>15551</v>
      </c>
      <c r="K120" s="52" t="n">
        <v>2</v>
      </c>
      <c r="L120" s="52" t="n">
        <v>38</v>
      </c>
      <c r="M120" s="52" t="n">
        <v>1.19</v>
      </c>
      <c r="N120" s="52" t="n">
        <v>175460</v>
      </c>
      <c r="O120" s="52" t="s">
        <v>10061</v>
      </c>
      <c r="P120" s="55" t="n">
        <f aca="false">G120-H120</f>
        <v>25121</v>
      </c>
      <c r="Q120" s="55" t="str">
        <f aca="false">IF(I120&gt;=90,"Over-Utilized",IF(I120&gt;=70,"Optimal","Under-Utilized"))</f>
        <v>Under-Utilized</v>
      </c>
      <c r="R120" s="55" t="n">
        <f aca="false">ROUND(100-I120,2)</f>
        <v>64.24</v>
      </c>
    </row>
    <row r="121" customFormat="false" ht="15" hidden="false" customHeight="true" outlineLevel="0" collapsed="false">
      <c r="A121" s="56" t="s">
        <v>6197</v>
      </c>
      <c r="B121" s="56" t="s">
        <v>15573</v>
      </c>
      <c r="C121" s="56" t="s">
        <v>25</v>
      </c>
      <c r="D121" s="56" t="s">
        <v>10132</v>
      </c>
      <c r="E121" s="56" t="s">
        <v>15542</v>
      </c>
      <c r="F121" s="56" t="s">
        <v>15539</v>
      </c>
      <c r="G121" s="56" t="n">
        <v>20307</v>
      </c>
      <c r="H121" s="56" t="n">
        <v>15980</v>
      </c>
      <c r="I121" s="54" t="n">
        <f aca="false">IF(G121=0,0,ROUND(H121/G121*100,2))</f>
        <v>78.69</v>
      </c>
      <c r="J121" s="56" t="s">
        <v>15551</v>
      </c>
      <c r="K121" s="56" t="n">
        <v>13</v>
      </c>
      <c r="L121" s="56" t="n">
        <v>114</v>
      </c>
      <c r="M121" s="56" t="n">
        <v>1.03</v>
      </c>
      <c r="N121" s="56" t="n">
        <v>449189</v>
      </c>
      <c r="O121" s="56" t="s">
        <v>10061</v>
      </c>
      <c r="P121" s="55" t="n">
        <f aca="false">G121-H121</f>
        <v>4327</v>
      </c>
      <c r="Q121" s="55" t="str">
        <f aca="false">IF(I121&gt;=90,"Over-Utilized",IF(I121&gt;=70,"Optimal","Under-Utilized"))</f>
        <v>Optimal</v>
      </c>
      <c r="R121" s="55" t="n">
        <f aca="false">ROUND(100-I121,2)</f>
        <v>21.31</v>
      </c>
    </row>
    <row r="122" customFormat="false" ht="15" hidden="false" customHeight="true" outlineLevel="0" collapsed="false">
      <c r="A122" s="52" t="s">
        <v>2598</v>
      </c>
      <c r="B122" s="52" t="s">
        <v>15553</v>
      </c>
      <c r="C122" s="52" t="s">
        <v>14</v>
      </c>
      <c r="D122" s="52" t="s">
        <v>10112</v>
      </c>
      <c r="E122" s="52" t="s">
        <v>15550</v>
      </c>
      <c r="F122" s="52" t="s">
        <v>15539</v>
      </c>
      <c r="G122" s="52" t="n">
        <v>37332</v>
      </c>
      <c r="H122" s="52" t="n">
        <v>26649</v>
      </c>
      <c r="I122" s="54" t="n">
        <f aca="false">IF(G122=0,0,ROUND(H122/G122*100,2))</f>
        <v>71.38</v>
      </c>
      <c r="J122" s="52" t="s">
        <v>15548</v>
      </c>
      <c r="K122" s="52" t="n">
        <v>3</v>
      </c>
      <c r="L122" s="52" t="n">
        <v>129</v>
      </c>
      <c r="M122" s="52" t="n">
        <v>0.63</v>
      </c>
      <c r="N122" s="52" t="n">
        <v>238499</v>
      </c>
      <c r="O122" s="52" t="s">
        <v>10061</v>
      </c>
      <c r="P122" s="55" t="n">
        <f aca="false">G122-H122</f>
        <v>10683</v>
      </c>
      <c r="Q122" s="55" t="str">
        <f aca="false">IF(I122&gt;=90,"Over-Utilized",IF(I122&gt;=70,"Optimal","Under-Utilized"))</f>
        <v>Optimal</v>
      </c>
      <c r="R122" s="55" t="n">
        <f aca="false">ROUND(100-I122,2)</f>
        <v>28.62</v>
      </c>
    </row>
    <row r="123" customFormat="false" ht="15" hidden="false" customHeight="true" outlineLevel="0" collapsed="false">
      <c r="A123" s="56" t="s">
        <v>3834</v>
      </c>
      <c r="B123" s="56" t="s">
        <v>15538</v>
      </c>
      <c r="C123" s="56" t="s">
        <v>11</v>
      </c>
      <c r="D123" s="56" t="s">
        <v>10063</v>
      </c>
      <c r="E123" s="56" t="s">
        <v>15542</v>
      </c>
      <c r="F123" s="56" t="s">
        <v>15547</v>
      </c>
      <c r="G123" s="56" t="n">
        <v>2982</v>
      </c>
      <c r="H123" s="56" t="n">
        <v>1594</v>
      </c>
      <c r="I123" s="54" t="n">
        <f aca="false">IF(G123=0,0,ROUND(H123/G123*100,2))</f>
        <v>53.45</v>
      </c>
      <c r="J123" s="56" t="s">
        <v>15548</v>
      </c>
      <c r="K123" s="56" t="n">
        <v>6</v>
      </c>
      <c r="L123" s="56" t="n">
        <v>125</v>
      </c>
      <c r="M123" s="56" t="n">
        <v>3.36</v>
      </c>
      <c r="N123" s="56" t="n">
        <v>184779</v>
      </c>
      <c r="O123" s="56" t="s">
        <v>10061</v>
      </c>
      <c r="P123" s="55" t="n">
        <f aca="false">G123-H123</f>
        <v>1388</v>
      </c>
      <c r="Q123" s="55" t="str">
        <f aca="false">IF(I123&gt;=90,"Over-Utilized",IF(I123&gt;=70,"Optimal","Under-Utilized"))</f>
        <v>Under-Utilized</v>
      </c>
      <c r="R123" s="55" t="n">
        <f aca="false">ROUND(100-I123,2)</f>
        <v>46.55</v>
      </c>
    </row>
    <row r="124" customFormat="false" ht="15" hidden="false" customHeight="true" outlineLevel="0" collapsed="false">
      <c r="A124" s="52" t="s">
        <v>3809</v>
      </c>
      <c r="B124" s="52" t="s">
        <v>15584</v>
      </c>
      <c r="C124" s="52" t="s">
        <v>17</v>
      </c>
      <c r="D124" s="52" t="s">
        <v>10190</v>
      </c>
      <c r="E124" s="52" t="s">
        <v>15550</v>
      </c>
      <c r="F124" s="52" t="s">
        <v>15539</v>
      </c>
      <c r="G124" s="52" t="n">
        <v>14970</v>
      </c>
      <c r="H124" s="52" t="n">
        <v>14013</v>
      </c>
      <c r="I124" s="54" t="n">
        <f aca="false">IF(G124=0,0,ROUND(H124/G124*100,2))</f>
        <v>93.61</v>
      </c>
      <c r="J124" s="52" t="s">
        <v>15551</v>
      </c>
      <c r="K124" s="52" t="n">
        <v>17</v>
      </c>
      <c r="L124" s="52" t="n">
        <v>27</v>
      </c>
      <c r="M124" s="52" t="n">
        <v>2.92</v>
      </c>
      <c r="N124" s="52" t="n">
        <v>336083</v>
      </c>
      <c r="O124" s="52" t="s">
        <v>10061</v>
      </c>
      <c r="P124" s="55" t="n">
        <f aca="false">G124-H124</f>
        <v>957</v>
      </c>
      <c r="Q124" s="55" t="str">
        <f aca="false">IF(I124&gt;=90,"Over-Utilized",IF(I124&gt;=70,"Optimal","Under-Utilized"))</f>
        <v>Over-Utilized</v>
      </c>
      <c r="R124" s="55" t="n">
        <f aca="false">ROUND(100-I124,2)</f>
        <v>6.39</v>
      </c>
    </row>
    <row r="125" customFormat="false" ht="15" hidden="false" customHeight="true" outlineLevel="0" collapsed="false">
      <c r="A125" s="56" t="s">
        <v>2550</v>
      </c>
      <c r="B125" s="56" t="s">
        <v>15549</v>
      </c>
      <c r="C125" s="56" t="s">
        <v>27</v>
      </c>
      <c r="D125" s="56" t="s">
        <v>10087</v>
      </c>
      <c r="E125" s="56" t="s">
        <v>15550</v>
      </c>
      <c r="F125" s="56" t="s">
        <v>15547</v>
      </c>
      <c r="G125" s="56" t="n">
        <v>20546</v>
      </c>
      <c r="H125" s="56" t="n">
        <v>15260</v>
      </c>
      <c r="I125" s="54" t="n">
        <f aca="false">IF(G125=0,0,ROUND(H125/G125*100,2))</f>
        <v>74.27</v>
      </c>
      <c r="J125" s="56" t="s">
        <v>15548</v>
      </c>
      <c r="K125" s="56" t="n">
        <v>6</v>
      </c>
      <c r="L125" s="56" t="n">
        <v>170</v>
      </c>
      <c r="M125" s="56" t="n">
        <v>0.84</v>
      </c>
      <c r="N125" s="56" t="n">
        <v>294623</v>
      </c>
      <c r="O125" s="56" t="s">
        <v>10061</v>
      </c>
      <c r="P125" s="55" t="n">
        <f aca="false">G125-H125</f>
        <v>5286</v>
      </c>
      <c r="Q125" s="55" t="str">
        <f aca="false">IF(I125&gt;=90,"Over-Utilized",IF(I125&gt;=70,"Optimal","Under-Utilized"))</f>
        <v>Optimal</v>
      </c>
      <c r="R125" s="55" t="n">
        <f aca="false">ROUND(100-I125,2)</f>
        <v>25.73</v>
      </c>
    </row>
    <row r="126" customFormat="false" ht="15" hidden="false" customHeight="true" outlineLevel="0" collapsed="false">
      <c r="A126" s="52" t="s">
        <v>3874</v>
      </c>
      <c r="B126" s="52" t="s">
        <v>15569</v>
      </c>
      <c r="C126" s="52" t="s">
        <v>14</v>
      </c>
      <c r="D126" s="52" t="s">
        <v>10095</v>
      </c>
      <c r="E126" s="52" t="s">
        <v>15544</v>
      </c>
      <c r="F126" s="52" t="s">
        <v>15547</v>
      </c>
      <c r="G126" s="52" t="n">
        <v>36686</v>
      </c>
      <c r="H126" s="52" t="n">
        <v>12490</v>
      </c>
      <c r="I126" s="54" t="n">
        <f aca="false">IF(G126=0,0,ROUND(H126/G126*100,2))</f>
        <v>34.05</v>
      </c>
      <c r="J126" s="52" t="s">
        <v>15540</v>
      </c>
      <c r="K126" s="52" t="n">
        <v>15</v>
      </c>
      <c r="L126" s="52" t="n">
        <v>29</v>
      </c>
      <c r="M126" s="52" t="n">
        <v>1.94</v>
      </c>
      <c r="N126" s="52" t="n">
        <v>446902</v>
      </c>
      <c r="O126" s="52" t="s">
        <v>10061</v>
      </c>
      <c r="P126" s="55" t="n">
        <f aca="false">G126-H126</f>
        <v>24196</v>
      </c>
      <c r="Q126" s="55" t="str">
        <f aca="false">IF(I126&gt;=90,"Over-Utilized",IF(I126&gt;=70,"Optimal","Under-Utilized"))</f>
        <v>Under-Utilized</v>
      </c>
      <c r="R126" s="55" t="n">
        <f aca="false">ROUND(100-I126,2)</f>
        <v>65.95</v>
      </c>
    </row>
    <row r="127" customFormat="false" ht="15" hidden="false" customHeight="true" outlineLevel="0" collapsed="false">
      <c r="A127" s="56" t="s">
        <v>8235</v>
      </c>
      <c r="B127" s="56" t="s">
        <v>15566</v>
      </c>
      <c r="C127" s="56" t="s">
        <v>11</v>
      </c>
      <c r="D127" s="56" t="s">
        <v>10087</v>
      </c>
      <c r="E127" s="56" t="s">
        <v>15542</v>
      </c>
      <c r="F127" s="56" t="s">
        <v>15547</v>
      </c>
      <c r="G127" s="56" t="n">
        <v>34466</v>
      </c>
      <c r="H127" s="56" t="n">
        <v>11156</v>
      </c>
      <c r="I127" s="54" t="n">
        <f aca="false">IF(G127=0,0,ROUND(H127/G127*100,2))</f>
        <v>32.37</v>
      </c>
      <c r="J127" s="56" t="s">
        <v>15540</v>
      </c>
      <c r="K127" s="56" t="n">
        <v>15</v>
      </c>
      <c r="L127" s="56" t="n">
        <v>93</v>
      </c>
      <c r="M127" s="56" t="n">
        <v>3.69</v>
      </c>
      <c r="N127" s="56" t="n">
        <v>183403</v>
      </c>
      <c r="O127" s="56" t="s">
        <v>10061</v>
      </c>
      <c r="P127" s="55" t="n">
        <f aca="false">G127-H127</f>
        <v>23310</v>
      </c>
      <c r="Q127" s="55" t="str">
        <f aca="false">IF(I127&gt;=90,"Over-Utilized",IF(I127&gt;=70,"Optimal","Under-Utilized"))</f>
        <v>Under-Utilized</v>
      </c>
      <c r="R127" s="55" t="n">
        <f aca="false">ROUND(100-I127,2)</f>
        <v>67.63</v>
      </c>
    </row>
    <row r="128" customFormat="false" ht="15" hidden="false" customHeight="true" outlineLevel="0" collapsed="false">
      <c r="A128" s="52" t="s">
        <v>1199</v>
      </c>
      <c r="B128" s="52" t="s">
        <v>15559</v>
      </c>
      <c r="C128" s="52" t="s">
        <v>23</v>
      </c>
      <c r="D128" s="52" t="s">
        <v>10117</v>
      </c>
      <c r="E128" s="52" t="s">
        <v>15554</v>
      </c>
      <c r="F128" s="52" t="s">
        <v>15547</v>
      </c>
      <c r="G128" s="52" t="n">
        <v>42187</v>
      </c>
      <c r="H128" s="52" t="n">
        <v>36408</v>
      </c>
      <c r="I128" s="54" t="n">
        <f aca="false">IF(G128=0,0,ROUND(H128/G128*100,2))</f>
        <v>86.3</v>
      </c>
      <c r="J128" s="52" t="s">
        <v>15548</v>
      </c>
      <c r="K128" s="52" t="n">
        <v>7</v>
      </c>
      <c r="L128" s="52" t="n">
        <v>179</v>
      </c>
      <c r="M128" s="52" t="n">
        <v>2.85</v>
      </c>
      <c r="N128" s="52" t="n">
        <v>293133</v>
      </c>
      <c r="O128" s="52" t="s">
        <v>10066</v>
      </c>
      <c r="P128" s="55" t="n">
        <f aca="false">G128-H128</f>
        <v>5779</v>
      </c>
      <c r="Q128" s="55" t="str">
        <f aca="false">IF(I128&gt;=90,"Over-Utilized",IF(I128&gt;=70,"Optimal","Under-Utilized"))</f>
        <v>Optimal</v>
      </c>
      <c r="R128" s="55" t="n">
        <f aca="false">ROUND(100-I128,2)</f>
        <v>13.7</v>
      </c>
    </row>
    <row r="129" customFormat="false" ht="15" hidden="false" customHeight="true" outlineLevel="0" collapsed="false">
      <c r="A129" s="56" t="s">
        <v>8029</v>
      </c>
      <c r="B129" s="56" t="s">
        <v>15566</v>
      </c>
      <c r="C129" s="56" t="s">
        <v>11</v>
      </c>
      <c r="D129" s="56" t="s">
        <v>10073</v>
      </c>
      <c r="E129" s="56" t="s">
        <v>15542</v>
      </c>
      <c r="F129" s="56" t="s">
        <v>15539</v>
      </c>
      <c r="G129" s="56" t="n">
        <v>3719</v>
      </c>
      <c r="H129" s="56" t="n">
        <v>1594</v>
      </c>
      <c r="I129" s="54" t="n">
        <f aca="false">IF(G129=0,0,ROUND(H129/G129*100,2))</f>
        <v>42.86</v>
      </c>
      <c r="J129" s="56" t="s">
        <v>15551</v>
      </c>
      <c r="K129" s="56" t="n">
        <v>18</v>
      </c>
      <c r="L129" s="56" t="n">
        <v>89</v>
      </c>
      <c r="M129" s="56" t="n">
        <v>1.29</v>
      </c>
      <c r="N129" s="56" t="n">
        <v>275676</v>
      </c>
      <c r="O129" s="56" t="s">
        <v>10061</v>
      </c>
      <c r="P129" s="55" t="n">
        <f aca="false">G129-H129</f>
        <v>2125</v>
      </c>
      <c r="Q129" s="55" t="str">
        <f aca="false">IF(I129&gt;=90,"Over-Utilized",IF(I129&gt;=70,"Optimal","Under-Utilized"))</f>
        <v>Under-Utilized</v>
      </c>
      <c r="R129" s="55" t="n">
        <f aca="false">ROUND(100-I129,2)</f>
        <v>57.14</v>
      </c>
    </row>
    <row r="130" customFormat="false" ht="15" hidden="false" customHeight="true" outlineLevel="0" collapsed="false">
      <c r="A130" s="52" t="s">
        <v>15585</v>
      </c>
      <c r="B130" s="52" t="s">
        <v>15580</v>
      </c>
      <c r="C130" s="52" t="s">
        <v>20</v>
      </c>
      <c r="D130" s="52" t="s">
        <v>10058</v>
      </c>
      <c r="E130" s="52" t="s">
        <v>15554</v>
      </c>
      <c r="F130" s="52" t="s">
        <v>15547</v>
      </c>
      <c r="G130" s="52" t="n">
        <v>35905</v>
      </c>
      <c r="H130" s="52" t="n">
        <v>19079</v>
      </c>
      <c r="I130" s="54" t="n">
        <f aca="false">IF(G130=0,0,ROUND(H130/G130*100,2))</f>
        <v>53.14</v>
      </c>
      <c r="J130" s="52" t="s">
        <v>15548</v>
      </c>
      <c r="K130" s="52" t="n">
        <v>9</v>
      </c>
      <c r="L130" s="52" t="n">
        <v>30</v>
      </c>
      <c r="M130" s="52" t="n">
        <v>3.51</v>
      </c>
      <c r="N130" s="52" t="n">
        <v>427881</v>
      </c>
      <c r="O130" s="52" t="s">
        <v>10061</v>
      </c>
      <c r="P130" s="55" t="n">
        <f aca="false">G130-H130</f>
        <v>16826</v>
      </c>
      <c r="Q130" s="55" t="str">
        <f aca="false">IF(I130&gt;=90,"Over-Utilized",IF(I130&gt;=70,"Optimal","Under-Utilized"))</f>
        <v>Under-Utilized</v>
      </c>
      <c r="R130" s="55" t="n">
        <f aca="false">ROUND(100-I130,2)</f>
        <v>46.86</v>
      </c>
    </row>
    <row r="131" customFormat="false" ht="15" hidden="false" customHeight="true" outlineLevel="0" collapsed="false">
      <c r="A131" s="56" t="s">
        <v>1169</v>
      </c>
      <c r="B131" s="56" t="s">
        <v>15573</v>
      </c>
      <c r="C131" s="56" t="s">
        <v>25</v>
      </c>
      <c r="D131" s="56" t="s">
        <v>10095</v>
      </c>
      <c r="E131" s="56" t="s">
        <v>15560</v>
      </c>
      <c r="F131" s="56" t="s">
        <v>15539</v>
      </c>
      <c r="G131" s="56" t="n">
        <v>41428</v>
      </c>
      <c r="H131" s="56" t="n">
        <v>35715</v>
      </c>
      <c r="I131" s="54" t="n">
        <f aca="false">IF(G131=0,0,ROUND(H131/G131*100,2))</f>
        <v>86.21</v>
      </c>
      <c r="J131" s="56" t="s">
        <v>15548</v>
      </c>
      <c r="K131" s="56" t="n">
        <v>8</v>
      </c>
      <c r="L131" s="56" t="n">
        <v>200</v>
      </c>
      <c r="M131" s="56" t="n">
        <v>1.22</v>
      </c>
      <c r="N131" s="56" t="n">
        <v>57547</v>
      </c>
      <c r="O131" s="56" t="s">
        <v>10066</v>
      </c>
      <c r="P131" s="55" t="n">
        <f aca="false">G131-H131</f>
        <v>5713</v>
      </c>
      <c r="Q131" s="55" t="str">
        <f aca="false">IF(I131&gt;=90,"Over-Utilized",IF(I131&gt;=70,"Optimal","Under-Utilized"))</f>
        <v>Optimal</v>
      </c>
      <c r="R131" s="55" t="n">
        <f aca="false">ROUND(100-I131,2)</f>
        <v>13.79</v>
      </c>
    </row>
    <row r="132" customFormat="false" ht="15" hidden="false" customHeight="true" outlineLevel="0" collapsed="false">
      <c r="A132" s="52" t="s">
        <v>9542</v>
      </c>
      <c r="B132" s="52" t="s">
        <v>15546</v>
      </c>
      <c r="C132" s="52" t="s">
        <v>14</v>
      </c>
      <c r="D132" s="52" t="s">
        <v>10117</v>
      </c>
      <c r="E132" s="52" t="s">
        <v>15542</v>
      </c>
      <c r="F132" s="52" t="s">
        <v>15539</v>
      </c>
      <c r="G132" s="52" t="n">
        <v>35272</v>
      </c>
      <c r="H132" s="52" t="n">
        <v>28905</v>
      </c>
      <c r="I132" s="54" t="n">
        <f aca="false">IF(G132=0,0,ROUND(H132/G132*100,2))</f>
        <v>81.95</v>
      </c>
      <c r="J132" s="52" t="s">
        <v>15540</v>
      </c>
      <c r="K132" s="52" t="n">
        <v>19</v>
      </c>
      <c r="L132" s="52" t="n">
        <v>109</v>
      </c>
      <c r="M132" s="52" t="n">
        <v>1.11</v>
      </c>
      <c r="N132" s="52" t="n">
        <v>475133</v>
      </c>
      <c r="O132" s="52" t="s">
        <v>10061</v>
      </c>
      <c r="P132" s="55" t="n">
        <f aca="false">G132-H132</f>
        <v>6367</v>
      </c>
      <c r="Q132" s="55" t="str">
        <f aca="false">IF(I132&gt;=90,"Over-Utilized",IF(I132&gt;=70,"Optimal","Under-Utilized"))</f>
        <v>Optimal</v>
      </c>
      <c r="R132" s="55" t="n">
        <f aca="false">ROUND(100-I132,2)</f>
        <v>18.05</v>
      </c>
    </row>
    <row r="133" customFormat="false" ht="15" hidden="false" customHeight="true" outlineLevel="0" collapsed="false">
      <c r="A133" s="56" t="s">
        <v>6515</v>
      </c>
      <c r="B133" s="56" t="s">
        <v>15559</v>
      </c>
      <c r="C133" s="56" t="s">
        <v>23</v>
      </c>
      <c r="D133" s="56" t="s">
        <v>10095</v>
      </c>
      <c r="E133" s="56" t="s">
        <v>10063</v>
      </c>
      <c r="F133" s="56" t="s">
        <v>15545</v>
      </c>
      <c r="G133" s="56" t="n">
        <v>31880</v>
      </c>
      <c r="H133" s="56" t="n">
        <v>5019</v>
      </c>
      <c r="I133" s="54" t="n">
        <f aca="false">IF(G133=0,0,ROUND(H133/G133*100,2))</f>
        <v>15.74</v>
      </c>
      <c r="J133" s="56" t="s">
        <v>15548</v>
      </c>
      <c r="K133" s="56" t="n">
        <v>9</v>
      </c>
      <c r="L133" s="56" t="n">
        <v>48</v>
      </c>
      <c r="M133" s="56" t="n">
        <v>0.53</v>
      </c>
      <c r="N133" s="56" t="n">
        <v>497274</v>
      </c>
      <c r="O133" s="56" t="s">
        <v>10066</v>
      </c>
      <c r="P133" s="55" t="n">
        <f aca="false">G133-H133</f>
        <v>26861</v>
      </c>
      <c r="Q133" s="55" t="str">
        <f aca="false">IF(I133&gt;=90,"Over-Utilized",IF(I133&gt;=70,"Optimal","Under-Utilized"))</f>
        <v>Under-Utilized</v>
      </c>
      <c r="R133" s="55" t="n">
        <f aca="false">ROUND(100-I133,2)</f>
        <v>84.26</v>
      </c>
    </row>
    <row r="134" customFormat="false" ht="15" hidden="false" customHeight="true" outlineLevel="0" collapsed="false">
      <c r="A134" s="52" t="s">
        <v>5946</v>
      </c>
      <c r="B134" s="52" t="s">
        <v>15546</v>
      </c>
      <c r="C134" s="52" t="s">
        <v>14</v>
      </c>
      <c r="D134" s="52" t="s">
        <v>10095</v>
      </c>
      <c r="E134" s="52" t="s">
        <v>15560</v>
      </c>
      <c r="F134" s="52" t="s">
        <v>15539</v>
      </c>
      <c r="G134" s="52" t="n">
        <v>37768</v>
      </c>
      <c r="H134" s="52" t="n">
        <v>15143</v>
      </c>
      <c r="I134" s="54" t="n">
        <f aca="false">IF(G134=0,0,ROUND(H134/G134*100,2))</f>
        <v>40.09</v>
      </c>
      <c r="J134" s="52" t="s">
        <v>15548</v>
      </c>
      <c r="K134" s="52" t="n">
        <v>15</v>
      </c>
      <c r="L134" s="52" t="n">
        <v>56</v>
      </c>
      <c r="M134" s="52" t="n">
        <v>3.5</v>
      </c>
      <c r="N134" s="52" t="n">
        <v>152400</v>
      </c>
      <c r="O134" s="52" t="s">
        <v>10061</v>
      </c>
      <c r="P134" s="55" t="n">
        <f aca="false">G134-H134</f>
        <v>22625</v>
      </c>
      <c r="Q134" s="55" t="str">
        <f aca="false">IF(I134&gt;=90,"Over-Utilized",IF(I134&gt;=70,"Optimal","Under-Utilized"))</f>
        <v>Under-Utilized</v>
      </c>
      <c r="R134" s="55" t="n">
        <f aca="false">ROUND(100-I134,2)</f>
        <v>59.91</v>
      </c>
    </row>
    <row r="135" customFormat="false" ht="15" hidden="false" customHeight="true" outlineLevel="0" collapsed="false">
      <c r="A135" s="56" t="s">
        <v>1760</v>
      </c>
      <c r="B135" s="56" t="s">
        <v>15549</v>
      </c>
      <c r="C135" s="56" t="s">
        <v>27</v>
      </c>
      <c r="D135" s="56" t="s">
        <v>10095</v>
      </c>
      <c r="E135" s="56" t="s">
        <v>15550</v>
      </c>
      <c r="F135" s="56" t="s">
        <v>15545</v>
      </c>
      <c r="G135" s="56" t="n">
        <v>42794</v>
      </c>
      <c r="H135" s="56" t="n">
        <v>23038</v>
      </c>
      <c r="I135" s="54" t="n">
        <f aca="false">IF(G135=0,0,ROUND(H135/G135*100,2))</f>
        <v>53.83</v>
      </c>
      <c r="J135" s="56" t="s">
        <v>15540</v>
      </c>
      <c r="K135" s="56" t="n">
        <v>7</v>
      </c>
      <c r="L135" s="56" t="n">
        <v>59</v>
      </c>
      <c r="M135" s="56" t="n">
        <v>4.79</v>
      </c>
      <c r="N135" s="56" t="n">
        <v>108079</v>
      </c>
      <c r="O135" s="56" t="s">
        <v>10066</v>
      </c>
      <c r="P135" s="55" t="n">
        <f aca="false">G135-H135</f>
        <v>19756</v>
      </c>
      <c r="Q135" s="55" t="str">
        <f aca="false">IF(I135&gt;=90,"Over-Utilized",IF(I135&gt;=70,"Optimal","Under-Utilized"))</f>
        <v>Under-Utilized</v>
      </c>
      <c r="R135" s="55" t="n">
        <f aca="false">ROUND(100-I135,2)</f>
        <v>46.17</v>
      </c>
    </row>
    <row r="136" customFormat="false" ht="15" hidden="false" customHeight="true" outlineLevel="0" collapsed="false">
      <c r="A136" s="52" t="s">
        <v>6191</v>
      </c>
      <c r="B136" s="52" t="s">
        <v>15583</v>
      </c>
      <c r="C136" s="52" t="s">
        <v>14</v>
      </c>
      <c r="D136" s="52" t="s">
        <v>10073</v>
      </c>
      <c r="E136" s="52" t="s">
        <v>15554</v>
      </c>
      <c r="F136" s="52" t="s">
        <v>15547</v>
      </c>
      <c r="G136" s="52" t="n">
        <v>43225</v>
      </c>
      <c r="H136" s="52" t="n">
        <v>2695</v>
      </c>
      <c r="I136" s="54" t="n">
        <f aca="false">IF(G136=0,0,ROUND(H136/G136*100,2))</f>
        <v>6.23</v>
      </c>
      <c r="J136" s="52" t="s">
        <v>15540</v>
      </c>
      <c r="K136" s="52" t="n">
        <v>18</v>
      </c>
      <c r="L136" s="52" t="n">
        <v>101</v>
      </c>
      <c r="M136" s="52" t="n">
        <v>3.68</v>
      </c>
      <c r="N136" s="52" t="n">
        <v>261417</v>
      </c>
      <c r="O136" s="52" t="s">
        <v>10061</v>
      </c>
      <c r="P136" s="55" t="n">
        <f aca="false">G136-H136</f>
        <v>40530</v>
      </c>
      <c r="Q136" s="55" t="str">
        <f aca="false">IF(I136&gt;=90,"Over-Utilized",IF(I136&gt;=70,"Optimal","Under-Utilized"))</f>
        <v>Under-Utilized</v>
      </c>
      <c r="R136" s="55" t="n">
        <f aca="false">ROUND(100-I136,2)</f>
        <v>93.77</v>
      </c>
    </row>
    <row r="137" customFormat="false" ht="15" hidden="false" customHeight="true" outlineLevel="0" collapsed="false">
      <c r="A137" s="56" t="s">
        <v>7154</v>
      </c>
      <c r="B137" s="56" t="s">
        <v>15582</v>
      </c>
      <c r="C137" s="56" t="s">
        <v>23</v>
      </c>
      <c r="D137" s="56" t="s">
        <v>10117</v>
      </c>
      <c r="E137" s="56" t="s">
        <v>15544</v>
      </c>
      <c r="F137" s="56" t="s">
        <v>15545</v>
      </c>
      <c r="G137" s="56" t="n">
        <v>31296</v>
      </c>
      <c r="H137" s="56" t="n">
        <v>7529</v>
      </c>
      <c r="I137" s="54" t="n">
        <f aca="false">IF(G137=0,0,ROUND(H137/G137*100,2))</f>
        <v>24.06</v>
      </c>
      <c r="J137" s="56" t="s">
        <v>15540</v>
      </c>
      <c r="K137" s="56" t="n">
        <v>2</v>
      </c>
      <c r="L137" s="56" t="n">
        <v>89</v>
      </c>
      <c r="M137" s="56" t="n">
        <v>3.69</v>
      </c>
      <c r="N137" s="56" t="n">
        <v>404897</v>
      </c>
      <c r="O137" s="56" t="s">
        <v>10061</v>
      </c>
      <c r="P137" s="55" t="n">
        <f aca="false">G137-H137</f>
        <v>23767</v>
      </c>
      <c r="Q137" s="55" t="str">
        <f aca="false">IF(I137&gt;=90,"Over-Utilized",IF(I137&gt;=70,"Optimal","Under-Utilized"))</f>
        <v>Under-Utilized</v>
      </c>
      <c r="R137" s="55" t="n">
        <f aca="false">ROUND(100-I137,2)</f>
        <v>75.94</v>
      </c>
    </row>
    <row r="138" customFormat="false" ht="15" hidden="false" customHeight="true" outlineLevel="0" collapsed="false">
      <c r="A138" s="52" t="s">
        <v>2698</v>
      </c>
      <c r="B138" s="52" t="s">
        <v>15562</v>
      </c>
      <c r="C138" s="52" t="s">
        <v>25</v>
      </c>
      <c r="D138" s="52" t="s">
        <v>10069</v>
      </c>
      <c r="E138" s="52" t="s">
        <v>15554</v>
      </c>
      <c r="F138" s="52" t="s">
        <v>15545</v>
      </c>
      <c r="G138" s="52" t="n">
        <v>48632</v>
      </c>
      <c r="H138" s="52" t="n">
        <v>10287</v>
      </c>
      <c r="I138" s="54" t="n">
        <f aca="false">IF(G138=0,0,ROUND(H138/G138*100,2))</f>
        <v>21.15</v>
      </c>
      <c r="J138" s="52" t="s">
        <v>15540</v>
      </c>
      <c r="K138" s="52" t="n">
        <v>18</v>
      </c>
      <c r="L138" s="52" t="n">
        <v>164</v>
      </c>
      <c r="M138" s="52" t="n">
        <v>3.77</v>
      </c>
      <c r="N138" s="52" t="n">
        <v>365161</v>
      </c>
      <c r="O138" s="52" t="s">
        <v>10061</v>
      </c>
      <c r="P138" s="55" t="n">
        <f aca="false">G138-H138</f>
        <v>38345</v>
      </c>
      <c r="Q138" s="55" t="str">
        <f aca="false">IF(I138&gt;=90,"Over-Utilized",IF(I138&gt;=70,"Optimal","Under-Utilized"))</f>
        <v>Under-Utilized</v>
      </c>
      <c r="R138" s="55" t="n">
        <f aca="false">ROUND(100-I138,2)</f>
        <v>78.85</v>
      </c>
    </row>
    <row r="139" customFormat="false" ht="15" hidden="false" customHeight="true" outlineLevel="0" collapsed="false">
      <c r="A139" s="56" t="s">
        <v>1876</v>
      </c>
      <c r="B139" s="56" t="s">
        <v>15577</v>
      </c>
      <c r="C139" s="56" t="s">
        <v>11</v>
      </c>
      <c r="D139" s="56" t="s">
        <v>10073</v>
      </c>
      <c r="E139" s="56" t="s">
        <v>15560</v>
      </c>
      <c r="F139" s="56" t="s">
        <v>15547</v>
      </c>
      <c r="G139" s="56" t="n">
        <v>30482</v>
      </c>
      <c r="H139" s="56" t="n">
        <v>15312</v>
      </c>
      <c r="I139" s="54" t="n">
        <f aca="false">IF(G139=0,0,ROUND(H139/G139*100,2))</f>
        <v>50.23</v>
      </c>
      <c r="J139" s="56" t="s">
        <v>15540</v>
      </c>
      <c r="K139" s="56" t="n">
        <v>17</v>
      </c>
      <c r="L139" s="56" t="n">
        <v>152</v>
      </c>
      <c r="M139" s="56" t="n">
        <v>2.92</v>
      </c>
      <c r="N139" s="56" t="n">
        <v>479453</v>
      </c>
      <c r="O139" s="56" t="s">
        <v>10061</v>
      </c>
      <c r="P139" s="55" t="n">
        <f aca="false">G139-H139</f>
        <v>15170</v>
      </c>
      <c r="Q139" s="55" t="str">
        <f aca="false">IF(I139&gt;=90,"Over-Utilized",IF(I139&gt;=70,"Optimal","Under-Utilized"))</f>
        <v>Under-Utilized</v>
      </c>
      <c r="R139" s="55" t="n">
        <f aca="false">ROUND(100-I139,2)</f>
        <v>49.77</v>
      </c>
    </row>
    <row r="140" customFormat="false" ht="15" hidden="false" customHeight="true" outlineLevel="0" collapsed="false">
      <c r="A140" s="52" t="s">
        <v>577</v>
      </c>
      <c r="B140" s="52" t="s">
        <v>15562</v>
      </c>
      <c r="C140" s="52" t="s">
        <v>25</v>
      </c>
      <c r="D140" s="52" t="s">
        <v>10087</v>
      </c>
      <c r="E140" s="52" t="s">
        <v>10063</v>
      </c>
      <c r="F140" s="52" t="s">
        <v>15545</v>
      </c>
      <c r="G140" s="52" t="n">
        <v>39258</v>
      </c>
      <c r="H140" s="52" t="n">
        <v>27912</v>
      </c>
      <c r="I140" s="54" t="n">
        <f aca="false">IF(G140=0,0,ROUND(H140/G140*100,2))</f>
        <v>71.1</v>
      </c>
      <c r="J140" s="52" t="s">
        <v>15548</v>
      </c>
      <c r="K140" s="52" t="n">
        <v>18</v>
      </c>
      <c r="L140" s="52" t="n">
        <v>110</v>
      </c>
      <c r="M140" s="52" t="n">
        <v>4.29</v>
      </c>
      <c r="N140" s="52" t="n">
        <v>493923</v>
      </c>
      <c r="O140" s="52" t="s">
        <v>10061</v>
      </c>
      <c r="P140" s="55" t="n">
        <f aca="false">G140-H140</f>
        <v>11346</v>
      </c>
      <c r="Q140" s="55" t="str">
        <f aca="false">IF(I140&gt;=90,"Over-Utilized",IF(I140&gt;=70,"Optimal","Under-Utilized"))</f>
        <v>Optimal</v>
      </c>
      <c r="R140" s="55" t="n">
        <f aca="false">ROUND(100-I140,2)</f>
        <v>28.9</v>
      </c>
    </row>
    <row r="141" customFormat="false" ht="15" hidden="false" customHeight="true" outlineLevel="0" collapsed="false">
      <c r="A141" s="56" t="s">
        <v>668</v>
      </c>
      <c r="B141" s="56" t="s">
        <v>15546</v>
      </c>
      <c r="C141" s="56" t="s">
        <v>14</v>
      </c>
      <c r="D141" s="56" t="s">
        <v>10073</v>
      </c>
      <c r="E141" s="56" t="s">
        <v>15544</v>
      </c>
      <c r="F141" s="56" t="s">
        <v>15539</v>
      </c>
      <c r="G141" s="56" t="n">
        <v>40893</v>
      </c>
      <c r="H141" s="56" t="n">
        <v>965</v>
      </c>
      <c r="I141" s="54" t="n">
        <f aca="false">IF(G141=0,0,ROUND(H141/G141*100,2))</f>
        <v>2.36</v>
      </c>
      <c r="J141" s="56" t="s">
        <v>15540</v>
      </c>
      <c r="K141" s="56" t="n">
        <v>15</v>
      </c>
      <c r="L141" s="56" t="n">
        <v>137</v>
      </c>
      <c r="M141" s="56" t="n">
        <v>3.86</v>
      </c>
      <c r="N141" s="56" t="n">
        <v>143253</v>
      </c>
      <c r="O141" s="56" t="s">
        <v>10061</v>
      </c>
      <c r="P141" s="55" t="n">
        <f aca="false">G141-H141</f>
        <v>39928</v>
      </c>
      <c r="Q141" s="55" t="str">
        <f aca="false">IF(I141&gt;=90,"Over-Utilized",IF(I141&gt;=70,"Optimal","Under-Utilized"))</f>
        <v>Under-Utilized</v>
      </c>
      <c r="R141" s="55" t="n">
        <f aca="false">ROUND(100-I141,2)</f>
        <v>97.64</v>
      </c>
    </row>
    <row r="142" customFormat="false" ht="15" hidden="false" customHeight="true" outlineLevel="0" collapsed="false">
      <c r="A142" s="52" t="s">
        <v>1358</v>
      </c>
      <c r="B142" s="52" t="s">
        <v>15565</v>
      </c>
      <c r="C142" s="52" t="s">
        <v>11</v>
      </c>
      <c r="D142" s="52" t="s">
        <v>10104</v>
      </c>
      <c r="E142" s="52" t="s">
        <v>15544</v>
      </c>
      <c r="F142" s="52" t="s">
        <v>15545</v>
      </c>
      <c r="G142" s="52" t="n">
        <v>5623</v>
      </c>
      <c r="H142" s="52" t="n">
        <v>1635</v>
      </c>
      <c r="I142" s="54" t="n">
        <f aca="false">IF(G142=0,0,ROUND(H142/G142*100,2))</f>
        <v>29.08</v>
      </c>
      <c r="J142" s="52" t="s">
        <v>15540</v>
      </c>
      <c r="K142" s="52" t="n">
        <v>19</v>
      </c>
      <c r="L142" s="52" t="n">
        <v>129</v>
      </c>
      <c r="M142" s="52" t="n">
        <v>4.63</v>
      </c>
      <c r="N142" s="52" t="n">
        <v>246966</v>
      </c>
      <c r="O142" s="52" t="s">
        <v>10061</v>
      </c>
      <c r="P142" s="55" t="n">
        <f aca="false">G142-H142</f>
        <v>3988</v>
      </c>
      <c r="Q142" s="55" t="str">
        <f aca="false">IF(I142&gt;=90,"Over-Utilized",IF(I142&gt;=70,"Optimal","Under-Utilized"))</f>
        <v>Under-Utilized</v>
      </c>
      <c r="R142" s="55" t="n">
        <f aca="false">ROUND(100-I142,2)</f>
        <v>70.92</v>
      </c>
    </row>
    <row r="143" customFormat="false" ht="15" hidden="false" customHeight="true" outlineLevel="0" collapsed="false">
      <c r="A143" s="56" t="s">
        <v>10785</v>
      </c>
      <c r="B143" s="56" t="s">
        <v>15564</v>
      </c>
      <c r="C143" s="56" t="s">
        <v>20</v>
      </c>
      <c r="D143" s="56" t="s">
        <v>10190</v>
      </c>
      <c r="E143" s="56" t="s">
        <v>15544</v>
      </c>
      <c r="F143" s="56" t="s">
        <v>15545</v>
      </c>
      <c r="G143" s="56" t="n">
        <v>28737</v>
      </c>
      <c r="H143" s="56" t="n">
        <v>5597</v>
      </c>
      <c r="I143" s="54" t="n">
        <f aca="false">IF(G143=0,0,ROUND(H143/G143*100,2))</f>
        <v>19.48</v>
      </c>
      <c r="J143" s="56" t="s">
        <v>15540</v>
      </c>
      <c r="K143" s="56" t="n">
        <v>20</v>
      </c>
      <c r="L143" s="56" t="n">
        <v>161</v>
      </c>
      <c r="M143" s="56" t="n">
        <v>3.55</v>
      </c>
      <c r="N143" s="56" t="n">
        <v>175571</v>
      </c>
      <c r="O143" s="56" t="s">
        <v>10061</v>
      </c>
      <c r="P143" s="55" t="n">
        <f aca="false">G143-H143</f>
        <v>23140</v>
      </c>
      <c r="Q143" s="55" t="str">
        <f aca="false">IF(I143&gt;=90,"Over-Utilized",IF(I143&gt;=70,"Optimal","Under-Utilized"))</f>
        <v>Under-Utilized</v>
      </c>
      <c r="R143" s="55" t="n">
        <f aca="false">ROUND(100-I143,2)</f>
        <v>80.52</v>
      </c>
    </row>
    <row r="144" customFormat="false" ht="15" hidden="false" customHeight="true" outlineLevel="0" collapsed="false">
      <c r="A144" s="52" t="s">
        <v>4379</v>
      </c>
      <c r="B144" s="52" t="s">
        <v>15563</v>
      </c>
      <c r="C144" s="52" t="s">
        <v>14</v>
      </c>
      <c r="D144" s="52" t="s">
        <v>10087</v>
      </c>
      <c r="E144" s="52" t="s">
        <v>15560</v>
      </c>
      <c r="F144" s="52" t="s">
        <v>15539</v>
      </c>
      <c r="G144" s="52" t="n">
        <v>18995</v>
      </c>
      <c r="H144" s="52" t="n">
        <v>1341</v>
      </c>
      <c r="I144" s="54" t="n">
        <f aca="false">IF(G144=0,0,ROUND(H144/G144*100,2))</f>
        <v>7.06</v>
      </c>
      <c r="J144" s="52" t="s">
        <v>15551</v>
      </c>
      <c r="K144" s="52" t="n">
        <v>12</v>
      </c>
      <c r="L144" s="52" t="n">
        <v>62</v>
      </c>
      <c r="M144" s="52" t="n">
        <v>0.77</v>
      </c>
      <c r="N144" s="52" t="n">
        <v>107948</v>
      </c>
      <c r="O144" s="52" t="s">
        <v>10061</v>
      </c>
      <c r="P144" s="55" t="n">
        <f aca="false">G144-H144</f>
        <v>17654</v>
      </c>
      <c r="Q144" s="55" t="str">
        <f aca="false">IF(I144&gt;=90,"Over-Utilized",IF(I144&gt;=70,"Optimal","Under-Utilized"))</f>
        <v>Under-Utilized</v>
      </c>
      <c r="R144" s="55" t="n">
        <f aca="false">ROUND(100-I144,2)</f>
        <v>92.94</v>
      </c>
    </row>
    <row r="145" customFormat="false" ht="15" hidden="false" customHeight="true" outlineLevel="0" collapsed="false">
      <c r="A145" s="56" t="s">
        <v>10068</v>
      </c>
      <c r="B145" s="56" t="s">
        <v>15559</v>
      </c>
      <c r="C145" s="56" t="s">
        <v>23</v>
      </c>
      <c r="D145" s="56" t="s">
        <v>10058</v>
      </c>
      <c r="E145" s="56" t="s">
        <v>10063</v>
      </c>
      <c r="F145" s="56" t="s">
        <v>15547</v>
      </c>
      <c r="G145" s="56" t="n">
        <v>17052</v>
      </c>
      <c r="H145" s="56" t="n">
        <v>9735</v>
      </c>
      <c r="I145" s="54" t="n">
        <f aca="false">IF(G145=0,0,ROUND(H145/G145*100,2))</f>
        <v>57.09</v>
      </c>
      <c r="J145" s="56" t="s">
        <v>15548</v>
      </c>
      <c r="K145" s="56" t="n">
        <v>18</v>
      </c>
      <c r="L145" s="56" t="n">
        <v>137</v>
      </c>
      <c r="M145" s="56" t="n">
        <v>0.91</v>
      </c>
      <c r="N145" s="56" t="n">
        <v>391643</v>
      </c>
      <c r="O145" s="56" t="s">
        <v>10061</v>
      </c>
      <c r="P145" s="55" t="n">
        <f aca="false">G145-H145</f>
        <v>7317</v>
      </c>
      <c r="Q145" s="55" t="str">
        <f aca="false">IF(I145&gt;=90,"Over-Utilized",IF(I145&gt;=70,"Optimal","Under-Utilized"))</f>
        <v>Under-Utilized</v>
      </c>
      <c r="R145" s="55" t="n">
        <f aca="false">ROUND(100-I145,2)</f>
        <v>42.91</v>
      </c>
    </row>
    <row r="146" customFormat="false" ht="15" hidden="false" customHeight="true" outlineLevel="0" collapsed="false">
      <c r="A146" s="52" t="s">
        <v>6012</v>
      </c>
      <c r="B146" s="52" t="s">
        <v>15565</v>
      </c>
      <c r="C146" s="52" t="s">
        <v>11</v>
      </c>
      <c r="D146" s="52" t="s">
        <v>10087</v>
      </c>
      <c r="E146" s="52" t="s">
        <v>15544</v>
      </c>
      <c r="F146" s="52" t="s">
        <v>15539</v>
      </c>
      <c r="G146" s="52" t="n">
        <v>15669</v>
      </c>
      <c r="H146" s="52" t="n">
        <v>4359</v>
      </c>
      <c r="I146" s="54" t="n">
        <f aca="false">IF(G146=0,0,ROUND(H146/G146*100,2))</f>
        <v>27.82</v>
      </c>
      <c r="J146" s="52" t="s">
        <v>15548</v>
      </c>
      <c r="K146" s="52" t="n">
        <v>12</v>
      </c>
      <c r="L146" s="52" t="n">
        <v>150</v>
      </c>
      <c r="M146" s="52" t="n">
        <v>3.99</v>
      </c>
      <c r="N146" s="52" t="n">
        <v>84063</v>
      </c>
      <c r="O146" s="52" t="s">
        <v>10061</v>
      </c>
      <c r="P146" s="55" t="n">
        <f aca="false">G146-H146</f>
        <v>11310</v>
      </c>
      <c r="Q146" s="55" t="str">
        <f aca="false">IF(I146&gt;=90,"Over-Utilized",IF(I146&gt;=70,"Optimal","Under-Utilized"))</f>
        <v>Under-Utilized</v>
      </c>
      <c r="R146" s="55" t="n">
        <f aca="false">ROUND(100-I146,2)</f>
        <v>72.18</v>
      </c>
    </row>
    <row r="147" customFormat="false" ht="15" hidden="false" customHeight="true" outlineLevel="0" collapsed="false">
      <c r="A147" s="56" t="s">
        <v>3848</v>
      </c>
      <c r="B147" s="56" t="s">
        <v>15578</v>
      </c>
      <c r="C147" s="56" t="s">
        <v>17</v>
      </c>
      <c r="D147" s="56" t="s">
        <v>10095</v>
      </c>
      <c r="E147" s="56" t="s">
        <v>15554</v>
      </c>
      <c r="F147" s="56" t="s">
        <v>15547</v>
      </c>
      <c r="G147" s="56" t="n">
        <v>24984</v>
      </c>
      <c r="H147" s="56" t="n">
        <v>7458</v>
      </c>
      <c r="I147" s="54" t="n">
        <f aca="false">IF(G147=0,0,ROUND(H147/G147*100,2))</f>
        <v>29.85</v>
      </c>
      <c r="J147" s="56" t="s">
        <v>15540</v>
      </c>
      <c r="K147" s="56" t="n">
        <v>14</v>
      </c>
      <c r="L147" s="56" t="n">
        <v>127</v>
      </c>
      <c r="M147" s="56" t="n">
        <v>0.6</v>
      </c>
      <c r="N147" s="56" t="n">
        <v>336150</v>
      </c>
      <c r="O147" s="56" t="s">
        <v>10066</v>
      </c>
      <c r="P147" s="55" t="n">
        <f aca="false">G147-H147</f>
        <v>17526</v>
      </c>
      <c r="Q147" s="55" t="str">
        <f aca="false">IF(I147&gt;=90,"Over-Utilized",IF(I147&gt;=70,"Optimal","Under-Utilized"))</f>
        <v>Under-Utilized</v>
      </c>
      <c r="R147" s="55" t="n">
        <f aca="false">ROUND(100-I147,2)</f>
        <v>70.15</v>
      </c>
    </row>
    <row r="148" customFormat="false" ht="15" hidden="false" customHeight="true" outlineLevel="0" collapsed="false">
      <c r="A148" s="52" t="s">
        <v>1719</v>
      </c>
      <c r="B148" s="52" t="s">
        <v>15563</v>
      </c>
      <c r="C148" s="52" t="s">
        <v>14</v>
      </c>
      <c r="D148" s="52" t="s">
        <v>10063</v>
      </c>
      <c r="E148" s="52" t="s">
        <v>15554</v>
      </c>
      <c r="F148" s="52" t="s">
        <v>15545</v>
      </c>
      <c r="G148" s="52" t="n">
        <v>11859</v>
      </c>
      <c r="H148" s="52" t="n">
        <v>8680</v>
      </c>
      <c r="I148" s="54" t="n">
        <f aca="false">IF(G148=0,0,ROUND(H148/G148*100,2))</f>
        <v>73.19</v>
      </c>
      <c r="J148" s="52" t="s">
        <v>15540</v>
      </c>
      <c r="K148" s="52" t="n">
        <v>15</v>
      </c>
      <c r="L148" s="52" t="n">
        <v>178</v>
      </c>
      <c r="M148" s="52" t="n">
        <v>3.29</v>
      </c>
      <c r="N148" s="52" t="n">
        <v>258206</v>
      </c>
      <c r="O148" s="52" t="s">
        <v>10061</v>
      </c>
      <c r="P148" s="55" t="n">
        <f aca="false">G148-H148</f>
        <v>3179</v>
      </c>
      <c r="Q148" s="55" t="str">
        <f aca="false">IF(I148&gt;=90,"Over-Utilized",IF(I148&gt;=70,"Optimal","Under-Utilized"))</f>
        <v>Optimal</v>
      </c>
      <c r="R148" s="55" t="n">
        <f aca="false">ROUND(100-I148,2)</f>
        <v>26.81</v>
      </c>
    </row>
    <row r="149" customFormat="false" ht="15" hidden="false" customHeight="true" outlineLevel="0" collapsed="false">
      <c r="A149" s="56" t="s">
        <v>2695</v>
      </c>
      <c r="B149" s="56" t="s">
        <v>15572</v>
      </c>
      <c r="C149" s="56" t="s">
        <v>27</v>
      </c>
      <c r="D149" s="56" t="s">
        <v>10069</v>
      </c>
      <c r="E149" s="56" t="s">
        <v>15544</v>
      </c>
      <c r="F149" s="56" t="s">
        <v>15539</v>
      </c>
      <c r="G149" s="56" t="n">
        <v>33416</v>
      </c>
      <c r="H149" s="56" t="n">
        <v>11461</v>
      </c>
      <c r="I149" s="54" t="n">
        <f aca="false">IF(G149=0,0,ROUND(H149/G149*100,2))</f>
        <v>34.3</v>
      </c>
      <c r="J149" s="56" t="s">
        <v>15540</v>
      </c>
      <c r="K149" s="56" t="n">
        <v>13</v>
      </c>
      <c r="L149" s="56" t="n">
        <v>16</v>
      </c>
      <c r="M149" s="56" t="n">
        <v>4.51</v>
      </c>
      <c r="N149" s="56" t="n">
        <v>195895</v>
      </c>
      <c r="O149" s="56" t="s">
        <v>10061</v>
      </c>
      <c r="P149" s="55" t="n">
        <f aca="false">G149-H149</f>
        <v>21955</v>
      </c>
      <c r="Q149" s="55" t="str">
        <f aca="false">IF(I149&gt;=90,"Over-Utilized",IF(I149&gt;=70,"Optimal","Under-Utilized"))</f>
        <v>Under-Utilized</v>
      </c>
      <c r="R149" s="55" t="n">
        <f aca="false">ROUND(100-I149,2)</f>
        <v>65.7</v>
      </c>
    </row>
    <row r="150" customFormat="false" ht="15" hidden="false" customHeight="true" outlineLevel="0" collapsed="false">
      <c r="A150" s="52" t="s">
        <v>5739</v>
      </c>
      <c r="B150" s="52" t="s">
        <v>15564</v>
      </c>
      <c r="C150" s="52" t="s">
        <v>20</v>
      </c>
      <c r="D150" s="52" t="s">
        <v>10078</v>
      </c>
      <c r="E150" s="52" t="s">
        <v>10063</v>
      </c>
      <c r="F150" s="52" t="s">
        <v>15539</v>
      </c>
      <c r="G150" s="52" t="n">
        <v>42234</v>
      </c>
      <c r="H150" s="52" t="n">
        <v>25644</v>
      </c>
      <c r="I150" s="54" t="n">
        <f aca="false">IF(G150=0,0,ROUND(H150/G150*100,2))</f>
        <v>60.72</v>
      </c>
      <c r="J150" s="52" t="s">
        <v>15548</v>
      </c>
      <c r="K150" s="52" t="n">
        <v>16</v>
      </c>
      <c r="L150" s="52" t="n">
        <v>39</v>
      </c>
      <c r="M150" s="52" t="n">
        <v>1.85</v>
      </c>
      <c r="N150" s="52" t="n">
        <v>214047</v>
      </c>
      <c r="O150" s="52" t="s">
        <v>10061</v>
      </c>
      <c r="P150" s="55" t="n">
        <f aca="false">G150-H150</f>
        <v>16590</v>
      </c>
      <c r="Q150" s="55" t="str">
        <f aca="false">IF(I150&gt;=90,"Over-Utilized",IF(I150&gt;=70,"Optimal","Under-Utilized"))</f>
        <v>Under-Utilized</v>
      </c>
      <c r="R150" s="55" t="n">
        <f aca="false">ROUND(100-I150,2)</f>
        <v>39.28</v>
      </c>
    </row>
    <row r="151" customFormat="false" ht="15" hidden="false" customHeight="true" outlineLevel="0" collapsed="false">
      <c r="A151" s="56" t="s">
        <v>7337</v>
      </c>
      <c r="B151" s="56" t="s">
        <v>15557</v>
      </c>
      <c r="C151" s="56" t="s">
        <v>17</v>
      </c>
      <c r="D151" s="56" t="s">
        <v>10069</v>
      </c>
      <c r="E151" s="56" t="s">
        <v>15550</v>
      </c>
      <c r="F151" s="56" t="s">
        <v>15539</v>
      </c>
      <c r="G151" s="56" t="n">
        <v>37644</v>
      </c>
      <c r="H151" s="56" t="n">
        <v>14996</v>
      </c>
      <c r="I151" s="54" t="n">
        <f aca="false">IF(G151=0,0,ROUND(H151/G151*100,2))</f>
        <v>39.84</v>
      </c>
      <c r="J151" s="56" t="s">
        <v>15540</v>
      </c>
      <c r="K151" s="56" t="n">
        <v>6</v>
      </c>
      <c r="L151" s="56" t="n">
        <v>199</v>
      </c>
      <c r="M151" s="56" t="n">
        <v>4.34</v>
      </c>
      <c r="N151" s="56" t="n">
        <v>453598</v>
      </c>
      <c r="O151" s="56" t="s">
        <v>10061</v>
      </c>
      <c r="P151" s="55" t="n">
        <f aca="false">G151-H151</f>
        <v>22648</v>
      </c>
      <c r="Q151" s="55" t="str">
        <f aca="false">IF(I151&gt;=90,"Over-Utilized",IF(I151&gt;=70,"Optimal","Under-Utilized"))</f>
        <v>Under-Utilized</v>
      </c>
      <c r="R151" s="55" t="n">
        <f aca="false">ROUND(100-I151,2)</f>
        <v>60.16</v>
      </c>
    </row>
    <row r="152" customFormat="false" ht="15" hidden="false" customHeight="true" outlineLevel="0" collapsed="false">
      <c r="A152" s="52" t="s">
        <v>3924</v>
      </c>
      <c r="B152" s="52" t="s">
        <v>15573</v>
      </c>
      <c r="C152" s="52" t="s">
        <v>25</v>
      </c>
      <c r="D152" s="52" t="s">
        <v>10190</v>
      </c>
      <c r="E152" s="52" t="s">
        <v>15544</v>
      </c>
      <c r="F152" s="52" t="s">
        <v>15547</v>
      </c>
      <c r="G152" s="52" t="n">
        <v>5043</v>
      </c>
      <c r="H152" s="52" t="n">
        <v>4012</v>
      </c>
      <c r="I152" s="54" t="n">
        <f aca="false">IF(G152=0,0,ROUND(H152/G152*100,2))</f>
        <v>79.56</v>
      </c>
      <c r="J152" s="52" t="s">
        <v>15548</v>
      </c>
      <c r="K152" s="52" t="n">
        <v>14</v>
      </c>
      <c r="L152" s="52" t="n">
        <v>176</v>
      </c>
      <c r="M152" s="52" t="n">
        <v>1.91</v>
      </c>
      <c r="N152" s="52" t="n">
        <v>443150</v>
      </c>
      <c r="O152" s="52" t="s">
        <v>10061</v>
      </c>
      <c r="P152" s="55" t="n">
        <f aca="false">G152-H152</f>
        <v>1031</v>
      </c>
      <c r="Q152" s="55" t="str">
        <f aca="false">IF(I152&gt;=90,"Over-Utilized",IF(I152&gt;=70,"Optimal","Under-Utilized"))</f>
        <v>Optimal</v>
      </c>
      <c r="R152" s="55" t="n">
        <f aca="false">ROUND(100-I152,2)</f>
        <v>20.44</v>
      </c>
    </row>
    <row r="153" customFormat="false" ht="15" hidden="false" customHeight="true" outlineLevel="0" collapsed="false">
      <c r="A153" s="56" t="s">
        <v>11353</v>
      </c>
      <c r="B153" s="56" t="s">
        <v>15584</v>
      </c>
      <c r="C153" s="56" t="s">
        <v>17</v>
      </c>
      <c r="D153" s="56" t="s">
        <v>10073</v>
      </c>
      <c r="E153" s="56" t="s">
        <v>10063</v>
      </c>
      <c r="F153" s="56" t="s">
        <v>15545</v>
      </c>
      <c r="G153" s="56" t="n">
        <v>20619</v>
      </c>
      <c r="H153" s="56" t="n">
        <v>12563</v>
      </c>
      <c r="I153" s="54" t="n">
        <f aca="false">IF(G153=0,0,ROUND(H153/G153*100,2))</f>
        <v>60.93</v>
      </c>
      <c r="J153" s="56" t="s">
        <v>15540</v>
      </c>
      <c r="K153" s="56" t="n">
        <v>6</v>
      </c>
      <c r="L153" s="56" t="n">
        <v>25</v>
      </c>
      <c r="M153" s="56" t="n">
        <v>4.12</v>
      </c>
      <c r="N153" s="56" t="n">
        <v>68162</v>
      </c>
      <c r="O153" s="56" t="s">
        <v>10061</v>
      </c>
      <c r="P153" s="55" t="n">
        <f aca="false">G153-H153</f>
        <v>8056</v>
      </c>
      <c r="Q153" s="55" t="str">
        <f aca="false">IF(I153&gt;=90,"Over-Utilized",IF(I153&gt;=70,"Optimal","Under-Utilized"))</f>
        <v>Under-Utilized</v>
      </c>
      <c r="R153" s="55" t="n">
        <f aca="false">ROUND(100-I153,2)</f>
        <v>39.07</v>
      </c>
    </row>
    <row r="154" customFormat="false" ht="15" hidden="false" customHeight="true" outlineLevel="0" collapsed="false">
      <c r="A154" s="52" t="s">
        <v>3862</v>
      </c>
      <c r="B154" s="52" t="s">
        <v>15569</v>
      </c>
      <c r="C154" s="52" t="s">
        <v>14</v>
      </c>
      <c r="D154" s="52" t="s">
        <v>10073</v>
      </c>
      <c r="E154" s="52" t="s">
        <v>15542</v>
      </c>
      <c r="F154" s="52" t="s">
        <v>15547</v>
      </c>
      <c r="G154" s="52" t="n">
        <v>42331</v>
      </c>
      <c r="H154" s="52" t="n">
        <v>25578</v>
      </c>
      <c r="I154" s="54" t="n">
        <f aca="false">IF(G154=0,0,ROUND(H154/G154*100,2))</f>
        <v>60.42</v>
      </c>
      <c r="J154" s="52" t="s">
        <v>15548</v>
      </c>
      <c r="K154" s="52" t="n">
        <v>18</v>
      </c>
      <c r="L154" s="52" t="n">
        <v>197</v>
      </c>
      <c r="M154" s="52" t="n">
        <v>3.99</v>
      </c>
      <c r="N154" s="52" t="n">
        <v>113673</v>
      </c>
      <c r="O154" s="52" t="s">
        <v>10061</v>
      </c>
      <c r="P154" s="55" t="n">
        <f aca="false">G154-H154</f>
        <v>16753</v>
      </c>
      <c r="Q154" s="55" t="str">
        <f aca="false">IF(I154&gt;=90,"Over-Utilized",IF(I154&gt;=70,"Optimal","Under-Utilized"))</f>
        <v>Under-Utilized</v>
      </c>
      <c r="R154" s="55" t="n">
        <f aca="false">ROUND(100-I154,2)</f>
        <v>39.58</v>
      </c>
    </row>
    <row r="155" customFormat="false" ht="15" hidden="false" customHeight="true" outlineLevel="0" collapsed="false">
      <c r="A155" s="56" t="s">
        <v>3252</v>
      </c>
      <c r="B155" s="56" t="s">
        <v>15582</v>
      </c>
      <c r="C155" s="56" t="s">
        <v>23</v>
      </c>
      <c r="D155" s="56" t="s">
        <v>10117</v>
      </c>
      <c r="E155" s="56" t="s">
        <v>10063</v>
      </c>
      <c r="F155" s="56" t="s">
        <v>15547</v>
      </c>
      <c r="G155" s="56" t="n">
        <v>48761</v>
      </c>
      <c r="H155" s="56" t="n">
        <v>24048</v>
      </c>
      <c r="I155" s="54" t="n">
        <f aca="false">IF(G155=0,0,ROUND(H155/G155*100,2))</f>
        <v>49.32</v>
      </c>
      <c r="J155" s="56" t="s">
        <v>15548</v>
      </c>
      <c r="K155" s="56" t="n">
        <v>11</v>
      </c>
      <c r="L155" s="56" t="n">
        <v>83</v>
      </c>
      <c r="M155" s="56" t="n">
        <v>0.54</v>
      </c>
      <c r="N155" s="56" t="n">
        <v>366004</v>
      </c>
      <c r="O155" s="56" t="s">
        <v>10061</v>
      </c>
      <c r="P155" s="55" t="n">
        <f aca="false">G155-H155</f>
        <v>24713</v>
      </c>
      <c r="Q155" s="55" t="str">
        <f aca="false">IF(I155&gt;=90,"Over-Utilized",IF(I155&gt;=70,"Optimal","Under-Utilized"))</f>
        <v>Under-Utilized</v>
      </c>
      <c r="R155" s="55" t="n">
        <f aca="false">ROUND(100-I155,2)</f>
        <v>50.68</v>
      </c>
    </row>
    <row r="156" customFormat="false" ht="15" hidden="false" customHeight="true" outlineLevel="0" collapsed="false">
      <c r="A156" s="52" t="s">
        <v>3737</v>
      </c>
      <c r="B156" s="52" t="s">
        <v>15562</v>
      </c>
      <c r="C156" s="52" t="s">
        <v>25</v>
      </c>
      <c r="D156" s="52" t="s">
        <v>10190</v>
      </c>
      <c r="E156" s="52" t="s">
        <v>15560</v>
      </c>
      <c r="F156" s="52" t="s">
        <v>15539</v>
      </c>
      <c r="G156" s="52" t="n">
        <v>29606</v>
      </c>
      <c r="H156" s="52" t="n">
        <v>7953</v>
      </c>
      <c r="I156" s="54" t="n">
        <f aca="false">IF(G156=0,0,ROUND(H156/G156*100,2))</f>
        <v>26.86</v>
      </c>
      <c r="J156" s="52" t="s">
        <v>15540</v>
      </c>
      <c r="K156" s="52" t="n">
        <v>4</v>
      </c>
      <c r="L156" s="52" t="n">
        <v>55</v>
      </c>
      <c r="M156" s="52" t="n">
        <v>4.09</v>
      </c>
      <c r="N156" s="52" t="n">
        <v>89846</v>
      </c>
      <c r="O156" s="52" t="s">
        <v>10061</v>
      </c>
      <c r="P156" s="55" t="n">
        <f aca="false">G156-H156</f>
        <v>21653</v>
      </c>
      <c r="Q156" s="55" t="str">
        <f aca="false">IF(I156&gt;=90,"Over-Utilized",IF(I156&gt;=70,"Optimal","Under-Utilized"))</f>
        <v>Under-Utilized</v>
      </c>
      <c r="R156" s="55" t="n">
        <f aca="false">ROUND(100-I156,2)</f>
        <v>73.14</v>
      </c>
    </row>
    <row r="157" customFormat="false" ht="15" hidden="false" customHeight="true" outlineLevel="0" collapsed="false">
      <c r="A157" s="56" t="s">
        <v>1019</v>
      </c>
      <c r="B157" s="56" t="s">
        <v>15552</v>
      </c>
      <c r="C157" s="56" t="s">
        <v>27</v>
      </c>
      <c r="D157" s="56" t="s">
        <v>10069</v>
      </c>
      <c r="E157" s="56" t="s">
        <v>15542</v>
      </c>
      <c r="F157" s="56" t="s">
        <v>15539</v>
      </c>
      <c r="G157" s="56" t="n">
        <v>48083</v>
      </c>
      <c r="H157" s="56" t="n">
        <v>43556</v>
      </c>
      <c r="I157" s="54" t="n">
        <f aca="false">IF(G157=0,0,ROUND(H157/G157*100,2))</f>
        <v>90.59</v>
      </c>
      <c r="J157" s="56" t="s">
        <v>15540</v>
      </c>
      <c r="K157" s="56" t="n">
        <v>20</v>
      </c>
      <c r="L157" s="56" t="n">
        <v>155</v>
      </c>
      <c r="M157" s="56" t="n">
        <v>0.78</v>
      </c>
      <c r="N157" s="56" t="n">
        <v>62109</v>
      </c>
      <c r="O157" s="56" t="s">
        <v>10066</v>
      </c>
      <c r="P157" s="55" t="n">
        <f aca="false">G157-H157</f>
        <v>4527</v>
      </c>
      <c r="Q157" s="55" t="str">
        <f aca="false">IF(I157&gt;=90,"Over-Utilized",IF(I157&gt;=70,"Optimal","Under-Utilized"))</f>
        <v>Over-Utilized</v>
      </c>
      <c r="R157" s="55" t="n">
        <f aca="false">ROUND(100-I157,2)</f>
        <v>9.41</v>
      </c>
    </row>
    <row r="158" customFormat="false" ht="15" hidden="false" customHeight="true" outlineLevel="0" collapsed="false">
      <c r="A158" s="52" t="s">
        <v>3408</v>
      </c>
      <c r="B158" s="52" t="s">
        <v>15538</v>
      </c>
      <c r="C158" s="52" t="s">
        <v>11</v>
      </c>
      <c r="D158" s="52" t="s">
        <v>10190</v>
      </c>
      <c r="E158" s="52" t="s">
        <v>15550</v>
      </c>
      <c r="F158" s="52" t="s">
        <v>15547</v>
      </c>
      <c r="G158" s="52" t="n">
        <v>17572</v>
      </c>
      <c r="H158" s="52" t="n">
        <v>3201</v>
      </c>
      <c r="I158" s="54" t="n">
        <f aca="false">IF(G158=0,0,ROUND(H158/G158*100,2))</f>
        <v>18.22</v>
      </c>
      <c r="J158" s="52" t="s">
        <v>15540</v>
      </c>
      <c r="K158" s="52" t="n">
        <v>11</v>
      </c>
      <c r="L158" s="52" t="n">
        <v>114</v>
      </c>
      <c r="M158" s="52" t="n">
        <v>0.54</v>
      </c>
      <c r="N158" s="52" t="n">
        <v>299160</v>
      </c>
      <c r="O158" s="52" t="s">
        <v>10061</v>
      </c>
      <c r="P158" s="55" t="n">
        <f aca="false">G158-H158</f>
        <v>14371</v>
      </c>
      <c r="Q158" s="55" t="str">
        <f aca="false">IF(I158&gt;=90,"Over-Utilized",IF(I158&gt;=70,"Optimal","Under-Utilized"))</f>
        <v>Under-Utilized</v>
      </c>
      <c r="R158" s="55" t="n">
        <f aca="false">ROUND(100-I158,2)</f>
        <v>81.78</v>
      </c>
    </row>
    <row r="159" customFormat="false" ht="15" hidden="false" customHeight="true" outlineLevel="0" collapsed="false">
      <c r="A159" s="56" t="s">
        <v>1804</v>
      </c>
      <c r="B159" s="56" t="s">
        <v>15562</v>
      </c>
      <c r="C159" s="56" t="s">
        <v>25</v>
      </c>
      <c r="D159" s="56" t="s">
        <v>10112</v>
      </c>
      <c r="E159" s="56" t="s">
        <v>10063</v>
      </c>
      <c r="F159" s="56" t="s">
        <v>15547</v>
      </c>
      <c r="G159" s="56" t="n">
        <v>8461</v>
      </c>
      <c r="H159" s="56" t="n">
        <v>1970</v>
      </c>
      <c r="I159" s="54" t="n">
        <f aca="false">IF(G159=0,0,ROUND(H159/G159*100,2))</f>
        <v>23.28</v>
      </c>
      <c r="J159" s="56" t="s">
        <v>15540</v>
      </c>
      <c r="K159" s="56" t="n">
        <v>18</v>
      </c>
      <c r="L159" s="56" t="n">
        <v>191</v>
      </c>
      <c r="M159" s="56" t="n">
        <v>2.15</v>
      </c>
      <c r="N159" s="56" t="n">
        <v>80896</v>
      </c>
      <c r="O159" s="56" t="s">
        <v>10061</v>
      </c>
      <c r="P159" s="55" t="n">
        <f aca="false">G159-H159</f>
        <v>6491</v>
      </c>
      <c r="Q159" s="55" t="str">
        <f aca="false">IF(I159&gt;=90,"Over-Utilized",IF(I159&gt;=70,"Optimal","Under-Utilized"))</f>
        <v>Under-Utilized</v>
      </c>
      <c r="R159" s="55" t="n">
        <f aca="false">ROUND(100-I159,2)</f>
        <v>76.72</v>
      </c>
    </row>
    <row r="160" customFormat="false" ht="15" hidden="false" customHeight="true" outlineLevel="0" collapsed="false">
      <c r="A160" s="52" t="s">
        <v>5298</v>
      </c>
      <c r="B160" s="52" t="s">
        <v>15570</v>
      </c>
      <c r="C160" s="52" t="s">
        <v>11</v>
      </c>
      <c r="D160" s="52" t="s">
        <v>10112</v>
      </c>
      <c r="E160" s="52" t="s">
        <v>15550</v>
      </c>
      <c r="F160" s="52" t="s">
        <v>15545</v>
      </c>
      <c r="G160" s="52" t="n">
        <v>45932</v>
      </c>
      <c r="H160" s="52" t="n">
        <v>41155</v>
      </c>
      <c r="I160" s="54" t="n">
        <f aca="false">IF(G160=0,0,ROUND(H160/G160*100,2))</f>
        <v>89.6</v>
      </c>
      <c r="J160" s="52" t="s">
        <v>15540</v>
      </c>
      <c r="K160" s="52" t="n">
        <v>19</v>
      </c>
      <c r="L160" s="52" t="n">
        <v>116</v>
      </c>
      <c r="M160" s="52" t="n">
        <v>0.89</v>
      </c>
      <c r="N160" s="52" t="n">
        <v>272106</v>
      </c>
      <c r="O160" s="52" t="s">
        <v>10061</v>
      </c>
      <c r="P160" s="55" t="n">
        <f aca="false">G160-H160</f>
        <v>4777</v>
      </c>
      <c r="Q160" s="55" t="str">
        <f aca="false">IF(I160&gt;=90,"Over-Utilized",IF(I160&gt;=70,"Optimal","Under-Utilized"))</f>
        <v>Optimal</v>
      </c>
      <c r="R160" s="55" t="n">
        <f aca="false">ROUND(100-I160,2)</f>
        <v>10.4</v>
      </c>
    </row>
    <row r="161" customFormat="false" ht="15" hidden="false" customHeight="true" outlineLevel="0" collapsed="false">
      <c r="A161" s="56" t="s">
        <v>1314</v>
      </c>
      <c r="B161" s="56" t="s">
        <v>15586</v>
      </c>
      <c r="C161" s="56" t="s">
        <v>25</v>
      </c>
      <c r="D161" s="56" t="s">
        <v>10117</v>
      </c>
      <c r="E161" s="56" t="s">
        <v>15560</v>
      </c>
      <c r="F161" s="56" t="s">
        <v>15547</v>
      </c>
      <c r="G161" s="56" t="n">
        <v>9416</v>
      </c>
      <c r="H161" s="56" t="n">
        <v>2200</v>
      </c>
      <c r="I161" s="54" t="n">
        <f aca="false">IF(G161=0,0,ROUND(H161/G161*100,2))</f>
        <v>23.36</v>
      </c>
      <c r="J161" s="56" t="s">
        <v>15551</v>
      </c>
      <c r="K161" s="56" t="n">
        <v>4</v>
      </c>
      <c r="L161" s="56" t="n">
        <v>188</v>
      </c>
      <c r="M161" s="56" t="n">
        <v>3.68</v>
      </c>
      <c r="N161" s="56" t="n">
        <v>276125</v>
      </c>
      <c r="O161" s="56" t="s">
        <v>10061</v>
      </c>
      <c r="P161" s="55" t="n">
        <f aca="false">G161-H161</f>
        <v>7216</v>
      </c>
      <c r="Q161" s="55" t="str">
        <f aca="false">IF(I161&gt;=90,"Over-Utilized",IF(I161&gt;=70,"Optimal","Under-Utilized"))</f>
        <v>Under-Utilized</v>
      </c>
      <c r="R161" s="55" t="n">
        <f aca="false">ROUND(100-I161,2)</f>
        <v>76.64</v>
      </c>
    </row>
    <row r="162" customFormat="false" ht="15" hidden="false" customHeight="true" outlineLevel="0" collapsed="false">
      <c r="A162" s="52" t="s">
        <v>6230</v>
      </c>
      <c r="B162" s="52" t="s">
        <v>15557</v>
      </c>
      <c r="C162" s="52" t="s">
        <v>17</v>
      </c>
      <c r="D162" s="52" t="s">
        <v>10073</v>
      </c>
      <c r="E162" s="52" t="s">
        <v>15544</v>
      </c>
      <c r="F162" s="52" t="s">
        <v>15547</v>
      </c>
      <c r="G162" s="52" t="n">
        <v>7046</v>
      </c>
      <c r="H162" s="52" t="n">
        <v>2675</v>
      </c>
      <c r="I162" s="54" t="n">
        <f aca="false">IF(G162=0,0,ROUND(H162/G162*100,2))</f>
        <v>37.96</v>
      </c>
      <c r="J162" s="52" t="s">
        <v>15548</v>
      </c>
      <c r="K162" s="52" t="n">
        <v>18</v>
      </c>
      <c r="L162" s="52" t="n">
        <v>164</v>
      </c>
      <c r="M162" s="52" t="n">
        <v>0.73</v>
      </c>
      <c r="N162" s="52" t="n">
        <v>295266</v>
      </c>
      <c r="O162" s="52" t="s">
        <v>10061</v>
      </c>
      <c r="P162" s="55" t="n">
        <f aca="false">G162-H162</f>
        <v>4371</v>
      </c>
      <c r="Q162" s="55" t="str">
        <f aca="false">IF(I162&gt;=90,"Over-Utilized",IF(I162&gt;=70,"Optimal","Under-Utilized"))</f>
        <v>Under-Utilized</v>
      </c>
      <c r="R162" s="55" t="n">
        <f aca="false">ROUND(100-I162,2)</f>
        <v>62.04</v>
      </c>
    </row>
    <row r="163" customFormat="false" ht="15" hidden="false" customHeight="true" outlineLevel="0" collapsed="false">
      <c r="A163" s="56" t="s">
        <v>3277</v>
      </c>
      <c r="B163" s="56" t="s">
        <v>15570</v>
      </c>
      <c r="C163" s="56" t="s">
        <v>11</v>
      </c>
      <c r="D163" s="56" t="s">
        <v>10073</v>
      </c>
      <c r="E163" s="56" t="s">
        <v>15554</v>
      </c>
      <c r="F163" s="56" t="s">
        <v>15547</v>
      </c>
      <c r="G163" s="56" t="n">
        <v>25893</v>
      </c>
      <c r="H163" s="56" t="n">
        <v>22497</v>
      </c>
      <c r="I163" s="54" t="n">
        <f aca="false">IF(G163=0,0,ROUND(H163/G163*100,2))</f>
        <v>86.88</v>
      </c>
      <c r="J163" s="56" t="s">
        <v>15548</v>
      </c>
      <c r="K163" s="56" t="n">
        <v>5</v>
      </c>
      <c r="L163" s="56" t="n">
        <v>156</v>
      </c>
      <c r="M163" s="56" t="n">
        <v>0.98</v>
      </c>
      <c r="N163" s="56" t="n">
        <v>309072</v>
      </c>
      <c r="O163" s="56" t="s">
        <v>10061</v>
      </c>
      <c r="P163" s="55" t="n">
        <f aca="false">G163-H163</f>
        <v>3396</v>
      </c>
      <c r="Q163" s="55" t="str">
        <f aca="false">IF(I163&gt;=90,"Over-Utilized",IF(I163&gt;=70,"Optimal","Under-Utilized"))</f>
        <v>Optimal</v>
      </c>
      <c r="R163" s="55" t="n">
        <f aca="false">ROUND(100-I163,2)</f>
        <v>13.12</v>
      </c>
    </row>
    <row r="164" customFormat="false" ht="15" hidden="false" customHeight="true" outlineLevel="0" collapsed="false">
      <c r="A164" s="52" t="s">
        <v>2562</v>
      </c>
      <c r="B164" s="52" t="s">
        <v>15538</v>
      </c>
      <c r="C164" s="52" t="s">
        <v>11</v>
      </c>
      <c r="D164" s="52" t="s">
        <v>10132</v>
      </c>
      <c r="E164" s="52" t="s">
        <v>15554</v>
      </c>
      <c r="F164" s="52" t="s">
        <v>15545</v>
      </c>
      <c r="G164" s="52" t="n">
        <v>11097</v>
      </c>
      <c r="H164" s="52" t="n">
        <v>1448</v>
      </c>
      <c r="I164" s="54" t="n">
        <f aca="false">IF(G164=0,0,ROUND(H164/G164*100,2))</f>
        <v>13.05</v>
      </c>
      <c r="J164" s="52" t="s">
        <v>15551</v>
      </c>
      <c r="K164" s="52" t="n">
        <v>8</v>
      </c>
      <c r="L164" s="52" t="n">
        <v>34</v>
      </c>
      <c r="M164" s="52" t="n">
        <v>2.49</v>
      </c>
      <c r="N164" s="52" t="n">
        <v>118222</v>
      </c>
      <c r="O164" s="52" t="s">
        <v>10066</v>
      </c>
      <c r="P164" s="55" t="n">
        <f aca="false">G164-H164</f>
        <v>9649</v>
      </c>
      <c r="Q164" s="55" t="str">
        <f aca="false">IF(I164&gt;=90,"Over-Utilized",IF(I164&gt;=70,"Optimal","Under-Utilized"))</f>
        <v>Under-Utilized</v>
      </c>
      <c r="R164" s="55" t="n">
        <f aca="false">ROUND(100-I164,2)</f>
        <v>86.95</v>
      </c>
    </row>
    <row r="165" customFormat="false" ht="15" hidden="false" customHeight="true" outlineLevel="0" collapsed="false">
      <c r="A165" s="56" t="s">
        <v>11107</v>
      </c>
      <c r="B165" s="56" t="s">
        <v>15541</v>
      </c>
      <c r="C165" s="56" t="s">
        <v>25</v>
      </c>
      <c r="D165" s="56" t="s">
        <v>10058</v>
      </c>
      <c r="E165" s="56" t="s">
        <v>15554</v>
      </c>
      <c r="F165" s="56" t="s">
        <v>15539</v>
      </c>
      <c r="G165" s="56" t="n">
        <v>42027</v>
      </c>
      <c r="H165" s="56" t="n">
        <v>26428</v>
      </c>
      <c r="I165" s="54" t="n">
        <f aca="false">IF(G165=0,0,ROUND(H165/G165*100,2))</f>
        <v>62.88</v>
      </c>
      <c r="J165" s="56" t="s">
        <v>15551</v>
      </c>
      <c r="K165" s="56" t="n">
        <v>4</v>
      </c>
      <c r="L165" s="56" t="n">
        <v>133</v>
      </c>
      <c r="M165" s="56" t="n">
        <v>0.88</v>
      </c>
      <c r="N165" s="56" t="n">
        <v>436216</v>
      </c>
      <c r="O165" s="56" t="s">
        <v>10061</v>
      </c>
      <c r="P165" s="55" t="n">
        <f aca="false">G165-H165</f>
        <v>15599</v>
      </c>
      <c r="Q165" s="55" t="str">
        <f aca="false">IF(I165&gt;=90,"Over-Utilized",IF(I165&gt;=70,"Optimal","Under-Utilized"))</f>
        <v>Under-Utilized</v>
      </c>
      <c r="R165" s="55" t="n">
        <f aca="false">ROUND(100-I165,2)</f>
        <v>37.12</v>
      </c>
    </row>
    <row r="166" customFormat="false" ht="15" hidden="false" customHeight="true" outlineLevel="0" collapsed="false">
      <c r="A166" s="52" t="s">
        <v>841</v>
      </c>
      <c r="B166" s="52" t="s">
        <v>15574</v>
      </c>
      <c r="C166" s="52" t="s">
        <v>20</v>
      </c>
      <c r="D166" s="52" t="s">
        <v>10063</v>
      </c>
      <c r="E166" s="52" t="s">
        <v>15544</v>
      </c>
      <c r="F166" s="52" t="s">
        <v>15545</v>
      </c>
      <c r="G166" s="52" t="n">
        <v>36904</v>
      </c>
      <c r="H166" s="52" t="n">
        <v>6345</v>
      </c>
      <c r="I166" s="54" t="n">
        <f aca="false">IF(G166=0,0,ROUND(H166/G166*100,2))</f>
        <v>17.19</v>
      </c>
      <c r="J166" s="52" t="s">
        <v>15540</v>
      </c>
      <c r="K166" s="52" t="n">
        <v>3</v>
      </c>
      <c r="L166" s="52" t="n">
        <v>92</v>
      </c>
      <c r="M166" s="52" t="n">
        <v>4.16</v>
      </c>
      <c r="N166" s="52" t="n">
        <v>63578</v>
      </c>
      <c r="O166" s="52" t="s">
        <v>10061</v>
      </c>
      <c r="P166" s="55" t="n">
        <f aca="false">G166-H166</f>
        <v>30559</v>
      </c>
      <c r="Q166" s="55" t="str">
        <f aca="false">IF(I166&gt;=90,"Over-Utilized",IF(I166&gt;=70,"Optimal","Under-Utilized"))</f>
        <v>Under-Utilized</v>
      </c>
      <c r="R166" s="55" t="n">
        <f aca="false">ROUND(100-I166,2)</f>
        <v>82.81</v>
      </c>
    </row>
    <row r="167" customFormat="false" ht="15" hidden="false" customHeight="true" outlineLevel="0" collapsed="false">
      <c r="A167" s="56" t="s">
        <v>2362</v>
      </c>
      <c r="B167" s="56" t="s">
        <v>15564</v>
      </c>
      <c r="C167" s="56" t="s">
        <v>20</v>
      </c>
      <c r="D167" s="56" t="s">
        <v>10058</v>
      </c>
      <c r="E167" s="56" t="s">
        <v>15550</v>
      </c>
      <c r="F167" s="56" t="s">
        <v>15545</v>
      </c>
      <c r="G167" s="56" t="n">
        <v>14496</v>
      </c>
      <c r="H167" s="56" t="n">
        <v>13107</v>
      </c>
      <c r="I167" s="54" t="n">
        <f aca="false">IF(G167=0,0,ROUND(H167/G167*100,2))</f>
        <v>90.42</v>
      </c>
      <c r="J167" s="56" t="s">
        <v>15540</v>
      </c>
      <c r="K167" s="56" t="n">
        <v>20</v>
      </c>
      <c r="L167" s="56" t="n">
        <v>104</v>
      </c>
      <c r="M167" s="56" t="n">
        <v>2.43</v>
      </c>
      <c r="N167" s="56" t="n">
        <v>481167</v>
      </c>
      <c r="O167" s="56" t="s">
        <v>10061</v>
      </c>
      <c r="P167" s="55" t="n">
        <f aca="false">G167-H167</f>
        <v>1389</v>
      </c>
      <c r="Q167" s="55" t="str">
        <f aca="false">IF(I167&gt;=90,"Over-Utilized",IF(I167&gt;=70,"Optimal","Under-Utilized"))</f>
        <v>Over-Utilized</v>
      </c>
      <c r="R167" s="55" t="n">
        <f aca="false">ROUND(100-I167,2)</f>
        <v>9.58</v>
      </c>
    </row>
    <row r="168" customFormat="false" ht="15" hidden="false" customHeight="true" outlineLevel="0" collapsed="false">
      <c r="A168" s="52" t="s">
        <v>661</v>
      </c>
      <c r="B168" s="52" t="s">
        <v>15571</v>
      </c>
      <c r="C168" s="52" t="s">
        <v>27</v>
      </c>
      <c r="D168" s="52" t="s">
        <v>10069</v>
      </c>
      <c r="E168" s="52" t="s">
        <v>15560</v>
      </c>
      <c r="F168" s="52" t="s">
        <v>15539</v>
      </c>
      <c r="G168" s="52" t="n">
        <v>35028</v>
      </c>
      <c r="H168" s="52" t="n">
        <v>31413</v>
      </c>
      <c r="I168" s="54" t="n">
        <f aca="false">IF(G168=0,0,ROUND(H168/G168*100,2))</f>
        <v>89.68</v>
      </c>
      <c r="J168" s="52" t="s">
        <v>15540</v>
      </c>
      <c r="K168" s="52" t="n">
        <v>16</v>
      </c>
      <c r="L168" s="52" t="n">
        <v>98</v>
      </c>
      <c r="M168" s="52" t="n">
        <v>3.88</v>
      </c>
      <c r="N168" s="52" t="n">
        <v>119073</v>
      </c>
      <c r="O168" s="52" t="s">
        <v>10066</v>
      </c>
      <c r="P168" s="55" t="n">
        <f aca="false">G168-H168</f>
        <v>3615</v>
      </c>
      <c r="Q168" s="55" t="str">
        <f aca="false">IF(I168&gt;=90,"Over-Utilized",IF(I168&gt;=70,"Optimal","Under-Utilized"))</f>
        <v>Optimal</v>
      </c>
      <c r="R168" s="55" t="n">
        <f aca="false">ROUND(100-I168,2)</f>
        <v>10.32</v>
      </c>
    </row>
    <row r="169" customFormat="false" ht="15" hidden="false" customHeight="true" outlineLevel="0" collapsed="false">
      <c r="A169" s="56" t="s">
        <v>1002</v>
      </c>
      <c r="B169" s="56" t="s">
        <v>15581</v>
      </c>
      <c r="C169" s="56" t="s">
        <v>23</v>
      </c>
      <c r="D169" s="56" t="s">
        <v>10112</v>
      </c>
      <c r="E169" s="56" t="s">
        <v>15550</v>
      </c>
      <c r="F169" s="56" t="s">
        <v>15547</v>
      </c>
      <c r="G169" s="56" t="n">
        <v>15817</v>
      </c>
      <c r="H169" s="56" t="n">
        <v>1532</v>
      </c>
      <c r="I169" s="54" t="n">
        <f aca="false">IF(G169=0,0,ROUND(H169/G169*100,2))</f>
        <v>9.69</v>
      </c>
      <c r="J169" s="56" t="s">
        <v>15540</v>
      </c>
      <c r="K169" s="56" t="n">
        <v>2</v>
      </c>
      <c r="L169" s="56" t="n">
        <v>60</v>
      </c>
      <c r="M169" s="56" t="n">
        <v>3.48</v>
      </c>
      <c r="N169" s="56" t="n">
        <v>481856</v>
      </c>
      <c r="O169" s="56" t="s">
        <v>10061</v>
      </c>
      <c r="P169" s="55" t="n">
        <f aca="false">G169-H169</f>
        <v>14285</v>
      </c>
      <c r="Q169" s="55" t="str">
        <f aca="false">IF(I169&gt;=90,"Over-Utilized",IF(I169&gt;=70,"Optimal","Under-Utilized"))</f>
        <v>Under-Utilized</v>
      </c>
      <c r="R169" s="55" t="n">
        <f aca="false">ROUND(100-I169,2)</f>
        <v>90.31</v>
      </c>
    </row>
    <row r="170" customFormat="false" ht="15" hidden="false" customHeight="true" outlineLevel="0" collapsed="false">
      <c r="A170" s="52" t="s">
        <v>1679</v>
      </c>
      <c r="B170" s="52" t="s">
        <v>15568</v>
      </c>
      <c r="C170" s="52" t="s">
        <v>17</v>
      </c>
      <c r="D170" s="52" t="s">
        <v>10112</v>
      </c>
      <c r="E170" s="52" t="s">
        <v>15542</v>
      </c>
      <c r="F170" s="52" t="s">
        <v>15547</v>
      </c>
      <c r="G170" s="52" t="n">
        <v>43750</v>
      </c>
      <c r="H170" s="52" t="n">
        <v>3895</v>
      </c>
      <c r="I170" s="54" t="n">
        <f aca="false">IF(G170=0,0,ROUND(H170/G170*100,2))</f>
        <v>8.9</v>
      </c>
      <c r="J170" s="52" t="s">
        <v>15548</v>
      </c>
      <c r="K170" s="52" t="n">
        <v>20</v>
      </c>
      <c r="L170" s="52" t="n">
        <v>166</v>
      </c>
      <c r="M170" s="52" t="n">
        <v>2.21</v>
      </c>
      <c r="N170" s="52" t="n">
        <v>397169</v>
      </c>
      <c r="O170" s="52" t="s">
        <v>10061</v>
      </c>
      <c r="P170" s="55" t="n">
        <f aca="false">G170-H170</f>
        <v>39855</v>
      </c>
      <c r="Q170" s="55" t="str">
        <f aca="false">IF(I170&gt;=90,"Over-Utilized",IF(I170&gt;=70,"Optimal","Under-Utilized"))</f>
        <v>Under-Utilized</v>
      </c>
      <c r="R170" s="55" t="n">
        <f aca="false">ROUND(100-I170,2)</f>
        <v>91.1</v>
      </c>
    </row>
    <row r="171" customFormat="false" ht="15" hidden="false" customHeight="true" outlineLevel="0" collapsed="false">
      <c r="A171" s="56" t="s">
        <v>6157</v>
      </c>
      <c r="B171" s="56" t="s">
        <v>15583</v>
      </c>
      <c r="C171" s="56" t="s">
        <v>14</v>
      </c>
      <c r="D171" s="56" t="s">
        <v>10058</v>
      </c>
      <c r="E171" s="56" t="s">
        <v>15554</v>
      </c>
      <c r="F171" s="56" t="s">
        <v>15539</v>
      </c>
      <c r="G171" s="56" t="n">
        <v>27144</v>
      </c>
      <c r="H171" s="56" t="n">
        <v>15427</v>
      </c>
      <c r="I171" s="54" t="n">
        <f aca="false">IF(G171=0,0,ROUND(H171/G171*100,2))</f>
        <v>56.83</v>
      </c>
      <c r="J171" s="56" t="s">
        <v>15551</v>
      </c>
      <c r="K171" s="56" t="n">
        <v>10</v>
      </c>
      <c r="L171" s="56" t="n">
        <v>113</v>
      </c>
      <c r="M171" s="56" t="n">
        <v>4.61</v>
      </c>
      <c r="N171" s="56" t="n">
        <v>438198</v>
      </c>
      <c r="O171" s="56" t="s">
        <v>10066</v>
      </c>
      <c r="P171" s="55" t="n">
        <f aca="false">G171-H171</f>
        <v>11717</v>
      </c>
      <c r="Q171" s="55" t="str">
        <f aca="false">IF(I171&gt;=90,"Over-Utilized",IF(I171&gt;=70,"Optimal","Under-Utilized"))</f>
        <v>Under-Utilized</v>
      </c>
      <c r="R171" s="55" t="n">
        <f aca="false">ROUND(100-I171,2)</f>
        <v>43.17</v>
      </c>
    </row>
    <row r="172" customFormat="false" ht="15" hidden="false" customHeight="true" outlineLevel="0" collapsed="false">
      <c r="A172" s="52" t="s">
        <v>6003</v>
      </c>
      <c r="B172" s="52" t="s">
        <v>15553</v>
      </c>
      <c r="C172" s="52" t="s">
        <v>14</v>
      </c>
      <c r="D172" s="52" t="s">
        <v>10112</v>
      </c>
      <c r="E172" s="52" t="s">
        <v>15550</v>
      </c>
      <c r="F172" s="52" t="s">
        <v>15547</v>
      </c>
      <c r="G172" s="52" t="n">
        <v>45985</v>
      </c>
      <c r="H172" s="52" t="n">
        <v>39922</v>
      </c>
      <c r="I172" s="54" t="n">
        <f aca="false">IF(G172=0,0,ROUND(H172/G172*100,2))</f>
        <v>86.82</v>
      </c>
      <c r="J172" s="52" t="s">
        <v>15548</v>
      </c>
      <c r="K172" s="52" t="n">
        <v>16</v>
      </c>
      <c r="L172" s="52" t="n">
        <v>25</v>
      </c>
      <c r="M172" s="52" t="n">
        <v>0.63</v>
      </c>
      <c r="N172" s="52" t="n">
        <v>98643</v>
      </c>
      <c r="O172" s="52" t="s">
        <v>10061</v>
      </c>
      <c r="P172" s="55" t="n">
        <f aca="false">G172-H172</f>
        <v>6063</v>
      </c>
      <c r="Q172" s="55" t="str">
        <f aca="false">IF(I172&gt;=90,"Over-Utilized",IF(I172&gt;=70,"Optimal","Under-Utilized"))</f>
        <v>Optimal</v>
      </c>
      <c r="R172" s="55" t="n">
        <f aca="false">ROUND(100-I172,2)</f>
        <v>13.18</v>
      </c>
    </row>
    <row r="173" customFormat="false" ht="15" hidden="false" customHeight="true" outlineLevel="0" collapsed="false">
      <c r="A173" s="56" t="s">
        <v>14051</v>
      </c>
      <c r="B173" s="56" t="s">
        <v>15566</v>
      </c>
      <c r="C173" s="56" t="s">
        <v>11</v>
      </c>
      <c r="D173" s="56" t="s">
        <v>10095</v>
      </c>
      <c r="E173" s="56" t="s">
        <v>15560</v>
      </c>
      <c r="F173" s="56" t="s">
        <v>15545</v>
      </c>
      <c r="G173" s="56" t="n">
        <v>1583</v>
      </c>
      <c r="H173" s="56" t="n">
        <v>354</v>
      </c>
      <c r="I173" s="54" t="n">
        <f aca="false">IF(G173=0,0,ROUND(H173/G173*100,2))</f>
        <v>22.36</v>
      </c>
      <c r="J173" s="56" t="s">
        <v>15551</v>
      </c>
      <c r="K173" s="56" t="n">
        <v>3</v>
      </c>
      <c r="L173" s="56" t="n">
        <v>153</v>
      </c>
      <c r="M173" s="56" t="n">
        <v>2.39</v>
      </c>
      <c r="N173" s="56" t="n">
        <v>162341</v>
      </c>
      <c r="O173" s="56" t="s">
        <v>10061</v>
      </c>
      <c r="P173" s="55" t="n">
        <f aca="false">G173-H173</f>
        <v>1229</v>
      </c>
      <c r="Q173" s="55" t="str">
        <f aca="false">IF(I173&gt;=90,"Over-Utilized",IF(I173&gt;=70,"Optimal","Under-Utilized"))</f>
        <v>Under-Utilized</v>
      </c>
      <c r="R173" s="55" t="n">
        <f aca="false">ROUND(100-I173,2)</f>
        <v>77.64</v>
      </c>
    </row>
    <row r="174" customFormat="false" ht="15" hidden="false" customHeight="true" outlineLevel="0" collapsed="false">
      <c r="A174" s="52" t="s">
        <v>3283</v>
      </c>
      <c r="B174" s="52" t="s">
        <v>15543</v>
      </c>
      <c r="C174" s="52" t="s">
        <v>27</v>
      </c>
      <c r="D174" s="52" t="s">
        <v>10087</v>
      </c>
      <c r="E174" s="52" t="s">
        <v>15554</v>
      </c>
      <c r="F174" s="52" t="s">
        <v>15539</v>
      </c>
      <c r="G174" s="52" t="n">
        <v>15122</v>
      </c>
      <c r="H174" s="52" t="n">
        <v>14134</v>
      </c>
      <c r="I174" s="54" t="n">
        <f aca="false">IF(G174=0,0,ROUND(H174/G174*100,2))</f>
        <v>93.47</v>
      </c>
      <c r="J174" s="52" t="s">
        <v>15540</v>
      </c>
      <c r="K174" s="52" t="n">
        <v>11</v>
      </c>
      <c r="L174" s="52" t="n">
        <v>83</v>
      </c>
      <c r="M174" s="52" t="n">
        <v>4.47</v>
      </c>
      <c r="N174" s="52" t="n">
        <v>293770</v>
      </c>
      <c r="O174" s="52" t="s">
        <v>10061</v>
      </c>
      <c r="P174" s="55" t="n">
        <f aca="false">G174-H174</f>
        <v>988</v>
      </c>
      <c r="Q174" s="55" t="str">
        <f aca="false">IF(I174&gt;=90,"Over-Utilized",IF(I174&gt;=70,"Optimal","Under-Utilized"))</f>
        <v>Over-Utilized</v>
      </c>
      <c r="R174" s="55" t="n">
        <f aca="false">ROUND(100-I174,2)</f>
        <v>6.53</v>
      </c>
    </row>
    <row r="175" customFormat="false" ht="15" hidden="false" customHeight="true" outlineLevel="0" collapsed="false">
      <c r="A175" s="56" t="s">
        <v>7087</v>
      </c>
      <c r="B175" s="56" t="s">
        <v>15538</v>
      </c>
      <c r="C175" s="56" t="s">
        <v>11</v>
      </c>
      <c r="D175" s="56" t="s">
        <v>10095</v>
      </c>
      <c r="E175" s="56" t="s">
        <v>15554</v>
      </c>
      <c r="F175" s="56" t="s">
        <v>15539</v>
      </c>
      <c r="G175" s="56" t="n">
        <v>43669</v>
      </c>
      <c r="H175" s="56" t="n">
        <v>11513</v>
      </c>
      <c r="I175" s="54" t="n">
        <f aca="false">IF(G175=0,0,ROUND(H175/G175*100,2))</f>
        <v>26.36</v>
      </c>
      <c r="J175" s="56" t="s">
        <v>15551</v>
      </c>
      <c r="K175" s="56" t="n">
        <v>2</v>
      </c>
      <c r="L175" s="56" t="n">
        <v>157</v>
      </c>
      <c r="M175" s="56" t="n">
        <v>2.72</v>
      </c>
      <c r="N175" s="56" t="n">
        <v>113963</v>
      </c>
      <c r="O175" s="56" t="s">
        <v>10061</v>
      </c>
      <c r="P175" s="55" t="n">
        <f aca="false">G175-H175</f>
        <v>32156</v>
      </c>
      <c r="Q175" s="55" t="str">
        <f aca="false">IF(I175&gt;=90,"Over-Utilized",IF(I175&gt;=70,"Optimal","Under-Utilized"))</f>
        <v>Under-Utilized</v>
      </c>
      <c r="R175" s="55" t="n">
        <f aca="false">ROUND(100-I175,2)</f>
        <v>73.64</v>
      </c>
    </row>
    <row r="176" customFormat="false" ht="15" hidden="false" customHeight="true" outlineLevel="0" collapsed="false">
      <c r="A176" s="52" t="s">
        <v>385</v>
      </c>
      <c r="B176" s="52" t="s">
        <v>15565</v>
      </c>
      <c r="C176" s="52" t="s">
        <v>11</v>
      </c>
      <c r="D176" s="52" t="s">
        <v>10104</v>
      </c>
      <c r="E176" s="52" t="s">
        <v>15554</v>
      </c>
      <c r="F176" s="52" t="s">
        <v>15539</v>
      </c>
      <c r="G176" s="52" t="n">
        <v>46380</v>
      </c>
      <c r="H176" s="52" t="n">
        <v>9565</v>
      </c>
      <c r="I176" s="54" t="n">
        <f aca="false">IF(G176=0,0,ROUND(H176/G176*100,2))</f>
        <v>20.62</v>
      </c>
      <c r="J176" s="52" t="s">
        <v>15540</v>
      </c>
      <c r="K176" s="52" t="n">
        <v>13</v>
      </c>
      <c r="L176" s="52" t="n">
        <v>90</v>
      </c>
      <c r="M176" s="52" t="n">
        <v>5</v>
      </c>
      <c r="N176" s="52" t="n">
        <v>100656</v>
      </c>
      <c r="O176" s="52" t="s">
        <v>10061</v>
      </c>
      <c r="P176" s="55" t="n">
        <f aca="false">G176-H176</f>
        <v>36815</v>
      </c>
      <c r="Q176" s="55" t="str">
        <f aca="false">IF(I176&gt;=90,"Over-Utilized",IF(I176&gt;=70,"Optimal","Under-Utilized"))</f>
        <v>Under-Utilized</v>
      </c>
      <c r="R176" s="55" t="n">
        <f aca="false">ROUND(100-I176,2)</f>
        <v>79.38</v>
      </c>
    </row>
    <row r="177" customFormat="false" ht="15" hidden="false" customHeight="true" outlineLevel="0" collapsed="false">
      <c r="A177" s="56" t="s">
        <v>1338</v>
      </c>
      <c r="B177" s="56" t="s">
        <v>15577</v>
      </c>
      <c r="C177" s="56" t="s">
        <v>11</v>
      </c>
      <c r="D177" s="56" t="s">
        <v>10132</v>
      </c>
      <c r="E177" s="56" t="s">
        <v>15554</v>
      </c>
      <c r="F177" s="56" t="s">
        <v>15539</v>
      </c>
      <c r="G177" s="56" t="n">
        <v>28579</v>
      </c>
      <c r="H177" s="56" t="n">
        <v>25915</v>
      </c>
      <c r="I177" s="54" t="n">
        <f aca="false">IF(G177=0,0,ROUND(H177/G177*100,2))</f>
        <v>90.68</v>
      </c>
      <c r="J177" s="56" t="s">
        <v>15548</v>
      </c>
      <c r="K177" s="56" t="n">
        <v>9</v>
      </c>
      <c r="L177" s="56" t="n">
        <v>119</v>
      </c>
      <c r="M177" s="56" t="n">
        <v>2.73</v>
      </c>
      <c r="N177" s="56" t="n">
        <v>302357</v>
      </c>
      <c r="O177" s="56" t="s">
        <v>10061</v>
      </c>
      <c r="P177" s="55" t="n">
        <f aca="false">G177-H177</f>
        <v>2664</v>
      </c>
      <c r="Q177" s="55" t="str">
        <f aca="false">IF(I177&gt;=90,"Over-Utilized",IF(I177&gt;=70,"Optimal","Under-Utilized"))</f>
        <v>Over-Utilized</v>
      </c>
      <c r="R177" s="55" t="n">
        <f aca="false">ROUND(100-I177,2)</f>
        <v>9.32</v>
      </c>
    </row>
    <row r="178" customFormat="false" ht="15" hidden="false" customHeight="true" outlineLevel="0" collapsed="false">
      <c r="A178" s="52" t="s">
        <v>7346</v>
      </c>
      <c r="B178" s="52" t="s">
        <v>15538</v>
      </c>
      <c r="C178" s="52" t="s">
        <v>11</v>
      </c>
      <c r="D178" s="52" t="s">
        <v>10087</v>
      </c>
      <c r="E178" s="52" t="s">
        <v>15544</v>
      </c>
      <c r="F178" s="52" t="s">
        <v>15539</v>
      </c>
      <c r="G178" s="52" t="n">
        <v>47559</v>
      </c>
      <c r="H178" s="52" t="n">
        <v>32349</v>
      </c>
      <c r="I178" s="54" t="n">
        <f aca="false">IF(G178=0,0,ROUND(H178/G178*100,2))</f>
        <v>68.02</v>
      </c>
      <c r="J178" s="52" t="s">
        <v>15548</v>
      </c>
      <c r="K178" s="52" t="n">
        <v>6</v>
      </c>
      <c r="L178" s="52" t="n">
        <v>71</v>
      </c>
      <c r="M178" s="52" t="n">
        <v>2.89</v>
      </c>
      <c r="N178" s="52" t="n">
        <v>64644</v>
      </c>
      <c r="O178" s="52" t="s">
        <v>10061</v>
      </c>
      <c r="P178" s="55" t="n">
        <f aca="false">G178-H178</f>
        <v>15210</v>
      </c>
      <c r="Q178" s="55" t="str">
        <f aca="false">IF(I178&gt;=90,"Over-Utilized",IF(I178&gt;=70,"Optimal","Under-Utilized"))</f>
        <v>Under-Utilized</v>
      </c>
      <c r="R178" s="55" t="n">
        <f aca="false">ROUND(100-I178,2)</f>
        <v>31.98</v>
      </c>
    </row>
    <row r="179" customFormat="false" ht="15" hidden="false" customHeight="true" outlineLevel="0" collapsed="false">
      <c r="A179" s="56" t="s">
        <v>9200</v>
      </c>
      <c r="B179" s="56" t="s">
        <v>15546</v>
      </c>
      <c r="C179" s="56" t="s">
        <v>14</v>
      </c>
      <c r="D179" s="56" t="s">
        <v>10104</v>
      </c>
      <c r="E179" s="56" t="s">
        <v>15554</v>
      </c>
      <c r="F179" s="56" t="s">
        <v>15545</v>
      </c>
      <c r="G179" s="56" t="n">
        <v>17733</v>
      </c>
      <c r="H179" s="56" t="n">
        <v>14684</v>
      </c>
      <c r="I179" s="54" t="n">
        <f aca="false">IF(G179=0,0,ROUND(H179/G179*100,2))</f>
        <v>82.81</v>
      </c>
      <c r="J179" s="56" t="s">
        <v>15540</v>
      </c>
      <c r="K179" s="56" t="n">
        <v>10</v>
      </c>
      <c r="L179" s="56" t="n">
        <v>142</v>
      </c>
      <c r="M179" s="56" t="n">
        <v>2.44</v>
      </c>
      <c r="N179" s="56" t="n">
        <v>265824</v>
      </c>
      <c r="O179" s="56" t="s">
        <v>10061</v>
      </c>
      <c r="P179" s="55" t="n">
        <f aca="false">G179-H179</f>
        <v>3049</v>
      </c>
      <c r="Q179" s="55" t="str">
        <f aca="false">IF(I179&gt;=90,"Over-Utilized",IF(I179&gt;=70,"Optimal","Under-Utilized"))</f>
        <v>Optimal</v>
      </c>
      <c r="R179" s="55" t="n">
        <f aca="false">ROUND(100-I179,2)</f>
        <v>17.19</v>
      </c>
    </row>
    <row r="180" customFormat="false" ht="15" hidden="false" customHeight="true" outlineLevel="0" collapsed="false">
      <c r="A180" s="52" t="s">
        <v>2461</v>
      </c>
      <c r="B180" s="52" t="s">
        <v>15584</v>
      </c>
      <c r="C180" s="52" t="s">
        <v>17</v>
      </c>
      <c r="D180" s="52" t="s">
        <v>10063</v>
      </c>
      <c r="E180" s="52" t="s">
        <v>15550</v>
      </c>
      <c r="F180" s="52" t="s">
        <v>15547</v>
      </c>
      <c r="G180" s="52" t="n">
        <v>26748</v>
      </c>
      <c r="H180" s="52" t="n">
        <v>7865</v>
      </c>
      <c r="I180" s="54" t="n">
        <f aca="false">IF(G180=0,0,ROUND(H180/G180*100,2))</f>
        <v>29.4</v>
      </c>
      <c r="J180" s="52" t="s">
        <v>15540</v>
      </c>
      <c r="K180" s="52" t="n">
        <v>9</v>
      </c>
      <c r="L180" s="52" t="n">
        <v>37</v>
      </c>
      <c r="M180" s="52" t="n">
        <v>2.56</v>
      </c>
      <c r="N180" s="52" t="n">
        <v>205343</v>
      </c>
      <c r="O180" s="52" t="s">
        <v>10061</v>
      </c>
      <c r="P180" s="55" t="n">
        <f aca="false">G180-H180</f>
        <v>18883</v>
      </c>
      <c r="Q180" s="55" t="str">
        <f aca="false">IF(I180&gt;=90,"Over-Utilized",IF(I180&gt;=70,"Optimal","Under-Utilized"))</f>
        <v>Under-Utilized</v>
      </c>
      <c r="R180" s="55" t="n">
        <f aca="false">ROUND(100-I180,2)</f>
        <v>70.6</v>
      </c>
    </row>
    <row r="181" customFormat="false" ht="15" hidden="false" customHeight="true" outlineLevel="0" collapsed="false">
      <c r="A181" s="56" t="s">
        <v>3666</v>
      </c>
      <c r="B181" s="56" t="s">
        <v>15570</v>
      </c>
      <c r="C181" s="56" t="s">
        <v>11</v>
      </c>
      <c r="D181" s="56" t="s">
        <v>10058</v>
      </c>
      <c r="E181" s="56" t="s">
        <v>15560</v>
      </c>
      <c r="F181" s="56" t="s">
        <v>15545</v>
      </c>
      <c r="G181" s="56" t="n">
        <v>29984</v>
      </c>
      <c r="H181" s="56" t="n">
        <v>16054</v>
      </c>
      <c r="I181" s="54" t="n">
        <f aca="false">IF(G181=0,0,ROUND(H181/G181*100,2))</f>
        <v>53.54</v>
      </c>
      <c r="J181" s="56" t="s">
        <v>15540</v>
      </c>
      <c r="K181" s="56" t="n">
        <v>18</v>
      </c>
      <c r="L181" s="56" t="n">
        <v>87</v>
      </c>
      <c r="M181" s="56" t="n">
        <v>0.52</v>
      </c>
      <c r="N181" s="56" t="n">
        <v>96547</v>
      </c>
      <c r="O181" s="56" t="s">
        <v>10061</v>
      </c>
      <c r="P181" s="55" t="n">
        <f aca="false">G181-H181</f>
        <v>13930</v>
      </c>
      <c r="Q181" s="55" t="str">
        <f aca="false">IF(I181&gt;=90,"Over-Utilized",IF(I181&gt;=70,"Optimal","Under-Utilized"))</f>
        <v>Under-Utilized</v>
      </c>
      <c r="R181" s="55" t="n">
        <f aca="false">ROUND(100-I181,2)</f>
        <v>46.46</v>
      </c>
    </row>
    <row r="182" customFormat="false" ht="15" hidden="false" customHeight="true" outlineLevel="0" collapsed="false">
      <c r="A182" s="52" t="s">
        <v>15587</v>
      </c>
      <c r="B182" s="52" t="s">
        <v>15571</v>
      </c>
      <c r="C182" s="52" t="s">
        <v>27</v>
      </c>
      <c r="D182" s="52" t="s">
        <v>10117</v>
      </c>
      <c r="E182" s="52" t="s">
        <v>15544</v>
      </c>
      <c r="F182" s="52" t="s">
        <v>15547</v>
      </c>
      <c r="G182" s="52" t="n">
        <v>6208</v>
      </c>
      <c r="H182" s="52" t="n">
        <v>3329</v>
      </c>
      <c r="I182" s="54" t="n">
        <f aca="false">IF(G182=0,0,ROUND(H182/G182*100,2))</f>
        <v>53.62</v>
      </c>
      <c r="J182" s="52" t="s">
        <v>15551</v>
      </c>
      <c r="K182" s="52" t="n">
        <v>11</v>
      </c>
      <c r="L182" s="52" t="n">
        <v>192</v>
      </c>
      <c r="M182" s="52" t="n">
        <v>1.46</v>
      </c>
      <c r="N182" s="52" t="n">
        <v>220660</v>
      </c>
      <c r="O182" s="52" t="s">
        <v>10061</v>
      </c>
      <c r="P182" s="55" t="n">
        <f aca="false">G182-H182</f>
        <v>2879</v>
      </c>
      <c r="Q182" s="55" t="str">
        <f aca="false">IF(I182&gt;=90,"Over-Utilized",IF(I182&gt;=70,"Optimal","Under-Utilized"))</f>
        <v>Under-Utilized</v>
      </c>
      <c r="R182" s="55" t="n">
        <f aca="false">ROUND(100-I182,2)</f>
        <v>46.38</v>
      </c>
    </row>
    <row r="183" customFormat="false" ht="15" hidden="false" customHeight="true" outlineLevel="0" collapsed="false">
      <c r="A183" s="56" t="s">
        <v>4777</v>
      </c>
      <c r="B183" s="56" t="s">
        <v>15584</v>
      </c>
      <c r="C183" s="56" t="s">
        <v>17</v>
      </c>
      <c r="D183" s="56" t="s">
        <v>10063</v>
      </c>
      <c r="E183" s="56" t="s">
        <v>15560</v>
      </c>
      <c r="F183" s="56" t="s">
        <v>15545</v>
      </c>
      <c r="G183" s="56" t="n">
        <v>28136</v>
      </c>
      <c r="H183" s="56" t="n">
        <v>17962</v>
      </c>
      <c r="I183" s="54" t="n">
        <f aca="false">IF(G183=0,0,ROUND(H183/G183*100,2))</f>
        <v>63.84</v>
      </c>
      <c r="J183" s="56" t="s">
        <v>15540</v>
      </c>
      <c r="K183" s="56" t="n">
        <v>2</v>
      </c>
      <c r="L183" s="56" t="n">
        <v>60</v>
      </c>
      <c r="M183" s="56" t="n">
        <v>4.45</v>
      </c>
      <c r="N183" s="56" t="n">
        <v>84258</v>
      </c>
      <c r="O183" s="56" t="s">
        <v>10061</v>
      </c>
      <c r="P183" s="55" t="n">
        <f aca="false">G183-H183</f>
        <v>10174</v>
      </c>
      <c r="Q183" s="55" t="str">
        <f aca="false">IF(I183&gt;=90,"Over-Utilized",IF(I183&gt;=70,"Optimal","Under-Utilized"))</f>
        <v>Under-Utilized</v>
      </c>
      <c r="R183" s="55" t="n">
        <f aca="false">ROUND(100-I183,2)</f>
        <v>36.16</v>
      </c>
    </row>
    <row r="184" customFormat="false" ht="15" hidden="false" customHeight="true" outlineLevel="0" collapsed="false">
      <c r="A184" s="52" t="s">
        <v>1438</v>
      </c>
      <c r="B184" s="52" t="s">
        <v>15546</v>
      </c>
      <c r="C184" s="52" t="s">
        <v>14</v>
      </c>
      <c r="D184" s="52" t="s">
        <v>10069</v>
      </c>
      <c r="E184" s="52" t="s">
        <v>15554</v>
      </c>
      <c r="F184" s="52" t="s">
        <v>15539</v>
      </c>
      <c r="G184" s="52" t="n">
        <v>2450</v>
      </c>
      <c r="H184" s="52" t="n">
        <v>1902</v>
      </c>
      <c r="I184" s="54" t="n">
        <f aca="false">IF(G184=0,0,ROUND(H184/G184*100,2))</f>
        <v>77.63</v>
      </c>
      <c r="J184" s="52" t="s">
        <v>15551</v>
      </c>
      <c r="K184" s="52" t="n">
        <v>10</v>
      </c>
      <c r="L184" s="52" t="n">
        <v>107</v>
      </c>
      <c r="M184" s="52" t="n">
        <v>4.87</v>
      </c>
      <c r="N184" s="52" t="n">
        <v>459395</v>
      </c>
      <c r="O184" s="52" t="s">
        <v>10061</v>
      </c>
      <c r="P184" s="55" t="n">
        <f aca="false">G184-H184</f>
        <v>548</v>
      </c>
      <c r="Q184" s="55" t="str">
        <f aca="false">IF(I184&gt;=90,"Over-Utilized",IF(I184&gt;=70,"Optimal","Under-Utilized"))</f>
        <v>Optimal</v>
      </c>
      <c r="R184" s="55" t="n">
        <f aca="false">ROUND(100-I184,2)</f>
        <v>22.37</v>
      </c>
    </row>
    <row r="185" customFormat="false" ht="15" hidden="false" customHeight="true" outlineLevel="0" collapsed="false">
      <c r="A185" s="56" t="s">
        <v>9741</v>
      </c>
      <c r="B185" s="56" t="s">
        <v>15564</v>
      </c>
      <c r="C185" s="56" t="s">
        <v>20</v>
      </c>
      <c r="D185" s="56" t="s">
        <v>10087</v>
      </c>
      <c r="E185" s="56" t="s">
        <v>15544</v>
      </c>
      <c r="F185" s="56" t="s">
        <v>15545</v>
      </c>
      <c r="G185" s="56" t="n">
        <v>27098</v>
      </c>
      <c r="H185" s="56" t="n">
        <v>16709</v>
      </c>
      <c r="I185" s="54" t="n">
        <f aca="false">IF(G185=0,0,ROUND(H185/G185*100,2))</f>
        <v>61.66</v>
      </c>
      <c r="J185" s="56" t="s">
        <v>15548</v>
      </c>
      <c r="K185" s="56" t="n">
        <v>17</v>
      </c>
      <c r="L185" s="56" t="n">
        <v>125</v>
      </c>
      <c r="M185" s="56" t="n">
        <v>0.9</v>
      </c>
      <c r="N185" s="56" t="n">
        <v>170113</v>
      </c>
      <c r="O185" s="56" t="s">
        <v>10061</v>
      </c>
      <c r="P185" s="55" t="n">
        <f aca="false">G185-H185</f>
        <v>10389</v>
      </c>
      <c r="Q185" s="55" t="str">
        <f aca="false">IF(I185&gt;=90,"Over-Utilized",IF(I185&gt;=70,"Optimal","Under-Utilized"))</f>
        <v>Under-Utilized</v>
      </c>
      <c r="R185" s="55" t="n">
        <f aca="false">ROUND(100-I185,2)</f>
        <v>38.34</v>
      </c>
    </row>
    <row r="186" customFormat="false" ht="15" hidden="false" customHeight="true" outlineLevel="0" collapsed="false">
      <c r="A186" s="52" t="s">
        <v>1274</v>
      </c>
      <c r="B186" s="52" t="s">
        <v>15556</v>
      </c>
      <c r="C186" s="52" t="s">
        <v>23</v>
      </c>
      <c r="D186" s="52" t="s">
        <v>10073</v>
      </c>
      <c r="E186" s="52" t="s">
        <v>15554</v>
      </c>
      <c r="F186" s="52" t="s">
        <v>15539</v>
      </c>
      <c r="G186" s="52" t="n">
        <v>20009</v>
      </c>
      <c r="H186" s="52" t="n">
        <v>9235</v>
      </c>
      <c r="I186" s="54" t="n">
        <f aca="false">IF(G186=0,0,ROUND(H186/G186*100,2))</f>
        <v>46.15</v>
      </c>
      <c r="J186" s="52" t="s">
        <v>15540</v>
      </c>
      <c r="K186" s="52" t="n">
        <v>15</v>
      </c>
      <c r="L186" s="52" t="n">
        <v>118</v>
      </c>
      <c r="M186" s="52" t="n">
        <v>0.63</v>
      </c>
      <c r="N186" s="52" t="n">
        <v>153890</v>
      </c>
      <c r="O186" s="52" t="s">
        <v>10061</v>
      </c>
      <c r="P186" s="55" t="n">
        <f aca="false">G186-H186</f>
        <v>10774</v>
      </c>
      <c r="Q186" s="55" t="str">
        <f aca="false">IF(I186&gt;=90,"Over-Utilized",IF(I186&gt;=70,"Optimal","Under-Utilized"))</f>
        <v>Under-Utilized</v>
      </c>
      <c r="R186" s="55" t="n">
        <f aca="false">ROUND(100-I186,2)</f>
        <v>53.85</v>
      </c>
    </row>
    <row r="187" customFormat="false" ht="15" hidden="false" customHeight="true" outlineLevel="0" collapsed="false">
      <c r="A187" s="56" t="s">
        <v>2165</v>
      </c>
      <c r="B187" s="56" t="s">
        <v>15573</v>
      </c>
      <c r="C187" s="56" t="s">
        <v>25</v>
      </c>
      <c r="D187" s="56" t="s">
        <v>10087</v>
      </c>
      <c r="E187" s="56" t="s">
        <v>10063</v>
      </c>
      <c r="F187" s="56" t="s">
        <v>15547</v>
      </c>
      <c r="G187" s="56" t="n">
        <v>6651</v>
      </c>
      <c r="H187" s="56" t="n">
        <v>1059</v>
      </c>
      <c r="I187" s="54" t="n">
        <f aca="false">IF(G187=0,0,ROUND(H187/G187*100,2))</f>
        <v>15.92</v>
      </c>
      <c r="J187" s="56" t="s">
        <v>15548</v>
      </c>
      <c r="K187" s="56" t="n">
        <v>17</v>
      </c>
      <c r="L187" s="56" t="n">
        <v>48</v>
      </c>
      <c r="M187" s="56" t="n">
        <v>4.8</v>
      </c>
      <c r="N187" s="56" t="n">
        <v>485903</v>
      </c>
      <c r="O187" s="56" t="s">
        <v>10066</v>
      </c>
      <c r="P187" s="55" t="n">
        <f aca="false">G187-H187</f>
        <v>5592</v>
      </c>
      <c r="Q187" s="55" t="str">
        <f aca="false">IF(I187&gt;=90,"Over-Utilized",IF(I187&gt;=70,"Optimal","Under-Utilized"))</f>
        <v>Under-Utilized</v>
      </c>
      <c r="R187" s="55" t="n">
        <f aca="false">ROUND(100-I187,2)</f>
        <v>84.08</v>
      </c>
    </row>
    <row r="188" customFormat="false" ht="15" hidden="false" customHeight="true" outlineLevel="0" collapsed="false">
      <c r="A188" s="52" t="s">
        <v>2075</v>
      </c>
      <c r="B188" s="52" t="s">
        <v>15562</v>
      </c>
      <c r="C188" s="52" t="s">
        <v>25</v>
      </c>
      <c r="D188" s="52" t="s">
        <v>10190</v>
      </c>
      <c r="E188" s="52" t="s">
        <v>15550</v>
      </c>
      <c r="F188" s="52" t="s">
        <v>15539</v>
      </c>
      <c r="G188" s="52" t="n">
        <v>39472</v>
      </c>
      <c r="H188" s="52" t="n">
        <v>31205</v>
      </c>
      <c r="I188" s="54" t="n">
        <f aca="false">IF(G188=0,0,ROUND(H188/G188*100,2))</f>
        <v>79.06</v>
      </c>
      <c r="J188" s="52" t="s">
        <v>15548</v>
      </c>
      <c r="K188" s="52" t="n">
        <v>16</v>
      </c>
      <c r="L188" s="52" t="n">
        <v>200</v>
      </c>
      <c r="M188" s="52" t="n">
        <v>4.43</v>
      </c>
      <c r="N188" s="52" t="n">
        <v>143447</v>
      </c>
      <c r="O188" s="52" t="s">
        <v>10061</v>
      </c>
      <c r="P188" s="55" t="n">
        <f aca="false">G188-H188</f>
        <v>8267</v>
      </c>
      <c r="Q188" s="55" t="str">
        <f aca="false">IF(I188&gt;=90,"Over-Utilized",IF(I188&gt;=70,"Optimal","Under-Utilized"))</f>
        <v>Optimal</v>
      </c>
      <c r="R188" s="55" t="n">
        <f aca="false">ROUND(100-I188,2)</f>
        <v>20.94</v>
      </c>
    </row>
    <row r="189" customFormat="false" ht="15" hidden="false" customHeight="true" outlineLevel="0" collapsed="false">
      <c r="A189" s="56" t="s">
        <v>7990</v>
      </c>
      <c r="B189" s="56" t="s">
        <v>15577</v>
      </c>
      <c r="C189" s="56" t="s">
        <v>11</v>
      </c>
      <c r="D189" s="56" t="s">
        <v>10078</v>
      </c>
      <c r="E189" s="56" t="s">
        <v>15554</v>
      </c>
      <c r="F189" s="56" t="s">
        <v>15539</v>
      </c>
      <c r="G189" s="56" t="n">
        <v>25094</v>
      </c>
      <c r="H189" s="56" t="n">
        <v>21865</v>
      </c>
      <c r="I189" s="54" t="n">
        <f aca="false">IF(G189=0,0,ROUND(H189/G189*100,2))</f>
        <v>87.13</v>
      </c>
      <c r="J189" s="56" t="s">
        <v>15551</v>
      </c>
      <c r="K189" s="56" t="n">
        <v>16</v>
      </c>
      <c r="L189" s="56" t="n">
        <v>15</v>
      </c>
      <c r="M189" s="56" t="n">
        <v>4.91</v>
      </c>
      <c r="N189" s="56" t="n">
        <v>313465</v>
      </c>
      <c r="O189" s="56" t="s">
        <v>10061</v>
      </c>
      <c r="P189" s="55" t="n">
        <f aca="false">G189-H189</f>
        <v>3229</v>
      </c>
      <c r="Q189" s="55" t="str">
        <f aca="false">IF(I189&gt;=90,"Over-Utilized",IF(I189&gt;=70,"Optimal","Under-Utilized"))</f>
        <v>Optimal</v>
      </c>
      <c r="R189" s="55" t="n">
        <f aca="false">ROUND(100-I189,2)</f>
        <v>12.87</v>
      </c>
    </row>
    <row r="190" customFormat="false" ht="15" hidden="false" customHeight="true" outlineLevel="0" collapsed="false">
      <c r="A190" s="52" t="s">
        <v>5289</v>
      </c>
      <c r="B190" s="52" t="s">
        <v>15557</v>
      </c>
      <c r="C190" s="52" t="s">
        <v>17</v>
      </c>
      <c r="D190" s="52" t="s">
        <v>10063</v>
      </c>
      <c r="E190" s="52" t="s">
        <v>15542</v>
      </c>
      <c r="F190" s="52" t="s">
        <v>15539</v>
      </c>
      <c r="G190" s="52" t="n">
        <v>47932</v>
      </c>
      <c r="H190" s="52" t="n">
        <v>39920</v>
      </c>
      <c r="I190" s="54" t="n">
        <f aca="false">IF(G190=0,0,ROUND(H190/G190*100,2))</f>
        <v>83.28</v>
      </c>
      <c r="J190" s="52" t="s">
        <v>15540</v>
      </c>
      <c r="K190" s="52" t="n">
        <v>3</v>
      </c>
      <c r="L190" s="52" t="n">
        <v>149</v>
      </c>
      <c r="M190" s="52" t="n">
        <v>1.01</v>
      </c>
      <c r="N190" s="52" t="n">
        <v>135039</v>
      </c>
      <c r="O190" s="52" t="s">
        <v>10061</v>
      </c>
      <c r="P190" s="55" t="n">
        <f aca="false">G190-H190</f>
        <v>8012</v>
      </c>
      <c r="Q190" s="55" t="str">
        <f aca="false">IF(I190&gt;=90,"Over-Utilized",IF(I190&gt;=70,"Optimal","Under-Utilized"))</f>
        <v>Optimal</v>
      </c>
      <c r="R190" s="55" t="n">
        <f aca="false">ROUND(100-I190,2)</f>
        <v>16.72</v>
      </c>
    </row>
    <row r="191" customFormat="false" ht="15" hidden="false" customHeight="true" outlineLevel="0" collapsed="false">
      <c r="A191" s="56" t="s">
        <v>4700</v>
      </c>
      <c r="B191" s="56" t="s">
        <v>15562</v>
      </c>
      <c r="C191" s="56" t="s">
        <v>25</v>
      </c>
      <c r="D191" s="56" t="s">
        <v>10104</v>
      </c>
      <c r="E191" s="56" t="s">
        <v>10063</v>
      </c>
      <c r="F191" s="56" t="s">
        <v>15545</v>
      </c>
      <c r="G191" s="56" t="n">
        <v>2262</v>
      </c>
      <c r="H191" s="56" t="n">
        <v>792</v>
      </c>
      <c r="I191" s="54" t="n">
        <f aca="false">IF(G191=0,0,ROUND(H191/G191*100,2))</f>
        <v>35.01</v>
      </c>
      <c r="J191" s="56" t="s">
        <v>15551</v>
      </c>
      <c r="K191" s="56" t="n">
        <v>10</v>
      </c>
      <c r="L191" s="56" t="n">
        <v>58</v>
      </c>
      <c r="M191" s="56" t="n">
        <v>4.42</v>
      </c>
      <c r="N191" s="56" t="n">
        <v>482544</v>
      </c>
      <c r="O191" s="56" t="s">
        <v>10066</v>
      </c>
      <c r="P191" s="55" t="n">
        <f aca="false">G191-H191</f>
        <v>1470</v>
      </c>
      <c r="Q191" s="55" t="str">
        <f aca="false">IF(I191&gt;=90,"Over-Utilized",IF(I191&gt;=70,"Optimal","Under-Utilized"))</f>
        <v>Under-Utilized</v>
      </c>
      <c r="R191" s="55" t="n">
        <f aca="false">ROUND(100-I191,2)</f>
        <v>64.99</v>
      </c>
    </row>
    <row r="192" customFormat="false" ht="15" hidden="false" customHeight="true" outlineLevel="0" collapsed="false">
      <c r="A192" s="52" t="s">
        <v>6806</v>
      </c>
      <c r="B192" s="52" t="s">
        <v>15584</v>
      </c>
      <c r="C192" s="52" t="s">
        <v>17</v>
      </c>
      <c r="D192" s="52" t="s">
        <v>10117</v>
      </c>
      <c r="E192" s="52" t="s">
        <v>15542</v>
      </c>
      <c r="F192" s="52" t="s">
        <v>15539</v>
      </c>
      <c r="G192" s="52" t="n">
        <v>2022</v>
      </c>
      <c r="H192" s="52" t="n">
        <v>1715</v>
      </c>
      <c r="I192" s="54" t="n">
        <f aca="false">IF(G192=0,0,ROUND(H192/G192*100,2))</f>
        <v>84.82</v>
      </c>
      <c r="J192" s="52" t="s">
        <v>15540</v>
      </c>
      <c r="K192" s="52" t="n">
        <v>20</v>
      </c>
      <c r="L192" s="52" t="n">
        <v>95</v>
      </c>
      <c r="M192" s="52" t="n">
        <v>4.44</v>
      </c>
      <c r="N192" s="52" t="n">
        <v>105851</v>
      </c>
      <c r="O192" s="52" t="s">
        <v>10061</v>
      </c>
      <c r="P192" s="55" t="n">
        <f aca="false">G192-H192</f>
        <v>307</v>
      </c>
      <c r="Q192" s="55" t="str">
        <f aca="false">IF(I192&gt;=90,"Over-Utilized",IF(I192&gt;=70,"Optimal","Under-Utilized"))</f>
        <v>Optimal</v>
      </c>
      <c r="R192" s="55" t="n">
        <f aca="false">ROUND(100-I192,2)</f>
        <v>15.18</v>
      </c>
    </row>
    <row r="193" customFormat="false" ht="15" hidden="false" customHeight="true" outlineLevel="0" collapsed="false">
      <c r="A193" s="56" t="s">
        <v>4984</v>
      </c>
      <c r="B193" s="56" t="s">
        <v>15565</v>
      </c>
      <c r="C193" s="56" t="s">
        <v>11</v>
      </c>
      <c r="D193" s="56" t="s">
        <v>10078</v>
      </c>
      <c r="E193" s="56" t="s">
        <v>10063</v>
      </c>
      <c r="F193" s="56" t="s">
        <v>15545</v>
      </c>
      <c r="G193" s="56" t="n">
        <v>24291</v>
      </c>
      <c r="H193" s="56" t="n">
        <v>8658</v>
      </c>
      <c r="I193" s="54" t="n">
        <f aca="false">IF(G193=0,0,ROUND(H193/G193*100,2))</f>
        <v>35.64</v>
      </c>
      <c r="J193" s="56" t="s">
        <v>15540</v>
      </c>
      <c r="K193" s="56" t="n">
        <v>20</v>
      </c>
      <c r="L193" s="56" t="n">
        <v>94</v>
      </c>
      <c r="M193" s="56" t="n">
        <v>1.82</v>
      </c>
      <c r="N193" s="56" t="n">
        <v>425888</v>
      </c>
      <c r="O193" s="56" t="s">
        <v>10066</v>
      </c>
      <c r="P193" s="55" t="n">
        <f aca="false">G193-H193</f>
        <v>15633</v>
      </c>
      <c r="Q193" s="55" t="str">
        <f aca="false">IF(I193&gt;=90,"Over-Utilized",IF(I193&gt;=70,"Optimal","Under-Utilized"))</f>
        <v>Under-Utilized</v>
      </c>
      <c r="R193" s="55" t="n">
        <f aca="false">ROUND(100-I193,2)</f>
        <v>64.36</v>
      </c>
    </row>
    <row r="194" customFormat="false" ht="15" hidden="false" customHeight="true" outlineLevel="0" collapsed="false">
      <c r="A194" s="52" t="s">
        <v>3266</v>
      </c>
      <c r="B194" s="52" t="s">
        <v>15541</v>
      </c>
      <c r="C194" s="52" t="s">
        <v>25</v>
      </c>
      <c r="D194" s="52" t="s">
        <v>10117</v>
      </c>
      <c r="E194" s="52" t="s">
        <v>15542</v>
      </c>
      <c r="F194" s="52" t="s">
        <v>15545</v>
      </c>
      <c r="G194" s="52" t="n">
        <v>46568</v>
      </c>
      <c r="H194" s="52" t="n">
        <v>23481</v>
      </c>
      <c r="I194" s="54" t="n">
        <f aca="false">IF(G194=0,0,ROUND(H194/G194*100,2))</f>
        <v>50.42</v>
      </c>
      <c r="J194" s="52" t="s">
        <v>15548</v>
      </c>
      <c r="K194" s="52" t="n">
        <v>18</v>
      </c>
      <c r="L194" s="52" t="n">
        <v>11</v>
      </c>
      <c r="M194" s="52" t="n">
        <v>4.85</v>
      </c>
      <c r="N194" s="52" t="n">
        <v>100511</v>
      </c>
      <c r="O194" s="52" t="s">
        <v>10061</v>
      </c>
      <c r="P194" s="55" t="n">
        <f aca="false">G194-H194</f>
        <v>23087</v>
      </c>
      <c r="Q194" s="55" t="str">
        <f aca="false">IF(I194&gt;=90,"Over-Utilized",IF(I194&gt;=70,"Optimal","Under-Utilized"))</f>
        <v>Under-Utilized</v>
      </c>
      <c r="R194" s="55" t="n">
        <f aca="false">ROUND(100-I194,2)</f>
        <v>49.58</v>
      </c>
    </row>
    <row r="195" customFormat="false" ht="15" hidden="false" customHeight="true" outlineLevel="0" collapsed="false">
      <c r="A195" s="56" t="s">
        <v>1063</v>
      </c>
      <c r="B195" s="56" t="s">
        <v>15575</v>
      </c>
      <c r="C195" s="56" t="s">
        <v>20</v>
      </c>
      <c r="D195" s="56" t="s">
        <v>10073</v>
      </c>
      <c r="E195" s="56" t="s">
        <v>15542</v>
      </c>
      <c r="F195" s="56" t="s">
        <v>15539</v>
      </c>
      <c r="G195" s="56" t="n">
        <v>30283</v>
      </c>
      <c r="H195" s="56" t="n">
        <v>7007</v>
      </c>
      <c r="I195" s="54" t="n">
        <f aca="false">IF(G195=0,0,ROUND(H195/G195*100,2))</f>
        <v>23.14</v>
      </c>
      <c r="J195" s="56" t="s">
        <v>15551</v>
      </c>
      <c r="K195" s="56" t="n">
        <v>11</v>
      </c>
      <c r="L195" s="56" t="n">
        <v>188</v>
      </c>
      <c r="M195" s="56" t="n">
        <v>3.88</v>
      </c>
      <c r="N195" s="56" t="n">
        <v>313284</v>
      </c>
      <c r="O195" s="56" t="s">
        <v>10061</v>
      </c>
      <c r="P195" s="55" t="n">
        <f aca="false">G195-H195</f>
        <v>23276</v>
      </c>
      <c r="Q195" s="55" t="str">
        <f aca="false">IF(I195&gt;=90,"Over-Utilized",IF(I195&gt;=70,"Optimal","Under-Utilized"))</f>
        <v>Under-Utilized</v>
      </c>
      <c r="R195" s="55" t="n">
        <f aca="false">ROUND(100-I195,2)</f>
        <v>76.86</v>
      </c>
    </row>
    <row r="196" customFormat="false" ht="15" hidden="false" customHeight="true" outlineLevel="0" collapsed="false">
      <c r="A196" s="52" t="s">
        <v>871</v>
      </c>
      <c r="B196" s="52" t="s">
        <v>15571</v>
      </c>
      <c r="C196" s="52" t="s">
        <v>27</v>
      </c>
      <c r="D196" s="52" t="s">
        <v>10112</v>
      </c>
      <c r="E196" s="52" t="s">
        <v>15550</v>
      </c>
      <c r="F196" s="52" t="s">
        <v>15539</v>
      </c>
      <c r="G196" s="52" t="n">
        <v>45181</v>
      </c>
      <c r="H196" s="52" t="n">
        <v>8003</v>
      </c>
      <c r="I196" s="54" t="n">
        <f aca="false">IF(G196=0,0,ROUND(H196/G196*100,2))</f>
        <v>17.71</v>
      </c>
      <c r="J196" s="52" t="s">
        <v>15548</v>
      </c>
      <c r="K196" s="52" t="n">
        <v>7</v>
      </c>
      <c r="L196" s="52" t="n">
        <v>118</v>
      </c>
      <c r="M196" s="52" t="n">
        <v>1.75</v>
      </c>
      <c r="N196" s="52" t="n">
        <v>379527</v>
      </c>
      <c r="O196" s="52" t="s">
        <v>10066</v>
      </c>
      <c r="P196" s="55" t="n">
        <f aca="false">G196-H196</f>
        <v>37178</v>
      </c>
      <c r="Q196" s="55" t="str">
        <f aca="false">IF(I196&gt;=90,"Over-Utilized",IF(I196&gt;=70,"Optimal","Under-Utilized"))</f>
        <v>Under-Utilized</v>
      </c>
      <c r="R196" s="55" t="n">
        <f aca="false">ROUND(100-I196,2)</f>
        <v>82.29</v>
      </c>
    </row>
    <row r="197" customFormat="false" ht="15" hidden="false" customHeight="true" outlineLevel="0" collapsed="false">
      <c r="A197" s="56" t="s">
        <v>1988</v>
      </c>
      <c r="B197" s="56" t="s">
        <v>15561</v>
      </c>
      <c r="C197" s="56" t="s">
        <v>20</v>
      </c>
      <c r="D197" s="56" t="s">
        <v>10058</v>
      </c>
      <c r="E197" s="56" t="s">
        <v>15560</v>
      </c>
      <c r="F197" s="56" t="s">
        <v>15545</v>
      </c>
      <c r="G197" s="56" t="n">
        <v>6970</v>
      </c>
      <c r="H197" s="56" t="n">
        <v>5926</v>
      </c>
      <c r="I197" s="54" t="n">
        <f aca="false">IF(G197=0,0,ROUND(H197/G197*100,2))</f>
        <v>85.02</v>
      </c>
      <c r="J197" s="56" t="s">
        <v>15548</v>
      </c>
      <c r="K197" s="56" t="n">
        <v>16</v>
      </c>
      <c r="L197" s="56" t="n">
        <v>152</v>
      </c>
      <c r="M197" s="56" t="n">
        <v>4.85</v>
      </c>
      <c r="N197" s="56" t="n">
        <v>96548</v>
      </c>
      <c r="O197" s="56" t="s">
        <v>10061</v>
      </c>
      <c r="P197" s="55" t="n">
        <f aca="false">G197-H197</f>
        <v>1044</v>
      </c>
      <c r="Q197" s="55" t="str">
        <f aca="false">IF(I197&gt;=90,"Over-Utilized",IF(I197&gt;=70,"Optimal","Under-Utilized"))</f>
        <v>Optimal</v>
      </c>
      <c r="R197" s="55" t="n">
        <f aca="false">ROUND(100-I197,2)</f>
        <v>14.98</v>
      </c>
    </row>
    <row r="198" customFormat="false" ht="15" hidden="false" customHeight="true" outlineLevel="0" collapsed="false">
      <c r="A198" s="52" t="s">
        <v>5026</v>
      </c>
      <c r="B198" s="52" t="s">
        <v>15580</v>
      </c>
      <c r="C198" s="52" t="s">
        <v>20</v>
      </c>
      <c r="D198" s="52" t="s">
        <v>10087</v>
      </c>
      <c r="E198" s="52" t="s">
        <v>15560</v>
      </c>
      <c r="F198" s="52" t="s">
        <v>15539</v>
      </c>
      <c r="G198" s="52" t="n">
        <v>43999</v>
      </c>
      <c r="H198" s="52" t="n">
        <v>22440</v>
      </c>
      <c r="I198" s="54" t="n">
        <f aca="false">IF(G198=0,0,ROUND(H198/G198*100,2))</f>
        <v>51</v>
      </c>
      <c r="J198" s="52" t="s">
        <v>15551</v>
      </c>
      <c r="K198" s="52" t="n">
        <v>9</v>
      </c>
      <c r="L198" s="52" t="n">
        <v>20</v>
      </c>
      <c r="M198" s="52" t="n">
        <v>4.35</v>
      </c>
      <c r="N198" s="52" t="n">
        <v>443281</v>
      </c>
      <c r="O198" s="52" t="s">
        <v>10061</v>
      </c>
      <c r="P198" s="55" t="n">
        <f aca="false">G198-H198</f>
        <v>21559</v>
      </c>
      <c r="Q198" s="55" t="str">
        <f aca="false">IF(I198&gt;=90,"Over-Utilized",IF(I198&gt;=70,"Optimal","Under-Utilized"))</f>
        <v>Under-Utilized</v>
      </c>
      <c r="R198" s="55" t="n">
        <f aca="false">ROUND(100-I198,2)</f>
        <v>49</v>
      </c>
    </row>
    <row r="199" customFormat="false" ht="15" hidden="false" customHeight="true" outlineLevel="0" collapsed="false">
      <c r="A199" s="56" t="s">
        <v>6523</v>
      </c>
      <c r="B199" s="56" t="s">
        <v>15565</v>
      </c>
      <c r="C199" s="56" t="s">
        <v>11</v>
      </c>
      <c r="D199" s="56" t="s">
        <v>10117</v>
      </c>
      <c r="E199" s="56" t="s">
        <v>10063</v>
      </c>
      <c r="F199" s="56" t="s">
        <v>15539</v>
      </c>
      <c r="G199" s="56" t="n">
        <v>19470</v>
      </c>
      <c r="H199" s="56" t="n">
        <v>3244</v>
      </c>
      <c r="I199" s="54" t="n">
        <f aca="false">IF(G199=0,0,ROUND(H199/G199*100,2))</f>
        <v>16.66</v>
      </c>
      <c r="J199" s="56" t="s">
        <v>15551</v>
      </c>
      <c r="K199" s="56" t="n">
        <v>9</v>
      </c>
      <c r="L199" s="56" t="n">
        <v>90</v>
      </c>
      <c r="M199" s="56" t="n">
        <v>3.71</v>
      </c>
      <c r="N199" s="56" t="n">
        <v>398241</v>
      </c>
      <c r="O199" s="56" t="s">
        <v>10061</v>
      </c>
      <c r="P199" s="55" t="n">
        <f aca="false">G199-H199</f>
        <v>16226</v>
      </c>
      <c r="Q199" s="55" t="str">
        <f aca="false">IF(I199&gt;=90,"Over-Utilized",IF(I199&gt;=70,"Optimal","Under-Utilized"))</f>
        <v>Under-Utilized</v>
      </c>
      <c r="R199" s="55" t="n">
        <f aca="false">ROUND(100-I199,2)</f>
        <v>83.34</v>
      </c>
    </row>
    <row r="200" customFormat="false" ht="15" hidden="false" customHeight="true" outlineLevel="0" collapsed="false">
      <c r="A200" s="52" t="s">
        <v>6494</v>
      </c>
      <c r="B200" s="52" t="s">
        <v>15564</v>
      </c>
      <c r="C200" s="52" t="s">
        <v>20</v>
      </c>
      <c r="D200" s="52" t="s">
        <v>10190</v>
      </c>
      <c r="E200" s="52" t="s">
        <v>15544</v>
      </c>
      <c r="F200" s="52" t="s">
        <v>15545</v>
      </c>
      <c r="G200" s="52" t="n">
        <v>14976</v>
      </c>
      <c r="H200" s="52" t="n">
        <v>8219</v>
      </c>
      <c r="I200" s="54" t="n">
        <f aca="false">IF(G200=0,0,ROUND(H200/G200*100,2))</f>
        <v>54.88</v>
      </c>
      <c r="J200" s="52" t="s">
        <v>15551</v>
      </c>
      <c r="K200" s="52" t="n">
        <v>13</v>
      </c>
      <c r="L200" s="52" t="n">
        <v>113</v>
      </c>
      <c r="M200" s="52" t="n">
        <v>3.46</v>
      </c>
      <c r="N200" s="52" t="n">
        <v>308200</v>
      </c>
      <c r="O200" s="52" t="s">
        <v>10061</v>
      </c>
      <c r="P200" s="55" t="n">
        <f aca="false">G200-H200</f>
        <v>6757</v>
      </c>
      <c r="Q200" s="55" t="str">
        <f aca="false">IF(I200&gt;=90,"Over-Utilized",IF(I200&gt;=70,"Optimal","Under-Utilized"))</f>
        <v>Under-Utilized</v>
      </c>
      <c r="R200" s="55" t="n">
        <f aca="false">ROUND(100-I200,2)</f>
        <v>45.12</v>
      </c>
    </row>
    <row r="201" customFormat="false" ht="15" hidden="false" customHeight="true" outlineLevel="0" collapsed="false">
      <c r="A201" s="56" t="s">
        <v>8977</v>
      </c>
      <c r="B201" s="56" t="s">
        <v>15564</v>
      </c>
      <c r="C201" s="56" t="s">
        <v>20</v>
      </c>
      <c r="D201" s="56" t="s">
        <v>10087</v>
      </c>
      <c r="E201" s="56" t="s">
        <v>15554</v>
      </c>
      <c r="F201" s="56" t="s">
        <v>15545</v>
      </c>
      <c r="G201" s="56" t="n">
        <v>14639</v>
      </c>
      <c r="H201" s="56" t="n">
        <v>1090</v>
      </c>
      <c r="I201" s="54" t="n">
        <f aca="false">IF(G201=0,0,ROUND(H201/G201*100,2))</f>
        <v>7.45</v>
      </c>
      <c r="J201" s="56" t="s">
        <v>15540</v>
      </c>
      <c r="K201" s="56" t="n">
        <v>16</v>
      </c>
      <c r="L201" s="56" t="n">
        <v>192</v>
      </c>
      <c r="M201" s="56" t="n">
        <v>2.63</v>
      </c>
      <c r="N201" s="56" t="n">
        <v>422572</v>
      </c>
      <c r="O201" s="56" t="s">
        <v>10061</v>
      </c>
      <c r="P201" s="55" t="n">
        <f aca="false">G201-H201</f>
        <v>13549</v>
      </c>
      <c r="Q201" s="55" t="str">
        <f aca="false">IF(I201&gt;=90,"Over-Utilized",IF(I201&gt;=70,"Optimal","Under-Utilized"))</f>
        <v>Under-Utilized</v>
      </c>
      <c r="R201" s="55" t="n">
        <f aca="false">ROUND(100-I201,2)</f>
        <v>92.55</v>
      </c>
    </row>
    <row r="202" customFormat="false" ht="15" hidden="false" customHeight="true" outlineLevel="0" collapsed="false">
      <c r="A202" s="52" t="s">
        <v>10026</v>
      </c>
      <c r="B202" s="52" t="s">
        <v>15577</v>
      </c>
      <c r="C202" s="52" t="s">
        <v>11</v>
      </c>
      <c r="D202" s="52" t="s">
        <v>10104</v>
      </c>
      <c r="E202" s="52" t="s">
        <v>15542</v>
      </c>
      <c r="F202" s="52" t="s">
        <v>15547</v>
      </c>
      <c r="G202" s="52" t="n">
        <v>37724</v>
      </c>
      <c r="H202" s="52" t="n">
        <v>8812</v>
      </c>
      <c r="I202" s="54" t="n">
        <f aca="false">IF(G202=0,0,ROUND(H202/G202*100,2))</f>
        <v>23.36</v>
      </c>
      <c r="J202" s="52" t="s">
        <v>15551</v>
      </c>
      <c r="K202" s="52" t="n">
        <v>18</v>
      </c>
      <c r="L202" s="52" t="n">
        <v>162</v>
      </c>
      <c r="M202" s="52" t="n">
        <v>1.75</v>
      </c>
      <c r="N202" s="52" t="n">
        <v>469562</v>
      </c>
      <c r="O202" s="52" t="s">
        <v>10061</v>
      </c>
      <c r="P202" s="55" t="n">
        <f aca="false">G202-H202</f>
        <v>28912</v>
      </c>
      <c r="Q202" s="55" t="str">
        <f aca="false">IF(I202&gt;=90,"Over-Utilized",IF(I202&gt;=70,"Optimal","Under-Utilized"))</f>
        <v>Under-Utilized</v>
      </c>
      <c r="R202" s="55" t="n">
        <f aca="false">ROUND(100-I202,2)</f>
        <v>76.64</v>
      </c>
    </row>
    <row r="203" customFormat="false" ht="15" hidden="false" customHeight="true" outlineLevel="0" collapsed="false">
      <c r="A203" s="56" t="s">
        <v>1013</v>
      </c>
      <c r="B203" s="56" t="s">
        <v>15583</v>
      </c>
      <c r="C203" s="56" t="s">
        <v>14</v>
      </c>
      <c r="D203" s="56" t="s">
        <v>10063</v>
      </c>
      <c r="E203" s="56" t="s">
        <v>15542</v>
      </c>
      <c r="F203" s="56" t="s">
        <v>15547</v>
      </c>
      <c r="G203" s="56" t="n">
        <v>48691</v>
      </c>
      <c r="H203" s="56" t="n">
        <v>38104</v>
      </c>
      <c r="I203" s="54" t="n">
        <f aca="false">IF(G203=0,0,ROUND(H203/G203*100,2))</f>
        <v>78.26</v>
      </c>
      <c r="J203" s="56" t="s">
        <v>15548</v>
      </c>
      <c r="K203" s="56" t="n">
        <v>11</v>
      </c>
      <c r="L203" s="56" t="n">
        <v>112</v>
      </c>
      <c r="M203" s="56" t="n">
        <v>1.66</v>
      </c>
      <c r="N203" s="56" t="n">
        <v>221821</v>
      </c>
      <c r="O203" s="56" t="s">
        <v>10061</v>
      </c>
      <c r="P203" s="55" t="n">
        <f aca="false">G203-H203</f>
        <v>10587</v>
      </c>
      <c r="Q203" s="55" t="str">
        <f aca="false">IF(I203&gt;=90,"Over-Utilized",IF(I203&gt;=70,"Optimal","Under-Utilized"))</f>
        <v>Optimal</v>
      </c>
      <c r="R203" s="55" t="n">
        <f aca="false">ROUND(100-I203,2)</f>
        <v>21.74</v>
      </c>
    </row>
    <row r="204" customFormat="false" ht="15" hidden="false" customHeight="true" outlineLevel="0" collapsed="false">
      <c r="A204" s="52" t="s">
        <v>5744</v>
      </c>
      <c r="B204" s="52" t="s">
        <v>15578</v>
      </c>
      <c r="C204" s="52" t="s">
        <v>17</v>
      </c>
      <c r="D204" s="52" t="s">
        <v>10058</v>
      </c>
      <c r="E204" s="52" t="s">
        <v>15544</v>
      </c>
      <c r="F204" s="52" t="s">
        <v>15545</v>
      </c>
      <c r="G204" s="52" t="n">
        <v>39176</v>
      </c>
      <c r="H204" s="52" t="n">
        <v>33385</v>
      </c>
      <c r="I204" s="54" t="n">
        <f aca="false">IF(G204=0,0,ROUND(H204/G204*100,2))</f>
        <v>85.22</v>
      </c>
      <c r="J204" s="52" t="s">
        <v>15540</v>
      </c>
      <c r="K204" s="52" t="n">
        <v>11</v>
      </c>
      <c r="L204" s="52" t="n">
        <v>54</v>
      </c>
      <c r="M204" s="52" t="n">
        <v>3.79</v>
      </c>
      <c r="N204" s="52" t="n">
        <v>185888</v>
      </c>
      <c r="O204" s="52" t="s">
        <v>10066</v>
      </c>
      <c r="P204" s="55" t="n">
        <f aca="false">G204-H204</f>
        <v>5791</v>
      </c>
      <c r="Q204" s="55" t="str">
        <f aca="false">IF(I204&gt;=90,"Over-Utilized",IF(I204&gt;=70,"Optimal","Under-Utilized"))</f>
        <v>Optimal</v>
      </c>
      <c r="R204" s="55" t="n">
        <f aca="false">ROUND(100-I204,2)</f>
        <v>14.78</v>
      </c>
    </row>
    <row r="205" customFormat="false" ht="15" hidden="false" customHeight="true" outlineLevel="0" collapsed="false">
      <c r="A205" s="56" t="s">
        <v>3335</v>
      </c>
      <c r="B205" s="56" t="s">
        <v>15559</v>
      </c>
      <c r="C205" s="56" t="s">
        <v>23</v>
      </c>
      <c r="D205" s="56" t="s">
        <v>10104</v>
      </c>
      <c r="E205" s="56" t="s">
        <v>10063</v>
      </c>
      <c r="F205" s="56" t="s">
        <v>15545</v>
      </c>
      <c r="G205" s="56" t="n">
        <v>48950</v>
      </c>
      <c r="H205" s="56" t="n">
        <v>44242</v>
      </c>
      <c r="I205" s="54" t="n">
        <f aca="false">IF(G205=0,0,ROUND(H205/G205*100,2))</f>
        <v>90.38</v>
      </c>
      <c r="J205" s="56" t="s">
        <v>15551</v>
      </c>
      <c r="K205" s="56" t="n">
        <v>7</v>
      </c>
      <c r="L205" s="56" t="n">
        <v>71</v>
      </c>
      <c r="M205" s="56" t="n">
        <v>2.74</v>
      </c>
      <c r="N205" s="56" t="n">
        <v>374725</v>
      </c>
      <c r="O205" s="56" t="s">
        <v>10066</v>
      </c>
      <c r="P205" s="55" t="n">
        <f aca="false">G205-H205</f>
        <v>4708</v>
      </c>
      <c r="Q205" s="55" t="str">
        <f aca="false">IF(I205&gt;=90,"Over-Utilized",IF(I205&gt;=70,"Optimal","Under-Utilized"))</f>
        <v>Over-Utilized</v>
      </c>
      <c r="R205" s="55" t="n">
        <f aca="false">ROUND(100-I205,2)</f>
        <v>9.62</v>
      </c>
    </row>
    <row r="206" customFormat="false" ht="15" hidden="false" customHeight="true" outlineLevel="0" collapsed="false">
      <c r="A206" s="52" t="s">
        <v>3645</v>
      </c>
      <c r="B206" s="52" t="s">
        <v>15571</v>
      </c>
      <c r="C206" s="52" t="s">
        <v>27</v>
      </c>
      <c r="D206" s="52" t="s">
        <v>10058</v>
      </c>
      <c r="E206" s="52" t="s">
        <v>15560</v>
      </c>
      <c r="F206" s="52" t="s">
        <v>15545</v>
      </c>
      <c r="G206" s="52" t="n">
        <v>37671</v>
      </c>
      <c r="H206" s="52" t="n">
        <v>32778</v>
      </c>
      <c r="I206" s="54" t="n">
        <f aca="false">IF(G206=0,0,ROUND(H206/G206*100,2))</f>
        <v>87.01</v>
      </c>
      <c r="J206" s="52" t="s">
        <v>15551</v>
      </c>
      <c r="K206" s="52" t="n">
        <v>19</v>
      </c>
      <c r="L206" s="52" t="n">
        <v>40</v>
      </c>
      <c r="M206" s="52" t="n">
        <v>3.35</v>
      </c>
      <c r="N206" s="52" t="n">
        <v>203287</v>
      </c>
      <c r="O206" s="52" t="s">
        <v>10061</v>
      </c>
      <c r="P206" s="55" t="n">
        <f aca="false">G206-H206</f>
        <v>4893</v>
      </c>
      <c r="Q206" s="55" t="str">
        <f aca="false">IF(I206&gt;=90,"Over-Utilized",IF(I206&gt;=70,"Optimal","Under-Utilized"))</f>
        <v>Optimal</v>
      </c>
      <c r="R206" s="55" t="n">
        <f aca="false">ROUND(100-I206,2)</f>
        <v>12.99</v>
      </c>
    </row>
    <row r="207" customFormat="false" ht="15" hidden="false" customHeight="true" outlineLevel="0" collapsed="false">
      <c r="A207" s="56" t="s">
        <v>3439</v>
      </c>
      <c r="B207" s="56" t="s">
        <v>15543</v>
      </c>
      <c r="C207" s="56" t="s">
        <v>27</v>
      </c>
      <c r="D207" s="56" t="s">
        <v>10190</v>
      </c>
      <c r="E207" s="56" t="s">
        <v>10063</v>
      </c>
      <c r="F207" s="56" t="s">
        <v>15539</v>
      </c>
      <c r="G207" s="56" t="n">
        <v>7213</v>
      </c>
      <c r="H207" s="56" t="n">
        <v>1584</v>
      </c>
      <c r="I207" s="54" t="n">
        <f aca="false">IF(G207=0,0,ROUND(H207/G207*100,2))</f>
        <v>21.96</v>
      </c>
      <c r="J207" s="56" t="s">
        <v>15548</v>
      </c>
      <c r="K207" s="56" t="n">
        <v>19</v>
      </c>
      <c r="L207" s="56" t="n">
        <v>51</v>
      </c>
      <c r="M207" s="56" t="n">
        <v>3.9</v>
      </c>
      <c r="N207" s="56" t="n">
        <v>232781</v>
      </c>
      <c r="O207" s="56" t="s">
        <v>10061</v>
      </c>
      <c r="P207" s="55" t="n">
        <f aca="false">G207-H207</f>
        <v>5629</v>
      </c>
      <c r="Q207" s="55" t="str">
        <f aca="false">IF(I207&gt;=90,"Over-Utilized",IF(I207&gt;=70,"Optimal","Under-Utilized"))</f>
        <v>Under-Utilized</v>
      </c>
      <c r="R207" s="55" t="n">
        <f aca="false">ROUND(100-I207,2)</f>
        <v>78.04</v>
      </c>
    </row>
    <row r="208" customFormat="false" ht="15" hidden="false" customHeight="true" outlineLevel="0" collapsed="false">
      <c r="A208" s="52" t="s">
        <v>3082</v>
      </c>
      <c r="B208" s="52" t="s">
        <v>15570</v>
      </c>
      <c r="C208" s="52" t="s">
        <v>11</v>
      </c>
      <c r="D208" s="52" t="s">
        <v>10087</v>
      </c>
      <c r="E208" s="52" t="s">
        <v>10063</v>
      </c>
      <c r="F208" s="52" t="s">
        <v>15547</v>
      </c>
      <c r="G208" s="52" t="n">
        <v>27810</v>
      </c>
      <c r="H208" s="52" t="n">
        <v>22118</v>
      </c>
      <c r="I208" s="54" t="n">
        <f aca="false">IF(G208=0,0,ROUND(H208/G208*100,2))</f>
        <v>79.53</v>
      </c>
      <c r="J208" s="52" t="s">
        <v>15548</v>
      </c>
      <c r="K208" s="52" t="n">
        <v>19</v>
      </c>
      <c r="L208" s="52" t="n">
        <v>120</v>
      </c>
      <c r="M208" s="52" t="n">
        <v>2.12</v>
      </c>
      <c r="N208" s="52" t="n">
        <v>373516</v>
      </c>
      <c r="O208" s="52" t="s">
        <v>10061</v>
      </c>
      <c r="P208" s="55" t="n">
        <f aca="false">G208-H208</f>
        <v>5692</v>
      </c>
      <c r="Q208" s="55" t="str">
        <f aca="false">IF(I208&gt;=90,"Over-Utilized",IF(I208&gt;=70,"Optimal","Under-Utilized"))</f>
        <v>Optimal</v>
      </c>
      <c r="R208" s="55" t="n">
        <f aca="false">ROUND(100-I208,2)</f>
        <v>20.47</v>
      </c>
    </row>
    <row r="209" customFormat="false" ht="15" hidden="false" customHeight="true" outlineLevel="0" collapsed="false">
      <c r="A209" s="56" t="s">
        <v>1208</v>
      </c>
      <c r="B209" s="56" t="s">
        <v>15566</v>
      </c>
      <c r="C209" s="56" t="s">
        <v>11</v>
      </c>
      <c r="D209" s="56" t="s">
        <v>10190</v>
      </c>
      <c r="E209" s="56" t="s">
        <v>15554</v>
      </c>
      <c r="F209" s="56" t="s">
        <v>15545</v>
      </c>
      <c r="G209" s="56" t="n">
        <v>15090</v>
      </c>
      <c r="H209" s="56" t="n">
        <v>13881</v>
      </c>
      <c r="I209" s="54" t="n">
        <f aca="false">IF(G209=0,0,ROUND(H209/G209*100,2))</f>
        <v>91.99</v>
      </c>
      <c r="J209" s="56" t="s">
        <v>15548</v>
      </c>
      <c r="K209" s="56" t="n">
        <v>15</v>
      </c>
      <c r="L209" s="56" t="n">
        <v>88</v>
      </c>
      <c r="M209" s="56" t="n">
        <v>2.31</v>
      </c>
      <c r="N209" s="56" t="n">
        <v>421373</v>
      </c>
      <c r="O209" s="56" t="s">
        <v>10061</v>
      </c>
      <c r="P209" s="55" t="n">
        <f aca="false">G209-H209</f>
        <v>1209</v>
      </c>
      <c r="Q209" s="55" t="str">
        <f aca="false">IF(I209&gt;=90,"Over-Utilized",IF(I209&gt;=70,"Optimal","Under-Utilized"))</f>
        <v>Over-Utilized</v>
      </c>
      <c r="R209" s="55" t="n">
        <f aca="false">ROUND(100-I209,2)</f>
        <v>8.01</v>
      </c>
    </row>
    <row r="210" customFormat="false" ht="15" hidden="false" customHeight="true" outlineLevel="0" collapsed="false">
      <c r="A210" s="52" t="s">
        <v>1120</v>
      </c>
      <c r="B210" s="52" t="s">
        <v>15555</v>
      </c>
      <c r="C210" s="52" t="s">
        <v>17</v>
      </c>
      <c r="D210" s="52" t="s">
        <v>10132</v>
      </c>
      <c r="E210" s="52" t="s">
        <v>10063</v>
      </c>
      <c r="F210" s="52" t="s">
        <v>15539</v>
      </c>
      <c r="G210" s="52" t="n">
        <v>48007</v>
      </c>
      <c r="H210" s="52" t="n">
        <v>376</v>
      </c>
      <c r="I210" s="54" t="n">
        <f aca="false">IF(G210=0,0,ROUND(H210/G210*100,2))</f>
        <v>0.78</v>
      </c>
      <c r="J210" s="52" t="s">
        <v>15540</v>
      </c>
      <c r="K210" s="52" t="n">
        <v>2</v>
      </c>
      <c r="L210" s="52" t="n">
        <v>161</v>
      </c>
      <c r="M210" s="52" t="n">
        <v>4.29</v>
      </c>
      <c r="N210" s="52" t="n">
        <v>59529</v>
      </c>
      <c r="O210" s="52" t="s">
        <v>10061</v>
      </c>
      <c r="P210" s="55" t="n">
        <f aca="false">G210-H210</f>
        <v>47631</v>
      </c>
      <c r="Q210" s="55" t="str">
        <f aca="false">IF(I210&gt;=90,"Over-Utilized",IF(I210&gt;=70,"Optimal","Under-Utilized"))</f>
        <v>Under-Utilized</v>
      </c>
      <c r="R210" s="55" t="n">
        <f aca="false">ROUND(100-I210,2)</f>
        <v>99.22</v>
      </c>
    </row>
    <row r="211" customFormat="false" ht="15" hidden="false" customHeight="true" outlineLevel="0" collapsed="false">
      <c r="A211" s="56" t="s">
        <v>2729</v>
      </c>
      <c r="B211" s="56" t="s">
        <v>15573</v>
      </c>
      <c r="C211" s="56" t="s">
        <v>25</v>
      </c>
      <c r="D211" s="56" t="s">
        <v>10058</v>
      </c>
      <c r="E211" s="56" t="s">
        <v>15544</v>
      </c>
      <c r="F211" s="56" t="s">
        <v>15539</v>
      </c>
      <c r="G211" s="56" t="n">
        <v>17119</v>
      </c>
      <c r="H211" s="56" t="n">
        <v>8285</v>
      </c>
      <c r="I211" s="54" t="n">
        <f aca="false">IF(G211=0,0,ROUND(H211/G211*100,2))</f>
        <v>48.4</v>
      </c>
      <c r="J211" s="56" t="s">
        <v>15551</v>
      </c>
      <c r="K211" s="56" t="n">
        <v>15</v>
      </c>
      <c r="L211" s="56" t="n">
        <v>192</v>
      </c>
      <c r="M211" s="56" t="n">
        <v>3.67</v>
      </c>
      <c r="N211" s="56" t="n">
        <v>245590</v>
      </c>
      <c r="O211" s="56" t="s">
        <v>10061</v>
      </c>
      <c r="P211" s="55" t="n">
        <f aca="false">G211-H211</f>
        <v>8834</v>
      </c>
      <c r="Q211" s="55" t="str">
        <f aca="false">IF(I211&gt;=90,"Over-Utilized",IF(I211&gt;=70,"Optimal","Under-Utilized"))</f>
        <v>Under-Utilized</v>
      </c>
      <c r="R211" s="55" t="n">
        <f aca="false">ROUND(100-I211,2)</f>
        <v>51.6</v>
      </c>
    </row>
    <row r="212" customFormat="false" ht="15" hidden="false" customHeight="true" outlineLevel="0" collapsed="false">
      <c r="A212" s="52" t="s">
        <v>6603</v>
      </c>
      <c r="B212" s="52" t="s">
        <v>15567</v>
      </c>
      <c r="C212" s="52" t="s">
        <v>23</v>
      </c>
      <c r="D212" s="52" t="s">
        <v>10078</v>
      </c>
      <c r="E212" s="52" t="s">
        <v>15544</v>
      </c>
      <c r="F212" s="52" t="s">
        <v>15547</v>
      </c>
      <c r="G212" s="52" t="n">
        <v>3397</v>
      </c>
      <c r="H212" s="52" t="n">
        <v>2342</v>
      </c>
      <c r="I212" s="54" t="n">
        <f aca="false">IF(G212=0,0,ROUND(H212/G212*100,2))</f>
        <v>68.94</v>
      </c>
      <c r="J212" s="52" t="s">
        <v>15540</v>
      </c>
      <c r="K212" s="52" t="n">
        <v>18</v>
      </c>
      <c r="L212" s="52" t="n">
        <v>79</v>
      </c>
      <c r="M212" s="52" t="n">
        <v>3.17</v>
      </c>
      <c r="N212" s="52" t="n">
        <v>352574</v>
      </c>
      <c r="O212" s="52" t="s">
        <v>10066</v>
      </c>
      <c r="P212" s="55" t="n">
        <f aca="false">G212-H212</f>
        <v>1055</v>
      </c>
      <c r="Q212" s="55" t="str">
        <f aca="false">IF(I212&gt;=90,"Over-Utilized",IF(I212&gt;=70,"Optimal","Under-Utilized"))</f>
        <v>Under-Utilized</v>
      </c>
      <c r="R212" s="55" t="n">
        <f aca="false">ROUND(100-I212,2)</f>
        <v>31.06</v>
      </c>
    </row>
    <row r="213" customFormat="false" ht="15" hidden="false" customHeight="true" outlineLevel="0" collapsed="false">
      <c r="A213" s="56" t="s">
        <v>997</v>
      </c>
      <c r="B213" s="56" t="s">
        <v>15569</v>
      </c>
      <c r="C213" s="56" t="s">
        <v>14</v>
      </c>
      <c r="D213" s="56" t="s">
        <v>10095</v>
      </c>
      <c r="E213" s="56" t="s">
        <v>15542</v>
      </c>
      <c r="F213" s="56" t="s">
        <v>15539</v>
      </c>
      <c r="G213" s="56" t="n">
        <v>48352</v>
      </c>
      <c r="H213" s="56" t="n">
        <v>20253</v>
      </c>
      <c r="I213" s="54" t="n">
        <f aca="false">IF(G213=0,0,ROUND(H213/G213*100,2))</f>
        <v>41.89</v>
      </c>
      <c r="J213" s="56" t="s">
        <v>15548</v>
      </c>
      <c r="K213" s="56" t="n">
        <v>15</v>
      </c>
      <c r="L213" s="56" t="n">
        <v>98</v>
      </c>
      <c r="M213" s="56" t="n">
        <v>0.77</v>
      </c>
      <c r="N213" s="56" t="n">
        <v>263647</v>
      </c>
      <c r="O213" s="56" t="s">
        <v>10061</v>
      </c>
      <c r="P213" s="55" t="n">
        <f aca="false">G213-H213</f>
        <v>28099</v>
      </c>
      <c r="Q213" s="55" t="str">
        <f aca="false">IF(I213&gt;=90,"Over-Utilized",IF(I213&gt;=70,"Optimal","Under-Utilized"))</f>
        <v>Under-Utilized</v>
      </c>
      <c r="R213" s="55" t="n">
        <f aca="false">ROUND(100-I213,2)</f>
        <v>58.11</v>
      </c>
    </row>
    <row r="214" customFormat="false" ht="15" hidden="false" customHeight="true" outlineLevel="0" collapsed="false">
      <c r="A214" s="52" t="s">
        <v>3575</v>
      </c>
      <c r="B214" s="52" t="s">
        <v>15580</v>
      </c>
      <c r="C214" s="52" t="s">
        <v>20</v>
      </c>
      <c r="D214" s="52" t="s">
        <v>10069</v>
      </c>
      <c r="E214" s="52" t="s">
        <v>15542</v>
      </c>
      <c r="F214" s="52" t="s">
        <v>15547</v>
      </c>
      <c r="G214" s="52" t="n">
        <v>18630</v>
      </c>
      <c r="H214" s="52" t="n">
        <v>11451</v>
      </c>
      <c r="I214" s="54" t="n">
        <f aca="false">IF(G214=0,0,ROUND(H214/G214*100,2))</f>
        <v>61.47</v>
      </c>
      <c r="J214" s="52" t="s">
        <v>15540</v>
      </c>
      <c r="K214" s="52" t="n">
        <v>17</v>
      </c>
      <c r="L214" s="52" t="n">
        <v>111</v>
      </c>
      <c r="M214" s="52" t="n">
        <v>2.12</v>
      </c>
      <c r="N214" s="52" t="n">
        <v>174280</v>
      </c>
      <c r="O214" s="52" t="s">
        <v>10061</v>
      </c>
      <c r="P214" s="55" t="n">
        <f aca="false">G214-H214</f>
        <v>7179</v>
      </c>
      <c r="Q214" s="55" t="str">
        <f aca="false">IF(I214&gt;=90,"Over-Utilized",IF(I214&gt;=70,"Optimal","Under-Utilized"))</f>
        <v>Under-Utilized</v>
      </c>
      <c r="R214" s="55" t="n">
        <f aca="false">ROUND(100-I214,2)</f>
        <v>38.53</v>
      </c>
    </row>
    <row r="215" customFormat="false" ht="15" hidden="false" customHeight="true" outlineLevel="0" collapsed="false">
      <c r="A215" s="56" t="s">
        <v>8583</v>
      </c>
      <c r="B215" s="56" t="s">
        <v>15566</v>
      </c>
      <c r="C215" s="56" t="s">
        <v>11</v>
      </c>
      <c r="D215" s="56" t="s">
        <v>10073</v>
      </c>
      <c r="E215" s="56" t="s">
        <v>15542</v>
      </c>
      <c r="F215" s="56" t="s">
        <v>15545</v>
      </c>
      <c r="G215" s="56" t="n">
        <v>7747</v>
      </c>
      <c r="H215" s="56" t="n">
        <v>3959</v>
      </c>
      <c r="I215" s="54" t="n">
        <f aca="false">IF(G215=0,0,ROUND(H215/G215*100,2))</f>
        <v>51.1</v>
      </c>
      <c r="J215" s="56" t="s">
        <v>15551</v>
      </c>
      <c r="K215" s="56" t="n">
        <v>13</v>
      </c>
      <c r="L215" s="56" t="n">
        <v>10</v>
      </c>
      <c r="M215" s="56" t="n">
        <v>4.37</v>
      </c>
      <c r="N215" s="56" t="n">
        <v>412909</v>
      </c>
      <c r="O215" s="56" t="s">
        <v>10061</v>
      </c>
      <c r="P215" s="55" t="n">
        <f aca="false">G215-H215</f>
        <v>3788</v>
      </c>
      <c r="Q215" s="55" t="str">
        <f aca="false">IF(I215&gt;=90,"Over-Utilized",IF(I215&gt;=70,"Optimal","Under-Utilized"))</f>
        <v>Under-Utilized</v>
      </c>
      <c r="R215" s="55" t="n">
        <f aca="false">ROUND(100-I215,2)</f>
        <v>48.9</v>
      </c>
    </row>
    <row r="216" customFormat="false" ht="15" hidden="false" customHeight="true" outlineLevel="0" collapsed="false">
      <c r="A216" s="52" t="s">
        <v>717</v>
      </c>
      <c r="B216" s="52" t="s">
        <v>15552</v>
      </c>
      <c r="C216" s="52" t="s">
        <v>27</v>
      </c>
      <c r="D216" s="52" t="s">
        <v>10058</v>
      </c>
      <c r="E216" s="52" t="s">
        <v>15550</v>
      </c>
      <c r="F216" s="52" t="s">
        <v>15545</v>
      </c>
      <c r="G216" s="52" t="n">
        <v>22878</v>
      </c>
      <c r="H216" s="52" t="n">
        <v>4637</v>
      </c>
      <c r="I216" s="54" t="n">
        <f aca="false">IF(G216=0,0,ROUND(H216/G216*100,2))</f>
        <v>20.27</v>
      </c>
      <c r="J216" s="52" t="s">
        <v>15548</v>
      </c>
      <c r="K216" s="52" t="n">
        <v>14</v>
      </c>
      <c r="L216" s="52" t="n">
        <v>166</v>
      </c>
      <c r="M216" s="52" t="n">
        <v>4.96</v>
      </c>
      <c r="N216" s="52" t="n">
        <v>151596</v>
      </c>
      <c r="O216" s="52" t="s">
        <v>10061</v>
      </c>
      <c r="P216" s="55" t="n">
        <f aca="false">G216-H216</f>
        <v>18241</v>
      </c>
      <c r="Q216" s="55" t="str">
        <f aca="false">IF(I216&gt;=90,"Over-Utilized",IF(I216&gt;=70,"Optimal","Under-Utilized"))</f>
        <v>Under-Utilized</v>
      </c>
      <c r="R216" s="55" t="n">
        <f aca="false">ROUND(100-I216,2)</f>
        <v>79.73</v>
      </c>
    </row>
    <row r="217" customFormat="false" ht="15" hidden="false" customHeight="true" outlineLevel="0" collapsed="false">
      <c r="A217" s="56" t="s">
        <v>416</v>
      </c>
      <c r="B217" s="56" t="s">
        <v>15556</v>
      </c>
      <c r="C217" s="56" t="s">
        <v>23</v>
      </c>
      <c r="D217" s="56" t="s">
        <v>10069</v>
      </c>
      <c r="E217" s="56" t="s">
        <v>15550</v>
      </c>
      <c r="F217" s="56" t="s">
        <v>15545</v>
      </c>
      <c r="G217" s="56" t="n">
        <v>49705</v>
      </c>
      <c r="H217" s="56" t="n">
        <v>25789</v>
      </c>
      <c r="I217" s="54" t="n">
        <f aca="false">IF(G217=0,0,ROUND(H217/G217*100,2))</f>
        <v>51.88</v>
      </c>
      <c r="J217" s="56" t="s">
        <v>15540</v>
      </c>
      <c r="K217" s="56" t="n">
        <v>9</v>
      </c>
      <c r="L217" s="56" t="n">
        <v>71</v>
      </c>
      <c r="M217" s="56" t="n">
        <v>0.55</v>
      </c>
      <c r="N217" s="56" t="n">
        <v>459734</v>
      </c>
      <c r="O217" s="56" t="s">
        <v>10061</v>
      </c>
      <c r="P217" s="55" t="n">
        <f aca="false">G217-H217</f>
        <v>23916</v>
      </c>
      <c r="Q217" s="55" t="str">
        <f aca="false">IF(I217&gt;=90,"Over-Utilized",IF(I217&gt;=70,"Optimal","Under-Utilized"))</f>
        <v>Under-Utilized</v>
      </c>
      <c r="R217" s="55" t="n">
        <f aca="false">ROUND(100-I217,2)</f>
        <v>48.12</v>
      </c>
    </row>
    <row r="218" customFormat="false" ht="15" hidden="false" customHeight="true" outlineLevel="0" collapsed="false">
      <c r="A218" s="52" t="s">
        <v>1304</v>
      </c>
      <c r="B218" s="52" t="s">
        <v>15563</v>
      </c>
      <c r="C218" s="52" t="s">
        <v>14</v>
      </c>
      <c r="D218" s="52" t="s">
        <v>10132</v>
      </c>
      <c r="E218" s="52" t="s">
        <v>15554</v>
      </c>
      <c r="F218" s="52" t="s">
        <v>15547</v>
      </c>
      <c r="G218" s="52" t="n">
        <v>17902</v>
      </c>
      <c r="H218" s="52" t="n">
        <v>1585</v>
      </c>
      <c r="I218" s="54" t="n">
        <f aca="false">IF(G218=0,0,ROUND(H218/G218*100,2))</f>
        <v>8.85</v>
      </c>
      <c r="J218" s="52" t="s">
        <v>15540</v>
      </c>
      <c r="K218" s="52" t="n">
        <v>18</v>
      </c>
      <c r="L218" s="52" t="n">
        <v>97</v>
      </c>
      <c r="M218" s="52" t="n">
        <v>1.16</v>
      </c>
      <c r="N218" s="52" t="n">
        <v>116818</v>
      </c>
      <c r="O218" s="52" t="s">
        <v>10066</v>
      </c>
      <c r="P218" s="55" t="n">
        <f aca="false">G218-H218</f>
        <v>16317</v>
      </c>
      <c r="Q218" s="55" t="str">
        <f aca="false">IF(I218&gt;=90,"Over-Utilized",IF(I218&gt;=70,"Optimal","Under-Utilized"))</f>
        <v>Under-Utilized</v>
      </c>
      <c r="R218" s="55" t="n">
        <f aca="false">ROUND(100-I218,2)</f>
        <v>91.15</v>
      </c>
    </row>
    <row r="219" customFormat="false" ht="15" hidden="false" customHeight="true" outlineLevel="0" collapsed="false">
      <c r="A219" s="56" t="s">
        <v>1625</v>
      </c>
      <c r="B219" s="56" t="s">
        <v>15546</v>
      </c>
      <c r="C219" s="56" t="s">
        <v>14</v>
      </c>
      <c r="D219" s="56" t="s">
        <v>10063</v>
      </c>
      <c r="E219" s="56" t="s">
        <v>15550</v>
      </c>
      <c r="F219" s="56" t="s">
        <v>15545</v>
      </c>
      <c r="G219" s="56" t="n">
        <v>49800</v>
      </c>
      <c r="H219" s="56" t="n">
        <v>31667</v>
      </c>
      <c r="I219" s="54" t="n">
        <f aca="false">IF(G219=0,0,ROUND(H219/G219*100,2))</f>
        <v>63.59</v>
      </c>
      <c r="J219" s="56" t="s">
        <v>15551</v>
      </c>
      <c r="K219" s="56" t="n">
        <v>19</v>
      </c>
      <c r="L219" s="56" t="n">
        <v>61</v>
      </c>
      <c r="M219" s="56" t="n">
        <v>2.67</v>
      </c>
      <c r="N219" s="56" t="n">
        <v>334795</v>
      </c>
      <c r="O219" s="56" t="s">
        <v>10061</v>
      </c>
      <c r="P219" s="55" t="n">
        <f aca="false">G219-H219</f>
        <v>18133</v>
      </c>
      <c r="Q219" s="55" t="str">
        <f aca="false">IF(I219&gt;=90,"Over-Utilized",IF(I219&gt;=70,"Optimal","Under-Utilized"))</f>
        <v>Under-Utilized</v>
      </c>
      <c r="R219" s="55" t="n">
        <f aca="false">ROUND(100-I219,2)</f>
        <v>36.41</v>
      </c>
    </row>
    <row r="220" customFormat="false" ht="15" hidden="false" customHeight="true" outlineLevel="0" collapsed="false">
      <c r="A220" s="52" t="s">
        <v>6757</v>
      </c>
      <c r="B220" s="52" t="s">
        <v>15578</v>
      </c>
      <c r="C220" s="52" t="s">
        <v>17</v>
      </c>
      <c r="D220" s="52" t="s">
        <v>10087</v>
      </c>
      <c r="E220" s="52" t="s">
        <v>10063</v>
      </c>
      <c r="F220" s="52" t="s">
        <v>15545</v>
      </c>
      <c r="G220" s="52" t="n">
        <v>48193</v>
      </c>
      <c r="H220" s="52" t="n">
        <v>23772</v>
      </c>
      <c r="I220" s="54" t="n">
        <f aca="false">IF(G220=0,0,ROUND(H220/G220*100,2))</f>
        <v>49.33</v>
      </c>
      <c r="J220" s="52" t="s">
        <v>15551</v>
      </c>
      <c r="K220" s="52" t="n">
        <v>8</v>
      </c>
      <c r="L220" s="52" t="n">
        <v>59</v>
      </c>
      <c r="M220" s="52" t="n">
        <v>1.11</v>
      </c>
      <c r="N220" s="52" t="n">
        <v>245514</v>
      </c>
      <c r="O220" s="52" t="s">
        <v>10061</v>
      </c>
      <c r="P220" s="55" t="n">
        <f aca="false">G220-H220</f>
        <v>24421</v>
      </c>
      <c r="Q220" s="55" t="str">
        <f aca="false">IF(I220&gt;=90,"Over-Utilized",IF(I220&gt;=70,"Optimal","Under-Utilized"))</f>
        <v>Under-Utilized</v>
      </c>
      <c r="R220" s="55" t="n">
        <f aca="false">ROUND(100-I220,2)</f>
        <v>50.67</v>
      </c>
    </row>
    <row r="221" customFormat="false" ht="15" hidden="false" customHeight="true" outlineLevel="0" collapsed="false">
      <c r="A221" s="56" t="s">
        <v>6062</v>
      </c>
      <c r="B221" s="56" t="s">
        <v>15572</v>
      </c>
      <c r="C221" s="56" t="s">
        <v>27</v>
      </c>
      <c r="D221" s="56" t="s">
        <v>10069</v>
      </c>
      <c r="E221" s="56" t="s">
        <v>10063</v>
      </c>
      <c r="F221" s="56" t="s">
        <v>15545</v>
      </c>
      <c r="G221" s="56" t="n">
        <v>9488</v>
      </c>
      <c r="H221" s="56" t="n">
        <v>2748</v>
      </c>
      <c r="I221" s="54" t="n">
        <f aca="false">IF(G221=0,0,ROUND(H221/G221*100,2))</f>
        <v>28.96</v>
      </c>
      <c r="J221" s="56" t="s">
        <v>15548</v>
      </c>
      <c r="K221" s="56" t="n">
        <v>18</v>
      </c>
      <c r="L221" s="56" t="n">
        <v>69</v>
      </c>
      <c r="M221" s="56" t="n">
        <v>2.59</v>
      </c>
      <c r="N221" s="56" t="n">
        <v>452844</v>
      </c>
      <c r="O221" s="56" t="s">
        <v>10061</v>
      </c>
      <c r="P221" s="55" t="n">
        <f aca="false">G221-H221</f>
        <v>6740</v>
      </c>
      <c r="Q221" s="55" t="str">
        <f aca="false">IF(I221&gt;=90,"Over-Utilized",IF(I221&gt;=70,"Optimal","Under-Utilized"))</f>
        <v>Under-Utilized</v>
      </c>
      <c r="R221" s="55" t="n">
        <f aca="false">ROUND(100-I221,2)</f>
        <v>71.04</v>
      </c>
    </row>
    <row r="222" customFormat="false" ht="15" hidden="false" customHeight="true" outlineLevel="0" collapsed="false">
      <c r="A222" s="52" t="s">
        <v>3984</v>
      </c>
      <c r="B222" s="52" t="s">
        <v>15553</v>
      </c>
      <c r="C222" s="52" t="s">
        <v>14</v>
      </c>
      <c r="D222" s="52" t="s">
        <v>10069</v>
      </c>
      <c r="E222" s="52" t="s">
        <v>15544</v>
      </c>
      <c r="F222" s="52" t="s">
        <v>15547</v>
      </c>
      <c r="G222" s="52" t="n">
        <v>45182</v>
      </c>
      <c r="H222" s="52" t="n">
        <v>11881</v>
      </c>
      <c r="I222" s="54" t="n">
        <f aca="false">IF(G222=0,0,ROUND(H222/G222*100,2))</f>
        <v>26.3</v>
      </c>
      <c r="J222" s="52" t="s">
        <v>15548</v>
      </c>
      <c r="K222" s="52" t="n">
        <v>3</v>
      </c>
      <c r="L222" s="52" t="n">
        <v>69</v>
      </c>
      <c r="M222" s="52" t="n">
        <v>4.14</v>
      </c>
      <c r="N222" s="52" t="n">
        <v>372857</v>
      </c>
      <c r="O222" s="52" t="s">
        <v>10061</v>
      </c>
      <c r="P222" s="55" t="n">
        <f aca="false">G222-H222</f>
        <v>33301</v>
      </c>
      <c r="Q222" s="55" t="str">
        <f aca="false">IF(I222&gt;=90,"Over-Utilized",IF(I222&gt;=70,"Optimal","Under-Utilized"))</f>
        <v>Under-Utilized</v>
      </c>
      <c r="R222" s="55" t="n">
        <f aca="false">ROUND(100-I222,2)</f>
        <v>73.7</v>
      </c>
    </row>
    <row r="223" customFormat="false" ht="15" hidden="false" customHeight="true" outlineLevel="0" collapsed="false">
      <c r="A223" s="56" t="s">
        <v>2011</v>
      </c>
      <c r="B223" s="56" t="s">
        <v>15578</v>
      </c>
      <c r="C223" s="56" t="s">
        <v>17</v>
      </c>
      <c r="D223" s="56" t="s">
        <v>10190</v>
      </c>
      <c r="E223" s="56" t="s">
        <v>15550</v>
      </c>
      <c r="F223" s="56" t="s">
        <v>15545</v>
      </c>
      <c r="G223" s="56" t="n">
        <v>36600</v>
      </c>
      <c r="H223" s="56" t="n">
        <v>20759</v>
      </c>
      <c r="I223" s="54" t="n">
        <f aca="false">IF(G223=0,0,ROUND(H223/G223*100,2))</f>
        <v>56.72</v>
      </c>
      <c r="J223" s="56" t="s">
        <v>15548</v>
      </c>
      <c r="K223" s="56" t="n">
        <v>8</v>
      </c>
      <c r="L223" s="56" t="n">
        <v>200</v>
      </c>
      <c r="M223" s="56" t="n">
        <v>2.51</v>
      </c>
      <c r="N223" s="56" t="n">
        <v>170194</v>
      </c>
      <c r="O223" s="56" t="s">
        <v>10061</v>
      </c>
      <c r="P223" s="55" t="n">
        <f aca="false">G223-H223</f>
        <v>15841</v>
      </c>
      <c r="Q223" s="55" t="str">
        <f aca="false">IF(I223&gt;=90,"Over-Utilized",IF(I223&gt;=70,"Optimal","Under-Utilized"))</f>
        <v>Under-Utilized</v>
      </c>
      <c r="R223" s="55" t="n">
        <f aca="false">ROUND(100-I223,2)</f>
        <v>43.28</v>
      </c>
    </row>
    <row r="224" customFormat="false" ht="15" hidden="false" customHeight="true" outlineLevel="0" collapsed="false">
      <c r="A224" s="52" t="s">
        <v>2276</v>
      </c>
      <c r="B224" s="52" t="s">
        <v>15567</v>
      </c>
      <c r="C224" s="52" t="s">
        <v>23</v>
      </c>
      <c r="D224" s="52" t="s">
        <v>10190</v>
      </c>
      <c r="E224" s="52" t="s">
        <v>10063</v>
      </c>
      <c r="F224" s="52" t="s">
        <v>15539</v>
      </c>
      <c r="G224" s="52" t="n">
        <v>13887</v>
      </c>
      <c r="H224" s="52" t="n">
        <v>11486</v>
      </c>
      <c r="I224" s="54" t="n">
        <f aca="false">IF(G224=0,0,ROUND(H224/G224*100,2))</f>
        <v>82.71</v>
      </c>
      <c r="J224" s="52" t="s">
        <v>15551</v>
      </c>
      <c r="K224" s="52" t="n">
        <v>8</v>
      </c>
      <c r="L224" s="52" t="n">
        <v>146</v>
      </c>
      <c r="M224" s="52" t="n">
        <v>1.76</v>
      </c>
      <c r="N224" s="52" t="n">
        <v>229381</v>
      </c>
      <c r="O224" s="52" t="s">
        <v>10061</v>
      </c>
      <c r="P224" s="55" t="n">
        <f aca="false">G224-H224</f>
        <v>2401</v>
      </c>
      <c r="Q224" s="55" t="str">
        <f aca="false">IF(I224&gt;=90,"Over-Utilized",IF(I224&gt;=70,"Optimal","Under-Utilized"))</f>
        <v>Optimal</v>
      </c>
      <c r="R224" s="55" t="n">
        <f aca="false">ROUND(100-I224,2)</f>
        <v>17.29</v>
      </c>
    </row>
    <row r="225" customFormat="false" ht="15" hidden="false" customHeight="true" outlineLevel="0" collapsed="false">
      <c r="A225" s="56" t="s">
        <v>2161</v>
      </c>
      <c r="B225" s="56" t="s">
        <v>15581</v>
      </c>
      <c r="C225" s="56" t="s">
        <v>23</v>
      </c>
      <c r="D225" s="56" t="s">
        <v>10104</v>
      </c>
      <c r="E225" s="56" t="s">
        <v>10063</v>
      </c>
      <c r="F225" s="56" t="s">
        <v>15547</v>
      </c>
      <c r="G225" s="56" t="n">
        <v>24596</v>
      </c>
      <c r="H225" s="56" t="n">
        <v>21457</v>
      </c>
      <c r="I225" s="54" t="n">
        <f aca="false">IF(G225=0,0,ROUND(H225/G225*100,2))</f>
        <v>87.24</v>
      </c>
      <c r="J225" s="56" t="s">
        <v>15540</v>
      </c>
      <c r="K225" s="56" t="n">
        <v>16</v>
      </c>
      <c r="L225" s="56" t="n">
        <v>66</v>
      </c>
      <c r="M225" s="56" t="n">
        <v>2.48</v>
      </c>
      <c r="N225" s="56" t="n">
        <v>316599</v>
      </c>
      <c r="O225" s="56" t="s">
        <v>10061</v>
      </c>
      <c r="P225" s="55" t="n">
        <f aca="false">G225-H225</f>
        <v>3139</v>
      </c>
      <c r="Q225" s="55" t="str">
        <f aca="false">IF(I225&gt;=90,"Over-Utilized",IF(I225&gt;=70,"Optimal","Under-Utilized"))</f>
        <v>Optimal</v>
      </c>
      <c r="R225" s="55" t="n">
        <f aca="false">ROUND(100-I225,2)</f>
        <v>12.76</v>
      </c>
    </row>
    <row r="226" customFormat="false" ht="15" hidden="false" customHeight="true" outlineLevel="0" collapsed="false">
      <c r="A226" s="52" t="s">
        <v>2147</v>
      </c>
      <c r="B226" s="52" t="s">
        <v>15541</v>
      </c>
      <c r="C226" s="52" t="s">
        <v>25</v>
      </c>
      <c r="D226" s="52" t="s">
        <v>10087</v>
      </c>
      <c r="E226" s="52" t="s">
        <v>15544</v>
      </c>
      <c r="F226" s="52" t="s">
        <v>15539</v>
      </c>
      <c r="G226" s="52" t="n">
        <v>46028</v>
      </c>
      <c r="H226" s="52" t="n">
        <v>7749</v>
      </c>
      <c r="I226" s="54" t="n">
        <f aca="false">IF(G226=0,0,ROUND(H226/G226*100,2))</f>
        <v>16.84</v>
      </c>
      <c r="J226" s="52" t="s">
        <v>15540</v>
      </c>
      <c r="K226" s="52" t="n">
        <v>19</v>
      </c>
      <c r="L226" s="52" t="n">
        <v>14</v>
      </c>
      <c r="M226" s="52" t="n">
        <v>4.52</v>
      </c>
      <c r="N226" s="52" t="n">
        <v>343647</v>
      </c>
      <c r="O226" s="52" t="s">
        <v>10066</v>
      </c>
      <c r="P226" s="55" t="n">
        <f aca="false">G226-H226</f>
        <v>38279</v>
      </c>
      <c r="Q226" s="55" t="str">
        <f aca="false">IF(I226&gt;=90,"Over-Utilized",IF(I226&gt;=70,"Optimal","Under-Utilized"))</f>
        <v>Under-Utilized</v>
      </c>
      <c r="R226" s="55" t="n">
        <f aca="false">ROUND(100-I226,2)</f>
        <v>83.16</v>
      </c>
    </row>
    <row r="227" customFormat="false" ht="15" hidden="false" customHeight="true" outlineLevel="0" collapsed="false">
      <c r="A227" s="56" t="s">
        <v>8799</v>
      </c>
      <c r="B227" s="56" t="s">
        <v>15549</v>
      </c>
      <c r="C227" s="56" t="s">
        <v>27</v>
      </c>
      <c r="D227" s="56" t="s">
        <v>10073</v>
      </c>
      <c r="E227" s="56" t="s">
        <v>15554</v>
      </c>
      <c r="F227" s="56" t="s">
        <v>15539</v>
      </c>
      <c r="G227" s="56" t="n">
        <v>25217</v>
      </c>
      <c r="H227" s="56" t="n">
        <v>23434</v>
      </c>
      <c r="I227" s="54" t="n">
        <f aca="false">IF(G227=0,0,ROUND(H227/G227*100,2))</f>
        <v>92.93</v>
      </c>
      <c r="J227" s="56" t="s">
        <v>15551</v>
      </c>
      <c r="K227" s="56" t="n">
        <v>6</v>
      </c>
      <c r="L227" s="56" t="n">
        <v>34</v>
      </c>
      <c r="M227" s="56" t="n">
        <v>2.15</v>
      </c>
      <c r="N227" s="56" t="n">
        <v>349560</v>
      </c>
      <c r="O227" s="56" t="s">
        <v>10061</v>
      </c>
      <c r="P227" s="55" t="n">
        <f aca="false">G227-H227</f>
        <v>1783</v>
      </c>
      <c r="Q227" s="55" t="str">
        <f aca="false">IF(I227&gt;=90,"Over-Utilized",IF(I227&gt;=70,"Optimal","Under-Utilized"))</f>
        <v>Over-Utilized</v>
      </c>
      <c r="R227" s="55" t="n">
        <f aca="false">ROUND(100-I227,2)</f>
        <v>7.07</v>
      </c>
    </row>
    <row r="228" customFormat="false" ht="15" hidden="false" customHeight="true" outlineLevel="0" collapsed="false">
      <c r="A228" s="52" t="s">
        <v>7351</v>
      </c>
      <c r="B228" s="52" t="s">
        <v>15563</v>
      </c>
      <c r="C228" s="52" t="s">
        <v>14</v>
      </c>
      <c r="D228" s="52" t="s">
        <v>10073</v>
      </c>
      <c r="E228" s="52" t="s">
        <v>15560</v>
      </c>
      <c r="F228" s="52" t="s">
        <v>15545</v>
      </c>
      <c r="G228" s="52" t="n">
        <v>41679</v>
      </c>
      <c r="H228" s="52" t="n">
        <v>10611</v>
      </c>
      <c r="I228" s="54" t="n">
        <f aca="false">IF(G228=0,0,ROUND(H228/G228*100,2))</f>
        <v>25.46</v>
      </c>
      <c r="J228" s="52" t="s">
        <v>15548</v>
      </c>
      <c r="K228" s="52" t="n">
        <v>6</v>
      </c>
      <c r="L228" s="52" t="n">
        <v>171</v>
      </c>
      <c r="M228" s="52" t="n">
        <v>4.21</v>
      </c>
      <c r="N228" s="52" t="n">
        <v>139199</v>
      </c>
      <c r="O228" s="52" t="s">
        <v>10066</v>
      </c>
      <c r="P228" s="55" t="n">
        <f aca="false">G228-H228</f>
        <v>31068</v>
      </c>
      <c r="Q228" s="55" t="str">
        <f aca="false">IF(I228&gt;=90,"Over-Utilized",IF(I228&gt;=70,"Optimal","Under-Utilized"))</f>
        <v>Under-Utilized</v>
      </c>
      <c r="R228" s="55" t="n">
        <f aca="false">ROUND(100-I228,2)</f>
        <v>74.54</v>
      </c>
    </row>
    <row r="229" customFormat="false" ht="15" hidden="false" customHeight="true" outlineLevel="0" collapsed="false">
      <c r="A229" s="56" t="s">
        <v>1366</v>
      </c>
      <c r="B229" s="56" t="s">
        <v>15566</v>
      </c>
      <c r="C229" s="56" t="s">
        <v>11</v>
      </c>
      <c r="D229" s="56" t="s">
        <v>10132</v>
      </c>
      <c r="E229" s="56" t="s">
        <v>15554</v>
      </c>
      <c r="F229" s="56" t="s">
        <v>15539</v>
      </c>
      <c r="G229" s="56" t="n">
        <v>35689</v>
      </c>
      <c r="H229" s="56" t="n">
        <v>24067</v>
      </c>
      <c r="I229" s="54" t="n">
        <f aca="false">IF(G229=0,0,ROUND(H229/G229*100,2))</f>
        <v>67.44</v>
      </c>
      <c r="J229" s="56" t="s">
        <v>15548</v>
      </c>
      <c r="K229" s="56" t="n">
        <v>18</v>
      </c>
      <c r="L229" s="56" t="n">
        <v>152</v>
      </c>
      <c r="M229" s="56" t="n">
        <v>1.46</v>
      </c>
      <c r="N229" s="56" t="n">
        <v>411255</v>
      </c>
      <c r="O229" s="56" t="s">
        <v>10061</v>
      </c>
      <c r="P229" s="55" t="n">
        <f aca="false">G229-H229</f>
        <v>11622</v>
      </c>
      <c r="Q229" s="55" t="str">
        <f aca="false">IF(I229&gt;=90,"Over-Utilized",IF(I229&gt;=70,"Optimal","Under-Utilized"))</f>
        <v>Under-Utilized</v>
      </c>
      <c r="R229" s="55" t="n">
        <f aca="false">ROUND(100-I229,2)</f>
        <v>32.56</v>
      </c>
    </row>
    <row r="230" customFormat="false" ht="15" hidden="false" customHeight="true" outlineLevel="0" collapsed="false">
      <c r="A230" s="52" t="s">
        <v>5657</v>
      </c>
      <c r="B230" s="52" t="s">
        <v>15559</v>
      </c>
      <c r="C230" s="52" t="s">
        <v>23</v>
      </c>
      <c r="D230" s="52" t="s">
        <v>10078</v>
      </c>
      <c r="E230" s="52" t="s">
        <v>15542</v>
      </c>
      <c r="F230" s="52" t="s">
        <v>15539</v>
      </c>
      <c r="G230" s="52" t="n">
        <v>40533</v>
      </c>
      <c r="H230" s="52" t="n">
        <v>30237</v>
      </c>
      <c r="I230" s="54" t="n">
        <f aca="false">IF(G230=0,0,ROUND(H230/G230*100,2))</f>
        <v>74.6</v>
      </c>
      <c r="J230" s="52" t="s">
        <v>15551</v>
      </c>
      <c r="K230" s="52" t="n">
        <v>18</v>
      </c>
      <c r="L230" s="52" t="n">
        <v>65</v>
      </c>
      <c r="M230" s="52" t="n">
        <v>3.55</v>
      </c>
      <c r="N230" s="52" t="n">
        <v>86136</v>
      </c>
      <c r="O230" s="52" t="s">
        <v>10061</v>
      </c>
      <c r="P230" s="55" t="n">
        <f aca="false">G230-H230</f>
        <v>10296</v>
      </c>
      <c r="Q230" s="55" t="str">
        <f aca="false">IF(I230&gt;=90,"Over-Utilized",IF(I230&gt;=70,"Optimal","Under-Utilized"))</f>
        <v>Optimal</v>
      </c>
      <c r="R230" s="55" t="n">
        <f aca="false">ROUND(100-I230,2)</f>
        <v>25.4</v>
      </c>
    </row>
    <row r="231" customFormat="false" ht="15" hidden="false" customHeight="true" outlineLevel="0" collapsed="false">
      <c r="A231" s="56" t="s">
        <v>3486</v>
      </c>
      <c r="B231" s="56" t="s">
        <v>15555</v>
      </c>
      <c r="C231" s="56" t="s">
        <v>17</v>
      </c>
      <c r="D231" s="56" t="s">
        <v>10078</v>
      </c>
      <c r="E231" s="56" t="s">
        <v>15544</v>
      </c>
      <c r="F231" s="56" t="s">
        <v>15545</v>
      </c>
      <c r="G231" s="56" t="n">
        <v>16599</v>
      </c>
      <c r="H231" s="56" t="n">
        <v>3003</v>
      </c>
      <c r="I231" s="54" t="n">
        <f aca="false">IF(G231=0,0,ROUND(H231/G231*100,2))</f>
        <v>18.09</v>
      </c>
      <c r="J231" s="56" t="s">
        <v>15551</v>
      </c>
      <c r="K231" s="56" t="n">
        <v>15</v>
      </c>
      <c r="L231" s="56" t="n">
        <v>98</v>
      </c>
      <c r="M231" s="56" t="n">
        <v>4.09</v>
      </c>
      <c r="N231" s="56" t="n">
        <v>400720</v>
      </c>
      <c r="O231" s="56" t="s">
        <v>10061</v>
      </c>
      <c r="P231" s="55" t="n">
        <f aca="false">G231-H231</f>
        <v>13596</v>
      </c>
      <c r="Q231" s="55" t="str">
        <f aca="false">IF(I231&gt;=90,"Over-Utilized",IF(I231&gt;=70,"Optimal","Under-Utilized"))</f>
        <v>Under-Utilized</v>
      </c>
      <c r="R231" s="55" t="n">
        <f aca="false">ROUND(100-I231,2)</f>
        <v>81.91</v>
      </c>
    </row>
    <row r="232" customFormat="false" ht="15" hidden="false" customHeight="true" outlineLevel="0" collapsed="false">
      <c r="A232" s="52" t="s">
        <v>1962</v>
      </c>
      <c r="B232" s="52" t="s">
        <v>15581</v>
      </c>
      <c r="C232" s="52" t="s">
        <v>23</v>
      </c>
      <c r="D232" s="52" t="s">
        <v>10087</v>
      </c>
      <c r="E232" s="52" t="s">
        <v>15542</v>
      </c>
      <c r="F232" s="52" t="s">
        <v>15539</v>
      </c>
      <c r="G232" s="52" t="n">
        <v>22733</v>
      </c>
      <c r="H232" s="52" t="n">
        <v>682</v>
      </c>
      <c r="I232" s="54" t="n">
        <f aca="false">IF(G232=0,0,ROUND(H232/G232*100,2))</f>
        <v>3</v>
      </c>
      <c r="J232" s="52" t="s">
        <v>15551</v>
      </c>
      <c r="K232" s="52" t="n">
        <v>18</v>
      </c>
      <c r="L232" s="52" t="n">
        <v>113</v>
      </c>
      <c r="M232" s="52" t="n">
        <v>3.37</v>
      </c>
      <c r="N232" s="52" t="n">
        <v>395336</v>
      </c>
      <c r="O232" s="52" t="s">
        <v>10066</v>
      </c>
      <c r="P232" s="55" t="n">
        <f aca="false">G232-H232</f>
        <v>22051</v>
      </c>
      <c r="Q232" s="55" t="str">
        <f aca="false">IF(I232&gt;=90,"Over-Utilized",IF(I232&gt;=70,"Optimal","Under-Utilized"))</f>
        <v>Under-Utilized</v>
      </c>
      <c r="R232" s="55" t="n">
        <f aca="false">ROUND(100-I232,2)</f>
        <v>97</v>
      </c>
    </row>
    <row r="233" customFormat="false" ht="15" hidden="false" customHeight="true" outlineLevel="0" collapsed="false">
      <c r="A233" s="56" t="s">
        <v>1580</v>
      </c>
      <c r="B233" s="56" t="s">
        <v>15575</v>
      </c>
      <c r="C233" s="56" t="s">
        <v>20</v>
      </c>
      <c r="D233" s="56" t="s">
        <v>10095</v>
      </c>
      <c r="E233" s="56" t="s">
        <v>15542</v>
      </c>
      <c r="F233" s="56" t="s">
        <v>15545</v>
      </c>
      <c r="G233" s="56" t="n">
        <v>30998</v>
      </c>
      <c r="H233" s="56" t="n">
        <v>7612</v>
      </c>
      <c r="I233" s="54" t="n">
        <f aca="false">IF(G233=0,0,ROUND(H233/G233*100,2))</f>
        <v>24.56</v>
      </c>
      <c r="J233" s="56" t="s">
        <v>15548</v>
      </c>
      <c r="K233" s="56" t="n">
        <v>11</v>
      </c>
      <c r="L233" s="56" t="n">
        <v>155</v>
      </c>
      <c r="M233" s="56" t="n">
        <v>3.1</v>
      </c>
      <c r="N233" s="56" t="n">
        <v>289352</v>
      </c>
      <c r="O233" s="56" t="s">
        <v>10061</v>
      </c>
      <c r="P233" s="55" t="n">
        <f aca="false">G233-H233</f>
        <v>23386</v>
      </c>
      <c r="Q233" s="55" t="str">
        <f aca="false">IF(I233&gt;=90,"Over-Utilized",IF(I233&gt;=70,"Optimal","Under-Utilized"))</f>
        <v>Under-Utilized</v>
      </c>
      <c r="R233" s="55" t="n">
        <f aca="false">ROUND(100-I233,2)</f>
        <v>75.44</v>
      </c>
    </row>
    <row r="234" customFormat="false" ht="15" hidden="false" customHeight="true" outlineLevel="0" collapsed="false">
      <c r="A234" s="52" t="s">
        <v>2951</v>
      </c>
      <c r="B234" s="52" t="s">
        <v>15559</v>
      </c>
      <c r="C234" s="52" t="s">
        <v>23</v>
      </c>
      <c r="D234" s="52" t="s">
        <v>10063</v>
      </c>
      <c r="E234" s="52" t="s">
        <v>10063</v>
      </c>
      <c r="F234" s="52" t="s">
        <v>15547</v>
      </c>
      <c r="G234" s="52" t="n">
        <v>37668</v>
      </c>
      <c r="H234" s="52" t="n">
        <v>23786</v>
      </c>
      <c r="I234" s="54" t="n">
        <f aca="false">IF(G234=0,0,ROUND(H234/G234*100,2))</f>
        <v>63.15</v>
      </c>
      <c r="J234" s="52" t="s">
        <v>15548</v>
      </c>
      <c r="K234" s="52" t="n">
        <v>18</v>
      </c>
      <c r="L234" s="52" t="n">
        <v>95</v>
      </c>
      <c r="M234" s="52" t="n">
        <v>1.33</v>
      </c>
      <c r="N234" s="52" t="n">
        <v>115986</v>
      </c>
      <c r="O234" s="52" t="s">
        <v>10066</v>
      </c>
      <c r="P234" s="55" t="n">
        <f aca="false">G234-H234</f>
        <v>13882</v>
      </c>
      <c r="Q234" s="55" t="str">
        <f aca="false">IF(I234&gt;=90,"Over-Utilized",IF(I234&gt;=70,"Optimal","Under-Utilized"))</f>
        <v>Under-Utilized</v>
      </c>
      <c r="R234" s="55" t="n">
        <f aca="false">ROUND(100-I234,2)</f>
        <v>36.85</v>
      </c>
    </row>
    <row r="235" customFormat="false" ht="15" hidden="false" customHeight="true" outlineLevel="0" collapsed="false">
      <c r="A235" s="56" t="s">
        <v>11846</v>
      </c>
      <c r="B235" s="56" t="s">
        <v>15583</v>
      </c>
      <c r="C235" s="56" t="s">
        <v>14</v>
      </c>
      <c r="D235" s="56" t="s">
        <v>10069</v>
      </c>
      <c r="E235" s="56" t="s">
        <v>15554</v>
      </c>
      <c r="F235" s="56" t="s">
        <v>15539</v>
      </c>
      <c r="G235" s="56" t="n">
        <v>12068</v>
      </c>
      <c r="H235" s="56" t="n">
        <v>2801</v>
      </c>
      <c r="I235" s="54" t="n">
        <f aca="false">IF(G235=0,0,ROUND(H235/G235*100,2))</f>
        <v>23.21</v>
      </c>
      <c r="J235" s="56" t="s">
        <v>15540</v>
      </c>
      <c r="K235" s="56" t="n">
        <v>9</v>
      </c>
      <c r="L235" s="56" t="n">
        <v>183</v>
      </c>
      <c r="M235" s="56" t="n">
        <v>2.49</v>
      </c>
      <c r="N235" s="56" t="n">
        <v>142654</v>
      </c>
      <c r="O235" s="56" t="s">
        <v>10066</v>
      </c>
      <c r="P235" s="55" t="n">
        <f aca="false">G235-H235</f>
        <v>9267</v>
      </c>
      <c r="Q235" s="55" t="str">
        <f aca="false">IF(I235&gt;=90,"Over-Utilized",IF(I235&gt;=70,"Optimal","Under-Utilized"))</f>
        <v>Under-Utilized</v>
      </c>
      <c r="R235" s="55" t="n">
        <f aca="false">ROUND(100-I235,2)</f>
        <v>76.79</v>
      </c>
    </row>
    <row r="236" customFormat="false" ht="15" hidden="false" customHeight="true" outlineLevel="0" collapsed="false">
      <c r="A236" s="52" t="s">
        <v>791</v>
      </c>
      <c r="B236" s="52" t="s">
        <v>15559</v>
      </c>
      <c r="C236" s="52" t="s">
        <v>23</v>
      </c>
      <c r="D236" s="52" t="s">
        <v>10069</v>
      </c>
      <c r="E236" s="52" t="s">
        <v>15544</v>
      </c>
      <c r="F236" s="52" t="s">
        <v>15545</v>
      </c>
      <c r="G236" s="52" t="n">
        <v>40096</v>
      </c>
      <c r="H236" s="52" t="n">
        <v>17153</v>
      </c>
      <c r="I236" s="54" t="n">
        <f aca="false">IF(G236=0,0,ROUND(H236/G236*100,2))</f>
        <v>42.78</v>
      </c>
      <c r="J236" s="52" t="s">
        <v>15548</v>
      </c>
      <c r="K236" s="52" t="n">
        <v>8</v>
      </c>
      <c r="L236" s="52" t="n">
        <v>152</v>
      </c>
      <c r="M236" s="52" t="n">
        <v>3.03</v>
      </c>
      <c r="N236" s="52" t="n">
        <v>194173</v>
      </c>
      <c r="O236" s="52" t="s">
        <v>10061</v>
      </c>
      <c r="P236" s="55" t="n">
        <f aca="false">G236-H236</f>
        <v>22943</v>
      </c>
      <c r="Q236" s="55" t="str">
        <f aca="false">IF(I236&gt;=90,"Over-Utilized",IF(I236&gt;=70,"Optimal","Under-Utilized"))</f>
        <v>Under-Utilized</v>
      </c>
      <c r="R236" s="55" t="n">
        <f aca="false">ROUND(100-I236,2)</f>
        <v>57.22</v>
      </c>
    </row>
    <row r="237" customFormat="false" ht="15" hidden="false" customHeight="true" outlineLevel="0" collapsed="false">
      <c r="A237" s="56" t="s">
        <v>10572</v>
      </c>
      <c r="B237" s="56" t="s">
        <v>15546</v>
      </c>
      <c r="C237" s="56" t="s">
        <v>14</v>
      </c>
      <c r="D237" s="56" t="s">
        <v>10132</v>
      </c>
      <c r="E237" s="56" t="s">
        <v>15560</v>
      </c>
      <c r="F237" s="56" t="s">
        <v>15545</v>
      </c>
      <c r="G237" s="56" t="n">
        <v>24743</v>
      </c>
      <c r="H237" s="56" t="n">
        <v>14569</v>
      </c>
      <c r="I237" s="54" t="n">
        <f aca="false">IF(G237=0,0,ROUND(H237/G237*100,2))</f>
        <v>58.88</v>
      </c>
      <c r="J237" s="56" t="s">
        <v>15548</v>
      </c>
      <c r="K237" s="56" t="n">
        <v>18</v>
      </c>
      <c r="L237" s="56" t="n">
        <v>135</v>
      </c>
      <c r="M237" s="56" t="n">
        <v>1.48</v>
      </c>
      <c r="N237" s="56" t="n">
        <v>74109</v>
      </c>
      <c r="O237" s="56" t="s">
        <v>10061</v>
      </c>
      <c r="P237" s="55" t="n">
        <f aca="false">G237-H237</f>
        <v>10174</v>
      </c>
      <c r="Q237" s="55" t="str">
        <f aca="false">IF(I237&gt;=90,"Over-Utilized",IF(I237&gt;=70,"Optimal","Under-Utilized"))</f>
        <v>Under-Utilized</v>
      </c>
      <c r="R237" s="55" t="n">
        <f aca="false">ROUND(100-I237,2)</f>
        <v>41.12</v>
      </c>
    </row>
    <row r="238" customFormat="false" ht="15" hidden="false" customHeight="true" outlineLevel="0" collapsed="false">
      <c r="A238" s="52" t="s">
        <v>3147</v>
      </c>
      <c r="B238" s="52" t="s">
        <v>15584</v>
      </c>
      <c r="C238" s="52" t="s">
        <v>17</v>
      </c>
      <c r="D238" s="52" t="s">
        <v>10132</v>
      </c>
      <c r="E238" s="52" t="s">
        <v>15542</v>
      </c>
      <c r="F238" s="52" t="s">
        <v>15539</v>
      </c>
      <c r="G238" s="52" t="n">
        <v>44397</v>
      </c>
      <c r="H238" s="52" t="n">
        <v>9899</v>
      </c>
      <c r="I238" s="54" t="n">
        <f aca="false">IF(G238=0,0,ROUND(H238/G238*100,2))</f>
        <v>22.3</v>
      </c>
      <c r="J238" s="52" t="s">
        <v>15540</v>
      </c>
      <c r="K238" s="52" t="n">
        <v>9</v>
      </c>
      <c r="L238" s="52" t="n">
        <v>184</v>
      </c>
      <c r="M238" s="52" t="n">
        <v>3.84</v>
      </c>
      <c r="N238" s="52" t="n">
        <v>125485</v>
      </c>
      <c r="O238" s="52" t="s">
        <v>10066</v>
      </c>
      <c r="P238" s="55" t="n">
        <f aca="false">G238-H238</f>
        <v>34498</v>
      </c>
      <c r="Q238" s="55" t="str">
        <f aca="false">IF(I238&gt;=90,"Over-Utilized",IF(I238&gt;=70,"Optimal","Under-Utilized"))</f>
        <v>Under-Utilized</v>
      </c>
      <c r="R238" s="55" t="n">
        <f aca="false">ROUND(100-I238,2)</f>
        <v>77.7</v>
      </c>
    </row>
    <row r="239" customFormat="false" ht="15" hidden="false" customHeight="true" outlineLevel="0" collapsed="false">
      <c r="A239" s="56" t="s">
        <v>5691</v>
      </c>
      <c r="B239" s="56" t="s">
        <v>15564</v>
      </c>
      <c r="C239" s="56" t="s">
        <v>20</v>
      </c>
      <c r="D239" s="56" t="s">
        <v>10117</v>
      </c>
      <c r="E239" s="56" t="s">
        <v>10063</v>
      </c>
      <c r="F239" s="56" t="s">
        <v>15547</v>
      </c>
      <c r="G239" s="56" t="n">
        <v>31225</v>
      </c>
      <c r="H239" s="56" t="n">
        <v>7013</v>
      </c>
      <c r="I239" s="54" t="n">
        <f aca="false">IF(G239=0,0,ROUND(H239/G239*100,2))</f>
        <v>22.46</v>
      </c>
      <c r="J239" s="56" t="s">
        <v>15540</v>
      </c>
      <c r="K239" s="56" t="n">
        <v>18</v>
      </c>
      <c r="L239" s="56" t="n">
        <v>125</v>
      </c>
      <c r="M239" s="56" t="n">
        <v>1.71</v>
      </c>
      <c r="N239" s="56" t="n">
        <v>146222</v>
      </c>
      <c r="O239" s="56" t="s">
        <v>10061</v>
      </c>
      <c r="P239" s="55" t="n">
        <f aca="false">G239-H239</f>
        <v>24212</v>
      </c>
      <c r="Q239" s="55" t="str">
        <f aca="false">IF(I239&gt;=90,"Over-Utilized",IF(I239&gt;=70,"Optimal","Under-Utilized"))</f>
        <v>Under-Utilized</v>
      </c>
      <c r="R239" s="55" t="n">
        <f aca="false">ROUND(100-I239,2)</f>
        <v>77.54</v>
      </c>
    </row>
    <row r="240" customFormat="false" ht="15" hidden="false" customHeight="true" outlineLevel="0" collapsed="false">
      <c r="A240" s="52" t="s">
        <v>8714</v>
      </c>
      <c r="B240" s="52" t="s">
        <v>15583</v>
      </c>
      <c r="C240" s="52" t="s">
        <v>14</v>
      </c>
      <c r="D240" s="52" t="s">
        <v>10063</v>
      </c>
      <c r="E240" s="52" t="s">
        <v>15544</v>
      </c>
      <c r="F240" s="52" t="s">
        <v>15547</v>
      </c>
      <c r="G240" s="52" t="n">
        <v>44747</v>
      </c>
      <c r="H240" s="52" t="n">
        <v>25953</v>
      </c>
      <c r="I240" s="54" t="n">
        <f aca="false">IF(G240=0,0,ROUND(H240/G240*100,2))</f>
        <v>58</v>
      </c>
      <c r="J240" s="52" t="s">
        <v>15548</v>
      </c>
      <c r="K240" s="52" t="n">
        <v>2</v>
      </c>
      <c r="L240" s="52" t="n">
        <v>87</v>
      </c>
      <c r="M240" s="52" t="n">
        <v>2.97</v>
      </c>
      <c r="N240" s="52" t="n">
        <v>243856</v>
      </c>
      <c r="O240" s="52" t="s">
        <v>10061</v>
      </c>
      <c r="P240" s="55" t="n">
        <f aca="false">G240-H240</f>
        <v>18794</v>
      </c>
      <c r="Q240" s="55" t="str">
        <f aca="false">IF(I240&gt;=90,"Over-Utilized",IF(I240&gt;=70,"Optimal","Under-Utilized"))</f>
        <v>Under-Utilized</v>
      </c>
      <c r="R240" s="55" t="n">
        <f aca="false">ROUND(100-I240,2)</f>
        <v>42</v>
      </c>
    </row>
    <row r="241" customFormat="false" ht="15" hidden="false" customHeight="true" outlineLevel="0" collapsed="false">
      <c r="A241" s="56" t="s">
        <v>6324</v>
      </c>
      <c r="B241" s="56" t="s">
        <v>15564</v>
      </c>
      <c r="C241" s="56" t="s">
        <v>20</v>
      </c>
      <c r="D241" s="56" t="s">
        <v>10087</v>
      </c>
      <c r="E241" s="56" t="s">
        <v>15554</v>
      </c>
      <c r="F241" s="56" t="s">
        <v>15545</v>
      </c>
      <c r="G241" s="56" t="n">
        <v>29990</v>
      </c>
      <c r="H241" s="56" t="n">
        <v>7111</v>
      </c>
      <c r="I241" s="54" t="n">
        <f aca="false">IF(G241=0,0,ROUND(H241/G241*100,2))</f>
        <v>23.71</v>
      </c>
      <c r="J241" s="56" t="s">
        <v>15540</v>
      </c>
      <c r="K241" s="56" t="n">
        <v>19</v>
      </c>
      <c r="L241" s="56" t="n">
        <v>156</v>
      </c>
      <c r="M241" s="56" t="n">
        <v>3.33</v>
      </c>
      <c r="N241" s="56" t="n">
        <v>138966</v>
      </c>
      <c r="O241" s="56" t="s">
        <v>10066</v>
      </c>
      <c r="P241" s="55" t="n">
        <f aca="false">G241-H241</f>
        <v>22879</v>
      </c>
      <c r="Q241" s="55" t="str">
        <f aca="false">IF(I241&gt;=90,"Over-Utilized",IF(I241&gt;=70,"Optimal","Under-Utilized"))</f>
        <v>Under-Utilized</v>
      </c>
      <c r="R241" s="55" t="n">
        <f aca="false">ROUND(100-I241,2)</f>
        <v>76.29</v>
      </c>
    </row>
    <row r="242" customFormat="false" ht="15" hidden="false" customHeight="true" outlineLevel="0" collapsed="false">
      <c r="A242" s="52" t="s">
        <v>2130</v>
      </c>
      <c r="B242" s="52" t="s">
        <v>15565</v>
      </c>
      <c r="C242" s="52" t="s">
        <v>11</v>
      </c>
      <c r="D242" s="52" t="s">
        <v>10190</v>
      </c>
      <c r="E242" s="52" t="s">
        <v>15554</v>
      </c>
      <c r="F242" s="52" t="s">
        <v>15547</v>
      </c>
      <c r="G242" s="52" t="n">
        <v>24422</v>
      </c>
      <c r="H242" s="52" t="n">
        <v>20420</v>
      </c>
      <c r="I242" s="54" t="n">
        <f aca="false">IF(G242=0,0,ROUND(H242/G242*100,2))</f>
        <v>83.61</v>
      </c>
      <c r="J242" s="52" t="s">
        <v>15540</v>
      </c>
      <c r="K242" s="52" t="n">
        <v>15</v>
      </c>
      <c r="L242" s="52" t="n">
        <v>24</v>
      </c>
      <c r="M242" s="52" t="n">
        <v>4.04</v>
      </c>
      <c r="N242" s="52" t="n">
        <v>327362</v>
      </c>
      <c r="O242" s="52" t="s">
        <v>10061</v>
      </c>
      <c r="P242" s="55" t="n">
        <f aca="false">G242-H242</f>
        <v>4002</v>
      </c>
      <c r="Q242" s="55" t="str">
        <f aca="false">IF(I242&gt;=90,"Over-Utilized",IF(I242&gt;=70,"Optimal","Under-Utilized"))</f>
        <v>Optimal</v>
      </c>
      <c r="R242" s="55" t="n">
        <f aca="false">ROUND(100-I242,2)</f>
        <v>16.39</v>
      </c>
    </row>
    <row r="243" customFormat="false" ht="15" hidden="false" customHeight="true" outlineLevel="0" collapsed="false">
      <c r="A243" s="56" t="s">
        <v>675</v>
      </c>
      <c r="B243" s="56" t="s">
        <v>15577</v>
      </c>
      <c r="C243" s="56" t="s">
        <v>11</v>
      </c>
      <c r="D243" s="56" t="s">
        <v>10087</v>
      </c>
      <c r="E243" s="56" t="s">
        <v>15554</v>
      </c>
      <c r="F243" s="56" t="s">
        <v>15539</v>
      </c>
      <c r="G243" s="56" t="n">
        <v>13964</v>
      </c>
      <c r="H243" s="56" t="n">
        <v>8420</v>
      </c>
      <c r="I243" s="54" t="n">
        <f aca="false">IF(G243=0,0,ROUND(H243/G243*100,2))</f>
        <v>60.3</v>
      </c>
      <c r="J243" s="56" t="s">
        <v>15551</v>
      </c>
      <c r="K243" s="56" t="n">
        <v>13</v>
      </c>
      <c r="L243" s="56" t="n">
        <v>173</v>
      </c>
      <c r="M243" s="56" t="n">
        <v>4.77</v>
      </c>
      <c r="N243" s="56" t="n">
        <v>98349</v>
      </c>
      <c r="O243" s="56" t="s">
        <v>10061</v>
      </c>
      <c r="P243" s="55" t="n">
        <f aca="false">G243-H243</f>
        <v>5544</v>
      </c>
      <c r="Q243" s="55" t="str">
        <f aca="false">IF(I243&gt;=90,"Over-Utilized",IF(I243&gt;=70,"Optimal","Under-Utilized"))</f>
        <v>Under-Utilized</v>
      </c>
      <c r="R243" s="55" t="n">
        <f aca="false">ROUND(100-I243,2)</f>
        <v>39.7</v>
      </c>
    </row>
    <row r="244" customFormat="false" ht="15" hidden="false" customHeight="true" outlineLevel="0" collapsed="false">
      <c r="A244" s="52" t="s">
        <v>9044</v>
      </c>
      <c r="B244" s="52" t="s">
        <v>15552</v>
      </c>
      <c r="C244" s="52" t="s">
        <v>27</v>
      </c>
      <c r="D244" s="52" t="s">
        <v>10112</v>
      </c>
      <c r="E244" s="52" t="s">
        <v>15554</v>
      </c>
      <c r="F244" s="52" t="s">
        <v>15545</v>
      </c>
      <c r="G244" s="52" t="n">
        <v>33167</v>
      </c>
      <c r="H244" s="52" t="n">
        <v>26993</v>
      </c>
      <c r="I244" s="54" t="n">
        <f aca="false">IF(G244=0,0,ROUND(H244/G244*100,2))</f>
        <v>81.39</v>
      </c>
      <c r="J244" s="52" t="s">
        <v>15540</v>
      </c>
      <c r="K244" s="52" t="n">
        <v>20</v>
      </c>
      <c r="L244" s="52" t="n">
        <v>86</v>
      </c>
      <c r="M244" s="52" t="n">
        <v>1.65</v>
      </c>
      <c r="N244" s="52" t="n">
        <v>272191</v>
      </c>
      <c r="O244" s="52" t="s">
        <v>10061</v>
      </c>
      <c r="P244" s="55" t="n">
        <f aca="false">G244-H244</f>
        <v>6174</v>
      </c>
      <c r="Q244" s="55" t="str">
        <f aca="false">IF(I244&gt;=90,"Over-Utilized",IF(I244&gt;=70,"Optimal","Under-Utilized"))</f>
        <v>Optimal</v>
      </c>
      <c r="R244" s="55" t="n">
        <f aca="false">ROUND(100-I244,2)</f>
        <v>18.61</v>
      </c>
    </row>
    <row r="245" customFormat="false" ht="15" hidden="false" customHeight="true" outlineLevel="0" collapsed="false">
      <c r="A245" s="56" t="s">
        <v>12073</v>
      </c>
      <c r="B245" s="56" t="s">
        <v>15580</v>
      </c>
      <c r="C245" s="56" t="s">
        <v>20</v>
      </c>
      <c r="D245" s="56" t="s">
        <v>10104</v>
      </c>
      <c r="E245" s="56" t="s">
        <v>15560</v>
      </c>
      <c r="F245" s="56" t="s">
        <v>15539</v>
      </c>
      <c r="G245" s="56" t="n">
        <v>16322</v>
      </c>
      <c r="H245" s="56" t="n">
        <v>9140</v>
      </c>
      <c r="I245" s="54" t="n">
        <f aca="false">IF(G245=0,0,ROUND(H245/G245*100,2))</f>
        <v>56</v>
      </c>
      <c r="J245" s="56" t="s">
        <v>15551</v>
      </c>
      <c r="K245" s="56" t="n">
        <v>12</v>
      </c>
      <c r="L245" s="56" t="n">
        <v>43</v>
      </c>
      <c r="M245" s="56" t="n">
        <v>2.76</v>
      </c>
      <c r="N245" s="56" t="n">
        <v>307670</v>
      </c>
      <c r="O245" s="56" t="s">
        <v>10061</v>
      </c>
      <c r="P245" s="55" t="n">
        <f aca="false">G245-H245</f>
        <v>7182</v>
      </c>
      <c r="Q245" s="55" t="str">
        <f aca="false">IF(I245&gt;=90,"Over-Utilized",IF(I245&gt;=70,"Optimal","Under-Utilized"))</f>
        <v>Under-Utilized</v>
      </c>
      <c r="R245" s="55" t="n">
        <f aca="false">ROUND(100-I245,2)</f>
        <v>44</v>
      </c>
    </row>
    <row r="246" customFormat="false" ht="15" hidden="false" customHeight="true" outlineLevel="0" collapsed="false">
      <c r="A246" s="52" t="s">
        <v>5781</v>
      </c>
      <c r="B246" s="52" t="s">
        <v>15583</v>
      </c>
      <c r="C246" s="52" t="s">
        <v>14</v>
      </c>
      <c r="D246" s="52" t="s">
        <v>10104</v>
      </c>
      <c r="E246" s="52" t="s">
        <v>15550</v>
      </c>
      <c r="F246" s="52" t="s">
        <v>15545</v>
      </c>
      <c r="G246" s="52" t="n">
        <v>29622</v>
      </c>
      <c r="H246" s="52" t="n">
        <v>11597</v>
      </c>
      <c r="I246" s="54" t="n">
        <f aca="false">IF(G246=0,0,ROUND(H246/G246*100,2))</f>
        <v>39.15</v>
      </c>
      <c r="J246" s="52" t="s">
        <v>15551</v>
      </c>
      <c r="K246" s="52" t="n">
        <v>11</v>
      </c>
      <c r="L246" s="52" t="n">
        <v>199</v>
      </c>
      <c r="M246" s="52" t="n">
        <v>2.52</v>
      </c>
      <c r="N246" s="52" t="n">
        <v>90757</v>
      </c>
      <c r="O246" s="52" t="s">
        <v>10061</v>
      </c>
      <c r="P246" s="55" t="n">
        <f aca="false">G246-H246</f>
        <v>18025</v>
      </c>
      <c r="Q246" s="55" t="str">
        <f aca="false">IF(I246&gt;=90,"Over-Utilized",IF(I246&gt;=70,"Optimal","Under-Utilized"))</f>
        <v>Under-Utilized</v>
      </c>
      <c r="R246" s="55" t="n">
        <f aca="false">ROUND(100-I246,2)</f>
        <v>60.85</v>
      </c>
    </row>
    <row r="247" customFormat="false" ht="15" hidden="false" customHeight="true" outlineLevel="0" collapsed="false">
      <c r="A247" s="56" t="s">
        <v>3608</v>
      </c>
      <c r="B247" s="56" t="s">
        <v>15546</v>
      </c>
      <c r="C247" s="56" t="s">
        <v>14</v>
      </c>
      <c r="D247" s="56" t="s">
        <v>10069</v>
      </c>
      <c r="E247" s="56" t="s">
        <v>15560</v>
      </c>
      <c r="F247" s="56" t="s">
        <v>15539</v>
      </c>
      <c r="G247" s="56" t="n">
        <v>18920</v>
      </c>
      <c r="H247" s="56" t="n">
        <v>8344</v>
      </c>
      <c r="I247" s="54" t="n">
        <f aca="false">IF(G247=0,0,ROUND(H247/G247*100,2))</f>
        <v>44.1</v>
      </c>
      <c r="J247" s="56" t="s">
        <v>15540</v>
      </c>
      <c r="K247" s="56" t="n">
        <v>18</v>
      </c>
      <c r="L247" s="56" t="n">
        <v>91</v>
      </c>
      <c r="M247" s="56" t="n">
        <v>3.29</v>
      </c>
      <c r="N247" s="56" t="n">
        <v>276514</v>
      </c>
      <c r="O247" s="56" t="s">
        <v>10066</v>
      </c>
      <c r="P247" s="55" t="n">
        <f aca="false">G247-H247</f>
        <v>10576</v>
      </c>
      <c r="Q247" s="55" t="str">
        <f aca="false">IF(I247&gt;=90,"Over-Utilized",IF(I247&gt;=70,"Optimal","Under-Utilized"))</f>
        <v>Under-Utilized</v>
      </c>
      <c r="R247" s="55" t="n">
        <f aca="false">ROUND(100-I247,2)</f>
        <v>55.9</v>
      </c>
    </row>
    <row r="248" customFormat="false" ht="15" hidden="false" customHeight="true" outlineLevel="0" collapsed="false">
      <c r="A248" s="52" t="s">
        <v>8653</v>
      </c>
      <c r="B248" s="52" t="s">
        <v>15567</v>
      </c>
      <c r="C248" s="52" t="s">
        <v>23</v>
      </c>
      <c r="D248" s="52" t="s">
        <v>10117</v>
      </c>
      <c r="E248" s="52" t="s">
        <v>15550</v>
      </c>
      <c r="F248" s="52" t="s">
        <v>15547</v>
      </c>
      <c r="G248" s="52" t="n">
        <v>49949</v>
      </c>
      <c r="H248" s="52" t="n">
        <v>21492</v>
      </c>
      <c r="I248" s="54" t="n">
        <f aca="false">IF(G248=0,0,ROUND(H248/G248*100,2))</f>
        <v>43.03</v>
      </c>
      <c r="J248" s="52" t="s">
        <v>15551</v>
      </c>
      <c r="K248" s="52" t="n">
        <v>20</v>
      </c>
      <c r="L248" s="52" t="n">
        <v>175</v>
      </c>
      <c r="M248" s="52" t="n">
        <v>3.16</v>
      </c>
      <c r="N248" s="52" t="n">
        <v>352880</v>
      </c>
      <c r="O248" s="52" t="s">
        <v>10061</v>
      </c>
      <c r="P248" s="55" t="n">
        <f aca="false">G248-H248</f>
        <v>28457</v>
      </c>
      <c r="Q248" s="55" t="str">
        <f aca="false">IF(I248&gt;=90,"Over-Utilized",IF(I248&gt;=70,"Optimal","Under-Utilized"))</f>
        <v>Under-Utilized</v>
      </c>
      <c r="R248" s="55" t="n">
        <f aca="false">ROUND(100-I248,2)</f>
        <v>56.97</v>
      </c>
    </row>
    <row r="249" customFormat="false" ht="15" hidden="false" customHeight="true" outlineLevel="0" collapsed="false">
      <c r="A249" s="56" t="s">
        <v>1070</v>
      </c>
      <c r="B249" s="56" t="s">
        <v>15546</v>
      </c>
      <c r="C249" s="56" t="s">
        <v>14</v>
      </c>
      <c r="D249" s="56" t="s">
        <v>10132</v>
      </c>
      <c r="E249" s="56" t="s">
        <v>15554</v>
      </c>
      <c r="F249" s="56" t="s">
        <v>15547</v>
      </c>
      <c r="G249" s="56" t="n">
        <v>40862</v>
      </c>
      <c r="H249" s="56" t="n">
        <v>11139</v>
      </c>
      <c r="I249" s="54" t="n">
        <f aca="false">IF(G249=0,0,ROUND(H249/G249*100,2))</f>
        <v>27.26</v>
      </c>
      <c r="J249" s="56" t="s">
        <v>15540</v>
      </c>
      <c r="K249" s="56" t="n">
        <v>10</v>
      </c>
      <c r="L249" s="56" t="n">
        <v>145</v>
      </c>
      <c r="M249" s="56" t="n">
        <v>2.33</v>
      </c>
      <c r="N249" s="56" t="n">
        <v>198489</v>
      </c>
      <c r="O249" s="56" t="s">
        <v>10061</v>
      </c>
      <c r="P249" s="55" t="n">
        <f aca="false">G249-H249</f>
        <v>29723</v>
      </c>
      <c r="Q249" s="55" t="str">
        <f aca="false">IF(I249&gt;=90,"Over-Utilized",IF(I249&gt;=70,"Optimal","Under-Utilized"))</f>
        <v>Under-Utilized</v>
      </c>
      <c r="R249" s="55" t="n">
        <f aca="false">ROUND(100-I249,2)</f>
        <v>72.74</v>
      </c>
    </row>
    <row r="250" customFormat="false" ht="15" hidden="false" customHeight="true" outlineLevel="0" collapsed="false">
      <c r="A250" s="52" t="s">
        <v>1025</v>
      </c>
      <c r="B250" s="52" t="s">
        <v>15556</v>
      </c>
      <c r="C250" s="52" t="s">
        <v>23</v>
      </c>
      <c r="D250" s="52" t="s">
        <v>10087</v>
      </c>
      <c r="E250" s="52" t="s">
        <v>15560</v>
      </c>
      <c r="F250" s="52" t="s">
        <v>15547</v>
      </c>
      <c r="G250" s="52" t="n">
        <v>7692</v>
      </c>
      <c r="H250" s="52" t="n">
        <v>5919</v>
      </c>
      <c r="I250" s="54" t="n">
        <f aca="false">IF(G250=0,0,ROUND(H250/G250*100,2))</f>
        <v>76.95</v>
      </c>
      <c r="J250" s="52" t="s">
        <v>15551</v>
      </c>
      <c r="K250" s="52" t="n">
        <v>16</v>
      </c>
      <c r="L250" s="52" t="n">
        <v>26</v>
      </c>
      <c r="M250" s="52" t="n">
        <v>0.52</v>
      </c>
      <c r="N250" s="52" t="n">
        <v>295656</v>
      </c>
      <c r="O250" s="52" t="s">
        <v>10061</v>
      </c>
      <c r="P250" s="55" t="n">
        <f aca="false">G250-H250</f>
        <v>1773</v>
      </c>
      <c r="Q250" s="55" t="str">
        <f aca="false">IF(I250&gt;=90,"Over-Utilized",IF(I250&gt;=70,"Optimal","Under-Utilized"))</f>
        <v>Optimal</v>
      </c>
      <c r="R250" s="55" t="n">
        <f aca="false">ROUND(100-I250,2)</f>
        <v>23.05</v>
      </c>
    </row>
    <row r="251" customFormat="false" ht="15" hidden="false" customHeight="true" outlineLevel="0" collapsed="false">
      <c r="A251" s="56" t="s">
        <v>3376</v>
      </c>
      <c r="B251" s="56" t="s">
        <v>15572</v>
      </c>
      <c r="C251" s="56" t="s">
        <v>27</v>
      </c>
      <c r="D251" s="56" t="s">
        <v>10073</v>
      </c>
      <c r="E251" s="56" t="s">
        <v>15542</v>
      </c>
      <c r="F251" s="56" t="s">
        <v>15545</v>
      </c>
      <c r="G251" s="56" t="n">
        <v>21338</v>
      </c>
      <c r="H251" s="56" t="n">
        <v>14049</v>
      </c>
      <c r="I251" s="54" t="n">
        <f aca="false">IF(G251=0,0,ROUND(H251/G251*100,2))</f>
        <v>65.84</v>
      </c>
      <c r="J251" s="56" t="s">
        <v>15548</v>
      </c>
      <c r="K251" s="56" t="n">
        <v>11</v>
      </c>
      <c r="L251" s="56" t="n">
        <v>160</v>
      </c>
      <c r="M251" s="56" t="n">
        <v>4.11</v>
      </c>
      <c r="N251" s="56" t="n">
        <v>145372</v>
      </c>
      <c r="O251" s="56" t="s">
        <v>10066</v>
      </c>
      <c r="P251" s="55" t="n">
        <f aca="false">G251-H251</f>
        <v>7289</v>
      </c>
      <c r="Q251" s="55" t="str">
        <f aca="false">IF(I251&gt;=90,"Over-Utilized",IF(I251&gt;=70,"Optimal","Under-Utilized"))</f>
        <v>Under-Utilized</v>
      </c>
      <c r="R251" s="55" t="n">
        <f aca="false">ROUND(100-I251,2)</f>
        <v>34.16</v>
      </c>
    </row>
    <row r="252" customFormat="false" ht="15" hidden="false" customHeight="true" outlineLevel="0" collapsed="false">
      <c r="A252" s="52" t="s">
        <v>7580</v>
      </c>
      <c r="B252" s="52" t="s">
        <v>15571</v>
      </c>
      <c r="C252" s="52" t="s">
        <v>27</v>
      </c>
      <c r="D252" s="52" t="s">
        <v>10087</v>
      </c>
      <c r="E252" s="52" t="s">
        <v>10063</v>
      </c>
      <c r="F252" s="52" t="s">
        <v>15539</v>
      </c>
      <c r="G252" s="52" t="n">
        <v>29920</v>
      </c>
      <c r="H252" s="52" t="n">
        <v>9350</v>
      </c>
      <c r="I252" s="54" t="n">
        <f aca="false">IF(G252=0,0,ROUND(H252/G252*100,2))</f>
        <v>31.25</v>
      </c>
      <c r="J252" s="52" t="s">
        <v>15548</v>
      </c>
      <c r="K252" s="52" t="n">
        <v>4</v>
      </c>
      <c r="L252" s="52" t="n">
        <v>119</v>
      </c>
      <c r="M252" s="52" t="n">
        <v>0.86</v>
      </c>
      <c r="N252" s="52" t="n">
        <v>129839</v>
      </c>
      <c r="O252" s="52" t="s">
        <v>10061</v>
      </c>
      <c r="P252" s="55" t="n">
        <f aca="false">G252-H252</f>
        <v>20570</v>
      </c>
      <c r="Q252" s="55" t="str">
        <f aca="false">IF(I252&gt;=90,"Over-Utilized",IF(I252&gt;=70,"Optimal","Under-Utilized"))</f>
        <v>Under-Utilized</v>
      </c>
      <c r="R252" s="55" t="n">
        <f aca="false">ROUND(100-I252,2)</f>
        <v>68.75</v>
      </c>
    </row>
    <row r="253" customFormat="false" ht="15" hidden="false" customHeight="true" outlineLevel="0" collapsed="false">
      <c r="A253" s="56" t="s">
        <v>1890</v>
      </c>
      <c r="B253" s="56" t="s">
        <v>15557</v>
      </c>
      <c r="C253" s="56" t="s">
        <v>17</v>
      </c>
      <c r="D253" s="56" t="s">
        <v>10190</v>
      </c>
      <c r="E253" s="56" t="s">
        <v>15542</v>
      </c>
      <c r="F253" s="56" t="s">
        <v>15539</v>
      </c>
      <c r="G253" s="56" t="n">
        <v>16580</v>
      </c>
      <c r="H253" s="56" t="n">
        <v>12211</v>
      </c>
      <c r="I253" s="54" t="n">
        <f aca="false">IF(G253=0,0,ROUND(H253/G253*100,2))</f>
        <v>73.65</v>
      </c>
      <c r="J253" s="56" t="s">
        <v>15540</v>
      </c>
      <c r="K253" s="56" t="n">
        <v>13</v>
      </c>
      <c r="L253" s="56" t="n">
        <v>151</v>
      </c>
      <c r="M253" s="56" t="n">
        <v>4.05</v>
      </c>
      <c r="N253" s="56" t="n">
        <v>369572</v>
      </c>
      <c r="O253" s="56" t="s">
        <v>10061</v>
      </c>
      <c r="P253" s="55" t="n">
        <f aca="false">G253-H253</f>
        <v>4369</v>
      </c>
      <c r="Q253" s="55" t="str">
        <f aca="false">IF(I253&gt;=90,"Over-Utilized",IF(I253&gt;=70,"Optimal","Under-Utilized"))</f>
        <v>Optimal</v>
      </c>
      <c r="R253" s="55" t="n">
        <f aca="false">ROUND(100-I253,2)</f>
        <v>26.35</v>
      </c>
    </row>
    <row r="254" customFormat="false" ht="15" hidden="false" customHeight="true" outlineLevel="0" collapsed="false">
      <c r="A254" s="52" t="s">
        <v>1264</v>
      </c>
      <c r="B254" s="52" t="s">
        <v>15561</v>
      </c>
      <c r="C254" s="52" t="s">
        <v>20</v>
      </c>
      <c r="D254" s="52" t="s">
        <v>10073</v>
      </c>
      <c r="E254" s="52" t="s">
        <v>15560</v>
      </c>
      <c r="F254" s="52" t="s">
        <v>15545</v>
      </c>
      <c r="G254" s="52" t="n">
        <v>37898</v>
      </c>
      <c r="H254" s="52" t="n">
        <v>3210</v>
      </c>
      <c r="I254" s="54" t="n">
        <f aca="false">IF(G254=0,0,ROUND(H254/G254*100,2))</f>
        <v>8.47</v>
      </c>
      <c r="J254" s="52" t="s">
        <v>15551</v>
      </c>
      <c r="K254" s="52" t="n">
        <v>9</v>
      </c>
      <c r="L254" s="52" t="n">
        <v>65</v>
      </c>
      <c r="M254" s="52" t="n">
        <v>1.48</v>
      </c>
      <c r="N254" s="52" t="n">
        <v>108960</v>
      </c>
      <c r="O254" s="52" t="s">
        <v>10066</v>
      </c>
      <c r="P254" s="55" t="n">
        <f aca="false">G254-H254</f>
        <v>34688</v>
      </c>
      <c r="Q254" s="55" t="str">
        <f aca="false">IF(I254&gt;=90,"Over-Utilized",IF(I254&gt;=70,"Optimal","Under-Utilized"))</f>
        <v>Under-Utilized</v>
      </c>
      <c r="R254" s="55" t="n">
        <f aca="false">ROUND(100-I254,2)</f>
        <v>91.53</v>
      </c>
    </row>
    <row r="255" customFormat="false" ht="15" hidden="false" customHeight="true" outlineLevel="0" collapsed="false">
      <c r="A255" s="56" t="s">
        <v>2627</v>
      </c>
      <c r="B255" s="56" t="s">
        <v>15580</v>
      </c>
      <c r="C255" s="56" t="s">
        <v>20</v>
      </c>
      <c r="D255" s="56" t="s">
        <v>10058</v>
      </c>
      <c r="E255" s="56" t="s">
        <v>15560</v>
      </c>
      <c r="F255" s="56" t="s">
        <v>15547</v>
      </c>
      <c r="G255" s="56" t="n">
        <v>47866</v>
      </c>
      <c r="H255" s="56" t="n">
        <v>43652</v>
      </c>
      <c r="I255" s="54" t="n">
        <f aca="false">IF(G255=0,0,ROUND(H255/G255*100,2))</f>
        <v>91.2</v>
      </c>
      <c r="J255" s="56" t="s">
        <v>15551</v>
      </c>
      <c r="K255" s="56" t="n">
        <v>12</v>
      </c>
      <c r="L255" s="56" t="n">
        <v>90</v>
      </c>
      <c r="M255" s="56" t="n">
        <v>3.87</v>
      </c>
      <c r="N255" s="56" t="n">
        <v>394889</v>
      </c>
      <c r="O255" s="56" t="s">
        <v>10061</v>
      </c>
      <c r="P255" s="55" t="n">
        <f aca="false">G255-H255</f>
        <v>4214</v>
      </c>
      <c r="Q255" s="55" t="str">
        <f aca="false">IF(I255&gt;=90,"Over-Utilized",IF(I255&gt;=70,"Optimal","Under-Utilized"))</f>
        <v>Over-Utilized</v>
      </c>
      <c r="R255" s="55" t="n">
        <f aca="false">ROUND(100-I255,2)</f>
        <v>8.8</v>
      </c>
    </row>
    <row r="256" customFormat="false" ht="15" hidden="false" customHeight="true" outlineLevel="0" collapsed="false">
      <c r="A256" s="52" t="s">
        <v>3473</v>
      </c>
      <c r="B256" s="52" t="s">
        <v>15581</v>
      </c>
      <c r="C256" s="52" t="s">
        <v>23</v>
      </c>
      <c r="D256" s="52" t="s">
        <v>10132</v>
      </c>
      <c r="E256" s="52" t="s">
        <v>15544</v>
      </c>
      <c r="F256" s="52" t="s">
        <v>15547</v>
      </c>
      <c r="G256" s="52" t="n">
        <v>39412</v>
      </c>
      <c r="H256" s="52" t="n">
        <v>22499</v>
      </c>
      <c r="I256" s="54" t="n">
        <f aca="false">IF(G256=0,0,ROUND(H256/G256*100,2))</f>
        <v>57.09</v>
      </c>
      <c r="J256" s="52" t="s">
        <v>15548</v>
      </c>
      <c r="K256" s="52" t="n">
        <v>2</v>
      </c>
      <c r="L256" s="52" t="n">
        <v>27</v>
      </c>
      <c r="M256" s="52" t="n">
        <v>1.33</v>
      </c>
      <c r="N256" s="52" t="n">
        <v>182436</v>
      </c>
      <c r="O256" s="52" t="s">
        <v>10061</v>
      </c>
      <c r="P256" s="55" t="n">
        <f aca="false">G256-H256</f>
        <v>16913</v>
      </c>
      <c r="Q256" s="55" t="str">
        <f aca="false">IF(I256&gt;=90,"Over-Utilized",IF(I256&gt;=70,"Optimal","Under-Utilized"))</f>
        <v>Under-Utilized</v>
      </c>
      <c r="R256" s="55" t="n">
        <f aca="false">ROUND(100-I256,2)</f>
        <v>42.91</v>
      </c>
    </row>
    <row r="257" customFormat="false" ht="15" hidden="false" customHeight="true" outlineLevel="0" collapsed="false">
      <c r="A257" s="56" t="s">
        <v>8766</v>
      </c>
      <c r="B257" s="56" t="s">
        <v>15573</v>
      </c>
      <c r="C257" s="56" t="s">
        <v>25</v>
      </c>
      <c r="D257" s="56" t="s">
        <v>10063</v>
      </c>
      <c r="E257" s="56" t="s">
        <v>15554</v>
      </c>
      <c r="F257" s="56" t="s">
        <v>15539</v>
      </c>
      <c r="G257" s="56" t="n">
        <v>31519</v>
      </c>
      <c r="H257" s="56" t="n">
        <v>3402</v>
      </c>
      <c r="I257" s="54" t="n">
        <f aca="false">IF(G257=0,0,ROUND(H257/G257*100,2))</f>
        <v>10.79</v>
      </c>
      <c r="J257" s="56" t="s">
        <v>15548</v>
      </c>
      <c r="K257" s="56" t="n">
        <v>14</v>
      </c>
      <c r="L257" s="56" t="n">
        <v>177</v>
      </c>
      <c r="M257" s="56" t="n">
        <v>4.14</v>
      </c>
      <c r="N257" s="56" t="n">
        <v>318982</v>
      </c>
      <c r="O257" s="56" t="s">
        <v>10061</v>
      </c>
      <c r="P257" s="55" t="n">
        <f aca="false">G257-H257</f>
        <v>28117</v>
      </c>
      <c r="Q257" s="55" t="str">
        <f aca="false">IF(I257&gt;=90,"Over-Utilized",IF(I257&gt;=70,"Optimal","Under-Utilized"))</f>
        <v>Under-Utilized</v>
      </c>
      <c r="R257" s="55" t="n">
        <f aca="false">ROUND(100-I257,2)</f>
        <v>89.21</v>
      </c>
    </row>
    <row r="258" customFormat="false" ht="15" hidden="false" customHeight="true" outlineLevel="0" collapsed="false">
      <c r="A258" s="52" t="s">
        <v>14088</v>
      </c>
      <c r="B258" s="52" t="s">
        <v>15556</v>
      </c>
      <c r="C258" s="52" t="s">
        <v>23</v>
      </c>
      <c r="D258" s="52" t="s">
        <v>10058</v>
      </c>
      <c r="E258" s="52" t="s">
        <v>15554</v>
      </c>
      <c r="F258" s="52" t="s">
        <v>15545</v>
      </c>
      <c r="G258" s="52" t="n">
        <v>27291</v>
      </c>
      <c r="H258" s="52" t="n">
        <v>20795</v>
      </c>
      <c r="I258" s="54" t="n">
        <f aca="false">IF(G258=0,0,ROUND(H258/G258*100,2))</f>
        <v>76.2</v>
      </c>
      <c r="J258" s="52" t="s">
        <v>15548</v>
      </c>
      <c r="K258" s="52" t="n">
        <v>20</v>
      </c>
      <c r="L258" s="52" t="n">
        <v>34</v>
      </c>
      <c r="M258" s="52" t="n">
        <v>3.52</v>
      </c>
      <c r="N258" s="52" t="n">
        <v>382863</v>
      </c>
      <c r="O258" s="52" t="s">
        <v>10061</v>
      </c>
      <c r="P258" s="55" t="n">
        <f aca="false">G258-H258</f>
        <v>6496</v>
      </c>
      <c r="Q258" s="55" t="str">
        <f aca="false">IF(I258&gt;=90,"Over-Utilized",IF(I258&gt;=70,"Optimal","Under-Utilized"))</f>
        <v>Optimal</v>
      </c>
      <c r="R258" s="55" t="n">
        <f aca="false">ROUND(100-I258,2)</f>
        <v>23.8</v>
      </c>
    </row>
    <row r="259" customFormat="false" ht="15" hidden="false" customHeight="true" outlineLevel="0" collapsed="false">
      <c r="A259" s="56" t="s">
        <v>3981</v>
      </c>
      <c r="B259" s="56" t="s">
        <v>15573</v>
      </c>
      <c r="C259" s="56" t="s">
        <v>25</v>
      </c>
      <c r="D259" s="56" t="s">
        <v>10095</v>
      </c>
      <c r="E259" s="56" t="s">
        <v>15560</v>
      </c>
      <c r="F259" s="56" t="s">
        <v>15539</v>
      </c>
      <c r="G259" s="56" t="n">
        <v>38774</v>
      </c>
      <c r="H259" s="56" t="n">
        <v>27286</v>
      </c>
      <c r="I259" s="54" t="n">
        <f aca="false">IF(G259=0,0,ROUND(H259/G259*100,2))</f>
        <v>70.37</v>
      </c>
      <c r="J259" s="56" t="s">
        <v>15540</v>
      </c>
      <c r="K259" s="56" t="n">
        <v>17</v>
      </c>
      <c r="L259" s="56" t="n">
        <v>29</v>
      </c>
      <c r="M259" s="56" t="n">
        <v>2.67</v>
      </c>
      <c r="N259" s="56" t="n">
        <v>291321</v>
      </c>
      <c r="O259" s="56" t="s">
        <v>10061</v>
      </c>
      <c r="P259" s="55" t="n">
        <f aca="false">G259-H259</f>
        <v>11488</v>
      </c>
      <c r="Q259" s="55" t="str">
        <f aca="false">IF(I259&gt;=90,"Over-Utilized",IF(I259&gt;=70,"Optimal","Under-Utilized"))</f>
        <v>Optimal</v>
      </c>
      <c r="R259" s="55" t="n">
        <f aca="false">ROUND(100-I259,2)</f>
        <v>29.63</v>
      </c>
    </row>
    <row r="260" customFormat="false" ht="15" hidden="false" customHeight="true" outlineLevel="0" collapsed="false">
      <c r="A260" s="52" t="s">
        <v>8416</v>
      </c>
      <c r="B260" s="52" t="s">
        <v>15538</v>
      </c>
      <c r="C260" s="52" t="s">
        <v>11</v>
      </c>
      <c r="D260" s="52" t="s">
        <v>10112</v>
      </c>
      <c r="E260" s="52" t="s">
        <v>15550</v>
      </c>
      <c r="F260" s="52" t="s">
        <v>15539</v>
      </c>
      <c r="G260" s="52" t="n">
        <v>10673</v>
      </c>
      <c r="H260" s="52" t="n">
        <v>10088</v>
      </c>
      <c r="I260" s="54" t="n">
        <f aca="false">IF(G260=0,0,ROUND(H260/G260*100,2))</f>
        <v>94.52</v>
      </c>
      <c r="J260" s="52" t="s">
        <v>15551</v>
      </c>
      <c r="K260" s="52" t="n">
        <v>13</v>
      </c>
      <c r="L260" s="52" t="n">
        <v>14</v>
      </c>
      <c r="M260" s="52" t="n">
        <v>2.71</v>
      </c>
      <c r="N260" s="52" t="n">
        <v>460300</v>
      </c>
      <c r="O260" s="52" t="s">
        <v>10061</v>
      </c>
      <c r="P260" s="55" t="n">
        <f aca="false">G260-H260</f>
        <v>585</v>
      </c>
      <c r="Q260" s="55" t="str">
        <f aca="false">IF(I260&gt;=90,"Over-Utilized",IF(I260&gt;=70,"Optimal","Under-Utilized"))</f>
        <v>Over-Utilized</v>
      </c>
      <c r="R260" s="55" t="n">
        <f aca="false">ROUND(100-I260,2)</f>
        <v>5.48</v>
      </c>
    </row>
    <row r="261" customFormat="false" ht="15" hidden="false" customHeight="true" outlineLevel="0" collapsed="false">
      <c r="A261" s="56" t="s">
        <v>1217</v>
      </c>
      <c r="B261" s="56" t="s">
        <v>15538</v>
      </c>
      <c r="C261" s="56" t="s">
        <v>11</v>
      </c>
      <c r="D261" s="56" t="s">
        <v>10078</v>
      </c>
      <c r="E261" s="56" t="s">
        <v>15550</v>
      </c>
      <c r="F261" s="56" t="s">
        <v>15547</v>
      </c>
      <c r="G261" s="56" t="n">
        <v>28693</v>
      </c>
      <c r="H261" s="56" t="n">
        <v>3043</v>
      </c>
      <c r="I261" s="54" t="n">
        <f aca="false">IF(G261=0,0,ROUND(H261/G261*100,2))</f>
        <v>10.61</v>
      </c>
      <c r="J261" s="56" t="s">
        <v>15548</v>
      </c>
      <c r="K261" s="56" t="n">
        <v>4</v>
      </c>
      <c r="L261" s="56" t="n">
        <v>59</v>
      </c>
      <c r="M261" s="56" t="n">
        <v>1.76</v>
      </c>
      <c r="N261" s="56" t="n">
        <v>208856</v>
      </c>
      <c r="O261" s="56" t="s">
        <v>10061</v>
      </c>
      <c r="P261" s="55" t="n">
        <f aca="false">G261-H261</f>
        <v>25650</v>
      </c>
      <c r="Q261" s="55" t="str">
        <f aca="false">IF(I261&gt;=90,"Over-Utilized",IF(I261&gt;=70,"Optimal","Under-Utilized"))</f>
        <v>Under-Utilized</v>
      </c>
      <c r="R261" s="55" t="n">
        <f aca="false">ROUND(100-I261,2)</f>
        <v>89.39</v>
      </c>
    </row>
    <row r="262" customFormat="false" ht="15" hidden="false" customHeight="true" outlineLevel="0" collapsed="false">
      <c r="A262" s="52" t="s">
        <v>2477</v>
      </c>
      <c r="B262" s="52" t="s">
        <v>15555</v>
      </c>
      <c r="C262" s="52" t="s">
        <v>17</v>
      </c>
      <c r="D262" s="52" t="s">
        <v>10190</v>
      </c>
      <c r="E262" s="52" t="s">
        <v>15560</v>
      </c>
      <c r="F262" s="52" t="s">
        <v>15547</v>
      </c>
      <c r="G262" s="52" t="n">
        <v>37866</v>
      </c>
      <c r="H262" s="52" t="n">
        <v>17679</v>
      </c>
      <c r="I262" s="54" t="n">
        <f aca="false">IF(G262=0,0,ROUND(H262/G262*100,2))</f>
        <v>46.69</v>
      </c>
      <c r="J262" s="52" t="s">
        <v>15540</v>
      </c>
      <c r="K262" s="52" t="n">
        <v>4</v>
      </c>
      <c r="L262" s="52" t="n">
        <v>130</v>
      </c>
      <c r="M262" s="52" t="n">
        <v>2.73</v>
      </c>
      <c r="N262" s="52" t="n">
        <v>284968</v>
      </c>
      <c r="O262" s="52" t="s">
        <v>10061</v>
      </c>
      <c r="P262" s="55" t="n">
        <f aca="false">G262-H262</f>
        <v>20187</v>
      </c>
      <c r="Q262" s="55" t="str">
        <f aca="false">IF(I262&gt;=90,"Over-Utilized",IF(I262&gt;=70,"Optimal","Under-Utilized"))</f>
        <v>Under-Utilized</v>
      </c>
      <c r="R262" s="55" t="n">
        <f aca="false">ROUND(100-I262,2)</f>
        <v>53.31</v>
      </c>
    </row>
    <row r="263" customFormat="false" ht="15" hidden="false" customHeight="true" outlineLevel="0" collapsed="false">
      <c r="A263" s="56" t="s">
        <v>3340</v>
      </c>
      <c r="B263" s="56" t="s">
        <v>15546</v>
      </c>
      <c r="C263" s="56" t="s">
        <v>14</v>
      </c>
      <c r="D263" s="56" t="s">
        <v>10104</v>
      </c>
      <c r="E263" s="56" t="s">
        <v>15560</v>
      </c>
      <c r="F263" s="56" t="s">
        <v>15545</v>
      </c>
      <c r="G263" s="56" t="n">
        <v>11125</v>
      </c>
      <c r="H263" s="56" t="n">
        <v>7655</v>
      </c>
      <c r="I263" s="54" t="n">
        <f aca="false">IF(G263=0,0,ROUND(H263/G263*100,2))</f>
        <v>68.81</v>
      </c>
      <c r="J263" s="56" t="s">
        <v>15540</v>
      </c>
      <c r="K263" s="56" t="n">
        <v>5</v>
      </c>
      <c r="L263" s="56" t="n">
        <v>27</v>
      </c>
      <c r="M263" s="56" t="n">
        <v>3.61</v>
      </c>
      <c r="N263" s="56" t="n">
        <v>453333</v>
      </c>
      <c r="O263" s="56" t="s">
        <v>10061</v>
      </c>
      <c r="P263" s="55" t="n">
        <f aca="false">G263-H263</f>
        <v>3470</v>
      </c>
      <c r="Q263" s="55" t="str">
        <f aca="false">IF(I263&gt;=90,"Over-Utilized",IF(I263&gt;=70,"Optimal","Under-Utilized"))</f>
        <v>Under-Utilized</v>
      </c>
      <c r="R263" s="55" t="n">
        <f aca="false">ROUND(100-I263,2)</f>
        <v>31.19</v>
      </c>
    </row>
    <row r="264" customFormat="false" ht="15" hidden="false" customHeight="true" outlineLevel="0" collapsed="false">
      <c r="A264" s="52" t="s">
        <v>2539</v>
      </c>
      <c r="B264" s="52" t="s">
        <v>15583</v>
      </c>
      <c r="C264" s="52" t="s">
        <v>14</v>
      </c>
      <c r="D264" s="52" t="s">
        <v>10190</v>
      </c>
      <c r="E264" s="52" t="s">
        <v>15550</v>
      </c>
      <c r="F264" s="52" t="s">
        <v>15547</v>
      </c>
      <c r="G264" s="52" t="n">
        <v>49539</v>
      </c>
      <c r="H264" s="52" t="n">
        <v>8905</v>
      </c>
      <c r="I264" s="54" t="n">
        <f aca="false">IF(G264=0,0,ROUND(H264/G264*100,2))</f>
        <v>17.98</v>
      </c>
      <c r="J264" s="52" t="s">
        <v>15540</v>
      </c>
      <c r="K264" s="52" t="n">
        <v>20</v>
      </c>
      <c r="L264" s="52" t="n">
        <v>104</v>
      </c>
      <c r="M264" s="52" t="n">
        <v>4.74</v>
      </c>
      <c r="N264" s="52" t="n">
        <v>243197</v>
      </c>
      <c r="O264" s="52" t="s">
        <v>10066</v>
      </c>
      <c r="P264" s="55" t="n">
        <f aca="false">G264-H264</f>
        <v>40634</v>
      </c>
      <c r="Q264" s="55" t="str">
        <f aca="false">IF(I264&gt;=90,"Over-Utilized",IF(I264&gt;=70,"Optimal","Under-Utilized"))</f>
        <v>Under-Utilized</v>
      </c>
      <c r="R264" s="55" t="n">
        <f aca="false">ROUND(100-I264,2)</f>
        <v>82.02</v>
      </c>
    </row>
    <row r="265" customFormat="false" ht="15" hidden="false" customHeight="true" outlineLevel="0" collapsed="false">
      <c r="A265" s="56" t="s">
        <v>3844</v>
      </c>
      <c r="B265" s="56" t="s">
        <v>15561</v>
      </c>
      <c r="C265" s="56" t="s">
        <v>20</v>
      </c>
      <c r="D265" s="56" t="s">
        <v>10063</v>
      </c>
      <c r="E265" s="56" t="s">
        <v>15544</v>
      </c>
      <c r="F265" s="56" t="s">
        <v>15545</v>
      </c>
      <c r="G265" s="56" t="n">
        <v>7114</v>
      </c>
      <c r="H265" s="56" t="n">
        <v>1676</v>
      </c>
      <c r="I265" s="54" t="n">
        <f aca="false">IF(G265=0,0,ROUND(H265/G265*100,2))</f>
        <v>23.56</v>
      </c>
      <c r="J265" s="56" t="s">
        <v>15548</v>
      </c>
      <c r="K265" s="56" t="n">
        <v>4</v>
      </c>
      <c r="L265" s="56" t="n">
        <v>148</v>
      </c>
      <c r="M265" s="56" t="n">
        <v>0.87</v>
      </c>
      <c r="N265" s="56" t="n">
        <v>104647</v>
      </c>
      <c r="O265" s="56" t="s">
        <v>10061</v>
      </c>
      <c r="P265" s="55" t="n">
        <f aca="false">G265-H265</f>
        <v>5438</v>
      </c>
      <c r="Q265" s="55" t="str">
        <f aca="false">IF(I265&gt;=90,"Over-Utilized",IF(I265&gt;=70,"Optimal","Under-Utilized"))</f>
        <v>Under-Utilized</v>
      </c>
      <c r="R265" s="55" t="n">
        <f aca="false">ROUND(100-I265,2)</f>
        <v>76.44</v>
      </c>
    </row>
    <row r="266" customFormat="false" ht="15" hidden="false" customHeight="true" outlineLevel="0" collapsed="false">
      <c r="A266" s="52" t="s">
        <v>2688</v>
      </c>
      <c r="B266" s="52" t="s">
        <v>15573</v>
      </c>
      <c r="C266" s="52" t="s">
        <v>25</v>
      </c>
      <c r="D266" s="52" t="s">
        <v>10078</v>
      </c>
      <c r="E266" s="52" t="s">
        <v>15550</v>
      </c>
      <c r="F266" s="52" t="s">
        <v>15547</v>
      </c>
      <c r="G266" s="52" t="n">
        <v>44789</v>
      </c>
      <c r="H266" s="52" t="n">
        <v>15374</v>
      </c>
      <c r="I266" s="54" t="n">
        <f aca="false">IF(G266=0,0,ROUND(H266/G266*100,2))</f>
        <v>34.33</v>
      </c>
      <c r="J266" s="52" t="s">
        <v>15548</v>
      </c>
      <c r="K266" s="52" t="n">
        <v>7</v>
      </c>
      <c r="L266" s="52" t="n">
        <v>93</v>
      </c>
      <c r="M266" s="52" t="n">
        <v>2.11</v>
      </c>
      <c r="N266" s="52" t="n">
        <v>443667</v>
      </c>
      <c r="O266" s="52" t="s">
        <v>10066</v>
      </c>
      <c r="P266" s="55" t="n">
        <f aca="false">G266-H266</f>
        <v>29415</v>
      </c>
      <c r="Q266" s="55" t="str">
        <f aca="false">IF(I266&gt;=90,"Over-Utilized",IF(I266&gt;=70,"Optimal","Under-Utilized"))</f>
        <v>Under-Utilized</v>
      </c>
      <c r="R266" s="55" t="n">
        <f aca="false">ROUND(100-I266,2)</f>
        <v>65.67</v>
      </c>
    </row>
    <row r="267" customFormat="false" ht="15" hidden="false" customHeight="true" outlineLevel="0" collapsed="false">
      <c r="A267" s="56" t="s">
        <v>1260</v>
      </c>
      <c r="B267" s="56" t="s">
        <v>15577</v>
      </c>
      <c r="C267" s="56" t="s">
        <v>11</v>
      </c>
      <c r="D267" s="56" t="s">
        <v>10087</v>
      </c>
      <c r="E267" s="56" t="s">
        <v>15550</v>
      </c>
      <c r="F267" s="56" t="s">
        <v>15547</v>
      </c>
      <c r="G267" s="56" t="n">
        <v>48228</v>
      </c>
      <c r="H267" s="56" t="n">
        <v>9190</v>
      </c>
      <c r="I267" s="54" t="n">
        <f aca="false">IF(G267=0,0,ROUND(H267/G267*100,2))</f>
        <v>19.06</v>
      </c>
      <c r="J267" s="56" t="s">
        <v>15548</v>
      </c>
      <c r="K267" s="56" t="n">
        <v>11</v>
      </c>
      <c r="L267" s="56" t="n">
        <v>179</v>
      </c>
      <c r="M267" s="56" t="n">
        <v>2.03</v>
      </c>
      <c r="N267" s="56" t="n">
        <v>243714</v>
      </c>
      <c r="O267" s="56" t="s">
        <v>10061</v>
      </c>
      <c r="P267" s="55" t="n">
        <f aca="false">G267-H267</f>
        <v>39038</v>
      </c>
      <c r="Q267" s="55" t="str">
        <f aca="false">IF(I267&gt;=90,"Over-Utilized",IF(I267&gt;=70,"Optimal","Under-Utilized"))</f>
        <v>Under-Utilized</v>
      </c>
      <c r="R267" s="55" t="n">
        <f aca="false">ROUND(100-I267,2)</f>
        <v>80.94</v>
      </c>
    </row>
    <row r="268" customFormat="false" ht="15" hidden="false" customHeight="true" outlineLevel="0" collapsed="false">
      <c r="A268" s="52" t="s">
        <v>6460</v>
      </c>
      <c r="B268" s="52" t="s">
        <v>15573</v>
      </c>
      <c r="C268" s="52" t="s">
        <v>25</v>
      </c>
      <c r="D268" s="52" t="s">
        <v>10112</v>
      </c>
      <c r="E268" s="52" t="s">
        <v>15542</v>
      </c>
      <c r="F268" s="52" t="s">
        <v>15539</v>
      </c>
      <c r="G268" s="52" t="n">
        <v>2321</v>
      </c>
      <c r="H268" s="52" t="n">
        <v>2105</v>
      </c>
      <c r="I268" s="54" t="n">
        <f aca="false">IF(G268=0,0,ROUND(H268/G268*100,2))</f>
        <v>90.69</v>
      </c>
      <c r="J268" s="52" t="s">
        <v>15548</v>
      </c>
      <c r="K268" s="52" t="n">
        <v>20</v>
      </c>
      <c r="L268" s="52" t="n">
        <v>113</v>
      </c>
      <c r="M268" s="52" t="n">
        <v>4.37</v>
      </c>
      <c r="N268" s="52" t="n">
        <v>71781</v>
      </c>
      <c r="O268" s="52" t="s">
        <v>10061</v>
      </c>
      <c r="P268" s="55" t="n">
        <f aca="false">G268-H268</f>
        <v>216</v>
      </c>
      <c r="Q268" s="55" t="str">
        <f aca="false">IF(I268&gt;=90,"Over-Utilized",IF(I268&gt;=70,"Optimal","Under-Utilized"))</f>
        <v>Over-Utilized</v>
      </c>
      <c r="R268" s="55" t="n">
        <f aca="false">ROUND(100-I268,2)</f>
        <v>9.31</v>
      </c>
    </row>
    <row r="269" customFormat="false" ht="15" hidden="false" customHeight="true" outlineLevel="0" collapsed="false">
      <c r="A269" s="56" t="s">
        <v>15588</v>
      </c>
      <c r="B269" s="56" t="s">
        <v>15552</v>
      </c>
      <c r="C269" s="56" t="s">
        <v>27</v>
      </c>
      <c r="D269" s="56" t="s">
        <v>10063</v>
      </c>
      <c r="E269" s="56" t="s">
        <v>15560</v>
      </c>
      <c r="F269" s="56" t="s">
        <v>15547</v>
      </c>
      <c r="G269" s="56" t="n">
        <v>3021</v>
      </c>
      <c r="H269" s="56" t="n">
        <v>1708</v>
      </c>
      <c r="I269" s="54" t="n">
        <f aca="false">IF(G269=0,0,ROUND(H269/G269*100,2))</f>
        <v>56.54</v>
      </c>
      <c r="J269" s="56" t="s">
        <v>15548</v>
      </c>
      <c r="K269" s="56" t="n">
        <v>8</v>
      </c>
      <c r="L269" s="56" t="n">
        <v>118</v>
      </c>
      <c r="M269" s="56" t="n">
        <v>0.53</v>
      </c>
      <c r="N269" s="56" t="n">
        <v>105102</v>
      </c>
      <c r="O269" s="56" t="s">
        <v>10061</v>
      </c>
      <c r="P269" s="55" t="n">
        <f aca="false">G269-H269</f>
        <v>1313</v>
      </c>
      <c r="Q269" s="55" t="str">
        <f aca="false">IF(I269&gt;=90,"Over-Utilized",IF(I269&gt;=70,"Optimal","Under-Utilized"))</f>
        <v>Under-Utilized</v>
      </c>
      <c r="R269" s="55" t="n">
        <f aca="false">ROUND(100-I269,2)</f>
        <v>43.46</v>
      </c>
    </row>
    <row r="270" customFormat="false" ht="15" hidden="false" customHeight="true" outlineLevel="0" collapsed="false">
      <c r="A270" s="52" t="s">
        <v>3490</v>
      </c>
      <c r="B270" s="52" t="s">
        <v>15573</v>
      </c>
      <c r="C270" s="52" t="s">
        <v>25</v>
      </c>
      <c r="D270" s="52" t="s">
        <v>10058</v>
      </c>
      <c r="E270" s="52" t="s">
        <v>15554</v>
      </c>
      <c r="F270" s="52" t="s">
        <v>15545</v>
      </c>
      <c r="G270" s="52" t="n">
        <v>7764</v>
      </c>
      <c r="H270" s="52" t="n">
        <v>5944</v>
      </c>
      <c r="I270" s="54" t="n">
        <f aca="false">IF(G270=0,0,ROUND(H270/G270*100,2))</f>
        <v>76.56</v>
      </c>
      <c r="J270" s="52" t="s">
        <v>15551</v>
      </c>
      <c r="K270" s="52" t="n">
        <v>15</v>
      </c>
      <c r="L270" s="52" t="n">
        <v>20</v>
      </c>
      <c r="M270" s="52" t="n">
        <v>4.44</v>
      </c>
      <c r="N270" s="52" t="n">
        <v>365661</v>
      </c>
      <c r="O270" s="52" t="s">
        <v>10066</v>
      </c>
      <c r="P270" s="55" t="n">
        <f aca="false">G270-H270</f>
        <v>1820</v>
      </c>
      <c r="Q270" s="55" t="str">
        <f aca="false">IF(I270&gt;=90,"Over-Utilized",IF(I270&gt;=70,"Optimal","Under-Utilized"))</f>
        <v>Optimal</v>
      </c>
      <c r="R270" s="55" t="n">
        <f aca="false">ROUND(100-I270,2)</f>
        <v>23.44</v>
      </c>
    </row>
    <row r="271" customFormat="false" ht="15" hidden="false" customHeight="true" outlineLevel="0" collapsed="false">
      <c r="A271" s="56" t="s">
        <v>904</v>
      </c>
      <c r="B271" s="56" t="s">
        <v>15557</v>
      </c>
      <c r="C271" s="56" t="s">
        <v>17</v>
      </c>
      <c r="D271" s="56" t="s">
        <v>10132</v>
      </c>
      <c r="E271" s="56" t="s">
        <v>15554</v>
      </c>
      <c r="F271" s="56" t="s">
        <v>15545</v>
      </c>
      <c r="G271" s="56" t="n">
        <v>17820</v>
      </c>
      <c r="H271" s="56" t="n">
        <v>1549</v>
      </c>
      <c r="I271" s="54" t="n">
        <f aca="false">IF(G271=0,0,ROUND(H271/G271*100,2))</f>
        <v>8.69</v>
      </c>
      <c r="J271" s="56" t="s">
        <v>15551</v>
      </c>
      <c r="K271" s="56" t="n">
        <v>12</v>
      </c>
      <c r="L271" s="56" t="n">
        <v>77</v>
      </c>
      <c r="M271" s="56" t="n">
        <v>1.76</v>
      </c>
      <c r="N271" s="56" t="n">
        <v>443877</v>
      </c>
      <c r="O271" s="56" t="s">
        <v>10061</v>
      </c>
      <c r="P271" s="55" t="n">
        <f aca="false">G271-H271</f>
        <v>16271</v>
      </c>
      <c r="Q271" s="55" t="str">
        <f aca="false">IF(I271&gt;=90,"Over-Utilized",IF(I271&gt;=70,"Optimal","Under-Utilized"))</f>
        <v>Under-Utilized</v>
      </c>
      <c r="R271" s="55" t="n">
        <f aca="false">ROUND(100-I271,2)</f>
        <v>91.31</v>
      </c>
    </row>
    <row r="272" customFormat="false" ht="15" hidden="false" customHeight="true" outlineLevel="0" collapsed="false">
      <c r="A272" s="52" t="s">
        <v>4229</v>
      </c>
      <c r="B272" s="52" t="s">
        <v>15573</v>
      </c>
      <c r="C272" s="52" t="s">
        <v>25</v>
      </c>
      <c r="D272" s="52" t="s">
        <v>10190</v>
      </c>
      <c r="E272" s="52" t="s">
        <v>10063</v>
      </c>
      <c r="F272" s="52" t="s">
        <v>15545</v>
      </c>
      <c r="G272" s="52" t="n">
        <v>27472</v>
      </c>
      <c r="H272" s="52" t="n">
        <v>678</v>
      </c>
      <c r="I272" s="54" t="n">
        <f aca="false">IF(G272=0,0,ROUND(H272/G272*100,2))</f>
        <v>2.47</v>
      </c>
      <c r="J272" s="52" t="s">
        <v>15551</v>
      </c>
      <c r="K272" s="52" t="n">
        <v>3</v>
      </c>
      <c r="L272" s="52" t="n">
        <v>115</v>
      </c>
      <c r="M272" s="52" t="n">
        <v>4.22</v>
      </c>
      <c r="N272" s="52" t="n">
        <v>361540</v>
      </c>
      <c r="O272" s="52" t="s">
        <v>10066</v>
      </c>
      <c r="P272" s="55" t="n">
        <f aca="false">G272-H272</f>
        <v>26794</v>
      </c>
      <c r="Q272" s="55" t="str">
        <f aca="false">IF(I272&gt;=90,"Over-Utilized",IF(I272&gt;=70,"Optimal","Under-Utilized"))</f>
        <v>Under-Utilized</v>
      </c>
      <c r="R272" s="55" t="n">
        <f aca="false">ROUND(100-I272,2)</f>
        <v>97.53</v>
      </c>
    </row>
    <row r="273" customFormat="false" ht="15" hidden="false" customHeight="true" outlineLevel="0" collapsed="false">
      <c r="A273" s="56" t="s">
        <v>3202</v>
      </c>
      <c r="B273" s="56" t="s">
        <v>15571</v>
      </c>
      <c r="C273" s="56" t="s">
        <v>27</v>
      </c>
      <c r="D273" s="56" t="s">
        <v>10078</v>
      </c>
      <c r="E273" s="56" t="s">
        <v>15544</v>
      </c>
      <c r="F273" s="56" t="s">
        <v>15547</v>
      </c>
      <c r="G273" s="56" t="n">
        <v>23313</v>
      </c>
      <c r="H273" s="56" t="n">
        <v>13353</v>
      </c>
      <c r="I273" s="54" t="n">
        <f aca="false">IF(G273=0,0,ROUND(H273/G273*100,2))</f>
        <v>57.28</v>
      </c>
      <c r="J273" s="56" t="s">
        <v>15551</v>
      </c>
      <c r="K273" s="56" t="n">
        <v>19</v>
      </c>
      <c r="L273" s="56" t="n">
        <v>99</v>
      </c>
      <c r="M273" s="56" t="n">
        <v>3.07</v>
      </c>
      <c r="N273" s="56" t="n">
        <v>68280</v>
      </c>
      <c r="O273" s="56" t="s">
        <v>10061</v>
      </c>
      <c r="P273" s="55" t="n">
        <f aca="false">G273-H273</f>
        <v>9960</v>
      </c>
      <c r="Q273" s="55" t="str">
        <f aca="false">IF(I273&gt;=90,"Over-Utilized",IF(I273&gt;=70,"Optimal","Under-Utilized"))</f>
        <v>Under-Utilized</v>
      </c>
      <c r="R273" s="55" t="n">
        <f aca="false">ROUND(100-I273,2)</f>
        <v>42.72</v>
      </c>
    </row>
    <row r="274" customFormat="false" ht="15" hidden="false" customHeight="true" outlineLevel="0" collapsed="false">
      <c r="A274" s="52" t="s">
        <v>2053</v>
      </c>
      <c r="B274" s="52" t="s">
        <v>15567</v>
      </c>
      <c r="C274" s="52" t="s">
        <v>23</v>
      </c>
      <c r="D274" s="52" t="s">
        <v>10073</v>
      </c>
      <c r="E274" s="52" t="s">
        <v>15550</v>
      </c>
      <c r="F274" s="52" t="s">
        <v>15539</v>
      </c>
      <c r="G274" s="52" t="n">
        <v>40871</v>
      </c>
      <c r="H274" s="52" t="n">
        <v>18268</v>
      </c>
      <c r="I274" s="54" t="n">
        <f aca="false">IF(G274=0,0,ROUND(H274/G274*100,2))</f>
        <v>44.7</v>
      </c>
      <c r="J274" s="52" t="s">
        <v>15551</v>
      </c>
      <c r="K274" s="52" t="n">
        <v>2</v>
      </c>
      <c r="L274" s="52" t="n">
        <v>84</v>
      </c>
      <c r="M274" s="52" t="n">
        <v>3.29</v>
      </c>
      <c r="N274" s="52" t="n">
        <v>254435</v>
      </c>
      <c r="O274" s="52" t="s">
        <v>10066</v>
      </c>
      <c r="P274" s="55" t="n">
        <f aca="false">G274-H274</f>
        <v>22603</v>
      </c>
      <c r="Q274" s="55" t="str">
        <f aca="false">IF(I274&gt;=90,"Over-Utilized",IF(I274&gt;=70,"Optimal","Under-Utilized"))</f>
        <v>Under-Utilized</v>
      </c>
      <c r="R274" s="55" t="n">
        <f aca="false">ROUND(100-I274,2)</f>
        <v>55.3</v>
      </c>
    </row>
    <row r="275" customFormat="false" ht="15" hidden="false" customHeight="true" outlineLevel="0" collapsed="false">
      <c r="A275" s="56" t="s">
        <v>7874</v>
      </c>
      <c r="B275" s="56" t="s">
        <v>15553</v>
      </c>
      <c r="C275" s="56" t="s">
        <v>14</v>
      </c>
      <c r="D275" s="56" t="s">
        <v>10190</v>
      </c>
      <c r="E275" s="56" t="s">
        <v>10063</v>
      </c>
      <c r="F275" s="56" t="s">
        <v>15539</v>
      </c>
      <c r="G275" s="56" t="n">
        <v>12740</v>
      </c>
      <c r="H275" s="56" t="n">
        <v>5480</v>
      </c>
      <c r="I275" s="54" t="n">
        <f aca="false">IF(G275=0,0,ROUND(H275/G275*100,2))</f>
        <v>43.01</v>
      </c>
      <c r="J275" s="56" t="s">
        <v>15540</v>
      </c>
      <c r="K275" s="56" t="n">
        <v>16</v>
      </c>
      <c r="L275" s="56" t="n">
        <v>113</v>
      </c>
      <c r="M275" s="56" t="n">
        <v>3.89</v>
      </c>
      <c r="N275" s="56" t="n">
        <v>322169</v>
      </c>
      <c r="O275" s="56" t="s">
        <v>10061</v>
      </c>
      <c r="P275" s="55" t="n">
        <f aca="false">G275-H275</f>
        <v>7260</v>
      </c>
      <c r="Q275" s="55" t="str">
        <f aca="false">IF(I275&gt;=90,"Over-Utilized",IF(I275&gt;=70,"Optimal","Under-Utilized"))</f>
        <v>Under-Utilized</v>
      </c>
      <c r="R275" s="55" t="n">
        <f aca="false">ROUND(100-I275,2)</f>
        <v>56.99</v>
      </c>
    </row>
    <row r="276" customFormat="false" ht="15" hidden="false" customHeight="true" outlineLevel="0" collapsed="false">
      <c r="A276" s="52" t="s">
        <v>828</v>
      </c>
      <c r="B276" s="52" t="s">
        <v>15581</v>
      </c>
      <c r="C276" s="52" t="s">
        <v>23</v>
      </c>
      <c r="D276" s="52" t="s">
        <v>10073</v>
      </c>
      <c r="E276" s="52" t="s">
        <v>15542</v>
      </c>
      <c r="F276" s="52" t="s">
        <v>15547</v>
      </c>
      <c r="G276" s="52" t="n">
        <v>3942</v>
      </c>
      <c r="H276" s="52" t="n">
        <v>692</v>
      </c>
      <c r="I276" s="54" t="n">
        <f aca="false">IF(G276=0,0,ROUND(H276/G276*100,2))</f>
        <v>17.55</v>
      </c>
      <c r="J276" s="52" t="s">
        <v>15551</v>
      </c>
      <c r="K276" s="52" t="n">
        <v>14</v>
      </c>
      <c r="L276" s="52" t="n">
        <v>41</v>
      </c>
      <c r="M276" s="52" t="n">
        <v>2.61</v>
      </c>
      <c r="N276" s="52" t="n">
        <v>182072</v>
      </c>
      <c r="O276" s="52" t="s">
        <v>10066</v>
      </c>
      <c r="P276" s="55" t="n">
        <f aca="false">G276-H276</f>
        <v>3250</v>
      </c>
      <c r="Q276" s="55" t="str">
        <f aca="false">IF(I276&gt;=90,"Over-Utilized",IF(I276&gt;=70,"Optimal","Under-Utilized"))</f>
        <v>Under-Utilized</v>
      </c>
      <c r="R276" s="55" t="n">
        <f aca="false">ROUND(100-I276,2)</f>
        <v>82.45</v>
      </c>
    </row>
    <row r="277" customFormat="false" ht="15" hidden="false" customHeight="true" outlineLevel="0" collapsed="false">
      <c r="A277" s="56" t="s">
        <v>8524</v>
      </c>
      <c r="B277" s="56" t="s">
        <v>15577</v>
      </c>
      <c r="C277" s="56" t="s">
        <v>11</v>
      </c>
      <c r="D277" s="56" t="s">
        <v>10117</v>
      </c>
      <c r="E277" s="56" t="s">
        <v>10063</v>
      </c>
      <c r="F277" s="56" t="s">
        <v>15545</v>
      </c>
      <c r="G277" s="56" t="n">
        <v>21982</v>
      </c>
      <c r="H277" s="56" t="n">
        <v>19385</v>
      </c>
      <c r="I277" s="54" t="n">
        <f aca="false">IF(G277=0,0,ROUND(H277/G277*100,2))</f>
        <v>88.19</v>
      </c>
      <c r="J277" s="56" t="s">
        <v>15548</v>
      </c>
      <c r="K277" s="56" t="n">
        <v>16</v>
      </c>
      <c r="L277" s="56" t="n">
        <v>109</v>
      </c>
      <c r="M277" s="56" t="n">
        <v>0.88</v>
      </c>
      <c r="N277" s="56" t="n">
        <v>391350</v>
      </c>
      <c r="O277" s="56" t="s">
        <v>10066</v>
      </c>
      <c r="P277" s="55" t="n">
        <f aca="false">G277-H277</f>
        <v>2597</v>
      </c>
      <c r="Q277" s="55" t="str">
        <f aca="false">IF(I277&gt;=90,"Over-Utilized",IF(I277&gt;=70,"Optimal","Under-Utilized"))</f>
        <v>Optimal</v>
      </c>
      <c r="R277" s="55" t="n">
        <f aca="false">ROUND(100-I277,2)</f>
        <v>11.81</v>
      </c>
    </row>
    <row r="278" customFormat="false" ht="15" hidden="false" customHeight="true" outlineLevel="0" collapsed="false">
      <c r="A278" s="52" t="s">
        <v>2174</v>
      </c>
      <c r="B278" s="52" t="s">
        <v>15581</v>
      </c>
      <c r="C278" s="52" t="s">
        <v>23</v>
      </c>
      <c r="D278" s="52" t="s">
        <v>10087</v>
      </c>
      <c r="E278" s="52" t="s">
        <v>15560</v>
      </c>
      <c r="F278" s="52" t="s">
        <v>15547</v>
      </c>
      <c r="G278" s="52" t="n">
        <v>48130</v>
      </c>
      <c r="H278" s="52" t="n">
        <v>35698</v>
      </c>
      <c r="I278" s="54" t="n">
        <f aca="false">IF(G278=0,0,ROUND(H278/G278*100,2))</f>
        <v>74.17</v>
      </c>
      <c r="J278" s="52" t="s">
        <v>15540</v>
      </c>
      <c r="K278" s="52" t="n">
        <v>18</v>
      </c>
      <c r="L278" s="52" t="n">
        <v>42</v>
      </c>
      <c r="M278" s="52" t="n">
        <v>1.72</v>
      </c>
      <c r="N278" s="52" t="n">
        <v>473553</v>
      </c>
      <c r="O278" s="52" t="s">
        <v>10066</v>
      </c>
      <c r="P278" s="55" t="n">
        <f aca="false">G278-H278</f>
        <v>12432</v>
      </c>
      <c r="Q278" s="55" t="str">
        <f aca="false">IF(I278&gt;=90,"Over-Utilized",IF(I278&gt;=70,"Optimal","Under-Utilized"))</f>
        <v>Optimal</v>
      </c>
      <c r="R278" s="55" t="n">
        <f aca="false">ROUND(100-I278,2)</f>
        <v>25.83</v>
      </c>
    </row>
    <row r="279" customFormat="false" ht="15" hidden="false" customHeight="true" outlineLevel="0" collapsed="false">
      <c r="A279" s="56" t="s">
        <v>3595</v>
      </c>
      <c r="B279" s="56" t="s">
        <v>15583</v>
      </c>
      <c r="C279" s="56" t="s">
        <v>14</v>
      </c>
      <c r="D279" s="56" t="s">
        <v>10087</v>
      </c>
      <c r="E279" s="56" t="s">
        <v>15554</v>
      </c>
      <c r="F279" s="56" t="s">
        <v>15545</v>
      </c>
      <c r="G279" s="56" t="n">
        <v>43628</v>
      </c>
      <c r="H279" s="56" t="n">
        <v>3312</v>
      </c>
      <c r="I279" s="54" t="n">
        <f aca="false">IF(G279=0,0,ROUND(H279/G279*100,2))</f>
        <v>7.59</v>
      </c>
      <c r="J279" s="56" t="s">
        <v>15548</v>
      </c>
      <c r="K279" s="56" t="n">
        <v>17</v>
      </c>
      <c r="L279" s="56" t="n">
        <v>200</v>
      </c>
      <c r="M279" s="56" t="n">
        <v>2.71</v>
      </c>
      <c r="N279" s="56" t="n">
        <v>357717</v>
      </c>
      <c r="O279" s="56" t="s">
        <v>10061</v>
      </c>
      <c r="P279" s="55" t="n">
        <f aca="false">G279-H279</f>
        <v>40316</v>
      </c>
      <c r="Q279" s="55" t="str">
        <f aca="false">IF(I279&gt;=90,"Over-Utilized",IF(I279&gt;=70,"Optimal","Under-Utilized"))</f>
        <v>Under-Utilized</v>
      </c>
      <c r="R279" s="55" t="n">
        <f aca="false">ROUND(100-I279,2)</f>
        <v>92.41</v>
      </c>
    </row>
    <row r="280" customFormat="false" ht="15" hidden="false" customHeight="true" outlineLevel="0" collapsed="false">
      <c r="A280" s="52" t="s">
        <v>448</v>
      </c>
      <c r="B280" s="52" t="s">
        <v>15581</v>
      </c>
      <c r="C280" s="52" t="s">
        <v>23</v>
      </c>
      <c r="D280" s="52" t="s">
        <v>10117</v>
      </c>
      <c r="E280" s="52" t="s">
        <v>15550</v>
      </c>
      <c r="F280" s="52" t="s">
        <v>15547</v>
      </c>
      <c r="G280" s="52" t="n">
        <v>5122</v>
      </c>
      <c r="H280" s="52" t="n">
        <v>3281</v>
      </c>
      <c r="I280" s="54" t="n">
        <f aca="false">IF(G280=0,0,ROUND(H280/G280*100,2))</f>
        <v>64.06</v>
      </c>
      <c r="J280" s="52" t="s">
        <v>15551</v>
      </c>
      <c r="K280" s="52" t="n">
        <v>6</v>
      </c>
      <c r="L280" s="52" t="n">
        <v>92</v>
      </c>
      <c r="M280" s="52" t="n">
        <v>1.17</v>
      </c>
      <c r="N280" s="52" t="n">
        <v>130690</v>
      </c>
      <c r="O280" s="52" t="s">
        <v>10061</v>
      </c>
      <c r="P280" s="55" t="n">
        <f aca="false">G280-H280</f>
        <v>1841</v>
      </c>
      <c r="Q280" s="55" t="str">
        <f aca="false">IF(I280&gt;=90,"Over-Utilized",IF(I280&gt;=70,"Optimal","Under-Utilized"))</f>
        <v>Under-Utilized</v>
      </c>
      <c r="R280" s="55" t="n">
        <f aca="false">ROUND(100-I280,2)</f>
        <v>35.94</v>
      </c>
    </row>
    <row r="281" customFormat="false" ht="15" hidden="false" customHeight="true" outlineLevel="0" collapsed="false">
      <c r="A281" s="56" t="s">
        <v>3709</v>
      </c>
      <c r="B281" s="56" t="s">
        <v>15571</v>
      </c>
      <c r="C281" s="56" t="s">
        <v>27</v>
      </c>
      <c r="D281" s="56" t="s">
        <v>10058</v>
      </c>
      <c r="E281" s="56" t="s">
        <v>15560</v>
      </c>
      <c r="F281" s="56" t="s">
        <v>15539</v>
      </c>
      <c r="G281" s="56" t="n">
        <v>10920</v>
      </c>
      <c r="H281" s="56" t="n">
        <v>5896</v>
      </c>
      <c r="I281" s="54" t="n">
        <f aca="false">IF(G281=0,0,ROUND(H281/G281*100,2))</f>
        <v>53.99</v>
      </c>
      <c r="J281" s="56" t="s">
        <v>15540</v>
      </c>
      <c r="K281" s="56" t="n">
        <v>18</v>
      </c>
      <c r="L281" s="56" t="n">
        <v>168</v>
      </c>
      <c r="M281" s="56" t="n">
        <v>1.89</v>
      </c>
      <c r="N281" s="56" t="n">
        <v>225716</v>
      </c>
      <c r="O281" s="56" t="s">
        <v>10061</v>
      </c>
      <c r="P281" s="55" t="n">
        <f aca="false">G281-H281</f>
        <v>5024</v>
      </c>
      <c r="Q281" s="55" t="str">
        <f aca="false">IF(I281&gt;=90,"Over-Utilized",IF(I281&gt;=70,"Optimal","Under-Utilized"))</f>
        <v>Under-Utilized</v>
      </c>
      <c r="R281" s="55" t="n">
        <f aca="false">ROUND(100-I281,2)</f>
        <v>46.01</v>
      </c>
    </row>
    <row r="282" customFormat="false" ht="15" hidden="false" customHeight="true" outlineLevel="0" collapsed="false">
      <c r="A282" s="52" t="s">
        <v>3320</v>
      </c>
      <c r="B282" s="52" t="s">
        <v>15546</v>
      </c>
      <c r="C282" s="52" t="s">
        <v>14</v>
      </c>
      <c r="D282" s="52" t="s">
        <v>10058</v>
      </c>
      <c r="E282" s="52" t="s">
        <v>15554</v>
      </c>
      <c r="F282" s="52" t="s">
        <v>15547</v>
      </c>
      <c r="G282" s="52" t="n">
        <v>12780</v>
      </c>
      <c r="H282" s="52" t="n">
        <v>2069</v>
      </c>
      <c r="I282" s="54" t="n">
        <f aca="false">IF(G282=0,0,ROUND(H282/G282*100,2))</f>
        <v>16.19</v>
      </c>
      <c r="J282" s="52" t="s">
        <v>15548</v>
      </c>
      <c r="K282" s="52" t="n">
        <v>13</v>
      </c>
      <c r="L282" s="52" t="n">
        <v>197</v>
      </c>
      <c r="M282" s="52" t="n">
        <v>4.54</v>
      </c>
      <c r="N282" s="52" t="n">
        <v>198706</v>
      </c>
      <c r="O282" s="52" t="s">
        <v>10061</v>
      </c>
      <c r="P282" s="55" t="n">
        <f aca="false">G282-H282</f>
        <v>10711</v>
      </c>
      <c r="Q282" s="55" t="str">
        <f aca="false">IF(I282&gt;=90,"Over-Utilized",IF(I282&gt;=70,"Optimal","Under-Utilized"))</f>
        <v>Under-Utilized</v>
      </c>
      <c r="R282" s="55" t="n">
        <f aca="false">ROUND(100-I282,2)</f>
        <v>83.81</v>
      </c>
    </row>
    <row r="283" customFormat="false" ht="15" hidden="false" customHeight="true" outlineLevel="0" collapsed="false">
      <c r="A283" s="56" t="s">
        <v>1809</v>
      </c>
      <c r="B283" s="56" t="s">
        <v>15559</v>
      </c>
      <c r="C283" s="56" t="s">
        <v>23</v>
      </c>
      <c r="D283" s="56" t="s">
        <v>10073</v>
      </c>
      <c r="E283" s="56" t="s">
        <v>15554</v>
      </c>
      <c r="F283" s="56" t="s">
        <v>15545</v>
      </c>
      <c r="G283" s="56" t="n">
        <v>48119</v>
      </c>
      <c r="H283" s="56" t="n">
        <v>8100</v>
      </c>
      <c r="I283" s="54" t="n">
        <f aca="false">IF(G283=0,0,ROUND(H283/G283*100,2))</f>
        <v>16.83</v>
      </c>
      <c r="J283" s="56" t="s">
        <v>15548</v>
      </c>
      <c r="K283" s="56" t="n">
        <v>12</v>
      </c>
      <c r="L283" s="56" t="n">
        <v>166</v>
      </c>
      <c r="M283" s="56" t="n">
        <v>4.82</v>
      </c>
      <c r="N283" s="56" t="n">
        <v>330654</v>
      </c>
      <c r="O283" s="56" t="s">
        <v>10061</v>
      </c>
      <c r="P283" s="55" t="n">
        <f aca="false">G283-H283</f>
        <v>40019</v>
      </c>
      <c r="Q283" s="55" t="str">
        <f aca="false">IF(I283&gt;=90,"Over-Utilized",IF(I283&gt;=70,"Optimal","Under-Utilized"))</f>
        <v>Under-Utilized</v>
      </c>
      <c r="R283" s="55" t="n">
        <f aca="false">ROUND(100-I283,2)</f>
        <v>83.17</v>
      </c>
    </row>
    <row r="284" customFormat="false" ht="15" hidden="false" customHeight="true" outlineLevel="0" collapsed="false">
      <c r="A284" s="52" t="s">
        <v>2767</v>
      </c>
      <c r="B284" s="52" t="s">
        <v>15564</v>
      </c>
      <c r="C284" s="52" t="s">
        <v>20</v>
      </c>
      <c r="D284" s="52" t="s">
        <v>10117</v>
      </c>
      <c r="E284" s="52" t="s">
        <v>10063</v>
      </c>
      <c r="F284" s="52" t="s">
        <v>15539</v>
      </c>
      <c r="G284" s="52" t="n">
        <v>10791</v>
      </c>
      <c r="H284" s="52" t="n">
        <v>4268</v>
      </c>
      <c r="I284" s="54" t="n">
        <f aca="false">IF(G284=0,0,ROUND(H284/G284*100,2))</f>
        <v>39.55</v>
      </c>
      <c r="J284" s="52" t="s">
        <v>15551</v>
      </c>
      <c r="K284" s="52" t="n">
        <v>5</v>
      </c>
      <c r="L284" s="52" t="n">
        <v>11</v>
      </c>
      <c r="M284" s="52" t="n">
        <v>3.22</v>
      </c>
      <c r="N284" s="52" t="n">
        <v>447436</v>
      </c>
      <c r="O284" s="52" t="s">
        <v>10061</v>
      </c>
      <c r="P284" s="55" t="n">
        <f aca="false">G284-H284</f>
        <v>6523</v>
      </c>
      <c r="Q284" s="55" t="str">
        <f aca="false">IF(I284&gt;=90,"Over-Utilized",IF(I284&gt;=70,"Optimal","Under-Utilized"))</f>
        <v>Under-Utilized</v>
      </c>
      <c r="R284" s="55" t="n">
        <f aca="false">ROUND(100-I284,2)</f>
        <v>60.45</v>
      </c>
    </row>
    <row r="285" customFormat="false" ht="15" hidden="false" customHeight="true" outlineLevel="0" collapsed="false">
      <c r="A285" s="56" t="s">
        <v>1585</v>
      </c>
      <c r="B285" s="56" t="s">
        <v>15543</v>
      </c>
      <c r="C285" s="56" t="s">
        <v>27</v>
      </c>
      <c r="D285" s="56" t="s">
        <v>10073</v>
      </c>
      <c r="E285" s="56" t="s">
        <v>10063</v>
      </c>
      <c r="F285" s="56" t="s">
        <v>15539</v>
      </c>
      <c r="G285" s="56" t="n">
        <v>49769</v>
      </c>
      <c r="H285" s="56" t="n">
        <v>15125</v>
      </c>
      <c r="I285" s="54" t="n">
        <f aca="false">IF(G285=0,0,ROUND(H285/G285*100,2))</f>
        <v>30.39</v>
      </c>
      <c r="J285" s="56" t="s">
        <v>15548</v>
      </c>
      <c r="K285" s="56" t="n">
        <v>10</v>
      </c>
      <c r="L285" s="56" t="n">
        <v>17</v>
      </c>
      <c r="M285" s="56" t="n">
        <v>4.13</v>
      </c>
      <c r="N285" s="56" t="n">
        <v>292212</v>
      </c>
      <c r="O285" s="56" t="s">
        <v>10066</v>
      </c>
      <c r="P285" s="55" t="n">
        <f aca="false">G285-H285</f>
        <v>34644</v>
      </c>
      <c r="Q285" s="55" t="str">
        <f aca="false">IF(I285&gt;=90,"Over-Utilized",IF(I285&gt;=70,"Optimal","Under-Utilized"))</f>
        <v>Under-Utilized</v>
      </c>
      <c r="R285" s="55" t="n">
        <f aca="false">ROUND(100-I285,2)</f>
        <v>69.61</v>
      </c>
    </row>
    <row r="286" customFormat="false" ht="15" hidden="false" customHeight="true" outlineLevel="0" collapsed="false">
      <c r="A286" s="52" t="s">
        <v>1432</v>
      </c>
      <c r="B286" s="52" t="s">
        <v>15538</v>
      </c>
      <c r="C286" s="52" t="s">
        <v>11</v>
      </c>
      <c r="D286" s="52" t="s">
        <v>10190</v>
      </c>
      <c r="E286" s="52" t="s">
        <v>10063</v>
      </c>
      <c r="F286" s="52" t="s">
        <v>15545</v>
      </c>
      <c r="G286" s="52" t="n">
        <v>15578</v>
      </c>
      <c r="H286" s="52" t="n">
        <v>4645</v>
      </c>
      <c r="I286" s="54" t="n">
        <f aca="false">IF(G286=0,0,ROUND(H286/G286*100,2))</f>
        <v>29.82</v>
      </c>
      <c r="J286" s="52" t="s">
        <v>15540</v>
      </c>
      <c r="K286" s="52" t="n">
        <v>20</v>
      </c>
      <c r="L286" s="52" t="n">
        <v>149</v>
      </c>
      <c r="M286" s="52" t="n">
        <v>1.18</v>
      </c>
      <c r="N286" s="52" t="n">
        <v>443242</v>
      </c>
      <c r="O286" s="52" t="s">
        <v>10061</v>
      </c>
      <c r="P286" s="55" t="n">
        <f aca="false">G286-H286</f>
        <v>10933</v>
      </c>
      <c r="Q286" s="55" t="str">
        <f aca="false">IF(I286&gt;=90,"Over-Utilized",IF(I286&gt;=70,"Optimal","Under-Utilized"))</f>
        <v>Under-Utilized</v>
      </c>
      <c r="R286" s="55" t="n">
        <f aca="false">ROUND(100-I286,2)</f>
        <v>70.18</v>
      </c>
    </row>
    <row r="287" customFormat="false" ht="15" hidden="false" customHeight="true" outlineLevel="0" collapsed="false">
      <c r="A287" s="56" t="s">
        <v>5039</v>
      </c>
      <c r="B287" s="56" t="s">
        <v>15586</v>
      </c>
      <c r="C287" s="56" t="s">
        <v>25</v>
      </c>
      <c r="D287" s="56" t="s">
        <v>10087</v>
      </c>
      <c r="E287" s="56" t="s">
        <v>15544</v>
      </c>
      <c r="F287" s="56" t="s">
        <v>15547</v>
      </c>
      <c r="G287" s="56" t="n">
        <v>10737</v>
      </c>
      <c r="H287" s="56" t="n">
        <v>1883</v>
      </c>
      <c r="I287" s="54" t="n">
        <f aca="false">IF(G287=0,0,ROUND(H287/G287*100,2))</f>
        <v>17.54</v>
      </c>
      <c r="J287" s="56" t="s">
        <v>15548</v>
      </c>
      <c r="K287" s="56" t="n">
        <v>4</v>
      </c>
      <c r="L287" s="56" t="n">
        <v>65</v>
      </c>
      <c r="M287" s="56" t="n">
        <v>2.71</v>
      </c>
      <c r="N287" s="56" t="n">
        <v>473145</v>
      </c>
      <c r="O287" s="56" t="s">
        <v>10061</v>
      </c>
      <c r="P287" s="55" t="n">
        <f aca="false">G287-H287</f>
        <v>8854</v>
      </c>
      <c r="Q287" s="55" t="str">
        <f aca="false">IF(I287&gt;=90,"Over-Utilized",IF(I287&gt;=70,"Optimal","Under-Utilized"))</f>
        <v>Under-Utilized</v>
      </c>
      <c r="R287" s="55" t="n">
        <f aca="false">ROUND(100-I287,2)</f>
        <v>82.46</v>
      </c>
    </row>
    <row r="288" customFormat="false" ht="15" hidden="false" customHeight="true" outlineLevel="0" collapsed="false">
      <c r="A288" s="52" t="s">
        <v>3769</v>
      </c>
      <c r="B288" s="52" t="s">
        <v>15577</v>
      </c>
      <c r="C288" s="52" t="s">
        <v>11</v>
      </c>
      <c r="D288" s="52" t="s">
        <v>10058</v>
      </c>
      <c r="E288" s="52" t="s">
        <v>10063</v>
      </c>
      <c r="F288" s="52" t="s">
        <v>15539</v>
      </c>
      <c r="G288" s="52" t="n">
        <v>8146</v>
      </c>
      <c r="H288" s="52" t="n">
        <v>5650</v>
      </c>
      <c r="I288" s="54" t="n">
        <f aca="false">IF(G288=0,0,ROUND(H288/G288*100,2))</f>
        <v>69.36</v>
      </c>
      <c r="J288" s="52" t="s">
        <v>15540</v>
      </c>
      <c r="K288" s="52" t="n">
        <v>6</v>
      </c>
      <c r="L288" s="52" t="n">
        <v>89</v>
      </c>
      <c r="M288" s="52" t="n">
        <v>1.23</v>
      </c>
      <c r="N288" s="52" t="n">
        <v>233780</v>
      </c>
      <c r="O288" s="52" t="s">
        <v>10066</v>
      </c>
      <c r="P288" s="55" t="n">
        <f aca="false">G288-H288</f>
        <v>2496</v>
      </c>
      <c r="Q288" s="55" t="str">
        <f aca="false">IF(I288&gt;=90,"Over-Utilized",IF(I288&gt;=70,"Optimal","Under-Utilized"))</f>
        <v>Under-Utilized</v>
      </c>
      <c r="R288" s="55" t="n">
        <f aca="false">ROUND(100-I288,2)</f>
        <v>30.64</v>
      </c>
    </row>
    <row r="289" customFormat="false" ht="15" hidden="false" customHeight="true" outlineLevel="0" collapsed="false">
      <c r="A289" s="56" t="s">
        <v>5527</v>
      </c>
      <c r="B289" s="56" t="s">
        <v>15538</v>
      </c>
      <c r="C289" s="56" t="s">
        <v>11</v>
      </c>
      <c r="D289" s="56" t="s">
        <v>10190</v>
      </c>
      <c r="E289" s="56" t="s">
        <v>15554</v>
      </c>
      <c r="F289" s="56" t="s">
        <v>15545</v>
      </c>
      <c r="G289" s="56" t="n">
        <v>41406</v>
      </c>
      <c r="H289" s="56" t="n">
        <v>28822</v>
      </c>
      <c r="I289" s="54" t="n">
        <f aca="false">IF(G289=0,0,ROUND(H289/G289*100,2))</f>
        <v>69.61</v>
      </c>
      <c r="J289" s="56" t="s">
        <v>15551</v>
      </c>
      <c r="K289" s="56" t="n">
        <v>17</v>
      </c>
      <c r="L289" s="56" t="n">
        <v>125</v>
      </c>
      <c r="M289" s="56" t="n">
        <v>4.88</v>
      </c>
      <c r="N289" s="56" t="n">
        <v>399336</v>
      </c>
      <c r="O289" s="56" t="s">
        <v>10061</v>
      </c>
      <c r="P289" s="55" t="n">
        <f aca="false">G289-H289</f>
        <v>12584</v>
      </c>
      <c r="Q289" s="55" t="str">
        <f aca="false">IF(I289&gt;=90,"Over-Utilized",IF(I289&gt;=70,"Optimal","Under-Utilized"))</f>
        <v>Under-Utilized</v>
      </c>
      <c r="R289" s="55" t="n">
        <f aca="false">ROUND(100-I289,2)</f>
        <v>30.39</v>
      </c>
    </row>
    <row r="290" customFormat="false" ht="15" hidden="false" customHeight="true" outlineLevel="0" collapsed="false">
      <c r="A290" s="52" t="s">
        <v>2404</v>
      </c>
      <c r="B290" s="52" t="s">
        <v>15558</v>
      </c>
      <c r="C290" s="52" t="s">
        <v>25</v>
      </c>
      <c r="D290" s="52" t="s">
        <v>10112</v>
      </c>
      <c r="E290" s="52" t="s">
        <v>15554</v>
      </c>
      <c r="F290" s="52" t="s">
        <v>15539</v>
      </c>
      <c r="G290" s="52" t="n">
        <v>9355</v>
      </c>
      <c r="H290" s="52" t="n">
        <v>7132</v>
      </c>
      <c r="I290" s="54" t="n">
        <f aca="false">IF(G290=0,0,ROUND(H290/G290*100,2))</f>
        <v>76.24</v>
      </c>
      <c r="J290" s="52" t="s">
        <v>15551</v>
      </c>
      <c r="K290" s="52" t="n">
        <v>19</v>
      </c>
      <c r="L290" s="52" t="n">
        <v>46</v>
      </c>
      <c r="M290" s="52" t="n">
        <v>1.38</v>
      </c>
      <c r="N290" s="52" t="n">
        <v>390738</v>
      </c>
      <c r="O290" s="52" t="s">
        <v>10066</v>
      </c>
      <c r="P290" s="55" t="n">
        <f aca="false">G290-H290</f>
        <v>2223</v>
      </c>
      <c r="Q290" s="55" t="str">
        <f aca="false">IF(I290&gt;=90,"Over-Utilized",IF(I290&gt;=70,"Optimal","Under-Utilized"))</f>
        <v>Optimal</v>
      </c>
      <c r="R290" s="55" t="n">
        <f aca="false">ROUND(100-I290,2)</f>
        <v>23.76</v>
      </c>
    </row>
    <row r="291" customFormat="false" ht="15" hidden="false" customHeight="true" outlineLevel="0" collapsed="false">
      <c r="A291" s="56" t="s">
        <v>2070</v>
      </c>
      <c r="B291" s="56" t="s">
        <v>15562</v>
      </c>
      <c r="C291" s="56" t="s">
        <v>25</v>
      </c>
      <c r="D291" s="56" t="s">
        <v>10073</v>
      </c>
      <c r="E291" s="56" t="s">
        <v>15554</v>
      </c>
      <c r="F291" s="56" t="s">
        <v>15539</v>
      </c>
      <c r="G291" s="56" t="n">
        <v>42056</v>
      </c>
      <c r="H291" s="56" t="n">
        <v>10071</v>
      </c>
      <c r="I291" s="54" t="n">
        <f aca="false">IF(G291=0,0,ROUND(H291/G291*100,2))</f>
        <v>23.95</v>
      </c>
      <c r="J291" s="56" t="s">
        <v>15548</v>
      </c>
      <c r="K291" s="56" t="n">
        <v>6</v>
      </c>
      <c r="L291" s="56" t="n">
        <v>173</v>
      </c>
      <c r="M291" s="56" t="n">
        <v>1.95</v>
      </c>
      <c r="N291" s="56" t="n">
        <v>197121</v>
      </c>
      <c r="O291" s="56" t="s">
        <v>10061</v>
      </c>
      <c r="P291" s="55" t="n">
        <f aca="false">G291-H291</f>
        <v>31985</v>
      </c>
      <c r="Q291" s="55" t="str">
        <f aca="false">IF(I291&gt;=90,"Over-Utilized",IF(I291&gt;=70,"Optimal","Under-Utilized"))</f>
        <v>Under-Utilized</v>
      </c>
      <c r="R291" s="55" t="n">
        <f aca="false">ROUND(100-I291,2)</f>
        <v>76.05</v>
      </c>
    </row>
    <row r="292" customFormat="false" ht="15" hidden="false" customHeight="true" outlineLevel="0" collapsed="false">
      <c r="A292" s="52" t="s">
        <v>3758</v>
      </c>
      <c r="B292" s="52" t="s">
        <v>15569</v>
      </c>
      <c r="C292" s="52" t="s">
        <v>14</v>
      </c>
      <c r="D292" s="52" t="s">
        <v>10058</v>
      </c>
      <c r="E292" s="52" t="s">
        <v>15554</v>
      </c>
      <c r="F292" s="52" t="s">
        <v>15547</v>
      </c>
      <c r="G292" s="52" t="n">
        <v>35497</v>
      </c>
      <c r="H292" s="52" t="n">
        <v>12526</v>
      </c>
      <c r="I292" s="54" t="n">
        <f aca="false">IF(G292=0,0,ROUND(H292/G292*100,2))</f>
        <v>35.29</v>
      </c>
      <c r="J292" s="52" t="s">
        <v>15548</v>
      </c>
      <c r="K292" s="52" t="n">
        <v>10</v>
      </c>
      <c r="L292" s="52" t="n">
        <v>96</v>
      </c>
      <c r="M292" s="52" t="n">
        <v>2.14</v>
      </c>
      <c r="N292" s="52" t="n">
        <v>299309</v>
      </c>
      <c r="O292" s="52" t="s">
        <v>10061</v>
      </c>
      <c r="P292" s="55" t="n">
        <f aca="false">G292-H292</f>
        <v>22971</v>
      </c>
      <c r="Q292" s="55" t="str">
        <f aca="false">IF(I292&gt;=90,"Over-Utilized",IF(I292&gt;=70,"Optimal","Under-Utilized"))</f>
        <v>Under-Utilized</v>
      </c>
      <c r="R292" s="55" t="n">
        <f aca="false">ROUND(100-I292,2)</f>
        <v>64.71</v>
      </c>
    </row>
    <row r="293" customFormat="false" ht="15" hidden="false" customHeight="true" outlineLevel="0" collapsed="false">
      <c r="A293" s="56" t="s">
        <v>5023</v>
      </c>
      <c r="B293" s="56" t="s">
        <v>15577</v>
      </c>
      <c r="C293" s="56" t="s">
        <v>11</v>
      </c>
      <c r="D293" s="56" t="s">
        <v>10073</v>
      </c>
      <c r="E293" s="56" t="s">
        <v>15542</v>
      </c>
      <c r="F293" s="56" t="s">
        <v>15545</v>
      </c>
      <c r="G293" s="56" t="n">
        <v>31915</v>
      </c>
      <c r="H293" s="56" t="n">
        <v>5504</v>
      </c>
      <c r="I293" s="54" t="n">
        <f aca="false">IF(G293=0,0,ROUND(H293/G293*100,2))</f>
        <v>17.25</v>
      </c>
      <c r="J293" s="56" t="s">
        <v>15540</v>
      </c>
      <c r="K293" s="56" t="n">
        <v>15</v>
      </c>
      <c r="L293" s="56" t="n">
        <v>107</v>
      </c>
      <c r="M293" s="56" t="n">
        <v>4.62</v>
      </c>
      <c r="N293" s="56" t="n">
        <v>368866</v>
      </c>
      <c r="O293" s="56" t="s">
        <v>10061</v>
      </c>
      <c r="P293" s="55" t="n">
        <f aca="false">G293-H293</f>
        <v>26411</v>
      </c>
      <c r="Q293" s="55" t="str">
        <f aca="false">IF(I293&gt;=90,"Over-Utilized",IF(I293&gt;=70,"Optimal","Under-Utilized"))</f>
        <v>Under-Utilized</v>
      </c>
      <c r="R293" s="55" t="n">
        <f aca="false">ROUND(100-I293,2)</f>
        <v>82.75</v>
      </c>
    </row>
    <row r="294" customFormat="false" ht="15" hidden="false" customHeight="true" outlineLevel="0" collapsed="false">
      <c r="A294" s="52" t="s">
        <v>6200</v>
      </c>
      <c r="B294" s="52" t="s">
        <v>15565</v>
      </c>
      <c r="C294" s="52" t="s">
        <v>11</v>
      </c>
      <c r="D294" s="52" t="s">
        <v>10069</v>
      </c>
      <c r="E294" s="52" t="s">
        <v>10063</v>
      </c>
      <c r="F294" s="52" t="s">
        <v>15539</v>
      </c>
      <c r="G294" s="52" t="n">
        <v>36781</v>
      </c>
      <c r="H294" s="52" t="n">
        <v>32749</v>
      </c>
      <c r="I294" s="54" t="n">
        <f aca="false">IF(G294=0,0,ROUND(H294/G294*100,2))</f>
        <v>89.04</v>
      </c>
      <c r="J294" s="52" t="s">
        <v>15551</v>
      </c>
      <c r="K294" s="52" t="n">
        <v>16</v>
      </c>
      <c r="L294" s="52" t="n">
        <v>30</v>
      </c>
      <c r="M294" s="52" t="n">
        <v>3.75</v>
      </c>
      <c r="N294" s="52" t="n">
        <v>108222</v>
      </c>
      <c r="O294" s="52" t="s">
        <v>10066</v>
      </c>
      <c r="P294" s="55" t="n">
        <f aca="false">G294-H294</f>
        <v>4032</v>
      </c>
      <c r="Q294" s="55" t="str">
        <f aca="false">IF(I294&gt;=90,"Over-Utilized",IF(I294&gt;=70,"Optimal","Under-Utilized"))</f>
        <v>Optimal</v>
      </c>
      <c r="R294" s="55" t="n">
        <f aca="false">ROUND(100-I294,2)</f>
        <v>10.96</v>
      </c>
    </row>
    <row r="295" customFormat="false" ht="15" hidden="false" customHeight="true" outlineLevel="0" collapsed="false">
      <c r="A295" s="56" t="s">
        <v>1151</v>
      </c>
      <c r="B295" s="56" t="s">
        <v>15552</v>
      </c>
      <c r="C295" s="56" t="s">
        <v>27</v>
      </c>
      <c r="D295" s="56" t="s">
        <v>10112</v>
      </c>
      <c r="E295" s="56" t="s">
        <v>15542</v>
      </c>
      <c r="F295" s="56" t="s">
        <v>15539</v>
      </c>
      <c r="G295" s="56" t="n">
        <v>14605</v>
      </c>
      <c r="H295" s="56" t="n">
        <v>1483</v>
      </c>
      <c r="I295" s="54" t="n">
        <f aca="false">IF(G295=0,0,ROUND(H295/G295*100,2))</f>
        <v>10.15</v>
      </c>
      <c r="J295" s="56" t="s">
        <v>15540</v>
      </c>
      <c r="K295" s="56" t="n">
        <v>8</v>
      </c>
      <c r="L295" s="56" t="n">
        <v>36</v>
      </c>
      <c r="M295" s="56" t="n">
        <v>2.17</v>
      </c>
      <c r="N295" s="56" t="n">
        <v>387529</v>
      </c>
      <c r="O295" s="56" t="s">
        <v>10061</v>
      </c>
      <c r="P295" s="55" t="n">
        <f aca="false">G295-H295</f>
        <v>13122</v>
      </c>
      <c r="Q295" s="55" t="str">
        <f aca="false">IF(I295&gt;=90,"Over-Utilized",IF(I295&gt;=70,"Optimal","Under-Utilized"))</f>
        <v>Under-Utilized</v>
      </c>
      <c r="R295" s="55" t="n">
        <f aca="false">ROUND(100-I295,2)</f>
        <v>89.85</v>
      </c>
    </row>
    <row r="296" customFormat="false" ht="15" hidden="false" customHeight="true" outlineLevel="0" collapsed="false">
      <c r="A296" s="52" t="s">
        <v>3956</v>
      </c>
      <c r="B296" s="52" t="s">
        <v>15583</v>
      </c>
      <c r="C296" s="52" t="s">
        <v>14</v>
      </c>
      <c r="D296" s="52" t="s">
        <v>10095</v>
      </c>
      <c r="E296" s="52" t="s">
        <v>15554</v>
      </c>
      <c r="F296" s="52" t="s">
        <v>15539</v>
      </c>
      <c r="G296" s="52" t="n">
        <v>9414</v>
      </c>
      <c r="H296" s="52" t="n">
        <v>1861</v>
      </c>
      <c r="I296" s="54" t="n">
        <f aca="false">IF(G296=0,0,ROUND(H296/G296*100,2))</f>
        <v>19.77</v>
      </c>
      <c r="J296" s="52" t="s">
        <v>15548</v>
      </c>
      <c r="K296" s="52" t="n">
        <v>10</v>
      </c>
      <c r="L296" s="52" t="n">
        <v>77</v>
      </c>
      <c r="M296" s="52" t="n">
        <v>1.49</v>
      </c>
      <c r="N296" s="52" t="n">
        <v>336007</v>
      </c>
      <c r="O296" s="52" t="s">
        <v>10061</v>
      </c>
      <c r="P296" s="55" t="n">
        <f aca="false">G296-H296</f>
        <v>7553</v>
      </c>
      <c r="Q296" s="55" t="str">
        <f aca="false">IF(I296&gt;=90,"Over-Utilized",IF(I296&gt;=70,"Optimal","Under-Utilized"))</f>
        <v>Under-Utilized</v>
      </c>
      <c r="R296" s="55" t="n">
        <f aca="false">ROUND(100-I296,2)</f>
        <v>80.23</v>
      </c>
    </row>
    <row r="297" customFormat="false" ht="15" hidden="false" customHeight="true" outlineLevel="0" collapsed="false">
      <c r="A297" s="56" t="s">
        <v>1145</v>
      </c>
      <c r="B297" s="56" t="s">
        <v>15568</v>
      </c>
      <c r="C297" s="56" t="s">
        <v>17</v>
      </c>
      <c r="D297" s="56" t="s">
        <v>10073</v>
      </c>
      <c r="E297" s="56" t="s">
        <v>15554</v>
      </c>
      <c r="F297" s="56" t="s">
        <v>15547</v>
      </c>
      <c r="G297" s="56" t="n">
        <v>26407</v>
      </c>
      <c r="H297" s="56" t="n">
        <v>2974</v>
      </c>
      <c r="I297" s="54" t="n">
        <f aca="false">IF(G297=0,0,ROUND(H297/G297*100,2))</f>
        <v>11.26</v>
      </c>
      <c r="J297" s="56" t="s">
        <v>15551</v>
      </c>
      <c r="K297" s="56" t="n">
        <v>14</v>
      </c>
      <c r="L297" s="56" t="n">
        <v>88</v>
      </c>
      <c r="M297" s="56" t="n">
        <v>2.09</v>
      </c>
      <c r="N297" s="56" t="n">
        <v>257612</v>
      </c>
      <c r="O297" s="56" t="s">
        <v>10061</v>
      </c>
      <c r="P297" s="55" t="n">
        <f aca="false">G297-H297</f>
        <v>23433</v>
      </c>
      <c r="Q297" s="55" t="str">
        <f aca="false">IF(I297&gt;=90,"Over-Utilized",IF(I297&gt;=70,"Optimal","Under-Utilized"))</f>
        <v>Under-Utilized</v>
      </c>
      <c r="R297" s="55" t="n">
        <f aca="false">ROUND(100-I297,2)</f>
        <v>88.74</v>
      </c>
    </row>
    <row r="298" customFormat="false" ht="15" hidden="false" customHeight="true" outlineLevel="0" collapsed="false">
      <c r="A298" s="52" t="s">
        <v>2308</v>
      </c>
      <c r="B298" s="52" t="s">
        <v>15559</v>
      </c>
      <c r="C298" s="52" t="s">
        <v>23</v>
      </c>
      <c r="D298" s="52" t="s">
        <v>10078</v>
      </c>
      <c r="E298" s="52" t="s">
        <v>15542</v>
      </c>
      <c r="F298" s="52" t="s">
        <v>15547</v>
      </c>
      <c r="G298" s="52" t="n">
        <v>14994</v>
      </c>
      <c r="H298" s="52" t="n">
        <v>1432</v>
      </c>
      <c r="I298" s="54" t="n">
        <f aca="false">IF(G298=0,0,ROUND(H298/G298*100,2))</f>
        <v>9.55</v>
      </c>
      <c r="J298" s="52" t="s">
        <v>15548</v>
      </c>
      <c r="K298" s="52" t="n">
        <v>13</v>
      </c>
      <c r="L298" s="52" t="n">
        <v>68</v>
      </c>
      <c r="M298" s="52" t="n">
        <v>1.52</v>
      </c>
      <c r="N298" s="52" t="n">
        <v>159368</v>
      </c>
      <c r="O298" s="52" t="s">
        <v>10061</v>
      </c>
      <c r="P298" s="55" t="n">
        <f aca="false">G298-H298</f>
        <v>13562</v>
      </c>
      <c r="Q298" s="55" t="str">
        <f aca="false">IF(I298&gt;=90,"Over-Utilized",IF(I298&gt;=70,"Optimal","Under-Utilized"))</f>
        <v>Under-Utilized</v>
      </c>
      <c r="R298" s="55" t="n">
        <f aca="false">ROUND(100-I298,2)</f>
        <v>90.45</v>
      </c>
    </row>
    <row r="299" customFormat="false" ht="15" hidden="false" customHeight="true" outlineLevel="0" collapsed="false">
      <c r="A299" s="56" t="s">
        <v>1724</v>
      </c>
      <c r="B299" s="56" t="s">
        <v>15558</v>
      </c>
      <c r="C299" s="56" t="s">
        <v>25</v>
      </c>
      <c r="D299" s="56" t="s">
        <v>10078</v>
      </c>
      <c r="E299" s="56" t="s">
        <v>15542</v>
      </c>
      <c r="F299" s="56" t="s">
        <v>15539</v>
      </c>
      <c r="G299" s="56" t="n">
        <v>39052</v>
      </c>
      <c r="H299" s="56" t="n">
        <v>29851</v>
      </c>
      <c r="I299" s="54" t="n">
        <f aca="false">IF(G299=0,0,ROUND(H299/G299*100,2))</f>
        <v>76.44</v>
      </c>
      <c r="J299" s="56" t="s">
        <v>15540</v>
      </c>
      <c r="K299" s="56" t="n">
        <v>2</v>
      </c>
      <c r="L299" s="56" t="n">
        <v>33</v>
      </c>
      <c r="M299" s="56" t="n">
        <v>0.61</v>
      </c>
      <c r="N299" s="56" t="n">
        <v>70569</v>
      </c>
      <c r="O299" s="56" t="s">
        <v>10061</v>
      </c>
      <c r="P299" s="55" t="n">
        <f aca="false">G299-H299</f>
        <v>9201</v>
      </c>
      <c r="Q299" s="55" t="str">
        <f aca="false">IF(I299&gt;=90,"Over-Utilized",IF(I299&gt;=70,"Optimal","Under-Utilized"))</f>
        <v>Optimal</v>
      </c>
      <c r="R299" s="55" t="n">
        <f aca="false">ROUND(100-I299,2)</f>
        <v>23.56</v>
      </c>
    </row>
    <row r="300" customFormat="false" ht="15" hidden="false" customHeight="true" outlineLevel="0" collapsed="false">
      <c r="A300" s="52" t="s">
        <v>376</v>
      </c>
      <c r="B300" s="52" t="s">
        <v>15558</v>
      </c>
      <c r="C300" s="52" t="s">
        <v>25</v>
      </c>
      <c r="D300" s="52" t="s">
        <v>10073</v>
      </c>
      <c r="E300" s="52" t="s">
        <v>15554</v>
      </c>
      <c r="F300" s="52" t="s">
        <v>15539</v>
      </c>
      <c r="G300" s="52" t="n">
        <v>42496</v>
      </c>
      <c r="H300" s="52" t="n">
        <v>20127</v>
      </c>
      <c r="I300" s="54" t="n">
        <f aca="false">IF(G300=0,0,ROUND(H300/G300*100,2))</f>
        <v>47.36</v>
      </c>
      <c r="J300" s="52" t="s">
        <v>15551</v>
      </c>
      <c r="K300" s="52" t="n">
        <v>17</v>
      </c>
      <c r="L300" s="52" t="n">
        <v>103</v>
      </c>
      <c r="M300" s="52" t="n">
        <v>3.83</v>
      </c>
      <c r="N300" s="52" t="n">
        <v>294232</v>
      </c>
      <c r="O300" s="52" t="s">
        <v>10061</v>
      </c>
      <c r="P300" s="55" t="n">
        <f aca="false">G300-H300</f>
        <v>22369</v>
      </c>
      <c r="Q300" s="55" t="str">
        <f aca="false">IF(I300&gt;=90,"Over-Utilized",IF(I300&gt;=70,"Optimal","Under-Utilized"))</f>
        <v>Under-Utilized</v>
      </c>
      <c r="R300" s="55" t="n">
        <f aca="false">ROUND(100-I300,2)</f>
        <v>52.64</v>
      </c>
    </row>
    <row r="301" customFormat="false" ht="15" hidden="false" customHeight="true" outlineLevel="0" collapsed="false">
      <c r="A301" s="56" t="s">
        <v>408</v>
      </c>
      <c r="B301" s="56" t="s">
        <v>15586</v>
      </c>
      <c r="C301" s="56" t="s">
        <v>25</v>
      </c>
      <c r="D301" s="56" t="s">
        <v>10112</v>
      </c>
      <c r="E301" s="56" t="s">
        <v>15544</v>
      </c>
      <c r="F301" s="56" t="s">
        <v>15539</v>
      </c>
      <c r="G301" s="56" t="n">
        <v>37146</v>
      </c>
      <c r="H301" s="56" t="n">
        <v>27389</v>
      </c>
      <c r="I301" s="54" t="n">
        <f aca="false">IF(G301=0,0,ROUND(H301/G301*100,2))</f>
        <v>73.73</v>
      </c>
      <c r="J301" s="56" t="s">
        <v>15551</v>
      </c>
      <c r="K301" s="56" t="n">
        <v>4</v>
      </c>
      <c r="L301" s="56" t="n">
        <v>131</v>
      </c>
      <c r="M301" s="56" t="n">
        <v>2.8</v>
      </c>
      <c r="N301" s="56" t="n">
        <v>74159</v>
      </c>
      <c r="O301" s="56" t="s">
        <v>10061</v>
      </c>
      <c r="P301" s="55" t="n">
        <f aca="false">G301-H301</f>
        <v>9757</v>
      </c>
      <c r="Q301" s="55" t="str">
        <f aca="false">IF(I301&gt;=90,"Over-Utilized",IF(I301&gt;=70,"Optimal","Under-Utilized"))</f>
        <v>Optimal</v>
      </c>
      <c r="R301" s="55" t="n">
        <f aca="false">ROUND(100-I301,2)</f>
        <v>26.27</v>
      </c>
    </row>
    <row r="302" customFormat="false" ht="15" hidden="false" customHeight="true" outlineLevel="0" collapsed="false">
      <c r="A302" s="52" t="s">
        <v>3015</v>
      </c>
      <c r="B302" s="52" t="s">
        <v>15557</v>
      </c>
      <c r="C302" s="52" t="s">
        <v>17</v>
      </c>
      <c r="D302" s="52" t="s">
        <v>10117</v>
      </c>
      <c r="E302" s="52" t="s">
        <v>15542</v>
      </c>
      <c r="F302" s="52" t="s">
        <v>15539</v>
      </c>
      <c r="G302" s="52" t="n">
        <v>25009</v>
      </c>
      <c r="H302" s="52" t="n">
        <v>19065</v>
      </c>
      <c r="I302" s="54" t="n">
        <f aca="false">IF(G302=0,0,ROUND(H302/G302*100,2))</f>
        <v>76.23</v>
      </c>
      <c r="J302" s="52" t="s">
        <v>15540</v>
      </c>
      <c r="K302" s="52" t="n">
        <v>8</v>
      </c>
      <c r="L302" s="52" t="n">
        <v>126</v>
      </c>
      <c r="M302" s="52" t="n">
        <v>2.47</v>
      </c>
      <c r="N302" s="52" t="n">
        <v>463240</v>
      </c>
      <c r="O302" s="52" t="s">
        <v>10061</v>
      </c>
      <c r="P302" s="55" t="n">
        <f aca="false">G302-H302</f>
        <v>5944</v>
      </c>
      <c r="Q302" s="55" t="str">
        <f aca="false">IF(I302&gt;=90,"Over-Utilized",IF(I302&gt;=70,"Optimal","Under-Utilized"))</f>
        <v>Optimal</v>
      </c>
      <c r="R302" s="55" t="n">
        <f aca="false">ROUND(100-I302,2)</f>
        <v>23.77</v>
      </c>
    </row>
    <row r="303" customFormat="false" ht="15" hidden="false" customHeight="true" outlineLevel="0" collapsed="false">
      <c r="A303" s="56" t="s">
        <v>328</v>
      </c>
      <c r="B303" s="56" t="s">
        <v>15553</v>
      </c>
      <c r="C303" s="56" t="s">
        <v>14</v>
      </c>
      <c r="D303" s="56" t="s">
        <v>10132</v>
      </c>
      <c r="E303" s="56" t="s">
        <v>15560</v>
      </c>
      <c r="F303" s="56" t="s">
        <v>15547</v>
      </c>
      <c r="G303" s="56" t="n">
        <v>19904</v>
      </c>
      <c r="H303" s="56" t="n">
        <v>1775</v>
      </c>
      <c r="I303" s="54" t="n">
        <f aca="false">IF(G303=0,0,ROUND(H303/G303*100,2))</f>
        <v>8.92</v>
      </c>
      <c r="J303" s="56" t="s">
        <v>15548</v>
      </c>
      <c r="K303" s="56" t="n">
        <v>7</v>
      </c>
      <c r="L303" s="56" t="n">
        <v>68</v>
      </c>
      <c r="M303" s="56" t="n">
        <v>4.42</v>
      </c>
      <c r="N303" s="56" t="n">
        <v>194672</v>
      </c>
      <c r="O303" s="56" t="s">
        <v>10061</v>
      </c>
      <c r="P303" s="55" t="n">
        <f aca="false">G303-H303</f>
        <v>18129</v>
      </c>
      <c r="Q303" s="55" t="str">
        <f aca="false">IF(I303&gt;=90,"Over-Utilized",IF(I303&gt;=70,"Optimal","Under-Utilized"))</f>
        <v>Under-Utilized</v>
      </c>
      <c r="R303" s="55" t="n">
        <f aca="false">ROUND(100-I303,2)</f>
        <v>91.08</v>
      </c>
    </row>
    <row r="304" customFormat="false" ht="15" hidden="false" customHeight="true" outlineLevel="0" collapsed="false">
      <c r="A304" s="52" t="s">
        <v>6256</v>
      </c>
      <c r="B304" s="52" t="s">
        <v>15563</v>
      </c>
      <c r="C304" s="52" t="s">
        <v>14</v>
      </c>
      <c r="D304" s="52" t="s">
        <v>10132</v>
      </c>
      <c r="E304" s="52" t="s">
        <v>10063</v>
      </c>
      <c r="F304" s="52" t="s">
        <v>15547</v>
      </c>
      <c r="G304" s="52" t="n">
        <v>1903</v>
      </c>
      <c r="H304" s="52" t="n">
        <v>893</v>
      </c>
      <c r="I304" s="54" t="n">
        <f aca="false">IF(G304=0,0,ROUND(H304/G304*100,2))</f>
        <v>46.93</v>
      </c>
      <c r="J304" s="52" t="s">
        <v>15540</v>
      </c>
      <c r="K304" s="52" t="n">
        <v>18</v>
      </c>
      <c r="L304" s="52" t="n">
        <v>65</v>
      </c>
      <c r="M304" s="52" t="n">
        <v>4.09</v>
      </c>
      <c r="N304" s="52" t="n">
        <v>300009</v>
      </c>
      <c r="O304" s="52" t="s">
        <v>10061</v>
      </c>
      <c r="P304" s="55" t="n">
        <f aca="false">G304-H304</f>
        <v>1010</v>
      </c>
      <c r="Q304" s="55" t="str">
        <f aca="false">IF(I304&gt;=90,"Over-Utilized",IF(I304&gt;=70,"Optimal","Under-Utilized"))</f>
        <v>Under-Utilized</v>
      </c>
      <c r="R304" s="55" t="n">
        <f aca="false">ROUND(100-I304,2)</f>
        <v>53.07</v>
      </c>
    </row>
    <row r="305" customFormat="false" ht="15" hidden="false" customHeight="true" outlineLevel="0" collapsed="false">
      <c r="A305" s="56" t="s">
        <v>7645</v>
      </c>
      <c r="B305" s="56" t="s">
        <v>15563</v>
      </c>
      <c r="C305" s="56" t="s">
        <v>14</v>
      </c>
      <c r="D305" s="56" t="s">
        <v>10073</v>
      </c>
      <c r="E305" s="56" t="s">
        <v>15560</v>
      </c>
      <c r="F305" s="56" t="s">
        <v>15545</v>
      </c>
      <c r="G305" s="56" t="n">
        <v>31906</v>
      </c>
      <c r="H305" s="56" t="n">
        <v>23993</v>
      </c>
      <c r="I305" s="54" t="n">
        <f aca="false">IF(G305=0,0,ROUND(H305/G305*100,2))</f>
        <v>75.2</v>
      </c>
      <c r="J305" s="56" t="s">
        <v>15548</v>
      </c>
      <c r="K305" s="56" t="n">
        <v>9</v>
      </c>
      <c r="L305" s="56" t="n">
        <v>113</v>
      </c>
      <c r="M305" s="56" t="n">
        <v>2.23</v>
      </c>
      <c r="N305" s="56" t="n">
        <v>436833</v>
      </c>
      <c r="O305" s="56" t="s">
        <v>10061</v>
      </c>
      <c r="P305" s="55" t="n">
        <f aca="false">G305-H305</f>
        <v>7913</v>
      </c>
      <c r="Q305" s="55" t="str">
        <f aca="false">IF(I305&gt;=90,"Over-Utilized",IF(I305&gt;=70,"Optimal","Under-Utilized"))</f>
        <v>Optimal</v>
      </c>
      <c r="R305" s="55" t="n">
        <f aca="false">ROUND(100-I305,2)</f>
        <v>24.8</v>
      </c>
    </row>
    <row r="306" customFormat="false" ht="15" hidden="false" customHeight="true" outlineLevel="0" collapsed="false">
      <c r="A306" s="52" t="s">
        <v>2844</v>
      </c>
      <c r="B306" s="52" t="s">
        <v>15563</v>
      </c>
      <c r="C306" s="52" t="s">
        <v>14</v>
      </c>
      <c r="D306" s="52" t="s">
        <v>10087</v>
      </c>
      <c r="E306" s="52" t="s">
        <v>10063</v>
      </c>
      <c r="F306" s="52" t="s">
        <v>15547</v>
      </c>
      <c r="G306" s="52" t="n">
        <v>1820</v>
      </c>
      <c r="H306" s="52" t="n">
        <v>307</v>
      </c>
      <c r="I306" s="54" t="n">
        <f aca="false">IF(G306=0,0,ROUND(H306/G306*100,2))</f>
        <v>16.87</v>
      </c>
      <c r="J306" s="52" t="s">
        <v>15548</v>
      </c>
      <c r="K306" s="52" t="n">
        <v>19</v>
      </c>
      <c r="L306" s="52" t="n">
        <v>49</v>
      </c>
      <c r="M306" s="52" t="n">
        <v>1.04</v>
      </c>
      <c r="N306" s="52" t="n">
        <v>485174</v>
      </c>
      <c r="O306" s="52" t="s">
        <v>10061</v>
      </c>
      <c r="P306" s="55" t="n">
        <f aca="false">G306-H306</f>
        <v>1513</v>
      </c>
      <c r="Q306" s="55" t="str">
        <f aca="false">IF(I306&gt;=90,"Over-Utilized",IF(I306&gt;=70,"Optimal","Under-Utilized"))</f>
        <v>Under-Utilized</v>
      </c>
      <c r="R306" s="55" t="n">
        <f aca="false">ROUND(100-I306,2)</f>
        <v>83.13</v>
      </c>
    </row>
    <row r="307" customFormat="false" ht="15" hidden="false" customHeight="true" outlineLevel="0" collapsed="false">
      <c r="A307" s="56" t="s">
        <v>1468</v>
      </c>
      <c r="B307" s="56" t="s">
        <v>15557</v>
      </c>
      <c r="C307" s="56" t="s">
        <v>17</v>
      </c>
      <c r="D307" s="56" t="s">
        <v>10087</v>
      </c>
      <c r="E307" s="56" t="s">
        <v>15544</v>
      </c>
      <c r="F307" s="56" t="s">
        <v>15547</v>
      </c>
      <c r="G307" s="56" t="n">
        <v>39078</v>
      </c>
      <c r="H307" s="56" t="n">
        <v>14228</v>
      </c>
      <c r="I307" s="54" t="n">
        <f aca="false">IF(G307=0,0,ROUND(H307/G307*100,2))</f>
        <v>36.41</v>
      </c>
      <c r="J307" s="56" t="s">
        <v>15540</v>
      </c>
      <c r="K307" s="56" t="n">
        <v>19</v>
      </c>
      <c r="L307" s="56" t="n">
        <v>76</v>
      </c>
      <c r="M307" s="56" t="n">
        <v>3.93</v>
      </c>
      <c r="N307" s="56" t="n">
        <v>110148</v>
      </c>
      <c r="O307" s="56" t="s">
        <v>10061</v>
      </c>
      <c r="P307" s="55" t="n">
        <f aca="false">G307-H307</f>
        <v>24850</v>
      </c>
      <c r="Q307" s="55" t="str">
        <f aca="false">IF(I307&gt;=90,"Over-Utilized",IF(I307&gt;=70,"Optimal","Under-Utilized"))</f>
        <v>Under-Utilized</v>
      </c>
      <c r="R307" s="55" t="n">
        <f aca="false">ROUND(100-I307,2)</f>
        <v>63.59</v>
      </c>
    </row>
    <row r="308" customFormat="false" ht="15" hidden="false" customHeight="true" outlineLevel="0" collapsed="false">
      <c r="A308" s="52" t="s">
        <v>2814</v>
      </c>
      <c r="B308" s="52" t="s">
        <v>15564</v>
      </c>
      <c r="C308" s="52" t="s">
        <v>20</v>
      </c>
      <c r="D308" s="52" t="s">
        <v>10132</v>
      </c>
      <c r="E308" s="52" t="s">
        <v>15560</v>
      </c>
      <c r="F308" s="52" t="s">
        <v>15545</v>
      </c>
      <c r="G308" s="52" t="n">
        <v>15122</v>
      </c>
      <c r="H308" s="52" t="n">
        <v>10109</v>
      </c>
      <c r="I308" s="54" t="n">
        <f aca="false">IF(G308=0,0,ROUND(H308/G308*100,2))</f>
        <v>66.85</v>
      </c>
      <c r="J308" s="52" t="s">
        <v>15551</v>
      </c>
      <c r="K308" s="52" t="n">
        <v>13</v>
      </c>
      <c r="L308" s="52" t="n">
        <v>174</v>
      </c>
      <c r="M308" s="52" t="n">
        <v>3.14</v>
      </c>
      <c r="N308" s="52" t="n">
        <v>427337</v>
      </c>
      <c r="O308" s="52" t="s">
        <v>10061</v>
      </c>
      <c r="P308" s="55" t="n">
        <f aca="false">G308-H308</f>
        <v>5013</v>
      </c>
      <c r="Q308" s="55" t="str">
        <f aca="false">IF(I308&gt;=90,"Over-Utilized",IF(I308&gt;=70,"Optimal","Under-Utilized"))</f>
        <v>Under-Utilized</v>
      </c>
      <c r="R308" s="55" t="n">
        <f aca="false">ROUND(100-I308,2)</f>
        <v>33.15</v>
      </c>
    </row>
    <row r="309" customFormat="false" ht="15" hidden="false" customHeight="true" outlineLevel="0" collapsed="false">
      <c r="A309" s="56" t="s">
        <v>3554</v>
      </c>
      <c r="B309" s="56" t="s">
        <v>15580</v>
      </c>
      <c r="C309" s="56" t="s">
        <v>20</v>
      </c>
      <c r="D309" s="56" t="s">
        <v>10190</v>
      </c>
      <c r="E309" s="56" t="s">
        <v>15542</v>
      </c>
      <c r="F309" s="56" t="s">
        <v>15547</v>
      </c>
      <c r="G309" s="56" t="n">
        <v>3404</v>
      </c>
      <c r="H309" s="56" t="n">
        <v>1947</v>
      </c>
      <c r="I309" s="54" t="n">
        <f aca="false">IF(G309=0,0,ROUND(H309/G309*100,2))</f>
        <v>57.2</v>
      </c>
      <c r="J309" s="56" t="s">
        <v>15540</v>
      </c>
      <c r="K309" s="56" t="n">
        <v>19</v>
      </c>
      <c r="L309" s="56" t="n">
        <v>100</v>
      </c>
      <c r="M309" s="56" t="n">
        <v>4.95</v>
      </c>
      <c r="N309" s="56" t="n">
        <v>92525</v>
      </c>
      <c r="O309" s="56" t="s">
        <v>10061</v>
      </c>
      <c r="P309" s="55" t="n">
        <f aca="false">G309-H309</f>
        <v>1457</v>
      </c>
      <c r="Q309" s="55" t="str">
        <f aca="false">IF(I309&gt;=90,"Over-Utilized",IF(I309&gt;=70,"Optimal","Under-Utilized"))</f>
        <v>Under-Utilized</v>
      </c>
      <c r="R309" s="55" t="n">
        <f aca="false">ROUND(100-I309,2)</f>
        <v>42.8</v>
      </c>
    </row>
    <row r="310" customFormat="false" ht="15" hidden="false" customHeight="true" outlineLevel="0" collapsed="false">
      <c r="A310" s="52" t="s">
        <v>1995</v>
      </c>
      <c r="B310" s="52" t="s">
        <v>15552</v>
      </c>
      <c r="C310" s="52" t="s">
        <v>27</v>
      </c>
      <c r="D310" s="52" t="s">
        <v>10069</v>
      </c>
      <c r="E310" s="52" t="s">
        <v>15544</v>
      </c>
      <c r="F310" s="52" t="s">
        <v>15539</v>
      </c>
      <c r="G310" s="52" t="n">
        <v>43823</v>
      </c>
      <c r="H310" s="52" t="n">
        <v>17642</v>
      </c>
      <c r="I310" s="54" t="n">
        <f aca="false">IF(G310=0,0,ROUND(H310/G310*100,2))</f>
        <v>40.26</v>
      </c>
      <c r="J310" s="52" t="s">
        <v>15540</v>
      </c>
      <c r="K310" s="52" t="n">
        <v>20</v>
      </c>
      <c r="L310" s="52" t="n">
        <v>153</v>
      </c>
      <c r="M310" s="52" t="n">
        <v>0.91</v>
      </c>
      <c r="N310" s="52" t="n">
        <v>484964</v>
      </c>
      <c r="O310" s="52" t="s">
        <v>10061</v>
      </c>
      <c r="P310" s="55" t="n">
        <f aca="false">G310-H310</f>
        <v>26181</v>
      </c>
      <c r="Q310" s="55" t="str">
        <f aca="false">IF(I310&gt;=90,"Over-Utilized",IF(I310&gt;=70,"Optimal","Under-Utilized"))</f>
        <v>Under-Utilized</v>
      </c>
      <c r="R310" s="55" t="n">
        <f aca="false">ROUND(100-I310,2)</f>
        <v>59.74</v>
      </c>
    </row>
    <row r="311" customFormat="false" ht="15" hidden="false" customHeight="true" outlineLevel="0" collapsed="false">
      <c r="A311" s="56" t="s">
        <v>2474</v>
      </c>
      <c r="B311" s="56" t="s">
        <v>15586</v>
      </c>
      <c r="C311" s="56" t="s">
        <v>25</v>
      </c>
      <c r="D311" s="56" t="s">
        <v>10117</v>
      </c>
      <c r="E311" s="56" t="s">
        <v>15554</v>
      </c>
      <c r="F311" s="56" t="s">
        <v>15547</v>
      </c>
      <c r="G311" s="56" t="n">
        <v>29376</v>
      </c>
      <c r="H311" s="56" t="n">
        <v>11817</v>
      </c>
      <c r="I311" s="54" t="n">
        <f aca="false">IF(G311=0,0,ROUND(H311/G311*100,2))</f>
        <v>40.23</v>
      </c>
      <c r="J311" s="56" t="s">
        <v>15548</v>
      </c>
      <c r="K311" s="56" t="n">
        <v>2</v>
      </c>
      <c r="L311" s="56" t="n">
        <v>109</v>
      </c>
      <c r="M311" s="56" t="n">
        <v>3.87</v>
      </c>
      <c r="N311" s="56" t="n">
        <v>260457</v>
      </c>
      <c r="O311" s="56" t="s">
        <v>10061</v>
      </c>
      <c r="P311" s="55" t="n">
        <f aca="false">G311-H311</f>
        <v>17559</v>
      </c>
      <c r="Q311" s="55" t="str">
        <f aca="false">IF(I311&gt;=90,"Over-Utilized",IF(I311&gt;=70,"Optimal","Under-Utilized"))</f>
        <v>Under-Utilized</v>
      </c>
      <c r="R311" s="55" t="n">
        <f aca="false">ROUND(100-I311,2)</f>
        <v>59.77</v>
      </c>
    </row>
    <row r="312" customFormat="false" ht="15" hidden="false" customHeight="true" outlineLevel="0" collapsed="false">
      <c r="A312" s="52" t="s">
        <v>3411</v>
      </c>
      <c r="B312" s="52" t="s">
        <v>15546</v>
      </c>
      <c r="C312" s="52" t="s">
        <v>14</v>
      </c>
      <c r="D312" s="52" t="s">
        <v>10104</v>
      </c>
      <c r="E312" s="52" t="s">
        <v>10063</v>
      </c>
      <c r="F312" s="52" t="s">
        <v>15539</v>
      </c>
      <c r="G312" s="52" t="n">
        <v>47368</v>
      </c>
      <c r="H312" s="52" t="n">
        <v>1543</v>
      </c>
      <c r="I312" s="54" t="n">
        <f aca="false">IF(G312=0,0,ROUND(H312/G312*100,2))</f>
        <v>3.26</v>
      </c>
      <c r="J312" s="52" t="s">
        <v>15548</v>
      </c>
      <c r="K312" s="52" t="n">
        <v>14</v>
      </c>
      <c r="L312" s="52" t="n">
        <v>74</v>
      </c>
      <c r="M312" s="52" t="n">
        <v>3.32</v>
      </c>
      <c r="N312" s="52" t="n">
        <v>288062</v>
      </c>
      <c r="O312" s="52" t="s">
        <v>10061</v>
      </c>
      <c r="P312" s="55" t="n">
        <f aca="false">G312-H312</f>
        <v>45825</v>
      </c>
      <c r="Q312" s="55" t="str">
        <f aca="false">IF(I312&gt;=90,"Over-Utilized",IF(I312&gt;=70,"Optimal","Under-Utilized"))</f>
        <v>Under-Utilized</v>
      </c>
      <c r="R312" s="55" t="n">
        <f aca="false">ROUND(100-I312,2)</f>
        <v>96.74</v>
      </c>
    </row>
    <row r="313" customFormat="false" ht="15" hidden="false" customHeight="true" outlineLevel="0" collapsed="false">
      <c r="A313" s="56" t="s">
        <v>1872</v>
      </c>
      <c r="B313" s="56" t="s">
        <v>15575</v>
      </c>
      <c r="C313" s="56" t="s">
        <v>20</v>
      </c>
      <c r="D313" s="56" t="s">
        <v>10078</v>
      </c>
      <c r="E313" s="56" t="s">
        <v>15554</v>
      </c>
      <c r="F313" s="56" t="s">
        <v>15545</v>
      </c>
      <c r="G313" s="56" t="n">
        <v>27920</v>
      </c>
      <c r="H313" s="56" t="n">
        <v>24109</v>
      </c>
      <c r="I313" s="54" t="n">
        <f aca="false">IF(G313=0,0,ROUND(H313/G313*100,2))</f>
        <v>86.35</v>
      </c>
      <c r="J313" s="56" t="s">
        <v>15551</v>
      </c>
      <c r="K313" s="56" t="n">
        <v>19</v>
      </c>
      <c r="L313" s="56" t="n">
        <v>170</v>
      </c>
      <c r="M313" s="56" t="n">
        <v>3.69</v>
      </c>
      <c r="N313" s="56" t="n">
        <v>307722</v>
      </c>
      <c r="O313" s="56" t="s">
        <v>10061</v>
      </c>
      <c r="P313" s="55" t="n">
        <f aca="false">G313-H313</f>
        <v>3811</v>
      </c>
      <c r="Q313" s="55" t="str">
        <f aca="false">IF(I313&gt;=90,"Over-Utilized",IF(I313&gt;=70,"Optimal","Under-Utilized"))</f>
        <v>Optimal</v>
      </c>
      <c r="R313" s="55" t="n">
        <f aca="false">ROUND(100-I313,2)</f>
        <v>13.65</v>
      </c>
    </row>
    <row r="314" customFormat="false" ht="15" hidden="false" customHeight="true" outlineLevel="0" collapsed="false">
      <c r="A314" s="52" t="s">
        <v>3118</v>
      </c>
      <c r="B314" s="52" t="s">
        <v>15582</v>
      </c>
      <c r="C314" s="52" t="s">
        <v>23</v>
      </c>
      <c r="D314" s="52" t="s">
        <v>10095</v>
      </c>
      <c r="E314" s="52" t="s">
        <v>15544</v>
      </c>
      <c r="F314" s="52" t="s">
        <v>15547</v>
      </c>
      <c r="G314" s="52" t="n">
        <v>5800</v>
      </c>
      <c r="H314" s="52" t="n">
        <v>5400</v>
      </c>
      <c r="I314" s="54" t="n">
        <f aca="false">IF(G314=0,0,ROUND(H314/G314*100,2))</f>
        <v>93.1</v>
      </c>
      <c r="J314" s="52" t="s">
        <v>15548</v>
      </c>
      <c r="K314" s="52" t="n">
        <v>8</v>
      </c>
      <c r="L314" s="52" t="n">
        <v>114</v>
      </c>
      <c r="M314" s="52" t="n">
        <v>1.37</v>
      </c>
      <c r="N314" s="52" t="n">
        <v>360206</v>
      </c>
      <c r="O314" s="52" t="s">
        <v>10061</v>
      </c>
      <c r="P314" s="55" t="n">
        <f aca="false">G314-H314</f>
        <v>400</v>
      </c>
      <c r="Q314" s="55" t="str">
        <f aca="false">IF(I314&gt;=90,"Over-Utilized",IF(I314&gt;=70,"Optimal","Under-Utilized"))</f>
        <v>Over-Utilized</v>
      </c>
      <c r="R314" s="55" t="n">
        <f aca="false">ROUND(100-I314,2)</f>
        <v>6.9</v>
      </c>
    </row>
    <row r="315" customFormat="false" ht="15" hidden="false" customHeight="true" outlineLevel="0" collapsed="false">
      <c r="A315" s="56" t="s">
        <v>2750</v>
      </c>
      <c r="B315" s="56" t="s">
        <v>15570</v>
      </c>
      <c r="C315" s="56" t="s">
        <v>11</v>
      </c>
      <c r="D315" s="56" t="s">
        <v>10087</v>
      </c>
      <c r="E315" s="56" t="s">
        <v>15542</v>
      </c>
      <c r="F315" s="56" t="s">
        <v>15545</v>
      </c>
      <c r="G315" s="56" t="n">
        <v>33541</v>
      </c>
      <c r="H315" s="56" t="n">
        <v>6108</v>
      </c>
      <c r="I315" s="54" t="n">
        <f aca="false">IF(G315=0,0,ROUND(H315/G315*100,2))</f>
        <v>18.21</v>
      </c>
      <c r="J315" s="56" t="s">
        <v>15551</v>
      </c>
      <c r="K315" s="56" t="n">
        <v>17</v>
      </c>
      <c r="L315" s="56" t="n">
        <v>131</v>
      </c>
      <c r="M315" s="56" t="n">
        <v>2.7</v>
      </c>
      <c r="N315" s="56" t="n">
        <v>305580</v>
      </c>
      <c r="O315" s="56" t="s">
        <v>10061</v>
      </c>
      <c r="P315" s="55" t="n">
        <f aca="false">G315-H315</f>
        <v>27433</v>
      </c>
      <c r="Q315" s="55" t="str">
        <f aca="false">IF(I315&gt;=90,"Over-Utilized",IF(I315&gt;=70,"Optimal","Under-Utilized"))</f>
        <v>Under-Utilized</v>
      </c>
      <c r="R315" s="55" t="n">
        <f aca="false">ROUND(100-I315,2)</f>
        <v>81.79</v>
      </c>
    </row>
    <row r="316" customFormat="false" ht="15" hidden="false" customHeight="true" outlineLevel="0" collapsed="false">
      <c r="A316" s="52" t="s">
        <v>5917</v>
      </c>
      <c r="B316" s="52" t="s">
        <v>15586</v>
      </c>
      <c r="C316" s="52" t="s">
        <v>25</v>
      </c>
      <c r="D316" s="52" t="s">
        <v>10132</v>
      </c>
      <c r="E316" s="52" t="s">
        <v>15554</v>
      </c>
      <c r="F316" s="52" t="s">
        <v>15547</v>
      </c>
      <c r="G316" s="52" t="n">
        <v>37634</v>
      </c>
      <c r="H316" s="52" t="n">
        <v>28162</v>
      </c>
      <c r="I316" s="54" t="n">
        <f aca="false">IF(G316=0,0,ROUND(H316/G316*100,2))</f>
        <v>74.83</v>
      </c>
      <c r="J316" s="52" t="s">
        <v>15540</v>
      </c>
      <c r="K316" s="52" t="n">
        <v>10</v>
      </c>
      <c r="L316" s="52" t="n">
        <v>162</v>
      </c>
      <c r="M316" s="52" t="n">
        <v>0.83</v>
      </c>
      <c r="N316" s="52" t="n">
        <v>205721</v>
      </c>
      <c r="O316" s="52" t="s">
        <v>10061</v>
      </c>
      <c r="P316" s="55" t="n">
        <f aca="false">G316-H316</f>
        <v>9472</v>
      </c>
      <c r="Q316" s="55" t="str">
        <f aca="false">IF(I316&gt;=90,"Over-Utilized",IF(I316&gt;=70,"Optimal","Under-Utilized"))</f>
        <v>Optimal</v>
      </c>
      <c r="R316" s="55" t="n">
        <f aca="false">ROUND(100-I316,2)</f>
        <v>25.17</v>
      </c>
    </row>
    <row r="317" customFormat="false" ht="15" hidden="false" customHeight="true" outlineLevel="0" collapsed="false">
      <c r="A317" s="56" t="s">
        <v>541</v>
      </c>
      <c r="B317" s="56" t="s">
        <v>15565</v>
      </c>
      <c r="C317" s="56" t="s">
        <v>11</v>
      </c>
      <c r="D317" s="56" t="s">
        <v>10117</v>
      </c>
      <c r="E317" s="56" t="s">
        <v>15542</v>
      </c>
      <c r="F317" s="56" t="s">
        <v>15545</v>
      </c>
      <c r="G317" s="56" t="n">
        <v>43752</v>
      </c>
      <c r="H317" s="56" t="n">
        <v>35979</v>
      </c>
      <c r="I317" s="54" t="n">
        <f aca="false">IF(G317=0,0,ROUND(H317/G317*100,2))</f>
        <v>82.23</v>
      </c>
      <c r="J317" s="56" t="s">
        <v>15548</v>
      </c>
      <c r="K317" s="56" t="n">
        <v>8</v>
      </c>
      <c r="L317" s="56" t="n">
        <v>61</v>
      </c>
      <c r="M317" s="56" t="n">
        <v>3.24</v>
      </c>
      <c r="N317" s="56" t="n">
        <v>55844</v>
      </c>
      <c r="O317" s="56" t="s">
        <v>10066</v>
      </c>
      <c r="P317" s="55" t="n">
        <f aca="false">G317-H317</f>
        <v>7773</v>
      </c>
      <c r="Q317" s="55" t="str">
        <f aca="false">IF(I317&gt;=90,"Over-Utilized",IF(I317&gt;=70,"Optimal","Under-Utilized"))</f>
        <v>Optimal</v>
      </c>
      <c r="R317" s="55" t="n">
        <f aca="false">ROUND(100-I317,2)</f>
        <v>17.77</v>
      </c>
    </row>
    <row r="318" customFormat="false" ht="15" hidden="false" customHeight="true" outlineLevel="0" collapsed="false">
      <c r="A318" s="52" t="s">
        <v>4552</v>
      </c>
      <c r="B318" s="52" t="s">
        <v>15562</v>
      </c>
      <c r="C318" s="52" t="s">
        <v>25</v>
      </c>
      <c r="D318" s="52" t="s">
        <v>10058</v>
      </c>
      <c r="E318" s="52" t="s">
        <v>15560</v>
      </c>
      <c r="F318" s="52" t="s">
        <v>15547</v>
      </c>
      <c r="G318" s="52" t="n">
        <v>27610</v>
      </c>
      <c r="H318" s="52" t="n">
        <v>4067</v>
      </c>
      <c r="I318" s="54" t="n">
        <f aca="false">IF(G318=0,0,ROUND(H318/G318*100,2))</f>
        <v>14.73</v>
      </c>
      <c r="J318" s="52" t="s">
        <v>15548</v>
      </c>
      <c r="K318" s="52" t="n">
        <v>4</v>
      </c>
      <c r="L318" s="52" t="n">
        <v>67</v>
      </c>
      <c r="M318" s="52" t="n">
        <v>3.24</v>
      </c>
      <c r="N318" s="52" t="n">
        <v>200441</v>
      </c>
      <c r="O318" s="52" t="s">
        <v>10061</v>
      </c>
      <c r="P318" s="55" t="n">
        <f aca="false">G318-H318</f>
        <v>23543</v>
      </c>
      <c r="Q318" s="55" t="str">
        <f aca="false">IF(I318&gt;=90,"Over-Utilized",IF(I318&gt;=70,"Optimal","Under-Utilized"))</f>
        <v>Under-Utilized</v>
      </c>
      <c r="R318" s="55" t="n">
        <f aca="false">ROUND(100-I318,2)</f>
        <v>85.27</v>
      </c>
    </row>
    <row r="319" customFormat="false" ht="15" hidden="false" customHeight="true" outlineLevel="0" collapsed="false">
      <c r="A319" s="56" t="s">
        <v>6930</v>
      </c>
      <c r="B319" s="56" t="s">
        <v>15552</v>
      </c>
      <c r="C319" s="56" t="s">
        <v>27</v>
      </c>
      <c r="D319" s="56" t="s">
        <v>10087</v>
      </c>
      <c r="E319" s="56" t="s">
        <v>15554</v>
      </c>
      <c r="F319" s="56" t="s">
        <v>15545</v>
      </c>
      <c r="G319" s="56" t="n">
        <v>19550</v>
      </c>
      <c r="H319" s="56" t="n">
        <v>6310</v>
      </c>
      <c r="I319" s="54" t="n">
        <f aca="false">IF(G319=0,0,ROUND(H319/G319*100,2))</f>
        <v>32.28</v>
      </c>
      <c r="J319" s="56" t="s">
        <v>15551</v>
      </c>
      <c r="K319" s="56" t="n">
        <v>7</v>
      </c>
      <c r="L319" s="56" t="n">
        <v>29</v>
      </c>
      <c r="M319" s="56" t="n">
        <v>1.68</v>
      </c>
      <c r="N319" s="56" t="n">
        <v>313262</v>
      </c>
      <c r="O319" s="56" t="s">
        <v>10061</v>
      </c>
      <c r="P319" s="55" t="n">
        <f aca="false">G319-H319</f>
        <v>13240</v>
      </c>
      <c r="Q319" s="55" t="str">
        <f aca="false">IF(I319&gt;=90,"Over-Utilized",IF(I319&gt;=70,"Optimal","Under-Utilized"))</f>
        <v>Under-Utilized</v>
      </c>
      <c r="R319" s="55" t="n">
        <f aca="false">ROUND(100-I319,2)</f>
        <v>67.72</v>
      </c>
    </row>
    <row r="320" customFormat="false" ht="15" hidden="false" customHeight="true" outlineLevel="0" collapsed="false">
      <c r="A320" s="52" t="s">
        <v>6484</v>
      </c>
      <c r="B320" s="52" t="s">
        <v>15557</v>
      </c>
      <c r="C320" s="52" t="s">
        <v>17</v>
      </c>
      <c r="D320" s="52" t="s">
        <v>10087</v>
      </c>
      <c r="E320" s="52" t="s">
        <v>15560</v>
      </c>
      <c r="F320" s="52" t="s">
        <v>15545</v>
      </c>
      <c r="G320" s="52" t="n">
        <v>1166</v>
      </c>
      <c r="H320" s="52" t="n">
        <v>1043</v>
      </c>
      <c r="I320" s="54" t="n">
        <f aca="false">IF(G320=0,0,ROUND(H320/G320*100,2))</f>
        <v>89.45</v>
      </c>
      <c r="J320" s="52" t="s">
        <v>15540</v>
      </c>
      <c r="K320" s="52" t="n">
        <v>16</v>
      </c>
      <c r="L320" s="52" t="n">
        <v>190</v>
      </c>
      <c r="M320" s="52" t="n">
        <v>3.23</v>
      </c>
      <c r="N320" s="52" t="n">
        <v>190340</v>
      </c>
      <c r="O320" s="52" t="s">
        <v>10061</v>
      </c>
      <c r="P320" s="55" t="n">
        <f aca="false">G320-H320</f>
        <v>123</v>
      </c>
      <c r="Q320" s="55" t="str">
        <f aca="false">IF(I320&gt;=90,"Over-Utilized",IF(I320&gt;=70,"Optimal","Under-Utilized"))</f>
        <v>Optimal</v>
      </c>
      <c r="R320" s="55" t="n">
        <f aca="false">ROUND(100-I320,2)</f>
        <v>10.55</v>
      </c>
    </row>
    <row r="321" customFormat="false" ht="15" hidden="false" customHeight="true" outlineLevel="0" collapsed="false">
      <c r="A321" s="56" t="s">
        <v>650</v>
      </c>
      <c r="B321" s="56" t="s">
        <v>15572</v>
      </c>
      <c r="C321" s="56" t="s">
        <v>27</v>
      </c>
      <c r="D321" s="56" t="s">
        <v>10190</v>
      </c>
      <c r="E321" s="56" t="s">
        <v>15560</v>
      </c>
      <c r="F321" s="56" t="s">
        <v>15545</v>
      </c>
      <c r="G321" s="56" t="n">
        <v>32536</v>
      </c>
      <c r="H321" s="56" t="n">
        <v>7645</v>
      </c>
      <c r="I321" s="54" t="n">
        <f aca="false">IF(G321=0,0,ROUND(H321/G321*100,2))</f>
        <v>23.5</v>
      </c>
      <c r="J321" s="56" t="s">
        <v>15540</v>
      </c>
      <c r="K321" s="56" t="n">
        <v>20</v>
      </c>
      <c r="L321" s="56" t="n">
        <v>107</v>
      </c>
      <c r="M321" s="56" t="n">
        <v>2.58</v>
      </c>
      <c r="N321" s="56" t="n">
        <v>154025</v>
      </c>
      <c r="O321" s="56" t="s">
        <v>10066</v>
      </c>
      <c r="P321" s="55" t="n">
        <f aca="false">G321-H321</f>
        <v>24891</v>
      </c>
      <c r="Q321" s="55" t="str">
        <f aca="false">IF(I321&gt;=90,"Over-Utilized",IF(I321&gt;=70,"Optimal","Under-Utilized"))</f>
        <v>Under-Utilized</v>
      </c>
      <c r="R321" s="55" t="n">
        <f aca="false">ROUND(100-I321,2)</f>
        <v>76.5</v>
      </c>
    </row>
    <row r="322" customFormat="false" ht="15" hidden="false" customHeight="true" outlineLevel="0" collapsed="false">
      <c r="A322" s="52" t="s">
        <v>15589</v>
      </c>
      <c r="B322" s="52" t="s">
        <v>15581</v>
      </c>
      <c r="C322" s="52" t="s">
        <v>23</v>
      </c>
      <c r="D322" s="52" t="s">
        <v>10063</v>
      </c>
      <c r="E322" s="52" t="s">
        <v>15560</v>
      </c>
      <c r="F322" s="52" t="s">
        <v>15547</v>
      </c>
      <c r="G322" s="52" t="n">
        <v>3396</v>
      </c>
      <c r="H322" s="52" t="n">
        <v>2692</v>
      </c>
      <c r="I322" s="54" t="n">
        <f aca="false">IF(G322=0,0,ROUND(H322/G322*100,2))</f>
        <v>79.27</v>
      </c>
      <c r="J322" s="52" t="s">
        <v>15548</v>
      </c>
      <c r="K322" s="52" t="n">
        <v>16</v>
      </c>
      <c r="L322" s="52" t="n">
        <v>56</v>
      </c>
      <c r="M322" s="52" t="n">
        <v>2.45</v>
      </c>
      <c r="N322" s="52" t="n">
        <v>150674</v>
      </c>
      <c r="O322" s="52" t="s">
        <v>10061</v>
      </c>
      <c r="P322" s="55" t="n">
        <f aca="false">G322-H322</f>
        <v>704</v>
      </c>
      <c r="Q322" s="55" t="str">
        <f aca="false">IF(I322&gt;=90,"Over-Utilized",IF(I322&gt;=70,"Optimal","Under-Utilized"))</f>
        <v>Optimal</v>
      </c>
      <c r="R322" s="55" t="n">
        <f aca="false">ROUND(100-I322,2)</f>
        <v>20.73</v>
      </c>
    </row>
    <row r="323" customFormat="false" ht="15" hidden="false" customHeight="true" outlineLevel="0" collapsed="false">
      <c r="A323" s="56" t="s">
        <v>2382</v>
      </c>
      <c r="B323" s="56" t="s">
        <v>15584</v>
      </c>
      <c r="C323" s="56" t="s">
        <v>17</v>
      </c>
      <c r="D323" s="56" t="s">
        <v>10078</v>
      </c>
      <c r="E323" s="56" t="s">
        <v>15544</v>
      </c>
      <c r="F323" s="56" t="s">
        <v>15545</v>
      </c>
      <c r="G323" s="56" t="n">
        <v>24844</v>
      </c>
      <c r="H323" s="56" t="n">
        <v>16976</v>
      </c>
      <c r="I323" s="54" t="n">
        <f aca="false">IF(G323=0,0,ROUND(H323/G323*100,2))</f>
        <v>68.33</v>
      </c>
      <c r="J323" s="56" t="s">
        <v>15548</v>
      </c>
      <c r="K323" s="56" t="n">
        <v>10</v>
      </c>
      <c r="L323" s="56" t="n">
        <v>102</v>
      </c>
      <c r="M323" s="56" t="n">
        <v>3.29</v>
      </c>
      <c r="N323" s="56" t="n">
        <v>261038</v>
      </c>
      <c r="O323" s="56" t="s">
        <v>10061</v>
      </c>
      <c r="P323" s="55" t="n">
        <f aca="false">G323-H323</f>
        <v>7868</v>
      </c>
      <c r="Q323" s="55" t="str">
        <f aca="false">IF(I323&gt;=90,"Over-Utilized",IF(I323&gt;=70,"Optimal","Under-Utilized"))</f>
        <v>Under-Utilized</v>
      </c>
      <c r="R323" s="55" t="n">
        <f aca="false">ROUND(100-I323,2)</f>
        <v>31.67</v>
      </c>
    </row>
    <row r="324" customFormat="false" ht="15" hidden="false" customHeight="true" outlineLevel="0" collapsed="false">
      <c r="A324" s="52" t="s">
        <v>4335</v>
      </c>
      <c r="B324" s="52" t="s">
        <v>15572</v>
      </c>
      <c r="C324" s="52" t="s">
        <v>27</v>
      </c>
      <c r="D324" s="52" t="s">
        <v>10132</v>
      </c>
      <c r="E324" s="52" t="s">
        <v>15550</v>
      </c>
      <c r="F324" s="52" t="s">
        <v>15545</v>
      </c>
      <c r="G324" s="52" t="n">
        <v>45697</v>
      </c>
      <c r="H324" s="52" t="n">
        <v>29393</v>
      </c>
      <c r="I324" s="54" t="n">
        <f aca="false">IF(G324=0,0,ROUND(H324/G324*100,2))</f>
        <v>64.32</v>
      </c>
      <c r="J324" s="52" t="s">
        <v>15540</v>
      </c>
      <c r="K324" s="52" t="n">
        <v>2</v>
      </c>
      <c r="L324" s="52" t="n">
        <v>40</v>
      </c>
      <c r="M324" s="52" t="n">
        <v>1.02</v>
      </c>
      <c r="N324" s="52" t="n">
        <v>201039</v>
      </c>
      <c r="O324" s="52" t="s">
        <v>10061</v>
      </c>
      <c r="P324" s="55" t="n">
        <f aca="false">G324-H324</f>
        <v>16304</v>
      </c>
      <c r="Q324" s="55" t="str">
        <f aca="false">IF(I324&gt;=90,"Over-Utilized",IF(I324&gt;=70,"Optimal","Under-Utilized"))</f>
        <v>Under-Utilized</v>
      </c>
      <c r="R324" s="55" t="n">
        <f aca="false">ROUND(100-I324,2)</f>
        <v>35.68</v>
      </c>
    </row>
    <row r="325" customFormat="false" ht="15" hidden="false" customHeight="true" outlineLevel="0" collapsed="false">
      <c r="A325" s="56" t="s">
        <v>2136</v>
      </c>
      <c r="B325" s="56" t="s">
        <v>15541</v>
      </c>
      <c r="C325" s="56" t="s">
        <v>25</v>
      </c>
      <c r="D325" s="56" t="s">
        <v>10132</v>
      </c>
      <c r="E325" s="56" t="s">
        <v>10063</v>
      </c>
      <c r="F325" s="56" t="s">
        <v>15547</v>
      </c>
      <c r="G325" s="56" t="n">
        <v>31575</v>
      </c>
      <c r="H325" s="56" t="n">
        <v>22448</v>
      </c>
      <c r="I325" s="54" t="n">
        <f aca="false">IF(G325=0,0,ROUND(H325/G325*100,2))</f>
        <v>71.09</v>
      </c>
      <c r="J325" s="56" t="s">
        <v>15551</v>
      </c>
      <c r="K325" s="56" t="n">
        <v>15</v>
      </c>
      <c r="L325" s="56" t="n">
        <v>11</v>
      </c>
      <c r="M325" s="56" t="n">
        <v>4.18</v>
      </c>
      <c r="N325" s="56" t="n">
        <v>313807</v>
      </c>
      <c r="O325" s="56" t="s">
        <v>10061</v>
      </c>
      <c r="P325" s="55" t="n">
        <f aca="false">G325-H325</f>
        <v>9127</v>
      </c>
      <c r="Q325" s="55" t="str">
        <f aca="false">IF(I325&gt;=90,"Over-Utilized",IF(I325&gt;=70,"Optimal","Under-Utilized"))</f>
        <v>Optimal</v>
      </c>
      <c r="R325" s="55" t="n">
        <f aca="false">ROUND(100-I325,2)</f>
        <v>28.91</v>
      </c>
    </row>
    <row r="326" customFormat="false" ht="15" hidden="false" customHeight="true" outlineLevel="0" collapsed="false">
      <c r="A326" s="52" t="s">
        <v>2591</v>
      </c>
      <c r="B326" s="52" t="s">
        <v>15569</v>
      </c>
      <c r="C326" s="52" t="s">
        <v>14</v>
      </c>
      <c r="D326" s="52" t="s">
        <v>10190</v>
      </c>
      <c r="E326" s="52" t="s">
        <v>10063</v>
      </c>
      <c r="F326" s="52" t="s">
        <v>15539</v>
      </c>
      <c r="G326" s="52" t="n">
        <v>34317</v>
      </c>
      <c r="H326" s="52" t="n">
        <v>18382</v>
      </c>
      <c r="I326" s="54" t="n">
        <f aca="false">IF(G326=0,0,ROUND(H326/G326*100,2))</f>
        <v>53.57</v>
      </c>
      <c r="J326" s="52" t="s">
        <v>15540</v>
      </c>
      <c r="K326" s="52" t="n">
        <v>4</v>
      </c>
      <c r="L326" s="52" t="n">
        <v>18</v>
      </c>
      <c r="M326" s="52" t="n">
        <v>4.68</v>
      </c>
      <c r="N326" s="52" t="n">
        <v>285685</v>
      </c>
      <c r="O326" s="52" t="s">
        <v>10066</v>
      </c>
      <c r="P326" s="55" t="n">
        <f aca="false">G326-H326</f>
        <v>15935</v>
      </c>
      <c r="Q326" s="55" t="str">
        <f aca="false">IF(I326&gt;=90,"Over-Utilized",IF(I326&gt;=70,"Optimal","Under-Utilized"))</f>
        <v>Under-Utilized</v>
      </c>
      <c r="R326" s="55" t="n">
        <f aca="false">ROUND(100-I326,2)</f>
        <v>46.43</v>
      </c>
    </row>
    <row r="327" customFormat="false" ht="15" hidden="false" customHeight="true" outlineLevel="0" collapsed="false">
      <c r="A327" s="56" t="s">
        <v>4933</v>
      </c>
      <c r="B327" s="56" t="s">
        <v>15581</v>
      </c>
      <c r="C327" s="56" t="s">
        <v>23</v>
      </c>
      <c r="D327" s="56" t="s">
        <v>10095</v>
      </c>
      <c r="E327" s="56" t="s">
        <v>15544</v>
      </c>
      <c r="F327" s="56" t="s">
        <v>15545</v>
      </c>
      <c r="G327" s="56" t="n">
        <v>23725</v>
      </c>
      <c r="H327" s="56" t="n">
        <v>16715</v>
      </c>
      <c r="I327" s="54" t="n">
        <f aca="false">IF(G327=0,0,ROUND(H327/G327*100,2))</f>
        <v>70.45</v>
      </c>
      <c r="J327" s="56" t="s">
        <v>15548</v>
      </c>
      <c r="K327" s="56" t="n">
        <v>8</v>
      </c>
      <c r="L327" s="56" t="n">
        <v>115</v>
      </c>
      <c r="M327" s="56" t="n">
        <v>1.73</v>
      </c>
      <c r="N327" s="56" t="n">
        <v>447669</v>
      </c>
      <c r="O327" s="56" t="s">
        <v>10061</v>
      </c>
      <c r="P327" s="55" t="n">
        <f aca="false">G327-H327</f>
        <v>7010</v>
      </c>
      <c r="Q327" s="55" t="str">
        <f aca="false">IF(I327&gt;=90,"Over-Utilized",IF(I327&gt;=70,"Optimal","Under-Utilized"))</f>
        <v>Optimal</v>
      </c>
      <c r="R327" s="55" t="n">
        <f aca="false">ROUND(100-I327,2)</f>
        <v>29.55</v>
      </c>
    </row>
    <row r="328" customFormat="false" ht="15" hidden="false" customHeight="true" outlineLevel="0" collapsed="false">
      <c r="A328" s="52" t="s">
        <v>3962</v>
      </c>
      <c r="B328" s="52" t="s">
        <v>15582</v>
      </c>
      <c r="C328" s="52" t="s">
        <v>23</v>
      </c>
      <c r="D328" s="52" t="s">
        <v>10095</v>
      </c>
      <c r="E328" s="52" t="s">
        <v>15542</v>
      </c>
      <c r="F328" s="52" t="s">
        <v>15545</v>
      </c>
      <c r="G328" s="52" t="n">
        <v>26079</v>
      </c>
      <c r="H328" s="52" t="n">
        <v>6878</v>
      </c>
      <c r="I328" s="54" t="n">
        <f aca="false">IF(G328=0,0,ROUND(H328/G328*100,2))</f>
        <v>26.37</v>
      </c>
      <c r="J328" s="52" t="s">
        <v>15551</v>
      </c>
      <c r="K328" s="52" t="n">
        <v>15</v>
      </c>
      <c r="L328" s="52" t="n">
        <v>99</v>
      </c>
      <c r="M328" s="52" t="n">
        <v>3.18</v>
      </c>
      <c r="N328" s="52" t="n">
        <v>413814</v>
      </c>
      <c r="O328" s="52" t="s">
        <v>10061</v>
      </c>
      <c r="P328" s="55" t="n">
        <f aca="false">G328-H328</f>
        <v>19201</v>
      </c>
      <c r="Q328" s="55" t="str">
        <f aca="false">IF(I328&gt;=90,"Over-Utilized",IF(I328&gt;=70,"Optimal","Under-Utilized"))</f>
        <v>Under-Utilized</v>
      </c>
      <c r="R328" s="55" t="n">
        <f aca="false">ROUND(100-I328,2)</f>
        <v>73.63</v>
      </c>
    </row>
    <row r="329" customFormat="false" ht="15" hidden="false" customHeight="true" outlineLevel="0" collapsed="false">
      <c r="A329" s="56" t="s">
        <v>3260</v>
      </c>
      <c r="B329" s="56" t="s">
        <v>15580</v>
      </c>
      <c r="C329" s="56" t="s">
        <v>20</v>
      </c>
      <c r="D329" s="56" t="s">
        <v>10190</v>
      </c>
      <c r="E329" s="56" t="s">
        <v>10063</v>
      </c>
      <c r="F329" s="56" t="s">
        <v>15545</v>
      </c>
      <c r="G329" s="56" t="n">
        <v>22940</v>
      </c>
      <c r="H329" s="56" t="n">
        <v>17281</v>
      </c>
      <c r="I329" s="54" t="n">
        <f aca="false">IF(G329=0,0,ROUND(H329/G329*100,2))</f>
        <v>75.33</v>
      </c>
      <c r="J329" s="56" t="s">
        <v>15540</v>
      </c>
      <c r="K329" s="56" t="n">
        <v>10</v>
      </c>
      <c r="L329" s="56" t="n">
        <v>159</v>
      </c>
      <c r="M329" s="56" t="n">
        <v>3.35</v>
      </c>
      <c r="N329" s="56" t="n">
        <v>487601</v>
      </c>
      <c r="O329" s="56" t="s">
        <v>10061</v>
      </c>
      <c r="P329" s="55" t="n">
        <f aca="false">G329-H329</f>
        <v>5659</v>
      </c>
      <c r="Q329" s="55" t="str">
        <f aca="false">IF(I329&gt;=90,"Over-Utilized",IF(I329&gt;=70,"Optimal","Under-Utilized"))</f>
        <v>Optimal</v>
      </c>
      <c r="R329" s="55" t="n">
        <f aca="false">ROUND(100-I329,2)</f>
        <v>24.67</v>
      </c>
    </row>
    <row r="330" customFormat="false" ht="15" hidden="false" customHeight="true" outlineLevel="0" collapsed="false">
      <c r="A330" s="52" t="s">
        <v>638</v>
      </c>
      <c r="B330" s="52" t="s">
        <v>15552</v>
      </c>
      <c r="C330" s="52" t="s">
        <v>27</v>
      </c>
      <c r="D330" s="52" t="s">
        <v>10073</v>
      </c>
      <c r="E330" s="52" t="s">
        <v>15542</v>
      </c>
      <c r="F330" s="52" t="s">
        <v>15545</v>
      </c>
      <c r="G330" s="52" t="n">
        <v>24172</v>
      </c>
      <c r="H330" s="52" t="n">
        <v>20890</v>
      </c>
      <c r="I330" s="54" t="n">
        <f aca="false">IF(G330=0,0,ROUND(H330/G330*100,2))</f>
        <v>86.42</v>
      </c>
      <c r="J330" s="52" t="s">
        <v>15540</v>
      </c>
      <c r="K330" s="52" t="n">
        <v>3</v>
      </c>
      <c r="L330" s="52" t="n">
        <v>193</v>
      </c>
      <c r="M330" s="52" t="n">
        <v>3.37</v>
      </c>
      <c r="N330" s="52" t="n">
        <v>163934</v>
      </c>
      <c r="O330" s="52" t="s">
        <v>10061</v>
      </c>
      <c r="P330" s="55" t="n">
        <f aca="false">G330-H330</f>
        <v>3282</v>
      </c>
      <c r="Q330" s="55" t="str">
        <f aca="false">IF(I330&gt;=90,"Over-Utilized",IF(I330&gt;=70,"Optimal","Under-Utilized"))</f>
        <v>Optimal</v>
      </c>
      <c r="R330" s="55" t="n">
        <f aca="false">ROUND(100-I330,2)</f>
        <v>13.58</v>
      </c>
    </row>
    <row r="331" customFormat="false" ht="15" hidden="false" customHeight="true" outlineLevel="0" collapsed="false">
      <c r="A331" s="56" t="s">
        <v>13308</v>
      </c>
      <c r="B331" s="56" t="s">
        <v>15582</v>
      </c>
      <c r="C331" s="56" t="s">
        <v>23</v>
      </c>
      <c r="D331" s="56" t="s">
        <v>10078</v>
      </c>
      <c r="E331" s="56" t="s">
        <v>10063</v>
      </c>
      <c r="F331" s="56" t="s">
        <v>15547</v>
      </c>
      <c r="G331" s="56" t="n">
        <v>30011</v>
      </c>
      <c r="H331" s="56" t="n">
        <v>16525</v>
      </c>
      <c r="I331" s="54" t="n">
        <f aca="false">IF(G331=0,0,ROUND(H331/G331*100,2))</f>
        <v>55.06</v>
      </c>
      <c r="J331" s="56" t="s">
        <v>15551</v>
      </c>
      <c r="K331" s="56" t="n">
        <v>10</v>
      </c>
      <c r="L331" s="56" t="n">
        <v>183</v>
      </c>
      <c r="M331" s="56" t="n">
        <v>4.24</v>
      </c>
      <c r="N331" s="56" t="n">
        <v>285898</v>
      </c>
      <c r="O331" s="56" t="s">
        <v>10066</v>
      </c>
      <c r="P331" s="55" t="n">
        <f aca="false">G331-H331</f>
        <v>13486</v>
      </c>
      <c r="Q331" s="55" t="str">
        <f aca="false">IF(I331&gt;=90,"Over-Utilized",IF(I331&gt;=70,"Optimal","Under-Utilized"))</f>
        <v>Under-Utilized</v>
      </c>
      <c r="R331" s="55" t="n">
        <f aca="false">ROUND(100-I331,2)</f>
        <v>44.94</v>
      </c>
    </row>
    <row r="332" customFormat="false" ht="15" hidden="false" customHeight="true" outlineLevel="0" collapsed="false">
      <c r="A332" s="52" t="s">
        <v>3569</v>
      </c>
      <c r="B332" s="52" t="s">
        <v>15572</v>
      </c>
      <c r="C332" s="52" t="s">
        <v>27</v>
      </c>
      <c r="D332" s="52" t="s">
        <v>10073</v>
      </c>
      <c r="E332" s="52" t="s">
        <v>15554</v>
      </c>
      <c r="F332" s="52" t="s">
        <v>15547</v>
      </c>
      <c r="G332" s="52" t="n">
        <v>15876</v>
      </c>
      <c r="H332" s="52" t="n">
        <v>10813</v>
      </c>
      <c r="I332" s="54" t="n">
        <f aca="false">IF(G332=0,0,ROUND(H332/G332*100,2))</f>
        <v>68.11</v>
      </c>
      <c r="J332" s="52" t="s">
        <v>15548</v>
      </c>
      <c r="K332" s="52" t="n">
        <v>16</v>
      </c>
      <c r="L332" s="52" t="n">
        <v>99</v>
      </c>
      <c r="M332" s="52" t="n">
        <v>1.76</v>
      </c>
      <c r="N332" s="52" t="n">
        <v>440105</v>
      </c>
      <c r="O332" s="52" t="s">
        <v>10061</v>
      </c>
      <c r="P332" s="55" t="n">
        <f aca="false">G332-H332</f>
        <v>5063</v>
      </c>
      <c r="Q332" s="55" t="str">
        <f aca="false">IF(I332&gt;=90,"Over-Utilized",IF(I332&gt;=70,"Optimal","Under-Utilized"))</f>
        <v>Under-Utilized</v>
      </c>
      <c r="R332" s="55" t="n">
        <f aca="false">ROUND(100-I332,2)</f>
        <v>31.89</v>
      </c>
    </row>
    <row r="333" customFormat="false" ht="15" hidden="false" customHeight="true" outlineLevel="0" collapsed="false">
      <c r="A333" s="56" t="s">
        <v>2400</v>
      </c>
      <c r="B333" s="56" t="s">
        <v>15586</v>
      </c>
      <c r="C333" s="56" t="s">
        <v>25</v>
      </c>
      <c r="D333" s="56" t="s">
        <v>10069</v>
      </c>
      <c r="E333" s="56" t="s">
        <v>15550</v>
      </c>
      <c r="F333" s="56" t="s">
        <v>15539</v>
      </c>
      <c r="G333" s="56" t="n">
        <v>32590</v>
      </c>
      <c r="H333" s="56" t="n">
        <v>17502</v>
      </c>
      <c r="I333" s="54" t="n">
        <f aca="false">IF(G333=0,0,ROUND(H333/G333*100,2))</f>
        <v>53.7</v>
      </c>
      <c r="J333" s="56" t="s">
        <v>15548</v>
      </c>
      <c r="K333" s="56" t="n">
        <v>8</v>
      </c>
      <c r="L333" s="56" t="n">
        <v>196</v>
      </c>
      <c r="M333" s="56" t="n">
        <v>2.9</v>
      </c>
      <c r="N333" s="56" t="n">
        <v>466211</v>
      </c>
      <c r="O333" s="56" t="s">
        <v>10061</v>
      </c>
      <c r="P333" s="55" t="n">
        <f aca="false">G333-H333</f>
        <v>15088</v>
      </c>
      <c r="Q333" s="55" t="str">
        <f aca="false">IF(I333&gt;=90,"Over-Utilized",IF(I333&gt;=70,"Optimal","Under-Utilized"))</f>
        <v>Under-Utilized</v>
      </c>
      <c r="R333" s="55" t="n">
        <f aca="false">ROUND(100-I333,2)</f>
        <v>46.3</v>
      </c>
    </row>
    <row r="334" customFormat="false" ht="15" hidden="false" customHeight="true" outlineLevel="0" collapsed="false">
      <c r="A334" s="52" t="s">
        <v>3977</v>
      </c>
      <c r="B334" s="52" t="s">
        <v>15567</v>
      </c>
      <c r="C334" s="52" t="s">
        <v>23</v>
      </c>
      <c r="D334" s="52" t="s">
        <v>10132</v>
      </c>
      <c r="E334" s="52" t="s">
        <v>15542</v>
      </c>
      <c r="F334" s="52" t="s">
        <v>15539</v>
      </c>
      <c r="G334" s="52" t="n">
        <v>48291</v>
      </c>
      <c r="H334" s="52" t="n">
        <v>40091</v>
      </c>
      <c r="I334" s="54" t="n">
        <f aca="false">IF(G334=0,0,ROUND(H334/G334*100,2))</f>
        <v>83.02</v>
      </c>
      <c r="J334" s="52" t="s">
        <v>15540</v>
      </c>
      <c r="K334" s="52" t="n">
        <v>11</v>
      </c>
      <c r="L334" s="52" t="n">
        <v>199</v>
      </c>
      <c r="M334" s="52" t="n">
        <v>2.86</v>
      </c>
      <c r="N334" s="52" t="n">
        <v>363482</v>
      </c>
      <c r="O334" s="52" t="s">
        <v>10061</v>
      </c>
      <c r="P334" s="55" t="n">
        <f aca="false">G334-H334</f>
        <v>8200</v>
      </c>
      <c r="Q334" s="55" t="str">
        <f aca="false">IF(I334&gt;=90,"Over-Utilized",IF(I334&gt;=70,"Optimal","Under-Utilized"))</f>
        <v>Optimal</v>
      </c>
      <c r="R334" s="55" t="n">
        <f aca="false">ROUND(100-I334,2)</f>
        <v>16.98</v>
      </c>
    </row>
    <row r="335" customFormat="false" ht="15" hidden="false" customHeight="true" outlineLevel="0" collapsed="false">
      <c r="A335" s="56" t="s">
        <v>393</v>
      </c>
      <c r="B335" s="56" t="s">
        <v>15558</v>
      </c>
      <c r="C335" s="56" t="s">
        <v>25</v>
      </c>
      <c r="D335" s="56" t="s">
        <v>10095</v>
      </c>
      <c r="E335" s="56" t="s">
        <v>15550</v>
      </c>
      <c r="F335" s="56" t="s">
        <v>15547</v>
      </c>
      <c r="G335" s="56" t="n">
        <v>2912</v>
      </c>
      <c r="H335" s="56" t="n">
        <v>2244</v>
      </c>
      <c r="I335" s="54" t="n">
        <f aca="false">IF(G335=0,0,ROUND(H335/G335*100,2))</f>
        <v>77.06</v>
      </c>
      <c r="J335" s="56" t="s">
        <v>15540</v>
      </c>
      <c r="K335" s="56" t="n">
        <v>4</v>
      </c>
      <c r="L335" s="56" t="n">
        <v>100</v>
      </c>
      <c r="M335" s="56" t="n">
        <v>0.51</v>
      </c>
      <c r="N335" s="56" t="n">
        <v>445960</v>
      </c>
      <c r="O335" s="56" t="s">
        <v>10061</v>
      </c>
      <c r="P335" s="55" t="n">
        <f aca="false">G335-H335</f>
        <v>668</v>
      </c>
      <c r="Q335" s="55" t="str">
        <f aca="false">IF(I335&gt;=90,"Over-Utilized",IF(I335&gt;=70,"Optimal","Under-Utilized"))</f>
        <v>Optimal</v>
      </c>
      <c r="R335" s="55" t="n">
        <f aca="false">ROUND(100-I335,2)</f>
        <v>22.94</v>
      </c>
    </row>
    <row r="336" customFormat="false" ht="15" hidden="false" customHeight="true" outlineLevel="0" collapsed="false">
      <c r="A336" s="52" t="s">
        <v>876</v>
      </c>
      <c r="B336" s="52" t="s">
        <v>15567</v>
      </c>
      <c r="C336" s="52" t="s">
        <v>23</v>
      </c>
      <c r="D336" s="52" t="s">
        <v>10069</v>
      </c>
      <c r="E336" s="52" t="s">
        <v>15560</v>
      </c>
      <c r="F336" s="52" t="s">
        <v>15547</v>
      </c>
      <c r="G336" s="52" t="n">
        <v>47302</v>
      </c>
      <c r="H336" s="52" t="n">
        <v>17179</v>
      </c>
      <c r="I336" s="54" t="n">
        <f aca="false">IF(G336=0,0,ROUND(H336/G336*100,2))</f>
        <v>36.32</v>
      </c>
      <c r="J336" s="52" t="s">
        <v>15551</v>
      </c>
      <c r="K336" s="52" t="n">
        <v>6</v>
      </c>
      <c r="L336" s="52" t="n">
        <v>114</v>
      </c>
      <c r="M336" s="52" t="n">
        <v>2.12</v>
      </c>
      <c r="N336" s="52" t="n">
        <v>153707</v>
      </c>
      <c r="O336" s="52" t="s">
        <v>10066</v>
      </c>
      <c r="P336" s="55" t="n">
        <f aca="false">G336-H336</f>
        <v>30123</v>
      </c>
      <c r="Q336" s="55" t="str">
        <f aca="false">IF(I336&gt;=90,"Over-Utilized",IF(I336&gt;=70,"Optimal","Under-Utilized"))</f>
        <v>Under-Utilized</v>
      </c>
      <c r="R336" s="55" t="n">
        <f aca="false">ROUND(100-I336,2)</f>
        <v>63.68</v>
      </c>
    </row>
    <row r="337" customFormat="false" ht="15" hidden="false" customHeight="true" outlineLevel="0" collapsed="false">
      <c r="A337" s="56" t="s">
        <v>15590</v>
      </c>
      <c r="B337" s="56" t="s">
        <v>15564</v>
      </c>
      <c r="C337" s="56" t="s">
        <v>20</v>
      </c>
      <c r="D337" s="56" t="s">
        <v>10132</v>
      </c>
      <c r="E337" s="56" t="s">
        <v>15554</v>
      </c>
      <c r="F337" s="56" t="s">
        <v>15545</v>
      </c>
      <c r="G337" s="56" t="n">
        <v>39104</v>
      </c>
      <c r="H337" s="56" t="n">
        <v>28603</v>
      </c>
      <c r="I337" s="54" t="n">
        <f aca="false">IF(G337=0,0,ROUND(H337/G337*100,2))</f>
        <v>73.15</v>
      </c>
      <c r="J337" s="56" t="s">
        <v>15540</v>
      </c>
      <c r="K337" s="56" t="n">
        <v>10</v>
      </c>
      <c r="L337" s="56" t="n">
        <v>175</v>
      </c>
      <c r="M337" s="56" t="n">
        <v>2.42</v>
      </c>
      <c r="N337" s="56" t="n">
        <v>361246</v>
      </c>
      <c r="O337" s="56" t="s">
        <v>10066</v>
      </c>
      <c r="P337" s="55" t="n">
        <f aca="false">G337-H337</f>
        <v>10501</v>
      </c>
      <c r="Q337" s="55" t="str">
        <f aca="false">IF(I337&gt;=90,"Over-Utilized",IF(I337&gt;=70,"Optimal","Under-Utilized"))</f>
        <v>Optimal</v>
      </c>
      <c r="R337" s="55" t="n">
        <f aca="false">ROUND(100-I337,2)</f>
        <v>26.85</v>
      </c>
    </row>
    <row r="338" customFormat="false" ht="15" hidden="false" customHeight="true" outlineLevel="0" collapsed="false">
      <c r="A338" s="52" t="s">
        <v>3174</v>
      </c>
      <c r="B338" s="52" t="s">
        <v>15586</v>
      </c>
      <c r="C338" s="52" t="s">
        <v>25</v>
      </c>
      <c r="D338" s="52" t="s">
        <v>10132</v>
      </c>
      <c r="E338" s="52" t="s">
        <v>15550</v>
      </c>
      <c r="F338" s="52" t="s">
        <v>15547</v>
      </c>
      <c r="G338" s="52" t="n">
        <v>29303</v>
      </c>
      <c r="H338" s="52" t="n">
        <v>24730</v>
      </c>
      <c r="I338" s="54" t="n">
        <f aca="false">IF(G338=0,0,ROUND(H338/G338*100,2))</f>
        <v>84.39</v>
      </c>
      <c r="J338" s="52" t="s">
        <v>15540</v>
      </c>
      <c r="K338" s="52" t="n">
        <v>8</v>
      </c>
      <c r="L338" s="52" t="n">
        <v>156</v>
      </c>
      <c r="M338" s="52" t="n">
        <v>3.29</v>
      </c>
      <c r="N338" s="52" t="n">
        <v>169005</v>
      </c>
      <c r="O338" s="52" t="s">
        <v>10061</v>
      </c>
      <c r="P338" s="55" t="n">
        <f aca="false">G338-H338</f>
        <v>4573</v>
      </c>
      <c r="Q338" s="55" t="str">
        <f aca="false">IF(I338&gt;=90,"Over-Utilized",IF(I338&gt;=70,"Optimal","Under-Utilized"))</f>
        <v>Optimal</v>
      </c>
      <c r="R338" s="55" t="n">
        <f aca="false">ROUND(100-I338,2)</f>
        <v>15.61</v>
      </c>
    </row>
    <row r="339" customFormat="false" ht="15" hidden="false" customHeight="true" outlineLevel="0" collapsed="false">
      <c r="A339" s="56" t="s">
        <v>10162</v>
      </c>
      <c r="B339" s="56" t="s">
        <v>15566</v>
      </c>
      <c r="C339" s="56" t="s">
        <v>11</v>
      </c>
      <c r="D339" s="56" t="s">
        <v>10073</v>
      </c>
      <c r="E339" s="56" t="s">
        <v>15560</v>
      </c>
      <c r="F339" s="56" t="s">
        <v>15547</v>
      </c>
      <c r="G339" s="56" t="n">
        <v>10609</v>
      </c>
      <c r="H339" s="56" t="n">
        <v>1179</v>
      </c>
      <c r="I339" s="54" t="n">
        <f aca="false">IF(G339=0,0,ROUND(H339/G339*100,2))</f>
        <v>11.11</v>
      </c>
      <c r="J339" s="56" t="s">
        <v>15548</v>
      </c>
      <c r="K339" s="56" t="n">
        <v>2</v>
      </c>
      <c r="L339" s="56" t="n">
        <v>55</v>
      </c>
      <c r="M339" s="56" t="n">
        <v>3.33</v>
      </c>
      <c r="N339" s="56" t="n">
        <v>246295</v>
      </c>
      <c r="O339" s="56" t="s">
        <v>10066</v>
      </c>
      <c r="P339" s="55" t="n">
        <f aca="false">G339-H339</f>
        <v>9430</v>
      </c>
      <c r="Q339" s="55" t="str">
        <f aca="false">IF(I339&gt;=90,"Over-Utilized",IF(I339&gt;=70,"Optimal","Under-Utilized"))</f>
        <v>Under-Utilized</v>
      </c>
      <c r="R339" s="55" t="n">
        <f aca="false">ROUND(100-I339,2)</f>
        <v>88.89</v>
      </c>
    </row>
    <row r="340" customFormat="false" ht="15" hidden="false" customHeight="true" outlineLevel="0" collapsed="false">
      <c r="A340" s="52" t="s">
        <v>5294</v>
      </c>
      <c r="B340" s="52" t="s">
        <v>15573</v>
      </c>
      <c r="C340" s="52" t="s">
        <v>25</v>
      </c>
      <c r="D340" s="52" t="s">
        <v>10069</v>
      </c>
      <c r="E340" s="52" t="s">
        <v>15560</v>
      </c>
      <c r="F340" s="52" t="s">
        <v>15545</v>
      </c>
      <c r="G340" s="52" t="n">
        <v>35951</v>
      </c>
      <c r="H340" s="52" t="n">
        <v>7520</v>
      </c>
      <c r="I340" s="54" t="n">
        <f aca="false">IF(G340=0,0,ROUND(H340/G340*100,2))</f>
        <v>20.92</v>
      </c>
      <c r="J340" s="52" t="s">
        <v>15540</v>
      </c>
      <c r="K340" s="52" t="n">
        <v>18</v>
      </c>
      <c r="L340" s="52" t="n">
        <v>77</v>
      </c>
      <c r="M340" s="52" t="n">
        <v>3.16</v>
      </c>
      <c r="N340" s="52" t="n">
        <v>257668</v>
      </c>
      <c r="O340" s="52" t="s">
        <v>10066</v>
      </c>
      <c r="P340" s="55" t="n">
        <f aca="false">G340-H340</f>
        <v>28431</v>
      </c>
      <c r="Q340" s="55" t="str">
        <f aca="false">IF(I340&gt;=90,"Over-Utilized",IF(I340&gt;=70,"Optimal","Under-Utilized"))</f>
        <v>Under-Utilized</v>
      </c>
      <c r="R340" s="55" t="n">
        <f aca="false">ROUND(100-I340,2)</f>
        <v>79.08</v>
      </c>
    </row>
    <row r="341" customFormat="false" ht="15" hidden="false" customHeight="true" outlineLevel="0" collapsed="false">
      <c r="A341" s="56" t="s">
        <v>6066</v>
      </c>
      <c r="B341" s="56" t="s">
        <v>15582</v>
      </c>
      <c r="C341" s="56" t="s">
        <v>23</v>
      </c>
      <c r="D341" s="56" t="s">
        <v>10058</v>
      </c>
      <c r="E341" s="56" t="s">
        <v>15542</v>
      </c>
      <c r="F341" s="56" t="s">
        <v>15547</v>
      </c>
      <c r="G341" s="56" t="n">
        <v>34971</v>
      </c>
      <c r="H341" s="56" t="n">
        <v>13165</v>
      </c>
      <c r="I341" s="54" t="n">
        <f aca="false">IF(G341=0,0,ROUND(H341/G341*100,2))</f>
        <v>37.65</v>
      </c>
      <c r="J341" s="56" t="s">
        <v>15540</v>
      </c>
      <c r="K341" s="56" t="n">
        <v>10</v>
      </c>
      <c r="L341" s="56" t="n">
        <v>65</v>
      </c>
      <c r="M341" s="56" t="n">
        <v>4.5</v>
      </c>
      <c r="N341" s="56" t="n">
        <v>251234</v>
      </c>
      <c r="O341" s="56" t="s">
        <v>10061</v>
      </c>
      <c r="P341" s="55" t="n">
        <f aca="false">G341-H341</f>
        <v>21806</v>
      </c>
      <c r="Q341" s="55" t="str">
        <f aca="false">IF(I341&gt;=90,"Over-Utilized",IF(I341&gt;=70,"Optimal","Under-Utilized"))</f>
        <v>Under-Utilized</v>
      </c>
      <c r="R341" s="55" t="n">
        <f aca="false">ROUND(100-I341,2)</f>
        <v>62.35</v>
      </c>
    </row>
    <row r="342" customFormat="false" ht="15" hidden="false" customHeight="true" outlineLevel="0" collapsed="false">
      <c r="A342" s="52" t="s">
        <v>2851</v>
      </c>
      <c r="B342" s="52" t="s">
        <v>15572</v>
      </c>
      <c r="C342" s="52" t="s">
        <v>27</v>
      </c>
      <c r="D342" s="52" t="s">
        <v>10078</v>
      </c>
      <c r="E342" s="52" t="s">
        <v>15550</v>
      </c>
      <c r="F342" s="52" t="s">
        <v>15545</v>
      </c>
      <c r="G342" s="52" t="n">
        <v>47256</v>
      </c>
      <c r="H342" s="52" t="n">
        <v>31302</v>
      </c>
      <c r="I342" s="54" t="n">
        <f aca="false">IF(G342=0,0,ROUND(H342/G342*100,2))</f>
        <v>66.24</v>
      </c>
      <c r="J342" s="52" t="s">
        <v>15548</v>
      </c>
      <c r="K342" s="52" t="n">
        <v>13</v>
      </c>
      <c r="L342" s="52" t="n">
        <v>181</v>
      </c>
      <c r="M342" s="52" t="n">
        <v>3.91</v>
      </c>
      <c r="N342" s="52" t="n">
        <v>338597</v>
      </c>
      <c r="O342" s="52" t="s">
        <v>10061</v>
      </c>
      <c r="P342" s="55" t="n">
        <f aca="false">G342-H342</f>
        <v>15954</v>
      </c>
      <c r="Q342" s="55" t="str">
        <f aca="false">IF(I342&gt;=90,"Over-Utilized",IF(I342&gt;=70,"Optimal","Under-Utilized"))</f>
        <v>Under-Utilized</v>
      </c>
      <c r="R342" s="55" t="n">
        <f aca="false">ROUND(100-I342,2)</f>
        <v>33.76</v>
      </c>
    </row>
    <row r="343" customFormat="false" ht="15" hidden="false" customHeight="true" outlineLevel="0" collapsed="false">
      <c r="A343" s="56" t="s">
        <v>2347</v>
      </c>
      <c r="B343" s="56" t="s">
        <v>15563</v>
      </c>
      <c r="C343" s="56" t="s">
        <v>14</v>
      </c>
      <c r="D343" s="56" t="s">
        <v>10058</v>
      </c>
      <c r="E343" s="56" t="s">
        <v>10063</v>
      </c>
      <c r="F343" s="56" t="s">
        <v>15545</v>
      </c>
      <c r="G343" s="56" t="n">
        <v>3077</v>
      </c>
      <c r="H343" s="56" t="n">
        <v>1060</v>
      </c>
      <c r="I343" s="54" t="n">
        <f aca="false">IF(G343=0,0,ROUND(H343/G343*100,2))</f>
        <v>34.45</v>
      </c>
      <c r="J343" s="56" t="s">
        <v>15551</v>
      </c>
      <c r="K343" s="56" t="n">
        <v>17</v>
      </c>
      <c r="L343" s="56" t="n">
        <v>95</v>
      </c>
      <c r="M343" s="56" t="n">
        <v>2.45</v>
      </c>
      <c r="N343" s="56" t="n">
        <v>261700</v>
      </c>
      <c r="O343" s="56" t="s">
        <v>10066</v>
      </c>
      <c r="P343" s="55" t="n">
        <f aca="false">G343-H343</f>
        <v>2017</v>
      </c>
      <c r="Q343" s="55" t="str">
        <f aca="false">IF(I343&gt;=90,"Over-Utilized",IF(I343&gt;=70,"Optimal","Under-Utilized"))</f>
        <v>Under-Utilized</v>
      </c>
      <c r="R343" s="55" t="n">
        <f aca="false">ROUND(100-I343,2)</f>
        <v>65.55</v>
      </c>
    </row>
    <row r="344" customFormat="false" ht="15" hidden="false" customHeight="true" outlineLevel="0" collapsed="false">
      <c r="A344" s="52" t="s">
        <v>3311</v>
      </c>
      <c r="B344" s="52" t="s">
        <v>15555</v>
      </c>
      <c r="C344" s="52" t="s">
        <v>17</v>
      </c>
      <c r="D344" s="52" t="s">
        <v>10117</v>
      </c>
      <c r="E344" s="52" t="s">
        <v>15544</v>
      </c>
      <c r="F344" s="52" t="s">
        <v>15547</v>
      </c>
      <c r="G344" s="52" t="n">
        <v>42714</v>
      </c>
      <c r="H344" s="52" t="n">
        <v>35804</v>
      </c>
      <c r="I344" s="54" t="n">
        <f aca="false">IF(G344=0,0,ROUND(H344/G344*100,2))</f>
        <v>83.82</v>
      </c>
      <c r="J344" s="52" t="s">
        <v>15548</v>
      </c>
      <c r="K344" s="52" t="n">
        <v>14</v>
      </c>
      <c r="L344" s="52" t="n">
        <v>34</v>
      </c>
      <c r="M344" s="52" t="n">
        <v>4.38</v>
      </c>
      <c r="N344" s="52" t="n">
        <v>306493</v>
      </c>
      <c r="O344" s="52" t="s">
        <v>10061</v>
      </c>
      <c r="P344" s="55" t="n">
        <f aca="false">G344-H344</f>
        <v>6910</v>
      </c>
      <c r="Q344" s="55" t="str">
        <f aca="false">IF(I344&gt;=90,"Over-Utilized",IF(I344&gt;=70,"Optimal","Under-Utilized"))</f>
        <v>Optimal</v>
      </c>
      <c r="R344" s="55" t="n">
        <f aca="false">ROUND(100-I344,2)</f>
        <v>16.18</v>
      </c>
    </row>
    <row r="345" customFormat="false" ht="15" hidden="false" customHeight="true" outlineLevel="0" collapsed="false">
      <c r="A345" s="56" t="s">
        <v>2841</v>
      </c>
      <c r="B345" s="56" t="s">
        <v>15556</v>
      </c>
      <c r="C345" s="56" t="s">
        <v>23</v>
      </c>
      <c r="D345" s="56" t="s">
        <v>10069</v>
      </c>
      <c r="E345" s="56" t="s">
        <v>15544</v>
      </c>
      <c r="F345" s="56" t="s">
        <v>15539</v>
      </c>
      <c r="G345" s="56" t="n">
        <v>33242</v>
      </c>
      <c r="H345" s="56" t="n">
        <v>15429</v>
      </c>
      <c r="I345" s="54" t="n">
        <f aca="false">IF(G345=0,0,ROUND(H345/G345*100,2))</f>
        <v>46.41</v>
      </c>
      <c r="J345" s="56" t="s">
        <v>15551</v>
      </c>
      <c r="K345" s="56" t="n">
        <v>18</v>
      </c>
      <c r="L345" s="56" t="n">
        <v>86</v>
      </c>
      <c r="M345" s="56" t="n">
        <v>4.82</v>
      </c>
      <c r="N345" s="56" t="n">
        <v>96104</v>
      </c>
      <c r="O345" s="56" t="s">
        <v>10061</v>
      </c>
      <c r="P345" s="55" t="n">
        <f aca="false">G345-H345</f>
        <v>17813</v>
      </c>
      <c r="Q345" s="55" t="str">
        <f aca="false">IF(I345&gt;=90,"Over-Utilized",IF(I345&gt;=70,"Optimal","Under-Utilized"))</f>
        <v>Under-Utilized</v>
      </c>
      <c r="R345" s="55" t="n">
        <f aca="false">ROUND(100-I345,2)</f>
        <v>53.59</v>
      </c>
    </row>
    <row r="346" customFormat="false" ht="15" hidden="false" customHeight="true" outlineLevel="0" collapsed="false">
      <c r="A346" s="52" t="s">
        <v>3239</v>
      </c>
      <c r="B346" s="52" t="s">
        <v>15559</v>
      </c>
      <c r="C346" s="52" t="s">
        <v>23</v>
      </c>
      <c r="D346" s="52" t="s">
        <v>10095</v>
      </c>
      <c r="E346" s="52" t="s">
        <v>15560</v>
      </c>
      <c r="F346" s="52" t="s">
        <v>15545</v>
      </c>
      <c r="G346" s="52" t="n">
        <v>33651</v>
      </c>
      <c r="H346" s="52" t="n">
        <v>13775</v>
      </c>
      <c r="I346" s="54" t="n">
        <f aca="false">IF(G346=0,0,ROUND(H346/G346*100,2))</f>
        <v>40.93</v>
      </c>
      <c r="J346" s="52" t="s">
        <v>15551</v>
      </c>
      <c r="K346" s="52" t="n">
        <v>18</v>
      </c>
      <c r="L346" s="52" t="n">
        <v>12</v>
      </c>
      <c r="M346" s="52" t="n">
        <v>2.7</v>
      </c>
      <c r="N346" s="52" t="n">
        <v>79762</v>
      </c>
      <c r="O346" s="52" t="s">
        <v>10061</v>
      </c>
      <c r="P346" s="55" t="n">
        <f aca="false">G346-H346</f>
        <v>19876</v>
      </c>
      <c r="Q346" s="55" t="str">
        <f aca="false">IF(I346&gt;=90,"Over-Utilized",IF(I346&gt;=70,"Optimal","Under-Utilized"))</f>
        <v>Under-Utilized</v>
      </c>
      <c r="R346" s="55" t="n">
        <f aca="false">ROUND(100-I346,2)</f>
        <v>59.07</v>
      </c>
    </row>
    <row r="347" customFormat="false" ht="15" hidden="false" customHeight="true" outlineLevel="0" collapsed="false">
      <c r="A347" s="56" t="s">
        <v>6028</v>
      </c>
      <c r="B347" s="56" t="s">
        <v>15575</v>
      </c>
      <c r="C347" s="56" t="s">
        <v>20</v>
      </c>
      <c r="D347" s="56" t="s">
        <v>10063</v>
      </c>
      <c r="E347" s="56" t="s">
        <v>15560</v>
      </c>
      <c r="F347" s="56" t="s">
        <v>15545</v>
      </c>
      <c r="G347" s="56" t="n">
        <v>27506</v>
      </c>
      <c r="H347" s="56" t="n">
        <v>21310</v>
      </c>
      <c r="I347" s="54" t="n">
        <f aca="false">IF(G347=0,0,ROUND(H347/G347*100,2))</f>
        <v>77.47</v>
      </c>
      <c r="J347" s="56" t="s">
        <v>15540</v>
      </c>
      <c r="K347" s="56" t="n">
        <v>3</v>
      </c>
      <c r="L347" s="56" t="n">
        <v>136</v>
      </c>
      <c r="M347" s="56" t="n">
        <v>0.66</v>
      </c>
      <c r="N347" s="56" t="n">
        <v>254781</v>
      </c>
      <c r="O347" s="56" t="s">
        <v>10061</v>
      </c>
      <c r="P347" s="55" t="n">
        <f aca="false">G347-H347</f>
        <v>6196</v>
      </c>
      <c r="Q347" s="55" t="str">
        <f aca="false">IF(I347&gt;=90,"Over-Utilized",IF(I347&gt;=70,"Optimal","Under-Utilized"))</f>
        <v>Optimal</v>
      </c>
      <c r="R347" s="55" t="n">
        <f aca="false">ROUND(100-I347,2)</f>
        <v>22.53</v>
      </c>
    </row>
    <row r="348" customFormat="false" ht="15" hidden="false" customHeight="true" outlineLevel="0" collapsed="false">
      <c r="A348" s="52" t="s">
        <v>3696</v>
      </c>
      <c r="B348" s="52" t="s">
        <v>15541</v>
      </c>
      <c r="C348" s="52" t="s">
        <v>25</v>
      </c>
      <c r="D348" s="52" t="s">
        <v>10104</v>
      </c>
      <c r="E348" s="52" t="s">
        <v>10063</v>
      </c>
      <c r="F348" s="52" t="s">
        <v>15545</v>
      </c>
      <c r="G348" s="52" t="n">
        <v>36248</v>
      </c>
      <c r="H348" s="52" t="n">
        <v>20051</v>
      </c>
      <c r="I348" s="54" t="n">
        <f aca="false">IF(G348=0,0,ROUND(H348/G348*100,2))</f>
        <v>55.32</v>
      </c>
      <c r="J348" s="52" t="s">
        <v>15551</v>
      </c>
      <c r="K348" s="52" t="n">
        <v>8</v>
      </c>
      <c r="L348" s="52" t="n">
        <v>12</v>
      </c>
      <c r="M348" s="52" t="n">
        <v>1.53</v>
      </c>
      <c r="N348" s="52" t="n">
        <v>282895</v>
      </c>
      <c r="O348" s="52" t="s">
        <v>10061</v>
      </c>
      <c r="P348" s="55" t="n">
        <f aca="false">G348-H348</f>
        <v>16197</v>
      </c>
      <c r="Q348" s="55" t="str">
        <f aca="false">IF(I348&gt;=90,"Over-Utilized",IF(I348&gt;=70,"Optimal","Under-Utilized"))</f>
        <v>Under-Utilized</v>
      </c>
      <c r="R348" s="55" t="n">
        <f aca="false">ROUND(100-I348,2)</f>
        <v>44.68</v>
      </c>
    </row>
    <row r="349" customFormat="false" ht="15" hidden="false" customHeight="true" outlineLevel="0" collapsed="false">
      <c r="A349" s="56" t="s">
        <v>2875</v>
      </c>
      <c r="B349" s="56" t="s">
        <v>15546</v>
      </c>
      <c r="C349" s="56" t="s">
        <v>14</v>
      </c>
      <c r="D349" s="56" t="s">
        <v>10190</v>
      </c>
      <c r="E349" s="56" t="s">
        <v>15554</v>
      </c>
      <c r="F349" s="56" t="s">
        <v>15539</v>
      </c>
      <c r="G349" s="56" t="n">
        <v>14963</v>
      </c>
      <c r="H349" s="56" t="n">
        <v>7391</v>
      </c>
      <c r="I349" s="54" t="n">
        <f aca="false">IF(G349=0,0,ROUND(H349/G349*100,2))</f>
        <v>49.4</v>
      </c>
      <c r="J349" s="56" t="s">
        <v>15551</v>
      </c>
      <c r="K349" s="56" t="n">
        <v>2</v>
      </c>
      <c r="L349" s="56" t="n">
        <v>84</v>
      </c>
      <c r="M349" s="56" t="n">
        <v>4.45</v>
      </c>
      <c r="N349" s="56" t="n">
        <v>329086</v>
      </c>
      <c r="O349" s="56" t="s">
        <v>10066</v>
      </c>
      <c r="P349" s="55" t="n">
        <f aca="false">G349-H349</f>
        <v>7572</v>
      </c>
      <c r="Q349" s="55" t="str">
        <f aca="false">IF(I349&gt;=90,"Over-Utilized",IF(I349&gt;=70,"Optimal","Under-Utilized"))</f>
        <v>Under-Utilized</v>
      </c>
      <c r="R349" s="55" t="n">
        <f aca="false">ROUND(100-I349,2)</f>
        <v>50.6</v>
      </c>
    </row>
    <row r="350" customFormat="false" ht="15" hidden="false" customHeight="true" outlineLevel="0" collapsed="false">
      <c r="A350" s="52" t="s">
        <v>2066</v>
      </c>
      <c r="B350" s="52" t="s">
        <v>15559</v>
      </c>
      <c r="C350" s="52" t="s">
        <v>23</v>
      </c>
      <c r="D350" s="52" t="s">
        <v>10058</v>
      </c>
      <c r="E350" s="52" t="s">
        <v>15550</v>
      </c>
      <c r="F350" s="52" t="s">
        <v>15547</v>
      </c>
      <c r="G350" s="52" t="n">
        <v>34690</v>
      </c>
      <c r="H350" s="52" t="n">
        <v>2192</v>
      </c>
      <c r="I350" s="54" t="n">
        <f aca="false">IF(G350=0,0,ROUND(H350/G350*100,2))</f>
        <v>6.32</v>
      </c>
      <c r="J350" s="52" t="s">
        <v>15540</v>
      </c>
      <c r="K350" s="52" t="n">
        <v>19</v>
      </c>
      <c r="L350" s="52" t="n">
        <v>139</v>
      </c>
      <c r="M350" s="52" t="n">
        <v>1.6</v>
      </c>
      <c r="N350" s="52" t="n">
        <v>348449</v>
      </c>
      <c r="O350" s="52" t="s">
        <v>10066</v>
      </c>
      <c r="P350" s="55" t="n">
        <f aca="false">G350-H350</f>
        <v>32498</v>
      </c>
      <c r="Q350" s="55" t="str">
        <f aca="false">IF(I350&gt;=90,"Over-Utilized",IF(I350&gt;=70,"Optimal","Under-Utilized"))</f>
        <v>Under-Utilized</v>
      </c>
      <c r="R350" s="55" t="n">
        <f aca="false">ROUND(100-I350,2)</f>
        <v>93.68</v>
      </c>
    </row>
    <row r="351" customFormat="false" ht="15" hidden="false" customHeight="true" outlineLevel="0" collapsed="false">
      <c r="A351" s="56" t="s">
        <v>5812</v>
      </c>
      <c r="B351" s="56" t="s">
        <v>15586</v>
      </c>
      <c r="C351" s="56" t="s">
        <v>25</v>
      </c>
      <c r="D351" s="56" t="s">
        <v>10087</v>
      </c>
      <c r="E351" s="56" t="s">
        <v>15542</v>
      </c>
      <c r="F351" s="56" t="s">
        <v>15539</v>
      </c>
      <c r="G351" s="56" t="n">
        <v>17798</v>
      </c>
      <c r="H351" s="56" t="n">
        <v>8351</v>
      </c>
      <c r="I351" s="54" t="n">
        <f aca="false">IF(G351=0,0,ROUND(H351/G351*100,2))</f>
        <v>46.92</v>
      </c>
      <c r="J351" s="56" t="s">
        <v>15551</v>
      </c>
      <c r="K351" s="56" t="n">
        <v>12</v>
      </c>
      <c r="L351" s="56" t="n">
        <v>169</v>
      </c>
      <c r="M351" s="56" t="n">
        <v>2.76</v>
      </c>
      <c r="N351" s="56" t="n">
        <v>170141</v>
      </c>
      <c r="O351" s="56" t="s">
        <v>10061</v>
      </c>
      <c r="P351" s="55" t="n">
        <f aca="false">G351-H351</f>
        <v>9447</v>
      </c>
      <c r="Q351" s="55" t="str">
        <f aca="false">IF(I351&gt;=90,"Over-Utilized",IF(I351&gt;=70,"Optimal","Under-Utilized"))</f>
        <v>Under-Utilized</v>
      </c>
      <c r="R351" s="55" t="n">
        <f aca="false">ROUND(100-I351,2)</f>
        <v>53.08</v>
      </c>
    </row>
    <row r="352" customFormat="false" ht="15" hidden="false" customHeight="true" outlineLevel="0" collapsed="false">
      <c r="A352" s="52" t="s">
        <v>1828</v>
      </c>
      <c r="B352" s="52" t="s">
        <v>15572</v>
      </c>
      <c r="C352" s="52" t="s">
        <v>27</v>
      </c>
      <c r="D352" s="52" t="s">
        <v>10190</v>
      </c>
      <c r="E352" s="52" t="s">
        <v>15544</v>
      </c>
      <c r="F352" s="52" t="s">
        <v>15545</v>
      </c>
      <c r="G352" s="52" t="n">
        <v>3729</v>
      </c>
      <c r="H352" s="52" t="n">
        <v>2556</v>
      </c>
      <c r="I352" s="54" t="n">
        <f aca="false">IF(G352=0,0,ROUND(H352/G352*100,2))</f>
        <v>68.54</v>
      </c>
      <c r="J352" s="52" t="s">
        <v>15551</v>
      </c>
      <c r="K352" s="52" t="n">
        <v>20</v>
      </c>
      <c r="L352" s="52" t="n">
        <v>65</v>
      </c>
      <c r="M352" s="52" t="n">
        <v>0.61</v>
      </c>
      <c r="N352" s="52" t="n">
        <v>498132</v>
      </c>
      <c r="O352" s="52" t="s">
        <v>10061</v>
      </c>
      <c r="P352" s="55" t="n">
        <f aca="false">G352-H352</f>
        <v>1173</v>
      </c>
      <c r="Q352" s="55" t="str">
        <f aca="false">IF(I352&gt;=90,"Over-Utilized",IF(I352&gt;=70,"Optimal","Under-Utilized"))</f>
        <v>Under-Utilized</v>
      </c>
      <c r="R352" s="55" t="n">
        <f aca="false">ROUND(100-I352,2)</f>
        <v>31.46</v>
      </c>
    </row>
    <row r="353" customFormat="false" ht="15" hidden="false" customHeight="true" outlineLevel="0" collapsed="false">
      <c r="A353" s="56" t="s">
        <v>4966</v>
      </c>
      <c r="B353" s="56" t="s">
        <v>15563</v>
      </c>
      <c r="C353" s="56" t="s">
        <v>14</v>
      </c>
      <c r="D353" s="56" t="s">
        <v>10058</v>
      </c>
      <c r="E353" s="56" t="s">
        <v>10063</v>
      </c>
      <c r="F353" s="56" t="s">
        <v>15545</v>
      </c>
      <c r="G353" s="56" t="n">
        <v>42047</v>
      </c>
      <c r="H353" s="56" t="n">
        <v>24662</v>
      </c>
      <c r="I353" s="54" t="n">
        <f aca="false">IF(G353=0,0,ROUND(H353/G353*100,2))</f>
        <v>58.65</v>
      </c>
      <c r="J353" s="56" t="s">
        <v>15548</v>
      </c>
      <c r="K353" s="56" t="n">
        <v>15</v>
      </c>
      <c r="L353" s="56" t="n">
        <v>168</v>
      </c>
      <c r="M353" s="56" t="n">
        <v>3.31</v>
      </c>
      <c r="N353" s="56" t="n">
        <v>74338</v>
      </c>
      <c r="O353" s="56" t="s">
        <v>10061</v>
      </c>
      <c r="P353" s="55" t="n">
        <f aca="false">G353-H353</f>
        <v>17385</v>
      </c>
      <c r="Q353" s="55" t="str">
        <f aca="false">IF(I353&gt;=90,"Over-Utilized",IF(I353&gt;=70,"Optimal","Under-Utilized"))</f>
        <v>Under-Utilized</v>
      </c>
      <c r="R353" s="55" t="n">
        <f aca="false">ROUND(100-I353,2)</f>
        <v>41.35</v>
      </c>
    </row>
    <row r="354" customFormat="false" ht="15" hidden="false" customHeight="true" outlineLevel="0" collapsed="false">
      <c r="A354" s="52" t="s">
        <v>3424</v>
      </c>
      <c r="B354" s="52" t="s">
        <v>15567</v>
      </c>
      <c r="C354" s="52" t="s">
        <v>23</v>
      </c>
      <c r="D354" s="52" t="s">
        <v>10117</v>
      </c>
      <c r="E354" s="52" t="s">
        <v>15544</v>
      </c>
      <c r="F354" s="52" t="s">
        <v>15539</v>
      </c>
      <c r="G354" s="52" t="n">
        <v>14547</v>
      </c>
      <c r="H354" s="52" t="n">
        <v>10932</v>
      </c>
      <c r="I354" s="54" t="n">
        <f aca="false">IF(G354=0,0,ROUND(H354/G354*100,2))</f>
        <v>75.15</v>
      </c>
      <c r="J354" s="52" t="s">
        <v>15551</v>
      </c>
      <c r="K354" s="52" t="n">
        <v>14</v>
      </c>
      <c r="L354" s="52" t="n">
        <v>107</v>
      </c>
      <c r="M354" s="52" t="n">
        <v>1.38</v>
      </c>
      <c r="N354" s="52" t="n">
        <v>59599</v>
      </c>
      <c r="O354" s="52" t="s">
        <v>10061</v>
      </c>
      <c r="P354" s="55" t="n">
        <f aca="false">G354-H354</f>
        <v>3615</v>
      </c>
      <c r="Q354" s="55" t="str">
        <f aca="false">IF(I354&gt;=90,"Over-Utilized",IF(I354&gt;=70,"Optimal","Under-Utilized"))</f>
        <v>Optimal</v>
      </c>
      <c r="R354" s="55" t="n">
        <f aca="false">ROUND(100-I354,2)</f>
        <v>24.85</v>
      </c>
    </row>
    <row r="355" customFormat="false" ht="15" hidden="false" customHeight="true" outlineLevel="0" collapsed="false">
      <c r="A355" s="56" t="s">
        <v>3767</v>
      </c>
      <c r="B355" s="56" t="s">
        <v>15556</v>
      </c>
      <c r="C355" s="56" t="s">
        <v>23</v>
      </c>
      <c r="D355" s="56" t="s">
        <v>10073</v>
      </c>
      <c r="E355" s="56" t="s">
        <v>15560</v>
      </c>
      <c r="F355" s="56" t="s">
        <v>15547</v>
      </c>
      <c r="G355" s="56" t="n">
        <v>24476</v>
      </c>
      <c r="H355" s="56" t="n">
        <v>13392</v>
      </c>
      <c r="I355" s="54" t="n">
        <f aca="false">IF(G355=0,0,ROUND(H355/G355*100,2))</f>
        <v>54.71</v>
      </c>
      <c r="J355" s="56" t="s">
        <v>15548</v>
      </c>
      <c r="K355" s="56" t="n">
        <v>16</v>
      </c>
      <c r="L355" s="56" t="n">
        <v>162</v>
      </c>
      <c r="M355" s="56" t="n">
        <v>3.39</v>
      </c>
      <c r="N355" s="56" t="n">
        <v>102803</v>
      </c>
      <c r="O355" s="56" t="s">
        <v>10061</v>
      </c>
      <c r="P355" s="55" t="n">
        <f aca="false">G355-H355</f>
        <v>11084</v>
      </c>
      <c r="Q355" s="55" t="str">
        <f aca="false">IF(I355&gt;=90,"Over-Utilized",IF(I355&gt;=70,"Optimal","Under-Utilized"))</f>
        <v>Under-Utilized</v>
      </c>
      <c r="R355" s="55" t="n">
        <f aca="false">ROUND(100-I355,2)</f>
        <v>45.29</v>
      </c>
    </row>
    <row r="356" customFormat="false" ht="15" hidden="false" customHeight="true" outlineLevel="0" collapsed="false">
      <c r="A356" s="52" t="s">
        <v>5450</v>
      </c>
      <c r="B356" s="52" t="s">
        <v>15571</v>
      </c>
      <c r="C356" s="52" t="s">
        <v>27</v>
      </c>
      <c r="D356" s="52" t="s">
        <v>10132</v>
      </c>
      <c r="E356" s="52" t="s">
        <v>15550</v>
      </c>
      <c r="F356" s="52" t="s">
        <v>15547</v>
      </c>
      <c r="G356" s="52" t="n">
        <v>4940</v>
      </c>
      <c r="H356" s="52" t="n">
        <v>1774</v>
      </c>
      <c r="I356" s="54" t="n">
        <f aca="false">IF(G356=0,0,ROUND(H356/G356*100,2))</f>
        <v>35.91</v>
      </c>
      <c r="J356" s="52" t="s">
        <v>15548</v>
      </c>
      <c r="K356" s="52" t="n">
        <v>6</v>
      </c>
      <c r="L356" s="52" t="n">
        <v>170</v>
      </c>
      <c r="M356" s="52" t="n">
        <v>3.24</v>
      </c>
      <c r="N356" s="52" t="n">
        <v>146751</v>
      </c>
      <c r="O356" s="52" t="s">
        <v>10061</v>
      </c>
      <c r="P356" s="55" t="n">
        <f aca="false">G356-H356</f>
        <v>3166</v>
      </c>
      <c r="Q356" s="55" t="str">
        <f aca="false">IF(I356&gt;=90,"Over-Utilized",IF(I356&gt;=70,"Optimal","Under-Utilized"))</f>
        <v>Under-Utilized</v>
      </c>
      <c r="R356" s="55" t="n">
        <f aca="false">ROUND(100-I356,2)</f>
        <v>64.09</v>
      </c>
    </row>
    <row r="357" customFormat="false" ht="15" hidden="false" customHeight="true" outlineLevel="0" collapsed="false">
      <c r="A357" s="56" t="s">
        <v>3731</v>
      </c>
      <c r="B357" s="56" t="s">
        <v>15578</v>
      </c>
      <c r="C357" s="56" t="s">
        <v>17</v>
      </c>
      <c r="D357" s="56" t="s">
        <v>10132</v>
      </c>
      <c r="E357" s="56" t="s">
        <v>15560</v>
      </c>
      <c r="F357" s="56" t="s">
        <v>15539</v>
      </c>
      <c r="G357" s="56" t="n">
        <v>2441</v>
      </c>
      <c r="H357" s="56" t="n">
        <v>898</v>
      </c>
      <c r="I357" s="54" t="n">
        <f aca="false">IF(G357=0,0,ROUND(H357/G357*100,2))</f>
        <v>36.79</v>
      </c>
      <c r="J357" s="56" t="s">
        <v>15551</v>
      </c>
      <c r="K357" s="56" t="n">
        <v>6</v>
      </c>
      <c r="L357" s="56" t="n">
        <v>189</v>
      </c>
      <c r="M357" s="56" t="n">
        <v>0.68</v>
      </c>
      <c r="N357" s="56" t="n">
        <v>498520</v>
      </c>
      <c r="O357" s="56" t="s">
        <v>10066</v>
      </c>
      <c r="P357" s="55" t="n">
        <f aca="false">G357-H357</f>
        <v>1543</v>
      </c>
      <c r="Q357" s="55" t="str">
        <f aca="false">IF(I357&gt;=90,"Over-Utilized",IF(I357&gt;=70,"Optimal","Under-Utilized"))</f>
        <v>Under-Utilized</v>
      </c>
      <c r="R357" s="55" t="n">
        <f aca="false">ROUND(100-I357,2)</f>
        <v>63.21</v>
      </c>
    </row>
    <row r="358" customFormat="false" ht="15" hidden="false" customHeight="true" outlineLevel="0" collapsed="false">
      <c r="A358" s="52" t="s">
        <v>7592</v>
      </c>
      <c r="B358" s="52" t="s">
        <v>15565</v>
      </c>
      <c r="C358" s="52" t="s">
        <v>11</v>
      </c>
      <c r="D358" s="52" t="s">
        <v>10104</v>
      </c>
      <c r="E358" s="52" t="s">
        <v>15560</v>
      </c>
      <c r="F358" s="52" t="s">
        <v>15539</v>
      </c>
      <c r="G358" s="52" t="n">
        <v>9278</v>
      </c>
      <c r="H358" s="52" t="n">
        <v>1208</v>
      </c>
      <c r="I358" s="54" t="n">
        <f aca="false">IF(G358=0,0,ROUND(H358/G358*100,2))</f>
        <v>13.02</v>
      </c>
      <c r="J358" s="52" t="s">
        <v>15548</v>
      </c>
      <c r="K358" s="52" t="n">
        <v>20</v>
      </c>
      <c r="L358" s="52" t="n">
        <v>70</v>
      </c>
      <c r="M358" s="52" t="n">
        <v>4.6</v>
      </c>
      <c r="N358" s="52" t="n">
        <v>75162</v>
      </c>
      <c r="O358" s="52" t="s">
        <v>10061</v>
      </c>
      <c r="P358" s="55" t="n">
        <f aca="false">G358-H358</f>
        <v>8070</v>
      </c>
      <c r="Q358" s="55" t="str">
        <f aca="false">IF(I358&gt;=90,"Over-Utilized",IF(I358&gt;=70,"Optimal","Under-Utilized"))</f>
        <v>Under-Utilized</v>
      </c>
      <c r="R358" s="55" t="n">
        <f aca="false">ROUND(100-I358,2)</f>
        <v>86.98</v>
      </c>
    </row>
    <row r="359" customFormat="false" ht="15" hidden="false" customHeight="true" outlineLevel="0" collapsed="false">
      <c r="A359" s="56" t="s">
        <v>6606</v>
      </c>
      <c r="B359" s="56" t="s">
        <v>15571</v>
      </c>
      <c r="C359" s="56" t="s">
        <v>27</v>
      </c>
      <c r="D359" s="56" t="s">
        <v>10132</v>
      </c>
      <c r="E359" s="56" t="s">
        <v>15544</v>
      </c>
      <c r="F359" s="56" t="s">
        <v>15545</v>
      </c>
      <c r="G359" s="56" t="n">
        <v>35779</v>
      </c>
      <c r="H359" s="56" t="n">
        <v>19166</v>
      </c>
      <c r="I359" s="54" t="n">
        <f aca="false">IF(G359=0,0,ROUND(H359/G359*100,2))</f>
        <v>53.57</v>
      </c>
      <c r="J359" s="56" t="s">
        <v>15540</v>
      </c>
      <c r="K359" s="56" t="n">
        <v>17</v>
      </c>
      <c r="L359" s="56" t="n">
        <v>163</v>
      </c>
      <c r="M359" s="56" t="n">
        <v>2.51</v>
      </c>
      <c r="N359" s="56" t="n">
        <v>142058</v>
      </c>
      <c r="O359" s="56" t="s">
        <v>10061</v>
      </c>
      <c r="P359" s="55" t="n">
        <f aca="false">G359-H359</f>
        <v>16613</v>
      </c>
      <c r="Q359" s="55" t="str">
        <f aca="false">IF(I359&gt;=90,"Over-Utilized",IF(I359&gt;=70,"Optimal","Under-Utilized"))</f>
        <v>Under-Utilized</v>
      </c>
      <c r="R359" s="55" t="n">
        <f aca="false">ROUND(100-I359,2)</f>
        <v>46.43</v>
      </c>
    </row>
    <row r="360" customFormat="false" ht="15" hidden="false" customHeight="true" outlineLevel="0" collapsed="false">
      <c r="A360" s="52" t="s">
        <v>1269</v>
      </c>
      <c r="B360" s="52" t="s">
        <v>15549</v>
      </c>
      <c r="C360" s="52" t="s">
        <v>27</v>
      </c>
      <c r="D360" s="52" t="s">
        <v>10132</v>
      </c>
      <c r="E360" s="52" t="s">
        <v>15544</v>
      </c>
      <c r="F360" s="52" t="s">
        <v>15547</v>
      </c>
      <c r="G360" s="52" t="n">
        <v>47969</v>
      </c>
      <c r="H360" s="52" t="n">
        <v>21894</v>
      </c>
      <c r="I360" s="54" t="n">
        <f aca="false">IF(G360=0,0,ROUND(H360/G360*100,2))</f>
        <v>45.64</v>
      </c>
      <c r="J360" s="52" t="s">
        <v>15540</v>
      </c>
      <c r="K360" s="52" t="n">
        <v>4</v>
      </c>
      <c r="L360" s="52" t="n">
        <v>147</v>
      </c>
      <c r="M360" s="52" t="n">
        <v>1.21</v>
      </c>
      <c r="N360" s="52" t="n">
        <v>115403</v>
      </c>
      <c r="O360" s="52" t="s">
        <v>10061</v>
      </c>
      <c r="P360" s="55" t="n">
        <f aca="false">G360-H360</f>
        <v>26075</v>
      </c>
      <c r="Q360" s="55" t="str">
        <f aca="false">IF(I360&gt;=90,"Over-Utilized",IF(I360&gt;=70,"Optimal","Under-Utilized"))</f>
        <v>Under-Utilized</v>
      </c>
      <c r="R360" s="55" t="n">
        <f aca="false">ROUND(100-I360,2)</f>
        <v>54.36</v>
      </c>
    </row>
    <row r="361" customFormat="false" ht="15" hidden="false" customHeight="true" outlineLevel="0" collapsed="false">
      <c r="A361" s="56" t="s">
        <v>1832</v>
      </c>
      <c r="B361" s="56" t="s">
        <v>15558</v>
      </c>
      <c r="C361" s="56" t="s">
        <v>25</v>
      </c>
      <c r="D361" s="56" t="s">
        <v>10087</v>
      </c>
      <c r="E361" s="56" t="s">
        <v>15554</v>
      </c>
      <c r="F361" s="56" t="s">
        <v>15547</v>
      </c>
      <c r="G361" s="56" t="n">
        <v>34765</v>
      </c>
      <c r="H361" s="56" t="n">
        <v>28819</v>
      </c>
      <c r="I361" s="54" t="n">
        <f aca="false">IF(G361=0,0,ROUND(H361/G361*100,2))</f>
        <v>82.9</v>
      </c>
      <c r="J361" s="56" t="s">
        <v>15551</v>
      </c>
      <c r="K361" s="56" t="n">
        <v>13</v>
      </c>
      <c r="L361" s="56" t="n">
        <v>35</v>
      </c>
      <c r="M361" s="56" t="n">
        <v>2.77</v>
      </c>
      <c r="N361" s="56" t="n">
        <v>133100</v>
      </c>
      <c r="O361" s="56" t="s">
        <v>10061</v>
      </c>
      <c r="P361" s="55" t="n">
        <f aca="false">G361-H361</f>
        <v>5946</v>
      </c>
      <c r="Q361" s="55" t="str">
        <f aca="false">IF(I361&gt;=90,"Over-Utilized",IF(I361&gt;=70,"Optimal","Under-Utilized"))</f>
        <v>Optimal</v>
      </c>
      <c r="R361" s="55" t="n">
        <f aca="false">ROUND(100-I361,2)</f>
        <v>17.1</v>
      </c>
    </row>
    <row r="362" customFormat="false" ht="15" hidden="false" customHeight="true" outlineLevel="0" collapsed="false">
      <c r="A362" s="52" t="s">
        <v>2318</v>
      </c>
      <c r="B362" s="52" t="s">
        <v>15571</v>
      </c>
      <c r="C362" s="52" t="s">
        <v>27</v>
      </c>
      <c r="D362" s="52" t="s">
        <v>10104</v>
      </c>
      <c r="E362" s="52" t="s">
        <v>15544</v>
      </c>
      <c r="F362" s="52" t="s">
        <v>15539</v>
      </c>
      <c r="G362" s="52" t="n">
        <v>43370</v>
      </c>
      <c r="H362" s="52" t="n">
        <v>30907</v>
      </c>
      <c r="I362" s="54" t="n">
        <f aca="false">IF(G362=0,0,ROUND(H362/G362*100,2))</f>
        <v>71.26</v>
      </c>
      <c r="J362" s="52" t="s">
        <v>15551</v>
      </c>
      <c r="K362" s="52" t="n">
        <v>4</v>
      </c>
      <c r="L362" s="52" t="n">
        <v>96</v>
      </c>
      <c r="M362" s="52" t="n">
        <v>4.57</v>
      </c>
      <c r="N362" s="52" t="n">
        <v>316287</v>
      </c>
      <c r="O362" s="52" t="s">
        <v>10061</v>
      </c>
      <c r="P362" s="55" t="n">
        <f aca="false">G362-H362</f>
        <v>12463</v>
      </c>
      <c r="Q362" s="55" t="str">
        <f aca="false">IF(I362&gt;=90,"Over-Utilized",IF(I362&gt;=70,"Optimal","Under-Utilized"))</f>
        <v>Optimal</v>
      </c>
      <c r="R362" s="55" t="n">
        <f aca="false">ROUND(100-I362,2)</f>
        <v>28.74</v>
      </c>
    </row>
    <row r="363" customFormat="false" ht="15" hidden="false" customHeight="true" outlineLevel="0" collapsed="false">
      <c r="A363" s="56" t="s">
        <v>1175</v>
      </c>
      <c r="B363" s="56" t="s">
        <v>15557</v>
      </c>
      <c r="C363" s="56" t="s">
        <v>17</v>
      </c>
      <c r="D363" s="56" t="s">
        <v>10087</v>
      </c>
      <c r="E363" s="56" t="s">
        <v>10063</v>
      </c>
      <c r="F363" s="56" t="s">
        <v>15539</v>
      </c>
      <c r="G363" s="56" t="n">
        <v>34639</v>
      </c>
      <c r="H363" s="56" t="n">
        <v>4361</v>
      </c>
      <c r="I363" s="54" t="n">
        <f aca="false">IF(G363=0,0,ROUND(H363/G363*100,2))</f>
        <v>12.59</v>
      </c>
      <c r="J363" s="56" t="s">
        <v>15551</v>
      </c>
      <c r="K363" s="56" t="n">
        <v>12</v>
      </c>
      <c r="L363" s="56" t="n">
        <v>87</v>
      </c>
      <c r="M363" s="56" t="n">
        <v>1.68</v>
      </c>
      <c r="N363" s="56" t="n">
        <v>275814</v>
      </c>
      <c r="O363" s="56" t="s">
        <v>10066</v>
      </c>
      <c r="P363" s="55" t="n">
        <f aca="false">G363-H363</f>
        <v>30278</v>
      </c>
      <c r="Q363" s="55" t="str">
        <f aca="false">IF(I363&gt;=90,"Over-Utilized",IF(I363&gt;=70,"Optimal","Under-Utilized"))</f>
        <v>Under-Utilized</v>
      </c>
      <c r="R363" s="55" t="n">
        <f aca="false">ROUND(100-I363,2)</f>
        <v>87.41</v>
      </c>
    </row>
    <row r="364" customFormat="false" ht="15" hidden="false" customHeight="true" outlineLevel="0" collapsed="false">
      <c r="A364" s="52" t="s">
        <v>8413</v>
      </c>
      <c r="B364" s="52" t="s">
        <v>15555</v>
      </c>
      <c r="C364" s="52" t="s">
        <v>17</v>
      </c>
      <c r="D364" s="52" t="s">
        <v>10112</v>
      </c>
      <c r="E364" s="52" t="s">
        <v>15554</v>
      </c>
      <c r="F364" s="52" t="s">
        <v>15539</v>
      </c>
      <c r="G364" s="52" t="n">
        <v>45250</v>
      </c>
      <c r="H364" s="52" t="n">
        <v>22489</v>
      </c>
      <c r="I364" s="54" t="n">
        <f aca="false">IF(G364=0,0,ROUND(H364/G364*100,2))</f>
        <v>49.7</v>
      </c>
      <c r="J364" s="52" t="s">
        <v>15551</v>
      </c>
      <c r="K364" s="52" t="n">
        <v>11</v>
      </c>
      <c r="L364" s="52" t="n">
        <v>159</v>
      </c>
      <c r="M364" s="52" t="n">
        <v>3.83</v>
      </c>
      <c r="N364" s="52" t="n">
        <v>448149</v>
      </c>
      <c r="O364" s="52" t="s">
        <v>10061</v>
      </c>
      <c r="P364" s="55" t="n">
        <f aca="false">G364-H364</f>
        <v>22761</v>
      </c>
      <c r="Q364" s="55" t="str">
        <f aca="false">IF(I364&gt;=90,"Over-Utilized",IF(I364&gt;=70,"Optimal","Under-Utilized"))</f>
        <v>Under-Utilized</v>
      </c>
      <c r="R364" s="55" t="n">
        <f aca="false">ROUND(100-I364,2)</f>
        <v>50.3</v>
      </c>
    </row>
    <row r="365" customFormat="false" ht="15" hidden="false" customHeight="true" outlineLevel="0" collapsed="false">
      <c r="A365" s="56" t="s">
        <v>4589</v>
      </c>
      <c r="B365" s="56" t="s">
        <v>15574</v>
      </c>
      <c r="C365" s="56" t="s">
        <v>20</v>
      </c>
      <c r="D365" s="56" t="s">
        <v>10117</v>
      </c>
      <c r="E365" s="56" t="s">
        <v>10063</v>
      </c>
      <c r="F365" s="56" t="s">
        <v>15545</v>
      </c>
      <c r="G365" s="56" t="n">
        <v>2995</v>
      </c>
      <c r="H365" s="56" t="n">
        <v>2390</v>
      </c>
      <c r="I365" s="54" t="n">
        <f aca="false">IF(G365=0,0,ROUND(H365/G365*100,2))</f>
        <v>79.8</v>
      </c>
      <c r="J365" s="56" t="s">
        <v>15540</v>
      </c>
      <c r="K365" s="56" t="n">
        <v>15</v>
      </c>
      <c r="L365" s="56" t="n">
        <v>192</v>
      </c>
      <c r="M365" s="56" t="n">
        <v>1.81</v>
      </c>
      <c r="N365" s="56" t="n">
        <v>156797</v>
      </c>
      <c r="O365" s="56" t="s">
        <v>10061</v>
      </c>
      <c r="P365" s="55" t="n">
        <f aca="false">G365-H365</f>
        <v>605</v>
      </c>
      <c r="Q365" s="55" t="str">
        <f aca="false">IF(I365&gt;=90,"Over-Utilized",IF(I365&gt;=70,"Optimal","Under-Utilized"))</f>
        <v>Optimal</v>
      </c>
      <c r="R365" s="55" t="n">
        <f aca="false">ROUND(100-I365,2)</f>
        <v>20.2</v>
      </c>
    </row>
    <row r="366" customFormat="false" ht="15" hidden="false" customHeight="true" outlineLevel="0" collapsed="false">
      <c r="A366" s="52" t="s">
        <v>591</v>
      </c>
      <c r="B366" s="52" t="s">
        <v>15584</v>
      </c>
      <c r="C366" s="52" t="s">
        <v>17</v>
      </c>
      <c r="D366" s="52" t="s">
        <v>10078</v>
      </c>
      <c r="E366" s="52" t="s">
        <v>15554</v>
      </c>
      <c r="F366" s="52" t="s">
        <v>15545</v>
      </c>
      <c r="G366" s="52" t="n">
        <v>30073</v>
      </c>
      <c r="H366" s="52" t="n">
        <v>28174</v>
      </c>
      <c r="I366" s="54" t="n">
        <f aca="false">IF(G366=0,0,ROUND(H366/G366*100,2))</f>
        <v>93.69</v>
      </c>
      <c r="J366" s="52" t="s">
        <v>15540</v>
      </c>
      <c r="K366" s="52" t="n">
        <v>8</v>
      </c>
      <c r="L366" s="52" t="n">
        <v>104</v>
      </c>
      <c r="M366" s="52" t="n">
        <v>4.37</v>
      </c>
      <c r="N366" s="52" t="n">
        <v>278737</v>
      </c>
      <c r="O366" s="52" t="s">
        <v>10061</v>
      </c>
      <c r="P366" s="55" t="n">
        <f aca="false">G366-H366</f>
        <v>1899</v>
      </c>
      <c r="Q366" s="55" t="str">
        <f aca="false">IF(I366&gt;=90,"Over-Utilized",IF(I366&gt;=70,"Optimal","Under-Utilized"))</f>
        <v>Over-Utilized</v>
      </c>
      <c r="R366" s="55" t="n">
        <f aca="false">ROUND(100-I366,2)</f>
        <v>6.31</v>
      </c>
    </row>
    <row r="367" customFormat="false" ht="15" hidden="false" customHeight="true" outlineLevel="0" collapsed="false">
      <c r="A367" s="56" t="s">
        <v>4901</v>
      </c>
      <c r="B367" s="56" t="s">
        <v>15558</v>
      </c>
      <c r="C367" s="56" t="s">
        <v>25</v>
      </c>
      <c r="D367" s="56" t="s">
        <v>10190</v>
      </c>
      <c r="E367" s="56" t="s">
        <v>15550</v>
      </c>
      <c r="F367" s="56" t="s">
        <v>15545</v>
      </c>
      <c r="G367" s="56" t="n">
        <v>5063</v>
      </c>
      <c r="H367" s="56" t="n">
        <v>4459</v>
      </c>
      <c r="I367" s="54" t="n">
        <f aca="false">IF(G367=0,0,ROUND(H367/G367*100,2))</f>
        <v>88.07</v>
      </c>
      <c r="J367" s="56" t="s">
        <v>15540</v>
      </c>
      <c r="K367" s="56" t="n">
        <v>12</v>
      </c>
      <c r="L367" s="56" t="n">
        <v>86</v>
      </c>
      <c r="M367" s="56" t="n">
        <v>2.51</v>
      </c>
      <c r="N367" s="56" t="n">
        <v>426364</v>
      </c>
      <c r="O367" s="56" t="s">
        <v>10066</v>
      </c>
      <c r="P367" s="55" t="n">
        <f aca="false">G367-H367</f>
        <v>604</v>
      </c>
      <c r="Q367" s="55" t="str">
        <f aca="false">IF(I367&gt;=90,"Over-Utilized",IF(I367&gt;=70,"Optimal","Under-Utilized"))</f>
        <v>Optimal</v>
      </c>
      <c r="R367" s="55" t="n">
        <f aca="false">ROUND(100-I367,2)</f>
        <v>11.93</v>
      </c>
    </row>
    <row r="368" customFormat="false" ht="15" hidden="false" customHeight="true" outlineLevel="0" collapsed="false">
      <c r="A368" s="52" t="s">
        <v>853</v>
      </c>
      <c r="B368" s="52" t="s">
        <v>15569</v>
      </c>
      <c r="C368" s="52" t="s">
        <v>14</v>
      </c>
      <c r="D368" s="52" t="s">
        <v>10117</v>
      </c>
      <c r="E368" s="52" t="s">
        <v>15554</v>
      </c>
      <c r="F368" s="52" t="s">
        <v>15545</v>
      </c>
      <c r="G368" s="52" t="n">
        <v>18793</v>
      </c>
      <c r="H368" s="52" t="n">
        <v>12493</v>
      </c>
      <c r="I368" s="54" t="n">
        <f aca="false">IF(G368=0,0,ROUND(H368/G368*100,2))</f>
        <v>66.48</v>
      </c>
      <c r="J368" s="52" t="s">
        <v>15551</v>
      </c>
      <c r="K368" s="52" t="n">
        <v>5</v>
      </c>
      <c r="L368" s="52" t="n">
        <v>42</v>
      </c>
      <c r="M368" s="52" t="n">
        <v>1.48</v>
      </c>
      <c r="N368" s="52" t="n">
        <v>251320</v>
      </c>
      <c r="O368" s="52" t="s">
        <v>10061</v>
      </c>
      <c r="P368" s="55" t="n">
        <f aca="false">G368-H368</f>
        <v>6300</v>
      </c>
      <c r="Q368" s="55" t="str">
        <f aca="false">IF(I368&gt;=90,"Over-Utilized",IF(I368&gt;=70,"Optimal","Under-Utilized"))</f>
        <v>Under-Utilized</v>
      </c>
      <c r="R368" s="55" t="n">
        <f aca="false">ROUND(100-I368,2)</f>
        <v>33.52</v>
      </c>
    </row>
    <row r="369" customFormat="false" ht="15" hidden="false" customHeight="true" outlineLevel="0" collapsed="false">
      <c r="A369" s="56" t="s">
        <v>8336</v>
      </c>
      <c r="B369" s="56" t="s">
        <v>15580</v>
      </c>
      <c r="C369" s="56" t="s">
        <v>20</v>
      </c>
      <c r="D369" s="56" t="s">
        <v>10078</v>
      </c>
      <c r="E369" s="56" t="s">
        <v>15542</v>
      </c>
      <c r="F369" s="56" t="s">
        <v>15539</v>
      </c>
      <c r="G369" s="56" t="n">
        <v>39456</v>
      </c>
      <c r="H369" s="56" t="n">
        <v>16573</v>
      </c>
      <c r="I369" s="54" t="n">
        <f aca="false">IF(G369=0,0,ROUND(H369/G369*100,2))</f>
        <v>42</v>
      </c>
      <c r="J369" s="56" t="s">
        <v>15548</v>
      </c>
      <c r="K369" s="56" t="n">
        <v>2</v>
      </c>
      <c r="L369" s="56" t="n">
        <v>136</v>
      </c>
      <c r="M369" s="56" t="n">
        <v>0.78</v>
      </c>
      <c r="N369" s="56" t="n">
        <v>178260</v>
      </c>
      <c r="O369" s="56" t="s">
        <v>10061</v>
      </c>
      <c r="P369" s="55" t="n">
        <f aca="false">G369-H369</f>
        <v>22883</v>
      </c>
      <c r="Q369" s="55" t="str">
        <f aca="false">IF(I369&gt;=90,"Over-Utilized",IF(I369&gt;=70,"Optimal","Under-Utilized"))</f>
        <v>Under-Utilized</v>
      </c>
      <c r="R369" s="55" t="n">
        <f aca="false">ROUND(100-I369,2)</f>
        <v>58</v>
      </c>
    </row>
    <row r="370" customFormat="false" ht="15" hidden="false" customHeight="true" outlineLevel="0" collapsed="false">
      <c r="A370" s="52" t="s">
        <v>1868</v>
      </c>
      <c r="B370" s="52" t="s">
        <v>15572</v>
      </c>
      <c r="C370" s="52" t="s">
        <v>27</v>
      </c>
      <c r="D370" s="52" t="s">
        <v>10073</v>
      </c>
      <c r="E370" s="52" t="s">
        <v>15544</v>
      </c>
      <c r="F370" s="52" t="s">
        <v>15539</v>
      </c>
      <c r="G370" s="52" t="n">
        <v>40311</v>
      </c>
      <c r="H370" s="52" t="n">
        <v>18925</v>
      </c>
      <c r="I370" s="54" t="n">
        <f aca="false">IF(G370=0,0,ROUND(H370/G370*100,2))</f>
        <v>46.95</v>
      </c>
      <c r="J370" s="52" t="s">
        <v>15551</v>
      </c>
      <c r="K370" s="52" t="n">
        <v>15</v>
      </c>
      <c r="L370" s="52" t="n">
        <v>128</v>
      </c>
      <c r="M370" s="52" t="n">
        <v>4.53</v>
      </c>
      <c r="N370" s="52" t="n">
        <v>464910</v>
      </c>
      <c r="O370" s="52" t="s">
        <v>10061</v>
      </c>
      <c r="P370" s="55" t="n">
        <f aca="false">G370-H370</f>
        <v>21386</v>
      </c>
      <c r="Q370" s="55" t="str">
        <f aca="false">IF(I370&gt;=90,"Over-Utilized",IF(I370&gt;=70,"Optimal","Under-Utilized"))</f>
        <v>Under-Utilized</v>
      </c>
      <c r="R370" s="55" t="n">
        <f aca="false">ROUND(100-I370,2)</f>
        <v>53.05</v>
      </c>
    </row>
    <row r="371" customFormat="false" ht="15" hidden="false" customHeight="true" outlineLevel="0" collapsed="false">
      <c r="A371" s="56" t="s">
        <v>6419</v>
      </c>
      <c r="B371" s="56" t="s">
        <v>15553</v>
      </c>
      <c r="C371" s="56" t="s">
        <v>14</v>
      </c>
      <c r="D371" s="56" t="s">
        <v>10190</v>
      </c>
      <c r="E371" s="56" t="s">
        <v>15544</v>
      </c>
      <c r="F371" s="56" t="s">
        <v>15545</v>
      </c>
      <c r="G371" s="56" t="n">
        <v>28942</v>
      </c>
      <c r="H371" s="56" t="n">
        <v>4644</v>
      </c>
      <c r="I371" s="54" t="n">
        <f aca="false">IF(G371=0,0,ROUND(H371/G371*100,2))</f>
        <v>16.05</v>
      </c>
      <c r="J371" s="56" t="s">
        <v>15540</v>
      </c>
      <c r="K371" s="56" t="n">
        <v>17</v>
      </c>
      <c r="L371" s="56" t="n">
        <v>40</v>
      </c>
      <c r="M371" s="56" t="n">
        <v>1.19</v>
      </c>
      <c r="N371" s="56" t="n">
        <v>213806</v>
      </c>
      <c r="O371" s="56" t="s">
        <v>10061</v>
      </c>
      <c r="P371" s="55" t="n">
        <f aca="false">G371-H371</f>
        <v>24298</v>
      </c>
      <c r="Q371" s="55" t="str">
        <f aca="false">IF(I371&gt;=90,"Over-Utilized",IF(I371&gt;=70,"Optimal","Under-Utilized"))</f>
        <v>Under-Utilized</v>
      </c>
      <c r="R371" s="55" t="n">
        <f aca="false">ROUND(100-I371,2)</f>
        <v>83.95</v>
      </c>
    </row>
    <row r="372" customFormat="false" ht="15" hidden="false" customHeight="true" outlineLevel="0" collapsed="false">
      <c r="A372" s="52" t="s">
        <v>3773</v>
      </c>
      <c r="B372" s="52" t="s">
        <v>15571</v>
      </c>
      <c r="C372" s="52" t="s">
        <v>27</v>
      </c>
      <c r="D372" s="52" t="s">
        <v>10087</v>
      </c>
      <c r="E372" s="52" t="s">
        <v>15542</v>
      </c>
      <c r="F372" s="52" t="s">
        <v>15545</v>
      </c>
      <c r="G372" s="52" t="n">
        <v>2957</v>
      </c>
      <c r="H372" s="52" t="n">
        <v>991</v>
      </c>
      <c r="I372" s="54" t="n">
        <f aca="false">IF(G372=0,0,ROUND(H372/G372*100,2))</f>
        <v>33.51</v>
      </c>
      <c r="J372" s="52" t="s">
        <v>15551</v>
      </c>
      <c r="K372" s="52" t="n">
        <v>2</v>
      </c>
      <c r="L372" s="52" t="n">
        <v>106</v>
      </c>
      <c r="M372" s="52" t="n">
        <v>1.86</v>
      </c>
      <c r="N372" s="52" t="n">
        <v>402007</v>
      </c>
      <c r="O372" s="52" t="s">
        <v>10061</v>
      </c>
      <c r="P372" s="55" t="n">
        <f aca="false">G372-H372</f>
        <v>1966</v>
      </c>
      <c r="Q372" s="55" t="str">
        <f aca="false">IF(I372&gt;=90,"Over-Utilized",IF(I372&gt;=70,"Optimal","Under-Utilized"))</f>
        <v>Under-Utilized</v>
      </c>
      <c r="R372" s="55" t="n">
        <f aca="false">ROUND(100-I372,2)</f>
        <v>66.49</v>
      </c>
    </row>
    <row r="373" customFormat="false" ht="15" hidden="false" customHeight="true" outlineLevel="0" collapsed="false">
      <c r="A373" s="56" t="s">
        <v>7296</v>
      </c>
      <c r="B373" s="56" t="s">
        <v>15563</v>
      </c>
      <c r="C373" s="56" t="s">
        <v>14</v>
      </c>
      <c r="D373" s="56" t="s">
        <v>10069</v>
      </c>
      <c r="E373" s="56" t="s">
        <v>15550</v>
      </c>
      <c r="F373" s="56" t="s">
        <v>15547</v>
      </c>
      <c r="G373" s="56" t="n">
        <v>10668</v>
      </c>
      <c r="H373" s="56" t="n">
        <v>8208</v>
      </c>
      <c r="I373" s="54" t="n">
        <f aca="false">IF(G373=0,0,ROUND(H373/G373*100,2))</f>
        <v>76.94</v>
      </c>
      <c r="J373" s="56" t="s">
        <v>15540</v>
      </c>
      <c r="K373" s="56" t="n">
        <v>13</v>
      </c>
      <c r="L373" s="56" t="n">
        <v>38</v>
      </c>
      <c r="M373" s="56" t="n">
        <v>3.62</v>
      </c>
      <c r="N373" s="56" t="n">
        <v>140881</v>
      </c>
      <c r="O373" s="56" t="s">
        <v>10061</v>
      </c>
      <c r="P373" s="55" t="n">
        <f aca="false">G373-H373</f>
        <v>2460</v>
      </c>
      <c r="Q373" s="55" t="str">
        <f aca="false">IF(I373&gt;=90,"Over-Utilized",IF(I373&gt;=70,"Optimal","Under-Utilized"))</f>
        <v>Optimal</v>
      </c>
      <c r="R373" s="55" t="n">
        <f aca="false">ROUND(100-I373,2)</f>
        <v>23.06</v>
      </c>
    </row>
    <row r="374" customFormat="false" ht="15" hidden="false" customHeight="true" outlineLevel="0" collapsed="false">
      <c r="A374" s="52" t="s">
        <v>3488</v>
      </c>
      <c r="B374" s="52" t="s">
        <v>15583</v>
      </c>
      <c r="C374" s="52" t="s">
        <v>14</v>
      </c>
      <c r="D374" s="52" t="s">
        <v>10069</v>
      </c>
      <c r="E374" s="52" t="s">
        <v>15554</v>
      </c>
      <c r="F374" s="52" t="s">
        <v>15545</v>
      </c>
      <c r="G374" s="52" t="n">
        <v>42744</v>
      </c>
      <c r="H374" s="52" t="n">
        <v>3539</v>
      </c>
      <c r="I374" s="54" t="n">
        <f aca="false">IF(G374=0,0,ROUND(H374/G374*100,2))</f>
        <v>8.28</v>
      </c>
      <c r="J374" s="52" t="s">
        <v>15540</v>
      </c>
      <c r="K374" s="52" t="n">
        <v>19</v>
      </c>
      <c r="L374" s="52" t="n">
        <v>71</v>
      </c>
      <c r="M374" s="52" t="n">
        <v>4.06</v>
      </c>
      <c r="N374" s="52" t="n">
        <v>208936</v>
      </c>
      <c r="O374" s="52" t="s">
        <v>10061</v>
      </c>
      <c r="P374" s="55" t="n">
        <f aca="false">G374-H374</f>
        <v>39205</v>
      </c>
      <c r="Q374" s="55" t="str">
        <f aca="false">IF(I374&gt;=90,"Over-Utilized",IF(I374&gt;=70,"Optimal","Under-Utilized"))</f>
        <v>Under-Utilized</v>
      </c>
      <c r="R374" s="55" t="n">
        <f aca="false">ROUND(100-I374,2)</f>
        <v>91.72</v>
      </c>
    </row>
    <row r="375" customFormat="false" ht="15" hidden="false" customHeight="true" outlineLevel="0" collapsed="false">
      <c r="A375" s="56" t="s">
        <v>7897</v>
      </c>
      <c r="B375" s="56" t="s">
        <v>15558</v>
      </c>
      <c r="C375" s="56" t="s">
        <v>25</v>
      </c>
      <c r="D375" s="56" t="s">
        <v>10063</v>
      </c>
      <c r="E375" s="56" t="s">
        <v>15542</v>
      </c>
      <c r="F375" s="56" t="s">
        <v>15539</v>
      </c>
      <c r="G375" s="56" t="n">
        <v>24824</v>
      </c>
      <c r="H375" s="56" t="n">
        <v>14558</v>
      </c>
      <c r="I375" s="54" t="n">
        <f aca="false">IF(G375=0,0,ROUND(H375/G375*100,2))</f>
        <v>58.64</v>
      </c>
      <c r="J375" s="56" t="s">
        <v>15551</v>
      </c>
      <c r="K375" s="56" t="n">
        <v>8</v>
      </c>
      <c r="L375" s="56" t="n">
        <v>62</v>
      </c>
      <c r="M375" s="56" t="n">
        <v>2.18</v>
      </c>
      <c r="N375" s="56" t="n">
        <v>486540</v>
      </c>
      <c r="O375" s="56" t="s">
        <v>10066</v>
      </c>
      <c r="P375" s="55" t="n">
        <f aca="false">G375-H375</f>
        <v>10266</v>
      </c>
      <c r="Q375" s="55" t="str">
        <f aca="false">IF(I375&gt;=90,"Over-Utilized",IF(I375&gt;=70,"Optimal","Under-Utilized"))</f>
        <v>Under-Utilized</v>
      </c>
      <c r="R375" s="55" t="n">
        <f aca="false">ROUND(100-I375,2)</f>
        <v>41.36</v>
      </c>
    </row>
    <row r="376" customFormat="false" ht="15" hidden="false" customHeight="true" outlineLevel="0" collapsed="false">
      <c r="A376" s="52" t="s">
        <v>3578</v>
      </c>
      <c r="B376" s="52" t="s">
        <v>15574</v>
      </c>
      <c r="C376" s="52" t="s">
        <v>20</v>
      </c>
      <c r="D376" s="52" t="s">
        <v>10058</v>
      </c>
      <c r="E376" s="52" t="s">
        <v>15544</v>
      </c>
      <c r="F376" s="52" t="s">
        <v>15539</v>
      </c>
      <c r="G376" s="52" t="n">
        <v>28172</v>
      </c>
      <c r="H376" s="52" t="n">
        <v>13890</v>
      </c>
      <c r="I376" s="54" t="n">
        <f aca="false">IF(G376=0,0,ROUND(H376/G376*100,2))</f>
        <v>49.3</v>
      </c>
      <c r="J376" s="52" t="s">
        <v>15540</v>
      </c>
      <c r="K376" s="52" t="n">
        <v>2</v>
      </c>
      <c r="L376" s="52" t="n">
        <v>87</v>
      </c>
      <c r="M376" s="52" t="n">
        <v>4.95</v>
      </c>
      <c r="N376" s="52" t="n">
        <v>384718</v>
      </c>
      <c r="O376" s="52" t="s">
        <v>10061</v>
      </c>
      <c r="P376" s="55" t="n">
        <f aca="false">G376-H376</f>
        <v>14282</v>
      </c>
      <c r="Q376" s="55" t="str">
        <f aca="false">IF(I376&gt;=90,"Over-Utilized",IF(I376&gt;=70,"Optimal","Under-Utilized"))</f>
        <v>Under-Utilized</v>
      </c>
      <c r="R376" s="55" t="n">
        <f aca="false">ROUND(100-I376,2)</f>
        <v>50.7</v>
      </c>
    </row>
    <row r="377" customFormat="false" ht="15" hidden="false" customHeight="true" outlineLevel="0" collapsed="false">
      <c r="A377" s="56" t="s">
        <v>2718</v>
      </c>
      <c r="B377" s="56" t="s">
        <v>15555</v>
      </c>
      <c r="C377" s="56" t="s">
        <v>17</v>
      </c>
      <c r="D377" s="56" t="s">
        <v>10073</v>
      </c>
      <c r="E377" s="56" t="s">
        <v>15550</v>
      </c>
      <c r="F377" s="56" t="s">
        <v>15547</v>
      </c>
      <c r="G377" s="56" t="n">
        <v>33947</v>
      </c>
      <c r="H377" s="56" t="n">
        <v>13976</v>
      </c>
      <c r="I377" s="54" t="n">
        <f aca="false">IF(G377=0,0,ROUND(H377/G377*100,2))</f>
        <v>41.17</v>
      </c>
      <c r="J377" s="56" t="s">
        <v>15540</v>
      </c>
      <c r="K377" s="56" t="n">
        <v>4</v>
      </c>
      <c r="L377" s="56" t="n">
        <v>104</v>
      </c>
      <c r="M377" s="56" t="n">
        <v>4.6</v>
      </c>
      <c r="N377" s="56" t="n">
        <v>356222</v>
      </c>
      <c r="O377" s="56" t="s">
        <v>10061</v>
      </c>
      <c r="P377" s="55" t="n">
        <f aca="false">G377-H377</f>
        <v>19971</v>
      </c>
      <c r="Q377" s="55" t="str">
        <f aca="false">IF(I377&gt;=90,"Over-Utilized",IF(I377&gt;=70,"Optimal","Under-Utilized"))</f>
        <v>Under-Utilized</v>
      </c>
      <c r="R377" s="55" t="n">
        <f aca="false">ROUND(100-I377,2)</f>
        <v>58.83</v>
      </c>
    </row>
    <row r="378" customFormat="false" ht="15" hidden="false" customHeight="true" outlineLevel="0" collapsed="false">
      <c r="A378" s="52" t="s">
        <v>4525</v>
      </c>
      <c r="B378" s="52" t="s">
        <v>15573</v>
      </c>
      <c r="C378" s="52" t="s">
        <v>25</v>
      </c>
      <c r="D378" s="52" t="s">
        <v>10095</v>
      </c>
      <c r="E378" s="52" t="s">
        <v>15544</v>
      </c>
      <c r="F378" s="52" t="s">
        <v>15547</v>
      </c>
      <c r="G378" s="52" t="n">
        <v>11398</v>
      </c>
      <c r="H378" s="52" t="n">
        <v>1831</v>
      </c>
      <c r="I378" s="54" t="n">
        <f aca="false">IF(G378=0,0,ROUND(H378/G378*100,2))</f>
        <v>16.06</v>
      </c>
      <c r="J378" s="52" t="s">
        <v>15548</v>
      </c>
      <c r="K378" s="52" t="n">
        <v>14</v>
      </c>
      <c r="L378" s="52" t="n">
        <v>152</v>
      </c>
      <c r="M378" s="52" t="n">
        <v>2.23</v>
      </c>
      <c r="N378" s="52" t="n">
        <v>70802</v>
      </c>
      <c r="O378" s="52" t="s">
        <v>10061</v>
      </c>
      <c r="P378" s="55" t="n">
        <f aca="false">G378-H378</f>
        <v>9567</v>
      </c>
      <c r="Q378" s="55" t="str">
        <f aca="false">IF(I378&gt;=90,"Over-Utilized",IF(I378&gt;=70,"Optimal","Under-Utilized"))</f>
        <v>Under-Utilized</v>
      </c>
      <c r="R378" s="55" t="n">
        <f aca="false">ROUND(100-I378,2)</f>
        <v>83.94</v>
      </c>
    </row>
    <row r="379" customFormat="false" ht="15" hidden="false" customHeight="true" outlineLevel="0" collapsed="false">
      <c r="A379" s="56" t="s">
        <v>10990</v>
      </c>
      <c r="B379" s="56" t="s">
        <v>15586</v>
      </c>
      <c r="C379" s="56" t="s">
        <v>25</v>
      </c>
      <c r="D379" s="56" t="s">
        <v>10104</v>
      </c>
      <c r="E379" s="56" t="s">
        <v>15544</v>
      </c>
      <c r="F379" s="56" t="s">
        <v>15539</v>
      </c>
      <c r="G379" s="56" t="n">
        <v>5493</v>
      </c>
      <c r="H379" s="56" t="n">
        <v>3742</v>
      </c>
      <c r="I379" s="54" t="n">
        <f aca="false">IF(G379=0,0,ROUND(H379/G379*100,2))</f>
        <v>68.12</v>
      </c>
      <c r="J379" s="56" t="s">
        <v>15551</v>
      </c>
      <c r="K379" s="56" t="n">
        <v>19</v>
      </c>
      <c r="L379" s="56" t="n">
        <v>99</v>
      </c>
      <c r="M379" s="56" t="n">
        <v>3.41</v>
      </c>
      <c r="N379" s="56" t="n">
        <v>61000</v>
      </c>
      <c r="O379" s="56" t="s">
        <v>10061</v>
      </c>
      <c r="P379" s="55" t="n">
        <f aca="false">G379-H379</f>
        <v>1751</v>
      </c>
      <c r="Q379" s="55" t="str">
        <f aca="false">IF(I379&gt;=90,"Over-Utilized",IF(I379&gt;=70,"Optimal","Under-Utilized"))</f>
        <v>Under-Utilized</v>
      </c>
      <c r="R379" s="55" t="n">
        <f aca="false">ROUND(100-I379,2)</f>
        <v>31.88</v>
      </c>
    </row>
    <row r="380" customFormat="false" ht="15" hidden="false" customHeight="true" outlineLevel="0" collapsed="false">
      <c r="A380" s="52" t="s">
        <v>4395</v>
      </c>
      <c r="B380" s="52" t="s">
        <v>15557</v>
      </c>
      <c r="C380" s="52" t="s">
        <v>17</v>
      </c>
      <c r="D380" s="52" t="s">
        <v>10132</v>
      </c>
      <c r="E380" s="52" t="s">
        <v>15544</v>
      </c>
      <c r="F380" s="52" t="s">
        <v>15547</v>
      </c>
      <c r="G380" s="52" t="n">
        <v>25153</v>
      </c>
      <c r="H380" s="52" t="n">
        <v>12483</v>
      </c>
      <c r="I380" s="54" t="n">
        <f aca="false">IF(G380=0,0,ROUND(H380/G380*100,2))</f>
        <v>49.63</v>
      </c>
      <c r="J380" s="52" t="s">
        <v>15548</v>
      </c>
      <c r="K380" s="52" t="n">
        <v>5</v>
      </c>
      <c r="L380" s="52" t="n">
        <v>104</v>
      </c>
      <c r="M380" s="52" t="n">
        <v>4.29</v>
      </c>
      <c r="N380" s="52" t="n">
        <v>127945</v>
      </c>
      <c r="O380" s="52" t="s">
        <v>10061</v>
      </c>
      <c r="P380" s="55" t="n">
        <f aca="false">G380-H380</f>
        <v>12670</v>
      </c>
      <c r="Q380" s="55" t="str">
        <f aca="false">IF(I380&gt;=90,"Over-Utilized",IF(I380&gt;=70,"Optimal","Under-Utilized"))</f>
        <v>Under-Utilized</v>
      </c>
      <c r="R380" s="55" t="n">
        <f aca="false">ROUND(100-I380,2)</f>
        <v>50.37</v>
      </c>
    </row>
    <row r="381" customFormat="false" ht="15" hidden="false" customHeight="true" outlineLevel="0" collapsed="false">
      <c r="A381" s="56" t="s">
        <v>7281</v>
      </c>
      <c r="B381" s="56" t="s">
        <v>15583</v>
      </c>
      <c r="C381" s="56" t="s">
        <v>14</v>
      </c>
      <c r="D381" s="56" t="s">
        <v>10078</v>
      </c>
      <c r="E381" s="56" t="s">
        <v>10063</v>
      </c>
      <c r="F381" s="56" t="s">
        <v>15547</v>
      </c>
      <c r="G381" s="56" t="n">
        <v>19680</v>
      </c>
      <c r="H381" s="56" t="n">
        <v>1888</v>
      </c>
      <c r="I381" s="54" t="n">
        <f aca="false">IF(G381=0,0,ROUND(H381/G381*100,2))</f>
        <v>9.59</v>
      </c>
      <c r="J381" s="56" t="s">
        <v>15551</v>
      </c>
      <c r="K381" s="56" t="n">
        <v>9</v>
      </c>
      <c r="L381" s="56" t="n">
        <v>191</v>
      </c>
      <c r="M381" s="56" t="n">
        <v>1.48</v>
      </c>
      <c r="N381" s="56" t="n">
        <v>306799</v>
      </c>
      <c r="O381" s="56" t="s">
        <v>10061</v>
      </c>
      <c r="P381" s="55" t="n">
        <f aca="false">G381-H381</f>
        <v>17792</v>
      </c>
      <c r="Q381" s="55" t="str">
        <f aca="false">IF(I381&gt;=90,"Over-Utilized",IF(I381&gt;=70,"Optimal","Under-Utilized"))</f>
        <v>Under-Utilized</v>
      </c>
      <c r="R381" s="55" t="n">
        <f aca="false">ROUND(100-I381,2)</f>
        <v>90.41</v>
      </c>
    </row>
    <row r="382" customFormat="false" ht="15" hidden="false" customHeight="true" outlineLevel="0" collapsed="false">
      <c r="A382" s="52" t="s">
        <v>1936</v>
      </c>
      <c r="B382" s="52" t="s">
        <v>15553</v>
      </c>
      <c r="C382" s="52" t="s">
        <v>14</v>
      </c>
      <c r="D382" s="52" t="s">
        <v>10058</v>
      </c>
      <c r="E382" s="52" t="s">
        <v>10063</v>
      </c>
      <c r="F382" s="52" t="s">
        <v>15539</v>
      </c>
      <c r="G382" s="52" t="n">
        <v>39498</v>
      </c>
      <c r="H382" s="52" t="n">
        <v>3089</v>
      </c>
      <c r="I382" s="54" t="n">
        <f aca="false">IF(G382=0,0,ROUND(H382/G382*100,2))</f>
        <v>7.82</v>
      </c>
      <c r="J382" s="52" t="s">
        <v>15548</v>
      </c>
      <c r="K382" s="52" t="n">
        <v>19</v>
      </c>
      <c r="L382" s="52" t="n">
        <v>153</v>
      </c>
      <c r="M382" s="52" t="n">
        <v>3.36</v>
      </c>
      <c r="N382" s="52" t="n">
        <v>283442</v>
      </c>
      <c r="O382" s="52" t="s">
        <v>10061</v>
      </c>
      <c r="P382" s="55" t="n">
        <f aca="false">G382-H382</f>
        <v>36409</v>
      </c>
      <c r="Q382" s="55" t="str">
        <f aca="false">IF(I382&gt;=90,"Over-Utilized",IF(I382&gt;=70,"Optimal","Under-Utilized"))</f>
        <v>Under-Utilized</v>
      </c>
      <c r="R382" s="55" t="n">
        <f aca="false">ROUND(100-I382,2)</f>
        <v>92.18</v>
      </c>
    </row>
    <row r="383" customFormat="false" ht="15" hidden="false" customHeight="true" outlineLevel="0" collapsed="false">
      <c r="A383" s="56" t="s">
        <v>3683</v>
      </c>
      <c r="B383" s="56" t="s">
        <v>15566</v>
      </c>
      <c r="C383" s="56" t="s">
        <v>11</v>
      </c>
      <c r="D383" s="56" t="s">
        <v>10073</v>
      </c>
      <c r="E383" s="56" t="s">
        <v>15554</v>
      </c>
      <c r="F383" s="56" t="s">
        <v>15545</v>
      </c>
      <c r="G383" s="56" t="n">
        <v>35884</v>
      </c>
      <c r="H383" s="56" t="n">
        <v>14144</v>
      </c>
      <c r="I383" s="54" t="n">
        <f aca="false">IF(G383=0,0,ROUND(H383/G383*100,2))</f>
        <v>39.42</v>
      </c>
      <c r="J383" s="56" t="s">
        <v>15551</v>
      </c>
      <c r="K383" s="56" t="n">
        <v>5</v>
      </c>
      <c r="L383" s="56" t="n">
        <v>115</v>
      </c>
      <c r="M383" s="56" t="n">
        <v>3.98</v>
      </c>
      <c r="N383" s="56" t="n">
        <v>244525</v>
      </c>
      <c r="O383" s="56" t="s">
        <v>10061</v>
      </c>
      <c r="P383" s="55" t="n">
        <f aca="false">G383-H383</f>
        <v>21740</v>
      </c>
      <c r="Q383" s="55" t="str">
        <f aca="false">IF(I383&gt;=90,"Over-Utilized",IF(I383&gt;=70,"Optimal","Under-Utilized"))</f>
        <v>Under-Utilized</v>
      </c>
      <c r="R383" s="55" t="n">
        <f aca="false">ROUND(100-I383,2)</f>
        <v>60.58</v>
      </c>
    </row>
    <row r="384" customFormat="false" ht="15" hidden="false" customHeight="true" outlineLevel="0" collapsed="false">
      <c r="A384" s="52" t="s">
        <v>1971</v>
      </c>
      <c r="B384" s="52" t="s">
        <v>15561</v>
      </c>
      <c r="C384" s="52" t="s">
        <v>20</v>
      </c>
      <c r="D384" s="52" t="s">
        <v>10104</v>
      </c>
      <c r="E384" s="52" t="s">
        <v>15550</v>
      </c>
      <c r="F384" s="52" t="s">
        <v>15545</v>
      </c>
      <c r="G384" s="52" t="n">
        <v>18889</v>
      </c>
      <c r="H384" s="52" t="n">
        <v>4727</v>
      </c>
      <c r="I384" s="54" t="n">
        <f aca="false">IF(G384=0,0,ROUND(H384/G384*100,2))</f>
        <v>25.03</v>
      </c>
      <c r="J384" s="52" t="s">
        <v>15551</v>
      </c>
      <c r="K384" s="52" t="n">
        <v>4</v>
      </c>
      <c r="L384" s="52" t="n">
        <v>57</v>
      </c>
      <c r="M384" s="52" t="n">
        <v>1.82</v>
      </c>
      <c r="N384" s="52" t="n">
        <v>384286</v>
      </c>
      <c r="O384" s="52" t="s">
        <v>10066</v>
      </c>
      <c r="P384" s="55" t="n">
        <f aca="false">G384-H384</f>
        <v>14162</v>
      </c>
      <c r="Q384" s="55" t="str">
        <f aca="false">IF(I384&gt;=90,"Over-Utilized",IF(I384&gt;=70,"Optimal","Under-Utilized"))</f>
        <v>Under-Utilized</v>
      </c>
      <c r="R384" s="55" t="n">
        <f aca="false">ROUND(100-I384,2)</f>
        <v>74.97</v>
      </c>
    </row>
    <row r="385" customFormat="false" ht="15" hidden="false" customHeight="true" outlineLevel="0" collapsed="false">
      <c r="A385" s="56" t="s">
        <v>1056</v>
      </c>
      <c r="B385" s="56" t="s">
        <v>15546</v>
      </c>
      <c r="C385" s="56" t="s">
        <v>14</v>
      </c>
      <c r="D385" s="56" t="s">
        <v>10117</v>
      </c>
      <c r="E385" s="56" t="s">
        <v>10063</v>
      </c>
      <c r="F385" s="56" t="s">
        <v>15545</v>
      </c>
      <c r="G385" s="56" t="n">
        <v>20143</v>
      </c>
      <c r="H385" s="56" t="n">
        <v>16052</v>
      </c>
      <c r="I385" s="54" t="n">
        <f aca="false">IF(G385=0,0,ROUND(H385/G385*100,2))</f>
        <v>79.69</v>
      </c>
      <c r="J385" s="56" t="s">
        <v>15540</v>
      </c>
      <c r="K385" s="56" t="n">
        <v>10</v>
      </c>
      <c r="L385" s="56" t="n">
        <v>17</v>
      </c>
      <c r="M385" s="56" t="n">
        <v>1.66</v>
      </c>
      <c r="N385" s="56" t="n">
        <v>341710</v>
      </c>
      <c r="O385" s="56" t="s">
        <v>10061</v>
      </c>
      <c r="P385" s="55" t="n">
        <f aca="false">G385-H385</f>
        <v>4091</v>
      </c>
      <c r="Q385" s="55" t="str">
        <f aca="false">IF(I385&gt;=90,"Over-Utilized",IF(I385&gt;=70,"Optimal","Under-Utilized"))</f>
        <v>Optimal</v>
      </c>
      <c r="R385" s="55" t="n">
        <f aca="false">ROUND(100-I385,2)</f>
        <v>20.31</v>
      </c>
    </row>
    <row r="386" customFormat="false" ht="15" hidden="false" customHeight="true" outlineLevel="0" collapsed="false">
      <c r="A386" s="52" t="s">
        <v>367</v>
      </c>
      <c r="B386" s="52" t="s">
        <v>15541</v>
      </c>
      <c r="C386" s="52" t="s">
        <v>25</v>
      </c>
      <c r="D386" s="52" t="s">
        <v>10078</v>
      </c>
      <c r="E386" s="52" t="s">
        <v>15542</v>
      </c>
      <c r="F386" s="52" t="s">
        <v>15545</v>
      </c>
      <c r="G386" s="52" t="n">
        <v>45841</v>
      </c>
      <c r="H386" s="52" t="n">
        <v>11208</v>
      </c>
      <c r="I386" s="54" t="n">
        <f aca="false">IF(G386=0,0,ROUND(H386/G386*100,2))</f>
        <v>24.45</v>
      </c>
      <c r="J386" s="52" t="s">
        <v>15548</v>
      </c>
      <c r="K386" s="52" t="n">
        <v>16</v>
      </c>
      <c r="L386" s="52" t="n">
        <v>162</v>
      </c>
      <c r="M386" s="52" t="n">
        <v>4.03</v>
      </c>
      <c r="N386" s="52" t="n">
        <v>197268</v>
      </c>
      <c r="O386" s="52" t="s">
        <v>10061</v>
      </c>
      <c r="P386" s="55" t="n">
        <f aca="false">G386-H386</f>
        <v>34633</v>
      </c>
      <c r="Q386" s="55" t="str">
        <f aca="false">IF(I386&gt;=90,"Over-Utilized",IF(I386&gt;=70,"Optimal","Under-Utilized"))</f>
        <v>Under-Utilized</v>
      </c>
      <c r="R386" s="55" t="n">
        <f aca="false">ROUND(100-I386,2)</f>
        <v>75.55</v>
      </c>
    </row>
    <row r="387" customFormat="false" ht="15" hidden="false" customHeight="true" outlineLevel="0" collapsed="false">
      <c r="A387" s="56" t="s">
        <v>3653</v>
      </c>
      <c r="B387" s="56" t="s">
        <v>15580</v>
      </c>
      <c r="C387" s="56" t="s">
        <v>20</v>
      </c>
      <c r="D387" s="56" t="s">
        <v>10095</v>
      </c>
      <c r="E387" s="56" t="s">
        <v>15554</v>
      </c>
      <c r="F387" s="56" t="s">
        <v>15545</v>
      </c>
      <c r="G387" s="56" t="n">
        <v>46420</v>
      </c>
      <c r="H387" s="56" t="n">
        <v>36322</v>
      </c>
      <c r="I387" s="54" t="n">
        <f aca="false">IF(G387=0,0,ROUND(H387/G387*100,2))</f>
        <v>78.25</v>
      </c>
      <c r="J387" s="56" t="s">
        <v>15551</v>
      </c>
      <c r="K387" s="56" t="n">
        <v>20</v>
      </c>
      <c r="L387" s="56" t="n">
        <v>53</v>
      </c>
      <c r="M387" s="56" t="n">
        <v>1.9</v>
      </c>
      <c r="N387" s="56" t="n">
        <v>286914</v>
      </c>
      <c r="O387" s="56" t="s">
        <v>10061</v>
      </c>
      <c r="P387" s="55" t="n">
        <f aca="false">G387-H387</f>
        <v>10098</v>
      </c>
      <c r="Q387" s="55" t="str">
        <f aca="false">IF(I387&gt;=90,"Over-Utilized",IF(I387&gt;=70,"Optimal","Under-Utilized"))</f>
        <v>Optimal</v>
      </c>
      <c r="R387" s="55" t="n">
        <f aca="false">ROUND(100-I387,2)</f>
        <v>21.75</v>
      </c>
    </row>
    <row r="388" customFormat="false" ht="15" hidden="false" customHeight="true" outlineLevel="0" collapsed="false">
      <c r="A388" s="52" t="s">
        <v>2961</v>
      </c>
      <c r="B388" s="52" t="s">
        <v>15572</v>
      </c>
      <c r="C388" s="52" t="s">
        <v>27</v>
      </c>
      <c r="D388" s="52" t="s">
        <v>10132</v>
      </c>
      <c r="E388" s="52" t="s">
        <v>15544</v>
      </c>
      <c r="F388" s="52" t="s">
        <v>15539</v>
      </c>
      <c r="G388" s="52" t="n">
        <v>17858</v>
      </c>
      <c r="H388" s="52" t="n">
        <v>12883</v>
      </c>
      <c r="I388" s="54" t="n">
        <f aca="false">IF(G388=0,0,ROUND(H388/G388*100,2))</f>
        <v>72.14</v>
      </c>
      <c r="J388" s="52" t="s">
        <v>15551</v>
      </c>
      <c r="K388" s="52" t="n">
        <v>12</v>
      </c>
      <c r="L388" s="52" t="n">
        <v>73</v>
      </c>
      <c r="M388" s="52" t="n">
        <v>0.91</v>
      </c>
      <c r="N388" s="52" t="n">
        <v>197166</v>
      </c>
      <c r="O388" s="52" t="s">
        <v>10066</v>
      </c>
      <c r="P388" s="55" t="n">
        <f aca="false">G388-H388</f>
        <v>4975</v>
      </c>
      <c r="Q388" s="55" t="str">
        <f aca="false">IF(I388&gt;=90,"Over-Utilized",IF(I388&gt;=70,"Optimal","Under-Utilized"))</f>
        <v>Optimal</v>
      </c>
      <c r="R388" s="55" t="n">
        <f aca="false">ROUND(100-I388,2)</f>
        <v>27.86</v>
      </c>
    </row>
    <row r="389" customFormat="false" ht="15" hidden="false" customHeight="true" outlineLevel="0" collapsed="false">
      <c r="A389" s="56" t="s">
        <v>3369</v>
      </c>
      <c r="B389" s="56" t="s">
        <v>15553</v>
      </c>
      <c r="C389" s="56" t="s">
        <v>14</v>
      </c>
      <c r="D389" s="56" t="s">
        <v>10078</v>
      </c>
      <c r="E389" s="56" t="s">
        <v>15554</v>
      </c>
      <c r="F389" s="56" t="s">
        <v>15547</v>
      </c>
      <c r="G389" s="56" t="n">
        <v>21378</v>
      </c>
      <c r="H389" s="56" t="n">
        <v>5024</v>
      </c>
      <c r="I389" s="54" t="n">
        <f aca="false">IF(G389=0,0,ROUND(H389/G389*100,2))</f>
        <v>23.5</v>
      </c>
      <c r="J389" s="56" t="s">
        <v>15548</v>
      </c>
      <c r="K389" s="56" t="n">
        <v>14</v>
      </c>
      <c r="L389" s="56" t="n">
        <v>159</v>
      </c>
      <c r="M389" s="56" t="n">
        <v>3.92</v>
      </c>
      <c r="N389" s="56" t="n">
        <v>431101</v>
      </c>
      <c r="O389" s="56" t="s">
        <v>10066</v>
      </c>
      <c r="P389" s="55" t="n">
        <f aca="false">G389-H389</f>
        <v>16354</v>
      </c>
      <c r="Q389" s="55" t="str">
        <f aca="false">IF(I389&gt;=90,"Over-Utilized",IF(I389&gt;=70,"Optimal","Under-Utilized"))</f>
        <v>Under-Utilized</v>
      </c>
      <c r="R389" s="55" t="n">
        <f aca="false">ROUND(100-I389,2)</f>
        <v>76.5</v>
      </c>
    </row>
    <row r="390" customFormat="false" ht="15" hidden="false" customHeight="true" outlineLevel="0" collapsed="false">
      <c r="A390" s="52" t="s">
        <v>1156</v>
      </c>
      <c r="B390" s="52" t="s">
        <v>15571</v>
      </c>
      <c r="C390" s="52" t="s">
        <v>27</v>
      </c>
      <c r="D390" s="52" t="s">
        <v>10087</v>
      </c>
      <c r="E390" s="52" t="s">
        <v>10063</v>
      </c>
      <c r="F390" s="52" t="s">
        <v>15539</v>
      </c>
      <c r="G390" s="52" t="n">
        <v>39610</v>
      </c>
      <c r="H390" s="52" t="n">
        <v>25767</v>
      </c>
      <c r="I390" s="54" t="n">
        <f aca="false">IF(G390=0,0,ROUND(H390/G390*100,2))</f>
        <v>65.05</v>
      </c>
      <c r="J390" s="52" t="s">
        <v>15548</v>
      </c>
      <c r="K390" s="52" t="n">
        <v>5</v>
      </c>
      <c r="L390" s="52" t="n">
        <v>179</v>
      </c>
      <c r="M390" s="52" t="n">
        <v>4.94</v>
      </c>
      <c r="N390" s="52" t="n">
        <v>131928</v>
      </c>
      <c r="O390" s="52" t="s">
        <v>10061</v>
      </c>
      <c r="P390" s="55" t="n">
        <f aca="false">G390-H390</f>
        <v>13843</v>
      </c>
      <c r="Q390" s="55" t="str">
        <f aca="false">IF(I390&gt;=90,"Over-Utilized",IF(I390&gt;=70,"Optimal","Under-Utilized"))</f>
        <v>Under-Utilized</v>
      </c>
      <c r="R390" s="55" t="n">
        <f aca="false">ROUND(100-I390,2)</f>
        <v>34.95</v>
      </c>
    </row>
    <row r="391" customFormat="false" ht="15" hidden="false" customHeight="true" outlineLevel="0" collapsed="false">
      <c r="A391" s="56" t="s">
        <v>915</v>
      </c>
      <c r="B391" s="56" t="s">
        <v>15538</v>
      </c>
      <c r="C391" s="56" t="s">
        <v>11</v>
      </c>
      <c r="D391" s="56" t="s">
        <v>10073</v>
      </c>
      <c r="E391" s="56" t="s">
        <v>15542</v>
      </c>
      <c r="F391" s="56" t="s">
        <v>15539</v>
      </c>
      <c r="G391" s="56" t="n">
        <v>10561</v>
      </c>
      <c r="H391" s="56" t="n">
        <v>4281</v>
      </c>
      <c r="I391" s="54" t="n">
        <f aca="false">IF(G391=0,0,ROUND(H391/G391*100,2))</f>
        <v>40.54</v>
      </c>
      <c r="J391" s="56" t="s">
        <v>15540</v>
      </c>
      <c r="K391" s="56" t="n">
        <v>6</v>
      </c>
      <c r="L391" s="56" t="n">
        <v>57</v>
      </c>
      <c r="M391" s="56" t="n">
        <v>4.56</v>
      </c>
      <c r="N391" s="56" t="n">
        <v>151950</v>
      </c>
      <c r="O391" s="56" t="s">
        <v>10061</v>
      </c>
      <c r="P391" s="55" t="n">
        <f aca="false">G391-H391</f>
        <v>6280</v>
      </c>
      <c r="Q391" s="55" t="str">
        <f aca="false">IF(I391&gt;=90,"Over-Utilized",IF(I391&gt;=70,"Optimal","Under-Utilized"))</f>
        <v>Under-Utilized</v>
      </c>
      <c r="R391" s="55" t="n">
        <f aca="false">ROUND(100-I391,2)</f>
        <v>59.46</v>
      </c>
    </row>
    <row r="392" customFormat="false" ht="15" hidden="false" customHeight="true" outlineLevel="0" collapsed="false">
      <c r="A392" s="52" t="s">
        <v>432</v>
      </c>
      <c r="B392" s="52" t="s">
        <v>15559</v>
      </c>
      <c r="C392" s="52" t="s">
        <v>23</v>
      </c>
      <c r="D392" s="52" t="s">
        <v>10073</v>
      </c>
      <c r="E392" s="52" t="s">
        <v>15560</v>
      </c>
      <c r="F392" s="52" t="s">
        <v>15545</v>
      </c>
      <c r="G392" s="52" t="n">
        <v>32848</v>
      </c>
      <c r="H392" s="52" t="n">
        <v>23467</v>
      </c>
      <c r="I392" s="54" t="n">
        <f aca="false">IF(G392=0,0,ROUND(H392/G392*100,2))</f>
        <v>71.44</v>
      </c>
      <c r="J392" s="52" t="s">
        <v>15551</v>
      </c>
      <c r="K392" s="52" t="n">
        <v>4</v>
      </c>
      <c r="L392" s="52" t="n">
        <v>62</v>
      </c>
      <c r="M392" s="52" t="n">
        <v>2.82</v>
      </c>
      <c r="N392" s="52" t="n">
        <v>271373</v>
      </c>
      <c r="O392" s="52" t="s">
        <v>10061</v>
      </c>
      <c r="P392" s="55" t="n">
        <f aca="false">G392-H392</f>
        <v>9381</v>
      </c>
      <c r="Q392" s="55" t="str">
        <f aca="false">IF(I392&gt;=90,"Over-Utilized",IF(I392&gt;=70,"Optimal","Under-Utilized"))</f>
        <v>Optimal</v>
      </c>
      <c r="R392" s="55" t="n">
        <f aca="false">ROUND(100-I392,2)</f>
        <v>28.56</v>
      </c>
    </row>
    <row r="393" customFormat="false" ht="15" hidden="false" customHeight="true" outlineLevel="0" collapsed="false">
      <c r="A393" s="56" t="s">
        <v>4756</v>
      </c>
      <c r="B393" s="56" t="s">
        <v>15580</v>
      </c>
      <c r="C393" s="56" t="s">
        <v>20</v>
      </c>
      <c r="D393" s="56" t="s">
        <v>10104</v>
      </c>
      <c r="E393" s="56" t="s">
        <v>15550</v>
      </c>
      <c r="F393" s="56" t="s">
        <v>15547</v>
      </c>
      <c r="G393" s="56" t="n">
        <v>35132</v>
      </c>
      <c r="H393" s="56" t="n">
        <v>21715</v>
      </c>
      <c r="I393" s="54" t="n">
        <f aca="false">IF(G393=0,0,ROUND(H393/G393*100,2))</f>
        <v>61.81</v>
      </c>
      <c r="J393" s="56" t="s">
        <v>15540</v>
      </c>
      <c r="K393" s="56" t="n">
        <v>12</v>
      </c>
      <c r="L393" s="56" t="n">
        <v>93</v>
      </c>
      <c r="M393" s="56" t="n">
        <v>3.13</v>
      </c>
      <c r="N393" s="56" t="n">
        <v>358919</v>
      </c>
      <c r="O393" s="56" t="s">
        <v>10061</v>
      </c>
      <c r="P393" s="55" t="n">
        <f aca="false">G393-H393</f>
        <v>13417</v>
      </c>
      <c r="Q393" s="55" t="str">
        <f aca="false">IF(I393&gt;=90,"Over-Utilized",IF(I393&gt;=70,"Optimal","Under-Utilized"))</f>
        <v>Under-Utilized</v>
      </c>
      <c r="R393" s="55" t="n">
        <f aca="false">ROUND(100-I393,2)</f>
        <v>38.19</v>
      </c>
    </row>
    <row r="394" customFormat="false" ht="15" hidden="false" customHeight="true" outlineLevel="0" collapsed="false">
      <c r="A394" s="52" t="s">
        <v>3428</v>
      </c>
      <c r="B394" s="52" t="s">
        <v>15580</v>
      </c>
      <c r="C394" s="52" t="s">
        <v>20</v>
      </c>
      <c r="D394" s="52" t="s">
        <v>10190</v>
      </c>
      <c r="E394" s="52" t="s">
        <v>10063</v>
      </c>
      <c r="F394" s="52" t="s">
        <v>15545</v>
      </c>
      <c r="G394" s="52" t="n">
        <v>30448</v>
      </c>
      <c r="H394" s="52" t="n">
        <v>22011</v>
      </c>
      <c r="I394" s="54" t="n">
        <f aca="false">IF(G394=0,0,ROUND(H394/G394*100,2))</f>
        <v>72.29</v>
      </c>
      <c r="J394" s="52" t="s">
        <v>15540</v>
      </c>
      <c r="K394" s="52" t="n">
        <v>18</v>
      </c>
      <c r="L394" s="52" t="n">
        <v>108</v>
      </c>
      <c r="M394" s="52" t="n">
        <v>3.03</v>
      </c>
      <c r="N394" s="52" t="n">
        <v>50958</v>
      </c>
      <c r="O394" s="52" t="s">
        <v>10061</v>
      </c>
      <c r="P394" s="55" t="n">
        <f aca="false">G394-H394</f>
        <v>8437</v>
      </c>
      <c r="Q394" s="55" t="str">
        <f aca="false">IF(I394&gt;=90,"Over-Utilized",IF(I394&gt;=70,"Optimal","Under-Utilized"))</f>
        <v>Optimal</v>
      </c>
      <c r="R394" s="55" t="n">
        <f aca="false">ROUND(100-I394,2)</f>
        <v>27.71</v>
      </c>
    </row>
    <row r="395" customFormat="false" ht="15" hidden="false" customHeight="true" outlineLevel="0" collapsed="false">
      <c r="A395" s="56" t="s">
        <v>1516</v>
      </c>
      <c r="B395" s="56" t="s">
        <v>15571</v>
      </c>
      <c r="C395" s="56" t="s">
        <v>27</v>
      </c>
      <c r="D395" s="56" t="s">
        <v>10190</v>
      </c>
      <c r="E395" s="56" t="s">
        <v>10063</v>
      </c>
      <c r="F395" s="56" t="s">
        <v>15545</v>
      </c>
      <c r="G395" s="56" t="n">
        <v>5397</v>
      </c>
      <c r="H395" s="56" t="n">
        <v>1379</v>
      </c>
      <c r="I395" s="54" t="n">
        <f aca="false">IF(G395=0,0,ROUND(H395/G395*100,2))</f>
        <v>25.55</v>
      </c>
      <c r="J395" s="56" t="s">
        <v>15551</v>
      </c>
      <c r="K395" s="56" t="n">
        <v>15</v>
      </c>
      <c r="L395" s="56" t="n">
        <v>76</v>
      </c>
      <c r="M395" s="56" t="n">
        <v>3.38</v>
      </c>
      <c r="N395" s="56" t="n">
        <v>473288</v>
      </c>
      <c r="O395" s="56" t="s">
        <v>10061</v>
      </c>
      <c r="P395" s="55" t="n">
        <f aca="false">G395-H395</f>
        <v>4018</v>
      </c>
      <c r="Q395" s="55" t="str">
        <f aca="false">IF(I395&gt;=90,"Over-Utilized",IF(I395&gt;=70,"Optimal","Under-Utilized"))</f>
        <v>Under-Utilized</v>
      </c>
      <c r="R395" s="55" t="n">
        <f aca="false">ROUND(100-I395,2)</f>
        <v>74.45</v>
      </c>
    </row>
    <row r="396" customFormat="false" ht="15" hidden="false" customHeight="true" outlineLevel="0" collapsed="false">
      <c r="A396" s="52" t="s">
        <v>4010</v>
      </c>
      <c r="B396" s="52" t="s">
        <v>15582</v>
      </c>
      <c r="C396" s="52" t="s">
        <v>23</v>
      </c>
      <c r="D396" s="52" t="s">
        <v>10095</v>
      </c>
      <c r="E396" s="52" t="s">
        <v>15560</v>
      </c>
      <c r="F396" s="52" t="s">
        <v>15545</v>
      </c>
      <c r="G396" s="52" t="n">
        <v>28147</v>
      </c>
      <c r="H396" s="52" t="n">
        <v>7646</v>
      </c>
      <c r="I396" s="54" t="n">
        <f aca="false">IF(G396=0,0,ROUND(H396/G396*100,2))</f>
        <v>27.16</v>
      </c>
      <c r="J396" s="52" t="s">
        <v>15540</v>
      </c>
      <c r="K396" s="52" t="n">
        <v>5</v>
      </c>
      <c r="L396" s="52" t="n">
        <v>75</v>
      </c>
      <c r="M396" s="52" t="n">
        <v>4.83</v>
      </c>
      <c r="N396" s="52" t="n">
        <v>209809</v>
      </c>
      <c r="O396" s="52" t="s">
        <v>10061</v>
      </c>
      <c r="P396" s="55" t="n">
        <f aca="false">G396-H396</f>
        <v>20501</v>
      </c>
      <c r="Q396" s="55" t="str">
        <f aca="false">IF(I396&gt;=90,"Over-Utilized",IF(I396&gt;=70,"Optimal","Under-Utilized"))</f>
        <v>Under-Utilized</v>
      </c>
      <c r="R396" s="55" t="n">
        <f aca="false">ROUND(100-I396,2)</f>
        <v>72.84</v>
      </c>
    </row>
    <row r="397" customFormat="false" ht="15" hidden="false" customHeight="true" outlineLevel="0" collapsed="false">
      <c r="A397" s="56" t="s">
        <v>3037</v>
      </c>
      <c r="B397" s="56" t="s">
        <v>15586</v>
      </c>
      <c r="C397" s="56" t="s">
        <v>25</v>
      </c>
      <c r="D397" s="56" t="s">
        <v>10058</v>
      </c>
      <c r="E397" s="56" t="s">
        <v>15554</v>
      </c>
      <c r="F397" s="56" t="s">
        <v>15547</v>
      </c>
      <c r="G397" s="56" t="n">
        <v>17593</v>
      </c>
      <c r="H397" s="56" t="n">
        <v>6118</v>
      </c>
      <c r="I397" s="54" t="n">
        <f aca="false">IF(G397=0,0,ROUND(H397/G397*100,2))</f>
        <v>34.78</v>
      </c>
      <c r="J397" s="56" t="s">
        <v>15548</v>
      </c>
      <c r="K397" s="56" t="n">
        <v>18</v>
      </c>
      <c r="L397" s="56" t="n">
        <v>120</v>
      </c>
      <c r="M397" s="56" t="n">
        <v>2.49</v>
      </c>
      <c r="N397" s="56" t="n">
        <v>255161</v>
      </c>
      <c r="O397" s="56" t="s">
        <v>10061</v>
      </c>
      <c r="P397" s="55" t="n">
        <f aca="false">G397-H397</f>
        <v>11475</v>
      </c>
      <c r="Q397" s="55" t="str">
        <f aca="false">IF(I397&gt;=90,"Over-Utilized",IF(I397&gt;=70,"Optimal","Under-Utilized"))</f>
        <v>Under-Utilized</v>
      </c>
      <c r="R397" s="55" t="n">
        <f aca="false">ROUND(100-I397,2)</f>
        <v>65.22</v>
      </c>
    </row>
    <row r="398" customFormat="false" ht="15" hidden="false" customHeight="true" outlineLevel="0" collapsed="false">
      <c r="A398" s="52" t="s">
        <v>2536</v>
      </c>
      <c r="B398" s="52" t="s">
        <v>15586</v>
      </c>
      <c r="C398" s="52" t="s">
        <v>25</v>
      </c>
      <c r="D398" s="52" t="s">
        <v>10132</v>
      </c>
      <c r="E398" s="52" t="s">
        <v>15554</v>
      </c>
      <c r="F398" s="52" t="s">
        <v>15547</v>
      </c>
      <c r="G398" s="52" t="n">
        <v>25160</v>
      </c>
      <c r="H398" s="52" t="n">
        <v>4798</v>
      </c>
      <c r="I398" s="54" t="n">
        <f aca="false">IF(G398=0,0,ROUND(H398/G398*100,2))</f>
        <v>19.07</v>
      </c>
      <c r="J398" s="52" t="s">
        <v>15551</v>
      </c>
      <c r="K398" s="52" t="n">
        <v>20</v>
      </c>
      <c r="L398" s="52" t="n">
        <v>33</v>
      </c>
      <c r="M398" s="52" t="n">
        <v>3.07</v>
      </c>
      <c r="N398" s="52" t="n">
        <v>287457</v>
      </c>
      <c r="O398" s="52" t="s">
        <v>10061</v>
      </c>
      <c r="P398" s="55" t="n">
        <f aca="false">G398-H398</f>
        <v>20362</v>
      </c>
      <c r="Q398" s="55" t="str">
        <f aca="false">IF(I398&gt;=90,"Over-Utilized",IF(I398&gt;=70,"Optimal","Under-Utilized"))</f>
        <v>Under-Utilized</v>
      </c>
      <c r="R398" s="55" t="n">
        <f aca="false">ROUND(100-I398,2)</f>
        <v>80.93</v>
      </c>
    </row>
    <row r="399" customFormat="false" ht="15" hidden="false" customHeight="true" outlineLevel="0" collapsed="false">
      <c r="A399" s="56" t="s">
        <v>3395</v>
      </c>
      <c r="B399" s="56" t="s">
        <v>15562</v>
      </c>
      <c r="C399" s="56" t="s">
        <v>25</v>
      </c>
      <c r="D399" s="56" t="s">
        <v>10190</v>
      </c>
      <c r="E399" s="56" t="s">
        <v>15560</v>
      </c>
      <c r="F399" s="56" t="s">
        <v>15547</v>
      </c>
      <c r="G399" s="56" t="n">
        <v>23303</v>
      </c>
      <c r="H399" s="56" t="n">
        <v>13697</v>
      </c>
      <c r="I399" s="54" t="n">
        <f aca="false">IF(G399=0,0,ROUND(H399/G399*100,2))</f>
        <v>58.78</v>
      </c>
      <c r="J399" s="56" t="s">
        <v>15548</v>
      </c>
      <c r="K399" s="56" t="n">
        <v>12</v>
      </c>
      <c r="L399" s="56" t="n">
        <v>150</v>
      </c>
      <c r="M399" s="56" t="n">
        <v>1.94</v>
      </c>
      <c r="N399" s="56" t="n">
        <v>294540</v>
      </c>
      <c r="O399" s="56" t="s">
        <v>10061</v>
      </c>
      <c r="P399" s="55" t="n">
        <f aca="false">G399-H399</f>
        <v>9606</v>
      </c>
      <c r="Q399" s="55" t="str">
        <f aca="false">IF(I399&gt;=90,"Over-Utilized",IF(I399&gt;=70,"Optimal","Under-Utilized"))</f>
        <v>Under-Utilized</v>
      </c>
      <c r="R399" s="55" t="n">
        <f aca="false">ROUND(100-I399,2)</f>
        <v>41.22</v>
      </c>
    </row>
    <row r="400" customFormat="false" ht="15" hidden="false" customHeight="true" outlineLevel="0" collapsed="false">
      <c r="A400" s="52" t="s">
        <v>755</v>
      </c>
      <c r="B400" s="52" t="s">
        <v>15559</v>
      </c>
      <c r="C400" s="52" t="s">
        <v>23</v>
      </c>
      <c r="D400" s="52" t="s">
        <v>10104</v>
      </c>
      <c r="E400" s="52" t="s">
        <v>15542</v>
      </c>
      <c r="F400" s="52" t="s">
        <v>15545</v>
      </c>
      <c r="G400" s="52" t="n">
        <v>13165</v>
      </c>
      <c r="H400" s="52" t="n">
        <v>3344</v>
      </c>
      <c r="I400" s="54" t="n">
        <f aca="false">IF(G400=0,0,ROUND(H400/G400*100,2))</f>
        <v>25.4</v>
      </c>
      <c r="J400" s="52" t="s">
        <v>15540</v>
      </c>
      <c r="K400" s="52" t="n">
        <v>8</v>
      </c>
      <c r="L400" s="52" t="n">
        <v>57</v>
      </c>
      <c r="M400" s="52" t="n">
        <v>4.34</v>
      </c>
      <c r="N400" s="52" t="n">
        <v>352228</v>
      </c>
      <c r="O400" s="52" t="s">
        <v>10061</v>
      </c>
      <c r="P400" s="55" t="n">
        <f aca="false">G400-H400</f>
        <v>9821</v>
      </c>
      <c r="Q400" s="55" t="str">
        <f aca="false">IF(I400&gt;=90,"Over-Utilized",IF(I400&gt;=70,"Optimal","Under-Utilized"))</f>
        <v>Under-Utilized</v>
      </c>
      <c r="R400" s="55" t="n">
        <f aca="false">ROUND(100-I400,2)</f>
        <v>74.6</v>
      </c>
    </row>
    <row r="401" customFormat="false" ht="15" hidden="false" customHeight="true" outlineLevel="0" collapsed="false">
      <c r="A401" s="56" t="s">
        <v>3680</v>
      </c>
      <c r="B401" s="56" t="s">
        <v>15558</v>
      </c>
      <c r="C401" s="56" t="s">
        <v>25</v>
      </c>
      <c r="D401" s="56" t="s">
        <v>10132</v>
      </c>
      <c r="E401" s="56" t="s">
        <v>15544</v>
      </c>
      <c r="F401" s="56" t="s">
        <v>15547</v>
      </c>
      <c r="G401" s="56" t="n">
        <v>19294</v>
      </c>
      <c r="H401" s="56" t="n">
        <v>4522</v>
      </c>
      <c r="I401" s="54" t="n">
        <f aca="false">IF(G401=0,0,ROUND(H401/G401*100,2))</f>
        <v>23.44</v>
      </c>
      <c r="J401" s="56" t="s">
        <v>15548</v>
      </c>
      <c r="K401" s="56" t="n">
        <v>14</v>
      </c>
      <c r="L401" s="56" t="n">
        <v>20</v>
      </c>
      <c r="M401" s="56" t="n">
        <v>4.64</v>
      </c>
      <c r="N401" s="56" t="n">
        <v>384793</v>
      </c>
      <c r="O401" s="56" t="s">
        <v>10061</v>
      </c>
      <c r="P401" s="55" t="n">
        <f aca="false">G401-H401</f>
        <v>14772</v>
      </c>
      <c r="Q401" s="55" t="str">
        <f aca="false">IF(I401&gt;=90,"Over-Utilized",IF(I401&gt;=70,"Optimal","Under-Utilized"))</f>
        <v>Under-Utilized</v>
      </c>
      <c r="R401" s="55" t="n">
        <f aca="false">ROUND(100-I401,2)</f>
        <v>76.56</v>
      </c>
    </row>
    <row r="402" customFormat="false" ht="15" hidden="false" customHeight="true" outlineLevel="0" collapsed="false">
      <c r="A402" s="52" t="s">
        <v>1376</v>
      </c>
      <c r="B402" s="52" t="s">
        <v>15561</v>
      </c>
      <c r="C402" s="52" t="s">
        <v>20</v>
      </c>
      <c r="D402" s="52" t="s">
        <v>10069</v>
      </c>
      <c r="E402" s="52" t="s">
        <v>15550</v>
      </c>
      <c r="F402" s="52" t="s">
        <v>15547</v>
      </c>
      <c r="G402" s="52" t="n">
        <v>33182</v>
      </c>
      <c r="H402" s="52" t="n">
        <v>1716</v>
      </c>
      <c r="I402" s="54" t="n">
        <f aca="false">IF(G402=0,0,ROUND(H402/G402*100,2))</f>
        <v>5.17</v>
      </c>
      <c r="J402" s="52" t="s">
        <v>15551</v>
      </c>
      <c r="K402" s="52" t="n">
        <v>4</v>
      </c>
      <c r="L402" s="52" t="n">
        <v>145</v>
      </c>
      <c r="M402" s="52" t="n">
        <v>1.7</v>
      </c>
      <c r="N402" s="52" t="n">
        <v>256608</v>
      </c>
      <c r="O402" s="52" t="s">
        <v>10061</v>
      </c>
      <c r="P402" s="55" t="n">
        <f aca="false">G402-H402</f>
        <v>31466</v>
      </c>
      <c r="Q402" s="55" t="str">
        <f aca="false">IF(I402&gt;=90,"Over-Utilized",IF(I402&gt;=70,"Optimal","Under-Utilized"))</f>
        <v>Under-Utilized</v>
      </c>
      <c r="R402" s="55" t="n">
        <f aca="false">ROUND(100-I402,2)</f>
        <v>94.83</v>
      </c>
    </row>
    <row r="403" customFormat="false" ht="15" hidden="false" customHeight="true" outlineLevel="0" collapsed="false">
      <c r="A403" s="56" t="s">
        <v>682</v>
      </c>
      <c r="B403" s="56" t="s">
        <v>15566</v>
      </c>
      <c r="C403" s="56" t="s">
        <v>11</v>
      </c>
      <c r="D403" s="56" t="s">
        <v>10078</v>
      </c>
      <c r="E403" s="56" t="s">
        <v>15560</v>
      </c>
      <c r="F403" s="56" t="s">
        <v>15545</v>
      </c>
      <c r="G403" s="56" t="n">
        <v>27635</v>
      </c>
      <c r="H403" s="56" t="n">
        <v>12157</v>
      </c>
      <c r="I403" s="54" t="n">
        <f aca="false">IF(G403=0,0,ROUND(H403/G403*100,2))</f>
        <v>43.99</v>
      </c>
      <c r="J403" s="56" t="s">
        <v>15548</v>
      </c>
      <c r="K403" s="56" t="n">
        <v>17</v>
      </c>
      <c r="L403" s="56" t="n">
        <v>14</v>
      </c>
      <c r="M403" s="56" t="n">
        <v>3.66</v>
      </c>
      <c r="N403" s="56" t="n">
        <v>208106</v>
      </c>
      <c r="O403" s="56" t="s">
        <v>10066</v>
      </c>
      <c r="P403" s="55" t="n">
        <f aca="false">G403-H403</f>
        <v>15478</v>
      </c>
      <c r="Q403" s="55" t="str">
        <f aca="false">IF(I403&gt;=90,"Over-Utilized",IF(I403&gt;=70,"Optimal","Under-Utilized"))</f>
        <v>Under-Utilized</v>
      </c>
      <c r="R403" s="55" t="n">
        <f aca="false">ROUND(100-I403,2)</f>
        <v>56.01</v>
      </c>
    </row>
    <row r="404" customFormat="false" ht="15" hidden="false" customHeight="true" outlineLevel="0" collapsed="false">
      <c r="A404" s="52" t="s">
        <v>1490</v>
      </c>
      <c r="B404" s="52" t="s">
        <v>15568</v>
      </c>
      <c r="C404" s="52" t="s">
        <v>17</v>
      </c>
      <c r="D404" s="52" t="s">
        <v>10132</v>
      </c>
      <c r="E404" s="52" t="s">
        <v>15554</v>
      </c>
      <c r="F404" s="52" t="s">
        <v>15539</v>
      </c>
      <c r="G404" s="52" t="n">
        <v>8409</v>
      </c>
      <c r="H404" s="52" t="n">
        <v>6868</v>
      </c>
      <c r="I404" s="54" t="n">
        <f aca="false">IF(G404=0,0,ROUND(H404/G404*100,2))</f>
        <v>81.67</v>
      </c>
      <c r="J404" s="52" t="s">
        <v>15548</v>
      </c>
      <c r="K404" s="52" t="n">
        <v>3</v>
      </c>
      <c r="L404" s="52" t="n">
        <v>89</v>
      </c>
      <c r="M404" s="52" t="n">
        <v>4.74</v>
      </c>
      <c r="N404" s="52" t="n">
        <v>52808</v>
      </c>
      <c r="O404" s="52" t="s">
        <v>10066</v>
      </c>
      <c r="P404" s="55" t="n">
        <f aca="false">G404-H404</f>
        <v>1541</v>
      </c>
      <c r="Q404" s="55" t="str">
        <f aca="false">IF(I404&gt;=90,"Over-Utilized",IF(I404&gt;=70,"Optimal","Under-Utilized"))</f>
        <v>Optimal</v>
      </c>
      <c r="R404" s="55" t="n">
        <f aca="false">ROUND(100-I404,2)</f>
        <v>18.33</v>
      </c>
    </row>
    <row r="405" customFormat="false" ht="15" hidden="false" customHeight="true" outlineLevel="0" collapsed="false">
      <c r="A405" s="56" t="s">
        <v>2702</v>
      </c>
      <c r="B405" s="56" t="s">
        <v>15583</v>
      </c>
      <c r="C405" s="56" t="s">
        <v>14</v>
      </c>
      <c r="D405" s="56" t="s">
        <v>10132</v>
      </c>
      <c r="E405" s="56" t="s">
        <v>15560</v>
      </c>
      <c r="F405" s="56" t="s">
        <v>15545</v>
      </c>
      <c r="G405" s="56" t="n">
        <v>48944</v>
      </c>
      <c r="H405" s="56" t="n">
        <v>24304</v>
      </c>
      <c r="I405" s="54" t="n">
        <f aca="false">IF(G405=0,0,ROUND(H405/G405*100,2))</f>
        <v>49.66</v>
      </c>
      <c r="J405" s="56" t="s">
        <v>15548</v>
      </c>
      <c r="K405" s="56" t="n">
        <v>2</v>
      </c>
      <c r="L405" s="56" t="n">
        <v>162</v>
      </c>
      <c r="M405" s="56" t="n">
        <v>3.88</v>
      </c>
      <c r="N405" s="56" t="n">
        <v>453705</v>
      </c>
      <c r="O405" s="56" t="s">
        <v>10061</v>
      </c>
      <c r="P405" s="55" t="n">
        <f aca="false">G405-H405</f>
        <v>24640</v>
      </c>
      <c r="Q405" s="55" t="str">
        <f aca="false">IF(I405&gt;=90,"Over-Utilized",IF(I405&gt;=70,"Optimal","Under-Utilized"))</f>
        <v>Under-Utilized</v>
      </c>
      <c r="R405" s="55" t="n">
        <f aca="false">ROUND(100-I405,2)</f>
        <v>50.34</v>
      </c>
    </row>
    <row r="406" customFormat="false" ht="15" hidden="false" customHeight="true" outlineLevel="0" collapsed="false">
      <c r="A406" s="52" t="s">
        <v>6941</v>
      </c>
      <c r="B406" s="52" t="s">
        <v>15557</v>
      </c>
      <c r="C406" s="52" t="s">
        <v>17</v>
      </c>
      <c r="D406" s="52" t="s">
        <v>10095</v>
      </c>
      <c r="E406" s="52" t="s">
        <v>15554</v>
      </c>
      <c r="F406" s="52" t="s">
        <v>15545</v>
      </c>
      <c r="G406" s="52" t="n">
        <v>27309</v>
      </c>
      <c r="H406" s="52" t="n">
        <v>18314</v>
      </c>
      <c r="I406" s="54" t="n">
        <f aca="false">IF(G406=0,0,ROUND(H406/G406*100,2))</f>
        <v>67.06</v>
      </c>
      <c r="J406" s="52" t="s">
        <v>15548</v>
      </c>
      <c r="K406" s="52" t="n">
        <v>16</v>
      </c>
      <c r="L406" s="52" t="n">
        <v>38</v>
      </c>
      <c r="M406" s="52" t="n">
        <v>1.77</v>
      </c>
      <c r="N406" s="52" t="n">
        <v>251155</v>
      </c>
      <c r="O406" s="52" t="s">
        <v>10061</v>
      </c>
      <c r="P406" s="55" t="n">
        <f aca="false">G406-H406</f>
        <v>8995</v>
      </c>
      <c r="Q406" s="55" t="str">
        <f aca="false">IF(I406&gt;=90,"Over-Utilized",IF(I406&gt;=70,"Optimal","Under-Utilized"))</f>
        <v>Under-Utilized</v>
      </c>
      <c r="R406" s="55" t="n">
        <f aca="false">ROUND(100-I406,2)</f>
        <v>32.94</v>
      </c>
    </row>
    <row r="407" customFormat="false" ht="15" hidden="false" customHeight="true" outlineLevel="0" collapsed="false">
      <c r="A407" s="56" t="s">
        <v>7288</v>
      </c>
      <c r="B407" s="56" t="s">
        <v>15555</v>
      </c>
      <c r="C407" s="56" t="s">
        <v>17</v>
      </c>
      <c r="D407" s="56" t="s">
        <v>10078</v>
      </c>
      <c r="E407" s="56" t="s">
        <v>15550</v>
      </c>
      <c r="F407" s="56" t="s">
        <v>15545</v>
      </c>
      <c r="G407" s="56" t="n">
        <v>19574</v>
      </c>
      <c r="H407" s="56" t="n">
        <v>8355</v>
      </c>
      <c r="I407" s="54" t="n">
        <f aca="false">IF(G407=0,0,ROUND(H407/G407*100,2))</f>
        <v>42.68</v>
      </c>
      <c r="J407" s="56" t="s">
        <v>15540</v>
      </c>
      <c r="K407" s="56" t="n">
        <v>9</v>
      </c>
      <c r="L407" s="56" t="n">
        <v>32</v>
      </c>
      <c r="M407" s="56" t="n">
        <v>1.31</v>
      </c>
      <c r="N407" s="56" t="n">
        <v>241243</v>
      </c>
      <c r="O407" s="56" t="s">
        <v>10061</v>
      </c>
      <c r="P407" s="55" t="n">
        <f aca="false">G407-H407</f>
        <v>11219</v>
      </c>
      <c r="Q407" s="55" t="str">
        <f aca="false">IF(I407&gt;=90,"Over-Utilized",IF(I407&gt;=70,"Optimal","Under-Utilized"))</f>
        <v>Under-Utilized</v>
      </c>
      <c r="R407" s="55" t="n">
        <f aca="false">ROUND(100-I407,2)</f>
        <v>57.32</v>
      </c>
    </row>
    <row r="408" customFormat="false" ht="15" hidden="false" customHeight="true" outlineLevel="0" collapsed="false">
      <c r="A408" s="52" t="s">
        <v>8872</v>
      </c>
      <c r="B408" s="52" t="s">
        <v>15553</v>
      </c>
      <c r="C408" s="52" t="s">
        <v>14</v>
      </c>
      <c r="D408" s="52" t="s">
        <v>10132</v>
      </c>
      <c r="E408" s="52" t="s">
        <v>15542</v>
      </c>
      <c r="F408" s="52" t="s">
        <v>15547</v>
      </c>
      <c r="G408" s="52" t="n">
        <v>3833</v>
      </c>
      <c r="H408" s="52" t="n">
        <v>1018</v>
      </c>
      <c r="I408" s="54" t="n">
        <f aca="false">IF(G408=0,0,ROUND(H408/G408*100,2))</f>
        <v>26.56</v>
      </c>
      <c r="J408" s="52" t="s">
        <v>15540</v>
      </c>
      <c r="K408" s="52" t="n">
        <v>13</v>
      </c>
      <c r="L408" s="52" t="n">
        <v>96</v>
      </c>
      <c r="M408" s="52" t="n">
        <v>2.8</v>
      </c>
      <c r="N408" s="52" t="n">
        <v>238334</v>
      </c>
      <c r="O408" s="52" t="s">
        <v>10061</v>
      </c>
      <c r="P408" s="55" t="n">
        <f aca="false">G408-H408</f>
        <v>2815</v>
      </c>
      <c r="Q408" s="55" t="str">
        <f aca="false">IF(I408&gt;=90,"Over-Utilized",IF(I408&gt;=70,"Optimal","Under-Utilized"))</f>
        <v>Under-Utilized</v>
      </c>
      <c r="R408" s="55" t="n">
        <f aca="false">ROUND(100-I408,2)</f>
        <v>73.44</v>
      </c>
    </row>
    <row r="409" customFormat="false" ht="15" hidden="false" customHeight="true" outlineLevel="0" collapsed="false">
      <c r="A409" s="56" t="s">
        <v>2927</v>
      </c>
      <c r="B409" s="56" t="s">
        <v>15549</v>
      </c>
      <c r="C409" s="56" t="s">
        <v>27</v>
      </c>
      <c r="D409" s="56" t="s">
        <v>10069</v>
      </c>
      <c r="E409" s="56" t="s">
        <v>15550</v>
      </c>
      <c r="F409" s="56" t="s">
        <v>15545</v>
      </c>
      <c r="G409" s="56" t="n">
        <v>30732</v>
      </c>
      <c r="H409" s="56" t="n">
        <v>10977</v>
      </c>
      <c r="I409" s="54" t="n">
        <f aca="false">IF(G409=0,0,ROUND(H409/G409*100,2))</f>
        <v>35.72</v>
      </c>
      <c r="J409" s="56" t="s">
        <v>15540</v>
      </c>
      <c r="K409" s="56" t="n">
        <v>6</v>
      </c>
      <c r="L409" s="56" t="n">
        <v>23</v>
      </c>
      <c r="M409" s="56" t="n">
        <v>3.54</v>
      </c>
      <c r="N409" s="56" t="n">
        <v>232332</v>
      </c>
      <c r="O409" s="56" t="s">
        <v>10066</v>
      </c>
      <c r="P409" s="55" t="n">
        <f aca="false">G409-H409</f>
        <v>19755</v>
      </c>
      <c r="Q409" s="55" t="str">
        <f aca="false">IF(I409&gt;=90,"Over-Utilized",IF(I409&gt;=70,"Optimal","Under-Utilized"))</f>
        <v>Under-Utilized</v>
      </c>
      <c r="R409" s="55" t="n">
        <f aca="false">ROUND(100-I409,2)</f>
        <v>64.28</v>
      </c>
    </row>
    <row r="410" customFormat="false" ht="15" hidden="false" customHeight="true" outlineLevel="0" collapsed="false">
      <c r="A410" s="52" t="s">
        <v>5820</v>
      </c>
      <c r="B410" s="52" t="s">
        <v>15580</v>
      </c>
      <c r="C410" s="52" t="s">
        <v>20</v>
      </c>
      <c r="D410" s="52" t="s">
        <v>10112</v>
      </c>
      <c r="E410" s="52" t="s">
        <v>15554</v>
      </c>
      <c r="F410" s="52" t="s">
        <v>15547</v>
      </c>
      <c r="G410" s="52" t="n">
        <v>4764</v>
      </c>
      <c r="H410" s="52" t="n">
        <v>1479</v>
      </c>
      <c r="I410" s="54" t="n">
        <f aca="false">IF(G410=0,0,ROUND(H410/G410*100,2))</f>
        <v>31.05</v>
      </c>
      <c r="J410" s="52" t="s">
        <v>15548</v>
      </c>
      <c r="K410" s="52" t="n">
        <v>2</v>
      </c>
      <c r="L410" s="52" t="n">
        <v>101</v>
      </c>
      <c r="M410" s="52" t="n">
        <v>4.57</v>
      </c>
      <c r="N410" s="52" t="n">
        <v>430456</v>
      </c>
      <c r="O410" s="52" t="s">
        <v>10066</v>
      </c>
      <c r="P410" s="55" t="n">
        <f aca="false">G410-H410</f>
        <v>3285</v>
      </c>
      <c r="Q410" s="55" t="str">
        <f aca="false">IF(I410&gt;=90,"Over-Utilized",IF(I410&gt;=70,"Optimal","Under-Utilized"))</f>
        <v>Under-Utilized</v>
      </c>
      <c r="R410" s="55" t="n">
        <f aca="false">ROUND(100-I410,2)</f>
        <v>68.95</v>
      </c>
    </row>
    <row r="411" customFormat="false" ht="15" hidden="false" customHeight="true" outlineLevel="0" collapsed="false">
      <c r="A411" s="56" t="s">
        <v>6591</v>
      </c>
      <c r="B411" s="56" t="s">
        <v>15570</v>
      </c>
      <c r="C411" s="56" t="s">
        <v>11</v>
      </c>
      <c r="D411" s="56" t="s">
        <v>10078</v>
      </c>
      <c r="E411" s="56" t="s">
        <v>15560</v>
      </c>
      <c r="F411" s="56" t="s">
        <v>15545</v>
      </c>
      <c r="G411" s="56" t="n">
        <v>32944</v>
      </c>
      <c r="H411" s="56" t="n">
        <v>1665</v>
      </c>
      <c r="I411" s="54" t="n">
        <f aca="false">IF(G411=0,0,ROUND(H411/G411*100,2))</f>
        <v>5.05</v>
      </c>
      <c r="J411" s="56" t="s">
        <v>15540</v>
      </c>
      <c r="K411" s="56" t="n">
        <v>4</v>
      </c>
      <c r="L411" s="56" t="n">
        <v>28</v>
      </c>
      <c r="M411" s="56" t="n">
        <v>4.87</v>
      </c>
      <c r="N411" s="56" t="n">
        <v>87453</v>
      </c>
      <c r="O411" s="56" t="s">
        <v>10061</v>
      </c>
      <c r="P411" s="55" t="n">
        <f aca="false">G411-H411</f>
        <v>31279</v>
      </c>
      <c r="Q411" s="55" t="str">
        <f aca="false">IF(I411&gt;=90,"Over-Utilized",IF(I411&gt;=70,"Optimal","Under-Utilized"))</f>
        <v>Under-Utilized</v>
      </c>
      <c r="R411" s="55" t="n">
        <f aca="false">ROUND(100-I411,2)</f>
        <v>94.95</v>
      </c>
    </row>
    <row r="412" customFormat="false" ht="15" hidden="false" customHeight="true" outlineLevel="0" collapsed="false">
      <c r="A412" s="52" t="s">
        <v>7317</v>
      </c>
      <c r="B412" s="52" t="s">
        <v>15573</v>
      </c>
      <c r="C412" s="52" t="s">
        <v>25</v>
      </c>
      <c r="D412" s="52" t="s">
        <v>10132</v>
      </c>
      <c r="E412" s="52" t="s">
        <v>15550</v>
      </c>
      <c r="F412" s="52" t="s">
        <v>15547</v>
      </c>
      <c r="G412" s="52" t="n">
        <v>26104</v>
      </c>
      <c r="H412" s="52" t="n">
        <v>15164</v>
      </c>
      <c r="I412" s="54" t="n">
        <f aca="false">IF(G412=0,0,ROUND(H412/G412*100,2))</f>
        <v>58.09</v>
      </c>
      <c r="J412" s="52" t="s">
        <v>15540</v>
      </c>
      <c r="K412" s="52" t="n">
        <v>8</v>
      </c>
      <c r="L412" s="52" t="n">
        <v>157</v>
      </c>
      <c r="M412" s="52" t="n">
        <v>4.12</v>
      </c>
      <c r="N412" s="52" t="n">
        <v>392108</v>
      </c>
      <c r="O412" s="52" t="s">
        <v>10061</v>
      </c>
      <c r="P412" s="55" t="n">
        <f aca="false">G412-H412</f>
        <v>10940</v>
      </c>
      <c r="Q412" s="55" t="str">
        <f aca="false">IF(I412&gt;=90,"Over-Utilized",IF(I412&gt;=70,"Optimal","Under-Utilized"))</f>
        <v>Under-Utilized</v>
      </c>
      <c r="R412" s="55" t="n">
        <f aca="false">ROUND(100-I412,2)</f>
        <v>41.91</v>
      </c>
    </row>
    <row r="413" customFormat="false" ht="15" hidden="false" customHeight="true" outlineLevel="0" collapsed="false">
      <c r="A413" s="56" t="s">
        <v>3219</v>
      </c>
      <c r="B413" s="56" t="s">
        <v>15568</v>
      </c>
      <c r="C413" s="56" t="s">
        <v>17</v>
      </c>
      <c r="D413" s="56" t="s">
        <v>10104</v>
      </c>
      <c r="E413" s="56" t="s">
        <v>15554</v>
      </c>
      <c r="F413" s="56" t="s">
        <v>15539</v>
      </c>
      <c r="G413" s="56" t="n">
        <v>42264</v>
      </c>
      <c r="H413" s="56" t="n">
        <v>24586</v>
      </c>
      <c r="I413" s="54" t="n">
        <f aca="false">IF(G413=0,0,ROUND(H413/G413*100,2))</f>
        <v>58.17</v>
      </c>
      <c r="J413" s="56" t="s">
        <v>15551</v>
      </c>
      <c r="K413" s="56" t="n">
        <v>12</v>
      </c>
      <c r="L413" s="56" t="n">
        <v>30</v>
      </c>
      <c r="M413" s="56" t="n">
        <v>4.42</v>
      </c>
      <c r="N413" s="56" t="n">
        <v>238372</v>
      </c>
      <c r="O413" s="56" t="s">
        <v>10066</v>
      </c>
      <c r="P413" s="55" t="n">
        <f aca="false">G413-H413</f>
        <v>17678</v>
      </c>
      <c r="Q413" s="55" t="str">
        <f aca="false">IF(I413&gt;=90,"Over-Utilized",IF(I413&gt;=70,"Optimal","Under-Utilized"))</f>
        <v>Under-Utilized</v>
      </c>
      <c r="R413" s="55" t="n">
        <f aca="false">ROUND(100-I413,2)</f>
        <v>41.83</v>
      </c>
    </row>
    <row r="414" customFormat="false" ht="15" hidden="false" customHeight="true" outlineLevel="0" collapsed="false">
      <c r="A414" s="52" t="s">
        <v>4711</v>
      </c>
      <c r="B414" s="52" t="s">
        <v>15573</v>
      </c>
      <c r="C414" s="52" t="s">
        <v>25</v>
      </c>
      <c r="D414" s="52" t="s">
        <v>10073</v>
      </c>
      <c r="E414" s="52" t="s">
        <v>15550</v>
      </c>
      <c r="F414" s="52" t="s">
        <v>15547</v>
      </c>
      <c r="G414" s="52" t="n">
        <v>4674</v>
      </c>
      <c r="H414" s="52" t="n">
        <v>3923</v>
      </c>
      <c r="I414" s="54" t="n">
        <f aca="false">IF(G414=0,0,ROUND(H414/G414*100,2))</f>
        <v>83.93</v>
      </c>
      <c r="J414" s="52" t="s">
        <v>15548</v>
      </c>
      <c r="K414" s="52" t="n">
        <v>18</v>
      </c>
      <c r="L414" s="52" t="n">
        <v>68</v>
      </c>
      <c r="M414" s="52" t="n">
        <v>0.64</v>
      </c>
      <c r="N414" s="52" t="n">
        <v>172134</v>
      </c>
      <c r="O414" s="52" t="s">
        <v>10066</v>
      </c>
      <c r="P414" s="55" t="n">
        <f aca="false">G414-H414</f>
        <v>751</v>
      </c>
      <c r="Q414" s="55" t="str">
        <f aca="false">IF(I414&gt;=90,"Over-Utilized",IF(I414&gt;=70,"Optimal","Under-Utilized"))</f>
        <v>Optimal</v>
      </c>
      <c r="R414" s="55" t="n">
        <f aca="false">ROUND(100-I414,2)</f>
        <v>16.07</v>
      </c>
    </row>
    <row r="415" customFormat="false" ht="15" hidden="false" customHeight="true" outlineLevel="0" collapsed="false">
      <c r="A415" s="56" t="s">
        <v>3199</v>
      </c>
      <c r="B415" s="56" t="s">
        <v>15574</v>
      </c>
      <c r="C415" s="56" t="s">
        <v>20</v>
      </c>
      <c r="D415" s="56" t="s">
        <v>10069</v>
      </c>
      <c r="E415" s="56" t="s">
        <v>10063</v>
      </c>
      <c r="F415" s="56" t="s">
        <v>15539</v>
      </c>
      <c r="G415" s="56" t="n">
        <v>18371</v>
      </c>
      <c r="H415" s="56" t="n">
        <v>13809</v>
      </c>
      <c r="I415" s="54" t="n">
        <f aca="false">IF(G415=0,0,ROUND(H415/G415*100,2))</f>
        <v>75.17</v>
      </c>
      <c r="J415" s="56" t="s">
        <v>15540</v>
      </c>
      <c r="K415" s="56" t="n">
        <v>5</v>
      </c>
      <c r="L415" s="56" t="n">
        <v>156</v>
      </c>
      <c r="M415" s="56" t="n">
        <v>0.61</v>
      </c>
      <c r="N415" s="56" t="n">
        <v>374335</v>
      </c>
      <c r="O415" s="56" t="s">
        <v>10061</v>
      </c>
      <c r="P415" s="55" t="n">
        <f aca="false">G415-H415</f>
        <v>4562</v>
      </c>
      <c r="Q415" s="55" t="str">
        <f aca="false">IF(I415&gt;=90,"Over-Utilized",IF(I415&gt;=70,"Optimal","Under-Utilized"))</f>
        <v>Optimal</v>
      </c>
      <c r="R415" s="55" t="n">
        <f aca="false">ROUND(100-I415,2)</f>
        <v>24.83</v>
      </c>
    </row>
    <row r="416" customFormat="false" ht="15" hidden="false" customHeight="true" outlineLevel="0" collapsed="false">
      <c r="A416" s="52" t="s">
        <v>2661</v>
      </c>
      <c r="B416" s="52" t="s">
        <v>15568</v>
      </c>
      <c r="C416" s="52" t="s">
        <v>17</v>
      </c>
      <c r="D416" s="52" t="s">
        <v>10112</v>
      </c>
      <c r="E416" s="52" t="s">
        <v>15554</v>
      </c>
      <c r="F416" s="52" t="s">
        <v>15539</v>
      </c>
      <c r="G416" s="52" t="n">
        <v>43758</v>
      </c>
      <c r="H416" s="52" t="n">
        <v>4546</v>
      </c>
      <c r="I416" s="54" t="n">
        <f aca="false">IF(G416=0,0,ROUND(H416/G416*100,2))</f>
        <v>10.39</v>
      </c>
      <c r="J416" s="52" t="s">
        <v>15551</v>
      </c>
      <c r="K416" s="52" t="n">
        <v>3</v>
      </c>
      <c r="L416" s="52" t="n">
        <v>90</v>
      </c>
      <c r="M416" s="52" t="n">
        <v>0.94</v>
      </c>
      <c r="N416" s="52" t="n">
        <v>323056</v>
      </c>
      <c r="O416" s="52" t="s">
        <v>10061</v>
      </c>
      <c r="P416" s="55" t="n">
        <f aca="false">G416-H416</f>
        <v>39212</v>
      </c>
      <c r="Q416" s="55" t="str">
        <f aca="false">IF(I416&gt;=90,"Over-Utilized",IF(I416&gt;=70,"Optimal","Under-Utilized"))</f>
        <v>Under-Utilized</v>
      </c>
      <c r="R416" s="55" t="n">
        <f aca="false">ROUND(100-I416,2)</f>
        <v>89.61</v>
      </c>
    </row>
    <row r="417" customFormat="false" ht="15" hidden="false" customHeight="true" outlineLevel="0" collapsed="false">
      <c r="A417" s="56" t="s">
        <v>4806</v>
      </c>
      <c r="B417" s="56" t="s">
        <v>15552</v>
      </c>
      <c r="C417" s="56" t="s">
        <v>27</v>
      </c>
      <c r="D417" s="56" t="s">
        <v>10132</v>
      </c>
      <c r="E417" s="56" t="s">
        <v>15542</v>
      </c>
      <c r="F417" s="56" t="s">
        <v>15547</v>
      </c>
      <c r="G417" s="56" t="n">
        <v>26647</v>
      </c>
      <c r="H417" s="56" t="n">
        <v>12261</v>
      </c>
      <c r="I417" s="54" t="n">
        <f aca="false">IF(G417=0,0,ROUND(H417/G417*100,2))</f>
        <v>46.01</v>
      </c>
      <c r="J417" s="56" t="s">
        <v>15548</v>
      </c>
      <c r="K417" s="56" t="n">
        <v>2</v>
      </c>
      <c r="L417" s="56" t="n">
        <v>90</v>
      </c>
      <c r="M417" s="56" t="n">
        <v>2.67</v>
      </c>
      <c r="N417" s="56" t="n">
        <v>397511</v>
      </c>
      <c r="O417" s="56" t="s">
        <v>10061</v>
      </c>
      <c r="P417" s="55" t="n">
        <f aca="false">G417-H417</f>
        <v>14386</v>
      </c>
      <c r="Q417" s="55" t="str">
        <f aca="false">IF(I417&gt;=90,"Over-Utilized",IF(I417&gt;=70,"Optimal","Under-Utilized"))</f>
        <v>Under-Utilized</v>
      </c>
      <c r="R417" s="55" t="n">
        <f aca="false">ROUND(100-I417,2)</f>
        <v>53.99</v>
      </c>
    </row>
    <row r="418" customFormat="false" ht="15" hidden="false" customHeight="true" outlineLevel="0" collapsed="false">
      <c r="A418" s="52" t="s">
        <v>977</v>
      </c>
      <c r="B418" s="52" t="s">
        <v>15567</v>
      </c>
      <c r="C418" s="52" t="s">
        <v>23</v>
      </c>
      <c r="D418" s="52" t="s">
        <v>10058</v>
      </c>
      <c r="E418" s="52" t="s">
        <v>15544</v>
      </c>
      <c r="F418" s="52" t="s">
        <v>15539</v>
      </c>
      <c r="G418" s="52" t="n">
        <v>31504</v>
      </c>
      <c r="H418" s="52" t="n">
        <v>23255</v>
      </c>
      <c r="I418" s="54" t="n">
        <f aca="false">IF(G418=0,0,ROUND(H418/G418*100,2))</f>
        <v>73.82</v>
      </c>
      <c r="J418" s="52" t="s">
        <v>15540</v>
      </c>
      <c r="K418" s="52" t="n">
        <v>5</v>
      </c>
      <c r="L418" s="52" t="n">
        <v>113</v>
      </c>
      <c r="M418" s="52" t="n">
        <v>3.97</v>
      </c>
      <c r="N418" s="52" t="n">
        <v>168596</v>
      </c>
      <c r="O418" s="52" t="s">
        <v>10066</v>
      </c>
      <c r="P418" s="55" t="n">
        <f aca="false">G418-H418</f>
        <v>8249</v>
      </c>
      <c r="Q418" s="55" t="str">
        <f aca="false">IF(I418&gt;=90,"Over-Utilized",IF(I418&gt;=70,"Optimal","Under-Utilized"))</f>
        <v>Optimal</v>
      </c>
      <c r="R418" s="55" t="n">
        <f aca="false">ROUND(100-I418,2)</f>
        <v>26.18</v>
      </c>
    </row>
    <row r="419" customFormat="false" ht="15" hidden="false" customHeight="true" outlineLevel="0" collapsed="false">
      <c r="A419" s="56" t="s">
        <v>2581</v>
      </c>
      <c r="B419" s="56" t="s">
        <v>15553</v>
      </c>
      <c r="C419" s="56" t="s">
        <v>14</v>
      </c>
      <c r="D419" s="56" t="s">
        <v>10063</v>
      </c>
      <c r="E419" s="56" t="s">
        <v>15542</v>
      </c>
      <c r="F419" s="56" t="s">
        <v>15547</v>
      </c>
      <c r="G419" s="56" t="n">
        <v>3163</v>
      </c>
      <c r="H419" s="56" t="n">
        <v>2920</v>
      </c>
      <c r="I419" s="54" t="n">
        <f aca="false">IF(G419=0,0,ROUND(H419/G419*100,2))</f>
        <v>92.32</v>
      </c>
      <c r="J419" s="56" t="s">
        <v>15551</v>
      </c>
      <c r="K419" s="56" t="n">
        <v>10</v>
      </c>
      <c r="L419" s="56" t="n">
        <v>122</v>
      </c>
      <c r="M419" s="56" t="n">
        <v>0.78</v>
      </c>
      <c r="N419" s="56" t="n">
        <v>418512</v>
      </c>
      <c r="O419" s="56" t="s">
        <v>10061</v>
      </c>
      <c r="P419" s="55" t="n">
        <f aca="false">G419-H419</f>
        <v>243</v>
      </c>
      <c r="Q419" s="55" t="str">
        <f aca="false">IF(I419&gt;=90,"Over-Utilized",IF(I419&gt;=70,"Optimal","Under-Utilized"))</f>
        <v>Over-Utilized</v>
      </c>
      <c r="R419" s="55" t="n">
        <f aca="false">ROUND(100-I419,2)</f>
        <v>7.68</v>
      </c>
    </row>
    <row r="420" customFormat="false" ht="15" hidden="false" customHeight="true" outlineLevel="0" collapsed="false">
      <c r="A420" s="52" t="s">
        <v>809</v>
      </c>
      <c r="B420" s="52" t="s">
        <v>15564</v>
      </c>
      <c r="C420" s="52" t="s">
        <v>20</v>
      </c>
      <c r="D420" s="52" t="s">
        <v>10104</v>
      </c>
      <c r="E420" s="52" t="s">
        <v>10063</v>
      </c>
      <c r="F420" s="52" t="s">
        <v>15547</v>
      </c>
      <c r="G420" s="52" t="n">
        <v>46879</v>
      </c>
      <c r="H420" s="52" t="n">
        <v>41089</v>
      </c>
      <c r="I420" s="54" t="n">
        <f aca="false">IF(G420=0,0,ROUND(H420/G420*100,2))</f>
        <v>87.65</v>
      </c>
      <c r="J420" s="52" t="s">
        <v>15548</v>
      </c>
      <c r="K420" s="52" t="n">
        <v>20</v>
      </c>
      <c r="L420" s="52" t="n">
        <v>200</v>
      </c>
      <c r="M420" s="52" t="n">
        <v>2.62</v>
      </c>
      <c r="N420" s="52" t="n">
        <v>252086</v>
      </c>
      <c r="O420" s="52" t="s">
        <v>10061</v>
      </c>
      <c r="P420" s="55" t="n">
        <f aca="false">G420-H420</f>
        <v>5790</v>
      </c>
      <c r="Q420" s="55" t="str">
        <f aca="false">IF(I420&gt;=90,"Over-Utilized",IF(I420&gt;=70,"Optimal","Under-Utilized"))</f>
        <v>Optimal</v>
      </c>
      <c r="R420" s="55" t="n">
        <f aca="false">ROUND(100-I420,2)</f>
        <v>12.35</v>
      </c>
    </row>
    <row r="421" customFormat="false" ht="15" hidden="false" customHeight="true" outlineLevel="0" collapsed="false">
      <c r="A421" s="56" t="s">
        <v>440</v>
      </c>
      <c r="B421" s="56" t="s">
        <v>15563</v>
      </c>
      <c r="C421" s="56" t="s">
        <v>14</v>
      </c>
      <c r="D421" s="56" t="s">
        <v>10087</v>
      </c>
      <c r="E421" s="56" t="s">
        <v>15544</v>
      </c>
      <c r="F421" s="56" t="s">
        <v>15545</v>
      </c>
      <c r="G421" s="56" t="n">
        <v>35680</v>
      </c>
      <c r="H421" s="56" t="n">
        <v>7406</v>
      </c>
      <c r="I421" s="54" t="n">
        <f aca="false">IF(G421=0,0,ROUND(H421/G421*100,2))</f>
        <v>20.76</v>
      </c>
      <c r="J421" s="56" t="s">
        <v>15540</v>
      </c>
      <c r="K421" s="56" t="n">
        <v>3</v>
      </c>
      <c r="L421" s="56" t="n">
        <v>100</v>
      </c>
      <c r="M421" s="56" t="n">
        <v>3.22</v>
      </c>
      <c r="N421" s="56" t="n">
        <v>272111</v>
      </c>
      <c r="O421" s="56" t="s">
        <v>10061</v>
      </c>
      <c r="P421" s="55" t="n">
        <f aca="false">G421-H421</f>
        <v>28274</v>
      </c>
      <c r="Q421" s="55" t="str">
        <f aca="false">IF(I421&gt;=90,"Over-Utilized",IF(I421&gt;=70,"Optimal","Under-Utilized"))</f>
        <v>Under-Utilized</v>
      </c>
      <c r="R421" s="55" t="n">
        <f aca="false">ROUND(100-I421,2)</f>
        <v>79.24</v>
      </c>
    </row>
    <row r="422" customFormat="false" ht="15" hidden="false" customHeight="true" outlineLevel="0" collapsed="false">
      <c r="A422" s="52" t="s">
        <v>2197</v>
      </c>
      <c r="B422" s="52" t="s">
        <v>15561</v>
      </c>
      <c r="C422" s="52" t="s">
        <v>20</v>
      </c>
      <c r="D422" s="52" t="s">
        <v>10112</v>
      </c>
      <c r="E422" s="52" t="s">
        <v>15560</v>
      </c>
      <c r="F422" s="52" t="s">
        <v>15547</v>
      </c>
      <c r="G422" s="52" t="n">
        <v>37883</v>
      </c>
      <c r="H422" s="52" t="n">
        <v>15961</v>
      </c>
      <c r="I422" s="54" t="n">
        <f aca="false">IF(G422=0,0,ROUND(H422/G422*100,2))</f>
        <v>42.13</v>
      </c>
      <c r="J422" s="52" t="s">
        <v>15551</v>
      </c>
      <c r="K422" s="52" t="n">
        <v>13</v>
      </c>
      <c r="L422" s="52" t="n">
        <v>194</v>
      </c>
      <c r="M422" s="52" t="n">
        <v>2.13</v>
      </c>
      <c r="N422" s="52" t="n">
        <v>421388</v>
      </c>
      <c r="O422" s="52" t="s">
        <v>10061</v>
      </c>
      <c r="P422" s="55" t="n">
        <f aca="false">G422-H422</f>
        <v>21922</v>
      </c>
      <c r="Q422" s="55" t="str">
        <f aca="false">IF(I422&gt;=90,"Over-Utilized",IF(I422&gt;=70,"Optimal","Under-Utilized"))</f>
        <v>Under-Utilized</v>
      </c>
      <c r="R422" s="55" t="n">
        <f aca="false">ROUND(100-I422,2)</f>
        <v>57.87</v>
      </c>
    </row>
    <row r="423" customFormat="false" ht="15" hidden="false" customHeight="true" outlineLevel="0" collapsed="false">
      <c r="A423" s="56" t="s">
        <v>479</v>
      </c>
      <c r="B423" s="56" t="s">
        <v>15573</v>
      </c>
      <c r="C423" s="56" t="s">
        <v>25</v>
      </c>
      <c r="D423" s="56" t="s">
        <v>10132</v>
      </c>
      <c r="E423" s="56" t="s">
        <v>15550</v>
      </c>
      <c r="F423" s="56" t="s">
        <v>15539</v>
      </c>
      <c r="G423" s="56" t="n">
        <v>25800</v>
      </c>
      <c r="H423" s="56" t="n">
        <v>20176</v>
      </c>
      <c r="I423" s="54" t="n">
        <f aca="false">IF(G423=0,0,ROUND(H423/G423*100,2))</f>
        <v>78.2</v>
      </c>
      <c r="J423" s="56" t="s">
        <v>15551</v>
      </c>
      <c r="K423" s="56" t="n">
        <v>4</v>
      </c>
      <c r="L423" s="56" t="n">
        <v>134</v>
      </c>
      <c r="M423" s="56" t="n">
        <v>3.15</v>
      </c>
      <c r="N423" s="56" t="n">
        <v>497761</v>
      </c>
      <c r="O423" s="56" t="s">
        <v>10066</v>
      </c>
      <c r="P423" s="55" t="n">
        <f aca="false">G423-H423</f>
        <v>5624</v>
      </c>
      <c r="Q423" s="55" t="str">
        <f aca="false">IF(I423&gt;=90,"Over-Utilized",IF(I423&gt;=70,"Optimal","Under-Utilized"))</f>
        <v>Optimal</v>
      </c>
      <c r="R423" s="55" t="n">
        <f aca="false">ROUND(100-I423,2)</f>
        <v>21.8</v>
      </c>
    </row>
    <row r="424" customFormat="false" ht="15" hidden="false" customHeight="true" outlineLevel="0" collapsed="false">
      <c r="A424" s="52" t="s">
        <v>1754</v>
      </c>
      <c r="B424" s="52" t="s">
        <v>15543</v>
      </c>
      <c r="C424" s="52" t="s">
        <v>27</v>
      </c>
      <c r="D424" s="52" t="s">
        <v>10104</v>
      </c>
      <c r="E424" s="52" t="s">
        <v>15544</v>
      </c>
      <c r="F424" s="52" t="s">
        <v>15539</v>
      </c>
      <c r="G424" s="52" t="n">
        <v>43177</v>
      </c>
      <c r="H424" s="52" t="n">
        <v>33039</v>
      </c>
      <c r="I424" s="54" t="n">
        <f aca="false">IF(G424=0,0,ROUND(H424/G424*100,2))</f>
        <v>76.52</v>
      </c>
      <c r="J424" s="52" t="s">
        <v>15540</v>
      </c>
      <c r="K424" s="52" t="n">
        <v>11</v>
      </c>
      <c r="L424" s="52" t="n">
        <v>21</v>
      </c>
      <c r="M424" s="52" t="n">
        <v>2.24</v>
      </c>
      <c r="N424" s="52" t="n">
        <v>366893</v>
      </c>
      <c r="O424" s="52" t="s">
        <v>10061</v>
      </c>
      <c r="P424" s="55" t="n">
        <f aca="false">G424-H424</f>
        <v>10138</v>
      </c>
      <c r="Q424" s="55" t="str">
        <f aca="false">IF(I424&gt;=90,"Over-Utilized",IF(I424&gt;=70,"Optimal","Under-Utilized"))</f>
        <v>Optimal</v>
      </c>
      <c r="R424" s="55" t="n">
        <f aca="false">ROUND(100-I424,2)</f>
        <v>23.48</v>
      </c>
    </row>
    <row r="425" customFormat="false" ht="15" hidden="false" customHeight="true" outlineLevel="0" collapsed="false">
      <c r="A425" s="56" t="s">
        <v>3025</v>
      </c>
      <c r="B425" s="56" t="s">
        <v>15562</v>
      </c>
      <c r="C425" s="56" t="s">
        <v>25</v>
      </c>
      <c r="D425" s="56" t="s">
        <v>10078</v>
      </c>
      <c r="E425" s="56" t="s">
        <v>15550</v>
      </c>
      <c r="F425" s="56" t="s">
        <v>15545</v>
      </c>
      <c r="G425" s="56" t="n">
        <v>24261</v>
      </c>
      <c r="H425" s="56" t="n">
        <v>5190</v>
      </c>
      <c r="I425" s="54" t="n">
        <f aca="false">IF(G425=0,0,ROUND(H425/G425*100,2))</f>
        <v>21.39</v>
      </c>
      <c r="J425" s="56" t="s">
        <v>15540</v>
      </c>
      <c r="K425" s="56" t="n">
        <v>2</v>
      </c>
      <c r="L425" s="56" t="n">
        <v>179</v>
      </c>
      <c r="M425" s="56" t="n">
        <v>2.74</v>
      </c>
      <c r="N425" s="56" t="n">
        <v>473224</v>
      </c>
      <c r="O425" s="56" t="s">
        <v>10066</v>
      </c>
      <c r="P425" s="55" t="n">
        <f aca="false">G425-H425</f>
        <v>19071</v>
      </c>
      <c r="Q425" s="55" t="str">
        <f aca="false">IF(I425&gt;=90,"Over-Utilized",IF(I425&gt;=70,"Optimal","Under-Utilized"))</f>
        <v>Under-Utilized</v>
      </c>
      <c r="R425" s="55" t="n">
        <f aca="false">ROUND(100-I425,2)</f>
        <v>78.61</v>
      </c>
    </row>
    <row r="426" customFormat="false" ht="15" hidden="false" customHeight="true" outlineLevel="0" collapsed="false">
      <c r="A426" s="52" t="s">
        <v>1179</v>
      </c>
      <c r="B426" s="52" t="s">
        <v>15573</v>
      </c>
      <c r="C426" s="52" t="s">
        <v>25</v>
      </c>
      <c r="D426" s="52" t="s">
        <v>10073</v>
      </c>
      <c r="E426" s="52" t="s">
        <v>15542</v>
      </c>
      <c r="F426" s="52" t="s">
        <v>15547</v>
      </c>
      <c r="G426" s="52" t="n">
        <v>25161</v>
      </c>
      <c r="H426" s="52" t="n">
        <v>519</v>
      </c>
      <c r="I426" s="54" t="n">
        <f aca="false">IF(G426=0,0,ROUND(H426/G426*100,2))</f>
        <v>2.06</v>
      </c>
      <c r="J426" s="52" t="s">
        <v>15548</v>
      </c>
      <c r="K426" s="52" t="n">
        <v>17</v>
      </c>
      <c r="L426" s="52" t="n">
        <v>147</v>
      </c>
      <c r="M426" s="52" t="n">
        <v>4.46</v>
      </c>
      <c r="N426" s="52" t="n">
        <v>194152</v>
      </c>
      <c r="O426" s="52" t="s">
        <v>10061</v>
      </c>
      <c r="P426" s="55" t="n">
        <f aca="false">G426-H426</f>
        <v>24642</v>
      </c>
      <c r="Q426" s="55" t="str">
        <f aca="false">IF(I426&gt;=90,"Over-Utilized",IF(I426&gt;=70,"Optimal","Under-Utilized"))</f>
        <v>Under-Utilized</v>
      </c>
      <c r="R426" s="55" t="n">
        <f aca="false">ROUND(100-I426,2)</f>
        <v>97.94</v>
      </c>
    </row>
    <row r="427" customFormat="false" ht="15" hidden="false" customHeight="true" outlineLevel="0" collapsed="false">
      <c r="A427" s="56" t="s">
        <v>5600</v>
      </c>
      <c r="B427" s="56" t="s">
        <v>15580</v>
      </c>
      <c r="C427" s="56" t="s">
        <v>20</v>
      </c>
      <c r="D427" s="56" t="s">
        <v>10063</v>
      </c>
      <c r="E427" s="56" t="s">
        <v>15544</v>
      </c>
      <c r="F427" s="56" t="s">
        <v>15539</v>
      </c>
      <c r="G427" s="56" t="n">
        <v>48267</v>
      </c>
      <c r="H427" s="56" t="n">
        <v>12246</v>
      </c>
      <c r="I427" s="54" t="n">
        <f aca="false">IF(G427=0,0,ROUND(H427/G427*100,2))</f>
        <v>25.37</v>
      </c>
      <c r="J427" s="56" t="s">
        <v>15548</v>
      </c>
      <c r="K427" s="56" t="n">
        <v>15</v>
      </c>
      <c r="L427" s="56" t="n">
        <v>16</v>
      </c>
      <c r="M427" s="56" t="n">
        <v>3.92</v>
      </c>
      <c r="N427" s="56" t="n">
        <v>490187</v>
      </c>
      <c r="O427" s="56" t="s">
        <v>10066</v>
      </c>
      <c r="P427" s="55" t="n">
        <f aca="false">G427-H427</f>
        <v>36021</v>
      </c>
      <c r="Q427" s="55" t="str">
        <f aca="false">IF(I427&gt;=90,"Over-Utilized",IF(I427&gt;=70,"Optimal","Under-Utilized"))</f>
        <v>Under-Utilized</v>
      </c>
      <c r="R427" s="55" t="n">
        <f aca="false">ROUND(100-I427,2)</f>
        <v>74.63</v>
      </c>
    </row>
    <row r="428" customFormat="false" ht="15" hidden="false" customHeight="true" outlineLevel="0" collapsed="false">
      <c r="A428" s="52" t="s">
        <v>3028</v>
      </c>
      <c r="B428" s="52" t="s">
        <v>15586</v>
      </c>
      <c r="C428" s="52" t="s">
        <v>25</v>
      </c>
      <c r="D428" s="52" t="s">
        <v>10104</v>
      </c>
      <c r="E428" s="52" t="s">
        <v>15542</v>
      </c>
      <c r="F428" s="52" t="s">
        <v>15539</v>
      </c>
      <c r="G428" s="52" t="n">
        <v>49471</v>
      </c>
      <c r="H428" s="52" t="n">
        <v>4550</v>
      </c>
      <c r="I428" s="54" t="n">
        <f aca="false">IF(G428=0,0,ROUND(H428/G428*100,2))</f>
        <v>9.2</v>
      </c>
      <c r="J428" s="52" t="s">
        <v>15548</v>
      </c>
      <c r="K428" s="52" t="n">
        <v>5</v>
      </c>
      <c r="L428" s="52" t="n">
        <v>16</v>
      </c>
      <c r="M428" s="52" t="n">
        <v>4.95</v>
      </c>
      <c r="N428" s="52" t="n">
        <v>448768</v>
      </c>
      <c r="O428" s="52" t="s">
        <v>10061</v>
      </c>
      <c r="P428" s="55" t="n">
        <f aca="false">G428-H428</f>
        <v>44921</v>
      </c>
      <c r="Q428" s="55" t="str">
        <f aca="false">IF(I428&gt;=90,"Over-Utilized",IF(I428&gt;=70,"Optimal","Under-Utilized"))</f>
        <v>Under-Utilized</v>
      </c>
      <c r="R428" s="55" t="n">
        <f aca="false">ROUND(100-I428,2)</f>
        <v>90.8</v>
      </c>
    </row>
    <row r="429" customFormat="false" ht="15" hidden="false" customHeight="true" outlineLevel="0" collapsed="false">
      <c r="A429" s="56" t="s">
        <v>3497</v>
      </c>
      <c r="B429" s="56" t="s">
        <v>15583</v>
      </c>
      <c r="C429" s="56" t="s">
        <v>14</v>
      </c>
      <c r="D429" s="56" t="s">
        <v>10078</v>
      </c>
      <c r="E429" s="56" t="s">
        <v>15554</v>
      </c>
      <c r="F429" s="56" t="s">
        <v>15539</v>
      </c>
      <c r="G429" s="56" t="n">
        <v>1211</v>
      </c>
      <c r="H429" s="56" t="n">
        <v>901</v>
      </c>
      <c r="I429" s="54" t="n">
        <f aca="false">IF(G429=0,0,ROUND(H429/G429*100,2))</f>
        <v>74.4</v>
      </c>
      <c r="J429" s="56" t="s">
        <v>15548</v>
      </c>
      <c r="K429" s="56" t="n">
        <v>19</v>
      </c>
      <c r="L429" s="56" t="n">
        <v>27</v>
      </c>
      <c r="M429" s="56" t="n">
        <v>3.44</v>
      </c>
      <c r="N429" s="56" t="n">
        <v>72031</v>
      </c>
      <c r="O429" s="56" t="s">
        <v>10061</v>
      </c>
      <c r="P429" s="55" t="n">
        <f aca="false">G429-H429</f>
        <v>310</v>
      </c>
      <c r="Q429" s="55" t="str">
        <f aca="false">IF(I429&gt;=90,"Over-Utilized",IF(I429&gt;=70,"Optimal","Under-Utilized"))</f>
        <v>Optimal</v>
      </c>
      <c r="R429" s="55" t="n">
        <f aca="false">ROUND(100-I429,2)</f>
        <v>25.6</v>
      </c>
    </row>
    <row r="430" customFormat="false" ht="15" hidden="false" customHeight="true" outlineLevel="0" collapsed="false">
      <c r="A430" s="52" t="s">
        <v>3831</v>
      </c>
      <c r="B430" s="52" t="s">
        <v>15581</v>
      </c>
      <c r="C430" s="52" t="s">
        <v>23</v>
      </c>
      <c r="D430" s="52" t="s">
        <v>10190</v>
      </c>
      <c r="E430" s="52" t="s">
        <v>15550</v>
      </c>
      <c r="F430" s="52" t="s">
        <v>15539</v>
      </c>
      <c r="G430" s="52" t="n">
        <v>33741</v>
      </c>
      <c r="H430" s="52" t="n">
        <v>22919</v>
      </c>
      <c r="I430" s="54" t="n">
        <f aca="false">IF(G430=0,0,ROUND(H430/G430*100,2))</f>
        <v>67.93</v>
      </c>
      <c r="J430" s="52" t="s">
        <v>15548</v>
      </c>
      <c r="K430" s="52" t="n">
        <v>13</v>
      </c>
      <c r="L430" s="52" t="n">
        <v>181</v>
      </c>
      <c r="M430" s="52" t="n">
        <v>3.5</v>
      </c>
      <c r="N430" s="52" t="n">
        <v>285747</v>
      </c>
      <c r="O430" s="52" t="s">
        <v>10066</v>
      </c>
      <c r="P430" s="55" t="n">
        <f aca="false">G430-H430</f>
        <v>10822</v>
      </c>
      <c r="Q430" s="55" t="str">
        <f aca="false">IF(I430&gt;=90,"Over-Utilized",IF(I430&gt;=70,"Optimal","Under-Utilized"))</f>
        <v>Under-Utilized</v>
      </c>
      <c r="R430" s="55" t="n">
        <f aca="false">ROUND(100-I430,2)</f>
        <v>32.07</v>
      </c>
    </row>
    <row r="431" customFormat="false" ht="15" hidden="false" customHeight="true" outlineLevel="0" collapsed="false">
      <c r="A431" s="56" t="s">
        <v>6729</v>
      </c>
      <c r="B431" s="56" t="s">
        <v>15541</v>
      </c>
      <c r="C431" s="56" t="s">
        <v>25</v>
      </c>
      <c r="D431" s="56" t="s">
        <v>10058</v>
      </c>
      <c r="E431" s="56" t="s">
        <v>15560</v>
      </c>
      <c r="F431" s="56" t="s">
        <v>15545</v>
      </c>
      <c r="G431" s="56" t="n">
        <v>33174</v>
      </c>
      <c r="H431" s="56" t="n">
        <v>28190</v>
      </c>
      <c r="I431" s="54" t="n">
        <f aca="false">IF(G431=0,0,ROUND(H431/G431*100,2))</f>
        <v>84.98</v>
      </c>
      <c r="J431" s="56" t="s">
        <v>15551</v>
      </c>
      <c r="K431" s="56" t="n">
        <v>20</v>
      </c>
      <c r="L431" s="56" t="n">
        <v>128</v>
      </c>
      <c r="M431" s="56" t="n">
        <v>1.1</v>
      </c>
      <c r="N431" s="56" t="n">
        <v>223564</v>
      </c>
      <c r="O431" s="56" t="s">
        <v>10061</v>
      </c>
      <c r="P431" s="55" t="n">
        <f aca="false">G431-H431</f>
        <v>4984</v>
      </c>
      <c r="Q431" s="55" t="str">
        <f aca="false">IF(I431&gt;=90,"Over-Utilized",IF(I431&gt;=70,"Optimal","Under-Utilized"))</f>
        <v>Optimal</v>
      </c>
      <c r="R431" s="55" t="n">
        <f aca="false">ROUND(100-I431,2)</f>
        <v>15.02</v>
      </c>
    </row>
    <row r="432" customFormat="false" ht="15" hidden="false" customHeight="true" outlineLevel="0" collapsed="false">
      <c r="A432" s="52" t="s">
        <v>5840</v>
      </c>
      <c r="B432" s="52" t="s">
        <v>15568</v>
      </c>
      <c r="C432" s="52" t="s">
        <v>17</v>
      </c>
      <c r="D432" s="52" t="s">
        <v>10087</v>
      </c>
      <c r="E432" s="52" t="s">
        <v>10063</v>
      </c>
      <c r="F432" s="52" t="s">
        <v>15539</v>
      </c>
      <c r="G432" s="52" t="n">
        <v>7893</v>
      </c>
      <c r="H432" s="52" t="n">
        <v>4913</v>
      </c>
      <c r="I432" s="54" t="n">
        <f aca="false">IF(G432=0,0,ROUND(H432/G432*100,2))</f>
        <v>62.25</v>
      </c>
      <c r="J432" s="52" t="s">
        <v>15551</v>
      </c>
      <c r="K432" s="52" t="n">
        <v>14</v>
      </c>
      <c r="L432" s="52" t="n">
        <v>88</v>
      </c>
      <c r="M432" s="52" t="n">
        <v>2.45</v>
      </c>
      <c r="N432" s="52" t="n">
        <v>483863</v>
      </c>
      <c r="O432" s="52" t="s">
        <v>10066</v>
      </c>
      <c r="P432" s="55" t="n">
        <f aca="false">G432-H432</f>
        <v>2980</v>
      </c>
      <c r="Q432" s="55" t="str">
        <f aca="false">IF(I432&gt;=90,"Over-Utilized",IF(I432&gt;=70,"Optimal","Under-Utilized"))</f>
        <v>Under-Utilized</v>
      </c>
      <c r="R432" s="55" t="n">
        <f aca="false">ROUND(100-I432,2)</f>
        <v>37.75</v>
      </c>
    </row>
    <row r="433" customFormat="false" ht="15" hidden="false" customHeight="true" outlineLevel="0" collapsed="false">
      <c r="A433" s="56" t="s">
        <v>13689</v>
      </c>
      <c r="B433" s="56" t="s">
        <v>15559</v>
      </c>
      <c r="C433" s="56" t="s">
        <v>23</v>
      </c>
      <c r="D433" s="56" t="s">
        <v>10069</v>
      </c>
      <c r="E433" s="56" t="s">
        <v>15542</v>
      </c>
      <c r="F433" s="56" t="s">
        <v>15539</v>
      </c>
      <c r="G433" s="56" t="n">
        <v>42663</v>
      </c>
      <c r="H433" s="56" t="n">
        <v>21136</v>
      </c>
      <c r="I433" s="54" t="n">
        <f aca="false">IF(G433=0,0,ROUND(H433/G433*100,2))</f>
        <v>49.54</v>
      </c>
      <c r="J433" s="56" t="s">
        <v>15551</v>
      </c>
      <c r="K433" s="56" t="n">
        <v>5</v>
      </c>
      <c r="L433" s="56" t="n">
        <v>161</v>
      </c>
      <c r="M433" s="56" t="n">
        <v>4.18</v>
      </c>
      <c r="N433" s="56" t="n">
        <v>117183</v>
      </c>
      <c r="O433" s="56" t="s">
        <v>10061</v>
      </c>
      <c r="P433" s="55" t="n">
        <f aca="false">G433-H433</f>
        <v>21527</v>
      </c>
      <c r="Q433" s="55" t="str">
        <f aca="false">IF(I433&gt;=90,"Over-Utilized",IF(I433&gt;=70,"Optimal","Under-Utilized"))</f>
        <v>Under-Utilized</v>
      </c>
      <c r="R433" s="55" t="n">
        <f aca="false">ROUND(100-I433,2)</f>
        <v>50.46</v>
      </c>
    </row>
    <row r="434" customFormat="false" ht="15" hidden="false" customHeight="true" outlineLevel="0" collapsed="false">
      <c r="A434" s="52" t="s">
        <v>4937</v>
      </c>
      <c r="B434" s="52" t="s">
        <v>15558</v>
      </c>
      <c r="C434" s="52" t="s">
        <v>25</v>
      </c>
      <c r="D434" s="52" t="s">
        <v>10069</v>
      </c>
      <c r="E434" s="52" t="s">
        <v>15542</v>
      </c>
      <c r="F434" s="52" t="s">
        <v>15547</v>
      </c>
      <c r="G434" s="52" t="n">
        <v>8872</v>
      </c>
      <c r="H434" s="52" t="n">
        <v>8253</v>
      </c>
      <c r="I434" s="54" t="n">
        <f aca="false">IF(G434=0,0,ROUND(H434/G434*100,2))</f>
        <v>93.02</v>
      </c>
      <c r="J434" s="52" t="s">
        <v>15551</v>
      </c>
      <c r="K434" s="52" t="n">
        <v>20</v>
      </c>
      <c r="L434" s="52" t="n">
        <v>199</v>
      </c>
      <c r="M434" s="52" t="n">
        <v>3.48</v>
      </c>
      <c r="N434" s="52" t="n">
        <v>408686</v>
      </c>
      <c r="O434" s="52" t="s">
        <v>10061</v>
      </c>
      <c r="P434" s="55" t="n">
        <f aca="false">G434-H434</f>
        <v>619</v>
      </c>
      <c r="Q434" s="55" t="str">
        <f aca="false">IF(I434&gt;=90,"Over-Utilized",IF(I434&gt;=70,"Optimal","Under-Utilized"))</f>
        <v>Over-Utilized</v>
      </c>
      <c r="R434" s="55" t="n">
        <f aca="false">ROUND(100-I434,2)</f>
        <v>6.98</v>
      </c>
    </row>
    <row r="435" customFormat="false" ht="15" hidden="false" customHeight="true" outlineLevel="0" collapsed="false">
      <c r="A435" s="56" t="s">
        <v>13257</v>
      </c>
      <c r="B435" s="56" t="s">
        <v>15571</v>
      </c>
      <c r="C435" s="56" t="s">
        <v>27</v>
      </c>
      <c r="D435" s="56" t="s">
        <v>10069</v>
      </c>
      <c r="E435" s="56" t="s">
        <v>15560</v>
      </c>
      <c r="F435" s="56" t="s">
        <v>15545</v>
      </c>
      <c r="G435" s="56" t="n">
        <v>3941</v>
      </c>
      <c r="H435" s="56" t="n">
        <v>499</v>
      </c>
      <c r="I435" s="54" t="n">
        <f aca="false">IF(G435=0,0,ROUND(H435/G435*100,2))</f>
        <v>12.66</v>
      </c>
      <c r="J435" s="56" t="s">
        <v>15540</v>
      </c>
      <c r="K435" s="56" t="n">
        <v>10</v>
      </c>
      <c r="L435" s="56" t="n">
        <v>194</v>
      </c>
      <c r="M435" s="56" t="n">
        <v>2.86</v>
      </c>
      <c r="N435" s="56" t="n">
        <v>337533</v>
      </c>
      <c r="O435" s="56" t="s">
        <v>10061</v>
      </c>
      <c r="P435" s="55" t="n">
        <f aca="false">G435-H435</f>
        <v>3442</v>
      </c>
      <c r="Q435" s="55" t="str">
        <f aca="false">IF(I435&gt;=90,"Over-Utilized",IF(I435&gt;=70,"Optimal","Under-Utilized"))</f>
        <v>Under-Utilized</v>
      </c>
      <c r="R435" s="55" t="n">
        <f aca="false">ROUND(100-I435,2)</f>
        <v>87.34</v>
      </c>
    </row>
    <row r="436" customFormat="false" ht="15" hidden="false" customHeight="true" outlineLevel="0" collapsed="false">
      <c r="A436" s="52" t="s">
        <v>5496</v>
      </c>
      <c r="B436" s="52" t="s">
        <v>15572</v>
      </c>
      <c r="C436" s="52" t="s">
        <v>27</v>
      </c>
      <c r="D436" s="52" t="s">
        <v>10117</v>
      </c>
      <c r="E436" s="52" t="s">
        <v>10063</v>
      </c>
      <c r="F436" s="52" t="s">
        <v>15547</v>
      </c>
      <c r="G436" s="52" t="n">
        <v>36477</v>
      </c>
      <c r="H436" s="52" t="n">
        <v>8206</v>
      </c>
      <c r="I436" s="54" t="n">
        <f aca="false">IF(G436=0,0,ROUND(H436/G436*100,2))</f>
        <v>22.5</v>
      </c>
      <c r="J436" s="52" t="s">
        <v>15540</v>
      </c>
      <c r="K436" s="52" t="n">
        <v>17</v>
      </c>
      <c r="L436" s="52" t="n">
        <v>77</v>
      </c>
      <c r="M436" s="52" t="n">
        <v>2.79</v>
      </c>
      <c r="N436" s="52" t="n">
        <v>474743</v>
      </c>
      <c r="O436" s="52" t="s">
        <v>10061</v>
      </c>
      <c r="P436" s="55" t="n">
        <f aca="false">G436-H436</f>
        <v>28271</v>
      </c>
      <c r="Q436" s="55" t="str">
        <f aca="false">IF(I436&gt;=90,"Over-Utilized",IF(I436&gt;=70,"Optimal","Under-Utilized"))</f>
        <v>Under-Utilized</v>
      </c>
      <c r="R436" s="55" t="n">
        <f aca="false">ROUND(100-I436,2)</f>
        <v>77.5</v>
      </c>
    </row>
    <row r="437" customFormat="false" ht="15" hidden="false" customHeight="true" outlineLevel="0" collapsed="false">
      <c r="A437" s="56" t="s">
        <v>1050</v>
      </c>
      <c r="B437" s="56" t="s">
        <v>15553</v>
      </c>
      <c r="C437" s="56" t="s">
        <v>14</v>
      </c>
      <c r="D437" s="56" t="s">
        <v>10069</v>
      </c>
      <c r="E437" s="56" t="s">
        <v>15544</v>
      </c>
      <c r="F437" s="56" t="s">
        <v>15539</v>
      </c>
      <c r="G437" s="56" t="n">
        <v>30565</v>
      </c>
      <c r="H437" s="56" t="n">
        <v>20197</v>
      </c>
      <c r="I437" s="54" t="n">
        <f aca="false">IF(G437=0,0,ROUND(H437/G437*100,2))</f>
        <v>66.08</v>
      </c>
      <c r="J437" s="56" t="s">
        <v>15551</v>
      </c>
      <c r="K437" s="56" t="n">
        <v>12</v>
      </c>
      <c r="L437" s="56" t="n">
        <v>177</v>
      </c>
      <c r="M437" s="56" t="n">
        <v>2.98</v>
      </c>
      <c r="N437" s="56" t="n">
        <v>147272</v>
      </c>
      <c r="O437" s="56" t="s">
        <v>10061</v>
      </c>
      <c r="P437" s="55" t="n">
        <f aca="false">G437-H437</f>
        <v>10368</v>
      </c>
      <c r="Q437" s="55" t="str">
        <f aca="false">IF(I437&gt;=90,"Over-Utilized",IF(I437&gt;=70,"Optimal","Under-Utilized"))</f>
        <v>Under-Utilized</v>
      </c>
      <c r="R437" s="55" t="n">
        <f aca="false">ROUND(100-I437,2)</f>
        <v>33.92</v>
      </c>
    </row>
    <row r="438" customFormat="false" ht="15" hidden="false" customHeight="true" outlineLevel="0" collapsed="false">
      <c r="A438" s="52" t="s">
        <v>2140</v>
      </c>
      <c r="B438" s="52" t="s">
        <v>15572</v>
      </c>
      <c r="C438" s="52" t="s">
        <v>27</v>
      </c>
      <c r="D438" s="52" t="s">
        <v>10078</v>
      </c>
      <c r="E438" s="52" t="s">
        <v>15542</v>
      </c>
      <c r="F438" s="52" t="s">
        <v>15547</v>
      </c>
      <c r="G438" s="52" t="n">
        <v>26338</v>
      </c>
      <c r="H438" s="52" t="n">
        <v>20105</v>
      </c>
      <c r="I438" s="54" t="n">
        <f aca="false">IF(G438=0,0,ROUND(H438/G438*100,2))</f>
        <v>76.33</v>
      </c>
      <c r="J438" s="52" t="s">
        <v>15548</v>
      </c>
      <c r="K438" s="52" t="n">
        <v>13</v>
      </c>
      <c r="L438" s="52" t="n">
        <v>47</v>
      </c>
      <c r="M438" s="52" t="n">
        <v>3.98</v>
      </c>
      <c r="N438" s="52" t="n">
        <v>429059</v>
      </c>
      <c r="O438" s="52" t="s">
        <v>10061</v>
      </c>
      <c r="P438" s="55" t="n">
        <f aca="false">G438-H438</f>
        <v>6233</v>
      </c>
      <c r="Q438" s="55" t="str">
        <f aca="false">IF(I438&gt;=90,"Over-Utilized",IF(I438&gt;=70,"Optimal","Under-Utilized"))</f>
        <v>Optimal</v>
      </c>
      <c r="R438" s="55" t="n">
        <f aca="false">ROUND(100-I438,2)</f>
        <v>23.67</v>
      </c>
    </row>
    <row r="439" customFormat="false" ht="15" hidden="false" customHeight="true" outlineLevel="0" collapsed="false">
      <c r="A439" s="56" t="s">
        <v>6416</v>
      </c>
      <c r="B439" s="56" t="s">
        <v>15568</v>
      </c>
      <c r="C439" s="56" t="s">
        <v>17</v>
      </c>
      <c r="D439" s="56" t="s">
        <v>10087</v>
      </c>
      <c r="E439" s="56" t="s">
        <v>10063</v>
      </c>
      <c r="F439" s="56" t="s">
        <v>15539</v>
      </c>
      <c r="G439" s="56" t="n">
        <v>46680</v>
      </c>
      <c r="H439" s="56" t="n">
        <v>25201</v>
      </c>
      <c r="I439" s="54" t="n">
        <f aca="false">IF(G439=0,0,ROUND(H439/G439*100,2))</f>
        <v>53.99</v>
      </c>
      <c r="J439" s="56" t="s">
        <v>15548</v>
      </c>
      <c r="K439" s="56" t="n">
        <v>6</v>
      </c>
      <c r="L439" s="56" t="n">
        <v>107</v>
      </c>
      <c r="M439" s="56" t="n">
        <v>4.14</v>
      </c>
      <c r="N439" s="56" t="n">
        <v>100371</v>
      </c>
      <c r="O439" s="56" t="s">
        <v>10061</v>
      </c>
      <c r="P439" s="55" t="n">
        <f aca="false">G439-H439</f>
        <v>21479</v>
      </c>
      <c r="Q439" s="55" t="str">
        <f aca="false">IF(I439&gt;=90,"Over-Utilized",IF(I439&gt;=70,"Optimal","Under-Utilized"))</f>
        <v>Under-Utilized</v>
      </c>
      <c r="R439" s="55" t="n">
        <f aca="false">ROUND(100-I439,2)</f>
        <v>46.01</v>
      </c>
    </row>
    <row r="440" customFormat="false" ht="15" hidden="false" customHeight="true" outlineLevel="0" collapsed="false">
      <c r="A440" s="52" t="s">
        <v>2029</v>
      </c>
      <c r="B440" s="52" t="s">
        <v>15566</v>
      </c>
      <c r="C440" s="52" t="s">
        <v>11</v>
      </c>
      <c r="D440" s="52" t="s">
        <v>10132</v>
      </c>
      <c r="E440" s="52" t="s">
        <v>15550</v>
      </c>
      <c r="F440" s="52" t="s">
        <v>15545</v>
      </c>
      <c r="G440" s="52" t="n">
        <v>28540</v>
      </c>
      <c r="H440" s="52" t="n">
        <v>19478</v>
      </c>
      <c r="I440" s="54" t="n">
        <f aca="false">IF(G440=0,0,ROUND(H440/G440*100,2))</f>
        <v>68.25</v>
      </c>
      <c r="J440" s="52" t="s">
        <v>15548</v>
      </c>
      <c r="K440" s="52" t="n">
        <v>3</v>
      </c>
      <c r="L440" s="52" t="n">
        <v>64</v>
      </c>
      <c r="M440" s="52" t="n">
        <v>3.32</v>
      </c>
      <c r="N440" s="52" t="n">
        <v>160392</v>
      </c>
      <c r="O440" s="52" t="s">
        <v>10066</v>
      </c>
      <c r="P440" s="55" t="n">
        <f aca="false">G440-H440</f>
        <v>9062</v>
      </c>
      <c r="Q440" s="55" t="str">
        <f aca="false">IF(I440&gt;=90,"Over-Utilized",IF(I440&gt;=70,"Optimal","Under-Utilized"))</f>
        <v>Under-Utilized</v>
      </c>
      <c r="R440" s="55" t="n">
        <f aca="false">ROUND(100-I440,2)</f>
        <v>31.75</v>
      </c>
    </row>
    <row r="441" customFormat="false" ht="15" hidden="false" customHeight="true" outlineLevel="0" collapsed="false">
      <c r="A441" s="56" t="s">
        <v>762</v>
      </c>
      <c r="B441" s="56" t="s">
        <v>15565</v>
      </c>
      <c r="C441" s="56" t="s">
        <v>11</v>
      </c>
      <c r="D441" s="56" t="s">
        <v>10190</v>
      </c>
      <c r="E441" s="56" t="s">
        <v>15542</v>
      </c>
      <c r="F441" s="56" t="s">
        <v>15539</v>
      </c>
      <c r="G441" s="56" t="n">
        <v>15204</v>
      </c>
      <c r="H441" s="56" t="n">
        <v>948</v>
      </c>
      <c r="I441" s="54" t="n">
        <f aca="false">IF(G441=0,0,ROUND(H441/G441*100,2))</f>
        <v>6.24</v>
      </c>
      <c r="J441" s="56" t="s">
        <v>15548</v>
      </c>
      <c r="K441" s="56" t="n">
        <v>18</v>
      </c>
      <c r="L441" s="56" t="n">
        <v>198</v>
      </c>
      <c r="M441" s="56" t="n">
        <v>3.76</v>
      </c>
      <c r="N441" s="56" t="n">
        <v>264849</v>
      </c>
      <c r="O441" s="56" t="s">
        <v>10061</v>
      </c>
      <c r="P441" s="55" t="n">
        <f aca="false">G441-H441</f>
        <v>14256</v>
      </c>
      <c r="Q441" s="55" t="str">
        <f aca="false">IF(I441&gt;=90,"Over-Utilized",IF(I441&gt;=70,"Optimal","Under-Utilized"))</f>
        <v>Under-Utilized</v>
      </c>
      <c r="R441" s="55" t="n">
        <f aca="false">ROUND(100-I441,2)</f>
        <v>93.76</v>
      </c>
    </row>
    <row r="442" customFormat="false" ht="15" hidden="false" customHeight="true" outlineLevel="0" collapsed="false">
      <c r="A442" s="52" t="s">
        <v>4001</v>
      </c>
      <c r="B442" s="52" t="s">
        <v>15582</v>
      </c>
      <c r="C442" s="52" t="s">
        <v>23</v>
      </c>
      <c r="D442" s="52" t="s">
        <v>10087</v>
      </c>
      <c r="E442" s="52" t="s">
        <v>10063</v>
      </c>
      <c r="F442" s="52" t="s">
        <v>15547</v>
      </c>
      <c r="G442" s="52" t="n">
        <v>22589</v>
      </c>
      <c r="H442" s="52" t="n">
        <v>11162</v>
      </c>
      <c r="I442" s="54" t="n">
        <f aca="false">IF(G442=0,0,ROUND(H442/G442*100,2))</f>
        <v>49.41</v>
      </c>
      <c r="J442" s="52" t="s">
        <v>15548</v>
      </c>
      <c r="K442" s="52" t="n">
        <v>6</v>
      </c>
      <c r="L442" s="52" t="n">
        <v>163</v>
      </c>
      <c r="M442" s="52" t="n">
        <v>3.54</v>
      </c>
      <c r="N442" s="52" t="n">
        <v>398998</v>
      </c>
      <c r="O442" s="52" t="s">
        <v>10066</v>
      </c>
      <c r="P442" s="55" t="n">
        <f aca="false">G442-H442</f>
        <v>11427</v>
      </c>
      <c r="Q442" s="55" t="str">
        <f aca="false">IF(I442&gt;=90,"Over-Utilized",IF(I442&gt;=70,"Optimal","Under-Utilized"))</f>
        <v>Under-Utilized</v>
      </c>
      <c r="R442" s="55" t="n">
        <f aca="false">ROUND(100-I442,2)</f>
        <v>50.59</v>
      </c>
    </row>
    <row r="443" customFormat="false" ht="15" hidden="false" customHeight="true" outlineLevel="0" collapsed="false">
      <c r="A443" s="56" t="s">
        <v>7392</v>
      </c>
      <c r="B443" s="56" t="s">
        <v>15543</v>
      </c>
      <c r="C443" s="56" t="s">
        <v>27</v>
      </c>
      <c r="D443" s="56" t="s">
        <v>10063</v>
      </c>
      <c r="E443" s="56" t="s">
        <v>15550</v>
      </c>
      <c r="F443" s="56" t="s">
        <v>15539</v>
      </c>
      <c r="G443" s="56" t="n">
        <v>32460</v>
      </c>
      <c r="H443" s="56" t="n">
        <v>16820</v>
      </c>
      <c r="I443" s="54" t="n">
        <f aca="false">IF(G443=0,0,ROUND(H443/G443*100,2))</f>
        <v>51.82</v>
      </c>
      <c r="J443" s="56" t="s">
        <v>15548</v>
      </c>
      <c r="K443" s="56" t="n">
        <v>14</v>
      </c>
      <c r="L443" s="56" t="n">
        <v>161</v>
      </c>
      <c r="M443" s="56" t="n">
        <v>4.35</v>
      </c>
      <c r="N443" s="56" t="n">
        <v>315155</v>
      </c>
      <c r="O443" s="56" t="s">
        <v>10061</v>
      </c>
      <c r="P443" s="55" t="n">
        <f aca="false">G443-H443</f>
        <v>15640</v>
      </c>
      <c r="Q443" s="55" t="str">
        <f aca="false">IF(I443&gt;=90,"Over-Utilized",IF(I443&gt;=70,"Optimal","Under-Utilized"))</f>
        <v>Under-Utilized</v>
      </c>
      <c r="R443" s="55" t="n">
        <f aca="false">ROUND(100-I443,2)</f>
        <v>48.18</v>
      </c>
    </row>
    <row r="444" customFormat="false" ht="15" hidden="false" customHeight="true" outlineLevel="0" collapsed="false">
      <c r="A444" s="52" t="s">
        <v>9445</v>
      </c>
      <c r="B444" s="52" t="s">
        <v>15580</v>
      </c>
      <c r="C444" s="52" t="s">
        <v>20</v>
      </c>
      <c r="D444" s="52" t="s">
        <v>10132</v>
      </c>
      <c r="E444" s="52" t="s">
        <v>15544</v>
      </c>
      <c r="F444" s="52" t="s">
        <v>15547</v>
      </c>
      <c r="G444" s="52" t="n">
        <v>25142</v>
      </c>
      <c r="H444" s="52" t="n">
        <v>4304</v>
      </c>
      <c r="I444" s="54" t="n">
        <f aca="false">IF(G444=0,0,ROUND(H444/G444*100,2))</f>
        <v>17.12</v>
      </c>
      <c r="J444" s="52" t="s">
        <v>15548</v>
      </c>
      <c r="K444" s="52" t="n">
        <v>6</v>
      </c>
      <c r="L444" s="52" t="n">
        <v>158</v>
      </c>
      <c r="M444" s="52" t="n">
        <v>1.49</v>
      </c>
      <c r="N444" s="52" t="n">
        <v>248223</v>
      </c>
      <c r="O444" s="52" t="s">
        <v>10066</v>
      </c>
      <c r="P444" s="55" t="n">
        <f aca="false">G444-H444</f>
        <v>20838</v>
      </c>
      <c r="Q444" s="55" t="str">
        <f aca="false">IF(I444&gt;=90,"Over-Utilized",IF(I444&gt;=70,"Optimal","Under-Utilized"))</f>
        <v>Under-Utilized</v>
      </c>
      <c r="R444" s="55" t="n">
        <f aca="false">ROUND(100-I444,2)</f>
        <v>82.88</v>
      </c>
    </row>
    <row r="445" customFormat="false" ht="15" hidden="false" customHeight="true" outlineLevel="0" collapsed="false">
      <c r="A445" s="56" t="s">
        <v>7600</v>
      </c>
      <c r="B445" s="56" t="s">
        <v>15577</v>
      </c>
      <c r="C445" s="56" t="s">
        <v>11</v>
      </c>
      <c r="D445" s="56" t="s">
        <v>10132</v>
      </c>
      <c r="E445" s="56" t="s">
        <v>15544</v>
      </c>
      <c r="F445" s="56" t="s">
        <v>15539</v>
      </c>
      <c r="G445" s="56" t="n">
        <v>29278</v>
      </c>
      <c r="H445" s="56" t="n">
        <v>11298</v>
      </c>
      <c r="I445" s="54" t="n">
        <f aca="false">IF(G445=0,0,ROUND(H445/G445*100,2))</f>
        <v>38.59</v>
      </c>
      <c r="J445" s="56" t="s">
        <v>15540</v>
      </c>
      <c r="K445" s="56" t="n">
        <v>16</v>
      </c>
      <c r="L445" s="56" t="n">
        <v>105</v>
      </c>
      <c r="M445" s="56" t="n">
        <v>4.26</v>
      </c>
      <c r="N445" s="56" t="n">
        <v>339877</v>
      </c>
      <c r="O445" s="56" t="s">
        <v>10061</v>
      </c>
      <c r="P445" s="55" t="n">
        <f aca="false">G445-H445</f>
        <v>17980</v>
      </c>
      <c r="Q445" s="55" t="str">
        <f aca="false">IF(I445&gt;=90,"Over-Utilized",IF(I445&gt;=70,"Optimal","Under-Utilized"))</f>
        <v>Under-Utilized</v>
      </c>
      <c r="R445" s="55" t="n">
        <f aca="false">ROUND(100-I445,2)</f>
        <v>61.41</v>
      </c>
    </row>
    <row r="446" customFormat="false" ht="15" hidden="false" customHeight="true" outlineLevel="0" collapsed="false">
      <c r="A446" s="52" t="s">
        <v>785</v>
      </c>
      <c r="B446" s="52" t="s">
        <v>15571</v>
      </c>
      <c r="C446" s="52" t="s">
        <v>27</v>
      </c>
      <c r="D446" s="52" t="s">
        <v>10112</v>
      </c>
      <c r="E446" s="52" t="s">
        <v>15542</v>
      </c>
      <c r="F446" s="52" t="s">
        <v>15539</v>
      </c>
      <c r="G446" s="52" t="n">
        <v>22342</v>
      </c>
      <c r="H446" s="52" t="n">
        <v>16105</v>
      </c>
      <c r="I446" s="54" t="n">
        <f aca="false">IF(G446=0,0,ROUND(H446/G446*100,2))</f>
        <v>72.08</v>
      </c>
      <c r="J446" s="52" t="s">
        <v>15548</v>
      </c>
      <c r="K446" s="52" t="n">
        <v>16</v>
      </c>
      <c r="L446" s="52" t="n">
        <v>86</v>
      </c>
      <c r="M446" s="52" t="n">
        <v>1.42</v>
      </c>
      <c r="N446" s="52" t="n">
        <v>461583</v>
      </c>
      <c r="O446" s="52" t="s">
        <v>10061</v>
      </c>
      <c r="P446" s="55" t="n">
        <f aca="false">G446-H446</f>
        <v>6237</v>
      </c>
      <c r="Q446" s="55" t="str">
        <f aca="false">IF(I446&gt;=90,"Over-Utilized",IF(I446&gt;=70,"Optimal","Under-Utilized"))</f>
        <v>Optimal</v>
      </c>
      <c r="R446" s="55" t="n">
        <f aca="false">ROUND(100-I446,2)</f>
        <v>27.92</v>
      </c>
    </row>
    <row r="447" customFormat="false" ht="15" hidden="false" customHeight="true" outlineLevel="0" collapsed="false">
      <c r="A447" s="56" t="s">
        <v>4492</v>
      </c>
      <c r="B447" s="56" t="s">
        <v>15582</v>
      </c>
      <c r="C447" s="56" t="s">
        <v>23</v>
      </c>
      <c r="D447" s="56" t="s">
        <v>10069</v>
      </c>
      <c r="E447" s="56" t="s">
        <v>15550</v>
      </c>
      <c r="F447" s="56" t="s">
        <v>15539</v>
      </c>
      <c r="G447" s="56" t="n">
        <v>20779</v>
      </c>
      <c r="H447" s="56" t="n">
        <v>10761</v>
      </c>
      <c r="I447" s="54" t="n">
        <f aca="false">IF(G447=0,0,ROUND(H447/G447*100,2))</f>
        <v>51.79</v>
      </c>
      <c r="J447" s="56" t="s">
        <v>15551</v>
      </c>
      <c r="K447" s="56" t="n">
        <v>4</v>
      </c>
      <c r="L447" s="56" t="n">
        <v>27</v>
      </c>
      <c r="M447" s="56" t="n">
        <v>3.6</v>
      </c>
      <c r="N447" s="56" t="n">
        <v>272729</v>
      </c>
      <c r="O447" s="56" t="s">
        <v>10061</v>
      </c>
      <c r="P447" s="55" t="n">
        <f aca="false">G447-H447</f>
        <v>10018</v>
      </c>
      <c r="Q447" s="55" t="str">
        <f aca="false">IF(I447&gt;=90,"Over-Utilized",IF(I447&gt;=70,"Optimal","Under-Utilized"))</f>
        <v>Under-Utilized</v>
      </c>
      <c r="R447" s="55" t="n">
        <f aca="false">ROUND(100-I447,2)</f>
        <v>48.21</v>
      </c>
    </row>
    <row r="448" customFormat="false" ht="15" hidden="false" customHeight="true" outlineLevel="0" collapsed="false">
      <c r="A448" s="52" t="s">
        <v>8197</v>
      </c>
      <c r="B448" s="52" t="s">
        <v>15541</v>
      </c>
      <c r="C448" s="52" t="s">
        <v>25</v>
      </c>
      <c r="D448" s="52" t="s">
        <v>10117</v>
      </c>
      <c r="E448" s="52" t="s">
        <v>15560</v>
      </c>
      <c r="F448" s="52" t="s">
        <v>15539</v>
      </c>
      <c r="G448" s="52" t="n">
        <v>39509</v>
      </c>
      <c r="H448" s="52" t="n">
        <v>9522</v>
      </c>
      <c r="I448" s="54" t="n">
        <f aca="false">IF(G448=0,0,ROUND(H448/G448*100,2))</f>
        <v>24.1</v>
      </c>
      <c r="J448" s="52" t="s">
        <v>15540</v>
      </c>
      <c r="K448" s="52" t="n">
        <v>18</v>
      </c>
      <c r="L448" s="52" t="n">
        <v>18</v>
      </c>
      <c r="M448" s="52" t="n">
        <v>3.8</v>
      </c>
      <c r="N448" s="52" t="n">
        <v>134643</v>
      </c>
      <c r="O448" s="52" t="s">
        <v>10061</v>
      </c>
      <c r="P448" s="55" t="n">
        <f aca="false">G448-H448</f>
        <v>29987</v>
      </c>
      <c r="Q448" s="55" t="str">
        <f aca="false">IF(I448&gt;=90,"Over-Utilized",IF(I448&gt;=70,"Optimal","Under-Utilized"))</f>
        <v>Under-Utilized</v>
      </c>
      <c r="R448" s="55" t="n">
        <f aca="false">ROUND(100-I448,2)</f>
        <v>75.9</v>
      </c>
    </row>
    <row r="449" customFormat="false" ht="15" hidden="false" customHeight="true" outlineLevel="0" collapsed="false">
      <c r="A449" s="56" t="s">
        <v>7327</v>
      </c>
      <c r="B449" s="56" t="s">
        <v>15563</v>
      </c>
      <c r="C449" s="56" t="s">
        <v>14</v>
      </c>
      <c r="D449" s="56" t="s">
        <v>10117</v>
      </c>
      <c r="E449" s="56" t="s">
        <v>15544</v>
      </c>
      <c r="F449" s="56" t="s">
        <v>15545</v>
      </c>
      <c r="G449" s="56" t="n">
        <v>43182</v>
      </c>
      <c r="H449" s="56" t="n">
        <v>23390</v>
      </c>
      <c r="I449" s="54" t="n">
        <f aca="false">IF(G449=0,0,ROUND(H449/G449*100,2))</f>
        <v>54.17</v>
      </c>
      <c r="J449" s="56" t="s">
        <v>15548</v>
      </c>
      <c r="K449" s="56" t="n">
        <v>8</v>
      </c>
      <c r="L449" s="56" t="n">
        <v>157</v>
      </c>
      <c r="M449" s="56" t="n">
        <v>0.95</v>
      </c>
      <c r="N449" s="56" t="n">
        <v>291128</v>
      </c>
      <c r="O449" s="56" t="s">
        <v>10066</v>
      </c>
      <c r="P449" s="55" t="n">
        <f aca="false">G449-H449</f>
        <v>19792</v>
      </c>
      <c r="Q449" s="55" t="str">
        <f aca="false">IF(I449&gt;=90,"Over-Utilized",IF(I449&gt;=70,"Optimal","Under-Utilized"))</f>
        <v>Under-Utilized</v>
      </c>
      <c r="R449" s="55" t="n">
        <f aca="false">ROUND(100-I449,2)</f>
        <v>45.83</v>
      </c>
    </row>
    <row r="450" customFormat="false" ht="15" hidden="false" customHeight="true" outlineLevel="0" collapsed="false">
      <c r="A450" s="52" t="s">
        <v>3018</v>
      </c>
      <c r="B450" s="52" t="s">
        <v>15568</v>
      </c>
      <c r="C450" s="52" t="s">
        <v>17</v>
      </c>
      <c r="D450" s="52" t="s">
        <v>10058</v>
      </c>
      <c r="E450" s="52" t="s">
        <v>15542</v>
      </c>
      <c r="F450" s="52" t="s">
        <v>15539</v>
      </c>
      <c r="G450" s="52" t="n">
        <v>35134</v>
      </c>
      <c r="H450" s="52" t="n">
        <v>20971</v>
      </c>
      <c r="I450" s="54" t="n">
        <f aca="false">IF(G450=0,0,ROUND(H450/G450*100,2))</f>
        <v>59.69</v>
      </c>
      <c r="J450" s="52" t="s">
        <v>15540</v>
      </c>
      <c r="K450" s="52" t="n">
        <v>9</v>
      </c>
      <c r="L450" s="52" t="n">
        <v>158</v>
      </c>
      <c r="M450" s="52" t="n">
        <v>3.39</v>
      </c>
      <c r="N450" s="52" t="n">
        <v>172664</v>
      </c>
      <c r="O450" s="52" t="s">
        <v>10061</v>
      </c>
      <c r="P450" s="55" t="n">
        <f aca="false">G450-H450</f>
        <v>14163</v>
      </c>
      <c r="Q450" s="55" t="str">
        <f aca="false">IF(I450&gt;=90,"Over-Utilized",IF(I450&gt;=70,"Optimal","Under-Utilized"))</f>
        <v>Under-Utilized</v>
      </c>
      <c r="R450" s="55" t="n">
        <f aca="false">ROUND(100-I450,2)</f>
        <v>40.31</v>
      </c>
    </row>
    <row r="451" customFormat="false" ht="15" hidden="false" customHeight="true" outlineLevel="0" collapsed="false">
      <c r="A451" s="56" t="s">
        <v>700</v>
      </c>
      <c r="B451" s="56" t="s">
        <v>15555</v>
      </c>
      <c r="C451" s="56" t="s">
        <v>17</v>
      </c>
      <c r="D451" s="56" t="s">
        <v>10073</v>
      </c>
      <c r="E451" s="56" t="s">
        <v>15550</v>
      </c>
      <c r="F451" s="56" t="s">
        <v>15545</v>
      </c>
      <c r="G451" s="56" t="n">
        <v>47979</v>
      </c>
      <c r="H451" s="56" t="n">
        <v>4720</v>
      </c>
      <c r="I451" s="54" t="n">
        <f aca="false">IF(G451=0,0,ROUND(H451/G451*100,2))</f>
        <v>9.84</v>
      </c>
      <c r="J451" s="56" t="s">
        <v>15551</v>
      </c>
      <c r="K451" s="56" t="n">
        <v>20</v>
      </c>
      <c r="L451" s="56" t="n">
        <v>131</v>
      </c>
      <c r="M451" s="56" t="n">
        <v>1.67</v>
      </c>
      <c r="N451" s="56" t="n">
        <v>136828</v>
      </c>
      <c r="O451" s="56" t="s">
        <v>10061</v>
      </c>
      <c r="P451" s="55" t="n">
        <f aca="false">G451-H451</f>
        <v>43259</v>
      </c>
      <c r="Q451" s="55" t="str">
        <f aca="false">IF(I451&gt;=90,"Over-Utilized",IF(I451&gt;=70,"Optimal","Under-Utilized"))</f>
        <v>Under-Utilized</v>
      </c>
      <c r="R451" s="55" t="n">
        <f aca="false">ROUND(100-I451,2)</f>
        <v>90.16</v>
      </c>
    </row>
    <row r="452" customFormat="false" ht="15" hidden="false" customHeight="true" outlineLevel="0" collapsed="false">
      <c r="A452" s="52" t="s">
        <v>2442</v>
      </c>
      <c r="B452" s="52" t="s">
        <v>15586</v>
      </c>
      <c r="C452" s="52" t="s">
        <v>25</v>
      </c>
      <c r="D452" s="52" t="s">
        <v>10058</v>
      </c>
      <c r="E452" s="52" t="s">
        <v>15560</v>
      </c>
      <c r="F452" s="52" t="s">
        <v>15539</v>
      </c>
      <c r="G452" s="52" t="n">
        <v>39308</v>
      </c>
      <c r="H452" s="52" t="n">
        <v>10147</v>
      </c>
      <c r="I452" s="54" t="n">
        <f aca="false">IF(G452=0,0,ROUND(H452/G452*100,2))</f>
        <v>25.81</v>
      </c>
      <c r="J452" s="52" t="s">
        <v>15548</v>
      </c>
      <c r="K452" s="52" t="n">
        <v>18</v>
      </c>
      <c r="L452" s="52" t="n">
        <v>149</v>
      </c>
      <c r="M452" s="52" t="n">
        <v>4.45</v>
      </c>
      <c r="N452" s="52" t="n">
        <v>326729</v>
      </c>
      <c r="O452" s="52" t="s">
        <v>10061</v>
      </c>
      <c r="P452" s="55" t="n">
        <f aca="false">G452-H452</f>
        <v>29161</v>
      </c>
      <c r="Q452" s="55" t="str">
        <f aca="false">IF(I452&gt;=90,"Over-Utilized",IF(I452&gt;=70,"Optimal","Under-Utilized"))</f>
        <v>Under-Utilized</v>
      </c>
      <c r="R452" s="55" t="n">
        <f aca="false">ROUND(100-I452,2)</f>
        <v>74.19</v>
      </c>
    </row>
    <row r="453" customFormat="false" ht="15" hidden="false" customHeight="true" outlineLevel="0" collapsed="false">
      <c r="A453" s="56" t="s">
        <v>4251</v>
      </c>
      <c r="B453" s="56" t="s">
        <v>15559</v>
      </c>
      <c r="C453" s="56" t="s">
        <v>23</v>
      </c>
      <c r="D453" s="56" t="s">
        <v>10132</v>
      </c>
      <c r="E453" s="56" t="s">
        <v>15554</v>
      </c>
      <c r="F453" s="56" t="s">
        <v>15545</v>
      </c>
      <c r="G453" s="56" t="n">
        <v>11198</v>
      </c>
      <c r="H453" s="56" t="n">
        <v>10583</v>
      </c>
      <c r="I453" s="54" t="n">
        <f aca="false">IF(G453=0,0,ROUND(H453/G453*100,2))</f>
        <v>94.51</v>
      </c>
      <c r="J453" s="56" t="s">
        <v>15540</v>
      </c>
      <c r="K453" s="56" t="n">
        <v>8</v>
      </c>
      <c r="L453" s="56" t="n">
        <v>145</v>
      </c>
      <c r="M453" s="56" t="n">
        <v>1.88</v>
      </c>
      <c r="N453" s="56" t="n">
        <v>276259</v>
      </c>
      <c r="O453" s="56" t="s">
        <v>10061</v>
      </c>
      <c r="P453" s="55" t="n">
        <f aca="false">G453-H453</f>
        <v>615</v>
      </c>
      <c r="Q453" s="55" t="str">
        <f aca="false">IF(I453&gt;=90,"Over-Utilized",IF(I453&gt;=70,"Optimal","Under-Utilized"))</f>
        <v>Over-Utilized</v>
      </c>
      <c r="R453" s="55" t="n">
        <f aca="false">ROUND(100-I453,2)</f>
        <v>5.49</v>
      </c>
    </row>
    <row r="454" customFormat="false" ht="15" hidden="false" customHeight="true" outlineLevel="0" collapsed="false">
      <c r="A454" s="52" t="s">
        <v>6715</v>
      </c>
      <c r="B454" s="52" t="s">
        <v>15584</v>
      </c>
      <c r="C454" s="52" t="s">
        <v>17</v>
      </c>
      <c r="D454" s="52" t="s">
        <v>10058</v>
      </c>
      <c r="E454" s="52" t="s">
        <v>15550</v>
      </c>
      <c r="F454" s="52" t="s">
        <v>15545</v>
      </c>
      <c r="G454" s="52" t="n">
        <v>6842</v>
      </c>
      <c r="H454" s="52" t="n">
        <v>2961</v>
      </c>
      <c r="I454" s="54" t="n">
        <f aca="false">IF(G454=0,0,ROUND(H454/G454*100,2))</f>
        <v>43.28</v>
      </c>
      <c r="J454" s="52" t="s">
        <v>15540</v>
      </c>
      <c r="K454" s="52" t="n">
        <v>13</v>
      </c>
      <c r="L454" s="52" t="n">
        <v>111</v>
      </c>
      <c r="M454" s="52" t="n">
        <v>0.74</v>
      </c>
      <c r="N454" s="52" t="n">
        <v>91629</v>
      </c>
      <c r="O454" s="52" t="s">
        <v>10066</v>
      </c>
      <c r="P454" s="55" t="n">
        <f aca="false">G454-H454</f>
        <v>3881</v>
      </c>
      <c r="Q454" s="55" t="str">
        <f aca="false">IF(I454&gt;=90,"Over-Utilized",IF(I454&gt;=70,"Optimal","Under-Utilized"))</f>
        <v>Under-Utilized</v>
      </c>
      <c r="R454" s="55" t="n">
        <f aca="false">ROUND(100-I454,2)</f>
        <v>56.72</v>
      </c>
    </row>
    <row r="455" customFormat="false" ht="15" hidden="false" customHeight="true" outlineLevel="0" collapsed="false">
      <c r="A455" s="56" t="s">
        <v>1919</v>
      </c>
      <c r="B455" s="56" t="s">
        <v>15571</v>
      </c>
      <c r="C455" s="56" t="s">
        <v>27</v>
      </c>
      <c r="D455" s="56" t="s">
        <v>10117</v>
      </c>
      <c r="E455" s="56" t="s">
        <v>15554</v>
      </c>
      <c r="F455" s="56" t="s">
        <v>15545</v>
      </c>
      <c r="G455" s="56" t="n">
        <v>46030</v>
      </c>
      <c r="H455" s="56" t="n">
        <v>10875</v>
      </c>
      <c r="I455" s="54" t="n">
        <f aca="false">IF(G455=0,0,ROUND(H455/G455*100,2))</f>
        <v>23.63</v>
      </c>
      <c r="J455" s="56" t="s">
        <v>15540</v>
      </c>
      <c r="K455" s="56" t="n">
        <v>11</v>
      </c>
      <c r="L455" s="56" t="n">
        <v>116</v>
      </c>
      <c r="M455" s="56" t="n">
        <v>4.95</v>
      </c>
      <c r="N455" s="56" t="n">
        <v>51461</v>
      </c>
      <c r="O455" s="56" t="s">
        <v>10061</v>
      </c>
      <c r="P455" s="55" t="n">
        <f aca="false">G455-H455</f>
        <v>35155</v>
      </c>
      <c r="Q455" s="55" t="str">
        <f aca="false">IF(I455&gt;=90,"Over-Utilized",IF(I455&gt;=70,"Optimal","Under-Utilized"))</f>
        <v>Under-Utilized</v>
      </c>
      <c r="R455" s="55" t="n">
        <f aca="false">ROUND(100-I455,2)</f>
        <v>76.37</v>
      </c>
    </row>
    <row r="456" customFormat="false" ht="15" hidden="false" customHeight="true" outlineLevel="0" collapsed="false">
      <c r="A456" s="52" t="s">
        <v>2090</v>
      </c>
      <c r="B456" s="52" t="s">
        <v>15568</v>
      </c>
      <c r="C456" s="52" t="s">
        <v>17</v>
      </c>
      <c r="D456" s="52" t="s">
        <v>10087</v>
      </c>
      <c r="E456" s="52" t="s">
        <v>15544</v>
      </c>
      <c r="F456" s="52" t="s">
        <v>15539</v>
      </c>
      <c r="G456" s="52" t="n">
        <v>16107</v>
      </c>
      <c r="H456" s="52" t="n">
        <v>5898</v>
      </c>
      <c r="I456" s="54" t="n">
        <f aca="false">IF(G456=0,0,ROUND(H456/G456*100,2))</f>
        <v>36.62</v>
      </c>
      <c r="J456" s="52" t="s">
        <v>15551</v>
      </c>
      <c r="K456" s="52" t="n">
        <v>7</v>
      </c>
      <c r="L456" s="52" t="n">
        <v>46</v>
      </c>
      <c r="M456" s="52" t="n">
        <v>3.49</v>
      </c>
      <c r="N456" s="52" t="n">
        <v>306327</v>
      </c>
      <c r="O456" s="52" t="s">
        <v>10061</v>
      </c>
      <c r="P456" s="55" t="n">
        <f aca="false">G456-H456</f>
        <v>10209</v>
      </c>
      <c r="Q456" s="55" t="str">
        <f aca="false">IF(I456&gt;=90,"Over-Utilized",IF(I456&gt;=70,"Optimal","Under-Utilized"))</f>
        <v>Under-Utilized</v>
      </c>
      <c r="R456" s="55" t="n">
        <f aca="false">ROUND(100-I456,2)</f>
        <v>63.38</v>
      </c>
    </row>
    <row r="457" customFormat="false" ht="15" hidden="false" customHeight="true" outlineLevel="0" collapsed="false">
      <c r="A457" s="56" t="s">
        <v>3739</v>
      </c>
      <c r="B457" s="56" t="s">
        <v>15553</v>
      </c>
      <c r="C457" s="56" t="s">
        <v>14</v>
      </c>
      <c r="D457" s="56" t="s">
        <v>10190</v>
      </c>
      <c r="E457" s="56" t="s">
        <v>15554</v>
      </c>
      <c r="F457" s="56" t="s">
        <v>15547</v>
      </c>
      <c r="G457" s="56" t="n">
        <v>6463</v>
      </c>
      <c r="H457" s="56" t="n">
        <v>3943</v>
      </c>
      <c r="I457" s="54" t="n">
        <f aca="false">IF(G457=0,0,ROUND(H457/G457*100,2))</f>
        <v>61.01</v>
      </c>
      <c r="J457" s="56" t="s">
        <v>15540</v>
      </c>
      <c r="K457" s="56" t="n">
        <v>14</v>
      </c>
      <c r="L457" s="56" t="n">
        <v>108</v>
      </c>
      <c r="M457" s="56" t="n">
        <v>4.61</v>
      </c>
      <c r="N457" s="56" t="n">
        <v>463247</v>
      </c>
      <c r="O457" s="56" t="s">
        <v>10061</v>
      </c>
      <c r="P457" s="55" t="n">
        <f aca="false">G457-H457</f>
        <v>2520</v>
      </c>
      <c r="Q457" s="55" t="str">
        <f aca="false">IF(I457&gt;=90,"Over-Utilized",IF(I457&gt;=70,"Optimal","Under-Utilized"))</f>
        <v>Under-Utilized</v>
      </c>
      <c r="R457" s="55" t="n">
        <f aca="false">ROUND(100-I457,2)</f>
        <v>38.99</v>
      </c>
    </row>
    <row r="458" customFormat="false" ht="15" hidden="false" customHeight="true" outlineLevel="0" collapsed="false">
      <c r="A458" s="52" t="s">
        <v>7300</v>
      </c>
      <c r="B458" s="52" t="s">
        <v>15586</v>
      </c>
      <c r="C458" s="52" t="s">
        <v>25</v>
      </c>
      <c r="D458" s="52" t="s">
        <v>10112</v>
      </c>
      <c r="E458" s="52" t="s">
        <v>10063</v>
      </c>
      <c r="F458" s="52" t="s">
        <v>15547</v>
      </c>
      <c r="G458" s="52" t="n">
        <v>17986</v>
      </c>
      <c r="H458" s="52" t="n">
        <v>15775</v>
      </c>
      <c r="I458" s="54" t="n">
        <f aca="false">IF(G458=0,0,ROUND(H458/G458*100,2))</f>
        <v>87.71</v>
      </c>
      <c r="J458" s="52" t="s">
        <v>15540</v>
      </c>
      <c r="K458" s="52" t="n">
        <v>3</v>
      </c>
      <c r="L458" s="52" t="n">
        <v>73</v>
      </c>
      <c r="M458" s="52" t="n">
        <v>4.67</v>
      </c>
      <c r="N458" s="52" t="n">
        <v>286470</v>
      </c>
      <c r="O458" s="52" t="s">
        <v>10061</v>
      </c>
      <c r="P458" s="55" t="n">
        <f aca="false">G458-H458</f>
        <v>2211</v>
      </c>
      <c r="Q458" s="55" t="str">
        <f aca="false">IF(I458&gt;=90,"Over-Utilized",IF(I458&gt;=70,"Optimal","Under-Utilized"))</f>
        <v>Optimal</v>
      </c>
      <c r="R458" s="55" t="n">
        <f aca="false">ROUND(100-I458,2)</f>
        <v>12.29</v>
      </c>
    </row>
    <row r="459" customFormat="false" ht="15" hidden="false" customHeight="true" outlineLevel="0" collapsed="false">
      <c r="A459" s="56" t="s">
        <v>1740</v>
      </c>
      <c r="B459" s="56" t="s">
        <v>15568</v>
      </c>
      <c r="C459" s="56" t="s">
        <v>17</v>
      </c>
      <c r="D459" s="56" t="s">
        <v>10063</v>
      </c>
      <c r="E459" s="56" t="s">
        <v>15542</v>
      </c>
      <c r="F459" s="56" t="s">
        <v>15547</v>
      </c>
      <c r="G459" s="56" t="n">
        <v>29933</v>
      </c>
      <c r="H459" s="56" t="n">
        <v>19242</v>
      </c>
      <c r="I459" s="54" t="n">
        <f aca="false">IF(G459=0,0,ROUND(H459/G459*100,2))</f>
        <v>64.28</v>
      </c>
      <c r="J459" s="56" t="s">
        <v>15540</v>
      </c>
      <c r="K459" s="56" t="n">
        <v>6</v>
      </c>
      <c r="L459" s="56" t="n">
        <v>29</v>
      </c>
      <c r="M459" s="56" t="n">
        <v>1.67</v>
      </c>
      <c r="N459" s="56" t="n">
        <v>393145</v>
      </c>
      <c r="O459" s="56" t="s">
        <v>10061</v>
      </c>
      <c r="P459" s="55" t="n">
        <f aca="false">G459-H459</f>
        <v>10691</v>
      </c>
      <c r="Q459" s="55" t="str">
        <f aca="false">IF(I459&gt;=90,"Over-Utilized",IF(I459&gt;=70,"Optimal","Under-Utilized"))</f>
        <v>Under-Utilized</v>
      </c>
      <c r="R459" s="55" t="n">
        <f aca="false">ROUND(100-I459,2)</f>
        <v>35.72</v>
      </c>
    </row>
    <row r="460" customFormat="false" ht="15" hidden="false" customHeight="true" outlineLevel="0" collapsed="false">
      <c r="A460" s="52" t="s">
        <v>7001</v>
      </c>
      <c r="B460" s="52" t="s">
        <v>15564</v>
      </c>
      <c r="C460" s="52" t="s">
        <v>20</v>
      </c>
      <c r="D460" s="52" t="s">
        <v>10117</v>
      </c>
      <c r="E460" s="52" t="s">
        <v>15554</v>
      </c>
      <c r="F460" s="52" t="s">
        <v>15539</v>
      </c>
      <c r="G460" s="52" t="n">
        <v>12620</v>
      </c>
      <c r="H460" s="52" t="n">
        <v>307</v>
      </c>
      <c r="I460" s="54" t="n">
        <f aca="false">IF(G460=0,0,ROUND(H460/G460*100,2))</f>
        <v>2.43</v>
      </c>
      <c r="J460" s="52" t="s">
        <v>15548</v>
      </c>
      <c r="K460" s="52" t="n">
        <v>17</v>
      </c>
      <c r="L460" s="52" t="n">
        <v>96</v>
      </c>
      <c r="M460" s="52" t="n">
        <v>2.3</v>
      </c>
      <c r="N460" s="52" t="n">
        <v>222336</v>
      </c>
      <c r="O460" s="52" t="s">
        <v>10061</v>
      </c>
      <c r="P460" s="55" t="n">
        <f aca="false">G460-H460</f>
        <v>12313</v>
      </c>
      <c r="Q460" s="55" t="str">
        <f aca="false">IF(I460&gt;=90,"Over-Utilized",IF(I460&gt;=70,"Optimal","Under-Utilized"))</f>
        <v>Under-Utilized</v>
      </c>
      <c r="R460" s="55" t="n">
        <f aca="false">ROUND(100-I460,2)</f>
        <v>97.57</v>
      </c>
    </row>
    <row r="461" customFormat="false" ht="15" hidden="false" customHeight="true" outlineLevel="0" collapsed="false">
      <c r="A461" s="56" t="s">
        <v>2432</v>
      </c>
      <c r="B461" s="56" t="s">
        <v>15565</v>
      </c>
      <c r="C461" s="56" t="s">
        <v>11</v>
      </c>
      <c r="D461" s="56" t="s">
        <v>10190</v>
      </c>
      <c r="E461" s="56" t="s">
        <v>15560</v>
      </c>
      <c r="F461" s="56" t="s">
        <v>15539</v>
      </c>
      <c r="G461" s="56" t="n">
        <v>23114</v>
      </c>
      <c r="H461" s="56" t="n">
        <v>14590</v>
      </c>
      <c r="I461" s="54" t="n">
        <f aca="false">IF(G461=0,0,ROUND(H461/G461*100,2))</f>
        <v>63.12</v>
      </c>
      <c r="J461" s="56" t="s">
        <v>15551</v>
      </c>
      <c r="K461" s="56" t="n">
        <v>12</v>
      </c>
      <c r="L461" s="56" t="n">
        <v>79</v>
      </c>
      <c r="M461" s="56" t="n">
        <v>1.05</v>
      </c>
      <c r="N461" s="56" t="n">
        <v>148249</v>
      </c>
      <c r="O461" s="56" t="s">
        <v>10061</v>
      </c>
      <c r="P461" s="55" t="n">
        <f aca="false">G461-H461</f>
        <v>8524</v>
      </c>
      <c r="Q461" s="55" t="str">
        <f aca="false">IF(I461&gt;=90,"Over-Utilized",IF(I461&gt;=70,"Optimal","Under-Utilized"))</f>
        <v>Under-Utilized</v>
      </c>
      <c r="R461" s="55" t="n">
        <f aca="false">ROUND(100-I461,2)</f>
        <v>36.88</v>
      </c>
    </row>
    <row r="462" customFormat="false" ht="15" hidden="false" customHeight="true" outlineLevel="0" collapsed="false">
      <c r="A462" s="52" t="s">
        <v>3138</v>
      </c>
      <c r="B462" s="52" t="s">
        <v>15583</v>
      </c>
      <c r="C462" s="52" t="s">
        <v>14</v>
      </c>
      <c r="D462" s="52" t="s">
        <v>10117</v>
      </c>
      <c r="E462" s="52" t="s">
        <v>15544</v>
      </c>
      <c r="F462" s="52" t="s">
        <v>15545</v>
      </c>
      <c r="G462" s="52" t="n">
        <v>26694</v>
      </c>
      <c r="H462" s="52" t="n">
        <v>12085</v>
      </c>
      <c r="I462" s="54" t="n">
        <f aca="false">IF(G462=0,0,ROUND(H462/G462*100,2))</f>
        <v>45.27</v>
      </c>
      <c r="J462" s="52" t="s">
        <v>15551</v>
      </c>
      <c r="K462" s="52" t="n">
        <v>4</v>
      </c>
      <c r="L462" s="52" t="n">
        <v>94</v>
      </c>
      <c r="M462" s="52" t="n">
        <v>4.57</v>
      </c>
      <c r="N462" s="52" t="n">
        <v>363489</v>
      </c>
      <c r="O462" s="52" t="s">
        <v>10061</v>
      </c>
      <c r="P462" s="55" t="n">
        <f aca="false">G462-H462</f>
        <v>14609</v>
      </c>
      <c r="Q462" s="55" t="str">
        <f aca="false">IF(I462&gt;=90,"Over-Utilized",IF(I462&gt;=70,"Optimal","Under-Utilized"))</f>
        <v>Under-Utilized</v>
      </c>
      <c r="R462" s="55" t="n">
        <f aca="false">ROUND(100-I462,2)</f>
        <v>54.73</v>
      </c>
    </row>
    <row r="463" customFormat="false" ht="15" hidden="false" customHeight="true" outlineLevel="0" collapsed="false">
      <c r="A463" s="56" t="s">
        <v>2085</v>
      </c>
      <c r="B463" s="56" t="s">
        <v>15566</v>
      </c>
      <c r="C463" s="56" t="s">
        <v>11</v>
      </c>
      <c r="D463" s="56" t="s">
        <v>10063</v>
      </c>
      <c r="E463" s="56" t="s">
        <v>10063</v>
      </c>
      <c r="F463" s="56" t="s">
        <v>15545</v>
      </c>
      <c r="G463" s="56" t="n">
        <v>8639</v>
      </c>
      <c r="H463" s="56" t="n">
        <v>3898</v>
      </c>
      <c r="I463" s="54" t="n">
        <f aca="false">IF(G463=0,0,ROUND(H463/G463*100,2))</f>
        <v>45.12</v>
      </c>
      <c r="J463" s="56" t="s">
        <v>15551</v>
      </c>
      <c r="K463" s="56" t="n">
        <v>17</v>
      </c>
      <c r="L463" s="56" t="n">
        <v>150</v>
      </c>
      <c r="M463" s="56" t="n">
        <v>1.27</v>
      </c>
      <c r="N463" s="56" t="n">
        <v>76795</v>
      </c>
      <c r="O463" s="56" t="s">
        <v>10061</v>
      </c>
      <c r="P463" s="55" t="n">
        <f aca="false">G463-H463</f>
        <v>4741</v>
      </c>
      <c r="Q463" s="55" t="str">
        <f aca="false">IF(I463&gt;=90,"Over-Utilized",IF(I463&gt;=70,"Optimal","Under-Utilized"))</f>
        <v>Under-Utilized</v>
      </c>
      <c r="R463" s="55" t="n">
        <f aca="false">ROUND(100-I463,2)</f>
        <v>54.88</v>
      </c>
    </row>
    <row r="464" customFormat="false" ht="15" hidden="false" customHeight="true" outlineLevel="0" collapsed="false">
      <c r="A464" s="52" t="s">
        <v>1228</v>
      </c>
      <c r="B464" s="52" t="s">
        <v>15559</v>
      </c>
      <c r="C464" s="52" t="s">
        <v>23</v>
      </c>
      <c r="D464" s="52" t="s">
        <v>10117</v>
      </c>
      <c r="E464" s="52" t="s">
        <v>15550</v>
      </c>
      <c r="F464" s="52" t="s">
        <v>15547</v>
      </c>
      <c r="G464" s="52" t="n">
        <v>49347</v>
      </c>
      <c r="H464" s="52" t="n">
        <v>20224</v>
      </c>
      <c r="I464" s="54" t="n">
        <f aca="false">IF(G464=0,0,ROUND(H464/G464*100,2))</f>
        <v>40.98</v>
      </c>
      <c r="J464" s="52" t="s">
        <v>15551</v>
      </c>
      <c r="K464" s="52" t="n">
        <v>5</v>
      </c>
      <c r="L464" s="52" t="n">
        <v>174</v>
      </c>
      <c r="M464" s="52" t="n">
        <v>3.59</v>
      </c>
      <c r="N464" s="52" t="n">
        <v>342684</v>
      </c>
      <c r="O464" s="52" t="s">
        <v>10061</v>
      </c>
      <c r="P464" s="55" t="n">
        <f aca="false">G464-H464</f>
        <v>29123</v>
      </c>
      <c r="Q464" s="55" t="str">
        <f aca="false">IF(I464&gt;=90,"Over-Utilized",IF(I464&gt;=70,"Optimal","Under-Utilized"))</f>
        <v>Under-Utilized</v>
      </c>
      <c r="R464" s="55" t="n">
        <f aca="false">ROUND(100-I464,2)</f>
        <v>59.02</v>
      </c>
    </row>
    <row r="465" customFormat="false" ht="15" hidden="false" customHeight="true" outlineLevel="0" collapsed="false">
      <c r="A465" s="56" t="s">
        <v>1683</v>
      </c>
      <c r="B465" s="56" t="s">
        <v>15566</v>
      </c>
      <c r="C465" s="56" t="s">
        <v>11</v>
      </c>
      <c r="D465" s="56" t="s">
        <v>10063</v>
      </c>
      <c r="E465" s="56" t="s">
        <v>15554</v>
      </c>
      <c r="F465" s="56" t="s">
        <v>15547</v>
      </c>
      <c r="G465" s="56" t="n">
        <v>39200</v>
      </c>
      <c r="H465" s="56" t="n">
        <v>18016</v>
      </c>
      <c r="I465" s="54" t="n">
        <f aca="false">IF(G465=0,0,ROUND(H465/G465*100,2))</f>
        <v>45.96</v>
      </c>
      <c r="J465" s="56" t="s">
        <v>15540</v>
      </c>
      <c r="K465" s="56" t="n">
        <v>2</v>
      </c>
      <c r="L465" s="56" t="n">
        <v>31</v>
      </c>
      <c r="M465" s="56" t="n">
        <v>1.47</v>
      </c>
      <c r="N465" s="56" t="n">
        <v>280953</v>
      </c>
      <c r="O465" s="56" t="s">
        <v>10061</v>
      </c>
      <c r="P465" s="55" t="n">
        <f aca="false">G465-H465</f>
        <v>21184</v>
      </c>
      <c r="Q465" s="55" t="str">
        <f aca="false">IF(I465&gt;=90,"Over-Utilized",IF(I465&gt;=70,"Optimal","Under-Utilized"))</f>
        <v>Under-Utilized</v>
      </c>
      <c r="R465" s="55" t="n">
        <f aca="false">ROUND(100-I465,2)</f>
        <v>54.04</v>
      </c>
    </row>
    <row r="466" customFormat="false" ht="15" hidden="false" customHeight="true" outlineLevel="0" collapsed="false">
      <c r="A466" s="52" t="s">
        <v>1855</v>
      </c>
      <c r="B466" s="52" t="s">
        <v>15574</v>
      </c>
      <c r="C466" s="52" t="s">
        <v>20</v>
      </c>
      <c r="D466" s="52" t="s">
        <v>10078</v>
      </c>
      <c r="E466" s="52" t="s">
        <v>15550</v>
      </c>
      <c r="F466" s="52" t="s">
        <v>15539</v>
      </c>
      <c r="G466" s="52" t="n">
        <v>47089</v>
      </c>
      <c r="H466" s="52" t="n">
        <v>26302</v>
      </c>
      <c r="I466" s="54" t="n">
        <f aca="false">IF(G466=0,0,ROUND(H466/G466*100,2))</f>
        <v>55.86</v>
      </c>
      <c r="J466" s="52" t="s">
        <v>15548</v>
      </c>
      <c r="K466" s="52" t="n">
        <v>11</v>
      </c>
      <c r="L466" s="52" t="n">
        <v>53</v>
      </c>
      <c r="M466" s="52" t="n">
        <v>2.35</v>
      </c>
      <c r="N466" s="52" t="n">
        <v>119226</v>
      </c>
      <c r="O466" s="52" t="s">
        <v>10061</v>
      </c>
      <c r="P466" s="55" t="n">
        <f aca="false">G466-H466</f>
        <v>20787</v>
      </c>
      <c r="Q466" s="55" t="str">
        <f aca="false">IF(I466&gt;=90,"Over-Utilized",IF(I466&gt;=70,"Optimal","Under-Utilized"))</f>
        <v>Under-Utilized</v>
      </c>
      <c r="R466" s="55" t="n">
        <f aca="false">ROUND(100-I466,2)</f>
        <v>44.14</v>
      </c>
    </row>
    <row r="467" customFormat="false" ht="15" hidden="false" customHeight="true" outlineLevel="0" collapsed="false">
      <c r="A467" s="56" t="s">
        <v>2822</v>
      </c>
      <c r="B467" s="56" t="s">
        <v>15586</v>
      </c>
      <c r="C467" s="56" t="s">
        <v>25</v>
      </c>
      <c r="D467" s="56" t="s">
        <v>10095</v>
      </c>
      <c r="E467" s="56" t="s">
        <v>15554</v>
      </c>
      <c r="F467" s="56" t="s">
        <v>15547</v>
      </c>
      <c r="G467" s="56" t="n">
        <v>11635</v>
      </c>
      <c r="H467" s="56" t="n">
        <v>800</v>
      </c>
      <c r="I467" s="54" t="n">
        <f aca="false">IF(G467=0,0,ROUND(H467/G467*100,2))</f>
        <v>6.88</v>
      </c>
      <c r="J467" s="56" t="s">
        <v>15548</v>
      </c>
      <c r="K467" s="56" t="n">
        <v>3</v>
      </c>
      <c r="L467" s="56" t="n">
        <v>168</v>
      </c>
      <c r="M467" s="56" t="n">
        <v>4.56</v>
      </c>
      <c r="N467" s="56" t="n">
        <v>340971</v>
      </c>
      <c r="O467" s="56" t="s">
        <v>10061</v>
      </c>
      <c r="P467" s="55" t="n">
        <f aca="false">G467-H467</f>
        <v>10835</v>
      </c>
      <c r="Q467" s="55" t="str">
        <f aca="false">IF(I467&gt;=90,"Over-Utilized",IF(I467&gt;=70,"Optimal","Under-Utilized"))</f>
        <v>Under-Utilized</v>
      </c>
      <c r="R467" s="55" t="n">
        <f aca="false">ROUND(100-I467,2)</f>
        <v>93.12</v>
      </c>
    </row>
    <row r="468" customFormat="false" ht="15" hidden="false" customHeight="true" outlineLevel="0" collapsed="false">
      <c r="A468" s="52" t="s">
        <v>2758</v>
      </c>
      <c r="B468" s="52" t="s">
        <v>15569</v>
      </c>
      <c r="C468" s="52" t="s">
        <v>14</v>
      </c>
      <c r="D468" s="52" t="s">
        <v>10104</v>
      </c>
      <c r="E468" s="52" t="s">
        <v>15542</v>
      </c>
      <c r="F468" s="52" t="s">
        <v>15545</v>
      </c>
      <c r="G468" s="52" t="n">
        <v>41518</v>
      </c>
      <c r="H468" s="52" t="n">
        <v>33277</v>
      </c>
      <c r="I468" s="54" t="n">
        <f aca="false">IF(G468=0,0,ROUND(H468/G468*100,2))</f>
        <v>80.15</v>
      </c>
      <c r="J468" s="52" t="s">
        <v>15540</v>
      </c>
      <c r="K468" s="52" t="n">
        <v>11</v>
      </c>
      <c r="L468" s="52" t="n">
        <v>149</v>
      </c>
      <c r="M468" s="52" t="n">
        <v>0.83</v>
      </c>
      <c r="N468" s="52" t="n">
        <v>294108</v>
      </c>
      <c r="O468" s="52" t="s">
        <v>10066</v>
      </c>
      <c r="P468" s="55" t="n">
        <f aca="false">G468-H468</f>
        <v>8241</v>
      </c>
      <c r="Q468" s="55" t="str">
        <f aca="false">IF(I468&gt;=90,"Over-Utilized",IF(I468&gt;=70,"Optimal","Under-Utilized"))</f>
        <v>Optimal</v>
      </c>
      <c r="R468" s="55" t="n">
        <f aca="false">ROUND(100-I468,2)</f>
        <v>19.85</v>
      </c>
    </row>
    <row r="469" customFormat="false" ht="15" hidden="false" customHeight="true" outlineLevel="0" collapsed="false">
      <c r="A469" s="56" t="s">
        <v>2412</v>
      </c>
      <c r="B469" s="56" t="s">
        <v>15582</v>
      </c>
      <c r="C469" s="56" t="s">
        <v>23</v>
      </c>
      <c r="D469" s="56" t="s">
        <v>10190</v>
      </c>
      <c r="E469" s="56" t="s">
        <v>15542</v>
      </c>
      <c r="F469" s="56" t="s">
        <v>15545</v>
      </c>
      <c r="G469" s="56" t="n">
        <v>40312</v>
      </c>
      <c r="H469" s="56" t="n">
        <v>8467</v>
      </c>
      <c r="I469" s="54" t="n">
        <f aca="false">IF(G469=0,0,ROUND(H469/G469*100,2))</f>
        <v>21</v>
      </c>
      <c r="J469" s="56" t="s">
        <v>15551</v>
      </c>
      <c r="K469" s="56" t="n">
        <v>12</v>
      </c>
      <c r="L469" s="56" t="n">
        <v>165</v>
      </c>
      <c r="M469" s="56" t="n">
        <v>4.78</v>
      </c>
      <c r="N469" s="56" t="n">
        <v>460913</v>
      </c>
      <c r="O469" s="56" t="s">
        <v>10061</v>
      </c>
      <c r="P469" s="55" t="n">
        <f aca="false">G469-H469</f>
        <v>31845</v>
      </c>
      <c r="Q469" s="55" t="str">
        <f aca="false">IF(I469&gt;=90,"Over-Utilized",IF(I469&gt;=70,"Optimal","Under-Utilized"))</f>
        <v>Under-Utilized</v>
      </c>
      <c r="R469" s="55" t="n">
        <f aca="false">ROUND(100-I469,2)</f>
        <v>79</v>
      </c>
    </row>
    <row r="470" customFormat="false" ht="15" hidden="false" customHeight="true" outlineLevel="0" collapsed="false">
      <c r="A470" s="52" t="s">
        <v>3816</v>
      </c>
      <c r="B470" s="52" t="s">
        <v>15572</v>
      </c>
      <c r="C470" s="52" t="s">
        <v>27</v>
      </c>
      <c r="D470" s="52" t="s">
        <v>10063</v>
      </c>
      <c r="E470" s="52" t="s">
        <v>15554</v>
      </c>
      <c r="F470" s="52" t="s">
        <v>15547</v>
      </c>
      <c r="G470" s="52" t="n">
        <v>46472</v>
      </c>
      <c r="H470" s="52" t="n">
        <v>42194</v>
      </c>
      <c r="I470" s="54" t="n">
        <f aca="false">IF(G470=0,0,ROUND(H470/G470*100,2))</f>
        <v>90.79</v>
      </c>
      <c r="J470" s="52" t="s">
        <v>15548</v>
      </c>
      <c r="K470" s="52" t="n">
        <v>5</v>
      </c>
      <c r="L470" s="52" t="n">
        <v>153</v>
      </c>
      <c r="M470" s="52" t="n">
        <v>3.45</v>
      </c>
      <c r="N470" s="52" t="n">
        <v>451594</v>
      </c>
      <c r="O470" s="52" t="s">
        <v>10061</v>
      </c>
      <c r="P470" s="55" t="n">
        <f aca="false">G470-H470</f>
        <v>4278</v>
      </c>
      <c r="Q470" s="55" t="str">
        <f aca="false">IF(I470&gt;=90,"Over-Utilized",IF(I470&gt;=70,"Optimal","Under-Utilized"))</f>
        <v>Over-Utilized</v>
      </c>
      <c r="R470" s="55" t="n">
        <f aca="false">ROUND(100-I470,2)</f>
        <v>9.21</v>
      </c>
    </row>
    <row r="471" customFormat="false" ht="15" hidden="false" customHeight="true" outlineLevel="0" collapsed="false">
      <c r="A471" s="56" t="s">
        <v>7373</v>
      </c>
      <c r="B471" s="56" t="s">
        <v>15556</v>
      </c>
      <c r="C471" s="56" t="s">
        <v>23</v>
      </c>
      <c r="D471" s="56" t="s">
        <v>10117</v>
      </c>
      <c r="E471" s="56" t="s">
        <v>15550</v>
      </c>
      <c r="F471" s="56" t="s">
        <v>15547</v>
      </c>
      <c r="G471" s="56" t="n">
        <v>5039</v>
      </c>
      <c r="H471" s="56" t="n">
        <v>4538</v>
      </c>
      <c r="I471" s="54" t="n">
        <f aca="false">IF(G471=0,0,ROUND(H471/G471*100,2))</f>
        <v>90.06</v>
      </c>
      <c r="J471" s="56" t="s">
        <v>15540</v>
      </c>
      <c r="K471" s="56" t="n">
        <v>14</v>
      </c>
      <c r="L471" s="56" t="n">
        <v>146</v>
      </c>
      <c r="M471" s="56" t="n">
        <v>3.95</v>
      </c>
      <c r="N471" s="56" t="n">
        <v>449245</v>
      </c>
      <c r="O471" s="56" t="s">
        <v>10061</v>
      </c>
      <c r="P471" s="55" t="n">
        <f aca="false">G471-H471</f>
        <v>501</v>
      </c>
      <c r="Q471" s="55" t="str">
        <f aca="false">IF(I471&gt;=90,"Over-Utilized",IF(I471&gt;=70,"Optimal","Under-Utilized"))</f>
        <v>Over-Utilized</v>
      </c>
      <c r="R471" s="55" t="n">
        <f aca="false">ROUND(100-I471,2)</f>
        <v>9.94</v>
      </c>
    </row>
    <row r="472" customFormat="false" ht="15" hidden="false" customHeight="true" outlineLevel="0" collapsed="false">
      <c r="A472" s="52" t="s">
        <v>1343</v>
      </c>
      <c r="B472" s="52" t="s">
        <v>15549</v>
      </c>
      <c r="C472" s="52" t="s">
        <v>27</v>
      </c>
      <c r="D472" s="52" t="s">
        <v>10112</v>
      </c>
      <c r="E472" s="52" t="s">
        <v>15560</v>
      </c>
      <c r="F472" s="52" t="s">
        <v>15539</v>
      </c>
      <c r="G472" s="52" t="n">
        <v>12995</v>
      </c>
      <c r="H472" s="52" t="n">
        <v>9198</v>
      </c>
      <c r="I472" s="54" t="n">
        <f aca="false">IF(G472=0,0,ROUND(H472/G472*100,2))</f>
        <v>70.78</v>
      </c>
      <c r="J472" s="52" t="s">
        <v>15548</v>
      </c>
      <c r="K472" s="52" t="n">
        <v>6</v>
      </c>
      <c r="L472" s="52" t="n">
        <v>195</v>
      </c>
      <c r="M472" s="52" t="n">
        <v>4.45</v>
      </c>
      <c r="N472" s="52" t="n">
        <v>464511</v>
      </c>
      <c r="O472" s="52" t="s">
        <v>10066</v>
      </c>
      <c r="P472" s="55" t="n">
        <f aca="false">G472-H472</f>
        <v>3797</v>
      </c>
      <c r="Q472" s="55" t="str">
        <f aca="false">IF(I472&gt;=90,"Over-Utilized",IF(I472&gt;=70,"Optimal","Under-Utilized"))</f>
        <v>Optimal</v>
      </c>
      <c r="R472" s="55" t="n">
        <f aca="false">ROUND(100-I472,2)</f>
        <v>29.22</v>
      </c>
    </row>
    <row r="473" customFormat="false" ht="15" hidden="false" customHeight="true" outlineLevel="0" collapsed="false">
      <c r="A473" s="56" t="s">
        <v>846</v>
      </c>
      <c r="B473" s="56" t="s">
        <v>15567</v>
      </c>
      <c r="C473" s="56" t="s">
        <v>23</v>
      </c>
      <c r="D473" s="56" t="s">
        <v>10190</v>
      </c>
      <c r="E473" s="56" t="s">
        <v>15550</v>
      </c>
      <c r="F473" s="56" t="s">
        <v>15547</v>
      </c>
      <c r="G473" s="56" t="n">
        <v>26759</v>
      </c>
      <c r="H473" s="56" t="n">
        <v>15917</v>
      </c>
      <c r="I473" s="54" t="n">
        <f aca="false">IF(G473=0,0,ROUND(H473/G473*100,2))</f>
        <v>59.48</v>
      </c>
      <c r="J473" s="56" t="s">
        <v>15548</v>
      </c>
      <c r="K473" s="56" t="n">
        <v>6</v>
      </c>
      <c r="L473" s="56" t="n">
        <v>90</v>
      </c>
      <c r="M473" s="56" t="n">
        <v>1.61</v>
      </c>
      <c r="N473" s="56" t="n">
        <v>425765</v>
      </c>
      <c r="O473" s="56" t="s">
        <v>10061</v>
      </c>
      <c r="P473" s="55" t="n">
        <f aca="false">G473-H473</f>
        <v>10842</v>
      </c>
      <c r="Q473" s="55" t="str">
        <f aca="false">IF(I473&gt;=90,"Over-Utilized",IF(I473&gt;=70,"Optimal","Under-Utilized"))</f>
        <v>Under-Utilized</v>
      </c>
      <c r="R473" s="55" t="n">
        <f aca="false">ROUND(100-I473,2)</f>
        <v>40.52</v>
      </c>
    </row>
    <row r="474" customFormat="false" ht="15" hidden="false" customHeight="true" outlineLevel="0" collapsed="false">
      <c r="A474" s="52" t="s">
        <v>3503</v>
      </c>
      <c r="B474" s="52" t="s">
        <v>15581</v>
      </c>
      <c r="C474" s="52" t="s">
        <v>23</v>
      </c>
      <c r="D474" s="52" t="s">
        <v>10095</v>
      </c>
      <c r="E474" s="52" t="s">
        <v>15560</v>
      </c>
      <c r="F474" s="52" t="s">
        <v>15545</v>
      </c>
      <c r="G474" s="52" t="n">
        <v>16842</v>
      </c>
      <c r="H474" s="52" t="n">
        <v>9096</v>
      </c>
      <c r="I474" s="54" t="n">
        <f aca="false">IF(G474=0,0,ROUND(H474/G474*100,2))</f>
        <v>54.01</v>
      </c>
      <c r="J474" s="52" t="s">
        <v>15540</v>
      </c>
      <c r="K474" s="52" t="n">
        <v>14</v>
      </c>
      <c r="L474" s="52" t="n">
        <v>17</v>
      </c>
      <c r="M474" s="52" t="n">
        <v>1.9</v>
      </c>
      <c r="N474" s="52" t="n">
        <v>110577</v>
      </c>
      <c r="O474" s="52" t="s">
        <v>10061</v>
      </c>
      <c r="P474" s="55" t="n">
        <f aca="false">G474-H474</f>
        <v>7746</v>
      </c>
      <c r="Q474" s="55" t="str">
        <f aca="false">IF(I474&gt;=90,"Over-Utilized",IF(I474&gt;=70,"Optimal","Under-Utilized"))</f>
        <v>Under-Utilized</v>
      </c>
      <c r="R474" s="55" t="n">
        <f aca="false">ROUND(100-I474,2)</f>
        <v>45.99</v>
      </c>
    </row>
    <row r="475" customFormat="false" ht="15" hidden="false" customHeight="true" outlineLevel="0" collapsed="false">
      <c r="A475" s="56" t="s">
        <v>1940</v>
      </c>
      <c r="B475" s="56" t="s">
        <v>15574</v>
      </c>
      <c r="C475" s="56" t="s">
        <v>20</v>
      </c>
      <c r="D475" s="56" t="s">
        <v>10095</v>
      </c>
      <c r="E475" s="56" t="s">
        <v>10063</v>
      </c>
      <c r="F475" s="56" t="s">
        <v>15539</v>
      </c>
      <c r="G475" s="56" t="n">
        <v>42581</v>
      </c>
      <c r="H475" s="56" t="n">
        <v>38969</v>
      </c>
      <c r="I475" s="54" t="n">
        <f aca="false">IF(G475=0,0,ROUND(H475/G475*100,2))</f>
        <v>91.52</v>
      </c>
      <c r="J475" s="56" t="s">
        <v>15540</v>
      </c>
      <c r="K475" s="56" t="n">
        <v>14</v>
      </c>
      <c r="L475" s="56" t="n">
        <v>130</v>
      </c>
      <c r="M475" s="56" t="n">
        <v>1.86</v>
      </c>
      <c r="N475" s="56" t="n">
        <v>487103</v>
      </c>
      <c r="O475" s="56" t="s">
        <v>10066</v>
      </c>
      <c r="P475" s="55" t="n">
        <f aca="false">G475-H475</f>
        <v>3612</v>
      </c>
      <c r="Q475" s="55" t="str">
        <f aca="false">IF(I475&gt;=90,"Over-Utilized",IF(I475&gt;=70,"Optimal","Under-Utilized"))</f>
        <v>Over-Utilized</v>
      </c>
      <c r="R475" s="55" t="n">
        <f aca="false">ROUND(100-I475,2)</f>
        <v>8.48</v>
      </c>
    </row>
    <row r="476" customFormat="false" ht="15" hidden="false" customHeight="true" outlineLevel="0" collapsed="false">
      <c r="A476" s="52" t="s">
        <v>2108</v>
      </c>
      <c r="B476" s="52" t="s">
        <v>15583</v>
      </c>
      <c r="C476" s="52" t="s">
        <v>14</v>
      </c>
      <c r="D476" s="52" t="s">
        <v>10095</v>
      </c>
      <c r="E476" s="52" t="s">
        <v>10063</v>
      </c>
      <c r="F476" s="52" t="s">
        <v>15545</v>
      </c>
      <c r="G476" s="52" t="n">
        <v>9787</v>
      </c>
      <c r="H476" s="52" t="n">
        <v>1529</v>
      </c>
      <c r="I476" s="54" t="n">
        <f aca="false">IF(G476=0,0,ROUND(H476/G476*100,2))</f>
        <v>15.62</v>
      </c>
      <c r="J476" s="52" t="s">
        <v>15548</v>
      </c>
      <c r="K476" s="52" t="n">
        <v>11</v>
      </c>
      <c r="L476" s="52" t="n">
        <v>186</v>
      </c>
      <c r="M476" s="52" t="n">
        <v>0.73</v>
      </c>
      <c r="N476" s="52" t="n">
        <v>158496</v>
      </c>
      <c r="O476" s="52" t="s">
        <v>10061</v>
      </c>
      <c r="P476" s="55" t="n">
        <f aca="false">G476-H476</f>
        <v>8258</v>
      </c>
      <c r="Q476" s="55" t="str">
        <f aca="false">IF(I476&gt;=90,"Over-Utilized",IF(I476&gt;=70,"Optimal","Under-Utilized"))</f>
        <v>Under-Utilized</v>
      </c>
      <c r="R476" s="55" t="n">
        <f aca="false">ROUND(100-I476,2)</f>
        <v>84.38</v>
      </c>
    </row>
    <row r="477" customFormat="false" ht="15" hidden="false" customHeight="true" outlineLevel="0" collapsed="false">
      <c r="A477" s="56" t="s">
        <v>3865</v>
      </c>
      <c r="B477" s="56" t="s">
        <v>15561</v>
      </c>
      <c r="C477" s="56" t="s">
        <v>20</v>
      </c>
      <c r="D477" s="56" t="s">
        <v>10058</v>
      </c>
      <c r="E477" s="56" t="s">
        <v>10063</v>
      </c>
      <c r="F477" s="56" t="s">
        <v>15539</v>
      </c>
      <c r="G477" s="56" t="n">
        <v>3345</v>
      </c>
      <c r="H477" s="56" t="n">
        <v>1817</v>
      </c>
      <c r="I477" s="54" t="n">
        <f aca="false">IF(G477=0,0,ROUND(H477/G477*100,2))</f>
        <v>54.32</v>
      </c>
      <c r="J477" s="56" t="s">
        <v>15551</v>
      </c>
      <c r="K477" s="56" t="n">
        <v>17</v>
      </c>
      <c r="L477" s="56" t="n">
        <v>47</v>
      </c>
      <c r="M477" s="56" t="n">
        <v>1.78</v>
      </c>
      <c r="N477" s="56" t="n">
        <v>257878</v>
      </c>
      <c r="O477" s="56" t="s">
        <v>10061</v>
      </c>
      <c r="P477" s="55" t="n">
        <f aca="false">G477-H477</f>
        <v>1528</v>
      </c>
      <c r="Q477" s="55" t="str">
        <f aca="false">IF(I477&gt;=90,"Over-Utilized",IF(I477&gt;=70,"Optimal","Under-Utilized"))</f>
        <v>Under-Utilized</v>
      </c>
      <c r="R477" s="55" t="n">
        <f aca="false">ROUND(100-I477,2)</f>
        <v>45.68</v>
      </c>
    </row>
    <row r="478" customFormat="false" ht="15" hidden="false" customHeight="true" outlineLevel="0" collapsed="false">
      <c r="A478" s="52" t="s">
        <v>7100</v>
      </c>
      <c r="B478" s="52" t="s">
        <v>15571</v>
      </c>
      <c r="C478" s="52" t="s">
        <v>27</v>
      </c>
      <c r="D478" s="52" t="s">
        <v>10069</v>
      </c>
      <c r="E478" s="52" t="s">
        <v>15554</v>
      </c>
      <c r="F478" s="52" t="s">
        <v>15547</v>
      </c>
      <c r="G478" s="52" t="n">
        <v>19121</v>
      </c>
      <c r="H478" s="52" t="n">
        <v>6291</v>
      </c>
      <c r="I478" s="54" t="n">
        <f aca="false">IF(G478=0,0,ROUND(H478/G478*100,2))</f>
        <v>32.9</v>
      </c>
      <c r="J478" s="52" t="s">
        <v>15540</v>
      </c>
      <c r="K478" s="52" t="n">
        <v>19</v>
      </c>
      <c r="L478" s="52" t="n">
        <v>161</v>
      </c>
      <c r="M478" s="52" t="n">
        <v>3.52</v>
      </c>
      <c r="N478" s="52" t="n">
        <v>317088</v>
      </c>
      <c r="O478" s="52" t="s">
        <v>10066</v>
      </c>
      <c r="P478" s="55" t="n">
        <f aca="false">G478-H478</f>
        <v>12830</v>
      </c>
      <c r="Q478" s="55" t="str">
        <f aca="false">IF(I478&gt;=90,"Over-Utilized",IF(I478&gt;=70,"Optimal","Under-Utilized"))</f>
        <v>Under-Utilized</v>
      </c>
      <c r="R478" s="55" t="n">
        <f aca="false">ROUND(100-I478,2)</f>
        <v>67.1</v>
      </c>
    </row>
    <row r="479" customFormat="false" ht="15" hidden="false" customHeight="true" outlineLevel="0" collapsed="false">
      <c r="A479" s="56" t="s">
        <v>2554</v>
      </c>
      <c r="B479" s="56" t="s">
        <v>15558</v>
      </c>
      <c r="C479" s="56" t="s">
        <v>25</v>
      </c>
      <c r="D479" s="56" t="s">
        <v>10078</v>
      </c>
      <c r="E479" s="56" t="s">
        <v>15544</v>
      </c>
      <c r="F479" s="56" t="s">
        <v>15545</v>
      </c>
      <c r="G479" s="56" t="n">
        <v>29468</v>
      </c>
      <c r="H479" s="56" t="n">
        <v>24956</v>
      </c>
      <c r="I479" s="54" t="n">
        <f aca="false">IF(G479=0,0,ROUND(H479/G479*100,2))</f>
        <v>84.69</v>
      </c>
      <c r="J479" s="56" t="s">
        <v>15551</v>
      </c>
      <c r="K479" s="56" t="n">
        <v>7</v>
      </c>
      <c r="L479" s="56" t="n">
        <v>66</v>
      </c>
      <c r="M479" s="56" t="n">
        <v>3</v>
      </c>
      <c r="N479" s="56" t="n">
        <v>96529</v>
      </c>
      <c r="O479" s="56" t="s">
        <v>10061</v>
      </c>
      <c r="P479" s="55" t="n">
        <f aca="false">G479-H479</f>
        <v>4512</v>
      </c>
      <c r="Q479" s="55" t="str">
        <f aca="false">IF(I479&gt;=90,"Over-Utilized",IF(I479&gt;=70,"Optimal","Under-Utilized"))</f>
        <v>Optimal</v>
      </c>
      <c r="R479" s="55" t="n">
        <f aca="false">ROUND(100-I479,2)</f>
        <v>15.31</v>
      </c>
    </row>
    <row r="480" customFormat="false" ht="15" hidden="false" customHeight="true" outlineLevel="0" collapsed="false">
      <c r="A480" s="52" t="s">
        <v>1735</v>
      </c>
      <c r="B480" s="52" t="s">
        <v>15558</v>
      </c>
      <c r="C480" s="52" t="s">
        <v>25</v>
      </c>
      <c r="D480" s="52" t="s">
        <v>10087</v>
      </c>
      <c r="E480" s="52" t="s">
        <v>10063</v>
      </c>
      <c r="F480" s="52" t="s">
        <v>15547</v>
      </c>
      <c r="G480" s="52" t="n">
        <v>34507</v>
      </c>
      <c r="H480" s="52" t="n">
        <v>19192</v>
      </c>
      <c r="I480" s="54" t="n">
        <f aca="false">IF(G480=0,0,ROUND(H480/G480*100,2))</f>
        <v>55.62</v>
      </c>
      <c r="J480" s="52" t="s">
        <v>15551</v>
      </c>
      <c r="K480" s="52" t="n">
        <v>7</v>
      </c>
      <c r="L480" s="52" t="n">
        <v>127</v>
      </c>
      <c r="M480" s="52" t="n">
        <v>2.97</v>
      </c>
      <c r="N480" s="52" t="n">
        <v>241916</v>
      </c>
      <c r="O480" s="52" t="s">
        <v>10061</v>
      </c>
      <c r="P480" s="55" t="n">
        <f aca="false">G480-H480</f>
        <v>15315</v>
      </c>
      <c r="Q480" s="55" t="str">
        <f aca="false">IF(I480&gt;=90,"Over-Utilized",IF(I480&gt;=70,"Optimal","Under-Utilized"))</f>
        <v>Under-Utilized</v>
      </c>
      <c r="R480" s="55" t="n">
        <f aca="false">ROUND(100-I480,2)</f>
        <v>44.38</v>
      </c>
    </row>
    <row r="481" customFormat="false" ht="15" hidden="false" customHeight="true" outlineLevel="0" collapsed="false">
      <c r="A481" s="56" t="s">
        <v>5237</v>
      </c>
      <c r="B481" s="56" t="s">
        <v>15546</v>
      </c>
      <c r="C481" s="56" t="s">
        <v>14</v>
      </c>
      <c r="D481" s="56" t="s">
        <v>10117</v>
      </c>
      <c r="E481" s="56" t="s">
        <v>10063</v>
      </c>
      <c r="F481" s="56" t="s">
        <v>15547</v>
      </c>
      <c r="G481" s="56" t="n">
        <v>49338</v>
      </c>
      <c r="H481" s="56" t="n">
        <v>2903</v>
      </c>
      <c r="I481" s="54" t="n">
        <f aca="false">IF(G481=0,0,ROUND(H481/G481*100,2))</f>
        <v>5.88</v>
      </c>
      <c r="J481" s="56" t="s">
        <v>15540</v>
      </c>
      <c r="K481" s="56" t="n">
        <v>16</v>
      </c>
      <c r="L481" s="56" t="n">
        <v>176</v>
      </c>
      <c r="M481" s="56" t="n">
        <v>1.54</v>
      </c>
      <c r="N481" s="56" t="n">
        <v>284479</v>
      </c>
      <c r="O481" s="56" t="s">
        <v>10061</v>
      </c>
      <c r="P481" s="55" t="n">
        <f aca="false">G481-H481</f>
        <v>46435</v>
      </c>
      <c r="Q481" s="55" t="str">
        <f aca="false">IF(I481&gt;=90,"Over-Utilized",IF(I481&gt;=70,"Optimal","Under-Utilized"))</f>
        <v>Under-Utilized</v>
      </c>
      <c r="R481" s="55" t="n">
        <f aca="false">ROUND(100-I481,2)</f>
        <v>94.12</v>
      </c>
    </row>
    <row r="482" customFormat="false" ht="15" hidden="false" customHeight="true" outlineLevel="0" collapsed="false">
      <c r="A482" s="52" t="s">
        <v>10846</v>
      </c>
      <c r="B482" s="52" t="s">
        <v>15577</v>
      </c>
      <c r="C482" s="52" t="s">
        <v>11</v>
      </c>
      <c r="D482" s="52" t="s">
        <v>10112</v>
      </c>
      <c r="E482" s="52" t="s">
        <v>15542</v>
      </c>
      <c r="F482" s="52" t="s">
        <v>15539</v>
      </c>
      <c r="G482" s="52" t="n">
        <v>16418</v>
      </c>
      <c r="H482" s="52" t="n">
        <v>1459</v>
      </c>
      <c r="I482" s="54" t="n">
        <f aca="false">IF(G482=0,0,ROUND(H482/G482*100,2))</f>
        <v>8.89</v>
      </c>
      <c r="J482" s="52" t="s">
        <v>15551</v>
      </c>
      <c r="K482" s="52" t="n">
        <v>20</v>
      </c>
      <c r="L482" s="52" t="n">
        <v>57</v>
      </c>
      <c r="M482" s="52" t="n">
        <v>3.54</v>
      </c>
      <c r="N482" s="52" t="n">
        <v>342860</v>
      </c>
      <c r="O482" s="52" t="s">
        <v>10061</v>
      </c>
      <c r="P482" s="55" t="n">
        <f aca="false">G482-H482</f>
        <v>14959</v>
      </c>
      <c r="Q482" s="55" t="str">
        <f aca="false">IF(I482&gt;=90,"Over-Utilized",IF(I482&gt;=70,"Optimal","Under-Utilized"))</f>
        <v>Under-Utilized</v>
      </c>
      <c r="R482" s="55" t="n">
        <f aca="false">ROUND(100-I482,2)</f>
        <v>91.11</v>
      </c>
    </row>
    <row r="483" customFormat="false" ht="15" hidden="false" customHeight="true" outlineLevel="0" collapsed="false">
      <c r="A483" s="56" t="s">
        <v>4564</v>
      </c>
      <c r="B483" s="56" t="s">
        <v>15567</v>
      </c>
      <c r="C483" s="56" t="s">
        <v>23</v>
      </c>
      <c r="D483" s="56" t="s">
        <v>10069</v>
      </c>
      <c r="E483" s="56" t="s">
        <v>15560</v>
      </c>
      <c r="F483" s="56" t="s">
        <v>15545</v>
      </c>
      <c r="G483" s="56" t="n">
        <v>21477</v>
      </c>
      <c r="H483" s="56" t="n">
        <v>15621</v>
      </c>
      <c r="I483" s="54" t="n">
        <f aca="false">IF(G483=0,0,ROUND(H483/G483*100,2))</f>
        <v>72.73</v>
      </c>
      <c r="J483" s="56" t="s">
        <v>15551</v>
      </c>
      <c r="K483" s="56" t="n">
        <v>2</v>
      </c>
      <c r="L483" s="56" t="n">
        <v>136</v>
      </c>
      <c r="M483" s="56" t="n">
        <v>2.66</v>
      </c>
      <c r="N483" s="56" t="n">
        <v>52758</v>
      </c>
      <c r="O483" s="56" t="s">
        <v>10061</v>
      </c>
      <c r="P483" s="55" t="n">
        <f aca="false">G483-H483</f>
        <v>5856</v>
      </c>
      <c r="Q483" s="55" t="str">
        <f aca="false">IF(I483&gt;=90,"Over-Utilized",IF(I483&gt;=70,"Optimal","Under-Utilized"))</f>
        <v>Optimal</v>
      </c>
      <c r="R483" s="55" t="n">
        <f aca="false">ROUND(100-I483,2)</f>
        <v>27.27</v>
      </c>
    </row>
    <row r="484" customFormat="false" ht="15" hidden="false" customHeight="true" outlineLevel="0" collapsed="false">
      <c r="A484" s="52" t="s">
        <v>2972</v>
      </c>
      <c r="B484" s="52" t="s">
        <v>15538</v>
      </c>
      <c r="C484" s="52" t="s">
        <v>11</v>
      </c>
      <c r="D484" s="52" t="s">
        <v>10069</v>
      </c>
      <c r="E484" s="52" t="s">
        <v>15542</v>
      </c>
      <c r="F484" s="52" t="s">
        <v>15545</v>
      </c>
      <c r="G484" s="52" t="n">
        <v>19517</v>
      </c>
      <c r="H484" s="52" t="n">
        <v>13390</v>
      </c>
      <c r="I484" s="54" t="n">
        <f aca="false">IF(G484=0,0,ROUND(H484/G484*100,2))</f>
        <v>68.61</v>
      </c>
      <c r="J484" s="52" t="s">
        <v>15551</v>
      </c>
      <c r="K484" s="52" t="n">
        <v>15</v>
      </c>
      <c r="L484" s="52" t="n">
        <v>190</v>
      </c>
      <c r="M484" s="52" t="n">
        <v>4.81</v>
      </c>
      <c r="N484" s="52" t="n">
        <v>106361</v>
      </c>
      <c r="O484" s="52" t="s">
        <v>10061</v>
      </c>
      <c r="P484" s="55" t="n">
        <f aca="false">G484-H484</f>
        <v>6127</v>
      </c>
      <c r="Q484" s="55" t="str">
        <f aca="false">IF(I484&gt;=90,"Over-Utilized",IF(I484&gt;=70,"Optimal","Under-Utilized"))</f>
        <v>Under-Utilized</v>
      </c>
      <c r="R484" s="55" t="n">
        <f aca="false">ROUND(100-I484,2)</f>
        <v>31.39</v>
      </c>
    </row>
    <row r="485" customFormat="false" ht="15" hidden="false" customHeight="true" outlineLevel="0" collapsed="false">
      <c r="A485" s="56" t="s">
        <v>359</v>
      </c>
      <c r="B485" s="56" t="s">
        <v>15556</v>
      </c>
      <c r="C485" s="56" t="s">
        <v>23</v>
      </c>
      <c r="D485" s="56" t="s">
        <v>10078</v>
      </c>
      <c r="E485" s="56" t="s">
        <v>15554</v>
      </c>
      <c r="F485" s="56" t="s">
        <v>15547</v>
      </c>
      <c r="G485" s="56" t="n">
        <v>36837</v>
      </c>
      <c r="H485" s="56" t="n">
        <v>1052</v>
      </c>
      <c r="I485" s="54" t="n">
        <f aca="false">IF(G485=0,0,ROUND(H485/G485*100,2))</f>
        <v>2.86</v>
      </c>
      <c r="J485" s="56" t="s">
        <v>15551</v>
      </c>
      <c r="K485" s="56" t="n">
        <v>10</v>
      </c>
      <c r="L485" s="56" t="n">
        <v>151</v>
      </c>
      <c r="M485" s="56" t="n">
        <v>1.76</v>
      </c>
      <c r="N485" s="56" t="n">
        <v>211548</v>
      </c>
      <c r="O485" s="56" t="s">
        <v>10061</v>
      </c>
      <c r="P485" s="55" t="n">
        <f aca="false">G485-H485</f>
        <v>35785</v>
      </c>
      <c r="Q485" s="55" t="str">
        <f aca="false">IF(I485&gt;=90,"Over-Utilized",IF(I485&gt;=70,"Optimal","Under-Utilized"))</f>
        <v>Under-Utilized</v>
      </c>
      <c r="R485" s="55" t="n">
        <f aca="false">ROUND(100-I485,2)</f>
        <v>97.14</v>
      </c>
    </row>
    <row r="486" customFormat="false" ht="15" hidden="false" customHeight="true" outlineLevel="0" collapsed="false">
      <c r="A486" s="52" t="s">
        <v>512</v>
      </c>
      <c r="B486" s="52" t="s">
        <v>15556</v>
      </c>
      <c r="C486" s="52" t="s">
        <v>23</v>
      </c>
      <c r="D486" s="52" t="s">
        <v>10069</v>
      </c>
      <c r="E486" s="52" t="s">
        <v>15560</v>
      </c>
      <c r="F486" s="52" t="s">
        <v>15547</v>
      </c>
      <c r="G486" s="52" t="n">
        <v>25299</v>
      </c>
      <c r="H486" s="52" t="n">
        <v>19393</v>
      </c>
      <c r="I486" s="54" t="n">
        <f aca="false">IF(G486=0,0,ROUND(H486/G486*100,2))</f>
        <v>76.66</v>
      </c>
      <c r="J486" s="52" t="s">
        <v>15548</v>
      </c>
      <c r="K486" s="52" t="n">
        <v>3</v>
      </c>
      <c r="L486" s="52" t="n">
        <v>200</v>
      </c>
      <c r="M486" s="52" t="n">
        <v>1.97</v>
      </c>
      <c r="N486" s="52" t="n">
        <v>80294</v>
      </c>
      <c r="O486" s="52" t="s">
        <v>10061</v>
      </c>
      <c r="P486" s="55" t="n">
        <f aca="false">G486-H486</f>
        <v>5906</v>
      </c>
      <c r="Q486" s="55" t="str">
        <f aca="false">IF(I486&gt;=90,"Over-Utilized",IF(I486&gt;=70,"Optimal","Under-Utilized"))</f>
        <v>Optimal</v>
      </c>
      <c r="R486" s="55" t="n">
        <f aca="false">ROUND(100-I486,2)</f>
        <v>23.34</v>
      </c>
    </row>
    <row r="487" customFormat="false" ht="15" hidden="false" customHeight="true" outlineLevel="0" collapsed="false">
      <c r="A487" s="56" t="s">
        <v>4846</v>
      </c>
      <c r="B487" s="56" t="s">
        <v>15578</v>
      </c>
      <c r="C487" s="56" t="s">
        <v>17</v>
      </c>
      <c r="D487" s="56" t="s">
        <v>10190</v>
      </c>
      <c r="E487" s="56" t="s">
        <v>10063</v>
      </c>
      <c r="F487" s="56" t="s">
        <v>15545</v>
      </c>
      <c r="G487" s="56" t="n">
        <v>39131</v>
      </c>
      <c r="H487" s="56" t="n">
        <v>27397</v>
      </c>
      <c r="I487" s="54" t="n">
        <f aca="false">IF(G487=0,0,ROUND(H487/G487*100,2))</f>
        <v>70.01</v>
      </c>
      <c r="J487" s="56" t="s">
        <v>15548</v>
      </c>
      <c r="K487" s="56" t="n">
        <v>5</v>
      </c>
      <c r="L487" s="56" t="n">
        <v>16</v>
      </c>
      <c r="M487" s="56" t="n">
        <v>3.18</v>
      </c>
      <c r="N487" s="56" t="n">
        <v>274048</v>
      </c>
      <c r="O487" s="56" t="s">
        <v>10061</v>
      </c>
      <c r="P487" s="55" t="n">
        <f aca="false">G487-H487</f>
        <v>11734</v>
      </c>
      <c r="Q487" s="55" t="str">
        <f aca="false">IF(I487&gt;=90,"Over-Utilized",IF(I487&gt;=70,"Optimal","Under-Utilized"))</f>
        <v>Optimal</v>
      </c>
      <c r="R487" s="55" t="n">
        <f aca="false">ROUND(100-I487,2)</f>
        <v>29.99</v>
      </c>
    </row>
    <row r="488" customFormat="false" ht="15" hidden="false" customHeight="true" outlineLevel="0" collapsed="false">
      <c r="A488" s="52" t="s">
        <v>4240</v>
      </c>
      <c r="B488" s="52" t="s">
        <v>15584</v>
      </c>
      <c r="C488" s="52" t="s">
        <v>17</v>
      </c>
      <c r="D488" s="52" t="s">
        <v>10132</v>
      </c>
      <c r="E488" s="52" t="s">
        <v>15542</v>
      </c>
      <c r="F488" s="52" t="s">
        <v>15545</v>
      </c>
      <c r="G488" s="52" t="n">
        <v>45074</v>
      </c>
      <c r="H488" s="52" t="n">
        <v>15399</v>
      </c>
      <c r="I488" s="54" t="n">
        <f aca="false">IF(G488=0,0,ROUND(H488/G488*100,2))</f>
        <v>34.16</v>
      </c>
      <c r="J488" s="52" t="s">
        <v>15551</v>
      </c>
      <c r="K488" s="52" t="n">
        <v>2</v>
      </c>
      <c r="L488" s="52" t="n">
        <v>95</v>
      </c>
      <c r="M488" s="52" t="n">
        <v>3.8</v>
      </c>
      <c r="N488" s="52" t="n">
        <v>163314</v>
      </c>
      <c r="O488" s="52" t="s">
        <v>10066</v>
      </c>
      <c r="P488" s="55" t="n">
        <f aca="false">G488-H488</f>
        <v>29675</v>
      </c>
      <c r="Q488" s="55" t="str">
        <f aca="false">IF(I488&gt;=90,"Over-Utilized",IF(I488&gt;=70,"Optimal","Under-Utilized"))</f>
        <v>Under-Utilized</v>
      </c>
      <c r="R488" s="55" t="n">
        <f aca="false">ROUND(100-I488,2)</f>
        <v>65.84</v>
      </c>
    </row>
    <row r="489" customFormat="false" ht="15" hidden="false" customHeight="true" outlineLevel="0" collapsed="false">
      <c r="A489" s="56" t="s">
        <v>1633</v>
      </c>
      <c r="B489" s="56" t="s">
        <v>15582</v>
      </c>
      <c r="C489" s="56" t="s">
        <v>23</v>
      </c>
      <c r="D489" s="56" t="s">
        <v>10117</v>
      </c>
      <c r="E489" s="56" t="s">
        <v>15550</v>
      </c>
      <c r="F489" s="56" t="s">
        <v>15545</v>
      </c>
      <c r="G489" s="56" t="n">
        <v>33546</v>
      </c>
      <c r="H489" s="56" t="n">
        <v>29230</v>
      </c>
      <c r="I489" s="54" t="n">
        <f aca="false">IF(G489=0,0,ROUND(H489/G489*100,2))</f>
        <v>87.13</v>
      </c>
      <c r="J489" s="56" t="s">
        <v>15548</v>
      </c>
      <c r="K489" s="56" t="n">
        <v>15</v>
      </c>
      <c r="L489" s="56" t="n">
        <v>189</v>
      </c>
      <c r="M489" s="56" t="n">
        <v>2.69</v>
      </c>
      <c r="N489" s="56" t="n">
        <v>276048</v>
      </c>
      <c r="O489" s="56" t="s">
        <v>10066</v>
      </c>
      <c r="P489" s="55" t="n">
        <f aca="false">G489-H489</f>
        <v>4316</v>
      </c>
      <c r="Q489" s="55" t="str">
        <f aca="false">IF(I489&gt;=90,"Over-Utilized",IF(I489&gt;=70,"Optimal","Under-Utilized"))</f>
        <v>Optimal</v>
      </c>
      <c r="R489" s="55" t="n">
        <f aca="false">ROUND(100-I489,2)</f>
        <v>12.87</v>
      </c>
    </row>
    <row r="490" customFormat="false" ht="15" hidden="false" customHeight="true" outlineLevel="0" collapsed="false">
      <c r="A490" s="52" t="s">
        <v>2571</v>
      </c>
      <c r="B490" s="52" t="s">
        <v>15558</v>
      </c>
      <c r="C490" s="52" t="s">
        <v>25</v>
      </c>
      <c r="D490" s="52" t="s">
        <v>10190</v>
      </c>
      <c r="E490" s="52" t="s">
        <v>15550</v>
      </c>
      <c r="F490" s="52" t="s">
        <v>15547</v>
      </c>
      <c r="G490" s="52" t="n">
        <v>3591</v>
      </c>
      <c r="H490" s="52" t="n">
        <v>3205</v>
      </c>
      <c r="I490" s="54" t="n">
        <f aca="false">IF(G490=0,0,ROUND(H490/G490*100,2))</f>
        <v>89.25</v>
      </c>
      <c r="J490" s="52" t="s">
        <v>15551</v>
      </c>
      <c r="K490" s="52" t="n">
        <v>19</v>
      </c>
      <c r="L490" s="52" t="n">
        <v>38</v>
      </c>
      <c r="M490" s="52" t="n">
        <v>1.13</v>
      </c>
      <c r="N490" s="52" t="n">
        <v>86080</v>
      </c>
      <c r="O490" s="52" t="s">
        <v>10061</v>
      </c>
      <c r="P490" s="55" t="n">
        <f aca="false">G490-H490</f>
        <v>386</v>
      </c>
      <c r="Q490" s="55" t="str">
        <f aca="false">IF(I490&gt;=90,"Over-Utilized",IF(I490&gt;=70,"Optimal","Under-Utilized"))</f>
        <v>Optimal</v>
      </c>
      <c r="R490" s="55" t="n">
        <f aca="false">ROUND(100-I490,2)</f>
        <v>10.75</v>
      </c>
    </row>
    <row r="491" customFormat="false" ht="15" hidden="false" customHeight="true" outlineLevel="0" collapsed="false">
      <c r="A491" s="56" t="s">
        <v>10098</v>
      </c>
      <c r="B491" s="56" t="s">
        <v>15562</v>
      </c>
      <c r="C491" s="56" t="s">
        <v>25</v>
      </c>
      <c r="D491" s="56" t="s">
        <v>10073</v>
      </c>
      <c r="E491" s="56" t="s">
        <v>10063</v>
      </c>
      <c r="F491" s="56" t="s">
        <v>15545</v>
      </c>
      <c r="G491" s="56" t="n">
        <v>35493</v>
      </c>
      <c r="H491" s="56" t="n">
        <v>15377</v>
      </c>
      <c r="I491" s="54" t="n">
        <f aca="false">IF(G491=0,0,ROUND(H491/G491*100,2))</f>
        <v>43.32</v>
      </c>
      <c r="J491" s="56" t="s">
        <v>15551</v>
      </c>
      <c r="K491" s="56" t="n">
        <v>12</v>
      </c>
      <c r="L491" s="56" t="n">
        <v>45</v>
      </c>
      <c r="M491" s="56" t="n">
        <v>4.79</v>
      </c>
      <c r="N491" s="56" t="n">
        <v>104002</v>
      </c>
      <c r="O491" s="56" t="s">
        <v>10061</v>
      </c>
      <c r="P491" s="55" t="n">
        <f aca="false">G491-H491</f>
        <v>20116</v>
      </c>
      <c r="Q491" s="55" t="str">
        <f aca="false">IF(I491&gt;=90,"Over-Utilized",IF(I491&gt;=70,"Optimal","Under-Utilized"))</f>
        <v>Under-Utilized</v>
      </c>
      <c r="R491" s="55" t="n">
        <f aca="false">ROUND(100-I491,2)</f>
        <v>56.68</v>
      </c>
    </row>
    <row r="492" customFormat="false" ht="15" hidden="false" customHeight="true" outlineLevel="0" collapsed="false">
      <c r="A492" s="52" t="s">
        <v>3166</v>
      </c>
      <c r="B492" s="52" t="s">
        <v>15563</v>
      </c>
      <c r="C492" s="52" t="s">
        <v>14</v>
      </c>
      <c r="D492" s="52" t="s">
        <v>10132</v>
      </c>
      <c r="E492" s="52" t="s">
        <v>15542</v>
      </c>
      <c r="F492" s="52" t="s">
        <v>15547</v>
      </c>
      <c r="G492" s="52" t="n">
        <v>21786</v>
      </c>
      <c r="H492" s="52" t="n">
        <v>19349</v>
      </c>
      <c r="I492" s="54" t="n">
        <f aca="false">IF(G492=0,0,ROUND(H492/G492*100,2))</f>
        <v>88.81</v>
      </c>
      <c r="J492" s="52" t="s">
        <v>15548</v>
      </c>
      <c r="K492" s="52" t="n">
        <v>4</v>
      </c>
      <c r="L492" s="52" t="n">
        <v>88</v>
      </c>
      <c r="M492" s="52" t="n">
        <v>3.23</v>
      </c>
      <c r="N492" s="52" t="n">
        <v>479287</v>
      </c>
      <c r="O492" s="52" t="s">
        <v>10061</v>
      </c>
      <c r="P492" s="55" t="n">
        <f aca="false">G492-H492</f>
        <v>2437</v>
      </c>
      <c r="Q492" s="55" t="str">
        <f aca="false">IF(I492&gt;=90,"Over-Utilized",IF(I492&gt;=70,"Optimal","Under-Utilized"))</f>
        <v>Optimal</v>
      </c>
      <c r="R492" s="55" t="n">
        <f aca="false">ROUND(100-I492,2)</f>
        <v>11.19</v>
      </c>
    </row>
    <row r="493" customFormat="false" ht="15" hidden="false" customHeight="true" outlineLevel="0" collapsed="false">
      <c r="A493" s="56" t="s">
        <v>4674</v>
      </c>
      <c r="B493" s="56" t="s">
        <v>15557</v>
      </c>
      <c r="C493" s="56" t="s">
        <v>17</v>
      </c>
      <c r="D493" s="56" t="s">
        <v>10087</v>
      </c>
      <c r="E493" s="56" t="s">
        <v>15550</v>
      </c>
      <c r="F493" s="56" t="s">
        <v>15547</v>
      </c>
      <c r="G493" s="56" t="n">
        <v>2058</v>
      </c>
      <c r="H493" s="56" t="n">
        <v>1395</v>
      </c>
      <c r="I493" s="54" t="n">
        <f aca="false">IF(G493=0,0,ROUND(H493/G493*100,2))</f>
        <v>67.78</v>
      </c>
      <c r="J493" s="56" t="s">
        <v>15548</v>
      </c>
      <c r="K493" s="56" t="n">
        <v>15</v>
      </c>
      <c r="L493" s="56" t="n">
        <v>197</v>
      </c>
      <c r="M493" s="56" t="n">
        <v>3.95</v>
      </c>
      <c r="N493" s="56" t="n">
        <v>401661</v>
      </c>
      <c r="O493" s="56" t="s">
        <v>10061</v>
      </c>
      <c r="P493" s="55" t="n">
        <f aca="false">G493-H493</f>
        <v>663</v>
      </c>
      <c r="Q493" s="55" t="str">
        <f aca="false">IF(I493&gt;=90,"Over-Utilized",IF(I493&gt;=70,"Optimal","Under-Utilized"))</f>
        <v>Under-Utilized</v>
      </c>
      <c r="R493" s="55" t="n">
        <f aca="false">ROUND(100-I493,2)</f>
        <v>32.22</v>
      </c>
    </row>
    <row r="494" customFormat="false" ht="15" hidden="false" customHeight="true" outlineLevel="0" collapsed="false">
      <c r="A494" s="52" t="s">
        <v>1329</v>
      </c>
      <c r="B494" s="52" t="s">
        <v>15564</v>
      </c>
      <c r="C494" s="52" t="s">
        <v>20</v>
      </c>
      <c r="D494" s="52" t="s">
        <v>10104</v>
      </c>
      <c r="E494" s="52" t="s">
        <v>15560</v>
      </c>
      <c r="F494" s="52" t="s">
        <v>15539</v>
      </c>
      <c r="G494" s="52" t="n">
        <v>2726</v>
      </c>
      <c r="H494" s="52" t="n">
        <v>409</v>
      </c>
      <c r="I494" s="54" t="n">
        <f aca="false">IF(G494=0,0,ROUND(H494/G494*100,2))</f>
        <v>15</v>
      </c>
      <c r="J494" s="52" t="s">
        <v>15548</v>
      </c>
      <c r="K494" s="52" t="n">
        <v>9</v>
      </c>
      <c r="L494" s="52" t="n">
        <v>190</v>
      </c>
      <c r="M494" s="52" t="n">
        <v>2.38</v>
      </c>
      <c r="N494" s="52" t="n">
        <v>296214</v>
      </c>
      <c r="O494" s="52" t="s">
        <v>10061</v>
      </c>
      <c r="P494" s="55" t="n">
        <f aca="false">G494-H494</f>
        <v>2317</v>
      </c>
      <c r="Q494" s="55" t="str">
        <f aca="false">IF(I494&gt;=90,"Over-Utilized",IF(I494&gt;=70,"Optimal","Under-Utilized"))</f>
        <v>Under-Utilized</v>
      </c>
      <c r="R494" s="55" t="n">
        <f aca="false">ROUND(100-I494,2)</f>
        <v>85</v>
      </c>
    </row>
    <row r="495" customFormat="false" ht="15" hidden="false" customHeight="true" outlineLevel="0" collapsed="false">
      <c r="A495" s="56" t="s">
        <v>5604</v>
      </c>
      <c r="B495" s="56" t="s">
        <v>15561</v>
      </c>
      <c r="C495" s="56" t="s">
        <v>20</v>
      </c>
      <c r="D495" s="56" t="s">
        <v>10058</v>
      </c>
      <c r="E495" s="56" t="s">
        <v>15550</v>
      </c>
      <c r="F495" s="56" t="s">
        <v>15547</v>
      </c>
      <c r="G495" s="56" t="n">
        <v>7073</v>
      </c>
      <c r="H495" s="56" t="n">
        <v>5850</v>
      </c>
      <c r="I495" s="54" t="n">
        <f aca="false">IF(G495=0,0,ROUND(H495/G495*100,2))</f>
        <v>82.71</v>
      </c>
      <c r="J495" s="56" t="s">
        <v>15551</v>
      </c>
      <c r="K495" s="56" t="n">
        <v>6</v>
      </c>
      <c r="L495" s="56" t="n">
        <v>87</v>
      </c>
      <c r="M495" s="56" t="n">
        <v>0.84</v>
      </c>
      <c r="N495" s="56" t="n">
        <v>163772</v>
      </c>
      <c r="O495" s="56" t="s">
        <v>10061</v>
      </c>
      <c r="P495" s="55" t="n">
        <f aca="false">G495-H495</f>
        <v>1223</v>
      </c>
      <c r="Q495" s="55" t="str">
        <f aca="false">IF(I495&gt;=90,"Over-Utilized",IF(I495&gt;=70,"Optimal","Under-Utilized"))</f>
        <v>Optimal</v>
      </c>
      <c r="R495" s="55" t="n">
        <f aca="false">ROUND(100-I495,2)</f>
        <v>17.29</v>
      </c>
    </row>
    <row r="496" customFormat="false" ht="15" hidden="false" customHeight="true" outlineLevel="0" collapsed="false">
      <c r="A496" s="52" t="s">
        <v>5675</v>
      </c>
      <c r="B496" s="52" t="s">
        <v>15569</v>
      </c>
      <c r="C496" s="52" t="s">
        <v>14</v>
      </c>
      <c r="D496" s="52" t="s">
        <v>10073</v>
      </c>
      <c r="E496" s="52" t="s">
        <v>15542</v>
      </c>
      <c r="F496" s="52" t="s">
        <v>15547</v>
      </c>
      <c r="G496" s="52" t="n">
        <v>3984</v>
      </c>
      <c r="H496" s="52" t="n">
        <v>851</v>
      </c>
      <c r="I496" s="54" t="n">
        <f aca="false">IF(G496=0,0,ROUND(H496/G496*100,2))</f>
        <v>21.36</v>
      </c>
      <c r="J496" s="52" t="s">
        <v>15540</v>
      </c>
      <c r="K496" s="52" t="n">
        <v>19</v>
      </c>
      <c r="L496" s="52" t="n">
        <v>130</v>
      </c>
      <c r="M496" s="52" t="n">
        <v>2.9</v>
      </c>
      <c r="N496" s="52" t="n">
        <v>338688</v>
      </c>
      <c r="O496" s="52" t="s">
        <v>10061</v>
      </c>
      <c r="P496" s="55" t="n">
        <f aca="false">G496-H496</f>
        <v>3133</v>
      </c>
      <c r="Q496" s="55" t="str">
        <f aca="false">IF(I496&gt;=90,"Over-Utilized",IF(I496&gt;=70,"Optimal","Under-Utilized"))</f>
        <v>Under-Utilized</v>
      </c>
      <c r="R496" s="55" t="n">
        <f aca="false">ROUND(100-I496,2)</f>
        <v>78.64</v>
      </c>
    </row>
    <row r="497" customFormat="false" ht="15" hidden="false" customHeight="true" outlineLevel="0" collapsed="false">
      <c r="A497" s="56" t="s">
        <v>3505</v>
      </c>
      <c r="B497" s="56" t="s">
        <v>15559</v>
      </c>
      <c r="C497" s="56" t="s">
        <v>23</v>
      </c>
      <c r="D497" s="56" t="s">
        <v>10078</v>
      </c>
      <c r="E497" s="56" t="s">
        <v>15544</v>
      </c>
      <c r="F497" s="56" t="s">
        <v>15545</v>
      </c>
      <c r="G497" s="56" t="n">
        <v>5209</v>
      </c>
      <c r="H497" s="56" t="n">
        <v>2606</v>
      </c>
      <c r="I497" s="54" t="n">
        <f aca="false">IF(G497=0,0,ROUND(H497/G497*100,2))</f>
        <v>50.03</v>
      </c>
      <c r="J497" s="56" t="s">
        <v>15548</v>
      </c>
      <c r="K497" s="56" t="n">
        <v>8</v>
      </c>
      <c r="L497" s="56" t="n">
        <v>180</v>
      </c>
      <c r="M497" s="56" t="n">
        <v>1.08</v>
      </c>
      <c r="N497" s="56" t="n">
        <v>59270</v>
      </c>
      <c r="O497" s="56" t="s">
        <v>10061</v>
      </c>
      <c r="P497" s="55" t="n">
        <f aca="false">G497-H497</f>
        <v>2603</v>
      </c>
      <c r="Q497" s="55" t="str">
        <f aca="false">IF(I497&gt;=90,"Over-Utilized",IF(I497&gt;=70,"Optimal","Under-Utilized"))</f>
        <v>Under-Utilized</v>
      </c>
      <c r="R497" s="55" t="n">
        <f aca="false">ROUND(100-I497,2)</f>
        <v>49.97</v>
      </c>
    </row>
    <row r="498" customFormat="false" ht="15" hidden="false" customHeight="true" outlineLevel="0" collapsed="false">
      <c r="A498" s="52" t="s">
        <v>2678</v>
      </c>
      <c r="B498" s="52" t="s">
        <v>15575</v>
      </c>
      <c r="C498" s="52" t="s">
        <v>20</v>
      </c>
      <c r="D498" s="52" t="s">
        <v>10132</v>
      </c>
      <c r="E498" s="52" t="s">
        <v>10063</v>
      </c>
      <c r="F498" s="52" t="s">
        <v>15547</v>
      </c>
      <c r="G498" s="52" t="n">
        <v>21407</v>
      </c>
      <c r="H498" s="52" t="n">
        <v>16539</v>
      </c>
      <c r="I498" s="54" t="n">
        <f aca="false">IF(G498=0,0,ROUND(H498/G498*100,2))</f>
        <v>77.26</v>
      </c>
      <c r="J498" s="52" t="s">
        <v>15540</v>
      </c>
      <c r="K498" s="52" t="n">
        <v>11</v>
      </c>
      <c r="L498" s="52" t="n">
        <v>43</v>
      </c>
      <c r="M498" s="52" t="n">
        <v>0.97</v>
      </c>
      <c r="N498" s="52" t="n">
        <v>235111</v>
      </c>
      <c r="O498" s="52" t="s">
        <v>10061</v>
      </c>
      <c r="P498" s="55" t="n">
        <f aca="false">G498-H498</f>
        <v>4868</v>
      </c>
      <c r="Q498" s="55" t="str">
        <f aca="false">IF(I498&gt;=90,"Over-Utilized",IF(I498&gt;=70,"Optimal","Under-Utilized"))</f>
        <v>Optimal</v>
      </c>
      <c r="R498" s="55" t="n">
        <f aca="false">ROUND(100-I498,2)</f>
        <v>22.74</v>
      </c>
    </row>
    <row r="499" customFormat="false" ht="15" hidden="false" customHeight="true" outlineLevel="0" collapsed="false">
      <c r="A499" s="56" t="s">
        <v>1693</v>
      </c>
      <c r="B499" s="56" t="s">
        <v>15586</v>
      </c>
      <c r="C499" s="56" t="s">
        <v>25</v>
      </c>
      <c r="D499" s="56" t="s">
        <v>10073</v>
      </c>
      <c r="E499" s="56" t="s">
        <v>15542</v>
      </c>
      <c r="F499" s="56" t="s">
        <v>15547</v>
      </c>
      <c r="G499" s="56" t="n">
        <v>3948</v>
      </c>
      <c r="H499" s="56" t="n">
        <v>3596</v>
      </c>
      <c r="I499" s="54" t="n">
        <f aca="false">IF(G499=0,0,ROUND(H499/G499*100,2))</f>
        <v>91.08</v>
      </c>
      <c r="J499" s="56" t="s">
        <v>15548</v>
      </c>
      <c r="K499" s="56" t="n">
        <v>2</v>
      </c>
      <c r="L499" s="56" t="n">
        <v>171</v>
      </c>
      <c r="M499" s="56" t="n">
        <v>1.82</v>
      </c>
      <c r="N499" s="56" t="n">
        <v>139675</v>
      </c>
      <c r="O499" s="56" t="s">
        <v>10061</v>
      </c>
      <c r="P499" s="55" t="n">
        <f aca="false">G499-H499</f>
        <v>352</v>
      </c>
      <c r="Q499" s="55" t="str">
        <f aca="false">IF(I499&gt;=90,"Over-Utilized",IF(I499&gt;=70,"Optimal","Under-Utilized"))</f>
        <v>Over-Utilized</v>
      </c>
      <c r="R499" s="55" t="n">
        <f aca="false">ROUND(100-I499,2)</f>
        <v>8.92</v>
      </c>
    </row>
    <row r="500" customFormat="false" ht="15" hidden="false" customHeight="true" outlineLevel="0" collapsed="false">
      <c r="A500" s="52" t="s">
        <v>2171</v>
      </c>
      <c r="B500" s="52" t="s">
        <v>15571</v>
      </c>
      <c r="C500" s="52" t="s">
        <v>27</v>
      </c>
      <c r="D500" s="52" t="s">
        <v>10078</v>
      </c>
      <c r="E500" s="52" t="s">
        <v>15554</v>
      </c>
      <c r="F500" s="52" t="s">
        <v>15547</v>
      </c>
      <c r="G500" s="52" t="n">
        <v>25011</v>
      </c>
      <c r="H500" s="52" t="n">
        <v>11243</v>
      </c>
      <c r="I500" s="54" t="n">
        <f aca="false">IF(G500=0,0,ROUND(H500/G500*100,2))</f>
        <v>44.95</v>
      </c>
      <c r="J500" s="52" t="s">
        <v>15548</v>
      </c>
      <c r="K500" s="52" t="n">
        <v>17</v>
      </c>
      <c r="L500" s="52" t="n">
        <v>47</v>
      </c>
      <c r="M500" s="52" t="n">
        <v>3.58</v>
      </c>
      <c r="N500" s="52" t="n">
        <v>107556</v>
      </c>
      <c r="O500" s="52" t="s">
        <v>10061</v>
      </c>
      <c r="P500" s="55" t="n">
        <f aca="false">G500-H500</f>
        <v>13768</v>
      </c>
      <c r="Q500" s="55" t="str">
        <f aca="false">IF(I500&gt;=90,"Over-Utilized",IF(I500&gt;=70,"Optimal","Under-Utilized"))</f>
        <v>Under-Utilized</v>
      </c>
      <c r="R500" s="55" t="n">
        <f aca="false">ROUND(100-I500,2)</f>
        <v>55.05</v>
      </c>
    </row>
    <row r="501" customFormat="false" ht="15" hidden="false" customHeight="true" outlineLevel="0" collapsed="false">
      <c r="A501" s="56" t="s">
        <v>1967</v>
      </c>
      <c r="B501" s="56" t="s">
        <v>15570</v>
      </c>
      <c r="C501" s="56" t="s">
        <v>11</v>
      </c>
      <c r="D501" s="56" t="s">
        <v>10117</v>
      </c>
      <c r="E501" s="56" t="s">
        <v>10063</v>
      </c>
      <c r="F501" s="56" t="s">
        <v>15547</v>
      </c>
      <c r="G501" s="56" t="n">
        <v>24418</v>
      </c>
      <c r="H501" s="56" t="n">
        <v>14169</v>
      </c>
      <c r="I501" s="54" t="n">
        <f aca="false">IF(G501=0,0,ROUND(H501/G501*100,2))</f>
        <v>58.03</v>
      </c>
      <c r="J501" s="56" t="s">
        <v>15540</v>
      </c>
      <c r="K501" s="56" t="n">
        <v>14</v>
      </c>
      <c r="L501" s="56" t="n">
        <v>29</v>
      </c>
      <c r="M501" s="56" t="n">
        <v>3.7</v>
      </c>
      <c r="N501" s="56" t="n">
        <v>410332</v>
      </c>
      <c r="O501" s="56" t="s">
        <v>10066</v>
      </c>
      <c r="P501" s="55" t="n">
        <f aca="false">G501-H501</f>
        <v>10249</v>
      </c>
      <c r="Q501" s="55" t="str">
        <f aca="false">IF(I501&gt;=90,"Over-Utilized",IF(I501&gt;=70,"Optimal","Under-Utilized"))</f>
        <v>Under-Utilized</v>
      </c>
      <c r="R501" s="55" t="n">
        <f aca="false">ROUND(100-I501,2)</f>
        <v>41.97</v>
      </c>
    </row>
    <row r="502" customFormat="false" ht="15" hidden="false" customHeight="true" outlineLevel="0" collapsed="false">
      <c r="A502" s="52" t="s">
        <v>13366</v>
      </c>
      <c r="B502" s="52" t="s">
        <v>15580</v>
      </c>
      <c r="C502" s="52" t="s">
        <v>20</v>
      </c>
      <c r="D502" s="52" t="s">
        <v>10087</v>
      </c>
      <c r="E502" s="52" t="s">
        <v>15542</v>
      </c>
      <c r="F502" s="52" t="s">
        <v>15539</v>
      </c>
      <c r="G502" s="52" t="n">
        <v>37288</v>
      </c>
      <c r="H502" s="52" t="n">
        <v>30050</v>
      </c>
      <c r="I502" s="54" t="n">
        <f aca="false">IF(G502=0,0,ROUND(H502/G502*100,2))</f>
        <v>80.59</v>
      </c>
      <c r="J502" s="52" t="s">
        <v>15540</v>
      </c>
      <c r="K502" s="52" t="n">
        <v>13</v>
      </c>
      <c r="L502" s="52" t="n">
        <v>26</v>
      </c>
      <c r="M502" s="52" t="n">
        <v>1.48</v>
      </c>
      <c r="N502" s="52" t="n">
        <v>266172</v>
      </c>
      <c r="O502" s="52" t="s">
        <v>10061</v>
      </c>
      <c r="P502" s="55" t="n">
        <f aca="false">G502-H502</f>
        <v>7238</v>
      </c>
      <c r="Q502" s="55" t="str">
        <f aca="false">IF(I502&gt;=90,"Over-Utilized",IF(I502&gt;=70,"Optimal","Under-Utilized"))</f>
        <v>Optimal</v>
      </c>
      <c r="R502" s="55" t="n">
        <f aca="false">ROUND(100-I502,2)</f>
        <v>19.41</v>
      </c>
    </row>
    <row r="503" customFormat="false" ht="15" hidden="false" customHeight="true" outlineLevel="0" collapsed="false">
      <c r="A503" s="56" t="s">
        <v>526</v>
      </c>
      <c r="B503" s="56" t="s">
        <v>15559</v>
      </c>
      <c r="C503" s="56" t="s">
        <v>23</v>
      </c>
      <c r="D503" s="56" t="s">
        <v>10063</v>
      </c>
      <c r="E503" s="56" t="s">
        <v>15544</v>
      </c>
      <c r="F503" s="56" t="s">
        <v>15539</v>
      </c>
      <c r="G503" s="56" t="n">
        <v>14964</v>
      </c>
      <c r="H503" s="56" t="n">
        <v>10236</v>
      </c>
      <c r="I503" s="54" t="n">
        <f aca="false">IF(G503=0,0,ROUND(H503/G503*100,2))</f>
        <v>68.4</v>
      </c>
      <c r="J503" s="56" t="s">
        <v>15548</v>
      </c>
      <c r="K503" s="56" t="n">
        <v>16</v>
      </c>
      <c r="L503" s="56" t="n">
        <v>174</v>
      </c>
      <c r="M503" s="56" t="n">
        <v>3.36</v>
      </c>
      <c r="N503" s="56" t="n">
        <v>122332</v>
      </c>
      <c r="O503" s="56" t="s">
        <v>10061</v>
      </c>
      <c r="P503" s="55" t="n">
        <f aca="false">G503-H503</f>
        <v>4728</v>
      </c>
      <c r="Q503" s="55" t="str">
        <f aca="false">IF(I503&gt;=90,"Over-Utilized",IF(I503&gt;=70,"Optimal","Under-Utilized"))</f>
        <v>Under-Utilized</v>
      </c>
      <c r="R503" s="55" t="n">
        <f aca="false">ROUND(100-I503,2)</f>
        <v>31.6</v>
      </c>
    </row>
    <row r="504" customFormat="false" ht="15" hidden="false" customHeight="true" outlineLevel="0" collapsed="false">
      <c r="A504" s="52" t="s">
        <v>776</v>
      </c>
      <c r="B504" s="52" t="s">
        <v>15577</v>
      </c>
      <c r="C504" s="52" t="s">
        <v>11</v>
      </c>
      <c r="D504" s="52" t="s">
        <v>10073</v>
      </c>
      <c r="E504" s="52" t="s">
        <v>15554</v>
      </c>
      <c r="F504" s="52" t="s">
        <v>15547</v>
      </c>
      <c r="G504" s="52" t="n">
        <v>32231</v>
      </c>
      <c r="H504" s="52" t="n">
        <v>7667</v>
      </c>
      <c r="I504" s="54" t="n">
        <f aca="false">IF(G504=0,0,ROUND(H504/G504*100,2))</f>
        <v>23.79</v>
      </c>
      <c r="J504" s="52" t="s">
        <v>15551</v>
      </c>
      <c r="K504" s="52" t="n">
        <v>10</v>
      </c>
      <c r="L504" s="52" t="n">
        <v>91</v>
      </c>
      <c r="M504" s="52" t="n">
        <v>2.04</v>
      </c>
      <c r="N504" s="52" t="n">
        <v>275581</v>
      </c>
      <c r="O504" s="52" t="s">
        <v>10061</v>
      </c>
      <c r="P504" s="55" t="n">
        <f aca="false">G504-H504</f>
        <v>24564</v>
      </c>
      <c r="Q504" s="55" t="str">
        <f aca="false">IF(I504&gt;=90,"Over-Utilized",IF(I504&gt;=70,"Optimal","Under-Utilized"))</f>
        <v>Under-Utilized</v>
      </c>
      <c r="R504" s="55" t="n">
        <f aca="false">ROUND(100-I504,2)</f>
        <v>76.21</v>
      </c>
    </row>
    <row r="505" customFormat="false" ht="15" hidden="false" customHeight="true" outlineLevel="0" collapsed="false">
      <c r="A505" s="56" t="s">
        <v>5587</v>
      </c>
      <c r="B505" s="56" t="s">
        <v>15564</v>
      </c>
      <c r="C505" s="56" t="s">
        <v>20</v>
      </c>
      <c r="D505" s="56" t="s">
        <v>10073</v>
      </c>
      <c r="E505" s="56" t="s">
        <v>15560</v>
      </c>
      <c r="F505" s="56" t="s">
        <v>15539</v>
      </c>
      <c r="G505" s="56" t="n">
        <v>49270</v>
      </c>
      <c r="H505" s="56" t="n">
        <v>30200</v>
      </c>
      <c r="I505" s="54" t="n">
        <f aca="false">IF(G505=0,0,ROUND(H505/G505*100,2))</f>
        <v>61.29</v>
      </c>
      <c r="J505" s="56" t="s">
        <v>15551</v>
      </c>
      <c r="K505" s="56" t="n">
        <v>2</v>
      </c>
      <c r="L505" s="56" t="n">
        <v>137</v>
      </c>
      <c r="M505" s="56" t="n">
        <v>4.83</v>
      </c>
      <c r="N505" s="56" t="n">
        <v>310433</v>
      </c>
      <c r="O505" s="56" t="s">
        <v>10066</v>
      </c>
      <c r="P505" s="55" t="n">
        <f aca="false">G505-H505</f>
        <v>19070</v>
      </c>
      <c r="Q505" s="55" t="str">
        <f aca="false">IF(I505&gt;=90,"Over-Utilized",IF(I505&gt;=70,"Optimal","Under-Utilized"))</f>
        <v>Under-Utilized</v>
      </c>
      <c r="R505" s="55" t="n">
        <f aca="false">ROUND(100-I505,2)</f>
        <v>38.71</v>
      </c>
    </row>
    <row r="506" customFormat="false" ht="15" hidden="false" customHeight="true" outlineLevel="0" collapsed="false">
      <c r="A506" s="52" t="s">
        <v>7116</v>
      </c>
      <c r="B506" s="52" t="s">
        <v>15558</v>
      </c>
      <c r="C506" s="52" t="s">
        <v>25</v>
      </c>
      <c r="D506" s="52" t="s">
        <v>10190</v>
      </c>
      <c r="E506" s="52" t="s">
        <v>10063</v>
      </c>
      <c r="F506" s="52" t="s">
        <v>15547</v>
      </c>
      <c r="G506" s="52" t="n">
        <v>21427</v>
      </c>
      <c r="H506" s="52" t="n">
        <v>1612</v>
      </c>
      <c r="I506" s="54" t="n">
        <f aca="false">IF(G506=0,0,ROUND(H506/G506*100,2))</f>
        <v>7.52</v>
      </c>
      <c r="J506" s="52" t="s">
        <v>15540</v>
      </c>
      <c r="K506" s="52" t="n">
        <v>17</v>
      </c>
      <c r="L506" s="52" t="n">
        <v>91</v>
      </c>
      <c r="M506" s="52" t="n">
        <v>2.79</v>
      </c>
      <c r="N506" s="52" t="n">
        <v>328917</v>
      </c>
      <c r="O506" s="52" t="s">
        <v>10061</v>
      </c>
      <c r="P506" s="55" t="n">
        <f aca="false">G506-H506</f>
        <v>19815</v>
      </c>
      <c r="Q506" s="55" t="str">
        <f aca="false">IF(I506&gt;=90,"Over-Utilized",IF(I506&gt;=70,"Optimal","Under-Utilized"))</f>
        <v>Under-Utilized</v>
      </c>
      <c r="R506" s="55" t="n">
        <f aca="false">ROUND(100-I506,2)</f>
        <v>92.48</v>
      </c>
    </row>
    <row r="507" customFormat="false" ht="15" hidden="false" customHeight="true" outlineLevel="0" collapsed="false">
      <c r="A507" s="56" t="s">
        <v>2228</v>
      </c>
      <c r="B507" s="56" t="s">
        <v>15558</v>
      </c>
      <c r="C507" s="56" t="s">
        <v>25</v>
      </c>
      <c r="D507" s="56" t="s">
        <v>10190</v>
      </c>
      <c r="E507" s="56" t="s">
        <v>15542</v>
      </c>
      <c r="F507" s="56" t="s">
        <v>15539</v>
      </c>
      <c r="G507" s="56" t="n">
        <v>36345</v>
      </c>
      <c r="H507" s="56" t="n">
        <v>21618</v>
      </c>
      <c r="I507" s="54" t="n">
        <f aca="false">IF(G507=0,0,ROUND(H507/G507*100,2))</f>
        <v>59.48</v>
      </c>
      <c r="J507" s="56" t="s">
        <v>15548</v>
      </c>
      <c r="K507" s="56" t="n">
        <v>3</v>
      </c>
      <c r="L507" s="56" t="n">
        <v>102</v>
      </c>
      <c r="M507" s="56" t="n">
        <v>4.55</v>
      </c>
      <c r="N507" s="56" t="n">
        <v>422257</v>
      </c>
      <c r="O507" s="56" t="s">
        <v>10061</v>
      </c>
      <c r="P507" s="55" t="n">
        <f aca="false">G507-H507</f>
        <v>14727</v>
      </c>
      <c r="Q507" s="55" t="str">
        <f aca="false">IF(I507&gt;=90,"Over-Utilized",IF(I507&gt;=70,"Optimal","Under-Utilized"))</f>
        <v>Under-Utilized</v>
      </c>
      <c r="R507" s="55" t="n">
        <f aca="false">ROUND(100-I507,2)</f>
        <v>40.52</v>
      </c>
    </row>
    <row r="508" customFormat="false" ht="15" hidden="false" customHeight="true" outlineLevel="0" collapsed="false">
      <c r="A508" s="52" t="s">
        <v>3791</v>
      </c>
      <c r="B508" s="52" t="s">
        <v>15558</v>
      </c>
      <c r="C508" s="52" t="s">
        <v>25</v>
      </c>
      <c r="D508" s="52" t="s">
        <v>10095</v>
      </c>
      <c r="E508" s="52" t="s">
        <v>15560</v>
      </c>
      <c r="F508" s="52" t="s">
        <v>15539</v>
      </c>
      <c r="G508" s="52" t="n">
        <v>16436</v>
      </c>
      <c r="H508" s="52" t="n">
        <v>9860</v>
      </c>
      <c r="I508" s="54" t="n">
        <f aca="false">IF(G508=0,0,ROUND(H508/G508*100,2))</f>
        <v>59.99</v>
      </c>
      <c r="J508" s="52" t="s">
        <v>15551</v>
      </c>
      <c r="K508" s="52" t="n">
        <v>12</v>
      </c>
      <c r="L508" s="52" t="n">
        <v>74</v>
      </c>
      <c r="M508" s="52" t="n">
        <v>0.64</v>
      </c>
      <c r="N508" s="52" t="n">
        <v>234760</v>
      </c>
      <c r="O508" s="52" t="s">
        <v>10061</v>
      </c>
      <c r="P508" s="55" t="n">
        <f aca="false">G508-H508</f>
        <v>6576</v>
      </c>
      <c r="Q508" s="55" t="str">
        <f aca="false">IF(I508&gt;=90,"Over-Utilized",IF(I508&gt;=70,"Optimal","Under-Utilized"))</f>
        <v>Under-Utilized</v>
      </c>
      <c r="R508" s="55" t="n">
        <f aca="false">ROUND(100-I508,2)</f>
        <v>40.01</v>
      </c>
    </row>
    <row r="509" customFormat="false" ht="15" hidden="false" customHeight="true" outlineLevel="0" collapsed="false">
      <c r="A509" s="56" t="s">
        <v>3805</v>
      </c>
      <c r="B509" s="56" t="s">
        <v>15586</v>
      </c>
      <c r="C509" s="56" t="s">
        <v>25</v>
      </c>
      <c r="D509" s="56" t="s">
        <v>10117</v>
      </c>
      <c r="E509" s="56" t="s">
        <v>15560</v>
      </c>
      <c r="F509" s="56" t="s">
        <v>15539</v>
      </c>
      <c r="G509" s="56" t="n">
        <v>28556</v>
      </c>
      <c r="H509" s="56" t="n">
        <v>15245</v>
      </c>
      <c r="I509" s="54" t="n">
        <f aca="false">IF(G509=0,0,ROUND(H509/G509*100,2))</f>
        <v>53.39</v>
      </c>
      <c r="J509" s="56" t="s">
        <v>15540</v>
      </c>
      <c r="K509" s="56" t="n">
        <v>4</v>
      </c>
      <c r="L509" s="56" t="n">
        <v>100</v>
      </c>
      <c r="M509" s="56" t="n">
        <v>1.39</v>
      </c>
      <c r="N509" s="56" t="n">
        <v>301515</v>
      </c>
      <c r="O509" s="56" t="s">
        <v>10061</v>
      </c>
      <c r="P509" s="55" t="n">
        <f aca="false">G509-H509</f>
        <v>13311</v>
      </c>
      <c r="Q509" s="55" t="str">
        <f aca="false">IF(I509&gt;=90,"Over-Utilized",IF(I509&gt;=70,"Optimal","Under-Utilized"))</f>
        <v>Under-Utilized</v>
      </c>
      <c r="R509" s="55" t="n">
        <f aca="false">ROUND(100-I509,2)</f>
        <v>46.61</v>
      </c>
    </row>
    <row r="510" customFormat="false" ht="15" hidden="false" customHeight="true" outlineLevel="0" collapsed="false">
      <c r="A510" s="52" t="s">
        <v>1309</v>
      </c>
      <c r="B510" s="52" t="s">
        <v>15556</v>
      </c>
      <c r="C510" s="52" t="s">
        <v>23</v>
      </c>
      <c r="D510" s="52" t="s">
        <v>10069</v>
      </c>
      <c r="E510" s="52" t="s">
        <v>10063</v>
      </c>
      <c r="F510" s="52" t="s">
        <v>15539</v>
      </c>
      <c r="G510" s="52" t="n">
        <v>4615</v>
      </c>
      <c r="H510" s="52" t="n">
        <v>3113</v>
      </c>
      <c r="I510" s="54" t="n">
        <f aca="false">IF(G510=0,0,ROUND(H510/G510*100,2))</f>
        <v>67.45</v>
      </c>
      <c r="J510" s="52" t="s">
        <v>15540</v>
      </c>
      <c r="K510" s="52" t="n">
        <v>12</v>
      </c>
      <c r="L510" s="52" t="n">
        <v>66</v>
      </c>
      <c r="M510" s="52" t="n">
        <v>3.53</v>
      </c>
      <c r="N510" s="52" t="n">
        <v>170141</v>
      </c>
      <c r="O510" s="52" t="s">
        <v>10061</v>
      </c>
      <c r="P510" s="55" t="n">
        <f aca="false">G510-H510</f>
        <v>1502</v>
      </c>
      <c r="Q510" s="55" t="str">
        <f aca="false">IF(I510&gt;=90,"Over-Utilized",IF(I510&gt;=70,"Optimal","Under-Utilized"))</f>
        <v>Under-Utilized</v>
      </c>
      <c r="R510" s="55" t="n">
        <f aca="false">ROUND(100-I510,2)</f>
        <v>32.55</v>
      </c>
    </row>
    <row r="511" customFormat="false" ht="15" hidden="false" customHeight="true" outlineLevel="0" collapsed="false">
      <c r="A511" s="56" t="s">
        <v>3406</v>
      </c>
      <c r="B511" s="56" t="s">
        <v>15563</v>
      </c>
      <c r="C511" s="56" t="s">
        <v>14</v>
      </c>
      <c r="D511" s="56" t="s">
        <v>10095</v>
      </c>
      <c r="E511" s="56" t="s">
        <v>10063</v>
      </c>
      <c r="F511" s="56" t="s">
        <v>15539</v>
      </c>
      <c r="G511" s="56" t="n">
        <v>34826</v>
      </c>
      <c r="H511" s="56" t="n">
        <v>27378</v>
      </c>
      <c r="I511" s="54" t="n">
        <f aca="false">IF(G511=0,0,ROUND(H511/G511*100,2))</f>
        <v>78.61</v>
      </c>
      <c r="J511" s="56" t="s">
        <v>15551</v>
      </c>
      <c r="K511" s="56" t="n">
        <v>19</v>
      </c>
      <c r="L511" s="56" t="n">
        <v>160</v>
      </c>
      <c r="M511" s="56" t="n">
        <v>4.67</v>
      </c>
      <c r="N511" s="56" t="n">
        <v>124134</v>
      </c>
      <c r="O511" s="56" t="s">
        <v>10061</v>
      </c>
      <c r="P511" s="55" t="n">
        <f aca="false">G511-H511</f>
        <v>7448</v>
      </c>
      <c r="Q511" s="55" t="str">
        <f aca="false">IF(I511&gt;=90,"Over-Utilized",IF(I511&gt;=70,"Optimal","Under-Utilized"))</f>
        <v>Optimal</v>
      </c>
      <c r="R511" s="55" t="n">
        <f aca="false">ROUND(100-I511,2)</f>
        <v>21.39</v>
      </c>
    </row>
    <row r="512" customFormat="false" ht="15" hidden="false" customHeight="true" outlineLevel="0" collapsed="false">
      <c r="A512" s="52" t="s">
        <v>2285</v>
      </c>
      <c r="B512" s="52" t="s">
        <v>15586</v>
      </c>
      <c r="C512" s="52" t="s">
        <v>25</v>
      </c>
      <c r="D512" s="52" t="s">
        <v>10112</v>
      </c>
      <c r="E512" s="52" t="s">
        <v>15560</v>
      </c>
      <c r="F512" s="52" t="s">
        <v>15545</v>
      </c>
      <c r="G512" s="52" t="n">
        <v>7937</v>
      </c>
      <c r="H512" s="52" t="n">
        <v>6544</v>
      </c>
      <c r="I512" s="54" t="n">
        <f aca="false">IF(G512=0,0,ROUND(H512/G512*100,2))</f>
        <v>82.45</v>
      </c>
      <c r="J512" s="52" t="s">
        <v>15548</v>
      </c>
      <c r="K512" s="52" t="n">
        <v>2</v>
      </c>
      <c r="L512" s="52" t="n">
        <v>80</v>
      </c>
      <c r="M512" s="52" t="n">
        <v>0.6</v>
      </c>
      <c r="N512" s="52" t="n">
        <v>390244</v>
      </c>
      <c r="O512" s="52" t="s">
        <v>10061</v>
      </c>
      <c r="P512" s="55" t="n">
        <f aca="false">G512-H512</f>
        <v>1393</v>
      </c>
      <c r="Q512" s="55" t="str">
        <f aca="false">IF(I512&gt;=90,"Over-Utilized",IF(I512&gt;=70,"Optimal","Under-Utilized"))</f>
        <v>Optimal</v>
      </c>
      <c r="R512" s="55" t="n">
        <f aca="false">ROUND(100-I512,2)</f>
        <v>17.55</v>
      </c>
    </row>
    <row r="513" customFormat="false" ht="15" hidden="false" customHeight="true" outlineLevel="0" collapsed="false">
      <c r="A513" s="56" t="s">
        <v>3270</v>
      </c>
      <c r="B513" s="56" t="s">
        <v>15553</v>
      </c>
      <c r="C513" s="56" t="s">
        <v>14</v>
      </c>
      <c r="D513" s="56" t="s">
        <v>10073</v>
      </c>
      <c r="E513" s="56" t="s">
        <v>15542</v>
      </c>
      <c r="F513" s="56" t="s">
        <v>15547</v>
      </c>
      <c r="G513" s="56" t="n">
        <v>5459</v>
      </c>
      <c r="H513" s="56" t="n">
        <v>1322</v>
      </c>
      <c r="I513" s="54" t="n">
        <f aca="false">IF(G513=0,0,ROUND(H513/G513*100,2))</f>
        <v>24.22</v>
      </c>
      <c r="J513" s="56" t="s">
        <v>15551</v>
      </c>
      <c r="K513" s="56" t="n">
        <v>16</v>
      </c>
      <c r="L513" s="56" t="n">
        <v>103</v>
      </c>
      <c r="M513" s="56" t="n">
        <v>3.51</v>
      </c>
      <c r="N513" s="56" t="n">
        <v>291837</v>
      </c>
      <c r="O513" s="56" t="s">
        <v>10061</v>
      </c>
      <c r="P513" s="55" t="n">
        <f aca="false">G513-H513</f>
        <v>4137</v>
      </c>
      <c r="Q513" s="55" t="str">
        <f aca="false">IF(I513&gt;=90,"Over-Utilized",IF(I513&gt;=70,"Optimal","Under-Utilized"))</f>
        <v>Under-Utilized</v>
      </c>
      <c r="R513" s="55" t="n">
        <f aca="false">ROUND(100-I513,2)</f>
        <v>75.78</v>
      </c>
    </row>
    <row r="514" customFormat="false" ht="15" hidden="false" customHeight="true" outlineLevel="0" collapsed="false">
      <c r="A514" s="52" t="s">
        <v>3991</v>
      </c>
      <c r="B514" s="52" t="s">
        <v>15549</v>
      </c>
      <c r="C514" s="52" t="s">
        <v>27</v>
      </c>
      <c r="D514" s="52" t="s">
        <v>10104</v>
      </c>
      <c r="E514" s="52" t="s">
        <v>15542</v>
      </c>
      <c r="F514" s="52" t="s">
        <v>15545</v>
      </c>
      <c r="G514" s="52" t="n">
        <v>7211</v>
      </c>
      <c r="H514" s="52" t="n">
        <v>488</v>
      </c>
      <c r="I514" s="54" t="n">
        <f aca="false">IF(G514=0,0,ROUND(H514/G514*100,2))</f>
        <v>6.77</v>
      </c>
      <c r="J514" s="52" t="s">
        <v>15540</v>
      </c>
      <c r="K514" s="52" t="n">
        <v>4</v>
      </c>
      <c r="L514" s="52" t="n">
        <v>143</v>
      </c>
      <c r="M514" s="52" t="n">
        <v>2.38</v>
      </c>
      <c r="N514" s="52" t="n">
        <v>477966</v>
      </c>
      <c r="O514" s="52" t="s">
        <v>10061</v>
      </c>
      <c r="P514" s="55" t="n">
        <f aca="false">G514-H514</f>
        <v>6723</v>
      </c>
      <c r="Q514" s="55" t="str">
        <f aca="false">IF(I514&gt;=90,"Over-Utilized",IF(I514&gt;=70,"Optimal","Under-Utilized"))</f>
        <v>Under-Utilized</v>
      </c>
      <c r="R514" s="55" t="n">
        <f aca="false">ROUND(100-I514,2)</f>
        <v>93.23</v>
      </c>
    </row>
    <row r="515" customFormat="false" ht="15" hidden="false" customHeight="true" outlineLevel="0" collapsed="false">
      <c r="A515" s="56" t="s">
        <v>1593</v>
      </c>
      <c r="B515" s="56" t="s">
        <v>15546</v>
      </c>
      <c r="C515" s="56" t="s">
        <v>14</v>
      </c>
      <c r="D515" s="56" t="s">
        <v>10095</v>
      </c>
      <c r="E515" s="56" t="s">
        <v>15560</v>
      </c>
      <c r="F515" s="56" t="s">
        <v>15539</v>
      </c>
      <c r="G515" s="56" t="n">
        <v>9262</v>
      </c>
      <c r="H515" s="56" t="n">
        <v>5089</v>
      </c>
      <c r="I515" s="54" t="n">
        <f aca="false">IF(G515=0,0,ROUND(H515/G515*100,2))</f>
        <v>54.94</v>
      </c>
      <c r="J515" s="56" t="s">
        <v>15540</v>
      </c>
      <c r="K515" s="56" t="n">
        <v>20</v>
      </c>
      <c r="L515" s="56" t="n">
        <v>150</v>
      </c>
      <c r="M515" s="56" t="n">
        <v>2.36</v>
      </c>
      <c r="N515" s="56" t="n">
        <v>86974</v>
      </c>
      <c r="O515" s="56" t="s">
        <v>10061</v>
      </c>
      <c r="P515" s="55" t="n">
        <f aca="false">G515-H515</f>
        <v>4173</v>
      </c>
      <c r="Q515" s="55" t="str">
        <f aca="false">IF(I515&gt;=90,"Over-Utilized",IF(I515&gt;=70,"Optimal","Under-Utilized"))</f>
        <v>Under-Utilized</v>
      </c>
      <c r="R515" s="55" t="n">
        <f aca="false">ROUND(100-I515,2)</f>
        <v>45.06</v>
      </c>
    </row>
    <row r="516" customFormat="false" ht="15" hidden="false" customHeight="true" outlineLevel="0" collapsed="false">
      <c r="A516" s="52" t="s">
        <v>5186</v>
      </c>
      <c r="B516" s="52" t="s">
        <v>15584</v>
      </c>
      <c r="C516" s="52" t="s">
        <v>17</v>
      </c>
      <c r="D516" s="52" t="s">
        <v>10058</v>
      </c>
      <c r="E516" s="52" t="s">
        <v>15550</v>
      </c>
      <c r="F516" s="52" t="s">
        <v>15547</v>
      </c>
      <c r="G516" s="52" t="n">
        <v>33904</v>
      </c>
      <c r="H516" s="52" t="n">
        <v>15477</v>
      </c>
      <c r="I516" s="54" t="n">
        <f aca="false">IF(G516=0,0,ROUND(H516/G516*100,2))</f>
        <v>45.65</v>
      </c>
      <c r="J516" s="52" t="s">
        <v>15548</v>
      </c>
      <c r="K516" s="52" t="n">
        <v>12</v>
      </c>
      <c r="L516" s="52" t="n">
        <v>128</v>
      </c>
      <c r="M516" s="52" t="n">
        <v>3.99</v>
      </c>
      <c r="N516" s="52" t="n">
        <v>361822</v>
      </c>
      <c r="O516" s="52" t="s">
        <v>10061</v>
      </c>
      <c r="P516" s="55" t="n">
        <f aca="false">G516-H516</f>
        <v>18427</v>
      </c>
      <c r="Q516" s="55" t="str">
        <f aca="false">IF(I516&gt;=90,"Over-Utilized",IF(I516&gt;=70,"Optimal","Under-Utilized"))</f>
        <v>Under-Utilized</v>
      </c>
      <c r="R516" s="55" t="n">
        <f aca="false">ROUND(100-I516,2)</f>
        <v>54.35</v>
      </c>
    </row>
    <row r="517" customFormat="false" ht="15" hidden="false" customHeight="true" outlineLevel="0" collapsed="false">
      <c r="A517" s="56" t="s">
        <v>1284</v>
      </c>
      <c r="B517" s="56" t="s">
        <v>15582</v>
      </c>
      <c r="C517" s="56" t="s">
        <v>23</v>
      </c>
      <c r="D517" s="56" t="s">
        <v>10117</v>
      </c>
      <c r="E517" s="56" t="s">
        <v>15554</v>
      </c>
      <c r="F517" s="56" t="s">
        <v>15545</v>
      </c>
      <c r="G517" s="56" t="n">
        <v>2910</v>
      </c>
      <c r="H517" s="56" t="n">
        <v>2198</v>
      </c>
      <c r="I517" s="54" t="n">
        <f aca="false">IF(G517=0,0,ROUND(H517/G517*100,2))</f>
        <v>75.53</v>
      </c>
      <c r="J517" s="56" t="s">
        <v>15551</v>
      </c>
      <c r="K517" s="56" t="n">
        <v>15</v>
      </c>
      <c r="L517" s="56" t="n">
        <v>145</v>
      </c>
      <c r="M517" s="56" t="n">
        <v>3.05</v>
      </c>
      <c r="N517" s="56" t="n">
        <v>326104</v>
      </c>
      <c r="O517" s="56" t="s">
        <v>10066</v>
      </c>
      <c r="P517" s="55" t="n">
        <f aca="false">G517-H517</f>
        <v>712</v>
      </c>
      <c r="Q517" s="55" t="str">
        <f aca="false">IF(I517&gt;=90,"Over-Utilized",IF(I517&gt;=70,"Optimal","Under-Utilized"))</f>
        <v>Optimal</v>
      </c>
      <c r="R517" s="55" t="n">
        <f aca="false">ROUND(100-I517,2)</f>
        <v>24.47</v>
      </c>
    </row>
    <row r="518" customFormat="false" ht="15" hidden="false" customHeight="true" outlineLevel="0" collapsed="false">
      <c r="A518" s="52" t="s">
        <v>3359</v>
      </c>
      <c r="B518" s="52" t="s">
        <v>15564</v>
      </c>
      <c r="C518" s="52" t="s">
        <v>20</v>
      </c>
      <c r="D518" s="52" t="s">
        <v>10190</v>
      </c>
      <c r="E518" s="52" t="s">
        <v>15560</v>
      </c>
      <c r="F518" s="52" t="s">
        <v>15545</v>
      </c>
      <c r="G518" s="52" t="n">
        <v>17801</v>
      </c>
      <c r="H518" s="52" t="n">
        <v>2260</v>
      </c>
      <c r="I518" s="54" t="n">
        <f aca="false">IF(G518=0,0,ROUND(H518/G518*100,2))</f>
        <v>12.7</v>
      </c>
      <c r="J518" s="52" t="s">
        <v>15548</v>
      </c>
      <c r="K518" s="52" t="n">
        <v>18</v>
      </c>
      <c r="L518" s="52" t="n">
        <v>35</v>
      </c>
      <c r="M518" s="52" t="n">
        <v>4.11</v>
      </c>
      <c r="N518" s="52" t="n">
        <v>249040</v>
      </c>
      <c r="O518" s="52" t="s">
        <v>10061</v>
      </c>
      <c r="P518" s="55" t="n">
        <f aca="false">G518-H518</f>
        <v>15541</v>
      </c>
      <c r="Q518" s="55" t="str">
        <f aca="false">IF(I518&gt;=90,"Over-Utilized",IF(I518&gt;=70,"Optimal","Under-Utilized"))</f>
        <v>Under-Utilized</v>
      </c>
      <c r="R518" s="55" t="n">
        <f aca="false">ROUND(100-I518,2)</f>
        <v>87.3</v>
      </c>
    </row>
    <row r="519" customFormat="false" ht="15" hidden="false" customHeight="true" outlineLevel="0" collapsed="false">
      <c r="A519" s="56" t="s">
        <v>727</v>
      </c>
      <c r="B519" s="56" t="s">
        <v>15552</v>
      </c>
      <c r="C519" s="56" t="s">
        <v>27</v>
      </c>
      <c r="D519" s="56" t="s">
        <v>10073</v>
      </c>
      <c r="E519" s="56" t="s">
        <v>15542</v>
      </c>
      <c r="F519" s="56" t="s">
        <v>15547</v>
      </c>
      <c r="G519" s="56" t="n">
        <v>27472</v>
      </c>
      <c r="H519" s="56" t="n">
        <v>19096</v>
      </c>
      <c r="I519" s="54" t="n">
        <f aca="false">IF(G519=0,0,ROUND(H519/G519*100,2))</f>
        <v>69.51</v>
      </c>
      <c r="J519" s="56" t="s">
        <v>15540</v>
      </c>
      <c r="K519" s="56" t="n">
        <v>18</v>
      </c>
      <c r="L519" s="56" t="n">
        <v>41</v>
      </c>
      <c r="M519" s="56" t="n">
        <v>0.97</v>
      </c>
      <c r="N519" s="56" t="n">
        <v>470703</v>
      </c>
      <c r="O519" s="56" t="s">
        <v>10061</v>
      </c>
      <c r="P519" s="55" t="n">
        <f aca="false">G519-H519</f>
        <v>8376</v>
      </c>
      <c r="Q519" s="55" t="str">
        <f aca="false">IF(I519&gt;=90,"Over-Utilized",IF(I519&gt;=70,"Optimal","Under-Utilized"))</f>
        <v>Under-Utilized</v>
      </c>
      <c r="R519" s="55" t="n">
        <f aca="false">ROUND(100-I519,2)</f>
        <v>30.49</v>
      </c>
    </row>
    <row r="520" customFormat="false" ht="15" hidden="false" customHeight="true" outlineLevel="0" collapsed="false">
      <c r="A520" s="52" t="s">
        <v>3516</v>
      </c>
      <c r="B520" s="52" t="s">
        <v>15584</v>
      </c>
      <c r="C520" s="52" t="s">
        <v>17</v>
      </c>
      <c r="D520" s="52" t="s">
        <v>10073</v>
      </c>
      <c r="E520" s="52" t="s">
        <v>15550</v>
      </c>
      <c r="F520" s="52" t="s">
        <v>15547</v>
      </c>
      <c r="G520" s="52" t="n">
        <v>7110</v>
      </c>
      <c r="H520" s="52" t="n">
        <v>4491</v>
      </c>
      <c r="I520" s="54" t="n">
        <f aca="false">IF(G520=0,0,ROUND(H520/G520*100,2))</f>
        <v>63.16</v>
      </c>
      <c r="J520" s="52" t="s">
        <v>15548</v>
      </c>
      <c r="K520" s="52" t="n">
        <v>4</v>
      </c>
      <c r="L520" s="52" t="n">
        <v>77</v>
      </c>
      <c r="M520" s="52" t="n">
        <v>4.65</v>
      </c>
      <c r="N520" s="52" t="n">
        <v>360203</v>
      </c>
      <c r="O520" s="52" t="s">
        <v>10061</v>
      </c>
      <c r="P520" s="55" t="n">
        <f aca="false">G520-H520</f>
        <v>2619</v>
      </c>
      <c r="Q520" s="55" t="str">
        <f aca="false">IF(I520&gt;=90,"Over-Utilized",IF(I520&gt;=70,"Optimal","Under-Utilized"))</f>
        <v>Under-Utilized</v>
      </c>
      <c r="R520" s="55" t="n">
        <f aca="false">ROUND(100-I520,2)</f>
        <v>36.84</v>
      </c>
    </row>
    <row r="521" customFormat="false" ht="15" hidden="false" customHeight="true" outlineLevel="0" collapsed="false">
      <c r="A521" s="56" t="s">
        <v>2939</v>
      </c>
      <c r="B521" s="56" t="s">
        <v>15555</v>
      </c>
      <c r="C521" s="56" t="s">
        <v>17</v>
      </c>
      <c r="D521" s="56" t="s">
        <v>10117</v>
      </c>
      <c r="E521" s="56" t="s">
        <v>15542</v>
      </c>
      <c r="F521" s="56" t="s">
        <v>15545</v>
      </c>
      <c r="G521" s="56" t="n">
        <v>34430</v>
      </c>
      <c r="H521" s="56" t="n">
        <v>26093</v>
      </c>
      <c r="I521" s="54" t="n">
        <f aca="false">IF(G521=0,0,ROUND(H521/G521*100,2))</f>
        <v>75.79</v>
      </c>
      <c r="J521" s="56" t="s">
        <v>15551</v>
      </c>
      <c r="K521" s="56" t="n">
        <v>4</v>
      </c>
      <c r="L521" s="56" t="n">
        <v>131</v>
      </c>
      <c r="M521" s="56" t="n">
        <v>0.76</v>
      </c>
      <c r="N521" s="56" t="n">
        <v>160579</v>
      </c>
      <c r="O521" s="56" t="s">
        <v>10061</v>
      </c>
      <c r="P521" s="55" t="n">
        <f aca="false">G521-H521</f>
        <v>8337</v>
      </c>
      <c r="Q521" s="55" t="str">
        <f aca="false">IF(I521&gt;=90,"Over-Utilized",IF(I521&gt;=70,"Optimal","Under-Utilized"))</f>
        <v>Optimal</v>
      </c>
      <c r="R521" s="55" t="n">
        <f aca="false">ROUND(100-I521,2)</f>
        <v>24.21</v>
      </c>
    </row>
    <row r="522" customFormat="false" ht="15" hidden="false" customHeight="true" outlineLevel="0" collapsed="false">
      <c r="A522" s="52" t="s">
        <v>6437</v>
      </c>
      <c r="B522" s="52" t="s">
        <v>15558</v>
      </c>
      <c r="C522" s="52" t="s">
        <v>25</v>
      </c>
      <c r="D522" s="52" t="s">
        <v>10112</v>
      </c>
      <c r="E522" s="52" t="s">
        <v>15550</v>
      </c>
      <c r="F522" s="52" t="s">
        <v>15545</v>
      </c>
      <c r="G522" s="52" t="n">
        <v>31165</v>
      </c>
      <c r="H522" s="52" t="n">
        <v>9173</v>
      </c>
      <c r="I522" s="54" t="n">
        <f aca="false">IF(G522=0,0,ROUND(H522/G522*100,2))</f>
        <v>29.43</v>
      </c>
      <c r="J522" s="52" t="s">
        <v>15540</v>
      </c>
      <c r="K522" s="52" t="n">
        <v>17</v>
      </c>
      <c r="L522" s="52" t="n">
        <v>85</v>
      </c>
      <c r="M522" s="52" t="n">
        <v>0.63</v>
      </c>
      <c r="N522" s="52" t="n">
        <v>415633</v>
      </c>
      <c r="O522" s="52" t="s">
        <v>10061</v>
      </c>
      <c r="P522" s="55" t="n">
        <f aca="false">G522-H522</f>
        <v>21992</v>
      </c>
      <c r="Q522" s="55" t="str">
        <f aca="false">IF(I522&gt;=90,"Over-Utilized",IF(I522&gt;=70,"Optimal","Under-Utilized"))</f>
        <v>Under-Utilized</v>
      </c>
      <c r="R522" s="55" t="n">
        <f aca="false">ROUND(100-I522,2)</f>
        <v>70.57</v>
      </c>
    </row>
    <row r="523" customFormat="false" ht="15" hidden="false" customHeight="true" outlineLevel="0" collapsed="false">
      <c r="A523" s="56" t="s">
        <v>1848</v>
      </c>
      <c r="B523" s="56" t="s">
        <v>15556</v>
      </c>
      <c r="C523" s="56" t="s">
        <v>23</v>
      </c>
      <c r="D523" s="56" t="s">
        <v>10063</v>
      </c>
      <c r="E523" s="56" t="s">
        <v>10063</v>
      </c>
      <c r="F523" s="56" t="s">
        <v>15539</v>
      </c>
      <c r="G523" s="56" t="n">
        <v>25899</v>
      </c>
      <c r="H523" s="56" t="n">
        <v>4824</v>
      </c>
      <c r="I523" s="54" t="n">
        <f aca="false">IF(G523=0,0,ROUND(H523/G523*100,2))</f>
        <v>18.63</v>
      </c>
      <c r="J523" s="56" t="s">
        <v>15548</v>
      </c>
      <c r="K523" s="56" t="n">
        <v>8</v>
      </c>
      <c r="L523" s="56" t="n">
        <v>41</v>
      </c>
      <c r="M523" s="56" t="n">
        <v>0.83</v>
      </c>
      <c r="N523" s="56" t="n">
        <v>201451</v>
      </c>
      <c r="O523" s="56" t="s">
        <v>10061</v>
      </c>
      <c r="P523" s="55" t="n">
        <f aca="false">G523-H523</f>
        <v>21075</v>
      </c>
      <c r="Q523" s="55" t="str">
        <f aca="false">IF(I523&gt;=90,"Over-Utilized",IF(I523&gt;=70,"Optimal","Under-Utilized"))</f>
        <v>Under-Utilized</v>
      </c>
      <c r="R523" s="55" t="n">
        <f aca="false">ROUND(100-I523,2)</f>
        <v>81.37</v>
      </c>
    </row>
    <row r="524" customFormat="false" ht="15" hidden="false" customHeight="true" outlineLevel="0" collapsed="false">
      <c r="A524" s="52" t="s">
        <v>1818</v>
      </c>
      <c r="B524" s="52" t="s">
        <v>15574</v>
      </c>
      <c r="C524" s="52" t="s">
        <v>20</v>
      </c>
      <c r="D524" s="52" t="s">
        <v>10058</v>
      </c>
      <c r="E524" s="52" t="s">
        <v>10063</v>
      </c>
      <c r="F524" s="52" t="s">
        <v>15547</v>
      </c>
      <c r="G524" s="52" t="n">
        <v>5355</v>
      </c>
      <c r="H524" s="52" t="n">
        <v>1230</v>
      </c>
      <c r="I524" s="54" t="n">
        <f aca="false">IF(G524=0,0,ROUND(H524/G524*100,2))</f>
        <v>22.97</v>
      </c>
      <c r="J524" s="52" t="s">
        <v>15548</v>
      </c>
      <c r="K524" s="52" t="n">
        <v>14</v>
      </c>
      <c r="L524" s="52" t="n">
        <v>12</v>
      </c>
      <c r="M524" s="52" t="n">
        <v>2.7</v>
      </c>
      <c r="N524" s="52" t="n">
        <v>161531</v>
      </c>
      <c r="O524" s="52" t="s">
        <v>10066</v>
      </c>
      <c r="P524" s="55" t="n">
        <f aca="false">G524-H524</f>
        <v>4125</v>
      </c>
      <c r="Q524" s="55" t="str">
        <f aca="false">IF(I524&gt;=90,"Over-Utilized",IF(I524&gt;=70,"Optimal","Under-Utilized"))</f>
        <v>Under-Utilized</v>
      </c>
      <c r="R524" s="55" t="n">
        <f aca="false">ROUND(100-I524,2)</f>
        <v>77.03</v>
      </c>
    </row>
    <row r="525" customFormat="false" ht="15" hidden="false" customHeight="true" outlineLevel="0" collapsed="false">
      <c r="A525" s="56" t="s">
        <v>3387</v>
      </c>
      <c r="B525" s="56" t="s">
        <v>15561</v>
      </c>
      <c r="C525" s="56" t="s">
        <v>20</v>
      </c>
      <c r="D525" s="56" t="s">
        <v>10058</v>
      </c>
      <c r="E525" s="56" t="s">
        <v>15554</v>
      </c>
      <c r="F525" s="56" t="s">
        <v>15547</v>
      </c>
      <c r="G525" s="56" t="n">
        <v>39211</v>
      </c>
      <c r="H525" s="56" t="n">
        <v>13662</v>
      </c>
      <c r="I525" s="54" t="n">
        <f aca="false">IF(G525=0,0,ROUND(H525/G525*100,2))</f>
        <v>34.84</v>
      </c>
      <c r="J525" s="56" t="s">
        <v>15548</v>
      </c>
      <c r="K525" s="56" t="n">
        <v>4</v>
      </c>
      <c r="L525" s="56" t="n">
        <v>182</v>
      </c>
      <c r="M525" s="56" t="n">
        <v>1.89</v>
      </c>
      <c r="N525" s="56" t="n">
        <v>123778</v>
      </c>
      <c r="O525" s="56" t="s">
        <v>10066</v>
      </c>
      <c r="P525" s="55" t="n">
        <f aca="false">G525-H525</f>
        <v>25549</v>
      </c>
      <c r="Q525" s="55" t="str">
        <f aca="false">IF(I525&gt;=90,"Over-Utilized",IF(I525&gt;=70,"Optimal","Under-Utilized"))</f>
        <v>Under-Utilized</v>
      </c>
      <c r="R525" s="55" t="n">
        <f aca="false">ROUND(100-I525,2)</f>
        <v>65.16</v>
      </c>
    </row>
    <row r="526" customFormat="false" ht="15" hidden="false" customHeight="true" outlineLevel="0" collapsed="false">
      <c r="A526" s="52" t="s">
        <v>3483</v>
      </c>
      <c r="B526" s="52" t="s">
        <v>15558</v>
      </c>
      <c r="C526" s="52" t="s">
        <v>25</v>
      </c>
      <c r="D526" s="52" t="s">
        <v>10112</v>
      </c>
      <c r="E526" s="52" t="s">
        <v>15554</v>
      </c>
      <c r="F526" s="52" t="s">
        <v>15547</v>
      </c>
      <c r="G526" s="52" t="n">
        <v>29687</v>
      </c>
      <c r="H526" s="52" t="n">
        <v>21729</v>
      </c>
      <c r="I526" s="54" t="n">
        <f aca="false">IF(G526=0,0,ROUND(H526/G526*100,2))</f>
        <v>73.19</v>
      </c>
      <c r="J526" s="52" t="s">
        <v>15551</v>
      </c>
      <c r="K526" s="52" t="n">
        <v>10</v>
      </c>
      <c r="L526" s="52" t="n">
        <v>181</v>
      </c>
      <c r="M526" s="52" t="n">
        <v>1.11</v>
      </c>
      <c r="N526" s="52" t="n">
        <v>398730</v>
      </c>
      <c r="O526" s="52" t="s">
        <v>10061</v>
      </c>
      <c r="P526" s="55" t="n">
        <f aca="false">G526-H526</f>
        <v>7958</v>
      </c>
      <c r="Q526" s="55" t="str">
        <f aca="false">IF(I526&gt;=90,"Over-Utilized",IF(I526&gt;=70,"Optimal","Under-Utilized"))</f>
        <v>Optimal</v>
      </c>
      <c r="R526" s="55" t="n">
        <f aca="false">ROUND(100-I526,2)</f>
        <v>26.81</v>
      </c>
    </row>
    <row r="527" customFormat="false" ht="15" hidden="false" customHeight="true" outlineLevel="0" collapsed="false">
      <c r="A527" s="56" t="s">
        <v>5179</v>
      </c>
      <c r="B527" s="56" t="s">
        <v>15568</v>
      </c>
      <c r="C527" s="56" t="s">
        <v>17</v>
      </c>
      <c r="D527" s="56" t="s">
        <v>10190</v>
      </c>
      <c r="E527" s="56" t="s">
        <v>15544</v>
      </c>
      <c r="F527" s="56" t="s">
        <v>15539</v>
      </c>
      <c r="G527" s="56" t="n">
        <v>27827</v>
      </c>
      <c r="H527" s="56" t="n">
        <v>3860</v>
      </c>
      <c r="I527" s="54" t="n">
        <f aca="false">IF(G527=0,0,ROUND(H527/G527*100,2))</f>
        <v>13.87</v>
      </c>
      <c r="J527" s="56" t="s">
        <v>15551</v>
      </c>
      <c r="K527" s="56" t="n">
        <v>11</v>
      </c>
      <c r="L527" s="56" t="n">
        <v>79</v>
      </c>
      <c r="M527" s="56" t="n">
        <v>3.81</v>
      </c>
      <c r="N527" s="56" t="n">
        <v>235889</v>
      </c>
      <c r="O527" s="56" t="s">
        <v>10061</v>
      </c>
      <c r="P527" s="55" t="n">
        <f aca="false">G527-H527</f>
        <v>23967</v>
      </c>
      <c r="Q527" s="55" t="str">
        <f aca="false">IF(I527&gt;=90,"Over-Utilized",IF(I527&gt;=70,"Optimal","Under-Utilized"))</f>
        <v>Under-Utilized</v>
      </c>
      <c r="R527" s="55" t="n">
        <f aca="false">ROUND(100-I527,2)</f>
        <v>86.13</v>
      </c>
    </row>
    <row r="528" customFormat="false" ht="15" hidden="false" customHeight="true" outlineLevel="0" collapsed="false">
      <c r="A528" s="52" t="s">
        <v>9547</v>
      </c>
      <c r="B528" s="52" t="s">
        <v>15565</v>
      </c>
      <c r="C528" s="52" t="s">
        <v>11</v>
      </c>
      <c r="D528" s="52" t="s">
        <v>10132</v>
      </c>
      <c r="E528" s="52" t="s">
        <v>15542</v>
      </c>
      <c r="F528" s="52" t="s">
        <v>15545</v>
      </c>
      <c r="G528" s="52" t="n">
        <v>19036</v>
      </c>
      <c r="H528" s="52" t="n">
        <v>11095</v>
      </c>
      <c r="I528" s="54" t="n">
        <f aca="false">IF(G528=0,0,ROUND(H528/G528*100,2))</f>
        <v>58.28</v>
      </c>
      <c r="J528" s="52" t="s">
        <v>15551</v>
      </c>
      <c r="K528" s="52" t="n">
        <v>6</v>
      </c>
      <c r="L528" s="52" t="n">
        <v>112</v>
      </c>
      <c r="M528" s="52" t="n">
        <v>2.88</v>
      </c>
      <c r="N528" s="52" t="n">
        <v>373926</v>
      </c>
      <c r="O528" s="52" t="s">
        <v>10061</v>
      </c>
      <c r="P528" s="55" t="n">
        <f aca="false">G528-H528</f>
        <v>7941</v>
      </c>
      <c r="Q528" s="55" t="str">
        <f aca="false">IF(I528&gt;=90,"Over-Utilized",IF(I528&gt;=70,"Optimal","Under-Utilized"))</f>
        <v>Under-Utilized</v>
      </c>
      <c r="R528" s="55" t="n">
        <f aca="false">ROUND(100-I528,2)</f>
        <v>41.72</v>
      </c>
    </row>
    <row r="529" customFormat="false" ht="15" hidden="false" customHeight="true" outlineLevel="0" collapsed="false">
      <c r="A529" s="56" t="s">
        <v>1299</v>
      </c>
      <c r="B529" s="56" t="s">
        <v>15568</v>
      </c>
      <c r="C529" s="56" t="s">
        <v>17</v>
      </c>
      <c r="D529" s="56" t="s">
        <v>10078</v>
      </c>
      <c r="E529" s="56" t="s">
        <v>15544</v>
      </c>
      <c r="F529" s="56" t="s">
        <v>15539</v>
      </c>
      <c r="G529" s="56" t="n">
        <v>35986</v>
      </c>
      <c r="H529" s="56" t="n">
        <v>7277</v>
      </c>
      <c r="I529" s="54" t="n">
        <f aca="false">IF(G529=0,0,ROUND(H529/G529*100,2))</f>
        <v>20.22</v>
      </c>
      <c r="J529" s="56" t="s">
        <v>15540</v>
      </c>
      <c r="K529" s="56" t="n">
        <v>3</v>
      </c>
      <c r="L529" s="56" t="n">
        <v>56</v>
      </c>
      <c r="M529" s="56" t="n">
        <v>4.1</v>
      </c>
      <c r="N529" s="56" t="n">
        <v>110105</v>
      </c>
      <c r="O529" s="56" t="s">
        <v>10061</v>
      </c>
      <c r="P529" s="55" t="n">
        <f aca="false">G529-H529</f>
        <v>28709</v>
      </c>
      <c r="Q529" s="55" t="str">
        <f aca="false">IF(I529&gt;=90,"Over-Utilized",IF(I529&gt;=70,"Optimal","Under-Utilized"))</f>
        <v>Under-Utilized</v>
      </c>
      <c r="R529" s="55" t="n">
        <f aca="false">ROUND(100-I529,2)</f>
        <v>79.78</v>
      </c>
    </row>
    <row r="530" customFormat="false" ht="15" hidden="false" customHeight="true" outlineLevel="0" collapsed="false">
      <c r="A530" s="52" t="s">
        <v>1697</v>
      </c>
      <c r="B530" s="52" t="s">
        <v>15538</v>
      </c>
      <c r="C530" s="52" t="s">
        <v>11</v>
      </c>
      <c r="D530" s="52" t="s">
        <v>10069</v>
      </c>
      <c r="E530" s="52" t="s">
        <v>15544</v>
      </c>
      <c r="F530" s="52" t="s">
        <v>15547</v>
      </c>
      <c r="G530" s="52" t="n">
        <v>25277</v>
      </c>
      <c r="H530" s="52" t="n">
        <v>19736</v>
      </c>
      <c r="I530" s="54" t="n">
        <f aca="false">IF(G530=0,0,ROUND(H530/G530*100,2))</f>
        <v>78.08</v>
      </c>
      <c r="J530" s="52" t="s">
        <v>15551</v>
      </c>
      <c r="K530" s="52" t="n">
        <v>8</v>
      </c>
      <c r="L530" s="52" t="n">
        <v>181</v>
      </c>
      <c r="M530" s="52" t="n">
        <v>3.82</v>
      </c>
      <c r="N530" s="52" t="n">
        <v>332862</v>
      </c>
      <c r="O530" s="52" t="s">
        <v>10061</v>
      </c>
      <c r="P530" s="55" t="n">
        <f aca="false">G530-H530</f>
        <v>5541</v>
      </c>
      <c r="Q530" s="55" t="str">
        <f aca="false">IF(I530&gt;=90,"Over-Utilized",IF(I530&gt;=70,"Optimal","Under-Utilized"))</f>
        <v>Optimal</v>
      </c>
      <c r="R530" s="55" t="n">
        <f aca="false">ROUND(100-I530,2)</f>
        <v>21.92</v>
      </c>
    </row>
    <row r="531" customFormat="false" ht="15" hidden="false" customHeight="true" outlineLevel="0" collapsed="false">
      <c r="A531" s="56" t="s">
        <v>6878</v>
      </c>
      <c r="B531" s="56" t="s">
        <v>15565</v>
      </c>
      <c r="C531" s="56" t="s">
        <v>11</v>
      </c>
      <c r="D531" s="56" t="s">
        <v>10058</v>
      </c>
      <c r="E531" s="56" t="s">
        <v>15542</v>
      </c>
      <c r="F531" s="56" t="s">
        <v>15545</v>
      </c>
      <c r="G531" s="56" t="n">
        <v>34939</v>
      </c>
      <c r="H531" s="56" t="n">
        <v>2283</v>
      </c>
      <c r="I531" s="54" t="n">
        <f aca="false">IF(G531=0,0,ROUND(H531/G531*100,2))</f>
        <v>6.53</v>
      </c>
      <c r="J531" s="56" t="s">
        <v>15548</v>
      </c>
      <c r="K531" s="56" t="n">
        <v>17</v>
      </c>
      <c r="L531" s="56" t="n">
        <v>193</v>
      </c>
      <c r="M531" s="56" t="n">
        <v>3.5</v>
      </c>
      <c r="N531" s="56" t="n">
        <v>89613</v>
      </c>
      <c r="O531" s="56" t="s">
        <v>10066</v>
      </c>
      <c r="P531" s="55" t="n">
        <f aca="false">G531-H531</f>
        <v>32656</v>
      </c>
      <c r="Q531" s="55" t="str">
        <f aca="false">IF(I531&gt;=90,"Over-Utilized",IF(I531&gt;=70,"Optimal","Under-Utilized"))</f>
        <v>Under-Utilized</v>
      </c>
      <c r="R531" s="55" t="n">
        <f aca="false">ROUND(100-I531,2)</f>
        <v>93.47</v>
      </c>
    </row>
    <row r="532" customFormat="false" ht="15" hidden="false" customHeight="true" outlineLevel="0" collapsed="false">
      <c r="A532" s="52" t="s">
        <v>1914</v>
      </c>
      <c r="B532" s="52" t="s">
        <v>15562</v>
      </c>
      <c r="C532" s="52" t="s">
        <v>25</v>
      </c>
      <c r="D532" s="52" t="s">
        <v>10073</v>
      </c>
      <c r="E532" s="52" t="s">
        <v>15550</v>
      </c>
      <c r="F532" s="52" t="s">
        <v>15545</v>
      </c>
      <c r="G532" s="52" t="n">
        <v>14881</v>
      </c>
      <c r="H532" s="52" t="n">
        <v>6209</v>
      </c>
      <c r="I532" s="54" t="n">
        <f aca="false">IF(G532=0,0,ROUND(H532/G532*100,2))</f>
        <v>41.72</v>
      </c>
      <c r="J532" s="52" t="s">
        <v>15548</v>
      </c>
      <c r="K532" s="52" t="n">
        <v>10</v>
      </c>
      <c r="L532" s="52" t="n">
        <v>190</v>
      </c>
      <c r="M532" s="52" t="n">
        <v>3.66</v>
      </c>
      <c r="N532" s="52" t="n">
        <v>271553</v>
      </c>
      <c r="O532" s="52" t="s">
        <v>10066</v>
      </c>
      <c r="P532" s="55" t="n">
        <f aca="false">G532-H532</f>
        <v>8672</v>
      </c>
      <c r="Q532" s="55" t="str">
        <f aca="false">IF(I532&gt;=90,"Over-Utilized",IF(I532&gt;=70,"Optimal","Under-Utilized"))</f>
        <v>Under-Utilized</v>
      </c>
      <c r="R532" s="55" t="n">
        <f aca="false">ROUND(100-I532,2)</f>
        <v>58.28</v>
      </c>
    </row>
    <row r="533" customFormat="false" ht="15" hidden="false" customHeight="true" outlineLevel="0" collapsed="false">
      <c r="A533" s="56" t="s">
        <v>2093</v>
      </c>
      <c r="B533" s="56" t="s">
        <v>15572</v>
      </c>
      <c r="C533" s="56" t="s">
        <v>27</v>
      </c>
      <c r="D533" s="56" t="s">
        <v>10087</v>
      </c>
      <c r="E533" s="56" t="s">
        <v>15554</v>
      </c>
      <c r="F533" s="56" t="s">
        <v>15539</v>
      </c>
      <c r="G533" s="56" t="n">
        <v>19695</v>
      </c>
      <c r="H533" s="56" t="n">
        <v>9261</v>
      </c>
      <c r="I533" s="54" t="n">
        <f aca="false">IF(G533=0,0,ROUND(H533/G533*100,2))</f>
        <v>47.02</v>
      </c>
      <c r="J533" s="56" t="s">
        <v>15548</v>
      </c>
      <c r="K533" s="56" t="n">
        <v>3</v>
      </c>
      <c r="L533" s="56" t="n">
        <v>88</v>
      </c>
      <c r="M533" s="56" t="n">
        <v>2.42</v>
      </c>
      <c r="N533" s="56" t="n">
        <v>413030</v>
      </c>
      <c r="O533" s="56" t="s">
        <v>10061</v>
      </c>
      <c r="P533" s="55" t="n">
        <f aca="false">G533-H533</f>
        <v>10434</v>
      </c>
      <c r="Q533" s="55" t="str">
        <f aca="false">IF(I533&gt;=90,"Over-Utilized",IF(I533&gt;=70,"Optimal","Under-Utilized"))</f>
        <v>Under-Utilized</v>
      </c>
      <c r="R533" s="55" t="n">
        <f aca="false">ROUND(100-I533,2)</f>
        <v>52.98</v>
      </c>
    </row>
    <row r="534" customFormat="false" ht="15" hidden="false" customHeight="true" outlineLevel="0" collapsed="false">
      <c r="A534" s="52" t="s">
        <v>2630</v>
      </c>
      <c r="B534" s="52" t="s">
        <v>15569</v>
      </c>
      <c r="C534" s="52" t="s">
        <v>14</v>
      </c>
      <c r="D534" s="52" t="s">
        <v>10104</v>
      </c>
      <c r="E534" s="52" t="s">
        <v>15544</v>
      </c>
      <c r="F534" s="52" t="s">
        <v>15547</v>
      </c>
      <c r="G534" s="52" t="n">
        <v>1570</v>
      </c>
      <c r="H534" s="52" t="n">
        <v>1091</v>
      </c>
      <c r="I534" s="54" t="n">
        <f aca="false">IF(G534=0,0,ROUND(H534/G534*100,2))</f>
        <v>69.49</v>
      </c>
      <c r="J534" s="52" t="s">
        <v>15540</v>
      </c>
      <c r="K534" s="52" t="n">
        <v>11</v>
      </c>
      <c r="L534" s="52" t="n">
        <v>149</v>
      </c>
      <c r="M534" s="52" t="n">
        <v>2.45</v>
      </c>
      <c r="N534" s="52" t="n">
        <v>482127</v>
      </c>
      <c r="O534" s="52" t="s">
        <v>10066</v>
      </c>
      <c r="P534" s="55" t="n">
        <f aca="false">G534-H534</f>
        <v>479</v>
      </c>
      <c r="Q534" s="55" t="str">
        <f aca="false">IF(I534&gt;=90,"Over-Utilized",IF(I534&gt;=70,"Optimal","Under-Utilized"))</f>
        <v>Under-Utilized</v>
      </c>
      <c r="R534" s="55" t="n">
        <f aca="false">ROUND(100-I534,2)</f>
        <v>30.51</v>
      </c>
    </row>
    <row r="535" customFormat="false" ht="15" hidden="false" customHeight="true" outlineLevel="0" collapsed="false">
      <c r="A535" s="56" t="s">
        <v>2256</v>
      </c>
      <c r="B535" s="56" t="s">
        <v>15571</v>
      </c>
      <c r="C535" s="56" t="s">
        <v>27</v>
      </c>
      <c r="D535" s="56" t="s">
        <v>10095</v>
      </c>
      <c r="E535" s="56" t="s">
        <v>15544</v>
      </c>
      <c r="F535" s="56" t="s">
        <v>15547</v>
      </c>
      <c r="G535" s="56" t="n">
        <v>24921</v>
      </c>
      <c r="H535" s="56" t="n">
        <v>7112</v>
      </c>
      <c r="I535" s="54" t="n">
        <f aca="false">IF(G535=0,0,ROUND(H535/G535*100,2))</f>
        <v>28.54</v>
      </c>
      <c r="J535" s="56" t="s">
        <v>15551</v>
      </c>
      <c r="K535" s="56" t="n">
        <v>13</v>
      </c>
      <c r="L535" s="56" t="n">
        <v>176</v>
      </c>
      <c r="M535" s="56" t="n">
        <v>4.39</v>
      </c>
      <c r="N535" s="56" t="n">
        <v>343951</v>
      </c>
      <c r="O535" s="56" t="s">
        <v>10066</v>
      </c>
      <c r="P535" s="55" t="n">
        <f aca="false">G535-H535</f>
        <v>17809</v>
      </c>
      <c r="Q535" s="55" t="str">
        <f aca="false">IF(I535&gt;=90,"Over-Utilized",IF(I535&gt;=70,"Optimal","Under-Utilized"))</f>
        <v>Under-Utilized</v>
      </c>
      <c r="R535" s="55" t="n">
        <f aca="false">ROUND(100-I535,2)</f>
        <v>71.46</v>
      </c>
    </row>
    <row r="536" customFormat="false" ht="15" hidden="false" customHeight="true" outlineLevel="0" collapsed="false">
      <c r="A536" s="52" t="s">
        <v>4306</v>
      </c>
      <c r="B536" s="52" t="s">
        <v>15578</v>
      </c>
      <c r="C536" s="52" t="s">
        <v>17</v>
      </c>
      <c r="D536" s="52" t="s">
        <v>10063</v>
      </c>
      <c r="E536" s="52" t="s">
        <v>15560</v>
      </c>
      <c r="F536" s="52" t="s">
        <v>15545</v>
      </c>
      <c r="G536" s="52" t="n">
        <v>39195</v>
      </c>
      <c r="H536" s="52" t="n">
        <v>6897</v>
      </c>
      <c r="I536" s="54" t="n">
        <f aca="false">IF(G536=0,0,ROUND(H536/G536*100,2))</f>
        <v>17.6</v>
      </c>
      <c r="J536" s="52" t="s">
        <v>15548</v>
      </c>
      <c r="K536" s="52" t="n">
        <v>16</v>
      </c>
      <c r="L536" s="52" t="n">
        <v>50</v>
      </c>
      <c r="M536" s="52" t="n">
        <v>4.37</v>
      </c>
      <c r="N536" s="52" t="n">
        <v>163977</v>
      </c>
      <c r="O536" s="52" t="s">
        <v>10061</v>
      </c>
      <c r="P536" s="55" t="n">
        <f aca="false">G536-H536</f>
        <v>32298</v>
      </c>
      <c r="Q536" s="55" t="str">
        <f aca="false">IF(I536&gt;=90,"Over-Utilized",IF(I536&gt;=70,"Optimal","Under-Utilized"))</f>
        <v>Under-Utilized</v>
      </c>
      <c r="R536" s="55" t="n">
        <f aca="false">ROUND(100-I536,2)</f>
        <v>82.4</v>
      </c>
    </row>
    <row r="537" customFormat="false" ht="15" hidden="false" customHeight="true" outlineLevel="0" collapsed="false">
      <c r="A537" s="56" t="s">
        <v>3326</v>
      </c>
      <c r="B537" s="56" t="s">
        <v>15580</v>
      </c>
      <c r="C537" s="56" t="s">
        <v>20</v>
      </c>
      <c r="D537" s="56" t="s">
        <v>10058</v>
      </c>
      <c r="E537" s="56" t="s">
        <v>15560</v>
      </c>
      <c r="F537" s="56" t="s">
        <v>15545</v>
      </c>
      <c r="G537" s="56" t="n">
        <v>13983</v>
      </c>
      <c r="H537" s="56" t="n">
        <v>10180</v>
      </c>
      <c r="I537" s="54" t="n">
        <f aca="false">IF(G537=0,0,ROUND(H537/G537*100,2))</f>
        <v>72.8</v>
      </c>
      <c r="J537" s="56" t="s">
        <v>15548</v>
      </c>
      <c r="K537" s="56" t="n">
        <v>20</v>
      </c>
      <c r="L537" s="56" t="n">
        <v>167</v>
      </c>
      <c r="M537" s="56" t="n">
        <v>4.34</v>
      </c>
      <c r="N537" s="56" t="n">
        <v>416417</v>
      </c>
      <c r="O537" s="56" t="s">
        <v>10061</v>
      </c>
      <c r="P537" s="55" t="n">
        <f aca="false">G537-H537</f>
        <v>3803</v>
      </c>
      <c r="Q537" s="55" t="str">
        <f aca="false">IF(I537&gt;=90,"Over-Utilized",IF(I537&gt;=70,"Optimal","Under-Utilized"))</f>
        <v>Optimal</v>
      </c>
      <c r="R537" s="55" t="n">
        <f aca="false">ROUND(100-I537,2)</f>
        <v>27.2</v>
      </c>
    </row>
    <row r="538" customFormat="false" ht="15" hidden="false" customHeight="true" outlineLevel="0" collapsed="false">
      <c r="A538" s="52" t="s">
        <v>2899</v>
      </c>
      <c r="B538" s="52" t="s">
        <v>15541</v>
      </c>
      <c r="C538" s="52" t="s">
        <v>25</v>
      </c>
      <c r="D538" s="52" t="s">
        <v>10058</v>
      </c>
      <c r="E538" s="52" t="s">
        <v>15542</v>
      </c>
      <c r="F538" s="52" t="s">
        <v>15539</v>
      </c>
      <c r="G538" s="52" t="n">
        <v>42434</v>
      </c>
      <c r="H538" s="52" t="n">
        <v>16872</v>
      </c>
      <c r="I538" s="54" t="n">
        <f aca="false">IF(G538=0,0,ROUND(H538/G538*100,2))</f>
        <v>39.76</v>
      </c>
      <c r="J538" s="52" t="s">
        <v>15548</v>
      </c>
      <c r="K538" s="52" t="n">
        <v>14</v>
      </c>
      <c r="L538" s="52" t="n">
        <v>44</v>
      </c>
      <c r="M538" s="52" t="n">
        <v>2.12</v>
      </c>
      <c r="N538" s="52" t="n">
        <v>472134</v>
      </c>
      <c r="O538" s="52" t="s">
        <v>10061</v>
      </c>
      <c r="P538" s="55" t="n">
        <f aca="false">G538-H538</f>
        <v>25562</v>
      </c>
      <c r="Q538" s="55" t="str">
        <f aca="false">IF(I538&gt;=90,"Over-Utilized",IF(I538&gt;=70,"Optimal","Under-Utilized"))</f>
        <v>Under-Utilized</v>
      </c>
      <c r="R538" s="55" t="n">
        <f aca="false">ROUND(100-I538,2)</f>
        <v>60.24</v>
      </c>
    </row>
    <row r="539" customFormat="false" ht="15" hidden="false" customHeight="true" outlineLevel="0" collapsed="false">
      <c r="A539" s="56" t="s">
        <v>471</v>
      </c>
      <c r="B539" s="56" t="s">
        <v>15564</v>
      </c>
      <c r="C539" s="56" t="s">
        <v>20</v>
      </c>
      <c r="D539" s="56" t="s">
        <v>10063</v>
      </c>
      <c r="E539" s="56" t="s">
        <v>10063</v>
      </c>
      <c r="F539" s="56" t="s">
        <v>15545</v>
      </c>
      <c r="G539" s="56" t="n">
        <v>32255</v>
      </c>
      <c r="H539" s="56" t="n">
        <v>10020</v>
      </c>
      <c r="I539" s="54" t="n">
        <f aca="false">IF(G539=0,0,ROUND(H539/G539*100,2))</f>
        <v>31.06</v>
      </c>
      <c r="J539" s="56" t="s">
        <v>15548</v>
      </c>
      <c r="K539" s="56" t="n">
        <v>8</v>
      </c>
      <c r="L539" s="56" t="n">
        <v>43</v>
      </c>
      <c r="M539" s="56" t="n">
        <v>2.17</v>
      </c>
      <c r="N539" s="56" t="n">
        <v>342088</v>
      </c>
      <c r="O539" s="56" t="s">
        <v>10061</v>
      </c>
      <c r="P539" s="55" t="n">
        <f aca="false">G539-H539</f>
        <v>22235</v>
      </c>
      <c r="Q539" s="55" t="str">
        <f aca="false">IF(I539&gt;=90,"Over-Utilized",IF(I539&gt;=70,"Optimal","Under-Utilized"))</f>
        <v>Under-Utilized</v>
      </c>
      <c r="R539" s="55" t="n">
        <f aca="false">ROUND(100-I539,2)</f>
        <v>68.94</v>
      </c>
    </row>
    <row r="540" customFormat="false" ht="15" hidden="false" customHeight="true" outlineLevel="0" collapsed="false">
      <c r="A540" s="52" t="s">
        <v>1476</v>
      </c>
      <c r="B540" s="52" t="s">
        <v>15575</v>
      </c>
      <c r="C540" s="52" t="s">
        <v>20</v>
      </c>
      <c r="D540" s="52" t="s">
        <v>10132</v>
      </c>
      <c r="E540" s="52" t="s">
        <v>10063</v>
      </c>
      <c r="F540" s="52" t="s">
        <v>15539</v>
      </c>
      <c r="G540" s="52" t="n">
        <v>45590</v>
      </c>
      <c r="H540" s="52" t="n">
        <v>38605</v>
      </c>
      <c r="I540" s="54" t="n">
        <f aca="false">IF(G540=0,0,ROUND(H540/G540*100,2))</f>
        <v>84.68</v>
      </c>
      <c r="J540" s="52" t="s">
        <v>15551</v>
      </c>
      <c r="K540" s="52" t="n">
        <v>18</v>
      </c>
      <c r="L540" s="52" t="n">
        <v>145</v>
      </c>
      <c r="M540" s="52" t="n">
        <v>1.66</v>
      </c>
      <c r="N540" s="52" t="n">
        <v>170347</v>
      </c>
      <c r="O540" s="52" t="s">
        <v>10061</v>
      </c>
      <c r="P540" s="55" t="n">
        <f aca="false">G540-H540</f>
        <v>6985</v>
      </c>
      <c r="Q540" s="55" t="str">
        <f aca="false">IF(I540&gt;=90,"Over-Utilized",IF(I540&gt;=70,"Optimal","Under-Utilized"))</f>
        <v>Optimal</v>
      </c>
      <c r="R540" s="55" t="n">
        <f aca="false">ROUND(100-I540,2)</f>
        <v>15.32</v>
      </c>
    </row>
    <row r="541" customFormat="false" ht="15" hidden="false" customHeight="true" outlineLevel="0" collapsed="false">
      <c r="A541" s="56" t="s">
        <v>993</v>
      </c>
      <c r="B541" s="56" t="s">
        <v>15553</v>
      </c>
      <c r="C541" s="56" t="s">
        <v>14</v>
      </c>
      <c r="D541" s="56" t="s">
        <v>10190</v>
      </c>
      <c r="E541" s="56" t="s">
        <v>15550</v>
      </c>
      <c r="F541" s="56" t="s">
        <v>15545</v>
      </c>
      <c r="G541" s="56" t="n">
        <v>37491</v>
      </c>
      <c r="H541" s="56" t="n">
        <v>23728</v>
      </c>
      <c r="I541" s="54" t="n">
        <f aca="false">IF(G541=0,0,ROUND(H541/G541*100,2))</f>
        <v>63.29</v>
      </c>
      <c r="J541" s="56" t="s">
        <v>15548</v>
      </c>
      <c r="K541" s="56" t="n">
        <v>17</v>
      </c>
      <c r="L541" s="56" t="n">
        <v>161</v>
      </c>
      <c r="M541" s="56" t="n">
        <v>4.6</v>
      </c>
      <c r="N541" s="56" t="n">
        <v>306459</v>
      </c>
      <c r="O541" s="56" t="s">
        <v>10061</v>
      </c>
      <c r="P541" s="55" t="n">
        <f aca="false">G541-H541</f>
        <v>13763</v>
      </c>
      <c r="Q541" s="55" t="str">
        <f aca="false">IF(I541&gt;=90,"Over-Utilized",IF(I541&gt;=70,"Optimal","Under-Utilized"))</f>
        <v>Under-Utilized</v>
      </c>
      <c r="R541" s="55" t="n">
        <f aca="false">ROUND(100-I541,2)</f>
        <v>36.71</v>
      </c>
    </row>
    <row r="542" customFormat="false" ht="15" hidden="false" customHeight="true" outlineLevel="0" collapsed="false">
      <c r="A542" s="52" t="s">
        <v>4914</v>
      </c>
      <c r="B542" s="52" t="s">
        <v>15572</v>
      </c>
      <c r="C542" s="52" t="s">
        <v>27</v>
      </c>
      <c r="D542" s="52" t="s">
        <v>10069</v>
      </c>
      <c r="E542" s="52" t="s">
        <v>15542</v>
      </c>
      <c r="F542" s="52" t="s">
        <v>15539</v>
      </c>
      <c r="G542" s="52" t="n">
        <v>21073</v>
      </c>
      <c r="H542" s="52" t="n">
        <v>11911</v>
      </c>
      <c r="I542" s="54" t="n">
        <f aca="false">IF(G542=0,0,ROUND(H542/G542*100,2))</f>
        <v>56.52</v>
      </c>
      <c r="J542" s="52" t="s">
        <v>15551</v>
      </c>
      <c r="K542" s="52" t="n">
        <v>5</v>
      </c>
      <c r="L542" s="52" t="n">
        <v>54</v>
      </c>
      <c r="M542" s="52" t="n">
        <v>2.52</v>
      </c>
      <c r="N542" s="52" t="n">
        <v>136871</v>
      </c>
      <c r="O542" s="52" t="s">
        <v>10061</v>
      </c>
      <c r="P542" s="55" t="n">
        <f aca="false">G542-H542</f>
        <v>9162</v>
      </c>
      <c r="Q542" s="55" t="str">
        <f aca="false">IF(I542&gt;=90,"Over-Utilized",IF(I542&gt;=70,"Optimal","Under-Utilized"))</f>
        <v>Under-Utilized</v>
      </c>
      <c r="R542" s="55" t="n">
        <f aca="false">ROUND(100-I542,2)</f>
        <v>43.48</v>
      </c>
    </row>
    <row r="543" customFormat="false" ht="15" hidden="false" customHeight="true" outlineLevel="0" collapsed="false">
      <c r="A543" s="56" t="s">
        <v>1885</v>
      </c>
      <c r="B543" s="56" t="s">
        <v>15553</v>
      </c>
      <c r="C543" s="56" t="s">
        <v>14</v>
      </c>
      <c r="D543" s="56" t="s">
        <v>10095</v>
      </c>
      <c r="E543" s="56" t="s">
        <v>10063</v>
      </c>
      <c r="F543" s="56" t="s">
        <v>15547</v>
      </c>
      <c r="G543" s="56" t="n">
        <v>47506</v>
      </c>
      <c r="H543" s="56" t="n">
        <v>19167</v>
      </c>
      <c r="I543" s="54" t="n">
        <f aca="false">IF(G543=0,0,ROUND(H543/G543*100,2))</f>
        <v>40.35</v>
      </c>
      <c r="J543" s="56" t="s">
        <v>15551</v>
      </c>
      <c r="K543" s="56" t="n">
        <v>9</v>
      </c>
      <c r="L543" s="56" t="n">
        <v>43</v>
      </c>
      <c r="M543" s="56" t="n">
        <v>4.33</v>
      </c>
      <c r="N543" s="56" t="n">
        <v>469299</v>
      </c>
      <c r="O543" s="56" t="s">
        <v>10061</v>
      </c>
      <c r="P543" s="55" t="n">
        <f aca="false">G543-H543</f>
        <v>28339</v>
      </c>
      <c r="Q543" s="55" t="str">
        <f aca="false">IF(I543&gt;=90,"Over-Utilized",IF(I543&gt;=70,"Optimal","Under-Utilized"))</f>
        <v>Under-Utilized</v>
      </c>
      <c r="R543" s="55" t="n">
        <f aca="false">ROUND(100-I543,2)</f>
        <v>59.65</v>
      </c>
    </row>
    <row r="544" customFormat="false" ht="15" hidden="false" customHeight="true" outlineLevel="0" collapsed="false">
      <c r="A544" s="52" t="s">
        <v>4631</v>
      </c>
      <c r="B544" s="52" t="s">
        <v>15557</v>
      </c>
      <c r="C544" s="52" t="s">
        <v>17</v>
      </c>
      <c r="D544" s="52" t="s">
        <v>10132</v>
      </c>
      <c r="E544" s="52" t="s">
        <v>15542</v>
      </c>
      <c r="F544" s="52" t="s">
        <v>15539</v>
      </c>
      <c r="G544" s="52" t="n">
        <v>11577</v>
      </c>
      <c r="H544" s="52" t="n">
        <v>3794</v>
      </c>
      <c r="I544" s="54" t="n">
        <f aca="false">IF(G544=0,0,ROUND(H544/G544*100,2))</f>
        <v>32.77</v>
      </c>
      <c r="J544" s="52" t="s">
        <v>15548</v>
      </c>
      <c r="K544" s="52" t="n">
        <v>17</v>
      </c>
      <c r="L544" s="52" t="n">
        <v>109</v>
      </c>
      <c r="M544" s="52" t="n">
        <v>0.96</v>
      </c>
      <c r="N544" s="52" t="n">
        <v>233895</v>
      </c>
      <c r="O544" s="52" t="s">
        <v>10061</v>
      </c>
      <c r="P544" s="55" t="n">
        <f aca="false">G544-H544</f>
        <v>7783</v>
      </c>
      <c r="Q544" s="55" t="str">
        <f aca="false">IF(I544&gt;=90,"Over-Utilized",IF(I544&gt;=70,"Optimal","Under-Utilized"))</f>
        <v>Under-Utilized</v>
      </c>
      <c r="R544" s="55" t="n">
        <f aca="false">ROUND(100-I544,2)</f>
        <v>67.23</v>
      </c>
    </row>
    <row r="545" customFormat="false" ht="15" hidden="false" customHeight="true" outlineLevel="0" collapsed="false">
      <c r="A545" s="56" t="s">
        <v>1800</v>
      </c>
      <c r="B545" s="56" t="s">
        <v>15561</v>
      </c>
      <c r="C545" s="56" t="s">
        <v>20</v>
      </c>
      <c r="D545" s="56" t="s">
        <v>10073</v>
      </c>
      <c r="E545" s="56" t="s">
        <v>10063</v>
      </c>
      <c r="F545" s="56" t="s">
        <v>15545</v>
      </c>
      <c r="G545" s="56" t="n">
        <v>2992</v>
      </c>
      <c r="H545" s="56" t="n">
        <v>1433</v>
      </c>
      <c r="I545" s="54" t="n">
        <f aca="false">IF(G545=0,0,ROUND(H545/G545*100,2))</f>
        <v>47.89</v>
      </c>
      <c r="J545" s="56" t="s">
        <v>15540</v>
      </c>
      <c r="K545" s="56" t="n">
        <v>13</v>
      </c>
      <c r="L545" s="56" t="n">
        <v>35</v>
      </c>
      <c r="M545" s="56" t="n">
        <v>0.86</v>
      </c>
      <c r="N545" s="56" t="n">
        <v>298594</v>
      </c>
      <c r="O545" s="56" t="s">
        <v>10061</v>
      </c>
      <c r="P545" s="55" t="n">
        <f aca="false">G545-H545</f>
        <v>1559</v>
      </c>
      <c r="Q545" s="55" t="str">
        <f aca="false">IF(I545&gt;=90,"Over-Utilized",IF(I545&gt;=70,"Optimal","Under-Utilized"))</f>
        <v>Under-Utilized</v>
      </c>
      <c r="R545" s="55" t="n">
        <f aca="false">ROUND(100-I545,2)</f>
        <v>52.11</v>
      </c>
    </row>
    <row r="546" customFormat="false" ht="15" hidden="false" customHeight="true" outlineLevel="0" collapsed="false">
      <c r="A546" s="52" t="s">
        <v>5012</v>
      </c>
      <c r="B546" s="52" t="s">
        <v>15577</v>
      </c>
      <c r="C546" s="52" t="s">
        <v>11</v>
      </c>
      <c r="D546" s="52" t="s">
        <v>10069</v>
      </c>
      <c r="E546" s="52" t="s">
        <v>15560</v>
      </c>
      <c r="F546" s="52" t="s">
        <v>15547</v>
      </c>
      <c r="G546" s="52" t="n">
        <v>6207</v>
      </c>
      <c r="H546" s="52" t="n">
        <v>1305</v>
      </c>
      <c r="I546" s="54" t="n">
        <f aca="false">IF(G546=0,0,ROUND(H546/G546*100,2))</f>
        <v>21.02</v>
      </c>
      <c r="J546" s="52" t="s">
        <v>15551</v>
      </c>
      <c r="K546" s="52" t="n">
        <v>6</v>
      </c>
      <c r="L546" s="52" t="n">
        <v>146</v>
      </c>
      <c r="M546" s="52" t="n">
        <v>3.73</v>
      </c>
      <c r="N546" s="52" t="n">
        <v>122871</v>
      </c>
      <c r="O546" s="52" t="s">
        <v>10066</v>
      </c>
      <c r="P546" s="55" t="n">
        <f aca="false">G546-H546</f>
        <v>4902</v>
      </c>
      <c r="Q546" s="55" t="str">
        <f aca="false">IF(I546&gt;=90,"Over-Utilized",IF(I546&gt;=70,"Optimal","Under-Utilized"))</f>
        <v>Under-Utilized</v>
      </c>
      <c r="R546" s="55" t="n">
        <f aca="false">ROUND(100-I546,2)</f>
        <v>78.98</v>
      </c>
    </row>
    <row r="547" customFormat="false" ht="15" hidden="false" customHeight="true" outlineLevel="0" collapsed="false">
      <c r="A547" s="56" t="s">
        <v>1472</v>
      </c>
      <c r="B547" s="56" t="s">
        <v>15562</v>
      </c>
      <c r="C547" s="56" t="s">
        <v>25</v>
      </c>
      <c r="D547" s="56" t="s">
        <v>10078</v>
      </c>
      <c r="E547" s="56" t="s">
        <v>15554</v>
      </c>
      <c r="F547" s="56" t="s">
        <v>15547</v>
      </c>
      <c r="G547" s="56" t="n">
        <v>43588</v>
      </c>
      <c r="H547" s="56" t="n">
        <v>19433</v>
      </c>
      <c r="I547" s="54" t="n">
        <f aca="false">IF(G547=0,0,ROUND(H547/G547*100,2))</f>
        <v>44.58</v>
      </c>
      <c r="J547" s="56" t="s">
        <v>15551</v>
      </c>
      <c r="K547" s="56" t="n">
        <v>6</v>
      </c>
      <c r="L547" s="56" t="n">
        <v>123</v>
      </c>
      <c r="M547" s="56" t="n">
        <v>4.01</v>
      </c>
      <c r="N547" s="56" t="n">
        <v>454964</v>
      </c>
      <c r="O547" s="56" t="s">
        <v>10066</v>
      </c>
      <c r="P547" s="55" t="n">
        <f aca="false">G547-H547</f>
        <v>24155</v>
      </c>
      <c r="Q547" s="55" t="str">
        <f aca="false">IF(I547&gt;=90,"Over-Utilized",IF(I547&gt;=70,"Optimal","Under-Utilized"))</f>
        <v>Under-Utilized</v>
      </c>
      <c r="R547" s="55" t="n">
        <f aca="false">ROUND(100-I547,2)</f>
        <v>55.42</v>
      </c>
    </row>
    <row r="548" customFormat="false" ht="15" hidden="false" customHeight="true" outlineLevel="0" collapsed="false">
      <c r="A548" s="52" t="s">
        <v>8010</v>
      </c>
      <c r="B548" s="52" t="s">
        <v>15553</v>
      </c>
      <c r="C548" s="52" t="s">
        <v>14</v>
      </c>
      <c r="D548" s="52" t="s">
        <v>10078</v>
      </c>
      <c r="E548" s="52" t="s">
        <v>15550</v>
      </c>
      <c r="F548" s="52" t="s">
        <v>15545</v>
      </c>
      <c r="G548" s="52" t="n">
        <v>18885</v>
      </c>
      <c r="H548" s="52" t="n">
        <v>6282</v>
      </c>
      <c r="I548" s="54" t="n">
        <f aca="false">IF(G548=0,0,ROUND(H548/G548*100,2))</f>
        <v>33.26</v>
      </c>
      <c r="J548" s="52" t="s">
        <v>15551</v>
      </c>
      <c r="K548" s="52" t="n">
        <v>10</v>
      </c>
      <c r="L548" s="52" t="n">
        <v>65</v>
      </c>
      <c r="M548" s="52" t="n">
        <v>4.6</v>
      </c>
      <c r="N548" s="52" t="n">
        <v>153157</v>
      </c>
      <c r="O548" s="52" t="s">
        <v>10066</v>
      </c>
      <c r="P548" s="55" t="n">
        <f aca="false">G548-H548</f>
        <v>12603</v>
      </c>
      <c r="Q548" s="55" t="str">
        <f aca="false">IF(I548&gt;=90,"Over-Utilized",IF(I548&gt;=70,"Optimal","Under-Utilized"))</f>
        <v>Under-Utilized</v>
      </c>
      <c r="R548" s="55" t="n">
        <f aca="false">ROUND(100-I548,2)</f>
        <v>66.74</v>
      </c>
    </row>
    <row r="549" customFormat="false" ht="15" hidden="false" customHeight="true" outlineLevel="0" collapsed="false">
      <c r="A549" s="56" t="s">
        <v>505</v>
      </c>
      <c r="B549" s="56" t="s">
        <v>15581</v>
      </c>
      <c r="C549" s="56" t="s">
        <v>23</v>
      </c>
      <c r="D549" s="56" t="s">
        <v>10104</v>
      </c>
      <c r="E549" s="56" t="s">
        <v>15550</v>
      </c>
      <c r="F549" s="56" t="s">
        <v>15539</v>
      </c>
      <c r="G549" s="56" t="n">
        <v>48933</v>
      </c>
      <c r="H549" s="56" t="n">
        <v>9028</v>
      </c>
      <c r="I549" s="54" t="n">
        <f aca="false">IF(G549=0,0,ROUND(H549/G549*100,2))</f>
        <v>18.45</v>
      </c>
      <c r="J549" s="56" t="s">
        <v>15540</v>
      </c>
      <c r="K549" s="56" t="n">
        <v>20</v>
      </c>
      <c r="L549" s="56" t="n">
        <v>57</v>
      </c>
      <c r="M549" s="56" t="n">
        <v>0.86</v>
      </c>
      <c r="N549" s="56" t="n">
        <v>481333</v>
      </c>
      <c r="O549" s="56" t="s">
        <v>10061</v>
      </c>
      <c r="P549" s="55" t="n">
        <f aca="false">G549-H549</f>
        <v>39905</v>
      </c>
      <c r="Q549" s="55" t="str">
        <f aca="false">IF(I549&gt;=90,"Over-Utilized",IF(I549&gt;=70,"Optimal","Under-Utilized"))</f>
        <v>Under-Utilized</v>
      </c>
      <c r="R549" s="55" t="n">
        <f aca="false">ROUND(100-I549,2)</f>
        <v>81.55</v>
      </c>
    </row>
    <row r="550" customFormat="false" ht="15" hidden="false" customHeight="true" outlineLevel="0" collapsed="false">
      <c r="A550" s="52" t="s">
        <v>3519</v>
      </c>
      <c r="B550" s="52" t="s">
        <v>15584</v>
      </c>
      <c r="C550" s="52" t="s">
        <v>17</v>
      </c>
      <c r="D550" s="52" t="s">
        <v>10058</v>
      </c>
      <c r="E550" s="52" t="s">
        <v>15542</v>
      </c>
      <c r="F550" s="52" t="s">
        <v>15545</v>
      </c>
      <c r="G550" s="52" t="n">
        <v>1781</v>
      </c>
      <c r="H550" s="52" t="n">
        <v>582</v>
      </c>
      <c r="I550" s="54" t="n">
        <f aca="false">IF(G550=0,0,ROUND(H550/G550*100,2))</f>
        <v>32.68</v>
      </c>
      <c r="J550" s="52" t="s">
        <v>15548</v>
      </c>
      <c r="K550" s="52" t="n">
        <v>4</v>
      </c>
      <c r="L550" s="52" t="n">
        <v>75</v>
      </c>
      <c r="M550" s="52" t="n">
        <v>1.37</v>
      </c>
      <c r="N550" s="52" t="n">
        <v>332614</v>
      </c>
      <c r="O550" s="52" t="s">
        <v>10061</v>
      </c>
      <c r="P550" s="55" t="n">
        <f aca="false">G550-H550</f>
        <v>1199</v>
      </c>
      <c r="Q550" s="55" t="str">
        <f aca="false">IF(I550&gt;=90,"Over-Utilized",IF(I550&gt;=70,"Optimal","Under-Utilized"))</f>
        <v>Under-Utilized</v>
      </c>
      <c r="R550" s="55" t="n">
        <f aca="false">ROUND(100-I550,2)</f>
        <v>67.32</v>
      </c>
    </row>
    <row r="551" customFormat="false" ht="15" hidden="false" customHeight="true" outlineLevel="0" collapsed="false">
      <c r="A551" s="56" t="s">
        <v>4767</v>
      </c>
      <c r="B551" s="56" t="s">
        <v>15574</v>
      </c>
      <c r="C551" s="56" t="s">
        <v>20</v>
      </c>
      <c r="D551" s="56" t="s">
        <v>10190</v>
      </c>
      <c r="E551" s="56" t="s">
        <v>15542</v>
      </c>
      <c r="F551" s="56" t="s">
        <v>15545</v>
      </c>
      <c r="G551" s="56" t="n">
        <v>35204</v>
      </c>
      <c r="H551" s="56" t="n">
        <v>25555</v>
      </c>
      <c r="I551" s="54" t="n">
        <f aca="false">IF(G551=0,0,ROUND(H551/G551*100,2))</f>
        <v>72.59</v>
      </c>
      <c r="J551" s="56" t="s">
        <v>15548</v>
      </c>
      <c r="K551" s="56" t="n">
        <v>17</v>
      </c>
      <c r="L551" s="56" t="n">
        <v>27</v>
      </c>
      <c r="M551" s="56" t="n">
        <v>2.13</v>
      </c>
      <c r="N551" s="56" t="n">
        <v>210413</v>
      </c>
      <c r="O551" s="56" t="s">
        <v>10061</v>
      </c>
      <c r="P551" s="55" t="n">
        <f aca="false">G551-H551</f>
        <v>9649</v>
      </c>
      <c r="Q551" s="55" t="str">
        <f aca="false">IF(I551&gt;=90,"Over-Utilized",IF(I551&gt;=70,"Optimal","Under-Utilized"))</f>
        <v>Optimal</v>
      </c>
      <c r="R551" s="55" t="n">
        <f aca="false">ROUND(100-I551,2)</f>
        <v>27.41</v>
      </c>
    </row>
    <row r="552" customFormat="false" ht="15" hidden="false" customHeight="true" outlineLevel="0" collapsed="false">
      <c r="A552" s="52" t="s">
        <v>2969</v>
      </c>
      <c r="B552" s="52" t="s">
        <v>15578</v>
      </c>
      <c r="C552" s="52" t="s">
        <v>17</v>
      </c>
      <c r="D552" s="52" t="s">
        <v>10058</v>
      </c>
      <c r="E552" s="52" t="s">
        <v>15544</v>
      </c>
      <c r="F552" s="52" t="s">
        <v>15539</v>
      </c>
      <c r="G552" s="52" t="n">
        <v>2726</v>
      </c>
      <c r="H552" s="52" t="n">
        <v>1758</v>
      </c>
      <c r="I552" s="54" t="n">
        <f aca="false">IF(G552=0,0,ROUND(H552/G552*100,2))</f>
        <v>64.49</v>
      </c>
      <c r="J552" s="52" t="s">
        <v>15551</v>
      </c>
      <c r="K552" s="52" t="n">
        <v>8</v>
      </c>
      <c r="L552" s="52" t="n">
        <v>26</v>
      </c>
      <c r="M552" s="52" t="n">
        <v>3</v>
      </c>
      <c r="N552" s="52" t="n">
        <v>149892</v>
      </c>
      <c r="O552" s="52" t="s">
        <v>10061</v>
      </c>
      <c r="P552" s="55" t="n">
        <f aca="false">G552-H552</f>
        <v>968</v>
      </c>
      <c r="Q552" s="55" t="str">
        <f aca="false">IF(I552&gt;=90,"Over-Utilized",IF(I552&gt;=70,"Optimal","Under-Utilized"))</f>
        <v>Under-Utilized</v>
      </c>
      <c r="R552" s="55" t="n">
        <f aca="false">ROUND(100-I552,2)</f>
        <v>35.51</v>
      </c>
    </row>
    <row r="553" customFormat="false" ht="15" hidden="false" customHeight="true" outlineLevel="0" collapsed="false">
      <c r="A553" s="56" t="s">
        <v>520</v>
      </c>
      <c r="B553" s="56" t="s">
        <v>15578</v>
      </c>
      <c r="C553" s="56" t="s">
        <v>17</v>
      </c>
      <c r="D553" s="56" t="s">
        <v>10132</v>
      </c>
      <c r="E553" s="56" t="s">
        <v>15542</v>
      </c>
      <c r="F553" s="56" t="s">
        <v>15545</v>
      </c>
      <c r="G553" s="56" t="n">
        <v>32215</v>
      </c>
      <c r="H553" s="56" t="n">
        <v>20704</v>
      </c>
      <c r="I553" s="54" t="n">
        <f aca="false">IF(G553=0,0,ROUND(H553/G553*100,2))</f>
        <v>64.27</v>
      </c>
      <c r="J553" s="56" t="s">
        <v>15548</v>
      </c>
      <c r="K553" s="56" t="n">
        <v>5</v>
      </c>
      <c r="L553" s="56" t="n">
        <v>43</v>
      </c>
      <c r="M553" s="56" t="n">
        <v>3.26</v>
      </c>
      <c r="N553" s="56" t="n">
        <v>495007</v>
      </c>
      <c r="O553" s="56" t="s">
        <v>10061</v>
      </c>
      <c r="P553" s="55" t="n">
        <f aca="false">G553-H553</f>
        <v>11511</v>
      </c>
      <c r="Q553" s="55" t="str">
        <f aca="false">IF(I553&gt;=90,"Over-Utilized",IF(I553&gt;=70,"Optimal","Under-Utilized"))</f>
        <v>Under-Utilized</v>
      </c>
      <c r="R553" s="55" t="n">
        <f aca="false">ROUND(100-I553,2)</f>
        <v>35.73</v>
      </c>
    </row>
    <row r="554" customFormat="false" ht="15" hidden="false" customHeight="true" outlineLevel="0" collapsed="false">
      <c r="A554" s="52" t="s">
        <v>5800</v>
      </c>
      <c r="B554" s="52" t="s">
        <v>15557</v>
      </c>
      <c r="C554" s="52" t="s">
        <v>17</v>
      </c>
      <c r="D554" s="52" t="s">
        <v>10069</v>
      </c>
      <c r="E554" s="52" t="s">
        <v>15560</v>
      </c>
      <c r="F554" s="52" t="s">
        <v>15547</v>
      </c>
      <c r="G554" s="52" t="n">
        <v>49632</v>
      </c>
      <c r="H554" s="52" t="n">
        <v>20704</v>
      </c>
      <c r="I554" s="54" t="n">
        <f aca="false">IF(G554=0,0,ROUND(H554/G554*100,2))</f>
        <v>41.72</v>
      </c>
      <c r="J554" s="52" t="s">
        <v>15551</v>
      </c>
      <c r="K554" s="52" t="n">
        <v>16</v>
      </c>
      <c r="L554" s="52" t="n">
        <v>181</v>
      </c>
      <c r="M554" s="52" t="n">
        <v>4.61</v>
      </c>
      <c r="N554" s="52" t="n">
        <v>217903</v>
      </c>
      <c r="O554" s="52" t="s">
        <v>10061</v>
      </c>
      <c r="P554" s="55" t="n">
        <f aca="false">G554-H554</f>
        <v>28928</v>
      </c>
      <c r="Q554" s="55" t="str">
        <f aca="false">IF(I554&gt;=90,"Over-Utilized",IF(I554&gt;=70,"Optimal","Under-Utilized"))</f>
        <v>Under-Utilized</v>
      </c>
      <c r="R554" s="55" t="n">
        <f aca="false">ROUND(100-I554,2)</f>
        <v>58.28</v>
      </c>
    </row>
    <row r="555" customFormat="false" ht="15" hidden="false" customHeight="true" outlineLevel="0" collapsed="false">
      <c r="A555" s="56" t="s">
        <v>3556</v>
      </c>
      <c r="B555" s="56" t="s">
        <v>15566</v>
      </c>
      <c r="C555" s="56" t="s">
        <v>11</v>
      </c>
      <c r="D555" s="56" t="s">
        <v>10112</v>
      </c>
      <c r="E555" s="56" t="s">
        <v>15560</v>
      </c>
      <c r="F555" s="56" t="s">
        <v>15547</v>
      </c>
      <c r="G555" s="56" t="n">
        <v>10789</v>
      </c>
      <c r="H555" s="56" t="n">
        <v>7049</v>
      </c>
      <c r="I555" s="54" t="n">
        <f aca="false">IF(G555=0,0,ROUND(H555/G555*100,2))</f>
        <v>65.34</v>
      </c>
      <c r="J555" s="56" t="s">
        <v>15551</v>
      </c>
      <c r="K555" s="56" t="n">
        <v>3</v>
      </c>
      <c r="L555" s="56" t="n">
        <v>130</v>
      </c>
      <c r="M555" s="56" t="n">
        <v>1.18</v>
      </c>
      <c r="N555" s="56" t="n">
        <v>62384</v>
      </c>
      <c r="O555" s="56" t="s">
        <v>10066</v>
      </c>
      <c r="P555" s="55" t="n">
        <f aca="false">G555-H555</f>
        <v>3740</v>
      </c>
      <c r="Q555" s="55" t="str">
        <f aca="false">IF(I555&gt;=90,"Over-Utilized",IF(I555&gt;=70,"Optimal","Under-Utilized"))</f>
        <v>Under-Utilized</v>
      </c>
      <c r="R555" s="55" t="n">
        <f aca="false">ROUND(100-I555,2)</f>
        <v>34.66</v>
      </c>
    </row>
    <row r="556" customFormat="false" ht="15" hidden="false" customHeight="true" outlineLevel="0" collapsed="false">
      <c r="A556" s="52" t="s">
        <v>7077</v>
      </c>
      <c r="B556" s="52" t="s">
        <v>15557</v>
      </c>
      <c r="C556" s="52" t="s">
        <v>17</v>
      </c>
      <c r="D556" s="52" t="s">
        <v>10078</v>
      </c>
      <c r="E556" s="52" t="s">
        <v>15554</v>
      </c>
      <c r="F556" s="52" t="s">
        <v>15545</v>
      </c>
      <c r="G556" s="52" t="n">
        <v>11264</v>
      </c>
      <c r="H556" s="52" t="n">
        <v>2286</v>
      </c>
      <c r="I556" s="54" t="n">
        <f aca="false">IF(G556=0,0,ROUND(H556/G556*100,2))</f>
        <v>20.29</v>
      </c>
      <c r="J556" s="52" t="s">
        <v>15548</v>
      </c>
      <c r="K556" s="52" t="n">
        <v>9</v>
      </c>
      <c r="L556" s="52" t="n">
        <v>162</v>
      </c>
      <c r="M556" s="52" t="n">
        <v>4.98</v>
      </c>
      <c r="N556" s="52" t="n">
        <v>364854</v>
      </c>
      <c r="O556" s="52" t="s">
        <v>10066</v>
      </c>
      <c r="P556" s="55" t="n">
        <f aca="false">G556-H556</f>
        <v>8978</v>
      </c>
      <c r="Q556" s="55" t="str">
        <f aca="false">IF(I556&gt;=90,"Over-Utilized",IF(I556&gt;=70,"Optimal","Under-Utilized"))</f>
        <v>Under-Utilized</v>
      </c>
      <c r="R556" s="55" t="n">
        <f aca="false">ROUND(100-I556,2)</f>
        <v>79.71</v>
      </c>
    </row>
    <row r="557" customFormat="false" ht="15" hidden="false" customHeight="true" outlineLevel="0" collapsed="false">
      <c r="A557" s="56" t="s">
        <v>631</v>
      </c>
      <c r="B557" s="56" t="s">
        <v>15558</v>
      </c>
      <c r="C557" s="56" t="s">
        <v>25</v>
      </c>
      <c r="D557" s="56" t="s">
        <v>10132</v>
      </c>
      <c r="E557" s="56" t="s">
        <v>15560</v>
      </c>
      <c r="F557" s="56" t="s">
        <v>15545</v>
      </c>
      <c r="G557" s="56" t="n">
        <v>3477</v>
      </c>
      <c r="H557" s="56" t="n">
        <v>838</v>
      </c>
      <c r="I557" s="54" t="n">
        <f aca="false">IF(G557=0,0,ROUND(H557/G557*100,2))</f>
        <v>24.1</v>
      </c>
      <c r="J557" s="56" t="s">
        <v>15551</v>
      </c>
      <c r="K557" s="56" t="n">
        <v>18</v>
      </c>
      <c r="L557" s="56" t="n">
        <v>194</v>
      </c>
      <c r="M557" s="56" t="n">
        <v>2.59</v>
      </c>
      <c r="N557" s="56" t="n">
        <v>207851</v>
      </c>
      <c r="O557" s="56" t="s">
        <v>10066</v>
      </c>
      <c r="P557" s="55" t="n">
        <f aca="false">G557-H557</f>
        <v>2639</v>
      </c>
      <c r="Q557" s="55" t="str">
        <f aca="false">IF(I557&gt;=90,"Over-Utilized",IF(I557&gt;=70,"Optimal","Under-Utilized"))</f>
        <v>Under-Utilized</v>
      </c>
      <c r="R557" s="55" t="n">
        <f aca="false">ROUND(100-I557,2)</f>
        <v>75.9</v>
      </c>
    </row>
    <row r="558" customFormat="false" ht="15" hidden="false" customHeight="true" outlineLevel="0" collapsed="false">
      <c r="A558" s="52" t="s">
        <v>7250</v>
      </c>
      <c r="B558" s="52" t="s">
        <v>15572</v>
      </c>
      <c r="C558" s="52" t="s">
        <v>27</v>
      </c>
      <c r="D558" s="52" t="s">
        <v>10058</v>
      </c>
      <c r="E558" s="52" t="s">
        <v>15550</v>
      </c>
      <c r="F558" s="52" t="s">
        <v>15547</v>
      </c>
      <c r="G558" s="52" t="n">
        <v>30194</v>
      </c>
      <c r="H558" s="52" t="n">
        <v>26172</v>
      </c>
      <c r="I558" s="54" t="n">
        <f aca="false">IF(G558=0,0,ROUND(H558/G558*100,2))</f>
        <v>86.68</v>
      </c>
      <c r="J558" s="52" t="s">
        <v>15548</v>
      </c>
      <c r="K558" s="52" t="n">
        <v>2</v>
      </c>
      <c r="L558" s="52" t="n">
        <v>151</v>
      </c>
      <c r="M558" s="52" t="n">
        <v>2.87</v>
      </c>
      <c r="N558" s="52" t="n">
        <v>75509</v>
      </c>
      <c r="O558" s="52" t="s">
        <v>10066</v>
      </c>
      <c r="P558" s="55" t="n">
        <f aca="false">G558-H558</f>
        <v>4022</v>
      </c>
      <c r="Q558" s="55" t="str">
        <f aca="false">IF(I558&gt;=90,"Over-Utilized",IF(I558&gt;=70,"Optimal","Under-Utilized"))</f>
        <v>Optimal</v>
      </c>
      <c r="R558" s="55" t="n">
        <f aca="false">ROUND(100-I558,2)</f>
        <v>13.32</v>
      </c>
    </row>
    <row r="559" customFormat="false" ht="15" hidden="false" customHeight="true" outlineLevel="0" collapsed="false">
      <c r="A559" s="56" t="s">
        <v>963</v>
      </c>
      <c r="B559" s="56" t="s">
        <v>15562</v>
      </c>
      <c r="C559" s="56" t="s">
        <v>25</v>
      </c>
      <c r="D559" s="56" t="s">
        <v>10063</v>
      </c>
      <c r="E559" s="56" t="s">
        <v>15542</v>
      </c>
      <c r="F559" s="56" t="s">
        <v>15545</v>
      </c>
      <c r="G559" s="56" t="n">
        <v>1198</v>
      </c>
      <c r="H559" s="56" t="n">
        <v>919</v>
      </c>
      <c r="I559" s="54" t="n">
        <f aca="false">IF(G559=0,0,ROUND(H559/G559*100,2))</f>
        <v>76.71</v>
      </c>
      <c r="J559" s="56" t="s">
        <v>15548</v>
      </c>
      <c r="K559" s="56" t="n">
        <v>7</v>
      </c>
      <c r="L559" s="56" t="n">
        <v>197</v>
      </c>
      <c r="M559" s="56" t="n">
        <v>1.76</v>
      </c>
      <c r="N559" s="56" t="n">
        <v>476068</v>
      </c>
      <c r="O559" s="56" t="s">
        <v>10061</v>
      </c>
      <c r="P559" s="55" t="n">
        <f aca="false">G559-H559</f>
        <v>279</v>
      </c>
      <c r="Q559" s="55" t="str">
        <f aca="false">IF(I559&gt;=90,"Over-Utilized",IF(I559&gt;=70,"Optimal","Under-Utilized"))</f>
        <v>Optimal</v>
      </c>
      <c r="R559" s="55" t="n">
        <f aca="false">ROUND(100-I559,2)</f>
        <v>23.29</v>
      </c>
    </row>
    <row r="560" customFormat="false" ht="15" hidden="false" customHeight="true" outlineLevel="0" collapsed="false">
      <c r="A560" s="52" t="s">
        <v>3765</v>
      </c>
      <c r="B560" s="52" t="s">
        <v>15557</v>
      </c>
      <c r="C560" s="52" t="s">
        <v>17</v>
      </c>
      <c r="D560" s="52" t="s">
        <v>10087</v>
      </c>
      <c r="E560" s="52" t="s">
        <v>15542</v>
      </c>
      <c r="F560" s="52" t="s">
        <v>15539</v>
      </c>
      <c r="G560" s="52" t="n">
        <v>30078</v>
      </c>
      <c r="H560" s="52" t="n">
        <v>17117</v>
      </c>
      <c r="I560" s="54" t="n">
        <f aca="false">IF(G560=0,0,ROUND(H560/G560*100,2))</f>
        <v>56.91</v>
      </c>
      <c r="J560" s="52" t="s">
        <v>15540</v>
      </c>
      <c r="K560" s="52" t="n">
        <v>18</v>
      </c>
      <c r="L560" s="52" t="n">
        <v>189</v>
      </c>
      <c r="M560" s="52" t="n">
        <v>4.02</v>
      </c>
      <c r="N560" s="52" t="n">
        <v>196044</v>
      </c>
      <c r="O560" s="52" t="s">
        <v>10061</v>
      </c>
      <c r="P560" s="55" t="n">
        <f aca="false">G560-H560</f>
        <v>12961</v>
      </c>
      <c r="Q560" s="55" t="str">
        <f aca="false">IF(I560&gt;=90,"Over-Utilized",IF(I560&gt;=70,"Optimal","Under-Utilized"))</f>
        <v>Under-Utilized</v>
      </c>
      <c r="R560" s="55" t="n">
        <f aca="false">ROUND(100-I560,2)</f>
        <v>43.09</v>
      </c>
    </row>
    <row r="561" customFormat="false" ht="15" hidden="false" customHeight="true" outlineLevel="0" collapsed="false">
      <c r="A561" s="56" t="s">
        <v>5212</v>
      </c>
      <c r="B561" s="56" t="s">
        <v>15557</v>
      </c>
      <c r="C561" s="56" t="s">
        <v>17</v>
      </c>
      <c r="D561" s="56" t="s">
        <v>10063</v>
      </c>
      <c r="E561" s="56" t="s">
        <v>15554</v>
      </c>
      <c r="F561" s="56" t="s">
        <v>15545</v>
      </c>
      <c r="G561" s="56" t="n">
        <v>39515</v>
      </c>
      <c r="H561" s="56" t="n">
        <v>22502</v>
      </c>
      <c r="I561" s="54" t="n">
        <f aca="false">IF(G561=0,0,ROUND(H561/G561*100,2))</f>
        <v>56.95</v>
      </c>
      <c r="J561" s="56" t="s">
        <v>15548</v>
      </c>
      <c r="K561" s="56" t="n">
        <v>11</v>
      </c>
      <c r="L561" s="56" t="n">
        <v>168</v>
      </c>
      <c r="M561" s="56" t="n">
        <v>4.23</v>
      </c>
      <c r="N561" s="56" t="n">
        <v>246982</v>
      </c>
      <c r="O561" s="56" t="s">
        <v>10061</v>
      </c>
      <c r="P561" s="55" t="n">
        <f aca="false">G561-H561</f>
        <v>17013</v>
      </c>
      <c r="Q561" s="55" t="str">
        <f aca="false">IF(I561&gt;=90,"Over-Utilized",IF(I561&gt;=70,"Optimal","Under-Utilized"))</f>
        <v>Under-Utilized</v>
      </c>
      <c r="R561" s="55" t="n">
        <f aca="false">ROUND(100-I561,2)</f>
        <v>43.05</v>
      </c>
    </row>
    <row r="562" customFormat="false" ht="15" hidden="false" customHeight="true" outlineLevel="0" collapsed="false">
      <c r="A562" s="52" t="s">
        <v>2058</v>
      </c>
      <c r="B562" s="52" t="s">
        <v>15546</v>
      </c>
      <c r="C562" s="52" t="s">
        <v>14</v>
      </c>
      <c r="D562" s="52" t="s">
        <v>10190</v>
      </c>
      <c r="E562" s="52" t="s">
        <v>15542</v>
      </c>
      <c r="F562" s="52" t="s">
        <v>15547</v>
      </c>
      <c r="G562" s="52" t="n">
        <v>28020</v>
      </c>
      <c r="H562" s="52" t="n">
        <v>20682</v>
      </c>
      <c r="I562" s="54" t="n">
        <f aca="false">IF(G562=0,0,ROUND(H562/G562*100,2))</f>
        <v>73.81</v>
      </c>
      <c r="J562" s="52" t="s">
        <v>15540</v>
      </c>
      <c r="K562" s="52" t="n">
        <v>7</v>
      </c>
      <c r="L562" s="52" t="n">
        <v>138</v>
      </c>
      <c r="M562" s="52" t="n">
        <v>2.43</v>
      </c>
      <c r="N562" s="52" t="n">
        <v>202603</v>
      </c>
      <c r="O562" s="52" t="s">
        <v>10061</v>
      </c>
      <c r="P562" s="55" t="n">
        <f aca="false">G562-H562</f>
        <v>7338</v>
      </c>
      <c r="Q562" s="55" t="str">
        <f aca="false">IF(I562&gt;=90,"Over-Utilized",IF(I562&gt;=70,"Optimal","Under-Utilized"))</f>
        <v>Optimal</v>
      </c>
      <c r="R562" s="55" t="n">
        <f aca="false">ROUND(100-I562,2)</f>
        <v>26.19</v>
      </c>
    </row>
    <row r="563" customFormat="false" ht="15" hidden="false" customHeight="true" outlineLevel="0" collapsed="false">
      <c r="A563" s="56" t="s">
        <v>1185</v>
      </c>
      <c r="B563" s="56" t="s">
        <v>15543</v>
      </c>
      <c r="C563" s="56" t="s">
        <v>27</v>
      </c>
      <c r="D563" s="56" t="s">
        <v>10073</v>
      </c>
      <c r="E563" s="56" t="s">
        <v>15550</v>
      </c>
      <c r="F563" s="56" t="s">
        <v>15539</v>
      </c>
      <c r="G563" s="56" t="n">
        <v>46206</v>
      </c>
      <c r="H563" s="56" t="n">
        <v>9103</v>
      </c>
      <c r="I563" s="54" t="n">
        <f aca="false">IF(G563=0,0,ROUND(H563/G563*100,2))</f>
        <v>19.7</v>
      </c>
      <c r="J563" s="56" t="s">
        <v>15551</v>
      </c>
      <c r="K563" s="56" t="n">
        <v>10</v>
      </c>
      <c r="L563" s="56" t="n">
        <v>179</v>
      </c>
      <c r="M563" s="56" t="n">
        <v>1.96</v>
      </c>
      <c r="N563" s="56" t="n">
        <v>70693</v>
      </c>
      <c r="O563" s="56" t="s">
        <v>10061</v>
      </c>
      <c r="P563" s="55" t="n">
        <f aca="false">G563-H563</f>
        <v>37103</v>
      </c>
      <c r="Q563" s="55" t="str">
        <f aca="false">IF(I563&gt;=90,"Over-Utilized",IF(I563&gt;=70,"Optimal","Under-Utilized"))</f>
        <v>Under-Utilized</v>
      </c>
      <c r="R563" s="55" t="n">
        <f aca="false">ROUND(100-I563,2)</f>
        <v>80.3</v>
      </c>
    </row>
    <row r="564" customFormat="false" ht="15" hidden="false" customHeight="true" outlineLevel="0" collapsed="false">
      <c r="A564" s="52" t="s">
        <v>3933</v>
      </c>
      <c r="B564" s="52" t="s">
        <v>15563</v>
      </c>
      <c r="C564" s="52" t="s">
        <v>14</v>
      </c>
      <c r="D564" s="52" t="s">
        <v>10087</v>
      </c>
      <c r="E564" s="52" t="s">
        <v>15554</v>
      </c>
      <c r="F564" s="52" t="s">
        <v>15539</v>
      </c>
      <c r="G564" s="52" t="n">
        <v>10583</v>
      </c>
      <c r="H564" s="52" t="n">
        <v>2037</v>
      </c>
      <c r="I564" s="54" t="n">
        <f aca="false">IF(G564=0,0,ROUND(H564/G564*100,2))</f>
        <v>19.25</v>
      </c>
      <c r="J564" s="52" t="s">
        <v>15548</v>
      </c>
      <c r="K564" s="52" t="n">
        <v>11</v>
      </c>
      <c r="L564" s="52" t="n">
        <v>164</v>
      </c>
      <c r="M564" s="52" t="n">
        <v>4.41</v>
      </c>
      <c r="N564" s="52" t="n">
        <v>436241</v>
      </c>
      <c r="O564" s="52" t="s">
        <v>10061</v>
      </c>
      <c r="P564" s="55" t="n">
        <f aca="false">G564-H564</f>
        <v>8546</v>
      </c>
      <c r="Q564" s="55" t="str">
        <f aca="false">IF(I564&gt;=90,"Over-Utilized",IF(I564&gt;=70,"Optimal","Under-Utilized"))</f>
        <v>Under-Utilized</v>
      </c>
      <c r="R564" s="55" t="n">
        <f aca="false">ROUND(100-I564,2)</f>
        <v>80.75</v>
      </c>
    </row>
    <row r="565" customFormat="false" ht="15" hidden="false" customHeight="true" outlineLevel="0" collapsed="false">
      <c r="A565" s="56" t="s">
        <v>1649</v>
      </c>
      <c r="B565" s="56" t="s">
        <v>15584</v>
      </c>
      <c r="C565" s="56" t="s">
        <v>17</v>
      </c>
      <c r="D565" s="56" t="s">
        <v>10095</v>
      </c>
      <c r="E565" s="56" t="s">
        <v>15554</v>
      </c>
      <c r="F565" s="56" t="s">
        <v>15547</v>
      </c>
      <c r="G565" s="56" t="n">
        <v>28901</v>
      </c>
      <c r="H565" s="56" t="n">
        <v>25993</v>
      </c>
      <c r="I565" s="54" t="n">
        <f aca="false">IF(G565=0,0,ROUND(H565/G565*100,2))</f>
        <v>89.94</v>
      </c>
      <c r="J565" s="56" t="s">
        <v>15540</v>
      </c>
      <c r="K565" s="56" t="n">
        <v>19</v>
      </c>
      <c r="L565" s="56" t="n">
        <v>183</v>
      </c>
      <c r="M565" s="56" t="n">
        <v>3.02</v>
      </c>
      <c r="N565" s="56" t="n">
        <v>444656</v>
      </c>
      <c r="O565" s="56" t="s">
        <v>10066</v>
      </c>
      <c r="P565" s="55" t="n">
        <f aca="false">G565-H565</f>
        <v>2908</v>
      </c>
      <c r="Q565" s="55" t="str">
        <f aca="false">IF(I565&gt;=90,"Over-Utilized",IF(I565&gt;=70,"Optimal","Under-Utilized"))</f>
        <v>Optimal</v>
      </c>
      <c r="R565" s="55" t="n">
        <f aca="false">ROUND(100-I565,2)</f>
        <v>10.06</v>
      </c>
    </row>
    <row r="566" customFormat="false" ht="15" hidden="false" customHeight="true" outlineLevel="0" collapsed="false">
      <c r="A566" s="52" t="s">
        <v>2221</v>
      </c>
      <c r="B566" s="52" t="s">
        <v>15565</v>
      </c>
      <c r="C566" s="52" t="s">
        <v>11</v>
      </c>
      <c r="D566" s="52" t="s">
        <v>10104</v>
      </c>
      <c r="E566" s="52" t="s">
        <v>15554</v>
      </c>
      <c r="F566" s="52" t="s">
        <v>15545</v>
      </c>
      <c r="G566" s="52" t="n">
        <v>34472</v>
      </c>
      <c r="H566" s="52" t="n">
        <v>24409</v>
      </c>
      <c r="I566" s="54" t="n">
        <f aca="false">IF(G566=0,0,ROUND(H566/G566*100,2))</f>
        <v>70.81</v>
      </c>
      <c r="J566" s="52" t="s">
        <v>15540</v>
      </c>
      <c r="K566" s="52" t="n">
        <v>4</v>
      </c>
      <c r="L566" s="52" t="n">
        <v>32</v>
      </c>
      <c r="M566" s="52" t="n">
        <v>0.75</v>
      </c>
      <c r="N566" s="52" t="n">
        <v>340533</v>
      </c>
      <c r="O566" s="52" t="s">
        <v>10066</v>
      </c>
      <c r="P566" s="55" t="n">
        <f aca="false">G566-H566</f>
        <v>10063</v>
      </c>
      <c r="Q566" s="55" t="str">
        <f aca="false">IF(I566&gt;=90,"Over-Utilized",IF(I566&gt;=70,"Optimal","Under-Utilized"))</f>
        <v>Optimal</v>
      </c>
      <c r="R566" s="55" t="n">
        <f aca="false">ROUND(100-I566,2)</f>
        <v>29.19</v>
      </c>
    </row>
    <row r="567" customFormat="false" ht="15" hidden="false" customHeight="true" outlineLevel="0" collapsed="false">
      <c r="A567" s="56" t="s">
        <v>3391</v>
      </c>
      <c r="B567" s="56" t="s">
        <v>15563</v>
      </c>
      <c r="C567" s="56" t="s">
        <v>14</v>
      </c>
      <c r="D567" s="56" t="s">
        <v>10073</v>
      </c>
      <c r="E567" s="56" t="s">
        <v>15560</v>
      </c>
      <c r="F567" s="56" t="s">
        <v>15539</v>
      </c>
      <c r="G567" s="56" t="n">
        <v>43015</v>
      </c>
      <c r="H567" s="56" t="n">
        <v>10211</v>
      </c>
      <c r="I567" s="54" t="n">
        <f aca="false">IF(G567=0,0,ROUND(H567/G567*100,2))</f>
        <v>23.74</v>
      </c>
      <c r="J567" s="56" t="s">
        <v>15540</v>
      </c>
      <c r="K567" s="56" t="n">
        <v>9</v>
      </c>
      <c r="L567" s="56" t="n">
        <v>177</v>
      </c>
      <c r="M567" s="56" t="n">
        <v>3.11</v>
      </c>
      <c r="N567" s="56" t="n">
        <v>292089</v>
      </c>
      <c r="O567" s="56" t="s">
        <v>10061</v>
      </c>
      <c r="P567" s="55" t="n">
        <f aca="false">G567-H567</f>
        <v>32804</v>
      </c>
      <c r="Q567" s="55" t="str">
        <f aca="false">IF(I567&gt;=90,"Over-Utilized",IF(I567&gt;=70,"Optimal","Under-Utilized"))</f>
        <v>Under-Utilized</v>
      </c>
      <c r="R567" s="55" t="n">
        <f aca="false">ROUND(100-I567,2)</f>
        <v>76.26</v>
      </c>
    </row>
    <row r="568" customFormat="false" ht="15" hidden="false" customHeight="true" outlineLevel="0" collapsed="false">
      <c r="A568" s="52" t="s">
        <v>2919</v>
      </c>
      <c r="B568" s="52" t="s">
        <v>15567</v>
      </c>
      <c r="C568" s="52" t="s">
        <v>23</v>
      </c>
      <c r="D568" s="52" t="s">
        <v>10063</v>
      </c>
      <c r="E568" s="52" t="s">
        <v>15550</v>
      </c>
      <c r="F568" s="52" t="s">
        <v>15545</v>
      </c>
      <c r="G568" s="52" t="n">
        <v>30787</v>
      </c>
      <c r="H568" s="52" t="n">
        <v>15789</v>
      </c>
      <c r="I568" s="54" t="n">
        <f aca="false">IF(G568=0,0,ROUND(H568/G568*100,2))</f>
        <v>51.28</v>
      </c>
      <c r="J568" s="52" t="s">
        <v>15551</v>
      </c>
      <c r="K568" s="52" t="n">
        <v>8</v>
      </c>
      <c r="L568" s="52" t="n">
        <v>38</v>
      </c>
      <c r="M568" s="52" t="n">
        <v>2.44</v>
      </c>
      <c r="N568" s="52" t="n">
        <v>169686</v>
      </c>
      <c r="O568" s="52" t="s">
        <v>10061</v>
      </c>
      <c r="P568" s="55" t="n">
        <f aca="false">G568-H568</f>
        <v>14998</v>
      </c>
      <c r="Q568" s="55" t="str">
        <f aca="false">IF(I568&gt;=90,"Over-Utilized",IF(I568&gt;=70,"Optimal","Under-Utilized"))</f>
        <v>Under-Utilized</v>
      </c>
      <c r="R568" s="55" t="n">
        <f aca="false">ROUND(100-I568,2)</f>
        <v>48.72</v>
      </c>
    </row>
    <row r="569" customFormat="false" ht="15" hidden="false" customHeight="true" outlineLevel="0" collapsed="false">
      <c r="A569" s="56" t="s">
        <v>6889</v>
      </c>
      <c r="B569" s="56" t="s">
        <v>15571</v>
      </c>
      <c r="C569" s="56" t="s">
        <v>27</v>
      </c>
      <c r="D569" s="56" t="s">
        <v>10104</v>
      </c>
      <c r="E569" s="56" t="s">
        <v>15560</v>
      </c>
      <c r="F569" s="56" t="s">
        <v>15545</v>
      </c>
      <c r="G569" s="56" t="n">
        <v>17177</v>
      </c>
      <c r="H569" s="56" t="n">
        <v>15643</v>
      </c>
      <c r="I569" s="54" t="n">
        <f aca="false">IF(G569=0,0,ROUND(H569/G569*100,2))</f>
        <v>91.07</v>
      </c>
      <c r="J569" s="56" t="s">
        <v>15540</v>
      </c>
      <c r="K569" s="56" t="n">
        <v>2</v>
      </c>
      <c r="L569" s="56" t="n">
        <v>84</v>
      </c>
      <c r="M569" s="56" t="n">
        <v>0.68</v>
      </c>
      <c r="N569" s="56" t="n">
        <v>332720</v>
      </c>
      <c r="O569" s="56" t="s">
        <v>10061</v>
      </c>
      <c r="P569" s="55" t="n">
        <f aca="false">G569-H569</f>
        <v>1534</v>
      </c>
      <c r="Q569" s="55" t="str">
        <f aca="false">IF(I569&gt;=90,"Over-Utilized",IF(I569&gt;=70,"Optimal","Under-Utilized"))</f>
        <v>Over-Utilized</v>
      </c>
      <c r="R569" s="55" t="n">
        <f aca="false">ROUND(100-I569,2)</f>
        <v>8.93</v>
      </c>
    </row>
    <row r="570" customFormat="false" ht="15" hidden="false" customHeight="true" outlineLevel="0" collapsed="false">
      <c r="A570" s="52" t="s">
        <v>6019</v>
      </c>
      <c r="B570" s="52" t="s">
        <v>15569</v>
      </c>
      <c r="C570" s="52" t="s">
        <v>14</v>
      </c>
      <c r="D570" s="52" t="s">
        <v>10095</v>
      </c>
      <c r="E570" s="52" t="s">
        <v>15554</v>
      </c>
      <c r="F570" s="52" t="s">
        <v>15545</v>
      </c>
      <c r="G570" s="52" t="n">
        <v>23581</v>
      </c>
      <c r="H570" s="52" t="n">
        <v>2537</v>
      </c>
      <c r="I570" s="54" t="n">
        <f aca="false">IF(G570=0,0,ROUND(H570/G570*100,2))</f>
        <v>10.76</v>
      </c>
      <c r="J570" s="52" t="s">
        <v>15551</v>
      </c>
      <c r="K570" s="52" t="n">
        <v>7</v>
      </c>
      <c r="L570" s="52" t="n">
        <v>120</v>
      </c>
      <c r="M570" s="52" t="n">
        <v>4.55</v>
      </c>
      <c r="N570" s="52" t="n">
        <v>456245</v>
      </c>
      <c r="O570" s="52" t="s">
        <v>10061</v>
      </c>
      <c r="P570" s="55" t="n">
        <f aca="false">G570-H570</f>
        <v>21044</v>
      </c>
      <c r="Q570" s="55" t="str">
        <f aca="false">IF(I570&gt;=90,"Over-Utilized",IF(I570&gt;=70,"Optimal","Under-Utilized"))</f>
        <v>Under-Utilized</v>
      </c>
      <c r="R570" s="55" t="n">
        <f aca="false">ROUND(100-I570,2)</f>
        <v>89.24</v>
      </c>
    </row>
    <row r="571" customFormat="false" ht="15" hidden="false" customHeight="true" outlineLevel="0" collapsed="false">
      <c r="A571" s="56" t="s">
        <v>7384</v>
      </c>
      <c r="B571" s="56" t="s">
        <v>15558</v>
      </c>
      <c r="C571" s="56" t="s">
        <v>25</v>
      </c>
      <c r="D571" s="56" t="s">
        <v>10190</v>
      </c>
      <c r="E571" s="56" t="s">
        <v>10063</v>
      </c>
      <c r="F571" s="56" t="s">
        <v>15547</v>
      </c>
      <c r="G571" s="56" t="n">
        <v>4288</v>
      </c>
      <c r="H571" s="56" t="n">
        <v>3714</v>
      </c>
      <c r="I571" s="54" t="n">
        <f aca="false">IF(G571=0,0,ROUND(H571/G571*100,2))</f>
        <v>86.61</v>
      </c>
      <c r="J571" s="56" t="s">
        <v>15540</v>
      </c>
      <c r="K571" s="56" t="n">
        <v>8</v>
      </c>
      <c r="L571" s="56" t="n">
        <v>97</v>
      </c>
      <c r="M571" s="56" t="n">
        <v>3.99</v>
      </c>
      <c r="N571" s="56" t="n">
        <v>103014</v>
      </c>
      <c r="O571" s="56" t="s">
        <v>10061</v>
      </c>
      <c r="P571" s="55" t="n">
        <f aca="false">G571-H571</f>
        <v>574</v>
      </c>
      <c r="Q571" s="55" t="str">
        <f aca="false">IF(I571&gt;=90,"Over-Utilized",IF(I571&gt;=70,"Optimal","Under-Utilized"))</f>
        <v>Optimal</v>
      </c>
      <c r="R571" s="55" t="n">
        <f aca="false">ROUND(100-I571,2)</f>
        <v>13.39</v>
      </c>
    </row>
    <row r="572" customFormat="false" ht="15" hidden="false" customHeight="true" outlineLevel="0" collapsed="false">
      <c r="A572" s="52" t="s">
        <v>2446</v>
      </c>
      <c r="B572" s="52" t="s">
        <v>15583</v>
      </c>
      <c r="C572" s="52" t="s">
        <v>14</v>
      </c>
      <c r="D572" s="52" t="s">
        <v>10117</v>
      </c>
      <c r="E572" s="52" t="s">
        <v>15550</v>
      </c>
      <c r="F572" s="52" t="s">
        <v>15547</v>
      </c>
      <c r="G572" s="52" t="n">
        <v>32704</v>
      </c>
      <c r="H572" s="52" t="n">
        <v>6348</v>
      </c>
      <c r="I572" s="54" t="n">
        <f aca="false">IF(G572=0,0,ROUND(H572/G572*100,2))</f>
        <v>19.41</v>
      </c>
      <c r="J572" s="52" t="s">
        <v>15548</v>
      </c>
      <c r="K572" s="52" t="n">
        <v>19</v>
      </c>
      <c r="L572" s="52" t="n">
        <v>97</v>
      </c>
      <c r="M572" s="52" t="n">
        <v>2.56</v>
      </c>
      <c r="N572" s="52" t="n">
        <v>277676</v>
      </c>
      <c r="O572" s="52" t="s">
        <v>10061</v>
      </c>
      <c r="P572" s="55" t="n">
        <f aca="false">G572-H572</f>
        <v>26356</v>
      </c>
      <c r="Q572" s="55" t="str">
        <f aca="false">IF(I572&gt;=90,"Over-Utilized",IF(I572&gt;=70,"Optimal","Under-Utilized"))</f>
        <v>Under-Utilized</v>
      </c>
      <c r="R572" s="55" t="n">
        <f aca="false">ROUND(100-I572,2)</f>
        <v>80.59</v>
      </c>
    </row>
    <row r="573" customFormat="false" ht="15" hidden="false" customHeight="true" outlineLevel="0" collapsed="false">
      <c r="A573" s="56" t="s">
        <v>645</v>
      </c>
      <c r="B573" s="56" t="s">
        <v>15562</v>
      </c>
      <c r="C573" s="56" t="s">
        <v>25</v>
      </c>
      <c r="D573" s="56" t="s">
        <v>10132</v>
      </c>
      <c r="E573" s="56" t="s">
        <v>15550</v>
      </c>
      <c r="F573" s="56" t="s">
        <v>15539</v>
      </c>
      <c r="G573" s="56" t="n">
        <v>39468</v>
      </c>
      <c r="H573" s="56" t="n">
        <v>7845</v>
      </c>
      <c r="I573" s="54" t="n">
        <f aca="false">IF(G573=0,0,ROUND(H573/G573*100,2))</f>
        <v>19.88</v>
      </c>
      <c r="J573" s="56" t="s">
        <v>15540</v>
      </c>
      <c r="K573" s="56" t="n">
        <v>7</v>
      </c>
      <c r="L573" s="56" t="n">
        <v>97</v>
      </c>
      <c r="M573" s="56" t="n">
        <v>3.99</v>
      </c>
      <c r="N573" s="56" t="n">
        <v>221296</v>
      </c>
      <c r="O573" s="56" t="s">
        <v>10061</v>
      </c>
      <c r="P573" s="55" t="n">
        <f aca="false">G573-H573</f>
        <v>31623</v>
      </c>
      <c r="Q573" s="55" t="str">
        <f aca="false">IF(I573&gt;=90,"Over-Utilized",IF(I573&gt;=70,"Optimal","Under-Utilized"))</f>
        <v>Under-Utilized</v>
      </c>
      <c r="R573" s="55" t="n">
        <f aca="false">ROUND(100-I573,2)</f>
        <v>80.12</v>
      </c>
    </row>
    <row r="574" customFormat="false" ht="15" hidden="false" customHeight="true" outlineLevel="0" collapsed="false">
      <c r="A574" s="52" t="s">
        <v>5341</v>
      </c>
      <c r="B574" s="52" t="s">
        <v>15565</v>
      </c>
      <c r="C574" s="52" t="s">
        <v>11</v>
      </c>
      <c r="D574" s="52" t="s">
        <v>10095</v>
      </c>
      <c r="E574" s="52" t="s">
        <v>15544</v>
      </c>
      <c r="F574" s="52" t="s">
        <v>15547</v>
      </c>
      <c r="G574" s="52" t="n">
        <v>36366</v>
      </c>
      <c r="H574" s="52" t="n">
        <v>355</v>
      </c>
      <c r="I574" s="54" t="n">
        <f aca="false">IF(G574=0,0,ROUND(H574/G574*100,2))</f>
        <v>0.98</v>
      </c>
      <c r="J574" s="52" t="s">
        <v>15540</v>
      </c>
      <c r="K574" s="52" t="n">
        <v>3</v>
      </c>
      <c r="L574" s="52" t="n">
        <v>188</v>
      </c>
      <c r="M574" s="52" t="n">
        <v>4.79</v>
      </c>
      <c r="N574" s="52" t="n">
        <v>63872</v>
      </c>
      <c r="O574" s="52" t="s">
        <v>10061</v>
      </c>
      <c r="P574" s="55" t="n">
        <f aca="false">G574-H574</f>
        <v>36011</v>
      </c>
      <c r="Q574" s="55" t="str">
        <f aca="false">IF(I574&gt;=90,"Over-Utilized",IF(I574&gt;=70,"Optimal","Under-Utilized"))</f>
        <v>Under-Utilized</v>
      </c>
      <c r="R574" s="55" t="n">
        <f aca="false">ROUND(100-I574,2)</f>
        <v>99.02</v>
      </c>
    </row>
    <row r="575" customFormat="false" ht="15" hidden="false" customHeight="true" outlineLevel="0" collapsed="false">
      <c r="A575" s="56" t="s">
        <v>968</v>
      </c>
      <c r="B575" s="56" t="s">
        <v>15584</v>
      </c>
      <c r="C575" s="56" t="s">
        <v>17</v>
      </c>
      <c r="D575" s="56" t="s">
        <v>10069</v>
      </c>
      <c r="E575" s="56" t="s">
        <v>10063</v>
      </c>
      <c r="F575" s="56" t="s">
        <v>15547</v>
      </c>
      <c r="G575" s="56" t="n">
        <v>17114</v>
      </c>
      <c r="H575" s="56" t="n">
        <v>13764</v>
      </c>
      <c r="I575" s="54" t="n">
        <f aca="false">IF(G575=0,0,ROUND(H575/G575*100,2))</f>
        <v>80.43</v>
      </c>
      <c r="J575" s="56" t="s">
        <v>15548</v>
      </c>
      <c r="K575" s="56" t="n">
        <v>20</v>
      </c>
      <c r="L575" s="56" t="n">
        <v>141</v>
      </c>
      <c r="M575" s="56" t="n">
        <v>1.95</v>
      </c>
      <c r="N575" s="56" t="n">
        <v>379524</v>
      </c>
      <c r="O575" s="56" t="s">
        <v>10061</v>
      </c>
      <c r="P575" s="55" t="n">
        <f aca="false">G575-H575</f>
        <v>3350</v>
      </c>
      <c r="Q575" s="55" t="str">
        <f aca="false">IF(I575&gt;=90,"Over-Utilized",IF(I575&gt;=70,"Optimal","Under-Utilized"))</f>
        <v>Optimal</v>
      </c>
      <c r="R575" s="55" t="n">
        <f aca="false">ROUND(100-I575,2)</f>
        <v>19.57</v>
      </c>
    </row>
    <row r="576" customFormat="false" ht="15" hidden="false" customHeight="true" outlineLevel="0" collapsed="false">
      <c r="A576" s="52" t="s">
        <v>9986</v>
      </c>
      <c r="B576" s="52" t="s">
        <v>15570</v>
      </c>
      <c r="C576" s="52" t="s">
        <v>11</v>
      </c>
      <c r="D576" s="52" t="s">
        <v>10112</v>
      </c>
      <c r="E576" s="52" t="s">
        <v>15542</v>
      </c>
      <c r="F576" s="52" t="s">
        <v>15547</v>
      </c>
      <c r="G576" s="52" t="n">
        <v>45541</v>
      </c>
      <c r="H576" s="52" t="n">
        <v>39756</v>
      </c>
      <c r="I576" s="54" t="n">
        <f aca="false">IF(G576=0,0,ROUND(H576/G576*100,2))</f>
        <v>87.3</v>
      </c>
      <c r="J576" s="52" t="s">
        <v>15551</v>
      </c>
      <c r="K576" s="52" t="n">
        <v>17</v>
      </c>
      <c r="L576" s="52" t="n">
        <v>21</v>
      </c>
      <c r="M576" s="52" t="n">
        <v>2.42</v>
      </c>
      <c r="N576" s="52" t="n">
        <v>61202</v>
      </c>
      <c r="O576" s="52" t="s">
        <v>10061</v>
      </c>
      <c r="P576" s="55" t="n">
        <f aca="false">G576-H576</f>
        <v>5785</v>
      </c>
      <c r="Q576" s="55" t="str">
        <f aca="false">IF(I576&gt;=90,"Over-Utilized",IF(I576&gt;=70,"Optimal","Under-Utilized"))</f>
        <v>Optimal</v>
      </c>
      <c r="R576" s="55" t="n">
        <f aca="false">ROUND(100-I576,2)</f>
        <v>12.7</v>
      </c>
    </row>
    <row r="577" customFormat="false" ht="15" hidden="false" customHeight="true" outlineLevel="0" collapsed="false">
      <c r="A577" s="56" t="s">
        <v>5808</v>
      </c>
      <c r="B577" s="56" t="s">
        <v>15546</v>
      </c>
      <c r="C577" s="56" t="s">
        <v>14</v>
      </c>
      <c r="D577" s="56" t="s">
        <v>10132</v>
      </c>
      <c r="E577" s="56" t="s">
        <v>15550</v>
      </c>
      <c r="F577" s="56" t="s">
        <v>15545</v>
      </c>
      <c r="G577" s="56" t="n">
        <v>7508</v>
      </c>
      <c r="H577" s="56" t="n">
        <v>7112</v>
      </c>
      <c r="I577" s="54" t="n">
        <f aca="false">IF(G577=0,0,ROUND(H577/G577*100,2))</f>
        <v>94.73</v>
      </c>
      <c r="J577" s="56" t="s">
        <v>15548</v>
      </c>
      <c r="K577" s="56" t="n">
        <v>3</v>
      </c>
      <c r="L577" s="56" t="n">
        <v>81</v>
      </c>
      <c r="M577" s="56" t="n">
        <v>3.8</v>
      </c>
      <c r="N577" s="56" t="n">
        <v>85705</v>
      </c>
      <c r="O577" s="56" t="s">
        <v>10066</v>
      </c>
      <c r="P577" s="55" t="n">
        <f aca="false">G577-H577</f>
        <v>396</v>
      </c>
      <c r="Q577" s="55" t="str">
        <f aca="false">IF(I577&gt;=90,"Over-Utilized",IF(I577&gt;=70,"Optimal","Under-Utilized"))</f>
        <v>Over-Utilized</v>
      </c>
      <c r="R577" s="55" t="n">
        <f aca="false">ROUND(100-I577,2)</f>
        <v>5.27</v>
      </c>
    </row>
    <row r="578" customFormat="false" ht="15" hidden="false" customHeight="true" outlineLevel="0" collapsed="false">
      <c r="A578" s="52" t="s">
        <v>3753</v>
      </c>
      <c r="B578" s="52" t="s">
        <v>15571</v>
      </c>
      <c r="C578" s="52" t="s">
        <v>27</v>
      </c>
      <c r="D578" s="52" t="s">
        <v>10104</v>
      </c>
      <c r="E578" s="52" t="s">
        <v>15542</v>
      </c>
      <c r="F578" s="52" t="s">
        <v>15547</v>
      </c>
      <c r="G578" s="52" t="n">
        <v>19593</v>
      </c>
      <c r="H578" s="52" t="n">
        <v>6754</v>
      </c>
      <c r="I578" s="54" t="n">
        <f aca="false">IF(G578=0,0,ROUND(H578/G578*100,2))</f>
        <v>34.47</v>
      </c>
      <c r="J578" s="52" t="s">
        <v>15551</v>
      </c>
      <c r="K578" s="52" t="n">
        <v>14</v>
      </c>
      <c r="L578" s="52" t="n">
        <v>71</v>
      </c>
      <c r="M578" s="52" t="n">
        <v>2.77</v>
      </c>
      <c r="N578" s="52" t="n">
        <v>366140</v>
      </c>
      <c r="O578" s="52" t="s">
        <v>10066</v>
      </c>
      <c r="P578" s="55" t="n">
        <f aca="false">G578-H578</f>
        <v>12839</v>
      </c>
      <c r="Q578" s="55" t="str">
        <f aca="false">IF(I578&gt;=90,"Over-Utilized",IF(I578&gt;=70,"Optimal","Under-Utilized"))</f>
        <v>Under-Utilized</v>
      </c>
      <c r="R578" s="55" t="n">
        <f aca="false">ROUND(100-I578,2)</f>
        <v>65.53</v>
      </c>
    </row>
    <row r="579" customFormat="false" ht="15" hidden="false" customHeight="true" outlineLevel="0" collapsed="false">
      <c r="A579" s="56" t="s">
        <v>4178</v>
      </c>
      <c r="B579" s="56" t="s">
        <v>15581</v>
      </c>
      <c r="C579" s="56" t="s">
        <v>23</v>
      </c>
      <c r="D579" s="56" t="s">
        <v>10112</v>
      </c>
      <c r="E579" s="56" t="s">
        <v>15542</v>
      </c>
      <c r="F579" s="56" t="s">
        <v>15545</v>
      </c>
      <c r="G579" s="56" t="n">
        <v>6199</v>
      </c>
      <c r="H579" s="56" t="n">
        <v>3230</v>
      </c>
      <c r="I579" s="54" t="n">
        <f aca="false">IF(G579=0,0,ROUND(H579/G579*100,2))</f>
        <v>52.11</v>
      </c>
      <c r="J579" s="56" t="s">
        <v>15548</v>
      </c>
      <c r="K579" s="56" t="n">
        <v>12</v>
      </c>
      <c r="L579" s="56" t="n">
        <v>75</v>
      </c>
      <c r="M579" s="56" t="n">
        <v>4.88</v>
      </c>
      <c r="N579" s="56" t="n">
        <v>425003</v>
      </c>
      <c r="O579" s="56" t="s">
        <v>10066</v>
      </c>
      <c r="P579" s="55" t="n">
        <f aca="false">G579-H579</f>
        <v>2969</v>
      </c>
      <c r="Q579" s="55" t="str">
        <f aca="false">IF(I579&gt;=90,"Over-Utilized",IF(I579&gt;=70,"Optimal","Under-Utilized"))</f>
        <v>Under-Utilized</v>
      </c>
      <c r="R579" s="55" t="n">
        <f aca="false">ROUND(100-I579,2)</f>
        <v>47.89</v>
      </c>
    </row>
    <row r="580" customFormat="false" ht="15" hidden="false" customHeight="true" outlineLevel="0" collapsed="false">
      <c r="A580" s="52" t="s">
        <v>2891</v>
      </c>
      <c r="B580" s="52" t="s">
        <v>15546</v>
      </c>
      <c r="C580" s="52" t="s">
        <v>14</v>
      </c>
      <c r="D580" s="52" t="s">
        <v>10104</v>
      </c>
      <c r="E580" s="52" t="s">
        <v>10063</v>
      </c>
      <c r="F580" s="52" t="s">
        <v>15545</v>
      </c>
      <c r="G580" s="52" t="n">
        <v>8991</v>
      </c>
      <c r="H580" s="52" t="n">
        <v>2745</v>
      </c>
      <c r="I580" s="54" t="n">
        <f aca="false">IF(G580=0,0,ROUND(H580/G580*100,2))</f>
        <v>30.53</v>
      </c>
      <c r="J580" s="52" t="s">
        <v>15540</v>
      </c>
      <c r="K580" s="52" t="n">
        <v>4</v>
      </c>
      <c r="L580" s="52" t="n">
        <v>80</v>
      </c>
      <c r="M580" s="52" t="n">
        <v>1.27</v>
      </c>
      <c r="N580" s="52" t="n">
        <v>277657</v>
      </c>
      <c r="O580" s="52" t="s">
        <v>10061</v>
      </c>
      <c r="P580" s="55" t="n">
        <f aca="false">G580-H580</f>
        <v>6246</v>
      </c>
      <c r="Q580" s="55" t="str">
        <f aca="false">IF(I580&gt;=90,"Over-Utilized",IF(I580&gt;=70,"Optimal","Under-Utilized"))</f>
        <v>Under-Utilized</v>
      </c>
      <c r="R580" s="55" t="n">
        <f aca="false">ROUND(100-I580,2)</f>
        <v>69.47</v>
      </c>
    </row>
    <row r="581" customFormat="false" ht="15" hidden="false" customHeight="true" outlineLevel="0" collapsed="false">
      <c r="A581" s="56" t="s">
        <v>3855</v>
      </c>
      <c r="B581" s="56" t="s">
        <v>15561</v>
      </c>
      <c r="C581" s="56" t="s">
        <v>20</v>
      </c>
      <c r="D581" s="56" t="s">
        <v>10112</v>
      </c>
      <c r="E581" s="56" t="s">
        <v>10063</v>
      </c>
      <c r="F581" s="56" t="s">
        <v>15539</v>
      </c>
      <c r="G581" s="56" t="n">
        <v>5162</v>
      </c>
      <c r="H581" s="56" t="n">
        <v>2353</v>
      </c>
      <c r="I581" s="54" t="n">
        <f aca="false">IF(G581=0,0,ROUND(H581/G581*100,2))</f>
        <v>45.58</v>
      </c>
      <c r="J581" s="56" t="s">
        <v>15551</v>
      </c>
      <c r="K581" s="56" t="n">
        <v>18</v>
      </c>
      <c r="L581" s="56" t="n">
        <v>130</v>
      </c>
      <c r="M581" s="56" t="n">
        <v>1.28</v>
      </c>
      <c r="N581" s="56" t="n">
        <v>143258</v>
      </c>
      <c r="O581" s="56" t="s">
        <v>10061</v>
      </c>
      <c r="P581" s="55" t="n">
        <f aca="false">G581-H581</f>
        <v>2809</v>
      </c>
      <c r="Q581" s="55" t="str">
        <f aca="false">IF(I581&gt;=90,"Over-Utilized",IF(I581&gt;=70,"Optimal","Under-Utilized"))</f>
        <v>Under-Utilized</v>
      </c>
      <c r="R581" s="55" t="n">
        <f aca="false">ROUND(100-I581,2)</f>
        <v>54.42</v>
      </c>
    </row>
    <row r="582" customFormat="false" ht="15" hidden="false" customHeight="true" outlineLevel="0" collapsed="false">
      <c r="A582" s="52" t="s">
        <v>3673</v>
      </c>
      <c r="B582" s="52" t="s">
        <v>15561</v>
      </c>
      <c r="C582" s="52" t="s">
        <v>20</v>
      </c>
      <c r="D582" s="52" t="s">
        <v>10190</v>
      </c>
      <c r="E582" s="52" t="s">
        <v>15550</v>
      </c>
      <c r="F582" s="52" t="s">
        <v>15547</v>
      </c>
      <c r="G582" s="52" t="n">
        <v>38483</v>
      </c>
      <c r="H582" s="52" t="n">
        <v>11573</v>
      </c>
      <c r="I582" s="54" t="n">
        <f aca="false">IF(G582=0,0,ROUND(H582/G582*100,2))</f>
        <v>30.07</v>
      </c>
      <c r="J582" s="52" t="s">
        <v>15548</v>
      </c>
      <c r="K582" s="52" t="n">
        <v>9</v>
      </c>
      <c r="L582" s="52" t="n">
        <v>157</v>
      </c>
      <c r="M582" s="52" t="n">
        <v>4.41</v>
      </c>
      <c r="N582" s="52" t="n">
        <v>425524</v>
      </c>
      <c r="O582" s="52" t="s">
        <v>10061</v>
      </c>
      <c r="P582" s="55" t="n">
        <f aca="false">G582-H582</f>
        <v>26910</v>
      </c>
      <c r="Q582" s="55" t="str">
        <f aca="false">IF(I582&gt;=90,"Over-Utilized",IF(I582&gt;=70,"Optimal","Under-Utilized"))</f>
        <v>Under-Utilized</v>
      </c>
      <c r="R582" s="55" t="n">
        <f aca="false">ROUND(100-I582,2)</f>
        <v>69.93</v>
      </c>
    </row>
    <row r="583" customFormat="false" ht="15" hidden="false" customHeight="true" outlineLevel="0" collapsed="false">
      <c r="A583" s="56" t="s">
        <v>5971</v>
      </c>
      <c r="B583" s="56" t="s">
        <v>15555</v>
      </c>
      <c r="C583" s="56" t="s">
        <v>17</v>
      </c>
      <c r="D583" s="56" t="s">
        <v>10058</v>
      </c>
      <c r="E583" s="56" t="s">
        <v>15542</v>
      </c>
      <c r="F583" s="56" t="s">
        <v>15539</v>
      </c>
      <c r="G583" s="56" t="n">
        <v>21581</v>
      </c>
      <c r="H583" s="56" t="n">
        <v>18754</v>
      </c>
      <c r="I583" s="54" t="n">
        <f aca="false">IF(G583=0,0,ROUND(H583/G583*100,2))</f>
        <v>86.9</v>
      </c>
      <c r="J583" s="56" t="s">
        <v>15548</v>
      </c>
      <c r="K583" s="56" t="n">
        <v>8</v>
      </c>
      <c r="L583" s="56" t="n">
        <v>45</v>
      </c>
      <c r="M583" s="56" t="n">
        <v>3.48</v>
      </c>
      <c r="N583" s="56" t="n">
        <v>53024</v>
      </c>
      <c r="O583" s="56" t="s">
        <v>10061</v>
      </c>
      <c r="P583" s="55" t="n">
        <f aca="false">G583-H583</f>
        <v>2827</v>
      </c>
      <c r="Q583" s="55" t="str">
        <f aca="false">IF(I583&gt;=90,"Over-Utilized",IF(I583&gt;=70,"Optimal","Under-Utilized"))</f>
        <v>Optimal</v>
      </c>
      <c r="R583" s="55" t="n">
        <f aca="false">ROUND(100-I583,2)</f>
        <v>13.1</v>
      </c>
    </row>
    <row r="584" customFormat="false" ht="15" hidden="false" customHeight="true" outlineLevel="0" collapsed="false">
      <c r="A584" s="52" t="s">
        <v>797</v>
      </c>
      <c r="B584" s="52" t="s">
        <v>15570</v>
      </c>
      <c r="C584" s="52" t="s">
        <v>11</v>
      </c>
      <c r="D584" s="52" t="s">
        <v>10095</v>
      </c>
      <c r="E584" s="52" t="s">
        <v>15542</v>
      </c>
      <c r="F584" s="52" t="s">
        <v>15547</v>
      </c>
      <c r="G584" s="52" t="n">
        <v>17945</v>
      </c>
      <c r="H584" s="52" t="n">
        <v>11805</v>
      </c>
      <c r="I584" s="54" t="n">
        <f aca="false">IF(G584=0,0,ROUND(H584/G584*100,2))</f>
        <v>65.78</v>
      </c>
      <c r="J584" s="52" t="s">
        <v>15540</v>
      </c>
      <c r="K584" s="52" t="n">
        <v>10</v>
      </c>
      <c r="L584" s="52" t="n">
        <v>38</v>
      </c>
      <c r="M584" s="52" t="n">
        <v>3.8</v>
      </c>
      <c r="N584" s="52" t="n">
        <v>259097</v>
      </c>
      <c r="O584" s="52" t="s">
        <v>10066</v>
      </c>
      <c r="P584" s="55" t="n">
        <f aca="false">G584-H584</f>
        <v>6140</v>
      </c>
      <c r="Q584" s="55" t="str">
        <f aca="false">IF(I584&gt;=90,"Over-Utilized",IF(I584&gt;=70,"Optimal","Under-Utilized"))</f>
        <v>Under-Utilized</v>
      </c>
      <c r="R584" s="55" t="n">
        <f aca="false">ROUND(100-I584,2)</f>
        <v>34.22</v>
      </c>
    </row>
    <row r="585" customFormat="false" ht="15" hidden="false" customHeight="true" outlineLevel="0" collapsed="false">
      <c r="A585" s="56" t="s">
        <v>6574</v>
      </c>
      <c r="B585" s="56" t="s">
        <v>15546</v>
      </c>
      <c r="C585" s="56" t="s">
        <v>14</v>
      </c>
      <c r="D585" s="56" t="s">
        <v>10087</v>
      </c>
      <c r="E585" s="56" t="s">
        <v>15544</v>
      </c>
      <c r="F585" s="56" t="s">
        <v>15539</v>
      </c>
      <c r="G585" s="56" t="n">
        <v>1463</v>
      </c>
      <c r="H585" s="56" t="n">
        <v>907</v>
      </c>
      <c r="I585" s="54" t="n">
        <f aca="false">IF(G585=0,0,ROUND(H585/G585*100,2))</f>
        <v>62</v>
      </c>
      <c r="J585" s="56" t="s">
        <v>15548</v>
      </c>
      <c r="K585" s="56" t="n">
        <v>20</v>
      </c>
      <c r="L585" s="56" t="n">
        <v>31</v>
      </c>
      <c r="M585" s="56" t="n">
        <v>4.51</v>
      </c>
      <c r="N585" s="56" t="n">
        <v>230841</v>
      </c>
      <c r="O585" s="56" t="s">
        <v>10061</v>
      </c>
      <c r="P585" s="55" t="n">
        <f aca="false">G585-H585</f>
        <v>556</v>
      </c>
      <c r="Q585" s="55" t="str">
        <f aca="false">IF(I585&gt;=90,"Over-Utilized",IF(I585&gt;=70,"Optimal","Under-Utilized"))</f>
        <v>Under-Utilized</v>
      </c>
      <c r="R585" s="55" t="n">
        <f aca="false">ROUND(100-I585,2)</f>
        <v>38</v>
      </c>
    </row>
    <row r="586" customFormat="false" ht="15" hidden="false" customHeight="true" outlineLevel="0" collapsed="false">
      <c r="A586" s="52" t="s">
        <v>1318</v>
      </c>
      <c r="B586" s="52" t="s">
        <v>15571</v>
      </c>
      <c r="C586" s="52" t="s">
        <v>27</v>
      </c>
      <c r="D586" s="52" t="s">
        <v>10095</v>
      </c>
      <c r="E586" s="52" t="s">
        <v>10063</v>
      </c>
      <c r="F586" s="52" t="s">
        <v>15545</v>
      </c>
      <c r="G586" s="52" t="n">
        <v>29847</v>
      </c>
      <c r="H586" s="52" t="n">
        <v>21694</v>
      </c>
      <c r="I586" s="54" t="n">
        <f aca="false">IF(G586=0,0,ROUND(H586/G586*100,2))</f>
        <v>72.68</v>
      </c>
      <c r="J586" s="52" t="s">
        <v>15540</v>
      </c>
      <c r="K586" s="52" t="n">
        <v>13</v>
      </c>
      <c r="L586" s="52" t="n">
        <v>131</v>
      </c>
      <c r="M586" s="52" t="n">
        <v>3.74</v>
      </c>
      <c r="N586" s="52" t="n">
        <v>223190</v>
      </c>
      <c r="O586" s="52" t="s">
        <v>10061</v>
      </c>
      <c r="P586" s="55" t="n">
        <f aca="false">G586-H586</f>
        <v>8153</v>
      </c>
      <c r="Q586" s="55" t="str">
        <f aca="false">IF(I586&gt;=90,"Over-Utilized",IF(I586&gt;=70,"Optimal","Under-Utilized"))</f>
        <v>Optimal</v>
      </c>
      <c r="R586" s="55" t="n">
        <f aca="false">ROUND(100-I586,2)</f>
        <v>27.32</v>
      </c>
    </row>
    <row r="587" customFormat="false" ht="15" hidden="false" customHeight="true" outlineLevel="0" collapsed="false">
      <c r="A587" s="56" t="s">
        <v>3727</v>
      </c>
      <c r="B587" s="56" t="s">
        <v>15569</v>
      </c>
      <c r="C587" s="56" t="s">
        <v>14</v>
      </c>
      <c r="D587" s="56" t="s">
        <v>10069</v>
      </c>
      <c r="E587" s="56" t="s">
        <v>15550</v>
      </c>
      <c r="F587" s="56" t="s">
        <v>15547</v>
      </c>
      <c r="G587" s="56" t="n">
        <v>26824</v>
      </c>
      <c r="H587" s="56" t="n">
        <v>1835</v>
      </c>
      <c r="I587" s="54" t="n">
        <f aca="false">IF(G587=0,0,ROUND(H587/G587*100,2))</f>
        <v>6.84</v>
      </c>
      <c r="J587" s="56" t="s">
        <v>15551</v>
      </c>
      <c r="K587" s="56" t="n">
        <v>12</v>
      </c>
      <c r="L587" s="56" t="n">
        <v>174</v>
      </c>
      <c r="M587" s="56" t="n">
        <v>1.13</v>
      </c>
      <c r="N587" s="56" t="n">
        <v>246106</v>
      </c>
      <c r="O587" s="56" t="s">
        <v>10061</v>
      </c>
      <c r="P587" s="55" t="n">
        <f aca="false">G587-H587</f>
        <v>24989</v>
      </c>
      <c r="Q587" s="55" t="str">
        <f aca="false">IF(I587&gt;=90,"Over-Utilized",IF(I587&gt;=70,"Optimal","Under-Utilized"))</f>
        <v>Under-Utilized</v>
      </c>
      <c r="R587" s="55" t="n">
        <f aca="false">ROUND(100-I587,2)</f>
        <v>93.16</v>
      </c>
    </row>
    <row r="588" customFormat="false" ht="15" hidden="false" customHeight="true" outlineLevel="0" collapsed="false">
      <c r="A588" s="52" t="s">
        <v>930</v>
      </c>
      <c r="B588" s="52" t="s">
        <v>15571</v>
      </c>
      <c r="C588" s="52" t="s">
        <v>27</v>
      </c>
      <c r="D588" s="52" t="s">
        <v>10069</v>
      </c>
      <c r="E588" s="52" t="s">
        <v>15560</v>
      </c>
      <c r="F588" s="52" t="s">
        <v>15545</v>
      </c>
      <c r="G588" s="52" t="n">
        <v>13127</v>
      </c>
      <c r="H588" s="52" t="n">
        <v>1456</v>
      </c>
      <c r="I588" s="54" t="n">
        <f aca="false">IF(G588=0,0,ROUND(H588/G588*100,2))</f>
        <v>11.09</v>
      </c>
      <c r="J588" s="52" t="s">
        <v>15551</v>
      </c>
      <c r="K588" s="52" t="n">
        <v>19</v>
      </c>
      <c r="L588" s="52" t="n">
        <v>142</v>
      </c>
      <c r="M588" s="52" t="n">
        <v>2.73</v>
      </c>
      <c r="N588" s="52" t="n">
        <v>110462</v>
      </c>
      <c r="O588" s="52" t="s">
        <v>10066</v>
      </c>
      <c r="P588" s="55" t="n">
        <f aca="false">G588-H588</f>
        <v>11671</v>
      </c>
      <c r="Q588" s="55" t="str">
        <f aca="false">IF(I588&gt;=90,"Over-Utilized",IF(I588&gt;=70,"Optimal","Under-Utilized"))</f>
        <v>Under-Utilized</v>
      </c>
      <c r="R588" s="55" t="n">
        <f aca="false">ROUND(100-I588,2)</f>
        <v>88.91</v>
      </c>
    </row>
    <row r="589" customFormat="false" ht="15" hidden="false" customHeight="true" outlineLevel="0" collapsed="false">
      <c r="A589" s="56" t="s">
        <v>2944</v>
      </c>
      <c r="B589" s="56" t="s">
        <v>15556</v>
      </c>
      <c r="C589" s="56" t="s">
        <v>23</v>
      </c>
      <c r="D589" s="56" t="s">
        <v>10112</v>
      </c>
      <c r="E589" s="56" t="s">
        <v>15554</v>
      </c>
      <c r="F589" s="56" t="s">
        <v>15547</v>
      </c>
      <c r="G589" s="56" t="n">
        <v>31672</v>
      </c>
      <c r="H589" s="56" t="n">
        <v>12115</v>
      </c>
      <c r="I589" s="54" t="n">
        <f aca="false">IF(G589=0,0,ROUND(H589/G589*100,2))</f>
        <v>38.25</v>
      </c>
      <c r="J589" s="56" t="s">
        <v>15548</v>
      </c>
      <c r="K589" s="56" t="n">
        <v>2</v>
      </c>
      <c r="L589" s="56" t="n">
        <v>120</v>
      </c>
      <c r="M589" s="56" t="n">
        <v>0.85</v>
      </c>
      <c r="N589" s="56" t="n">
        <v>364924</v>
      </c>
      <c r="O589" s="56" t="s">
        <v>10061</v>
      </c>
      <c r="P589" s="55" t="n">
        <f aca="false">G589-H589</f>
        <v>19557</v>
      </c>
      <c r="Q589" s="55" t="str">
        <f aca="false">IF(I589&gt;=90,"Over-Utilized",IF(I589&gt;=70,"Optimal","Under-Utilized"))</f>
        <v>Under-Utilized</v>
      </c>
      <c r="R589" s="55" t="n">
        <f aca="false">ROUND(100-I589,2)</f>
        <v>61.75</v>
      </c>
    </row>
    <row r="590" customFormat="false" ht="15" hidden="false" customHeight="true" outlineLevel="0" collapsed="false">
      <c r="A590" s="52" t="s">
        <v>9286</v>
      </c>
      <c r="B590" s="52" t="s">
        <v>15574</v>
      </c>
      <c r="C590" s="52" t="s">
        <v>20</v>
      </c>
      <c r="D590" s="52" t="s">
        <v>10117</v>
      </c>
      <c r="E590" s="52" t="s">
        <v>15544</v>
      </c>
      <c r="F590" s="52" t="s">
        <v>15539</v>
      </c>
      <c r="G590" s="52" t="n">
        <v>3660</v>
      </c>
      <c r="H590" s="52" t="n">
        <v>1996</v>
      </c>
      <c r="I590" s="54" t="n">
        <f aca="false">IF(G590=0,0,ROUND(H590/G590*100,2))</f>
        <v>54.54</v>
      </c>
      <c r="J590" s="52" t="s">
        <v>15540</v>
      </c>
      <c r="K590" s="52" t="n">
        <v>9</v>
      </c>
      <c r="L590" s="52" t="n">
        <v>175</v>
      </c>
      <c r="M590" s="52" t="n">
        <v>2.87</v>
      </c>
      <c r="N590" s="52" t="n">
        <v>403305</v>
      </c>
      <c r="O590" s="52" t="s">
        <v>10061</v>
      </c>
      <c r="P590" s="55" t="n">
        <f aca="false">G590-H590</f>
        <v>1664</v>
      </c>
      <c r="Q590" s="55" t="str">
        <f aca="false">IF(I590&gt;=90,"Over-Utilized",IF(I590&gt;=70,"Optimal","Under-Utilized"))</f>
        <v>Under-Utilized</v>
      </c>
      <c r="R590" s="55" t="n">
        <f aca="false">ROUND(100-I590,2)</f>
        <v>45.46</v>
      </c>
    </row>
    <row r="591" customFormat="false" ht="15" hidden="false" customHeight="true" outlineLevel="0" collapsed="false">
      <c r="A591" s="56" t="s">
        <v>4102</v>
      </c>
      <c r="B591" s="56" t="s">
        <v>15584</v>
      </c>
      <c r="C591" s="56" t="s">
        <v>17</v>
      </c>
      <c r="D591" s="56" t="s">
        <v>10117</v>
      </c>
      <c r="E591" s="56" t="s">
        <v>15554</v>
      </c>
      <c r="F591" s="56" t="s">
        <v>15545</v>
      </c>
      <c r="G591" s="56" t="n">
        <v>5043</v>
      </c>
      <c r="H591" s="56" t="n">
        <v>3412</v>
      </c>
      <c r="I591" s="54" t="n">
        <f aca="false">IF(G591=0,0,ROUND(H591/G591*100,2))</f>
        <v>67.66</v>
      </c>
      <c r="J591" s="56" t="s">
        <v>15540</v>
      </c>
      <c r="K591" s="56" t="n">
        <v>8</v>
      </c>
      <c r="L591" s="56" t="n">
        <v>159</v>
      </c>
      <c r="M591" s="56" t="n">
        <v>0.67</v>
      </c>
      <c r="N591" s="56" t="n">
        <v>123002</v>
      </c>
      <c r="O591" s="56" t="s">
        <v>10061</v>
      </c>
      <c r="P591" s="55" t="n">
        <f aca="false">G591-H591</f>
        <v>1631</v>
      </c>
      <c r="Q591" s="55" t="str">
        <f aca="false">IF(I591&gt;=90,"Over-Utilized",IF(I591&gt;=70,"Optimal","Under-Utilized"))</f>
        <v>Under-Utilized</v>
      </c>
      <c r="R591" s="55" t="n">
        <f aca="false">ROUND(100-I591,2)</f>
        <v>32.34</v>
      </c>
    </row>
    <row r="592" customFormat="false" ht="15" hidden="false" customHeight="true" outlineLevel="0" collapsed="false">
      <c r="A592" s="52" t="s">
        <v>2080</v>
      </c>
      <c r="B592" s="52" t="s">
        <v>15552</v>
      </c>
      <c r="C592" s="52" t="s">
        <v>27</v>
      </c>
      <c r="D592" s="52" t="s">
        <v>10063</v>
      </c>
      <c r="E592" s="52" t="s">
        <v>15544</v>
      </c>
      <c r="F592" s="52" t="s">
        <v>15539</v>
      </c>
      <c r="G592" s="52" t="n">
        <v>17198</v>
      </c>
      <c r="H592" s="52" t="n">
        <v>1211</v>
      </c>
      <c r="I592" s="54" t="n">
        <f aca="false">IF(G592=0,0,ROUND(H592/G592*100,2))</f>
        <v>7.04</v>
      </c>
      <c r="J592" s="52" t="s">
        <v>15548</v>
      </c>
      <c r="K592" s="52" t="n">
        <v>20</v>
      </c>
      <c r="L592" s="52" t="n">
        <v>71</v>
      </c>
      <c r="M592" s="52" t="n">
        <v>1.59</v>
      </c>
      <c r="N592" s="52" t="n">
        <v>58918</v>
      </c>
      <c r="O592" s="52" t="s">
        <v>10061</v>
      </c>
      <c r="P592" s="55" t="n">
        <f aca="false">G592-H592</f>
        <v>15987</v>
      </c>
      <c r="Q592" s="55" t="str">
        <f aca="false">IF(I592&gt;=90,"Over-Utilized",IF(I592&gt;=70,"Optimal","Under-Utilized"))</f>
        <v>Under-Utilized</v>
      </c>
      <c r="R592" s="55" t="n">
        <f aca="false">ROUND(100-I592,2)</f>
        <v>92.96</v>
      </c>
    </row>
    <row r="593" customFormat="false" ht="15" hidden="false" customHeight="true" outlineLevel="0" collapsed="false">
      <c r="A593" s="56" t="s">
        <v>6502</v>
      </c>
      <c r="B593" s="56" t="s">
        <v>15557</v>
      </c>
      <c r="C593" s="56" t="s">
        <v>17</v>
      </c>
      <c r="D593" s="56" t="s">
        <v>10073</v>
      </c>
      <c r="E593" s="56" t="s">
        <v>10063</v>
      </c>
      <c r="F593" s="56" t="s">
        <v>15547</v>
      </c>
      <c r="G593" s="56" t="n">
        <v>8342</v>
      </c>
      <c r="H593" s="56" t="n">
        <v>6861</v>
      </c>
      <c r="I593" s="54" t="n">
        <f aca="false">IF(G593=0,0,ROUND(H593/G593*100,2))</f>
        <v>82.25</v>
      </c>
      <c r="J593" s="56" t="s">
        <v>15540</v>
      </c>
      <c r="K593" s="56" t="n">
        <v>13</v>
      </c>
      <c r="L593" s="56" t="n">
        <v>74</v>
      </c>
      <c r="M593" s="56" t="n">
        <v>2.76</v>
      </c>
      <c r="N593" s="56" t="n">
        <v>195522</v>
      </c>
      <c r="O593" s="56" t="s">
        <v>10066</v>
      </c>
      <c r="P593" s="55" t="n">
        <f aca="false">G593-H593</f>
        <v>1481</v>
      </c>
      <c r="Q593" s="55" t="str">
        <f aca="false">IF(I593&gt;=90,"Over-Utilized",IF(I593&gt;=70,"Optimal","Under-Utilized"))</f>
        <v>Optimal</v>
      </c>
      <c r="R593" s="55" t="n">
        <f aca="false">ROUND(100-I593,2)</f>
        <v>17.75</v>
      </c>
    </row>
    <row r="594" customFormat="false" ht="15" hidden="false" customHeight="true" outlineLevel="0" collapsed="false">
      <c r="A594" s="52" t="s">
        <v>9077</v>
      </c>
      <c r="B594" s="52" t="s">
        <v>15549</v>
      </c>
      <c r="C594" s="52" t="s">
        <v>27</v>
      </c>
      <c r="D594" s="52" t="s">
        <v>10069</v>
      </c>
      <c r="E594" s="52" t="s">
        <v>15550</v>
      </c>
      <c r="F594" s="52" t="s">
        <v>15539</v>
      </c>
      <c r="G594" s="52" t="n">
        <v>25348</v>
      </c>
      <c r="H594" s="52" t="n">
        <v>4672</v>
      </c>
      <c r="I594" s="54" t="n">
        <f aca="false">IF(G594=0,0,ROUND(H594/G594*100,2))</f>
        <v>18.43</v>
      </c>
      <c r="J594" s="52" t="s">
        <v>15540</v>
      </c>
      <c r="K594" s="52" t="n">
        <v>5</v>
      </c>
      <c r="L594" s="52" t="n">
        <v>97</v>
      </c>
      <c r="M594" s="52" t="n">
        <v>0.84</v>
      </c>
      <c r="N594" s="52" t="n">
        <v>136786</v>
      </c>
      <c r="O594" s="52" t="s">
        <v>10066</v>
      </c>
      <c r="P594" s="55" t="n">
        <f aca="false">G594-H594</f>
        <v>20676</v>
      </c>
      <c r="Q594" s="55" t="str">
        <f aca="false">IF(I594&gt;=90,"Over-Utilized",IF(I594&gt;=70,"Optimal","Under-Utilized"))</f>
        <v>Under-Utilized</v>
      </c>
      <c r="R594" s="55" t="n">
        <f aca="false">ROUND(100-I594,2)</f>
        <v>81.57</v>
      </c>
    </row>
    <row r="595" customFormat="false" ht="15" hidden="false" customHeight="true" outlineLevel="0" collapsed="false">
      <c r="A595" s="56" t="s">
        <v>7073</v>
      </c>
      <c r="B595" s="56" t="s">
        <v>15572</v>
      </c>
      <c r="C595" s="56" t="s">
        <v>27</v>
      </c>
      <c r="D595" s="56" t="s">
        <v>10132</v>
      </c>
      <c r="E595" s="56" t="s">
        <v>15554</v>
      </c>
      <c r="F595" s="56" t="s">
        <v>15547</v>
      </c>
      <c r="G595" s="56" t="n">
        <v>23704</v>
      </c>
      <c r="H595" s="56" t="n">
        <v>15203</v>
      </c>
      <c r="I595" s="54" t="n">
        <f aca="false">IF(G595=0,0,ROUND(H595/G595*100,2))</f>
        <v>64.14</v>
      </c>
      <c r="J595" s="56" t="s">
        <v>15540</v>
      </c>
      <c r="K595" s="56" t="n">
        <v>20</v>
      </c>
      <c r="L595" s="56" t="n">
        <v>149</v>
      </c>
      <c r="M595" s="56" t="n">
        <v>1.4</v>
      </c>
      <c r="N595" s="56" t="n">
        <v>275752</v>
      </c>
      <c r="O595" s="56" t="s">
        <v>10061</v>
      </c>
      <c r="P595" s="55" t="n">
        <f aca="false">G595-H595</f>
        <v>8501</v>
      </c>
      <c r="Q595" s="55" t="str">
        <f aca="false">IF(I595&gt;=90,"Over-Utilized",IF(I595&gt;=70,"Optimal","Under-Utilized"))</f>
        <v>Under-Utilized</v>
      </c>
      <c r="R595" s="55" t="n">
        <f aca="false">ROUND(100-I595,2)</f>
        <v>35.86</v>
      </c>
    </row>
    <row r="596" customFormat="false" ht="15" hidden="false" customHeight="true" outlineLevel="0" collapsed="false">
      <c r="A596" s="52" t="s">
        <v>2104</v>
      </c>
      <c r="B596" s="52" t="s">
        <v>15575</v>
      </c>
      <c r="C596" s="52" t="s">
        <v>20</v>
      </c>
      <c r="D596" s="52" t="s">
        <v>10087</v>
      </c>
      <c r="E596" s="52" t="s">
        <v>15542</v>
      </c>
      <c r="F596" s="52" t="s">
        <v>15539</v>
      </c>
      <c r="G596" s="52" t="n">
        <v>16829</v>
      </c>
      <c r="H596" s="52" t="n">
        <v>5676</v>
      </c>
      <c r="I596" s="54" t="n">
        <f aca="false">IF(G596=0,0,ROUND(H596/G596*100,2))</f>
        <v>33.73</v>
      </c>
      <c r="J596" s="52" t="s">
        <v>15540</v>
      </c>
      <c r="K596" s="52" t="n">
        <v>9</v>
      </c>
      <c r="L596" s="52" t="n">
        <v>178</v>
      </c>
      <c r="M596" s="52" t="n">
        <v>4.94</v>
      </c>
      <c r="N596" s="52" t="n">
        <v>413548</v>
      </c>
      <c r="O596" s="52" t="s">
        <v>10061</v>
      </c>
      <c r="P596" s="55" t="n">
        <f aca="false">G596-H596</f>
        <v>11153</v>
      </c>
      <c r="Q596" s="55" t="str">
        <f aca="false">IF(I596&gt;=90,"Over-Utilized",IF(I596&gt;=70,"Optimal","Under-Utilized"))</f>
        <v>Under-Utilized</v>
      </c>
      <c r="R596" s="55" t="n">
        <f aca="false">ROUND(100-I596,2)</f>
        <v>66.27</v>
      </c>
    </row>
    <row r="597" customFormat="false" ht="15" hidden="false" customHeight="true" outlineLevel="0" collapsed="false">
      <c r="A597" s="56" t="s">
        <v>3143</v>
      </c>
      <c r="B597" s="56" t="s">
        <v>15580</v>
      </c>
      <c r="C597" s="56" t="s">
        <v>20</v>
      </c>
      <c r="D597" s="56" t="s">
        <v>10190</v>
      </c>
      <c r="E597" s="56" t="s">
        <v>15554</v>
      </c>
      <c r="F597" s="56" t="s">
        <v>15547</v>
      </c>
      <c r="G597" s="56" t="n">
        <v>49794</v>
      </c>
      <c r="H597" s="56" t="n">
        <v>35505</v>
      </c>
      <c r="I597" s="54" t="n">
        <f aca="false">IF(G597=0,0,ROUND(H597/G597*100,2))</f>
        <v>71.3</v>
      </c>
      <c r="J597" s="56" t="s">
        <v>15540</v>
      </c>
      <c r="K597" s="56" t="n">
        <v>19</v>
      </c>
      <c r="L597" s="56" t="n">
        <v>46</v>
      </c>
      <c r="M597" s="56" t="n">
        <v>1.97</v>
      </c>
      <c r="N597" s="56" t="n">
        <v>357133</v>
      </c>
      <c r="O597" s="56" t="s">
        <v>10061</v>
      </c>
      <c r="P597" s="55" t="n">
        <f aca="false">G597-H597</f>
        <v>14289</v>
      </c>
      <c r="Q597" s="55" t="str">
        <f aca="false">IF(I597&gt;=90,"Over-Utilized",IF(I597&gt;=70,"Optimal","Under-Utilized"))</f>
        <v>Optimal</v>
      </c>
      <c r="R597" s="55" t="n">
        <f aca="false">ROUND(100-I597,2)</f>
        <v>28.7</v>
      </c>
    </row>
    <row r="598" customFormat="false" ht="15" hidden="false" customHeight="true" outlineLevel="0" collapsed="false">
      <c r="A598" s="52" t="s">
        <v>3664</v>
      </c>
      <c r="B598" s="52" t="s">
        <v>15580</v>
      </c>
      <c r="C598" s="52" t="s">
        <v>20</v>
      </c>
      <c r="D598" s="52" t="s">
        <v>10117</v>
      </c>
      <c r="E598" s="52" t="s">
        <v>15554</v>
      </c>
      <c r="F598" s="52" t="s">
        <v>15545</v>
      </c>
      <c r="G598" s="52" t="n">
        <v>9039</v>
      </c>
      <c r="H598" s="52" t="n">
        <v>2116</v>
      </c>
      <c r="I598" s="54" t="n">
        <f aca="false">IF(G598=0,0,ROUND(H598/G598*100,2))</f>
        <v>23.41</v>
      </c>
      <c r="J598" s="52" t="s">
        <v>15551</v>
      </c>
      <c r="K598" s="52" t="n">
        <v>11</v>
      </c>
      <c r="L598" s="52" t="n">
        <v>172</v>
      </c>
      <c r="M598" s="52" t="n">
        <v>2.62</v>
      </c>
      <c r="N598" s="52" t="n">
        <v>366657</v>
      </c>
      <c r="O598" s="52" t="s">
        <v>10061</v>
      </c>
      <c r="P598" s="55" t="n">
        <f aca="false">G598-H598</f>
        <v>6923</v>
      </c>
      <c r="Q598" s="55" t="str">
        <f aca="false">IF(I598&gt;=90,"Over-Utilized",IF(I598&gt;=70,"Optimal","Under-Utilized"))</f>
        <v>Under-Utilized</v>
      </c>
      <c r="R598" s="55" t="n">
        <f aca="false">ROUND(100-I598,2)</f>
        <v>76.59</v>
      </c>
    </row>
    <row r="599" customFormat="false" ht="15" hidden="false" customHeight="true" outlineLevel="0" collapsed="false">
      <c r="A599" s="56" t="s">
        <v>8827</v>
      </c>
      <c r="B599" s="56" t="s">
        <v>15566</v>
      </c>
      <c r="C599" s="56" t="s">
        <v>11</v>
      </c>
      <c r="D599" s="56" t="s">
        <v>10073</v>
      </c>
      <c r="E599" s="56" t="s">
        <v>15550</v>
      </c>
      <c r="F599" s="56" t="s">
        <v>15545</v>
      </c>
      <c r="G599" s="56" t="n">
        <v>13840</v>
      </c>
      <c r="H599" s="56" t="n">
        <v>6744</v>
      </c>
      <c r="I599" s="54" t="n">
        <f aca="false">IF(G599=0,0,ROUND(H599/G599*100,2))</f>
        <v>48.73</v>
      </c>
      <c r="J599" s="56" t="s">
        <v>15551</v>
      </c>
      <c r="K599" s="56" t="n">
        <v>13</v>
      </c>
      <c r="L599" s="56" t="n">
        <v>39</v>
      </c>
      <c r="M599" s="56" t="n">
        <v>2.68</v>
      </c>
      <c r="N599" s="56" t="n">
        <v>315435</v>
      </c>
      <c r="O599" s="56" t="s">
        <v>10061</v>
      </c>
      <c r="P599" s="55" t="n">
        <f aca="false">G599-H599</f>
        <v>7096</v>
      </c>
      <c r="Q599" s="55" t="str">
        <f aca="false">IF(I599&gt;=90,"Over-Utilized",IF(I599&gt;=70,"Optimal","Under-Utilized"))</f>
        <v>Under-Utilized</v>
      </c>
      <c r="R599" s="55" t="n">
        <f aca="false">ROUND(100-I599,2)</f>
        <v>51.27</v>
      </c>
    </row>
    <row r="600" customFormat="false" ht="15" hidden="false" customHeight="true" outlineLevel="0" collapsed="false">
      <c r="A600" s="52" t="s">
        <v>3777</v>
      </c>
      <c r="B600" s="52" t="s">
        <v>15569</v>
      </c>
      <c r="C600" s="52" t="s">
        <v>14</v>
      </c>
      <c r="D600" s="52" t="s">
        <v>10058</v>
      </c>
      <c r="E600" s="52" t="s">
        <v>15560</v>
      </c>
      <c r="F600" s="52" t="s">
        <v>15547</v>
      </c>
      <c r="G600" s="52" t="n">
        <v>32548</v>
      </c>
      <c r="H600" s="52" t="n">
        <v>18800</v>
      </c>
      <c r="I600" s="54" t="n">
        <f aca="false">IF(G600=0,0,ROUND(H600/G600*100,2))</f>
        <v>57.76</v>
      </c>
      <c r="J600" s="52" t="s">
        <v>15548</v>
      </c>
      <c r="K600" s="52" t="n">
        <v>17</v>
      </c>
      <c r="L600" s="52" t="n">
        <v>29</v>
      </c>
      <c r="M600" s="52" t="n">
        <v>3.23</v>
      </c>
      <c r="N600" s="52" t="n">
        <v>76158</v>
      </c>
      <c r="O600" s="52" t="s">
        <v>10061</v>
      </c>
      <c r="P600" s="55" t="n">
        <f aca="false">G600-H600</f>
        <v>13748</v>
      </c>
      <c r="Q600" s="55" t="str">
        <f aca="false">IF(I600&gt;=90,"Over-Utilized",IF(I600&gt;=70,"Optimal","Under-Utilized"))</f>
        <v>Under-Utilized</v>
      </c>
      <c r="R600" s="55" t="n">
        <f aca="false">ROUND(100-I600,2)</f>
        <v>42.24</v>
      </c>
    </row>
    <row r="601" customFormat="false" ht="15" hidden="false" customHeight="true" outlineLevel="0" collapsed="false">
      <c r="A601" s="56" t="s">
        <v>865</v>
      </c>
      <c r="B601" s="56" t="s">
        <v>15558</v>
      </c>
      <c r="C601" s="56" t="s">
        <v>25</v>
      </c>
      <c r="D601" s="56" t="s">
        <v>10058</v>
      </c>
      <c r="E601" s="56" t="s">
        <v>15550</v>
      </c>
      <c r="F601" s="56" t="s">
        <v>15539</v>
      </c>
      <c r="G601" s="56" t="n">
        <v>48205</v>
      </c>
      <c r="H601" s="56" t="n">
        <v>44608</v>
      </c>
      <c r="I601" s="54" t="n">
        <f aca="false">IF(G601=0,0,ROUND(H601/G601*100,2))</f>
        <v>92.54</v>
      </c>
      <c r="J601" s="56" t="s">
        <v>15551</v>
      </c>
      <c r="K601" s="56" t="n">
        <v>16</v>
      </c>
      <c r="L601" s="56" t="n">
        <v>50</v>
      </c>
      <c r="M601" s="56" t="n">
        <v>0.95</v>
      </c>
      <c r="N601" s="56" t="n">
        <v>107873</v>
      </c>
      <c r="O601" s="56" t="s">
        <v>10061</v>
      </c>
      <c r="P601" s="55" t="n">
        <f aca="false">G601-H601</f>
        <v>3597</v>
      </c>
      <c r="Q601" s="55" t="str">
        <f aca="false">IF(I601&gt;=90,"Over-Utilized",IF(I601&gt;=70,"Optimal","Under-Utilized"))</f>
        <v>Over-Utilized</v>
      </c>
      <c r="R601" s="55" t="n">
        <f aca="false">ROUND(100-I601,2)</f>
        <v>7.46</v>
      </c>
    </row>
    <row r="602" customFormat="false" ht="15" hidden="false" customHeight="true" outlineLevel="0" collapsed="false">
      <c r="A602" s="52" t="s">
        <v>3986</v>
      </c>
      <c r="B602" s="52" t="s">
        <v>15561</v>
      </c>
      <c r="C602" s="52" t="s">
        <v>20</v>
      </c>
      <c r="D602" s="52" t="s">
        <v>10190</v>
      </c>
      <c r="E602" s="52" t="s">
        <v>15554</v>
      </c>
      <c r="F602" s="52" t="s">
        <v>15545</v>
      </c>
      <c r="G602" s="52" t="n">
        <v>5930</v>
      </c>
      <c r="H602" s="52" t="n">
        <v>4986</v>
      </c>
      <c r="I602" s="54" t="n">
        <f aca="false">IF(G602=0,0,ROUND(H602/G602*100,2))</f>
        <v>84.08</v>
      </c>
      <c r="J602" s="52" t="s">
        <v>15551</v>
      </c>
      <c r="K602" s="52" t="n">
        <v>14</v>
      </c>
      <c r="L602" s="52" t="n">
        <v>53</v>
      </c>
      <c r="M602" s="52" t="n">
        <v>4.22</v>
      </c>
      <c r="N602" s="52" t="n">
        <v>416979</v>
      </c>
      <c r="O602" s="52" t="s">
        <v>10061</v>
      </c>
      <c r="P602" s="55" t="n">
        <f aca="false">G602-H602</f>
        <v>944</v>
      </c>
      <c r="Q602" s="55" t="str">
        <f aca="false">IF(I602&gt;=90,"Over-Utilized",IF(I602&gt;=70,"Optimal","Under-Utilized"))</f>
        <v>Optimal</v>
      </c>
      <c r="R602" s="55" t="n">
        <f aca="false">ROUND(100-I602,2)</f>
        <v>15.92</v>
      </c>
    </row>
    <row r="603" customFormat="false" ht="15" hidden="false" customHeight="true" outlineLevel="0" collapsed="false">
      <c r="A603" s="56" t="s">
        <v>2216</v>
      </c>
      <c r="B603" s="56" t="s">
        <v>15553</v>
      </c>
      <c r="C603" s="56" t="s">
        <v>14</v>
      </c>
      <c r="D603" s="56" t="s">
        <v>10058</v>
      </c>
      <c r="E603" s="56" t="s">
        <v>15560</v>
      </c>
      <c r="F603" s="56" t="s">
        <v>15545</v>
      </c>
      <c r="G603" s="56" t="n">
        <v>46129</v>
      </c>
      <c r="H603" s="56" t="n">
        <v>12284</v>
      </c>
      <c r="I603" s="54" t="n">
        <f aca="false">IF(G603=0,0,ROUND(H603/G603*100,2))</f>
        <v>26.63</v>
      </c>
      <c r="J603" s="56" t="s">
        <v>15540</v>
      </c>
      <c r="K603" s="56" t="n">
        <v>15</v>
      </c>
      <c r="L603" s="56" t="n">
        <v>114</v>
      </c>
      <c r="M603" s="56" t="n">
        <v>1.48</v>
      </c>
      <c r="N603" s="56" t="n">
        <v>406396</v>
      </c>
      <c r="O603" s="56" t="s">
        <v>10061</v>
      </c>
      <c r="P603" s="55" t="n">
        <f aca="false">G603-H603</f>
        <v>33845</v>
      </c>
      <c r="Q603" s="55" t="str">
        <f aca="false">IF(I603&gt;=90,"Over-Utilized",IF(I603&gt;=70,"Optimal","Under-Utilized"))</f>
        <v>Under-Utilized</v>
      </c>
      <c r="R603" s="55" t="n">
        <f aca="false">ROUND(100-I603,2)</f>
        <v>73.37</v>
      </c>
    </row>
    <row r="604" customFormat="false" ht="15" hidden="false" customHeight="true" outlineLevel="0" collapsed="false">
      <c r="A604" s="52" t="s">
        <v>3762</v>
      </c>
      <c r="B604" s="52" t="s">
        <v>15574</v>
      </c>
      <c r="C604" s="52" t="s">
        <v>20</v>
      </c>
      <c r="D604" s="52" t="s">
        <v>10117</v>
      </c>
      <c r="E604" s="52" t="s">
        <v>15554</v>
      </c>
      <c r="F604" s="52" t="s">
        <v>15547</v>
      </c>
      <c r="G604" s="52" t="n">
        <v>24121</v>
      </c>
      <c r="H604" s="52" t="n">
        <v>1495</v>
      </c>
      <c r="I604" s="54" t="n">
        <f aca="false">IF(G604=0,0,ROUND(H604/G604*100,2))</f>
        <v>6.2</v>
      </c>
      <c r="J604" s="52" t="s">
        <v>15551</v>
      </c>
      <c r="K604" s="52" t="n">
        <v>6</v>
      </c>
      <c r="L604" s="52" t="n">
        <v>108</v>
      </c>
      <c r="M604" s="52" t="n">
        <v>1.08</v>
      </c>
      <c r="N604" s="52" t="n">
        <v>158262</v>
      </c>
      <c r="O604" s="52" t="s">
        <v>10061</v>
      </c>
      <c r="P604" s="55" t="n">
        <f aca="false">G604-H604</f>
        <v>22626</v>
      </c>
      <c r="Q604" s="55" t="str">
        <f aca="false">IF(I604&gt;=90,"Over-Utilized",IF(I604&gt;=70,"Optimal","Under-Utilized"))</f>
        <v>Under-Utilized</v>
      </c>
      <c r="R604" s="55" t="n">
        <f aca="false">ROUND(100-I604,2)</f>
        <v>93.8</v>
      </c>
    </row>
    <row r="605" customFormat="false" ht="15" hidden="false" customHeight="true" outlineLevel="0" collapsed="false">
      <c r="A605" s="56" t="s">
        <v>2184</v>
      </c>
      <c r="B605" s="56" t="s">
        <v>15543</v>
      </c>
      <c r="C605" s="56" t="s">
        <v>27</v>
      </c>
      <c r="D605" s="56" t="s">
        <v>10190</v>
      </c>
      <c r="E605" s="56" t="s">
        <v>15542</v>
      </c>
      <c r="F605" s="56" t="s">
        <v>15545</v>
      </c>
      <c r="G605" s="56" t="n">
        <v>1949</v>
      </c>
      <c r="H605" s="56" t="n">
        <v>781</v>
      </c>
      <c r="I605" s="54" t="n">
        <f aca="false">IF(G605=0,0,ROUND(H605/G605*100,2))</f>
        <v>40.07</v>
      </c>
      <c r="J605" s="56" t="s">
        <v>15540</v>
      </c>
      <c r="K605" s="56" t="n">
        <v>18</v>
      </c>
      <c r="L605" s="56" t="n">
        <v>82</v>
      </c>
      <c r="M605" s="56" t="n">
        <v>0.79</v>
      </c>
      <c r="N605" s="56" t="n">
        <v>173144</v>
      </c>
      <c r="O605" s="56" t="s">
        <v>10061</v>
      </c>
      <c r="P605" s="55" t="n">
        <f aca="false">G605-H605</f>
        <v>1168</v>
      </c>
      <c r="Q605" s="55" t="str">
        <f aca="false">IF(I605&gt;=90,"Over-Utilized",IF(I605&gt;=70,"Optimal","Under-Utilized"))</f>
        <v>Under-Utilized</v>
      </c>
      <c r="R605" s="55" t="n">
        <f aca="false">ROUND(100-I605,2)</f>
        <v>59.93</v>
      </c>
    </row>
    <row r="606" customFormat="false" ht="15" hidden="false" customHeight="true" outlineLevel="0" collapsed="false">
      <c r="A606" s="52" t="s">
        <v>1614</v>
      </c>
      <c r="B606" s="52" t="s">
        <v>15557</v>
      </c>
      <c r="C606" s="52" t="s">
        <v>17</v>
      </c>
      <c r="D606" s="52" t="s">
        <v>10073</v>
      </c>
      <c r="E606" s="52" t="s">
        <v>15550</v>
      </c>
      <c r="F606" s="52" t="s">
        <v>15545</v>
      </c>
      <c r="G606" s="52" t="n">
        <v>10249</v>
      </c>
      <c r="H606" s="52" t="n">
        <v>4938</v>
      </c>
      <c r="I606" s="54" t="n">
        <f aca="false">IF(G606=0,0,ROUND(H606/G606*100,2))</f>
        <v>48.18</v>
      </c>
      <c r="J606" s="52" t="s">
        <v>15548</v>
      </c>
      <c r="K606" s="52" t="n">
        <v>17</v>
      </c>
      <c r="L606" s="52" t="n">
        <v>81</v>
      </c>
      <c r="M606" s="52" t="n">
        <v>2.16</v>
      </c>
      <c r="N606" s="52" t="n">
        <v>391985</v>
      </c>
      <c r="O606" s="52" t="s">
        <v>10061</v>
      </c>
      <c r="P606" s="55" t="n">
        <f aca="false">G606-H606</f>
        <v>5311</v>
      </c>
      <c r="Q606" s="55" t="str">
        <f aca="false">IF(I606&gt;=90,"Over-Utilized",IF(I606&gt;=70,"Optimal","Under-Utilized"))</f>
        <v>Under-Utilized</v>
      </c>
      <c r="R606" s="55" t="n">
        <f aca="false">ROUND(100-I606,2)</f>
        <v>51.82</v>
      </c>
    </row>
    <row r="607" customFormat="false" ht="15" hidden="false" customHeight="true" outlineLevel="0" collapsed="false">
      <c r="A607" s="56" t="s">
        <v>3712</v>
      </c>
      <c r="B607" s="56" t="s">
        <v>15564</v>
      </c>
      <c r="C607" s="56" t="s">
        <v>20</v>
      </c>
      <c r="D607" s="56" t="s">
        <v>10104</v>
      </c>
      <c r="E607" s="56" t="s">
        <v>15560</v>
      </c>
      <c r="F607" s="56" t="s">
        <v>15539</v>
      </c>
      <c r="G607" s="56" t="n">
        <v>17171</v>
      </c>
      <c r="H607" s="56" t="n">
        <v>15728</v>
      </c>
      <c r="I607" s="54" t="n">
        <f aca="false">IF(G607=0,0,ROUND(H607/G607*100,2))</f>
        <v>91.6</v>
      </c>
      <c r="J607" s="56" t="s">
        <v>15551</v>
      </c>
      <c r="K607" s="56" t="n">
        <v>20</v>
      </c>
      <c r="L607" s="56" t="n">
        <v>165</v>
      </c>
      <c r="M607" s="56" t="n">
        <v>4.06</v>
      </c>
      <c r="N607" s="56" t="n">
        <v>61000</v>
      </c>
      <c r="O607" s="56" t="s">
        <v>10061</v>
      </c>
      <c r="P607" s="55" t="n">
        <f aca="false">G607-H607</f>
        <v>1443</v>
      </c>
      <c r="Q607" s="55" t="str">
        <f aca="false">IF(I607&gt;=90,"Over-Utilized",IF(I607&gt;=70,"Optimal","Under-Utilized"))</f>
        <v>Over-Utilized</v>
      </c>
      <c r="R607" s="55" t="n">
        <f aca="false">ROUND(100-I607,2)</f>
        <v>8.4</v>
      </c>
    </row>
    <row r="608" customFormat="false" ht="15" hidden="false" customHeight="true" outlineLevel="0" collapsed="false">
      <c r="A608" s="52" t="s">
        <v>3841</v>
      </c>
      <c r="B608" s="52" t="s">
        <v>15552</v>
      </c>
      <c r="C608" s="52" t="s">
        <v>27</v>
      </c>
      <c r="D608" s="52" t="s">
        <v>10063</v>
      </c>
      <c r="E608" s="52" t="s">
        <v>15560</v>
      </c>
      <c r="F608" s="52" t="s">
        <v>15539</v>
      </c>
      <c r="G608" s="52" t="n">
        <v>1256</v>
      </c>
      <c r="H608" s="52" t="n">
        <v>609</v>
      </c>
      <c r="I608" s="54" t="n">
        <f aca="false">IF(G608=0,0,ROUND(H608/G608*100,2))</f>
        <v>48.49</v>
      </c>
      <c r="J608" s="52" t="s">
        <v>15548</v>
      </c>
      <c r="K608" s="52" t="n">
        <v>16</v>
      </c>
      <c r="L608" s="52" t="n">
        <v>133</v>
      </c>
      <c r="M608" s="52" t="n">
        <v>0.93</v>
      </c>
      <c r="N608" s="52" t="n">
        <v>300768</v>
      </c>
      <c r="O608" s="52" t="s">
        <v>10061</v>
      </c>
      <c r="P608" s="55" t="n">
        <f aca="false">G608-H608</f>
        <v>647</v>
      </c>
      <c r="Q608" s="55" t="str">
        <f aca="false">IF(I608&gt;=90,"Over-Utilized",IF(I608&gt;=70,"Optimal","Under-Utilized"))</f>
        <v>Under-Utilized</v>
      </c>
      <c r="R608" s="55" t="n">
        <f aca="false">ROUND(100-I608,2)</f>
        <v>51.51</v>
      </c>
    </row>
    <row r="609" customFormat="false" ht="15" hidden="false" customHeight="true" outlineLevel="0" collapsed="false">
      <c r="A609" s="56" t="s">
        <v>3602</v>
      </c>
      <c r="B609" s="56" t="s">
        <v>15564</v>
      </c>
      <c r="C609" s="56" t="s">
        <v>20</v>
      </c>
      <c r="D609" s="56" t="s">
        <v>10095</v>
      </c>
      <c r="E609" s="56" t="s">
        <v>15542</v>
      </c>
      <c r="F609" s="56" t="s">
        <v>15539</v>
      </c>
      <c r="G609" s="56" t="n">
        <v>22531</v>
      </c>
      <c r="H609" s="56" t="n">
        <v>8214</v>
      </c>
      <c r="I609" s="54" t="n">
        <f aca="false">IF(G609=0,0,ROUND(H609/G609*100,2))</f>
        <v>36.46</v>
      </c>
      <c r="J609" s="56" t="s">
        <v>15551</v>
      </c>
      <c r="K609" s="56" t="n">
        <v>9</v>
      </c>
      <c r="L609" s="56" t="n">
        <v>135</v>
      </c>
      <c r="M609" s="56" t="n">
        <v>2.46</v>
      </c>
      <c r="N609" s="56" t="n">
        <v>204416</v>
      </c>
      <c r="O609" s="56" t="s">
        <v>10066</v>
      </c>
      <c r="P609" s="55" t="n">
        <f aca="false">G609-H609</f>
        <v>14317</v>
      </c>
      <c r="Q609" s="55" t="str">
        <f aca="false">IF(I609&gt;=90,"Over-Utilized",IF(I609&gt;=70,"Optimal","Under-Utilized"))</f>
        <v>Under-Utilized</v>
      </c>
      <c r="R609" s="55" t="n">
        <f aca="false">ROUND(100-I609,2)</f>
        <v>63.54</v>
      </c>
    </row>
    <row r="610" customFormat="false" ht="15" hidden="false" customHeight="true" outlineLevel="0" collapsed="false">
      <c r="A610" s="52" t="s">
        <v>2456</v>
      </c>
      <c r="B610" s="52" t="s">
        <v>15553</v>
      </c>
      <c r="C610" s="52" t="s">
        <v>14</v>
      </c>
      <c r="D610" s="52" t="s">
        <v>10095</v>
      </c>
      <c r="E610" s="52" t="s">
        <v>15554</v>
      </c>
      <c r="F610" s="52" t="s">
        <v>15545</v>
      </c>
      <c r="G610" s="52" t="n">
        <v>5251</v>
      </c>
      <c r="H610" s="52" t="n">
        <v>3884</v>
      </c>
      <c r="I610" s="54" t="n">
        <f aca="false">IF(G610=0,0,ROUND(H610/G610*100,2))</f>
        <v>73.97</v>
      </c>
      <c r="J610" s="52" t="s">
        <v>15548</v>
      </c>
      <c r="K610" s="52" t="n">
        <v>12</v>
      </c>
      <c r="L610" s="52" t="n">
        <v>92</v>
      </c>
      <c r="M610" s="52" t="n">
        <v>1.89</v>
      </c>
      <c r="N610" s="52" t="n">
        <v>467039</v>
      </c>
      <c r="O610" s="52" t="s">
        <v>10061</v>
      </c>
      <c r="P610" s="55" t="n">
        <f aca="false">G610-H610</f>
        <v>1367</v>
      </c>
      <c r="Q610" s="55" t="str">
        <f aca="false">IF(I610&gt;=90,"Over-Utilized",IF(I610&gt;=70,"Optimal","Under-Utilized"))</f>
        <v>Optimal</v>
      </c>
      <c r="R610" s="55" t="n">
        <f aca="false">ROUND(100-I610,2)</f>
        <v>26.03</v>
      </c>
    </row>
    <row r="611" customFormat="false" ht="15" hidden="false" customHeight="true" outlineLevel="0" collapsed="false">
      <c r="A611" s="56" t="s">
        <v>3895</v>
      </c>
      <c r="B611" s="56" t="s">
        <v>15563</v>
      </c>
      <c r="C611" s="56" t="s">
        <v>14</v>
      </c>
      <c r="D611" s="56" t="s">
        <v>10087</v>
      </c>
      <c r="E611" s="56" t="s">
        <v>15542</v>
      </c>
      <c r="F611" s="56" t="s">
        <v>15547</v>
      </c>
      <c r="G611" s="56" t="n">
        <v>7378</v>
      </c>
      <c r="H611" s="56" t="n">
        <v>1772</v>
      </c>
      <c r="I611" s="54" t="n">
        <f aca="false">IF(G611=0,0,ROUND(H611/G611*100,2))</f>
        <v>24.02</v>
      </c>
      <c r="J611" s="56" t="s">
        <v>15540</v>
      </c>
      <c r="K611" s="56" t="n">
        <v>9</v>
      </c>
      <c r="L611" s="56" t="n">
        <v>158</v>
      </c>
      <c r="M611" s="56" t="n">
        <v>1.48</v>
      </c>
      <c r="N611" s="56" t="n">
        <v>397355</v>
      </c>
      <c r="O611" s="56" t="s">
        <v>10061</v>
      </c>
      <c r="P611" s="55" t="n">
        <f aca="false">G611-H611</f>
        <v>5606</v>
      </c>
      <c r="Q611" s="55" t="str">
        <f aca="false">IF(I611&gt;=90,"Over-Utilized",IF(I611&gt;=70,"Optimal","Under-Utilized"))</f>
        <v>Under-Utilized</v>
      </c>
      <c r="R611" s="55" t="n">
        <f aca="false">ROUND(100-I611,2)</f>
        <v>75.98</v>
      </c>
    </row>
    <row r="612" customFormat="false" ht="15" hidden="false" customHeight="true" outlineLevel="0" collapsed="false">
      <c r="A612" s="52" t="s">
        <v>2408</v>
      </c>
      <c r="B612" s="52" t="s">
        <v>15570</v>
      </c>
      <c r="C612" s="52" t="s">
        <v>11</v>
      </c>
      <c r="D612" s="52" t="s">
        <v>10112</v>
      </c>
      <c r="E612" s="52" t="s">
        <v>15560</v>
      </c>
      <c r="F612" s="52" t="s">
        <v>15547</v>
      </c>
      <c r="G612" s="52" t="n">
        <v>18449</v>
      </c>
      <c r="H612" s="52" t="n">
        <v>6173</v>
      </c>
      <c r="I612" s="54" t="n">
        <f aca="false">IF(G612=0,0,ROUND(H612/G612*100,2))</f>
        <v>33.46</v>
      </c>
      <c r="J612" s="52" t="s">
        <v>15548</v>
      </c>
      <c r="K612" s="52" t="n">
        <v>13</v>
      </c>
      <c r="L612" s="52" t="n">
        <v>25</v>
      </c>
      <c r="M612" s="52" t="n">
        <v>4.7</v>
      </c>
      <c r="N612" s="52" t="n">
        <v>94200</v>
      </c>
      <c r="O612" s="52" t="s">
        <v>10061</v>
      </c>
      <c r="P612" s="55" t="n">
        <f aca="false">G612-H612</f>
        <v>12276</v>
      </c>
      <c r="Q612" s="55" t="str">
        <f aca="false">IF(I612&gt;=90,"Over-Utilized",IF(I612&gt;=70,"Optimal","Under-Utilized"))</f>
        <v>Under-Utilized</v>
      </c>
      <c r="R612" s="55" t="n">
        <f aca="false">ROUND(100-I612,2)</f>
        <v>66.54</v>
      </c>
    </row>
    <row r="613" customFormat="false" ht="15" hidden="false" customHeight="true" outlineLevel="0" collapsed="false">
      <c r="A613" s="56" t="s">
        <v>2602</v>
      </c>
      <c r="B613" s="56" t="s">
        <v>15558</v>
      </c>
      <c r="C613" s="56" t="s">
        <v>25</v>
      </c>
      <c r="D613" s="56" t="s">
        <v>10078</v>
      </c>
      <c r="E613" s="56" t="s">
        <v>15560</v>
      </c>
      <c r="F613" s="56" t="s">
        <v>15545</v>
      </c>
      <c r="G613" s="56" t="n">
        <v>15587</v>
      </c>
      <c r="H613" s="56" t="n">
        <v>10729</v>
      </c>
      <c r="I613" s="54" t="n">
        <f aca="false">IF(G613=0,0,ROUND(H613/G613*100,2))</f>
        <v>68.83</v>
      </c>
      <c r="J613" s="56" t="s">
        <v>15548</v>
      </c>
      <c r="K613" s="56" t="n">
        <v>17</v>
      </c>
      <c r="L613" s="56" t="n">
        <v>168</v>
      </c>
      <c r="M613" s="56" t="n">
        <v>4.35</v>
      </c>
      <c r="N613" s="56" t="n">
        <v>292817</v>
      </c>
      <c r="O613" s="56" t="s">
        <v>10061</v>
      </c>
      <c r="P613" s="55" t="n">
        <f aca="false">G613-H613</f>
        <v>4858</v>
      </c>
      <c r="Q613" s="55" t="str">
        <f aca="false">IF(I613&gt;=90,"Over-Utilized",IF(I613&gt;=70,"Optimal","Under-Utilized"))</f>
        <v>Under-Utilized</v>
      </c>
      <c r="R613" s="55" t="n">
        <f aca="false">ROUND(100-I613,2)</f>
        <v>31.17</v>
      </c>
    </row>
    <row r="614" customFormat="false" ht="15" hidden="false" customHeight="true" outlineLevel="0" collapsed="false">
      <c r="A614" s="52" t="s">
        <v>2199</v>
      </c>
      <c r="B614" s="52" t="s">
        <v>15570</v>
      </c>
      <c r="C614" s="52" t="s">
        <v>11</v>
      </c>
      <c r="D614" s="52" t="s">
        <v>10095</v>
      </c>
      <c r="E614" s="52" t="s">
        <v>15550</v>
      </c>
      <c r="F614" s="52" t="s">
        <v>15547</v>
      </c>
      <c r="G614" s="52" t="n">
        <v>12857</v>
      </c>
      <c r="H614" s="52" t="n">
        <v>5018</v>
      </c>
      <c r="I614" s="54" t="n">
        <f aca="false">IF(G614=0,0,ROUND(H614/G614*100,2))</f>
        <v>39.03</v>
      </c>
      <c r="J614" s="52" t="s">
        <v>15551</v>
      </c>
      <c r="K614" s="52" t="n">
        <v>20</v>
      </c>
      <c r="L614" s="52" t="n">
        <v>27</v>
      </c>
      <c r="M614" s="52" t="n">
        <v>4.24</v>
      </c>
      <c r="N614" s="52" t="n">
        <v>321360</v>
      </c>
      <c r="O614" s="52" t="s">
        <v>10061</v>
      </c>
      <c r="P614" s="55" t="n">
        <f aca="false">G614-H614</f>
        <v>7839</v>
      </c>
      <c r="Q614" s="55" t="str">
        <f aca="false">IF(I614&gt;=90,"Over-Utilized",IF(I614&gt;=70,"Optimal","Under-Utilized"))</f>
        <v>Under-Utilized</v>
      </c>
      <c r="R614" s="55" t="n">
        <f aca="false">ROUND(100-I614,2)</f>
        <v>60.97</v>
      </c>
    </row>
    <row r="615" customFormat="false" ht="15" hidden="false" customHeight="true" outlineLevel="0" collapsed="false">
      <c r="A615" s="56" t="s">
        <v>815</v>
      </c>
      <c r="B615" s="56" t="s">
        <v>15559</v>
      </c>
      <c r="C615" s="56" t="s">
        <v>23</v>
      </c>
      <c r="D615" s="56" t="s">
        <v>10063</v>
      </c>
      <c r="E615" s="56" t="s">
        <v>15550</v>
      </c>
      <c r="F615" s="56" t="s">
        <v>15545</v>
      </c>
      <c r="G615" s="56" t="n">
        <v>30486</v>
      </c>
      <c r="H615" s="56" t="n">
        <v>3967</v>
      </c>
      <c r="I615" s="54" t="n">
        <f aca="false">IF(G615=0,0,ROUND(H615/G615*100,2))</f>
        <v>13.01</v>
      </c>
      <c r="J615" s="56" t="s">
        <v>15540</v>
      </c>
      <c r="K615" s="56" t="n">
        <v>9</v>
      </c>
      <c r="L615" s="56" t="n">
        <v>155</v>
      </c>
      <c r="M615" s="56" t="n">
        <v>3.64</v>
      </c>
      <c r="N615" s="56" t="n">
        <v>213184</v>
      </c>
      <c r="O615" s="56" t="s">
        <v>10066</v>
      </c>
      <c r="P615" s="55" t="n">
        <f aca="false">G615-H615</f>
        <v>26519</v>
      </c>
      <c r="Q615" s="55" t="str">
        <f aca="false">IF(I615&gt;=90,"Over-Utilized",IF(I615&gt;=70,"Optimal","Under-Utilized"))</f>
        <v>Under-Utilized</v>
      </c>
      <c r="R615" s="55" t="n">
        <f aca="false">ROUND(100-I615,2)</f>
        <v>86.99</v>
      </c>
    </row>
    <row r="616" customFormat="false" ht="15" hidden="false" customHeight="true" outlineLevel="0" collapsed="false">
      <c r="A616" s="52" t="s">
        <v>13744</v>
      </c>
      <c r="B616" s="52" t="s">
        <v>15564</v>
      </c>
      <c r="C616" s="52" t="s">
        <v>20</v>
      </c>
      <c r="D616" s="52" t="s">
        <v>10063</v>
      </c>
      <c r="E616" s="52" t="s">
        <v>10063</v>
      </c>
      <c r="F616" s="52" t="s">
        <v>15547</v>
      </c>
      <c r="G616" s="52" t="n">
        <v>6736</v>
      </c>
      <c r="H616" s="52" t="n">
        <v>2657</v>
      </c>
      <c r="I616" s="54" t="n">
        <f aca="false">IF(G616=0,0,ROUND(H616/G616*100,2))</f>
        <v>39.44</v>
      </c>
      <c r="J616" s="52" t="s">
        <v>15540</v>
      </c>
      <c r="K616" s="52" t="n">
        <v>7</v>
      </c>
      <c r="L616" s="52" t="n">
        <v>55</v>
      </c>
      <c r="M616" s="52" t="n">
        <v>0.65</v>
      </c>
      <c r="N616" s="52" t="n">
        <v>466763</v>
      </c>
      <c r="O616" s="52" t="s">
        <v>10066</v>
      </c>
      <c r="P616" s="55" t="n">
        <f aca="false">G616-H616</f>
        <v>4079</v>
      </c>
      <c r="Q616" s="55" t="str">
        <f aca="false">IF(I616&gt;=90,"Over-Utilized",IF(I616&gt;=70,"Optimal","Under-Utilized"))</f>
        <v>Under-Utilized</v>
      </c>
      <c r="R616" s="55" t="n">
        <f aca="false">ROUND(100-I616,2)</f>
        <v>60.56</v>
      </c>
    </row>
    <row r="617" customFormat="false" ht="15" hidden="false" customHeight="true" outlineLevel="0" collapsed="false">
      <c r="A617" s="56" t="s">
        <v>2015</v>
      </c>
      <c r="B617" s="56" t="s">
        <v>15573</v>
      </c>
      <c r="C617" s="56" t="s">
        <v>25</v>
      </c>
      <c r="D617" s="56" t="s">
        <v>10063</v>
      </c>
      <c r="E617" s="56" t="s">
        <v>15560</v>
      </c>
      <c r="F617" s="56" t="s">
        <v>15547</v>
      </c>
      <c r="G617" s="56" t="n">
        <v>43824</v>
      </c>
      <c r="H617" s="56" t="n">
        <v>21612</v>
      </c>
      <c r="I617" s="54" t="n">
        <f aca="false">IF(G617=0,0,ROUND(H617/G617*100,2))</f>
        <v>49.32</v>
      </c>
      <c r="J617" s="56" t="s">
        <v>15551</v>
      </c>
      <c r="K617" s="56" t="n">
        <v>10</v>
      </c>
      <c r="L617" s="56" t="n">
        <v>74</v>
      </c>
      <c r="M617" s="56" t="n">
        <v>1.35</v>
      </c>
      <c r="N617" s="56" t="n">
        <v>163034</v>
      </c>
      <c r="O617" s="56" t="s">
        <v>10061</v>
      </c>
      <c r="P617" s="55" t="n">
        <f aca="false">G617-H617</f>
        <v>22212</v>
      </c>
      <c r="Q617" s="55" t="str">
        <f aca="false">IF(I617&gt;=90,"Over-Utilized",IF(I617&gt;=70,"Optimal","Under-Utilized"))</f>
        <v>Under-Utilized</v>
      </c>
      <c r="R617" s="55" t="n">
        <f aca="false">ROUND(100-I617,2)</f>
        <v>50.68</v>
      </c>
    </row>
    <row r="618" customFormat="false" ht="15" hidden="false" customHeight="true" outlineLevel="0" collapsed="false">
      <c r="A618" s="52" t="s">
        <v>2761</v>
      </c>
      <c r="B618" s="52" t="s">
        <v>15546</v>
      </c>
      <c r="C618" s="52" t="s">
        <v>14</v>
      </c>
      <c r="D618" s="52" t="s">
        <v>10132</v>
      </c>
      <c r="E618" s="52" t="s">
        <v>15550</v>
      </c>
      <c r="F618" s="52" t="s">
        <v>15539</v>
      </c>
      <c r="G618" s="52" t="n">
        <v>18501</v>
      </c>
      <c r="H618" s="52" t="n">
        <v>9806</v>
      </c>
      <c r="I618" s="54" t="n">
        <f aca="false">IF(G618=0,0,ROUND(H618/G618*100,2))</f>
        <v>53</v>
      </c>
      <c r="J618" s="52" t="s">
        <v>15551</v>
      </c>
      <c r="K618" s="52" t="n">
        <v>15</v>
      </c>
      <c r="L618" s="52" t="n">
        <v>160</v>
      </c>
      <c r="M618" s="52" t="n">
        <v>0.92</v>
      </c>
      <c r="N618" s="52" t="n">
        <v>116309</v>
      </c>
      <c r="O618" s="52" t="s">
        <v>10061</v>
      </c>
      <c r="P618" s="55" t="n">
        <f aca="false">G618-H618</f>
        <v>8695</v>
      </c>
      <c r="Q618" s="55" t="str">
        <f aca="false">IF(I618&gt;=90,"Over-Utilized",IF(I618&gt;=70,"Optimal","Under-Utilized"))</f>
        <v>Under-Utilized</v>
      </c>
      <c r="R618" s="55" t="n">
        <f aca="false">ROUND(100-I618,2)</f>
        <v>47</v>
      </c>
    </row>
    <row r="619" customFormat="false" ht="15" hidden="false" customHeight="true" outlineLevel="0" collapsed="false">
      <c r="A619" s="56" t="s">
        <v>10416</v>
      </c>
      <c r="B619" s="56" t="s">
        <v>15564</v>
      </c>
      <c r="C619" s="56" t="s">
        <v>20</v>
      </c>
      <c r="D619" s="56" t="s">
        <v>10117</v>
      </c>
      <c r="E619" s="56" t="s">
        <v>15542</v>
      </c>
      <c r="F619" s="56" t="s">
        <v>15545</v>
      </c>
      <c r="G619" s="56" t="n">
        <v>4694</v>
      </c>
      <c r="H619" s="56" t="n">
        <v>4096</v>
      </c>
      <c r="I619" s="54" t="n">
        <f aca="false">IF(G619=0,0,ROUND(H619/G619*100,2))</f>
        <v>87.26</v>
      </c>
      <c r="J619" s="56" t="s">
        <v>15551</v>
      </c>
      <c r="K619" s="56" t="n">
        <v>18</v>
      </c>
      <c r="L619" s="56" t="n">
        <v>71</v>
      </c>
      <c r="M619" s="56" t="n">
        <v>1.94</v>
      </c>
      <c r="N619" s="56" t="n">
        <v>257817</v>
      </c>
      <c r="O619" s="56" t="s">
        <v>10061</v>
      </c>
      <c r="P619" s="55" t="n">
        <f aca="false">G619-H619</f>
        <v>598</v>
      </c>
      <c r="Q619" s="55" t="str">
        <f aca="false">IF(I619&gt;=90,"Over-Utilized",IF(I619&gt;=70,"Optimal","Under-Utilized"))</f>
        <v>Optimal</v>
      </c>
      <c r="R619" s="55" t="n">
        <f aca="false">ROUND(100-I619,2)</f>
        <v>12.74</v>
      </c>
    </row>
    <row r="620" customFormat="false" ht="15" hidden="false" customHeight="true" outlineLevel="0" collapsed="false">
      <c r="A620" s="52" t="s">
        <v>4245</v>
      </c>
      <c r="B620" s="52" t="s">
        <v>15541</v>
      </c>
      <c r="C620" s="52" t="s">
        <v>25</v>
      </c>
      <c r="D620" s="52" t="s">
        <v>10104</v>
      </c>
      <c r="E620" s="52" t="s">
        <v>15554</v>
      </c>
      <c r="F620" s="52" t="s">
        <v>15539</v>
      </c>
      <c r="G620" s="52" t="n">
        <v>42104</v>
      </c>
      <c r="H620" s="52" t="n">
        <v>33544</v>
      </c>
      <c r="I620" s="54" t="n">
        <f aca="false">IF(G620=0,0,ROUND(H620/G620*100,2))</f>
        <v>79.67</v>
      </c>
      <c r="J620" s="52" t="s">
        <v>15540</v>
      </c>
      <c r="K620" s="52" t="n">
        <v>5</v>
      </c>
      <c r="L620" s="52" t="n">
        <v>24</v>
      </c>
      <c r="M620" s="52" t="n">
        <v>3.21</v>
      </c>
      <c r="N620" s="52" t="n">
        <v>148235</v>
      </c>
      <c r="O620" s="52" t="s">
        <v>10061</v>
      </c>
      <c r="P620" s="55" t="n">
        <f aca="false">G620-H620</f>
        <v>8560</v>
      </c>
      <c r="Q620" s="55" t="str">
        <f aca="false">IF(I620&gt;=90,"Over-Utilized",IF(I620&gt;=70,"Optimal","Under-Utilized"))</f>
        <v>Optimal</v>
      </c>
      <c r="R620" s="55" t="n">
        <f aca="false">ROUND(100-I620,2)</f>
        <v>20.33</v>
      </c>
    </row>
    <row r="621" customFormat="false" ht="15" hidden="false" customHeight="true" outlineLevel="0" collapsed="false">
      <c r="A621" s="56" t="s">
        <v>2191</v>
      </c>
      <c r="B621" s="56" t="s">
        <v>15567</v>
      </c>
      <c r="C621" s="56" t="s">
        <v>23</v>
      </c>
      <c r="D621" s="56" t="s">
        <v>10078</v>
      </c>
      <c r="E621" s="56" t="s">
        <v>15560</v>
      </c>
      <c r="F621" s="56" t="s">
        <v>15547</v>
      </c>
      <c r="G621" s="56" t="n">
        <v>3588</v>
      </c>
      <c r="H621" s="56" t="n">
        <v>358</v>
      </c>
      <c r="I621" s="54" t="n">
        <f aca="false">IF(G621=0,0,ROUND(H621/G621*100,2))</f>
        <v>9.98</v>
      </c>
      <c r="J621" s="56" t="s">
        <v>15551</v>
      </c>
      <c r="K621" s="56" t="n">
        <v>15</v>
      </c>
      <c r="L621" s="56" t="n">
        <v>64</v>
      </c>
      <c r="M621" s="56" t="n">
        <v>3.35</v>
      </c>
      <c r="N621" s="56" t="n">
        <v>113230</v>
      </c>
      <c r="O621" s="56" t="s">
        <v>10066</v>
      </c>
      <c r="P621" s="55" t="n">
        <f aca="false">G621-H621</f>
        <v>3230</v>
      </c>
      <c r="Q621" s="55" t="str">
        <f aca="false">IF(I621&gt;=90,"Over-Utilized",IF(I621&gt;=70,"Optimal","Under-Utilized"))</f>
        <v>Under-Utilized</v>
      </c>
      <c r="R621" s="55" t="n">
        <f aca="false">ROUND(100-I621,2)</f>
        <v>90.02</v>
      </c>
    </row>
    <row r="622" customFormat="false" ht="15" hidden="false" customHeight="true" outlineLevel="0" collapsed="false">
      <c r="A622" s="52" t="s">
        <v>2025</v>
      </c>
      <c r="B622" s="52" t="s">
        <v>15575</v>
      </c>
      <c r="C622" s="52" t="s">
        <v>20</v>
      </c>
      <c r="D622" s="52" t="s">
        <v>10073</v>
      </c>
      <c r="E622" s="52" t="s">
        <v>15542</v>
      </c>
      <c r="F622" s="52" t="s">
        <v>15545</v>
      </c>
      <c r="G622" s="52" t="n">
        <v>32184</v>
      </c>
      <c r="H622" s="52" t="n">
        <v>14912</v>
      </c>
      <c r="I622" s="54" t="n">
        <f aca="false">IF(G622=0,0,ROUND(H622/G622*100,2))</f>
        <v>46.33</v>
      </c>
      <c r="J622" s="52" t="s">
        <v>15551</v>
      </c>
      <c r="K622" s="52" t="n">
        <v>15</v>
      </c>
      <c r="L622" s="52" t="n">
        <v>40</v>
      </c>
      <c r="M622" s="52" t="n">
        <v>2.66</v>
      </c>
      <c r="N622" s="52" t="n">
        <v>298733</v>
      </c>
      <c r="O622" s="52" t="s">
        <v>10061</v>
      </c>
      <c r="P622" s="55" t="n">
        <f aca="false">G622-H622</f>
        <v>17272</v>
      </c>
      <c r="Q622" s="55" t="str">
        <f aca="false">IF(I622&gt;=90,"Over-Utilized",IF(I622&gt;=70,"Optimal","Under-Utilized"))</f>
        <v>Under-Utilized</v>
      </c>
      <c r="R622" s="55" t="n">
        <f aca="false">ROUND(100-I622,2)</f>
        <v>53.67</v>
      </c>
    </row>
    <row r="623" customFormat="false" ht="15" hidden="false" customHeight="true" outlineLevel="0" collapsed="false">
      <c r="A623" s="56" t="s">
        <v>1976</v>
      </c>
      <c r="B623" s="56" t="s">
        <v>15553</v>
      </c>
      <c r="C623" s="56" t="s">
        <v>14</v>
      </c>
      <c r="D623" s="56" t="s">
        <v>10073</v>
      </c>
      <c r="E623" s="56" t="s">
        <v>15554</v>
      </c>
      <c r="F623" s="56" t="s">
        <v>15545</v>
      </c>
      <c r="G623" s="56" t="n">
        <v>43875</v>
      </c>
      <c r="H623" s="56" t="n">
        <v>2122</v>
      </c>
      <c r="I623" s="54" t="n">
        <f aca="false">IF(G623=0,0,ROUND(H623/G623*100,2))</f>
        <v>4.84</v>
      </c>
      <c r="J623" s="56" t="s">
        <v>15551</v>
      </c>
      <c r="K623" s="56" t="n">
        <v>8</v>
      </c>
      <c r="L623" s="56" t="n">
        <v>66</v>
      </c>
      <c r="M623" s="56" t="n">
        <v>1.33</v>
      </c>
      <c r="N623" s="56" t="n">
        <v>179169</v>
      </c>
      <c r="O623" s="56" t="s">
        <v>10066</v>
      </c>
      <c r="P623" s="55" t="n">
        <f aca="false">G623-H623</f>
        <v>41753</v>
      </c>
      <c r="Q623" s="55" t="str">
        <f aca="false">IF(I623&gt;=90,"Over-Utilized",IF(I623&gt;=70,"Optimal","Under-Utilized"))</f>
        <v>Under-Utilized</v>
      </c>
      <c r="R623" s="55" t="n">
        <f aca="false">ROUND(100-I623,2)</f>
        <v>95.16</v>
      </c>
    </row>
    <row r="624" customFormat="false" ht="15" hidden="false" customHeight="true" outlineLevel="0" collapsed="false">
      <c r="A624" s="52" t="s">
        <v>2619</v>
      </c>
      <c r="B624" s="52" t="s">
        <v>15572</v>
      </c>
      <c r="C624" s="52" t="s">
        <v>27</v>
      </c>
      <c r="D624" s="52" t="s">
        <v>10073</v>
      </c>
      <c r="E624" s="52" t="s">
        <v>15560</v>
      </c>
      <c r="F624" s="52" t="s">
        <v>15545</v>
      </c>
      <c r="G624" s="52" t="n">
        <v>43500</v>
      </c>
      <c r="H624" s="52" t="n">
        <v>27373</v>
      </c>
      <c r="I624" s="54" t="n">
        <f aca="false">IF(G624=0,0,ROUND(H624/G624*100,2))</f>
        <v>62.93</v>
      </c>
      <c r="J624" s="52" t="s">
        <v>15540</v>
      </c>
      <c r="K624" s="52" t="n">
        <v>15</v>
      </c>
      <c r="L624" s="52" t="n">
        <v>198</v>
      </c>
      <c r="M624" s="52" t="n">
        <v>1.4</v>
      </c>
      <c r="N624" s="52" t="n">
        <v>104489</v>
      </c>
      <c r="O624" s="52" t="s">
        <v>10061</v>
      </c>
      <c r="P624" s="55" t="n">
        <f aca="false">G624-H624</f>
        <v>16127</v>
      </c>
      <c r="Q624" s="55" t="str">
        <f aca="false">IF(I624&gt;=90,"Over-Utilized",IF(I624&gt;=70,"Optimal","Under-Utilized"))</f>
        <v>Under-Utilized</v>
      </c>
      <c r="R624" s="55" t="n">
        <f aca="false">ROUND(100-I624,2)</f>
        <v>37.07</v>
      </c>
    </row>
    <row r="625" customFormat="false" ht="15" hidden="false" customHeight="true" outlineLevel="0" collapsed="false">
      <c r="A625" s="56" t="s">
        <v>2584</v>
      </c>
      <c r="B625" s="56" t="s">
        <v>15583</v>
      </c>
      <c r="C625" s="56" t="s">
        <v>14</v>
      </c>
      <c r="D625" s="56" t="s">
        <v>10104</v>
      </c>
      <c r="E625" s="56" t="s">
        <v>15554</v>
      </c>
      <c r="F625" s="56" t="s">
        <v>15547</v>
      </c>
      <c r="G625" s="56" t="n">
        <v>14370</v>
      </c>
      <c r="H625" s="56" t="n">
        <v>5437</v>
      </c>
      <c r="I625" s="54" t="n">
        <f aca="false">IF(G625=0,0,ROUND(H625/G625*100,2))</f>
        <v>37.84</v>
      </c>
      <c r="J625" s="56" t="s">
        <v>15551</v>
      </c>
      <c r="K625" s="56" t="n">
        <v>17</v>
      </c>
      <c r="L625" s="56" t="n">
        <v>111</v>
      </c>
      <c r="M625" s="56" t="n">
        <v>3.06</v>
      </c>
      <c r="N625" s="56" t="n">
        <v>223972</v>
      </c>
      <c r="O625" s="56" t="s">
        <v>10061</v>
      </c>
      <c r="P625" s="55" t="n">
        <f aca="false">G625-H625</f>
        <v>8933</v>
      </c>
      <c r="Q625" s="55" t="str">
        <f aca="false">IF(I625&gt;=90,"Over-Utilized",IF(I625&gt;=70,"Optimal","Under-Utilized"))</f>
        <v>Under-Utilized</v>
      </c>
      <c r="R625" s="55" t="n">
        <f aca="false">ROUND(100-I625,2)</f>
        <v>62.16</v>
      </c>
    </row>
    <row r="626" customFormat="false" ht="15" hidden="false" customHeight="true" outlineLevel="0" collapsed="false">
      <c r="A626" s="52" t="s">
        <v>5069</v>
      </c>
      <c r="B626" s="52" t="s">
        <v>15570</v>
      </c>
      <c r="C626" s="52" t="s">
        <v>11</v>
      </c>
      <c r="D626" s="52" t="s">
        <v>10058</v>
      </c>
      <c r="E626" s="52" t="s">
        <v>15560</v>
      </c>
      <c r="F626" s="52" t="s">
        <v>15539</v>
      </c>
      <c r="G626" s="52" t="n">
        <v>27764</v>
      </c>
      <c r="H626" s="52" t="n">
        <v>11021</v>
      </c>
      <c r="I626" s="54" t="n">
        <f aca="false">IF(G626=0,0,ROUND(H626/G626*100,2))</f>
        <v>39.7</v>
      </c>
      <c r="J626" s="52" t="s">
        <v>15548</v>
      </c>
      <c r="K626" s="52" t="n">
        <v>9</v>
      </c>
      <c r="L626" s="52" t="n">
        <v>124</v>
      </c>
      <c r="M626" s="52" t="n">
        <v>3.85</v>
      </c>
      <c r="N626" s="52" t="n">
        <v>119051</v>
      </c>
      <c r="O626" s="52" t="s">
        <v>10066</v>
      </c>
      <c r="P626" s="55" t="n">
        <f aca="false">G626-H626</f>
        <v>16743</v>
      </c>
      <c r="Q626" s="55" t="str">
        <f aca="false">IF(I626&gt;=90,"Over-Utilized",IF(I626&gt;=70,"Optimal","Under-Utilized"))</f>
        <v>Under-Utilized</v>
      </c>
      <c r="R626" s="55" t="n">
        <f aca="false">ROUND(100-I626,2)</f>
        <v>60.3</v>
      </c>
    </row>
    <row r="627" customFormat="false" ht="15" hidden="false" customHeight="true" outlineLevel="0" collapsed="false">
      <c r="A627" s="56" t="s">
        <v>15591</v>
      </c>
      <c r="B627" s="56" t="s">
        <v>15575</v>
      </c>
      <c r="C627" s="56" t="s">
        <v>20</v>
      </c>
      <c r="D627" s="56" t="s">
        <v>10190</v>
      </c>
      <c r="E627" s="56" t="s">
        <v>15550</v>
      </c>
      <c r="F627" s="56" t="s">
        <v>15547</v>
      </c>
      <c r="G627" s="56" t="n">
        <v>18828</v>
      </c>
      <c r="H627" s="56" t="n">
        <v>17202</v>
      </c>
      <c r="I627" s="54" t="n">
        <f aca="false">IF(G627=0,0,ROUND(H627/G627*100,2))</f>
        <v>91.36</v>
      </c>
      <c r="J627" s="56" t="s">
        <v>15548</v>
      </c>
      <c r="K627" s="56" t="n">
        <v>20</v>
      </c>
      <c r="L627" s="56" t="n">
        <v>50</v>
      </c>
      <c r="M627" s="56" t="n">
        <v>1.33</v>
      </c>
      <c r="N627" s="56" t="n">
        <v>449286</v>
      </c>
      <c r="O627" s="56" t="s">
        <v>10061</v>
      </c>
      <c r="P627" s="55" t="n">
        <f aca="false">G627-H627</f>
        <v>1626</v>
      </c>
      <c r="Q627" s="55" t="str">
        <f aca="false">IF(I627&gt;=90,"Over-Utilized",IF(I627&gt;=70,"Optimal","Under-Utilized"))</f>
        <v>Over-Utilized</v>
      </c>
      <c r="R627" s="55" t="n">
        <f aca="false">ROUND(100-I627,2)</f>
        <v>8.64</v>
      </c>
    </row>
    <row r="628" customFormat="false" ht="15" hidden="false" customHeight="true" outlineLevel="0" collapsed="false">
      <c r="A628" s="52" t="s">
        <v>4865</v>
      </c>
      <c r="B628" s="52" t="s">
        <v>15568</v>
      </c>
      <c r="C628" s="52" t="s">
        <v>17</v>
      </c>
      <c r="D628" s="52" t="s">
        <v>10069</v>
      </c>
      <c r="E628" s="52" t="s">
        <v>15542</v>
      </c>
      <c r="F628" s="52" t="s">
        <v>15539</v>
      </c>
      <c r="G628" s="52" t="n">
        <v>48995</v>
      </c>
      <c r="H628" s="52" t="n">
        <v>17704</v>
      </c>
      <c r="I628" s="54" t="n">
        <f aca="false">IF(G628=0,0,ROUND(H628/G628*100,2))</f>
        <v>36.13</v>
      </c>
      <c r="J628" s="52" t="s">
        <v>15551</v>
      </c>
      <c r="K628" s="52" t="n">
        <v>13</v>
      </c>
      <c r="L628" s="52" t="n">
        <v>194</v>
      </c>
      <c r="M628" s="52" t="n">
        <v>1.39</v>
      </c>
      <c r="N628" s="52" t="n">
        <v>338528</v>
      </c>
      <c r="O628" s="52" t="s">
        <v>10061</v>
      </c>
      <c r="P628" s="55" t="n">
        <f aca="false">G628-H628</f>
        <v>31291</v>
      </c>
      <c r="Q628" s="55" t="str">
        <f aca="false">IF(I628&gt;=90,"Over-Utilized",IF(I628&gt;=70,"Optimal","Under-Utilized"))</f>
        <v>Under-Utilized</v>
      </c>
      <c r="R628" s="55" t="n">
        <f aca="false">ROUND(100-I628,2)</f>
        <v>63.87</v>
      </c>
    </row>
    <row r="629" customFormat="false" ht="15" hidden="false" customHeight="true" outlineLevel="0" collapsed="false">
      <c r="A629" s="56" t="s">
        <v>2043</v>
      </c>
      <c r="B629" s="56" t="s">
        <v>15583</v>
      </c>
      <c r="C629" s="56" t="s">
        <v>14</v>
      </c>
      <c r="D629" s="56" t="s">
        <v>10073</v>
      </c>
      <c r="E629" s="56" t="s">
        <v>15560</v>
      </c>
      <c r="F629" s="56" t="s">
        <v>15545</v>
      </c>
      <c r="G629" s="56" t="n">
        <v>26984</v>
      </c>
      <c r="H629" s="56" t="n">
        <v>13840</v>
      </c>
      <c r="I629" s="54" t="n">
        <f aca="false">IF(G629=0,0,ROUND(H629/G629*100,2))</f>
        <v>51.29</v>
      </c>
      <c r="J629" s="56" t="s">
        <v>15548</v>
      </c>
      <c r="K629" s="56" t="n">
        <v>15</v>
      </c>
      <c r="L629" s="56" t="n">
        <v>88</v>
      </c>
      <c r="M629" s="56" t="n">
        <v>1.46</v>
      </c>
      <c r="N629" s="56" t="n">
        <v>133198</v>
      </c>
      <c r="O629" s="56" t="s">
        <v>10066</v>
      </c>
      <c r="P629" s="55" t="n">
        <f aca="false">G629-H629</f>
        <v>13144</v>
      </c>
      <c r="Q629" s="55" t="str">
        <f aca="false">IF(I629&gt;=90,"Over-Utilized",IF(I629&gt;=70,"Optimal","Under-Utilized"))</f>
        <v>Under-Utilized</v>
      </c>
      <c r="R629" s="55" t="n">
        <f aca="false">ROUND(100-I629,2)</f>
        <v>48.71</v>
      </c>
    </row>
    <row r="630" customFormat="false" ht="15" hidden="false" customHeight="true" outlineLevel="0" collapsed="false">
      <c r="A630" s="52" t="s">
        <v>10296</v>
      </c>
      <c r="B630" s="52" t="s">
        <v>15578</v>
      </c>
      <c r="C630" s="52" t="s">
        <v>17</v>
      </c>
      <c r="D630" s="52" t="s">
        <v>10095</v>
      </c>
      <c r="E630" s="52" t="s">
        <v>15550</v>
      </c>
      <c r="F630" s="52" t="s">
        <v>15547</v>
      </c>
      <c r="G630" s="52" t="n">
        <v>36725</v>
      </c>
      <c r="H630" s="52" t="n">
        <v>5377</v>
      </c>
      <c r="I630" s="54" t="n">
        <f aca="false">IF(G630=0,0,ROUND(H630/G630*100,2))</f>
        <v>14.64</v>
      </c>
      <c r="J630" s="52" t="s">
        <v>15551</v>
      </c>
      <c r="K630" s="52" t="n">
        <v>19</v>
      </c>
      <c r="L630" s="52" t="n">
        <v>46</v>
      </c>
      <c r="M630" s="52" t="n">
        <v>1.05</v>
      </c>
      <c r="N630" s="52" t="n">
        <v>328970</v>
      </c>
      <c r="O630" s="52" t="s">
        <v>10061</v>
      </c>
      <c r="P630" s="55" t="n">
        <f aca="false">G630-H630</f>
        <v>31348</v>
      </c>
      <c r="Q630" s="55" t="str">
        <f aca="false">IF(I630&gt;=90,"Over-Utilized",IF(I630&gt;=70,"Optimal","Under-Utilized"))</f>
        <v>Under-Utilized</v>
      </c>
      <c r="R630" s="55" t="n">
        <f aca="false">ROUND(100-I630,2)</f>
        <v>85.36</v>
      </c>
    </row>
    <row r="631" customFormat="false" ht="15" hidden="false" customHeight="true" outlineLevel="0" collapsed="false">
      <c r="A631" s="56" t="s">
        <v>4120</v>
      </c>
      <c r="B631" s="56" t="s">
        <v>15549</v>
      </c>
      <c r="C631" s="56" t="s">
        <v>27</v>
      </c>
      <c r="D631" s="56" t="s">
        <v>10190</v>
      </c>
      <c r="E631" s="56" t="s">
        <v>15550</v>
      </c>
      <c r="F631" s="56" t="s">
        <v>15539</v>
      </c>
      <c r="G631" s="56" t="n">
        <v>42836</v>
      </c>
      <c r="H631" s="56" t="n">
        <v>10038</v>
      </c>
      <c r="I631" s="54" t="n">
        <f aca="false">IF(G631=0,0,ROUND(H631/G631*100,2))</f>
        <v>23.43</v>
      </c>
      <c r="J631" s="56" t="s">
        <v>15548</v>
      </c>
      <c r="K631" s="56" t="n">
        <v>7</v>
      </c>
      <c r="L631" s="56" t="n">
        <v>165</v>
      </c>
      <c r="M631" s="56" t="n">
        <v>3.37</v>
      </c>
      <c r="N631" s="56" t="n">
        <v>64822</v>
      </c>
      <c r="O631" s="56" t="s">
        <v>10061</v>
      </c>
      <c r="P631" s="55" t="n">
        <f aca="false">G631-H631</f>
        <v>32798</v>
      </c>
      <c r="Q631" s="55" t="str">
        <f aca="false">IF(I631&gt;=90,"Over-Utilized",IF(I631&gt;=70,"Optimal","Under-Utilized"))</f>
        <v>Under-Utilized</v>
      </c>
      <c r="R631" s="55" t="n">
        <f aca="false">ROUND(100-I631,2)</f>
        <v>76.57</v>
      </c>
    </row>
    <row r="632" customFormat="false" ht="15" hidden="false" customHeight="true" outlineLevel="0" collapsed="false">
      <c r="A632" s="52" t="s">
        <v>6543</v>
      </c>
      <c r="B632" s="52" t="s">
        <v>15566</v>
      </c>
      <c r="C632" s="52" t="s">
        <v>11</v>
      </c>
      <c r="D632" s="52" t="s">
        <v>10073</v>
      </c>
      <c r="E632" s="52" t="s">
        <v>15560</v>
      </c>
      <c r="F632" s="52" t="s">
        <v>15545</v>
      </c>
      <c r="G632" s="52" t="n">
        <v>26829</v>
      </c>
      <c r="H632" s="52" t="n">
        <v>4660</v>
      </c>
      <c r="I632" s="54" t="n">
        <f aca="false">IF(G632=0,0,ROUND(H632/G632*100,2))</f>
        <v>17.37</v>
      </c>
      <c r="J632" s="52" t="s">
        <v>15540</v>
      </c>
      <c r="K632" s="52" t="n">
        <v>20</v>
      </c>
      <c r="L632" s="52" t="n">
        <v>94</v>
      </c>
      <c r="M632" s="52" t="n">
        <v>1.39</v>
      </c>
      <c r="N632" s="52" t="n">
        <v>74496</v>
      </c>
      <c r="O632" s="52" t="s">
        <v>10066</v>
      </c>
      <c r="P632" s="55" t="n">
        <f aca="false">G632-H632</f>
        <v>22169</v>
      </c>
      <c r="Q632" s="55" t="str">
        <f aca="false">IF(I632&gt;=90,"Over-Utilized",IF(I632&gt;=70,"Optimal","Under-Utilized"))</f>
        <v>Under-Utilized</v>
      </c>
      <c r="R632" s="55" t="n">
        <f aca="false">ROUND(100-I632,2)</f>
        <v>82.63</v>
      </c>
    </row>
    <row r="633" customFormat="false" ht="15" hidden="false" customHeight="true" outlineLevel="0" collapsed="false">
      <c r="A633" s="56" t="s">
        <v>4220</v>
      </c>
      <c r="B633" s="56" t="s">
        <v>15565</v>
      </c>
      <c r="C633" s="56" t="s">
        <v>11</v>
      </c>
      <c r="D633" s="56" t="s">
        <v>10095</v>
      </c>
      <c r="E633" s="56" t="s">
        <v>15542</v>
      </c>
      <c r="F633" s="56" t="s">
        <v>15545</v>
      </c>
      <c r="G633" s="56" t="n">
        <v>14921</v>
      </c>
      <c r="H633" s="56" t="n">
        <v>11100</v>
      </c>
      <c r="I633" s="54" t="n">
        <f aca="false">IF(G633=0,0,ROUND(H633/G633*100,2))</f>
        <v>74.39</v>
      </c>
      <c r="J633" s="56" t="s">
        <v>15551</v>
      </c>
      <c r="K633" s="56" t="n">
        <v>2</v>
      </c>
      <c r="L633" s="56" t="n">
        <v>22</v>
      </c>
      <c r="M633" s="56" t="n">
        <v>4.78</v>
      </c>
      <c r="N633" s="56" t="n">
        <v>247236</v>
      </c>
      <c r="O633" s="56" t="s">
        <v>10061</v>
      </c>
      <c r="P633" s="55" t="n">
        <f aca="false">G633-H633</f>
        <v>3821</v>
      </c>
      <c r="Q633" s="55" t="str">
        <f aca="false">IF(I633&gt;=90,"Over-Utilized",IF(I633&gt;=70,"Optimal","Under-Utilized"))</f>
        <v>Optimal</v>
      </c>
      <c r="R633" s="55" t="n">
        <f aca="false">ROUND(100-I633,2)</f>
        <v>25.61</v>
      </c>
    </row>
    <row r="634" customFormat="false" ht="15" hidden="false" customHeight="true" outlineLevel="0" collapsed="false">
      <c r="A634" s="52" t="s">
        <v>11196</v>
      </c>
      <c r="B634" s="52" t="s">
        <v>15571</v>
      </c>
      <c r="C634" s="52" t="s">
        <v>27</v>
      </c>
      <c r="D634" s="52" t="s">
        <v>10087</v>
      </c>
      <c r="E634" s="52" t="s">
        <v>15542</v>
      </c>
      <c r="F634" s="52" t="s">
        <v>15539</v>
      </c>
      <c r="G634" s="52" t="n">
        <v>20886</v>
      </c>
      <c r="H634" s="52" t="n">
        <v>13382</v>
      </c>
      <c r="I634" s="54" t="n">
        <f aca="false">IF(G634=0,0,ROUND(H634/G634*100,2))</f>
        <v>64.07</v>
      </c>
      <c r="J634" s="52" t="s">
        <v>15540</v>
      </c>
      <c r="K634" s="52" t="n">
        <v>19</v>
      </c>
      <c r="L634" s="52" t="n">
        <v>66</v>
      </c>
      <c r="M634" s="52" t="n">
        <v>2.44</v>
      </c>
      <c r="N634" s="52" t="n">
        <v>357928</v>
      </c>
      <c r="O634" s="52" t="s">
        <v>10061</v>
      </c>
      <c r="P634" s="55" t="n">
        <f aca="false">G634-H634</f>
        <v>7504</v>
      </c>
      <c r="Q634" s="55" t="str">
        <f aca="false">IF(I634&gt;=90,"Over-Utilized",IF(I634&gt;=70,"Optimal","Under-Utilized"))</f>
        <v>Under-Utilized</v>
      </c>
      <c r="R634" s="55" t="n">
        <f aca="false">ROUND(100-I634,2)</f>
        <v>35.93</v>
      </c>
    </row>
    <row r="635" customFormat="false" ht="15" hidden="false" customHeight="true" outlineLevel="0" collapsed="false">
      <c r="A635" s="56" t="s">
        <v>2273</v>
      </c>
      <c r="B635" s="56" t="s">
        <v>15564</v>
      </c>
      <c r="C635" s="56" t="s">
        <v>20</v>
      </c>
      <c r="D635" s="56" t="s">
        <v>10104</v>
      </c>
      <c r="E635" s="56" t="s">
        <v>15542</v>
      </c>
      <c r="F635" s="56" t="s">
        <v>15539</v>
      </c>
      <c r="G635" s="56" t="n">
        <v>38032</v>
      </c>
      <c r="H635" s="56" t="n">
        <v>20570</v>
      </c>
      <c r="I635" s="54" t="n">
        <f aca="false">IF(G635=0,0,ROUND(H635/G635*100,2))</f>
        <v>54.09</v>
      </c>
      <c r="J635" s="56" t="s">
        <v>15548</v>
      </c>
      <c r="K635" s="56" t="n">
        <v>13</v>
      </c>
      <c r="L635" s="56" t="n">
        <v>196</v>
      </c>
      <c r="M635" s="56" t="n">
        <v>0.57</v>
      </c>
      <c r="N635" s="56" t="n">
        <v>197141</v>
      </c>
      <c r="O635" s="56" t="s">
        <v>10061</v>
      </c>
      <c r="P635" s="55" t="n">
        <f aca="false">G635-H635</f>
        <v>17462</v>
      </c>
      <c r="Q635" s="55" t="str">
        <f aca="false">IF(I635&gt;=90,"Over-Utilized",IF(I635&gt;=70,"Optimal","Under-Utilized"))</f>
        <v>Under-Utilized</v>
      </c>
      <c r="R635" s="55" t="n">
        <f aca="false">ROUND(100-I635,2)</f>
        <v>45.91</v>
      </c>
    </row>
    <row r="636" customFormat="false" ht="15" hidden="false" customHeight="true" outlineLevel="0" collapsed="false">
      <c r="A636" s="52" t="s">
        <v>6909</v>
      </c>
      <c r="B636" s="52" t="s">
        <v>15552</v>
      </c>
      <c r="C636" s="52" t="s">
        <v>27</v>
      </c>
      <c r="D636" s="52" t="s">
        <v>10078</v>
      </c>
      <c r="E636" s="52" t="s">
        <v>15542</v>
      </c>
      <c r="F636" s="52" t="s">
        <v>15547</v>
      </c>
      <c r="G636" s="52" t="n">
        <v>42498</v>
      </c>
      <c r="H636" s="52" t="n">
        <v>28295</v>
      </c>
      <c r="I636" s="54" t="n">
        <f aca="false">IF(G636=0,0,ROUND(H636/G636*100,2))</f>
        <v>66.58</v>
      </c>
      <c r="J636" s="52" t="s">
        <v>15540</v>
      </c>
      <c r="K636" s="52" t="n">
        <v>14</v>
      </c>
      <c r="L636" s="52" t="n">
        <v>154</v>
      </c>
      <c r="M636" s="52" t="n">
        <v>3.88</v>
      </c>
      <c r="N636" s="52" t="n">
        <v>115854</v>
      </c>
      <c r="O636" s="52" t="s">
        <v>10061</v>
      </c>
      <c r="P636" s="55" t="n">
        <f aca="false">G636-H636</f>
        <v>14203</v>
      </c>
      <c r="Q636" s="55" t="str">
        <f aca="false">IF(I636&gt;=90,"Over-Utilized",IF(I636&gt;=70,"Optimal","Under-Utilized"))</f>
        <v>Under-Utilized</v>
      </c>
      <c r="R636" s="55" t="n">
        <f aca="false">ROUND(100-I636,2)</f>
        <v>33.42</v>
      </c>
    </row>
    <row r="637" customFormat="false" ht="15" hidden="false" customHeight="true" outlineLevel="0" collapsed="false">
      <c r="A637" s="56" t="s">
        <v>3178</v>
      </c>
      <c r="B637" s="56" t="s">
        <v>15552</v>
      </c>
      <c r="C637" s="56" t="s">
        <v>27</v>
      </c>
      <c r="D637" s="56" t="s">
        <v>10095</v>
      </c>
      <c r="E637" s="56" t="s">
        <v>15550</v>
      </c>
      <c r="F637" s="56" t="s">
        <v>15539</v>
      </c>
      <c r="G637" s="56" t="n">
        <v>30355</v>
      </c>
      <c r="H637" s="56" t="n">
        <v>24365</v>
      </c>
      <c r="I637" s="54" t="n">
        <f aca="false">IF(G637=0,0,ROUND(H637/G637*100,2))</f>
        <v>80.27</v>
      </c>
      <c r="J637" s="56" t="s">
        <v>15540</v>
      </c>
      <c r="K637" s="56" t="n">
        <v>15</v>
      </c>
      <c r="L637" s="56" t="n">
        <v>148</v>
      </c>
      <c r="M637" s="56" t="n">
        <v>4.19</v>
      </c>
      <c r="N637" s="56" t="n">
        <v>322582</v>
      </c>
      <c r="O637" s="56" t="s">
        <v>10061</v>
      </c>
      <c r="P637" s="55" t="n">
        <f aca="false">G637-H637</f>
        <v>5990</v>
      </c>
      <c r="Q637" s="55" t="str">
        <f aca="false">IF(I637&gt;=90,"Over-Utilized",IF(I637&gt;=70,"Optimal","Under-Utilized"))</f>
        <v>Optimal</v>
      </c>
      <c r="R637" s="55" t="n">
        <f aca="false">ROUND(100-I637,2)</f>
        <v>19.73</v>
      </c>
    </row>
    <row r="638" customFormat="false" ht="15" hidden="false" customHeight="true" outlineLevel="0" collapsed="false">
      <c r="A638" s="52" t="s">
        <v>4358</v>
      </c>
      <c r="B638" s="52" t="s">
        <v>15546</v>
      </c>
      <c r="C638" s="52" t="s">
        <v>14</v>
      </c>
      <c r="D638" s="52" t="s">
        <v>10095</v>
      </c>
      <c r="E638" s="52" t="s">
        <v>15550</v>
      </c>
      <c r="F638" s="52" t="s">
        <v>15547</v>
      </c>
      <c r="G638" s="52" t="n">
        <v>4594</v>
      </c>
      <c r="H638" s="52" t="n">
        <v>3280</v>
      </c>
      <c r="I638" s="54" t="n">
        <f aca="false">IF(G638=0,0,ROUND(H638/G638*100,2))</f>
        <v>71.4</v>
      </c>
      <c r="J638" s="52" t="s">
        <v>15551</v>
      </c>
      <c r="K638" s="52" t="n">
        <v>9</v>
      </c>
      <c r="L638" s="52" t="n">
        <v>74</v>
      </c>
      <c r="M638" s="52" t="n">
        <v>3.37</v>
      </c>
      <c r="N638" s="52" t="n">
        <v>443857</v>
      </c>
      <c r="O638" s="52" t="s">
        <v>10066</v>
      </c>
      <c r="P638" s="55" t="n">
        <f aca="false">G638-H638</f>
        <v>1314</v>
      </c>
      <c r="Q638" s="55" t="str">
        <f aca="false">IF(I638&gt;=90,"Over-Utilized",IF(I638&gt;=70,"Optimal","Under-Utilized"))</f>
        <v>Optimal</v>
      </c>
      <c r="R638" s="55" t="n">
        <f aca="false">ROUND(100-I638,2)</f>
        <v>28.6</v>
      </c>
    </row>
    <row r="639" customFormat="false" ht="15" hidden="false" customHeight="true" outlineLevel="0" collapsed="false">
      <c r="A639" s="56" t="s">
        <v>2334</v>
      </c>
      <c r="B639" s="56" t="s">
        <v>15583</v>
      </c>
      <c r="C639" s="56" t="s">
        <v>14</v>
      </c>
      <c r="D639" s="56" t="s">
        <v>10069</v>
      </c>
      <c r="E639" s="56" t="s">
        <v>15560</v>
      </c>
      <c r="F639" s="56" t="s">
        <v>15545</v>
      </c>
      <c r="G639" s="56" t="n">
        <v>27067</v>
      </c>
      <c r="H639" s="56" t="n">
        <v>3752</v>
      </c>
      <c r="I639" s="54" t="n">
        <f aca="false">IF(G639=0,0,ROUND(H639/G639*100,2))</f>
        <v>13.86</v>
      </c>
      <c r="J639" s="56" t="s">
        <v>15551</v>
      </c>
      <c r="K639" s="56" t="n">
        <v>14</v>
      </c>
      <c r="L639" s="56" t="n">
        <v>32</v>
      </c>
      <c r="M639" s="56" t="n">
        <v>2.96</v>
      </c>
      <c r="N639" s="56" t="n">
        <v>491144</v>
      </c>
      <c r="O639" s="56" t="s">
        <v>10066</v>
      </c>
      <c r="P639" s="55" t="n">
        <f aca="false">G639-H639</f>
        <v>23315</v>
      </c>
      <c r="Q639" s="55" t="str">
        <f aca="false">IF(I639&gt;=90,"Over-Utilized",IF(I639&gt;=70,"Optimal","Under-Utilized"))</f>
        <v>Under-Utilized</v>
      </c>
      <c r="R639" s="55" t="n">
        <f aca="false">ROUND(100-I639,2)</f>
        <v>86.14</v>
      </c>
    </row>
    <row r="640" customFormat="false" ht="15" hidden="false" customHeight="true" outlineLevel="0" collapsed="false">
      <c r="A640" s="52" t="s">
        <v>2723</v>
      </c>
      <c r="B640" s="52" t="s">
        <v>15559</v>
      </c>
      <c r="C640" s="52" t="s">
        <v>23</v>
      </c>
      <c r="D640" s="52" t="s">
        <v>10087</v>
      </c>
      <c r="E640" s="52" t="s">
        <v>10063</v>
      </c>
      <c r="F640" s="52" t="s">
        <v>15539</v>
      </c>
      <c r="G640" s="52" t="n">
        <v>33909</v>
      </c>
      <c r="H640" s="52" t="n">
        <v>26965</v>
      </c>
      <c r="I640" s="54" t="n">
        <f aca="false">IF(G640=0,0,ROUND(H640/G640*100,2))</f>
        <v>79.52</v>
      </c>
      <c r="J640" s="52" t="s">
        <v>15551</v>
      </c>
      <c r="K640" s="52" t="n">
        <v>18</v>
      </c>
      <c r="L640" s="52" t="n">
        <v>130</v>
      </c>
      <c r="M640" s="52" t="n">
        <v>4.74</v>
      </c>
      <c r="N640" s="52" t="n">
        <v>327233</v>
      </c>
      <c r="O640" s="52" t="s">
        <v>10061</v>
      </c>
      <c r="P640" s="55" t="n">
        <f aca="false">G640-H640</f>
        <v>6944</v>
      </c>
      <c r="Q640" s="55" t="str">
        <f aca="false">IF(I640&gt;=90,"Over-Utilized",IF(I640&gt;=70,"Optimal","Under-Utilized"))</f>
        <v>Optimal</v>
      </c>
      <c r="R640" s="55" t="n">
        <f aca="false">ROUND(100-I640,2)</f>
        <v>20.48</v>
      </c>
    </row>
    <row r="641" customFormat="false" ht="15" hidden="false" customHeight="true" outlineLevel="0" collapsed="false">
      <c r="A641" s="56" t="s">
        <v>1776</v>
      </c>
      <c r="B641" s="56" t="s">
        <v>15549</v>
      </c>
      <c r="C641" s="56" t="s">
        <v>27</v>
      </c>
      <c r="D641" s="56" t="s">
        <v>10058</v>
      </c>
      <c r="E641" s="56" t="s">
        <v>15550</v>
      </c>
      <c r="F641" s="56" t="s">
        <v>15539</v>
      </c>
      <c r="G641" s="56" t="n">
        <v>17422</v>
      </c>
      <c r="H641" s="56" t="n">
        <v>10197</v>
      </c>
      <c r="I641" s="54" t="n">
        <f aca="false">IF(G641=0,0,ROUND(H641/G641*100,2))</f>
        <v>58.53</v>
      </c>
      <c r="J641" s="56" t="s">
        <v>15551</v>
      </c>
      <c r="K641" s="56" t="n">
        <v>13</v>
      </c>
      <c r="L641" s="56" t="n">
        <v>31</v>
      </c>
      <c r="M641" s="56" t="n">
        <v>2.84</v>
      </c>
      <c r="N641" s="56" t="n">
        <v>242260</v>
      </c>
      <c r="O641" s="56" t="s">
        <v>10061</v>
      </c>
      <c r="P641" s="55" t="n">
        <f aca="false">G641-H641</f>
        <v>7225</v>
      </c>
      <c r="Q641" s="55" t="str">
        <f aca="false">IF(I641&gt;=90,"Over-Utilized",IF(I641&gt;=70,"Optimal","Under-Utilized"))</f>
        <v>Under-Utilized</v>
      </c>
      <c r="R641" s="55" t="n">
        <f aca="false">ROUND(100-I641,2)</f>
        <v>41.47</v>
      </c>
    </row>
    <row r="642" customFormat="false" ht="15" hidden="false" customHeight="true" outlineLevel="0" collapsed="false">
      <c r="A642" s="52" t="s">
        <v>9958</v>
      </c>
      <c r="B642" s="52" t="s">
        <v>15546</v>
      </c>
      <c r="C642" s="52" t="s">
        <v>14</v>
      </c>
      <c r="D642" s="52" t="s">
        <v>10073</v>
      </c>
      <c r="E642" s="52" t="s">
        <v>15560</v>
      </c>
      <c r="F642" s="52" t="s">
        <v>15539</v>
      </c>
      <c r="G642" s="52" t="n">
        <v>6680</v>
      </c>
      <c r="H642" s="52" t="n">
        <v>2180</v>
      </c>
      <c r="I642" s="54" t="n">
        <f aca="false">IF(G642=0,0,ROUND(H642/G642*100,2))</f>
        <v>32.63</v>
      </c>
      <c r="J642" s="52" t="s">
        <v>15551</v>
      </c>
      <c r="K642" s="52" t="n">
        <v>9</v>
      </c>
      <c r="L642" s="52" t="n">
        <v>188</v>
      </c>
      <c r="M642" s="52" t="n">
        <v>3.45</v>
      </c>
      <c r="N642" s="52" t="n">
        <v>440972</v>
      </c>
      <c r="O642" s="52" t="s">
        <v>10061</v>
      </c>
      <c r="P642" s="55" t="n">
        <f aca="false">G642-H642</f>
        <v>4500</v>
      </c>
      <c r="Q642" s="55" t="str">
        <f aca="false">IF(I642&gt;=90,"Over-Utilized",IF(I642&gt;=70,"Optimal","Under-Utilized"))</f>
        <v>Under-Utilized</v>
      </c>
      <c r="R642" s="55" t="n">
        <f aca="false">ROUND(100-I642,2)</f>
        <v>67.37</v>
      </c>
    </row>
    <row r="643" customFormat="false" ht="15" hidden="false" customHeight="true" outlineLevel="0" collapsed="false">
      <c r="A643" s="56" t="s">
        <v>6267</v>
      </c>
      <c r="B643" s="56" t="s">
        <v>15570</v>
      </c>
      <c r="C643" s="56" t="s">
        <v>11</v>
      </c>
      <c r="D643" s="56" t="s">
        <v>10078</v>
      </c>
      <c r="E643" s="56" t="s">
        <v>10063</v>
      </c>
      <c r="F643" s="56" t="s">
        <v>15547</v>
      </c>
      <c r="G643" s="56" t="n">
        <v>2812</v>
      </c>
      <c r="H643" s="56" t="n">
        <v>796</v>
      </c>
      <c r="I643" s="54" t="n">
        <f aca="false">IF(G643=0,0,ROUND(H643/G643*100,2))</f>
        <v>28.31</v>
      </c>
      <c r="J643" s="56" t="s">
        <v>15540</v>
      </c>
      <c r="K643" s="56" t="n">
        <v>17</v>
      </c>
      <c r="L643" s="56" t="n">
        <v>117</v>
      </c>
      <c r="M643" s="56" t="n">
        <v>3.14</v>
      </c>
      <c r="N643" s="56" t="n">
        <v>412025</v>
      </c>
      <c r="O643" s="56" t="s">
        <v>10061</v>
      </c>
      <c r="P643" s="55" t="n">
        <f aca="false">G643-H643</f>
        <v>2016</v>
      </c>
      <c r="Q643" s="55" t="str">
        <f aca="false">IF(I643&gt;=90,"Over-Utilized",IF(I643&gt;=70,"Optimal","Under-Utilized"))</f>
        <v>Under-Utilized</v>
      </c>
      <c r="R643" s="55" t="n">
        <f aca="false">ROUND(100-I643,2)</f>
        <v>71.69</v>
      </c>
    </row>
    <row r="644" customFormat="false" ht="15" hidden="false" customHeight="true" outlineLevel="0" collapsed="false">
      <c r="A644" s="52" t="s">
        <v>5509</v>
      </c>
      <c r="B644" s="52" t="s">
        <v>15553</v>
      </c>
      <c r="C644" s="52" t="s">
        <v>14</v>
      </c>
      <c r="D644" s="52" t="s">
        <v>10190</v>
      </c>
      <c r="E644" s="52" t="s">
        <v>15544</v>
      </c>
      <c r="F644" s="52" t="s">
        <v>15539</v>
      </c>
      <c r="G644" s="52" t="n">
        <v>33363</v>
      </c>
      <c r="H644" s="52" t="n">
        <v>20041</v>
      </c>
      <c r="I644" s="54" t="n">
        <f aca="false">IF(G644=0,0,ROUND(H644/G644*100,2))</f>
        <v>60.07</v>
      </c>
      <c r="J644" s="52" t="s">
        <v>15548</v>
      </c>
      <c r="K644" s="52" t="n">
        <v>4</v>
      </c>
      <c r="L644" s="52" t="n">
        <v>182</v>
      </c>
      <c r="M644" s="52" t="n">
        <v>4.44</v>
      </c>
      <c r="N644" s="52" t="n">
        <v>121974</v>
      </c>
      <c r="O644" s="52" t="s">
        <v>10061</v>
      </c>
      <c r="P644" s="55" t="n">
        <f aca="false">G644-H644</f>
        <v>13322</v>
      </c>
      <c r="Q644" s="55" t="str">
        <f aca="false">IF(I644&gt;=90,"Over-Utilized",IF(I644&gt;=70,"Optimal","Under-Utilized"))</f>
        <v>Under-Utilized</v>
      </c>
      <c r="R644" s="55" t="n">
        <f aca="false">ROUND(100-I644,2)</f>
        <v>39.93</v>
      </c>
    </row>
    <row r="645" customFormat="false" ht="15" hidden="false" customHeight="true" outlineLevel="0" collapsed="false">
      <c r="A645" s="56" t="s">
        <v>3091</v>
      </c>
      <c r="B645" s="56" t="s">
        <v>15555</v>
      </c>
      <c r="C645" s="56" t="s">
        <v>17</v>
      </c>
      <c r="D645" s="56" t="s">
        <v>10104</v>
      </c>
      <c r="E645" s="56" t="s">
        <v>15554</v>
      </c>
      <c r="F645" s="56" t="s">
        <v>15547</v>
      </c>
      <c r="G645" s="56" t="n">
        <v>26267</v>
      </c>
      <c r="H645" s="56" t="n">
        <v>7347</v>
      </c>
      <c r="I645" s="54" t="n">
        <f aca="false">IF(G645=0,0,ROUND(H645/G645*100,2))</f>
        <v>27.97</v>
      </c>
      <c r="J645" s="56" t="s">
        <v>15548</v>
      </c>
      <c r="K645" s="56" t="n">
        <v>2</v>
      </c>
      <c r="L645" s="56" t="n">
        <v>170</v>
      </c>
      <c r="M645" s="56" t="n">
        <v>1.19</v>
      </c>
      <c r="N645" s="56" t="n">
        <v>310973</v>
      </c>
      <c r="O645" s="56" t="s">
        <v>10061</v>
      </c>
      <c r="P645" s="55" t="n">
        <f aca="false">G645-H645</f>
        <v>18920</v>
      </c>
      <c r="Q645" s="55" t="str">
        <f aca="false">IF(I645&gt;=90,"Over-Utilized",IF(I645&gt;=70,"Optimal","Under-Utilized"))</f>
        <v>Under-Utilized</v>
      </c>
      <c r="R645" s="55" t="n">
        <f aca="false">ROUND(100-I645,2)</f>
        <v>72.03</v>
      </c>
    </row>
    <row r="646" customFormat="false" ht="15" hidden="false" customHeight="true" outlineLevel="0" collapsed="false">
      <c r="A646" s="52" t="s">
        <v>5921</v>
      </c>
      <c r="B646" s="52" t="s">
        <v>15582</v>
      </c>
      <c r="C646" s="52" t="s">
        <v>23</v>
      </c>
      <c r="D646" s="52" t="s">
        <v>10132</v>
      </c>
      <c r="E646" s="52" t="s">
        <v>15542</v>
      </c>
      <c r="F646" s="52" t="s">
        <v>15539</v>
      </c>
      <c r="G646" s="52" t="n">
        <v>15172</v>
      </c>
      <c r="H646" s="52" t="n">
        <v>1499</v>
      </c>
      <c r="I646" s="54" t="n">
        <f aca="false">IF(G646=0,0,ROUND(H646/G646*100,2))</f>
        <v>9.88</v>
      </c>
      <c r="J646" s="52" t="s">
        <v>15551</v>
      </c>
      <c r="K646" s="52" t="n">
        <v>8</v>
      </c>
      <c r="L646" s="52" t="n">
        <v>183</v>
      </c>
      <c r="M646" s="52" t="n">
        <v>0.8</v>
      </c>
      <c r="N646" s="52" t="n">
        <v>395610</v>
      </c>
      <c r="O646" s="52" t="s">
        <v>10061</v>
      </c>
      <c r="P646" s="55" t="n">
        <f aca="false">G646-H646</f>
        <v>13673</v>
      </c>
      <c r="Q646" s="55" t="str">
        <f aca="false">IF(I646&gt;=90,"Over-Utilized",IF(I646&gt;=70,"Optimal","Under-Utilized"))</f>
        <v>Under-Utilized</v>
      </c>
      <c r="R646" s="55" t="n">
        <f aca="false">ROUND(100-I646,2)</f>
        <v>90.12</v>
      </c>
    </row>
    <row r="647" customFormat="false" ht="15" hidden="false" customHeight="true" outlineLevel="0" collapsed="false">
      <c r="A647" s="56" t="s">
        <v>7044</v>
      </c>
      <c r="B647" s="56" t="s">
        <v>15555</v>
      </c>
      <c r="C647" s="56" t="s">
        <v>17</v>
      </c>
      <c r="D647" s="56" t="s">
        <v>10117</v>
      </c>
      <c r="E647" s="56" t="s">
        <v>15550</v>
      </c>
      <c r="F647" s="56" t="s">
        <v>15547</v>
      </c>
      <c r="G647" s="56" t="n">
        <v>12007</v>
      </c>
      <c r="H647" s="56" t="n">
        <v>8246</v>
      </c>
      <c r="I647" s="54" t="n">
        <f aca="false">IF(G647=0,0,ROUND(H647/G647*100,2))</f>
        <v>68.68</v>
      </c>
      <c r="J647" s="56" t="s">
        <v>15551</v>
      </c>
      <c r="K647" s="56" t="n">
        <v>15</v>
      </c>
      <c r="L647" s="56" t="n">
        <v>133</v>
      </c>
      <c r="M647" s="56" t="n">
        <v>1.34</v>
      </c>
      <c r="N647" s="56" t="n">
        <v>425185</v>
      </c>
      <c r="O647" s="56" t="s">
        <v>10061</v>
      </c>
      <c r="P647" s="55" t="n">
        <f aca="false">G647-H647</f>
        <v>3761</v>
      </c>
      <c r="Q647" s="55" t="str">
        <f aca="false">IF(I647&gt;=90,"Over-Utilized",IF(I647&gt;=70,"Optimal","Under-Utilized"))</f>
        <v>Under-Utilized</v>
      </c>
      <c r="R647" s="55" t="n">
        <f aca="false">ROUND(100-I647,2)</f>
        <v>31.32</v>
      </c>
    </row>
    <row r="648" customFormat="false" ht="15" hidden="false" customHeight="true" outlineLevel="0" collapsed="false">
      <c r="A648" s="52" t="s">
        <v>556</v>
      </c>
      <c r="B648" s="52" t="s">
        <v>15577</v>
      </c>
      <c r="C648" s="52" t="s">
        <v>11</v>
      </c>
      <c r="D648" s="52" t="s">
        <v>10132</v>
      </c>
      <c r="E648" s="52" t="s">
        <v>15560</v>
      </c>
      <c r="F648" s="52" t="s">
        <v>15539</v>
      </c>
      <c r="G648" s="52" t="n">
        <v>23785</v>
      </c>
      <c r="H648" s="52" t="n">
        <v>20104</v>
      </c>
      <c r="I648" s="54" t="n">
        <f aca="false">IF(G648=0,0,ROUND(H648/G648*100,2))</f>
        <v>84.52</v>
      </c>
      <c r="J648" s="52" t="s">
        <v>15540</v>
      </c>
      <c r="K648" s="52" t="n">
        <v>17</v>
      </c>
      <c r="L648" s="52" t="n">
        <v>172</v>
      </c>
      <c r="M648" s="52" t="n">
        <v>1.94</v>
      </c>
      <c r="N648" s="52" t="n">
        <v>456822</v>
      </c>
      <c r="O648" s="52" t="s">
        <v>10061</v>
      </c>
      <c r="P648" s="55" t="n">
        <f aca="false">G648-H648</f>
        <v>3681</v>
      </c>
      <c r="Q648" s="55" t="str">
        <f aca="false">IF(I648&gt;=90,"Over-Utilized",IF(I648&gt;=70,"Optimal","Under-Utilized"))</f>
        <v>Optimal</v>
      </c>
      <c r="R648" s="55" t="n">
        <f aca="false">ROUND(100-I648,2)</f>
        <v>15.48</v>
      </c>
    </row>
    <row r="649" customFormat="false" ht="15" hidden="false" customHeight="true" outlineLevel="0" collapsed="false">
      <c r="A649" s="56" t="s">
        <v>946</v>
      </c>
      <c r="B649" s="56" t="s">
        <v>15555</v>
      </c>
      <c r="C649" s="56" t="s">
        <v>17</v>
      </c>
      <c r="D649" s="56" t="s">
        <v>10190</v>
      </c>
      <c r="E649" s="56" t="s">
        <v>15544</v>
      </c>
      <c r="F649" s="56" t="s">
        <v>15539</v>
      </c>
      <c r="G649" s="56" t="n">
        <v>46819</v>
      </c>
      <c r="H649" s="56" t="n">
        <v>673</v>
      </c>
      <c r="I649" s="54" t="n">
        <f aca="false">IF(G649=0,0,ROUND(H649/G649*100,2))</f>
        <v>1.44</v>
      </c>
      <c r="J649" s="56" t="s">
        <v>15551</v>
      </c>
      <c r="K649" s="56" t="n">
        <v>4</v>
      </c>
      <c r="L649" s="56" t="n">
        <v>128</v>
      </c>
      <c r="M649" s="56" t="n">
        <v>2.19</v>
      </c>
      <c r="N649" s="56" t="n">
        <v>204239</v>
      </c>
      <c r="O649" s="56" t="s">
        <v>10061</v>
      </c>
      <c r="P649" s="55" t="n">
        <f aca="false">G649-H649</f>
        <v>46146</v>
      </c>
      <c r="Q649" s="55" t="str">
        <f aca="false">IF(I649&gt;=90,"Over-Utilized",IF(I649&gt;=70,"Optimal","Under-Utilized"))</f>
        <v>Under-Utilized</v>
      </c>
      <c r="R649" s="55" t="n">
        <f aca="false">ROUND(100-I649,2)</f>
        <v>98.56</v>
      </c>
    </row>
    <row r="650" customFormat="false" ht="15" hidden="false" customHeight="true" outlineLevel="0" collapsed="false">
      <c r="A650" s="52" t="s">
        <v>2290</v>
      </c>
      <c r="B650" s="52" t="s">
        <v>15562</v>
      </c>
      <c r="C650" s="52" t="s">
        <v>25</v>
      </c>
      <c r="D650" s="52" t="s">
        <v>10104</v>
      </c>
      <c r="E650" s="52" t="s">
        <v>15550</v>
      </c>
      <c r="F650" s="52" t="s">
        <v>15545</v>
      </c>
      <c r="G650" s="52" t="n">
        <v>12414</v>
      </c>
      <c r="H650" s="52" t="n">
        <v>5117</v>
      </c>
      <c r="I650" s="54" t="n">
        <f aca="false">IF(G650=0,0,ROUND(H650/G650*100,2))</f>
        <v>41.22</v>
      </c>
      <c r="J650" s="52" t="s">
        <v>15548</v>
      </c>
      <c r="K650" s="52" t="n">
        <v>18</v>
      </c>
      <c r="L650" s="52" t="n">
        <v>133</v>
      </c>
      <c r="M650" s="52" t="n">
        <v>1.01</v>
      </c>
      <c r="N650" s="52" t="n">
        <v>460915</v>
      </c>
      <c r="O650" s="52" t="s">
        <v>10061</v>
      </c>
      <c r="P650" s="55" t="n">
        <f aca="false">G650-H650</f>
        <v>7297</v>
      </c>
      <c r="Q650" s="55" t="str">
        <f aca="false">IF(I650&gt;=90,"Over-Utilized",IF(I650&gt;=70,"Optimal","Under-Utilized"))</f>
        <v>Under-Utilized</v>
      </c>
      <c r="R650" s="55" t="n">
        <f aca="false">ROUND(100-I650,2)</f>
        <v>58.78</v>
      </c>
    </row>
    <row r="651" customFormat="false" ht="15" hidden="false" customHeight="true" outlineLevel="0" collapsed="false">
      <c r="A651" s="56" t="s">
        <v>983</v>
      </c>
      <c r="B651" s="56" t="s">
        <v>15549</v>
      </c>
      <c r="C651" s="56" t="s">
        <v>27</v>
      </c>
      <c r="D651" s="56" t="s">
        <v>10087</v>
      </c>
      <c r="E651" s="56" t="s">
        <v>15544</v>
      </c>
      <c r="F651" s="56" t="s">
        <v>15547</v>
      </c>
      <c r="G651" s="56" t="n">
        <v>48106</v>
      </c>
      <c r="H651" s="56" t="n">
        <v>32596</v>
      </c>
      <c r="I651" s="54" t="n">
        <f aca="false">IF(G651=0,0,ROUND(H651/G651*100,2))</f>
        <v>67.76</v>
      </c>
      <c r="J651" s="56" t="s">
        <v>15548</v>
      </c>
      <c r="K651" s="56" t="n">
        <v>16</v>
      </c>
      <c r="L651" s="56" t="n">
        <v>170</v>
      </c>
      <c r="M651" s="56" t="n">
        <v>0.76</v>
      </c>
      <c r="N651" s="56" t="n">
        <v>371989</v>
      </c>
      <c r="O651" s="56" t="s">
        <v>10066</v>
      </c>
      <c r="P651" s="55" t="n">
        <f aca="false">G651-H651</f>
        <v>15510</v>
      </c>
      <c r="Q651" s="55" t="str">
        <f aca="false">IF(I651&gt;=90,"Over-Utilized",IF(I651&gt;=70,"Optimal","Under-Utilized"))</f>
        <v>Under-Utilized</v>
      </c>
      <c r="R651" s="55" t="n">
        <f aca="false">ROUND(100-I651,2)</f>
        <v>32.24</v>
      </c>
    </row>
    <row r="652" customFormat="false" ht="15" hidden="false" customHeight="true" outlineLevel="0" collapsed="false">
      <c r="A652" s="52" t="s">
        <v>4370</v>
      </c>
      <c r="B652" s="52" t="s">
        <v>15578</v>
      </c>
      <c r="C652" s="52" t="s">
        <v>17</v>
      </c>
      <c r="D652" s="52" t="s">
        <v>10104</v>
      </c>
      <c r="E652" s="52" t="s">
        <v>15550</v>
      </c>
      <c r="F652" s="52" t="s">
        <v>15547</v>
      </c>
      <c r="G652" s="52" t="n">
        <v>9740</v>
      </c>
      <c r="H652" s="52" t="n">
        <v>8207</v>
      </c>
      <c r="I652" s="54" t="n">
        <f aca="false">IF(G652=0,0,ROUND(H652/G652*100,2))</f>
        <v>84.26</v>
      </c>
      <c r="J652" s="52" t="s">
        <v>15540</v>
      </c>
      <c r="K652" s="52" t="n">
        <v>3</v>
      </c>
      <c r="L652" s="52" t="n">
        <v>21</v>
      </c>
      <c r="M652" s="52" t="n">
        <v>3.3</v>
      </c>
      <c r="N652" s="52" t="n">
        <v>345555</v>
      </c>
      <c r="O652" s="52" t="s">
        <v>10061</v>
      </c>
      <c r="P652" s="55" t="n">
        <f aca="false">G652-H652</f>
        <v>1533</v>
      </c>
      <c r="Q652" s="55" t="str">
        <f aca="false">IF(I652&gt;=90,"Over-Utilized",IF(I652&gt;=70,"Optimal","Under-Utilized"))</f>
        <v>Optimal</v>
      </c>
      <c r="R652" s="55" t="n">
        <f aca="false">ROUND(100-I652,2)</f>
        <v>15.74</v>
      </c>
    </row>
    <row r="653" customFormat="false" ht="15" hidden="false" customHeight="true" outlineLevel="0" collapsed="false">
      <c r="A653" s="56" t="s">
        <v>1909</v>
      </c>
      <c r="B653" s="56" t="s">
        <v>15562</v>
      </c>
      <c r="C653" s="56" t="s">
        <v>25</v>
      </c>
      <c r="D653" s="56" t="s">
        <v>10190</v>
      </c>
      <c r="E653" s="56" t="s">
        <v>10063</v>
      </c>
      <c r="F653" s="56" t="s">
        <v>15539</v>
      </c>
      <c r="G653" s="56" t="n">
        <v>36737</v>
      </c>
      <c r="H653" s="56" t="n">
        <v>13545</v>
      </c>
      <c r="I653" s="54" t="n">
        <f aca="false">IF(G653=0,0,ROUND(H653/G653*100,2))</f>
        <v>36.87</v>
      </c>
      <c r="J653" s="56" t="s">
        <v>15551</v>
      </c>
      <c r="K653" s="56" t="n">
        <v>5</v>
      </c>
      <c r="L653" s="56" t="n">
        <v>55</v>
      </c>
      <c r="M653" s="56" t="n">
        <v>4.27</v>
      </c>
      <c r="N653" s="56" t="n">
        <v>125479</v>
      </c>
      <c r="O653" s="56" t="s">
        <v>10066</v>
      </c>
      <c r="P653" s="55" t="n">
        <f aca="false">G653-H653</f>
        <v>23192</v>
      </c>
      <c r="Q653" s="55" t="str">
        <f aca="false">IF(I653&gt;=90,"Over-Utilized",IF(I653&gt;=70,"Optimal","Under-Utilized"))</f>
        <v>Under-Utilized</v>
      </c>
      <c r="R653" s="55" t="n">
        <f aca="false">ROUND(100-I653,2)</f>
        <v>63.13</v>
      </c>
    </row>
    <row r="654" customFormat="false" ht="15" hidden="false" customHeight="true" outlineLevel="0" collapsed="false">
      <c r="A654" s="52" t="s">
        <v>3499</v>
      </c>
      <c r="B654" s="52" t="s">
        <v>15561</v>
      </c>
      <c r="C654" s="52" t="s">
        <v>20</v>
      </c>
      <c r="D654" s="52" t="s">
        <v>10069</v>
      </c>
      <c r="E654" s="52" t="s">
        <v>15544</v>
      </c>
      <c r="F654" s="52" t="s">
        <v>15539</v>
      </c>
      <c r="G654" s="52" t="n">
        <v>45647</v>
      </c>
      <c r="H654" s="52" t="n">
        <v>1126</v>
      </c>
      <c r="I654" s="54" t="n">
        <f aca="false">IF(G654=0,0,ROUND(H654/G654*100,2))</f>
        <v>2.47</v>
      </c>
      <c r="J654" s="52" t="s">
        <v>15548</v>
      </c>
      <c r="K654" s="52" t="n">
        <v>7</v>
      </c>
      <c r="L654" s="52" t="n">
        <v>77</v>
      </c>
      <c r="M654" s="52" t="n">
        <v>3.64</v>
      </c>
      <c r="N654" s="52" t="n">
        <v>295873</v>
      </c>
      <c r="O654" s="52" t="s">
        <v>10061</v>
      </c>
      <c r="P654" s="55" t="n">
        <f aca="false">G654-H654</f>
        <v>44521</v>
      </c>
      <c r="Q654" s="55" t="str">
        <f aca="false">IF(I654&gt;=90,"Over-Utilized",IF(I654&gt;=70,"Optimal","Under-Utilized"))</f>
        <v>Under-Utilized</v>
      </c>
      <c r="R654" s="55" t="n">
        <f aca="false">ROUND(100-I654,2)</f>
        <v>97.53</v>
      </c>
    </row>
    <row r="655" customFormat="false" ht="15" hidden="false" customHeight="true" outlineLevel="0" collapsed="false">
      <c r="A655" s="56" t="s">
        <v>2980</v>
      </c>
      <c r="B655" s="56" t="s">
        <v>15564</v>
      </c>
      <c r="C655" s="56" t="s">
        <v>20</v>
      </c>
      <c r="D655" s="56" t="s">
        <v>10112</v>
      </c>
      <c r="E655" s="56" t="s">
        <v>15542</v>
      </c>
      <c r="F655" s="56" t="s">
        <v>15545</v>
      </c>
      <c r="G655" s="56" t="n">
        <v>49236</v>
      </c>
      <c r="H655" s="56" t="n">
        <v>23257</v>
      </c>
      <c r="I655" s="54" t="n">
        <f aca="false">IF(G655=0,0,ROUND(H655/G655*100,2))</f>
        <v>47.24</v>
      </c>
      <c r="J655" s="56" t="s">
        <v>15548</v>
      </c>
      <c r="K655" s="56" t="n">
        <v>13</v>
      </c>
      <c r="L655" s="56" t="n">
        <v>47</v>
      </c>
      <c r="M655" s="56" t="n">
        <v>3.45</v>
      </c>
      <c r="N655" s="56" t="n">
        <v>69319</v>
      </c>
      <c r="O655" s="56" t="s">
        <v>10061</v>
      </c>
      <c r="P655" s="55" t="n">
        <f aca="false">G655-H655</f>
        <v>25979</v>
      </c>
      <c r="Q655" s="55" t="str">
        <f aca="false">IF(I655&gt;=90,"Over-Utilized",IF(I655&gt;=70,"Optimal","Under-Utilized"))</f>
        <v>Under-Utilized</v>
      </c>
      <c r="R655" s="55" t="n">
        <f aca="false">ROUND(100-I655,2)</f>
        <v>52.76</v>
      </c>
    </row>
    <row r="656" customFormat="false" ht="15" hidden="false" customHeight="true" outlineLevel="0" collapsed="false">
      <c r="A656" s="52" t="s">
        <v>2807</v>
      </c>
      <c r="B656" s="52" t="s">
        <v>15555</v>
      </c>
      <c r="C656" s="52" t="s">
        <v>17</v>
      </c>
      <c r="D656" s="52" t="s">
        <v>10087</v>
      </c>
      <c r="E656" s="52" t="s">
        <v>15542</v>
      </c>
      <c r="F656" s="52" t="s">
        <v>15539</v>
      </c>
      <c r="G656" s="52" t="n">
        <v>15433</v>
      </c>
      <c r="H656" s="52" t="n">
        <v>2130</v>
      </c>
      <c r="I656" s="54" t="n">
        <f aca="false">IF(G656=0,0,ROUND(H656/G656*100,2))</f>
        <v>13.8</v>
      </c>
      <c r="J656" s="52" t="s">
        <v>15540</v>
      </c>
      <c r="K656" s="52" t="n">
        <v>11</v>
      </c>
      <c r="L656" s="52" t="n">
        <v>52</v>
      </c>
      <c r="M656" s="52" t="n">
        <v>2.88</v>
      </c>
      <c r="N656" s="52" t="n">
        <v>457410</v>
      </c>
      <c r="O656" s="52" t="s">
        <v>10061</v>
      </c>
      <c r="P656" s="55" t="n">
        <f aca="false">G656-H656</f>
        <v>13303</v>
      </c>
      <c r="Q656" s="55" t="str">
        <f aca="false">IF(I656&gt;=90,"Over-Utilized",IF(I656&gt;=70,"Optimal","Under-Utilized"))</f>
        <v>Under-Utilized</v>
      </c>
      <c r="R656" s="55" t="n">
        <f aca="false">ROUND(100-I656,2)</f>
        <v>86.2</v>
      </c>
    </row>
    <row r="657" customFormat="false" ht="15" hidden="false" customHeight="true" outlineLevel="0" collapsed="false">
      <c r="A657" s="56" t="s">
        <v>5906</v>
      </c>
      <c r="B657" s="56" t="s">
        <v>15567</v>
      </c>
      <c r="C657" s="56" t="s">
        <v>23</v>
      </c>
      <c r="D657" s="56" t="s">
        <v>10063</v>
      </c>
      <c r="E657" s="56" t="s">
        <v>10063</v>
      </c>
      <c r="F657" s="56" t="s">
        <v>15547</v>
      </c>
      <c r="G657" s="56" t="n">
        <v>26315</v>
      </c>
      <c r="H657" s="56" t="n">
        <v>16490</v>
      </c>
      <c r="I657" s="54" t="n">
        <f aca="false">IF(G657=0,0,ROUND(H657/G657*100,2))</f>
        <v>62.66</v>
      </c>
      <c r="J657" s="56" t="s">
        <v>15540</v>
      </c>
      <c r="K657" s="56" t="n">
        <v>16</v>
      </c>
      <c r="L657" s="56" t="n">
        <v>139</v>
      </c>
      <c r="M657" s="56" t="n">
        <v>1</v>
      </c>
      <c r="N657" s="56" t="n">
        <v>411442</v>
      </c>
      <c r="O657" s="56" t="s">
        <v>10066</v>
      </c>
      <c r="P657" s="55" t="n">
        <f aca="false">G657-H657</f>
        <v>9825</v>
      </c>
      <c r="Q657" s="55" t="str">
        <f aca="false">IF(I657&gt;=90,"Over-Utilized",IF(I657&gt;=70,"Optimal","Under-Utilized"))</f>
        <v>Under-Utilized</v>
      </c>
      <c r="R657" s="55" t="n">
        <f aca="false">ROUND(100-I657,2)</f>
        <v>37.34</v>
      </c>
    </row>
    <row r="658" customFormat="false" ht="15" hidden="false" customHeight="true" outlineLevel="0" collapsed="false">
      <c r="A658" s="52" t="s">
        <v>1125</v>
      </c>
      <c r="B658" s="52" t="s">
        <v>15541</v>
      </c>
      <c r="C658" s="52" t="s">
        <v>25</v>
      </c>
      <c r="D658" s="52" t="s">
        <v>10112</v>
      </c>
      <c r="E658" s="52" t="s">
        <v>15550</v>
      </c>
      <c r="F658" s="52" t="s">
        <v>15539</v>
      </c>
      <c r="G658" s="52" t="n">
        <v>49625</v>
      </c>
      <c r="H658" s="52" t="n">
        <v>35493</v>
      </c>
      <c r="I658" s="54" t="n">
        <f aca="false">IF(G658=0,0,ROUND(H658/G658*100,2))</f>
        <v>71.52</v>
      </c>
      <c r="J658" s="52" t="s">
        <v>15548</v>
      </c>
      <c r="K658" s="52" t="n">
        <v>7</v>
      </c>
      <c r="L658" s="52" t="n">
        <v>91</v>
      </c>
      <c r="M658" s="52" t="n">
        <v>0.93</v>
      </c>
      <c r="N658" s="52" t="n">
        <v>134961</v>
      </c>
      <c r="O658" s="52" t="s">
        <v>10066</v>
      </c>
      <c r="P658" s="55" t="n">
        <f aca="false">G658-H658</f>
        <v>14132</v>
      </c>
      <c r="Q658" s="55" t="str">
        <f aca="false">IF(I658&gt;=90,"Over-Utilized",IF(I658&gt;=70,"Optimal","Under-Utilized"))</f>
        <v>Optimal</v>
      </c>
      <c r="R658" s="55" t="n">
        <f aca="false">ROUND(100-I658,2)</f>
        <v>28.48</v>
      </c>
    </row>
    <row r="659" customFormat="false" ht="15" hidden="false" customHeight="true" outlineLevel="0" collapsed="false">
      <c r="A659" s="56" t="s">
        <v>6660</v>
      </c>
      <c r="B659" s="56" t="s">
        <v>15541</v>
      </c>
      <c r="C659" s="56" t="s">
        <v>25</v>
      </c>
      <c r="D659" s="56" t="s">
        <v>10095</v>
      </c>
      <c r="E659" s="56" t="s">
        <v>15550</v>
      </c>
      <c r="F659" s="56" t="s">
        <v>15547</v>
      </c>
      <c r="G659" s="56" t="n">
        <v>17815</v>
      </c>
      <c r="H659" s="56" t="n">
        <v>5847</v>
      </c>
      <c r="I659" s="54" t="n">
        <f aca="false">IF(G659=0,0,ROUND(H659/G659*100,2))</f>
        <v>32.82</v>
      </c>
      <c r="J659" s="56" t="s">
        <v>15548</v>
      </c>
      <c r="K659" s="56" t="n">
        <v>7</v>
      </c>
      <c r="L659" s="56" t="n">
        <v>20</v>
      </c>
      <c r="M659" s="56" t="n">
        <v>3.27</v>
      </c>
      <c r="N659" s="56" t="n">
        <v>184490</v>
      </c>
      <c r="O659" s="56" t="s">
        <v>10066</v>
      </c>
      <c r="P659" s="55" t="n">
        <f aca="false">G659-H659</f>
        <v>11968</v>
      </c>
      <c r="Q659" s="55" t="str">
        <f aca="false">IF(I659&gt;=90,"Over-Utilized",IF(I659&gt;=70,"Optimal","Under-Utilized"))</f>
        <v>Under-Utilized</v>
      </c>
      <c r="R659" s="55" t="n">
        <f aca="false">ROUND(100-I659,2)</f>
        <v>67.18</v>
      </c>
    </row>
    <row r="660" customFormat="false" ht="15" hidden="false" customHeight="true" outlineLevel="0" collapsed="false">
      <c r="A660" s="52" t="s">
        <v>6649</v>
      </c>
      <c r="B660" s="52" t="s">
        <v>15561</v>
      </c>
      <c r="C660" s="52" t="s">
        <v>20</v>
      </c>
      <c r="D660" s="52" t="s">
        <v>10073</v>
      </c>
      <c r="E660" s="52" t="s">
        <v>10063</v>
      </c>
      <c r="F660" s="52" t="s">
        <v>15547</v>
      </c>
      <c r="G660" s="52" t="n">
        <v>23151</v>
      </c>
      <c r="H660" s="52" t="n">
        <v>7139</v>
      </c>
      <c r="I660" s="54" t="n">
        <f aca="false">IF(G660=0,0,ROUND(H660/G660*100,2))</f>
        <v>30.84</v>
      </c>
      <c r="J660" s="52" t="s">
        <v>15540</v>
      </c>
      <c r="K660" s="52" t="n">
        <v>8</v>
      </c>
      <c r="L660" s="52" t="n">
        <v>29</v>
      </c>
      <c r="M660" s="52" t="n">
        <v>3.24</v>
      </c>
      <c r="N660" s="52" t="n">
        <v>176455</v>
      </c>
      <c r="O660" s="52" t="s">
        <v>10061</v>
      </c>
      <c r="P660" s="55" t="n">
        <f aca="false">G660-H660</f>
        <v>16012</v>
      </c>
      <c r="Q660" s="55" t="str">
        <f aca="false">IF(I660&gt;=90,"Over-Utilized",IF(I660&gt;=70,"Optimal","Under-Utilized"))</f>
        <v>Under-Utilized</v>
      </c>
      <c r="R660" s="55" t="n">
        <f aca="false">ROUND(100-I660,2)</f>
        <v>69.16</v>
      </c>
    </row>
    <row r="661" customFormat="false" ht="15" hidden="false" customHeight="true" outlineLevel="0" collapsed="false">
      <c r="A661" s="56" t="s">
        <v>3513</v>
      </c>
      <c r="B661" s="56" t="s">
        <v>15555</v>
      </c>
      <c r="C661" s="56" t="s">
        <v>17</v>
      </c>
      <c r="D661" s="56" t="s">
        <v>10095</v>
      </c>
      <c r="E661" s="56" t="s">
        <v>15554</v>
      </c>
      <c r="F661" s="56" t="s">
        <v>15545</v>
      </c>
      <c r="G661" s="56" t="n">
        <v>44564</v>
      </c>
      <c r="H661" s="56" t="n">
        <v>22760</v>
      </c>
      <c r="I661" s="54" t="n">
        <f aca="false">IF(G661=0,0,ROUND(H661/G661*100,2))</f>
        <v>51.07</v>
      </c>
      <c r="J661" s="56" t="s">
        <v>15548</v>
      </c>
      <c r="K661" s="56" t="n">
        <v>18</v>
      </c>
      <c r="L661" s="56" t="n">
        <v>76</v>
      </c>
      <c r="M661" s="56" t="n">
        <v>2.76</v>
      </c>
      <c r="N661" s="56" t="n">
        <v>123717</v>
      </c>
      <c r="O661" s="56" t="s">
        <v>10061</v>
      </c>
      <c r="P661" s="55" t="n">
        <f aca="false">G661-H661</f>
        <v>21804</v>
      </c>
      <c r="Q661" s="55" t="str">
        <f aca="false">IF(I661&gt;=90,"Over-Utilized",IF(I661&gt;=70,"Optimal","Under-Utilized"))</f>
        <v>Under-Utilized</v>
      </c>
      <c r="R661" s="55" t="n">
        <f aca="false">ROUND(100-I661,2)</f>
        <v>48.93</v>
      </c>
    </row>
    <row r="662" customFormat="false" ht="15" hidden="false" customHeight="true" outlineLevel="0" collapsed="false">
      <c r="A662" s="52" t="s">
        <v>2654</v>
      </c>
      <c r="B662" s="52" t="s">
        <v>15583</v>
      </c>
      <c r="C662" s="52" t="s">
        <v>14</v>
      </c>
      <c r="D662" s="52" t="s">
        <v>10132</v>
      </c>
      <c r="E662" s="52" t="s">
        <v>15542</v>
      </c>
      <c r="F662" s="52" t="s">
        <v>15539</v>
      </c>
      <c r="G662" s="52" t="n">
        <v>33072</v>
      </c>
      <c r="H662" s="52" t="n">
        <v>14933</v>
      </c>
      <c r="I662" s="54" t="n">
        <f aca="false">IF(G662=0,0,ROUND(H662/G662*100,2))</f>
        <v>45.15</v>
      </c>
      <c r="J662" s="52" t="s">
        <v>15540</v>
      </c>
      <c r="K662" s="52" t="n">
        <v>15</v>
      </c>
      <c r="L662" s="52" t="n">
        <v>125</v>
      </c>
      <c r="M662" s="52" t="n">
        <v>3.24</v>
      </c>
      <c r="N662" s="52" t="n">
        <v>72280</v>
      </c>
      <c r="O662" s="52" t="s">
        <v>10061</v>
      </c>
      <c r="P662" s="55" t="n">
        <f aca="false">G662-H662</f>
        <v>18139</v>
      </c>
      <c r="Q662" s="55" t="str">
        <f aca="false">IF(I662&gt;=90,"Over-Utilized",IF(I662&gt;=70,"Optimal","Under-Utilized"))</f>
        <v>Under-Utilized</v>
      </c>
      <c r="R662" s="55" t="n">
        <f aca="false">ROUND(100-I662,2)</f>
        <v>54.85</v>
      </c>
    </row>
    <row r="663" customFormat="false" ht="15" hidden="false" customHeight="true" outlineLevel="0" collapsed="false">
      <c r="A663" s="56" t="s">
        <v>3190</v>
      </c>
      <c r="B663" s="56" t="s">
        <v>15577</v>
      </c>
      <c r="C663" s="56" t="s">
        <v>11</v>
      </c>
      <c r="D663" s="56" t="s">
        <v>10190</v>
      </c>
      <c r="E663" s="56" t="s">
        <v>15542</v>
      </c>
      <c r="F663" s="56" t="s">
        <v>15545</v>
      </c>
      <c r="G663" s="56" t="n">
        <v>43929</v>
      </c>
      <c r="H663" s="56" t="n">
        <v>15191</v>
      </c>
      <c r="I663" s="54" t="n">
        <f aca="false">IF(G663=0,0,ROUND(H663/G663*100,2))</f>
        <v>34.58</v>
      </c>
      <c r="J663" s="56" t="s">
        <v>15540</v>
      </c>
      <c r="K663" s="56" t="n">
        <v>11</v>
      </c>
      <c r="L663" s="56" t="n">
        <v>20</v>
      </c>
      <c r="M663" s="56" t="n">
        <v>2.03</v>
      </c>
      <c r="N663" s="56" t="n">
        <v>279472</v>
      </c>
      <c r="O663" s="56" t="s">
        <v>10061</v>
      </c>
      <c r="P663" s="55" t="n">
        <f aca="false">G663-H663</f>
        <v>28738</v>
      </c>
      <c r="Q663" s="55" t="str">
        <f aca="false">IF(I663&gt;=90,"Over-Utilized",IF(I663&gt;=70,"Optimal","Under-Utilized"))</f>
        <v>Under-Utilized</v>
      </c>
      <c r="R663" s="55" t="n">
        <f aca="false">ROUND(100-I663,2)</f>
        <v>65.42</v>
      </c>
    </row>
    <row r="664" customFormat="false" ht="15" hidden="false" customHeight="true" outlineLevel="0" collapsed="false">
      <c r="A664" s="52" t="s">
        <v>5707</v>
      </c>
      <c r="B664" s="52" t="s">
        <v>15543</v>
      </c>
      <c r="C664" s="52" t="s">
        <v>27</v>
      </c>
      <c r="D664" s="52" t="s">
        <v>10095</v>
      </c>
      <c r="E664" s="52" t="s">
        <v>15550</v>
      </c>
      <c r="F664" s="52" t="s">
        <v>15545</v>
      </c>
      <c r="G664" s="52" t="n">
        <v>48047</v>
      </c>
      <c r="H664" s="52" t="n">
        <v>809</v>
      </c>
      <c r="I664" s="54" t="n">
        <f aca="false">IF(G664=0,0,ROUND(H664/G664*100,2))</f>
        <v>1.68</v>
      </c>
      <c r="J664" s="52" t="s">
        <v>15548</v>
      </c>
      <c r="K664" s="52" t="n">
        <v>16</v>
      </c>
      <c r="L664" s="52" t="n">
        <v>174</v>
      </c>
      <c r="M664" s="52" t="n">
        <v>3.18</v>
      </c>
      <c r="N664" s="52" t="n">
        <v>249211</v>
      </c>
      <c r="O664" s="52" t="s">
        <v>10061</v>
      </c>
      <c r="P664" s="55" t="n">
        <f aca="false">G664-H664</f>
        <v>47238</v>
      </c>
      <c r="Q664" s="55" t="str">
        <f aca="false">IF(I664&gt;=90,"Over-Utilized",IF(I664&gt;=70,"Optimal","Under-Utilized"))</f>
        <v>Under-Utilized</v>
      </c>
      <c r="R664" s="55" t="n">
        <f aca="false">ROUND(100-I664,2)</f>
        <v>98.32</v>
      </c>
    </row>
    <row r="665" customFormat="false" ht="15" hidden="false" customHeight="true" outlineLevel="0" collapsed="false">
      <c r="A665" s="56" t="s">
        <v>821</v>
      </c>
      <c r="B665" s="56" t="s">
        <v>15577</v>
      </c>
      <c r="C665" s="56" t="s">
        <v>11</v>
      </c>
      <c r="D665" s="56" t="s">
        <v>10063</v>
      </c>
      <c r="E665" s="56" t="s">
        <v>10063</v>
      </c>
      <c r="F665" s="56" t="s">
        <v>15539</v>
      </c>
      <c r="G665" s="56" t="n">
        <v>13281</v>
      </c>
      <c r="H665" s="56" t="n">
        <v>9552</v>
      </c>
      <c r="I665" s="54" t="n">
        <f aca="false">IF(G665=0,0,ROUND(H665/G665*100,2))</f>
        <v>71.92</v>
      </c>
      <c r="J665" s="56" t="s">
        <v>15548</v>
      </c>
      <c r="K665" s="56" t="n">
        <v>6</v>
      </c>
      <c r="L665" s="56" t="n">
        <v>12</v>
      </c>
      <c r="M665" s="56" t="n">
        <v>2.12</v>
      </c>
      <c r="N665" s="56" t="n">
        <v>90496</v>
      </c>
      <c r="O665" s="56" t="s">
        <v>10061</v>
      </c>
      <c r="P665" s="55" t="n">
        <f aca="false">G665-H665</f>
        <v>3729</v>
      </c>
      <c r="Q665" s="55" t="str">
        <f aca="false">IF(I665&gt;=90,"Over-Utilized",IF(I665&gt;=70,"Optimal","Under-Utilized"))</f>
        <v>Optimal</v>
      </c>
      <c r="R665" s="55" t="n">
        <f aca="false">ROUND(100-I665,2)</f>
        <v>28.08</v>
      </c>
    </row>
    <row r="666" customFormat="false" ht="15" hidden="false" customHeight="true" outlineLevel="0" collapsed="false">
      <c r="A666" s="52" t="s">
        <v>4136</v>
      </c>
      <c r="B666" s="52" t="s">
        <v>15555</v>
      </c>
      <c r="C666" s="52" t="s">
        <v>17</v>
      </c>
      <c r="D666" s="52" t="s">
        <v>10087</v>
      </c>
      <c r="E666" s="52" t="s">
        <v>15550</v>
      </c>
      <c r="F666" s="52" t="s">
        <v>15545</v>
      </c>
      <c r="G666" s="52" t="n">
        <v>13666</v>
      </c>
      <c r="H666" s="52" t="n">
        <v>4488</v>
      </c>
      <c r="I666" s="54" t="n">
        <f aca="false">IF(G666=0,0,ROUND(H666/G666*100,2))</f>
        <v>32.84</v>
      </c>
      <c r="J666" s="52" t="s">
        <v>15551</v>
      </c>
      <c r="K666" s="52" t="n">
        <v>2</v>
      </c>
      <c r="L666" s="52" t="n">
        <v>28</v>
      </c>
      <c r="M666" s="52" t="n">
        <v>4.49</v>
      </c>
      <c r="N666" s="52" t="n">
        <v>318442</v>
      </c>
      <c r="O666" s="52" t="s">
        <v>10061</v>
      </c>
      <c r="P666" s="55" t="n">
        <f aca="false">G666-H666</f>
        <v>9178</v>
      </c>
      <c r="Q666" s="55" t="str">
        <f aca="false">IF(I666&gt;=90,"Over-Utilized",IF(I666&gt;=70,"Optimal","Under-Utilized"))</f>
        <v>Under-Utilized</v>
      </c>
      <c r="R666" s="55" t="n">
        <f aca="false">ROUND(100-I666,2)</f>
        <v>67.16</v>
      </c>
    </row>
    <row r="667" customFormat="false" ht="15" hidden="false" customHeight="true" outlineLevel="0" collapsed="false">
      <c r="A667" s="56" t="s">
        <v>1036</v>
      </c>
      <c r="B667" s="56" t="s">
        <v>15555</v>
      </c>
      <c r="C667" s="56" t="s">
        <v>17</v>
      </c>
      <c r="D667" s="56" t="s">
        <v>10087</v>
      </c>
      <c r="E667" s="56" t="s">
        <v>15554</v>
      </c>
      <c r="F667" s="56" t="s">
        <v>15547</v>
      </c>
      <c r="G667" s="56" t="n">
        <v>12715</v>
      </c>
      <c r="H667" s="56" t="n">
        <v>5261</v>
      </c>
      <c r="I667" s="54" t="n">
        <f aca="false">IF(G667=0,0,ROUND(H667/G667*100,2))</f>
        <v>41.38</v>
      </c>
      <c r="J667" s="56" t="s">
        <v>15548</v>
      </c>
      <c r="K667" s="56" t="n">
        <v>17</v>
      </c>
      <c r="L667" s="56" t="n">
        <v>173</v>
      </c>
      <c r="M667" s="56" t="n">
        <v>3.71</v>
      </c>
      <c r="N667" s="56" t="n">
        <v>172924</v>
      </c>
      <c r="O667" s="56" t="s">
        <v>10066</v>
      </c>
      <c r="P667" s="55" t="n">
        <f aca="false">G667-H667</f>
        <v>7454</v>
      </c>
      <c r="Q667" s="55" t="str">
        <f aca="false">IF(I667&gt;=90,"Over-Utilized",IF(I667&gt;=70,"Optimal","Under-Utilized"))</f>
        <v>Under-Utilized</v>
      </c>
      <c r="R667" s="55" t="n">
        <f aca="false">ROUND(100-I667,2)</f>
        <v>58.62</v>
      </c>
    </row>
    <row r="668" customFormat="false" ht="15" hidden="false" customHeight="true" outlineLevel="0" collapsed="false">
      <c r="A668" s="52" t="s">
        <v>882</v>
      </c>
      <c r="B668" s="52" t="s">
        <v>15541</v>
      </c>
      <c r="C668" s="52" t="s">
        <v>25</v>
      </c>
      <c r="D668" s="52" t="s">
        <v>10058</v>
      </c>
      <c r="E668" s="52" t="s">
        <v>10063</v>
      </c>
      <c r="F668" s="52" t="s">
        <v>15545</v>
      </c>
      <c r="G668" s="52" t="n">
        <v>6088</v>
      </c>
      <c r="H668" s="52" t="n">
        <v>1026</v>
      </c>
      <c r="I668" s="54" t="n">
        <f aca="false">IF(G668=0,0,ROUND(H668/G668*100,2))</f>
        <v>16.85</v>
      </c>
      <c r="J668" s="52" t="s">
        <v>15540</v>
      </c>
      <c r="K668" s="52" t="n">
        <v>19</v>
      </c>
      <c r="L668" s="52" t="n">
        <v>100</v>
      </c>
      <c r="M668" s="52" t="n">
        <v>4.73</v>
      </c>
      <c r="N668" s="52" t="n">
        <v>436013</v>
      </c>
      <c r="O668" s="52" t="s">
        <v>10066</v>
      </c>
      <c r="P668" s="55" t="n">
        <f aca="false">G668-H668</f>
        <v>5062</v>
      </c>
      <c r="Q668" s="55" t="str">
        <f aca="false">IF(I668&gt;=90,"Over-Utilized",IF(I668&gt;=70,"Optimal","Under-Utilized"))</f>
        <v>Under-Utilized</v>
      </c>
      <c r="R668" s="55" t="n">
        <f aca="false">ROUND(100-I668,2)</f>
        <v>83.15</v>
      </c>
    </row>
    <row r="669" customFormat="false" ht="15" hidden="false" customHeight="true" outlineLevel="0" collapsed="false">
      <c r="A669" s="56" t="s">
        <v>941</v>
      </c>
      <c r="B669" s="56" t="s">
        <v>15538</v>
      </c>
      <c r="C669" s="56" t="s">
        <v>11</v>
      </c>
      <c r="D669" s="56" t="s">
        <v>10190</v>
      </c>
      <c r="E669" s="56" t="s">
        <v>10063</v>
      </c>
      <c r="F669" s="56" t="s">
        <v>15547</v>
      </c>
      <c r="G669" s="56" t="n">
        <v>37447</v>
      </c>
      <c r="H669" s="56" t="n">
        <v>26877</v>
      </c>
      <c r="I669" s="54" t="n">
        <f aca="false">IF(G669=0,0,ROUND(H669/G669*100,2))</f>
        <v>71.77</v>
      </c>
      <c r="J669" s="56" t="s">
        <v>15548</v>
      </c>
      <c r="K669" s="56" t="n">
        <v>10</v>
      </c>
      <c r="L669" s="56" t="n">
        <v>24</v>
      </c>
      <c r="M669" s="56" t="n">
        <v>2.52</v>
      </c>
      <c r="N669" s="56" t="n">
        <v>347110</v>
      </c>
      <c r="O669" s="56" t="s">
        <v>10061</v>
      </c>
      <c r="P669" s="55" t="n">
        <f aca="false">G669-H669</f>
        <v>10570</v>
      </c>
      <c r="Q669" s="55" t="str">
        <f aca="false">IF(I669&gt;=90,"Over-Utilized",IF(I669&gt;=70,"Optimal","Under-Utilized"))</f>
        <v>Optimal</v>
      </c>
      <c r="R669" s="55" t="n">
        <f aca="false">ROUND(100-I669,2)</f>
        <v>28.23</v>
      </c>
    </row>
    <row r="670" customFormat="false" ht="15" hidden="false" customHeight="true" outlineLevel="0" collapsed="false">
      <c r="A670" s="52" t="s">
        <v>7717</v>
      </c>
      <c r="B670" s="52" t="s">
        <v>15572</v>
      </c>
      <c r="C670" s="52" t="s">
        <v>27</v>
      </c>
      <c r="D670" s="52" t="s">
        <v>10190</v>
      </c>
      <c r="E670" s="52" t="s">
        <v>15560</v>
      </c>
      <c r="F670" s="52" t="s">
        <v>15547</v>
      </c>
      <c r="G670" s="52" t="n">
        <v>42597</v>
      </c>
      <c r="H670" s="52" t="n">
        <v>19814</v>
      </c>
      <c r="I670" s="54" t="n">
        <f aca="false">IF(G670=0,0,ROUND(H670/G670*100,2))</f>
        <v>46.52</v>
      </c>
      <c r="J670" s="52" t="s">
        <v>15551</v>
      </c>
      <c r="K670" s="52" t="n">
        <v>18</v>
      </c>
      <c r="L670" s="52" t="n">
        <v>40</v>
      </c>
      <c r="M670" s="52" t="n">
        <v>3.1</v>
      </c>
      <c r="N670" s="52" t="n">
        <v>461261</v>
      </c>
      <c r="O670" s="52" t="s">
        <v>10061</v>
      </c>
      <c r="P670" s="55" t="n">
        <f aca="false">G670-H670</f>
        <v>22783</v>
      </c>
      <c r="Q670" s="55" t="str">
        <f aca="false">IF(I670&gt;=90,"Over-Utilized",IF(I670&gt;=70,"Optimal","Under-Utilized"))</f>
        <v>Under-Utilized</v>
      </c>
      <c r="R670" s="55" t="n">
        <f aca="false">ROUND(100-I670,2)</f>
        <v>53.48</v>
      </c>
    </row>
    <row r="671" customFormat="false" ht="15" hidden="false" customHeight="true" outlineLevel="0" collapsed="false">
      <c r="A671" s="56" t="s">
        <v>4147</v>
      </c>
      <c r="B671" s="56" t="s">
        <v>15541</v>
      </c>
      <c r="C671" s="56" t="s">
        <v>25</v>
      </c>
      <c r="D671" s="56" t="s">
        <v>10095</v>
      </c>
      <c r="E671" s="56" t="s">
        <v>10063</v>
      </c>
      <c r="F671" s="56" t="s">
        <v>15545</v>
      </c>
      <c r="G671" s="56" t="n">
        <v>18981</v>
      </c>
      <c r="H671" s="56" t="n">
        <v>11286</v>
      </c>
      <c r="I671" s="54" t="n">
        <f aca="false">IF(G671=0,0,ROUND(H671/G671*100,2))</f>
        <v>59.46</v>
      </c>
      <c r="J671" s="56" t="s">
        <v>15540</v>
      </c>
      <c r="K671" s="56" t="n">
        <v>16</v>
      </c>
      <c r="L671" s="56" t="n">
        <v>116</v>
      </c>
      <c r="M671" s="56" t="n">
        <v>4.56</v>
      </c>
      <c r="N671" s="56" t="n">
        <v>313012</v>
      </c>
      <c r="O671" s="56" t="s">
        <v>10061</v>
      </c>
      <c r="P671" s="55" t="n">
        <f aca="false">G671-H671</f>
        <v>7695</v>
      </c>
      <c r="Q671" s="55" t="str">
        <f aca="false">IF(I671&gt;=90,"Over-Utilized",IF(I671&gt;=70,"Optimal","Under-Utilized"))</f>
        <v>Under-Utilized</v>
      </c>
      <c r="R671" s="55" t="n">
        <f aca="false">ROUND(100-I671,2)</f>
        <v>40.54</v>
      </c>
    </row>
    <row r="672" customFormat="false" ht="15" hidden="false" customHeight="true" outlineLevel="0" collapsed="false">
      <c r="A672" s="52" t="s">
        <v>13565</v>
      </c>
      <c r="B672" s="52" t="s">
        <v>15567</v>
      </c>
      <c r="C672" s="52" t="s">
        <v>23</v>
      </c>
      <c r="D672" s="52" t="s">
        <v>10063</v>
      </c>
      <c r="E672" s="52" t="s">
        <v>15542</v>
      </c>
      <c r="F672" s="52" t="s">
        <v>15547</v>
      </c>
      <c r="G672" s="52" t="n">
        <v>18561</v>
      </c>
      <c r="H672" s="52" t="n">
        <v>13377</v>
      </c>
      <c r="I672" s="54" t="n">
        <f aca="false">IF(G672=0,0,ROUND(H672/G672*100,2))</f>
        <v>72.07</v>
      </c>
      <c r="J672" s="52" t="s">
        <v>15551</v>
      </c>
      <c r="K672" s="52" t="n">
        <v>6</v>
      </c>
      <c r="L672" s="52" t="n">
        <v>34</v>
      </c>
      <c r="M672" s="52" t="n">
        <v>2.52</v>
      </c>
      <c r="N672" s="52" t="n">
        <v>187891</v>
      </c>
      <c r="O672" s="52" t="s">
        <v>10061</v>
      </c>
      <c r="P672" s="55" t="n">
        <f aca="false">G672-H672</f>
        <v>5184</v>
      </c>
      <c r="Q672" s="55" t="str">
        <f aca="false">IF(I672&gt;=90,"Over-Utilized",IF(I672&gt;=70,"Optimal","Under-Utilized"))</f>
        <v>Optimal</v>
      </c>
      <c r="R672" s="55" t="n">
        <f aca="false">ROUND(100-I672,2)</f>
        <v>27.93</v>
      </c>
    </row>
    <row r="673" customFormat="false" ht="15" hidden="false" customHeight="true" outlineLevel="0" collapsed="false">
      <c r="A673" s="56" t="s">
        <v>10187</v>
      </c>
      <c r="B673" s="56" t="s">
        <v>15583</v>
      </c>
      <c r="C673" s="56" t="s">
        <v>14</v>
      </c>
      <c r="D673" s="56" t="s">
        <v>10117</v>
      </c>
      <c r="E673" s="56" t="s">
        <v>15550</v>
      </c>
      <c r="F673" s="56" t="s">
        <v>15539</v>
      </c>
      <c r="G673" s="56" t="n">
        <v>31585</v>
      </c>
      <c r="H673" s="56" t="n">
        <v>25150</v>
      </c>
      <c r="I673" s="54" t="n">
        <f aca="false">IF(G673=0,0,ROUND(H673/G673*100,2))</f>
        <v>79.63</v>
      </c>
      <c r="J673" s="56" t="s">
        <v>15548</v>
      </c>
      <c r="K673" s="56" t="n">
        <v>19</v>
      </c>
      <c r="L673" s="56" t="n">
        <v>11</v>
      </c>
      <c r="M673" s="56" t="n">
        <v>1.63</v>
      </c>
      <c r="N673" s="56" t="n">
        <v>493329</v>
      </c>
      <c r="O673" s="56" t="s">
        <v>10061</v>
      </c>
      <c r="P673" s="55" t="n">
        <f aca="false">G673-H673</f>
        <v>6435</v>
      </c>
      <c r="Q673" s="55" t="str">
        <f aca="false">IF(I673&gt;=90,"Over-Utilized",IF(I673&gt;=70,"Optimal","Under-Utilized"))</f>
        <v>Optimal</v>
      </c>
      <c r="R673" s="55" t="n">
        <f aca="false">ROUND(100-I673,2)</f>
        <v>20.37</v>
      </c>
    </row>
    <row r="674" customFormat="false" ht="15" hidden="false" customHeight="true" outlineLevel="0" collapsed="false">
      <c r="A674" s="52" t="s">
        <v>3130</v>
      </c>
      <c r="B674" s="52" t="s">
        <v>15552</v>
      </c>
      <c r="C674" s="52" t="s">
        <v>27</v>
      </c>
      <c r="D674" s="52" t="s">
        <v>10095</v>
      </c>
      <c r="E674" s="52" t="s">
        <v>15542</v>
      </c>
      <c r="F674" s="52" t="s">
        <v>15539</v>
      </c>
      <c r="G674" s="52" t="n">
        <v>30629</v>
      </c>
      <c r="H674" s="52" t="n">
        <v>16841</v>
      </c>
      <c r="I674" s="54" t="n">
        <f aca="false">IF(G674=0,0,ROUND(H674/G674*100,2))</f>
        <v>54.98</v>
      </c>
      <c r="J674" s="52" t="s">
        <v>15548</v>
      </c>
      <c r="K674" s="52" t="n">
        <v>12</v>
      </c>
      <c r="L674" s="52" t="n">
        <v>58</v>
      </c>
      <c r="M674" s="52" t="n">
        <v>3.78</v>
      </c>
      <c r="N674" s="52" t="n">
        <v>76693</v>
      </c>
      <c r="O674" s="52" t="s">
        <v>10061</v>
      </c>
      <c r="P674" s="55" t="n">
        <f aca="false">G674-H674</f>
        <v>13788</v>
      </c>
      <c r="Q674" s="55" t="str">
        <f aca="false">IF(I674&gt;=90,"Over-Utilized",IF(I674&gt;=70,"Optimal","Under-Utilized"))</f>
        <v>Under-Utilized</v>
      </c>
      <c r="R674" s="55" t="n">
        <f aca="false">ROUND(100-I674,2)</f>
        <v>45.02</v>
      </c>
    </row>
    <row r="675" customFormat="false" ht="15" hidden="false" customHeight="true" outlineLevel="0" collapsed="false">
      <c r="A675" s="56" t="s">
        <v>13485</v>
      </c>
      <c r="B675" s="56" t="s">
        <v>15574</v>
      </c>
      <c r="C675" s="56" t="s">
        <v>20</v>
      </c>
      <c r="D675" s="56" t="s">
        <v>10073</v>
      </c>
      <c r="E675" s="56" t="s">
        <v>15544</v>
      </c>
      <c r="F675" s="56" t="s">
        <v>15539</v>
      </c>
      <c r="G675" s="56" t="n">
        <v>39538</v>
      </c>
      <c r="H675" s="56" t="n">
        <v>12265</v>
      </c>
      <c r="I675" s="54" t="n">
        <f aca="false">IF(G675=0,0,ROUND(H675/G675*100,2))</f>
        <v>31.02</v>
      </c>
      <c r="J675" s="56" t="s">
        <v>15551</v>
      </c>
      <c r="K675" s="56" t="n">
        <v>17</v>
      </c>
      <c r="L675" s="56" t="n">
        <v>70</v>
      </c>
      <c r="M675" s="56" t="n">
        <v>2.12</v>
      </c>
      <c r="N675" s="56" t="n">
        <v>275914</v>
      </c>
      <c r="O675" s="56" t="s">
        <v>10061</v>
      </c>
      <c r="P675" s="55" t="n">
        <f aca="false">G675-H675</f>
        <v>27273</v>
      </c>
      <c r="Q675" s="55" t="str">
        <f aca="false">IF(I675&gt;=90,"Over-Utilized",IF(I675&gt;=70,"Optimal","Under-Utilized"))</f>
        <v>Under-Utilized</v>
      </c>
      <c r="R675" s="55" t="n">
        <f aca="false">ROUND(100-I675,2)</f>
        <v>68.98</v>
      </c>
    </row>
    <row r="676" customFormat="false" ht="15" hidden="false" customHeight="true" outlineLevel="0" collapsed="false">
      <c r="A676" s="52" t="s">
        <v>711</v>
      </c>
      <c r="B676" s="52" t="s">
        <v>15569</v>
      </c>
      <c r="C676" s="52" t="s">
        <v>14</v>
      </c>
      <c r="D676" s="52" t="s">
        <v>10132</v>
      </c>
      <c r="E676" s="52" t="s">
        <v>15550</v>
      </c>
      <c r="F676" s="52" t="s">
        <v>15539</v>
      </c>
      <c r="G676" s="52" t="n">
        <v>12232</v>
      </c>
      <c r="H676" s="52" t="n">
        <v>10448</v>
      </c>
      <c r="I676" s="54" t="n">
        <f aca="false">IF(G676=0,0,ROUND(H676/G676*100,2))</f>
        <v>85.42</v>
      </c>
      <c r="J676" s="52" t="s">
        <v>15551</v>
      </c>
      <c r="K676" s="52" t="n">
        <v>12</v>
      </c>
      <c r="L676" s="52" t="n">
        <v>189</v>
      </c>
      <c r="M676" s="52" t="n">
        <v>2.63</v>
      </c>
      <c r="N676" s="52" t="n">
        <v>358008</v>
      </c>
      <c r="O676" s="52" t="s">
        <v>10061</v>
      </c>
      <c r="P676" s="55" t="n">
        <f aca="false">G676-H676</f>
        <v>1784</v>
      </c>
      <c r="Q676" s="55" t="str">
        <f aca="false">IF(I676&gt;=90,"Over-Utilized",IF(I676&gt;=70,"Optimal","Under-Utilized"))</f>
        <v>Optimal</v>
      </c>
      <c r="R676" s="55" t="n">
        <f aca="false">ROUND(100-I676,2)</f>
        <v>14.58</v>
      </c>
    </row>
    <row r="677" customFormat="false" ht="15" hidden="false" customHeight="true" outlineLevel="0" collapsed="false">
      <c r="A677" s="56" t="s">
        <v>741</v>
      </c>
      <c r="B677" s="56" t="s">
        <v>15567</v>
      </c>
      <c r="C677" s="56" t="s">
        <v>23</v>
      </c>
      <c r="D677" s="56" t="s">
        <v>10078</v>
      </c>
      <c r="E677" s="56" t="s">
        <v>15550</v>
      </c>
      <c r="F677" s="56" t="s">
        <v>15539</v>
      </c>
      <c r="G677" s="56" t="n">
        <v>46877</v>
      </c>
      <c r="H677" s="56" t="n">
        <v>17007</v>
      </c>
      <c r="I677" s="54" t="n">
        <f aca="false">IF(G677=0,0,ROUND(H677/G677*100,2))</f>
        <v>36.28</v>
      </c>
      <c r="J677" s="56" t="s">
        <v>15551</v>
      </c>
      <c r="K677" s="56" t="n">
        <v>14</v>
      </c>
      <c r="L677" s="56" t="n">
        <v>180</v>
      </c>
      <c r="M677" s="56" t="n">
        <v>2.41</v>
      </c>
      <c r="N677" s="56" t="n">
        <v>371240</v>
      </c>
      <c r="O677" s="56" t="s">
        <v>10061</v>
      </c>
      <c r="P677" s="55" t="n">
        <f aca="false">G677-H677</f>
        <v>29870</v>
      </c>
      <c r="Q677" s="55" t="str">
        <f aca="false">IF(I677&gt;=90,"Over-Utilized",IF(I677&gt;=70,"Optimal","Under-Utilized"))</f>
        <v>Under-Utilized</v>
      </c>
      <c r="R677" s="55" t="n">
        <f aca="false">ROUND(100-I677,2)</f>
        <v>63.72</v>
      </c>
    </row>
    <row r="678" customFormat="false" ht="15" hidden="false" customHeight="true" outlineLevel="0" collapsed="false">
      <c r="A678" s="52" t="s">
        <v>7093</v>
      </c>
      <c r="B678" s="52" t="s">
        <v>15573</v>
      </c>
      <c r="C678" s="52" t="s">
        <v>25</v>
      </c>
      <c r="D678" s="52" t="s">
        <v>10073</v>
      </c>
      <c r="E678" s="52" t="s">
        <v>15554</v>
      </c>
      <c r="F678" s="52" t="s">
        <v>15547</v>
      </c>
      <c r="G678" s="52" t="n">
        <v>26173</v>
      </c>
      <c r="H678" s="52" t="n">
        <v>9677</v>
      </c>
      <c r="I678" s="54" t="n">
        <f aca="false">IF(G678=0,0,ROUND(H678/G678*100,2))</f>
        <v>36.97</v>
      </c>
      <c r="J678" s="52" t="s">
        <v>15551</v>
      </c>
      <c r="K678" s="52" t="n">
        <v>16</v>
      </c>
      <c r="L678" s="52" t="n">
        <v>73</v>
      </c>
      <c r="M678" s="52" t="n">
        <v>3.13</v>
      </c>
      <c r="N678" s="52" t="n">
        <v>154633</v>
      </c>
      <c r="O678" s="52" t="s">
        <v>10066</v>
      </c>
      <c r="P678" s="55" t="n">
        <f aca="false">G678-H678</f>
        <v>16496</v>
      </c>
      <c r="Q678" s="55" t="str">
        <f aca="false">IF(I678&gt;=90,"Over-Utilized",IF(I678&gt;=70,"Optimal","Under-Utilized"))</f>
        <v>Under-Utilized</v>
      </c>
      <c r="R678" s="55" t="n">
        <f aca="false">ROUND(100-I678,2)</f>
        <v>63.03</v>
      </c>
    </row>
    <row r="679" customFormat="false" ht="15" hidden="false" customHeight="true" outlineLevel="0" collapsed="false">
      <c r="A679" s="56" t="s">
        <v>6034</v>
      </c>
      <c r="B679" s="56" t="s">
        <v>15558</v>
      </c>
      <c r="C679" s="56" t="s">
        <v>25</v>
      </c>
      <c r="D679" s="56" t="s">
        <v>10112</v>
      </c>
      <c r="E679" s="56" t="s">
        <v>15550</v>
      </c>
      <c r="F679" s="56" t="s">
        <v>15539</v>
      </c>
      <c r="G679" s="56" t="n">
        <v>45370</v>
      </c>
      <c r="H679" s="56" t="n">
        <v>23028</v>
      </c>
      <c r="I679" s="54" t="n">
        <f aca="false">IF(G679=0,0,ROUND(H679/G679*100,2))</f>
        <v>50.76</v>
      </c>
      <c r="J679" s="56" t="s">
        <v>15548</v>
      </c>
      <c r="K679" s="56" t="n">
        <v>19</v>
      </c>
      <c r="L679" s="56" t="n">
        <v>197</v>
      </c>
      <c r="M679" s="56" t="n">
        <v>2.99</v>
      </c>
      <c r="N679" s="56" t="n">
        <v>347681</v>
      </c>
      <c r="O679" s="56" t="s">
        <v>10066</v>
      </c>
      <c r="P679" s="55" t="n">
        <f aca="false">G679-H679</f>
        <v>22342</v>
      </c>
      <c r="Q679" s="55" t="str">
        <f aca="false">IF(I679&gt;=90,"Over-Utilized",IF(I679&gt;=70,"Optimal","Under-Utilized"))</f>
        <v>Under-Utilized</v>
      </c>
      <c r="R679" s="55" t="n">
        <f aca="false">ROUND(100-I679,2)</f>
        <v>49.24</v>
      </c>
    </row>
    <row r="680" customFormat="false" ht="15" hidden="false" customHeight="true" outlineLevel="0" collapsed="false">
      <c r="A680" s="52" t="s">
        <v>1222</v>
      </c>
      <c r="B680" s="52" t="s">
        <v>15582</v>
      </c>
      <c r="C680" s="52" t="s">
        <v>23</v>
      </c>
      <c r="D680" s="52" t="s">
        <v>10069</v>
      </c>
      <c r="E680" s="52" t="s">
        <v>15550</v>
      </c>
      <c r="F680" s="52" t="s">
        <v>15547</v>
      </c>
      <c r="G680" s="52" t="n">
        <v>11192</v>
      </c>
      <c r="H680" s="52" t="n">
        <v>8054</v>
      </c>
      <c r="I680" s="54" t="n">
        <f aca="false">IF(G680=0,0,ROUND(H680/G680*100,2))</f>
        <v>71.96</v>
      </c>
      <c r="J680" s="52" t="s">
        <v>15540</v>
      </c>
      <c r="K680" s="52" t="n">
        <v>2</v>
      </c>
      <c r="L680" s="52" t="n">
        <v>109</v>
      </c>
      <c r="M680" s="52" t="n">
        <v>3.34</v>
      </c>
      <c r="N680" s="52" t="n">
        <v>75434</v>
      </c>
      <c r="O680" s="52" t="s">
        <v>10061</v>
      </c>
      <c r="P680" s="55" t="n">
        <f aca="false">G680-H680</f>
        <v>3138</v>
      </c>
      <c r="Q680" s="55" t="str">
        <f aca="false">IF(I680&gt;=90,"Over-Utilized",IF(I680&gt;=70,"Optimal","Under-Utilized"))</f>
        <v>Optimal</v>
      </c>
      <c r="R680" s="55" t="n">
        <f aca="false">ROUND(100-I680,2)</f>
        <v>28.04</v>
      </c>
    </row>
    <row r="681" customFormat="false" ht="15" hidden="false" customHeight="true" outlineLevel="0" collapsed="false">
      <c r="A681" s="56" t="s">
        <v>3581</v>
      </c>
      <c r="B681" s="56" t="s">
        <v>15553</v>
      </c>
      <c r="C681" s="56" t="s">
        <v>14</v>
      </c>
      <c r="D681" s="56" t="s">
        <v>10073</v>
      </c>
      <c r="E681" s="56" t="s">
        <v>15560</v>
      </c>
      <c r="F681" s="56" t="s">
        <v>15547</v>
      </c>
      <c r="G681" s="56" t="n">
        <v>28795</v>
      </c>
      <c r="H681" s="56" t="n">
        <v>6671</v>
      </c>
      <c r="I681" s="54" t="n">
        <f aca="false">IF(G681=0,0,ROUND(H681/G681*100,2))</f>
        <v>23.17</v>
      </c>
      <c r="J681" s="56" t="s">
        <v>15540</v>
      </c>
      <c r="K681" s="56" t="n">
        <v>6</v>
      </c>
      <c r="L681" s="56" t="n">
        <v>33</v>
      </c>
      <c r="M681" s="56" t="n">
        <v>2.18</v>
      </c>
      <c r="N681" s="56" t="n">
        <v>360371</v>
      </c>
      <c r="O681" s="56" t="s">
        <v>10061</v>
      </c>
      <c r="P681" s="55" t="n">
        <f aca="false">G681-H681</f>
        <v>22124</v>
      </c>
      <c r="Q681" s="55" t="str">
        <f aca="false">IF(I681&gt;=90,"Over-Utilized",IF(I681&gt;=70,"Optimal","Under-Utilized"))</f>
        <v>Under-Utilized</v>
      </c>
      <c r="R681" s="55" t="n">
        <f aca="false">ROUND(100-I681,2)</f>
        <v>76.83</v>
      </c>
    </row>
    <row r="682" customFormat="false" ht="15" hidden="false" customHeight="true" outlineLevel="0" collapsed="false">
      <c r="A682" s="52" t="s">
        <v>2212</v>
      </c>
      <c r="B682" s="52" t="s">
        <v>15580</v>
      </c>
      <c r="C682" s="52" t="s">
        <v>20</v>
      </c>
      <c r="D682" s="52" t="s">
        <v>10132</v>
      </c>
      <c r="E682" s="52" t="s">
        <v>15542</v>
      </c>
      <c r="F682" s="52" t="s">
        <v>15547</v>
      </c>
      <c r="G682" s="52" t="n">
        <v>23503</v>
      </c>
      <c r="H682" s="52" t="n">
        <v>6101</v>
      </c>
      <c r="I682" s="54" t="n">
        <f aca="false">IF(G682=0,0,ROUND(H682/G682*100,2))</f>
        <v>25.96</v>
      </c>
      <c r="J682" s="52" t="s">
        <v>15551</v>
      </c>
      <c r="K682" s="52" t="n">
        <v>19</v>
      </c>
      <c r="L682" s="52" t="n">
        <v>117</v>
      </c>
      <c r="M682" s="52" t="n">
        <v>1.32</v>
      </c>
      <c r="N682" s="52" t="n">
        <v>147717</v>
      </c>
      <c r="O682" s="52" t="s">
        <v>10061</v>
      </c>
      <c r="P682" s="55" t="n">
        <f aca="false">G682-H682</f>
        <v>17402</v>
      </c>
      <c r="Q682" s="55" t="str">
        <f aca="false">IF(I682&gt;=90,"Over-Utilized",IF(I682&gt;=70,"Optimal","Under-Utilized"))</f>
        <v>Under-Utilized</v>
      </c>
      <c r="R682" s="55" t="n">
        <f aca="false">ROUND(100-I682,2)</f>
        <v>74.04</v>
      </c>
    </row>
    <row r="683" customFormat="false" ht="15" hidden="false" customHeight="true" outlineLevel="0" collapsed="false">
      <c r="A683" s="56" t="s">
        <v>2641</v>
      </c>
      <c r="B683" s="56" t="s">
        <v>15546</v>
      </c>
      <c r="C683" s="56" t="s">
        <v>14</v>
      </c>
      <c r="D683" s="56" t="s">
        <v>10073</v>
      </c>
      <c r="E683" s="56" t="s">
        <v>15554</v>
      </c>
      <c r="F683" s="56" t="s">
        <v>15545</v>
      </c>
      <c r="G683" s="56" t="n">
        <v>3107</v>
      </c>
      <c r="H683" s="56" t="n">
        <v>1460</v>
      </c>
      <c r="I683" s="54" t="n">
        <f aca="false">IF(G683=0,0,ROUND(H683/G683*100,2))</f>
        <v>46.99</v>
      </c>
      <c r="J683" s="56" t="s">
        <v>15551</v>
      </c>
      <c r="K683" s="56" t="n">
        <v>5</v>
      </c>
      <c r="L683" s="56" t="n">
        <v>199</v>
      </c>
      <c r="M683" s="56" t="n">
        <v>4.58</v>
      </c>
      <c r="N683" s="56" t="n">
        <v>343582</v>
      </c>
      <c r="O683" s="56" t="s">
        <v>10061</v>
      </c>
      <c r="P683" s="55" t="n">
        <f aca="false">G683-H683</f>
        <v>1647</v>
      </c>
      <c r="Q683" s="55" t="str">
        <f aca="false">IF(I683&gt;=90,"Over-Utilized",IF(I683&gt;=70,"Optimal","Under-Utilized"))</f>
        <v>Under-Utilized</v>
      </c>
      <c r="R683" s="55" t="n">
        <f aca="false">ROUND(100-I683,2)</f>
        <v>53.01</v>
      </c>
    </row>
    <row r="684" customFormat="false" ht="15" hidden="false" customHeight="true" outlineLevel="0" collapsed="false">
      <c r="A684" s="52" t="s">
        <v>10227</v>
      </c>
      <c r="B684" s="52" t="s">
        <v>15582</v>
      </c>
      <c r="C684" s="52" t="s">
        <v>23</v>
      </c>
      <c r="D684" s="52" t="s">
        <v>10063</v>
      </c>
      <c r="E684" s="52" t="s">
        <v>15560</v>
      </c>
      <c r="F684" s="52" t="s">
        <v>15547</v>
      </c>
      <c r="G684" s="52" t="n">
        <v>18753</v>
      </c>
      <c r="H684" s="52" t="n">
        <v>9818</v>
      </c>
      <c r="I684" s="54" t="n">
        <f aca="false">IF(G684=0,0,ROUND(H684/G684*100,2))</f>
        <v>52.35</v>
      </c>
      <c r="J684" s="52" t="s">
        <v>15540</v>
      </c>
      <c r="K684" s="52" t="n">
        <v>12</v>
      </c>
      <c r="L684" s="52" t="n">
        <v>77</v>
      </c>
      <c r="M684" s="52" t="n">
        <v>4.5</v>
      </c>
      <c r="N684" s="52" t="n">
        <v>169240</v>
      </c>
      <c r="O684" s="52" t="s">
        <v>10061</v>
      </c>
      <c r="P684" s="55" t="n">
        <f aca="false">G684-H684</f>
        <v>8935</v>
      </c>
      <c r="Q684" s="55" t="str">
        <f aca="false">IF(I684&gt;=90,"Over-Utilized",IF(I684&gt;=70,"Optimal","Under-Utilized"))</f>
        <v>Under-Utilized</v>
      </c>
      <c r="R684" s="55" t="n">
        <f aca="false">ROUND(100-I684,2)</f>
        <v>47.65</v>
      </c>
    </row>
    <row r="685" customFormat="false" ht="15" hidden="false" customHeight="true" outlineLevel="0" collapsed="false">
      <c r="A685" s="56" t="s">
        <v>10141</v>
      </c>
      <c r="B685" s="56" t="s">
        <v>15553</v>
      </c>
      <c r="C685" s="56" t="s">
        <v>14</v>
      </c>
      <c r="D685" s="56" t="s">
        <v>10063</v>
      </c>
      <c r="E685" s="56" t="s">
        <v>10063</v>
      </c>
      <c r="F685" s="56" t="s">
        <v>15539</v>
      </c>
      <c r="G685" s="56" t="n">
        <v>43044</v>
      </c>
      <c r="H685" s="56" t="n">
        <v>19228</v>
      </c>
      <c r="I685" s="54" t="n">
        <f aca="false">IF(G685=0,0,ROUND(H685/G685*100,2))</f>
        <v>44.67</v>
      </c>
      <c r="J685" s="56" t="s">
        <v>15551</v>
      </c>
      <c r="K685" s="56" t="n">
        <v>11</v>
      </c>
      <c r="L685" s="56" t="n">
        <v>55</v>
      </c>
      <c r="M685" s="56" t="n">
        <v>4.35</v>
      </c>
      <c r="N685" s="56" t="n">
        <v>395724</v>
      </c>
      <c r="O685" s="56" t="s">
        <v>10066</v>
      </c>
      <c r="P685" s="55" t="n">
        <f aca="false">G685-H685</f>
        <v>23816</v>
      </c>
      <c r="Q685" s="55" t="str">
        <f aca="false">IF(I685&gt;=90,"Over-Utilized",IF(I685&gt;=70,"Optimal","Under-Utilized"))</f>
        <v>Under-Utilized</v>
      </c>
      <c r="R685" s="55" t="n">
        <f aca="false">ROUND(100-I685,2)</f>
        <v>55.33</v>
      </c>
    </row>
    <row r="686" customFormat="false" ht="15" hidden="false" customHeight="true" outlineLevel="0" collapsed="false">
      <c r="A686" s="52" t="s">
        <v>5756</v>
      </c>
      <c r="B686" s="52" t="s">
        <v>15556</v>
      </c>
      <c r="C686" s="52" t="s">
        <v>23</v>
      </c>
      <c r="D686" s="52" t="s">
        <v>10063</v>
      </c>
      <c r="E686" s="52" t="s">
        <v>15550</v>
      </c>
      <c r="F686" s="52" t="s">
        <v>15539</v>
      </c>
      <c r="G686" s="52" t="n">
        <v>34139</v>
      </c>
      <c r="H686" s="52" t="n">
        <v>3893</v>
      </c>
      <c r="I686" s="54" t="n">
        <f aca="false">IF(G686=0,0,ROUND(H686/G686*100,2))</f>
        <v>11.4</v>
      </c>
      <c r="J686" s="52" t="s">
        <v>15548</v>
      </c>
      <c r="K686" s="52" t="n">
        <v>5</v>
      </c>
      <c r="L686" s="52" t="n">
        <v>114</v>
      </c>
      <c r="M686" s="52" t="n">
        <v>1.73</v>
      </c>
      <c r="N686" s="52" t="n">
        <v>271004</v>
      </c>
      <c r="O686" s="52" t="s">
        <v>10061</v>
      </c>
      <c r="P686" s="55" t="n">
        <f aca="false">G686-H686</f>
        <v>30246</v>
      </c>
      <c r="Q686" s="55" t="str">
        <f aca="false">IF(I686&gt;=90,"Over-Utilized",IF(I686&gt;=70,"Optimal","Under-Utilized"))</f>
        <v>Under-Utilized</v>
      </c>
      <c r="R686" s="55" t="n">
        <f aca="false">ROUND(100-I686,2)</f>
        <v>88.6</v>
      </c>
    </row>
    <row r="687" customFormat="false" ht="15" hidden="false" customHeight="true" outlineLevel="0" collapsed="false">
      <c r="A687" s="56" t="s">
        <v>2993</v>
      </c>
      <c r="B687" s="56" t="s">
        <v>15549</v>
      </c>
      <c r="C687" s="56" t="s">
        <v>27</v>
      </c>
      <c r="D687" s="56" t="s">
        <v>10117</v>
      </c>
      <c r="E687" s="56" t="s">
        <v>15544</v>
      </c>
      <c r="F687" s="56" t="s">
        <v>15539</v>
      </c>
      <c r="G687" s="56" t="n">
        <v>44294</v>
      </c>
      <c r="H687" s="56" t="n">
        <v>25688</v>
      </c>
      <c r="I687" s="54" t="n">
        <f aca="false">IF(G687=0,0,ROUND(H687/G687*100,2))</f>
        <v>57.99</v>
      </c>
      <c r="J687" s="56" t="s">
        <v>15551</v>
      </c>
      <c r="K687" s="56" t="n">
        <v>16</v>
      </c>
      <c r="L687" s="56" t="n">
        <v>54</v>
      </c>
      <c r="M687" s="56" t="n">
        <v>1.64</v>
      </c>
      <c r="N687" s="56" t="n">
        <v>377798</v>
      </c>
      <c r="O687" s="56" t="s">
        <v>10061</v>
      </c>
      <c r="P687" s="55" t="n">
        <f aca="false">G687-H687</f>
        <v>18606</v>
      </c>
      <c r="Q687" s="55" t="str">
        <f aca="false">IF(I687&gt;=90,"Over-Utilized",IF(I687&gt;=70,"Optimal","Under-Utilized"))</f>
        <v>Under-Utilized</v>
      </c>
      <c r="R687" s="55" t="n">
        <f aca="false">ROUND(100-I687,2)</f>
        <v>42.01</v>
      </c>
    </row>
    <row r="688" customFormat="false" ht="15" hidden="false" customHeight="true" outlineLevel="0" collapsed="false">
      <c r="A688" s="52" t="s">
        <v>607</v>
      </c>
      <c r="B688" s="52" t="s">
        <v>15559</v>
      </c>
      <c r="C688" s="52" t="s">
        <v>23</v>
      </c>
      <c r="D688" s="52" t="s">
        <v>10104</v>
      </c>
      <c r="E688" s="52" t="s">
        <v>15542</v>
      </c>
      <c r="F688" s="52" t="s">
        <v>15545</v>
      </c>
      <c r="G688" s="52" t="n">
        <v>43717</v>
      </c>
      <c r="H688" s="52" t="n">
        <v>41048</v>
      </c>
      <c r="I688" s="54" t="n">
        <f aca="false">IF(G688=0,0,ROUND(H688/G688*100,2))</f>
        <v>93.89</v>
      </c>
      <c r="J688" s="52" t="s">
        <v>15551</v>
      </c>
      <c r="K688" s="52" t="n">
        <v>20</v>
      </c>
      <c r="L688" s="52" t="n">
        <v>40</v>
      </c>
      <c r="M688" s="52" t="n">
        <v>2.12</v>
      </c>
      <c r="N688" s="52" t="n">
        <v>434330</v>
      </c>
      <c r="O688" s="52" t="s">
        <v>10061</v>
      </c>
      <c r="P688" s="55" t="n">
        <f aca="false">G688-H688</f>
        <v>2669</v>
      </c>
      <c r="Q688" s="55" t="str">
        <f aca="false">IF(I688&gt;=90,"Over-Utilized",IF(I688&gt;=70,"Optimal","Under-Utilized"))</f>
        <v>Over-Utilized</v>
      </c>
      <c r="R688" s="55" t="n">
        <f aca="false">ROUND(100-I688,2)</f>
        <v>6.11</v>
      </c>
    </row>
    <row r="689" customFormat="false" ht="15" hidden="false" customHeight="true" outlineLevel="0" collapsed="false">
      <c r="A689" s="56" t="s">
        <v>1561</v>
      </c>
      <c r="B689" s="56" t="s">
        <v>15546</v>
      </c>
      <c r="C689" s="56" t="s">
        <v>14</v>
      </c>
      <c r="D689" s="56" t="s">
        <v>10069</v>
      </c>
      <c r="E689" s="56" t="s">
        <v>10063</v>
      </c>
      <c r="F689" s="56" t="s">
        <v>15547</v>
      </c>
      <c r="G689" s="56" t="n">
        <v>21714</v>
      </c>
      <c r="H689" s="56" t="n">
        <v>4206</v>
      </c>
      <c r="I689" s="54" t="n">
        <f aca="false">IF(G689=0,0,ROUND(H689/G689*100,2))</f>
        <v>19.37</v>
      </c>
      <c r="J689" s="56" t="s">
        <v>15551</v>
      </c>
      <c r="K689" s="56" t="n">
        <v>9</v>
      </c>
      <c r="L689" s="56" t="n">
        <v>81</v>
      </c>
      <c r="M689" s="56" t="n">
        <v>2.66</v>
      </c>
      <c r="N689" s="56" t="n">
        <v>305976</v>
      </c>
      <c r="O689" s="56" t="s">
        <v>10061</v>
      </c>
      <c r="P689" s="55" t="n">
        <f aca="false">G689-H689</f>
        <v>17508</v>
      </c>
      <c r="Q689" s="55" t="str">
        <f aca="false">IF(I689&gt;=90,"Over-Utilized",IF(I689&gt;=70,"Optimal","Under-Utilized"))</f>
        <v>Under-Utilized</v>
      </c>
      <c r="R689" s="55" t="n">
        <f aca="false">ROUND(100-I689,2)</f>
        <v>80.63</v>
      </c>
    </row>
    <row r="690" customFormat="false" ht="15" hidden="false" customHeight="true" outlineLevel="0" collapsed="false">
      <c r="A690" s="52" t="s">
        <v>3974</v>
      </c>
      <c r="B690" s="52" t="s">
        <v>15557</v>
      </c>
      <c r="C690" s="52" t="s">
        <v>17</v>
      </c>
      <c r="D690" s="52" t="s">
        <v>10117</v>
      </c>
      <c r="E690" s="52" t="s">
        <v>15554</v>
      </c>
      <c r="F690" s="52" t="s">
        <v>15545</v>
      </c>
      <c r="G690" s="52" t="n">
        <v>23256</v>
      </c>
      <c r="H690" s="52" t="n">
        <v>15554</v>
      </c>
      <c r="I690" s="54" t="n">
        <f aca="false">IF(G690=0,0,ROUND(H690/G690*100,2))</f>
        <v>66.88</v>
      </c>
      <c r="J690" s="52" t="s">
        <v>15551</v>
      </c>
      <c r="K690" s="52" t="n">
        <v>8</v>
      </c>
      <c r="L690" s="52" t="n">
        <v>29</v>
      </c>
      <c r="M690" s="52" t="n">
        <v>0.62</v>
      </c>
      <c r="N690" s="52" t="n">
        <v>276427</v>
      </c>
      <c r="O690" s="52" t="s">
        <v>10061</v>
      </c>
      <c r="P690" s="55" t="n">
        <f aca="false">G690-H690</f>
        <v>7702</v>
      </c>
      <c r="Q690" s="55" t="str">
        <f aca="false">IF(I690&gt;=90,"Over-Utilized",IF(I690&gt;=70,"Optimal","Under-Utilized"))</f>
        <v>Under-Utilized</v>
      </c>
      <c r="R690" s="55" t="n">
        <f aca="false">ROUND(100-I690,2)</f>
        <v>33.12</v>
      </c>
    </row>
    <row r="691" customFormat="false" ht="15" hidden="false" customHeight="true" outlineLevel="0" collapsed="false">
      <c r="A691" s="56" t="s">
        <v>4347</v>
      </c>
      <c r="B691" s="56" t="s">
        <v>15552</v>
      </c>
      <c r="C691" s="56" t="s">
        <v>27</v>
      </c>
      <c r="D691" s="56" t="s">
        <v>10112</v>
      </c>
      <c r="E691" s="56" t="s">
        <v>15542</v>
      </c>
      <c r="F691" s="56" t="s">
        <v>15539</v>
      </c>
      <c r="G691" s="56" t="n">
        <v>27509</v>
      </c>
      <c r="H691" s="56" t="n">
        <v>10125</v>
      </c>
      <c r="I691" s="54" t="n">
        <f aca="false">IF(G691=0,0,ROUND(H691/G691*100,2))</f>
        <v>36.81</v>
      </c>
      <c r="J691" s="56" t="s">
        <v>15551</v>
      </c>
      <c r="K691" s="56" t="n">
        <v>14</v>
      </c>
      <c r="L691" s="56" t="n">
        <v>53</v>
      </c>
      <c r="M691" s="56" t="n">
        <v>1.89</v>
      </c>
      <c r="N691" s="56" t="n">
        <v>385150</v>
      </c>
      <c r="O691" s="56" t="s">
        <v>10061</v>
      </c>
      <c r="P691" s="55" t="n">
        <f aca="false">G691-H691</f>
        <v>17384</v>
      </c>
      <c r="Q691" s="55" t="str">
        <f aca="false">IF(I691&gt;=90,"Over-Utilized",IF(I691&gt;=70,"Optimal","Under-Utilized"))</f>
        <v>Under-Utilized</v>
      </c>
      <c r="R691" s="55" t="n">
        <f aca="false">ROUND(100-I691,2)</f>
        <v>63.19</v>
      </c>
    </row>
    <row r="692" customFormat="false" ht="15" hidden="false" customHeight="true" outlineLevel="0" collapsed="false">
      <c r="A692" s="52" t="s">
        <v>3988</v>
      </c>
      <c r="B692" s="52" t="s">
        <v>15543</v>
      </c>
      <c r="C692" s="52" t="s">
        <v>27</v>
      </c>
      <c r="D692" s="52" t="s">
        <v>10087</v>
      </c>
      <c r="E692" s="52" t="s">
        <v>15542</v>
      </c>
      <c r="F692" s="52" t="s">
        <v>15539</v>
      </c>
      <c r="G692" s="52" t="n">
        <v>42412</v>
      </c>
      <c r="H692" s="52" t="n">
        <v>27547</v>
      </c>
      <c r="I692" s="54" t="n">
        <f aca="false">IF(G692=0,0,ROUND(H692/G692*100,2))</f>
        <v>64.95</v>
      </c>
      <c r="J692" s="52" t="s">
        <v>15551</v>
      </c>
      <c r="K692" s="52" t="n">
        <v>20</v>
      </c>
      <c r="L692" s="52" t="n">
        <v>109</v>
      </c>
      <c r="M692" s="52" t="n">
        <v>1.01</v>
      </c>
      <c r="N692" s="52" t="n">
        <v>61918</v>
      </c>
      <c r="O692" s="52" t="s">
        <v>10066</v>
      </c>
      <c r="P692" s="55" t="n">
        <f aca="false">G692-H692</f>
        <v>14865</v>
      </c>
      <c r="Q692" s="55" t="str">
        <f aca="false">IF(I692&gt;=90,"Over-Utilized",IF(I692&gt;=70,"Optimal","Under-Utilized"))</f>
        <v>Under-Utilized</v>
      </c>
      <c r="R692" s="55" t="n">
        <f aca="false">ROUND(100-I692,2)</f>
        <v>35.05</v>
      </c>
    </row>
    <row r="693" customFormat="false" ht="15" hidden="false" customHeight="true" outlineLevel="0" collapsed="false">
      <c r="A693" s="56" t="s">
        <v>9276</v>
      </c>
      <c r="B693" s="56" t="s">
        <v>15559</v>
      </c>
      <c r="C693" s="56" t="s">
        <v>23</v>
      </c>
      <c r="D693" s="56" t="s">
        <v>10063</v>
      </c>
      <c r="E693" s="56" t="s">
        <v>15550</v>
      </c>
      <c r="F693" s="56" t="s">
        <v>15547</v>
      </c>
      <c r="G693" s="56" t="n">
        <v>30220</v>
      </c>
      <c r="H693" s="56" t="n">
        <v>10442</v>
      </c>
      <c r="I693" s="54" t="n">
        <f aca="false">IF(G693=0,0,ROUND(H693/G693*100,2))</f>
        <v>34.55</v>
      </c>
      <c r="J693" s="56" t="s">
        <v>15551</v>
      </c>
      <c r="K693" s="56" t="n">
        <v>17</v>
      </c>
      <c r="L693" s="56" t="n">
        <v>163</v>
      </c>
      <c r="M693" s="56" t="n">
        <v>4.8</v>
      </c>
      <c r="N693" s="56" t="n">
        <v>332972</v>
      </c>
      <c r="O693" s="56" t="s">
        <v>10066</v>
      </c>
      <c r="P693" s="55" t="n">
        <f aca="false">G693-H693</f>
        <v>19778</v>
      </c>
      <c r="Q693" s="55" t="str">
        <f aca="false">IF(I693&gt;=90,"Over-Utilized",IF(I693&gt;=70,"Optimal","Under-Utilized"))</f>
        <v>Under-Utilized</v>
      </c>
      <c r="R693" s="55" t="n">
        <f aca="false">ROUND(100-I693,2)</f>
        <v>65.45</v>
      </c>
    </row>
    <row r="694" customFormat="false" ht="15" hidden="false" customHeight="true" outlineLevel="0" collapsed="false">
      <c r="A694" s="52" t="s">
        <v>2795</v>
      </c>
      <c r="B694" s="52" t="s">
        <v>15543</v>
      </c>
      <c r="C694" s="52" t="s">
        <v>27</v>
      </c>
      <c r="D694" s="52" t="s">
        <v>10073</v>
      </c>
      <c r="E694" s="52" t="s">
        <v>15542</v>
      </c>
      <c r="F694" s="52" t="s">
        <v>15547</v>
      </c>
      <c r="G694" s="52" t="n">
        <v>1586</v>
      </c>
      <c r="H694" s="52" t="n">
        <v>1169</v>
      </c>
      <c r="I694" s="54" t="n">
        <f aca="false">IF(G694=0,0,ROUND(H694/G694*100,2))</f>
        <v>73.71</v>
      </c>
      <c r="J694" s="52" t="s">
        <v>15540</v>
      </c>
      <c r="K694" s="52" t="n">
        <v>20</v>
      </c>
      <c r="L694" s="52" t="n">
        <v>12</v>
      </c>
      <c r="M694" s="52" t="n">
        <v>0.96</v>
      </c>
      <c r="N694" s="52" t="n">
        <v>455176</v>
      </c>
      <c r="O694" s="52" t="s">
        <v>10061</v>
      </c>
      <c r="P694" s="55" t="n">
        <f aca="false">G694-H694</f>
        <v>417</v>
      </c>
      <c r="Q694" s="55" t="str">
        <f aca="false">IF(I694&gt;=90,"Over-Utilized",IF(I694&gt;=70,"Optimal","Under-Utilized"))</f>
        <v>Optimal</v>
      </c>
      <c r="R694" s="55" t="n">
        <f aca="false">ROUND(100-I694,2)</f>
        <v>26.29</v>
      </c>
    </row>
    <row r="695" customFormat="false" ht="15" hidden="false" customHeight="true" outlineLevel="0" collapsed="false">
      <c r="A695" s="56" t="s">
        <v>4708</v>
      </c>
      <c r="B695" s="56" t="s">
        <v>15555</v>
      </c>
      <c r="C695" s="56" t="s">
        <v>17</v>
      </c>
      <c r="D695" s="56" t="s">
        <v>10087</v>
      </c>
      <c r="E695" s="56" t="s">
        <v>15560</v>
      </c>
      <c r="F695" s="56" t="s">
        <v>15547</v>
      </c>
      <c r="G695" s="56" t="n">
        <v>10095</v>
      </c>
      <c r="H695" s="56" t="n">
        <v>3429</v>
      </c>
      <c r="I695" s="54" t="n">
        <f aca="false">IF(G695=0,0,ROUND(H695/G695*100,2))</f>
        <v>33.97</v>
      </c>
      <c r="J695" s="56" t="s">
        <v>15540</v>
      </c>
      <c r="K695" s="56" t="n">
        <v>3</v>
      </c>
      <c r="L695" s="56" t="n">
        <v>57</v>
      </c>
      <c r="M695" s="56" t="n">
        <v>4.6</v>
      </c>
      <c r="N695" s="56" t="n">
        <v>266269</v>
      </c>
      <c r="O695" s="56" t="s">
        <v>10066</v>
      </c>
      <c r="P695" s="55" t="n">
        <f aca="false">G695-H695</f>
        <v>6666</v>
      </c>
      <c r="Q695" s="55" t="str">
        <f aca="false">IF(I695&gt;=90,"Over-Utilized",IF(I695&gt;=70,"Optimal","Under-Utilized"))</f>
        <v>Under-Utilized</v>
      </c>
      <c r="R695" s="55" t="n">
        <f aca="false">ROUND(100-I695,2)</f>
        <v>66.03</v>
      </c>
    </row>
    <row r="696" customFormat="false" ht="15" hidden="false" customHeight="true" outlineLevel="0" collapsed="false">
      <c r="A696" s="52" t="s">
        <v>4788</v>
      </c>
      <c r="B696" s="52" t="s">
        <v>15558</v>
      </c>
      <c r="C696" s="52" t="s">
        <v>25</v>
      </c>
      <c r="D696" s="52" t="s">
        <v>10190</v>
      </c>
      <c r="E696" s="52" t="s">
        <v>15550</v>
      </c>
      <c r="F696" s="52" t="s">
        <v>15547</v>
      </c>
      <c r="G696" s="52" t="n">
        <v>34517</v>
      </c>
      <c r="H696" s="52" t="n">
        <v>31820</v>
      </c>
      <c r="I696" s="54" t="n">
        <f aca="false">IF(G696=0,0,ROUND(H696/G696*100,2))</f>
        <v>92.19</v>
      </c>
      <c r="J696" s="52" t="s">
        <v>15548</v>
      </c>
      <c r="K696" s="52" t="n">
        <v>3</v>
      </c>
      <c r="L696" s="52" t="n">
        <v>151</v>
      </c>
      <c r="M696" s="52" t="n">
        <v>2.26</v>
      </c>
      <c r="N696" s="52" t="n">
        <v>85977</v>
      </c>
      <c r="O696" s="52" t="s">
        <v>10061</v>
      </c>
      <c r="P696" s="55" t="n">
        <f aca="false">G696-H696</f>
        <v>2697</v>
      </c>
      <c r="Q696" s="55" t="str">
        <f aca="false">IF(I696&gt;=90,"Over-Utilized",IF(I696&gt;=70,"Optimal","Under-Utilized"))</f>
        <v>Over-Utilized</v>
      </c>
      <c r="R696" s="55" t="n">
        <f aca="false">ROUND(100-I696,2)</f>
        <v>7.81</v>
      </c>
    </row>
    <row r="697" customFormat="false" ht="15" hidden="false" customHeight="true" outlineLevel="0" collapsed="false">
      <c r="A697" s="56" t="s">
        <v>7534</v>
      </c>
      <c r="B697" s="56" t="s">
        <v>15581</v>
      </c>
      <c r="C697" s="56" t="s">
        <v>23</v>
      </c>
      <c r="D697" s="56" t="s">
        <v>10078</v>
      </c>
      <c r="E697" s="56" t="s">
        <v>15542</v>
      </c>
      <c r="F697" s="56" t="s">
        <v>15545</v>
      </c>
      <c r="G697" s="56" t="n">
        <v>25374</v>
      </c>
      <c r="H697" s="56" t="n">
        <v>1502</v>
      </c>
      <c r="I697" s="54" t="n">
        <f aca="false">IF(G697=0,0,ROUND(H697/G697*100,2))</f>
        <v>5.92</v>
      </c>
      <c r="J697" s="56" t="s">
        <v>15551</v>
      </c>
      <c r="K697" s="56" t="n">
        <v>16</v>
      </c>
      <c r="L697" s="56" t="n">
        <v>139</v>
      </c>
      <c r="M697" s="56" t="n">
        <v>4.44</v>
      </c>
      <c r="N697" s="56" t="n">
        <v>123767</v>
      </c>
      <c r="O697" s="56" t="s">
        <v>10061</v>
      </c>
      <c r="P697" s="55" t="n">
        <f aca="false">G697-H697</f>
        <v>23872</v>
      </c>
      <c r="Q697" s="55" t="str">
        <f aca="false">IF(I697&gt;=90,"Over-Utilized",IF(I697&gt;=70,"Optimal","Under-Utilized"))</f>
        <v>Under-Utilized</v>
      </c>
      <c r="R697" s="55" t="n">
        <f aca="false">ROUND(100-I697,2)</f>
        <v>94.08</v>
      </c>
    </row>
    <row r="698" customFormat="false" ht="15" hidden="false" customHeight="true" outlineLevel="0" collapsed="false">
      <c r="A698" s="52" t="s">
        <v>4005</v>
      </c>
      <c r="B698" s="52" t="s">
        <v>15561</v>
      </c>
      <c r="C698" s="52" t="s">
        <v>20</v>
      </c>
      <c r="D698" s="52" t="s">
        <v>10073</v>
      </c>
      <c r="E698" s="52" t="s">
        <v>15554</v>
      </c>
      <c r="F698" s="52" t="s">
        <v>15547</v>
      </c>
      <c r="G698" s="52" t="n">
        <v>5420</v>
      </c>
      <c r="H698" s="52" t="n">
        <v>2642</v>
      </c>
      <c r="I698" s="54" t="n">
        <f aca="false">IF(G698=0,0,ROUND(H698/G698*100,2))</f>
        <v>48.75</v>
      </c>
      <c r="J698" s="52" t="s">
        <v>15540</v>
      </c>
      <c r="K698" s="52" t="n">
        <v>14</v>
      </c>
      <c r="L698" s="52" t="n">
        <v>13</v>
      </c>
      <c r="M698" s="52" t="n">
        <v>3.39</v>
      </c>
      <c r="N698" s="52" t="n">
        <v>150277</v>
      </c>
      <c r="O698" s="52" t="s">
        <v>10066</v>
      </c>
      <c r="P698" s="55" t="n">
        <f aca="false">G698-H698</f>
        <v>2778</v>
      </c>
      <c r="Q698" s="55" t="str">
        <f aca="false">IF(I698&gt;=90,"Over-Utilized",IF(I698&gt;=70,"Optimal","Under-Utilized"))</f>
        <v>Under-Utilized</v>
      </c>
      <c r="R698" s="55" t="n">
        <f aca="false">ROUND(100-I698,2)</f>
        <v>51.25</v>
      </c>
    </row>
    <row r="699" customFormat="false" ht="15" hidden="false" customHeight="true" outlineLevel="0" collapsed="false">
      <c r="A699" s="56" t="s">
        <v>1646</v>
      </c>
      <c r="B699" s="56" t="s">
        <v>15559</v>
      </c>
      <c r="C699" s="56" t="s">
        <v>23</v>
      </c>
      <c r="D699" s="56" t="s">
        <v>10087</v>
      </c>
      <c r="E699" s="56" t="s">
        <v>15560</v>
      </c>
      <c r="F699" s="56" t="s">
        <v>15539</v>
      </c>
      <c r="G699" s="56" t="n">
        <v>17167</v>
      </c>
      <c r="H699" s="56" t="n">
        <v>11859</v>
      </c>
      <c r="I699" s="54" t="n">
        <f aca="false">IF(G699=0,0,ROUND(H699/G699*100,2))</f>
        <v>69.08</v>
      </c>
      <c r="J699" s="56" t="s">
        <v>15540</v>
      </c>
      <c r="K699" s="56" t="n">
        <v>20</v>
      </c>
      <c r="L699" s="56" t="n">
        <v>104</v>
      </c>
      <c r="M699" s="56" t="n">
        <v>1.26</v>
      </c>
      <c r="N699" s="56" t="n">
        <v>367084</v>
      </c>
      <c r="O699" s="56" t="s">
        <v>10061</v>
      </c>
      <c r="P699" s="55" t="n">
        <f aca="false">G699-H699</f>
        <v>5308</v>
      </c>
      <c r="Q699" s="55" t="str">
        <f aca="false">IF(I699&gt;=90,"Over-Utilized",IF(I699&gt;=70,"Optimal","Under-Utilized"))</f>
        <v>Under-Utilized</v>
      </c>
      <c r="R699" s="55" t="n">
        <f aca="false">ROUND(100-I699,2)</f>
        <v>30.92</v>
      </c>
    </row>
    <row r="700" customFormat="false" ht="15" hidden="false" customHeight="true" outlineLevel="0" collapsed="false">
      <c r="A700" s="52" t="s">
        <v>3128</v>
      </c>
      <c r="B700" s="52" t="s">
        <v>15580</v>
      </c>
      <c r="C700" s="52" t="s">
        <v>20</v>
      </c>
      <c r="D700" s="52" t="s">
        <v>10069</v>
      </c>
      <c r="E700" s="52" t="s">
        <v>10063</v>
      </c>
      <c r="F700" s="52" t="s">
        <v>15545</v>
      </c>
      <c r="G700" s="52" t="n">
        <v>40254</v>
      </c>
      <c r="H700" s="52" t="n">
        <v>18208</v>
      </c>
      <c r="I700" s="54" t="n">
        <f aca="false">IF(G700=0,0,ROUND(H700/G700*100,2))</f>
        <v>45.23</v>
      </c>
      <c r="J700" s="52" t="s">
        <v>15551</v>
      </c>
      <c r="K700" s="52" t="n">
        <v>15</v>
      </c>
      <c r="L700" s="52" t="n">
        <v>64</v>
      </c>
      <c r="M700" s="52" t="n">
        <v>4.53</v>
      </c>
      <c r="N700" s="52" t="n">
        <v>453951</v>
      </c>
      <c r="O700" s="52" t="s">
        <v>10061</v>
      </c>
      <c r="P700" s="55" t="n">
        <f aca="false">G700-H700</f>
        <v>22046</v>
      </c>
      <c r="Q700" s="55" t="str">
        <f aca="false">IF(I700&gt;=90,"Over-Utilized",IF(I700&gt;=70,"Optimal","Under-Utilized"))</f>
        <v>Under-Utilized</v>
      </c>
      <c r="R700" s="55" t="n">
        <f aca="false">ROUND(100-I700,2)</f>
        <v>54.77</v>
      </c>
    </row>
    <row r="701" customFormat="false" ht="15" hidden="false" customHeight="true" outlineLevel="0" collapsed="false">
      <c r="A701" s="56" t="s">
        <v>2616</v>
      </c>
      <c r="B701" s="56" t="s">
        <v>15565</v>
      </c>
      <c r="C701" s="56" t="s">
        <v>11</v>
      </c>
      <c r="D701" s="56" t="s">
        <v>10069</v>
      </c>
      <c r="E701" s="56" t="s">
        <v>15542</v>
      </c>
      <c r="F701" s="56" t="s">
        <v>15545</v>
      </c>
      <c r="G701" s="56" t="n">
        <v>16048</v>
      </c>
      <c r="H701" s="56" t="n">
        <v>770</v>
      </c>
      <c r="I701" s="54" t="n">
        <f aca="false">IF(G701=0,0,ROUND(H701/G701*100,2))</f>
        <v>4.8</v>
      </c>
      <c r="J701" s="56" t="s">
        <v>15551</v>
      </c>
      <c r="K701" s="56" t="n">
        <v>17</v>
      </c>
      <c r="L701" s="56" t="n">
        <v>178</v>
      </c>
      <c r="M701" s="56" t="n">
        <v>4.19</v>
      </c>
      <c r="N701" s="56" t="n">
        <v>338591</v>
      </c>
      <c r="O701" s="56" t="s">
        <v>10061</v>
      </c>
      <c r="P701" s="55" t="n">
        <f aca="false">G701-H701</f>
        <v>15278</v>
      </c>
      <c r="Q701" s="55" t="str">
        <f aca="false">IF(I701&gt;=90,"Over-Utilized",IF(I701&gt;=70,"Optimal","Under-Utilized"))</f>
        <v>Under-Utilized</v>
      </c>
      <c r="R701" s="55" t="n">
        <f aca="false">ROUND(100-I701,2)</f>
        <v>95.2</v>
      </c>
    </row>
    <row r="702" customFormat="false" ht="15" hidden="false" customHeight="true" outlineLevel="0" collapsed="false">
      <c r="A702" s="52" t="s">
        <v>1715</v>
      </c>
      <c r="B702" s="52" t="s">
        <v>15583</v>
      </c>
      <c r="C702" s="52" t="s">
        <v>14</v>
      </c>
      <c r="D702" s="52" t="s">
        <v>10095</v>
      </c>
      <c r="E702" s="52" t="s">
        <v>15554</v>
      </c>
      <c r="F702" s="52" t="s">
        <v>15539</v>
      </c>
      <c r="G702" s="52" t="n">
        <v>30070</v>
      </c>
      <c r="H702" s="52" t="n">
        <v>14539</v>
      </c>
      <c r="I702" s="54" t="n">
        <f aca="false">IF(G702=0,0,ROUND(H702/G702*100,2))</f>
        <v>48.35</v>
      </c>
      <c r="J702" s="52" t="s">
        <v>15551</v>
      </c>
      <c r="K702" s="52" t="n">
        <v>5</v>
      </c>
      <c r="L702" s="52" t="n">
        <v>20</v>
      </c>
      <c r="M702" s="52" t="n">
        <v>2.16</v>
      </c>
      <c r="N702" s="52" t="n">
        <v>148288</v>
      </c>
      <c r="O702" s="52" t="s">
        <v>10061</v>
      </c>
      <c r="P702" s="55" t="n">
        <f aca="false">G702-H702</f>
        <v>15531</v>
      </c>
      <c r="Q702" s="55" t="str">
        <f aca="false">IF(I702&gt;=90,"Over-Utilized",IF(I702&gt;=70,"Optimal","Under-Utilized"))</f>
        <v>Under-Utilized</v>
      </c>
      <c r="R702" s="55" t="n">
        <f aca="false">ROUND(100-I702,2)</f>
        <v>51.65</v>
      </c>
    </row>
    <row r="703" customFormat="false" ht="15" hidden="false" customHeight="true" outlineLevel="0" collapsed="false">
      <c r="A703" s="56" t="s">
        <v>3280</v>
      </c>
      <c r="B703" s="56" t="s">
        <v>15561</v>
      </c>
      <c r="C703" s="56" t="s">
        <v>20</v>
      </c>
      <c r="D703" s="56" t="s">
        <v>10069</v>
      </c>
      <c r="E703" s="56" t="s">
        <v>15560</v>
      </c>
      <c r="F703" s="56" t="s">
        <v>15545</v>
      </c>
      <c r="G703" s="56" t="n">
        <v>45082</v>
      </c>
      <c r="H703" s="56" t="n">
        <v>35393</v>
      </c>
      <c r="I703" s="54" t="n">
        <f aca="false">IF(G703=0,0,ROUND(H703/G703*100,2))</f>
        <v>78.51</v>
      </c>
      <c r="J703" s="56" t="s">
        <v>15548</v>
      </c>
      <c r="K703" s="56" t="n">
        <v>20</v>
      </c>
      <c r="L703" s="56" t="n">
        <v>24</v>
      </c>
      <c r="M703" s="56" t="n">
        <v>4.89</v>
      </c>
      <c r="N703" s="56" t="n">
        <v>203450</v>
      </c>
      <c r="O703" s="56" t="s">
        <v>10066</v>
      </c>
      <c r="P703" s="55" t="n">
        <f aca="false">G703-H703</f>
        <v>9689</v>
      </c>
      <c r="Q703" s="55" t="str">
        <f aca="false">IF(I703&gt;=90,"Over-Utilized",IF(I703&gt;=70,"Optimal","Under-Utilized"))</f>
        <v>Optimal</v>
      </c>
      <c r="R703" s="55" t="n">
        <f aca="false">ROUND(100-I703,2)</f>
        <v>21.49</v>
      </c>
    </row>
    <row r="704" customFormat="false" ht="15" hidden="false" customHeight="true" outlineLevel="0" collapsed="false">
      <c r="A704" s="52" t="s">
        <v>1383</v>
      </c>
      <c r="B704" s="52" t="s">
        <v>15574</v>
      </c>
      <c r="C704" s="52" t="s">
        <v>20</v>
      </c>
      <c r="D704" s="52" t="s">
        <v>10069</v>
      </c>
      <c r="E704" s="52" t="s">
        <v>15544</v>
      </c>
      <c r="F704" s="52" t="s">
        <v>15539</v>
      </c>
      <c r="G704" s="52" t="n">
        <v>2665</v>
      </c>
      <c r="H704" s="52" t="n">
        <v>846</v>
      </c>
      <c r="I704" s="54" t="n">
        <f aca="false">IF(G704=0,0,ROUND(H704/G704*100,2))</f>
        <v>31.74</v>
      </c>
      <c r="J704" s="52" t="s">
        <v>15540</v>
      </c>
      <c r="K704" s="52" t="n">
        <v>14</v>
      </c>
      <c r="L704" s="52" t="n">
        <v>118</v>
      </c>
      <c r="M704" s="52" t="n">
        <v>3.73</v>
      </c>
      <c r="N704" s="52" t="n">
        <v>434568</v>
      </c>
      <c r="O704" s="52" t="s">
        <v>10066</v>
      </c>
      <c r="P704" s="55" t="n">
        <f aca="false">G704-H704</f>
        <v>1819</v>
      </c>
      <c r="Q704" s="55" t="str">
        <f aca="false">IF(I704&gt;=90,"Over-Utilized",IF(I704&gt;=70,"Optimal","Under-Utilized"))</f>
        <v>Under-Utilized</v>
      </c>
      <c r="R704" s="55" t="n">
        <f aca="false">ROUND(100-I704,2)</f>
        <v>68.26</v>
      </c>
    </row>
    <row r="705" customFormat="false" ht="15" hidden="false" customHeight="true" outlineLevel="0" collapsed="false">
      <c r="A705" s="56" t="s">
        <v>5696</v>
      </c>
      <c r="B705" s="56" t="s">
        <v>15581</v>
      </c>
      <c r="C705" s="56" t="s">
        <v>23</v>
      </c>
      <c r="D705" s="56" t="s">
        <v>10087</v>
      </c>
      <c r="E705" s="56" t="s">
        <v>15560</v>
      </c>
      <c r="F705" s="56" t="s">
        <v>15545</v>
      </c>
      <c r="G705" s="56" t="n">
        <v>24411</v>
      </c>
      <c r="H705" s="56" t="n">
        <v>10368</v>
      </c>
      <c r="I705" s="54" t="n">
        <f aca="false">IF(G705=0,0,ROUND(H705/G705*100,2))</f>
        <v>42.47</v>
      </c>
      <c r="J705" s="56" t="s">
        <v>15540</v>
      </c>
      <c r="K705" s="56" t="n">
        <v>4</v>
      </c>
      <c r="L705" s="56" t="n">
        <v>53</v>
      </c>
      <c r="M705" s="56" t="n">
        <v>0.89</v>
      </c>
      <c r="N705" s="56" t="n">
        <v>89871</v>
      </c>
      <c r="O705" s="56" t="s">
        <v>10061</v>
      </c>
      <c r="P705" s="55" t="n">
        <f aca="false">G705-H705</f>
        <v>14043</v>
      </c>
      <c r="Q705" s="55" t="str">
        <f aca="false">IF(I705&gt;=90,"Over-Utilized",IF(I705&gt;=70,"Optimal","Under-Utilized"))</f>
        <v>Under-Utilized</v>
      </c>
      <c r="R705" s="55" t="n">
        <f aca="false">ROUND(100-I705,2)</f>
        <v>57.53</v>
      </c>
    </row>
    <row r="706" customFormat="false" ht="15" hidden="false" customHeight="true" outlineLevel="0" collapsed="false">
      <c r="A706" s="52" t="s">
        <v>4683</v>
      </c>
      <c r="B706" s="52" t="s">
        <v>15582</v>
      </c>
      <c r="C706" s="52" t="s">
        <v>23</v>
      </c>
      <c r="D706" s="52" t="s">
        <v>10087</v>
      </c>
      <c r="E706" s="52" t="s">
        <v>15554</v>
      </c>
      <c r="F706" s="52" t="s">
        <v>15539</v>
      </c>
      <c r="G706" s="52" t="n">
        <v>26521</v>
      </c>
      <c r="H706" s="52" t="n">
        <v>5713</v>
      </c>
      <c r="I706" s="54" t="n">
        <f aca="false">IF(G706=0,0,ROUND(H706/G706*100,2))</f>
        <v>21.54</v>
      </c>
      <c r="J706" s="52" t="s">
        <v>15540</v>
      </c>
      <c r="K706" s="52" t="n">
        <v>5</v>
      </c>
      <c r="L706" s="52" t="n">
        <v>144</v>
      </c>
      <c r="M706" s="52" t="n">
        <v>0.61</v>
      </c>
      <c r="N706" s="52" t="n">
        <v>403275</v>
      </c>
      <c r="O706" s="52" t="s">
        <v>10061</v>
      </c>
      <c r="P706" s="55" t="n">
        <f aca="false">G706-H706</f>
        <v>20808</v>
      </c>
      <c r="Q706" s="55" t="str">
        <f aca="false">IF(I706&gt;=90,"Over-Utilized",IF(I706&gt;=70,"Optimal","Under-Utilized"))</f>
        <v>Under-Utilized</v>
      </c>
      <c r="R706" s="55" t="n">
        <f aca="false">ROUND(100-I706,2)</f>
        <v>78.46</v>
      </c>
    </row>
    <row r="707" customFormat="false" ht="15" hidden="false" customHeight="true" outlineLevel="0" collapsed="false">
      <c r="A707" s="56" t="s">
        <v>3021</v>
      </c>
      <c r="B707" s="56" t="s">
        <v>15543</v>
      </c>
      <c r="C707" s="56" t="s">
        <v>27</v>
      </c>
      <c r="D707" s="56" t="s">
        <v>10104</v>
      </c>
      <c r="E707" s="56" t="s">
        <v>15554</v>
      </c>
      <c r="F707" s="56" t="s">
        <v>15539</v>
      </c>
      <c r="G707" s="56" t="n">
        <v>39169</v>
      </c>
      <c r="H707" s="56" t="n">
        <v>19527</v>
      </c>
      <c r="I707" s="54" t="n">
        <f aca="false">IF(G707=0,0,ROUND(H707/G707*100,2))</f>
        <v>49.85</v>
      </c>
      <c r="J707" s="56" t="s">
        <v>15551</v>
      </c>
      <c r="K707" s="56" t="n">
        <v>9</v>
      </c>
      <c r="L707" s="56" t="n">
        <v>92</v>
      </c>
      <c r="M707" s="56" t="n">
        <v>2.32</v>
      </c>
      <c r="N707" s="56" t="n">
        <v>158181</v>
      </c>
      <c r="O707" s="56" t="s">
        <v>10061</v>
      </c>
      <c r="P707" s="55" t="n">
        <f aca="false">G707-H707</f>
        <v>19642</v>
      </c>
      <c r="Q707" s="55" t="str">
        <f aca="false">IF(I707&gt;=90,"Over-Utilized",IF(I707&gt;=70,"Optimal","Under-Utilized"))</f>
        <v>Under-Utilized</v>
      </c>
      <c r="R707" s="55" t="n">
        <f aca="false">ROUND(100-I707,2)</f>
        <v>50.15</v>
      </c>
    </row>
    <row r="708" customFormat="false" ht="15" hidden="false" customHeight="true" outlineLevel="0" collapsed="false">
      <c r="A708" s="52" t="s">
        <v>8410</v>
      </c>
      <c r="B708" s="52" t="s">
        <v>15541</v>
      </c>
      <c r="C708" s="52" t="s">
        <v>25</v>
      </c>
      <c r="D708" s="52" t="s">
        <v>10095</v>
      </c>
      <c r="E708" s="52" t="s">
        <v>10063</v>
      </c>
      <c r="F708" s="52" t="s">
        <v>15539</v>
      </c>
      <c r="G708" s="52" t="n">
        <v>19115</v>
      </c>
      <c r="H708" s="52" t="n">
        <v>8301</v>
      </c>
      <c r="I708" s="54" t="n">
        <f aca="false">IF(G708=0,0,ROUND(H708/G708*100,2))</f>
        <v>43.43</v>
      </c>
      <c r="J708" s="52" t="s">
        <v>15540</v>
      </c>
      <c r="K708" s="52" t="n">
        <v>3</v>
      </c>
      <c r="L708" s="52" t="n">
        <v>124</v>
      </c>
      <c r="M708" s="52" t="n">
        <v>3.75</v>
      </c>
      <c r="N708" s="52" t="n">
        <v>237810</v>
      </c>
      <c r="O708" s="52" t="s">
        <v>10061</v>
      </c>
      <c r="P708" s="55" t="n">
        <f aca="false">G708-H708</f>
        <v>10814</v>
      </c>
      <c r="Q708" s="55" t="str">
        <f aca="false">IF(I708&gt;=90,"Over-Utilized",IF(I708&gt;=70,"Optimal","Under-Utilized"))</f>
        <v>Under-Utilized</v>
      </c>
      <c r="R708" s="55" t="n">
        <f aca="false">ROUND(100-I708,2)</f>
        <v>56.57</v>
      </c>
    </row>
    <row r="709" customFormat="false" ht="15" hidden="false" customHeight="true" outlineLevel="0" collapsed="false">
      <c r="A709" s="56" t="s">
        <v>2360</v>
      </c>
      <c r="B709" s="56" t="s">
        <v>15558</v>
      </c>
      <c r="C709" s="56" t="s">
        <v>25</v>
      </c>
      <c r="D709" s="56" t="s">
        <v>10095</v>
      </c>
      <c r="E709" s="56" t="s">
        <v>15554</v>
      </c>
      <c r="F709" s="56" t="s">
        <v>15539</v>
      </c>
      <c r="G709" s="56" t="n">
        <v>22151</v>
      </c>
      <c r="H709" s="56" t="n">
        <v>15332</v>
      </c>
      <c r="I709" s="54" t="n">
        <f aca="false">IF(G709=0,0,ROUND(H709/G709*100,2))</f>
        <v>69.22</v>
      </c>
      <c r="J709" s="56" t="s">
        <v>15551</v>
      </c>
      <c r="K709" s="56" t="n">
        <v>13</v>
      </c>
      <c r="L709" s="56" t="n">
        <v>196</v>
      </c>
      <c r="M709" s="56" t="n">
        <v>4.64</v>
      </c>
      <c r="N709" s="56" t="n">
        <v>119619</v>
      </c>
      <c r="O709" s="56" t="s">
        <v>10061</v>
      </c>
      <c r="P709" s="55" t="n">
        <f aca="false">G709-H709</f>
        <v>6819</v>
      </c>
      <c r="Q709" s="55" t="str">
        <f aca="false">IF(I709&gt;=90,"Over-Utilized",IF(I709&gt;=70,"Optimal","Under-Utilized"))</f>
        <v>Under-Utilized</v>
      </c>
      <c r="R709" s="55" t="n">
        <f aca="false">ROUND(100-I709,2)</f>
        <v>30.78</v>
      </c>
    </row>
    <row r="710" customFormat="false" ht="15" hidden="false" customHeight="true" outlineLevel="0" collapsed="false">
      <c r="A710" s="52" t="s">
        <v>15592</v>
      </c>
      <c r="B710" s="52" t="s">
        <v>15559</v>
      </c>
      <c r="C710" s="52" t="s">
        <v>23</v>
      </c>
      <c r="D710" s="52" t="s">
        <v>10073</v>
      </c>
      <c r="E710" s="52" t="s">
        <v>15542</v>
      </c>
      <c r="F710" s="52" t="s">
        <v>15545</v>
      </c>
      <c r="G710" s="52" t="n">
        <v>12176</v>
      </c>
      <c r="H710" s="52" t="n">
        <v>5722</v>
      </c>
      <c r="I710" s="54" t="n">
        <f aca="false">IF(G710=0,0,ROUND(H710/G710*100,2))</f>
        <v>46.99</v>
      </c>
      <c r="J710" s="52" t="s">
        <v>15551</v>
      </c>
      <c r="K710" s="52" t="n">
        <v>3</v>
      </c>
      <c r="L710" s="52" t="n">
        <v>31</v>
      </c>
      <c r="M710" s="52" t="n">
        <v>3.47</v>
      </c>
      <c r="N710" s="52" t="n">
        <v>412446</v>
      </c>
      <c r="O710" s="52" t="s">
        <v>10061</v>
      </c>
      <c r="P710" s="55" t="n">
        <f aca="false">G710-H710</f>
        <v>6454</v>
      </c>
      <c r="Q710" s="55" t="str">
        <f aca="false">IF(I710&gt;=90,"Over-Utilized",IF(I710&gt;=70,"Optimal","Under-Utilized"))</f>
        <v>Under-Utilized</v>
      </c>
      <c r="R710" s="55" t="n">
        <f aca="false">ROUND(100-I710,2)</f>
        <v>53.01</v>
      </c>
    </row>
    <row r="711" customFormat="false" ht="15" hidden="false" customHeight="true" outlineLevel="0" collapsed="false">
      <c r="A711" s="56" t="s">
        <v>6045</v>
      </c>
      <c r="B711" s="56" t="s">
        <v>15573</v>
      </c>
      <c r="C711" s="56" t="s">
        <v>25</v>
      </c>
      <c r="D711" s="56" t="s">
        <v>10190</v>
      </c>
      <c r="E711" s="56" t="s">
        <v>15550</v>
      </c>
      <c r="F711" s="56" t="s">
        <v>15539</v>
      </c>
      <c r="G711" s="56" t="n">
        <v>11341</v>
      </c>
      <c r="H711" s="56" t="n">
        <v>8169</v>
      </c>
      <c r="I711" s="54" t="n">
        <f aca="false">IF(G711=0,0,ROUND(H711/G711*100,2))</f>
        <v>72.03</v>
      </c>
      <c r="J711" s="56" t="s">
        <v>15540</v>
      </c>
      <c r="K711" s="56" t="n">
        <v>20</v>
      </c>
      <c r="L711" s="56" t="n">
        <v>185</v>
      </c>
      <c r="M711" s="56" t="n">
        <v>3.92</v>
      </c>
      <c r="N711" s="56" t="n">
        <v>496429</v>
      </c>
      <c r="O711" s="56" t="s">
        <v>10061</v>
      </c>
      <c r="P711" s="55" t="n">
        <f aca="false">G711-H711</f>
        <v>3172</v>
      </c>
      <c r="Q711" s="55" t="str">
        <f aca="false">IF(I711&gt;=90,"Over-Utilized",IF(I711&gt;=70,"Optimal","Under-Utilized"))</f>
        <v>Optimal</v>
      </c>
      <c r="R711" s="55" t="n">
        <f aca="false">ROUND(100-I711,2)</f>
        <v>27.97</v>
      </c>
    </row>
    <row r="712" customFormat="false" ht="15" hidden="false" customHeight="true" outlineLevel="0" collapsed="false">
      <c r="A712" s="52" t="s">
        <v>3829</v>
      </c>
      <c r="B712" s="52" t="s">
        <v>15559</v>
      </c>
      <c r="C712" s="52" t="s">
        <v>23</v>
      </c>
      <c r="D712" s="52" t="s">
        <v>10087</v>
      </c>
      <c r="E712" s="52" t="s">
        <v>15542</v>
      </c>
      <c r="F712" s="52" t="s">
        <v>15545</v>
      </c>
      <c r="G712" s="52" t="n">
        <v>14698</v>
      </c>
      <c r="H712" s="52" t="n">
        <v>13186</v>
      </c>
      <c r="I712" s="54" t="n">
        <f aca="false">IF(G712=0,0,ROUND(H712/G712*100,2))</f>
        <v>89.71</v>
      </c>
      <c r="J712" s="52" t="s">
        <v>15551</v>
      </c>
      <c r="K712" s="52" t="n">
        <v>20</v>
      </c>
      <c r="L712" s="52" t="n">
        <v>154</v>
      </c>
      <c r="M712" s="52" t="n">
        <v>3.27</v>
      </c>
      <c r="N712" s="52" t="n">
        <v>113994</v>
      </c>
      <c r="O712" s="52" t="s">
        <v>10061</v>
      </c>
      <c r="P712" s="55" t="n">
        <f aca="false">G712-H712</f>
        <v>1512</v>
      </c>
      <c r="Q712" s="55" t="str">
        <f aca="false">IF(I712&gt;=90,"Over-Utilized",IF(I712&gt;=70,"Optimal","Under-Utilized"))</f>
        <v>Optimal</v>
      </c>
      <c r="R712" s="55" t="n">
        <f aca="false">ROUND(100-I712,2)</f>
        <v>10.29</v>
      </c>
    </row>
    <row r="713" customFormat="false" ht="15" hidden="false" customHeight="true" outlineLevel="0" collapsed="false">
      <c r="A713" s="56" t="s">
        <v>7483</v>
      </c>
      <c r="B713" s="56" t="s">
        <v>15575</v>
      </c>
      <c r="C713" s="56" t="s">
        <v>20</v>
      </c>
      <c r="D713" s="56" t="s">
        <v>10058</v>
      </c>
      <c r="E713" s="56" t="s">
        <v>15542</v>
      </c>
      <c r="F713" s="56" t="s">
        <v>15547</v>
      </c>
      <c r="G713" s="56" t="n">
        <v>34882</v>
      </c>
      <c r="H713" s="56" t="n">
        <v>22544</v>
      </c>
      <c r="I713" s="54" t="n">
        <f aca="false">IF(G713=0,0,ROUND(H713/G713*100,2))</f>
        <v>64.63</v>
      </c>
      <c r="J713" s="56" t="s">
        <v>15548</v>
      </c>
      <c r="K713" s="56" t="n">
        <v>19</v>
      </c>
      <c r="L713" s="56" t="n">
        <v>77</v>
      </c>
      <c r="M713" s="56" t="n">
        <v>3.92</v>
      </c>
      <c r="N713" s="56" t="n">
        <v>204120</v>
      </c>
      <c r="O713" s="56" t="s">
        <v>10061</v>
      </c>
      <c r="P713" s="55" t="n">
        <f aca="false">G713-H713</f>
        <v>12338</v>
      </c>
      <c r="Q713" s="55" t="str">
        <f aca="false">IF(I713&gt;=90,"Over-Utilized",IF(I713&gt;=70,"Optimal","Under-Utilized"))</f>
        <v>Under-Utilized</v>
      </c>
      <c r="R713" s="55" t="n">
        <f aca="false">ROUND(100-I713,2)</f>
        <v>35.37</v>
      </c>
    </row>
    <row r="714" customFormat="false" ht="15" hidden="false" customHeight="true" outlineLevel="0" collapsed="false">
      <c r="A714" s="52" t="s">
        <v>5486</v>
      </c>
      <c r="B714" s="52" t="s">
        <v>15581</v>
      </c>
      <c r="C714" s="52" t="s">
        <v>23</v>
      </c>
      <c r="D714" s="52" t="s">
        <v>10078</v>
      </c>
      <c r="E714" s="52" t="s">
        <v>10063</v>
      </c>
      <c r="F714" s="52" t="s">
        <v>15545</v>
      </c>
      <c r="G714" s="52" t="n">
        <v>19538</v>
      </c>
      <c r="H714" s="52" t="n">
        <v>5002</v>
      </c>
      <c r="I714" s="54" t="n">
        <f aca="false">IF(G714=0,0,ROUND(H714/G714*100,2))</f>
        <v>25.6</v>
      </c>
      <c r="J714" s="52" t="s">
        <v>15540</v>
      </c>
      <c r="K714" s="52" t="n">
        <v>12</v>
      </c>
      <c r="L714" s="52" t="n">
        <v>66</v>
      </c>
      <c r="M714" s="52" t="n">
        <v>4.27</v>
      </c>
      <c r="N714" s="52" t="n">
        <v>294511</v>
      </c>
      <c r="O714" s="52" t="s">
        <v>10061</v>
      </c>
      <c r="P714" s="55" t="n">
        <f aca="false">G714-H714</f>
        <v>14536</v>
      </c>
      <c r="Q714" s="55" t="str">
        <f aca="false">IF(I714&gt;=90,"Over-Utilized",IF(I714&gt;=70,"Optimal","Under-Utilized"))</f>
        <v>Under-Utilized</v>
      </c>
      <c r="R714" s="55" t="n">
        <f aca="false">ROUND(100-I714,2)</f>
        <v>74.4</v>
      </c>
    </row>
    <row r="715" customFormat="false" ht="15" hidden="false" customHeight="true" outlineLevel="0" collapsed="false">
      <c r="A715" s="56" t="s">
        <v>2357</v>
      </c>
      <c r="B715" s="56" t="s">
        <v>15574</v>
      </c>
      <c r="C715" s="56" t="s">
        <v>20</v>
      </c>
      <c r="D715" s="56" t="s">
        <v>10095</v>
      </c>
      <c r="E715" s="56" t="s">
        <v>15542</v>
      </c>
      <c r="F715" s="56" t="s">
        <v>15539</v>
      </c>
      <c r="G715" s="56" t="n">
        <v>14219</v>
      </c>
      <c r="H715" s="56" t="n">
        <v>11370</v>
      </c>
      <c r="I715" s="54" t="n">
        <f aca="false">IF(G715=0,0,ROUND(H715/G715*100,2))</f>
        <v>79.96</v>
      </c>
      <c r="J715" s="56" t="s">
        <v>15548</v>
      </c>
      <c r="K715" s="56" t="n">
        <v>12</v>
      </c>
      <c r="L715" s="56" t="n">
        <v>51</v>
      </c>
      <c r="M715" s="56" t="n">
        <v>3.27</v>
      </c>
      <c r="N715" s="56" t="n">
        <v>237754</v>
      </c>
      <c r="O715" s="56" t="s">
        <v>10061</v>
      </c>
      <c r="P715" s="55" t="n">
        <f aca="false">G715-H715</f>
        <v>2849</v>
      </c>
      <c r="Q715" s="55" t="str">
        <f aca="false">IF(I715&gt;=90,"Over-Utilized",IF(I715&gt;=70,"Optimal","Under-Utilized"))</f>
        <v>Optimal</v>
      </c>
      <c r="R715" s="55" t="n">
        <f aca="false">ROUND(100-I715,2)</f>
        <v>20.04</v>
      </c>
    </row>
    <row r="716" customFormat="false" ht="15" hidden="false" customHeight="true" outlineLevel="0" collapsed="false">
      <c r="A716" s="52" t="s">
        <v>3456</v>
      </c>
      <c r="B716" s="52" t="s">
        <v>15582</v>
      </c>
      <c r="C716" s="52" t="s">
        <v>23</v>
      </c>
      <c r="D716" s="52" t="s">
        <v>10058</v>
      </c>
      <c r="E716" s="52" t="s">
        <v>15554</v>
      </c>
      <c r="F716" s="52" t="s">
        <v>15547</v>
      </c>
      <c r="G716" s="52" t="n">
        <v>48383</v>
      </c>
      <c r="H716" s="52" t="n">
        <v>28767</v>
      </c>
      <c r="I716" s="54" t="n">
        <f aca="false">IF(G716=0,0,ROUND(H716/G716*100,2))</f>
        <v>59.46</v>
      </c>
      <c r="J716" s="52" t="s">
        <v>15551</v>
      </c>
      <c r="K716" s="52" t="n">
        <v>13</v>
      </c>
      <c r="L716" s="52" t="n">
        <v>46</v>
      </c>
      <c r="M716" s="52" t="n">
        <v>0.6</v>
      </c>
      <c r="N716" s="52" t="n">
        <v>405772</v>
      </c>
      <c r="O716" s="52" t="s">
        <v>10061</v>
      </c>
      <c r="P716" s="55" t="n">
        <f aca="false">G716-H716</f>
        <v>19616</v>
      </c>
      <c r="Q716" s="55" t="str">
        <f aca="false">IF(I716&gt;=90,"Over-Utilized",IF(I716&gt;=70,"Optimal","Under-Utilized"))</f>
        <v>Under-Utilized</v>
      </c>
      <c r="R716" s="55" t="n">
        <f aca="false">ROUND(100-I716,2)</f>
        <v>40.54</v>
      </c>
    </row>
    <row r="717" customFormat="false" ht="15" hidden="false" customHeight="true" outlineLevel="0" collapsed="false">
      <c r="A717" s="56" t="s">
        <v>1110</v>
      </c>
      <c r="B717" s="56" t="s">
        <v>15543</v>
      </c>
      <c r="C717" s="56" t="s">
        <v>27</v>
      </c>
      <c r="D717" s="56" t="s">
        <v>10104</v>
      </c>
      <c r="E717" s="56" t="s">
        <v>15544</v>
      </c>
      <c r="F717" s="56" t="s">
        <v>15545</v>
      </c>
      <c r="G717" s="56" t="n">
        <v>27713</v>
      </c>
      <c r="H717" s="56" t="n">
        <v>2797</v>
      </c>
      <c r="I717" s="54" t="n">
        <f aca="false">IF(G717=0,0,ROUND(H717/G717*100,2))</f>
        <v>10.09</v>
      </c>
      <c r="J717" s="56" t="s">
        <v>15551</v>
      </c>
      <c r="K717" s="56" t="n">
        <v>17</v>
      </c>
      <c r="L717" s="56" t="n">
        <v>58</v>
      </c>
      <c r="M717" s="56" t="n">
        <v>2.52</v>
      </c>
      <c r="N717" s="56" t="n">
        <v>284576</v>
      </c>
      <c r="O717" s="56" t="s">
        <v>10066</v>
      </c>
      <c r="P717" s="55" t="n">
        <f aca="false">G717-H717</f>
        <v>24916</v>
      </c>
      <c r="Q717" s="55" t="str">
        <f aca="false">IF(I717&gt;=90,"Over-Utilized",IF(I717&gt;=70,"Optimal","Under-Utilized"))</f>
        <v>Under-Utilized</v>
      </c>
      <c r="R717" s="55" t="n">
        <f aca="false">ROUND(100-I717,2)</f>
        <v>89.91</v>
      </c>
    </row>
    <row r="718" customFormat="false" ht="15" hidden="false" customHeight="true" outlineLevel="0" collapsed="false">
      <c r="A718" s="52" t="s">
        <v>4861</v>
      </c>
      <c r="B718" s="52" t="s">
        <v>15552</v>
      </c>
      <c r="C718" s="52" t="s">
        <v>27</v>
      </c>
      <c r="D718" s="52" t="s">
        <v>10112</v>
      </c>
      <c r="E718" s="52" t="s">
        <v>15544</v>
      </c>
      <c r="F718" s="52" t="s">
        <v>15547</v>
      </c>
      <c r="G718" s="52" t="n">
        <v>40533</v>
      </c>
      <c r="H718" s="52" t="n">
        <v>12659</v>
      </c>
      <c r="I718" s="54" t="n">
        <f aca="false">IF(G718=0,0,ROUND(H718/G718*100,2))</f>
        <v>31.23</v>
      </c>
      <c r="J718" s="52" t="s">
        <v>15540</v>
      </c>
      <c r="K718" s="52" t="n">
        <v>5</v>
      </c>
      <c r="L718" s="52" t="n">
        <v>192</v>
      </c>
      <c r="M718" s="52" t="n">
        <v>4.8</v>
      </c>
      <c r="N718" s="52" t="n">
        <v>79681</v>
      </c>
      <c r="O718" s="52" t="s">
        <v>10061</v>
      </c>
      <c r="P718" s="55" t="n">
        <f aca="false">G718-H718</f>
        <v>27874</v>
      </c>
      <c r="Q718" s="55" t="str">
        <f aca="false">IF(I718&gt;=90,"Over-Utilized",IF(I718&gt;=70,"Optimal","Under-Utilized"))</f>
        <v>Under-Utilized</v>
      </c>
      <c r="R718" s="55" t="n">
        <f aca="false">ROUND(100-I718,2)</f>
        <v>68.77</v>
      </c>
    </row>
    <row r="719" customFormat="false" ht="15" hidden="false" customHeight="true" outlineLevel="0" collapsed="false">
      <c r="A719" s="56" t="s">
        <v>6926</v>
      </c>
      <c r="B719" s="56" t="s">
        <v>15558</v>
      </c>
      <c r="C719" s="56" t="s">
        <v>25</v>
      </c>
      <c r="D719" s="56" t="s">
        <v>10132</v>
      </c>
      <c r="E719" s="56" t="s">
        <v>10063</v>
      </c>
      <c r="F719" s="56" t="s">
        <v>15539</v>
      </c>
      <c r="G719" s="56" t="n">
        <v>26204</v>
      </c>
      <c r="H719" s="56" t="n">
        <v>1881</v>
      </c>
      <c r="I719" s="54" t="n">
        <f aca="false">IF(G719=0,0,ROUND(H719/G719*100,2))</f>
        <v>7.18</v>
      </c>
      <c r="J719" s="56" t="s">
        <v>15548</v>
      </c>
      <c r="K719" s="56" t="n">
        <v>3</v>
      </c>
      <c r="L719" s="56" t="n">
        <v>139</v>
      </c>
      <c r="M719" s="56" t="n">
        <v>4.17</v>
      </c>
      <c r="N719" s="56" t="n">
        <v>181344</v>
      </c>
      <c r="O719" s="56" t="s">
        <v>10061</v>
      </c>
      <c r="P719" s="55" t="n">
        <f aca="false">G719-H719</f>
        <v>24323</v>
      </c>
      <c r="Q719" s="55" t="str">
        <f aca="false">IF(I719&gt;=90,"Over-Utilized",IF(I719&gt;=70,"Optimal","Under-Utilized"))</f>
        <v>Under-Utilized</v>
      </c>
      <c r="R719" s="55" t="n">
        <f aca="false">ROUND(100-I719,2)</f>
        <v>92.82</v>
      </c>
    </row>
    <row r="720" customFormat="false" ht="15" hidden="false" customHeight="true" outlineLevel="0" collapsed="false">
      <c r="A720" s="52" t="s">
        <v>7613</v>
      </c>
      <c r="B720" s="52" t="s">
        <v>15538</v>
      </c>
      <c r="C720" s="52" t="s">
        <v>11</v>
      </c>
      <c r="D720" s="52" t="s">
        <v>10087</v>
      </c>
      <c r="E720" s="52" t="s">
        <v>10063</v>
      </c>
      <c r="F720" s="52" t="s">
        <v>15545</v>
      </c>
      <c r="G720" s="52" t="n">
        <v>43605</v>
      </c>
      <c r="H720" s="52" t="n">
        <v>20050</v>
      </c>
      <c r="I720" s="54" t="n">
        <f aca="false">IF(G720=0,0,ROUND(H720/G720*100,2))</f>
        <v>45.98</v>
      </c>
      <c r="J720" s="52" t="s">
        <v>15548</v>
      </c>
      <c r="K720" s="52" t="n">
        <v>7</v>
      </c>
      <c r="L720" s="52" t="n">
        <v>183</v>
      </c>
      <c r="M720" s="52" t="n">
        <v>0.57</v>
      </c>
      <c r="N720" s="52" t="n">
        <v>322201</v>
      </c>
      <c r="O720" s="52" t="s">
        <v>10061</v>
      </c>
      <c r="P720" s="55" t="n">
        <f aca="false">G720-H720</f>
        <v>23555</v>
      </c>
      <c r="Q720" s="55" t="str">
        <f aca="false">IF(I720&gt;=90,"Over-Utilized",IF(I720&gt;=70,"Optimal","Under-Utilized"))</f>
        <v>Under-Utilized</v>
      </c>
      <c r="R720" s="55" t="n">
        <f aca="false">ROUND(100-I720,2)</f>
        <v>54.02</v>
      </c>
    </row>
    <row r="721" customFormat="false" ht="15" hidden="false" customHeight="true" outlineLevel="0" collapsed="false">
      <c r="A721" s="56" t="s">
        <v>1661</v>
      </c>
      <c r="B721" s="56" t="s">
        <v>15557</v>
      </c>
      <c r="C721" s="56" t="s">
        <v>17</v>
      </c>
      <c r="D721" s="56" t="s">
        <v>10104</v>
      </c>
      <c r="E721" s="56" t="s">
        <v>15560</v>
      </c>
      <c r="F721" s="56" t="s">
        <v>15539</v>
      </c>
      <c r="G721" s="56" t="n">
        <v>15582</v>
      </c>
      <c r="H721" s="56" t="n">
        <v>8020</v>
      </c>
      <c r="I721" s="54" t="n">
        <f aca="false">IF(G721=0,0,ROUND(H721/G721*100,2))</f>
        <v>51.47</v>
      </c>
      <c r="J721" s="56" t="s">
        <v>15548</v>
      </c>
      <c r="K721" s="56" t="n">
        <v>4</v>
      </c>
      <c r="L721" s="56" t="n">
        <v>18</v>
      </c>
      <c r="M721" s="56" t="n">
        <v>3.11</v>
      </c>
      <c r="N721" s="56" t="n">
        <v>468410</v>
      </c>
      <c r="O721" s="56" t="s">
        <v>10066</v>
      </c>
      <c r="P721" s="55" t="n">
        <f aca="false">G721-H721</f>
        <v>7562</v>
      </c>
      <c r="Q721" s="55" t="str">
        <f aca="false">IF(I721&gt;=90,"Over-Utilized",IF(I721&gt;=70,"Optimal","Under-Utilized"))</f>
        <v>Under-Utilized</v>
      </c>
      <c r="R721" s="55" t="n">
        <f aca="false">ROUND(100-I721,2)</f>
        <v>48.53</v>
      </c>
    </row>
    <row r="722" customFormat="false" ht="15" hidden="false" customHeight="true" outlineLevel="0" collapsed="false">
      <c r="A722" s="52" t="s">
        <v>1247</v>
      </c>
      <c r="B722" s="52" t="s">
        <v>15580</v>
      </c>
      <c r="C722" s="52" t="s">
        <v>20</v>
      </c>
      <c r="D722" s="52" t="s">
        <v>10095</v>
      </c>
      <c r="E722" s="52" t="s">
        <v>15542</v>
      </c>
      <c r="F722" s="52" t="s">
        <v>15545</v>
      </c>
      <c r="G722" s="52" t="n">
        <v>48395</v>
      </c>
      <c r="H722" s="52" t="n">
        <v>27379</v>
      </c>
      <c r="I722" s="54" t="n">
        <f aca="false">IF(G722=0,0,ROUND(H722/G722*100,2))</f>
        <v>56.57</v>
      </c>
      <c r="J722" s="52" t="s">
        <v>15548</v>
      </c>
      <c r="K722" s="52" t="n">
        <v>15</v>
      </c>
      <c r="L722" s="52" t="n">
        <v>97</v>
      </c>
      <c r="M722" s="52" t="n">
        <v>3.94</v>
      </c>
      <c r="N722" s="52" t="n">
        <v>255263</v>
      </c>
      <c r="O722" s="52" t="s">
        <v>10061</v>
      </c>
      <c r="P722" s="55" t="n">
        <f aca="false">G722-H722</f>
        <v>21016</v>
      </c>
      <c r="Q722" s="55" t="str">
        <f aca="false">IF(I722&gt;=90,"Over-Utilized",IF(I722&gt;=70,"Optimal","Under-Utilized"))</f>
        <v>Under-Utilized</v>
      </c>
      <c r="R722" s="55" t="n">
        <f aca="false">ROUND(100-I722,2)</f>
        <v>43.43</v>
      </c>
    </row>
    <row r="723" customFormat="false" ht="15" hidden="false" customHeight="true" outlineLevel="0" collapsed="false">
      <c r="A723" s="56" t="s">
        <v>533</v>
      </c>
      <c r="B723" s="56" t="s">
        <v>15549</v>
      </c>
      <c r="C723" s="56" t="s">
        <v>27</v>
      </c>
      <c r="D723" s="56" t="s">
        <v>10078</v>
      </c>
      <c r="E723" s="56" t="s">
        <v>15560</v>
      </c>
      <c r="F723" s="56" t="s">
        <v>15547</v>
      </c>
      <c r="G723" s="56" t="n">
        <v>23845</v>
      </c>
      <c r="H723" s="56" t="n">
        <v>10090</v>
      </c>
      <c r="I723" s="54" t="n">
        <f aca="false">IF(G723=0,0,ROUND(H723/G723*100,2))</f>
        <v>42.31</v>
      </c>
      <c r="J723" s="56" t="s">
        <v>15540</v>
      </c>
      <c r="K723" s="56" t="n">
        <v>18</v>
      </c>
      <c r="L723" s="56" t="n">
        <v>38</v>
      </c>
      <c r="M723" s="56" t="n">
        <v>3.26</v>
      </c>
      <c r="N723" s="56" t="n">
        <v>412665</v>
      </c>
      <c r="O723" s="56" t="s">
        <v>10061</v>
      </c>
      <c r="P723" s="55" t="n">
        <f aca="false">G723-H723</f>
        <v>13755</v>
      </c>
      <c r="Q723" s="55" t="str">
        <f aca="false">IF(I723&gt;=90,"Over-Utilized",IF(I723&gt;=70,"Optimal","Under-Utilized"))</f>
        <v>Under-Utilized</v>
      </c>
      <c r="R723" s="55" t="n">
        <f aca="false">ROUND(100-I723,2)</f>
        <v>57.69</v>
      </c>
    </row>
    <row r="724" customFormat="false" ht="15" hidden="false" customHeight="true" outlineLevel="0" collapsed="false">
      <c r="A724" s="52" t="s">
        <v>10674</v>
      </c>
      <c r="B724" s="52" t="s">
        <v>15567</v>
      </c>
      <c r="C724" s="52" t="s">
        <v>23</v>
      </c>
      <c r="D724" s="52" t="s">
        <v>10058</v>
      </c>
      <c r="E724" s="52" t="s">
        <v>15550</v>
      </c>
      <c r="F724" s="52" t="s">
        <v>15545</v>
      </c>
      <c r="G724" s="52" t="n">
        <v>24476</v>
      </c>
      <c r="H724" s="52" t="n">
        <v>3938</v>
      </c>
      <c r="I724" s="54" t="n">
        <f aca="false">IF(G724=0,0,ROUND(H724/G724*100,2))</f>
        <v>16.09</v>
      </c>
      <c r="J724" s="52" t="s">
        <v>15551</v>
      </c>
      <c r="K724" s="52" t="n">
        <v>8</v>
      </c>
      <c r="L724" s="52" t="n">
        <v>156</v>
      </c>
      <c r="M724" s="52" t="n">
        <v>1.92</v>
      </c>
      <c r="N724" s="52" t="n">
        <v>142441</v>
      </c>
      <c r="O724" s="52" t="s">
        <v>10061</v>
      </c>
      <c r="P724" s="55" t="n">
        <f aca="false">G724-H724</f>
        <v>20538</v>
      </c>
      <c r="Q724" s="55" t="str">
        <f aca="false">IF(I724&gt;=90,"Over-Utilized",IF(I724&gt;=70,"Optimal","Under-Utilized"))</f>
        <v>Under-Utilized</v>
      </c>
      <c r="R724" s="55" t="n">
        <f aca="false">ROUND(100-I724,2)</f>
        <v>83.91</v>
      </c>
    </row>
    <row r="725" customFormat="false" ht="15" hidden="false" customHeight="true" outlineLevel="0" collapsed="false">
      <c r="A725" s="56" t="s">
        <v>9114</v>
      </c>
      <c r="B725" s="56" t="s">
        <v>15538</v>
      </c>
      <c r="C725" s="56" t="s">
        <v>11</v>
      </c>
      <c r="D725" s="56" t="s">
        <v>10112</v>
      </c>
      <c r="E725" s="56" t="s">
        <v>15550</v>
      </c>
      <c r="F725" s="56" t="s">
        <v>15547</v>
      </c>
      <c r="G725" s="56" t="n">
        <v>41518</v>
      </c>
      <c r="H725" s="56" t="n">
        <v>9166</v>
      </c>
      <c r="I725" s="54" t="n">
        <f aca="false">IF(G725=0,0,ROUND(H725/G725*100,2))</f>
        <v>22.08</v>
      </c>
      <c r="J725" s="56" t="s">
        <v>15551</v>
      </c>
      <c r="K725" s="56" t="n">
        <v>4</v>
      </c>
      <c r="L725" s="56" t="n">
        <v>62</v>
      </c>
      <c r="M725" s="56" t="n">
        <v>2.14</v>
      </c>
      <c r="N725" s="56" t="n">
        <v>385343</v>
      </c>
      <c r="O725" s="56" t="s">
        <v>10061</v>
      </c>
      <c r="P725" s="55" t="n">
        <f aca="false">G725-H725</f>
        <v>32352</v>
      </c>
      <c r="Q725" s="55" t="str">
        <f aca="false">IF(I725&gt;=90,"Over-Utilized",IF(I725&gt;=70,"Optimal","Under-Utilized"))</f>
        <v>Under-Utilized</v>
      </c>
      <c r="R725" s="55" t="n">
        <f aca="false">ROUND(100-I725,2)</f>
        <v>77.92</v>
      </c>
    </row>
    <row r="726" customFormat="false" ht="15" hidden="false" customHeight="true" outlineLevel="0" collapsed="false">
      <c r="A726" s="52" t="s">
        <v>4720</v>
      </c>
      <c r="B726" s="52" t="s">
        <v>15549</v>
      </c>
      <c r="C726" s="52" t="s">
        <v>27</v>
      </c>
      <c r="D726" s="52" t="s">
        <v>10069</v>
      </c>
      <c r="E726" s="52" t="s">
        <v>10063</v>
      </c>
      <c r="F726" s="52" t="s">
        <v>15547</v>
      </c>
      <c r="G726" s="52" t="n">
        <v>43914</v>
      </c>
      <c r="H726" s="52" t="n">
        <v>34380</v>
      </c>
      <c r="I726" s="54" t="n">
        <f aca="false">IF(G726=0,0,ROUND(H726/G726*100,2))</f>
        <v>78.29</v>
      </c>
      <c r="J726" s="52" t="s">
        <v>15540</v>
      </c>
      <c r="K726" s="52" t="n">
        <v>2</v>
      </c>
      <c r="L726" s="52" t="n">
        <v>46</v>
      </c>
      <c r="M726" s="52" t="n">
        <v>2.19</v>
      </c>
      <c r="N726" s="52" t="n">
        <v>57814</v>
      </c>
      <c r="O726" s="52" t="s">
        <v>10061</v>
      </c>
      <c r="P726" s="55" t="n">
        <f aca="false">G726-H726</f>
        <v>9534</v>
      </c>
      <c r="Q726" s="55" t="str">
        <f aca="false">IF(I726&gt;=90,"Over-Utilized",IF(I726&gt;=70,"Optimal","Under-Utilized"))</f>
        <v>Optimal</v>
      </c>
      <c r="R726" s="55" t="n">
        <f aca="false">ROUND(100-I726,2)</f>
        <v>21.71</v>
      </c>
    </row>
    <row r="727" customFormat="false" ht="15" hidden="false" customHeight="true" outlineLevel="0" collapsed="false">
      <c r="A727" s="56" t="s">
        <v>3838</v>
      </c>
      <c r="B727" s="56" t="s">
        <v>15541</v>
      </c>
      <c r="C727" s="56" t="s">
        <v>25</v>
      </c>
      <c r="D727" s="56" t="s">
        <v>10095</v>
      </c>
      <c r="E727" s="56" t="s">
        <v>15554</v>
      </c>
      <c r="F727" s="56" t="s">
        <v>15539</v>
      </c>
      <c r="G727" s="56" t="n">
        <v>28694</v>
      </c>
      <c r="H727" s="56" t="n">
        <v>765</v>
      </c>
      <c r="I727" s="54" t="n">
        <f aca="false">IF(G727=0,0,ROUND(H727/G727*100,2))</f>
        <v>2.67</v>
      </c>
      <c r="J727" s="56" t="s">
        <v>15548</v>
      </c>
      <c r="K727" s="56" t="n">
        <v>12</v>
      </c>
      <c r="L727" s="56" t="n">
        <v>171</v>
      </c>
      <c r="M727" s="56" t="n">
        <v>5</v>
      </c>
      <c r="N727" s="56" t="n">
        <v>385858</v>
      </c>
      <c r="O727" s="56" t="s">
        <v>10061</v>
      </c>
      <c r="P727" s="55" t="n">
        <f aca="false">G727-H727</f>
        <v>27929</v>
      </c>
      <c r="Q727" s="55" t="str">
        <f aca="false">IF(I727&gt;=90,"Over-Utilized",IF(I727&gt;=70,"Optimal","Under-Utilized"))</f>
        <v>Under-Utilized</v>
      </c>
      <c r="R727" s="55" t="n">
        <f aca="false">ROUND(100-I727,2)</f>
        <v>97.33</v>
      </c>
    </row>
    <row r="728" customFormat="false" ht="15" hidden="false" customHeight="true" outlineLevel="0" collapsed="false">
      <c r="A728" s="52" t="s">
        <v>1293</v>
      </c>
      <c r="B728" s="52" t="s">
        <v>15571</v>
      </c>
      <c r="C728" s="52" t="s">
        <v>27</v>
      </c>
      <c r="D728" s="52" t="s">
        <v>10117</v>
      </c>
      <c r="E728" s="52" t="s">
        <v>15560</v>
      </c>
      <c r="F728" s="52" t="s">
        <v>15545</v>
      </c>
      <c r="G728" s="52" t="n">
        <v>34229</v>
      </c>
      <c r="H728" s="52" t="n">
        <v>15947</v>
      </c>
      <c r="I728" s="54" t="n">
        <f aca="false">IF(G728=0,0,ROUND(H728/G728*100,2))</f>
        <v>46.59</v>
      </c>
      <c r="J728" s="52" t="s">
        <v>15540</v>
      </c>
      <c r="K728" s="52" t="n">
        <v>19</v>
      </c>
      <c r="L728" s="52" t="n">
        <v>72</v>
      </c>
      <c r="M728" s="52" t="n">
        <v>3.81</v>
      </c>
      <c r="N728" s="52" t="n">
        <v>164739</v>
      </c>
      <c r="O728" s="52" t="s">
        <v>10061</v>
      </c>
      <c r="P728" s="55" t="n">
        <f aca="false">G728-H728</f>
        <v>18282</v>
      </c>
      <c r="Q728" s="55" t="str">
        <f aca="false">IF(I728&gt;=90,"Over-Utilized",IF(I728&gt;=70,"Optimal","Under-Utilized"))</f>
        <v>Under-Utilized</v>
      </c>
      <c r="R728" s="55" t="n">
        <f aca="false">ROUND(100-I728,2)</f>
        <v>53.41</v>
      </c>
    </row>
    <row r="729" customFormat="false" ht="15" hidden="false" customHeight="true" outlineLevel="0" collapsed="false">
      <c r="A729" s="56" t="s">
        <v>2157</v>
      </c>
      <c r="B729" s="56" t="s">
        <v>15563</v>
      </c>
      <c r="C729" s="56" t="s">
        <v>14</v>
      </c>
      <c r="D729" s="56" t="s">
        <v>10132</v>
      </c>
      <c r="E729" s="56" t="s">
        <v>15560</v>
      </c>
      <c r="F729" s="56" t="s">
        <v>15547</v>
      </c>
      <c r="G729" s="56" t="n">
        <v>46695</v>
      </c>
      <c r="H729" s="56" t="n">
        <v>38238</v>
      </c>
      <c r="I729" s="54" t="n">
        <f aca="false">IF(G729=0,0,ROUND(H729/G729*100,2))</f>
        <v>81.89</v>
      </c>
      <c r="J729" s="56" t="s">
        <v>15551</v>
      </c>
      <c r="K729" s="56" t="n">
        <v>11</v>
      </c>
      <c r="L729" s="56" t="n">
        <v>23</v>
      </c>
      <c r="M729" s="56" t="n">
        <v>2.47</v>
      </c>
      <c r="N729" s="56" t="n">
        <v>197236</v>
      </c>
      <c r="O729" s="56" t="s">
        <v>10066</v>
      </c>
      <c r="P729" s="55" t="n">
        <f aca="false">G729-H729</f>
        <v>8457</v>
      </c>
      <c r="Q729" s="55" t="str">
        <f aca="false">IF(I729&gt;=90,"Over-Utilized",IF(I729&gt;=70,"Optimal","Under-Utilized"))</f>
        <v>Optimal</v>
      </c>
      <c r="R729" s="55" t="n">
        <f aca="false">ROUND(100-I729,2)</f>
        <v>18.11</v>
      </c>
    </row>
    <row r="730" customFormat="false" ht="15" hidden="false" customHeight="true" outlineLevel="0" collapsed="false">
      <c r="A730" s="52" t="s">
        <v>2047</v>
      </c>
      <c r="B730" s="52" t="s">
        <v>15567</v>
      </c>
      <c r="C730" s="52" t="s">
        <v>23</v>
      </c>
      <c r="D730" s="52" t="s">
        <v>10117</v>
      </c>
      <c r="E730" s="52" t="s">
        <v>15550</v>
      </c>
      <c r="F730" s="52" t="s">
        <v>15539</v>
      </c>
      <c r="G730" s="52" t="n">
        <v>23601</v>
      </c>
      <c r="H730" s="52" t="n">
        <v>5796</v>
      </c>
      <c r="I730" s="54" t="n">
        <f aca="false">IF(G730=0,0,ROUND(H730/G730*100,2))</f>
        <v>24.56</v>
      </c>
      <c r="J730" s="52" t="s">
        <v>15540</v>
      </c>
      <c r="K730" s="52" t="n">
        <v>18</v>
      </c>
      <c r="L730" s="52" t="n">
        <v>168</v>
      </c>
      <c r="M730" s="52" t="n">
        <v>1.43</v>
      </c>
      <c r="N730" s="52" t="n">
        <v>257944</v>
      </c>
      <c r="O730" s="52" t="s">
        <v>10061</v>
      </c>
      <c r="P730" s="55" t="n">
        <f aca="false">G730-H730</f>
        <v>17805</v>
      </c>
      <c r="Q730" s="55" t="str">
        <f aca="false">IF(I730&gt;=90,"Over-Utilized",IF(I730&gt;=70,"Optimal","Under-Utilized"))</f>
        <v>Under-Utilized</v>
      </c>
      <c r="R730" s="55" t="n">
        <f aca="false">ROUND(100-I730,2)</f>
        <v>75.44</v>
      </c>
    </row>
    <row r="731" customFormat="false" ht="15" hidden="false" customHeight="true" outlineLevel="0" collapsed="false">
      <c r="A731" s="56" t="s">
        <v>2936</v>
      </c>
      <c r="B731" s="56" t="s">
        <v>15582</v>
      </c>
      <c r="C731" s="56" t="s">
        <v>23</v>
      </c>
      <c r="D731" s="56" t="s">
        <v>10104</v>
      </c>
      <c r="E731" s="56" t="s">
        <v>15554</v>
      </c>
      <c r="F731" s="56" t="s">
        <v>15539</v>
      </c>
      <c r="G731" s="56" t="n">
        <v>25526</v>
      </c>
      <c r="H731" s="56" t="n">
        <v>18197</v>
      </c>
      <c r="I731" s="54" t="n">
        <f aca="false">IF(G731=0,0,ROUND(H731/G731*100,2))</f>
        <v>71.29</v>
      </c>
      <c r="J731" s="56" t="s">
        <v>15551</v>
      </c>
      <c r="K731" s="56" t="n">
        <v>4</v>
      </c>
      <c r="L731" s="56" t="n">
        <v>161</v>
      </c>
      <c r="M731" s="56" t="n">
        <v>3.51</v>
      </c>
      <c r="N731" s="56" t="n">
        <v>422262</v>
      </c>
      <c r="O731" s="56" t="s">
        <v>10061</v>
      </c>
      <c r="P731" s="55" t="n">
        <f aca="false">G731-H731</f>
        <v>7329</v>
      </c>
      <c r="Q731" s="55" t="str">
        <f aca="false">IF(I731&gt;=90,"Over-Utilized",IF(I731&gt;=70,"Optimal","Under-Utilized"))</f>
        <v>Optimal</v>
      </c>
      <c r="R731" s="55" t="n">
        <f aca="false">ROUND(100-I731,2)</f>
        <v>28.71</v>
      </c>
    </row>
    <row r="732" customFormat="false" ht="15" hidden="false" customHeight="true" outlineLevel="0" collapsed="false">
      <c r="A732" s="52" t="s">
        <v>491</v>
      </c>
      <c r="B732" s="52" t="s">
        <v>15586</v>
      </c>
      <c r="C732" s="52" t="s">
        <v>25</v>
      </c>
      <c r="D732" s="52" t="s">
        <v>10087</v>
      </c>
      <c r="E732" s="52" t="s">
        <v>10063</v>
      </c>
      <c r="F732" s="52" t="s">
        <v>15539</v>
      </c>
      <c r="G732" s="52" t="n">
        <v>40541</v>
      </c>
      <c r="H732" s="52" t="n">
        <v>23777</v>
      </c>
      <c r="I732" s="54" t="n">
        <f aca="false">IF(G732=0,0,ROUND(H732/G732*100,2))</f>
        <v>58.65</v>
      </c>
      <c r="J732" s="52" t="s">
        <v>15540</v>
      </c>
      <c r="K732" s="52" t="n">
        <v>20</v>
      </c>
      <c r="L732" s="52" t="n">
        <v>27</v>
      </c>
      <c r="M732" s="52" t="n">
        <v>3.87</v>
      </c>
      <c r="N732" s="52" t="n">
        <v>365176</v>
      </c>
      <c r="O732" s="52" t="s">
        <v>10061</v>
      </c>
      <c r="P732" s="55" t="n">
        <f aca="false">G732-H732</f>
        <v>16764</v>
      </c>
      <c r="Q732" s="55" t="str">
        <f aca="false">IF(I732&gt;=90,"Over-Utilized",IF(I732&gt;=70,"Optimal","Under-Utilized"))</f>
        <v>Under-Utilized</v>
      </c>
      <c r="R732" s="55" t="n">
        <f aca="false">ROUND(100-I732,2)</f>
        <v>41.35</v>
      </c>
    </row>
    <row r="733" customFormat="false" ht="15" hidden="false" customHeight="true" outlineLevel="0" collapsed="false">
      <c r="A733" s="56" t="s">
        <v>4824</v>
      </c>
      <c r="B733" s="56" t="s">
        <v>15549</v>
      </c>
      <c r="C733" s="56" t="s">
        <v>27</v>
      </c>
      <c r="D733" s="56" t="s">
        <v>10073</v>
      </c>
      <c r="E733" s="56" t="s">
        <v>15542</v>
      </c>
      <c r="F733" s="56" t="s">
        <v>15545</v>
      </c>
      <c r="G733" s="56" t="n">
        <v>26793</v>
      </c>
      <c r="H733" s="56" t="n">
        <v>21822</v>
      </c>
      <c r="I733" s="54" t="n">
        <f aca="false">IF(G733=0,0,ROUND(H733/G733*100,2))</f>
        <v>81.45</v>
      </c>
      <c r="J733" s="56" t="s">
        <v>15540</v>
      </c>
      <c r="K733" s="56" t="n">
        <v>6</v>
      </c>
      <c r="L733" s="56" t="n">
        <v>70</v>
      </c>
      <c r="M733" s="56" t="n">
        <v>4.21</v>
      </c>
      <c r="N733" s="56" t="n">
        <v>52657</v>
      </c>
      <c r="O733" s="56" t="s">
        <v>10061</v>
      </c>
      <c r="P733" s="55" t="n">
        <f aca="false">G733-H733</f>
        <v>4971</v>
      </c>
      <c r="Q733" s="55" t="str">
        <f aca="false">IF(I733&gt;=90,"Over-Utilized",IF(I733&gt;=70,"Optimal","Under-Utilized"))</f>
        <v>Optimal</v>
      </c>
      <c r="R733" s="55" t="n">
        <f aca="false">ROUND(100-I733,2)</f>
        <v>18.55</v>
      </c>
    </row>
    <row r="734" customFormat="false" ht="15" hidden="false" customHeight="true" outlineLevel="0" collapsed="false">
      <c r="A734" s="52" t="s">
        <v>2342</v>
      </c>
      <c r="B734" s="52" t="s">
        <v>15568</v>
      </c>
      <c r="C734" s="52" t="s">
        <v>17</v>
      </c>
      <c r="D734" s="52" t="s">
        <v>10117</v>
      </c>
      <c r="E734" s="52" t="s">
        <v>10063</v>
      </c>
      <c r="F734" s="52" t="s">
        <v>15539</v>
      </c>
      <c r="G734" s="52" t="n">
        <v>25274</v>
      </c>
      <c r="H734" s="52" t="n">
        <v>5866</v>
      </c>
      <c r="I734" s="54" t="n">
        <f aca="false">IF(G734=0,0,ROUND(H734/G734*100,2))</f>
        <v>23.21</v>
      </c>
      <c r="J734" s="52" t="s">
        <v>15540</v>
      </c>
      <c r="K734" s="52" t="n">
        <v>17</v>
      </c>
      <c r="L734" s="52" t="n">
        <v>147</v>
      </c>
      <c r="M734" s="52" t="n">
        <v>2.14</v>
      </c>
      <c r="N734" s="52" t="n">
        <v>165041</v>
      </c>
      <c r="O734" s="52" t="s">
        <v>10061</v>
      </c>
      <c r="P734" s="55" t="n">
        <f aca="false">G734-H734</f>
        <v>19408</v>
      </c>
      <c r="Q734" s="55" t="str">
        <f aca="false">IF(I734&gt;=90,"Over-Utilized",IF(I734&gt;=70,"Optimal","Under-Utilized"))</f>
        <v>Under-Utilized</v>
      </c>
      <c r="R734" s="55" t="n">
        <f aca="false">ROUND(100-I734,2)</f>
        <v>76.79</v>
      </c>
    </row>
    <row r="735" customFormat="false" ht="15" hidden="false" customHeight="true" outlineLevel="0" collapsed="false">
      <c r="A735" s="56" t="s">
        <v>2062</v>
      </c>
      <c r="B735" s="56" t="s">
        <v>15573</v>
      </c>
      <c r="C735" s="56" t="s">
        <v>25</v>
      </c>
      <c r="D735" s="56" t="s">
        <v>10095</v>
      </c>
      <c r="E735" s="56" t="s">
        <v>15542</v>
      </c>
      <c r="F735" s="56" t="s">
        <v>15539</v>
      </c>
      <c r="G735" s="56" t="n">
        <v>5530</v>
      </c>
      <c r="H735" s="56" t="n">
        <v>4413</v>
      </c>
      <c r="I735" s="54" t="n">
        <f aca="false">IF(G735=0,0,ROUND(H735/G735*100,2))</f>
        <v>79.8</v>
      </c>
      <c r="J735" s="56" t="s">
        <v>15551</v>
      </c>
      <c r="K735" s="56" t="n">
        <v>13</v>
      </c>
      <c r="L735" s="56" t="n">
        <v>21</v>
      </c>
      <c r="M735" s="56" t="n">
        <v>1.06</v>
      </c>
      <c r="N735" s="56" t="n">
        <v>358185</v>
      </c>
      <c r="O735" s="56" t="s">
        <v>10066</v>
      </c>
      <c r="P735" s="55" t="n">
        <f aca="false">G735-H735</f>
        <v>1117</v>
      </c>
      <c r="Q735" s="55" t="str">
        <f aca="false">IF(I735&gt;=90,"Over-Utilized",IF(I735&gt;=70,"Optimal","Under-Utilized"))</f>
        <v>Optimal</v>
      </c>
      <c r="R735" s="55" t="n">
        <f aca="false">ROUND(100-I735,2)</f>
        <v>20.2</v>
      </c>
    </row>
    <row r="736" customFormat="false" ht="15" hidden="false" customHeight="true" outlineLevel="0" collapsed="false">
      <c r="A736" s="52" t="s">
        <v>4548</v>
      </c>
      <c r="B736" s="52" t="s">
        <v>15569</v>
      </c>
      <c r="C736" s="52" t="s">
        <v>14</v>
      </c>
      <c r="D736" s="52" t="s">
        <v>10190</v>
      </c>
      <c r="E736" s="52" t="s">
        <v>15550</v>
      </c>
      <c r="F736" s="52" t="s">
        <v>15545</v>
      </c>
      <c r="G736" s="52" t="n">
        <v>3850</v>
      </c>
      <c r="H736" s="52" t="n">
        <v>3366</v>
      </c>
      <c r="I736" s="54" t="n">
        <f aca="false">IF(G736=0,0,ROUND(H736/G736*100,2))</f>
        <v>87.43</v>
      </c>
      <c r="J736" s="52" t="s">
        <v>15540</v>
      </c>
      <c r="K736" s="52" t="n">
        <v>6</v>
      </c>
      <c r="L736" s="52" t="n">
        <v>174</v>
      </c>
      <c r="M736" s="52" t="n">
        <v>4.79</v>
      </c>
      <c r="N736" s="52" t="n">
        <v>456664</v>
      </c>
      <c r="O736" s="52" t="s">
        <v>10061</v>
      </c>
      <c r="P736" s="55" t="n">
        <f aca="false">G736-H736</f>
        <v>484</v>
      </c>
      <c r="Q736" s="55" t="str">
        <f aca="false">IF(I736&gt;=90,"Over-Utilized",IF(I736&gt;=70,"Optimal","Under-Utilized"))</f>
        <v>Optimal</v>
      </c>
      <c r="R736" s="55" t="n">
        <f aca="false">ROUND(100-I736,2)</f>
        <v>12.57</v>
      </c>
    </row>
    <row r="737" customFormat="false" ht="15" hidden="false" customHeight="true" outlineLevel="0" collapsed="false">
      <c r="A737" s="56" t="s">
        <v>5101</v>
      </c>
      <c r="B737" s="56" t="s">
        <v>15577</v>
      </c>
      <c r="C737" s="56" t="s">
        <v>11</v>
      </c>
      <c r="D737" s="56" t="s">
        <v>10112</v>
      </c>
      <c r="E737" s="56" t="s">
        <v>15554</v>
      </c>
      <c r="F737" s="56" t="s">
        <v>15539</v>
      </c>
      <c r="G737" s="56" t="n">
        <v>46723</v>
      </c>
      <c r="H737" s="56" t="n">
        <v>2125</v>
      </c>
      <c r="I737" s="54" t="n">
        <f aca="false">IF(G737=0,0,ROUND(H737/G737*100,2))</f>
        <v>4.55</v>
      </c>
      <c r="J737" s="56" t="s">
        <v>15548</v>
      </c>
      <c r="K737" s="56" t="n">
        <v>16</v>
      </c>
      <c r="L737" s="56" t="n">
        <v>133</v>
      </c>
      <c r="M737" s="56" t="n">
        <v>4.55</v>
      </c>
      <c r="N737" s="56" t="n">
        <v>64603</v>
      </c>
      <c r="O737" s="56" t="s">
        <v>10066</v>
      </c>
      <c r="P737" s="55" t="n">
        <f aca="false">G737-H737</f>
        <v>44598</v>
      </c>
      <c r="Q737" s="55" t="str">
        <f aca="false">IF(I737&gt;=90,"Over-Utilized",IF(I737&gt;=70,"Optimal","Under-Utilized"))</f>
        <v>Under-Utilized</v>
      </c>
      <c r="R737" s="55" t="n">
        <f aca="false">ROUND(100-I737,2)</f>
        <v>95.45</v>
      </c>
    </row>
    <row r="738" customFormat="false" ht="15" hidden="false" customHeight="true" outlineLevel="0" collapsed="false">
      <c r="A738" s="52" t="s">
        <v>6963</v>
      </c>
      <c r="B738" s="52" t="s">
        <v>15567</v>
      </c>
      <c r="C738" s="52" t="s">
        <v>23</v>
      </c>
      <c r="D738" s="52" t="s">
        <v>10190</v>
      </c>
      <c r="E738" s="52" t="s">
        <v>15550</v>
      </c>
      <c r="F738" s="52" t="s">
        <v>15547</v>
      </c>
      <c r="G738" s="52" t="n">
        <v>18684</v>
      </c>
      <c r="H738" s="52" t="n">
        <v>14172</v>
      </c>
      <c r="I738" s="54" t="n">
        <f aca="false">IF(G738=0,0,ROUND(H738/G738*100,2))</f>
        <v>75.85</v>
      </c>
      <c r="J738" s="52" t="s">
        <v>15540</v>
      </c>
      <c r="K738" s="52" t="n">
        <v>5</v>
      </c>
      <c r="L738" s="52" t="n">
        <v>66</v>
      </c>
      <c r="M738" s="52" t="n">
        <v>3.49</v>
      </c>
      <c r="N738" s="52" t="n">
        <v>55660</v>
      </c>
      <c r="O738" s="52" t="s">
        <v>10066</v>
      </c>
      <c r="P738" s="55" t="n">
        <f aca="false">G738-H738</f>
        <v>4512</v>
      </c>
      <c r="Q738" s="55" t="str">
        <f aca="false">IF(I738&gt;=90,"Over-Utilized",IF(I738&gt;=70,"Optimal","Under-Utilized"))</f>
        <v>Optimal</v>
      </c>
      <c r="R738" s="55" t="n">
        <f aca="false">ROUND(100-I738,2)</f>
        <v>24.15</v>
      </c>
    </row>
    <row r="739" customFormat="false" ht="15" hidden="false" customHeight="true" outlineLevel="0" collapsed="false">
      <c r="A739" s="56" t="s">
        <v>770</v>
      </c>
      <c r="B739" s="56" t="s">
        <v>15577</v>
      </c>
      <c r="C739" s="56" t="s">
        <v>11</v>
      </c>
      <c r="D739" s="56" t="s">
        <v>10087</v>
      </c>
      <c r="E739" s="56" t="s">
        <v>15554</v>
      </c>
      <c r="F739" s="56" t="s">
        <v>15545</v>
      </c>
      <c r="G739" s="56" t="n">
        <v>41506</v>
      </c>
      <c r="H739" s="56" t="n">
        <v>8656</v>
      </c>
      <c r="I739" s="54" t="n">
        <f aca="false">IF(G739=0,0,ROUND(H739/G739*100,2))</f>
        <v>20.85</v>
      </c>
      <c r="J739" s="56" t="s">
        <v>15540</v>
      </c>
      <c r="K739" s="56" t="n">
        <v>12</v>
      </c>
      <c r="L739" s="56" t="n">
        <v>55</v>
      </c>
      <c r="M739" s="56" t="n">
        <v>2.7</v>
      </c>
      <c r="N739" s="56" t="n">
        <v>179862</v>
      </c>
      <c r="O739" s="56" t="s">
        <v>10061</v>
      </c>
      <c r="P739" s="55" t="n">
        <f aca="false">G739-H739</f>
        <v>32850</v>
      </c>
      <c r="Q739" s="55" t="str">
        <f aca="false">IF(I739&gt;=90,"Over-Utilized",IF(I739&gt;=70,"Optimal","Under-Utilized"))</f>
        <v>Under-Utilized</v>
      </c>
      <c r="R739" s="55" t="n">
        <f aca="false">ROUND(100-I739,2)</f>
        <v>79.15</v>
      </c>
    </row>
    <row r="740" customFormat="false" ht="15" hidden="false" customHeight="true" outlineLevel="0" collapsed="false">
      <c r="A740" s="52" t="s">
        <v>1667</v>
      </c>
      <c r="B740" s="52" t="s">
        <v>15564</v>
      </c>
      <c r="C740" s="52" t="s">
        <v>20</v>
      </c>
      <c r="D740" s="52" t="s">
        <v>10117</v>
      </c>
      <c r="E740" s="52" t="s">
        <v>15544</v>
      </c>
      <c r="F740" s="52" t="s">
        <v>15545</v>
      </c>
      <c r="G740" s="52" t="n">
        <v>33953</v>
      </c>
      <c r="H740" s="52" t="n">
        <v>23618</v>
      </c>
      <c r="I740" s="54" t="n">
        <f aca="false">IF(G740=0,0,ROUND(H740/G740*100,2))</f>
        <v>69.56</v>
      </c>
      <c r="J740" s="52" t="s">
        <v>15540</v>
      </c>
      <c r="K740" s="52" t="n">
        <v>18</v>
      </c>
      <c r="L740" s="52" t="n">
        <v>96</v>
      </c>
      <c r="M740" s="52" t="n">
        <v>4.64</v>
      </c>
      <c r="N740" s="52" t="n">
        <v>481762</v>
      </c>
      <c r="O740" s="52" t="s">
        <v>10061</v>
      </c>
      <c r="P740" s="55" t="n">
        <f aca="false">G740-H740</f>
        <v>10335</v>
      </c>
      <c r="Q740" s="55" t="str">
        <f aca="false">IF(I740&gt;=90,"Over-Utilized",IF(I740&gt;=70,"Optimal","Under-Utilized"))</f>
        <v>Under-Utilized</v>
      </c>
      <c r="R740" s="55" t="n">
        <f aca="false">ROUND(100-I740,2)</f>
        <v>30.44</v>
      </c>
    </row>
    <row r="741" customFormat="false" ht="15" hidden="false" customHeight="true" outlineLevel="0" collapsed="false">
      <c r="A741" s="56" t="s">
        <v>3096</v>
      </c>
      <c r="B741" s="56" t="s">
        <v>15569</v>
      </c>
      <c r="C741" s="56" t="s">
        <v>14</v>
      </c>
      <c r="D741" s="56" t="s">
        <v>10063</v>
      </c>
      <c r="E741" s="56" t="s">
        <v>15554</v>
      </c>
      <c r="F741" s="56" t="s">
        <v>15545</v>
      </c>
      <c r="G741" s="56" t="n">
        <v>26641</v>
      </c>
      <c r="H741" s="56" t="n">
        <v>17374</v>
      </c>
      <c r="I741" s="54" t="n">
        <f aca="false">IF(G741=0,0,ROUND(H741/G741*100,2))</f>
        <v>65.22</v>
      </c>
      <c r="J741" s="56" t="s">
        <v>15551</v>
      </c>
      <c r="K741" s="56" t="n">
        <v>16</v>
      </c>
      <c r="L741" s="56" t="n">
        <v>38</v>
      </c>
      <c r="M741" s="56" t="n">
        <v>3.62</v>
      </c>
      <c r="N741" s="56" t="n">
        <v>214163</v>
      </c>
      <c r="O741" s="56" t="s">
        <v>10066</v>
      </c>
      <c r="P741" s="55" t="n">
        <f aca="false">G741-H741</f>
        <v>9267</v>
      </c>
      <c r="Q741" s="55" t="str">
        <f aca="false">IF(I741&gt;=90,"Over-Utilized",IF(I741&gt;=70,"Optimal","Under-Utilized"))</f>
        <v>Under-Utilized</v>
      </c>
      <c r="R741" s="55" t="n">
        <f aca="false">ROUND(100-I741,2)</f>
        <v>34.78</v>
      </c>
    </row>
    <row r="742" customFormat="false" ht="15" hidden="false" customHeight="true" outlineLevel="0" collapsed="false">
      <c r="A742" s="52" t="s">
        <v>7987</v>
      </c>
      <c r="B742" s="52" t="s">
        <v>15580</v>
      </c>
      <c r="C742" s="52" t="s">
        <v>20</v>
      </c>
      <c r="D742" s="52" t="s">
        <v>10087</v>
      </c>
      <c r="E742" s="52" t="s">
        <v>15544</v>
      </c>
      <c r="F742" s="52" t="s">
        <v>15539</v>
      </c>
      <c r="G742" s="52" t="n">
        <v>28289</v>
      </c>
      <c r="H742" s="52" t="n">
        <v>2952</v>
      </c>
      <c r="I742" s="54" t="n">
        <f aca="false">IF(G742=0,0,ROUND(H742/G742*100,2))</f>
        <v>10.44</v>
      </c>
      <c r="J742" s="52" t="s">
        <v>15540</v>
      </c>
      <c r="K742" s="52" t="n">
        <v>3</v>
      </c>
      <c r="L742" s="52" t="n">
        <v>154</v>
      </c>
      <c r="M742" s="52" t="n">
        <v>1.58</v>
      </c>
      <c r="N742" s="52" t="n">
        <v>470400</v>
      </c>
      <c r="O742" s="52" t="s">
        <v>10061</v>
      </c>
      <c r="P742" s="55" t="n">
        <f aca="false">G742-H742</f>
        <v>25337</v>
      </c>
      <c r="Q742" s="55" t="str">
        <f aca="false">IF(I742&gt;=90,"Over-Utilized",IF(I742&gt;=70,"Optimal","Under-Utilized"))</f>
        <v>Under-Utilized</v>
      </c>
      <c r="R742" s="55" t="n">
        <f aca="false">ROUND(100-I742,2)</f>
        <v>89.56</v>
      </c>
    </row>
    <row r="743" customFormat="false" ht="15" hidden="false" customHeight="true" outlineLevel="0" collapsed="false">
      <c r="A743" s="56" t="s">
        <v>1194</v>
      </c>
      <c r="B743" s="56" t="s">
        <v>15583</v>
      </c>
      <c r="C743" s="56" t="s">
        <v>14</v>
      </c>
      <c r="D743" s="56" t="s">
        <v>10069</v>
      </c>
      <c r="E743" s="56" t="s">
        <v>15544</v>
      </c>
      <c r="F743" s="56" t="s">
        <v>15545</v>
      </c>
      <c r="G743" s="56" t="n">
        <v>17441</v>
      </c>
      <c r="H743" s="56" t="n">
        <v>6973</v>
      </c>
      <c r="I743" s="54" t="n">
        <f aca="false">IF(G743=0,0,ROUND(H743/G743*100,2))</f>
        <v>39.98</v>
      </c>
      <c r="J743" s="56" t="s">
        <v>15540</v>
      </c>
      <c r="K743" s="56" t="n">
        <v>5</v>
      </c>
      <c r="L743" s="56" t="n">
        <v>188</v>
      </c>
      <c r="M743" s="56" t="n">
        <v>2.36</v>
      </c>
      <c r="N743" s="56" t="n">
        <v>438628</v>
      </c>
      <c r="O743" s="56" t="s">
        <v>10061</v>
      </c>
      <c r="P743" s="55" t="n">
        <f aca="false">G743-H743</f>
        <v>10468</v>
      </c>
      <c r="Q743" s="55" t="str">
        <f aca="false">IF(I743&gt;=90,"Over-Utilized",IF(I743&gt;=70,"Optimal","Under-Utilized"))</f>
        <v>Under-Utilized</v>
      </c>
      <c r="R743" s="55" t="n">
        <f aca="false">ROUND(100-I743,2)</f>
        <v>60.02</v>
      </c>
    </row>
    <row r="744" customFormat="false" ht="15" hidden="false" customHeight="true" outlineLevel="0" collapsed="false">
      <c r="A744" s="52" t="s">
        <v>2326</v>
      </c>
      <c r="B744" s="52" t="s">
        <v>15556</v>
      </c>
      <c r="C744" s="52" t="s">
        <v>23</v>
      </c>
      <c r="D744" s="52" t="s">
        <v>10087</v>
      </c>
      <c r="E744" s="52" t="s">
        <v>15550</v>
      </c>
      <c r="F744" s="52" t="s">
        <v>15547</v>
      </c>
      <c r="G744" s="52" t="n">
        <v>14569</v>
      </c>
      <c r="H744" s="52" t="n">
        <v>9917</v>
      </c>
      <c r="I744" s="54" t="n">
        <f aca="false">IF(G744=0,0,ROUND(H744/G744*100,2))</f>
        <v>68.07</v>
      </c>
      <c r="J744" s="52" t="s">
        <v>15548</v>
      </c>
      <c r="K744" s="52" t="n">
        <v>10</v>
      </c>
      <c r="L744" s="52" t="n">
        <v>105</v>
      </c>
      <c r="M744" s="52" t="n">
        <v>4.69</v>
      </c>
      <c r="N744" s="52" t="n">
        <v>279842</v>
      </c>
      <c r="O744" s="52" t="s">
        <v>10061</v>
      </c>
      <c r="P744" s="55" t="n">
        <f aca="false">G744-H744</f>
        <v>4652</v>
      </c>
      <c r="Q744" s="55" t="str">
        <f aca="false">IF(I744&gt;=90,"Over-Utilized",IF(I744&gt;=70,"Optimal","Under-Utilized"))</f>
        <v>Under-Utilized</v>
      </c>
      <c r="R744" s="55" t="n">
        <f aca="false">ROUND(100-I744,2)</f>
        <v>31.93</v>
      </c>
    </row>
    <row r="745" customFormat="false" ht="15" hidden="false" customHeight="true" outlineLevel="0" collapsed="false">
      <c r="A745" s="56" t="s">
        <v>2869</v>
      </c>
      <c r="B745" s="56" t="s">
        <v>15583</v>
      </c>
      <c r="C745" s="56" t="s">
        <v>14</v>
      </c>
      <c r="D745" s="56" t="s">
        <v>10078</v>
      </c>
      <c r="E745" s="56" t="s">
        <v>15550</v>
      </c>
      <c r="F745" s="56" t="s">
        <v>15547</v>
      </c>
      <c r="G745" s="56" t="n">
        <v>40779</v>
      </c>
      <c r="H745" s="56" t="n">
        <v>26782</v>
      </c>
      <c r="I745" s="54" t="n">
        <f aca="false">IF(G745=0,0,ROUND(H745/G745*100,2))</f>
        <v>65.68</v>
      </c>
      <c r="J745" s="56" t="s">
        <v>15548</v>
      </c>
      <c r="K745" s="56" t="n">
        <v>15</v>
      </c>
      <c r="L745" s="56" t="n">
        <v>155</v>
      </c>
      <c r="M745" s="56" t="n">
        <v>2.53</v>
      </c>
      <c r="N745" s="56" t="n">
        <v>382584</v>
      </c>
      <c r="O745" s="56" t="s">
        <v>10061</v>
      </c>
      <c r="P745" s="55" t="n">
        <f aca="false">G745-H745</f>
        <v>13997</v>
      </c>
      <c r="Q745" s="55" t="str">
        <f aca="false">IF(I745&gt;=90,"Over-Utilized",IF(I745&gt;=70,"Optimal","Under-Utilized"))</f>
        <v>Under-Utilized</v>
      </c>
      <c r="R745" s="55" t="n">
        <f aca="false">ROUND(100-I745,2)</f>
        <v>34.32</v>
      </c>
    </row>
    <row r="746" customFormat="false" ht="15" hidden="false" customHeight="true" outlineLevel="0" collapsed="false">
      <c r="A746" s="52" t="s">
        <v>11498</v>
      </c>
      <c r="B746" s="52" t="s">
        <v>15566</v>
      </c>
      <c r="C746" s="52" t="s">
        <v>11</v>
      </c>
      <c r="D746" s="52" t="s">
        <v>10095</v>
      </c>
      <c r="E746" s="52" t="s">
        <v>15544</v>
      </c>
      <c r="F746" s="52" t="s">
        <v>15545</v>
      </c>
      <c r="G746" s="52" t="n">
        <v>46856</v>
      </c>
      <c r="H746" s="52" t="n">
        <v>25717</v>
      </c>
      <c r="I746" s="54" t="n">
        <f aca="false">IF(G746=0,0,ROUND(H746/G746*100,2))</f>
        <v>54.89</v>
      </c>
      <c r="J746" s="52" t="s">
        <v>15551</v>
      </c>
      <c r="K746" s="52" t="n">
        <v>17</v>
      </c>
      <c r="L746" s="52" t="n">
        <v>156</v>
      </c>
      <c r="M746" s="52" t="n">
        <v>3.89</v>
      </c>
      <c r="N746" s="52" t="n">
        <v>278360</v>
      </c>
      <c r="O746" s="52" t="s">
        <v>10066</v>
      </c>
      <c r="P746" s="55" t="n">
        <f aca="false">G746-H746</f>
        <v>21139</v>
      </c>
      <c r="Q746" s="55" t="str">
        <f aca="false">IF(I746&gt;=90,"Over-Utilized",IF(I746&gt;=70,"Optimal","Under-Utilized"))</f>
        <v>Under-Utilized</v>
      </c>
      <c r="R746" s="55" t="n">
        <f aca="false">ROUND(100-I746,2)</f>
        <v>45.11</v>
      </c>
    </row>
    <row r="747" customFormat="false" ht="15" hidden="false" customHeight="true" outlineLevel="0" collapsed="false">
      <c r="A747" s="56" t="s">
        <v>2863</v>
      </c>
      <c r="B747" s="56" t="s">
        <v>15574</v>
      </c>
      <c r="C747" s="56" t="s">
        <v>20</v>
      </c>
      <c r="D747" s="56" t="s">
        <v>10087</v>
      </c>
      <c r="E747" s="56" t="s">
        <v>15550</v>
      </c>
      <c r="F747" s="56" t="s">
        <v>15547</v>
      </c>
      <c r="G747" s="56" t="n">
        <v>13989</v>
      </c>
      <c r="H747" s="56" t="n">
        <v>1697</v>
      </c>
      <c r="I747" s="54" t="n">
        <f aca="false">IF(G747=0,0,ROUND(H747/G747*100,2))</f>
        <v>12.13</v>
      </c>
      <c r="J747" s="56" t="s">
        <v>15540</v>
      </c>
      <c r="K747" s="56" t="n">
        <v>7</v>
      </c>
      <c r="L747" s="56" t="n">
        <v>136</v>
      </c>
      <c r="M747" s="56" t="n">
        <v>3.32</v>
      </c>
      <c r="N747" s="56" t="n">
        <v>166942</v>
      </c>
      <c r="O747" s="56" t="s">
        <v>10061</v>
      </c>
      <c r="P747" s="55" t="n">
        <f aca="false">G747-H747</f>
        <v>12292</v>
      </c>
      <c r="Q747" s="55" t="str">
        <f aca="false">IF(I747&gt;=90,"Over-Utilized",IF(I747&gt;=70,"Optimal","Under-Utilized"))</f>
        <v>Under-Utilized</v>
      </c>
      <c r="R747" s="55" t="n">
        <f aca="false">ROUND(100-I747,2)</f>
        <v>87.87</v>
      </c>
    </row>
    <row r="748" customFormat="false" ht="15" hidden="false" customHeight="true" outlineLevel="0" collapsed="false">
      <c r="A748" s="52" t="s">
        <v>2771</v>
      </c>
      <c r="B748" s="52" t="s">
        <v>15553</v>
      </c>
      <c r="C748" s="52" t="s">
        <v>14</v>
      </c>
      <c r="D748" s="52" t="s">
        <v>10069</v>
      </c>
      <c r="E748" s="52" t="s">
        <v>15544</v>
      </c>
      <c r="F748" s="52" t="s">
        <v>15539</v>
      </c>
      <c r="G748" s="52" t="n">
        <v>38401</v>
      </c>
      <c r="H748" s="52" t="n">
        <v>12306</v>
      </c>
      <c r="I748" s="54" t="n">
        <f aca="false">IF(G748=0,0,ROUND(H748/G748*100,2))</f>
        <v>32.05</v>
      </c>
      <c r="J748" s="52" t="s">
        <v>15548</v>
      </c>
      <c r="K748" s="52" t="n">
        <v>15</v>
      </c>
      <c r="L748" s="52" t="n">
        <v>74</v>
      </c>
      <c r="M748" s="52" t="n">
        <v>1.1</v>
      </c>
      <c r="N748" s="52" t="n">
        <v>51946</v>
      </c>
      <c r="O748" s="52" t="s">
        <v>10061</v>
      </c>
      <c r="P748" s="55" t="n">
        <f aca="false">G748-H748</f>
        <v>26095</v>
      </c>
      <c r="Q748" s="55" t="str">
        <f aca="false">IF(I748&gt;=90,"Over-Utilized",IF(I748&gt;=70,"Optimal","Under-Utilized"))</f>
        <v>Under-Utilized</v>
      </c>
      <c r="R748" s="55" t="n">
        <f aca="false">ROUND(100-I748,2)</f>
        <v>67.95</v>
      </c>
    </row>
    <row r="749" customFormat="false" ht="15" hidden="false" customHeight="true" outlineLevel="0" collapsed="false">
      <c r="A749" s="56" t="s">
        <v>2517</v>
      </c>
      <c r="B749" s="56" t="s">
        <v>15581</v>
      </c>
      <c r="C749" s="56" t="s">
        <v>23</v>
      </c>
      <c r="D749" s="56" t="s">
        <v>10078</v>
      </c>
      <c r="E749" s="56" t="s">
        <v>10063</v>
      </c>
      <c r="F749" s="56" t="s">
        <v>15547</v>
      </c>
      <c r="G749" s="56" t="n">
        <v>32632</v>
      </c>
      <c r="H749" s="56" t="n">
        <v>9526</v>
      </c>
      <c r="I749" s="54" t="n">
        <f aca="false">IF(G749=0,0,ROUND(H749/G749*100,2))</f>
        <v>29.19</v>
      </c>
      <c r="J749" s="56" t="s">
        <v>15548</v>
      </c>
      <c r="K749" s="56" t="n">
        <v>17</v>
      </c>
      <c r="L749" s="56" t="n">
        <v>109</v>
      </c>
      <c r="M749" s="56" t="n">
        <v>1.42</v>
      </c>
      <c r="N749" s="56" t="n">
        <v>98564</v>
      </c>
      <c r="O749" s="56" t="s">
        <v>10061</v>
      </c>
      <c r="P749" s="55" t="n">
        <f aca="false">G749-H749</f>
        <v>23106</v>
      </c>
      <c r="Q749" s="55" t="str">
        <f aca="false">IF(I749&gt;=90,"Over-Utilized",IF(I749&gt;=70,"Optimal","Under-Utilized"))</f>
        <v>Under-Utilized</v>
      </c>
      <c r="R749" s="55" t="n">
        <f aca="false">ROUND(100-I749,2)</f>
        <v>70.81</v>
      </c>
    </row>
    <row r="750" customFormat="false" ht="15" hidden="false" customHeight="true" outlineLevel="0" collapsed="false">
      <c r="A750" s="52" t="s">
        <v>4660</v>
      </c>
      <c r="B750" s="52" t="s">
        <v>15570</v>
      </c>
      <c r="C750" s="52" t="s">
        <v>11</v>
      </c>
      <c r="D750" s="52" t="s">
        <v>10132</v>
      </c>
      <c r="E750" s="52" t="s">
        <v>15542</v>
      </c>
      <c r="F750" s="52" t="s">
        <v>15539</v>
      </c>
      <c r="G750" s="52" t="n">
        <v>33925</v>
      </c>
      <c r="H750" s="52" t="n">
        <v>28554</v>
      </c>
      <c r="I750" s="54" t="n">
        <f aca="false">IF(G750=0,0,ROUND(H750/G750*100,2))</f>
        <v>84.17</v>
      </c>
      <c r="J750" s="52" t="s">
        <v>15551</v>
      </c>
      <c r="K750" s="52" t="n">
        <v>2</v>
      </c>
      <c r="L750" s="52" t="n">
        <v>144</v>
      </c>
      <c r="M750" s="52" t="n">
        <v>2.13</v>
      </c>
      <c r="N750" s="52" t="n">
        <v>205654</v>
      </c>
      <c r="O750" s="52" t="s">
        <v>10066</v>
      </c>
      <c r="P750" s="55" t="n">
        <f aca="false">G750-H750</f>
        <v>5371</v>
      </c>
      <c r="Q750" s="55" t="str">
        <f aca="false">IF(I750&gt;=90,"Over-Utilized",IF(I750&gt;=70,"Optimal","Under-Utilized"))</f>
        <v>Optimal</v>
      </c>
      <c r="R750" s="55" t="n">
        <f aca="false">ROUND(100-I750,2)</f>
        <v>15.83</v>
      </c>
    </row>
    <row r="751" customFormat="false" ht="15" hidden="false" customHeight="true" outlineLevel="0" collapsed="false">
      <c r="A751" s="56" t="s">
        <v>6786</v>
      </c>
      <c r="B751" s="56" t="s">
        <v>15578</v>
      </c>
      <c r="C751" s="56" t="s">
        <v>17</v>
      </c>
      <c r="D751" s="56" t="s">
        <v>10117</v>
      </c>
      <c r="E751" s="56" t="s">
        <v>15550</v>
      </c>
      <c r="F751" s="56" t="s">
        <v>15547</v>
      </c>
      <c r="G751" s="56" t="n">
        <v>28529</v>
      </c>
      <c r="H751" s="56" t="n">
        <v>26125</v>
      </c>
      <c r="I751" s="54" t="n">
        <f aca="false">IF(G751=0,0,ROUND(H751/G751*100,2))</f>
        <v>91.57</v>
      </c>
      <c r="J751" s="56" t="s">
        <v>15540</v>
      </c>
      <c r="K751" s="56" t="n">
        <v>8</v>
      </c>
      <c r="L751" s="56" t="n">
        <v>99</v>
      </c>
      <c r="M751" s="56" t="n">
        <v>2.38</v>
      </c>
      <c r="N751" s="56" t="n">
        <v>142738</v>
      </c>
      <c r="O751" s="56" t="s">
        <v>10061</v>
      </c>
      <c r="P751" s="55" t="n">
        <f aca="false">G751-H751</f>
        <v>2404</v>
      </c>
      <c r="Q751" s="55" t="str">
        <f aca="false">IF(I751&gt;=90,"Over-Utilized",IF(I751&gt;=70,"Optimal","Under-Utilized"))</f>
        <v>Over-Utilized</v>
      </c>
      <c r="R751" s="55" t="n">
        <f aca="false">ROUND(100-I751,2)</f>
        <v>8.43</v>
      </c>
    </row>
    <row r="752" customFormat="false" ht="15" hidden="false" customHeight="true" outlineLevel="0" collapsed="false">
      <c r="A752" s="52" t="s">
        <v>8138</v>
      </c>
      <c r="B752" s="52" t="s">
        <v>15563</v>
      </c>
      <c r="C752" s="52" t="s">
        <v>14</v>
      </c>
      <c r="D752" s="52" t="s">
        <v>10078</v>
      </c>
      <c r="E752" s="52" t="s">
        <v>10063</v>
      </c>
      <c r="F752" s="52" t="s">
        <v>15545</v>
      </c>
      <c r="G752" s="52" t="n">
        <v>30804</v>
      </c>
      <c r="H752" s="52" t="n">
        <v>12545</v>
      </c>
      <c r="I752" s="54" t="n">
        <f aca="false">IF(G752=0,0,ROUND(H752/G752*100,2))</f>
        <v>40.73</v>
      </c>
      <c r="J752" s="52" t="s">
        <v>15548</v>
      </c>
      <c r="K752" s="52" t="n">
        <v>18</v>
      </c>
      <c r="L752" s="52" t="n">
        <v>89</v>
      </c>
      <c r="M752" s="52" t="n">
        <v>4.1</v>
      </c>
      <c r="N752" s="52" t="n">
        <v>50840</v>
      </c>
      <c r="O752" s="52" t="s">
        <v>10061</v>
      </c>
      <c r="P752" s="55" t="n">
        <f aca="false">G752-H752</f>
        <v>18259</v>
      </c>
      <c r="Q752" s="55" t="str">
        <f aca="false">IF(I752&gt;=90,"Over-Utilized",IF(I752&gt;=70,"Optimal","Under-Utilized"))</f>
        <v>Under-Utilized</v>
      </c>
      <c r="R752" s="55" t="n">
        <f aca="false">ROUND(100-I752,2)</f>
        <v>59.27</v>
      </c>
    </row>
    <row r="753" customFormat="false" ht="15" hidden="false" customHeight="true" outlineLevel="0" collapsed="false">
      <c r="A753" s="56" t="s">
        <v>4584</v>
      </c>
      <c r="B753" s="56" t="s">
        <v>15578</v>
      </c>
      <c r="C753" s="56" t="s">
        <v>17</v>
      </c>
      <c r="D753" s="56" t="s">
        <v>10112</v>
      </c>
      <c r="E753" s="56" t="s">
        <v>15550</v>
      </c>
      <c r="F753" s="56" t="s">
        <v>15545</v>
      </c>
      <c r="G753" s="56" t="n">
        <v>47526</v>
      </c>
      <c r="H753" s="56" t="n">
        <v>2615</v>
      </c>
      <c r="I753" s="54" t="n">
        <f aca="false">IF(G753=0,0,ROUND(H753/G753*100,2))</f>
        <v>5.5</v>
      </c>
      <c r="J753" s="56" t="s">
        <v>15548</v>
      </c>
      <c r="K753" s="56" t="n">
        <v>2</v>
      </c>
      <c r="L753" s="56" t="n">
        <v>65</v>
      </c>
      <c r="M753" s="56" t="n">
        <v>3.89</v>
      </c>
      <c r="N753" s="56" t="n">
        <v>188842</v>
      </c>
      <c r="O753" s="56" t="s">
        <v>10061</v>
      </c>
      <c r="P753" s="55" t="n">
        <f aca="false">G753-H753</f>
        <v>44911</v>
      </c>
      <c r="Q753" s="55" t="str">
        <f aca="false">IF(I753&gt;=90,"Over-Utilized",IF(I753&gt;=70,"Optimal","Under-Utilized"))</f>
        <v>Under-Utilized</v>
      </c>
      <c r="R753" s="55" t="n">
        <f aca="false">ROUND(100-I753,2)</f>
        <v>94.5</v>
      </c>
    </row>
    <row r="754" customFormat="false" ht="15" hidden="false" customHeight="true" outlineLevel="0" collapsed="false">
      <c r="A754" s="52" t="s">
        <v>424</v>
      </c>
      <c r="B754" s="52" t="s">
        <v>15580</v>
      </c>
      <c r="C754" s="52" t="s">
        <v>20</v>
      </c>
      <c r="D754" s="52" t="s">
        <v>10132</v>
      </c>
      <c r="E754" s="52" t="s">
        <v>10063</v>
      </c>
      <c r="F754" s="52" t="s">
        <v>15545</v>
      </c>
      <c r="G754" s="52" t="n">
        <v>30130</v>
      </c>
      <c r="H754" s="52" t="n">
        <v>10281</v>
      </c>
      <c r="I754" s="54" t="n">
        <f aca="false">IF(G754=0,0,ROUND(H754/G754*100,2))</f>
        <v>34.12</v>
      </c>
      <c r="J754" s="52" t="s">
        <v>15548</v>
      </c>
      <c r="K754" s="52" t="n">
        <v>9</v>
      </c>
      <c r="L754" s="52" t="n">
        <v>97</v>
      </c>
      <c r="M754" s="52" t="n">
        <v>4.28</v>
      </c>
      <c r="N754" s="52" t="n">
        <v>86389</v>
      </c>
      <c r="O754" s="52" t="s">
        <v>10061</v>
      </c>
      <c r="P754" s="55" t="n">
        <f aca="false">G754-H754</f>
        <v>19849</v>
      </c>
      <c r="Q754" s="55" t="str">
        <f aca="false">IF(I754&gt;=90,"Over-Utilized",IF(I754&gt;=70,"Optimal","Under-Utilized"))</f>
        <v>Under-Utilized</v>
      </c>
      <c r="R754" s="55" t="n">
        <f aca="false">ROUND(100-I754,2)</f>
        <v>65.88</v>
      </c>
    </row>
    <row r="755" customFormat="false" ht="15" hidden="false" customHeight="true" outlineLevel="0" collapsed="false">
      <c r="A755" s="56" t="s">
        <v>4375</v>
      </c>
      <c r="B755" s="56" t="s">
        <v>15557</v>
      </c>
      <c r="C755" s="56" t="s">
        <v>17</v>
      </c>
      <c r="D755" s="56" t="s">
        <v>10058</v>
      </c>
      <c r="E755" s="56" t="s">
        <v>10063</v>
      </c>
      <c r="F755" s="56" t="s">
        <v>15545</v>
      </c>
      <c r="G755" s="56" t="n">
        <v>16914</v>
      </c>
      <c r="H755" s="56" t="n">
        <v>13977</v>
      </c>
      <c r="I755" s="54" t="n">
        <f aca="false">IF(G755=0,0,ROUND(H755/G755*100,2))</f>
        <v>82.64</v>
      </c>
      <c r="J755" s="56" t="s">
        <v>15551</v>
      </c>
      <c r="K755" s="56" t="n">
        <v>20</v>
      </c>
      <c r="L755" s="56" t="n">
        <v>94</v>
      </c>
      <c r="M755" s="56" t="n">
        <v>2.78</v>
      </c>
      <c r="N755" s="56" t="n">
        <v>493236</v>
      </c>
      <c r="O755" s="56" t="s">
        <v>10061</v>
      </c>
      <c r="P755" s="55" t="n">
        <f aca="false">G755-H755</f>
        <v>2937</v>
      </c>
      <c r="Q755" s="55" t="str">
        <f aca="false">IF(I755&gt;=90,"Over-Utilized",IF(I755&gt;=70,"Optimal","Under-Utilized"))</f>
        <v>Optimal</v>
      </c>
      <c r="R755" s="55" t="n">
        <f aca="false">ROUND(100-I755,2)</f>
        <v>17.36</v>
      </c>
    </row>
    <row r="756" customFormat="false" ht="15" hidden="false" customHeight="true" outlineLevel="0" collapsed="false">
      <c r="A756" s="52" t="s">
        <v>7081</v>
      </c>
      <c r="B756" s="52" t="s">
        <v>15575</v>
      </c>
      <c r="C756" s="52" t="s">
        <v>20</v>
      </c>
      <c r="D756" s="52" t="s">
        <v>10132</v>
      </c>
      <c r="E756" s="52" t="s">
        <v>10063</v>
      </c>
      <c r="F756" s="52" t="s">
        <v>15539</v>
      </c>
      <c r="G756" s="52" t="n">
        <v>5397</v>
      </c>
      <c r="H756" s="52" t="n">
        <v>4905</v>
      </c>
      <c r="I756" s="54" t="n">
        <f aca="false">IF(G756=0,0,ROUND(H756/G756*100,2))</f>
        <v>90.88</v>
      </c>
      <c r="J756" s="52" t="s">
        <v>15548</v>
      </c>
      <c r="K756" s="52" t="n">
        <v>5</v>
      </c>
      <c r="L756" s="52" t="n">
        <v>34</v>
      </c>
      <c r="M756" s="52" t="n">
        <v>3.45</v>
      </c>
      <c r="N756" s="52" t="n">
        <v>123611</v>
      </c>
      <c r="O756" s="52" t="s">
        <v>10061</v>
      </c>
      <c r="P756" s="55" t="n">
        <f aca="false">G756-H756</f>
        <v>492</v>
      </c>
      <c r="Q756" s="55" t="str">
        <f aca="false">IF(I756&gt;=90,"Over-Utilized",IF(I756&gt;=70,"Optimal","Under-Utilized"))</f>
        <v>Over-Utilized</v>
      </c>
      <c r="R756" s="55" t="n">
        <f aca="false">ROUND(100-I756,2)</f>
        <v>9.12</v>
      </c>
    </row>
    <row r="757" customFormat="false" ht="15" hidden="false" customHeight="true" outlineLevel="0" collapsed="false">
      <c r="A757" s="56" t="s">
        <v>5898</v>
      </c>
      <c r="B757" s="56" t="s">
        <v>15569</v>
      </c>
      <c r="C757" s="56" t="s">
        <v>14</v>
      </c>
      <c r="D757" s="56" t="s">
        <v>10058</v>
      </c>
      <c r="E757" s="56" t="s">
        <v>15550</v>
      </c>
      <c r="F757" s="56" t="s">
        <v>15539</v>
      </c>
      <c r="G757" s="56" t="n">
        <v>32747</v>
      </c>
      <c r="H757" s="56" t="n">
        <v>26356</v>
      </c>
      <c r="I757" s="54" t="n">
        <f aca="false">IF(G757=0,0,ROUND(H757/G757*100,2))</f>
        <v>80.48</v>
      </c>
      <c r="J757" s="56" t="s">
        <v>15540</v>
      </c>
      <c r="K757" s="56" t="n">
        <v>15</v>
      </c>
      <c r="L757" s="56" t="n">
        <v>108</v>
      </c>
      <c r="M757" s="56" t="n">
        <v>2.27</v>
      </c>
      <c r="N757" s="56" t="n">
        <v>226527</v>
      </c>
      <c r="O757" s="56" t="s">
        <v>10061</v>
      </c>
      <c r="P757" s="55" t="n">
        <f aca="false">G757-H757</f>
        <v>6391</v>
      </c>
      <c r="Q757" s="55" t="str">
        <f aca="false">IF(I757&gt;=90,"Over-Utilized",IF(I757&gt;=70,"Optimal","Under-Utilized"))</f>
        <v>Optimal</v>
      </c>
      <c r="R757" s="55" t="n">
        <f aca="false">ROUND(100-I757,2)</f>
        <v>19.52</v>
      </c>
    </row>
    <row r="758" customFormat="false" ht="15" hidden="false" customHeight="true" outlineLevel="0" collapsed="false">
      <c r="A758" s="52" t="s">
        <v>3441</v>
      </c>
      <c r="B758" s="52" t="s">
        <v>15583</v>
      </c>
      <c r="C758" s="52" t="s">
        <v>14</v>
      </c>
      <c r="D758" s="52" t="s">
        <v>10190</v>
      </c>
      <c r="E758" s="52" t="s">
        <v>15550</v>
      </c>
      <c r="F758" s="52" t="s">
        <v>15547</v>
      </c>
      <c r="G758" s="52" t="n">
        <v>12481</v>
      </c>
      <c r="H758" s="52" t="n">
        <v>8608</v>
      </c>
      <c r="I758" s="54" t="n">
        <f aca="false">IF(G758=0,0,ROUND(H758/G758*100,2))</f>
        <v>68.97</v>
      </c>
      <c r="J758" s="52" t="s">
        <v>15540</v>
      </c>
      <c r="K758" s="52" t="n">
        <v>12</v>
      </c>
      <c r="L758" s="52" t="n">
        <v>158</v>
      </c>
      <c r="M758" s="52" t="n">
        <v>2.82</v>
      </c>
      <c r="N758" s="52" t="n">
        <v>201329</v>
      </c>
      <c r="O758" s="52" t="s">
        <v>10061</v>
      </c>
      <c r="P758" s="55" t="n">
        <f aca="false">G758-H758</f>
        <v>3873</v>
      </c>
      <c r="Q758" s="55" t="str">
        <f aca="false">IF(I758&gt;=90,"Over-Utilized",IF(I758&gt;=70,"Optimal","Under-Utilized"))</f>
        <v>Under-Utilized</v>
      </c>
      <c r="R758" s="55" t="n">
        <f aca="false">ROUND(100-I758,2)</f>
        <v>31.03</v>
      </c>
    </row>
    <row r="759" customFormat="false" ht="15" hidden="false" customHeight="true" outlineLevel="0" collapsed="false">
      <c r="A759" s="56" t="s">
        <v>7680</v>
      </c>
      <c r="B759" s="56" t="s">
        <v>15559</v>
      </c>
      <c r="C759" s="56" t="s">
        <v>23</v>
      </c>
      <c r="D759" s="56" t="s">
        <v>10058</v>
      </c>
      <c r="E759" s="56" t="s">
        <v>10063</v>
      </c>
      <c r="F759" s="56" t="s">
        <v>15547</v>
      </c>
      <c r="G759" s="56" t="n">
        <v>45818</v>
      </c>
      <c r="H759" s="56" t="n">
        <v>32500</v>
      </c>
      <c r="I759" s="54" t="n">
        <f aca="false">IF(G759=0,0,ROUND(H759/G759*100,2))</f>
        <v>70.93</v>
      </c>
      <c r="J759" s="56" t="s">
        <v>15551</v>
      </c>
      <c r="K759" s="56" t="n">
        <v>10</v>
      </c>
      <c r="L759" s="56" t="n">
        <v>17</v>
      </c>
      <c r="M759" s="56" t="n">
        <v>4.25</v>
      </c>
      <c r="N759" s="56" t="n">
        <v>270756</v>
      </c>
      <c r="O759" s="56" t="s">
        <v>10061</v>
      </c>
      <c r="P759" s="55" t="n">
        <f aca="false">G759-H759</f>
        <v>13318</v>
      </c>
      <c r="Q759" s="55" t="str">
        <f aca="false">IF(I759&gt;=90,"Over-Utilized",IF(I759&gt;=70,"Optimal","Under-Utilized"))</f>
        <v>Optimal</v>
      </c>
      <c r="R759" s="55" t="n">
        <f aca="false">ROUND(100-I759,2)</f>
        <v>29.07</v>
      </c>
    </row>
    <row r="760" customFormat="false" ht="15" hidden="false" customHeight="true" outlineLevel="0" collapsed="false">
      <c r="A760" s="52" t="s">
        <v>1414</v>
      </c>
      <c r="B760" s="52" t="s">
        <v>15543</v>
      </c>
      <c r="C760" s="52" t="s">
        <v>27</v>
      </c>
      <c r="D760" s="52" t="s">
        <v>10190</v>
      </c>
      <c r="E760" s="52" t="s">
        <v>15550</v>
      </c>
      <c r="F760" s="52" t="s">
        <v>15547</v>
      </c>
      <c r="G760" s="52" t="n">
        <v>42480</v>
      </c>
      <c r="H760" s="52" t="n">
        <v>13271</v>
      </c>
      <c r="I760" s="54" t="n">
        <f aca="false">IF(G760=0,0,ROUND(H760/G760*100,2))</f>
        <v>31.24</v>
      </c>
      <c r="J760" s="52" t="s">
        <v>15551</v>
      </c>
      <c r="K760" s="52" t="n">
        <v>10</v>
      </c>
      <c r="L760" s="52" t="n">
        <v>199</v>
      </c>
      <c r="M760" s="52" t="n">
        <v>2.04</v>
      </c>
      <c r="N760" s="52" t="n">
        <v>430441</v>
      </c>
      <c r="O760" s="52" t="s">
        <v>10066</v>
      </c>
      <c r="P760" s="55" t="n">
        <f aca="false">G760-H760</f>
        <v>29209</v>
      </c>
      <c r="Q760" s="55" t="str">
        <f aca="false">IF(I760&gt;=90,"Over-Utilized",IF(I760&gt;=70,"Optimal","Under-Utilized"))</f>
        <v>Under-Utilized</v>
      </c>
      <c r="R760" s="55" t="n">
        <f aca="false">ROUND(100-I760,2)</f>
        <v>68.76</v>
      </c>
    </row>
    <row r="761" customFormat="false" ht="15" hidden="false" customHeight="true" outlineLevel="0" collapsed="false">
      <c r="A761" s="56" t="s">
        <v>13554</v>
      </c>
      <c r="B761" s="56" t="s">
        <v>15580</v>
      </c>
      <c r="C761" s="56" t="s">
        <v>20</v>
      </c>
      <c r="D761" s="56" t="s">
        <v>10063</v>
      </c>
      <c r="E761" s="56" t="s">
        <v>15544</v>
      </c>
      <c r="F761" s="56" t="s">
        <v>15539</v>
      </c>
      <c r="G761" s="56" t="n">
        <v>22628</v>
      </c>
      <c r="H761" s="56" t="n">
        <v>13884</v>
      </c>
      <c r="I761" s="54" t="n">
        <f aca="false">IF(G761=0,0,ROUND(H761/G761*100,2))</f>
        <v>61.36</v>
      </c>
      <c r="J761" s="56" t="s">
        <v>15540</v>
      </c>
      <c r="K761" s="56" t="n">
        <v>3</v>
      </c>
      <c r="L761" s="56" t="n">
        <v>197</v>
      </c>
      <c r="M761" s="56" t="n">
        <v>1.62</v>
      </c>
      <c r="N761" s="56" t="n">
        <v>216119</v>
      </c>
      <c r="O761" s="56" t="s">
        <v>10066</v>
      </c>
      <c r="P761" s="55" t="n">
        <f aca="false">G761-H761</f>
        <v>8744</v>
      </c>
      <c r="Q761" s="55" t="str">
        <f aca="false">IF(I761&gt;=90,"Over-Utilized",IF(I761&gt;=70,"Optimal","Under-Utilized"))</f>
        <v>Under-Utilized</v>
      </c>
      <c r="R761" s="55" t="n">
        <f aca="false">ROUND(100-I761,2)</f>
        <v>38.64</v>
      </c>
    </row>
    <row r="762" customFormat="false" ht="15" hidden="false" customHeight="true" outlineLevel="0" collapsed="false">
      <c r="A762" s="52" t="s">
        <v>4339</v>
      </c>
      <c r="B762" s="52" t="s">
        <v>15577</v>
      </c>
      <c r="C762" s="52" t="s">
        <v>11</v>
      </c>
      <c r="D762" s="52" t="s">
        <v>10117</v>
      </c>
      <c r="E762" s="52" t="s">
        <v>10063</v>
      </c>
      <c r="F762" s="52" t="s">
        <v>15545</v>
      </c>
      <c r="G762" s="52" t="n">
        <v>5036</v>
      </c>
      <c r="H762" s="52" t="n">
        <v>4036</v>
      </c>
      <c r="I762" s="54" t="n">
        <f aca="false">IF(G762=0,0,ROUND(H762/G762*100,2))</f>
        <v>80.14</v>
      </c>
      <c r="J762" s="52" t="s">
        <v>15540</v>
      </c>
      <c r="K762" s="52" t="n">
        <v>6</v>
      </c>
      <c r="L762" s="52" t="n">
        <v>82</v>
      </c>
      <c r="M762" s="52" t="n">
        <v>4.32</v>
      </c>
      <c r="N762" s="52" t="n">
        <v>330163</v>
      </c>
      <c r="O762" s="52" t="s">
        <v>10061</v>
      </c>
      <c r="P762" s="55" t="n">
        <f aca="false">G762-H762</f>
        <v>1000</v>
      </c>
      <c r="Q762" s="55" t="str">
        <f aca="false">IF(I762&gt;=90,"Over-Utilized",IF(I762&gt;=70,"Optimal","Under-Utilized"))</f>
        <v>Optimal</v>
      </c>
      <c r="R762" s="55" t="n">
        <f aca="false">ROUND(100-I762,2)</f>
        <v>19.86</v>
      </c>
    </row>
    <row r="763" customFormat="false" ht="15" hidden="false" customHeight="true" outlineLevel="0" collapsed="false">
      <c r="A763" s="56" t="s">
        <v>7962</v>
      </c>
      <c r="B763" s="56" t="s">
        <v>15566</v>
      </c>
      <c r="C763" s="56" t="s">
        <v>11</v>
      </c>
      <c r="D763" s="56" t="s">
        <v>10104</v>
      </c>
      <c r="E763" s="56" t="s">
        <v>15550</v>
      </c>
      <c r="F763" s="56" t="s">
        <v>15539</v>
      </c>
      <c r="G763" s="56" t="n">
        <v>24300</v>
      </c>
      <c r="H763" s="56" t="n">
        <v>5542</v>
      </c>
      <c r="I763" s="54" t="n">
        <f aca="false">IF(G763=0,0,ROUND(H763/G763*100,2))</f>
        <v>22.81</v>
      </c>
      <c r="J763" s="56" t="s">
        <v>15551</v>
      </c>
      <c r="K763" s="56" t="n">
        <v>7</v>
      </c>
      <c r="L763" s="56" t="n">
        <v>11</v>
      </c>
      <c r="M763" s="56" t="n">
        <v>4.58</v>
      </c>
      <c r="N763" s="56" t="n">
        <v>83227</v>
      </c>
      <c r="O763" s="56" t="s">
        <v>10061</v>
      </c>
      <c r="P763" s="55" t="n">
        <f aca="false">G763-H763</f>
        <v>18758</v>
      </c>
      <c r="Q763" s="55" t="str">
        <f aca="false">IF(I763&gt;=90,"Over-Utilized",IF(I763&gt;=70,"Optimal","Under-Utilized"))</f>
        <v>Under-Utilized</v>
      </c>
      <c r="R763" s="55" t="n">
        <f aca="false">ROUND(100-I763,2)</f>
        <v>77.19</v>
      </c>
    </row>
    <row r="764" customFormat="false" ht="15" hidden="false" customHeight="true" outlineLevel="0" collapsed="false">
      <c r="A764" s="52" t="s">
        <v>6773</v>
      </c>
      <c r="B764" s="52" t="s">
        <v>15571</v>
      </c>
      <c r="C764" s="52" t="s">
        <v>27</v>
      </c>
      <c r="D764" s="52" t="s">
        <v>10095</v>
      </c>
      <c r="E764" s="52" t="s">
        <v>15542</v>
      </c>
      <c r="F764" s="52" t="s">
        <v>15545</v>
      </c>
      <c r="G764" s="52" t="n">
        <v>39476</v>
      </c>
      <c r="H764" s="52" t="n">
        <v>30892</v>
      </c>
      <c r="I764" s="54" t="n">
        <f aca="false">IF(G764=0,0,ROUND(H764/G764*100,2))</f>
        <v>78.26</v>
      </c>
      <c r="J764" s="52" t="s">
        <v>15551</v>
      </c>
      <c r="K764" s="52" t="n">
        <v>4</v>
      </c>
      <c r="L764" s="52" t="n">
        <v>72</v>
      </c>
      <c r="M764" s="52" t="n">
        <v>2.3</v>
      </c>
      <c r="N764" s="52" t="n">
        <v>88204</v>
      </c>
      <c r="O764" s="52" t="s">
        <v>10061</v>
      </c>
      <c r="P764" s="55" t="n">
        <f aca="false">G764-H764</f>
        <v>8584</v>
      </c>
      <c r="Q764" s="55" t="str">
        <f aca="false">IF(I764&gt;=90,"Over-Utilized",IF(I764&gt;=70,"Optimal","Under-Utilized"))</f>
        <v>Optimal</v>
      </c>
      <c r="R764" s="55" t="n">
        <f aca="false">ROUND(100-I764,2)</f>
        <v>21.74</v>
      </c>
    </row>
    <row r="765" customFormat="false" ht="15" hidden="false" customHeight="true" outlineLevel="0" collapsed="false">
      <c r="A765" s="56" t="s">
        <v>6078</v>
      </c>
      <c r="B765" s="56" t="s">
        <v>15553</v>
      </c>
      <c r="C765" s="56" t="s">
        <v>14</v>
      </c>
      <c r="D765" s="56" t="s">
        <v>10104</v>
      </c>
      <c r="E765" s="56" t="s">
        <v>15550</v>
      </c>
      <c r="F765" s="56" t="s">
        <v>15547</v>
      </c>
      <c r="G765" s="56" t="n">
        <v>28127</v>
      </c>
      <c r="H765" s="56" t="n">
        <v>11650</v>
      </c>
      <c r="I765" s="54" t="n">
        <f aca="false">IF(G765=0,0,ROUND(H765/G765*100,2))</f>
        <v>41.42</v>
      </c>
      <c r="J765" s="56" t="s">
        <v>15551</v>
      </c>
      <c r="K765" s="56" t="n">
        <v>14</v>
      </c>
      <c r="L765" s="56" t="n">
        <v>37</v>
      </c>
      <c r="M765" s="56" t="n">
        <v>4.28</v>
      </c>
      <c r="N765" s="56" t="n">
        <v>344980</v>
      </c>
      <c r="O765" s="56" t="s">
        <v>10061</v>
      </c>
      <c r="P765" s="55" t="n">
        <f aca="false">G765-H765</f>
        <v>16477</v>
      </c>
      <c r="Q765" s="55" t="str">
        <f aca="false">IF(I765&gt;=90,"Over-Utilized",IF(I765&gt;=70,"Optimal","Under-Utilized"))</f>
        <v>Under-Utilized</v>
      </c>
      <c r="R765" s="55" t="n">
        <f aca="false">ROUND(100-I765,2)</f>
        <v>58.58</v>
      </c>
    </row>
    <row r="766" customFormat="false" ht="15" hidden="false" customHeight="true" outlineLevel="0" collapsed="false">
      <c r="A766" s="52" t="s">
        <v>3619</v>
      </c>
      <c r="B766" s="52" t="s">
        <v>15564</v>
      </c>
      <c r="C766" s="52" t="s">
        <v>20</v>
      </c>
      <c r="D766" s="52" t="s">
        <v>10078</v>
      </c>
      <c r="E766" s="52" t="s">
        <v>15554</v>
      </c>
      <c r="F766" s="52" t="s">
        <v>15539</v>
      </c>
      <c r="G766" s="52" t="n">
        <v>37933</v>
      </c>
      <c r="H766" s="52" t="n">
        <v>1853</v>
      </c>
      <c r="I766" s="54" t="n">
        <f aca="false">IF(G766=0,0,ROUND(H766/G766*100,2))</f>
        <v>4.88</v>
      </c>
      <c r="J766" s="52" t="s">
        <v>15540</v>
      </c>
      <c r="K766" s="52" t="n">
        <v>20</v>
      </c>
      <c r="L766" s="52" t="n">
        <v>85</v>
      </c>
      <c r="M766" s="52" t="n">
        <v>1.35</v>
      </c>
      <c r="N766" s="52" t="n">
        <v>433606</v>
      </c>
      <c r="O766" s="52" t="s">
        <v>10061</v>
      </c>
      <c r="P766" s="55" t="n">
        <f aca="false">G766-H766</f>
        <v>36080</v>
      </c>
      <c r="Q766" s="55" t="str">
        <f aca="false">IF(I766&gt;=90,"Over-Utilized",IF(I766&gt;=70,"Optimal","Under-Utilized"))</f>
        <v>Under-Utilized</v>
      </c>
      <c r="R766" s="55" t="n">
        <f aca="false">ROUND(100-I766,2)</f>
        <v>95.12</v>
      </c>
    </row>
    <row r="767" customFormat="false" ht="15" hidden="false" customHeight="true" outlineLevel="0" collapsed="false">
      <c r="A767" s="56" t="s">
        <v>1597</v>
      </c>
      <c r="B767" s="56" t="s">
        <v>15580</v>
      </c>
      <c r="C767" s="56" t="s">
        <v>20</v>
      </c>
      <c r="D767" s="56" t="s">
        <v>10087</v>
      </c>
      <c r="E767" s="56" t="s">
        <v>15542</v>
      </c>
      <c r="F767" s="56" t="s">
        <v>15547</v>
      </c>
      <c r="G767" s="56" t="n">
        <v>21961</v>
      </c>
      <c r="H767" s="56" t="n">
        <v>15308</v>
      </c>
      <c r="I767" s="54" t="n">
        <f aca="false">IF(G767=0,0,ROUND(H767/G767*100,2))</f>
        <v>69.71</v>
      </c>
      <c r="J767" s="56" t="s">
        <v>15551</v>
      </c>
      <c r="K767" s="56" t="n">
        <v>9</v>
      </c>
      <c r="L767" s="56" t="n">
        <v>148</v>
      </c>
      <c r="M767" s="56" t="n">
        <v>2.91</v>
      </c>
      <c r="N767" s="56" t="n">
        <v>246618</v>
      </c>
      <c r="O767" s="56" t="s">
        <v>10061</v>
      </c>
      <c r="P767" s="55" t="n">
        <f aca="false">G767-H767</f>
        <v>6653</v>
      </c>
      <c r="Q767" s="55" t="str">
        <f aca="false">IF(I767&gt;=90,"Over-Utilized",IF(I767&gt;=70,"Optimal","Under-Utilized"))</f>
        <v>Under-Utilized</v>
      </c>
      <c r="R767" s="55" t="n">
        <f aca="false">ROUND(100-I767,2)</f>
        <v>30.29</v>
      </c>
    </row>
    <row r="768" customFormat="false" ht="15" hidden="false" customHeight="true" outlineLevel="0" collapsed="false">
      <c r="A768" s="52" t="s">
        <v>6776</v>
      </c>
      <c r="B768" s="52" t="s">
        <v>15557</v>
      </c>
      <c r="C768" s="52" t="s">
        <v>17</v>
      </c>
      <c r="D768" s="52" t="s">
        <v>10063</v>
      </c>
      <c r="E768" s="52" t="s">
        <v>10063</v>
      </c>
      <c r="F768" s="52" t="s">
        <v>15545</v>
      </c>
      <c r="G768" s="52" t="n">
        <v>49286</v>
      </c>
      <c r="H768" s="52" t="n">
        <v>2525</v>
      </c>
      <c r="I768" s="54" t="n">
        <f aca="false">IF(G768=0,0,ROUND(H768/G768*100,2))</f>
        <v>5.12</v>
      </c>
      <c r="J768" s="52" t="s">
        <v>15551</v>
      </c>
      <c r="K768" s="52" t="n">
        <v>13</v>
      </c>
      <c r="L768" s="52" t="n">
        <v>194</v>
      </c>
      <c r="M768" s="52" t="n">
        <v>2.3</v>
      </c>
      <c r="N768" s="52" t="n">
        <v>249620</v>
      </c>
      <c r="O768" s="52" t="s">
        <v>10061</v>
      </c>
      <c r="P768" s="55" t="n">
        <f aca="false">G768-H768</f>
        <v>46761</v>
      </c>
      <c r="Q768" s="55" t="str">
        <f aca="false">IF(I768&gt;=90,"Over-Utilized",IF(I768&gt;=70,"Optimal","Under-Utilized"))</f>
        <v>Under-Utilized</v>
      </c>
      <c r="R768" s="55" t="n">
        <f aca="false">ROUND(100-I768,2)</f>
        <v>94.88</v>
      </c>
    </row>
    <row r="769" customFormat="false" ht="15" hidden="false" customHeight="true" outlineLevel="0" collapsed="false">
      <c r="A769" s="56" t="s">
        <v>1641</v>
      </c>
      <c r="B769" s="56" t="s">
        <v>15556</v>
      </c>
      <c r="C769" s="56" t="s">
        <v>23</v>
      </c>
      <c r="D769" s="56" t="s">
        <v>10078</v>
      </c>
      <c r="E769" s="56" t="s">
        <v>15550</v>
      </c>
      <c r="F769" s="56" t="s">
        <v>15545</v>
      </c>
      <c r="G769" s="56" t="n">
        <v>14650</v>
      </c>
      <c r="H769" s="56" t="n">
        <v>9545</v>
      </c>
      <c r="I769" s="54" t="n">
        <f aca="false">IF(G769=0,0,ROUND(H769/G769*100,2))</f>
        <v>65.15</v>
      </c>
      <c r="J769" s="56" t="s">
        <v>15548</v>
      </c>
      <c r="K769" s="56" t="n">
        <v>5</v>
      </c>
      <c r="L769" s="56" t="n">
        <v>158</v>
      </c>
      <c r="M769" s="56" t="n">
        <v>4.01</v>
      </c>
      <c r="N769" s="56" t="n">
        <v>89132</v>
      </c>
      <c r="O769" s="56" t="s">
        <v>10066</v>
      </c>
      <c r="P769" s="55" t="n">
        <f aca="false">G769-H769</f>
        <v>5105</v>
      </c>
      <c r="Q769" s="55" t="str">
        <f aca="false">IF(I769&gt;=90,"Over-Utilized",IF(I769&gt;=70,"Optimal","Under-Utilized"))</f>
        <v>Under-Utilized</v>
      </c>
      <c r="R769" s="55" t="n">
        <f aca="false">ROUND(100-I769,2)</f>
        <v>34.85</v>
      </c>
    </row>
    <row r="770" customFormat="false" ht="15" hidden="false" customHeight="true" outlineLevel="0" collapsed="false">
      <c r="A770" s="52" t="s">
        <v>1510</v>
      </c>
      <c r="B770" s="52" t="s">
        <v>15555</v>
      </c>
      <c r="C770" s="52" t="s">
        <v>17</v>
      </c>
      <c r="D770" s="52" t="s">
        <v>10104</v>
      </c>
      <c r="E770" s="52" t="s">
        <v>15554</v>
      </c>
      <c r="F770" s="52" t="s">
        <v>15539</v>
      </c>
      <c r="G770" s="52" t="n">
        <v>28201</v>
      </c>
      <c r="H770" s="52" t="n">
        <v>12845</v>
      </c>
      <c r="I770" s="54" t="n">
        <f aca="false">IF(G770=0,0,ROUND(H770/G770*100,2))</f>
        <v>45.55</v>
      </c>
      <c r="J770" s="52" t="s">
        <v>15548</v>
      </c>
      <c r="K770" s="52" t="n">
        <v>15</v>
      </c>
      <c r="L770" s="52" t="n">
        <v>18</v>
      </c>
      <c r="M770" s="52" t="n">
        <v>3.67</v>
      </c>
      <c r="N770" s="52" t="n">
        <v>271725</v>
      </c>
      <c r="O770" s="52" t="s">
        <v>10061</v>
      </c>
      <c r="P770" s="55" t="n">
        <f aca="false">G770-H770</f>
        <v>15356</v>
      </c>
      <c r="Q770" s="55" t="str">
        <f aca="false">IF(I770&gt;=90,"Over-Utilized",IF(I770&gt;=70,"Optimal","Under-Utilized"))</f>
        <v>Under-Utilized</v>
      </c>
      <c r="R770" s="55" t="n">
        <f aca="false">ROUND(100-I770,2)</f>
        <v>54.45</v>
      </c>
    </row>
    <row r="771" customFormat="false" ht="15" hidden="false" customHeight="true" outlineLevel="0" collapsed="false">
      <c r="A771" s="56" t="s">
        <v>1257</v>
      </c>
      <c r="B771" s="56" t="s">
        <v>15553</v>
      </c>
      <c r="C771" s="56" t="s">
        <v>14</v>
      </c>
      <c r="D771" s="56" t="s">
        <v>10058</v>
      </c>
      <c r="E771" s="56" t="s">
        <v>15550</v>
      </c>
      <c r="F771" s="56" t="s">
        <v>15539</v>
      </c>
      <c r="G771" s="56" t="n">
        <v>9900</v>
      </c>
      <c r="H771" s="56" t="n">
        <v>311</v>
      </c>
      <c r="I771" s="54" t="n">
        <f aca="false">IF(G771=0,0,ROUND(H771/G771*100,2))</f>
        <v>3.14</v>
      </c>
      <c r="J771" s="56" t="s">
        <v>15551</v>
      </c>
      <c r="K771" s="56" t="n">
        <v>8</v>
      </c>
      <c r="L771" s="56" t="n">
        <v>150</v>
      </c>
      <c r="M771" s="56" t="n">
        <v>4.73</v>
      </c>
      <c r="N771" s="56" t="n">
        <v>95089</v>
      </c>
      <c r="O771" s="56" t="s">
        <v>10061</v>
      </c>
      <c r="P771" s="55" t="n">
        <f aca="false">G771-H771</f>
        <v>9589</v>
      </c>
      <c r="Q771" s="55" t="str">
        <f aca="false">IF(I771&gt;=90,"Over-Utilized",IF(I771&gt;=70,"Optimal","Under-Utilized"))</f>
        <v>Under-Utilized</v>
      </c>
      <c r="R771" s="55" t="n">
        <f aca="false">ROUND(100-I771,2)</f>
        <v>96.86</v>
      </c>
    </row>
    <row r="772" customFormat="false" ht="15" hidden="false" customHeight="true" outlineLevel="0" collapsed="false">
      <c r="A772" s="52" t="s">
        <v>2280</v>
      </c>
      <c r="B772" s="52" t="s">
        <v>15559</v>
      </c>
      <c r="C772" s="52" t="s">
        <v>23</v>
      </c>
      <c r="D772" s="52" t="s">
        <v>10087</v>
      </c>
      <c r="E772" s="52" t="s">
        <v>15542</v>
      </c>
      <c r="F772" s="52" t="s">
        <v>15545</v>
      </c>
      <c r="G772" s="52" t="n">
        <v>1747</v>
      </c>
      <c r="H772" s="52" t="n">
        <v>1483</v>
      </c>
      <c r="I772" s="54" t="n">
        <f aca="false">IF(G772=0,0,ROUND(H772/G772*100,2))</f>
        <v>84.89</v>
      </c>
      <c r="J772" s="52" t="s">
        <v>15540</v>
      </c>
      <c r="K772" s="52" t="n">
        <v>9</v>
      </c>
      <c r="L772" s="52" t="n">
        <v>123</v>
      </c>
      <c r="M772" s="52" t="n">
        <v>1.24</v>
      </c>
      <c r="N772" s="52" t="n">
        <v>57853</v>
      </c>
      <c r="O772" s="52" t="s">
        <v>10066</v>
      </c>
      <c r="P772" s="55" t="n">
        <f aca="false">G772-H772</f>
        <v>264</v>
      </c>
      <c r="Q772" s="55" t="str">
        <f aca="false">IF(I772&gt;=90,"Over-Utilized",IF(I772&gt;=70,"Optimal","Under-Utilized"))</f>
        <v>Optimal</v>
      </c>
      <c r="R772" s="55" t="n">
        <f aca="false">ROUND(100-I772,2)</f>
        <v>15.11</v>
      </c>
    </row>
    <row r="773" customFormat="false" ht="15" hidden="false" customHeight="true" outlineLevel="0" collapsed="false">
      <c r="A773" s="56" t="s">
        <v>1924</v>
      </c>
      <c r="B773" s="56" t="s">
        <v>15559</v>
      </c>
      <c r="C773" s="56" t="s">
        <v>23</v>
      </c>
      <c r="D773" s="56" t="s">
        <v>10132</v>
      </c>
      <c r="E773" s="56" t="s">
        <v>15542</v>
      </c>
      <c r="F773" s="56" t="s">
        <v>15545</v>
      </c>
      <c r="G773" s="56" t="n">
        <v>20348</v>
      </c>
      <c r="H773" s="56" t="n">
        <v>8499</v>
      </c>
      <c r="I773" s="54" t="n">
        <f aca="false">IF(G773=0,0,ROUND(H773/G773*100,2))</f>
        <v>41.77</v>
      </c>
      <c r="J773" s="56" t="s">
        <v>15540</v>
      </c>
      <c r="K773" s="56" t="n">
        <v>17</v>
      </c>
      <c r="L773" s="56" t="n">
        <v>10</v>
      </c>
      <c r="M773" s="56" t="n">
        <v>2.57</v>
      </c>
      <c r="N773" s="56" t="n">
        <v>95288</v>
      </c>
      <c r="O773" s="56" t="s">
        <v>10061</v>
      </c>
      <c r="P773" s="55" t="n">
        <f aca="false">G773-H773</f>
        <v>11849</v>
      </c>
      <c r="Q773" s="55" t="str">
        <f aca="false">IF(I773&gt;=90,"Over-Utilized",IF(I773&gt;=70,"Optimal","Under-Utilized"))</f>
        <v>Under-Utilized</v>
      </c>
      <c r="R773" s="55" t="n">
        <f aca="false">ROUND(100-I773,2)</f>
        <v>58.23</v>
      </c>
    </row>
    <row r="774" customFormat="false" ht="15" hidden="false" customHeight="true" outlineLevel="0" collapsed="false">
      <c r="A774" s="52" t="s">
        <v>2707</v>
      </c>
      <c r="B774" s="52" t="s">
        <v>15549</v>
      </c>
      <c r="C774" s="52" t="s">
        <v>27</v>
      </c>
      <c r="D774" s="52" t="s">
        <v>10095</v>
      </c>
      <c r="E774" s="52" t="s">
        <v>15554</v>
      </c>
      <c r="F774" s="52" t="s">
        <v>15547</v>
      </c>
      <c r="G774" s="52" t="n">
        <v>27583</v>
      </c>
      <c r="H774" s="52" t="n">
        <v>21905</v>
      </c>
      <c r="I774" s="54" t="n">
        <f aca="false">IF(G774=0,0,ROUND(H774/G774*100,2))</f>
        <v>79.41</v>
      </c>
      <c r="J774" s="52" t="s">
        <v>15551</v>
      </c>
      <c r="K774" s="52" t="n">
        <v>15</v>
      </c>
      <c r="L774" s="52" t="n">
        <v>135</v>
      </c>
      <c r="M774" s="52" t="n">
        <v>2.65</v>
      </c>
      <c r="N774" s="52" t="n">
        <v>192941</v>
      </c>
      <c r="O774" s="52" t="s">
        <v>10066</v>
      </c>
      <c r="P774" s="55" t="n">
        <f aca="false">G774-H774</f>
        <v>5678</v>
      </c>
      <c r="Q774" s="55" t="str">
        <f aca="false">IF(I774&gt;=90,"Over-Utilized",IF(I774&gt;=70,"Optimal","Under-Utilized"))</f>
        <v>Optimal</v>
      </c>
      <c r="R774" s="55" t="n">
        <f aca="false">ROUND(100-I774,2)</f>
        <v>20.59</v>
      </c>
    </row>
    <row r="775" customFormat="false" ht="15" hidden="false" customHeight="true" outlineLevel="0" collapsed="false">
      <c r="A775" s="56" t="s">
        <v>3065</v>
      </c>
      <c r="B775" s="56" t="s">
        <v>15573</v>
      </c>
      <c r="C775" s="56" t="s">
        <v>25</v>
      </c>
      <c r="D775" s="56" t="s">
        <v>10132</v>
      </c>
      <c r="E775" s="56" t="s">
        <v>15560</v>
      </c>
      <c r="F775" s="56" t="s">
        <v>15545</v>
      </c>
      <c r="G775" s="56" t="n">
        <v>30529</v>
      </c>
      <c r="H775" s="56" t="n">
        <v>6893</v>
      </c>
      <c r="I775" s="54" t="n">
        <f aca="false">IF(G775=0,0,ROUND(H775/G775*100,2))</f>
        <v>22.58</v>
      </c>
      <c r="J775" s="56" t="s">
        <v>15540</v>
      </c>
      <c r="K775" s="56" t="n">
        <v>2</v>
      </c>
      <c r="L775" s="56" t="n">
        <v>161</v>
      </c>
      <c r="M775" s="56" t="n">
        <v>4.76</v>
      </c>
      <c r="N775" s="56" t="n">
        <v>497555</v>
      </c>
      <c r="O775" s="56" t="s">
        <v>10061</v>
      </c>
      <c r="P775" s="55" t="n">
        <f aca="false">G775-H775</f>
        <v>23636</v>
      </c>
      <c r="Q775" s="55" t="str">
        <f aca="false">IF(I775&gt;=90,"Over-Utilized",IF(I775&gt;=70,"Optimal","Under-Utilized"))</f>
        <v>Under-Utilized</v>
      </c>
      <c r="R775" s="55" t="n">
        <f aca="false">ROUND(100-I775,2)</f>
        <v>77.42</v>
      </c>
    </row>
    <row r="776" customFormat="false" ht="15" hidden="false" customHeight="true" outlineLevel="0" collapsed="false">
      <c r="A776" s="52" t="s">
        <v>4724</v>
      </c>
      <c r="B776" s="52" t="s">
        <v>15553</v>
      </c>
      <c r="C776" s="52" t="s">
        <v>14</v>
      </c>
      <c r="D776" s="52" t="s">
        <v>10112</v>
      </c>
      <c r="E776" s="52" t="s">
        <v>10063</v>
      </c>
      <c r="F776" s="52" t="s">
        <v>15547</v>
      </c>
      <c r="G776" s="52" t="n">
        <v>37028</v>
      </c>
      <c r="H776" s="52" t="n">
        <v>32750</v>
      </c>
      <c r="I776" s="54" t="n">
        <f aca="false">IF(G776=0,0,ROUND(H776/G776*100,2))</f>
        <v>88.45</v>
      </c>
      <c r="J776" s="52" t="s">
        <v>15540</v>
      </c>
      <c r="K776" s="52" t="n">
        <v>18</v>
      </c>
      <c r="L776" s="52" t="n">
        <v>138</v>
      </c>
      <c r="M776" s="52" t="n">
        <v>2.43</v>
      </c>
      <c r="N776" s="52" t="n">
        <v>106030</v>
      </c>
      <c r="O776" s="52" t="s">
        <v>10061</v>
      </c>
      <c r="P776" s="55" t="n">
        <f aca="false">G776-H776</f>
        <v>4278</v>
      </c>
      <c r="Q776" s="55" t="str">
        <f aca="false">IF(I776&gt;=90,"Over-Utilized",IF(I776&gt;=70,"Optimal","Under-Utilized"))</f>
        <v>Optimal</v>
      </c>
      <c r="R776" s="55" t="n">
        <f aca="false">ROUND(100-I776,2)</f>
        <v>11.55</v>
      </c>
    </row>
    <row r="777" customFormat="false" ht="15" hidden="false" customHeight="true" outlineLevel="0" collapsed="false">
      <c r="A777" s="56" t="s">
        <v>5830</v>
      </c>
      <c r="B777" s="56" t="s">
        <v>15552</v>
      </c>
      <c r="C777" s="56" t="s">
        <v>27</v>
      </c>
      <c r="D777" s="56" t="s">
        <v>10078</v>
      </c>
      <c r="E777" s="56" t="s">
        <v>15550</v>
      </c>
      <c r="F777" s="56" t="s">
        <v>15545</v>
      </c>
      <c r="G777" s="56" t="n">
        <v>14916</v>
      </c>
      <c r="H777" s="56" t="n">
        <v>1848</v>
      </c>
      <c r="I777" s="54" t="n">
        <f aca="false">IF(G777=0,0,ROUND(H777/G777*100,2))</f>
        <v>12.39</v>
      </c>
      <c r="J777" s="56" t="s">
        <v>15540</v>
      </c>
      <c r="K777" s="56" t="n">
        <v>6</v>
      </c>
      <c r="L777" s="56" t="n">
        <v>90</v>
      </c>
      <c r="M777" s="56" t="n">
        <v>1.72</v>
      </c>
      <c r="N777" s="56" t="n">
        <v>272902</v>
      </c>
      <c r="O777" s="56" t="s">
        <v>10061</v>
      </c>
      <c r="P777" s="55" t="n">
        <f aca="false">G777-H777</f>
        <v>13068</v>
      </c>
      <c r="Q777" s="55" t="str">
        <f aca="false">IF(I777&gt;=90,"Over-Utilized",IF(I777&gt;=70,"Optimal","Under-Utilized"))</f>
        <v>Under-Utilized</v>
      </c>
      <c r="R777" s="55" t="n">
        <f aca="false">ROUND(100-I777,2)</f>
        <v>87.61</v>
      </c>
    </row>
    <row r="778" customFormat="false" ht="15" hidden="false" customHeight="true" outlineLevel="0" collapsed="false">
      <c r="A778" s="52" t="s">
        <v>10661</v>
      </c>
      <c r="B778" s="52" t="s">
        <v>15575</v>
      </c>
      <c r="C778" s="52" t="s">
        <v>20</v>
      </c>
      <c r="D778" s="52" t="s">
        <v>10104</v>
      </c>
      <c r="E778" s="52" t="s">
        <v>15560</v>
      </c>
      <c r="F778" s="52" t="s">
        <v>15545</v>
      </c>
      <c r="G778" s="52" t="n">
        <v>3140</v>
      </c>
      <c r="H778" s="52" t="n">
        <v>2608</v>
      </c>
      <c r="I778" s="54" t="n">
        <f aca="false">IF(G778=0,0,ROUND(H778/G778*100,2))</f>
        <v>83.06</v>
      </c>
      <c r="J778" s="52" t="s">
        <v>15548</v>
      </c>
      <c r="K778" s="52" t="n">
        <v>4</v>
      </c>
      <c r="L778" s="52" t="n">
        <v>85</v>
      </c>
      <c r="M778" s="52" t="n">
        <v>2.24</v>
      </c>
      <c r="N778" s="52" t="n">
        <v>424392</v>
      </c>
      <c r="O778" s="52" t="s">
        <v>10066</v>
      </c>
      <c r="P778" s="55" t="n">
        <f aca="false">G778-H778</f>
        <v>532</v>
      </c>
      <c r="Q778" s="55" t="str">
        <f aca="false">IF(I778&gt;=90,"Over-Utilized",IF(I778&gt;=70,"Optimal","Under-Utilized"))</f>
        <v>Optimal</v>
      </c>
      <c r="R778" s="55" t="n">
        <f aca="false">ROUND(100-I778,2)</f>
        <v>16.94</v>
      </c>
    </row>
    <row r="779" customFormat="false" ht="15" hidden="false" customHeight="true" outlineLevel="0" collapsed="false">
      <c r="A779" s="56" t="s">
        <v>2710</v>
      </c>
      <c r="B779" s="56" t="s">
        <v>15586</v>
      </c>
      <c r="C779" s="56" t="s">
        <v>25</v>
      </c>
      <c r="D779" s="56" t="s">
        <v>10058</v>
      </c>
      <c r="E779" s="56" t="s">
        <v>15560</v>
      </c>
      <c r="F779" s="56" t="s">
        <v>15539</v>
      </c>
      <c r="G779" s="56" t="n">
        <v>49058</v>
      </c>
      <c r="H779" s="56" t="n">
        <v>1151</v>
      </c>
      <c r="I779" s="54" t="n">
        <f aca="false">IF(G779=0,0,ROUND(H779/G779*100,2))</f>
        <v>2.35</v>
      </c>
      <c r="J779" s="56" t="s">
        <v>15551</v>
      </c>
      <c r="K779" s="56" t="n">
        <v>3</v>
      </c>
      <c r="L779" s="56" t="n">
        <v>18</v>
      </c>
      <c r="M779" s="56" t="n">
        <v>2.53</v>
      </c>
      <c r="N779" s="56" t="n">
        <v>283574</v>
      </c>
      <c r="O779" s="56" t="s">
        <v>10061</v>
      </c>
      <c r="P779" s="55" t="n">
        <f aca="false">G779-H779</f>
        <v>47907</v>
      </c>
      <c r="Q779" s="55" t="str">
        <f aca="false">IF(I779&gt;=90,"Over-Utilized",IF(I779&gt;=70,"Optimal","Under-Utilized"))</f>
        <v>Under-Utilized</v>
      </c>
      <c r="R779" s="55" t="n">
        <f aca="false">ROUND(100-I779,2)</f>
        <v>97.65</v>
      </c>
    </row>
    <row r="780" customFormat="false" ht="15" hidden="false" customHeight="true" outlineLevel="0" collapsed="false">
      <c r="A780" s="52" t="s">
        <v>3546</v>
      </c>
      <c r="B780" s="52" t="s">
        <v>15552</v>
      </c>
      <c r="C780" s="52" t="s">
        <v>27</v>
      </c>
      <c r="D780" s="52" t="s">
        <v>10190</v>
      </c>
      <c r="E780" s="52" t="s">
        <v>15554</v>
      </c>
      <c r="F780" s="52" t="s">
        <v>15539</v>
      </c>
      <c r="G780" s="52" t="n">
        <v>26722</v>
      </c>
      <c r="H780" s="52" t="n">
        <v>14751</v>
      </c>
      <c r="I780" s="54" t="n">
        <f aca="false">IF(G780=0,0,ROUND(H780/G780*100,2))</f>
        <v>55.2</v>
      </c>
      <c r="J780" s="52" t="s">
        <v>15540</v>
      </c>
      <c r="K780" s="52" t="n">
        <v>11</v>
      </c>
      <c r="L780" s="52" t="n">
        <v>72</v>
      </c>
      <c r="M780" s="52" t="n">
        <v>4.3</v>
      </c>
      <c r="N780" s="52" t="n">
        <v>388957</v>
      </c>
      <c r="O780" s="52" t="s">
        <v>10061</v>
      </c>
      <c r="P780" s="55" t="n">
        <f aca="false">G780-H780</f>
        <v>11971</v>
      </c>
      <c r="Q780" s="55" t="str">
        <f aca="false">IF(I780&gt;=90,"Over-Utilized",IF(I780&gt;=70,"Optimal","Under-Utilized"))</f>
        <v>Under-Utilized</v>
      </c>
      <c r="R780" s="55" t="n">
        <f aca="false">ROUND(100-I780,2)</f>
        <v>44.8</v>
      </c>
    </row>
    <row r="781" customFormat="false" ht="15" hidden="false" customHeight="true" outlineLevel="0" collapsed="false">
      <c r="A781" s="56" t="s">
        <v>2328</v>
      </c>
      <c r="B781" s="56" t="s">
        <v>15573</v>
      </c>
      <c r="C781" s="56" t="s">
        <v>25</v>
      </c>
      <c r="D781" s="56" t="s">
        <v>10078</v>
      </c>
      <c r="E781" s="56" t="s">
        <v>15554</v>
      </c>
      <c r="F781" s="56" t="s">
        <v>15547</v>
      </c>
      <c r="G781" s="56" t="n">
        <v>38600</v>
      </c>
      <c r="H781" s="56" t="n">
        <v>2425</v>
      </c>
      <c r="I781" s="54" t="n">
        <f aca="false">IF(G781=0,0,ROUND(H781/G781*100,2))</f>
        <v>6.28</v>
      </c>
      <c r="J781" s="56" t="s">
        <v>15548</v>
      </c>
      <c r="K781" s="56" t="n">
        <v>5</v>
      </c>
      <c r="L781" s="56" t="n">
        <v>157</v>
      </c>
      <c r="M781" s="56" t="n">
        <v>2.89</v>
      </c>
      <c r="N781" s="56" t="n">
        <v>475842</v>
      </c>
      <c r="O781" s="56" t="s">
        <v>10066</v>
      </c>
      <c r="P781" s="55" t="n">
        <f aca="false">G781-H781</f>
        <v>36175</v>
      </c>
      <c r="Q781" s="55" t="str">
        <f aca="false">IF(I781&gt;=90,"Over-Utilized",IF(I781&gt;=70,"Optimal","Under-Utilized"))</f>
        <v>Under-Utilized</v>
      </c>
      <c r="R781" s="55" t="n">
        <f aca="false">ROUND(100-I781,2)</f>
        <v>93.72</v>
      </c>
    </row>
    <row r="782" customFormat="false" ht="15" hidden="false" customHeight="true" outlineLevel="0" collapsed="false">
      <c r="A782" s="52" t="s">
        <v>6379</v>
      </c>
      <c r="B782" s="52" t="s">
        <v>15553</v>
      </c>
      <c r="C782" s="52" t="s">
        <v>14</v>
      </c>
      <c r="D782" s="52" t="s">
        <v>10117</v>
      </c>
      <c r="E782" s="52" t="s">
        <v>15560</v>
      </c>
      <c r="F782" s="52" t="s">
        <v>15547</v>
      </c>
      <c r="G782" s="52" t="n">
        <v>5435</v>
      </c>
      <c r="H782" s="52" t="n">
        <v>4589</v>
      </c>
      <c r="I782" s="54" t="n">
        <f aca="false">IF(G782=0,0,ROUND(H782/G782*100,2))</f>
        <v>84.43</v>
      </c>
      <c r="J782" s="52" t="s">
        <v>15548</v>
      </c>
      <c r="K782" s="52" t="n">
        <v>13</v>
      </c>
      <c r="L782" s="52" t="n">
        <v>85</v>
      </c>
      <c r="M782" s="52" t="n">
        <v>1.07</v>
      </c>
      <c r="N782" s="52" t="n">
        <v>347133</v>
      </c>
      <c r="O782" s="52" t="s">
        <v>10061</v>
      </c>
      <c r="P782" s="55" t="n">
        <f aca="false">G782-H782</f>
        <v>846</v>
      </c>
      <c r="Q782" s="55" t="str">
        <f aca="false">IF(I782&gt;=90,"Over-Utilized",IF(I782&gt;=70,"Optimal","Under-Utilized"))</f>
        <v>Optimal</v>
      </c>
      <c r="R782" s="55" t="n">
        <f aca="false">ROUND(100-I782,2)</f>
        <v>15.57</v>
      </c>
    </row>
    <row r="783" customFormat="false" ht="15" hidden="false" customHeight="true" outlineLevel="0" collapsed="false">
      <c r="A783" s="56" t="s">
        <v>3304</v>
      </c>
      <c r="B783" s="56" t="s">
        <v>15575</v>
      </c>
      <c r="C783" s="56" t="s">
        <v>20</v>
      </c>
      <c r="D783" s="56" t="s">
        <v>10190</v>
      </c>
      <c r="E783" s="56" t="s">
        <v>15560</v>
      </c>
      <c r="F783" s="56" t="s">
        <v>15547</v>
      </c>
      <c r="G783" s="56" t="n">
        <v>47512</v>
      </c>
      <c r="H783" s="56" t="n">
        <v>11778</v>
      </c>
      <c r="I783" s="54" t="n">
        <f aca="false">IF(G783=0,0,ROUND(H783/G783*100,2))</f>
        <v>24.79</v>
      </c>
      <c r="J783" s="56" t="s">
        <v>15548</v>
      </c>
      <c r="K783" s="56" t="n">
        <v>20</v>
      </c>
      <c r="L783" s="56" t="n">
        <v>177</v>
      </c>
      <c r="M783" s="56" t="n">
        <v>0.69</v>
      </c>
      <c r="N783" s="56" t="n">
        <v>390063</v>
      </c>
      <c r="O783" s="56" t="s">
        <v>10061</v>
      </c>
      <c r="P783" s="55" t="n">
        <f aca="false">G783-H783</f>
        <v>35734</v>
      </c>
      <c r="Q783" s="55" t="str">
        <f aca="false">IF(I783&gt;=90,"Over-Utilized",IF(I783&gt;=70,"Optimal","Under-Utilized"))</f>
        <v>Under-Utilized</v>
      </c>
      <c r="R783" s="55" t="n">
        <f aca="false">ROUND(100-I783,2)</f>
        <v>75.21</v>
      </c>
    </row>
    <row r="784" customFormat="false" ht="15" hidden="false" customHeight="true" outlineLevel="0" collapsed="false">
      <c r="A784" s="52" t="s">
        <v>3812</v>
      </c>
      <c r="B784" s="52" t="s">
        <v>15562</v>
      </c>
      <c r="C784" s="52" t="s">
        <v>25</v>
      </c>
      <c r="D784" s="52" t="s">
        <v>10117</v>
      </c>
      <c r="E784" s="52" t="s">
        <v>10063</v>
      </c>
      <c r="F784" s="52" t="s">
        <v>15539</v>
      </c>
      <c r="G784" s="52" t="n">
        <v>1943</v>
      </c>
      <c r="H784" s="52" t="n">
        <v>1483</v>
      </c>
      <c r="I784" s="54" t="n">
        <f aca="false">IF(G784=0,0,ROUND(H784/G784*100,2))</f>
        <v>76.33</v>
      </c>
      <c r="J784" s="52" t="s">
        <v>15540</v>
      </c>
      <c r="K784" s="52" t="n">
        <v>4</v>
      </c>
      <c r="L784" s="52" t="n">
        <v>56</v>
      </c>
      <c r="M784" s="52" t="n">
        <v>1.91</v>
      </c>
      <c r="N784" s="52" t="n">
        <v>251816</v>
      </c>
      <c r="O784" s="52" t="s">
        <v>10061</v>
      </c>
      <c r="P784" s="55" t="n">
        <f aca="false">G784-H784</f>
        <v>460</v>
      </c>
      <c r="Q784" s="55" t="str">
        <f aca="false">IF(I784&gt;=90,"Over-Utilized",IF(I784&gt;=70,"Optimal","Under-Utilized"))</f>
        <v>Optimal</v>
      </c>
      <c r="R784" s="55" t="n">
        <f aca="false">ROUND(100-I784,2)</f>
        <v>23.67</v>
      </c>
    </row>
    <row r="785" customFormat="false" ht="15" hidden="false" customHeight="true" outlineLevel="0" collapsed="false">
      <c r="A785" s="56" t="s">
        <v>5195</v>
      </c>
      <c r="B785" s="56" t="s">
        <v>15564</v>
      </c>
      <c r="C785" s="56" t="s">
        <v>20</v>
      </c>
      <c r="D785" s="56" t="s">
        <v>10132</v>
      </c>
      <c r="E785" s="56" t="s">
        <v>15544</v>
      </c>
      <c r="F785" s="56" t="s">
        <v>15539</v>
      </c>
      <c r="G785" s="56" t="n">
        <v>45776</v>
      </c>
      <c r="H785" s="56" t="n">
        <v>15259</v>
      </c>
      <c r="I785" s="54" t="n">
        <f aca="false">IF(G785=0,0,ROUND(H785/G785*100,2))</f>
        <v>33.33</v>
      </c>
      <c r="J785" s="56" t="s">
        <v>15551</v>
      </c>
      <c r="K785" s="56" t="n">
        <v>16</v>
      </c>
      <c r="L785" s="56" t="n">
        <v>183</v>
      </c>
      <c r="M785" s="56" t="n">
        <v>2.38</v>
      </c>
      <c r="N785" s="56" t="n">
        <v>260717</v>
      </c>
      <c r="O785" s="56" t="s">
        <v>10066</v>
      </c>
      <c r="P785" s="55" t="n">
        <f aca="false">G785-H785</f>
        <v>30517</v>
      </c>
      <c r="Q785" s="55" t="str">
        <f aca="false">IF(I785&gt;=90,"Over-Utilized",IF(I785&gt;=70,"Optimal","Under-Utilized"))</f>
        <v>Under-Utilized</v>
      </c>
      <c r="R785" s="55" t="n">
        <f aca="false">ROUND(100-I785,2)</f>
        <v>66.67</v>
      </c>
    </row>
    <row r="786" customFormat="false" ht="15" hidden="false" customHeight="true" outlineLevel="0" collapsed="false">
      <c r="A786" s="52" t="s">
        <v>2020</v>
      </c>
      <c r="B786" s="52" t="s">
        <v>15578</v>
      </c>
      <c r="C786" s="52" t="s">
        <v>17</v>
      </c>
      <c r="D786" s="52" t="s">
        <v>10112</v>
      </c>
      <c r="E786" s="52" t="s">
        <v>15544</v>
      </c>
      <c r="F786" s="52" t="s">
        <v>15539</v>
      </c>
      <c r="G786" s="52" t="n">
        <v>42468</v>
      </c>
      <c r="H786" s="52" t="n">
        <v>25678</v>
      </c>
      <c r="I786" s="54" t="n">
        <f aca="false">IF(G786=0,0,ROUND(H786/G786*100,2))</f>
        <v>60.46</v>
      </c>
      <c r="J786" s="52" t="s">
        <v>15540</v>
      </c>
      <c r="K786" s="52" t="n">
        <v>4</v>
      </c>
      <c r="L786" s="52" t="n">
        <v>61</v>
      </c>
      <c r="M786" s="52" t="n">
        <v>4.01</v>
      </c>
      <c r="N786" s="52" t="n">
        <v>424152</v>
      </c>
      <c r="O786" s="52" t="s">
        <v>10061</v>
      </c>
      <c r="P786" s="55" t="n">
        <f aca="false">G786-H786</f>
        <v>16790</v>
      </c>
      <c r="Q786" s="55" t="str">
        <f aca="false">IF(I786&gt;=90,"Over-Utilized",IF(I786&gt;=70,"Optimal","Under-Utilized"))</f>
        <v>Under-Utilized</v>
      </c>
      <c r="R786" s="55" t="n">
        <f aca="false">ROUND(100-I786,2)</f>
        <v>39.54</v>
      </c>
    </row>
    <row r="787" customFormat="false" ht="15" hidden="false" customHeight="true" outlineLevel="0" collapsed="false">
      <c r="A787" s="56" t="s">
        <v>3655</v>
      </c>
      <c r="B787" s="56" t="s">
        <v>15574</v>
      </c>
      <c r="C787" s="56" t="s">
        <v>20</v>
      </c>
      <c r="D787" s="56" t="s">
        <v>10095</v>
      </c>
      <c r="E787" s="56" t="s">
        <v>15544</v>
      </c>
      <c r="F787" s="56" t="s">
        <v>15547</v>
      </c>
      <c r="G787" s="56" t="n">
        <v>14923</v>
      </c>
      <c r="H787" s="56" t="n">
        <v>9543</v>
      </c>
      <c r="I787" s="54" t="n">
        <f aca="false">IF(G787=0,0,ROUND(H787/G787*100,2))</f>
        <v>63.95</v>
      </c>
      <c r="J787" s="56" t="s">
        <v>15551</v>
      </c>
      <c r="K787" s="56" t="n">
        <v>16</v>
      </c>
      <c r="L787" s="56" t="n">
        <v>83</v>
      </c>
      <c r="M787" s="56" t="n">
        <v>1.81</v>
      </c>
      <c r="N787" s="56" t="n">
        <v>364875</v>
      </c>
      <c r="O787" s="56" t="s">
        <v>10061</v>
      </c>
      <c r="P787" s="55" t="n">
        <f aca="false">G787-H787</f>
        <v>5380</v>
      </c>
      <c r="Q787" s="55" t="str">
        <f aca="false">IF(I787&gt;=90,"Over-Utilized",IF(I787&gt;=70,"Optimal","Under-Utilized"))</f>
        <v>Under-Utilized</v>
      </c>
      <c r="R787" s="55" t="n">
        <f aca="false">ROUND(100-I787,2)</f>
        <v>36.05</v>
      </c>
    </row>
    <row r="788" customFormat="false" ht="15" hidden="false" customHeight="true" outlineLevel="0" collapsed="false">
      <c r="A788" s="52" t="s">
        <v>3510</v>
      </c>
      <c r="B788" s="52" t="s">
        <v>15557</v>
      </c>
      <c r="C788" s="52" t="s">
        <v>17</v>
      </c>
      <c r="D788" s="52" t="s">
        <v>10132</v>
      </c>
      <c r="E788" s="52" t="s">
        <v>15542</v>
      </c>
      <c r="F788" s="52" t="s">
        <v>15547</v>
      </c>
      <c r="G788" s="52" t="n">
        <v>35606</v>
      </c>
      <c r="H788" s="52" t="n">
        <v>6848</v>
      </c>
      <c r="I788" s="54" t="n">
        <f aca="false">IF(G788=0,0,ROUND(H788/G788*100,2))</f>
        <v>19.23</v>
      </c>
      <c r="J788" s="52" t="s">
        <v>15548</v>
      </c>
      <c r="K788" s="52" t="n">
        <v>20</v>
      </c>
      <c r="L788" s="52" t="n">
        <v>180</v>
      </c>
      <c r="M788" s="52" t="n">
        <v>1.42</v>
      </c>
      <c r="N788" s="52" t="n">
        <v>330568</v>
      </c>
      <c r="O788" s="52" t="s">
        <v>10066</v>
      </c>
      <c r="P788" s="55" t="n">
        <f aca="false">G788-H788</f>
        <v>28758</v>
      </c>
      <c r="Q788" s="55" t="str">
        <f aca="false">IF(I788&gt;=90,"Over-Utilized",IF(I788&gt;=70,"Optimal","Under-Utilized"))</f>
        <v>Under-Utilized</v>
      </c>
      <c r="R788" s="55" t="n">
        <f aca="false">ROUND(100-I788,2)</f>
        <v>80.77</v>
      </c>
    </row>
    <row r="789" customFormat="false" ht="15" hidden="false" customHeight="true" outlineLevel="0" collapsed="false">
      <c r="A789" s="56" t="s">
        <v>5874</v>
      </c>
      <c r="B789" s="56" t="s">
        <v>15580</v>
      </c>
      <c r="C789" s="56" t="s">
        <v>20</v>
      </c>
      <c r="D789" s="56" t="s">
        <v>10087</v>
      </c>
      <c r="E789" s="56" t="s">
        <v>15550</v>
      </c>
      <c r="F789" s="56" t="s">
        <v>15539</v>
      </c>
      <c r="G789" s="56" t="n">
        <v>1558</v>
      </c>
      <c r="H789" s="56" t="n">
        <v>669</v>
      </c>
      <c r="I789" s="54" t="n">
        <f aca="false">IF(G789=0,0,ROUND(H789/G789*100,2))</f>
        <v>42.94</v>
      </c>
      <c r="J789" s="56" t="s">
        <v>15548</v>
      </c>
      <c r="K789" s="56" t="n">
        <v>2</v>
      </c>
      <c r="L789" s="56" t="n">
        <v>130</v>
      </c>
      <c r="M789" s="56" t="n">
        <v>1.05</v>
      </c>
      <c r="N789" s="56" t="n">
        <v>470032</v>
      </c>
      <c r="O789" s="56" t="s">
        <v>10061</v>
      </c>
      <c r="P789" s="55" t="n">
        <f aca="false">G789-H789</f>
        <v>889</v>
      </c>
      <c r="Q789" s="55" t="str">
        <f aca="false">IF(I789&gt;=90,"Over-Utilized",IF(I789&gt;=70,"Optimal","Under-Utilized"))</f>
        <v>Under-Utilized</v>
      </c>
      <c r="R789" s="55" t="n">
        <f aca="false">ROUND(100-I789,2)</f>
        <v>57.06</v>
      </c>
    </row>
    <row r="790" customFormat="false" ht="15" hidden="false" customHeight="true" outlineLevel="0" collapsed="false">
      <c r="A790" s="52" t="s">
        <v>687</v>
      </c>
      <c r="B790" s="52" t="s">
        <v>15538</v>
      </c>
      <c r="C790" s="52" t="s">
        <v>11</v>
      </c>
      <c r="D790" s="52" t="s">
        <v>10132</v>
      </c>
      <c r="E790" s="52" t="s">
        <v>15560</v>
      </c>
      <c r="F790" s="52" t="s">
        <v>15547</v>
      </c>
      <c r="G790" s="52" t="n">
        <v>22345</v>
      </c>
      <c r="H790" s="52" t="n">
        <v>4141</v>
      </c>
      <c r="I790" s="54" t="n">
        <f aca="false">IF(G790=0,0,ROUND(H790/G790*100,2))</f>
        <v>18.53</v>
      </c>
      <c r="J790" s="52" t="s">
        <v>15540</v>
      </c>
      <c r="K790" s="52" t="n">
        <v>18</v>
      </c>
      <c r="L790" s="52" t="n">
        <v>116</v>
      </c>
      <c r="M790" s="52" t="n">
        <v>0.75</v>
      </c>
      <c r="N790" s="52" t="n">
        <v>246971</v>
      </c>
      <c r="O790" s="52" t="s">
        <v>10066</v>
      </c>
      <c r="P790" s="55" t="n">
        <f aca="false">G790-H790</f>
        <v>18204</v>
      </c>
      <c r="Q790" s="55" t="str">
        <f aca="false">IF(I790&gt;=90,"Over-Utilized",IF(I790&gt;=70,"Optimal","Under-Utilized"))</f>
        <v>Under-Utilized</v>
      </c>
      <c r="R790" s="55" t="n">
        <f aca="false">ROUND(100-I790,2)</f>
        <v>81.47</v>
      </c>
    </row>
    <row r="791" customFormat="false" ht="15" hidden="false" customHeight="true" outlineLevel="0" collapsed="false">
      <c r="A791" s="56" t="s">
        <v>2299</v>
      </c>
      <c r="B791" s="56" t="s">
        <v>15583</v>
      </c>
      <c r="C791" s="56" t="s">
        <v>14</v>
      </c>
      <c r="D791" s="56" t="s">
        <v>10078</v>
      </c>
      <c r="E791" s="56" t="s">
        <v>15550</v>
      </c>
      <c r="F791" s="56" t="s">
        <v>15539</v>
      </c>
      <c r="G791" s="56" t="n">
        <v>30643</v>
      </c>
      <c r="H791" s="56" t="n">
        <v>16464</v>
      </c>
      <c r="I791" s="54" t="n">
        <f aca="false">IF(G791=0,0,ROUND(H791/G791*100,2))</f>
        <v>53.73</v>
      </c>
      <c r="J791" s="56" t="s">
        <v>15551</v>
      </c>
      <c r="K791" s="56" t="n">
        <v>19</v>
      </c>
      <c r="L791" s="56" t="n">
        <v>151</v>
      </c>
      <c r="M791" s="56" t="n">
        <v>3.23</v>
      </c>
      <c r="N791" s="56" t="n">
        <v>393458</v>
      </c>
      <c r="O791" s="56" t="s">
        <v>10061</v>
      </c>
      <c r="P791" s="55" t="n">
        <f aca="false">G791-H791</f>
        <v>14179</v>
      </c>
      <c r="Q791" s="55" t="str">
        <f aca="false">IF(I791&gt;=90,"Over-Utilized",IF(I791&gt;=70,"Optimal","Under-Utilized"))</f>
        <v>Under-Utilized</v>
      </c>
      <c r="R791" s="55" t="n">
        <f aca="false">ROUND(100-I791,2)</f>
        <v>46.27</v>
      </c>
    </row>
    <row r="792" customFormat="false" ht="15" hidden="false" customHeight="true" outlineLevel="0" collapsed="false">
      <c r="A792" s="52" t="s">
        <v>3356</v>
      </c>
      <c r="B792" s="52" t="s">
        <v>15584</v>
      </c>
      <c r="C792" s="52" t="s">
        <v>17</v>
      </c>
      <c r="D792" s="52" t="s">
        <v>10069</v>
      </c>
      <c r="E792" s="52" t="s">
        <v>15542</v>
      </c>
      <c r="F792" s="52" t="s">
        <v>15545</v>
      </c>
      <c r="G792" s="52" t="n">
        <v>11229</v>
      </c>
      <c r="H792" s="52" t="n">
        <v>8994</v>
      </c>
      <c r="I792" s="54" t="n">
        <f aca="false">IF(G792=0,0,ROUND(H792/G792*100,2))</f>
        <v>80.1</v>
      </c>
      <c r="J792" s="52" t="s">
        <v>15548</v>
      </c>
      <c r="K792" s="52" t="n">
        <v>13</v>
      </c>
      <c r="L792" s="52" t="n">
        <v>138</v>
      </c>
      <c r="M792" s="52" t="n">
        <v>3.31</v>
      </c>
      <c r="N792" s="52" t="n">
        <v>458666</v>
      </c>
      <c r="O792" s="52" t="s">
        <v>10061</v>
      </c>
      <c r="P792" s="55" t="n">
        <f aca="false">G792-H792</f>
        <v>2235</v>
      </c>
      <c r="Q792" s="55" t="str">
        <f aca="false">IF(I792&gt;=90,"Over-Utilized",IF(I792&gt;=70,"Optimal","Under-Utilized"))</f>
        <v>Optimal</v>
      </c>
      <c r="R792" s="55" t="n">
        <f aca="false">ROUND(100-I792,2)</f>
        <v>19.9</v>
      </c>
    </row>
    <row r="793" customFormat="false" ht="15" hidden="false" customHeight="true" outlineLevel="0" collapsed="false">
      <c r="A793" s="56" t="s">
        <v>2034</v>
      </c>
      <c r="B793" s="56" t="s">
        <v>15580</v>
      </c>
      <c r="C793" s="56" t="s">
        <v>20</v>
      </c>
      <c r="D793" s="56" t="s">
        <v>10058</v>
      </c>
      <c r="E793" s="56" t="s">
        <v>15542</v>
      </c>
      <c r="F793" s="56" t="s">
        <v>15545</v>
      </c>
      <c r="G793" s="56" t="n">
        <v>1847</v>
      </c>
      <c r="H793" s="56" t="n">
        <v>728</v>
      </c>
      <c r="I793" s="54" t="n">
        <f aca="false">IF(G793=0,0,ROUND(H793/G793*100,2))</f>
        <v>39.42</v>
      </c>
      <c r="J793" s="56" t="s">
        <v>15540</v>
      </c>
      <c r="K793" s="56" t="n">
        <v>18</v>
      </c>
      <c r="L793" s="56" t="n">
        <v>133</v>
      </c>
      <c r="M793" s="56" t="n">
        <v>1</v>
      </c>
      <c r="N793" s="56" t="n">
        <v>442361</v>
      </c>
      <c r="O793" s="56" t="s">
        <v>10061</v>
      </c>
      <c r="P793" s="55" t="n">
        <f aca="false">G793-H793</f>
        <v>1119</v>
      </c>
      <c r="Q793" s="55" t="str">
        <f aca="false">IF(I793&gt;=90,"Over-Utilized",IF(I793&gt;=70,"Optimal","Under-Utilized"))</f>
        <v>Under-Utilized</v>
      </c>
      <c r="R793" s="55" t="n">
        <f aca="false">ROUND(100-I793,2)</f>
        <v>60.58</v>
      </c>
    </row>
    <row r="794" customFormat="false" ht="15" hidden="false" customHeight="true" outlineLevel="0" collapsed="false">
      <c r="A794" s="52" t="s">
        <v>988</v>
      </c>
      <c r="B794" s="52" t="s">
        <v>15552</v>
      </c>
      <c r="C794" s="52" t="s">
        <v>27</v>
      </c>
      <c r="D794" s="52" t="s">
        <v>10087</v>
      </c>
      <c r="E794" s="52" t="s">
        <v>15554</v>
      </c>
      <c r="F794" s="52" t="s">
        <v>15545</v>
      </c>
      <c r="G794" s="52" t="n">
        <v>40131</v>
      </c>
      <c r="H794" s="52" t="n">
        <v>31242</v>
      </c>
      <c r="I794" s="54" t="n">
        <f aca="false">IF(G794=0,0,ROUND(H794/G794*100,2))</f>
        <v>77.85</v>
      </c>
      <c r="J794" s="52" t="s">
        <v>15540</v>
      </c>
      <c r="K794" s="52" t="n">
        <v>4</v>
      </c>
      <c r="L794" s="52" t="n">
        <v>58</v>
      </c>
      <c r="M794" s="52" t="n">
        <v>4.66</v>
      </c>
      <c r="N794" s="52" t="n">
        <v>176812</v>
      </c>
      <c r="O794" s="52" t="s">
        <v>10066</v>
      </c>
      <c r="P794" s="55" t="n">
        <f aca="false">G794-H794</f>
        <v>8889</v>
      </c>
      <c r="Q794" s="55" t="str">
        <f aca="false">IF(I794&gt;=90,"Over-Utilized",IF(I794&gt;=70,"Optimal","Under-Utilized"))</f>
        <v>Optimal</v>
      </c>
      <c r="R794" s="55" t="n">
        <f aca="false">ROUND(100-I794,2)</f>
        <v>22.15</v>
      </c>
    </row>
    <row r="795" customFormat="false" ht="15" hidden="false" customHeight="true" outlineLevel="0" collapsed="false">
      <c r="A795" s="56" t="s">
        <v>6354</v>
      </c>
      <c r="B795" s="56" t="s">
        <v>15583</v>
      </c>
      <c r="C795" s="56" t="s">
        <v>14</v>
      </c>
      <c r="D795" s="56" t="s">
        <v>10112</v>
      </c>
      <c r="E795" s="56" t="s">
        <v>10063</v>
      </c>
      <c r="F795" s="56" t="s">
        <v>15545</v>
      </c>
      <c r="G795" s="56" t="n">
        <v>17958</v>
      </c>
      <c r="H795" s="56" t="n">
        <v>12210</v>
      </c>
      <c r="I795" s="54" t="n">
        <f aca="false">IF(G795=0,0,ROUND(H795/G795*100,2))</f>
        <v>67.99</v>
      </c>
      <c r="J795" s="56" t="s">
        <v>15540</v>
      </c>
      <c r="K795" s="56" t="n">
        <v>9</v>
      </c>
      <c r="L795" s="56" t="n">
        <v>125</v>
      </c>
      <c r="M795" s="56" t="n">
        <v>2.1</v>
      </c>
      <c r="N795" s="56" t="n">
        <v>129964</v>
      </c>
      <c r="O795" s="56" t="s">
        <v>10066</v>
      </c>
      <c r="P795" s="55" t="n">
        <f aca="false">G795-H795</f>
        <v>5748</v>
      </c>
      <c r="Q795" s="55" t="str">
        <f aca="false">IF(I795&gt;=90,"Over-Utilized",IF(I795&gt;=70,"Optimal","Under-Utilized"))</f>
        <v>Under-Utilized</v>
      </c>
      <c r="R795" s="55" t="n">
        <f aca="false">ROUND(100-I795,2)</f>
        <v>32.01</v>
      </c>
    </row>
    <row r="796" customFormat="false" ht="15" hidden="false" customHeight="true" outlineLevel="0" collapsed="false">
      <c r="A796" s="52" t="s">
        <v>345</v>
      </c>
      <c r="B796" s="52" t="s">
        <v>15574</v>
      </c>
      <c r="C796" s="52" t="s">
        <v>20</v>
      </c>
      <c r="D796" s="52" t="s">
        <v>10104</v>
      </c>
      <c r="E796" s="52" t="s">
        <v>15550</v>
      </c>
      <c r="F796" s="52" t="s">
        <v>15545</v>
      </c>
      <c r="G796" s="52" t="n">
        <v>20690</v>
      </c>
      <c r="H796" s="52" t="n">
        <v>10037</v>
      </c>
      <c r="I796" s="54" t="n">
        <f aca="false">IF(G796=0,0,ROUND(H796/G796*100,2))</f>
        <v>48.51</v>
      </c>
      <c r="J796" s="52" t="s">
        <v>15548</v>
      </c>
      <c r="K796" s="52" t="n">
        <v>15</v>
      </c>
      <c r="L796" s="52" t="n">
        <v>177</v>
      </c>
      <c r="M796" s="52" t="n">
        <v>4.3</v>
      </c>
      <c r="N796" s="52" t="n">
        <v>321595</v>
      </c>
      <c r="O796" s="52" t="s">
        <v>10061</v>
      </c>
      <c r="P796" s="55" t="n">
        <f aca="false">G796-H796</f>
        <v>10653</v>
      </c>
      <c r="Q796" s="55" t="str">
        <f aca="false">IF(I796&gt;=90,"Over-Utilized",IF(I796&gt;=70,"Optimal","Under-Utilized"))</f>
        <v>Under-Utilized</v>
      </c>
      <c r="R796" s="55" t="n">
        <f aca="false">ROUND(100-I796,2)</f>
        <v>51.49</v>
      </c>
    </row>
    <row r="797" customFormat="false" ht="15" hidden="false" customHeight="true" outlineLevel="0" collapsed="false">
      <c r="A797" s="56" t="s">
        <v>548</v>
      </c>
      <c r="B797" s="56" t="s">
        <v>15574</v>
      </c>
      <c r="C797" s="56" t="s">
        <v>20</v>
      </c>
      <c r="D797" s="56" t="s">
        <v>10069</v>
      </c>
      <c r="E797" s="56" t="s">
        <v>15560</v>
      </c>
      <c r="F797" s="56" t="s">
        <v>15547</v>
      </c>
      <c r="G797" s="56" t="n">
        <v>8372</v>
      </c>
      <c r="H797" s="56" t="n">
        <v>6987</v>
      </c>
      <c r="I797" s="54" t="n">
        <f aca="false">IF(G797=0,0,ROUND(H797/G797*100,2))</f>
        <v>83.46</v>
      </c>
      <c r="J797" s="56" t="s">
        <v>15548</v>
      </c>
      <c r="K797" s="56" t="n">
        <v>12</v>
      </c>
      <c r="L797" s="56" t="n">
        <v>198</v>
      </c>
      <c r="M797" s="56" t="n">
        <v>2.45</v>
      </c>
      <c r="N797" s="56" t="n">
        <v>451920</v>
      </c>
      <c r="O797" s="56" t="s">
        <v>10061</v>
      </c>
      <c r="P797" s="55" t="n">
        <f aca="false">G797-H797</f>
        <v>1385</v>
      </c>
      <c r="Q797" s="55" t="str">
        <f aca="false">IF(I797&gt;=90,"Over-Utilized",IF(I797&gt;=70,"Optimal","Under-Utilized"))</f>
        <v>Optimal</v>
      </c>
      <c r="R797" s="55" t="n">
        <f aca="false">ROUND(100-I797,2)</f>
        <v>16.54</v>
      </c>
    </row>
    <row r="798" customFormat="false" ht="15" hidden="false" customHeight="true" outlineLevel="0" collapsed="false">
      <c r="A798" s="52" t="s">
        <v>1654</v>
      </c>
      <c r="B798" s="52" t="s">
        <v>15565</v>
      </c>
      <c r="C798" s="52" t="s">
        <v>11</v>
      </c>
      <c r="D798" s="52" t="s">
        <v>10095</v>
      </c>
      <c r="E798" s="52" t="s">
        <v>15542</v>
      </c>
      <c r="F798" s="52" t="s">
        <v>15545</v>
      </c>
      <c r="G798" s="52" t="n">
        <v>23565</v>
      </c>
      <c r="H798" s="52" t="n">
        <v>2743</v>
      </c>
      <c r="I798" s="54" t="n">
        <f aca="false">IF(G798=0,0,ROUND(H798/G798*100,2))</f>
        <v>11.64</v>
      </c>
      <c r="J798" s="52" t="s">
        <v>15551</v>
      </c>
      <c r="K798" s="52" t="n">
        <v>15</v>
      </c>
      <c r="L798" s="52" t="n">
        <v>136</v>
      </c>
      <c r="M798" s="52" t="n">
        <v>4.97</v>
      </c>
      <c r="N798" s="52" t="n">
        <v>342054</v>
      </c>
      <c r="O798" s="52" t="s">
        <v>10061</v>
      </c>
      <c r="P798" s="55" t="n">
        <f aca="false">G798-H798</f>
        <v>20822</v>
      </c>
      <c r="Q798" s="55" t="str">
        <f aca="false">IF(I798&gt;=90,"Over-Utilized",IF(I798&gt;=70,"Optimal","Under-Utilized"))</f>
        <v>Under-Utilized</v>
      </c>
      <c r="R798" s="55" t="n">
        <f aca="false">ROUND(100-I798,2)</f>
        <v>88.36</v>
      </c>
    </row>
    <row r="799" customFormat="false" ht="15" hidden="false" customHeight="true" outlineLevel="0" collapsed="false">
      <c r="A799" s="56" t="s">
        <v>1929</v>
      </c>
      <c r="B799" s="56" t="s">
        <v>15574</v>
      </c>
      <c r="C799" s="56" t="s">
        <v>20</v>
      </c>
      <c r="D799" s="56" t="s">
        <v>10058</v>
      </c>
      <c r="E799" s="56" t="s">
        <v>15544</v>
      </c>
      <c r="F799" s="56" t="s">
        <v>15539</v>
      </c>
      <c r="G799" s="56" t="n">
        <v>28112</v>
      </c>
      <c r="H799" s="56" t="n">
        <v>24905</v>
      </c>
      <c r="I799" s="54" t="n">
        <f aca="false">IF(G799=0,0,ROUND(H799/G799*100,2))</f>
        <v>88.59</v>
      </c>
      <c r="J799" s="56" t="s">
        <v>15548</v>
      </c>
      <c r="K799" s="56" t="n">
        <v>18</v>
      </c>
      <c r="L799" s="56" t="n">
        <v>198</v>
      </c>
      <c r="M799" s="56" t="n">
        <v>1.44</v>
      </c>
      <c r="N799" s="56" t="n">
        <v>80470</v>
      </c>
      <c r="O799" s="56" t="s">
        <v>10061</v>
      </c>
      <c r="P799" s="55" t="n">
        <f aca="false">G799-H799</f>
        <v>3207</v>
      </c>
      <c r="Q799" s="55" t="str">
        <f aca="false">IF(I799&gt;=90,"Over-Utilized",IF(I799&gt;=70,"Optimal","Under-Utilized"))</f>
        <v>Optimal</v>
      </c>
      <c r="R799" s="55" t="n">
        <f aca="false">ROUND(100-I799,2)</f>
        <v>11.41</v>
      </c>
    </row>
    <row r="800" customFormat="false" ht="15" hidden="false" customHeight="true" outlineLevel="0" collapsed="false">
      <c r="A800" s="52" t="s">
        <v>5331</v>
      </c>
      <c r="B800" s="52" t="s">
        <v>15543</v>
      </c>
      <c r="C800" s="52" t="s">
        <v>27</v>
      </c>
      <c r="D800" s="52" t="s">
        <v>10117</v>
      </c>
      <c r="E800" s="52" t="s">
        <v>15542</v>
      </c>
      <c r="F800" s="52" t="s">
        <v>15545</v>
      </c>
      <c r="G800" s="52" t="n">
        <v>29437</v>
      </c>
      <c r="H800" s="52" t="n">
        <v>10904</v>
      </c>
      <c r="I800" s="54" t="n">
        <f aca="false">IF(G800=0,0,ROUND(H800/G800*100,2))</f>
        <v>37.04</v>
      </c>
      <c r="J800" s="52" t="s">
        <v>15551</v>
      </c>
      <c r="K800" s="52" t="n">
        <v>15</v>
      </c>
      <c r="L800" s="52" t="n">
        <v>23</v>
      </c>
      <c r="M800" s="52" t="n">
        <v>1.62</v>
      </c>
      <c r="N800" s="52" t="n">
        <v>331522</v>
      </c>
      <c r="O800" s="52" t="s">
        <v>10061</v>
      </c>
      <c r="P800" s="55" t="n">
        <f aca="false">G800-H800</f>
        <v>18533</v>
      </c>
      <c r="Q800" s="55" t="str">
        <f aca="false">IF(I800&gt;=90,"Over-Utilized",IF(I800&gt;=70,"Optimal","Under-Utilized"))</f>
        <v>Under-Utilized</v>
      </c>
      <c r="R800" s="55" t="n">
        <f aca="false">ROUND(100-I800,2)</f>
        <v>62.96</v>
      </c>
    </row>
    <row r="801" customFormat="false" ht="15" hidden="false" customHeight="true" outlineLevel="0" collapsed="false">
      <c r="A801" s="56" t="s">
        <v>6554</v>
      </c>
      <c r="B801" s="56" t="s">
        <v>15553</v>
      </c>
      <c r="C801" s="56" t="s">
        <v>14</v>
      </c>
      <c r="D801" s="56" t="s">
        <v>10132</v>
      </c>
      <c r="E801" s="56" t="s">
        <v>15544</v>
      </c>
      <c r="F801" s="56" t="s">
        <v>15539</v>
      </c>
      <c r="G801" s="56" t="n">
        <v>14287</v>
      </c>
      <c r="H801" s="56" t="n">
        <v>11574</v>
      </c>
      <c r="I801" s="54" t="n">
        <f aca="false">IF(G801=0,0,ROUND(H801/G801*100,2))</f>
        <v>81.01</v>
      </c>
      <c r="J801" s="56" t="s">
        <v>15548</v>
      </c>
      <c r="K801" s="56" t="n">
        <v>9</v>
      </c>
      <c r="L801" s="56" t="n">
        <v>86</v>
      </c>
      <c r="M801" s="56" t="n">
        <v>3.31</v>
      </c>
      <c r="N801" s="56" t="n">
        <v>448582</v>
      </c>
      <c r="O801" s="56" t="s">
        <v>10061</v>
      </c>
      <c r="P801" s="55" t="n">
        <f aca="false">G801-H801</f>
        <v>2713</v>
      </c>
      <c r="Q801" s="55" t="str">
        <f aca="false">IF(I801&gt;=90,"Over-Utilized",IF(I801&gt;=70,"Optimal","Under-Utilized"))</f>
        <v>Optimal</v>
      </c>
      <c r="R801" s="55" t="n">
        <f aca="false">ROUND(100-I801,2)</f>
        <v>18.99</v>
      </c>
    </row>
    <row r="802" customFormat="false" ht="15" hidden="false" customHeight="true" outlineLevel="0" collapsed="false">
      <c r="A802" s="52" t="s">
        <v>3301</v>
      </c>
      <c r="B802" s="52" t="s">
        <v>15543</v>
      </c>
      <c r="C802" s="52" t="s">
        <v>27</v>
      </c>
      <c r="D802" s="52" t="s">
        <v>10069</v>
      </c>
      <c r="E802" s="52" t="s">
        <v>15560</v>
      </c>
      <c r="F802" s="52" t="s">
        <v>15545</v>
      </c>
      <c r="G802" s="52" t="n">
        <v>22038</v>
      </c>
      <c r="H802" s="52" t="n">
        <v>15113</v>
      </c>
      <c r="I802" s="54" t="n">
        <f aca="false">IF(G802=0,0,ROUND(H802/G802*100,2))</f>
        <v>68.58</v>
      </c>
      <c r="J802" s="52" t="s">
        <v>15540</v>
      </c>
      <c r="K802" s="52" t="n">
        <v>17</v>
      </c>
      <c r="L802" s="52" t="n">
        <v>145</v>
      </c>
      <c r="M802" s="52" t="n">
        <v>4.72</v>
      </c>
      <c r="N802" s="52" t="n">
        <v>337086</v>
      </c>
      <c r="O802" s="52" t="s">
        <v>10066</v>
      </c>
      <c r="P802" s="55" t="n">
        <f aca="false">G802-H802</f>
        <v>6925</v>
      </c>
      <c r="Q802" s="55" t="str">
        <f aca="false">IF(I802&gt;=90,"Over-Utilized",IF(I802&gt;=70,"Optimal","Under-Utilized"))</f>
        <v>Under-Utilized</v>
      </c>
      <c r="R802" s="55" t="n">
        <f aca="false">ROUND(100-I802,2)</f>
        <v>31.42</v>
      </c>
    </row>
    <row r="803" customFormat="false" ht="15" hidden="false" customHeight="true" outlineLevel="0" collapsed="false">
      <c r="A803" s="56" t="s">
        <v>3436</v>
      </c>
      <c r="B803" s="56" t="s">
        <v>15582</v>
      </c>
      <c r="C803" s="56" t="s">
        <v>23</v>
      </c>
      <c r="D803" s="56" t="s">
        <v>10117</v>
      </c>
      <c r="E803" s="56" t="s">
        <v>15554</v>
      </c>
      <c r="F803" s="56" t="s">
        <v>15539</v>
      </c>
      <c r="G803" s="56" t="n">
        <v>36088</v>
      </c>
      <c r="H803" s="56" t="n">
        <v>795</v>
      </c>
      <c r="I803" s="54" t="n">
        <f aca="false">IF(G803=0,0,ROUND(H803/G803*100,2))</f>
        <v>2.2</v>
      </c>
      <c r="J803" s="56" t="s">
        <v>15551</v>
      </c>
      <c r="K803" s="56" t="n">
        <v>6</v>
      </c>
      <c r="L803" s="56" t="n">
        <v>128</v>
      </c>
      <c r="M803" s="56" t="n">
        <v>0.9</v>
      </c>
      <c r="N803" s="56" t="n">
        <v>99546</v>
      </c>
      <c r="O803" s="56" t="s">
        <v>10066</v>
      </c>
      <c r="P803" s="55" t="n">
        <f aca="false">G803-H803</f>
        <v>35293</v>
      </c>
      <c r="Q803" s="55" t="str">
        <f aca="false">IF(I803&gt;=90,"Over-Utilized",IF(I803&gt;=70,"Optimal","Under-Utilized"))</f>
        <v>Under-Utilized</v>
      </c>
      <c r="R803" s="55" t="n">
        <f aca="false">ROUND(100-I803,2)</f>
        <v>97.8</v>
      </c>
    </row>
    <row r="804" customFormat="false" ht="15" hidden="false" customHeight="true" outlineLevel="0" collapsed="false">
      <c r="A804" s="52" t="s">
        <v>8499</v>
      </c>
      <c r="B804" s="52" t="s">
        <v>15541</v>
      </c>
      <c r="C804" s="52" t="s">
        <v>25</v>
      </c>
      <c r="D804" s="52" t="s">
        <v>10078</v>
      </c>
      <c r="E804" s="52" t="s">
        <v>15542</v>
      </c>
      <c r="F804" s="52" t="s">
        <v>15539</v>
      </c>
      <c r="G804" s="52" t="n">
        <v>11531</v>
      </c>
      <c r="H804" s="52" t="n">
        <v>8676</v>
      </c>
      <c r="I804" s="54" t="n">
        <f aca="false">IF(G804=0,0,ROUND(H804/G804*100,2))</f>
        <v>75.24</v>
      </c>
      <c r="J804" s="52" t="s">
        <v>15540</v>
      </c>
      <c r="K804" s="52" t="n">
        <v>17</v>
      </c>
      <c r="L804" s="52" t="n">
        <v>116</v>
      </c>
      <c r="M804" s="52" t="n">
        <v>3.76</v>
      </c>
      <c r="N804" s="52" t="n">
        <v>130938</v>
      </c>
      <c r="O804" s="52" t="s">
        <v>10061</v>
      </c>
      <c r="P804" s="55" t="n">
        <f aca="false">G804-H804</f>
        <v>2855</v>
      </c>
      <c r="Q804" s="55" t="str">
        <f aca="false">IF(I804&gt;=90,"Over-Utilized",IF(I804&gt;=70,"Optimal","Under-Utilized"))</f>
        <v>Optimal</v>
      </c>
      <c r="R804" s="55" t="n">
        <f aca="false">ROUND(100-I804,2)</f>
        <v>24.76</v>
      </c>
    </row>
    <row r="805" customFormat="false" ht="15" hidden="false" customHeight="true" outlineLevel="0" collapsed="false">
      <c r="A805" s="56" t="s">
        <v>6403</v>
      </c>
      <c r="B805" s="56" t="s">
        <v>15564</v>
      </c>
      <c r="C805" s="56" t="s">
        <v>20</v>
      </c>
      <c r="D805" s="56" t="s">
        <v>10190</v>
      </c>
      <c r="E805" s="56" t="s">
        <v>15544</v>
      </c>
      <c r="F805" s="56" t="s">
        <v>15545</v>
      </c>
      <c r="G805" s="56" t="n">
        <v>31762</v>
      </c>
      <c r="H805" s="56" t="n">
        <v>1105</v>
      </c>
      <c r="I805" s="54" t="n">
        <f aca="false">IF(G805=0,0,ROUND(H805/G805*100,2))</f>
        <v>3.48</v>
      </c>
      <c r="J805" s="56" t="s">
        <v>15551</v>
      </c>
      <c r="K805" s="56" t="n">
        <v>10</v>
      </c>
      <c r="L805" s="56" t="n">
        <v>130</v>
      </c>
      <c r="M805" s="56" t="n">
        <v>3.02</v>
      </c>
      <c r="N805" s="56" t="n">
        <v>249755</v>
      </c>
      <c r="O805" s="56" t="s">
        <v>10061</v>
      </c>
      <c r="P805" s="55" t="n">
        <f aca="false">G805-H805</f>
        <v>30657</v>
      </c>
      <c r="Q805" s="55" t="str">
        <f aca="false">IF(I805&gt;=90,"Over-Utilized",IF(I805&gt;=70,"Optimal","Under-Utilized"))</f>
        <v>Under-Utilized</v>
      </c>
      <c r="R805" s="55" t="n">
        <f aca="false">ROUND(100-I805,2)</f>
        <v>96.52</v>
      </c>
    </row>
    <row r="806" customFormat="false" ht="15" hidden="false" customHeight="true" outlineLevel="0" collapsed="false">
      <c r="A806" s="52" t="s">
        <v>7320</v>
      </c>
      <c r="B806" s="52" t="s">
        <v>15569</v>
      </c>
      <c r="C806" s="52" t="s">
        <v>14</v>
      </c>
      <c r="D806" s="52" t="s">
        <v>10132</v>
      </c>
      <c r="E806" s="52" t="s">
        <v>15560</v>
      </c>
      <c r="F806" s="52" t="s">
        <v>15539</v>
      </c>
      <c r="G806" s="52" t="n">
        <v>35511</v>
      </c>
      <c r="H806" s="52" t="n">
        <v>6590</v>
      </c>
      <c r="I806" s="54" t="n">
        <f aca="false">IF(G806=0,0,ROUND(H806/G806*100,2))</f>
        <v>18.56</v>
      </c>
      <c r="J806" s="52" t="s">
        <v>15548</v>
      </c>
      <c r="K806" s="52" t="n">
        <v>7</v>
      </c>
      <c r="L806" s="52" t="n">
        <v>195</v>
      </c>
      <c r="M806" s="52" t="n">
        <v>3.07</v>
      </c>
      <c r="N806" s="52" t="n">
        <v>176233</v>
      </c>
      <c r="O806" s="52" t="s">
        <v>10061</v>
      </c>
      <c r="P806" s="55" t="n">
        <f aca="false">G806-H806</f>
        <v>28921</v>
      </c>
      <c r="Q806" s="55" t="str">
        <f aca="false">IF(I806&gt;=90,"Over-Utilized",IF(I806&gt;=70,"Optimal","Under-Utilized"))</f>
        <v>Under-Utilized</v>
      </c>
      <c r="R806" s="55" t="n">
        <f aca="false">ROUND(100-I806,2)</f>
        <v>81.44</v>
      </c>
    </row>
    <row r="807" customFormat="false" ht="15" hidden="false" customHeight="true" outlineLevel="0" collapsed="false">
      <c r="A807" s="56" t="s">
        <v>3898</v>
      </c>
      <c r="B807" s="56" t="s">
        <v>15574</v>
      </c>
      <c r="C807" s="56" t="s">
        <v>20</v>
      </c>
      <c r="D807" s="56" t="s">
        <v>10112</v>
      </c>
      <c r="E807" s="56" t="s">
        <v>15560</v>
      </c>
      <c r="F807" s="56" t="s">
        <v>15545</v>
      </c>
      <c r="G807" s="56" t="n">
        <v>15609</v>
      </c>
      <c r="H807" s="56" t="n">
        <v>2585</v>
      </c>
      <c r="I807" s="54" t="n">
        <f aca="false">IF(G807=0,0,ROUND(H807/G807*100,2))</f>
        <v>16.56</v>
      </c>
      <c r="J807" s="56" t="s">
        <v>15548</v>
      </c>
      <c r="K807" s="56" t="n">
        <v>13</v>
      </c>
      <c r="L807" s="56" t="n">
        <v>71</v>
      </c>
      <c r="M807" s="56" t="n">
        <v>3.58</v>
      </c>
      <c r="N807" s="56" t="n">
        <v>162818</v>
      </c>
      <c r="O807" s="56" t="s">
        <v>10061</v>
      </c>
      <c r="P807" s="55" t="n">
        <f aca="false">G807-H807</f>
        <v>13024</v>
      </c>
      <c r="Q807" s="55" t="str">
        <f aca="false">IF(I807&gt;=90,"Over-Utilized",IF(I807&gt;=70,"Optimal","Under-Utilized"))</f>
        <v>Under-Utilized</v>
      </c>
      <c r="R807" s="55" t="n">
        <f aca="false">ROUND(100-I807,2)</f>
        <v>83.44</v>
      </c>
    </row>
    <row r="808" customFormat="false" ht="15" hidden="false" customHeight="true" outlineLevel="0" collapsed="false">
      <c r="A808" s="52" t="s">
        <v>2143</v>
      </c>
      <c r="B808" s="52" t="s">
        <v>15565</v>
      </c>
      <c r="C808" s="52" t="s">
        <v>11</v>
      </c>
      <c r="D808" s="52" t="s">
        <v>10069</v>
      </c>
      <c r="E808" s="52" t="s">
        <v>15554</v>
      </c>
      <c r="F808" s="52" t="s">
        <v>15547</v>
      </c>
      <c r="G808" s="52" t="n">
        <v>24627</v>
      </c>
      <c r="H808" s="52" t="n">
        <v>9297</v>
      </c>
      <c r="I808" s="54" t="n">
        <f aca="false">IF(G808=0,0,ROUND(H808/G808*100,2))</f>
        <v>37.75</v>
      </c>
      <c r="J808" s="52" t="s">
        <v>15551</v>
      </c>
      <c r="K808" s="52" t="n">
        <v>7</v>
      </c>
      <c r="L808" s="52" t="n">
        <v>91</v>
      </c>
      <c r="M808" s="52" t="n">
        <v>2.92</v>
      </c>
      <c r="N808" s="52" t="n">
        <v>288427</v>
      </c>
      <c r="O808" s="52" t="s">
        <v>10061</v>
      </c>
      <c r="P808" s="55" t="n">
        <f aca="false">G808-H808</f>
        <v>15330</v>
      </c>
      <c r="Q808" s="55" t="str">
        <f aca="false">IF(I808&gt;=90,"Over-Utilized",IF(I808&gt;=70,"Optimal","Under-Utilized"))</f>
        <v>Under-Utilized</v>
      </c>
      <c r="R808" s="55" t="n">
        <f aca="false">ROUND(100-I808,2)</f>
        <v>62.25</v>
      </c>
    </row>
    <row r="809" customFormat="false" ht="15" hidden="false" customHeight="true" outlineLevel="0" collapsed="false">
      <c r="A809" s="56" t="s">
        <v>2856</v>
      </c>
      <c r="B809" s="56" t="s">
        <v>15555</v>
      </c>
      <c r="C809" s="56" t="s">
        <v>17</v>
      </c>
      <c r="D809" s="56" t="s">
        <v>10132</v>
      </c>
      <c r="E809" s="56" t="s">
        <v>15554</v>
      </c>
      <c r="F809" s="56" t="s">
        <v>15545</v>
      </c>
      <c r="G809" s="56" t="n">
        <v>18123</v>
      </c>
      <c r="H809" s="56" t="n">
        <v>417</v>
      </c>
      <c r="I809" s="54" t="n">
        <f aca="false">IF(G809=0,0,ROUND(H809/G809*100,2))</f>
        <v>2.3</v>
      </c>
      <c r="J809" s="56" t="s">
        <v>15548</v>
      </c>
      <c r="K809" s="56" t="n">
        <v>2</v>
      </c>
      <c r="L809" s="56" t="n">
        <v>61</v>
      </c>
      <c r="M809" s="56" t="n">
        <v>4.57</v>
      </c>
      <c r="N809" s="56" t="n">
        <v>121331</v>
      </c>
      <c r="O809" s="56" t="s">
        <v>10061</v>
      </c>
      <c r="P809" s="55" t="n">
        <f aca="false">G809-H809</f>
        <v>17706</v>
      </c>
      <c r="Q809" s="55" t="str">
        <f aca="false">IF(I809&gt;=90,"Over-Utilized",IF(I809&gt;=70,"Optimal","Under-Utilized"))</f>
        <v>Under-Utilized</v>
      </c>
      <c r="R809" s="55" t="n">
        <f aca="false">ROUND(100-I809,2)</f>
        <v>97.7</v>
      </c>
    </row>
    <row r="810" customFormat="false" ht="15" hidden="false" customHeight="true" outlineLevel="0" collapsed="false">
      <c r="A810" s="52" t="s">
        <v>3156</v>
      </c>
      <c r="B810" s="52" t="s">
        <v>15546</v>
      </c>
      <c r="C810" s="52" t="s">
        <v>14</v>
      </c>
      <c r="D810" s="52" t="s">
        <v>10190</v>
      </c>
      <c r="E810" s="52" t="s">
        <v>15554</v>
      </c>
      <c r="F810" s="52" t="s">
        <v>15539</v>
      </c>
      <c r="G810" s="52" t="n">
        <v>32119</v>
      </c>
      <c r="H810" s="52" t="n">
        <v>6551</v>
      </c>
      <c r="I810" s="54" t="n">
        <f aca="false">IF(G810=0,0,ROUND(H810/G810*100,2))</f>
        <v>20.4</v>
      </c>
      <c r="J810" s="52" t="s">
        <v>15548</v>
      </c>
      <c r="K810" s="52" t="n">
        <v>11</v>
      </c>
      <c r="L810" s="52" t="n">
        <v>124</v>
      </c>
      <c r="M810" s="52" t="n">
        <v>3.11</v>
      </c>
      <c r="N810" s="52" t="n">
        <v>389754</v>
      </c>
      <c r="O810" s="52" t="s">
        <v>10066</v>
      </c>
      <c r="P810" s="55" t="n">
        <f aca="false">G810-H810</f>
        <v>25568</v>
      </c>
      <c r="Q810" s="55" t="str">
        <f aca="false">IF(I810&gt;=90,"Over-Utilized",IF(I810&gt;=70,"Optimal","Under-Utilized"))</f>
        <v>Under-Utilized</v>
      </c>
      <c r="R810" s="55" t="n">
        <f aca="false">ROUND(100-I810,2)</f>
        <v>79.6</v>
      </c>
    </row>
    <row r="811" customFormat="false" ht="15" hidden="false" customHeight="true" outlineLevel="0" collapsed="false">
      <c r="A811" s="56" t="s">
        <v>583</v>
      </c>
      <c r="B811" s="56" t="s">
        <v>15571</v>
      </c>
      <c r="C811" s="56" t="s">
        <v>27</v>
      </c>
      <c r="D811" s="56" t="s">
        <v>10104</v>
      </c>
      <c r="E811" s="56" t="s">
        <v>15544</v>
      </c>
      <c r="F811" s="56" t="s">
        <v>15539</v>
      </c>
      <c r="G811" s="56" t="n">
        <v>30034</v>
      </c>
      <c r="H811" s="56" t="n">
        <v>3585</v>
      </c>
      <c r="I811" s="54" t="n">
        <f aca="false">IF(G811=0,0,ROUND(H811/G811*100,2))</f>
        <v>11.94</v>
      </c>
      <c r="J811" s="56" t="s">
        <v>15540</v>
      </c>
      <c r="K811" s="56" t="n">
        <v>6</v>
      </c>
      <c r="L811" s="56" t="n">
        <v>33</v>
      </c>
      <c r="M811" s="56" t="n">
        <v>1.38</v>
      </c>
      <c r="N811" s="56" t="n">
        <v>400757</v>
      </c>
      <c r="O811" s="56" t="s">
        <v>10061</v>
      </c>
      <c r="P811" s="55" t="n">
        <f aca="false">G811-H811</f>
        <v>26449</v>
      </c>
      <c r="Q811" s="55" t="str">
        <f aca="false">IF(I811&gt;=90,"Over-Utilized",IF(I811&gt;=70,"Optimal","Under-Utilized"))</f>
        <v>Under-Utilized</v>
      </c>
      <c r="R811" s="55" t="n">
        <f aca="false">ROUND(100-I811,2)</f>
        <v>88.06</v>
      </c>
    </row>
    <row r="812" customFormat="false" ht="15" hidden="false" customHeight="true" outlineLevel="0" collapsed="false">
      <c r="A812" s="52" t="s">
        <v>4386</v>
      </c>
      <c r="B812" s="52" t="s">
        <v>15578</v>
      </c>
      <c r="C812" s="52" t="s">
        <v>17</v>
      </c>
      <c r="D812" s="52" t="s">
        <v>10104</v>
      </c>
      <c r="E812" s="52" t="s">
        <v>15542</v>
      </c>
      <c r="F812" s="52" t="s">
        <v>15539</v>
      </c>
      <c r="G812" s="52" t="n">
        <v>35374</v>
      </c>
      <c r="H812" s="52" t="n">
        <v>27682</v>
      </c>
      <c r="I812" s="54" t="n">
        <f aca="false">IF(G812=0,0,ROUND(H812/G812*100,2))</f>
        <v>78.26</v>
      </c>
      <c r="J812" s="52" t="s">
        <v>15540</v>
      </c>
      <c r="K812" s="52" t="n">
        <v>14</v>
      </c>
      <c r="L812" s="52" t="n">
        <v>84</v>
      </c>
      <c r="M812" s="52" t="n">
        <v>4.82</v>
      </c>
      <c r="N812" s="52" t="n">
        <v>144647</v>
      </c>
      <c r="O812" s="52" t="s">
        <v>10066</v>
      </c>
      <c r="P812" s="55" t="n">
        <f aca="false">G812-H812</f>
        <v>7692</v>
      </c>
      <c r="Q812" s="55" t="str">
        <f aca="false">IF(I812&gt;=90,"Over-Utilized",IF(I812&gt;=70,"Optimal","Under-Utilized"))</f>
        <v>Optimal</v>
      </c>
      <c r="R812" s="55" t="n">
        <f aca="false">ROUND(100-I812,2)</f>
        <v>21.74</v>
      </c>
    </row>
    <row r="813" customFormat="false" ht="15" hidden="false" customHeight="true" outlineLevel="0" collapsed="false">
      <c r="A813" s="56" t="s">
        <v>3705</v>
      </c>
      <c r="B813" s="56" t="s">
        <v>15569</v>
      </c>
      <c r="C813" s="56" t="s">
        <v>14</v>
      </c>
      <c r="D813" s="56" t="s">
        <v>10104</v>
      </c>
      <c r="E813" s="56" t="s">
        <v>15550</v>
      </c>
      <c r="F813" s="56" t="s">
        <v>15547</v>
      </c>
      <c r="G813" s="56" t="n">
        <v>4312</v>
      </c>
      <c r="H813" s="56" t="n">
        <v>3106</v>
      </c>
      <c r="I813" s="54" t="n">
        <f aca="false">IF(G813=0,0,ROUND(H813/G813*100,2))</f>
        <v>72.03</v>
      </c>
      <c r="J813" s="56" t="s">
        <v>15548</v>
      </c>
      <c r="K813" s="56" t="n">
        <v>20</v>
      </c>
      <c r="L813" s="56" t="n">
        <v>53</v>
      </c>
      <c r="M813" s="56" t="n">
        <v>4.33</v>
      </c>
      <c r="N813" s="56" t="n">
        <v>294969</v>
      </c>
      <c r="O813" s="56" t="s">
        <v>10061</v>
      </c>
      <c r="P813" s="55" t="n">
        <f aca="false">G813-H813</f>
        <v>1206</v>
      </c>
      <c r="Q813" s="55" t="str">
        <f aca="false">IF(I813&gt;=90,"Over-Utilized",IF(I813&gt;=70,"Optimal","Under-Utilized"))</f>
        <v>Optimal</v>
      </c>
      <c r="R813" s="55" t="n">
        <f aca="false">ROUND(100-I813,2)</f>
        <v>27.97</v>
      </c>
    </row>
    <row r="814" customFormat="false" ht="15" hidden="false" customHeight="true" outlineLevel="0" collapsed="false">
      <c r="A814" s="52" t="s">
        <v>485</v>
      </c>
      <c r="B814" s="52" t="s">
        <v>15570</v>
      </c>
      <c r="C814" s="52" t="s">
        <v>11</v>
      </c>
      <c r="D814" s="52" t="s">
        <v>10095</v>
      </c>
      <c r="E814" s="52" t="s">
        <v>10063</v>
      </c>
      <c r="F814" s="52" t="s">
        <v>15547</v>
      </c>
      <c r="G814" s="52" t="n">
        <v>40189</v>
      </c>
      <c r="H814" s="52" t="n">
        <v>19271</v>
      </c>
      <c r="I814" s="54" t="n">
        <f aca="false">IF(G814=0,0,ROUND(H814/G814*100,2))</f>
        <v>47.95</v>
      </c>
      <c r="J814" s="52" t="s">
        <v>15540</v>
      </c>
      <c r="K814" s="52" t="n">
        <v>8</v>
      </c>
      <c r="L814" s="52" t="n">
        <v>29</v>
      </c>
      <c r="M814" s="52" t="n">
        <v>2.28</v>
      </c>
      <c r="N814" s="52" t="n">
        <v>159839</v>
      </c>
      <c r="O814" s="52" t="s">
        <v>10061</v>
      </c>
      <c r="P814" s="55" t="n">
        <f aca="false">G814-H814</f>
        <v>20918</v>
      </c>
      <c r="Q814" s="55" t="str">
        <f aca="false">IF(I814&gt;=90,"Over-Utilized",IF(I814&gt;=70,"Optimal","Under-Utilized"))</f>
        <v>Under-Utilized</v>
      </c>
      <c r="R814" s="55" t="n">
        <f aca="false">ROUND(100-I814,2)</f>
        <v>52.05</v>
      </c>
    </row>
    <row r="815" customFormat="false" ht="15" hidden="false" customHeight="true" outlineLevel="0" collapsed="false">
      <c r="A815" s="56" t="s">
        <v>2294</v>
      </c>
      <c r="B815" s="56" t="s">
        <v>15563</v>
      </c>
      <c r="C815" s="56" t="s">
        <v>14</v>
      </c>
      <c r="D815" s="56" t="s">
        <v>10117</v>
      </c>
      <c r="E815" s="56" t="s">
        <v>10063</v>
      </c>
      <c r="F815" s="56" t="s">
        <v>15545</v>
      </c>
      <c r="G815" s="56" t="n">
        <v>3744</v>
      </c>
      <c r="H815" s="56" t="n">
        <v>722</v>
      </c>
      <c r="I815" s="54" t="n">
        <f aca="false">IF(G815=0,0,ROUND(H815/G815*100,2))</f>
        <v>19.28</v>
      </c>
      <c r="J815" s="56" t="s">
        <v>15548</v>
      </c>
      <c r="K815" s="56" t="n">
        <v>18</v>
      </c>
      <c r="L815" s="56" t="n">
        <v>13</v>
      </c>
      <c r="M815" s="56" t="n">
        <v>1.56</v>
      </c>
      <c r="N815" s="56" t="n">
        <v>143368</v>
      </c>
      <c r="O815" s="56" t="s">
        <v>10066</v>
      </c>
      <c r="P815" s="55" t="n">
        <f aca="false">G815-H815</f>
        <v>3022</v>
      </c>
      <c r="Q815" s="55" t="str">
        <f aca="false">IF(I815&gt;=90,"Over-Utilized",IF(I815&gt;=70,"Optimal","Under-Utilized"))</f>
        <v>Under-Utilized</v>
      </c>
      <c r="R815" s="55" t="n">
        <f aca="false">ROUND(100-I815,2)</f>
        <v>80.72</v>
      </c>
    </row>
    <row r="816" customFormat="false" ht="15" hidden="false" customHeight="true" outlineLevel="0" collapsed="false">
      <c r="A816" s="52" t="s">
        <v>2800</v>
      </c>
      <c r="B816" s="52" t="s">
        <v>15572</v>
      </c>
      <c r="C816" s="52" t="s">
        <v>27</v>
      </c>
      <c r="D816" s="52" t="s">
        <v>10073</v>
      </c>
      <c r="E816" s="52" t="s">
        <v>10063</v>
      </c>
      <c r="F816" s="52" t="s">
        <v>15545</v>
      </c>
      <c r="G816" s="52" t="n">
        <v>40889</v>
      </c>
      <c r="H816" s="52" t="n">
        <v>3517</v>
      </c>
      <c r="I816" s="54" t="n">
        <f aca="false">IF(G816=0,0,ROUND(H816/G816*100,2))</f>
        <v>8.6</v>
      </c>
      <c r="J816" s="52" t="s">
        <v>15540</v>
      </c>
      <c r="K816" s="52" t="n">
        <v>20</v>
      </c>
      <c r="L816" s="52" t="n">
        <v>30</v>
      </c>
      <c r="M816" s="52" t="n">
        <v>3.34</v>
      </c>
      <c r="N816" s="52" t="n">
        <v>244898</v>
      </c>
      <c r="O816" s="52" t="s">
        <v>10061</v>
      </c>
      <c r="P816" s="55" t="n">
        <f aca="false">G816-H816</f>
        <v>37372</v>
      </c>
      <c r="Q816" s="55" t="str">
        <f aca="false">IF(I816&gt;=90,"Over-Utilized",IF(I816&gt;=70,"Optimal","Under-Utilized"))</f>
        <v>Under-Utilized</v>
      </c>
      <c r="R816" s="55" t="n">
        <f aca="false">ROUND(100-I816,2)</f>
        <v>91.4</v>
      </c>
    </row>
    <row r="817" customFormat="false" ht="15" hidden="false" customHeight="true" outlineLevel="0" collapsed="false">
      <c r="A817" s="56" t="s">
        <v>5912</v>
      </c>
      <c r="B817" s="56" t="s">
        <v>15543</v>
      </c>
      <c r="C817" s="56" t="s">
        <v>27</v>
      </c>
      <c r="D817" s="56" t="s">
        <v>10132</v>
      </c>
      <c r="E817" s="56" t="s">
        <v>15560</v>
      </c>
      <c r="F817" s="56" t="s">
        <v>15547</v>
      </c>
      <c r="G817" s="56" t="n">
        <v>43729</v>
      </c>
      <c r="H817" s="56" t="n">
        <v>14886</v>
      </c>
      <c r="I817" s="54" t="n">
        <f aca="false">IF(G817=0,0,ROUND(H817/G817*100,2))</f>
        <v>34.04</v>
      </c>
      <c r="J817" s="56" t="s">
        <v>15551</v>
      </c>
      <c r="K817" s="56" t="n">
        <v>5</v>
      </c>
      <c r="L817" s="56" t="n">
        <v>109</v>
      </c>
      <c r="M817" s="56" t="n">
        <v>2.35</v>
      </c>
      <c r="N817" s="56" t="n">
        <v>395872</v>
      </c>
      <c r="O817" s="56" t="s">
        <v>10066</v>
      </c>
      <c r="P817" s="55" t="n">
        <f aca="false">G817-H817</f>
        <v>28843</v>
      </c>
      <c r="Q817" s="55" t="str">
        <f aca="false">IF(I817&gt;=90,"Over-Utilized",IF(I817&gt;=70,"Optimal","Under-Utilized"))</f>
        <v>Under-Utilized</v>
      </c>
      <c r="R817" s="55" t="n">
        <f aca="false">ROUND(100-I817,2)</f>
        <v>65.96</v>
      </c>
    </row>
    <row r="818" customFormat="false" ht="15" hidden="false" customHeight="true" outlineLevel="0" collapsed="false">
      <c r="A818" s="52" t="s">
        <v>735</v>
      </c>
      <c r="B818" s="52" t="s">
        <v>15556</v>
      </c>
      <c r="C818" s="52" t="s">
        <v>23</v>
      </c>
      <c r="D818" s="52" t="s">
        <v>10069</v>
      </c>
      <c r="E818" s="52" t="s">
        <v>15554</v>
      </c>
      <c r="F818" s="52" t="s">
        <v>15545</v>
      </c>
      <c r="G818" s="52" t="n">
        <v>10416</v>
      </c>
      <c r="H818" s="52" t="n">
        <v>8887</v>
      </c>
      <c r="I818" s="54" t="n">
        <f aca="false">IF(G818=0,0,ROUND(H818/G818*100,2))</f>
        <v>85.32</v>
      </c>
      <c r="J818" s="52" t="s">
        <v>15548</v>
      </c>
      <c r="K818" s="52" t="n">
        <v>11</v>
      </c>
      <c r="L818" s="52" t="n">
        <v>10</v>
      </c>
      <c r="M818" s="52" t="n">
        <v>2.9</v>
      </c>
      <c r="N818" s="52" t="n">
        <v>199081</v>
      </c>
      <c r="O818" s="52" t="s">
        <v>10066</v>
      </c>
      <c r="P818" s="55" t="n">
        <f aca="false">G818-H818</f>
        <v>1529</v>
      </c>
      <c r="Q818" s="55" t="str">
        <f aca="false">IF(I818&gt;=90,"Over-Utilized",IF(I818&gt;=70,"Optimal","Under-Utilized"))</f>
        <v>Optimal</v>
      </c>
      <c r="R818" s="55" t="n">
        <f aca="false">ROUND(100-I818,2)</f>
        <v>14.68</v>
      </c>
    </row>
    <row r="819" customFormat="false" ht="15" hidden="false" customHeight="true" outlineLevel="0" collapsed="false">
      <c r="A819" s="56" t="s">
        <v>6431</v>
      </c>
      <c r="B819" s="56" t="s">
        <v>15556</v>
      </c>
      <c r="C819" s="56" t="s">
        <v>23</v>
      </c>
      <c r="D819" s="56" t="s">
        <v>10063</v>
      </c>
      <c r="E819" s="56" t="s">
        <v>15560</v>
      </c>
      <c r="F819" s="56" t="s">
        <v>15539</v>
      </c>
      <c r="G819" s="56" t="n">
        <v>11671</v>
      </c>
      <c r="H819" s="56" t="n">
        <v>9719</v>
      </c>
      <c r="I819" s="54" t="n">
        <f aca="false">IF(G819=0,0,ROUND(H819/G819*100,2))</f>
        <v>83.27</v>
      </c>
      <c r="J819" s="56" t="s">
        <v>15548</v>
      </c>
      <c r="K819" s="56" t="n">
        <v>18</v>
      </c>
      <c r="L819" s="56" t="n">
        <v>89</v>
      </c>
      <c r="M819" s="56" t="n">
        <v>2.87</v>
      </c>
      <c r="N819" s="56" t="n">
        <v>85909</v>
      </c>
      <c r="O819" s="56" t="s">
        <v>10066</v>
      </c>
      <c r="P819" s="55" t="n">
        <f aca="false">G819-H819</f>
        <v>1952</v>
      </c>
      <c r="Q819" s="55" t="str">
        <f aca="false">IF(I819&gt;=90,"Over-Utilized",IF(I819&gt;=70,"Optimal","Under-Utilized"))</f>
        <v>Optimal</v>
      </c>
      <c r="R819" s="55" t="n">
        <f aca="false">ROUND(100-I819,2)</f>
        <v>16.73</v>
      </c>
    </row>
    <row r="820" customFormat="false" ht="15" hidden="false" customHeight="true" outlineLevel="0" collapsed="false">
      <c r="A820" s="52" t="s">
        <v>7171</v>
      </c>
      <c r="B820" s="52" t="s">
        <v>15561</v>
      </c>
      <c r="C820" s="52" t="s">
        <v>20</v>
      </c>
      <c r="D820" s="52" t="s">
        <v>10112</v>
      </c>
      <c r="E820" s="52" t="s">
        <v>10063</v>
      </c>
      <c r="F820" s="52" t="s">
        <v>15547</v>
      </c>
      <c r="G820" s="52" t="n">
        <v>28169</v>
      </c>
      <c r="H820" s="52" t="n">
        <v>24792</v>
      </c>
      <c r="I820" s="54" t="n">
        <f aca="false">IF(G820=0,0,ROUND(H820/G820*100,2))</f>
        <v>88.01</v>
      </c>
      <c r="J820" s="52" t="s">
        <v>15548</v>
      </c>
      <c r="K820" s="52" t="n">
        <v>14</v>
      </c>
      <c r="L820" s="52" t="n">
        <v>11</v>
      </c>
      <c r="M820" s="52" t="n">
        <v>1.83</v>
      </c>
      <c r="N820" s="52" t="n">
        <v>316012</v>
      </c>
      <c r="O820" s="52" t="s">
        <v>10061</v>
      </c>
      <c r="P820" s="55" t="n">
        <f aca="false">G820-H820</f>
        <v>3377</v>
      </c>
      <c r="Q820" s="55" t="str">
        <f aca="false">IF(I820&gt;=90,"Over-Utilized",IF(I820&gt;=70,"Optimal","Under-Utilized"))</f>
        <v>Optimal</v>
      </c>
      <c r="R820" s="55" t="n">
        <f aca="false">ROUND(100-I820,2)</f>
        <v>11.99</v>
      </c>
    </row>
    <row r="821" customFormat="false" ht="15" hidden="false" customHeight="true" outlineLevel="0" collapsed="false">
      <c r="A821" s="56" t="s">
        <v>6937</v>
      </c>
      <c r="B821" s="56" t="s">
        <v>15553</v>
      </c>
      <c r="C821" s="56" t="s">
        <v>14</v>
      </c>
      <c r="D821" s="56" t="s">
        <v>10104</v>
      </c>
      <c r="E821" s="56" t="s">
        <v>10063</v>
      </c>
      <c r="F821" s="56" t="s">
        <v>15539</v>
      </c>
      <c r="G821" s="56" t="n">
        <v>18160</v>
      </c>
      <c r="H821" s="56" t="n">
        <v>11293</v>
      </c>
      <c r="I821" s="54" t="n">
        <f aca="false">IF(G821=0,0,ROUND(H821/G821*100,2))</f>
        <v>62.19</v>
      </c>
      <c r="J821" s="56" t="s">
        <v>15548</v>
      </c>
      <c r="K821" s="56" t="n">
        <v>14</v>
      </c>
      <c r="L821" s="56" t="n">
        <v>44</v>
      </c>
      <c r="M821" s="56" t="n">
        <v>4.56</v>
      </c>
      <c r="N821" s="56" t="n">
        <v>174855</v>
      </c>
      <c r="O821" s="56" t="s">
        <v>10061</v>
      </c>
      <c r="P821" s="55" t="n">
        <f aca="false">G821-H821</f>
        <v>6867</v>
      </c>
      <c r="Q821" s="55" t="str">
        <f aca="false">IF(I821&gt;=90,"Over-Utilized",IF(I821&gt;=70,"Optimal","Under-Utilized"))</f>
        <v>Under-Utilized</v>
      </c>
      <c r="R821" s="55" t="n">
        <f aca="false">ROUND(100-I821,2)</f>
        <v>37.81</v>
      </c>
    </row>
    <row r="822" customFormat="false" ht="15" hidden="false" customHeight="true" outlineLevel="0" collapsed="false">
      <c r="A822" s="52" t="s">
        <v>2099</v>
      </c>
      <c r="B822" s="52" t="s">
        <v>15563</v>
      </c>
      <c r="C822" s="52" t="s">
        <v>14</v>
      </c>
      <c r="D822" s="52" t="s">
        <v>10104</v>
      </c>
      <c r="E822" s="52" t="s">
        <v>15544</v>
      </c>
      <c r="F822" s="52" t="s">
        <v>15545</v>
      </c>
      <c r="G822" s="52" t="n">
        <v>26484</v>
      </c>
      <c r="H822" s="52" t="n">
        <v>20828</v>
      </c>
      <c r="I822" s="54" t="n">
        <f aca="false">IF(G822=0,0,ROUND(H822/G822*100,2))</f>
        <v>78.64</v>
      </c>
      <c r="J822" s="52" t="s">
        <v>15540</v>
      </c>
      <c r="K822" s="52" t="n">
        <v>17</v>
      </c>
      <c r="L822" s="52" t="n">
        <v>66</v>
      </c>
      <c r="M822" s="52" t="n">
        <v>4.32</v>
      </c>
      <c r="N822" s="52" t="n">
        <v>116376</v>
      </c>
      <c r="O822" s="52" t="s">
        <v>10061</v>
      </c>
      <c r="P822" s="55" t="n">
        <f aca="false">G822-H822</f>
        <v>5656</v>
      </c>
      <c r="Q822" s="55" t="str">
        <f aca="false">IF(I822&gt;=90,"Over-Utilized",IF(I822&gt;=70,"Optimal","Under-Utilized"))</f>
        <v>Optimal</v>
      </c>
      <c r="R822" s="55" t="n">
        <f aca="false">ROUND(100-I822,2)</f>
        <v>21.36</v>
      </c>
    </row>
    <row r="823" customFormat="false" ht="15" hidden="false" customHeight="true" outlineLevel="0" collapsed="false">
      <c r="A823" s="56" t="s">
        <v>3918</v>
      </c>
      <c r="B823" s="56" t="s">
        <v>15553</v>
      </c>
      <c r="C823" s="56" t="s">
        <v>14</v>
      </c>
      <c r="D823" s="56" t="s">
        <v>10190</v>
      </c>
      <c r="E823" s="56" t="s">
        <v>15554</v>
      </c>
      <c r="F823" s="56" t="s">
        <v>15547</v>
      </c>
      <c r="G823" s="56" t="n">
        <v>23881</v>
      </c>
      <c r="H823" s="56" t="n">
        <v>2134</v>
      </c>
      <c r="I823" s="54" t="n">
        <f aca="false">IF(G823=0,0,ROUND(H823/G823*100,2))</f>
        <v>8.94</v>
      </c>
      <c r="J823" s="56" t="s">
        <v>15548</v>
      </c>
      <c r="K823" s="56" t="n">
        <v>18</v>
      </c>
      <c r="L823" s="56" t="n">
        <v>156</v>
      </c>
      <c r="M823" s="56" t="n">
        <v>1.38</v>
      </c>
      <c r="N823" s="56" t="n">
        <v>169735</v>
      </c>
      <c r="O823" s="56" t="s">
        <v>10061</v>
      </c>
      <c r="P823" s="55" t="n">
        <f aca="false">G823-H823</f>
        <v>21747</v>
      </c>
      <c r="Q823" s="55" t="str">
        <f aca="false">IF(I823&gt;=90,"Over-Utilized",IF(I823&gt;=70,"Optimal","Under-Utilized"))</f>
        <v>Under-Utilized</v>
      </c>
      <c r="R823" s="55" t="n">
        <f aca="false">ROUND(100-I823,2)</f>
        <v>91.06</v>
      </c>
    </row>
    <row r="824" customFormat="false" ht="15" hidden="false" customHeight="true" outlineLevel="0" collapsed="false">
      <c r="A824" s="52" t="s">
        <v>2428</v>
      </c>
      <c r="B824" s="52" t="s">
        <v>15586</v>
      </c>
      <c r="C824" s="52" t="s">
        <v>25</v>
      </c>
      <c r="D824" s="52" t="s">
        <v>10063</v>
      </c>
      <c r="E824" s="52" t="s">
        <v>10063</v>
      </c>
      <c r="F824" s="52" t="s">
        <v>15547</v>
      </c>
      <c r="G824" s="52" t="n">
        <v>1916</v>
      </c>
      <c r="H824" s="52" t="n">
        <v>1243</v>
      </c>
      <c r="I824" s="54" t="n">
        <f aca="false">IF(G824=0,0,ROUND(H824/G824*100,2))</f>
        <v>64.87</v>
      </c>
      <c r="J824" s="52" t="s">
        <v>15551</v>
      </c>
      <c r="K824" s="52" t="n">
        <v>16</v>
      </c>
      <c r="L824" s="52" t="n">
        <v>53</v>
      </c>
      <c r="M824" s="52" t="n">
        <v>3.27</v>
      </c>
      <c r="N824" s="52" t="n">
        <v>218688</v>
      </c>
      <c r="O824" s="52" t="s">
        <v>10061</v>
      </c>
      <c r="P824" s="55" t="n">
        <f aca="false">G824-H824</f>
        <v>673</v>
      </c>
      <c r="Q824" s="55" t="str">
        <f aca="false">IF(I824&gt;=90,"Over-Utilized",IF(I824&gt;=70,"Optimal","Under-Utilized"))</f>
        <v>Under-Utilized</v>
      </c>
      <c r="R824" s="55" t="n">
        <f aca="false">ROUND(100-I824,2)</f>
        <v>35.13</v>
      </c>
    </row>
    <row r="825" customFormat="false" ht="15" hidden="false" customHeight="true" outlineLevel="0" collapsed="false">
      <c r="A825" s="56" t="s">
        <v>3940</v>
      </c>
      <c r="B825" s="56" t="s">
        <v>15556</v>
      </c>
      <c r="C825" s="56" t="s">
        <v>23</v>
      </c>
      <c r="D825" s="56" t="s">
        <v>10190</v>
      </c>
      <c r="E825" s="56" t="s">
        <v>10063</v>
      </c>
      <c r="F825" s="56" t="s">
        <v>15547</v>
      </c>
      <c r="G825" s="56" t="n">
        <v>44333</v>
      </c>
      <c r="H825" s="56" t="n">
        <v>1973</v>
      </c>
      <c r="I825" s="54" t="n">
        <f aca="false">IF(G825=0,0,ROUND(H825/G825*100,2))</f>
        <v>4.45</v>
      </c>
      <c r="J825" s="56" t="s">
        <v>15540</v>
      </c>
      <c r="K825" s="56" t="n">
        <v>15</v>
      </c>
      <c r="L825" s="56" t="n">
        <v>123</v>
      </c>
      <c r="M825" s="56" t="n">
        <v>0.92</v>
      </c>
      <c r="N825" s="56" t="n">
        <v>293400</v>
      </c>
      <c r="O825" s="56" t="s">
        <v>10061</v>
      </c>
      <c r="P825" s="55" t="n">
        <f aca="false">G825-H825</f>
        <v>42360</v>
      </c>
      <c r="Q825" s="55" t="str">
        <f aca="false">IF(I825&gt;=90,"Over-Utilized",IF(I825&gt;=70,"Optimal","Under-Utilized"))</f>
        <v>Under-Utilized</v>
      </c>
      <c r="R825" s="55" t="n">
        <f aca="false">ROUND(100-I825,2)</f>
        <v>95.55</v>
      </c>
    </row>
    <row r="826" customFormat="false" ht="15" hidden="false" customHeight="true" outlineLevel="0" collapsed="false">
      <c r="A826" s="52" t="s">
        <v>5096</v>
      </c>
      <c r="B826" s="52" t="s">
        <v>15567</v>
      </c>
      <c r="C826" s="52" t="s">
        <v>23</v>
      </c>
      <c r="D826" s="52" t="s">
        <v>10095</v>
      </c>
      <c r="E826" s="52" t="s">
        <v>15560</v>
      </c>
      <c r="F826" s="52" t="s">
        <v>15545</v>
      </c>
      <c r="G826" s="52" t="n">
        <v>44060</v>
      </c>
      <c r="H826" s="52" t="n">
        <v>13354</v>
      </c>
      <c r="I826" s="54" t="n">
        <f aca="false">IF(G826=0,0,ROUND(H826/G826*100,2))</f>
        <v>30.31</v>
      </c>
      <c r="J826" s="52" t="s">
        <v>15540</v>
      </c>
      <c r="K826" s="52" t="n">
        <v>20</v>
      </c>
      <c r="L826" s="52" t="n">
        <v>91</v>
      </c>
      <c r="M826" s="52" t="n">
        <v>2.11</v>
      </c>
      <c r="N826" s="52" t="n">
        <v>380994</v>
      </c>
      <c r="O826" s="52" t="s">
        <v>10061</v>
      </c>
      <c r="P826" s="55" t="n">
        <f aca="false">G826-H826</f>
        <v>30706</v>
      </c>
      <c r="Q826" s="55" t="str">
        <f aca="false">IF(I826&gt;=90,"Over-Utilized",IF(I826&gt;=70,"Optimal","Under-Utilized"))</f>
        <v>Under-Utilized</v>
      </c>
      <c r="R826" s="55" t="n">
        <f aca="false">ROUND(100-I826,2)</f>
        <v>69.69</v>
      </c>
    </row>
    <row r="827" customFormat="false" ht="15" hidden="false" customHeight="true" outlineLevel="0" collapsed="false">
      <c r="A827" s="56" t="s">
        <v>6864</v>
      </c>
      <c r="B827" s="56" t="s">
        <v>15556</v>
      </c>
      <c r="C827" s="56" t="s">
        <v>23</v>
      </c>
      <c r="D827" s="56" t="s">
        <v>10078</v>
      </c>
      <c r="E827" s="56" t="s">
        <v>15550</v>
      </c>
      <c r="F827" s="56" t="s">
        <v>15547</v>
      </c>
      <c r="G827" s="56" t="n">
        <v>37890</v>
      </c>
      <c r="H827" s="56" t="n">
        <v>11168</v>
      </c>
      <c r="I827" s="54" t="n">
        <f aca="false">IF(G827=0,0,ROUND(H827/G827*100,2))</f>
        <v>29.47</v>
      </c>
      <c r="J827" s="56" t="s">
        <v>15548</v>
      </c>
      <c r="K827" s="56" t="n">
        <v>7</v>
      </c>
      <c r="L827" s="56" t="n">
        <v>139</v>
      </c>
      <c r="M827" s="56" t="n">
        <v>4.81</v>
      </c>
      <c r="N827" s="56" t="n">
        <v>455210</v>
      </c>
      <c r="O827" s="56" t="s">
        <v>10061</v>
      </c>
      <c r="P827" s="55" t="n">
        <f aca="false">G827-H827</f>
        <v>26722</v>
      </c>
      <c r="Q827" s="55" t="str">
        <f aca="false">IF(I827&gt;=90,"Over-Utilized",IF(I827&gt;=70,"Optimal","Under-Utilized"))</f>
        <v>Under-Utilized</v>
      </c>
      <c r="R827" s="55" t="n">
        <f aca="false">ROUND(100-I827,2)</f>
        <v>70.53</v>
      </c>
    </row>
    <row r="828" customFormat="false" ht="15" hidden="false" customHeight="true" outlineLevel="0" collapsed="false">
      <c r="A828" s="52" t="s">
        <v>2739</v>
      </c>
      <c r="B828" s="52" t="s">
        <v>15543</v>
      </c>
      <c r="C828" s="52" t="s">
        <v>27</v>
      </c>
      <c r="D828" s="52" t="s">
        <v>10104</v>
      </c>
      <c r="E828" s="52" t="s">
        <v>15544</v>
      </c>
      <c r="F828" s="52" t="s">
        <v>15539</v>
      </c>
      <c r="G828" s="52" t="n">
        <v>43832</v>
      </c>
      <c r="H828" s="52" t="n">
        <v>12161</v>
      </c>
      <c r="I828" s="54" t="n">
        <f aca="false">IF(G828=0,0,ROUND(H828/G828*100,2))</f>
        <v>27.74</v>
      </c>
      <c r="J828" s="52" t="s">
        <v>15540</v>
      </c>
      <c r="K828" s="52" t="n">
        <v>6</v>
      </c>
      <c r="L828" s="52" t="n">
        <v>38</v>
      </c>
      <c r="M828" s="52" t="n">
        <v>4.3</v>
      </c>
      <c r="N828" s="52" t="n">
        <v>442823</v>
      </c>
      <c r="O828" s="52" t="s">
        <v>10061</v>
      </c>
      <c r="P828" s="55" t="n">
        <f aca="false">G828-H828</f>
        <v>31671</v>
      </c>
      <c r="Q828" s="55" t="str">
        <f aca="false">IF(I828&gt;=90,"Over-Utilized",IF(I828&gt;=70,"Optimal","Under-Utilized"))</f>
        <v>Under-Utilized</v>
      </c>
      <c r="R828" s="55" t="n">
        <f aca="false">ROUND(100-I828,2)</f>
        <v>72.26</v>
      </c>
    </row>
    <row r="829" customFormat="false" ht="15" hidden="false" customHeight="true" outlineLevel="0" collapsed="false">
      <c r="A829" s="56" t="s">
        <v>1086</v>
      </c>
      <c r="B829" s="56" t="s">
        <v>15557</v>
      </c>
      <c r="C829" s="56" t="s">
        <v>17</v>
      </c>
      <c r="D829" s="56" t="s">
        <v>10087</v>
      </c>
      <c r="E829" s="56" t="s">
        <v>15550</v>
      </c>
      <c r="F829" s="56" t="s">
        <v>15545</v>
      </c>
      <c r="G829" s="56" t="n">
        <v>11349</v>
      </c>
      <c r="H829" s="56" t="n">
        <v>7133</v>
      </c>
      <c r="I829" s="54" t="n">
        <f aca="false">IF(G829=0,0,ROUND(H829/G829*100,2))</f>
        <v>62.85</v>
      </c>
      <c r="J829" s="56" t="s">
        <v>15548</v>
      </c>
      <c r="K829" s="56" t="n">
        <v>12</v>
      </c>
      <c r="L829" s="56" t="n">
        <v>24</v>
      </c>
      <c r="M829" s="56" t="n">
        <v>2.65</v>
      </c>
      <c r="N829" s="56" t="n">
        <v>152588</v>
      </c>
      <c r="O829" s="56" t="s">
        <v>10061</v>
      </c>
      <c r="P829" s="55" t="n">
        <f aca="false">G829-H829</f>
        <v>4216</v>
      </c>
      <c r="Q829" s="55" t="str">
        <f aca="false">IF(I829&gt;=90,"Over-Utilized",IF(I829&gt;=70,"Optimal","Under-Utilized"))</f>
        <v>Under-Utilized</v>
      </c>
      <c r="R829" s="55" t="n">
        <f aca="false">ROUND(100-I829,2)</f>
        <v>37.15</v>
      </c>
    </row>
    <row r="830" customFormat="false" ht="15" hidden="false" customHeight="true" outlineLevel="0" collapsed="false">
      <c r="A830" s="52" t="s">
        <v>2520</v>
      </c>
      <c r="B830" s="52" t="s">
        <v>15552</v>
      </c>
      <c r="C830" s="52" t="s">
        <v>27</v>
      </c>
      <c r="D830" s="52" t="s">
        <v>10078</v>
      </c>
      <c r="E830" s="52" t="s">
        <v>15554</v>
      </c>
      <c r="F830" s="52" t="s">
        <v>15547</v>
      </c>
      <c r="G830" s="52" t="n">
        <v>40330</v>
      </c>
      <c r="H830" s="52" t="n">
        <v>4452</v>
      </c>
      <c r="I830" s="54" t="n">
        <f aca="false">IF(G830=0,0,ROUND(H830/G830*100,2))</f>
        <v>11.04</v>
      </c>
      <c r="J830" s="52" t="s">
        <v>15548</v>
      </c>
      <c r="K830" s="52" t="n">
        <v>9</v>
      </c>
      <c r="L830" s="52" t="n">
        <v>186</v>
      </c>
      <c r="M830" s="52" t="n">
        <v>3.88</v>
      </c>
      <c r="N830" s="52" t="n">
        <v>214419</v>
      </c>
      <c r="O830" s="52" t="s">
        <v>10061</v>
      </c>
      <c r="P830" s="55" t="n">
        <f aca="false">G830-H830</f>
        <v>35878</v>
      </c>
      <c r="Q830" s="55" t="str">
        <f aca="false">IF(I830&gt;=90,"Over-Utilized",IF(I830&gt;=70,"Optimal","Under-Utilized"))</f>
        <v>Under-Utilized</v>
      </c>
      <c r="R830" s="55" t="n">
        <f aca="false">ROUND(100-I830,2)</f>
        <v>88.96</v>
      </c>
    </row>
    <row r="831" customFormat="false" ht="15" hidden="false" customHeight="true" outlineLevel="0" collapsed="false">
      <c r="A831" s="56" t="s">
        <v>3775</v>
      </c>
      <c r="B831" s="56" t="s">
        <v>15563</v>
      </c>
      <c r="C831" s="56" t="s">
        <v>14</v>
      </c>
      <c r="D831" s="56" t="s">
        <v>10117</v>
      </c>
      <c r="E831" s="56" t="s">
        <v>15550</v>
      </c>
      <c r="F831" s="56" t="s">
        <v>15539</v>
      </c>
      <c r="G831" s="56" t="n">
        <v>17423</v>
      </c>
      <c r="H831" s="56" t="n">
        <v>10136</v>
      </c>
      <c r="I831" s="54" t="n">
        <f aca="false">IF(G831=0,0,ROUND(H831/G831*100,2))</f>
        <v>58.18</v>
      </c>
      <c r="J831" s="56" t="s">
        <v>15548</v>
      </c>
      <c r="K831" s="56" t="n">
        <v>18</v>
      </c>
      <c r="L831" s="56" t="n">
        <v>82</v>
      </c>
      <c r="M831" s="56" t="n">
        <v>1.83</v>
      </c>
      <c r="N831" s="56" t="n">
        <v>391407</v>
      </c>
      <c r="O831" s="56" t="s">
        <v>10061</v>
      </c>
      <c r="P831" s="55" t="n">
        <f aca="false">G831-H831</f>
        <v>7287</v>
      </c>
      <c r="Q831" s="55" t="str">
        <f aca="false">IF(I831&gt;=90,"Over-Utilized",IF(I831&gt;=70,"Optimal","Under-Utilized"))</f>
        <v>Under-Utilized</v>
      </c>
      <c r="R831" s="55" t="n">
        <f aca="false">ROUND(100-I831,2)</f>
        <v>41.82</v>
      </c>
    </row>
    <row r="832" customFormat="false" ht="15" hidden="false" customHeight="true" outlineLevel="0" collapsed="false">
      <c r="A832" s="52" t="s">
        <v>3430</v>
      </c>
      <c r="B832" s="52" t="s">
        <v>15546</v>
      </c>
      <c r="C832" s="52" t="s">
        <v>14</v>
      </c>
      <c r="D832" s="52" t="s">
        <v>10073</v>
      </c>
      <c r="E832" s="52" t="s">
        <v>15550</v>
      </c>
      <c r="F832" s="52" t="s">
        <v>15539</v>
      </c>
      <c r="G832" s="52" t="n">
        <v>43097</v>
      </c>
      <c r="H832" s="52" t="n">
        <v>26054</v>
      </c>
      <c r="I832" s="54" t="n">
        <f aca="false">IF(G832=0,0,ROUND(H832/G832*100,2))</f>
        <v>60.45</v>
      </c>
      <c r="J832" s="52" t="s">
        <v>15551</v>
      </c>
      <c r="K832" s="52" t="n">
        <v>20</v>
      </c>
      <c r="L832" s="52" t="n">
        <v>78</v>
      </c>
      <c r="M832" s="52" t="n">
        <v>1.19</v>
      </c>
      <c r="N832" s="52" t="n">
        <v>379104</v>
      </c>
      <c r="O832" s="52" t="s">
        <v>10061</v>
      </c>
      <c r="P832" s="55" t="n">
        <f aca="false">G832-H832</f>
        <v>17043</v>
      </c>
      <c r="Q832" s="55" t="str">
        <f aca="false">IF(I832&gt;=90,"Over-Utilized",IF(I832&gt;=70,"Optimal","Under-Utilized"))</f>
        <v>Under-Utilized</v>
      </c>
      <c r="R832" s="55" t="n">
        <f aca="false">ROUND(100-I832,2)</f>
        <v>39.55</v>
      </c>
    </row>
    <row r="833" customFormat="false" ht="15" hidden="false" customHeight="true" outlineLevel="0" collapsed="false">
      <c r="A833" s="56" t="s">
        <v>3414</v>
      </c>
      <c r="B833" s="56" t="s">
        <v>15564</v>
      </c>
      <c r="C833" s="56" t="s">
        <v>20</v>
      </c>
      <c r="D833" s="56" t="s">
        <v>10132</v>
      </c>
      <c r="E833" s="56" t="s">
        <v>15560</v>
      </c>
      <c r="F833" s="56" t="s">
        <v>15539</v>
      </c>
      <c r="G833" s="56" t="n">
        <v>35376</v>
      </c>
      <c r="H833" s="56" t="n">
        <v>1555</v>
      </c>
      <c r="I833" s="54" t="n">
        <f aca="false">IF(G833=0,0,ROUND(H833/G833*100,2))</f>
        <v>4.4</v>
      </c>
      <c r="J833" s="56" t="s">
        <v>15540</v>
      </c>
      <c r="K833" s="56" t="n">
        <v>10</v>
      </c>
      <c r="L833" s="56" t="n">
        <v>34</v>
      </c>
      <c r="M833" s="56" t="n">
        <v>1.79</v>
      </c>
      <c r="N833" s="56" t="n">
        <v>235159</v>
      </c>
      <c r="O833" s="56" t="s">
        <v>10061</v>
      </c>
      <c r="P833" s="55" t="n">
        <f aca="false">G833-H833</f>
        <v>33821</v>
      </c>
      <c r="Q833" s="55" t="str">
        <f aca="false">IF(I833&gt;=90,"Over-Utilized",IF(I833&gt;=70,"Optimal","Under-Utilized"))</f>
        <v>Under-Utilized</v>
      </c>
      <c r="R833" s="55" t="n">
        <f aca="false">ROUND(100-I833,2)</f>
        <v>95.6</v>
      </c>
    </row>
    <row r="834" customFormat="false" ht="15" hidden="false" customHeight="true" outlineLevel="0" collapsed="false">
      <c r="A834" s="52" t="s">
        <v>1707</v>
      </c>
      <c r="B834" s="52" t="s">
        <v>15573</v>
      </c>
      <c r="C834" s="52" t="s">
        <v>25</v>
      </c>
      <c r="D834" s="52" t="s">
        <v>10069</v>
      </c>
      <c r="E834" s="52" t="s">
        <v>15560</v>
      </c>
      <c r="F834" s="52" t="s">
        <v>15545</v>
      </c>
      <c r="G834" s="52" t="n">
        <v>9391</v>
      </c>
      <c r="H834" s="52" t="n">
        <v>1066</v>
      </c>
      <c r="I834" s="54" t="n">
        <f aca="false">IF(G834=0,0,ROUND(H834/G834*100,2))</f>
        <v>11.35</v>
      </c>
      <c r="J834" s="52" t="s">
        <v>15548</v>
      </c>
      <c r="K834" s="52" t="n">
        <v>10</v>
      </c>
      <c r="L834" s="52" t="n">
        <v>181</v>
      </c>
      <c r="M834" s="52" t="n">
        <v>2.8</v>
      </c>
      <c r="N834" s="52" t="n">
        <v>273010</v>
      </c>
      <c r="O834" s="52" t="s">
        <v>10061</v>
      </c>
      <c r="P834" s="55" t="n">
        <f aca="false">G834-H834</f>
        <v>8325</v>
      </c>
      <c r="Q834" s="55" t="str">
        <f aca="false">IF(I834&gt;=90,"Over-Utilized",IF(I834&gt;=70,"Optimal","Under-Utilized"))</f>
        <v>Under-Utilized</v>
      </c>
      <c r="R834" s="55" t="n">
        <f aca="false">ROUND(100-I834,2)</f>
        <v>88.65</v>
      </c>
    </row>
    <row r="835" customFormat="false" ht="15" hidden="false" customHeight="true" outlineLevel="0" collapsed="false">
      <c r="A835" s="56" t="s">
        <v>2656</v>
      </c>
      <c r="B835" s="56" t="s">
        <v>15549</v>
      </c>
      <c r="C835" s="56" t="s">
        <v>27</v>
      </c>
      <c r="D835" s="56" t="s">
        <v>10063</v>
      </c>
      <c r="E835" s="56" t="s">
        <v>15544</v>
      </c>
      <c r="F835" s="56" t="s">
        <v>15547</v>
      </c>
      <c r="G835" s="56" t="n">
        <v>39309</v>
      </c>
      <c r="H835" s="56" t="n">
        <v>2117</v>
      </c>
      <c r="I835" s="54" t="n">
        <f aca="false">IF(G835=0,0,ROUND(H835/G835*100,2))</f>
        <v>5.39</v>
      </c>
      <c r="J835" s="56" t="s">
        <v>15548</v>
      </c>
      <c r="K835" s="56" t="n">
        <v>16</v>
      </c>
      <c r="L835" s="56" t="n">
        <v>134</v>
      </c>
      <c r="M835" s="56" t="n">
        <v>1.27</v>
      </c>
      <c r="N835" s="56" t="n">
        <v>76709</v>
      </c>
      <c r="O835" s="56" t="s">
        <v>10061</v>
      </c>
      <c r="P835" s="55" t="n">
        <f aca="false">G835-H835</f>
        <v>37192</v>
      </c>
      <c r="Q835" s="55" t="str">
        <f aca="false">IF(I835&gt;=90,"Over-Utilized",IF(I835&gt;=70,"Optimal","Under-Utilized"))</f>
        <v>Under-Utilized</v>
      </c>
      <c r="R835" s="55" t="n">
        <f aca="false">ROUND(100-I835,2)</f>
        <v>94.61</v>
      </c>
    </row>
    <row r="836" customFormat="false" ht="15" hidden="false" customHeight="true" outlineLevel="0" collapsed="false">
      <c r="A836" s="52" t="s">
        <v>3273</v>
      </c>
      <c r="B836" s="52" t="s">
        <v>15546</v>
      </c>
      <c r="C836" s="52" t="s">
        <v>14</v>
      </c>
      <c r="D836" s="52" t="s">
        <v>10095</v>
      </c>
      <c r="E836" s="52" t="s">
        <v>15544</v>
      </c>
      <c r="F836" s="52" t="s">
        <v>15539</v>
      </c>
      <c r="G836" s="52" t="n">
        <v>17589</v>
      </c>
      <c r="H836" s="52" t="n">
        <v>9767</v>
      </c>
      <c r="I836" s="54" t="n">
        <f aca="false">IF(G836=0,0,ROUND(H836/G836*100,2))</f>
        <v>55.53</v>
      </c>
      <c r="J836" s="52" t="s">
        <v>15548</v>
      </c>
      <c r="K836" s="52" t="n">
        <v>20</v>
      </c>
      <c r="L836" s="52" t="n">
        <v>37</v>
      </c>
      <c r="M836" s="52" t="n">
        <v>3.61</v>
      </c>
      <c r="N836" s="52" t="n">
        <v>262249</v>
      </c>
      <c r="O836" s="52" t="s">
        <v>10066</v>
      </c>
      <c r="P836" s="55" t="n">
        <f aca="false">G836-H836</f>
        <v>7822</v>
      </c>
      <c r="Q836" s="55" t="str">
        <f aca="false">IF(I836&gt;=90,"Over-Utilized",IF(I836&gt;=70,"Optimal","Under-Utilized"))</f>
        <v>Under-Utilized</v>
      </c>
      <c r="R836" s="55" t="n">
        <f aca="false">ROUND(100-I836,2)</f>
        <v>44.47</v>
      </c>
    </row>
    <row r="837" customFormat="false" ht="15" hidden="false" customHeight="true" outlineLevel="0" collapsed="false">
      <c r="A837" s="56" t="s">
        <v>3648</v>
      </c>
      <c r="B837" s="56" t="s">
        <v>15543</v>
      </c>
      <c r="C837" s="56" t="s">
        <v>27</v>
      </c>
      <c r="D837" s="56" t="s">
        <v>10132</v>
      </c>
      <c r="E837" s="56" t="s">
        <v>10063</v>
      </c>
      <c r="F837" s="56" t="s">
        <v>15545</v>
      </c>
      <c r="G837" s="56" t="n">
        <v>47809</v>
      </c>
      <c r="H837" s="56" t="n">
        <v>947</v>
      </c>
      <c r="I837" s="54" t="n">
        <f aca="false">IF(G837=0,0,ROUND(H837/G837*100,2))</f>
        <v>1.98</v>
      </c>
      <c r="J837" s="56" t="s">
        <v>15540</v>
      </c>
      <c r="K837" s="56" t="n">
        <v>14</v>
      </c>
      <c r="L837" s="56" t="n">
        <v>145</v>
      </c>
      <c r="M837" s="56" t="n">
        <v>3.56</v>
      </c>
      <c r="N837" s="56" t="n">
        <v>276856</v>
      </c>
      <c r="O837" s="56" t="s">
        <v>10061</v>
      </c>
      <c r="P837" s="55" t="n">
        <f aca="false">G837-H837</f>
        <v>46862</v>
      </c>
      <c r="Q837" s="55" t="str">
        <f aca="false">IF(I837&gt;=90,"Over-Utilized",IF(I837&gt;=70,"Optimal","Under-Utilized"))</f>
        <v>Under-Utilized</v>
      </c>
      <c r="R837" s="55" t="n">
        <f aca="false">ROUND(100-I837,2)</f>
        <v>98.02</v>
      </c>
    </row>
    <row r="838" customFormat="false" ht="15" hidden="false" customHeight="true" outlineLevel="0" collapsed="false">
      <c r="A838" s="52" t="s">
        <v>2674</v>
      </c>
      <c r="B838" s="52" t="s">
        <v>15570</v>
      </c>
      <c r="C838" s="52" t="s">
        <v>11</v>
      </c>
      <c r="D838" s="52" t="s">
        <v>10132</v>
      </c>
      <c r="E838" s="52" t="s">
        <v>15542</v>
      </c>
      <c r="F838" s="52" t="s">
        <v>15545</v>
      </c>
      <c r="G838" s="52" t="n">
        <v>26960</v>
      </c>
      <c r="H838" s="52" t="n">
        <v>11098</v>
      </c>
      <c r="I838" s="54" t="n">
        <f aca="false">IF(G838=0,0,ROUND(H838/G838*100,2))</f>
        <v>41.16</v>
      </c>
      <c r="J838" s="52" t="s">
        <v>15540</v>
      </c>
      <c r="K838" s="52" t="n">
        <v>14</v>
      </c>
      <c r="L838" s="52" t="n">
        <v>113</v>
      </c>
      <c r="M838" s="52" t="n">
        <v>2.2</v>
      </c>
      <c r="N838" s="52" t="n">
        <v>52210</v>
      </c>
      <c r="O838" s="52" t="s">
        <v>10061</v>
      </c>
      <c r="P838" s="55" t="n">
        <f aca="false">G838-H838</f>
        <v>15862</v>
      </c>
      <c r="Q838" s="55" t="str">
        <f aca="false">IF(I838&gt;=90,"Over-Utilized",IF(I838&gt;=70,"Optimal","Under-Utilized"))</f>
        <v>Under-Utilized</v>
      </c>
      <c r="R838" s="55" t="n">
        <f aca="false">ROUND(100-I838,2)</f>
        <v>58.84</v>
      </c>
    </row>
    <row r="839" customFormat="false" ht="15" hidden="false" customHeight="true" outlineLevel="0" collapsed="false">
      <c r="A839" s="56" t="s">
        <v>6093</v>
      </c>
      <c r="B839" s="56" t="s">
        <v>15567</v>
      </c>
      <c r="C839" s="56" t="s">
        <v>23</v>
      </c>
      <c r="D839" s="56" t="s">
        <v>10073</v>
      </c>
      <c r="E839" s="56" t="s">
        <v>15542</v>
      </c>
      <c r="F839" s="56" t="s">
        <v>15545</v>
      </c>
      <c r="G839" s="56" t="n">
        <v>26805</v>
      </c>
      <c r="H839" s="56" t="n">
        <v>12700</v>
      </c>
      <c r="I839" s="54" t="n">
        <f aca="false">IF(G839=0,0,ROUND(H839/G839*100,2))</f>
        <v>47.38</v>
      </c>
      <c r="J839" s="56" t="s">
        <v>15548</v>
      </c>
      <c r="K839" s="56" t="n">
        <v>6</v>
      </c>
      <c r="L839" s="56" t="n">
        <v>11</v>
      </c>
      <c r="M839" s="56" t="n">
        <v>3.01</v>
      </c>
      <c r="N839" s="56" t="n">
        <v>294454</v>
      </c>
      <c r="O839" s="56" t="s">
        <v>10061</v>
      </c>
      <c r="P839" s="55" t="n">
        <f aca="false">G839-H839</f>
        <v>14105</v>
      </c>
      <c r="Q839" s="55" t="str">
        <f aca="false">IF(I839&gt;=90,"Over-Utilized",IF(I839&gt;=70,"Optimal","Under-Utilized"))</f>
        <v>Under-Utilized</v>
      </c>
      <c r="R839" s="55" t="n">
        <f aca="false">ROUND(100-I839,2)</f>
        <v>52.62</v>
      </c>
    </row>
    <row r="840" customFormat="false" ht="15" hidden="false" customHeight="true" outlineLevel="0" collapsed="false">
      <c r="A840" s="52" t="s">
        <v>4747</v>
      </c>
      <c r="B840" s="52" t="s">
        <v>15569</v>
      </c>
      <c r="C840" s="52" t="s">
        <v>14</v>
      </c>
      <c r="D840" s="52" t="s">
        <v>10190</v>
      </c>
      <c r="E840" s="52" t="s">
        <v>15550</v>
      </c>
      <c r="F840" s="52" t="s">
        <v>15545</v>
      </c>
      <c r="G840" s="52" t="n">
        <v>34866</v>
      </c>
      <c r="H840" s="52" t="n">
        <v>14108</v>
      </c>
      <c r="I840" s="54" t="n">
        <f aca="false">IF(G840=0,0,ROUND(H840/G840*100,2))</f>
        <v>40.46</v>
      </c>
      <c r="J840" s="52" t="s">
        <v>15548</v>
      </c>
      <c r="K840" s="52" t="n">
        <v>19</v>
      </c>
      <c r="L840" s="52" t="n">
        <v>183</v>
      </c>
      <c r="M840" s="52" t="n">
        <v>4.75</v>
      </c>
      <c r="N840" s="52" t="n">
        <v>331317</v>
      </c>
      <c r="O840" s="52" t="s">
        <v>10061</v>
      </c>
      <c r="P840" s="55" t="n">
        <f aca="false">G840-H840</f>
        <v>20758</v>
      </c>
      <c r="Q840" s="55" t="str">
        <f aca="false">IF(I840&gt;=90,"Over-Utilized",IF(I840&gt;=70,"Optimal","Under-Utilized"))</f>
        <v>Under-Utilized</v>
      </c>
      <c r="R840" s="55" t="n">
        <f aca="false">ROUND(100-I840,2)</f>
        <v>59.54</v>
      </c>
    </row>
    <row r="841" customFormat="false" ht="15" hidden="false" customHeight="true" outlineLevel="0" collapsed="false">
      <c r="A841" s="56" t="s">
        <v>3099</v>
      </c>
      <c r="B841" s="56" t="s">
        <v>15552</v>
      </c>
      <c r="C841" s="56" t="s">
        <v>27</v>
      </c>
      <c r="D841" s="56" t="s">
        <v>10069</v>
      </c>
      <c r="E841" s="56" t="s">
        <v>15560</v>
      </c>
      <c r="F841" s="56" t="s">
        <v>15545</v>
      </c>
      <c r="G841" s="56" t="n">
        <v>15152</v>
      </c>
      <c r="H841" s="56" t="n">
        <v>9816</v>
      </c>
      <c r="I841" s="54" t="n">
        <f aca="false">IF(G841=0,0,ROUND(H841/G841*100,2))</f>
        <v>64.78</v>
      </c>
      <c r="J841" s="56" t="s">
        <v>15548</v>
      </c>
      <c r="K841" s="56" t="n">
        <v>6</v>
      </c>
      <c r="L841" s="56" t="n">
        <v>111</v>
      </c>
      <c r="M841" s="56" t="n">
        <v>3.23</v>
      </c>
      <c r="N841" s="56" t="n">
        <v>368848</v>
      </c>
      <c r="O841" s="56" t="s">
        <v>10066</v>
      </c>
      <c r="P841" s="55" t="n">
        <f aca="false">G841-H841</f>
        <v>5336</v>
      </c>
      <c r="Q841" s="55" t="str">
        <f aca="false">IF(I841&gt;=90,"Over-Utilized",IF(I841&gt;=70,"Optimal","Under-Utilized"))</f>
        <v>Under-Utilized</v>
      </c>
      <c r="R841" s="55" t="n">
        <f aca="false">ROUND(100-I841,2)</f>
        <v>35.22</v>
      </c>
    </row>
    <row r="842" customFormat="false" ht="15" hidden="false" customHeight="true" outlineLevel="0" collapsed="false">
      <c r="A842" s="52" t="s">
        <v>11189</v>
      </c>
      <c r="B842" s="52" t="s">
        <v>15563</v>
      </c>
      <c r="C842" s="52" t="s">
        <v>14</v>
      </c>
      <c r="D842" s="52" t="s">
        <v>10087</v>
      </c>
      <c r="E842" s="52" t="s">
        <v>15544</v>
      </c>
      <c r="F842" s="52" t="s">
        <v>15545</v>
      </c>
      <c r="G842" s="52" t="n">
        <v>25475</v>
      </c>
      <c r="H842" s="52" t="n">
        <v>4638</v>
      </c>
      <c r="I842" s="54" t="n">
        <f aca="false">IF(G842=0,0,ROUND(H842/G842*100,2))</f>
        <v>18.21</v>
      </c>
      <c r="J842" s="52" t="s">
        <v>15551</v>
      </c>
      <c r="K842" s="52" t="n">
        <v>3</v>
      </c>
      <c r="L842" s="52" t="n">
        <v>65</v>
      </c>
      <c r="M842" s="52" t="n">
        <v>3.5</v>
      </c>
      <c r="N842" s="52" t="n">
        <v>94391</v>
      </c>
      <c r="O842" s="52" t="s">
        <v>10061</v>
      </c>
      <c r="P842" s="55" t="n">
        <f aca="false">G842-H842</f>
        <v>20837</v>
      </c>
      <c r="Q842" s="55" t="str">
        <f aca="false">IF(I842&gt;=90,"Over-Utilized",IF(I842&gt;=70,"Optimal","Under-Utilized"))</f>
        <v>Under-Utilized</v>
      </c>
      <c r="R842" s="55" t="n">
        <f aca="false">ROUND(100-I842,2)</f>
        <v>81.79</v>
      </c>
    </row>
    <row r="843" customFormat="false" ht="15" hidden="false" customHeight="true" outlineLevel="0" collapsed="false">
      <c r="A843" s="56" t="s">
        <v>3135</v>
      </c>
      <c r="B843" s="56" t="s">
        <v>15583</v>
      </c>
      <c r="C843" s="56" t="s">
        <v>14</v>
      </c>
      <c r="D843" s="56" t="s">
        <v>10095</v>
      </c>
      <c r="E843" s="56" t="s">
        <v>15554</v>
      </c>
      <c r="F843" s="56" t="s">
        <v>15547</v>
      </c>
      <c r="G843" s="56" t="n">
        <v>31794</v>
      </c>
      <c r="H843" s="56" t="n">
        <v>17445</v>
      </c>
      <c r="I843" s="54" t="n">
        <f aca="false">IF(G843=0,0,ROUND(H843/G843*100,2))</f>
        <v>54.87</v>
      </c>
      <c r="J843" s="56" t="s">
        <v>15540</v>
      </c>
      <c r="K843" s="56" t="n">
        <v>19</v>
      </c>
      <c r="L843" s="56" t="n">
        <v>27</v>
      </c>
      <c r="M843" s="56" t="n">
        <v>1.62</v>
      </c>
      <c r="N843" s="56" t="n">
        <v>159847</v>
      </c>
      <c r="O843" s="56" t="s">
        <v>10066</v>
      </c>
      <c r="P843" s="55" t="n">
        <f aca="false">G843-H843</f>
        <v>14349</v>
      </c>
      <c r="Q843" s="55" t="str">
        <f aca="false">IF(I843&gt;=90,"Over-Utilized",IF(I843&gt;=70,"Optimal","Under-Utilized"))</f>
        <v>Under-Utilized</v>
      </c>
      <c r="R843" s="55" t="n">
        <f aca="false">ROUND(100-I843,2)</f>
        <v>45.13</v>
      </c>
    </row>
    <row r="844" customFormat="false" ht="15" hidden="false" customHeight="true" outlineLevel="0" collapsed="false">
      <c r="A844" s="52" t="s">
        <v>2888</v>
      </c>
      <c r="B844" s="52" t="s">
        <v>15572</v>
      </c>
      <c r="C844" s="52" t="s">
        <v>27</v>
      </c>
      <c r="D844" s="52" t="s">
        <v>10132</v>
      </c>
      <c r="E844" s="52" t="s">
        <v>15544</v>
      </c>
      <c r="F844" s="52" t="s">
        <v>15547</v>
      </c>
      <c r="G844" s="52" t="n">
        <v>11271</v>
      </c>
      <c r="H844" s="52" t="n">
        <v>10291</v>
      </c>
      <c r="I844" s="54" t="n">
        <f aca="false">IF(G844=0,0,ROUND(H844/G844*100,2))</f>
        <v>91.31</v>
      </c>
      <c r="J844" s="52" t="s">
        <v>15548</v>
      </c>
      <c r="K844" s="52" t="n">
        <v>8</v>
      </c>
      <c r="L844" s="52" t="n">
        <v>169</v>
      </c>
      <c r="M844" s="52" t="n">
        <v>3.93</v>
      </c>
      <c r="N844" s="52" t="n">
        <v>211053</v>
      </c>
      <c r="O844" s="52" t="s">
        <v>10061</v>
      </c>
      <c r="P844" s="55" t="n">
        <f aca="false">G844-H844</f>
        <v>980</v>
      </c>
      <c r="Q844" s="55" t="str">
        <f aca="false">IF(I844&gt;=90,"Over-Utilized",IF(I844&gt;=70,"Optimal","Under-Utilized"))</f>
        <v>Over-Utilized</v>
      </c>
      <c r="R844" s="55" t="n">
        <f aca="false">ROUND(100-I844,2)</f>
        <v>8.69</v>
      </c>
    </row>
    <row r="845" customFormat="false" ht="15" hidden="false" customHeight="true" outlineLevel="0" collapsed="false">
      <c r="A845" s="56" t="s">
        <v>2323</v>
      </c>
      <c r="B845" s="56" t="s">
        <v>15581</v>
      </c>
      <c r="C845" s="56" t="s">
        <v>23</v>
      </c>
      <c r="D845" s="56" t="s">
        <v>10058</v>
      </c>
      <c r="E845" s="56" t="s">
        <v>15544</v>
      </c>
      <c r="F845" s="56" t="s">
        <v>15539</v>
      </c>
      <c r="G845" s="56" t="n">
        <v>49529</v>
      </c>
      <c r="H845" s="56" t="n">
        <v>46056</v>
      </c>
      <c r="I845" s="54" t="n">
        <f aca="false">IF(G845=0,0,ROUND(H845/G845*100,2))</f>
        <v>92.99</v>
      </c>
      <c r="J845" s="56" t="s">
        <v>15551</v>
      </c>
      <c r="K845" s="56" t="n">
        <v>13</v>
      </c>
      <c r="L845" s="56" t="n">
        <v>58</v>
      </c>
      <c r="M845" s="56" t="n">
        <v>1.31</v>
      </c>
      <c r="N845" s="56" t="n">
        <v>412607</v>
      </c>
      <c r="O845" s="56" t="s">
        <v>10066</v>
      </c>
      <c r="P845" s="55" t="n">
        <f aca="false">G845-H845</f>
        <v>3473</v>
      </c>
      <c r="Q845" s="55" t="str">
        <f aca="false">IF(I845&gt;=90,"Over-Utilized",IF(I845&gt;=70,"Optimal","Under-Utilized"))</f>
        <v>Over-Utilized</v>
      </c>
      <c r="R845" s="55" t="n">
        <f aca="false">ROUND(100-I845,2)</f>
        <v>7.01</v>
      </c>
    </row>
    <row r="846" customFormat="false" ht="15" hidden="false" customHeight="true" outlineLevel="0" collapsed="false">
      <c r="A846" s="52" t="s">
        <v>1531</v>
      </c>
      <c r="B846" s="52" t="s">
        <v>15567</v>
      </c>
      <c r="C846" s="52" t="s">
        <v>23</v>
      </c>
      <c r="D846" s="52" t="s">
        <v>10063</v>
      </c>
      <c r="E846" s="52" t="s">
        <v>15554</v>
      </c>
      <c r="F846" s="52" t="s">
        <v>15539</v>
      </c>
      <c r="G846" s="52" t="n">
        <v>20023</v>
      </c>
      <c r="H846" s="52" t="n">
        <v>1289</v>
      </c>
      <c r="I846" s="54" t="n">
        <f aca="false">IF(G846=0,0,ROUND(H846/G846*100,2))</f>
        <v>6.44</v>
      </c>
      <c r="J846" s="52" t="s">
        <v>15551</v>
      </c>
      <c r="K846" s="52" t="n">
        <v>17</v>
      </c>
      <c r="L846" s="52" t="n">
        <v>194</v>
      </c>
      <c r="M846" s="52" t="n">
        <v>1.87</v>
      </c>
      <c r="N846" s="52" t="n">
        <v>490223</v>
      </c>
      <c r="O846" s="52" t="s">
        <v>10061</v>
      </c>
      <c r="P846" s="55" t="n">
        <f aca="false">G846-H846</f>
        <v>18734</v>
      </c>
      <c r="Q846" s="55" t="str">
        <f aca="false">IF(I846&gt;=90,"Over-Utilized",IF(I846&gt;=70,"Optimal","Under-Utilized"))</f>
        <v>Under-Utilized</v>
      </c>
      <c r="R846" s="55" t="n">
        <f aca="false">ROUND(100-I846,2)</f>
        <v>93.56</v>
      </c>
    </row>
    <row r="847" customFormat="false" ht="15" hidden="false" customHeight="true" outlineLevel="0" collapsed="false">
      <c r="A847" s="56" t="s">
        <v>5966</v>
      </c>
      <c r="B847" s="56" t="s">
        <v>15580</v>
      </c>
      <c r="C847" s="56" t="s">
        <v>20</v>
      </c>
      <c r="D847" s="56" t="s">
        <v>10095</v>
      </c>
      <c r="E847" s="56" t="s">
        <v>15560</v>
      </c>
      <c r="F847" s="56" t="s">
        <v>15545</v>
      </c>
      <c r="G847" s="56" t="n">
        <v>33076</v>
      </c>
      <c r="H847" s="56" t="n">
        <v>6909</v>
      </c>
      <c r="I847" s="54" t="n">
        <f aca="false">IF(G847=0,0,ROUND(H847/G847*100,2))</f>
        <v>20.89</v>
      </c>
      <c r="J847" s="56" t="s">
        <v>15551</v>
      </c>
      <c r="K847" s="56" t="n">
        <v>3</v>
      </c>
      <c r="L847" s="56" t="n">
        <v>157</v>
      </c>
      <c r="M847" s="56" t="n">
        <v>4.92</v>
      </c>
      <c r="N847" s="56" t="n">
        <v>256469</v>
      </c>
      <c r="O847" s="56" t="s">
        <v>10061</v>
      </c>
      <c r="P847" s="55" t="n">
        <f aca="false">G847-H847</f>
        <v>26167</v>
      </c>
      <c r="Q847" s="55" t="str">
        <f aca="false">IF(I847&gt;=90,"Over-Utilized",IF(I847&gt;=70,"Optimal","Under-Utilized"))</f>
        <v>Under-Utilized</v>
      </c>
      <c r="R847" s="55" t="n">
        <f aca="false">ROUND(100-I847,2)</f>
        <v>79.11</v>
      </c>
    </row>
    <row r="848" customFormat="false" ht="15" hidden="false" customHeight="true" outlineLevel="0" collapsed="false">
      <c r="A848" s="52" t="s">
        <v>1862</v>
      </c>
      <c r="B848" s="52" t="s">
        <v>15570</v>
      </c>
      <c r="C848" s="52" t="s">
        <v>11</v>
      </c>
      <c r="D848" s="52" t="s">
        <v>10069</v>
      </c>
      <c r="E848" s="52" t="s">
        <v>15544</v>
      </c>
      <c r="F848" s="52" t="s">
        <v>15545</v>
      </c>
      <c r="G848" s="52" t="n">
        <v>21318</v>
      </c>
      <c r="H848" s="52" t="n">
        <v>12247</v>
      </c>
      <c r="I848" s="54" t="n">
        <f aca="false">IF(G848=0,0,ROUND(H848/G848*100,2))</f>
        <v>57.45</v>
      </c>
      <c r="J848" s="52" t="s">
        <v>15540</v>
      </c>
      <c r="K848" s="52" t="n">
        <v>9</v>
      </c>
      <c r="L848" s="52" t="n">
        <v>166</v>
      </c>
      <c r="M848" s="52" t="n">
        <v>2.23</v>
      </c>
      <c r="N848" s="52" t="n">
        <v>400908</v>
      </c>
      <c r="O848" s="52" t="s">
        <v>10061</v>
      </c>
      <c r="P848" s="55" t="n">
        <f aca="false">G848-H848</f>
        <v>9071</v>
      </c>
      <c r="Q848" s="55" t="str">
        <f aca="false">IF(I848&gt;=90,"Over-Utilized",IF(I848&gt;=70,"Optimal","Under-Utilized"))</f>
        <v>Under-Utilized</v>
      </c>
      <c r="R848" s="55" t="n">
        <f aca="false">ROUND(100-I848,2)</f>
        <v>42.55</v>
      </c>
    </row>
    <row r="849" customFormat="false" ht="15" hidden="false" customHeight="true" outlineLevel="0" collapsed="false">
      <c r="A849" s="56" t="s">
        <v>2860</v>
      </c>
      <c r="B849" s="56" t="s">
        <v>15575</v>
      </c>
      <c r="C849" s="56" t="s">
        <v>20</v>
      </c>
      <c r="D849" s="56" t="s">
        <v>10058</v>
      </c>
      <c r="E849" s="56" t="s">
        <v>15554</v>
      </c>
      <c r="F849" s="56" t="s">
        <v>15545</v>
      </c>
      <c r="G849" s="56" t="n">
        <v>14144</v>
      </c>
      <c r="H849" s="56" t="n">
        <v>12969</v>
      </c>
      <c r="I849" s="54" t="n">
        <f aca="false">IF(G849=0,0,ROUND(H849/G849*100,2))</f>
        <v>91.69</v>
      </c>
      <c r="J849" s="56" t="s">
        <v>15548</v>
      </c>
      <c r="K849" s="56" t="n">
        <v>14</v>
      </c>
      <c r="L849" s="56" t="n">
        <v>148</v>
      </c>
      <c r="M849" s="56" t="n">
        <v>4.57</v>
      </c>
      <c r="N849" s="56" t="n">
        <v>378186</v>
      </c>
      <c r="O849" s="56" t="s">
        <v>10061</v>
      </c>
      <c r="P849" s="55" t="n">
        <f aca="false">G849-H849</f>
        <v>1175</v>
      </c>
      <c r="Q849" s="55" t="str">
        <f aca="false">IF(I849&gt;=90,"Over-Utilized",IF(I849&gt;=70,"Optimal","Under-Utilized"))</f>
        <v>Over-Utilized</v>
      </c>
      <c r="R849" s="55" t="n">
        <f aca="false">ROUND(100-I849,2)</f>
        <v>8.31</v>
      </c>
    </row>
    <row r="850" customFormat="false" ht="15" hidden="false" customHeight="true" outlineLevel="0" collapsed="false">
      <c r="A850" s="52" t="s">
        <v>5469</v>
      </c>
      <c r="B850" s="52" t="s">
        <v>15568</v>
      </c>
      <c r="C850" s="52" t="s">
        <v>17</v>
      </c>
      <c r="D850" s="52" t="s">
        <v>10063</v>
      </c>
      <c r="E850" s="52" t="s">
        <v>10063</v>
      </c>
      <c r="F850" s="52" t="s">
        <v>15539</v>
      </c>
      <c r="G850" s="52" t="n">
        <v>35005</v>
      </c>
      <c r="H850" s="52" t="n">
        <v>1622</v>
      </c>
      <c r="I850" s="54" t="n">
        <f aca="false">IF(G850=0,0,ROUND(H850/G850*100,2))</f>
        <v>4.63</v>
      </c>
      <c r="J850" s="52" t="s">
        <v>15540</v>
      </c>
      <c r="K850" s="52" t="n">
        <v>12</v>
      </c>
      <c r="L850" s="52" t="n">
        <v>119</v>
      </c>
      <c r="M850" s="52" t="n">
        <v>3.31</v>
      </c>
      <c r="N850" s="52" t="n">
        <v>175061</v>
      </c>
      <c r="O850" s="52" t="s">
        <v>10061</v>
      </c>
      <c r="P850" s="55" t="n">
        <f aca="false">G850-H850</f>
        <v>33383</v>
      </c>
      <c r="Q850" s="55" t="str">
        <f aca="false">IF(I850&gt;=90,"Over-Utilized",IF(I850&gt;=70,"Optimal","Under-Utilized"))</f>
        <v>Under-Utilized</v>
      </c>
      <c r="R850" s="55" t="n">
        <f aca="false">ROUND(100-I850,2)</f>
        <v>95.37</v>
      </c>
    </row>
    <row r="851" customFormat="false" ht="15" hidden="false" customHeight="true" outlineLevel="0" collapsed="false">
      <c r="A851" s="56" t="s">
        <v>923</v>
      </c>
      <c r="B851" s="56" t="s">
        <v>15578</v>
      </c>
      <c r="C851" s="56" t="s">
        <v>17</v>
      </c>
      <c r="D851" s="56" t="s">
        <v>10063</v>
      </c>
      <c r="E851" s="56" t="s">
        <v>10063</v>
      </c>
      <c r="F851" s="56" t="s">
        <v>15539</v>
      </c>
      <c r="G851" s="56" t="n">
        <v>32051</v>
      </c>
      <c r="H851" s="56" t="n">
        <v>28332</v>
      </c>
      <c r="I851" s="54" t="n">
        <f aca="false">IF(G851=0,0,ROUND(H851/G851*100,2))</f>
        <v>88.4</v>
      </c>
      <c r="J851" s="56" t="s">
        <v>15551</v>
      </c>
      <c r="K851" s="56" t="n">
        <v>18</v>
      </c>
      <c r="L851" s="56" t="n">
        <v>126</v>
      </c>
      <c r="M851" s="56" t="n">
        <v>3.48</v>
      </c>
      <c r="N851" s="56" t="n">
        <v>410844</v>
      </c>
      <c r="O851" s="56" t="s">
        <v>10066</v>
      </c>
      <c r="P851" s="55" t="n">
        <f aca="false">G851-H851</f>
        <v>3719</v>
      </c>
      <c r="Q851" s="55" t="str">
        <f aca="false">IF(I851&gt;=90,"Over-Utilized",IF(I851&gt;=70,"Optimal","Under-Utilized"))</f>
        <v>Optimal</v>
      </c>
      <c r="R851" s="55" t="n">
        <f aca="false">ROUND(100-I851,2)</f>
        <v>11.6</v>
      </c>
    </row>
    <row r="852" customFormat="false" ht="15" hidden="false" customHeight="true" outlineLevel="0" collapsed="false">
      <c r="A852" s="52" t="s">
        <v>4032</v>
      </c>
      <c r="B852" s="52" t="s">
        <v>15570</v>
      </c>
      <c r="C852" s="52" t="s">
        <v>11</v>
      </c>
      <c r="D852" s="52" t="s">
        <v>10069</v>
      </c>
      <c r="E852" s="52" t="s">
        <v>15544</v>
      </c>
      <c r="F852" s="52" t="s">
        <v>15545</v>
      </c>
      <c r="G852" s="52" t="n">
        <v>39547</v>
      </c>
      <c r="H852" s="52" t="n">
        <v>6910</v>
      </c>
      <c r="I852" s="54" t="n">
        <f aca="false">IF(G852=0,0,ROUND(H852/G852*100,2))</f>
        <v>17.47</v>
      </c>
      <c r="J852" s="52" t="s">
        <v>15548</v>
      </c>
      <c r="K852" s="52" t="n">
        <v>9</v>
      </c>
      <c r="L852" s="52" t="n">
        <v>115</v>
      </c>
      <c r="M852" s="52" t="n">
        <v>1.61</v>
      </c>
      <c r="N852" s="52" t="n">
        <v>393439</v>
      </c>
      <c r="O852" s="52" t="s">
        <v>10061</v>
      </c>
      <c r="P852" s="55" t="n">
        <f aca="false">G852-H852</f>
        <v>32637</v>
      </c>
      <c r="Q852" s="55" t="str">
        <f aca="false">IF(I852&gt;=90,"Over-Utilized",IF(I852&gt;=70,"Optimal","Under-Utilized"))</f>
        <v>Under-Utilized</v>
      </c>
      <c r="R852" s="55" t="n">
        <f aca="false">ROUND(100-I852,2)</f>
        <v>82.53</v>
      </c>
    </row>
    <row r="853" customFormat="false" ht="15" hidden="false" customHeight="true" outlineLevel="0" collapsed="false">
      <c r="A853" s="56" t="s">
        <v>15593</v>
      </c>
      <c r="B853" s="56" t="s">
        <v>15584</v>
      </c>
      <c r="C853" s="56" t="s">
        <v>17</v>
      </c>
      <c r="D853" s="56" t="s">
        <v>10104</v>
      </c>
      <c r="E853" s="56" t="s">
        <v>10063</v>
      </c>
      <c r="F853" s="56" t="s">
        <v>15545</v>
      </c>
      <c r="G853" s="56" t="n">
        <v>18281</v>
      </c>
      <c r="H853" s="56" t="n">
        <v>11172</v>
      </c>
      <c r="I853" s="54" t="n">
        <f aca="false">IF(G853=0,0,ROUND(H853/G853*100,2))</f>
        <v>61.11</v>
      </c>
      <c r="J853" s="56" t="s">
        <v>15540</v>
      </c>
      <c r="K853" s="56" t="n">
        <v>5</v>
      </c>
      <c r="L853" s="56" t="n">
        <v>47</v>
      </c>
      <c r="M853" s="56" t="n">
        <v>2.23</v>
      </c>
      <c r="N853" s="56" t="n">
        <v>414148</v>
      </c>
      <c r="O853" s="56" t="s">
        <v>10061</v>
      </c>
      <c r="P853" s="55" t="n">
        <f aca="false">G853-H853</f>
        <v>7109</v>
      </c>
      <c r="Q853" s="55" t="str">
        <f aca="false">IF(I853&gt;=90,"Over-Utilized",IF(I853&gt;=70,"Optimal","Under-Utilized"))</f>
        <v>Under-Utilized</v>
      </c>
      <c r="R853" s="55" t="n">
        <f aca="false">ROUND(100-I853,2)</f>
        <v>38.89</v>
      </c>
    </row>
    <row r="854" customFormat="false" ht="15" hidden="false" customHeight="true" outlineLevel="0" collapsed="false">
      <c r="A854" s="52" t="s">
        <v>5336</v>
      </c>
      <c r="B854" s="52" t="s">
        <v>15538</v>
      </c>
      <c r="C854" s="52" t="s">
        <v>11</v>
      </c>
      <c r="D854" s="52" t="s">
        <v>10078</v>
      </c>
      <c r="E854" s="52" t="s">
        <v>15560</v>
      </c>
      <c r="F854" s="52" t="s">
        <v>15547</v>
      </c>
      <c r="G854" s="52" t="n">
        <v>5369</v>
      </c>
      <c r="H854" s="52" t="n">
        <v>4832</v>
      </c>
      <c r="I854" s="54" t="n">
        <f aca="false">IF(G854=0,0,ROUND(H854/G854*100,2))</f>
        <v>90</v>
      </c>
      <c r="J854" s="52" t="s">
        <v>15540</v>
      </c>
      <c r="K854" s="52" t="n">
        <v>19</v>
      </c>
      <c r="L854" s="52" t="n">
        <v>169</v>
      </c>
      <c r="M854" s="52" t="n">
        <v>3.39</v>
      </c>
      <c r="N854" s="52" t="n">
        <v>290313</v>
      </c>
      <c r="O854" s="52" t="s">
        <v>10061</v>
      </c>
      <c r="P854" s="55" t="n">
        <f aca="false">G854-H854</f>
        <v>537</v>
      </c>
      <c r="Q854" s="55" t="str">
        <f aca="false">IF(I854&gt;=90,"Over-Utilized",IF(I854&gt;=70,"Optimal","Under-Utilized"))</f>
        <v>Over-Utilized</v>
      </c>
      <c r="R854" s="55" t="n">
        <f aca="false">ROUND(100-I854,2)</f>
        <v>10</v>
      </c>
    </row>
    <row r="855" customFormat="false" ht="15" hidden="false" customHeight="true" outlineLevel="0" collapsed="false">
      <c r="A855" s="56" t="s">
        <v>1212</v>
      </c>
      <c r="B855" s="56" t="s">
        <v>15574</v>
      </c>
      <c r="C855" s="56" t="s">
        <v>20</v>
      </c>
      <c r="D855" s="56" t="s">
        <v>10190</v>
      </c>
      <c r="E855" s="56" t="s">
        <v>15544</v>
      </c>
      <c r="F855" s="56" t="s">
        <v>15547</v>
      </c>
      <c r="G855" s="56" t="n">
        <v>11787</v>
      </c>
      <c r="H855" s="56" t="n">
        <v>4531</v>
      </c>
      <c r="I855" s="54" t="n">
        <f aca="false">IF(G855=0,0,ROUND(H855/G855*100,2))</f>
        <v>38.44</v>
      </c>
      <c r="J855" s="56" t="s">
        <v>15551</v>
      </c>
      <c r="K855" s="56" t="n">
        <v>14</v>
      </c>
      <c r="L855" s="56" t="n">
        <v>16</v>
      </c>
      <c r="M855" s="56" t="n">
        <v>3.37</v>
      </c>
      <c r="N855" s="56" t="n">
        <v>181492</v>
      </c>
      <c r="O855" s="56" t="s">
        <v>10061</v>
      </c>
      <c r="P855" s="55" t="n">
        <f aca="false">G855-H855</f>
        <v>7256</v>
      </c>
      <c r="Q855" s="55" t="str">
        <f aca="false">IF(I855&gt;=90,"Over-Utilized",IF(I855&gt;=70,"Optimal","Under-Utilized"))</f>
        <v>Under-Utilized</v>
      </c>
      <c r="R855" s="55" t="n">
        <f aca="false">ROUND(100-I855,2)</f>
        <v>61.56</v>
      </c>
    </row>
    <row r="856" customFormat="false" ht="15" hidden="false" customHeight="true" outlineLevel="0" collapsed="false">
      <c r="A856" s="52" t="s">
        <v>1547</v>
      </c>
      <c r="B856" s="52" t="s">
        <v>15575</v>
      </c>
      <c r="C856" s="52" t="s">
        <v>20</v>
      </c>
      <c r="D856" s="52" t="s">
        <v>10132</v>
      </c>
      <c r="E856" s="52" t="s">
        <v>15542</v>
      </c>
      <c r="F856" s="52" t="s">
        <v>15539</v>
      </c>
      <c r="G856" s="52" t="n">
        <v>37717</v>
      </c>
      <c r="H856" s="52" t="n">
        <v>22237</v>
      </c>
      <c r="I856" s="54" t="n">
        <f aca="false">IF(G856=0,0,ROUND(H856/G856*100,2))</f>
        <v>58.96</v>
      </c>
      <c r="J856" s="52" t="s">
        <v>15548</v>
      </c>
      <c r="K856" s="52" t="n">
        <v>3</v>
      </c>
      <c r="L856" s="52" t="n">
        <v>190</v>
      </c>
      <c r="M856" s="52" t="n">
        <v>4.08</v>
      </c>
      <c r="N856" s="52" t="n">
        <v>146527</v>
      </c>
      <c r="O856" s="52" t="s">
        <v>10066</v>
      </c>
      <c r="P856" s="55" t="n">
        <f aca="false">G856-H856</f>
        <v>15480</v>
      </c>
      <c r="Q856" s="55" t="str">
        <f aca="false">IF(I856&gt;=90,"Over-Utilized",IF(I856&gt;=70,"Optimal","Under-Utilized"))</f>
        <v>Under-Utilized</v>
      </c>
      <c r="R856" s="55" t="n">
        <f aca="false">ROUND(100-I856,2)</f>
        <v>41.04</v>
      </c>
    </row>
    <row r="857" customFormat="false" ht="15" hidden="false" customHeight="true" outlineLevel="0" collapsed="false">
      <c r="A857" s="56" t="s">
        <v>5245</v>
      </c>
      <c r="B857" s="56" t="s">
        <v>15556</v>
      </c>
      <c r="C857" s="56" t="s">
        <v>23</v>
      </c>
      <c r="D857" s="56" t="s">
        <v>10078</v>
      </c>
      <c r="E857" s="56" t="s">
        <v>15542</v>
      </c>
      <c r="F857" s="56" t="s">
        <v>15545</v>
      </c>
      <c r="G857" s="56" t="n">
        <v>9125</v>
      </c>
      <c r="H857" s="56" t="n">
        <v>5557</v>
      </c>
      <c r="I857" s="54" t="n">
        <f aca="false">IF(G857=0,0,ROUND(H857/G857*100,2))</f>
        <v>60.9</v>
      </c>
      <c r="J857" s="56" t="s">
        <v>15548</v>
      </c>
      <c r="K857" s="56" t="n">
        <v>17</v>
      </c>
      <c r="L857" s="56" t="n">
        <v>41</v>
      </c>
      <c r="M857" s="56" t="n">
        <v>2.46</v>
      </c>
      <c r="N857" s="56" t="n">
        <v>330014</v>
      </c>
      <c r="O857" s="56" t="s">
        <v>10061</v>
      </c>
      <c r="P857" s="55" t="n">
        <f aca="false">G857-H857</f>
        <v>3568</v>
      </c>
      <c r="Q857" s="55" t="str">
        <f aca="false">IF(I857&gt;=90,"Over-Utilized",IF(I857&gt;=70,"Optimal","Under-Utilized"))</f>
        <v>Under-Utilized</v>
      </c>
      <c r="R857" s="55" t="n">
        <f aca="false">ROUND(100-I857,2)</f>
        <v>39.1</v>
      </c>
    </row>
    <row r="858" customFormat="false" ht="15" hidden="false" customHeight="true" outlineLevel="0" collapsed="false">
      <c r="A858" s="52" t="s">
        <v>835</v>
      </c>
      <c r="B858" s="52" t="s">
        <v>15549</v>
      </c>
      <c r="C858" s="52" t="s">
        <v>27</v>
      </c>
      <c r="D858" s="52" t="s">
        <v>10112</v>
      </c>
      <c r="E858" s="52" t="s">
        <v>15554</v>
      </c>
      <c r="F858" s="52" t="s">
        <v>15547</v>
      </c>
      <c r="G858" s="52" t="n">
        <v>36876</v>
      </c>
      <c r="H858" s="52" t="n">
        <v>6557</v>
      </c>
      <c r="I858" s="54" t="n">
        <f aca="false">IF(G858=0,0,ROUND(H858/G858*100,2))</f>
        <v>17.78</v>
      </c>
      <c r="J858" s="52" t="s">
        <v>15548</v>
      </c>
      <c r="K858" s="52" t="n">
        <v>3</v>
      </c>
      <c r="L858" s="52" t="n">
        <v>197</v>
      </c>
      <c r="M858" s="52" t="n">
        <v>1.72</v>
      </c>
      <c r="N858" s="52" t="n">
        <v>402955</v>
      </c>
      <c r="O858" s="52" t="s">
        <v>10061</v>
      </c>
      <c r="P858" s="55" t="n">
        <f aca="false">G858-H858</f>
        <v>30319</v>
      </c>
      <c r="Q858" s="55" t="str">
        <f aca="false">IF(I858&gt;=90,"Over-Utilized",IF(I858&gt;=70,"Optimal","Under-Utilized"))</f>
        <v>Under-Utilized</v>
      </c>
      <c r="R858" s="55" t="n">
        <f aca="false">ROUND(100-I858,2)</f>
        <v>82.22</v>
      </c>
    </row>
    <row r="859" customFormat="false" ht="15" hidden="false" customHeight="true" outlineLevel="0" collapsed="false">
      <c r="A859" s="56" t="s">
        <v>6643</v>
      </c>
      <c r="B859" s="56" t="s">
        <v>15553</v>
      </c>
      <c r="C859" s="56" t="s">
        <v>14</v>
      </c>
      <c r="D859" s="56" t="s">
        <v>10063</v>
      </c>
      <c r="E859" s="56" t="s">
        <v>15560</v>
      </c>
      <c r="F859" s="56" t="s">
        <v>15539</v>
      </c>
      <c r="G859" s="56" t="n">
        <v>3958</v>
      </c>
      <c r="H859" s="56" t="n">
        <v>910</v>
      </c>
      <c r="I859" s="54" t="n">
        <f aca="false">IF(G859=0,0,ROUND(H859/G859*100,2))</f>
        <v>22.99</v>
      </c>
      <c r="J859" s="56" t="s">
        <v>15540</v>
      </c>
      <c r="K859" s="56" t="n">
        <v>11</v>
      </c>
      <c r="L859" s="56" t="n">
        <v>20</v>
      </c>
      <c r="M859" s="56" t="n">
        <v>2.5</v>
      </c>
      <c r="N859" s="56" t="n">
        <v>496333</v>
      </c>
      <c r="O859" s="56" t="s">
        <v>10066</v>
      </c>
      <c r="P859" s="55" t="n">
        <f aca="false">G859-H859</f>
        <v>3048</v>
      </c>
      <c r="Q859" s="55" t="str">
        <f aca="false">IF(I859&gt;=90,"Over-Utilized",IF(I859&gt;=70,"Optimal","Under-Utilized"))</f>
        <v>Under-Utilized</v>
      </c>
      <c r="R859" s="55" t="n">
        <f aca="false">ROUND(100-I859,2)</f>
        <v>77.01</v>
      </c>
    </row>
    <row r="860" customFormat="false" ht="15" hidden="false" customHeight="true" outlineLevel="0" collapsed="false">
      <c r="A860" s="52" t="s">
        <v>10449</v>
      </c>
      <c r="B860" s="52" t="s">
        <v>15559</v>
      </c>
      <c r="C860" s="52" t="s">
        <v>23</v>
      </c>
      <c r="D860" s="52" t="s">
        <v>10112</v>
      </c>
      <c r="E860" s="52" t="s">
        <v>15550</v>
      </c>
      <c r="F860" s="52" t="s">
        <v>15547</v>
      </c>
      <c r="G860" s="52" t="n">
        <v>39293</v>
      </c>
      <c r="H860" s="52" t="n">
        <v>27243</v>
      </c>
      <c r="I860" s="54" t="n">
        <f aca="false">IF(G860=0,0,ROUND(H860/G860*100,2))</f>
        <v>69.33</v>
      </c>
      <c r="J860" s="52" t="s">
        <v>15551</v>
      </c>
      <c r="K860" s="52" t="n">
        <v>19</v>
      </c>
      <c r="L860" s="52" t="n">
        <v>138</v>
      </c>
      <c r="M860" s="52" t="n">
        <v>3.48</v>
      </c>
      <c r="N860" s="52" t="n">
        <v>198585</v>
      </c>
      <c r="O860" s="52" t="s">
        <v>10061</v>
      </c>
      <c r="P860" s="55" t="n">
        <f aca="false">G860-H860</f>
        <v>12050</v>
      </c>
      <c r="Q860" s="55" t="str">
        <f aca="false">IF(I860&gt;=90,"Over-Utilized",IF(I860&gt;=70,"Optimal","Under-Utilized"))</f>
        <v>Under-Utilized</v>
      </c>
      <c r="R860" s="55" t="n">
        <f aca="false">ROUND(100-I860,2)</f>
        <v>30.67</v>
      </c>
    </row>
    <row r="861" customFormat="false" ht="15" hidden="false" customHeight="true" outlineLevel="0" collapsed="false">
      <c r="A861" s="56" t="s">
        <v>3946</v>
      </c>
      <c r="B861" s="56" t="s">
        <v>15556</v>
      </c>
      <c r="C861" s="56" t="s">
        <v>23</v>
      </c>
      <c r="D861" s="56" t="s">
        <v>10073</v>
      </c>
      <c r="E861" s="56" t="s">
        <v>15544</v>
      </c>
      <c r="F861" s="56" t="s">
        <v>15539</v>
      </c>
      <c r="G861" s="56" t="n">
        <v>30717</v>
      </c>
      <c r="H861" s="56" t="n">
        <v>7054</v>
      </c>
      <c r="I861" s="54" t="n">
        <f aca="false">IF(G861=0,0,ROUND(H861/G861*100,2))</f>
        <v>22.96</v>
      </c>
      <c r="J861" s="56" t="s">
        <v>15540</v>
      </c>
      <c r="K861" s="56" t="n">
        <v>20</v>
      </c>
      <c r="L861" s="56" t="n">
        <v>199</v>
      </c>
      <c r="M861" s="56" t="n">
        <v>3.2</v>
      </c>
      <c r="N861" s="56" t="n">
        <v>453258</v>
      </c>
      <c r="O861" s="56" t="s">
        <v>10061</v>
      </c>
      <c r="P861" s="55" t="n">
        <f aca="false">G861-H861</f>
        <v>23663</v>
      </c>
      <c r="Q861" s="55" t="str">
        <f aca="false">IF(I861&gt;=90,"Over-Utilized",IF(I861&gt;=70,"Optimal","Under-Utilized"))</f>
        <v>Under-Utilized</v>
      </c>
      <c r="R861" s="55" t="n">
        <f aca="false">ROUND(100-I861,2)</f>
        <v>77.04</v>
      </c>
    </row>
    <row r="862" customFormat="false" ht="15" hidden="false" customHeight="true" outlineLevel="0" collapsed="false">
      <c r="A862" s="52" t="s">
        <v>6490</v>
      </c>
      <c r="B862" s="52" t="s">
        <v>15584</v>
      </c>
      <c r="C862" s="52" t="s">
        <v>17</v>
      </c>
      <c r="D862" s="52" t="s">
        <v>10112</v>
      </c>
      <c r="E862" s="52" t="s">
        <v>15550</v>
      </c>
      <c r="F862" s="52" t="s">
        <v>15545</v>
      </c>
      <c r="G862" s="52" t="n">
        <v>43079</v>
      </c>
      <c r="H862" s="52" t="n">
        <v>39396</v>
      </c>
      <c r="I862" s="54" t="n">
        <f aca="false">IF(G862=0,0,ROUND(H862/G862*100,2))</f>
        <v>91.45</v>
      </c>
      <c r="J862" s="52" t="s">
        <v>15540</v>
      </c>
      <c r="K862" s="52" t="n">
        <v>12</v>
      </c>
      <c r="L862" s="52" t="n">
        <v>80</v>
      </c>
      <c r="M862" s="52" t="n">
        <v>2.5</v>
      </c>
      <c r="N862" s="52" t="n">
        <v>472842</v>
      </c>
      <c r="O862" s="52" t="s">
        <v>10066</v>
      </c>
      <c r="P862" s="55" t="n">
        <f aca="false">G862-H862</f>
        <v>3683</v>
      </c>
      <c r="Q862" s="55" t="str">
        <f aca="false">IF(I862&gt;=90,"Over-Utilized",IF(I862&gt;=70,"Optimal","Under-Utilized"))</f>
        <v>Over-Utilized</v>
      </c>
      <c r="R862" s="55" t="n">
        <f aca="false">ROUND(100-I862,2)</f>
        <v>8.55</v>
      </c>
    </row>
    <row r="863" customFormat="false" ht="15" hidden="false" customHeight="true" outlineLevel="0" collapsed="false">
      <c r="A863" s="56" t="s">
        <v>2240</v>
      </c>
      <c r="B863" s="56" t="s">
        <v>15541</v>
      </c>
      <c r="C863" s="56" t="s">
        <v>25</v>
      </c>
      <c r="D863" s="56" t="s">
        <v>10063</v>
      </c>
      <c r="E863" s="56" t="s">
        <v>15560</v>
      </c>
      <c r="F863" s="56" t="s">
        <v>15539</v>
      </c>
      <c r="G863" s="56" t="n">
        <v>37719</v>
      </c>
      <c r="H863" s="56" t="n">
        <v>16250</v>
      </c>
      <c r="I863" s="54" t="n">
        <f aca="false">IF(G863=0,0,ROUND(H863/G863*100,2))</f>
        <v>43.08</v>
      </c>
      <c r="J863" s="56" t="s">
        <v>15540</v>
      </c>
      <c r="K863" s="56" t="n">
        <v>8</v>
      </c>
      <c r="L863" s="56" t="n">
        <v>160</v>
      </c>
      <c r="M863" s="56" t="n">
        <v>3.85</v>
      </c>
      <c r="N863" s="56" t="n">
        <v>114294</v>
      </c>
      <c r="O863" s="56" t="s">
        <v>10061</v>
      </c>
      <c r="P863" s="55" t="n">
        <f aca="false">G863-H863</f>
        <v>21469</v>
      </c>
      <c r="Q863" s="55" t="str">
        <f aca="false">IF(I863&gt;=90,"Over-Utilized",IF(I863&gt;=70,"Optimal","Under-Utilized"))</f>
        <v>Under-Utilized</v>
      </c>
      <c r="R863" s="55" t="n">
        <f aca="false">ROUND(100-I863,2)</f>
        <v>56.92</v>
      </c>
    </row>
    <row r="864" customFormat="false" ht="15" hidden="false" customHeight="true" outlineLevel="0" collapsed="false">
      <c r="A864" s="52" t="s">
        <v>4843</v>
      </c>
      <c r="B864" s="52" t="s">
        <v>15541</v>
      </c>
      <c r="C864" s="52" t="s">
        <v>25</v>
      </c>
      <c r="D864" s="52" t="s">
        <v>10095</v>
      </c>
      <c r="E864" s="52" t="s">
        <v>15560</v>
      </c>
      <c r="F864" s="52" t="s">
        <v>15539</v>
      </c>
      <c r="G864" s="52" t="n">
        <v>29191</v>
      </c>
      <c r="H864" s="52" t="n">
        <v>23014</v>
      </c>
      <c r="I864" s="54" t="n">
        <f aca="false">IF(G864=0,0,ROUND(H864/G864*100,2))</f>
        <v>78.84</v>
      </c>
      <c r="J864" s="52" t="s">
        <v>15540</v>
      </c>
      <c r="K864" s="52" t="n">
        <v>8</v>
      </c>
      <c r="L864" s="52" t="n">
        <v>192</v>
      </c>
      <c r="M864" s="52" t="n">
        <v>2.31</v>
      </c>
      <c r="N864" s="52" t="n">
        <v>395533</v>
      </c>
      <c r="O864" s="52" t="s">
        <v>10061</v>
      </c>
      <c r="P864" s="55" t="n">
        <f aca="false">G864-H864</f>
        <v>6177</v>
      </c>
      <c r="Q864" s="55" t="str">
        <f aca="false">IF(I864&gt;=90,"Over-Utilized",IF(I864&gt;=70,"Optimal","Under-Utilized"))</f>
        <v>Optimal</v>
      </c>
      <c r="R864" s="55" t="n">
        <f aca="false">ROUND(100-I864,2)</f>
        <v>21.16</v>
      </c>
    </row>
    <row r="865" customFormat="false" ht="15" hidden="false" customHeight="true" outlineLevel="0" collapsed="false">
      <c r="A865" s="56" t="s">
        <v>4557</v>
      </c>
      <c r="B865" s="56" t="s">
        <v>15583</v>
      </c>
      <c r="C865" s="56" t="s">
        <v>14</v>
      </c>
      <c r="D865" s="56" t="s">
        <v>10073</v>
      </c>
      <c r="E865" s="56" t="s">
        <v>15560</v>
      </c>
      <c r="F865" s="56" t="s">
        <v>15547</v>
      </c>
      <c r="G865" s="56" t="n">
        <v>19971</v>
      </c>
      <c r="H865" s="56" t="n">
        <v>7653</v>
      </c>
      <c r="I865" s="54" t="n">
        <f aca="false">IF(G865=0,0,ROUND(H865/G865*100,2))</f>
        <v>38.32</v>
      </c>
      <c r="J865" s="56" t="s">
        <v>15540</v>
      </c>
      <c r="K865" s="56" t="n">
        <v>14</v>
      </c>
      <c r="L865" s="56" t="n">
        <v>25</v>
      </c>
      <c r="M865" s="56" t="n">
        <v>0.71</v>
      </c>
      <c r="N865" s="56" t="n">
        <v>104413</v>
      </c>
      <c r="O865" s="56" t="s">
        <v>10061</v>
      </c>
      <c r="P865" s="55" t="n">
        <f aca="false">G865-H865</f>
        <v>12318</v>
      </c>
      <c r="Q865" s="55" t="str">
        <f aca="false">IF(I865&gt;=90,"Over-Utilized",IF(I865&gt;=70,"Optimal","Under-Utilized"))</f>
        <v>Under-Utilized</v>
      </c>
      <c r="R865" s="55" t="n">
        <f aca="false">ROUND(100-I865,2)</f>
        <v>61.68</v>
      </c>
    </row>
    <row r="866" customFormat="false" ht="15" hidden="false" customHeight="true" outlineLevel="0" collapsed="false">
      <c r="A866" s="52" t="s">
        <v>13980</v>
      </c>
      <c r="B866" s="52" t="s">
        <v>15563</v>
      </c>
      <c r="C866" s="52" t="s">
        <v>14</v>
      </c>
      <c r="D866" s="52" t="s">
        <v>10095</v>
      </c>
      <c r="E866" s="52" t="s">
        <v>15554</v>
      </c>
      <c r="F866" s="52" t="s">
        <v>15547</v>
      </c>
      <c r="G866" s="52" t="n">
        <v>45700</v>
      </c>
      <c r="H866" s="52" t="n">
        <v>26307</v>
      </c>
      <c r="I866" s="54" t="n">
        <f aca="false">IF(G866=0,0,ROUND(H866/G866*100,2))</f>
        <v>57.56</v>
      </c>
      <c r="J866" s="52" t="s">
        <v>15540</v>
      </c>
      <c r="K866" s="52" t="n">
        <v>2</v>
      </c>
      <c r="L866" s="52" t="n">
        <v>122</v>
      </c>
      <c r="M866" s="52" t="n">
        <v>1</v>
      </c>
      <c r="N866" s="52" t="n">
        <v>120087</v>
      </c>
      <c r="O866" s="52" t="s">
        <v>10066</v>
      </c>
      <c r="P866" s="55" t="n">
        <f aca="false">G866-H866</f>
        <v>19393</v>
      </c>
      <c r="Q866" s="55" t="str">
        <f aca="false">IF(I866&gt;=90,"Over-Utilized",IF(I866&gt;=70,"Optimal","Under-Utilized"))</f>
        <v>Under-Utilized</v>
      </c>
      <c r="R866" s="55" t="n">
        <f aca="false">ROUND(100-I866,2)</f>
        <v>42.44</v>
      </c>
    </row>
    <row r="867" customFormat="false" ht="15" hidden="false" customHeight="true" outlineLevel="0" collapsed="false">
      <c r="A867" s="56" t="s">
        <v>4330</v>
      </c>
      <c r="B867" s="56" t="s">
        <v>15577</v>
      </c>
      <c r="C867" s="56" t="s">
        <v>11</v>
      </c>
      <c r="D867" s="56" t="s">
        <v>10095</v>
      </c>
      <c r="E867" s="56" t="s">
        <v>15542</v>
      </c>
      <c r="F867" s="56" t="s">
        <v>15547</v>
      </c>
      <c r="G867" s="56" t="n">
        <v>47309</v>
      </c>
      <c r="H867" s="56" t="n">
        <v>31017</v>
      </c>
      <c r="I867" s="54" t="n">
        <f aca="false">IF(G867=0,0,ROUND(H867/G867*100,2))</f>
        <v>65.56</v>
      </c>
      <c r="J867" s="56" t="s">
        <v>15551</v>
      </c>
      <c r="K867" s="56" t="n">
        <v>12</v>
      </c>
      <c r="L867" s="56" t="n">
        <v>12</v>
      </c>
      <c r="M867" s="56" t="n">
        <v>2.35</v>
      </c>
      <c r="N867" s="56" t="n">
        <v>408541</v>
      </c>
      <c r="O867" s="56" t="s">
        <v>10061</v>
      </c>
      <c r="P867" s="55" t="n">
        <f aca="false">G867-H867</f>
        <v>16292</v>
      </c>
      <c r="Q867" s="55" t="str">
        <f aca="false">IF(I867&gt;=90,"Over-Utilized",IF(I867&gt;=70,"Optimal","Under-Utilized"))</f>
        <v>Under-Utilized</v>
      </c>
      <c r="R867" s="55" t="n">
        <f aca="false">ROUND(100-I867,2)</f>
        <v>34.44</v>
      </c>
    </row>
    <row r="868" customFormat="false" ht="15" hidden="false" customHeight="true" outlineLevel="0" collapsed="false">
      <c r="A868" s="52" t="s">
        <v>2006</v>
      </c>
      <c r="B868" s="52" t="s">
        <v>15582</v>
      </c>
      <c r="C868" s="52" t="s">
        <v>23</v>
      </c>
      <c r="D868" s="52" t="s">
        <v>10078</v>
      </c>
      <c r="E868" s="52" t="s">
        <v>10063</v>
      </c>
      <c r="F868" s="52" t="s">
        <v>15539</v>
      </c>
      <c r="G868" s="52" t="n">
        <v>46632</v>
      </c>
      <c r="H868" s="52" t="n">
        <v>30349</v>
      </c>
      <c r="I868" s="54" t="n">
        <f aca="false">IF(G868=0,0,ROUND(H868/G868*100,2))</f>
        <v>65.08</v>
      </c>
      <c r="J868" s="52" t="s">
        <v>15548</v>
      </c>
      <c r="K868" s="52" t="n">
        <v>11</v>
      </c>
      <c r="L868" s="52" t="n">
        <v>63</v>
      </c>
      <c r="M868" s="52" t="n">
        <v>2.8</v>
      </c>
      <c r="N868" s="52" t="n">
        <v>333084</v>
      </c>
      <c r="O868" s="52" t="s">
        <v>10066</v>
      </c>
      <c r="P868" s="55" t="n">
        <f aca="false">G868-H868</f>
        <v>16283</v>
      </c>
      <c r="Q868" s="55" t="str">
        <f aca="false">IF(I868&gt;=90,"Over-Utilized",IF(I868&gt;=70,"Optimal","Under-Utilized"))</f>
        <v>Under-Utilized</v>
      </c>
      <c r="R868" s="55" t="n">
        <f aca="false">ROUND(100-I868,2)</f>
        <v>34.92</v>
      </c>
    </row>
    <row r="869" customFormat="false" ht="15" hidden="false" customHeight="true" outlineLevel="0" collapsed="false">
      <c r="A869" s="56" t="s">
        <v>4400</v>
      </c>
      <c r="B869" s="56" t="s">
        <v>15580</v>
      </c>
      <c r="C869" s="56" t="s">
        <v>20</v>
      </c>
      <c r="D869" s="56" t="s">
        <v>10117</v>
      </c>
      <c r="E869" s="56" t="s">
        <v>15550</v>
      </c>
      <c r="F869" s="56" t="s">
        <v>15545</v>
      </c>
      <c r="G869" s="56" t="n">
        <v>27686</v>
      </c>
      <c r="H869" s="56" t="n">
        <v>15434</v>
      </c>
      <c r="I869" s="54" t="n">
        <f aca="false">IF(G869=0,0,ROUND(H869/G869*100,2))</f>
        <v>55.75</v>
      </c>
      <c r="J869" s="56" t="s">
        <v>15548</v>
      </c>
      <c r="K869" s="56" t="n">
        <v>6</v>
      </c>
      <c r="L869" s="56" t="n">
        <v>198</v>
      </c>
      <c r="M869" s="56" t="n">
        <v>2.06</v>
      </c>
      <c r="N869" s="56" t="n">
        <v>160959</v>
      </c>
      <c r="O869" s="56" t="s">
        <v>10061</v>
      </c>
      <c r="P869" s="55" t="n">
        <f aca="false">G869-H869</f>
        <v>12252</v>
      </c>
      <c r="Q869" s="55" t="str">
        <f aca="false">IF(I869&gt;=90,"Over-Utilized",IF(I869&gt;=70,"Optimal","Under-Utilized"))</f>
        <v>Under-Utilized</v>
      </c>
      <c r="R869" s="55" t="n">
        <f aca="false">ROUND(100-I869,2)</f>
        <v>44.25</v>
      </c>
    </row>
    <row r="870" customFormat="false" ht="15" hidden="false" customHeight="true" outlineLevel="0" collapsed="false">
      <c r="A870" s="52" t="s">
        <v>3859</v>
      </c>
      <c r="B870" s="52" t="s">
        <v>15569</v>
      </c>
      <c r="C870" s="52" t="s">
        <v>14</v>
      </c>
      <c r="D870" s="52" t="s">
        <v>10063</v>
      </c>
      <c r="E870" s="52" t="s">
        <v>15554</v>
      </c>
      <c r="F870" s="52" t="s">
        <v>15539</v>
      </c>
      <c r="G870" s="52" t="n">
        <v>42965</v>
      </c>
      <c r="H870" s="52" t="n">
        <v>15513</v>
      </c>
      <c r="I870" s="54" t="n">
        <f aca="false">IF(G870=0,0,ROUND(H870/G870*100,2))</f>
        <v>36.11</v>
      </c>
      <c r="J870" s="52" t="s">
        <v>15540</v>
      </c>
      <c r="K870" s="52" t="n">
        <v>15</v>
      </c>
      <c r="L870" s="52" t="n">
        <v>79</v>
      </c>
      <c r="M870" s="52" t="n">
        <v>4.49</v>
      </c>
      <c r="N870" s="52" t="n">
        <v>106750</v>
      </c>
      <c r="O870" s="52" t="s">
        <v>10066</v>
      </c>
      <c r="P870" s="55" t="n">
        <f aca="false">G870-H870</f>
        <v>27452</v>
      </c>
      <c r="Q870" s="55" t="str">
        <f aca="false">IF(I870&gt;=90,"Over-Utilized",IF(I870&gt;=70,"Optimal","Under-Utilized"))</f>
        <v>Under-Utilized</v>
      </c>
      <c r="R870" s="55" t="n">
        <f aca="false">ROUND(100-I870,2)</f>
        <v>63.89</v>
      </c>
    </row>
    <row r="871" customFormat="false" ht="15" hidden="false" customHeight="true" outlineLevel="0" collapsed="false">
      <c r="A871" s="56" t="s">
        <v>1866</v>
      </c>
      <c r="B871" s="56" t="s">
        <v>15584</v>
      </c>
      <c r="C871" s="56" t="s">
        <v>17</v>
      </c>
      <c r="D871" s="56" t="s">
        <v>10104</v>
      </c>
      <c r="E871" s="56" t="s">
        <v>15550</v>
      </c>
      <c r="F871" s="56" t="s">
        <v>15539</v>
      </c>
      <c r="G871" s="56" t="n">
        <v>19530</v>
      </c>
      <c r="H871" s="56" t="n">
        <v>12881</v>
      </c>
      <c r="I871" s="54" t="n">
        <f aca="false">IF(G871=0,0,ROUND(H871/G871*100,2))</f>
        <v>65.95</v>
      </c>
      <c r="J871" s="56" t="s">
        <v>15548</v>
      </c>
      <c r="K871" s="56" t="n">
        <v>8</v>
      </c>
      <c r="L871" s="56" t="n">
        <v>121</v>
      </c>
      <c r="M871" s="56" t="n">
        <v>3.29</v>
      </c>
      <c r="N871" s="56" t="n">
        <v>225851</v>
      </c>
      <c r="O871" s="56" t="s">
        <v>10061</v>
      </c>
      <c r="P871" s="55" t="n">
        <f aca="false">G871-H871</f>
        <v>6649</v>
      </c>
      <c r="Q871" s="55" t="str">
        <f aca="false">IF(I871&gt;=90,"Over-Utilized",IF(I871&gt;=70,"Optimal","Under-Utilized"))</f>
        <v>Under-Utilized</v>
      </c>
      <c r="R871" s="55" t="n">
        <f aca="false">ROUND(100-I871,2)</f>
        <v>34.05</v>
      </c>
    </row>
    <row r="872" customFormat="false" ht="15" hidden="false" customHeight="true" outlineLevel="0" collapsed="false">
      <c r="A872" s="52" t="s">
        <v>8814</v>
      </c>
      <c r="B872" s="52" t="s">
        <v>15543</v>
      </c>
      <c r="C872" s="52" t="s">
        <v>27</v>
      </c>
      <c r="D872" s="52" t="s">
        <v>10190</v>
      </c>
      <c r="E872" s="52" t="s">
        <v>15550</v>
      </c>
      <c r="F872" s="52" t="s">
        <v>15545</v>
      </c>
      <c r="G872" s="52" t="n">
        <v>47532</v>
      </c>
      <c r="H872" s="52" t="n">
        <v>23297</v>
      </c>
      <c r="I872" s="54" t="n">
        <f aca="false">IF(G872=0,0,ROUND(H872/G872*100,2))</f>
        <v>49.01</v>
      </c>
      <c r="J872" s="52" t="s">
        <v>15548</v>
      </c>
      <c r="K872" s="52" t="n">
        <v>9</v>
      </c>
      <c r="L872" s="52" t="n">
        <v>75</v>
      </c>
      <c r="M872" s="52" t="n">
        <v>0.63</v>
      </c>
      <c r="N872" s="52" t="n">
        <v>330725</v>
      </c>
      <c r="O872" s="52" t="s">
        <v>10066</v>
      </c>
      <c r="P872" s="55" t="n">
        <f aca="false">G872-H872</f>
        <v>24235</v>
      </c>
      <c r="Q872" s="55" t="str">
        <f aca="false">IF(I872&gt;=90,"Over-Utilized",IF(I872&gt;=70,"Optimal","Under-Utilized"))</f>
        <v>Under-Utilized</v>
      </c>
      <c r="R872" s="55" t="n">
        <f aca="false">ROUND(100-I872,2)</f>
        <v>50.99</v>
      </c>
    </row>
    <row r="873" customFormat="false" ht="15" hidden="false" customHeight="true" outlineLevel="0" collapsed="false">
      <c r="A873" s="56" t="s">
        <v>2683</v>
      </c>
      <c r="B873" s="56" t="s">
        <v>15582</v>
      </c>
      <c r="C873" s="56" t="s">
        <v>23</v>
      </c>
      <c r="D873" s="56" t="s">
        <v>10190</v>
      </c>
      <c r="E873" s="56" t="s">
        <v>15560</v>
      </c>
      <c r="F873" s="56" t="s">
        <v>15539</v>
      </c>
      <c r="G873" s="56" t="n">
        <v>7133</v>
      </c>
      <c r="H873" s="56" t="n">
        <v>1406</v>
      </c>
      <c r="I873" s="54" t="n">
        <f aca="false">IF(G873=0,0,ROUND(H873/G873*100,2))</f>
        <v>19.71</v>
      </c>
      <c r="J873" s="56" t="s">
        <v>15540</v>
      </c>
      <c r="K873" s="56" t="n">
        <v>14</v>
      </c>
      <c r="L873" s="56" t="n">
        <v>122</v>
      </c>
      <c r="M873" s="56" t="n">
        <v>2.46</v>
      </c>
      <c r="N873" s="56" t="n">
        <v>486563</v>
      </c>
      <c r="O873" s="56" t="s">
        <v>10061</v>
      </c>
      <c r="P873" s="55" t="n">
        <f aca="false">G873-H873</f>
        <v>5727</v>
      </c>
      <c r="Q873" s="55" t="str">
        <f aca="false">IF(I873&gt;=90,"Over-Utilized",IF(I873&gt;=70,"Optimal","Under-Utilized"))</f>
        <v>Under-Utilized</v>
      </c>
      <c r="R873" s="55" t="n">
        <f aca="false">ROUND(100-I873,2)</f>
        <v>80.29</v>
      </c>
    </row>
    <row r="874" customFormat="false" ht="15" hidden="false" customHeight="true" outlineLevel="0" collapsed="false">
      <c r="A874" s="52" t="s">
        <v>3938</v>
      </c>
      <c r="B874" s="52" t="s">
        <v>15564</v>
      </c>
      <c r="C874" s="52" t="s">
        <v>20</v>
      </c>
      <c r="D874" s="52" t="s">
        <v>10112</v>
      </c>
      <c r="E874" s="52" t="s">
        <v>10063</v>
      </c>
      <c r="F874" s="52" t="s">
        <v>15547</v>
      </c>
      <c r="G874" s="52" t="n">
        <v>1278</v>
      </c>
      <c r="H874" s="52" t="n">
        <v>632</v>
      </c>
      <c r="I874" s="54" t="n">
        <f aca="false">IF(G874=0,0,ROUND(H874/G874*100,2))</f>
        <v>49.45</v>
      </c>
      <c r="J874" s="52" t="s">
        <v>15540</v>
      </c>
      <c r="K874" s="52" t="n">
        <v>7</v>
      </c>
      <c r="L874" s="52" t="n">
        <v>170</v>
      </c>
      <c r="M874" s="52" t="n">
        <v>4.87</v>
      </c>
      <c r="N874" s="52" t="n">
        <v>101264</v>
      </c>
      <c r="O874" s="52" t="s">
        <v>10066</v>
      </c>
      <c r="P874" s="55" t="n">
        <f aca="false">G874-H874</f>
        <v>646</v>
      </c>
      <c r="Q874" s="55" t="str">
        <f aca="false">IF(I874&gt;=90,"Over-Utilized",IF(I874&gt;=70,"Optimal","Under-Utilized"))</f>
        <v>Under-Utilized</v>
      </c>
      <c r="R874" s="55" t="n">
        <f aca="false">ROUND(100-I874,2)</f>
        <v>50.55</v>
      </c>
    </row>
    <row r="875" customFormat="false" ht="15" hidden="false" customHeight="true" outlineLevel="0" collapsed="false">
      <c r="A875" s="56" t="s">
        <v>2848</v>
      </c>
      <c r="B875" s="56" t="s">
        <v>15565</v>
      </c>
      <c r="C875" s="56" t="s">
        <v>11</v>
      </c>
      <c r="D875" s="56" t="s">
        <v>10132</v>
      </c>
      <c r="E875" s="56" t="s">
        <v>10063</v>
      </c>
      <c r="F875" s="56" t="s">
        <v>15547</v>
      </c>
      <c r="G875" s="56" t="n">
        <v>19188</v>
      </c>
      <c r="H875" s="56" t="n">
        <v>7550</v>
      </c>
      <c r="I875" s="54" t="n">
        <f aca="false">IF(G875=0,0,ROUND(H875/G875*100,2))</f>
        <v>39.35</v>
      </c>
      <c r="J875" s="56" t="s">
        <v>15551</v>
      </c>
      <c r="K875" s="56" t="n">
        <v>15</v>
      </c>
      <c r="L875" s="56" t="n">
        <v>28</v>
      </c>
      <c r="M875" s="56" t="n">
        <v>2.6</v>
      </c>
      <c r="N875" s="56" t="n">
        <v>349488</v>
      </c>
      <c r="O875" s="56" t="s">
        <v>10061</v>
      </c>
      <c r="P875" s="55" t="n">
        <f aca="false">G875-H875</f>
        <v>11638</v>
      </c>
      <c r="Q875" s="55" t="str">
        <f aca="false">IF(I875&gt;=90,"Over-Utilized",IF(I875&gt;=70,"Optimal","Under-Utilized"))</f>
        <v>Under-Utilized</v>
      </c>
      <c r="R875" s="55" t="n">
        <f aca="false">ROUND(100-I875,2)</f>
        <v>60.65</v>
      </c>
    </row>
    <row r="876" customFormat="false" ht="15" hidden="false" customHeight="true" outlineLevel="0" collapsed="false">
      <c r="A876" s="52" t="s">
        <v>1770</v>
      </c>
      <c r="B876" s="52" t="s">
        <v>15566</v>
      </c>
      <c r="C876" s="52" t="s">
        <v>11</v>
      </c>
      <c r="D876" s="52" t="s">
        <v>10058</v>
      </c>
      <c r="E876" s="52" t="s">
        <v>15554</v>
      </c>
      <c r="F876" s="52" t="s">
        <v>15545</v>
      </c>
      <c r="G876" s="52" t="n">
        <v>5442</v>
      </c>
      <c r="H876" s="52" t="n">
        <v>2264</v>
      </c>
      <c r="I876" s="54" t="n">
        <f aca="false">IF(G876=0,0,ROUND(H876/G876*100,2))</f>
        <v>41.6</v>
      </c>
      <c r="J876" s="52" t="s">
        <v>15548</v>
      </c>
      <c r="K876" s="52" t="n">
        <v>7</v>
      </c>
      <c r="L876" s="52" t="n">
        <v>39</v>
      </c>
      <c r="M876" s="52" t="n">
        <v>1.51</v>
      </c>
      <c r="N876" s="52" t="n">
        <v>399095</v>
      </c>
      <c r="O876" s="52" t="s">
        <v>10066</v>
      </c>
      <c r="P876" s="55" t="n">
        <f aca="false">G876-H876</f>
        <v>3178</v>
      </c>
      <c r="Q876" s="55" t="str">
        <f aca="false">IF(I876&gt;=90,"Over-Utilized",IF(I876&gt;=70,"Optimal","Under-Utilized"))</f>
        <v>Under-Utilized</v>
      </c>
      <c r="R876" s="55" t="n">
        <f aca="false">ROUND(100-I876,2)</f>
        <v>58.4</v>
      </c>
    </row>
    <row r="877" customFormat="false" ht="15" hidden="false" customHeight="true" outlineLevel="0" collapsed="false">
      <c r="A877" s="56" t="s">
        <v>3053</v>
      </c>
      <c r="B877" s="56" t="s">
        <v>15562</v>
      </c>
      <c r="C877" s="56" t="s">
        <v>25</v>
      </c>
      <c r="D877" s="56" t="s">
        <v>10069</v>
      </c>
      <c r="E877" s="56" t="s">
        <v>15554</v>
      </c>
      <c r="F877" s="56" t="s">
        <v>15545</v>
      </c>
      <c r="G877" s="56" t="n">
        <v>37563</v>
      </c>
      <c r="H877" s="56" t="n">
        <v>25521</v>
      </c>
      <c r="I877" s="54" t="n">
        <f aca="false">IF(G877=0,0,ROUND(H877/G877*100,2))</f>
        <v>67.94</v>
      </c>
      <c r="J877" s="56" t="s">
        <v>15548</v>
      </c>
      <c r="K877" s="56" t="n">
        <v>15</v>
      </c>
      <c r="L877" s="56" t="n">
        <v>38</v>
      </c>
      <c r="M877" s="56" t="n">
        <v>1.92</v>
      </c>
      <c r="N877" s="56" t="n">
        <v>63578</v>
      </c>
      <c r="O877" s="56" t="s">
        <v>10061</v>
      </c>
      <c r="P877" s="55" t="n">
        <f aca="false">G877-H877</f>
        <v>12042</v>
      </c>
      <c r="Q877" s="55" t="str">
        <f aca="false">IF(I877&gt;=90,"Over-Utilized",IF(I877&gt;=70,"Optimal","Under-Utilized"))</f>
        <v>Under-Utilized</v>
      </c>
      <c r="R877" s="55" t="n">
        <f aca="false">ROUND(100-I877,2)</f>
        <v>32.06</v>
      </c>
    </row>
    <row r="878" customFormat="false" ht="15" hidden="false" customHeight="true" outlineLevel="0" collapsed="false">
      <c r="A878" s="52" t="s">
        <v>3060</v>
      </c>
      <c r="B878" s="52" t="s">
        <v>15575</v>
      </c>
      <c r="C878" s="52" t="s">
        <v>20</v>
      </c>
      <c r="D878" s="52" t="s">
        <v>10095</v>
      </c>
      <c r="E878" s="52" t="s">
        <v>15560</v>
      </c>
      <c r="F878" s="52" t="s">
        <v>15545</v>
      </c>
      <c r="G878" s="52" t="n">
        <v>23792</v>
      </c>
      <c r="H878" s="52" t="n">
        <v>22110</v>
      </c>
      <c r="I878" s="54" t="n">
        <f aca="false">IF(G878=0,0,ROUND(H878/G878*100,2))</f>
        <v>92.93</v>
      </c>
      <c r="J878" s="52" t="s">
        <v>15548</v>
      </c>
      <c r="K878" s="52" t="n">
        <v>13</v>
      </c>
      <c r="L878" s="52" t="n">
        <v>19</v>
      </c>
      <c r="M878" s="52" t="n">
        <v>3.03</v>
      </c>
      <c r="N878" s="52" t="n">
        <v>289221</v>
      </c>
      <c r="O878" s="52" t="s">
        <v>10061</v>
      </c>
      <c r="P878" s="55" t="n">
        <f aca="false">G878-H878</f>
        <v>1682</v>
      </c>
      <c r="Q878" s="55" t="str">
        <f aca="false">IF(I878&gt;=90,"Over-Utilized",IF(I878&gt;=70,"Optimal","Under-Utilized"))</f>
        <v>Over-Utilized</v>
      </c>
      <c r="R878" s="55" t="n">
        <f aca="false">ROUND(100-I878,2)</f>
        <v>7.07</v>
      </c>
    </row>
    <row r="879" customFormat="false" ht="15" hidden="false" customHeight="true" outlineLevel="0" collapsed="false">
      <c r="A879" s="56" t="s">
        <v>2234</v>
      </c>
      <c r="B879" s="56" t="s">
        <v>15552</v>
      </c>
      <c r="C879" s="56" t="s">
        <v>27</v>
      </c>
      <c r="D879" s="56" t="s">
        <v>10069</v>
      </c>
      <c r="E879" s="56" t="s">
        <v>10063</v>
      </c>
      <c r="F879" s="56" t="s">
        <v>15539</v>
      </c>
      <c r="G879" s="56" t="n">
        <v>7069</v>
      </c>
      <c r="H879" s="56" t="n">
        <v>1337</v>
      </c>
      <c r="I879" s="54" t="n">
        <f aca="false">IF(G879=0,0,ROUND(H879/G879*100,2))</f>
        <v>18.91</v>
      </c>
      <c r="J879" s="56" t="s">
        <v>15551</v>
      </c>
      <c r="K879" s="56" t="n">
        <v>19</v>
      </c>
      <c r="L879" s="56" t="n">
        <v>160</v>
      </c>
      <c r="M879" s="56" t="n">
        <v>2.45</v>
      </c>
      <c r="N879" s="56" t="n">
        <v>128001</v>
      </c>
      <c r="O879" s="56" t="s">
        <v>10061</v>
      </c>
      <c r="P879" s="55" t="n">
        <f aca="false">G879-H879</f>
        <v>5732</v>
      </c>
      <c r="Q879" s="55" t="str">
        <f aca="false">IF(I879&gt;=90,"Over-Utilized",IF(I879&gt;=70,"Optimal","Under-Utilized"))</f>
        <v>Under-Utilized</v>
      </c>
      <c r="R879" s="55" t="n">
        <f aca="false">ROUND(100-I879,2)</f>
        <v>81.09</v>
      </c>
    </row>
    <row r="880" customFormat="false" ht="15" hidden="false" customHeight="true" outlineLevel="0" collapsed="false">
      <c r="A880" s="52" t="s">
        <v>5269</v>
      </c>
      <c r="B880" s="52" t="s">
        <v>15538</v>
      </c>
      <c r="C880" s="52" t="s">
        <v>11</v>
      </c>
      <c r="D880" s="52" t="s">
        <v>10087</v>
      </c>
      <c r="E880" s="52" t="s">
        <v>15550</v>
      </c>
      <c r="F880" s="52" t="s">
        <v>15545</v>
      </c>
      <c r="G880" s="52" t="n">
        <v>27027</v>
      </c>
      <c r="H880" s="52" t="n">
        <v>19852</v>
      </c>
      <c r="I880" s="54" t="n">
        <f aca="false">IF(G880=0,0,ROUND(H880/G880*100,2))</f>
        <v>73.45</v>
      </c>
      <c r="J880" s="52" t="s">
        <v>15540</v>
      </c>
      <c r="K880" s="52" t="n">
        <v>2</v>
      </c>
      <c r="L880" s="52" t="n">
        <v>18</v>
      </c>
      <c r="M880" s="52" t="n">
        <v>2.22</v>
      </c>
      <c r="N880" s="52" t="n">
        <v>134189</v>
      </c>
      <c r="O880" s="52" t="s">
        <v>10061</v>
      </c>
      <c r="P880" s="55" t="n">
        <f aca="false">G880-H880</f>
        <v>7175</v>
      </c>
      <c r="Q880" s="55" t="str">
        <f aca="false">IF(I880&gt;=90,"Over-Utilized",IF(I880&gt;=70,"Optimal","Under-Utilized"))</f>
        <v>Optimal</v>
      </c>
      <c r="R880" s="55" t="n">
        <f aca="false">ROUND(100-I880,2)</f>
        <v>26.55</v>
      </c>
    </row>
    <row r="881" customFormat="false" ht="15" hidden="false" customHeight="true" outlineLevel="0" collapsed="false">
      <c r="A881" s="56" t="s">
        <v>722</v>
      </c>
      <c r="B881" s="56" t="s">
        <v>15584</v>
      </c>
      <c r="C881" s="56" t="s">
        <v>17</v>
      </c>
      <c r="D881" s="56" t="s">
        <v>10078</v>
      </c>
      <c r="E881" s="56" t="s">
        <v>15542</v>
      </c>
      <c r="F881" s="56" t="s">
        <v>15539</v>
      </c>
      <c r="G881" s="56" t="n">
        <v>24999</v>
      </c>
      <c r="H881" s="56" t="n">
        <v>3163</v>
      </c>
      <c r="I881" s="54" t="n">
        <f aca="false">IF(G881=0,0,ROUND(H881/G881*100,2))</f>
        <v>12.65</v>
      </c>
      <c r="J881" s="56" t="s">
        <v>15540</v>
      </c>
      <c r="K881" s="56" t="n">
        <v>4</v>
      </c>
      <c r="L881" s="56" t="n">
        <v>159</v>
      </c>
      <c r="M881" s="56" t="n">
        <v>1.4</v>
      </c>
      <c r="N881" s="56" t="n">
        <v>444873</v>
      </c>
      <c r="O881" s="56" t="s">
        <v>10061</v>
      </c>
      <c r="P881" s="55" t="n">
        <f aca="false">G881-H881</f>
        <v>21836</v>
      </c>
      <c r="Q881" s="55" t="str">
        <f aca="false">IF(I881&gt;=90,"Over-Utilized",IF(I881&gt;=70,"Optimal","Under-Utilized"))</f>
        <v>Under-Utilized</v>
      </c>
      <c r="R881" s="55" t="n">
        <f aca="false">ROUND(100-I881,2)</f>
        <v>87.35</v>
      </c>
    </row>
    <row r="882" customFormat="false" ht="15" hidden="false" customHeight="true" outlineLevel="0" collapsed="false">
      <c r="A882" s="52" t="s">
        <v>3042</v>
      </c>
      <c r="B882" s="52" t="s">
        <v>15577</v>
      </c>
      <c r="C882" s="52" t="s">
        <v>11</v>
      </c>
      <c r="D882" s="52" t="s">
        <v>10117</v>
      </c>
      <c r="E882" s="52" t="s">
        <v>15542</v>
      </c>
      <c r="F882" s="52" t="s">
        <v>15547</v>
      </c>
      <c r="G882" s="52" t="n">
        <v>22926</v>
      </c>
      <c r="H882" s="52" t="n">
        <v>7439</v>
      </c>
      <c r="I882" s="54" t="n">
        <f aca="false">IF(G882=0,0,ROUND(H882/G882*100,2))</f>
        <v>32.45</v>
      </c>
      <c r="J882" s="52" t="s">
        <v>15540</v>
      </c>
      <c r="K882" s="52" t="n">
        <v>10</v>
      </c>
      <c r="L882" s="52" t="n">
        <v>95</v>
      </c>
      <c r="M882" s="52" t="n">
        <v>2.88</v>
      </c>
      <c r="N882" s="52" t="n">
        <v>58952</v>
      </c>
      <c r="O882" s="52" t="s">
        <v>10061</v>
      </c>
      <c r="P882" s="55" t="n">
        <f aca="false">G882-H882</f>
        <v>15487</v>
      </c>
      <c r="Q882" s="55" t="str">
        <f aca="false">IF(I882&gt;=90,"Over-Utilized",IF(I882&gt;=70,"Optimal","Under-Utilized"))</f>
        <v>Under-Utilized</v>
      </c>
      <c r="R882" s="55" t="n">
        <f aca="false">ROUND(100-I882,2)</f>
        <v>67.55</v>
      </c>
    </row>
    <row r="883" customFormat="false" ht="15" hidden="false" customHeight="true" outlineLevel="0" collapsed="false">
      <c r="A883" s="56" t="s">
        <v>13520</v>
      </c>
      <c r="B883" s="56" t="s">
        <v>15538</v>
      </c>
      <c r="C883" s="56" t="s">
        <v>11</v>
      </c>
      <c r="D883" s="56" t="s">
        <v>10063</v>
      </c>
      <c r="E883" s="56" t="s">
        <v>15550</v>
      </c>
      <c r="F883" s="56" t="s">
        <v>15545</v>
      </c>
      <c r="G883" s="56" t="n">
        <v>33277</v>
      </c>
      <c r="H883" s="56" t="n">
        <v>14164</v>
      </c>
      <c r="I883" s="54" t="n">
        <f aca="false">IF(G883=0,0,ROUND(H883/G883*100,2))</f>
        <v>42.56</v>
      </c>
      <c r="J883" s="56" t="s">
        <v>15540</v>
      </c>
      <c r="K883" s="56" t="n">
        <v>4</v>
      </c>
      <c r="L883" s="56" t="n">
        <v>111</v>
      </c>
      <c r="M883" s="56" t="n">
        <v>1.75</v>
      </c>
      <c r="N883" s="56" t="n">
        <v>219518</v>
      </c>
      <c r="O883" s="56" t="s">
        <v>10061</v>
      </c>
      <c r="P883" s="55" t="n">
        <f aca="false">G883-H883</f>
        <v>19113</v>
      </c>
      <c r="Q883" s="55" t="str">
        <f aca="false">IF(I883&gt;=90,"Over-Utilized",IF(I883&gt;=70,"Optimal","Under-Utilized"))</f>
        <v>Under-Utilized</v>
      </c>
      <c r="R883" s="55" t="n">
        <f aca="false">ROUND(100-I883,2)</f>
        <v>57.44</v>
      </c>
    </row>
    <row r="884" customFormat="false" ht="15" hidden="false" customHeight="true" outlineLevel="0" collapsed="false">
      <c r="A884" s="52" t="s">
        <v>7915</v>
      </c>
      <c r="B884" s="52" t="s">
        <v>15556</v>
      </c>
      <c r="C884" s="52" t="s">
        <v>23</v>
      </c>
      <c r="D884" s="52" t="s">
        <v>10132</v>
      </c>
      <c r="E884" s="52" t="s">
        <v>15550</v>
      </c>
      <c r="F884" s="52" t="s">
        <v>15547</v>
      </c>
      <c r="G884" s="52" t="n">
        <v>46869</v>
      </c>
      <c r="H884" s="52" t="n">
        <v>28580</v>
      </c>
      <c r="I884" s="54" t="n">
        <f aca="false">IF(G884=0,0,ROUND(H884/G884*100,2))</f>
        <v>60.98</v>
      </c>
      <c r="J884" s="52" t="s">
        <v>15548</v>
      </c>
      <c r="K884" s="52" t="n">
        <v>10</v>
      </c>
      <c r="L884" s="52" t="n">
        <v>125</v>
      </c>
      <c r="M884" s="52" t="n">
        <v>0.68</v>
      </c>
      <c r="N884" s="52" t="n">
        <v>354429</v>
      </c>
      <c r="O884" s="52" t="s">
        <v>10061</v>
      </c>
      <c r="P884" s="55" t="n">
        <f aca="false">G884-H884</f>
        <v>18289</v>
      </c>
      <c r="Q884" s="55" t="str">
        <f aca="false">IF(I884&gt;=90,"Over-Utilized",IF(I884&gt;=70,"Optimal","Under-Utilized"))</f>
        <v>Under-Utilized</v>
      </c>
      <c r="R884" s="55" t="n">
        <f aca="false">ROUND(100-I884,2)</f>
        <v>39.02</v>
      </c>
    </row>
    <row r="885" customFormat="false" ht="15" hidden="false" customHeight="true" outlineLevel="0" collapsed="false">
      <c r="A885" s="56" t="s">
        <v>8808</v>
      </c>
      <c r="B885" s="56" t="s">
        <v>15557</v>
      </c>
      <c r="C885" s="56" t="s">
        <v>17</v>
      </c>
      <c r="D885" s="56" t="s">
        <v>10112</v>
      </c>
      <c r="E885" s="56" t="s">
        <v>15560</v>
      </c>
      <c r="F885" s="56" t="s">
        <v>15547</v>
      </c>
      <c r="G885" s="56" t="n">
        <v>8026</v>
      </c>
      <c r="H885" s="56" t="n">
        <v>2509</v>
      </c>
      <c r="I885" s="54" t="n">
        <f aca="false">IF(G885=0,0,ROUND(H885/G885*100,2))</f>
        <v>31.26</v>
      </c>
      <c r="J885" s="56" t="s">
        <v>15551</v>
      </c>
      <c r="K885" s="56" t="n">
        <v>16</v>
      </c>
      <c r="L885" s="56" t="n">
        <v>28</v>
      </c>
      <c r="M885" s="56" t="n">
        <v>3.27</v>
      </c>
      <c r="N885" s="56" t="n">
        <v>290860</v>
      </c>
      <c r="O885" s="56" t="s">
        <v>10061</v>
      </c>
      <c r="P885" s="55" t="n">
        <f aca="false">G885-H885</f>
        <v>5517</v>
      </c>
      <c r="Q885" s="55" t="str">
        <f aca="false">IF(I885&gt;=90,"Over-Utilized",IF(I885&gt;=70,"Optimal","Under-Utilized"))</f>
        <v>Under-Utilized</v>
      </c>
      <c r="R885" s="55" t="n">
        <f aca="false">ROUND(100-I885,2)</f>
        <v>68.74</v>
      </c>
    </row>
    <row r="886" customFormat="false" ht="15" hidden="false" customHeight="true" outlineLevel="0" collapsed="false">
      <c r="A886" s="52" t="s">
        <v>4273</v>
      </c>
      <c r="B886" s="52" t="s">
        <v>15558</v>
      </c>
      <c r="C886" s="52" t="s">
        <v>25</v>
      </c>
      <c r="D886" s="52" t="s">
        <v>10095</v>
      </c>
      <c r="E886" s="52" t="s">
        <v>15554</v>
      </c>
      <c r="F886" s="52" t="s">
        <v>15539</v>
      </c>
      <c r="G886" s="52" t="n">
        <v>37408</v>
      </c>
      <c r="H886" s="52" t="n">
        <v>16754</v>
      </c>
      <c r="I886" s="54" t="n">
        <f aca="false">IF(G886=0,0,ROUND(H886/G886*100,2))</f>
        <v>44.79</v>
      </c>
      <c r="J886" s="52" t="s">
        <v>15551</v>
      </c>
      <c r="K886" s="52" t="n">
        <v>5</v>
      </c>
      <c r="L886" s="52" t="n">
        <v>44</v>
      </c>
      <c r="M886" s="52" t="n">
        <v>4.52</v>
      </c>
      <c r="N886" s="52" t="n">
        <v>281897</v>
      </c>
      <c r="O886" s="52" t="s">
        <v>10066</v>
      </c>
      <c r="P886" s="55" t="n">
        <f aca="false">G886-H886</f>
        <v>20654</v>
      </c>
      <c r="Q886" s="55" t="str">
        <f aca="false">IF(I886&gt;=90,"Over-Utilized",IF(I886&gt;=70,"Optimal","Under-Utilized"))</f>
        <v>Under-Utilized</v>
      </c>
      <c r="R886" s="55" t="n">
        <f aca="false">ROUND(100-I886,2)</f>
        <v>55.21</v>
      </c>
    </row>
    <row r="887" customFormat="false" ht="15" hidden="false" customHeight="true" outlineLevel="0" collapsed="false">
      <c r="A887" s="56" t="s">
        <v>3182</v>
      </c>
      <c r="B887" s="56" t="s">
        <v>15586</v>
      </c>
      <c r="C887" s="56" t="s">
        <v>25</v>
      </c>
      <c r="D887" s="56" t="s">
        <v>10112</v>
      </c>
      <c r="E887" s="56" t="s">
        <v>15560</v>
      </c>
      <c r="F887" s="56" t="s">
        <v>15539</v>
      </c>
      <c r="G887" s="56" t="n">
        <v>40418</v>
      </c>
      <c r="H887" s="56" t="n">
        <v>16666</v>
      </c>
      <c r="I887" s="54" t="n">
        <f aca="false">IF(G887=0,0,ROUND(H887/G887*100,2))</f>
        <v>41.23</v>
      </c>
      <c r="J887" s="56" t="s">
        <v>15548</v>
      </c>
      <c r="K887" s="56" t="n">
        <v>12</v>
      </c>
      <c r="L887" s="56" t="n">
        <v>141</v>
      </c>
      <c r="M887" s="56" t="n">
        <v>2.94</v>
      </c>
      <c r="N887" s="56" t="n">
        <v>316746</v>
      </c>
      <c r="O887" s="56" t="s">
        <v>10061</v>
      </c>
      <c r="P887" s="55" t="n">
        <f aca="false">G887-H887</f>
        <v>23752</v>
      </c>
      <c r="Q887" s="55" t="str">
        <f aca="false">IF(I887&gt;=90,"Over-Utilized",IF(I887&gt;=70,"Optimal","Under-Utilized"))</f>
        <v>Under-Utilized</v>
      </c>
      <c r="R887" s="55" t="n">
        <f aca="false">ROUND(100-I887,2)</f>
        <v>58.77</v>
      </c>
    </row>
    <row r="888" customFormat="false" ht="15" hidden="false" customHeight="true" outlineLevel="0" collapsed="false">
      <c r="A888" s="52" t="s">
        <v>5215</v>
      </c>
      <c r="B888" s="52" t="s">
        <v>15543</v>
      </c>
      <c r="C888" s="52" t="s">
        <v>27</v>
      </c>
      <c r="D888" s="52" t="s">
        <v>10104</v>
      </c>
      <c r="E888" s="52" t="s">
        <v>15560</v>
      </c>
      <c r="F888" s="52" t="s">
        <v>15545</v>
      </c>
      <c r="G888" s="52" t="n">
        <v>43885</v>
      </c>
      <c r="H888" s="52" t="n">
        <v>33583</v>
      </c>
      <c r="I888" s="54" t="n">
        <f aca="false">IF(G888=0,0,ROUND(H888/G888*100,2))</f>
        <v>76.53</v>
      </c>
      <c r="J888" s="52" t="s">
        <v>15548</v>
      </c>
      <c r="K888" s="52" t="n">
        <v>8</v>
      </c>
      <c r="L888" s="52" t="n">
        <v>65</v>
      </c>
      <c r="M888" s="52" t="n">
        <v>1.77</v>
      </c>
      <c r="N888" s="52" t="n">
        <v>427709</v>
      </c>
      <c r="O888" s="52" t="s">
        <v>10061</v>
      </c>
      <c r="P888" s="55" t="n">
        <f aca="false">G888-H888</f>
        <v>10302</v>
      </c>
      <c r="Q888" s="55" t="str">
        <f aca="false">IF(I888&gt;=90,"Over-Utilized",IF(I888&gt;=70,"Optimal","Under-Utilized"))</f>
        <v>Optimal</v>
      </c>
      <c r="R888" s="55" t="n">
        <f aca="false">ROUND(100-I888,2)</f>
        <v>23.47</v>
      </c>
    </row>
    <row r="889" customFormat="false" ht="15" hidden="false" customHeight="true" outlineLevel="0" collapsed="false">
      <c r="A889" s="56" t="s">
        <v>4027</v>
      </c>
      <c r="B889" s="56" t="s">
        <v>15555</v>
      </c>
      <c r="C889" s="56" t="s">
        <v>17</v>
      </c>
      <c r="D889" s="56" t="s">
        <v>10069</v>
      </c>
      <c r="E889" s="56" t="s">
        <v>15542</v>
      </c>
      <c r="F889" s="56" t="s">
        <v>15539</v>
      </c>
      <c r="G889" s="56" t="n">
        <v>37232</v>
      </c>
      <c r="H889" s="56" t="n">
        <v>7660</v>
      </c>
      <c r="I889" s="54" t="n">
        <f aca="false">IF(G889=0,0,ROUND(H889/G889*100,2))</f>
        <v>20.57</v>
      </c>
      <c r="J889" s="56" t="s">
        <v>15548</v>
      </c>
      <c r="K889" s="56" t="n">
        <v>12</v>
      </c>
      <c r="L889" s="56" t="n">
        <v>174</v>
      </c>
      <c r="M889" s="56" t="n">
        <v>2.83</v>
      </c>
      <c r="N889" s="56" t="n">
        <v>420621</v>
      </c>
      <c r="O889" s="56" t="s">
        <v>10066</v>
      </c>
      <c r="P889" s="55" t="n">
        <f aca="false">G889-H889</f>
        <v>29572</v>
      </c>
      <c r="Q889" s="55" t="str">
        <f aca="false">IF(I889&gt;=90,"Over-Utilized",IF(I889&gt;=70,"Optimal","Under-Utilized"))</f>
        <v>Under-Utilized</v>
      </c>
      <c r="R889" s="55" t="n">
        <f aca="false">ROUND(100-I889,2)</f>
        <v>79.43</v>
      </c>
    </row>
    <row r="890" customFormat="false" ht="15" hidden="false" customHeight="true" outlineLevel="0" collapsed="false">
      <c r="A890" s="52" t="s">
        <v>2743</v>
      </c>
      <c r="B890" s="52" t="s">
        <v>15558</v>
      </c>
      <c r="C890" s="52" t="s">
        <v>25</v>
      </c>
      <c r="D890" s="52" t="s">
        <v>10063</v>
      </c>
      <c r="E890" s="52" t="s">
        <v>15550</v>
      </c>
      <c r="F890" s="52" t="s">
        <v>15547</v>
      </c>
      <c r="G890" s="52" t="n">
        <v>39752</v>
      </c>
      <c r="H890" s="52" t="n">
        <v>2792</v>
      </c>
      <c r="I890" s="54" t="n">
        <f aca="false">IF(G890=0,0,ROUND(H890/G890*100,2))</f>
        <v>7.02</v>
      </c>
      <c r="J890" s="52" t="s">
        <v>15548</v>
      </c>
      <c r="K890" s="52" t="n">
        <v>15</v>
      </c>
      <c r="L890" s="52" t="n">
        <v>189</v>
      </c>
      <c r="M890" s="52" t="n">
        <v>2.37</v>
      </c>
      <c r="N890" s="52" t="n">
        <v>186557</v>
      </c>
      <c r="O890" s="52" t="s">
        <v>10061</v>
      </c>
      <c r="P890" s="55" t="n">
        <f aca="false">G890-H890</f>
        <v>36960</v>
      </c>
      <c r="Q890" s="55" t="str">
        <f aca="false">IF(I890&gt;=90,"Over-Utilized",IF(I890&gt;=70,"Optimal","Under-Utilized"))</f>
        <v>Under-Utilized</v>
      </c>
      <c r="R890" s="55" t="n">
        <f aca="false">ROUND(100-I890,2)</f>
        <v>92.98</v>
      </c>
    </row>
    <row r="891" customFormat="false" ht="15" hidden="false" customHeight="true" outlineLevel="0" collapsed="false">
      <c r="A891" s="56" t="s">
        <v>3592</v>
      </c>
      <c r="B891" s="56" t="s">
        <v>15582</v>
      </c>
      <c r="C891" s="56" t="s">
        <v>23</v>
      </c>
      <c r="D891" s="56" t="s">
        <v>10073</v>
      </c>
      <c r="E891" s="56" t="s">
        <v>15542</v>
      </c>
      <c r="F891" s="56" t="s">
        <v>15545</v>
      </c>
      <c r="G891" s="56" t="n">
        <v>42705</v>
      </c>
      <c r="H891" s="56" t="n">
        <v>5220</v>
      </c>
      <c r="I891" s="54" t="n">
        <f aca="false">IF(G891=0,0,ROUND(H891/G891*100,2))</f>
        <v>12.22</v>
      </c>
      <c r="J891" s="56" t="s">
        <v>15540</v>
      </c>
      <c r="K891" s="56" t="n">
        <v>10</v>
      </c>
      <c r="L891" s="56" t="n">
        <v>46</v>
      </c>
      <c r="M891" s="56" t="n">
        <v>2.78</v>
      </c>
      <c r="N891" s="56" t="n">
        <v>117065</v>
      </c>
      <c r="O891" s="56" t="s">
        <v>10061</v>
      </c>
      <c r="P891" s="55" t="n">
        <f aca="false">G891-H891</f>
        <v>37485</v>
      </c>
      <c r="Q891" s="55" t="str">
        <f aca="false">IF(I891&gt;=90,"Over-Utilized",IF(I891&gt;=70,"Optimal","Under-Utilized"))</f>
        <v>Under-Utilized</v>
      </c>
      <c r="R891" s="55" t="n">
        <f aca="false">ROUND(100-I891,2)</f>
        <v>87.78</v>
      </c>
    </row>
    <row r="892" customFormat="false" ht="15" hidden="false" customHeight="true" outlineLevel="0" collapsed="false">
      <c r="A892" s="52" t="s">
        <v>1234</v>
      </c>
      <c r="B892" s="52" t="s">
        <v>15570</v>
      </c>
      <c r="C892" s="52" t="s">
        <v>11</v>
      </c>
      <c r="D892" s="52" t="s">
        <v>10117</v>
      </c>
      <c r="E892" s="52" t="s">
        <v>15560</v>
      </c>
      <c r="F892" s="52" t="s">
        <v>15545</v>
      </c>
      <c r="G892" s="52" t="n">
        <v>35320</v>
      </c>
      <c r="H892" s="52" t="n">
        <v>12761</v>
      </c>
      <c r="I892" s="54" t="n">
        <f aca="false">IF(G892=0,0,ROUND(H892/G892*100,2))</f>
        <v>36.13</v>
      </c>
      <c r="J892" s="52" t="s">
        <v>15540</v>
      </c>
      <c r="K892" s="52" t="n">
        <v>18</v>
      </c>
      <c r="L892" s="52" t="n">
        <v>153</v>
      </c>
      <c r="M892" s="52" t="n">
        <v>4.03</v>
      </c>
      <c r="N892" s="52" t="n">
        <v>168557</v>
      </c>
      <c r="O892" s="52" t="s">
        <v>10061</v>
      </c>
      <c r="P892" s="55" t="n">
        <f aca="false">G892-H892</f>
        <v>22559</v>
      </c>
      <c r="Q892" s="55" t="str">
        <f aca="false">IF(I892&gt;=90,"Over-Utilized",IF(I892&gt;=70,"Optimal","Under-Utilized"))</f>
        <v>Under-Utilized</v>
      </c>
      <c r="R892" s="55" t="n">
        <f aca="false">ROUND(100-I892,2)</f>
        <v>63.87</v>
      </c>
    </row>
    <row r="893" customFormat="false" ht="15" hidden="false" customHeight="true" outlineLevel="0" collapsed="false">
      <c r="A893" s="56" t="s">
        <v>5421</v>
      </c>
      <c r="B893" s="56" t="s">
        <v>15570</v>
      </c>
      <c r="C893" s="56" t="s">
        <v>11</v>
      </c>
      <c r="D893" s="56" t="s">
        <v>10058</v>
      </c>
      <c r="E893" s="56" t="s">
        <v>15544</v>
      </c>
      <c r="F893" s="56" t="s">
        <v>15547</v>
      </c>
      <c r="G893" s="56" t="n">
        <v>5905</v>
      </c>
      <c r="H893" s="56" t="n">
        <v>1710</v>
      </c>
      <c r="I893" s="54" t="n">
        <f aca="false">IF(G893=0,0,ROUND(H893/G893*100,2))</f>
        <v>28.96</v>
      </c>
      <c r="J893" s="56" t="s">
        <v>15548</v>
      </c>
      <c r="K893" s="56" t="n">
        <v>9</v>
      </c>
      <c r="L893" s="56" t="n">
        <v>67</v>
      </c>
      <c r="M893" s="56" t="n">
        <v>0.86</v>
      </c>
      <c r="N893" s="56" t="n">
        <v>429543</v>
      </c>
      <c r="O893" s="56" t="s">
        <v>10066</v>
      </c>
      <c r="P893" s="55" t="n">
        <f aca="false">G893-H893</f>
        <v>4195</v>
      </c>
      <c r="Q893" s="55" t="str">
        <f aca="false">IF(I893&gt;=90,"Over-Utilized",IF(I893&gt;=70,"Optimal","Under-Utilized"))</f>
        <v>Under-Utilized</v>
      </c>
      <c r="R893" s="55" t="n">
        <f aca="false">ROUND(100-I893,2)</f>
        <v>71.04</v>
      </c>
    </row>
    <row r="894" customFormat="false" ht="15" hidden="false" customHeight="true" outlineLevel="0" collapsed="false">
      <c r="A894" s="52" t="s">
        <v>1787</v>
      </c>
      <c r="B894" s="52" t="s">
        <v>15549</v>
      </c>
      <c r="C894" s="52" t="s">
        <v>27</v>
      </c>
      <c r="D894" s="52" t="s">
        <v>10095</v>
      </c>
      <c r="E894" s="52" t="s">
        <v>10063</v>
      </c>
      <c r="F894" s="52" t="s">
        <v>15547</v>
      </c>
      <c r="G894" s="52" t="n">
        <v>28345</v>
      </c>
      <c r="H894" s="52" t="n">
        <v>22806</v>
      </c>
      <c r="I894" s="54" t="n">
        <f aca="false">IF(G894=0,0,ROUND(H894/G894*100,2))</f>
        <v>80.46</v>
      </c>
      <c r="J894" s="52" t="s">
        <v>15540</v>
      </c>
      <c r="K894" s="52" t="n">
        <v>14</v>
      </c>
      <c r="L894" s="52" t="n">
        <v>100</v>
      </c>
      <c r="M894" s="52" t="n">
        <v>2.71</v>
      </c>
      <c r="N894" s="52" t="n">
        <v>437279</v>
      </c>
      <c r="O894" s="52" t="s">
        <v>10061</v>
      </c>
      <c r="P894" s="55" t="n">
        <f aca="false">G894-H894</f>
        <v>5539</v>
      </c>
      <c r="Q894" s="55" t="str">
        <f aca="false">IF(I894&gt;=90,"Over-Utilized",IF(I894&gt;=70,"Optimal","Under-Utilized"))</f>
        <v>Optimal</v>
      </c>
      <c r="R894" s="55" t="n">
        <f aca="false">ROUND(100-I894,2)</f>
        <v>19.54</v>
      </c>
    </row>
    <row r="895" customFormat="false" ht="15" hidden="false" customHeight="true" outlineLevel="0" collapsed="false">
      <c r="A895" s="56" t="s">
        <v>1241</v>
      </c>
      <c r="B895" s="56" t="s">
        <v>15559</v>
      </c>
      <c r="C895" s="56" t="s">
        <v>23</v>
      </c>
      <c r="D895" s="56" t="s">
        <v>10078</v>
      </c>
      <c r="E895" s="56" t="s">
        <v>15554</v>
      </c>
      <c r="F895" s="56" t="s">
        <v>15547</v>
      </c>
      <c r="G895" s="56" t="n">
        <v>2487</v>
      </c>
      <c r="H895" s="56" t="n">
        <v>1469</v>
      </c>
      <c r="I895" s="54" t="n">
        <f aca="false">IF(G895=0,0,ROUND(H895/G895*100,2))</f>
        <v>59.07</v>
      </c>
      <c r="J895" s="56" t="s">
        <v>15540</v>
      </c>
      <c r="K895" s="56" t="n">
        <v>9</v>
      </c>
      <c r="L895" s="56" t="n">
        <v>138</v>
      </c>
      <c r="M895" s="56" t="n">
        <v>3.06</v>
      </c>
      <c r="N895" s="56" t="n">
        <v>389211</v>
      </c>
      <c r="O895" s="56" t="s">
        <v>10061</v>
      </c>
      <c r="P895" s="55" t="n">
        <f aca="false">G895-H895</f>
        <v>1018</v>
      </c>
      <c r="Q895" s="55" t="str">
        <f aca="false">IF(I895&gt;=90,"Over-Utilized",IF(I895&gt;=70,"Optimal","Under-Utilized"))</f>
        <v>Under-Utilized</v>
      </c>
      <c r="R895" s="55" t="n">
        <f aca="false">ROUND(100-I895,2)</f>
        <v>40.93</v>
      </c>
    </row>
    <row r="896" customFormat="false" ht="15" hidden="false" customHeight="true" outlineLevel="0" collapsed="false">
      <c r="A896" s="52" t="s">
        <v>9809</v>
      </c>
      <c r="B896" s="52" t="s">
        <v>15575</v>
      </c>
      <c r="C896" s="52" t="s">
        <v>20</v>
      </c>
      <c r="D896" s="52" t="s">
        <v>10069</v>
      </c>
      <c r="E896" s="52" t="s">
        <v>15560</v>
      </c>
      <c r="F896" s="52" t="s">
        <v>15539</v>
      </c>
      <c r="G896" s="52" t="n">
        <v>7581</v>
      </c>
      <c r="H896" s="52" t="n">
        <v>3559</v>
      </c>
      <c r="I896" s="54" t="n">
        <f aca="false">IF(G896=0,0,ROUND(H896/G896*100,2))</f>
        <v>46.95</v>
      </c>
      <c r="J896" s="52" t="s">
        <v>15540</v>
      </c>
      <c r="K896" s="52" t="n">
        <v>6</v>
      </c>
      <c r="L896" s="52" t="n">
        <v>195</v>
      </c>
      <c r="M896" s="52" t="n">
        <v>3.68</v>
      </c>
      <c r="N896" s="52" t="n">
        <v>303593</v>
      </c>
      <c r="O896" s="52" t="s">
        <v>10061</v>
      </c>
      <c r="P896" s="55" t="n">
        <f aca="false">G896-H896</f>
        <v>4022</v>
      </c>
      <c r="Q896" s="55" t="str">
        <f aca="false">IF(I896&gt;=90,"Over-Utilized",IF(I896&gt;=70,"Optimal","Under-Utilized"))</f>
        <v>Under-Utilized</v>
      </c>
      <c r="R896" s="55" t="n">
        <f aca="false">ROUND(100-I896,2)</f>
        <v>53.05</v>
      </c>
    </row>
    <row r="897" customFormat="false" ht="15" hidden="false" customHeight="true" outlineLevel="0" collapsed="false">
      <c r="A897" s="56" t="s">
        <v>2531</v>
      </c>
      <c r="B897" s="56" t="s">
        <v>15582</v>
      </c>
      <c r="C897" s="56" t="s">
        <v>23</v>
      </c>
      <c r="D897" s="56" t="s">
        <v>10058</v>
      </c>
      <c r="E897" s="56" t="s">
        <v>15542</v>
      </c>
      <c r="F897" s="56" t="s">
        <v>15547</v>
      </c>
      <c r="G897" s="56" t="n">
        <v>9531</v>
      </c>
      <c r="H897" s="56" t="n">
        <v>2382</v>
      </c>
      <c r="I897" s="54" t="n">
        <f aca="false">IF(G897=0,0,ROUND(H897/G897*100,2))</f>
        <v>24.99</v>
      </c>
      <c r="J897" s="56" t="s">
        <v>15540</v>
      </c>
      <c r="K897" s="56" t="n">
        <v>19</v>
      </c>
      <c r="L897" s="56" t="n">
        <v>135</v>
      </c>
      <c r="M897" s="56" t="n">
        <v>2.23</v>
      </c>
      <c r="N897" s="56" t="n">
        <v>92311</v>
      </c>
      <c r="O897" s="56" t="s">
        <v>10061</v>
      </c>
      <c r="P897" s="55" t="n">
        <f aca="false">G897-H897</f>
        <v>7149</v>
      </c>
      <c r="Q897" s="55" t="str">
        <f aca="false">IF(I897&gt;=90,"Over-Utilized",IF(I897&gt;=70,"Optimal","Under-Utilized"))</f>
        <v>Under-Utilized</v>
      </c>
      <c r="R897" s="55" t="n">
        <f aca="false">ROUND(100-I897,2)</f>
        <v>75.01</v>
      </c>
    </row>
    <row r="898" customFormat="false" ht="15" hidden="false" customHeight="true" outlineLevel="0" collapsed="false">
      <c r="A898" s="52" t="s">
        <v>7360</v>
      </c>
      <c r="B898" s="52" t="s">
        <v>15569</v>
      </c>
      <c r="C898" s="52" t="s">
        <v>14</v>
      </c>
      <c r="D898" s="52" t="s">
        <v>10069</v>
      </c>
      <c r="E898" s="52" t="s">
        <v>15554</v>
      </c>
      <c r="F898" s="52" t="s">
        <v>15545</v>
      </c>
      <c r="G898" s="52" t="n">
        <v>7470</v>
      </c>
      <c r="H898" s="52" t="n">
        <v>2082</v>
      </c>
      <c r="I898" s="54" t="n">
        <f aca="false">IF(G898=0,0,ROUND(H898/G898*100,2))</f>
        <v>27.87</v>
      </c>
      <c r="J898" s="52" t="s">
        <v>15540</v>
      </c>
      <c r="K898" s="52" t="n">
        <v>12</v>
      </c>
      <c r="L898" s="52" t="n">
        <v>149</v>
      </c>
      <c r="M898" s="52" t="n">
        <v>2.29</v>
      </c>
      <c r="N898" s="52" t="n">
        <v>276793</v>
      </c>
      <c r="O898" s="52" t="s">
        <v>10061</v>
      </c>
      <c r="P898" s="55" t="n">
        <f aca="false">G898-H898</f>
        <v>5388</v>
      </c>
      <c r="Q898" s="55" t="str">
        <f aca="false">IF(I898&gt;=90,"Over-Utilized",IF(I898&gt;=70,"Optimal","Under-Utilized"))</f>
        <v>Under-Utilized</v>
      </c>
      <c r="R898" s="55" t="n">
        <f aca="false">ROUND(100-I898,2)</f>
        <v>72.13</v>
      </c>
    </row>
    <row r="899" customFormat="false" ht="15" hidden="false" customHeight="true" outlineLevel="0" collapsed="false">
      <c r="A899" s="56" t="s">
        <v>4418</v>
      </c>
      <c r="B899" s="56" t="s">
        <v>15564</v>
      </c>
      <c r="C899" s="56" t="s">
        <v>20</v>
      </c>
      <c r="D899" s="56" t="s">
        <v>10078</v>
      </c>
      <c r="E899" s="56" t="s">
        <v>15550</v>
      </c>
      <c r="F899" s="56" t="s">
        <v>15545</v>
      </c>
      <c r="G899" s="56" t="n">
        <v>22162</v>
      </c>
      <c r="H899" s="56" t="n">
        <v>16815</v>
      </c>
      <c r="I899" s="54" t="n">
        <f aca="false">IF(G899=0,0,ROUND(H899/G899*100,2))</f>
        <v>75.87</v>
      </c>
      <c r="J899" s="56" t="s">
        <v>15548</v>
      </c>
      <c r="K899" s="56" t="n">
        <v>18</v>
      </c>
      <c r="L899" s="56" t="n">
        <v>66</v>
      </c>
      <c r="M899" s="56" t="n">
        <v>2.16</v>
      </c>
      <c r="N899" s="56" t="n">
        <v>335070</v>
      </c>
      <c r="O899" s="56" t="s">
        <v>10061</v>
      </c>
      <c r="P899" s="55" t="n">
        <f aca="false">G899-H899</f>
        <v>5347</v>
      </c>
      <c r="Q899" s="55" t="str">
        <f aca="false">IF(I899&gt;=90,"Over-Utilized",IF(I899&gt;=70,"Optimal","Under-Utilized"))</f>
        <v>Optimal</v>
      </c>
      <c r="R899" s="55" t="n">
        <f aca="false">ROUND(100-I899,2)</f>
        <v>24.13</v>
      </c>
    </row>
    <row r="900" customFormat="false" ht="15" hidden="false" customHeight="true" outlineLevel="0" collapsed="false">
      <c r="A900" s="52" t="s">
        <v>1425</v>
      </c>
      <c r="B900" s="52" t="s">
        <v>15573</v>
      </c>
      <c r="C900" s="52" t="s">
        <v>25</v>
      </c>
      <c r="D900" s="52" t="s">
        <v>10104</v>
      </c>
      <c r="E900" s="52" t="s">
        <v>15554</v>
      </c>
      <c r="F900" s="52" t="s">
        <v>15539</v>
      </c>
      <c r="G900" s="52" t="n">
        <v>10224</v>
      </c>
      <c r="H900" s="52" t="n">
        <v>8063</v>
      </c>
      <c r="I900" s="54" t="n">
        <f aca="false">IF(G900=0,0,ROUND(H900/G900*100,2))</f>
        <v>78.86</v>
      </c>
      <c r="J900" s="52" t="s">
        <v>15551</v>
      </c>
      <c r="K900" s="52" t="n">
        <v>18</v>
      </c>
      <c r="L900" s="52" t="n">
        <v>41</v>
      </c>
      <c r="M900" s="52" t="n">
        <v>3.15</v>
      </c>
      <c r="N900" s="52" t="n">
        <v>56830</v>
      </c>
      <c r="O900" s="52" t="s">
        <v>10066</v>
      </c>
      <c r="P900" s="55" t="n">
        <f aca="false">G900-H900</f>
        <v>2161</v>
      </c>
      <c r="Q900" s="55" t="str">
        <f aca="false">IF(I900&gt;=90,"Over-Utilized",IF(I900&gt;=70,"Optimal","Under-Utilized"))</f>
        <v>Optimal</v>
      </c>
      <c r="R900" s="55" t="n">
        <f aca="false">ROUND(100-I900,2)</f>
        <v>21.14</v>
      </c>
    </row>
    <row r="901" customFormat="false" ht="15" hidden="false" customHeight="true" outlineLevel="0" collapsed="false">
      <c r="A901" s="56" t="s">
        <v>499</v>
      </c>
      <c r="B901" s="56" t="s">
        <v>15552</v>
      </c>
      <c r="C901" s="56" t="s">
        <v>27</v>
      </c>
      <c r="D901" s="56" t="s">
        <v>10117</v>
      </c>
      <c r="E901" s="56" t="s">
        <v>15554</v>
      </c>
      <c r="F901" s="56" t="s">
        <v>15539</v>
      </c>
      <c r="G901" s="56" t="n">
        <v>25962</v>
      </c>
      <c r="H901" s="56" t="n">
        <v>20394</v>
      </c>
      <c r="I901" s="54" t="n">
        <f aca="false">IF(G901=0,0,ROUND(H901/G901*100,2))</f>
        <v>78.55</v>
      </c>
      <c r="J901" s="56" t="s">
        <v>15551</v>
      </c>
      <c r="K901" s="56" t="n">
        <v>15</v>
      </c>
      <c r="L901" s="56" t="n">
        <v>46</v>
      </c>
      <c r="M901" s="56" t="n">
        <v>4.78</v>
      </c>
      <c r="N901" s="56" t="n">
        <v>246016</v>
      </c>
      <c r="O901" s="56" t="s">
        <v>10061</v>
      </c>
      <c r="P901" s="55" t="n">
        <f aca="false">G901-H901</f>
        <v>5568</v>
      </c>
      <c r="Q901" s="55" t="str">
        <f aca="false">IF(I901&gt;=90,"Over-Utilized",IF(I901&gt;=70,"Optimal","Under-Utilized"))</f>
        <v>Optimal</v>
      </c>
      <c r="R901" s="55" t="n">
        <f aca="false">ROUND(100-I901,2)</f>
        <v>21.45</v>
      </c>
    </row>
    <row r="902" customFormat="false" ht="15" hidden="false" customHeight="true" outlineLevel="0" collapsed="false">
      <c r="A902" s="52" t="s">
        <v>4670</v>
      </c>
      <c r="B902" s="52" t="s">
        <v>15559</v>
      </c>
      <c r="C902" s="52" t="s">
        <v>23</v>
      </c>
      <c r="D902" s="52" t="s">
        <v>10132</v>
      </c>
      <c r="E902" s="52" t="s">
        <v>15560</v>
      </c>
      <c r="F902" s="52" t="s">
        <v>15547</v>
      </c>
      <c r="G902" s="52" t="n">
        <v>16728</v>
      </c>
      <c r="H902" s="52" t="n">
        <v>7088</v>
      </c>
      <c r="I902" s="54" t="n">
        <f aca="false">IF(G902=0,0,ROUND(H902/G902*100,2))</f>
        <v>42.37</v>
      </c>
      <c r="J902" s="52" t="s">
        <v>15540</v>
      </c>
      <c r="K902" s="52" t="n">
        <v>12</v>
      </c>
      <c r="L902" s="52" t="n">
        <v>69</v>
      </c>
      <c r="M902" s="52" t="n">
        <v>4.58</v>
      </c>
      <c r="N902" s="52" t="n">
        <v>105245</v>
      </c>
      <c r="O902" s="52" t="s">
        <v>10061</v>
      </c>
      <c r="P902" s="55" t="n">
        <f aca="false">G902-H902</f>
        <v>9640</v>
      </c>
      <c r="Q902" s="55" t="str">
        <f aca="false">IF(I902&gt;=90,"Over-Utilized",IF(I902&gt;=70,"Optimal","Under-Utilized"))</f>
        <v>Under-Utilized</v>
      </c>
      <c r="R902" s="55" t="n">
        <f aca="false">ROUND(100-I902,2)</f>
        <v>57.63</v>
      </c>
    </row>
    <row r="903" customFormat="false" ht="15" hidden="false" customHeight="true" outlineLevel="0" collapsed="false">
      <c r="A903" s="56" t="s">
        <v>1288</v>
      </c>
      <c r="B903" s="56" t="s">
        <v>15565</v>
      </c>
      <c r="C903" s="56" t="s">
        <v>11</v>
      </c>
      <c r="D903" s="56" t="s">
        <v>10069</v>
      </c>
      <c r="E903" s="56" t="s">
        <v>10063</v>
      </c>
      <c r="F903" s="56" t="s">
        <v>15545</v>
      </c>
      <c r="G903" s="56" t="n">
        <v>49465</v>
      </c>
      <c r="H903" s="56" t="n">
        <v>40102</v>
      </c>
      <c r="I903" s="54" t="n">
        <f aca="false">IF(G903=0,0,ROUND(H903/G903*100,2))</f>
        <v>81.07</v>
      </c>
      <c r="J903" s="56" t="s">
        <v>15551</v>
      </c>
      <c r="K903" s="56" t="n">
        <v>3</v>
      </c>
      <c r="L903" s="56" t="n">
        <v>51</v>
      </c>
      <c r="M903" s="56" t="n">
        <v>4.57</v>
      </c>
      <c r="N903" s="56" t="n">
        <v>402541</v>
      </c>
      <c r="O903" s="56" t="s">
        <v>10061</v>
      </c>
      <c r="P903" s="55" t="n">
        <f aca="false">G903-H903</f>
        <v>9363</v>
      </c>
      <c r="Q903" s="55" t="str">
        <f aca="false">IF(I903&gt;=90,"Over-Utilized",IF(I903&gt;=70,"Optimal","Under-Utilized"))</f>
        <v>Optimal</v>
      </c>
      <c r="R903" s="55" t="n">
        <f aca="false">ROUND(100-I903,2)</f>
        <v>18.93</v>
      </c>
    </row>
    <row r="904" customFormat="false" ht="15" hidden="false" customHeight="true" outlineLevel="0" collapsed="false">
      <c r="A904" s="52" t="s">
        <v>1557</v>
      </c>
      <c r="B904" s="52" t="s">
        <v>15570</v>
      </c>
      <c r="C904" s="52" t="s">
        <v>11</v>
      </c>
      <c r="D904" s="52" t="s">
        <v>10095</v>
      </c>
      <c r="E904" s="52" t="s">
        <v>15560</v>
      </c>
      <c r="F904" s="52" t="s">
        <v>15539</v>
      </c>
      <c r="G904" s="52" t="n">
        <v>2163</v>
      </c>
      <c r="H904" s="52" t="n">
        <v>480</v>
      </c>
      <c r="I904" s="54" t="n">
        <f aca="false">IF(G904=0,0,ROUND(H904/G904*100,2))</f>
        <v>22.19</v>
      </c>
      <c r="J904" s="52" t="s">
        <v>15548</v>
      </c>
      <c r="K904" s="52" t="n">
        <v>15</v>
      </c>
      <c r="L904" s="52" t="n">
        <v>43</v>
      </c>
      <c r="M904" s="52" t="n">
        <v>3.04</v>
      </c>
      <c r="N904" s="52" t="n">
        <v>213285</v>
      </c>
      <c r="O904" s="52" t="s">
        <v>10061</v>
      </c>
      <c r="P904" s="55" t="n">
        <f aca="false">G904-H904</f>
        <v>1683</v>
      </c>
      <c r="Q904" s="55" t="str">
        <f aca="false">IF(I904&gt;=90,"Over-Utilized",IF(I904&gt;=70,"Optimal","Under-Utilized"))</f>
        <v>Under-Utilized</v>
      </c>
      <c r="R904" s="55" t="n">
        <f aca="false">ROUND(100-I904,2)</f>
        <v>77.81</v>
      </c>
    </row>
    <row r="905" customFormat="false" ht="15" hidden="false" customHeight="true" outlineLevel="0" collapsed="false">
      <c r="A905" s="56" t="s">
        <v>6008</v>
      </c>
      <c r="B905" s="56" t="s">
        <v>15559</v>
      </c>
      <c r="C905" s="56" t="s">
        <v>23</v>
      </c>
      <c r="D905" s="56" t="s">
        <v>10073</v>
      </c>
      <c r="E905" s="56" t="s">
        <v>15554</v>
      </c>
      <c r="F905" s="56" t="s">
        <v>15545</v>
      </c>
      <c r="G905" s="56" t="n">
        <v>26334</v>
      </c>
      <c r="H905" s="56" t="n">
        <v>21944</v>
      </c>
      <c r="I905" s="54" t="n">
        <f aca="false">IF(G905=0,0,ROUND(H905/G905*100,2))</f>
        <v>83.33</v>
      </c>
      <c r="J905" s="56" t="s">
        <v>15548</v>
      </c>
      <c r="K905" s="56" t="n">
        <v>13</v>
      </c>
      <c r="L905" s="56" t="n">
        <v>180</v>
      </c>
      <c r="M905" s="56" t="n">
        <v>1.46</v>
      </c>
      <c r="N905" s="56" t="n">
        <v>92967</v>
      </c>
      <c r="O905" s="56" t="s">
        <v>10061</v>
      </c>
      <c r="P905" s="55" t="n">
        <f aca="false">G905-H905</f>
        <v>4390</v>
      </c>
      <c r="Q905" s="55" t="str">
        <f aca="false">IF(I905&gt;=90,"Over-Utilized",IF(I905&gt;=70,"Optimal","Under-Utilized"))</f>
        <v>Optimal</v>
      </c>
      <c r="R905" s="55" t="n">
        <f aca="false">ROUND(100-I905,2)</f>
        <v>16.67</v>
      </c>
    </row>
    <row r="906" customFormat="false" ht="15" hidden="false" customHeight="true" outlineLevel="0" collapsed="false">
      <c r="A906" s="52" t="s">
        <v>8019</v>
      </c>
      <c r="B906" s="52" t="s">
        <v>15561</v>
      </c>
      <c r="C906" s="52" t="s">
        <v>20</v>
      </c>
      <c r="D906" s="52" t="s">
        <v>10058</v>
      </c>
      <c r="E906" s="52" t="s">
        <v>10063</v>
      </c>
      <c r="F906" s="52" t="s">
        <v>15547</v>
      </c>
      <c r="G906" s="52" t="n">
        <v>17168</v>
      </c>
      <c r="H906" s="52" t="n">
        <v>10479</v>
      </c>
      <c r="I906" s="54" t="n">
        <f aca="false">IF(G906=0,0,ROUND(H906/G906*100,2))</f>
        <v>61.04</v>
      </c>
      <c r="J906" s="52" t="s">
        <v>15548</v>
      </c>
      <c r="K906" s="52" t="n">
        <v>9</v>
      </c>
      <c r="L906" s="52" t="n">
        <v>198</v>
      </c>
      <c r="M906" s="52" t="n">
        <v>3.65</v>
      </c>
      <c r="N906" s="52" t="n">
        <v>422142</v>
      </c>
      <c r="O906" s="52" t="s">
        <v>10066</v>
      </c>
      <c r="P906" s="55" t="n">
        <f aca="false">G906-H906</f>
        <v>6689</v>
      </c>
      <c r="Q906" s="55" t="str">
        <f aca="false">IF(I906&gt;=90,"Over-Utilized",IF(I906&gt;=70,"Optimal","Under-Utilized"))</f>
        <v>Under-Utilized</v>
      </c>
      <c r="R906" s="55" t="n">
        <f aca="false">ROUND(100-I906,2)</f>
        <v>38.96</v>
      </c>
    </row>
    <row r="907" customFormat="false" ht="15" hidden="false" customHeight="true" outlineLevel="0" collapsed="false">
      <c r="A907" s="56" t="s">
        <v>3530</v>
      </c>
      <c r="B907" s="56" t="s">
        <v>15541</v>
      </c>
      <c r="C907" s="56" t="s">
        <v>25</v>
      </c>
      <c r="D907" s="56" t="s">
        <v>10078</v>
      </c>
      <c r="E907" s="56" t="s">
        <v>10063</v>
      </c>
      <c r="F907" s="56" t="s">
        <v>15547</v>
      </c>
      <c r="G907" s="56" t="n">
        <v>44449</v>
      </c>
      <c r="H907" s="56" t="n">
        <v>28280</v>
      </c>
      <c r="I907" s="54" t="n">
        <f aca="false">IF(G907=0,0,ROUND(H907/G907*100,2))</f>
        <v>63.62</v>
      </c>
      <c r="J907" s="56" t="s">
        <v>15540</v>
      </c>
      <c r="K907" s="56" t="n">
        <v>15</v>
      </c>
      <c r="L907" s="56" t="n">
        <v>173</v>
      </c>
      <c r="M907" s="56" t="n">
        <v>2.69</v>
      </c>
      <c r="N907" s="56" t="n">
        <v>385110</v>
      </c>
      <c r="O907" s="56" t="s">
        <v>10066</v>
      </c>
      <c r="P907" s="55" t="n">
        <f aca="false">G907-H907</f>
        <v>16169</v>
      </c>
      <c r="Q907" s="55" t="str">
        <f aca="false">IF(I907&gt;=90,"Over-Utilized",IF(I907&gt;=70,"Optimal","Under-Utilized"))</f>
        <v>Under-Utilized</v>
      </c>
      <c r="R907" s="55" t="n">
        <f aca="false">ROUND(100-I907,2)</f>
        <v>36.38</v>
      </c>
    </row>
    <row r="908" customFormat="false" ht="15" hidden="false" customHeight="true" outlineLevel="0" collapsed="false">
      <c r="A908" s="52" t="s">
        <v>2721</v>
      </c>
      <c r="B908" s="52" t="s">
        <v>15583</v>
      </c>
      <c r="C908" s="52" t="s">
        <v>14</v>
      </c>
      <c r="D908" s="52" t="s">
        <v>10112</v>
      </c>
      <c r="E908" s="52" t="s">
        <v>15560</v>
      </c>
      <c r="F908" s="52" t="s">
        <v>15547</v>
      </c>
      <c r="G908" s="52" t="n">
        <v>43329</v>
      </c>
      <c r="H908" s="52" t="n">
        <v>9196</v>
      </c>
      <c r="I908" s="54" t="n">
        <f aca="false">IF(G908=0,0,ROUND(H908/G908*100,2))</f>
        <v>21.22</v>
      </c>
      <c r="J908" s="52" t="s">
        <v>15551</v>
      </c>
      <c r="K908" s="52" t="n">
        <v>3</v>
      </c>
      <c r="L908" s="52" t="n">
        <v>85</v>
      </c>
      <c r="M908" s="52" t="n">
        <v>0.51</v>
      </c>
      <c r="N908" s="52" t="n">
        <v>153708</v>
      </c>
      <c r="O908" s="52" t="s">
        <v>10061</v>
      </c>
      <c r="P908" s="55" t="n">
        <f aca="false">G908-H908</f>
        <v>34133</v>
      </c>
      <c r="Q908" s="55" t="str">
        <f aca="false">IF(I908&gt;=90,"Over-Utilized",IF(I908&gt;=70,"Optimal","Under-Utilized"))</f>
        <v>Under-Utilized</v>
      </c>
      <c r="R908" s="55" t="n">
        <f aca="false">ROUND(100-I908,2)</f>
        <v>78.78</v>
      </c>
    </row>
    <row r="909" customFormat="false" ht="15" hidden="false" customHeight="true" outlineLevel="0" collapsed="false">
      <c r="A909" s="56" t="s">
        <v>2388</v>
      </c>
      <c r="B909" s="56" t="s">
        <v>15559</v>
      </c>
      <c r="C909" s="56" t="s">
        <v>23</v>
      </c>
      <c r="D909" s="56" t="s">
        <v>10117</v>
      </c>
      <c r="E909" s="56" t="s">
        <v>15542</v>
      </c>
      <c r="F909" s="56" t="s">
        <v>15547</v>
      </c>
      <c r="G909" s="56" t="n">
        <v>49606</v>
      </c>
      <c r="H909" s="56" t="n">
        <v>30988</v>
      </c>
      <c r="I909" s="54" t="n">
        <f aca="false">IF(G909=0,0,ROUND(H909/G909*100,2))</f>
        <v>62.47</v>
      </c>
      <c r="J909" s="56" t="s">
        <v>15548</v>
      </c>
      <c r="K909" s="56" t="n">
        <v>19</v>
      </c>
      <c r="L909" s="56" t="n">
        <v>124</v>
      </c>
      <c r="M909" s="56" t="n">
        <v>2.61</v>
      </c>
      <c r="N909" s="56" t="n">
        <v>264055</v>
      </c>
      <c r="O909" s="56" t="s">
        <v>10061</v>
      </c>
      <c r="P909" s="55" t="n">
        <f aca="false">G909-H909</f>
        <v>18618</v>
      </c>
      <c r="Q909" s="55" t="str">
        <f aca="false">IF(I909&gt;=90,"Over-Utilized",IF(I909&gt;=70,"Optimal","Under-Utilized"))</f>
        <v>Under-Utilized</v>
      </c>
      <c r="R909" s="55" t="n">
        <f aca="false">ROUND(100-I909,2)</f>
        <v>37.53</v>
      </c>
    </row>
    <row r="910" customFormat="false" ht="15" hidden="false" customHeight="true" outlineLevel="0" collapsed="false">
      <c r="A910" s="52" t="s">
        <v>3432</v>
      </c>
      <c r="B910" s="52" t="s">
        <v>15575</v>
      </c>
      <c r="C910" s="52" t="s">
        <v>20</v>
      </c>
      <c r="D910" s="52" t="s">
        <v>10117</v>
      </c>
      <c r="E910" s="52" t="s">
        <v>15550</v>
      </c>
      <c r="F910" s="52" t="s">
        <v>15545</v>
      </c>
      <c r="G910" s="52" t="n">
        <v>15528</v>
      </c>
      <c r="H910" s="52" t="n">
        <v>3386</v>
      </c>
      <c r="I910" s="54" t="n">
        <f aca="false">IF(G910=0,0,ROUND(H910/G910*100,2))</f>
        <v>21.81</v>
      </c>
      <c r="J910" s="52" t="s">
        <v>15548</v>
      </c>
      <c r="K910" s="52" t="n">
        <v>20</v>
      </c>
      <c r="L910" s="52" t="n">
        <v>67</v>
      </c>
      <c r="M910" s="52" t="n">
        <v>4.74</v>
      </c>
      <c r="N910" s="52" t="n">
        <v>108352</v>
      </c>
      <c r="O910" s="52" t="s">
        <v>10061</v>
      </c>
      <c r="P910" s="55" t="n">
        <f aca="false">G910-H910</f>
        <v>12142</v>
      </c>
      <c r="Q910" s="55" t="str">
        <f aca="false">IF(I910&gt;=90,"Over-Utilized",IF(I910&gt;=70,"Optimal","Under-Utilized"))</f>
        <v>Under-Utilized</v>
      </c>
      <c r="R910" s="55" t="n">
        <f aca="false">ROUND(100-I910,2)</f>
        <v>78.19</v>
      </c>
    </row>
    <row r="911" customFormat="false" ht="15" hidden="false" customHeight="true" outlineLevel="0" collapsed="false">
      <c r="A911" s="56" t="s">
        <v>2671</v>
      </c>
      <c r="B911" s="56" t="s">
        <v>15581</v>
      </c>
      <c r="C911" s="56" t="s">
        <v>23</v>
      </c>
      <c r="D911" s="56" t="s">
        <v>10095</v>
      </c>
      <c r="E911" s="56" t="s">
        <v>15550</v>
      </c>
      <c r="F911" s="56" t="s">
        <v>15545</v>
      </c>
      <c r="G911" s="56" t="n">
        <v>24598</v>
      </c>
      <c r="H911" s="56" t="n">
        <v>16439</v>
      </c>
      <c r="I911" s="54" t="n">
        <f aca="false">IF(G911=0,0,ROUND(H911/G911*100,2))</f>
        <v>66.83</v>
      </c>
      <c r="J911" s="56" t="s">
        <v>15540</v>
      </c>
      <c r="K911" s="56" t="n">
        <v>10</v>
      </c>
      <c r="L911" s="56" t="n">
        <v>102</v>
      </c>
      <c r="M911" s="56" t="n">
        <v>2.51</v>
      </c>
      <c r="N911" s="56" t="n">
        <v>202585</v>
      </c>
      <c r="O911" s="56" t="s">
        <v>10061</v>
      </c>
      <c r="P911" s="55" t="n">
        <f aca="false">G911-H911</f>
        <v>8159</v>
      </c>
      <c r="Q911" s="55" t="str">
        <f aca="false">IF(I911&gt;=90,"Over-Utilized",IF(I911&gt;=70,"Optimal","Under-Utilized"))</f>
        <v>Under-Utilized</v>
      </c>
      <c r="R911" s="55" t="n">
        <f aca="false">ROUND(100-I911,2)</f>
        <v>33.17</v>
      </c>
    </row>
    <row r="912" customFormat="false" ht="15" hidden="false" customHeight="true" outlineLevel="0" collapsed="false">
      <c r="A912" s="52" t="s">
        <v>1008</v>
      </c>
      <c r="B912" s="52" t="s">
        <v>15557</v>
      </c>
      <c r="C912" s="52" t="s">
        <v>17</v>
      </c>
      <c r="D912" s="52" t="s">
        <v>10069</v>
      </c>
      <c r="E912" s="52" t="s">
        <v>15550</v>
      </c>
      <c r="F912" s="52" t="s">
        <v>15547</v>
      </c>
      <c r="G912" s="52" t="n">
        <v>44146</v>
      </c>
      <c r="H912" s="52" t="n">
        <v>34455</v>
      </c>
      <c r="I912" s="54" t="n">
        <f aca="false">IF(G912=0,0,ROUND(H912/G912*100,2))</f>
        <v>78.05</v>
      </c>
      <c r="J912" s="52" t="s">
        <v>15548</v>
      </c>
      <c r="K912" s="52" t="n">
        <v>11</v>
      </c>
      <c r="L912" s="52" t="n">
        <v>144</v>
      </c>
      <c r="M912" s="52" t="n">
        <v>1.89</v>
      </c>
      <c r="N912" s="52" t="n">
        <v>497876</v>
      </c>
      <c r="O912" s="52" t="s">
        <v>10061</v>
      </c>
      <c r="P912" s="55" t="n">
        <f aca="false">G912-H912</f>
        <v>9691</v>
      </c>
      <c r="Q912" s="55" t="str">
        <f aca="false">IF(I912&gt;=90,"Over-Utilized",IF(I912&gt;=70,"Optimal","Under-Utilized"))</f>
        <v>Optimal</v>
      </c>
      <c r="R912" s="55" t="n">
        <f aca="false">ROUND(100-I912,2)</f>
        <v>21.95</v>
      </c>
    </row>
    <row r="913" customFormat="false" ht="15" hidden="false" customHeight="true" outlineLevel="0" collapsed="false">
      <c r="A913" s="56" t="s">
        <v>2509</v>
      </c>
      <c r="B913" s="56" t="s">
        <v>15574</v>
      </c>
      <c r="C913" s="56" t="s">
        <v>20</v>
      </c>
      <c r="D913" s="56" t="s">
        <v>10132</v>
      </c>
      <c r="E913" s="56" t="s">
        <v>15544</v>
      </c>
      <c r="F913" s="56" t="s">
        <v>15545</v>
      </c>
      <c r="G913" s="56" t="n">
        <v>25802</v>
      </c>
      <c r="H913" s="56" t="n">
        <v>6512</v>
      </c>
      <c r="I913" s="54" t="n">
        <f aca="false">IF(G913=0,0,ROUND(H913/G913*100,2))</f>
        <v>25.24</v>
      </c>
      <c r="J913" s="56" t="s">
        <v>15551</v>
      </c>
      <c r="K913" s="56" t="n">
        <v>19</v>
      </c>
      <c r="L913" s="56" t="n">
        <v>135</v>
      </c>
      <c r="M913" s="56" t="n">
        <v>2.94</v>
      </c>
      <c r="N913" s="56" t="n">
        <v>277474</v>
      </c>
      <c r="O913" s="56" t="s">
        <v>10061</v>
      </c>
      <c r="P913" s="55" t="n">
        <f aca="false">G913-H913</f>
        <v>19290</v>
      </c>
      <c r="Q913" s="55" t="str">
        <f aca="false">IF(I913&gt;=90,"Over-Utilized",IF(I913&gt;=70,"Optimal","Under-Utilized"))</f>
        <v>Under-Utilized</v>
      </c>
      <c r="R913" s="55" t="n">
        <f aca="false">ROUND(100-I913,2)</f>
        <v>74.76</v>
      </c>
    </row>
    <row r="914" customFormat="false" ht="15" hidden="false" customHeight="true" outlineLevel="0" collapsed="false">
      <c r="A914" s="52" t="s">
        <v>4485</v>
      </c>
      <c r="B914" s="52" t="s">
        <v>15556</v>
      </c>
      <c r="C914" s="52" t="s">
        <v>23</v>
      </c>
      <c r="D914" s="52" t="s">
        <v>10095</v>
      </c>
      <c r="E914" s="52" t="s">
        <v>15554</v>
      </c>
      <c r="F914" s="52" t="s">
        <v>15539</v>
      </c>
      <c r="G914" s="52" t="n">
        <v>2036</v>
      </c>
      <c r="H914" s="52" t="n">
        <v>1852</v>
      </c>
      <c r="I914" s="54" t="n">
        <f aca="false">IF(G914=0,0,ROUND(H914/G914*100,2))</f>
        <v>90.96</v>
      </c>
      <c r="J914" s="52" t="s">
        <v>15551</v>
      </c>
      <c r="K914" s="52" t="n">
        <v>20</v>
      </c>
      <c r="L914" s="52" t="n">
        <v>153</v>
      </c>
      <c r="M914" s="52" t="n">
        <v>1.61</v>
      </c>
      <c r="N914" s="52" t="n">
        <v>348524</v>
      </c>
      <c r="O914" s="52" t="s">
        <v>10061</v>
      </c>
      <c r="P914" s="55" t="n">
        <f aca="false">G914-H914</f>
        <v>184</v>
      </c>
      <c r="Q914" s="55" t="str">
        <f aca="false">IF(I914&gt;=90,"Over-Utilized",IF(I914&gt;=70,"Optimal","Under-Utilized"))</f>
        <v>Over-Utilized</v>
      </c>
      <c r="R914" s="55" t="n">
        <f aca="false">ROUND(100-I914,2)</f>
        <v>9.04</v>
      </c>
    </row>
    <row r="915" customFormat="false" ht="15" hidden="false" customHeight="true" outlineLevel="0" collapsed="false">
      <c r="A915" s="56" t="s">
        <v>3851</v>
      </c>
      <c r="B915" s="56" t="s">
        <v>15563</v>
      </c>
      <c r="C915" s="56" t="s">
        <v>14</v>
      </c>
      <c r="D915" s="56" t="s">
        <v>10078</v>
      </c>
      <c r="E915" s="56" t="s">
        <v>10063</v>
      </c>
      <c r="F915" s="56" t="s">
        <v>15539</v>
      </c>
      <c r="G915" s="56" t="n">
        <v>32116</v>
      </c>
      <c r="H915" s="56" t="n">
        <v>2134</v>
      </c>
      <c r="I915" s="54" t="n">
        <f aca="false">IF(G915=0,0,ROUND(H915/G915*100,2))</f>
        <v>6.64</v>
      </c>
      <c r="J915" s="56" t="s">
        <v>15548</v>
      </c>
      <c r="K915" s="56" t="n">
        <v>20</v>
      </c>
      <c r="L915" s="56" t="n">
        <v>55</v>
      </c>
      <c r="M915" s="56" t="n">
        <v>2.87</v>
      </c>
      <c r="N915" s="56" t="n">
        <v>158606</v>
      </c>
      <c r="O915" s="56" t="s">
        <v>10061</v>
      </c>
      <c r="P915" s="55" t="n">
        <f aca="false">G915-H915</f>
        <v>29982</v>
      </c>
      <c r="Q915" s="55" t="str">
        <f aca="false">IF(I915&gt;=90,"Over-Utilized",IF(I915&gt;=70,"Optimal","Under-Utilized"))</f>
        <v>Under-Utilized</v>
      </c>
      <c r="R915" s="55" t="n">
        <f aca="false">ROUND(100-I915,2)</f>
        <v>93.36</v>
      </c>
    </row>
    <row r="916" customFormat="false" ht="15" hidden="false" customHeight="true" outlineLevel="0" collapsed="false">
      <c r="A916" s="52" t="s">
        <v>8504</v>
      </c>
      <c r="B916" s="52" t="s">
        <v>15581</v>
      </c>
      <c r="C916" s="52" t="s">
        <v>23</v>
      </c>
      <c r="D916" s="52" t="s">
        <v>10063</v>
      </c>
      <c r="E916" s="52" t="s">
        <v>15542</v>
      </c>
      <c r="F916" s="52" t="s">
        <v>15539</v>
      </c>
      <c r="G916" s="52" t="n">
        <v>21790</v>
      </c>
      <c r="H916" s="52" t="n">
        <v>10474</v>
      </c>
      <c r="I916" s="54" t="n">
        <f aca="false">IF(G916=0,0,ROUND(H916/G916*100,2))</f>
        <v>48.07</v>
      </c>
      <c r="J916" s="52" t="s">
        <v>15551</v>
      </c>
      <c r="K916" s="52" t="n">
        <v>17</v>
      </c>
      <c r="L916" s="52" t="n">
        <v>161</v>
      </c>
      <c r="M916" s="52" t="n">
        <v>4.78</v>
      </c>
      <c r="N916" s="52" t="n">
        <v>235179</v>
      </c>
      <c r="O916" s="52" t="s">
        <v>10066</v>
      </c>
      <c r="P916" s="55" t="n">
        <f aca="false">G916-H916</f>
        <v>11316</v>
      </c>
      <c r="Q916" s="55" t="str">
        <f aca="false">IF(I916&gt;=90,"Over-Utilized",IF(I916&gt;=70,"Optimal","Under-Utilized"))</f>
        <v>Under-Utilized</v>
      </c>
      <c r="R916" s="55" t="n">
        <f aca="false">ROUND(100-I916,2)</f>
        <v>51.93</v>
      </c>
    </row>
    <row r="917" customFormat="false" ht="15" hidden="false" customHeight="true" outlineLevel="0" collapsed="false">
      <c r="A917" s="56" t="s">
        <v>2624</v>
      </c>
      <c r="B917" s="56" t="s">
        <v>15561</v>
      </c>
      <c r="C917" s="56" t="s">
        <v>20</v>
      </c>
      <c r="D917" s="56" t="s">
        <v>10104</v>
      </c>
      <c r="E917" s="56" t="s">
        <v>15544</v>
      </c>
      <c r="F917" s="56" t="s">
        <v>15539</v>
      </c>
      <c r="G917" s="56" t="n">
        <v>30639</v>
      </c>
      <c r="H917" s="56" t="n">
        <v>17514</v>
      </c>
      <c r="I917" s="54" t="n">
        <f aca="false">IF(G917=0,0,ROUND(H917/G917*100,2))</f>
        <v>57.16</v>
      </c>
      <c r="J917" s="56" t="s">
        <v>15540</v>
      </c>
      <c r="K917" s="56" t="n">
        <v>8</v>
      </c>
      <c r="L917" s="56" t="n">
        <v>193</v>
      </c>
      <c r="M917" s="56" t="n">
        <v>2.36</v>
      </c>
      <c r="N917" s="56" t="n">
        <v>463779</v>
      </c>
      <c r="O917" s="56" t="s">
        <v>10061</v>
      </c>
      <c r="P917" s="55" t="n">
        <f aca="false">G917-H917</f>
        <v>13125</v>
      </c>
      <c r="Q917" s="55" t="str">
        <f aca="false">IF(I917&gt;=90,"Over-Utilized",IF(I917&gt;=70,"Optimal","Under-Utilized"))</f>
        <v>Under-Utilized</v>
      </c>
      <c r="R917" s="55" t="n">
        <f aca="false">ROUND(100-I917,2)</f>
        <v>42.84</v>
      </c>
    </row>
    <row r="918" customFormat="false" ht="15" hidden="false" customHeight="true" outlineLevel="0" collapsed="false">
      <c r="A918" s="52" t="s">
        <v>2595</v>
      </c>
      <c r="B918" s="52" t="s">
        <v>15573</v>
      </c>
      <c r="C918" s="52" t="s">
        <v>25</v>
      </c>
      <c r="D918" s="52" t="s">
        <v>10112</v>
      </c>
      <c r="E918" s="52" t="s">
        <v>15554</v>
      </c>
      <c r="F918" s="52" t="s">
        <v>15539</v>
      </c>
      <c r="G918" s="52" t="n">
        <v>38630</v>
      </c>
      <c r="H918" s="52" t="n">
        <v>21636</v>
      </c>
      <c r="I918" s="54" t="n">
        <f aca="false">IF(G918=0,0,ROUND(H918/G918*100,2))</f>
        <v>56.01</v>
      </c>
      <c r="J918" s="52" t="s">
        <v>15540</v>
      </c>
      <c r="K918" s="52" t="n">
        <v>20</v>
      </c>
      <c r="L918" s="52" t="n">
        <v>44</v>
      </c>
      <c r="M918" s="52" t="n">
        <v>3.67</v>
      </c>
      <c r="N918" s="52" t="n">
        <v>79089</v>
      </c>
      <c r="O918" s="52" t="s">
        <v>10061</v>
      </c>
      <c r="P918" s="55" t="n">
        <f aca="false">G918-H918</f>
        <v>16994</v>
      </c>
      <c r="Q918" s="55" t="str">
        <f aca="false">IF(I918&gt;=90,"Over-Utilized",IF(I918&gt;=70,"Optimal","Under-Utilized"))</f>
        <v>Under-Utilized</v>
      </c>
      <c r="R918" s="55" t="n">
        <f aca="false">ROUND(100-I918,2)</f>
        <v>43.99</v>
      </c>
    </row>
    <row r="919" customFormat="false" ht="15" hidden="false" customHeight="true" outlineLevel="0" collapsed="false">
      <c r="A919" s="56" t="s">
        <v>562</v>
      </c>
      <c r="B919" s="56" t="s">
        <v>15564</v>
      </c>
      <c r="C919" s="56" t="s">
        <v>20</v>
      </c>
      <c r="D919" s="56" t="s">
        <v>10190</v>
      </c>
      <c r="E919" s="56" t="s">
        <v>15554</v>
      </c>
      <c r="F919" s="56" t="s">
        <v>15539</v>
      </c>
      <c r="G919" s="56" t="n">
        <v>29719</v>
      </c>
      <c r="H919" s="56" t="n">
        <v>5966</v>
      </c>
      <c r="I919" s="54" t="n">
        <f aca="false">IF(G919=0,0,ROUND(H919/G919*100,2))</f>
        <v>20.07</v>
      </c>
      <c r="J919" s="56" t="s">
        <v>15548</v>
      </c>
      <c r="K919" s="56" t="n">
        <v>4</v>
      </c>
      <c r="L919" s="56" t="n">
        <v>168</v>
      </c>
      <c r="M919" s="56" t="n">
        <v>1.76</v>
      </c>
      <c r="N919" s="56" t="n">
        <v>146194</v>
      </c>
      <c r="O919" s="56" t="s">
        <v>10066</v>
      </c>
      <c r="P919" s="55" t="n">
        <f aca="false">G919-H919</f>
        <v>23753</v>
      </c>
      <c r="Q919" s="55" t="str">
        <f aca="false">IF(I919&gt;=90,"Over-Utilized",IF(I919&gt;=70,"Optimal","Under-Utilized"))</f>
        <v>Under-Utilized</v>
      </c>
      <c r="R919" s="55" t="n">
        <f aca="false">ROUND(100-I919,2)</f>
        <v>79.93</v>
      </c>
    </row>
    <row r="920" customFormat="false" ht="15" hidden="false" customHeight="true" outlineLevel="0" collapsed="false">
      <c r="A920" s="52" t="s">
        <v>3954</v>
      </c>
      <c r="B920" s="52" t="s">
        <v>15570</v>
      </c>
      <c r="C920" s="52" t="s">
        <v>11</v>
      </c>
      <c r="D920" s="52" t="s">
        <v>10190</v>
      </c>
      <c r="E920" s="52" t="s">
        <v>15550</v>
      </c>
      <c r="F920" s="52" t="s">
        <v>15539</v>
      </c>
      <c r="G920" s="52" t="n">
        <v>28690</v>
      </c>
      <c r="H920" s="52" t="n">
        <v>4810</v>
      </c>
      <c r="I920" s="54" t="n">
        <f aca="false">IF(G920=0,0,ROUND(H920/G920*100,2))</f>
        <v>16.77</v>
      </c>
      <c r="J920" s="52" t="s">
        <v>15551</v>
      </c>
      <c r="K920" s="52" t="n">
        <v>14</v>
      </c>
      <c r="L920" s="52" t="n">
        <v>100</v>
      </c>
      <c r="M920" s="52" t="n">
        <v>1.81</v>
      </c>
      <c r="N920" s="52" t="n">
        <v>481972</v>
      </c>
      <c r="O920" s="52" t="s">
        <v>10066</v>
      </c>
      <c r="P920" s="55" t="n">
        <f aca="false">G920-H920</f>
        <v>23880</v>
      </c>
      <c r="Q920" s="55" t="str">
        <f aca="false">IF(I920&gt;=90,"Over-Utilized",IF(I920&gt;=70,"Optimal","Under-Utilized"))</f>
        <v>Under-Utilized</v>
      </c>
      <c r="R920" s="55" t="n">
        <f aca="false">ROUND(100-I920,2)</f>
        <v>83.23</v>
      </c>
    </row>
    <row r="921" customFormat="false" ht="15" hidden="false" customHeight="true" outlineLevel="0" collapsed="false">
      <c r="A921" s="56" t="s">
        <v>5561</v>
      </c>
      <c r="B921" s="56" t="s">
        <v>15561</v>
      </c>
      <c r="C921" s="56" t="s">
        <v>20</v>
      </c>
      <c r="D921" s="56" t="s">
        <v>10112</v>
      </c>
      <c r="E921" s="56" t="s">
        <v>15542</v>
      </c>
      <c r="F921" s="56" t="s">
        <v>15539</v>
      </c>
      <c r="G921" s="56" t="n">
        <v>31458</v>
      </c>
      <c r="H921" s="56" t="n">
        <v>18984</v>
      </c>
      <c r="I921" s="54" t="n">
        <f aca="false">IF(G921=0,0,ROUND(H921/G921*100,2))</f>
        <v>60.35</v>
      </c>
      <c r="J921" s="56" t="s">
        <v>15551</v>
      </c>
      <c r="K921" s="56" t="n">
        <v>6</v>
      </c>
      <c r="L921" s="56" t="n">
        <v>44</v>
      </c>
      <c r="M921" s="56" t="n">
        <v>0.59</v>
      </c>
      <c r="N921" s="56" t="n">
        <v>297563</v>
      </c>
      <c r="O921" s="56" t="s">
        <v>10061</v>
      </c>
      <c r="P921" s="55" t="n">
        <f aca="false">G921-H921</f>
        <v>12474</v>
      </c>
      <c r="Q921" s="55" t="str">
        <f aca="false">IF(I921&gt;=90,"Over-Utilized",IF(I921&gt;=70,"Optimal","Under-Utilized"))</f>
        <v>Under-Utilized</v>
      </c>
      <c r="R921" s="55" t="n">
        <f aca="false">ROUND(100-I921,2)</f>
        <v>39.65</v>
      </c>
    </row>
    <row r="922" customFormat="false" ht="15" hidden="false" customHeight="true" outlineLevel="0" collapsed="false">
      <c r="A922" s="52" t="s">
        <v>3234</v>
      </c>
      <c r="B922" s="52" t="s">
        <v>15568</v>
      </c>
      <c r="C922" s="52" t="s">
        <v>17</v>
      </c>
      <c r="D922" s="52" t="s">
        <v>10117</v>
      </c>
      <c r="E922" s="52" t="s">
        <v>15544</v>
      </c>
      <c r="F922" s="52" t="s">
        <v>15545</v>
      </c>
      <c r="G922" s="52" t="n">
        <v>2976</v>
      </c>
      <c r="H922" s="52" t="n">
        <v>699</v>
      </c>
      <c r="I922" s="54" t="n">
        <f aca="false">IF(G922=0,0,ROUND(H922/G922*100,2))</f>
        <v>23.49</v>
      </c>
      <c r="J922" s="52" t="s">
        <v>15551</v>
      </c>
      <c r="K922" s="52" t="n">
        <v>15</v>
      </c>
      <c r="L922" s="52" t="n">
        <v>162</v>
      </c>
      <c r="M922" s="52" t="n">
        <v>0.76</v>
      </c>
      <c r="N922" s="52" t="n">
        <v>131992</v>
      </c>
      <c r="O922" s="52" t="s">
        <v>10061</v>
      </c>
      <c r="P922" s="55" t="n">
        <f aca="false">G922-H922</f>
        <v>2277</v>
      </c>
      <c r="Q922" s="55" t="str">
        <f aca="false">IF(I922&gt;=90,"Over-Utilized",IF(I922&gt;=70,"Optimal","Under-Utilized"))</f>
        <v>Under-Utilized</v>
      </c>
      <c r="R922" s="55" t="n">
        <f aca="false">ROUND(100-I922,2)</f>
        <v>76.51</v>
      </c>
    </row>
    <row r="923" customFormat="false" ht="15" hidden="false" customHeight="true" outlineLevel="0" collapsed="false">
      <c r="A923" s="56" t="s">
        <v>8252</v>
      </c>
      <c r="B923" s="56" t="s">
        <v>15572</v>
      </c>
      <c r="C923" s="56" t="s">
        <v>27</v>
      </c>
      <c r="D923" s="56" t="s">
        <v>10069</v>
      </c>
      <c r="E923" s="56" t="s">
        <v>15560</v>
      </c>
      <c r="F923" s="56" t="s">
        <v>15545</v>
      </c>
      <c r="G923" s="56" t="n">
        <v>33010</v>
      </c>
      <c r="H923" s="56" t="n">
        <v>10895</v>
      </c>
      <c r="I923" s="54" t="n">
        <f aca="false">IF(G923=0,0,ROUND(H923/G923*100,2))</f>
        <v>33.01</v>
      </c>
      <c r="J923" s="56" t="s">
        <v>15551</v>
      </c>
      <c r="K923" s="56" t="n">
        <v>3</v>
      </c>
      <c r="L923" s="56" t="n">
        <v>154</v>
      </c>
      <c r="M923" s="56" t="n">
        <v>3.65</v>
      </c>
      <c r="N923" s="56" t="n">
        <v>250387</v>
      </c>
      <c r="O923" s="56" t="s">
        <v>10061</v>
      </c>
      <c r="P923" s="55" t="n">
        <f aca="false">G923-H923</f>
        <v>22115</v>
      </c>
      <c r="Q923" s="55" t="str">
        <f aca="false">IF(I923&gt;=90,"Over-Utilized",IF(I923&gt;=70,"Optimal","Under-Utilized"))</f>
        <v>Under-Utilized</v>
      </c>
      <c r="R923" s="55" t="n">
        <f aca="false">ROUND(100-I923,2)</f>
        <v>66.99</v>
      </c>
    </row>
    <row r="924" customFormat="false" ht="15" hidden="false" customHeight="true" outlineLevel="0" collapsed="false">
      <c r="A924" s="52" t="s">
        <v>7882</v>
      </c>
      <c r="B924" s="52" t="s">
        <v>15561</v>
      </c>
      <c r="C924" s="52" t="s">
        <v>20</v>
      </c>
      <c r="D924" s="52" t="s">
        <v>10112</v>
      </c>
      <c r="E924" s="52" t="s">
        <v>15554</v>
      </c>
      <c r="F924" s="52" t="s">
        <v>15539</v>
      </c>
      <c r="G924" s="52" t="n">
        <v>34505</v>
      </c>
      <c r="H924" s="52" t="n">
        <v>559</v>
      </c>
      <c r="I924" s="54" t="n">
        <f aca="false">IF(G924=0,0,ROUND(H924/G924*100,2))</f>
        <v>1.62</v>
      </c>
      <c r="J924" s="52" t="s">
        <v>15540</v>
      </c>
      <c r="K924" s="52" t="n">
        <v>18</v>
      </c>
      <c r="L924" s="52" t="n">
        <v>187</v>
      </c>
      <c r="M924" s="52" t="n">
        <v>2.68</v>
      </c>
      <c r="N924" s="52" t="n">
        <v>132527</v>
      </c>
      <c r="O924" s="52" t="s">
        <v>10061</v>
      </c>
      <c r="P924" s="55" t="n">
        <f aca="false">G924-H924</f>
        <v>33946</v>
      </c>
      <c r="Q924" s="55" t="str">
        <f aca="false">IF(I924&gt;=90,"Over-Utilized",IF(I924&gt;=70,"Optimal","Under-Utilized"))</f>
        <v>Under-Utilized</v>
      </c>
      <c r="R924" s="55" t="n">
        <f aca="false">ROUND(100-I924,2)</f>
        <v>98.38</v>
      </c>
    </row>
    <row r="925" customFormat="false" ht="15" hidden="false" customHeight="true" outlineLevel="0" collapsed="false">
      <c r="A925" s="56" t="s">
        <v>3589</v>
      </c>
      <c r="B925" s="56" t="s">
        <v>15575</v>
      </c>
      <c r="C925" s="56" t="s">
        <v>20</v>
      </c>
      <c r="D925" s="56" t="s">
        <v>10112</v>
      </c>
      <c r="E925" s="56" t="s">
        <v>10063</v>
      </c>
      <c r="F925" s="56" t="s">
        <v>15539</v>
      </c>
      <c r="G925" s="56" t="n">
        <v>12435</v>
      </c>
      <c r="H925" s="56" t="n">
        <v>8226</v>
      </c>
      <c r="I925" s="54" t="n">
        <f aca="false">IF(G925=0,0,ROUND(H925/G925*100,2))</f>
        <v>66.15</v>
      </c>
      <c r="J925" s="56" t="s">
        <v>15540</v>
      </c>
      <c r="K925" s="56" t="n">
        <v>15</v>
      </c>
      <c r="L925" s="56" t="n">
        <v>99</v>
      </c>
      <c r="M925" s="56" t="n">
        <v>3.67</v>
      </c>
      <c r="N925" s="56" t="n">
        <v>107829</v>
      </c>
      <c r="O925" s="56" t="s">
        <v>10061</v>
      </c>
      <c r="P925" s="55" t="n">
        <f aca="false">G925-H925</f>
        <v>4209</v>
      </c>
      <c r="Q925" s="55" t="str">
        <f aca="false">IF(I925&gt;=90,"Over-Utilized",IF(I925&gt;=70,"Optimal","Under-Utilized"))</f>
        <v>Under-Utilized</v>
      </c>
      <c r="R925" s="55" t="n">
        <f aca="false">ROUND(100-I925,2)</f>
        <v>33.85</v>
      </c>
    </row>
    <row r="926" customFormat="false" ht="15" hidden="false" customHeight="true" outlineLevel="0" collapsed="false">
      <c r="A926" s="52" t="s">
        <v>4836</v>
      </c>
      <c r="B926" s="52" t="s">
        <v>15586</v>
      </c>
      <c r="C926" s="52" t="s">
        <v>25</v>
      </c>
      <c r="D926" s="52" t="s">
        <v>10069</v>
      </c>
      <c r="E926" s="52" t="s">
        <v>15560</v>
      </c>
      <c r="F926" s="52" t="s">
        <v>15545</v>
      </c>
      <c r="G926" s="52" t="n">
        <v>34834</v>
      </c>
      <c r="H926" s="52" t="n">
        <v>13300</v>
      </c>
      <c r="I926" s="54" t="n">
        <f aca="false">IF(G926=0,0,ROUND(H926/G926*100,2))</f>
        <v>38.18</v>
      </c>
      <c r="J926" s="52" t="s">
        <v>15548</v>
      </c>
      <c r="K926" s="52" t="n">
        <v>20</v>
      </c>
      <c r="L926" s="52" t="n">
        <v>128</v>
      </c>
      <c r="M926" s="52" t="n">
        <v>1.2</v>
      </c>
      <c r="N926" s="52" t="n">
        <v>199349</v>
      </c>
      <c r="O926" s="52" t="s">
        <v>10061</v>
      </c>
      <c r="P926" s="55" t="n">
        <f aca="false">G926-H926</f>
        <v>21534</v>
      </c>
      <c r="Q926" s="55" t="str">
        <f aca="false">IF(I926&gt;=90,"Over-Utilized",IF(I926&gt;=70,"Optimal","Under-Utilized"))</f>
        <v>Under-Utilized</v>
      </c>
      <c r="R926" s="55" t="n">
        <f aca="false">ROUND(100-I926,2)</f>
        <v>61.82</v>
      </c>
    </row>
    <row r="927" customFormat="false" ht="15" hidden="false" customHeight="true" outlineLevel="0" collapsed="false">
      <c r="A927" s="56" t="s">
        <v>5459</v>
      </c>
      <c r="B927" s="56" t="s">
        <v>15575</v>
      </c>
      <c r="C927" s="56" t="s">
        <v>20</v>
      </c>
      <c r="D927" s="56" t="s">
        <v>10132</v>
      </c>
      <c r="E927" s="56" t="s">
        <v>15550</v>
      </c>
      <c r="F927" s="56" t="s">
        <v>15545</v>
      </c>
      <c r="G927" s="56" t="n">
        <v>15230</v>
      </c>
      <c r="H927" s="56" t="n">
        <v>14466</v>
      </c>
      <c r="I927" s="54" t="n">
        <f aca="false">IF(G927=0,0,ROUND(H927/G927*100,2))</f>
        <v>94.98</v>
      </c>
      <c r="J927" s="56" t="s">
        <v>15548</v>
      </c>
      <c r="K927" s="56" t="n">
        <v>15</v>
      </c>
      <c r="L927" s="56" t="n">
        <v>128</v>
      </c>
      <c r="M927" s="56" t="n">
        <v>2.18</v>
      </c>
      <c r="N927" s="56" t="n">
        <v>251373</v>
      </c>
      <c r="O927" s="56" t="s">
        <v>10066</v>
      </c>
      <c r="P927" s="55" t="n">
        <f aca="false">G927-H927</f>
        <v>764</v>
      </c>
      <c r="Q927" s="55" t="str">
        <f aca="false">IF(I927&gt;=90,"Over-Utilized",IF(I927&gt;=70,"Optimal","Under-Utilized"))</f>
        <v>Over-Utilized</v>
      </c>
      <c r="R927" s="55" t="n">
        <f aca="false">ROUND(100-I927,2)</f>
        <v>5.02</v>
      </c>
    </row>
    <row r="928" customFormat="false" ht="15" hidden="false" customHeight="true" outlineLevel="0" collapsed="false">
      <c r="A928" s="52" t="s">
        <v>1947</v>
      </c>
      <c r="B928" s="52" t="s">
        <v>15546</v>
      </c>
      <c r="C928" s="52" t="s">
        <v>14</v>
      </c>
      <c r="D928" s="52" t="s">
        <v>10112</v>
      </c>
      <c r="E928" s="52" t="s">
        <v>15550</v>
      </c>
      <c r="F928" s="52" t="s">
        <v>15545</v>
      </c>
      <c r="G928" s="52" t="n">
        <v>30116</v>
      </c>
      <c r="H928" s="52" t="n">
        <v>7268</v>
      </c>
      <c r="I928" s="54" t="n">
        <f aca="false">IF(G928=0,0,ROUND(H928/G928*100,2))</f>
        <v>24.13</v>
      </c>
      <c r="J928" s="52" t="s">
        <v>15540</v>
      </c>
      <c r="K928" s="52" t="n">
        <v>19</v>
      </c>
      <c r="L928" s="52" t="n">
        <v>133</v>
      </c>
      <c r="M928" s="52" t="n">
        <v>1.95</v>
      </c>
      <c r="N928" s="52" t="n">
        <v>143068</v>
      </c>
      <c r="O928" s="52" t="s">
        <v>10061</v>
      </c>
      <c r="P928" s="55" t="n">
        <f aca="false">G928-H928</f>
        <v>22848</v>
      </c>
      <c r="Q928" s="55" t="str">
        <f aca="false">IF(I928&gt;=90,"Over-Utilized",IF(I928&gt;=70,"Optimal","Under-Utilized"))</f>
        <v>Under-Utilized</v>
      </c>
      <c r="R928" s="55" t="n">
        <f aca="false">ROUND(100-I928,2)</f>
        <v>75.87</v>
      </c>
    </row>
    <row r="929" customFormat="false" ht="15" hidden="false" customHeight="true" outlineLevel="0" collapsed="false">
      <c r="A929" s="56" t="s">
        <v>5940</v>
      </c>
      <c r="B929" s="56" t="s">
        <v>15557</v>
      </c>
      <c r="C929" s="56" t="s">
        <v>17</v>
      </c>
      <c r="D929" s="56" t="s">
        <v>10063</v>
      </c>
      <c r="E929" s="56" t="s">
        <v>15554</v>
      </c>
      <c r="F929" s="56" t="s">
        <v>15547</v>
      </c>
      <c r="G929" s="56" t="n">
        <v>20631</v>
      </c>
      <c r="H929" s="56" t="n">
        <v>14639</v>
      </c>
      <c r="I929" s="54" t="n">
        <f aca="false">IF(G929=0,0,ROUND(H929/G929*100,2))</f>
        <v>70.96</v>
      </c>
      <c r="J929" s="56" t="s">
        <v>15540</v>
      </c>
      <c r="K929" s="56" t="n">
        <v>17</v>
      </c>
      <c r="L929" s="56" t="n">
        <v>29</v>
      </c>
      <c r="M929" s="56" t="n">
        <v>3.33</v>
      </c>
      <c r="N929" s="56" t="n">
        <v>358575</v>
      </c>
      <c r="O929" s="56" t="s">
        <v>10061</v>
      </c>
      <c r="P929" s="55" t="n">
        <f aca="false">G929-H929</f>
        <v>5992</v>
      </c>
      <c r="Q929" s="55" t="str">
        <f aca="false">IF(I929&gt;=90,"Over-Utilized",IF(I929&gt;=70,"Optimal","Under-Utilized"))</f>
        <v>Optimal</v>
      </c>
      <c r="R929" s="55" t="n">
        <f aca="false">ROUND(100-I929,2)</f>
        <v>29.04</v>
      </c>
    </row>
    <row r="930" customFormat="false" ht="15" hidden="false" customHeight="true" outlineLevel="0" collapsed="false">
      <c r="A930" s="52" t="s">
        <v>8286</v>
      </c>
      <c r="B930" s="52" t="s">
        <v>15541</v>
      </c>
      <c r="C930" s="52" t="s">
        <v>25</v>
      </c>
      <c r="D930" s="52" t="s">
        <v>10063</v>
      </c>
      <c r="E930" s="52" t="s">
        <v>10063</v>
      </c>
      <c r="F930" s="52" t="s">
        <v>15539</v>
      </c>
      <c r="G930" s="52" t="n">
        <v>34423</v>
      </c>
      <c r="H930" s="52" t="n">
        <v>1277</v>
      </c>
      <c r="I930" s="54" t="n">
        <f aca="false">IF(G930=0,0,ROUND(H930/G930*100,2))</f>
        <v>3.71</v>
      </c>
      <c r="J930" s="52" t="s">
        <v>15551</v>
      </c>
      <c r="K930" s="52" t="n">
        <v>3</v>
      </c>
      <c r="L930" s="52" t="n">
        <v>133</v>
      </c>
      <c r="M930" s="52" t="n">
        <v>4.29</v>
      </c>
      <c r="N930" s="52" t="n">
        <v>498402</v>
      </c>
      <c r="O930" s="52" t="s">
        <v>10066</v>
      </c>
      <c r="P930" s="55" t="n">
        <f aca="false">G930-H930</f>
        <v>33146</v>
      </c>
      <c r="Q930" s="55" t="str">
        <f aca="false">IF(I930&gt;=90,"Over-Utilized",IF(I930&gt;=70,"Optimal","Under-Utilized"))</f>
        <v>Under-Utilized</v>
      </c>
      <c r="R930" s="55" t="n">
        <f aca="false">ROUND(100-I930,2)</f>
        <v>96.29</v>
      </c>
    </row>
    <row r="931" customFormat="false" ht="15" hidden="false" customHeight="true" outlineLevel="0" collapsed="false">
      <c r="A931" s="56" t="s">
        <v>3784</v>
      </c>
      <c r="B931" s="56" t="s">
        <v>15580</v>
      </c>
      <c r="C931" s="56" t="s">
        <v>20</v>
      </c>
      <c r="D931" s="56" t="s">
        <v>10190</v>
      </c>
      <c r="E931" s="56" t="s">
        <v>15554</v>
      </c>
      <c r="F931" s="56" t="s">
        <v>15545</v>
      </c>
      <c r="G931" s="56" t="n">
        <v>28020</v>
      </c>
      <c r="H931" s="56" t="n">
        <v>20099</v>
      </c>
      <c r="I931" s="54" t="n">
        <f aca="false">IF(G931=0,0,ROUND(H931/G931*100,2))</f>
        <v>71.73</v>
      </c>
      <c r="J931" s="56" t="s">
        <v>15548</v>
      </c>
      <c r="K931" s="56" t="n">
        <v>4</v>
      </c>
      <c r="L931" s="56" t="n">
        <v>127</v>
      </c>
      <c r="M931" s="56" t="n">
        <v>1.04</v>
      </c>
      <c r="N931" s="56" t="n">
        <v>471080</v>
      </c>
      <c r="O931" s="56" t="s">
        <v>10061</v>
      </c>
      <c r="P931" s="55" t="n">
        <f aca="false">G931-H931</f>
        <v>7921</v>
      </c>
      <c r="Q931" s="55" t="str">
        <f aca="false">IF(I931&gt;=90,"Over-Utilized",IF(I931&gt;=70,"Optimal","Under-Utilized"))</f>
        <v>Optimal</v>
      </c>
      <c r="R931" s="55" t="n">
        <f aca="false">ROUND(100-I931,2)</f>
        <v>28.27</v>
      </c>
    </row>
    <row r="932" customFormat="false" ht="15" hidden="false" customHeight="true" outlineLevel="0" collapsed="false">
      <c r="A932" s="52" t="s">
        <v>2527</v>
      </c>
      <c r="B932" s="52" t="s">
        <v>15541</v>
      </c>
      <c r="C932" s="52" t="s">
        <v>25</v>
      </c>
      <c r="D932" s="52" t="s">
        <v>10087</v>
      </c>
      <c r="E932" s="52" t="s">
        <v>15544</v>
      </c>
      <c r="F932" s="52" t="s">
        <v>15539</v>
      </c>
      <c r="G932" s="52" t="n">
        <v>16090</v>
      </c>
      <c r="H932" s="52" t="n">
        <v>6333</v>
      </c>
      <c r="I932" s="54" t="n">
        <f aca="false">IF(G932=0,0,ROUND(H932/G932*100,2))</f>
        <v>39.36</v>
      </c>
      <c r="J932" s="52" t="s">
        <v>15548</v>
      </c>
      <c r="K932" s="52" t="n">
        <v>3</v>
      </c>
      <c r="L932" s="52" t="n">
        <v>65</v>
      </c>
      <c r="M932" s="52" t="n">
        <v>1.19</v>
      </c>
      <c r="N932" s="52" t="n">
        <v>390726</v>
      </c>
      <c r="O932" s="52" t="s">
        <v>10066</v>
      </c>
      <c r="P932" s="55" t="n">
        <f aca="false">G932-H932</f>
        <v>9757</v>
      </c>
      <c r="Q932" s="55" t="str">
        <f aca="false">IF(I932&gt;=90,"Over-Utilized",IF(I932&gt;=70,"Optimal","Under-Utilized"))</f>
        <v>Under-Utilized</v>
      </c>
      <c r="R932" s="55" t="n">
        <f aca="false">ROUND(100-I932,2)</f>
        <v>60.64</v>
      </c>
    </row>
    <row r="933" customFormat="false" ht="15" hidden="false" customHeight="true" outlineLevel="0" collapsed="false">
      <c r="A933" s="56" t="s">
        <v>4277</v>
      </c>
      <c r="B933" s="56" t="s">
        <v>15558</v>
      </c>
      <c r="C933" s="56" t="s">
        <v>25</v>
      </c>
      <c r="D933" s="56" t="s">
        <v>10069</v>
      </c>
      <c r="E933" s="56" t="s">
        <v>15554</v>
      </c>
      <c r="F933" s="56" t="s">
        <v>15539</v>
      </c>
      <c r="G933" s="56" t="n">
        <v>38540</v>
      </c>
      <c r="H933" s="56" t="n">
        <v>24660</v>
      </c>
      <c r="I933" s="54" t="n">
        <f aca="false">IF(G933=0,0,ROUND(H933/G933*100,2))</f>
        <v>63.99</v>
      </c>
      <c r="J933" s="56" t="s">
        <v>15540</v>
      </c>
      <c r="K933" s="56" t="n">
        <v>14</v>
      </c>
      <c r="L933" s="56" t="n">
        <v>135</v>
      </c>
      <c r="M933" s="56" t="n">
        <v>1.43</v>
      </c>
      <c r="N933" s="56" t="n">
        <v>378183</v>
      </c>
      <c r="O933" s="56" t="s">
        <v>10066</v>
      </c>
      <c r="P933" s="55" t="n">
        <f aca="false">G933-H933</f>
        <v>13880</v>
      </c>
      <c r="Q933" s="55" t="str">
        <f aca="false">IF(I933&gt;=90,"Over-Utilized",IF(I933&gt;=70,"Optimal","Under-Utilized"))</f>
        <v>Under-Utilized</v>
      </c>
      <c r="R933" s="55" t="n">
        <f aca="false">ROUND(100-I933,2)</f>
        <v>36.01</v>
      </c>
    </row>
    <row r="934" customFormat="false" ht="15" hidden="false" customHeight="true" outlineLevel="0" collapsed="false">
      <c r="A934" s="52" t="s">
        <v>5125</v>
      </c>
      <c r="B934" s="52" t="s">
        <v>15577</v>
      </c>
      <c r="C934" s="52" t="s">
        <v>11</v>
      </c>
      <c r="D934" s="52" t="s">
        <v>10190</v>
      </c>
      <c r="E934" s="52" t="s">
        <v>15542</v>
      </c>
      <c r="F934" s="52" t="s">
        <v>15547</v>
      </c>
      <c r="G934" s="52" t="n">
        <v>7135</v>
      </c>
      <c r="H934" s="52" t="n">
        <v>6412</v>
      </c>
      <c r="I934" s="54" t="n">
        <f aca="false">IF(G934=0,0,ROUND(H934/G934*100,2))</f>
        <v>89.87</v>
      </c>
      <c r="J934" s="52" t="s">
        <v>15551</v>
      </c>
      <c r="K934" s="52" t="n">
        <v>9</v>
      </c>
      <c r="L934" s="52" t="n">
        <v>177</v>
      </c>
      <c r="M934" s="52" t="n">
        <v>3.18</v>
      </c>
      <c r="N934" s="52" t="n">
        <v>415262</v>
      </c>
      <c r="O934" s="52" t="s">
        <v>10066</v>
      </c>
      <c r="P934" s="55" t="n">
        <f aca="false">G934-H934</f>
        <v>723</v>
      </c>
      <c r="Q934" s="55" t="str">
        <f aca="false">IF(I934&gt;=90,"Over-Utilized",IF(I934&gt;=70,"Optimal","Under-Utilized"))</f>
        <v>Optimal</v>
      </c>
      <c r="R934" s="55" t="n">
        <f aca="false">ROUND(100-I934,2)</f>
        <v>10.13</v>
      </c>
    </row>
    <row r="935" customFormat="false" ht="15" hidden="false" customHeight="true" outlineLevel="0" collapsed="false">
      <c r="A935" s="56" t="s">
        <v>3703</v>
      </c>
      <c r="B935" s="56" t="s">
        <v>15543</v>
      </c>
      <c r="C935" s="56" t="s">
        <v>27</v>
      </c>
      <c r="D935" s="56" t="s">
        <v>10117</v>
      </c>
      <c r="E935" s="56" t="s">
        <v>10063</v>
      </c>
      <c r="F935" s="56" t="s">
        <v>15545</v>
      </c>
      <c r="G935" s="56" t="n">
        <v>48580</v>
      </c>
      <c r="H935" s="56" t="n">
        <v>27510</v>
      </c>
      <c r="I935" s="54" t="n">
        <f aca="false">IF(G935=0,0,ROUND(H935/G935*100,2))</f>
        <v>56.63</v>
      </c>
      <c r="J935" s="56" t="s">
        <v>15548</v>
      </c>
      <c r="K935" s="56" t="n">
        <v>10</v>
      </c>
      <c r="L935" s="56" t="n">
        <v>166</v>
      </c>
      <c r="M935" s="56" t="n">
        <v>3.64</v>
      </c>
      <c r="N935" s="56" t="n">
        <v>404904</v>
      </c>
      <c r="O935" s="56" t="s">
        <v>10061</v>
      </c>
      <c r="P935" s="55" t="n">
        <f aca="false">G935-H935</f>
        <v>21070</v>
      </c>
      <c r="Q935" s="55" t="str">
        <f aca="false">IF(I935&gt;=90,"Over-Utilized",IF(I935&gt;=70,"Optimal","Under-Utilized"))</f>
        <v>Under-Utilized</v>
      </c>
      <c r="R935" s="55" t="n">
        <f aca="false">ROUND(100-I935,2)</f>
        <v>43.37</v>
      </c>
    </row>
    <row r="936" customFormat="false" ht="15" hidden="false" customHeight="true" outlineLevel="0" collapsed="false">
      <c r="A936" s="52" t="s">
        <v>3365</v>
      </c>
      <c r="B936" s="52" t="s">
        <v>15564</v>
      </c>
      <c r="C936" s="52" t="s">
        <v>20</v>
      </c>
      <c r="D936" s="52" t="s">
        <v>10063</v>
      </c>
      <c r="E936" s="52" t="s">
        <v>15544</v>
      </c>
      <c r="F936" s="52" t="s">
        <v>15545</v>
      </c>
      <c r="G936" s="52" t="n">
        <v>27534</v>
      </c>
      <c r="H936" s="52" t="n">
        <v>22260</v>
      </c>
      <c r="I936" s="54" t="n">
        <f aca="false">IF(G936=0,0,ROUND(H936/G936*100,2))</f>
        <v>80.85</v>
      </c>
      <c r="J936" s="52" t="s">
        <v>15548</v>
      </c>
      <c r="K936" s="52" t="n">
        <v>16</v>
      </c>
      <c r="L936" s="52" t="n">
        <v>95</v>
      </c>
      <c r="M936" s="52" t="n">
        <v>2.28</v>
      </c>
      <c r="N936" s="52" t="n">
        <v>184151</v>
      </c>
      <c r="O936" s="52" t="s">
        <v>10061</v>
      </c>
      <c r="P936" s="55" t="n">
        <f aca="false">G936-H936</f>
        <v>5274</v>
      </c>
      <c r="Q936" s="55" t="str">
        <f aca="false">IF(I936&gt;=90,"Over-Utilized",IF(I936&gt;=70,"Optimal","Under-Utilized"))</f>
        <v>Optimal</v>
      </c>
      <c r="R936" s="55" t="n">
        <f aca="false">ROUND(100-I936,2)</f>
        <v>19.15</v>
      </c>
    </row>
    <row r="937" customFormat="false" ht="15" hidden="false" customHeight="true" outlineLevel="0" collapsed="false">
      <c r="A937" s="56" t="s">
        <v>4989</v>
      </c>
      <c r="B937" s="56" t="s">
        <v>15565</v>
      </c>
      <c r="C937" s="56" t="s">
        <v>11</v>
      </c>
      <c r="D937" s="56" t="s">
        <v>10063</v>
      </c>
      <c r="E937" s="56" t="s">
        <v>10063</v>
      </c>
      <c r="F937" s="56" t="s">
        <v>15539</v>
      </c>
      <c r="G937" s="56" t="n">
        <v>3506</v>
      </c>
      <c r="H937" s="56" t="n">
        <v>2688</v>
      </c>
      <c r="I937" s="54" t="n">
        <f aca="false">IF(G937=0,0,ROUND(H937/G937*100,2))</f>
        <v>76.67</v>
      </c>
      <c r="J937" s="56" t="s">
        <v>15540</v>
      </c>
      <c r="K937" s="56" t="n">
        <v>14</v>
      </c>
      <c r="L937" s="56" t="n">
        <v>112</v>
      </c>
      <c r="M937" s="56" t="n">
        <v>1.48</v>
      </c>
      <c r="N937" s="56" t="n">
        <v>57429</v>
      </c>
      <c r="O937" s="56" t="s">
        <v>10066</v>
      </c>
      <c r="P937" s="55" t="n">
        <f aca="false">G937-H937</f>
        <v>818</v>
      </c>
      <c r="Q937" s="55" t="str">
        <f aca="false">IF(I937&gt;=90,"Over-Utilized",IF(I937&gt;=70,"Optimal","Under-Utilized"))</f>
        <v>Optimal</v>
      </c>
      <c r="R937" s="55" t="n">
        <f aca="false">ROUND(100-I937,2)</f>
        <v>23.33</v>
      </c>
    </row>
    <row r="938" customFormat="false" ht="15" hidden="false" customHeight="true" outlineLevel="0" collapsed="false">
      <c r="A938" s="52" t="s">
        <v>9932</v>
      </c>
      <c r="B938" s="52" t="s">
        <v>15567</v>
      </c>
      <c r="C938" s="52" t="s">
        <v>23</v>
      </c>
      <c r="D938" s="52" t="s">
        <v>10058</v>
      </c>
      <c r="E938" s="52" t="s">
        <v>15554</v>
      </c>
      <c r="F938" s="52" t="s">
        <v>15539</v>
      </c>
      <c r="G938" s="52" t="n">
        <v>26563</v>
      </c>
      <c r="H938" s="52" t="n">
        <v>5054</v>
      </c>
      <c r="I938" s="54" t="n">
        <f aca="false">IF(G938=0,0,ROUND(H938/G938*100,2))</f>
        <v>19.03</v>
      </c>
      <c r="J938" s="52" t="s">
        <v>15548</v>
      </c>
      <c r="K938" s="52" t="n">
        <v>14</v>
      </c>
      <c r="L938" s="52" t="n">
        <v>76</v>
      </c>
      <c r="M938" s="52" t="n">
        <v>0.75</v>
      </c>
      <c r="N938" s="52" t="n">
        <v>279688</v>
      </c>
      <c r="O938" s="52" t="s">
        <v>10061</v>
      </c>
      <c r="P938" s="55" t="n">
        <f aca="false">G938-H938</f>
        <v>21509</v>
      </c>
      <c r="Q938" s="55" t="str">
        <f aca="false">IF(I938&gt;=90,"Over-Utilized",IF(I938&gt;=70,"Optimal","Under-Utilized"))</f>
        <v>Under-Utilized</v>
      </c>
      <c r="R938" s="55" t="n">
        <f aca="false">ROUND(100-I938,2)</f>
        <v>80.97</v>
      </c>
    </row>
    <row r="939" customFormat="false" ht="15" hidden="false" customHeight="true" outlineLevel="0" collapsed="false">
      <c r="A939" s="56" t="s">
        <v>2365</v>
      </c>
      <c r="B939" s="56" t="s">
        <v>15586</v>
      </c>
      <c r="C939" s="56" t="s">
        <v>25</v>
      </c>
      <c r="D939" s="56" t="s">
        <v>10063</v>
      </c>
      <c r="E939" s="56" t="s">
        <v>15550</v>
      </c>
      <c r="F939" s="56" t="s">
        <v>15539</v>
      </c>
      <c r="G939" s="56" t="n">
        <v>20690</v>
      </c>
      <c r="H939" s="56" t="n">
        <v>16730</v>
      </c>
      <c r="I939" s="54" t="n">
        <f aca="false">IF(G939=0,0,ROUND(H939/G939*100,2))</f>
        <v>80.86</v>
      </c>
      <c r="J939" s="56" t="s">
        <v>15551</v>
      </c>
      <c r="K939" s="56" t="n">
        <v>13</v>
      </c>
      <c r="L939" s="56" t="n">
        <v>60</v>
      </c>
      <c r="M939" s="56" t="n">
        <v>4.43</v>
      </c>
      <c r="N939" s="56" t="n">
        <v>359522</v>
      </c>
      <c r="O939" s="56" t="s">
        <v>10066</v>
      </c>
      <c r="P939" s="55" t="n">
        <f aca="false">G939-H939</f>
        <v>3960</v>
      </c>
      <c r="Q939" s="55" t="str">
        <f aca="false">IF(I939&gt;=90,"Over-Utilized",IF(I939&gt;=70,"Optimal","Under-Utilized"))</f>
        <v>Optimal</v>
      </c>
      <c r="R939" s="55" t="n">
        <f aca="false">ROUND(100-I939,2)</f>
        <v>19.14</v>
      </c>
    </row>
    <row r="940" customFormat="false" ht="15" hidden="false" customHeight="true" outlineLevel="0" collapsed="false">
      <c r="A940" s="52" t="s">
        <v>1899</v>
      </c>
      <c r="B940" s="52" t="s">
        <v>15574</v>
      </c>
      <c r="C940" s="52" t="s">
        <v>20</v>
      </c>
      <c r="D940" s="52" t="s">
        <v>10087</v>
      </c>
      <c r="E940" s="52" t="s">
        <v>15554</v>
      </c>
      <c r="F940" s="52" t="s">
        <v>15547</v>
      </c>
      <c r="G940" s="52" t="n">
        <v>42405</v>
      </c>
      <c r="H940" s="52" t="n">
        <v>16444</v>
      </c>
      <c r="I940" s="54" t="n">
        <f aca="false">IF(G940=0,0,ROUND(H940/G940*100,2))</f>
        <v>38.78</v>
      </c>
      <c r="J940" s="52" t="s">
        <v>15540</v>
      </c>
      <c r="K940" s="52" t="n">
        <v>7</v>
      </c>
      <c r="L940" s="52" t="n">
        <v>162</v>
      </c>
      <c r="M940" s="52" t="n">
        <v>1.93</v>
      </c>
      <c r="N940" s="52" t="n">
        <v>387185</v>
      </c>
      <c r="O940" s="52" t="s">
        <v>10066</v>
      </c>
      <c r="P940" s="55" t="n">
        <f aca="false">G940-H940</f>
        <v>25961</v>
      </c>
      <c r="Q940" s="55" t="str">
        <f aca="false">IF(I940&gt;=90,"Over-Utilized",IF(I940&gt;=70,"Optimal","Under-Utilized"))</f>
        <v>Under-Utilized</v>
      </c>
      <c r="R940" s="55" t="n">
        <f aca="false">ROUND(100-I940,2)</f>
        <v>61.22</v>
      </c>
    </row>
    <row r="941" customFormat="false" ht="15" hidden="false" customHeight="true" outlineLevel="0" collapsed="false">
      <c r="A941" s="56" t="s">
        <v>570</v>
      </c>
      <c r="B941" s="56" t="s">
        <v>15583</v>
      </c>
      <c r="C941" s="56" t="s">
        <v>14</v>
      </c>
      <c r="D941" s="56" t="s">
        <v>10069</v>
      </c>
      <c r="E941" s="56" t="s">
        <v>15554</v>
      </c>
      <c r="F941" s="56" t="s">
        <v>15545</v>
      </c>
      <c r="G941" s="56" t="n">
        <v>31199</v>
      </c>
      <c r="H941" s="56" t="n">
        <v>15662</v>
      </c>
      <c r="I941" s="54" t="n">
        <f aca="false">IF(G941=0,0,ROUND(H941/G941*100,2))</f>
        <v>50.2</v>
      </c>
      <c r="J941" s="56" t="s">
        <v>15551</v>
      </c>
      <c r="K941" s="56" t="n">
        <v>20</v>
      </c>
      <c r="L941" s="56" t="n">
        <v>159</v>
      </c>
      <c r="M941" s="56" t="n">
        <v>3.71</v>
      </c>
      <c r="N941" s="56" t="n">
        <v>66620</v>
      </c>
      <c r="O941" s="56" t="s">
        <v>10061</v>
      </c>
      <c r="P941" s="55" t="n">
        <f aca="false">G941-H941</f>
        <v>15537</v>
      </c>
      <c r="Q941" s="55" t="str">
        <f aca="false">IF(I941&gt;=90,"Over-Utilized",IF(I941&gt;=70,"Optimal","Under-Utilized"))</f>
        <v>Under-Utilized</v>
      </c>
      <c r="R941" s="55" t="n">
        <f aca="false">ROUND(100-I941,2)</f>
        <v>49.8</v>
      </c>
    </row>
    <row r="942" customFormat="false" ht="15" hidden="false" customHeight="true" outlineLevel="0" collapsed="false">
      <c r="A942" s="52" t="s">
        <v>2948</v>
      </c>
      <c r="B942" s="52" t="s">
        <v>15559</v>
      </c>
      <c r="C942" s="52" t="s">
        <v>23</v>
      </c>
      <c r="D942" s="52" t="s">
        <v>10087</v>
      </c>
      <c r="E942" s="52" t="s">
        <v>15544</v>
      </c>
      <c r="F942" s="52" t="s">
        <v>15539</v>
      </c>
      <c r="G942" s="52" t="n">
        <v>46442</v>
      </c>
      <c r="H942" s="52" t="n">
        <v>38823</v>
      </c>
      <c r="I942" s="54" t="n">
        <f aca="false">IF(G942=0,0,ROUND(H942/G942*100,2))</f>
        <v>83.59</v>
      </c>
      <c r="J942" s="52" t="s">
        <v>15548</v>
      </c>
      <c r="K942" s="52" t="n">
        <v>12</v>
      </c>
      <c r="L942" s="52" t="n">
        <v>84</v>
      </c>
      <c r="M942" s="52" t="n">
        <v>3.67</v>
      </c>
      <c r="N942" s="52" t="n">
        <v>132386</v>
      </c>
      <c r="O942" s="52" t="s">
        <v>10066</v>
      </c>
      <c r="P942" s="55" t="n">
        <f aca="false">G942-H942</f>
        <v>7619</v>
      </c>
      <c r="Q942" s="55" t="str">
        <f aca="false">IF(I942&gt;=90,"Over-Utilized",IF(I942&gt;=70,"Optimal","Under-Utilized"))</f>
        <v>Optimal</v>
      </c>
      <c r="R942" s="55" t="n">
        <f aca="false">ROUND(100-I942,2)</f>
        <v>16.41</v>
      </c>
    </row>
    <row r="943" customFormat="false" ht="15" hidden="false" customHeight="true" outlineLevel="0" collapsed="false">
      <c r="A943" s="56" t="s">
        <v>1371</v>
      </c>
      <c r="B943" s="56" t="s">
        <v>15578</v>
      </c>
      <c r="C943" s="56" t="s">
        <v>17</v>
      </c>
      <c r="D943" s="56" t="s">
        <v>10078</v>
      </c>
      <c r="E943" s="56" t="s">
        <v>15550</v>
      </c>
      <c r="F943" s="56" t="s">
        <v>15547</v>
      </c>
      <c r="G943" s="56" t="n">
        <v>4252</v>
      </c>
      <c r="H943" s="56" t="n">
        <v>2990</v>
      </c>
      <c r="I943" s="54" t="n">
        <f aca="false">IF(G943=0,0,ROUND(H943/G943*100,2))</f>
        <v>70.32</v>
      </c>
      <c r="J943" s="56" t="s">
        <v>15551</v>
      </c>
      <c r="K943" s="56" t="n">
        <v>5</v>
      </c>
      <c r="L943" s="56" t="n">
        <v>64</v>
      </c>
      <c r="M943" s="56" t="n">
        <v>4.91</v>
      </c>
      <c r="N943" s="56" t="n">
        <v>225993</v>
      </c>
      <c r="O943" s="56" t="s">
        <v>10061</v>
      </c>
      <c r="P943" s="55" t="n">
        <f aca="false">G943-H943</f>
        <v>1262</v>
      </c>
      <c r="Q943" s="55" t="str">
        <f aca="false">IF(I943&gt;=90,"Over-Utilized",IF(I943&gt;=70,"Optimal","Under-Utilized"))</f>
        <v>Optimal</v>
      </c>
      <c r="R943" s="55" t="n">
        <f aca="false">ROUND(100-I943,2)</f>
        <v>29.68</v>
      </c>
    </row>
    <row r="944" customFormat="false" ht="15" hidden="false" customHeight="true" outlineLevel="0" collapsed="false">
      <c r="A944" s="52" t="s">
        <v>2865</v>
      </c>
      <c r="B944" s="52" t="s">
        <v>15583</v>
      </c>
      <c r="C944" s="52" t="s">
        <v>14</v>
      </c>
      <c r="D944" s="52" t="s">
        <v>10117</v>
      </c>
      <c r="E944" s="52" t="s">
        <v>15560</v>
      </c>
      <c r="F944" s="52" t="s">
        <v>15547</v>
      </c>
      <c r="G944" s="52" t="n">
        <v>18158</v>
      </c>
      <c r="H944" s="52" t="n">
        <v>14085</v>
      </c>
      <c r="I944" s="54" t="n">
        <f aca="false">IF(G944=0,0,ROUND(H944/G944*100,2))</f>
        <v>77.57</v>
      </c>
      <c r="J944" s="52" t="s">
        <v>15540</v>
      </c>
      <c r="K944" s="52" t="n">
        <v>19</v>
      </c>
      <c r="L944" s="52" t="n">
        <v>147</v>
      </c>
      <c r="M944" s="52" t="n">
        <v>1.79</v>
      </c>
      <c r="N944" s="52" t="n">
        <v>211868</v>
      </c>
      <c r="O944" s="52" t="s">
        <v>10066</v>
      </c>
      <c r="P944" s="55" t="n">
        <f aca="false">G944-H944</f>
        <v>4073</v>
      </c>
      <c r="Q944" s="55" t="str">
        <f aca="false">IF(I944&gt;=90,"Over-Utilized",IF(I944&gt;=70,"Optimal","Under-Utilized"))</f>
        <v>Optimal</v>
      </c>
      <c r="R944" s="55" t="n">
        <f aca="false">ROUND(100-I944,2)</f>
        <v>22.43</v>
      </c>
    </row>
    <row r="945" customFormat="false" ht="15" hidden="false" customHeight="true" outlineLevel="0" collapsed="false">
      <c r="A945" s="56" t="s">
        <v>1504</v>
      </c>
      <c r="B945" s="56" t="s">
        <v>15557</v>
      </c>
      <c r="C945" s="56" t="s">
        <v>17</v>
      </c>
      <c r="D945" s="56" t="s">
        <v>10063</v>
      </c>
      <c r="E945" s="56" t="s">
        <v>15544</v>
      </c>
      <c r="F945" s="56" t="s">
        <v>15545</v>
      </c>
      <c r="G945" s="56" t="n">
        <v>46428</v>
      </c>
      <c r="H945" s="56" t="n">
        <v>9174</v>
      </c>
      <c r="I945" s="54" t="n">
        <f aca="false">IF(G945=0,0,ROUND(H945/G945*100,2))</f>
        <v>19.76</v>
      </c>
      <c r="J945" s="56" t="s">
        <v>15548</v>
      </c>
      <c r="K945" s="56" t="n">
        <v>13</v>
      </c>
      <c r="L945" s="56" t="n">
        <v>26</v>
      </c>
      <c r="M945" s="56" t="n">
        <v>3.75</v>
      </c>
      <c r="N945" s="56" t="n">
        <v>208937</v>
      </c>
      <c r="O945" s="56" t="s">
        <v>10066</v>
      </c>
      <c r="P945" s="55" t="n">
        <f aca="false">G945-H945</f>
        <v>37254</v>
      </c>
      <c r="Q945" s="55" t="str">
        <f aca="false">IF(I945&gt;=90,"Over-Utilized",IF(I945&gt;=70,"Optimal","Under-Utilized"))</f>
        <v>Under-Utilized</v>
      </c>
      <c r="R945" s="55" t="n">
        <f aca="false">ROUND(100-I945,2)</f>
        <v>80.24</v>
      </c>
    </row>
    <row r="946" customFormat="false" ht="15" hidden="false" customHeight="true" outlineLevel="0" collapsed="false">
      <c r="A946" s="52" t="s">
        <v>1030</v>
      </c>
      <c r="B946" s="52" t="s">
        <v>15541</v>
      </c>
      <c r="C946" s="52" t="s">
        <v>25</v>
      </c>
      <c r="D946" s="52" t="s">
        <v>10190</v>
      </c>
      <c r="E946" s="52" t="s">
        <v>15554</v>
      </c>
      <c r="F946" s="52" t="s">
        <v>15545</v>
      </c>
      <c r="G946" s="52" t="n">
        <v>6568</v>
      </c>
      <c r="H946" s="52" t="n">
        <v>4174</v>
      </c>
      <c r="I946" s="54" t="n">
        <f aca="false">IF(G946=0,0,ROUND(H946/G946*100,2))</f>
        <v>63.55</v>
      </c>
      <c r="J946" s="52" t="s">
        <v>15551</v>
      </c>
      <c r="K946" s="52" t="n">
        <v>7</v>
      </c>
      <c r="L946" s="52" t="n">
        <v>49</v>
      </c>
      <c r="M946" s="52" t="n">
        <v>1.49</v>
      </c>
      <c r="N946" s="52" t="n">
        <v>215871</v>
      </c>
      <c r="O946" s="52" t="s">
        <v>10061</v>
      </c>
      <c r="P946" s="55" t="n">
        <f aca="false">G946-H946</f>
        <v>2394</v>
      </c>
      <c r="Q946" s="55" t="str">
        <f aca="false">IF(I946&gt;=90,"Over-Utilized",IF(I946&gt;=70,"Optimal","Under-Utilized"))</f>
        <v>Under-Utilized</v>
      </c>
      <c r="R946" s="55" t="n">
        <f aca="false">ROUND(100-I946,2)</f>
        <v>36.45</v>
      </c>
    </row>
    <row r="947" customFormat="false" ht="15" hidden="false" customHeight="true" outlineLevel="0" collapsed="false">
      <c r="A947" s="56" t="s">
        <v>6144</v>
      </c>
      <c r="B947" s="56" t="s">
        <v>15574</v>
      </c>
      <c r="C947" s="56" t="s">
        <v>20</v>
      </c>
      <c r="D947" s="56" t="s">
        <v>10095</v>
      </c>
      <c r="E947" s="56" t="s">
        <v>10063</v>
      </c>
      <c r="F947" s="56" t="s">
        <v>15547</v>
      </c>
      <c r="G947" s="56" t="n">
        <v>36834</v>
      </c>
      <c r="H947" s="56" t="n">
        <v>21478</v>
      </c>
      <c r="I947" s="54" t="n">
        <f aca="false">IF(G947=0,0,ROUND(H947/G947*100,2))</f>
        <v>58.31</v>
      </c>
      <c r="J947" s="56" t="s">
        <v>15540</v>
      </c>
      <c r="K947" s="56" t="n">
        <v>8</v>
      </c>
      <c r="L947" s="56" t="n">
        <v>11</v>
      </c>
      <c r="M947" s="56" t="n">
        <v>4.03</v>
      </c>
      <c r="N947" s="56" t="n">
        <v>118113</v>
      </c>
      <c r="O947" s="56" t="s">
        <v>10061</v>
      </c>
      <c r="P947" s="55" t="n">
        <f aca="false">G947-H947</f>
        <v>15356</v>
      </c>
      <c r="Q947" s="55" t="str">
        <f aca="false">IF(I947&gt;=90,"Over-Utilized",IF(I947&gt;=70,"Optimal","Under-Utilized"))</f>
        <v>Under-Utilized</v>
      </c>
      <c r="R947" s="55" t="n">
        <f aca="false">ROUND(100-I947,2)</f>
        <v>41.69</v>
      </c>
    </row>
    <row r="948" customFormat="false" ht="15" hidden="false" customHeight="true" outlineLevel="0" collapsed="false">
      <c r="A948" s="52" t="s">
        <v>3315</v>
      </c>
      <c r="B948" s="52" t="s">
        <v>15566</v>
      </c>
      <c r="C948" s="52" t="s">
        <v>11</v>
      </c>
      <c r="D948" s="52" t="s">
        <v>10132</v>
      </c>
      <c r="E948" s="52" t="s">
        <v>15550</v>
      </c>
      <c r="F948" s="52" t="s">
        <v>15545</v>
      </c>
      <c r="G948" s="52" t="n">
        <v>47759</v>
      </c>
      <c r="H948" s="52" t="n">
        <v>11921</v>
      </c>
      <c r="I948" s="54" t="n">
        <f aca="false">IF(G948=0,0,ROUND(H948/G948*100,2))</f>
        <v>24.96</v>
      </c>
      <c r="J948" s="52" t="s">
        <v>15548</v>
      </c>
      <c r="K948" s="52" t="n">
        <v>19</v>
      </c>
      <c r="L948" s="52" t="n">
        <v>122</v>
      </c>
      <c r="M948" s="52" t="n">
        <v>2.87</v>
      </c>
      <c r="N948" s="52" t="n">
        <v>274034</v>
      </c>
      <c r="O948" s="52" t="s">
        <v>10061</v>
      </c>
      <c r="P948" s="55" t="n">
        <f aca="false">G948-H948</f>
        <v>35838</v>
      </c>
      <c r="Q948" s="55" t="str">
        <f aca="false">IF(I948&gt;=90,"Over-Utilized",IF(I948&gt;=70,"Optimal","Under-Utilized"))</f>
        <v>Under-Utilized</v>
      </c>
      <c r="R948" s="55" t="n">
        <f aca="false">ROUND(100-I948,2)</f>
        <v>75.04</v>
      </c>
    </row>
    <row r="949" customFormat="false" ht="15" hidden="false" customHeight="true" outlineLevel="0" collapsed="false">
      <c r="A949" s="56" t="s">
        <v>2647</v>
      </c>
      <c r="B949" s="56" t="s">
        <v>15574</v>
      </c>
      <c r="C949" s="56" t="s">
        <v>20</v>
      </c>
      <c r="D949" s="56" t="s">
        <v>10190</v>
      </c>
      <c r="E949" s="56" t="s">
        <v>15542</v>
      </c>
      <c r="F949" s="56" t="s">
        <v>15545</v>
      </c>
      <c r="G949" s="56" t="n">
        <v>13706</v>
      </c>
      <c r="H949" s="56" t="n">
        <v>6046</v>
      </c>
      <c r="I949" s="54" t="n">
        <f aca="false">IF(G949=0,0,ROUND(H949/G949*100,2))</f>
        <v>44.11</v>
      </c>
      <c r="J949" s="56" t="s">
        <v>15540</v>
      </c>
      <c r="K949" s="56" t="n">
        <v>7</v>
      </c>
      <c r="L949" s="56" t="n">
        <v>115</v>
      </c>
      <c r="M949" s="56" t="n">
        <v>2.87</v>
      </c>
      <c r="N949" s="56" t="n">
        <v>189411</v>
      </c>
      <c r="O949" s="56" t="s">
        <v>10066</v>
      </c>
      <c r="P949" s="55" t="n">
        <f aca="false">G949-H949</f>
        <v>7660</v>
      </c>
      <c r="Q949" s="55" t="str">
        <f aca="false">IF(I949&gt;=90,"Over-Utilized",IF(I949&gt;=70,"Optimal","Under-Utilized"))</f>
        <v>Under-Utilized</v>
      </c>
      <c r="R949" s="55" t="n">
        <f aca="false">ROUND(100-I949,2)</f>
        <v>55.89</v>
      </c>
    </row>
    <row r="950" customFormat="false" ht="15" hidden="false" customHeight="true" outlineLevel="0" collapsed="false">
      <c r="A950" s="52" t="s">
        <v>7849</v>
      </c>
      <c r="B950" s="52" t="s">
        <v>15549</v>
      </c>
      <c r="C950" s="52" t="s">
        <v>27</v>
      </c>
      <c r="D950" s="52" t="s">
        <v>10069</v>
      </c>
      <c r="E950" s="52" t="s">
        <v>15560</v>
      </c>
      <c r="F950" s="52" t="s">
        <v>15545</v>
      </c>
      <c r="G950" s="52" t="n">
        <v>28024</v>
      </c>
      <c r="H950" s="52" t="n">
        <v>9376</v>
      </c>
      <c r="I950" s="54" t="n">
        <f aca="false">IF(G950=0,0,ROUND(H950/G950*100,2))</f>
        <v>33.46</v>
      </c>
      <c r="J950" s="52" t="s">
        <v>15551</v>
      </c>
      <c r="K950" s="52" t="n">
        <v>6</v>
      </c>
      <c r="L950" s="52" t="n">
        <v>143</v>
      </c>
      <c r="M950" s="52" t="n">
        <v>1.6</v>
      </c>
      <c r="N950" s="52" t="n">
        <v>391186</v>
      </c>
      <c r="O950" s="52" t="s">
        <v>10061</v>
      </c>
      <c r="P950" s="55" t="n">
        <f aca="false">G950-H950</f>
        <v>18648</v>
      </c>
      <c r="Q950" s="55" t="str">
        <f aca="false">IF(I950&gt;=90,"Over-Utilized",IF(I950&gt;=70,"Optimal","Under-Utilized"))</f>
        <v>Under-Utilized</v>
      </c>
      <c r="R950" s="55" t="n">
        <f aca="false">ROUND(100-I950,2)</f>
        <v>66.54</v>
      </c>
    </row>
    <row r="951" customFormat="false" ht="15" hidden="false" customHeight="true" outlineLevel="0" collapsed="false">
      <c r="A951" s="56" t="s">
        <v>1607</v>
      </c>
      <c r="B951" s="56" t="s">
        <v>15577</v>
      </c>
      <c r="C951" s="56" t="s">
        <v>11</v>
      </c>
      <c r="D951" s="56" t="s">
        <v>10104</v>
      </c>
      <c r="E951" s="56" t="s">
        <v>15544</v>
      </c>
      <c r="F951" s="56" t="s">
        <v>15547</v>
      </c>
      <c r="G951" s="56" t="n">
        <v>24161</v>
      </c>
      <c r="H951" s="56" t="n">
        <v>22722</v>
      </c>
      <c r="I951" s="54" t="n">
        <f aca="false">IF(G951=0,0,ROUND(H951/G951*100,2))</f>
        <v>94.04</v>
      </c>
      <c r="J951" s="56" t="s">
        <v>15551</v>
      </c>
      <c r="K951" s="56" t="n">
        <v>17</v>
      </c>
      <c r="L951" s="56" t="n">
        <v>90</v>
      </c>
      <c r="M951" s="56" t="n">
        <v>2.31</v>
      </c>
      <c r="N951" s="56" t="n">
        <v>189725</v>
      </c>
      <c r="O951" s="56" t="s">
        <v>10061</v>
      </c>
      <c r="P951" s="55" t="n">
        <f aca="false">G951-H951</f>
        <v>1439</v>
      </c>
      <c r="Q951" s="55" t="str">
        <f aca="false">IF(I951&gt;=90,"Over-Utilized",IF(I951&gt;=70,"Optimal","Under-Utilized"))</f>
        <v>Over-Utilized</v>
      </c>
      <c r="R951" s="55" t="n">
        <f aca="false">ROUND(100-I951,2)</f>
        <v>5.96</v>
      </c>
    </row>
    <row r="952" customFormat="false" ht="15" hidden="false" customHeight="true" outlineLevel="0" collapsed="false">
      <c r="A952" s="52" t="s">
        <v>3077</v>
      </c>
      <c r="B952" s="52" t="s">
        <v>15573</v>
      </c>
      <c r="C952" s="52" t="s">
        <v>25</v>
      </c>
      <c r="D952" s="52" t="s">
        <v>10063</v>
      </c>
      <c r="E952" s="52" t="s">
        <v>10063</v>
      </c>
      <c r="F952" s="52" t="s">
        <v>15547</v>
      </c>
      <c r="G952" s="52" t="n">
        <v>2675</v>
      </c>
      <c r="H952" s="52" t="n">
        <v>1686</v>
      </c>
      <c r="I952" s="54" t="n">
        <f aca="false">IF(G952=0,0,ROUND(H952/G952*100,2))</f>
        <v>63.03</v>
      </c>
      <c r="J952" s="52" t="s">
        <v>15540</v>
      </c>
      <c r="K952" s="52" t="n">
        <v>18</v>
      </c>
      <c r="L952" s="52" t="n">
        <v>12</v>
      </c>
      <c r="M952" s="52" t="n">
        <v>0.99</v>
      </c>
      <c r="N952" s="52" t="n">
        <v>302905</v>
      </c>
      <c r="O952" s="52" t="s">
        <v>10066</v>
      </c>
      <c r="P952" s="55" t="n">
        <f aca="false">G952-H952</f>
        <v>989</v>
      </c>
      <c r="Q952" s="55" t="str">
        <f aca="false">IF(I952&gt;=90,"Over-Utilized",IF(I952&gt;=70,"Optimal","Under-Utilized"))</f>
        <v>Under-Utilized</v>
      </c>
      <c r="R952" s="55" t="n">
        <f aca="false">ROUND(100-I952,2)</f>
        <v>36.97</v>
      </c>
    </row>
    <row r="953" customFormat="false" ht="15" hidden="false" customHeight="true" outlineLevel="0" collapsed="false">
      <c r="A953" s="56" t="s">
        <v>781</v>
      </c>
      <c r="B953" s="56" t="s">
        <v>15546</v>
      </c>
      <c r="C953" s="56" t="s">
        <v>14</v>
      </c>
      <c r="D953" s="56" t="s">
        <v>10073</v>
      </c>
      <c r="E953" s="56" t="s">
        <v>15542</v>
      </c>
      <c r="F953" s="56" t="s">
        <v>15545</v>
      </c>
      <c r="G953" s="56" t="n">
        <v>39963</v>
      </c>
      <c r="H953" s="56" t="n">
        <v>32532</v>
      </c>
      <c r="I953" s="54" t="n">
        <f aca="false">IF(G953=0,0,ROUND(H953/G953*100,2))</f>
        <v>81.41</v>
      </c>
      <c r="J953" s="56" t="s">
        <v>15548</v>
      </c>
      <c r="K953" s="56" t="n">
        <v>20</v>
      </c>
      <c r="L953" s="56" t="n">
        <v>64</v>
      </c>
      <c r="M953" s="56" t="n">
        <v>2.51</v>
      </c>
      <c r="N953" s="56" t="n">
        <v>415094</v>
      </c>
      <c r="O953" s="56" t="s">
        <v>10066</v>
      </c>
      <c r="P953" s="55" t="n">
        <f aca="false">G953-H953</f>
        <v>7431</v>
      </c>
      <c r="Q953" s="55" t="str">
        <f aca="false">IF(I953&gt;=90,"Over-Utilized",IF(I953&gt;=70,"Optimal","Under-Utilized"))</f>
        <v>Optimal</v>
      </c>
      <c r="R953" s="55" t="n">
        <f aca="false">ROUND(100-I953,2)</f>
        <v>18.59</v>
      </c>
    </row>
    <row r="954" customFormat="false" ht="15" hidden="false" customHeight="true" outlineLevel="0" collapsed="false">
      <c r="A954" s="52" t="s">
        <v>3418</v>
      </c>
      <c r="B954" s="52" t="s">
        <v>15546</v>
      </c>
      <c r="C954" s="52" t="s">
        <v>14</v>
      </c>
      <c r="D954" s="52" t="s">
        <v>10087</v>
      </c>
      <c r="E954" s="52" t="s">
        <v>15554</v>
      </c>
      <c r="F954" s="52" t="s">
        <v>15547</v>
      </c>
      <c r="G954" s="52" t="n">
        <v>13704</v>
      </c>
      <c r="H954" s="52" t="n">
        <v>6593</v>
      </c>
      <c r="I954" s="54" t="n">
        <f aca="false">IF(G954=0,0,ROUND(H954/G954*100,2))</f>
        <v>48.11</v>
      </c>
      <c r="J954" s="52" t="s">
        <v>15548</v>
      </c>
      <c r="K954" s="52" t="n">
        <v>9</v>
      </c>
      <c r="L954" s="52" t="n">
        <v>86</v>
      </c>
      <c r="M954" s="52" t="n">
        <v>4.18</v>
      </c>
      <c r="N954" s="52" t="n">
        <v>249209</v>
      </c>
      <c r="O954" s="52" t="s">
        <v>10066</v>
      </c>
      <c r="P954" s="55" t="n">
        <f aca="false">G954-H954</f>
        <v>7111</v>
      </c>
      <c r="Q954" s="55" t="str">
        <f aca="false">IF(I954&gt;=90,"Over-Utilized",IF(I954&gt;=70,"Optimal","Under-Utilized"))</f>
        <v>Under-Utilized</v>
      </c>
      <c r="R954" s="55" t="n">
        <f aca="false">ROUND(100-I954,2)</f>
        <v>51.89</v>
      </c>
    </row>
    <row r="955" customFormat="false" ht="15" hidden="false" customHeight="true" outlineLevel="0" collapsed="false">
      <c r="A955" s="56" t="s">
        <v>6549</v>
      </c>
      <c r="B955" s="56" t="s">
        <v>15559</v>
      </c>
      <c r="C955" s="56" t="s">
        <v>23</v>
      </c>
      <c r="D955" s="56" t="s">
        <v>10117</v>
      </c>
      <c r="E955" s="56" t="s">
        <v>15550</v>
      </c>
      <c r="F955" s="56" t="s">
        <v>15539</v>
      </c>
      <c r="G955" s="56" t="n">
        <v>14017</v>
      </c>
      <c r="H955" s="56" t="n">
        <v>8156</v>
      </c>
      <c r="I955" s="54" t="n">
        <f aca="false">IF(G955=0,0,ROUND(H955/G955*100,2))</f>
        <v>58.19</v>
      </c>
      <c r="J955" s="56" t="s">
        <v>15540</v>
      </c>
      <c r="K955" s="56" t="n">
        <v>7</v>
      </c>
      <c r="L955" s="56" t="n">
        <v>138</v>
      </c>
      <c r="M955" s="56" t="n">
        <v>1.01</v>
      </c>
      <c r="N955" s="56" t="n">
        <v>466191</v>
      </c>
      <c r="O955" s="56" t="s">
        <v>10061</v>
      </c>
      <c r="P955" s="55" t="n">
        <f aca="false">G955-H955</f>
        <v>5861</v>
      </c>
      <c r="Q955" s="55" t="str">
        <f aca="false">IF(I955&gt;=90,"Over-Utilized",IF(I955&gt;=70,"Optimal","Under-Utilized"))</f>
        <v>Under-Utilized</v>
      </c>
      <c r="R955" s="55" t="n">
        <f aca="false">ROUND(100-I955,2)</f>
        <v>41.81</v>
      </c>
    </row>
    <row r="956" customFormat="false" ht="15" hidden="false" customHeight="true" outlineLevel="0" collapsed="false">
      <c r="A956" s="52" t="s">
        <v>1323</v>
      </c>
      <c r="B956" s="52" t="s">
        <v>15584</v>
      </c>
      <c r="C956" s="52" t="s">
        <v>17</v>
      </c>
      <c r="D956" s="52" t="s">
        <v>10073</v>
      </c>
      <c r="E956" s="52" t="s">
        <v>15550</v>
      </c>
      <c r="F956" s="52" t="s">
        <v>15539</v>
      </c>
      <c r="G956" s="52" t="n">
        <v>12882</v>
      </c>
      <c r="H956" s="52" t="n">
        <v>3881</v>
      </c>
      <c r="I956" s="54" t="n">
        <f aca="false">IF(G956=0,0,ROUND(H956/G956*100,2))</f>
        <v>30.13</v>
      </c>
      <c r="J956" s="52" t="s">
        <v>15551</v>
      </c>
      <c r="K956" s="52" t="n">
        <v>17</v>
      </c>
      <c r="L956" s="52" t="n">
        <v>72</v>
      </c>
      <c r="M956" s="52" t="n">
        <v>1.8</v>
      </c>
      <c r="N956" s="52" t="n">
        <v>190950</v>
      </c>
      <c r="O956" s="52" t="s">
        <v>10061</v>
      </c>
      <c r="P956" s="55" t="n">
        <f aca="false">G956-H956</f>
        <v>9001</v>
      </c>
      <c r="Q956" s="55" t="str">
        <f aca="false">IF(I956&gt;=90,"Over-Utilized",IF(I956&gt;=70,"Optimal","Under-Utilized"))</f>
        <v>Under-Utilized</v>
      </c>
      <c r="R956" s="55" t="n">
        <f aca="false">ROUND(100-I956,2)</f>
        <v>69.87</v>
      </c>
    </row>
    <row r="957" customFormat="false" ht="15" hidden="false" customHeight="true" outlineLevel="0" collapsed="false">
      <c r="A957" s="56" t="s">
        <v>5086</v>
      </c>
      <c r="B957" s="56" t="s">
        <v>15556</v>
      </c>
      <c r="C957" s="56" t="s">
        <v>23</v>
      </c>
      <c r="D957" s="56" t="s">
        <v>10058</v>
      </c>
      <c r="E957" s="56" t="s">
        <v>15554</v>
      </c>
      <c r="F957" s="56" t="s">
        <v>15539</v>
      </c>
      <c r="G957" s="56" t="n">
        <v>8556</v>
      </c>
      <c r="H957" s="56" t="n">
        <v>5217</v>
      </c>
      <c r="I957" s="54" t="n">
        <f aca="false">IF(G957=0,0,ROUND(H957/G957*100,2))</f>
        <v>60.97</v>
      </c>
      <c r="J957" s="56" t="s">
        <v>15548</v>
      </c>
      <c r="K957" s="56" t="n">
        <v>10</v>
      </c>
      <c r="L957" s="56" t="n">
        <v>131</v>
      </c>
      <c r="M957" s="56" t="n">
        <v>1.09</v>
      </c>
      <c r="N957" s="56" t="n">
        <v>237519</v>
      </c>
      <c r="O957" s="56" t="s">
        <v>10066</v>
      </c>
      <c r="P957" s="55" t="n">
        <f aca="false">G957-H957</f>
        <v>3339</v>
      </c>
      <c r="Q957" s="55" t="str">
        <f aca="false">IF(I957&gt;=90,"Over-Utilized",IF(I957&gt;=70,"Optimal","Under-Utilized"))</f>
        <v>Under-Utilized</v>
      </c>
      <c r="R957" s="55" t="n">
        <f aca="false">ROUND(100-I957,2)</f>
        <v>39.03</v>
      </c>
    </row>
    <row r="958" customFormat="false" ht="15" hidden="false" customHeight="true" outlineLevel="0" collapsed="false">
      <c r="A958" s="52" t="s">
        <v>2897</v>
      </c>
      <c r="B958" s="52" t="s">
        <v>15541</v>
      </c>
      <c r="C958" s="52" t="s">
        <v>25</v>
      </c>
      <c r="D958" s="52" t="s">
        <v>10117</v>
      </c>
      <c r="E958" s="52" t="s">
        <v>15544</v>
      </c>
      <c r="F958" s="52" t="s">
        <v>15547</v>
      </c>
      <c r="G958" s="52" t="n">
        <v>43047</v>
      </c>
      <c r="H958" s="52" t="n">
        <v>37240</v>
      </c>
      <c r="I958" s="54" t="n">
        <f aca="false">IF(G958=0,0,ROUND(H958/G958*100,2))</f>
        <v>86.51</v>
      </c>
      <c r="J958" s="52" t="s">
        <v>15540</v>
      </c>
      <c r="K958" s="52" t="n">
        <v>13</v>
      </c>
      <c r="L958" s="52" t="n">
        <v>160</v>
      </c>
      <c r="M958" s="52" t="n">
        <v>2.69</v>
      </c>
      <c r="N958" s="52" t="n">
        <v>156309</v>
      </c>
      <c r="O958" s="52" t="s">
        <v>10066</v>
      </c>
      <c r="P958" s="55" t="n">
        <f aca="false">G958-H958</f>
        <v>5807</v>
      </c>
      <c r="Q958" s="55" t="str">
        <f aca="false">IF(I958&gt;=90,"Over-Utilized",IF(I958&gt;=70,"Optimal","Under-Utilized"))</f>
        <v>Optimal</v>
      </c>
      <c r="R958" s="55" t="n">
        <f aca="false">ROUND(100-I958,2)</f>
        <v>13.49</v>
      </c>
    </row>
    <row r="959" customFormat="false" ht="15" hidden="false" customHeight="true" outlineLevel="0" collapsed="false">
      <c r="A959" s="56" t="s">
        <v>13792</v>
      </c>
      <c r="B959" s="56" t="s">
        <v>15569</v>
      </c>
      <c r="C959" s="56" t="s">
        <v>14</v>
      </c>
      <c r="D959" s="56" t="s">
        <v>10112</v>
      </c>
      <c r="E959" s="56" t="s">
        <v>15554</v>
      </c>
      <c r="F959" s="56" t="s">
        <v>15539</v>
      </c>
      <c r="G959" s="56" t="n">
        <v>2053</v>
      </c>
      <c r="H959" s="56" t="n">
        <v>1471</v>
      </c>
      <c r="I959" s="54" t="n">
        <f aca="false">IF(G959=0,0,ROUND(H959/G959*100,2))</f>
        <v>71.65</v>
      </c>
      <c r="J959" s="56" t="s">
        <v>15548</v>
      </c>
      <c r="K959" s="56" t="n">
        <v>19</v>
      </c>
      <c r="L959" s="56" t="n">
        <v>33</v>
      </c>
      <c r="M959" s="56" t="n">
        <v>2.48</v>
      </c>
      <c r="N959" s="56" t="n">
        <v>184118</v>
      </c>
      <c r="O959" s="56" t="s">
        <v>10061</v>
      </c>
      <c r="P959" s="55" t="n">
        <f aca="false">G959-H959</f>
        <v>582</v>
      </c>
      <c r="Q959" s="55" t="str">
        <f aca="false">IF(I959&gt;=90,"Over-Utilized",IF(I959&gt;=70,"Optimal","Under-Utilized"))</f>
        <v>Optimal</v>
      </c>
      <c r="R959" s="55" t="n">
        <f aca="false">ROUND(100-I959,2)</f>
        <v>28.35</v>
      </c>
    </row>
    <row r="960" customFormat="false" ht="15" hidden="false" customHeight="true" outlineLevel="0" collapsed="false">
      <c r="A960" s="52" t="s">
        <v>898</v>
      </c>
      <c r="B960" s="52" t="s">
        <v>15553</v>
      </c>
      <c r="C960" s="52" t="s">
        <v>14</v>
      </c>
      <c r="D960" s="52" t="s">
        <v>10078</v>
      </c>
      <c r="E960" s="52" t="s">
        <v>15542</v>
      </c>
      <c r="F960" s="52" t="s">
        <v>15539</v>
      </c>
      <c r="G960" s="52" t="n">
        <v>29563</v>
      </c>
      <c r="H960" s="52" t="n">
        <v>12255</v>
      </c>
      <c r="I960" s="54" t="n">
        <f aca="false">IF(G960=0,0,ROUND(H960/G960*100,2))</f>
        <v>41.45</v>
      </c>
      <c r="J960" s="52" t="s">
        <v>15551</v>
      </c>
      <c r="K960" s="52" t="n">
        <v>18</v>
      </c>
      <c r="L960" s="52" t="n">
        <v>99</v>
      </c>
      <c r="M960" s="52" t="n">
        <v>2.86</v>
      </c>
      <c r="N960" s="52" t="n">
        <v>412808</v>
      </c>
      <c r="O960" s="52" t="s">
        <v>10061</v>
      </c>
      <c r="P960" s="55" t="n">
        <f aca="false">G960-H960</f>
        <v>17308</v>
      </c>
      <c r="Q960" s="55" t="str">
        <f aca="false">IF(I960&gt;=90,"Over-Utilized",IF(I960&gt;=70,"Optimal","Under-Utilized"))</f>
        <v>Under-Utilized</v>
      </c>
      <c r="R960" s="55" t="n">
        <f aca="false">ROUND(100-I960,2)</f>
        <v>58.55</v>
      </c>
    </row>
    <row r="961" customFormat="false" ht="15" hidden="false" customHeight="true" outlineLevel="0" collapsed="false">
      <c r="A961" s="56" t="s">
        <v>8350</v>
      </c>
      <c r="B961" s="56" t="s">
        <v>15561</v>
      </c>
      <c r="C961" s="56" t="s">
        <v>20</v>
      </c>
      <c r="D961" s="56" t="s">
        <v>10132</v>
      </c>
      <c r="E961" s="56" t="s">
        <v>15560</v>
      </c>
      <c r="F961" s="56" t="s">
        <v>15539</v>
      </c>
      <c r="G961" s="56" t="n">
        <v>24737</v>
      </c>
      <c r="H961" s="56" t="n">
        <v>15133</v>
      </c>
      <c r="I961" s="54" t="n">
        <f aca="false">IF(G961=0,0,ROUND(H961/G961*100,2))</f>
        <v>61.18</v>
      </c>
      <c r="J961" s="56" t="s">
        <v>15551</v>
      </c>
      <c r="K961" s="56" t="n">
        <v>19</v>
      </c>
      <c r="L961" s="56" t="n">
        <v>74</v>
      </c>
      <c r="M961" s="56" t="n">
        <v>4.82</v>
      </c>
      <c r="N961" s="56" t="n">
        <v>168776</v>
      </c>
      <c r="O961" s="56" t="s">
        <v>10066</v>
      </c>
      <c r="P961" s="55" t="n">
        <f aca="false">G961-H961</f>
        <v>9604</v>
      </c>
      <c r="Q961" s="55" t="str">
        <f aca="false">IF(I961&gt;=90,"Over-Utilized",IF(I961&gt;=70,"Optimal","Under-Utilized"))</f>
        <v>Under-Utilized</v>
      </c>
      <c r="R961" s="55" t="n">
        <f aca="false">ROUND(100-I961,2)</f>
        <v>38.82</v>
      </c>
    </row>
    <row r="962" customFormat="false" ht="15" hidden="false" customHeight="true" outlineLevel="0" collapsed="false">
      <c r="A962" s="52" t="s">
        <v>8185</v>
      </c>
      <c r="B962" s="52" t="s">
        <v>15557</v>
      </c>
      <c r="C962" s="52" t="s">
        <v>17</v>
      </c>
      <c r="D962" s="52" t="s">
        <v>10069</v>
      </c>
      <c r="E962" s="52" t="s">
        <v>15550</v>
      </c>
      <c r="F962" s="52" t="s">
        <v>15545</v>
      </c>
      <c r="G962" s="52" t="n">
        <v>29517</v>
      </c>
      <c r="H962" s="52" t="n">
        <v>8267</v>
      </c>
      <c r="I962" s="54" t="n">
        <f aca="false">IF(G962=0,0,ROUND(H962/G962*100,2))</f>
        <v>28.01</v>
      </c>
      <c r="J962" s="52" t="s">
        <v>15540</v>
      </c>
      <c r="K962" s="52" t="n">
        <v>10</v>
      </c>
      <c r="L962" s="52" t="n">
        <v>132</v>
      </c>
      <c r="M962" s="52" t="n">
        <v>2.65</v>
      </c>
      <c r="N962" s="52" t="n">
        <v>174951</v>
      </c>
      <c r="O962" s="52" t="s">
        <v>10066</v>
      </c>
      <c r="P962" s="55" t="n">
        <f aca="false">G962-H962</f>
        <v>21250</v>
      </c>
      <c r="Q962" s="55" t="str">
        <f aca="false">IF(I962&gt;=90,"Over-Utilized",IF(I962&gt;=70,"Optimal","Under-Utilized"))</f>
        <v>Under-Utilized</v>
      </c>
      <c r="R962" s="55" t="n">
        <f aca="false">ROUND(100-I962,2)</f>
        <v>71.99</v>
      </c>
    </row>
    <row r="963" customFormat="false" ht="15" hidden="false" customHeight="true" outlineLevel="0" collapsed="false">
      <c r="A963" s="56" t="s">
        <v>613</v>
      </c>
      <c r="B963" s="56" t="s">
        <v>15564</v>
      </c>
      <c r="C963" s="56" t="s">
        <v>20</v>
      </c>
      <c r="D963" s="56" t="s">
        <v>10132</v>
      </c>
      <c r="E963" s="56" t="s">
        <v>15544</v>
      </c>
      <c r="F963" s="56" t="s">
        <v>15545</v>
      </c>
      <c r="G963" s="56" t="n">
        <v>11342</v>
      </c>
      <c r="H963" s="56" t="n">
        <v>1600</v>
      </c>
      <c r="I963" s="54" t="n">
        <f aca="false">IF(G963=0,0,ROUND(H963/G963*100,2))</f>
        <v>14.11</v>
      </c>
      <c r="J963" s="56" t="s">
        <v>15551</v>
      </c>
      <c r="K963" s="56" t="n">
        <v>16</v>
      </c>
      <c r="L963" s="56" t="n">
        <v>123</v>
      </c>
      <c r="M963" s="56" t="n">
        <v>2.16</v>
      </c>
      <c r="N963" s="56" t="n">
        <v>456109</v>
      </c>
      <c r="O963" s="56" t="s">
        <v>10061</v>
      </c>
      <c r="P963" s="55" t="n">
        <f aca="false">G963-H963</f>
        <v>9742</v>
      </c>
      <c r="Q963" s="55" t="str">
        <f aca="false">IF(I963&gt;=90,"Over-Utilized",IF(I963&gt;=70,"Optimal","Under-Utilized"))</f>
        <v>Under-Utilized</v>
      </c>
      <c r="R963" s="55" t="n">
        <f aca="false">ROUND(100-I963,2)</f>
        <v>85.89</v>
      </c>
    </row>
    <row r="964" customFormat="false" ht="15" hidden="false" customHeight="true" outlineLevel="0" collapsed="false">
      <c r="A964" s="52" t="s">
        <v>5439</v>
      </c>
      <c r="B964" s="52" t="s">
        <v>15573</v>
      </c>
      <c r="C964" s="52" t="s">
        <v>25</v>
      </c>
      <c r="D964" s="52" t="s">
        <v>10078</v>
      </c>
      <c r="E964" s="52" t="s">
        <v>15544</v>
      </c>
      <c r="F964" s="52" t="s">
        <v>15545</v>
      </c>
      <c r="G964" s="52" t="n">
        <v>41687</v>
      </c>
      <c r="H964" s="52" t="n">
        <v>5633</v>
      </c>
      <c r="I964" s="54" t="n">
        <f aca="false">IF(G964=0,0,ROUND(H964/G964*100,2))</f>
        <v>13.51</v>
      </c>
      <c r="J964" s="52" t="s">
        <v>15540</v>
      </c>
      <c r="K964" s="52" t="n">
        <v>13</v>
      </c>
      <c r="L964" s="52" t="n">
        <v>136</v>
      </c>
      <c r="M964" s="52" t="n">
        <v>3.17</v>
      </c>
      <c r="N964" s="52" t="n">
        <v>350966</v>
      </c>
      <c r="O964" s="52" t="s">
        <v>10061</v>
      </c>
      <c r="P964" s="55" t="n">
        <f aca="false">G964-H964</f>
        <v>36054</v>
      </c>
      <c r="Q964" s="55" t="str">
        <f aca="false">IF(I964&gt;=90,"Over-Utilized",IF(I964&gt;=70,"Optimal","Under-Utilized"))</f>
        <v>Under-Utilized</v>
      </c>
      <c r="R964" s="55" t="n">
        <f aca="false">ROUND(100-I964,2)</f>
        <v>86.49</v>
      </c>
    </row>
    <row r="965" customFormat="false" ht="15" hidden="false" customHeight="true" outlineLevel="0" collapsed="false">
      <c r="A965" s="56" t="s">
        <v>10111</v>
      </c>
      <c r="B965" s="56" t="s">
        <v>15559</v>
      </c>
      <c r="C965" s="56" t="s">
        <v>23</v>
      </c>
      <c r="D965" s="56" t="s">
        <v>10058</v>
      </c>
      <c r="E965" s="56" t="s">
        <v>10063</v>
      </c>
      <c r="F965" s="56" t="s">
        <v>15547</v>
      </c>
      <c r="G965" s="56" t="n">
        <v>48872</v>
      </c>
      <c r="H965" s="56" t="n">
        <v>12581</v>
      </c>
      <c r="I965" s="54" t="n">
        <f aca="false">IF(G965=0,0,ROUND(H965/G965*100,2))</f>
        <v>25.74</v>
      </c>
      <c r="J965" s="56" t="s">
        <v>15548</v>
      </c>
      <c r="K965" s="56" t="n">
        <v>12</v>
      </c>
      <c r="L965" s="56" t="n">
        <v>160</v>
      </c>
      <c r="M965" s="56" t="n">
        <v>0.56</v>
      </c>
      <c r="N965" s="56" t="n">
        <v>178994</v>
      </c>
      <c r="O965" s="56" t="s">
        <v>10061</v>
      </c>
      <c r="P965" s="55" t="n">
        <f aca="false">G965-H965</f>
        <v>36291</v>
      </c>
      <c r="Q965" s="55" t="str">
        <f aca="false">IF(I965&gt;=90,"Over-Utilized",IF(I965&gt;=70,"Optimal","Under-Utilized"))</f>
        <v>Under-Utilized</v>
      </c>
      <c r="R965" s="55" t="n">
        <f aca="false">ROUND(100-I965,2)</f>
        <v>74.26</v>
      </c>
    </row>
    <row r="966" customFormat="false" ht="15" hidden="false" customHeight="true" outlineLevel="0" collapsed="false">
      <c r="A966" s="52" t="s">
        <v>4325</v>
      </c>
      <c r="B966" s="52" t="s">
        <v>15546</v>
      </c>
      <c r="C966" s="52" t="s">
        <v>14</v>
      </c>
      <c r="D966" s="52" t="s">
        <v>10104</v>
      </c>
      <c r="E966" s="52" t="s">
        <v>15554</v>
      </c>
      <c r="F966" s="52" t="s">
        <v>15545</v>
      </c>
      <c r="G966" s="52" t="n">
        <v>16080</v>
      </c>
      <c r="H966" s="52" t="n">
        <v>6522</v>
      </c>
      <c r="I966" s="54" t="n">
        <f aca="false">IF(G966=0,0,ROUND(H966/G966*100,2))</f>
        <v>40.56</v>
      </c>
      <c r="J966" s="52" t="s">
        <v>15548</v>
      </c>
      <c r="K966" s="52" t="n">
        <v>12</v>
      </c>
      <c r="L966" s="52" t="n">
        <v>196</v>
      </c>
      <c r="M966" s="52" t="n">
        <v>3.05</v>
      </c>
      <c r="N966" s="52" t="n">
        <v>307244</v>
      </c>
      <c r="O966" s="52" t="s">
        <v>10061</v>
      </c>
      <c r="P966" s="55" t="n">
        <f aca="false">G966-H966</f>
        <v>9558</v>
      </c>
      <c r="Q966" s="55" t="str">
        <f aca="false">IF(I966&gt;=90,"Over-Utilized",IF(I966&gt;=70,"Optimal","Under-Utilized"))</f>
        <v>Under-Utilized</v>
      </c>
      <c r="R966" s="55" t="n">
        <f aca="false">ROUND(100-I966,2)</f>
        <v>59.44</v>
      </c>
    </row>
    <row r="967" customFormat="false" ht="15" hidden="false" customHeight="true" outlineLevel="0" collapsed="false">
      <c r="A967" s="56" t="s">
        <v>1956</v>
      </c>
      <c r="B967" s="56" t="s">
        <v>15571</v>
      </c>
      <c r="C967" s="56" t="s">
        <v>27</v>
      </c>
      <c r="D967" s="56" t="s">
        <v>10117</v>
      </c>
      <c r="E967" s="56" t="s">
        <v>10063</v>
      </c>
      <c r="F967" s="56" t="s">
        <v>15539</v>
      </c>
      <c r="G967" s="56" t="n">
        <v>13117</v>
      </c>
      <c r="H967" s="56" t="n">
        <v>5058</v>
      </c>
      <c r="I967" s="54" t="n">
        <f aca="false">IF(G967=0,0,ROUND(H967/G967*100,2))</f>
        <v>38.56</v>
      </c>
      <c r="J967" s="56" t="s">
        <v>15540</v>
      </c>
      <c r="K967" s="56" t="n">
        <v>5</v>
      </c>
      <c r="L967" s="56" t="n">
        <v>44</v>
      </c>
      <c r="M967" s="56" t="n">
        <v>1.35</v>
      </c>
      <c r="N967" s="56" t="n">
        <v>155432</v>
      </c>
      <c r="O967" s="56" t="s">
        <v>10061</v>
      </c>
      <c r="P967" s="55" t="n">
        <f aca="false">G967-H967</f>
        <v>8059</v>
      </c>
      <c r="Q967" s="55" t="str">
        <f aca="false">IF(I967&gt;=90,"Over-Utilized",IF(I967&gt;=70,"Optimal","Under-Utilized"))</f>
        <v>Under-Utilized</v>
      </c>
      <c r="R967" s="55" t="n">
        <f aca="false">ROUND(100-I967,2)</f>
        <v>61.44</v>
      </c>
    </row>
    <row r="968" customFormat="false" ht="15" hidden="false" customHeight="true" outlineLevel="0" collapsed="false">
      <c r="A968" s="52" t="s">
        <v>1991</v>
      </c>
      <c r="B968" s="52" t="s">
        <v>15558</v>
      </c>
      <c r="C968" s="52" t="s">
        <v>25</v>
      </c>
      <c r="D968" s="52" t="s">
        <v>10132</v>
      </c>
      <c r="E968" s="52" t="s">
        <v>15554</v>
      </c>
      <c r="F968" s="52" t="s">
        <v>15547</v>
      </c>
      <c r="G968" s="52" t="n">
        <v>27635</v>
      </c>
      <c r="H968" s="52" t="n">
        <v>11317</v>
      </c>
      <c r="I968" s="54" t="n">
        <f aca="false">IF(G968=0,0,ROUND(H968/G968*100,2))</f>
        <v>40.95</v>
      </c>
      <c r="J968" s="52" t="s">
        <v>15551</v>
      </c>
      <c r="K968" s="52" t="n">
        <v>13</v>
      </c>
      <c r="L968" s="52" t="n">
        <v>166</v>
      </c>
      <c r="M968" s="52" t="n">
        <v>4.75</v>
      </c>
      <c r="N968" s="52" t="n">
        <v>191196</v>
      </c>
      <c r="O968" s="52" t="s">
        <v>10061</v>
      </c>
      <c r="P968" s="55" t="n">
        <f aca="false">G968-H968</f>
        <v>16318</v>
      </c>
      <c r="Q968" s="55" t="str">
        <f aca="false">IF(I968&gt;=90,"Over-Utilized",IF(I968&gt;=70,"Optimal","Under-Utilized"))</f>
        <v>Under-Utilized</v>
      </c>
      <c r="R968" s="55" t="n">
        <f aca="false">ROUND(100-I968,2)</f>
        <v>59.05</v>
      </c>
    </row>
    <row r="969" customFormat="false" ht="15" hidden="false" customHeight="true" outlineLevel="0" collapsed="false">
      <c r="A969" s="56" t="s">
        <v>1620</v>
      </c>
      <c r="B969" s="56" t="s">
        <v>15566</v>
      </c>
      <c r="C969" s="56" t="s">
        <v>11</v>
      </c>
      <c r="D969" s="56" t="s">
        <v>10117</v>
      </c>
      <c r="E969" s="56" t="s">
        <v>10063</v>
      </c>
      <c r="F969" s="56" t="s">
        <v>15539</v>
      </c>
      <c r="G969" s="56" t="n">
        <v>26949</v>
      </c>
      <c r="H969" s="56" t="n">
        <v>5425</v>
      </c>
      <c r="I969" s="54" t="n">
        <f aca="false">IF(G969=0,0,ROUND(H969/G969*100,2))</f>
        <v>20.13</v>
      </c>
      <c r="J969" s="56" t="s">
        <v>15548</v>
      </c>
      <c r="K969" s="56" t="n">
        <v>14</v>
      </c>
      <c r="L969" s="56" t="n">
        <v>10</v>
      </c>
      <c r="M969" s="56" t="n">
        <v>2.86</v>
      </c>
      <c r="N969" s="56" t="n">
        <v>302063</v>
      </c>
      <c r="O969" s="56" t="s">
        <v>10061</v>
      </c>
      <c r="P969" s="55" t="n">
        <f aca="false">G969-H969</f>
        <v>21524</v>
      </c>
      <c r="Q969" s="55" t="str">
        <f aca="false">IF(I969&gt;=90,"Over-Utilized",IF(I969&gt;=70,"Optimal","Under-Utilized"))</f>
        <v>Under-Utilized</v>
      </c>
      <c r="R969" s="55" t="n">
        <f aca="false">ROUND(100-I969,2)</f>
        <v>79.87</v>
      </c>
    </row>
    <row r="970" customFormat="false" ht="15" hidden="false" customHeight="true" outlineLevel="0" collapsed="false">
      <c r="A970" s="52" t="s">
        <v>9455</v>
      </c>
      <c r="B970" s="52" t="s">
        <v>15574</v>
      </c>
      <c r="C970" s="52" t="s">
        <v>20</v>
      </c>
      <c r="D970" s="52" t="s">
        <v>10117</v>
      </c>
      <c r="E970" s="52" t="s">
        <v>10063</v>
      </c>
      <c r="F970" s="52" t="s">
        <v>15545</v>
      </c>
      <c r="G970" s="52" t="n">
        <v>31847</v>
      </c>
      <c r="H970" s="52" t="n">
        <v>16823</v>
      </c>
      <c r="I970" s="54" t="n">
        <f aca="false">IF(G970=0,0,ROUND(H970/G970*100,2))</f>
        <v>52.82</v>
      </c>
      <c r="J970" s="52" t="s">
        <v>15548</v>
      </c>
      <c r="K970" s="52" t="n">
        <v>16</v>
      </c>
      <c r="L970" s="52" t="n">
        <v>118</v>
      </c>
      <c r="M970" s="52" t="n">
        <v>1.61</v>
      </c>
      <c r="N970" s="52" t="n">
        <v>314595</v>
      </c>
      <c r="O970" s="52" t="s">
        <v>10066</v>
      </c>
      <c r="P970" s="55" t="n">
        <f aca="false">G970-H970</f>
        <v>15024</v>
      </c>
      <c r="Q970" s="55" t="str">
        <f aca="false">IF(I970&gt;=90,"Over-Utilized",IF(I970&gt;=70,"Optimal","Under-Utilized"))</f>
        <v>Under-Utilized</v>
      </c>
      <c r="R970" s="55" t="n">
        <f aca="false">ROUND(100-I970,2)</f>
        <v>47.18</v>
      </c>
    </row>
    <row r="971" customFormat="false" ht="15" hidden="false" customHeight="true" outlineLevel="0" collapsed="false">
      <c r="A971" s="56" t="s">
        <v>4611</v>
      </c>
      <c r="B971" s="56" t="s">
        <v>15569</v>
      </c>
      <c r="C971" s="56" t="s">
        <v>14</v>
      </c>
      <c r="D971" s="56" t="s">
        <v>10112</v>
      </c>
      <c r="E971" s="56" t="s">
        <v>15550</v>
      </c>
      <c r="F971" s="56" t="s">
        <v>15545</v>
      </c>
      <c r="G971" s="56" t="n">
        <v>15384</v>
      </c>
      <c r="H971" s="56" t="n">
        <v>9819</v>
      </c>
      <c r="I971" s="54" t="n">
        <f aca="false">IF(G971=0,0,ROUND(H971/G971*100,2))</f>
        <v>63.83</v>
      </c>
      <c r="J971" s="56" t="s">
        <v>15540</v>
      </c>
      <c r="K971" s="56" t="n">
        <v>15</v>
      </c>
      <c r="L971" s="56" t="n">
        <v>16</v>
      </c>
      <c r="M971" s="56" t="n">
        <v>3.06</v>
      </c>
      <c r="N971" s="56" t="n">
        <v>345806</v>
      </c>
      <c r="O971" s="56" t="s">
        <v>10066</v>
      </c>
      <c r="P971" s="55" t="n">
        <f aca="false">G971-H971</f>
        <v>5565</v>
      </c>
      <c r="Q971" s="55" t="str">
        <f aca="false">IF(I971&gt;=90,"Over-Utilized",IF(I971&gt;=70,"Optimal","Under-Utilized"))</f>
        <v>Under-Utilized</v>
      </c>
      <c r="R971" s="55" t="n">
        <f aca="false">ROUND(100-I971,2)</f>
        <v>36.17</v>
      </c>
    </row>
    <row r="972" customFormat="false" ht="15" hidden="false" customHeight="true" outlineLevel="0" collapsed="false">
      <c r="A972" s="52" t="s">
        <v>4752</v>
      </c>
      <c r="B972" s="52" t="s">
        <v>15577</v>
      </c>
      <c r="C972" s="52" t="s">
        <v>11</v>
      </c>
      <c r="D972" s="52" t="s">
        <v>10058</v>
      </c>
      <c r="E972" s="52" t="s">
        <v>10063</v>
      </c>
      <c r="F972" s="52" t="s">
        <v>15539</v>
      </c>
      <c r="G972" s="52" t="n">
        <v>22358</v>
      </c>
      <c r="H972" s="52" t="n">
        <v>11276</v>
      </c>
      <c r="I972" s="54" t="n">
        <f aca="false">IF(G972=0,0,ROUND(H972/G972*100,2))</f>
        <v>50.43</v>
      </c>
      <c r="J972" s="52" t="s">
        <v>15540</v>
      </c>
      <c r="K972" s="52" t="n">
        <v>10</v>
      </c>
      <c r="L972" s="52" t="n">
        <v>103</v>
      </c>
      <c r="M972" s="52" t="n">
        <v>3.48</v>
      </c>
      <c r="N972" s="52" t="n">
        <v>249661</v>
      </c>
      <c r="O972" s="52" t="s">
        <v>10061</v>
      </c>
      <c r="P972" s="55" t="n">
        <f aca="false">G972-H972</f>
        <v>11082</v>
      </c>
      <c r="Q972" s="55" t="str">
        <f aca="false">IF(I972&gt;=90,"Over-Utilized",IF(I972&gt;=70,"Optimal","Under-Utilized"))</f>
        <v>Under-Utilized</v>
      </c>
      <c r="R972" s="55" t="n">
        <f aca="false">ROUND(100-I972,2)</f>
        <v>49.57</v>
      </c>
    </row>
    <row r="973" customFormat="false" ht="15" hidden="false" customHeight="true" outlineLevel="0" collapsed="false">
      <c r="A973" s="56" t="s">
        <v>2513</v>
      </c>
      <c r="B973" s="56" t="s">
        <v>15566</v>
      </c>
      <c r="C973" s="56" t="s">
        <v>11</v>
      </c>
      <c r="D973" s="56" t="s">
        <v>10112</v>
      </c>
      <c r="E973" s="56" t="s">
        <v>10063</v>
      </c>
      <c r="F973" s="56" t="s">
        <v>15547</v>
      </c>
      <c r="G973" s="56" t="n">
        <v>27196</v>
      </c>
      <c r="H973" s="56" t="n">
        <v>5447</v>
      </c>
      <c r="I973" s="54" t="n">
        <f aca="false">IF(G973=0,0,ROUND(H973/G973*100,2))</f>
        <v>20.03</v>
      </c>
      <c r="J973" s="56" t="s">
        <v>15551</v>
      </c>
      <c r="K973" s="56" t="n">
        <v>4</v>
      </c>
      <c r="L973" s="56" t="n">
        <v>14</v>
      </c>
      <c r="M973" s="56" t="n">
        <v>4.68</v>
      </c>
      <c r="N973" s="56" t="n">
        <v>325469</v>
      </c>
      <c r="O973" s="56" t="s">
        <v>10061</v>
      </c>
      <c r="P973" s="55" t="n">
        <f aca="false">G973-H973</f>
        <v>21749</v>
      </c>
      <c r="Q973" s="55" t="str">
        <f aca="false">IF(I973&gt;=90,"Over-Utilized",IF(I973&gt;=70,"Optimal","Under-Utilized"))</f>
        <v>Under-Utilized</v>
      </c>
      <c r="R973" s="55" t="n">
        <f aca="false">ROUND(100-I973,2)</f>
        <v>79.97</v>
      </c>
    </row>
    <row r="974" customFormat="false" ht="15" hidden="false" customHeight="true" outlineLevel="0" collapsed="false">
      <c r="A974" s="52" t="s">
        <v>3693</v>
      </c>
      <c r="B974" s="52" t="s">
        <v>15575</v>
      </c>
      <c r="C974" s="52" t="s">
        <v>20</v>
      </c>
      <c r="D974" s="52" t="s">
        <v>10117</v>
      </c>
      <c r="E974" s="52" t="s">
        <v>15542</v>
      </c>
      <c r="F974" s="52" t="s">
        <v>15539</v>
      </c>
      <c r="G974" s="52" t="n">
        <v>10670</v>
      </c>
      <c r="H974" s="52" t="n">
        <v>6931</v>
      </c>
      <c r="I974" s="54" t="n">
        <f aca="false">IF(G974=0,0,ROUND(H974/G974*100,2))</f>
        <v>64.96</v>
      </c>
      <c r="J974" s="52" t="s">
        <v>15548</v>
      </c>
      <c r="K974" s="52" t="n">
        <v>13</v>
      </c>
      <c r="L974" s="52" t="n">
        <v>84</v>
      </c>
      <c r="M974" s="52" t="n">
        <v>2.24</v>
      </c>
      <c r="N974" s="52" t="n">
        <v>57065</v>
      </c>
      <c r="O974" s="52" t="s">
        <v>10061</v>
      </c>
      <c r="P974" s="55" t="n">
        <f aca="false">G974-H974</f>
        <v>3739</v>
      </c>
      <c r="Q974" s="55" t="str">
        <f aca="false">IF(I974&gt;=90,"Over-Utilized",IF(I974&gt;=70,"Optimal","Under-Utilized"))</f>
        <v>Under-Utilized</v>
      </c>
      <c r="R974" s="55" t="n">
        <f aca="false">ROUND(100-I974,2)</f>
        <v>35.04</v>
      </c>
    </row>
    <row r="975" customFormat="false" ht="15" hidden="false" customHeight="true" outlineLevel="0" collapsed="false">
      <c r="A975" s="56" t="s">
        <v>1280</v>
      </c>
      <c r="B975" s="56" t="s">
        <v>15580</v>
      </c>
      <c r="C975" s="56" t="s">
        <v>20</v>
      </c>
      <c r="D975" s="56" t="s">
        <v>10095</v>
      </c>
      <c r="E975" s="56" t="s">
        <v>15560</v>
      </c>
      <c r="F975" s="56" t="s">
        <v>15547</v>
      </c>
      <c r="G975" s="56" t="n">
        <v>6138</v>
      </c>
      <c r="H975" s="56" t="n">
        <v>3177</v>
      </c>
      <c r="I975" s="54" t="n">
        <f aca="false">IF(G975=0,0,ROUND(H975/G975*100,2))</f>
        <v>51.76</v>
      </c>
      <c r="J975" s="56" t="s">
        <v>15540</v>
      </c>
      <c r="K975" s="56" t="n">
        <v>16</v>
      </c>
      <c r="L975" s="56" t="n">
        <v>91</v>
      </c>
      <c r="M975" s="56" t="n">
        <v>1.41</v>
      </c>
      <c r="N975" s="56" t="n">
        <v>298016</v>
      </c>
      <c r="O975" s="56" t="s">
        <v>10066</v>
      </c>
      <c r="P975" s="55" t="n">
        <f aca="false">G975-H975</f>
        <v>2961</v>
      </c>
      <c r="Q975" s="55" t="str">
        <f aca="false">IF(I975&gt;=90,"Over-Utilized",IF(I975&gt;=70,"Optimal","Under-Utilized"))</f>
        <v>Under-Utilized</v>
      </c>
      <c r="R975" s="55" t="n">
        <f aca="false">ROUND(100-I975,2)</f>
        <v>48.24</v>
      </c>
    </row>
    <row r="976" customFormat="false" ht="15" hidden="false" customHeight="true" outlineLevel="0" collapsed="false">
      <c r="A976" s="52" t="s">
        <v>4783</v>
      </c>
      <c r="B976" s="52" t="s">
        <v>15559</v>
      </c>
      <c r="C976" s="52" t="s">
        <v>23</v>
      </c>
      <c r="D976" s="52" t="s">
        <v>10063</v>
      </c>
      <c r="E976" s="52" t="s">
        <v>10063</v>
      </c>
      <c r="F976" s="52" t="s">
        <v>15539</v>
      </c>
      <c r="G976" s="52" t="n">
        <v>19216</v>
      </c>
      <c r="H976" s="52" t="n">
        <v>10645</v>
      </c>
      <c r="I976" s="54" t="n">
        <f aca="false">IF(G976=0,0,ROUND(H976/G976*100,2))</f>
        <v>55.4</v>
      </c>
      <c r="J976" s="52" t="s">
        <v>15551</v>
      </c>
      <c r="K976" s="52" t="n">
        <v>16</v>
      </c>
      <c r="L976" s="52" t="n">
        <v>181</v>
      </c>
      <c r="M976" s="52" t="n">
        <v>0.65</v>
      </c>
      <c r="N976" s="52" t="n">
        <v>277709</v>
      </c>
      <c r="O976" s="52" t="s">
        <v>10061</v>
      </c>
      <c r="P976" s="55" t="n">
        <f aca="false">G976-H976</f>
        <v>8571</v>
      </c>
      <c r="Q976" s="55" t="str">
        <f aca="false">IF(I976&gt;=90,"Over-Utilized",IF(I976&gt;=70,"Optimal","Under-Utilized"))</f>
        <v>Under-Utilized</v>
      </c>
      <c r="R976" s="55" t="n">
        <f aca="false">ROUND(100-I976,2)</f>
        <v>44.6</v>
      </c>
    </row>
    <row r="977" customFormat="false" ht="15" hidden="false" customHeight="true" outlineLevel="0" collapsed="false">
      <c r="A977" s="56" t="s">
        <v>9063</v>
      </c>
      <c r="B977" s="56" t="s">
        <v>15568</v>
      </c>
      <c r="C977" s="56" t="s">
        <v>17</v>
      </c>
      <c r="D977" s="56" t="s">
        <v>10132</v>
      </c>
      <c r="E977" s="56" t="s">
        <v>10063</v>
      </c>
      <c r="F977" s="56" t="s">
        <v>15539</v>
      </c>
      <c r="G977" s="56" t="n">
        <v>33430</v>
      </c>
      <c r="H977" s="56" t="n">
        <v>11091</v>
      </c>
      <c r="I977" s="54" t="n">
        <f aca="false">IF(G977=0,0,ROUND(H977/G977*100,2))</f>
        <v>33.18</v>
      </c>
      <c r="J977" s="56" t="s">
        <v>15548</v>
      </c>
      <c r="K977" s="56" t="n">
        <v>13</v>
      </c>
      <c r="L977" s="56" t="n">
        <v>60</v>
      </c>
      <c r="M977" s="56" t="n">
        <v>3.84</v>
      </c>
      <c r="N977" s="56" t="n">
        <v>202429</v>
      </c>
      <c r="O977" s="56" t="s">
        <v>10066</v>
      </c>
      <c r="P977" s="55" t="n">
        <f aca="false">G977-H977</f>
        <v>22339</v>
      </c>
      <c r="Q977" s="55" t="str">
        <f aca="false">IF(I977&gt;=90,"Over-Utilized",IF(I977&gt;=70,"Optimal","Under-Utilized"))</f>
        <v>Under-Utilized</v>
      </c>
      <c r="R977" s="55" t="n">
        <f aca="false">ROUND(100-I977,2)</f>
        <v>66.82</v>
      </c>
    </row>
    <row r="978" customFormat="false" ht="15" hidden="false" customHeight="true" outlineLevel="0" collapsed="false">
      <c r="A978" s="52" t="s">
        <v>3088</v>
      </c>
      <c r="B978" s="52" t="s">
        <v>15582</v>
      </c>
      <c r="C978" s="52" t="s">
        <v>23</v>
      </c>
      <c r="D978" s="52" t="s">
        <v>10078</v>
      </c>
      <c r="E978" s="52" t="s">
        <v>15554</v>
      </c>
      <c r="F978" s="52" t="s">
        <v>15547</v>
      </c>
      <c r="G978" s="52" t="n">
        <v>29664</v>
      </c>
      <c r="H978" s="52" t="n">
        <v>17390</v>
      </c>
      <c r="I978" s="54" t="n">
        <f aca="false">IF(G978=0,0,ROUND(H978/G978*100,2))</f>
        <v>58.62</v>
      </c>
      <c r="J978" s="52" t="s">
        <v>15540</v>
      </c>
      <c r="K978" s="52" t="n">
        <v>2</v>
      </c>
      <c r="L978" s="52" t="n">
        <v>99</v>
      </c>
      <c r="M978" s="52" t="n">
        <v>0.87</v>
      </c>
      <c r="N978" s="52" t="n">
        <v>135447</v>
      </c>
      <c r="O978" s="52" t="s">
        <v>10061</v>
      </c>
      <c r="P978" s="55" t="n">
        <f aca="false">G978-H978</f>
        <v>12274</v>
      </c>
      <c r="Q978" s="55" t="str">
        <f aca="false">IF(I978&gt;=90,"Over-Utilized",IF(I978&gt;=70,"Optimal","Under-Utilized"))</f>
        <v>Under-Utilized</v>
      </c>
      <c r="R978" s="55" t="n">
        <f aca="false">ROUND(100-I978,2)</f>
        <v>41.38</v>
      </c>
    </row>
    <row r="979" customFormat="false" ht="15" hidden="false" customHeight="true" outlineLevel="0" collapsed="false">
      <c r="A979" s="56" t="s">
        <v>401</v>
      </c>
      <c r="B979" s="56" t="s">
        <v>15563</v>
      </c>
      <c r="C979" s="56" t="s">
        <v>14</v>
      </c>
      <c r="D979" s="56" t="s">
        <v>10117</v>
      </c>
      <c r="E979" s="56" t="s">
        <v>15560</v>
      </c>
      <c r="F979" s="56" t="s">
        <v>15547</v>
      </c>
      <c r="G979" s="56" t="n">
        <v>40715</v>
      </c>
      <c r="H979" s="56" t="n">
        <v>27524</v>
      </c>
      <c r="I979" s="54" t="n">
        <f aca="false">IF(G979=0,0,ROUND(H979/G979*100,2))</f>
        <v>67.6</v>
      </c>
      <c r="J979" s="56" t="s">
        <v>15551</v>
      </c>
      <c r="K979" s="56" t="n">
        <v>5</v>
      </c>
      <c r="L979" s="56" t="n">
        <v>91</v>
      </c>
      <c r="M979" s="56" t="n">
        <v>2.25</v>
      </c>
      <c r="N979" s="56" t="n">
        <v>159049</v>
      </c>
      <c r="O979" s="56" t="s">
        <v>10066</v>
      </c>
      <c r="P979" s="55" t="n">
        <f aca="false">G979-H979</f>
        <v>13191</v>
      </c>
      <c r="Q979" s="55" t="str">
        <f aca="false">IF(I979&gt;=90,"Over-Utilized",IF(I979&gt;=70,"Optimal","Under-Utilized"))</f>
        <v>Under-Utilized</v>
      </c>
      <c r="R979" s="55" t="n">
        <f aca="false">ROUND(100-I979,2)</f>
        <v>32.4</v>
      </c>
    </row>
    <row r="980" customFormat="false" ht="15" hidden="false" customHeight="true" outlineLevel="0" collapsed="false">
      <c r="A980" s="52" t="s">
        <v>2124</v>
      </c>
      <c r="B980" s="52" t="s">
        <v>15541</v>
      </c>
      <c r="C980" s="52" t="s">
        <v>25</v>
      </c>
      <c r="D980" s="52" t="s">
        <v>10104</v>
      </c>
      <c r="E980" s="52" t="s">
        <v>15554</v>
      </c>
      <c r="F980" s="52" t="s">
        <v>15547</v>
      </c>
      <c r="G980" s="52" t="n">
        <v>2841</v>
      </c>
      <c r="H980" s="52" t="n">
        <v>1050</v>
      </c>
      <c r="I980" s="54" t="n">
        <f aca="false">IF(G980=0,0,ROUND(H980/G980*100,2))</f>
        <v>36.96</v>
      </c>
      <c r="J980" s="52" t="s">
        <v>15540</v>
      </c>
      <c r="K980" s="52" t="n">
        <v>20</v>
      </c>
      <c r="L980" s="52" t="n">
        <v>152</v>
      </c>
      <c r="M980" s="52" t="n">
        <v>3.97</v>
      </c>
      <c r="N980" s="52" t="n">
        <v>100238</v>
      </c>
      <c r="O980" s="52" t="s">
        <v>10061</v>
      </c>
      <c r="P980" s="55" t="n">
        <f aca="false">G980-H980</f>
        <v>1791</v>
      </c>
      <c r="Q980" s="55" t="str">
        <f aca="false">IF(I980&gt;=90,"Over-Utilized",IF(I980&gt;=70,"Optimal","Under-Utilized"))</f>
        <v>Under-Utilized</v>
      </c>
      <c r="R980" s="55" t="n">
        <f aca="false">ROUND(100-I980,2)</f>
        <v>63.04</v>
      </c>
    </row>
    <row r="981" customFormat="false" ht="15" hidden="false" customHeight="true" outlineLevel="0" collapsed="false">
      <c r="A981" s="56" t="s">
        <v>2733</v>
      </c>
      <c r="B981" s="56" t="s">
        <v>15571</v>
      </c>
      <c r="C981" s="56" t="s">
        <v>27</v>
      </c>
      <c r="D981" s="56" t="s">
        <v>10063</v>
      </c>
      <c r="E981" s="56" t="s">
        <v>15542</v>
      </c>
      <c r="F981" s="56" t="s">
        <v>15547</v>
      </c>
      <c r="G981" s="56" t="n">
        <v>6535</v>
      </c>
      <c r="H981" s="56" t="n">
        <v>2124</v>
      </c>
      <c r="I981" s="54" t="n">
        <f aca="false">IF(G981=0,0,ROUND(H981/G981*100,2))</f>
        <v>32.5</v>
      </c>
      <c r="J981" s="56" t="s">
        <v>15548</v>
      </c>
      <c r="K981" s="56" t="n">
        <v>15</v>
      </c>
      <c r="L981" s="56" t="n">
        <v>186</v>
      </c>
      <c r="M981" s="56" t="n">
        <v>1.36</v>
      </c>
      <c r="N981" s="56" t="n">
        <v>65903</v>
      </c>
      <c r="O981" s="56" t="s">
        <v>10061</v>
      </c>
      <c r="P981" s="55" t="n">
        <f aca="false">G981-H981</f>
        <v>4411</v>
      </c>
      <c r="Q981" s="55" t="str">
        <f aca="false">IF(I981&gt;=90,"Over-Utilized",IF(I981&gt;=70,"Optimal","Under-Utilized"))</f>
        <v>Under-Utilized</v>
      </c>
      <c r="R981" s="55" t="n">
        <f aca="false">ROUND(100-I981,2)</f>
        <v>67.5</v>
      </c>
    </row>
    <row r="982" customFormat="false" ht="15" hidden="false" customHeight="true" outlineLevel="0" collapsed="false">
      <c r="A982" s="52" t="s">
        <v>1836</v>
      </c>
      <c r="B982" s="52" t="s">
        <v>15570</v>
      </c>
      <c r="C982" s="52" t="s">
        <v>11</v>
      </c>
      <c r="D982" s="52" t="s">
        <v>10104</v>
      </c>
      <c r="E982" s="52" t="s">
        <v>15554</v>
      </c>
      <c r="F982" s="52" t="s">
        <v>15539</v>
      </c>
      <c r="G982" s="52" t="n">
        <v>15139</v>
      </c>
      <c r="H982" s="52" t="n">
        <v>846</v>
      </c>
      <c r="I982" s="54" t="n">
        <f aca="false">IF(G982=0,0,ROUND(H982/G982*100,2))</f>
        <v>5.59</v>
      </c>
      <c r="J982" s="52" t="s">
        <v>15551</v>
      </c>
      <c r="K982" s="52" t="n">
        <v>8</v>
      </c>
      <c r="L982" s="52" t="n">
        <v>118</v>
      </c>
      <c r="M982" s="52" t="n">
        <v>4</v>
      </c>
      <c r="N982" s="52" t="n">
        <v>393332</v>
      </c>
      <c r="O982" s="52" t="s">
        <v>10061</v>
      </c>
      <c r="P982" s="55" t="n">
        <f aca="false">G982-H982</f>
        <v>14293</v>
      </c>
      <c r="Q982" s="55" t="str">
        <f aca="false">IF(I982&gt;=90,"Over-Utilized",IF(I982&gt;=70,"Optimal","Under-Utilized"))</f>
        <v>Under-Utilized</v>
      </c>
      <c r="R982" s="55" t="n">
        <f aca="false">ROUND(100-I982,2)</f>
        <v>94.41</v>
      </c>
    </row>
    <row r="983" customFormat="false" ht="15" hidden="false" customHeight="true" outlineLevel="0" collapsed="false">
      <c r="A983" s="56" t="s">
        <v>7742</v>
      </c>
      <c r="B983" s="56" t="s">
        <v>15553</v>
      </c>
      <c r="C983" s="56" t="s">
        <v>14</v>
      </c>
      <c r="D983" s="56" t="s">
        <v>10104</v>
      </c>
      <c r="E983" s="56" t="s">
        <v>15542</v>
      </c>
      <c r="F983" s="56" t="s">
        <v>15545</v>
      </c>
      <c r="G983" s="56" t="n">
        <v>30035</v>
      </c>
      <c r="H983" s="56" t="n">
        <v>5604</v>
      </c>
      <c r="I983" s="54" t="n">
        <f aca="false">IF(G983=0,0,ROUND(H983/G983*100,2))</f>
        <v>18.66</v>
      </c>
      <c r="J983" s="56" t="s">
        <v>15540</v>
      </c>
      <c r="K983" s="56" t="n">
        <v>15</v>
      </c>
      <c r="L983" s="56" t="n">
        <v>21</v>
      </c>
      <c r="M983" s="56" t="n">
        <v>4.7</v>
      </c>
      <c r="N983" s="56" t="n">
        <v>263662</v>
      </c>
      <c r="O983" s="56" t="s">
        <v>10061</v>
      </c>
      <c r="P983" s="55" t="n">
        <f aca="false">G983-H983</f>
        <v>24431</v>
      </c>
      <c r="Q983" s="55" t="str">
        <f aca="false">IF(I983&gt;=90,"Over-Utilized",IF(I983&gt;=70,"Optimal","Under-Utilized"))</f>
        <v>Under-Utilized</v>
      </c>
      <c r="R983" s="55" t="n">
        <f aca="false">ROUND(100-I983,2)</f>
        <v>81.34</v>
      </c>
    </row>
    <row r="984" customFormat="false" ht="15" hidden="false" customHeight="true" outlineLevel="0" collapsed="false">
      <c r="A984" s="52" t="s">
        <v>1746</v>
      </c>
      <c r="B984" s="52" t="s">
        <v>15571</v>
      </c>
      <c r="C984" s="52" t="s">
        <v>27</v>
      </c>
      <c r="D984" s="52" t="s">
        <v>10132</v>
      </c>
      <c r="E984" s="52" t="s">
        <v>10063</v>
      </c>
      <c r="F984" s="52" t="s">
        <v>15545</v>
      </c>
      <c r="G984" s="52" t="n">
        <v>37970</v>
      </c>
      <c r="H984" s="52" t="n">
        <v>23612</v>
      </c>
      <c r="I984" s="54" t="n">
        <f aca="false">IF(G984=0,0,ROUND(H984/G984*100,2))</f>
        <v>62.19</v>
      </c>
      <c r="J984" s="52" t="s">
        <v>15540</v>
      </c>
      <c r="K984" s="52" t="n">
        <v>5</v>
      </c>
      <c r="L984" s="52" t="n">
        <v>10</v>
      </c>
      <c r="M984" s="52" t="n">
        <v>1.93</v>
      </c>
      <c r="N984" s="52" t="n">
        <v>385273</v>
      </c>
      <c r="O984" s="52" t="s">
        <v>10066</v>
      </c>
      <c r="P984" s="55" t="n">
        <f aca="false">G984-H984</f>
        <v>14358</v>
      </c>
      <c r="Q984" s="55" t="str">
        <f aca="false">IF(I984&gt;=90,"Over-Utilized",IF(I984&gt;=70,"Optimal","Under-Utilized"))</f>
        <v>Under-Utilized</v>
      </c>
      <c r="R984" s="55" t="n">
        <f aca="false">ROUND(100-I984,2)</f>
        <v>37.81</v>
      </c>
    </row>
    <row r="985" customFormat="false" ht="15" hidden="false" customHeight="true" outlineLevel="0" collapsed="false">
      <c r="A985" s="56" t="s">
        <v>1396</v>
      </c>
      <c r="B985" s="56" t="s">
        <v>15546</v>
      </c>
      <c r="C985" s="56" t="s">
        <v>14</v>
      </c>
      <c r="D985" s="56" t="s">
        <v>10058</v>
      </c>
      <c r="E985" s="56" t="s">
        <v>15554</v>
      </c>
      <c r="F985" s="56" t="s">
        <v>15547</v>
      </c>
      <c r="G985" s="56" t="n">
        <v>44184</v>
      </c>
      <c r="H985" s="56" t="n">
        <v>8874</v>
      </c>
      <c r="I985" s="54" t="n">
        <f aca="false">IF(G985=0,0,ROUND(H985/G985*100,2))</f>
        <v>20.08</v>
      </c>
      <c r="J985" s="56" t="s">
        <v>15548</v>
      </c>
      <c r="K985" s="56" t="n">
        <v>12</v>
      </c>
      <c r="L985" s="56" t="n">
        <v>186</v>
      </c>
      <c r="M985" s="56" t="n">
        <v>4.21</v>
      </c>
      <c r="N985" s="56" t="n">
        <v>386942</v>
      </c>
      <c r="O985" s="56" t="s">
        <v>10061</v>
      </c>
      <c r="P985" s="55" t="n">
        <f aca="false">G985-H985</f>
        <v>35310</v>
      </c>
      <c r="Q985" s="55" t="str">
        <f aca="false">IF(I985&gt;=90,"Over-Utilized",IF(I985&gt;=70,"Optimal","Under-Utilized"))</f>
        <v>Under-Utilized</v>
      </c>
      <c r="R985" s="55" t="n">
        <f aca="false">ROUND(100-I985,2)</f>
        <v>79.92</v>
      </c>
    </row>
    <row r="986" customFormat="false" ht="15" hidden="false" customHeight="true" outlineLevel="0" collapsed="false">
      <c r="A986" s="52" t="s">
        <v>893</v>
      </c>
      <c r="B986" s="52" t="s">
        <v>15568</v>
      </c>
      <c r="C986" s="52" t="s">
        <v>17</v>
      </c>
      <c r="D986" s="52" t="s">
        <v>10069</v>
      </c>
      <c r="E986" s="52" t="s">
        <v>15544</v>
      </c>
      <c r="F986" s="52" t="s">
        <v>15545</v>
      </c>
      <c r="G986" s="52" t="n">
        <v>42168</v>
      </c>
      <c r="H986" s="52" t="n">
        <v>35727</v>
      </c>
      <c r="I986" s="54" t="n">
        <f aca="false">IF(G986=0,0,ROUND(H986/G986*100,2))</f>
        <v>84.73</v>
      </c>
      <c r="J986" s="52" t="s">
        <v>15548</v>
      </c>
      <c r="K986" s="52" t="n">
        <v>8</v>
      </c>
      <c r="L986" s="52" t="n">
        <v>97</v>
      </c>
      <c r="M986" s="52" t="n">
        <v>2.68</v>
      </c>
      <c r="N986" s="52" t="n">
        <v>181382</v>
      </c>
      <c r="O986" s="52" t="s">
        <v>10061</v>
      </c>
      <c r="P986" s="55" t="n">
        <f aca="false">G986-H986</f>
        <v>6441</v>
      </c>
      <c r="Q986" s="55" t="str">
        <f aca="false">IF(I986&gt;=90,"Over-Utilized",IF(I986&gt;=70,"Optimal","Under-Utilized"))</f>
        <v>Optimal</v>
      </c>
      <c r="R986" s="55" t="n">
        <f aca="false">ROUND(100-I986,2)</f>
        <v>15.27</v>
      </c>
    </row>
    <row r="987" customFormat="false" ht="15" hidden="false" customHeight="true" outlineLevel="0" collapsed="false">
      <c r="A987" s="56" t="s">
        <v>2151</v>
      </c>
      <c r="B987" s="56" t="s">
        <v>15558</v>
      </c>
      <c r="C987" s="56" t="s">
        <v>25</v>
      </c>
      <c r="D987" s="56" t="s">
        <v>10058</v>
      </c>
      <c r="E987" s="56" t="s">
        <v>15544</v>
      </c>
      <c r="F987" s="56" t="s">
        <v>15547</v>
      </c>
      <c r="G987" s="56" t="n">
        <v>31974</v>
      </c>
      <c r="H987" s="56" t="n">
        <v>20920</v>
      </c>
      <c r="I987" s="54" t="n">
        <f aca="false">IF(G987=0,0,ROUND(H987/G987*100,2))</f>
        <v>65.43</v>
      </c>
      <c r="J987" s="56" t="s">
        <v>15548</v>
      </c>
      <c r="K987" s="56" t="n">
        <v>11</v>
      </c>
      <c r="L987" s="56" t="n">
        <v>39</v>
      </c>
      <c r="M987" s="56" t="n">
        <v>0.57</v>
      </c>
      <c r="N987" s="56" t="n">
        <v>178816</v>
      </c>
      <c r="O987" s="56" t="s">
        <v>10061</v>
      </c>
      <c r="P987" s="55" t="n">
        <f aca="false">G987-H987</f>
        <v>11054</v>
      </c>
      <c r="Q987" s="55" t="str">
        <f aca="false">IF(I987&gt;=90,"Over-Utilized",IF(I987&gt;=70,"Optimal","Under-Utilized"))</f>
        <v>Under-Utilized</v>
      </c>
      <c r="R987" s="55" t="n">
        <f aca="false">ROUND(100-I987,2)</f>
        <v>34.57</v>
      </c>
    </row>
    <row r="988" customFormat="false" ht="15" hidden="false" customHeight="true" outlineLevel="0" collapsed="false">
      <c r="A988" s="52" t="s">
        <v>1757</v>
      </c>
      <c r="B988" s="52" t="s">
        <v>15568</v>
      </c>
      <c r="C988" s="52" t="s">
        <v>17</v>
      </c>
      <c r="D988" s="52" t="s">
        <v>10078</v>
      </c>
      <c r="E988" s="52" t="s">
        <v>15550</v>
      </c>
      <c r="F988" s="52" t="s">
        <v>15547</v>
      </c>
      <c r="G988" s="52" t="n">
        <v>31599</v>
      </c>
      <c r="H988" s="52" t="n">
        <v>24389</v>
      </c>
      <c r="I988" s="54" t="n">
        <f aca="false">IF(G988=0,0,ROUND(H988/G988*100,2))</f>
        <v>77.18</v>
      </c>
      <c r="J988" s="52" t="s">
        <v>15540</v>
      </c>
      <c r="K988" s="52" t="n">
        <v>14</v>
      </c>
      <c r="L988" s="52" t="n">
        <v>13</v>
      </c>
      <c r="M988" s="52" t="n">
        <v>2.85</v>
      </c>
      <c r="N988" s="52" t="n">
        <v>103497</v>
      </c>
      <c r="O988" s="52" t="s">
        <v>10061</v>
      </c>
      <c r="P988" s="55" t="n">
        <f aca="false">G988-H988</f>
        <v>7210</v>
      </c>
      <c r="Q988" s="55" t="str">
        <f aca="false">IF(I988&gt;=90,"Over-Utilized",IF(I988&gt;=70,"Optimal","Under-Utilized"))</f>
        <v>Optimal</v>
      </c>
      <c r="R988" s="55" t="n">
        <f aca="false">ROUND(100-I988,2)</f>
        <v>22.82</v>
      </c>
    </row>
    <row r="989" customFormat="false" ht="15" hidden="false" customHeight="true" outlineLevel="0" collapsed="false">
      <c r="A989" s="56" t="s">
        <v>957</v>
      </c>
      <c r="B989" s="56" t="s">
        <v>15568</v>
      </c>
      <c r="C989" s="56" t="s">
        <v>17</v>
      </c>
      <c r="D989" s="56" t="s">
        <v>10190</v>
      </c>
      <c r="E989" s="56" t="s">
        <v>15542</v>
      </c>
      <c r="F989" s="56" t="s">
        <v>15545</v>
      </c>
      <c r="G989" s="56" t="n">
        <v>23496</v>
      </c>
      <c r="H989" s="56" t="n">
        <v>21114</v>
      </c>
      <c r="I989" s="54" t="n">
        <f aca="false">IF(G989=0,0,ROUND(H989/G989*100,2))</f>
        <v>89.86</v>
      </c>
      <c r="J989" s="56" t="s">
        <v>15548</v>
      </c>
      <c r="K989" s="56" t="n">
        <v>9</v>
      </c>
      <c r="L989" s="56" t="n">
        <v>175</v>
      </c>
      <c r="M989" s="56" t="n">
        <v>1.78</v>
      </c>
      <c r="N989" s="56" t="n">
        <v>367083</v>
      </c>
      <c r="O989" s="56" t="s">
        <v>10066</v>
      </c>
      <c r="P989" s="55" t="n">
        <f aca="false">G989-H989</f>
        <v>2382</v>
      </c>
      <c r="Q989" s="55" t="str">
        <f aca="false">IF(I989&gt;=90,"Over-Utilized",IF(I989&gt;=70,"Optimal","Under-Utilized"))</f>
        <v>Optimal</v>
      </c>
      <c r="R989" s="55" t="n">
        <f aca="false">ROUND(100-I989,2)</f>
        <v>10.14</v>
      </c>
    </row>
    <row r="990" customFormat="false" ht="15" hidden="false" customHeight="true" outlineLevel="0" collapsed="false">
      <c r="A990" s="52" t="s">
        <v>5577</v>
      </c>
      <c r="B990" s="52" t="s">
        <v>15561</v>
      </c>
      <c r="C990" s="52" t="s">
        <v>20</v>
      </c>
      <c r="D990" s="52" t="s">
        <v>10058</v>
      </c>
      <c r="E990" s="52" t="s">
        <v>15560</v>
      </c>
      <c r="F990" s="52" t="s">
        <v>15545</v>
      </c>
      <c r="G990" s="52" t="n">
        <v>43887</v>
      </c>
      <c r="H990" s="52" t="n">
        <v>23650</v>
      </c>
      <c r="I990" s="54" t="n">
        <f aca="false">IF(G990=0,0,ROUND(H990/G990*100,2))</f>
        <v>53.89</v>
      </c>
      <c r="J990" s="52" t="s">
        <v>15540</v>
      </c>
      <c r="K990" s="52" t="n">
        <v>19</v>
      </c>
      <c r="L990" s="52" t="n">
        <v>87</v>
      </c>
      <c r="M990" s="52" t="n">
        <v>0.65</v>
      </c>
      <c r="N990" s="52" t="n">
        <v>338325</v>
      </c>
      <c r="O990" s="52" t="s">
        <v>10061</v>
      </c>
      <c r="P990" s="55" t="n">
        <f aca="false">G990-H990</f>
        <v>20237</v>
      </c>
      <c r="Q990" s="55" t="str">
        <f aca="false">IF(I990&gt;=90,"Over-Utilized",IF(I990&gt;=70,"Optimal","Under-Utilized"))</f>
        <v>Under-Utilized</v>
      </c>
      <c r="R990" s="55" t="n">
        <f aca="false">ROUND(100-I990,2)</f>
        <v>46.11</v>
      </c>
    </row>
    <row r="991" customFormat="false" ht="15" hidden="false" customHeight="true" outlineLevel="0" collapsed="false">
      <c r="A991" s="56" t="s">
        <v>11384</v>
      </c>
      <c r="B991" s="56" t="s">
        <v>15567</v>
      </c>
      <c r="C991" s="56" t="s">
        <v>23</v>
      </c>
      <c r="D991" s="56" t="s">
        <v>10087</v>
      </c>
      <c r="E991" s="56" t="s">
        <v>15544</v>
      </c>
      <c r="F991" s="56" t="s">
        <v>15539</v>
      </c>
      <c r="G991" s="56" t="n">
        <v>42038</v>
      </c>
      <c r="H991" s="56" t="n">
        <v>31597</v>
      </c>
      <c r="I991" s="54" t="n">
        <f aca="false">IF(G991=0,0,ROUND(H991/G991*100,2))</f>
        <v>75.16</v>
      </c>
      <c r="J991" s="56" t="s">
        <v>15551</v>
      </c>
      <c r="K991" s="56" t="n">
        <v>3</v>
      </c>
      <c r="L991" s="56" t="n">
        <v>176</v>
      </c>
      <c r="M991" s="56" t="n">
        <v>2.23</v>
      </c>
      <c r="N991" s="56" t="n">
        <v>323142</v>
      </c>
      <c r="O991" s="56" t="s">
        <v>10061</v>
      </c>
      <c r="P991" s="55" t="n">
        <f aca="false">G991-H991</f>
        <v>10441</v>
      </c>
      <c r="Q991" s="55" t="str">
        <f aca="false">IF(I991&gt;=90,"Over-Utilized",IF(I991&gt;=70,"Optimal","Under-Utilized"))</f>
        <v>Optimal</v>
      </c>
      <c r="R991" s="55" t="n">
        <f aca="false">ROUND(100-I991,2)</f>
        <v>24.84</v>
      </c>
    </row>
    <row r="992" customFormat="false" ht="15" hidden="false" customHeight="true" outlineLevel="0" collapsed="false">
      <c r="A992" s="52" t="s">
        <v>694</v>
      </c>
      <c r="B992" s="52" t="s">
        <v>15570</v>
      </c>
      <c r="C992" s="52" t="s">
        <v>11</v>
      </c>
      <c r="D992" s="52" t="s">
        <v>10190</v>
      </c>
      <c r="E992" s="52" t="s">
        <v>15554</v>
      </c>
      <c r="F992" s="52" t="s">
        <v>15539</v>
      </c>
      <c r="G992" s="52" t="n">
        <v>16859</v>
      </c>
      <c r="H992" s="52" t="n">
        <v>5740</v>
      </c>
      <c r="I992" s="54" t="n">
        <f aca="false">IF(G992=0,0,ROUND(H992/G992*100,2))</f>
        <v>34.05</v>
      </c>
      <c r="J992" s="52" t="s">
        <v>15551</v>
      </c>
      <c r="K992" s="52" t="n">
        <v>18</v>
      </c>
      <c r="L992" s="52" t="n">
        <v>20</v>
      </c>
      <c r="M992" s="52" t="n">
        <v>4.64</v>
      </c>
      <c r="N992" s="52" t="n">
        <v>151369</v>
      </c>
      <c r="O992" s="52" t="s">
        <v>10066</v>
      </c>
      <c r="P992" s="55" t="n">
        <f aca="false">G992-H992</f>
        <v>11119</v>
      </c>
      <c r="Q992" s="55" t="str">
        <f aca="false">IF(I992&gt;=90,"Over-Utilized",IF(I992&gt;=70,"Optimal","Under-Utilized"))</f>
        <v>Under-Utilized</v>
      </c>
      <c r="R992" s="55" t="n">
        <f aca="false">ROUND(100-I992,2)</f>
        <v>65.95</v>
      </c>
    </row>
    <row r="993" customFormat="false" ht="15" hidden="false" customHeight="true" outlineLevel="0" collapsed="false">
      <c r="A993" s="56" t="s">
        <v>4880</v>
      </c>
      <c r="B993" s="56" t="s">
        <v>15581</v>
      </c>
      <c r="C993" s="56" t="s">
        <v>23</v>
      </c>
      <c r="D993" s="56" t="s">
        <v>10073</v>
      </c>
      <c r="E993" s="56" t="s">
        <v>15542</v>
      </c>
      <c r="F993" s="56" t="s">
        <v>15547</v>
      </c>
      <c r="G993" s="56" t="n">
        <v>37858</v>
      </c>
      <c r="H993" s="56" t="n">
        <v>14556</v>
      </c>
      <c r="I993" s="54" t="n">
        <f aca="false">IF(G993=0,0,ROUND(H993/G993*100,2))</f>
        <v>38.45</v>
      </c>
      <c r="J993" s="56" t="s">
        <v>15548</v>
      </c>
      <c r="K993" s="56" t="n">
        <v>11</v>
      </c>
      <c r="L993" s="56" t="n">
        <v>102</v>
      </c>
      <c r="M993" s="56" t="n">
        <v>1.96</v>
      </c>
      <c r="N993" s="56" t="n">
        <v>279494</v>
      </c>
      <c r="O993" s="56" t="s">
        <v>10061</v>
      </c>
      <c r="P993" s="55" t="n">
        <f aca="false">G993-H993</f>
        <v>23302</v>
      </c>
      <c r="Q993" s="55" t="str">
        <f aca="false">IF(I993&gt;=90,"Over-Utilized",IF(I993&gt;=70,"Optimal","Under-Utilized"))</f>
        <v>Under-Utilized</v>
      </c>
      <c r="R993" s="55" t="n">
        <f aca="false">ROUND(100-I993,2)</f>
        <v>61.55</v>
      </c>
    </row>
    <row r="994" customFormat="false" ht="15" hidden="false" customHeight="true" outlineLevel="0" collapsed="false">
      <c r="A994" s="52" t="s">
        <v>4019</v>
      </c>
      <c r="B994" s="52" t="s">
        <v>15553</v>
      </c>
      <c r="C994" s="52" t="s">
        <v>14</v>
      </c>
      <c r="D994" s="52" t="s">
        <v>10132</v>
      </c>
      <c r="E994" s="52" t="s">
        <v>15554</v>
      </c>
      <c r="F994" s="52" t="s">
        <v>15547</v>
      </c>
      <c r="G994" s="52" t="n">
        <v>3515</v>
      </c>
      <c r="H994" s="52" t="n">
        <v>2446</v>
      </c>
      <c r="I994" s="54" t="n">
        <f aca="false">IF(G994=0,0,ROUND(H994/G994*100,2))</f>
        <v>69.59</v>
      </c>
      <c r="J994" s="52" t="s">
        <v>15540</v>
      </c>
      <c r="K994" s="52" t="n">
        <v>7</v>
      </c>
      <c r="L994" s="52" t="n">
        <v>76</v>
      </c>
      <c r="M994" s="52" t="n">
        <v>1.72</v>
      </c>
      <c r="N994" s="52" t="n">
        <v>336223</v>
      </c>
      <c r="O994" s="52" t="s">
        <v>10066</v>
      </c>
      <c r="P994" s="55" t="n">
        <f aca="false">G994-H994</f>
        <v>1069</v>
      </c>
      <c r="Q994" s="55" t="str">
        <f aca="false">IF(I994&gt;=90,"Over-Utilized",IF(I994&gt;=70,"Optimal","Under-Utilized"))</f>
        <v>Under-Utilized</v>
      </c>
      <c r="R994" s="55" t="n">
        <f aca="false">ROUND(100-I994,2)</f>
        <v>30.41</v>
      </c>
    </row>
    <row r="995" customFormat="false" ht="15" hidden="false" customHeight="true" outlineLevel="0" collapsed="false">
      <c r="A995" s="56" t="s">
        <v>1841</v>
      </c>
      <c r="B995" s="56" t="s">
        <v>15569</v>
      </c>
      <c r="C995" s="56" t="s">
        <v>14</v>
      </c>
      <c r="D995" s="56" t="s">
        <v>10058</v>
      </c>
      <c r="E995" s="56" t="s">
        <v>15560</v>
      </c>
      <c r="F995" s="56" t="s">
        <v>15539</v>
      </c>
      <c r="G995" s="56" t="n">
        <v>47029</v>
      </c>
      <c r="H995" s="56" t="n">
        <v>16538</v>
      </c>
      <c r="I995" s="54" t="n">
        <f aca="false">IF(G995=0,0,ROUND(H995/G995*100,2))</f>
        <v>35.17</v>
      </c>
      <c r="J995" s="56" t="s">
        <v>15548</v>
      </c>
      <c r="K995" s="56" t="n">
        <v>10</v>
      </c>
      <c r="L995" s="56" t="n">
        <v>101</v>
      </c>
      <c r="M995" s="56" t="n">
        <v>1.45</v>
      </c>
      <c r="N995" s="56" t="n">
        <v>458232</v>
      </c>
      <c r="O995" s="56" t="s">
        <v>10061</v>
      </c>
      <c r="P995" s="55" t="n">
        <f aca="false">G995-H995</f>
        <v>30491</v>
      </c>
      <c r="Q995" s="55" t="str">
        <f aca="false">IF(I995&gt;=90,"Over-Utilized",IF(I995&gt;=70,"Optimal","Under-Utilized"))</f>
        <v>Under-Utilized</v>
      </c>
      <c r="R995" s="55" t="n">
        <f aca="false">ROUND(100-I995,2)</f>
        <v>64.83</v>
      </c>
    </row>
    <row r="996" customFormat="false" ht="15" hidden="false" customHeight="true" outlineLevel="0" collapsed="false">
      <c r="A996" s="52" t="s">
        <v>5490</v>
      </c>
      <c r="B996" s="52" t="s">
        <v>15572</v>
      </c>
      <c r="C996" s="52" t="s">
        <v>27</v>
      </c>
      <c r="D996" s="52" t="s">
        <v>10112</v>
      </c>
      <c r="E996" s="52" t="s">
        <v>15542</v>
      </c>
      <c r="F996" s="52" t="s">
        <v>15545</v>
      </c>
      <c r="G996" s="52" t="n">
        <v>46971</v>
      </c>
      <c r="H996" s="52" t="n">
        <v>36353</v>
      </c>
      <c r="I996" s="54" t="n">
        <f aca="false">IF(G996=0,0,ROUND(H996/G996*100,2))</f>
        <v>77.39</v>
      </c>
      <c r="J996" s="52" t="s">
        <v>15551</v>
      </c>
      <c r="K996" s="52" t="n">
        <v>7</v>
      </c>
      <c r="L996" s="52" t="n">
        <v>90</v>
      </c>
      <c r="M996" s="52" t="n">
        <v>0.97</v>
      </c>
      <c r="N996" s="52" t="n">
        <v>54611</v>
      </c>
      <c r="O996" s="52" t="s">
        <v>10066</v>
      </c>
      <c r="P996" s="55" t="n">
        <f aca="false">G996-H996</f>
        <v>10618</v>
      </c>
      <c r="Q996" s="55" t="str">
        <f aca="false">IF(I996&gt;=90,"Over-Utilized",IF(I996&gt;=70,"Optimal","Under-Utilized"))</f>
        <v>Optimal</v>
      </c>
      <c r="R996" s="55" t="n">
        <f aca="false">ROUND(100-I996,2)</f>
        <v>22.61</v>
      </c>
    </row>
    <row r="997" customFormat="false" ht="15" hidden="false" customHeight="true" outlineLevel="0" collapsed="false">
      <c r="A997" s="56" t="s">
        <v>2351</v>
      </c>
      <c r="B997" s="56" t="s">
        <v>15555</v>
      </c>
      <c r="C997" s="56" t="s">
        <v>17</v>
      </c>
      <c r="D997" s="56" t="s">
        <v>10078</v>
      </c>
      <c r="E997" s="56" t="s">
        <v>15544</v>
      </c>
      <c r="F997" s="56" t="s">
        <v>15539</v>
      </c>
      <c r="G997" s="56" t="n">
        <v>49414</v>
      </c>
      <c r="H997" s="56" t="n">
        <v>28973</v>
      </c>
      <c r="I997" s="54" t="n">
        <f aca="false">IF(G997=0,0,ROUND(H997/G997*100,2))</f>
        <v>58.63</v>
      </c>
      <c r="J997" s="56" t="s">
        <v>15540</v>
      </c>
      <c r="K997" s="56" t="n">
        <v>8</v>
      </c>
      <c r="L997" s="56" t="n">
        <v>28</v>
      </c>
      <c r="M997" s="56" t="n">
        <v>2.74</v>
      </c>
      <c r="N997" s="56" t="n">
        <v>56260</v>
      </c>
      <c r="O997" s="56" t="s">
        <v>10061</v>
      </c>
      <c r="P997" s="55" t="n">
        <f aca="false">G997-H997</f>
        <v>20441</v>
      </c>
      <c r="Q997" s="55" t="str">
        <f aca="false">IF(I997&gt;=90,"Over-Utilized",IF(I997&gt;=70,"Optimal","Under-Utilized"))</f>
        <v>Under-Utilized</v>
      </c>
      <c r="R997" s="55" t="n">
        <f aca="false">ROUND(100-I997,2)</f>
        <v>41.37</v>
      </c>
    </row>
    <row r="998" customFormat="false" ht="15" hidden="false" customHeight="true" outlineLevel="0" collapsed="false">
      <c r="A998" s="52" t="s">
        <v>1115</v>
      </c>
      <c r="B998" s="52" t="s">
        <v>15569</v>
      </c>
      <c r="C998" s="52" t="s">
        <v>14</v>
      </c>
      <c r="D998" s="52" t="s">
        <v>10063</v>
      </c>
      <c r="E998" s="52" t="s">
        <v>15550</v>
      </c>
      <c r="F998" s="52" t="s">
        <v>15547</v>
      </c>
      <c r="G998" s="52" t="n">
        <v>27626</v>
      </c>
      <c r="H998" s="52" t="n">
        <v>17775</v>
      </c>
      <c r="I998" s="54" t="n">
        <f aca="false">IF(G998=0,0,ROUND(H998/G998*100,2))</f>
        <v>64.34</v>
      </c>
      <c r="J998" s="52" t="s">
        <v>15548</v>
      </c>
      <c r="K998" s="52" t="n">
        <v>19</v>
      </c>
      <c r="L998" s="52" t="n">
        <v>85</v>
      </c>
      <c r="M998" s="52" t="n">
        <v>2.21</v>
      </c>
      <c r="N998" s="52" t="n">
        <v>98862</v>
      </c>
      <c r="O998" s="52" t="s">
        <v>10061</v>
      </c>
      <c r="P998" s="55" t="n">
        <f aca="false">G998-H998</f>
        <v>9851</v>
      </c>
      <c r="Q998" s="55" t="str">
        <f aca="false">IF(I998&gt;=90,"Over-Utilized",IF(I998&gt;=70,"Optimal","Under-Utilized"))</f>
        <v>Under-Utilized</v>
      </c>
      <c r="R998" s="55" t="n">
        <f aca="false">ROUND(100-I998,2)</f>
        <v>35.66</v>
      </c>
    </row>
    <row r="999" customFormat="false" ht="15" hidden="false" customHeight="true" outlineLevel="0" collapsed="false">
      <c r="A999" s="56" t="s">
        <v>5640</v>
      </c>
      <c r="B999" s="56" t="s">
        <v>15577</v>
      </c>
      <c r="C999" s="56" t="s">
        <v>11</v>
      </c>
      <c r="D999" s="56" t="s">
        <v>10063</v>
      </c>
      <c r="E999" s="56" t="s">
        <v>15542</v>
      </c>
      <c r="F999" s="56" t="s">
        <v>15545</v>
      </c>
      <c r="G999" s="56" t="n">
        <v>7286</v>
      </c>
      <c r="H999" s="56" t="n">
        <v>3288</v>
      </c>
      <c r="I999" s="54" t="n">
        <f aca="false">IF(G999=0,0,ROUND(H999/G999*100,2))</f>
        <v>45.13</v>
      </c>
      <c r="J999" s="56" t="s">
        <v>15540</v>
      </c>
      <c r="K999" s="56" t="n">
        <v>10</v>
      </c>
      <c r="L999" s="56" t="n">
        <v>114</v>
      </c>
      <c r="M999" s="56" t="n">
        <v>2.23</v>
      </c>
      <c r="N999" s="56" t="n">
        <v>119059</v>
      </c>
      <c r="O999" s="56" t="s">
        <v>10066</v>
      </c>
      <c r="P999" s="55" t="n">
        <f aca="false">G999-H999</f>
        <v>3998</v>
      </c>
      <c r="Q999" s="55" t="str">
        <f aca="false">IF(I999&gt;=90,"Over-Utilized",IF(I999&gt;=70,"Optimal","Under-Utilized"))</f>
        <v>Under-Utilized</v>
      </c>
      <c r="R999" s="55" t="n">
        <f aca="false">ROUND(100-I999,2)</f>
        <v>54.87</v>
      </c>
    </row>
    <row r="1000" customFormat="false" ht="15" hidden="false" customHeight="true" outlineLevel="0" collapsed="false">
      <c r="A1000" s="52" t="s">
        <v>4426</v>
      </c>
      <c r="B1000" s="52" t="s">
        <v>15556</v>
      </c>
      <c r="C1000" s="52" t="s">
        <v>23</v>
      </c>
      <c r="D1000" s="52" t="s">
        <v>10132</v>
      </c>
      <c r="E1000" s="52" t="s">
        <v>15542</v>
      </c>
      <c r="F1000" s="52" t="s">
        <v>15547</v>
      </c>
      <c r="G1000" s="52" t="n">
        <v>8320</v>
      </c>
      <c r="H1000" s="52" t="n">
        <v>1568</v>
      </c>
      <c r="I1000" s="54" t="n">
        <f aca="false">IF(G1000=0,0,ROUND(H1000/G1000*100,2))</f>
        <v>18.85</v>
      </c>
      <c r="J1000" s="52" t="s">
        <v>15548</v>
      </c>
      <c r="K1000" s="52" t="n">
        <v>16</v>
      </c>
      <c r="L1000" s="52" t="n">
        <v>113</v>
      </c>
      <c r="M1000" s="52" t="n">
        <v>3.17</v>
      </c>
      <c r="N1000" s="52" t="n">
        <v>253593</v>
      </c>
      <c r="O1000" s="52" t="s">
        <v>10061</v>
      </c>
      <c r="P1000" s="55" t="n">
        <f aca="false">G1000-H1000</f>
        <v>6752</v>
      </c>
      <c r="Q1000" s="55" t="str">
        <f aca="false">IF(I1000&gt;=90,"Over-Utilized",IF(I1000&gt;=70,"Optimal","Under-Utilized"))</f>
        <v>Under-Utilized</v>
      </c>
      <c r="R1000" s="55" t="n">
        <f aca="false">ROUND(100-I1000,2)</f>
        <v>81.15</v>
      </c>
    </row>
    <row r="1001" customFormat="false" ht="15" hidden="false" customHeight="true" outlineLevel="0" collapsed="false">
      <c r="A1001" s="56" t="s">
        <v>15594</v>
      </c>
      <c r="B1001" s="56" t="s">
        <v>15562</v>
      </c>
      <c r="C1001" s="56" t="s">
        <v>25</v>
      </c>
      <c r="D1001" s="56" t="s">
        <v>10095</v>
      </c>
      <c r="E1001" s="56" t="s">
        <v>10063</v>
      </c>
      <c r="F1001" s="56" t="s">
        <v>15539</v>
      </c>
      <c r="G1001" s="56" t="n">
        <v>11603</v>
      </c>
      <c r="H1001" s="56" t="n">
        <v>9868</v>
      </c>
      <c r="I1001" s="54" t="n">
        <f aca="false">IF(G1001=0,0,ROUND(H1001/G1001*100,2))</f>
        <v>85.05</v>
      </c>
      <c r="J1001" s="56" t="s">
        <v>15551</v>
      </c>
      <c r="K1001" s="56" t="n">
        <v>11</v>
      </c>
      <c r="L1001" s="56" t="n">
        <v>135</v>
      </c>
      <c r="M1001" s="56" t="n">
        <v>1.76</v>
      </c>
      <c r="N1001" s="56" t="n">
        <v>66706</v>
      </c>
      <c r="O1001" s="56" t="s">
        <v>10061</v>
      </c>
      <c r="P1001" s="55" t="n">
        <f aca="false">G1001-H1001</f>
        <v>1735</v>
      </c>
      <c r="Q1001" s="55" t="str">
        <f aca="false">IF(I1001&gt;=90,"Over-Utilized",IF(I1001&gt;=70,"Optimal","Under-Utilized"))</f>
        <v>Optimal</v>
      </c>
      <c r="R1001" s="55" t="n">
        <f aca="false">ROUND(100-I1001,2)</f>
        <v>14.95</v>
      </c>
    </row>
  </sheetData>
  <autoFilter ref="A1:R1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S1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5" min="4" style="0" width="11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9" min="8" style="0" width="16"/>
    <col collapsed="false" customWidth="true" hidden="false" outlineLevel="0" max="10" min="10" style="0" width="15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17"/>
    <col collapsed="false" customWidth="true" hidden="false" outlineLevel="0" max="14" min="14" style="0" width="14"/>
    <col collapsed="false" customWidth="true" hidden="false" outlineLevel="0" max="15" min="15" style="0" width="20"/>
    <col collapsed="false" customWidth="true" hidden="false" outlineLevel="0" max="16" min="16" style="0" width="13"/>
    <col collapsed="false" customWidth="true" hidden="false" outlineLevel="0" max="17" min="17" style="0" width="11"/>
    <col collapsed="false" customWidth="true" hidden="false" outlineLevel="0" max="18" min="18" style="0" width="14"/>
    <col collapsed="false" customWidth="true" hidden="false" outlineLevel="0" max="19" min="19" style="0" width="17"/>
  </cols>
  <sheetData>
    <row r="1" customFormat="false" ht="18" hidden="false" customHeight="true" outlineLevel="0" collapsed="false">
      <c r="A1" s="49" t="s">
        <v>302</v>
      </c>
      <c r="B1" s="49" t="s">
        <v>15595</v>
      </c>
      <c r="C1" s="49" t="s">
        <v>15596</v>
      </c>
      <c r="D1" s="49" t="s">
        <v>15597</v>
      </c>
      <c r="E1" s="49" t="s">
        <v>57</v>
      </c>
      <c r="F1" s="49" t="s">
        <v>15598</v>
      </c>
      <c r="G1" s="49" t="s">
        <v>15599</v>
      </c>
      <c r="H1" s="49" t="s">
        <v>15600</v>
      </c>
      <c r="I1" s="49" t="s">
        <v>15601</v>
      </c>
      <c r="J1" s="49" t="s">
        <v>15602</v>
      </c>
      <c r="K1" s="49" t="s">
        <v>310</v>
      </c>
      <c r="L1" s="49" t="s">
        <v>15603</v>
      </c>
      <c r="M1" s="49" t="s">
        <v>15604</v>
      </c>
      <c r="N1" s="49" t="s">
        <v>15605</v>
      </c>
      <c r="O1" s="49" t="s">
        <v>15606</v>
      </c>
      <c r="P1" s="49" t="s">
        <v>15607</v>
      </c>
      <c r="Q1" s="49" t="s">
        <v>15534</v>
      </c>
      <c r="R1" s="51" t="s">
        <v>15608</v>
      </c>
      <c r="S1" s="51" t="s">
        <v>15609</v>
      </c>
    </row>
    <row r="2" customFormat="false" ht="15" hidden="false" customHeight="true" outlineLevel="0" collapsed="false">
      <c r="A2" s="52" t="s">
        <v>7572</v>
      </c>
      <c r="B2" s="52" t="s">
        <v>15610</v>
      </c>
      <c r="C2" s="52" t="s">
        <v>15611</v>
      </c>
      <c r="D2" s="52" t="s">
        <v>15612</v>
      </c>
      <c r="E2" s="52" t="s">
        <v>72</v>
      </c>
      <c r="F2" s="52" t="s">
        <v>15613</v>
      </c>
      <c r="G2" s="52" t="s">
        <v>15614</v>
      </c>
      <c r="H2" s="52" t="n">
        <v>12</v>
      </c>
      <c r="I2" s="52" t="n">
        <v>0.741</v>
      </c>
      <c r="J2" s="52" t="n">
        <v>0.557</v>
      </c>
      <c r="K2" s="52" t="n">
        <v>745.11</v>
      </c>
      <c r="L2" s="52" t="n">
        <v>331.77</v>
      </c>
      <c r="M2" s="52" t="n">
        <v>730</v>
      </c>
      <c r="N2" s="52" t="s">
        <v>15548</v>
      </c>
      <c r="O2" s="52" t="s">
        <v>78</v>
      </c>
      <c r="P2" s="52" t="s">
        <v>2576</v>
      </c>
      <c r="Q2" s="52" t="s">
        <v>10061</v>
      </c>
      <c r="R2" s="55" t="n">
        <f aca="false">IF(K2=0,0,ROUND((K2-L2)/K2*100,2))</f>
        <v>55.47</v>
      </c>
      <c r="S2" s="55" t="n">
        <f aca="false">H2*K2</f>
        <v>8941.32</v>
      </c>
    </row>
    <row r="3" customFormat="false" ht="15" hidden="false" customHeight="true" outlineLevel="0" collapsed="false">
      <c r="A3" s="56" t="s">
        <v>1337</v>
      </c>
      <c r="B3" s="56" t="s">
        <v>15615</v>
      </c>
      <c r="C3" s="56" t="s">
        <v>15616</v>
      </c>
      <c r="D3" s="56" t="s">
        <v>15617</v>
      </c>
      <c r="E3" s="56" t="s">
        <v>72</v>
      </c>
      <c r="F3" s="56" t="s">
        <v>15618</v>
      </c>
      <c r="G3" s="56" t="s">
        <v>15619</v>
      </c>
      <c r="H3" s="56" t="n">
        <v>48</v>
      </c>
      <c r="I3" s="56" t="n">
        <v>1.141</v>
      </c>
      <c r="J3" s="56" t="n">
        <v>2.967</v>
      </c>
      <c r="K3" s="56" t="n">
        <v>812.43</v>
      </c>
      <c r="L3" s="56" t="n">
        <v>13.83</v>
      </c>
      <c r="M3" s="56" t="n">
        <v>180</v>
      </c>
      <c r="N3" s="56" t="s">
        <v>15620</v>
      </c>
      <c r="O3" s="56" t="s">
        <v>79</v>
      </c>
      <c r="P3" s="56" t="s">
        <v>3271</v>
      </c>
      <c r="Q3" s="56" t="s">
        <v>10061</v>
      </c>
      <c r="R3" s="55" t="n">
        <f aca="false">IF(K3=0,0,ROUND((K3-L3)/K3*100,2))</f>
        <v>98.3</v>
      </c>
      <c r="S3" s="55" t="n">
        <f aca="false">H3*K3</f>
        <v>38996.64</v>
      </c>
    </row>
    <row r="4" customFormat="false" ht="15" hidden="false" customHeight="true" outlineLevel="0" collapsed="false">
      <c r="A4" s="52" t="s">
        <v>3615</v>
      </c>
      <c r="B4" s="52" t="s">
        <v>15621</v>
      </c>
      <c r="C4" s="52" t="s">
        <v>15622</v>
      </c>
      <c r="D4" s="52" t="s">
        <v>15623</v>
      </c>
      <c r="E4" s="52" t="s">
        <v>73</v>
      </c>
      <c r="F4" s="52" t="s">
        <v>15624</v>
      </c>
      <c r="G4" s="52" t="s">
        <v>15625</v>
      </c>
      <c r="H4" s="52" t="n">
        <v>48</v>
      </c>
      <c r="I4" s="52" t="n">
        <v>0.529</v>
      </c>
      <c r="J4" s="52" t="n">
        <v>4.245</v>
      </c>
      <c r="K4" s="52" t="n">
        <v>611.05</v>
      </c>
      <c r="L4" s="52" t="n">
        <v>486.21</v>
      </c>
      <c r="M4" s="52" t="n">
        <v>730</v>
      </c>
      <c r="N4" s="52" t="s">
        <v>15620</v>
      </c>
      <c r="O4" s="52" t="s">
        <v>78</v>
      </c>
      <c r="P4" s="52" t="s">
        <v>3409</v>
      </c>
      <c r="Q4" s="52" t="s">
        <v>10061</v>
      </c>
      <c r="R4" s="55" t="n">
        <f aca="false">IF(K4=0,0,ROUND((K4-L4)/K4*100,2))</f>
        <v>20.43</v>
      </c>
      <c r="S4" s="55" t="n">
        <f aca="false">H4*K4</f>
        <v>29330.4</v>
      </c>
    </row>
    <row r="5" customFormat="false" ht="15" hidden="false" customHeight="true" outlineLevel="0" collapsed="false">
      <c r="A5" s="56" t="s">
        <v>2260</v>
      </c>
      <c r="B5" s="56" t="s">
        <v>15626</v>
      </c>
      <c r="C5" s="56" t="s">
        <v>15627</v>
      </c>
      <c r="D5" s="56" t="s">
        <v>15628</v>
      </c>
      <c r="E5" s="56" t="s">
        <v>67</v>
      </c>
      <c r="F5" s="56" t="s">
        <v>15629</v>
      </c>
      <c r="G5" s="56" t="s">
        <v>15614</v>
      </c>
      <c r="H5" s="56" t="n">
        <v>12</v>
      </c>
      <c r="I5" s="56" t="n">
        <v>3.538</v>
      </c>
      <c r="J5" s="56" t="n">
        <v>0.277</v>
      </c>
      <c r="K5" s="56" t="n">
        <v>243.11</v>
      </c>
      <c r="L5" s="56" t="n">
        <v>180.74</v>
      </c>
      <c r="M5" s="56" t="n">
        <v>90</v>
      </c>
      <c r="N5" s="56" t="s">
        <v>15548</v>
      </c>
      <c r="O5" s="56" t="s">
        <v>78</v>
      </c>
      <c r="P5" s="56" t="s">
        <v>4167</v>
      </c>
      <c r="Q5" s="56" t="s">
        <v>10061</v>
      </c>
      <c r="R5" s="55" t="n">
        <f aca="false">IF(K5=0,0,ROUND((K5-L5)/K5*100,2))</f>
        <v>25.66</v>
      </c>
      <c r="S5" s="55" t="n">
        <f aca="false">H5*K5</f>
        <v>2917.32</v>
      </c>
    </row>
    <row r="6" customFormat="false" ht="15" hidden="false" customHeight="true" outlineLevel="0" collapsed="false">
      <c r="A6" s="52" t="s">
        <v>1001</v>
      </c>
      <c r="B6" s="52" t="s">
        <v>15630</v>
      </c>
      <c r="C6" s="52" t="s">
        <v>15631</v>
      </c>
      <c r="D6" s="52" t="s">
        <v>15632</v>
      </c>
      <c r="E6" s="52" t="s">
        <v>71</v>
      </c>
      <c r="F6" s="52" t="s">
        <v>15633</v>
      </c>
      <c r="G6" s="52" t="s">
        <v>15614</v>
      </c>
      <c r="H6" s="52" t="n">
        <v>12</v>
      </c>
      <c r="I6" s="52" t="n">
        <v>3.367</v>
      </c>
      <c r="J6" s="52" t="n">
        <v>3.524</v>
      </c>
      <c r="K6" s="52" t="n">
        <v>689.19</v>
      </c>
      <c r="L6" s="52" t="n">
        <v>52.13</v>
      </c>
      <c r="M6" s="52" t="n">
        <v>180</v>
      </c>
      <c r="N6" s="52" t="s">
        <v>15620</v>
      </c>
      <c r="O6" s="52" t="s">
        <v>80</v>
      </c>
      <c r="P6" s="52" t="s">
        <v>2985</v>
      </c>
      <c r="Q6" s="52" t="s">
        <v>10061</v>
      </c>
      <c r="R6" s="55" t="n">
        <f aca="false">IF(K6=0,0,ROUND((K6-L6)/K6*100,2))</f>
        <v>92.44</v>
      </c>
      <c r="S6" s="55" t="n">
        <f aca="false">H6*K6</f>
        <v>8270.28</v>
      </c>
    </row>
    <row r="7" customFormat="false" ht="15" hidden="false" customHeight="true" outlineLevel="0" collapsed="false">
      <c r="A7" s="56" t="s">
        <v>4894</v>
      </c>
      <c r="B7" s="56" t="s">
        <v>15634</v>
      </c>
      <c r="C7" s="56" t="s">
        <v>15635</v>
      </c>
      <c r="D7" s="56" t="s">
        <v>15632</v>
      </c>
      <c r="E7" s="56" t="s">
        <v>63</v>
      </c>
      <c r="F7" s="56" t="s">
        <v>15636</v>
      </c>
      <c r="G7" s="56" t="s">
        <v>15619</v>
      </c>
      <c r="H7" s="56" t="n">
        <v>24</v>
      </c>
      <c r="I7" s="56" t="n">
        <v>4.222</v>
      </c>
      <c r="J7" s="56" t="n">
        <v>3.891</v>
      </c>
      <c r="K7" s="56" t="n">
        <v>244.24</v>
      </c>
      <c r="L7" s="56" t="n">
        <v>28.94</v>
      </c>
      <c r="M7" s="56" t="n">
        <v>365</v>
      </c>
      <c r="N7" s="56" t="s">
        <v>15637</v>
      </c>
      <c r="O7" s="56" t="s">
        <v>79</v>
      </c>
      <c r="P7" s="56" t="s">
        <v>2406</v>
      </c>
      <c r="Q7" s="56" t="s">
        <v>10061</v>
      </c>
      <c r="R7" s="55" t="n">
        <f aca="false">IF(K7=0,0,ROUND((K7-L7)/K7*100,2))</f>
        <v>88.15</v>
      </c>
      <c r="S7" s="55" t="n">
        <f aca="false">H7*K7</f>
        <v>5861.76</v>
      </c>
    </row>
    <row r="8" customFormat="false" ht="15" hidden="false" customHeight="true" outlineLevel="0" collapsed="false">
      <c r="A8" s="52" t="s">
        <v>4699</v>
      </c>
      <c r="B8" s="52" t="s">
        <v>15638</v>
      </c>
      <c r="C8" s="52" t="s">
        <v>15639</v>
      </c>
      <c r="D8" s="52" t="s">
        <v>15640</v>
      </c>
      <c r="E8" s="52" t="s">
        <v>71</v>
      </c>
      <c r="F8" s="52" t="s">
        <v>15633</v>
      </c>
      <c r="G8" s="52" t="s">
        <v>15641</v>
      </c>
      <c r="H8" s="52" t="n">
        <v>48</v>
      </c>
      <c r="I8" s="52" t="n">
        <v>0.757</v>
      </c>
      <c r="J8" s="52" t="n">
        <v>0.741</v>
      </c>
      <c r="K8" s="52" t="n">
        <v>749.34</v>
      </c>
      <c r="L8" s="52" t="n">
        <v>328</v>
      </c>
      <c r="M8" s="52" t="n">
        <v>730</v>
      </c>
      <c r="N8" s="52" t="s">
        <v>15620</v>
      </c>
      <c r="O8" s="52" t="s">
        <v>79</v>
      </c>
      <c r="P8" s="52" t="s">
        <v>1064</v>
      </c>
      <c r="Q8" s="52" t="s">
        <v>10061</v>
      </c>
      <c r="R8" s="55" t="n">
        <f aca="false">IF(K8=0,0,ROUND((K8-L8)/K8*100,2))</f>
        <v>56.23</v>
      </c>
      <c r="S8" s="55" t="n">
        <f aca="false">H8*K8</f>
        <v>35968.32</v>
      </c>
    </row>
    <row r="9" customFormat="false" ht="15" hidden="false" customHeight="true" outlineLevel="0" collapsed="false">
      <c r="A9" s="56" t="s">
        <v>716</v>
      </c>
      <c r="B9" s="56" t="s">
        <v>15642</v>
      </c>
      <c r="C9" s="56" t="s">
        <v>15643</v>
      </c>
      <c r="D9" s="56" t="s">
        <v>15623</v>
      </c>
      <c r="E9" s="56" t="s">
        <v>69</v>
      </c>
      <c r="F9" s="56" t="s">
        <v>15644</v>
      </c>
      <c r="G9" s="56" t="s">
        <v>15625</v>
      </c>
      <c r="H9" s="56" t="n">
        <v>12</v>
      </c>
      <c r="I9" s="56" t="n">
        <v>3.156</v>
      </c>
      <c r="J9" s="56" t="n">
        <v>3.971</v>
      </c>
      <c r="K9" s="56" t="n">
        <v>433.29</v>
      </c>
      <c r="L9" s="56" t="n">
        <v>47.48</v>
      </c>
      <c r="M9" s="56" t="n">
        <v>730</v>
      </c>
      <c r="N9" s="56" t="s">
        <v>15620</v>
      </c>
      <c r="O9" s="56" t="s">
        <v>79</v>
      </c>
      <c r="P9" s="56" t="s">
        <v>1015</v>
      </c>
      <c r="Q9" s="56" t="s">
        <v>10061</v>
      </c>
      <c r="R9" s="55" t="n">
        <f aca="false">IF(K9=0,0,ROUND((K9-L9)/K9*100,2))</f>
        <v>89.04</v>
      </c>
      <c r="S9" s="55" t="n">
        <f aca="false">H9*K9</f>
        <v>5199.48</v>
      </c>
    </row>
    <row r="10" customFormat="false" ht="15" hidden="false" customHeight="true" outlineLevel="0" collapsed="false">
      <c r="A10" s="52" t="s">
        <v>2835</v>
      </c>
      <c r="B10" s="52" t="s">
        <v>15645</v>
      </c>
      <c r="C10" s="52" t="s">
        <v>15646</v>
      </c>
      <c r="D10" s="52" t="s">
        <v>15628</v>
      </c>
      <c r="E10" s="52" t="s">
        <v>72</v>
      </c>
      <c r="F10" s="52" t="s">
        <v>15618</v>
      </c>
      <c r="G10" s="52" t="s">
        <v>15625</v>
      </c>
      <c r="H10" s="52" t="n">
        <v>24</v>
      </c>
      <c r="I10" s="52" t="n">
        <v>3.855</v>
      </c>
      <c r="J10" s="52" t="n">
        <v>1.734</v>
      </c>
      <c r="K10" s="52" t="n">
        <v>307.34</v>
      </c>
      <c r="L10" s="52" t="n">
        <v>103.31</v>
      </c>
      <c r="M10" s="52" t="n">
        <v>90</v>
      </c>
      <c r="N10" s="52" t="s">
        <v>15620</v>
      </c>
      <c r="O10" s="52" t="s">
        <v>80</v>
      </c>
      <c r="P10" s="52" t="s">
        <v>3514</v>
      </c>
      <c r="Q10" s="52" t="s">
        <v>10061</v>
      </c>
      <c r="R10" s="55" t="n">
        <f aca="false">IF(K10=0,0,ROUND((K10-L10)/K10*100,2))</f>
        <v>66.39</v>
      </c>
      <c r="S10" s="55" t="n">
        <f aca="false">H10*K10</f>
        <v>7376.16</v>
      </c>
    </row>
    <row r="11" customFormat="false" ht="15" hidden="false" customHeight="true" outlineLevel="0" collapsed="false">
      <c r="A11" s="56" t="s">
        <v>4101</v>
      </c>
      <c r="B11" s="56" t="s">
        <v>15647</v>
      </c>
      <c r="C11" s="56" t="s">
        <v>15627</v>
      </c>
      <c r="D11" s="56" t="s">
        <v>15628</v>
      </c>
      <c r="E11" s="56" t="s">
        <v>70</v>
      </c>
      <c r="F11" s="56" t="s">
        <v>15648</v>
      </c>
      <c r="G11" s="56" t="s">
        <v>15614</v>
      </c>
      <c r="H11" s="56" t="n">
        <v>12</v>
      </c>
      <c r="I11" s="56" t="n">
        <v>0.807</v>
      </c>
      <c r="J11" s="56" t="n">
        <v>3.824</v>
      </c>
      <c r="K11" s="56" t="n">
        <v>548.05</v>
      </c>
      <c r="L11" s="56" t="n">
        <v>469.39</v>
      </c>
      <c r="M11" s="56" t="n">
        <v>90</v>
      </c>
      <c r="N11" s="56" t="s">
        <v>15620</v>
      </c>
      <c r="O11" s="56" t="s">
        <v>79</v>
      </c>
      <c r="P11" s="56" t="s">
        <v>663</v>
      </c>
      <c r="Q11" s="56" t="s">
        <v>10061</v>
      </c>
      <c r="R11" s="55" t="n">
        <f aca="false">IF(K11=0,0,ROUND((K11-L11)/K11*100,2))</f>
        <v>14.35</v>
      </c>
      <c r="S11" s="55" t="n">
        <f aca="false">H11*K11</f>
        <v>6576.6</v>
      </c>
    </row>
    <row r="12" customFormat="false" ht="15" hidden="false" customHeight="true" outlineLevel="0" collapsed="false">
      <c r="A12" s="52" t="s">
        <v>2322</v>
      </c>
      <c r="B12" s="52" t="s">
        <v>15649</v>
      </c>
      <c r="C12" s="52" t="s">
        <v>15650</v>
      </c>
      <c r="D12" s="52" t="s">
        <v>15612</v>
      </c>
      <c r="E12" s="52" t="s">
        <v>71</v>
      </c>
      <c r="F12" s="52" t="s">
        <v>15651</v>
      </c>
      <c r="G12" s="52" t="s">
        <v>15619</v>
      </c>
      <c r="H12" s="52" t="n">
        <v>12</v>
      </c>
      <c r="I12" s="52" t="n">
        <v>4.396</v>
      </c>
      <c r="J12" s="52" t="n">
        <v>4.737</v>
      </c>
      <c r="K12" s="52" t="n">
        <v>103.85</v>
      </c>
      <c r="L12" s="52" t="n">
        <v>296.73</v>
      </c>
      <c r="M12" s="52" t="n">
        <v>90</v>
      </c>
      <c r="N12" s="52" t="s">
        <v>15620</v>
      </c>
      <c r="O12" s="52" t="s">
        <v>78</v>
      </c>
      <c r="P12" s="52" t="s">
        <v>1445</v>
      </c>
      <c r="Q12" s="52" t="s">
        <v>10066</v>
      </c>
      <c r="R12" s="55" t="n">
        <f aca="false">IF(K12=0,0,ROUND((K12-L12)/K12*100,2))</f>
        <v>-185.73</v>
      </c>
      <c r="S12" s="55" t="n">
        <f aca="false">H12*K12</f>
        <v>1246.2</v>
      </c>
    </row>
    <row r="13" customFormat="false" ht="15" hidden="false" customHeight="true" outlineLevel="0" collapsed="false">
      <c r="A13" s="56" t="s">
        <v>3186</v>
      </c>
      <c r="B13" s="56" t="s">
        <v>15652</v>
      </c>
      <c r="C13" s="56" t="s">
        <v>15653</v>
      </c>
      <c r="D13" s="56" t="s">
        <v>15628</v>
      </c>
      <c r="E13" s="56" t="s">
        <v>65</v>
      </c>
      <c r="F13" s="56" t="s">
        <v>15654</v>
      </c>
      <c r="G13" s="56" t="s">
        <v>15641</v>
      </c>
      <c r="H13" s="56" t="n">
        <v>12</v>
      </c>
      <c r="I13" s="56" t="n">
        <v>3.579</v>
      </c>
      <c r="J13" s="56" t="n">
        <v>2.025</v>
      </c>
      <c r="K13" s="56" t="n">
        <v>677.58</v>
      </c>
      <c r="L13" s="56" t="n">
        <v>230.32</v>
      </c>
      <c r="M13" s="56" t="n">
        <v>730</v>
      </c>
      <c r="N13" s="56" t="s">
        <v>15548</v>
      </c>
      <c r="O13" s="56" t="s">
        <v>78</v>
      </c>
      <c r="P13" s="56" t="s">
        <v>2546</v>
      </c>
      <c r="Q13" s="56" t="s">
        <v>10061</v>
      </c>
      <c r="R13" s="55" t="n">
        <f aca="false">IF(K13=0,0,ROUND((K13-L13)/K13*100,2))</f>
        <v>66.01</v>
      </c>
      <c r="S13" s="55" t="n">
        <f aca="false">H13*K13</f>
        <v>8130.96</v>
      </c>
    </row>
    <row r="14" customFormat="false" ht="15" hidden="false" customHeight="true" outlineLevel="0" collapsed="false">
      <c r="A14" s="52" t="s">
        <v>2626</v>
      </c>
      <c r="B14" s="52" t="s">
        <v>15655</v>
      </c>
      <c r="C14" s="52" t="s">
        <v>15656</v>
      </c>
      <c r="D14" s="52" t="s">
        <v>15657</v>
      </c>
      <c r="E14" s="52" t="s">
        <v>72</v>
      </c>
      <c r="F14" s="52" t="s">
        <v>15618</v>
      </c>
      <c r="G14" s="52" t="s">
        <v>15619</v>
      </c>
      <c r="H14" s="52" t="n">
        <v>12</v>
      </c>
      <c r="I14" s="52" t="n">
        <v>0.086</v>
      </c>
      <c r="J14" s="52" t="n">
        <v>3.554</v>
      </c>
      <c r="K14" s="52" t="n">
        <v>77.64</v>
      </c>
      <c r="L14" s="52" t="n">
        <v>49.77</v>
      </c>
      <c r="M14" s="52" t="n">
        <v>90</v>
      </c>
      <c r="N14" s="52" t="s">
        <v>15637</v>
      </c>
      <c r="O14" s="52" t="s">
        <v>78</v>
      </c>
      <c r="P14" s="52" t="s">
        <v>1195</v>
      </c>
      <c r="Q14" s="52" t="s">
        <v>10061</v>
      </c>
      <c r="R14" s="55" t="n">
        <f aca="false">IF(K14=0,0,ROUND((K14-L14)/K14*100,2))</f>
        <v>35.9</v>
      </c>
      <c r="S14" s="55" t="n">
        <f aca="false">H14*K14</f>
        <v>931.68</v>
      </c>
    </row>
    <row r="15" customFormat="false" ht="15" hidden="false" customHeight="true" outlineLevel="0" collapsed="false">
      <c r="A15" s="56" t="s">
        <v>3945</v>
      </c>
      <c r="B15" s="56" t="s">
        <v>15658</v>
      </c>
      <c r="C15" s="56" t="s">
        <v>15659</v>
      </c>
      <c r="D15" s="56" t="s">
        <v>15660</v>
      </c>
      <c r="E15" s="56" t="s">
        <v>69</v>
      </c>
      <c r="F15" s="56" t="s">
        <v>15661</v>
      </c>
      <c r="G15" s="56" t="s">
        <v>15619</v>
      </c>
      <c r="H15" s="56" t="n">
        <v>48</v>
      </c>
      <c r="I15" s="56" t="n">
        <v>1.253</v>
      </c>
      <c r="J15" s="56" t="n">
        <v>2.391</v>
      </c>
      <c r="K15" s="56" t="n">
        <v>418.51</v>
      </c>
      <c r="L15" s="56" t="n">
        <v>65.65</v>
      </c>
      <c r="M15" s="56" t="n">
        <v>730</v>
      </c>
      <c r="N15" s="56" t="s">
        <v>15637</v>
      </c>
      <c r="O15" s="56" t="s">
        <v>79</v>
      </c>
      <c r="P15" s="56" t="s">
        <v>1668</v>
      </c>
      <c r="Q15" s="56" t="s">
        <v>10066</v>
      </c>
      <c r="R15" s="55" t="n">
        <f aca="false">IF(K15=0,0,ROUND((K15-L15)/K15*100,2))</f>
        <v>84.31</v>
      </c>
      <c r="S15" s="55" t="n">
        <f aca="false">H15*K15</f>
        <v>20088.48</v>
      </c>
    </row>
    <row r="16" customFormat="false" ht="15" hidden="false" customHeight="true" outlineLevel="0" collapsed="false">
      <c r="A16" s="52" t="s">
        <v>12763</v>
      </c>
      <c r="B16" s="52" t="s">
        <v>15662</v>
      </c>
      <c r="C16" s="52" t="s">
        <v>15663</v>
      </c>
      <c r="D16" s="52" t="s">
        <v>15664</v>
      </c>
      <c r="E16" s="52" t="s">
        <v>70</v>
      </c>
      <c r="F16" s="52" t="s">
        <v>15648</v>
      </c>
      <c r="G16" s="52" t="s">
        <v>15641</v>
      </c>
      <c r="H16" s="52" t="n">
        <v>24</v>
      </c>
      <c r="I16" s="52" t="n">
        <v>4.013</v>
      </c>
      <c r="J16" s="52" t="n">
        <v>0.591</v>
      </c>
      <c r="K16" s="52" t="n">
        <v>207.57</v>
      </c>
      <c r="L16" s="52" t="n">
        <v>326.41</v>
      </c>
      <c r="M16" s="52" t="n">
        <v>180</v>
      </c>
      <c r="N16" s="52" t="s">
        <v>15637</v>
      </c>
      <c r="O16" s="52" t="s">
        <v>78</v>
      </c>
      <c r="P16" s="52" t="s">
        <v>3536</v>
      </c>
      <c r="Q16" s="52" t="s">
        <v>10066</v>
      </c>
      <c r="R16" s="55" t="n">
        <f aca="false">IF(K16=0,0,ROUND((K16-L16)/K16*100,2))</f>
        <v>-57.25</v>
      </c>
      <c r="S16" s="55" t="n">
        <f aca="false">H16*K16</f>
        <v>4981.68</v>
      </c>
    </row>
    <row r="17" customFormat="false" ht="15" hidden="false" customHeight="true" outlineLevel="0" collapsed="false">
      <c r="A17" s="56" t="s">
        <v>2637</v>
      </c>
      <c r="B17" s="56" t="s">
        <v>15665</v>
      </c>
      <c r="C17" s="56" t="s">
        <v>15666</v>
      </c>
      <c r="D17" s="56" t="s">
        <v>15617</v>
      </c>
      <c r="E17" s="56" t="s">
        <v>70</v>
      </c>
      <c r="F17" s="56" t="s">
        <v>15667</v>
      </c>
      <c r="G17" s="56" t="s">
        <v>15625</v>
      </c>
      <c r="H17" s="56" t="n">
        <v>6</v>
      </c>
      <c r="I17" s="56" t="n">
        <v>4.847</v>
      </c>
      <c r="J17" s="56" t="n">
        <v>4.636</v>
      </c>
      <c r="K17" s="56" t="n">
        <v>850.87</v>
      </c>
      <c r="L17" s="56" t="n">
        <v>108.12</v>
      </c>
      <c r="M17" s="56" t="n">
        <v>730</v>
      </c>
      <c r="N17" s="56" t="s">
        <v>15637</v>
      </c>
      <c r="O17" s="56" t="s">
        <v>78</v>
      </c>
      <c r="P17" s="56" t="s">
        <v>5653</v>
      </c>
      <c r="Q17" s="56" t="s">
        <v>10061</v>
      </c>
      <c r="R17" s="55" t="n">
        <f aca="false">IF(K17=0,0,ROUND((K17-L17)/K17*100,2))</f>
        <v>87.29</v>
      </c>
      <c r="S17" s="55" t="n">
        <f aca="false">H17*K17</f>
        <v>5105.22</v>
      </c>
    </row>
    <row r="18" customFormat="false" ht="15" hidden="false" customHeight="true" outlineLevel="0" collapsed="false">
      <c r="A18" s="52" t="s">
        <v>5784</v>
      </c>
      <c r="B18" s="52" t="s">
        <v>15668</v>
      </c>
      <c r="C18" s="52" t="s">
        <v>15669</v>
      </c>
      <c r="D18" s="52" t="s">
        <v>15623</v>
      </c>
      <c r="E18" s="52" t="s">
        <v>63</v>
      </c>
      <c r="F18" s="52" t="s">
        <v>15670</v>
      </c>
      <c r="G18" s="52" t="s">
        <v>15641</v>
      </c>
      <c r="H18" s="52" t="n">
        <v>48</v>
      </c>
      <c r="I18" s="52" t="n">
        <v>1.462</v>
      </c>
      <c r="J18" s="52" t="n">
        <v>3.498</v>
      </c>
      <c r="K18" s="52" t="n">
        <v>735.16</v>
      </c>
      <c r="L18" s="52" t="n">
        <v>472.18</v>
      </c>
      <c r="M18" s="52" t="n">
        <v>730</v>
      </c>
      <c r="N18" s="52" t="s">
        <v>15548</v>
      </c>
      <c r="O18" s="52" t="s">
        <v>78</v>
      </c>
      <c r="P18" s="52" t="s">
        <v>2563</v>
      </c>
      <c r="Q18" s="52" t="s">
        <v>10061</v>
      </c>
      <c r="R18" s="55" t="n">
        <f aca="false">IF(K18=0,0,ROUND((K18-L18)/K18*100,2))</f>
        <v>35.77</v>
      </c>
      <c r="S18" s="55" t="n">
        <f aca="false">H18*K18</f>
        <v>35287.68</v>
      </c>
    </row>
    <row r="19" customFormat="false" ht="15" hidden="false" customHeight="true" outlineLevel="0" collapsed="false">
      <c r="A19" s="56" t="s">
        <v>6561</v>
      </c>
      <c r="B19" s="56" t="s">
        <v>15671</v>
      </c>
      <c r="C19" s="56" t="s">
        <v>15672</v>
      </c>
      <c r="D19" s="56" t="s">
        <v>15664</v>
      </c>
      <c r="E19" s="56" t="s">
        <v>72</v>
      </c>
      <c r="F19" s="56" t="s">
        <v>15613</v>
      </c>
      <c r="G19" s="56" t="s">
        <v>15614</v>
      </c>
      <c r="H19" s="56" t="n">
        <v>6</v>
      </c>
      <c r="I19" s="56" t="n">
        <v>2.942</v>
      </c>
      <c r="J19" s="56" t="n">
        <v>2.539</v>
      </c>
      <c r="K19" s="56" t="n">
        <v>854.81</v>
      </c>
      <c r="L19" s="56" t="n">
        <v>102.89</v>
      </c>
      <c r="M19" s="56" t="n">
        <v>90</v>
      </c>
      <c r="N19" s="56" t="s">
        <v>15548</v>
      </c>
      <c r="O19" s="56" t="s">
        <v>78</v>
      </c>
      <c r="P19" s="56" t="s">
        <v>3057</v>
      </c>
      <c r="Q19" s="56" t="s">
        <v>10061</v>
      </c>
      <c r="R19" s="55" t="n">
        <f aca="false">IF(K19=0,0,ROUND((K19-L19)/K19*100,2))</f>
        <v>87.96</v>
      </c>
      <c r="S19" s="55" t="n">
        <f aca="false">H19*K19</f>
        <v>5128.86</v>
      </c>
    </row>
    <row r="20" customFormat="false" ht="15" hidden="false" customHeight="true" outlineLevel="0" collapsed="false">
      <c r="A20" s="52" t="s">
        <v>2519</v>
      </c>
      <c r="B20" s="52" t="s">
        <v>15673</v>
      </c>
      <c r="C20" s="52" t="s">
        <v>15674</v>
      </c>
      <c r="D20" s="52" t="s">
        <v>15675</v>
      </c>
      <c r="E20" s="52" t="s">
        <v>70</v>
      </c>
      <c r="F20" s="52" t="s">
        <v>15648</v>
      </c>
      <c r="G20" s="52" t="s">
        <v>15619</v>
      </c>
      <c r="H20" s="52" t="n">
        <v>6</v>
      </c>
      <c r="I20" s="52" t="n">
        <v>3.116</v>
      </c>
      <c r="J20" s="52" t="n">
        <v>2.125</v>
      </c>
      <c r="K20" s="52" t="n">
        <v>591.42</v>
      </c>
      <c r="L20" s="52" t="n">
        <v>318.44</v>
      </c>
      <c r="M20" s="52" t="n">
        <v>365</v>
      </c>
      <c r="N20" s="52" t="s">
        <v>15548</v>
      </c>
      <c r="O20" s="52" t="s">
        <v>80</v>
      </c>
      <c r="P20" s="52" t="s">
        <v>1473</v>
      </c>
      <c r="Q20" s="52" t="s">
        <v>10061</v>
      </c>
      <c r="R20" s="55" t="n">
        <f aca="false">IF(K20=0,0,ROUND((K20-L20)/K20*100,2))</f>
        <v>46.16</v>
      </c>
      <c r="S20" s="55" t="n">
        <f aca="false">H20*K20</f>
        <v>3548.52</v>
      </c>
    </row>
    <row r="21" customFormat="false" ht="15" hidden="false" customHeight="true" outlineLevel="0" collapsed="false">
      <c r="A21" s="56" t="s">
        <v>2640</v>
      </c>
      <c r="B21" s="56" t="s">
        <v>15676</v>
      </c>
      <c r="C21" s="56" t="s">
        <v>15677</v>
      </c>
      <c r="D21" s="56" t="s">
        <v>15660</v>
      </c>
      <c r="E21" s="56" t="s">
        <v>63</v>
      </c>
      <c r="F21" s="56" t="s">
        <v>15670</v>
      </c>
      <c r="G21" s="56" t="s">
        <v>15614</v>
      </c>
      <c r="H21" s="56" t="n">
        <v>24</v>
      </c>
      <c r="I21" s="56" t="n">
        <v>4.649</v>
      </c>
      <c r="J21" s="56" t="n">
        <v>4.682</v>
      </c>
      <c r="K21" s="56" t="n">
        <v>29.12</v>
      </c>
      <c r="L21" s="56" t="n">
        <v>376.48</v>
      </c>
      <c r="M21" s="56" t="n">
        <v>90</v>
      </c>
      <c r="N21" s="56" t="s">
        <v>15548</v>
      </c>
      <c r="O21" s="56" t="s">
        <v>80</v>
      </c>
      <c r="P21" s="56" t="s">
        <v>2114</v>
      </c>
      <c r="Q21" s="56" t="s">
        <v>10061</v>
      </c>
      <c r="R21" s="55" t="n">
        <f aca="false">IF(K21=0,0,ROUND((K21-L21)/K21*100,2))</f>
        <v>-1192.86</v>
      </c>
      <c r="S21" s="55" t="n">
        <f aca="false">H21*K21</f>
        <v>698.88</v>
      </c>
    </row>
    <row r="22" customFormat="false" ht="15" hidden="false" customHeight="true" outlineLevel="0" collapsed="false">
      <c r="A22" s="52" t="s">
        <v>2766</v>
      </c>
      <c r="B22" s="52" t="s">
        <v>15678</v>
      </c>
      <c r="C22" s="52" t="s">
        <v>15643</v>
      </c>
      <c r="D22" s="52" t="s">
        <v>15623</v>
      </c>
      <c r="E22" s="52" t="s">
        <v>71</v>
      </c>
      <c r="F22" s="52" t="s">
        <v>15633</v>
      </c>
      <c r="G22" s="52" t="s">
        <v>15619</v>
      </c>
      <c r="H22" s="52" t="n">
        <v>24</v>
      </c>
      <c r="I22" s="52" t="n">
        <v>0.831</v>
      </c>
      <c r="J22" s="52" t="n">
        <v>4.177</v>
      </c>
      <c r="K22" s="52" t="n">
        <v>708.77</v>
      </c>
      <c r="L22" s="52" t="n">
        <v>370.89</v>
      </c>
      <c r="M22" s="52" t="n">
        <v>90</v>
      </c>
      <c r="N22" s="52" t="s">
        <v>15620</v>
      </c>
      <c r="O22" s="52" t="s">
        <v>80</v>
      </c>
      <c r="P22" s="52" t="s">
        <v>3634</v>
      </c>
      <c r="Q22" s="52" t="s">
        <v>10061</v>
      </c>
      <c r="R22" s="55" t="n">
        <f aca="false">IF(K22=0,0,ROUND((K22-L22)/K22*100,2))</f>
        <v>47.67</v>
      </c>
      <c r="S22" s="55" t="n">
        <f aca="false">H22*K22</f>
        <v>17010.48</v>
      </c>
    </row>
    <row r="23" customFormat="false" ht="15" hidden="false" customHeight="true" outlineLevel="0" collapsed="false">
      <c r="A23" s="56" t="s">
        <v>5073</v>
      </c>
      <c r="B23" s="56" t="s">
        <v>15679</v>
      </c>
      <c r="C23" s="56" t="s">
        <v>15680</v>
      </c>
      <c r="D23" s="56" t="s">
        <v>15623</v>
      </c>
      <c r="E23" s="56" t="s">
        <v>67</v>
      </c>
      <c r="F23" s="56" t="s">
        <v>15629</v>
      </c>
      <c r="G23" s="56" t="s">
        <v>15625</v>
      </c>
      <c r="H23" s="56" t="n">
        <v>12</v>
      </c>
      <c r="I23" s="56" t="n">
        <v>1.398</v>
      </c>
      <c r="J23" s="56" t="n">
        <v>3.044</v>
      </c>
      <c r="K23" s="56" t="n">
        <v>722.54</v>
      </c>
      <c r="L23" s="56" t="n">
        <v>130.12</v>
      </c>
      <c r="M23" s="56" t="n">
        <v>365</v>
      </c>
      <c r="N23" s="56" t="s">
        <v>15620</v>
      </c>
      <c r="O23" s="56" t="s">
        <v>79</v>
      </c>
      <c r="P23" s="56" t="s">
        <v>1948</v>
      </c>
      <c r="Q23" s="56" t="s">
        <v>10061</v>
      </c>
      <c r="R23" s="55" t="n">
        <f aca="false">IF(K23=0,0,ROUND((K23-L23)/K23*100,2))</f>
        <v>81.99</v>
      </c>
      <c r="S23" s="55" t="n">
        <f aca="false">H23*K23</f>
        <v>8670.48</v>
      </c>
    </row>
    <row r="24" customFormat="false" ht="15" hidden="false" customHeight="true" outlineLevel="0" collapsed="false">
      <c r="A24" s="52" t="s">
        <v>7607</v>
      </c>
      <c r="B24" s="52" t="s">
        <v>15681</v>
      </c>
      <c r="C24" s="52" t="s">
        <v>15682</v>
      </c>
      <c r="D24" s="52" t="s">
        <v>15612</v>
      </c>
      <c r="E24" s="52" t="s">
        <v>63</v>
      </c>
      <c r="F24" s="52" t="s">
        <v>15683</v>
      </c>
      <c r="G24" s="52" t="s">
        <v>15625</v>
      </c>
      <c r="H24" s="52" t="n">
        <v>24</v>
      </c>
      <c r="I24" s="52" t="n">
        <v>3.867</v>
      </c>
      <c r="J24" s="52" t="n">
        <v>3.204</v>
      </c>
      <c r="K24" s="52" t="n">
        <v>276.45</v>
      </c>
      <c r="L24" s="52" t="n">
        <v>447.33</v>
      </c>
      <c r="M24" s="52" t="n">
        <v>730</v>
      </c>
      <c r="N24" s="52" t="s">
        <v>15620</v>
      </c>
      <c r="O24" s="52" t="s">
        <v>78</v>
      </c>
      <c r="P24" s="52" t="s">
        <v>5677</v>
      </c>
      <c r="Q24" s="52" t="s">
        <v>10061</v>
      </c>
      <c r="R24" s="55" t="n">
        <f aca="false">IF(K24=0,0,ROUND((K24-L24)/K24*100,2))</f>
        <v>-61.81</v>
      </c>
      <c r="S24" s="55" t="n">
        <f aca="false">H24*K24</f>
        <v>6634.8</v>
      </c>
    </row>
    <row r="25" customFormat="false" ht="15" hidden="false" customHeight="true" outlineLevel="0" collapsed="false">
      <c r="A25" s="56" t="s">
        <v>2775</v>
      </c>
      <c r="B25" s="56" t="s">
        <v>15684</v>
      </c>
      <c r="C25" s="56" t="s">
        <v>15685</v>
      </c>
      <c r="D25" s="56" t="s">
        <v>15623</v>
      </c>
      <c r="E25" s="56" t="s">
        <v>72</v>
      </c>
      <c r="F25" s="56" t="s">
        <v>15686</v>
      </c>
      <c r="G25" s="56" t="s">
        <v>15619</v>
      </c>
      <c r="H25" s="56" t="n">
        <v>12</v>
      </c>
      <c r="I25" s="56" t="n">
        <v>0.257</v>
      </c>
      <c r="J25" s="56" t="n">
        <v>1.855</v>
      </c>
      <c r="K25" s="56" t="n">
        <v>933.49</v>
      </c>
      <c r="L25" s="56" t="n">
        <v>583.6</v>
      </c>
      <c r="M25" s="56" t="n">
        <v>90</v>
      </c>
      <c r="N25" s="56" t="s">
        <v>15637</v>
      </c>
      <c r="O25" s="56" t="s">
        <v>78</v>
      </c>
      <c r="P25" s="56" t="s">
        <v>6207</v>
      </c>
      <c r="Q25" s="56" t="s">
        <v>10061</v>
      </c>
      <c r="R25" s="55" t="n">
        <f aca="false">IF(K25=0,0,ROUND((K25-L25)/K25*100,2))</f>
        <v>37.48</v>
      </c>
      <c r="S25" s="55" t="n">
        <f aca="false">H25*K25</f>
        <v>11201.88</v>
      </c>
    </row>
    <row r="26" customFormat="false" ht="15" hidden="false" customHeight="true" outlineLevel="0" collapsed="false">
      <c r="A26" s="52" t="s">
        <v>2580</v>
      </c>
      <c r="B26" s="52" t="s">
        <v>15687</v>
      </c>
      <c r="C26" s="52" t="s">
        <v>15688</v>
      </c>
      <c r="D26" s="52" t="s">
        <v>15657</v>
      </c>
      <c r="E26" s="52" t="s">
        <v>63</v>
      </c>
      <c r="F26" s="52" t="s">
        <v>15683</v>
      </c>
      <c r="G26" s="52" t="s">
        <v>15619</v>
      </c>
      <c r="H26" s="52" t="n">
        <v>12</v>
      </c>
      <c r="I26" s="52" t="n">
        <v>4.882</v>
      </c>
      <c r="J26" s="52" t="n">
        <v>4.063</v>
      </c>
      <c r="K26" s="52" t="n">
        <v>882.91</v>
      </c>
      <c r="L26" s="52" t="n">
        <v>24.62</v>
      </c>
      <c r="M26" s="52" t="n">
        <v>365</v>
      </c>
      <c r="N26" s="52" t="s">
        <v>15637</v>
      </c>
      <c r="O26" s="52" t="s">
        <v>80</v>
      </c>
      <c r="P26" s="52" t="s">
        <v>1187</v>
      </c>
      <c r="Q26" s="52" t="s">
        <v>10061</v>
      </c>
      <c r="R26" s="55" t="n">
        <f aca="false">IF(K26=0,0,ROUND((K26-L26)/K26*100,2))</f>
        <v>97.21</v>
      </c>
      <c r="S26" s="55" t="n">
        <f aca="false">H26*K26</f>
        <v>10594.92</v>
      </c>
    </row>
    <row r="27" customFormat="false" ht="15" hidden="false" customHeight="true" outlineLevel="0" collapsed="false">
      <c r="A27" s="56" t="s">
        <v>3605</v>
      </c>
      <c r="B27" s="56" t="s">
        <v>15689</v>
      </c>
      <c r="C27" s="56" t="s">
        <v>15690</v>
      </c>
      <c r="D27" s="56" t="s">
        <v>15623</v>
      </c>
      <c r="E27" s="56" t="s">
        <v>70</v>
      </c>
      <c r="F27" s="56" t="s">
        <v>15691</v>
      </c>
      <c r="G27" s="56" t="s">
        <v>15625</v>
      </c>
      <c r="H27" s="56" t="n">
        <v>12</v>
      </c>
      <c r="I27" s="56" t="n">
        <v>1.038</v>
      </c>
      <c r="J27" s="56" t="n">
        <v>4.596</v>
      </c>
      <c r="K27" s="56" t="n">
        <v>362.32</v>
      </c>
      <c r="L27" s="56" t="n">
        <v>494.12</v>
      </c>
      <c r="M27" s="56" t="n">
        <v>180</v>
      </c>
      <c r="N27" s="56" t="s">
        <v>15548</v>
      </c>
      <c r="O27" s="56" t="s">
        <v>78</v>
      </c>
      <c r="P27" s="56" t="s">
        <v>1766</v>
      </c>
      <c r="Q27" s="56" t="s">
        <v>10066</v>
      </c>
      <c r="R27" s="55" t="n">
        <f aca="false">IF(K27=0,0,ROUND((K27-L27)/K27*100,2))</f>
        <v>-36.38</v>
      </c>
      <c r="S27" s="55" t="n">
        <f aca="false">H27*K27</f>
        <v>4347.84</v>
      </c>
    </row>
    <row r="28" customFormat="false" ht="15" hidden="false" customHeight="true" outlineLevel="0" collapsed="false">
      <c r="A28" s="52" t="s">
        <v>13977</v>
      </c>
      <c r="B28" s="52" t="s">
        <v>15692</v>
      </c>
      <c r="C28" s="52" t="s">
        <v>15693</v>
      </c>
      <c r="D28" s="52" t="s">
        <v>15657</v>
      </c>
      <c r="E28" s="52" t="s">
        <v>67</v>
      </c>
      <c r="F28" s="52" t="s">
        <v>15694</v>
      </c>
      <c r="G28" s="52" t="s">
        <v>15614</v>
      </c>
      <c r="H28" s="52" t="n">
        <v>48</v>
      </c>
      <c r="I28" s="52" t="n">
        <v>3.414</v>
      </c>
      <c r="J28" s="52" t="n">
        <v>4.226</v>
      </c>
      <c r="K28" s="52" t="n">
        <v>344.2</v>
      </c>
      <c r="L28" s="52" t="n">
        <v>26.28</v>
      </c>
      <c r="M28" s="52" t="n">
        <v>365</v>
      </c>
      <c r="N28" s="52" t="s">
        <v>15548</v>
      </c>
      <c r="O28" s="52" t="s">
        <v>80</v>
      </c>
      <c r="P28" s="52" t="s">
        <v>4646</v>
      </c>
      <c r="Q28" s="52" t="s">
        <v>10061</v>
      </c>
      <c r="R28" s="55" t="n">
        <f aca="false">IF(K28=0,0,ROUND((K28-L28)/K28*100,2))</f>
        <v>92.36</v>
      </c>
      <c r="S28" s="55" t="n">
        <f aca="false">H28*K28</f>
        <v>16521.6</v>
      </c>
    </row>
    <row r="29" customFormat="false" ht="15" hidden="false" customHeight="true" outlineLevel="0" collapsed="false">
      <c r="A29" s="56" t="s">
        <v>8791</v>
      </c>
      <c r="B29" s="56" t="s">
        <v>15695</v>
      </c>
      <c r="C29" s="56" t="s">
        <v>15696</v>
      </c>
      <c r="D29" s="56" t="s">
        <v>15612</v>
      </c>
      <c r="E29" s="56" t="s">
        <v>63</v>
      </c>
      <c r="F29" s="56" t="s">
        <v>15670</v>
      </c>
      <c r="G29" s="56" t="s">
        <v>15614</v>
      </c>
      <c r="H29" s="56" t="n">
        <v>6</v>
      </c>
      <c r="I29" s="56" t="n">
        <v>1.957</v>
      </c>
      <c r="J29" s="56" t="n">
        <v>2.904</v>
      </c>
      <c r="K29" s="56" t="n">
        <v>269.37</v>
      </c>
      <c r="L29" s="56" t="n">
        <v>428.18</v>
      </c>
      <c r="M29" s="56" t="n">
        <v>90</v>
      </c>
      <c r="N29" s="56" t="s">
        <v>15620</v>
      </c>
      <c r="O29" s="56" t="s">
        <v>80</v>
      </c>
      <c r="P29" s="56" t="s">
        <v>3825</v>
      </c>
      <c r="Q29" s="56" t="s">
        <v>10061</v>
      </c>
      <c r="R29" s="55" t="n">
        <f aca="false">IF(K29=0,0,ROUND((K29-L29)/K29*100,2))</f>
        <v>-58.96</v>
      </c>
      <c r="S29" s="55" t="n">
        <f aca="false">H29*K29</f>
        <v>1616.22</v>
      </c>
    </row>
    <row r="30" customFormat="false" ht="15" hidden="false" customHeight="true" outlineLevel="0" collapsed="false">
      <c r="A30" s="52" t="s">
        <v>3797</v>
      </c>
      <c r="B30" s="52" t="s">
        <v>15697</v>
      </c>
      <c r="C30" s="52" t="s">
        <v>15698</v>
      </c>
      <c r="D30" s="52" t="s">
        <v>15675</v>
      </c>
      <c r="E30" s="52" t="s">
        <v>70</v>
      </c>
      <c r="F30" s="52" t="s">
        <v>15648</v>
      </c>
      <c r="G30" s="52" t="s">
        <v>15614</v>
      </c>
      <c r="H30" s="52" t="n">
        <v>24</v>
      </c>
      <c r="I30" s="52" t="n">
        <v>3.334</v>
      </c>
      <c r="J30" s="52" t="n">
        <v>0.667</v>
      </c>
      <c r="K30" s="52" t="n">
        <v>901.15</v>
      </c>
      <c r="L30" s="52" t="n">
        <v>309.2</v>
      </c>
      <c r="M30" s="52" t="n">
        <v>730</v>
      </c>
      <c r="N30" s="52" t="s">
        <v>15637</v>
      </c>
      <c r="O30" s="52" t="s">
        <v>79</v>
      </c>
      <c r="P30" s="52" t="s">
        <v>361</v>
      </c>
      <c r="Q30" s="52" t="s">
        <v>10061</v>
      </c>
      <c r="R30" s="55" t="n">
        <f aca="false">IF(K30=0,0,ROUND((K30-L30)/K30*100,2))</f>
        <v>65.69</v>
      </c>
      <c r="S30" s="55" t="n">
        <f aca="false">H30*K30</f>
        <v>21627.6</v>
      </c>
    </row>
    <row r="31" customFormat="false" ht="15" hidden="false" customHeight="true" outlineLevel="0" collapsed="false">
      <c r="A31" s="56" t="s">
        <v>384</v>
      </c>
      <c r="B31" s="56" t="s">
        <v>15699</v>
      </c>
      <c r="C31" s="56" t="s">
        <v>15700</v>
      </c>
      <c r="D31" s="56" t="s">
        <v>15617</v>
      </c>
      <c r="E31" s="56" t="s">
        <v>63</v>
      </c>
      <c r="F31" s="56" t="s">
        <v>15636</v>
      </c>
      <c r="G31" s="56" t="s">
        <v>15641</v>
      </c>
      <c r="H31" s="56" t="n">
        <v>12</v>
      </c>
      <c r="I31" s="56" t="n">
        <v>3.097</v>
      </c>
      <c r="J31" s="56" t="n">
        <v>1.54</v>
      </c>
      <c r="K31" s="56" t="n">
        <v>556.43</v>
      </c>
      <c r="L31" s="56" t="n">
        <v>10.24</v>
      </c>
      <c r="M31" s="56" t="n">
        <v>365</v>
      </c>
      <c r="N31" s="56" t="s">
        <v>15548</v>
      </c>
      <c r="O31" s="56" t="s">
        <v>79</v>
      </c>
      <c r="P31" s="56" t="s">
        <v>5345</v>
      </c>
      <c r="Q31" s="56" t="s">
        <v>10066</v>
      </c>
      <c r="R31" s="55" t="n">
        <f aca="false">IF(K31=0,0,ROUND((K31-L31)/K31*100,2))</f>
        <v>98.16</v>
      </c>
      <c r="S31" s="55" t="n">
        <f aca="false">H31*K31</f>
        <v>6677.16</v>
      </c>
    </row>
    <row r="32" customFormat="false" ht="15" hidden="false" customHeight="true" outlineLevel="0" collapsed="false">
      <c r="A32" s="52" t="s">
        <v>3368</v>
      </c>
      <c r="B32" s="52" t="s">
        <v>15701</v>
      </c>
      <c r="C32" s="52" t="s">
        <v>15702</v>
      </c>
      <c r="D32" s="52" t="s">
        <v>15632</v>
      </c>
      <c r="E32" s="52" t="s">
        <v>69</v>
      </c>
      <c r="F32" s="52" t="s">
        <v>15661</v>
      </c>
      <c r="G32" s="52" t="s">
        <v>15619</v>
      </c>
      <c r="H32" s="52" t="n">
        <v>48</v>
      </c>
      <c r="I32" s="52" t="n">
        <v>3.979</v>
      </c>
      <c r="J32" s="52" t="n">
        <v>4.801</v>
      </c>
      <c r="K32" s="52" t="n">
        <v>740.51</v>
      </c>
      <c r="L32" s="52" t="n">
        <v>398.72</v>
      </c>
      <c r="M32" s="52" t="n">
        <v>365</v>
      </c>
      <c r="N32" s="52" t="s">
        <v>15620</v>
      </c>
      <c r="O32" s="52" t="s">
        <v>80</v>
      </c>
      <c r="P32" s="52" t="s">
        <v>1229</v>
      </c>
      <c r="Q32" s="52" t="s">
        <v>10061</v>
      </c>
      <c r="R32" s="55" t="n">
        <f aca="false">IF(K32=0,0,ROUND((K32-L32)/K32*100,2))</f>
        <v>46.16</v>
      </c>
      <c r="S32" s="55" t="n">
        <f aca="false">H32*K32</f>
        <v>35544.48</v>
      </c>
    </row>
    <row r="33" customFormat="false" ht="15" hidden="false" customHeight="true" outlineLevel="0" collapsed="false">
      <c r="A33" s="56" t="s">
        <v>9610</v>
      </c>
      <c r="B33" s="56" t="s">
        <v>15703</v>
      </c>
      <c r="C33" s="56" t="s">
        <v>15704</v>
      </c>
      <c r="D33" s="56" t="s">
        <v>15617</v>
      </c>
      <c r="E33" s="56" t="s">
        <v>67</v>
      </c>
      <c r="F33" s="56" t="s">
        <v>15705</v>
      </c>
      <c r="G33" s="56" t="s">
        <v>15619</v>
      </c>
      <c r="H33" s="56" t="n">
        <v>6</v>
      </c>
      <c r="I33" s="56" t="n">
        <v>0.279</v>
      </c>
      <c r="J33" s="56" t="n">
        <v>4.92</v>
      </c>
      <c r="K33" s="56" t="n">
        <v>618.44</v>
      </c>
      <c r="L33" s="56" t="n">
        <v>463.41</v>
      </c>
      <c r="M33" s="56" t="n">
        <v>730</v>
      </c>
      <c r="N33" s="56" t="s">
        <v>15637</v>
      </c>
      <c r="O33" s="56" t="s">
        <v>80</v>
      </c>
      <c r="P33" s="56" t="s">
        <v>3066</v>
      </c>
      <c r="Q33" s="56" t="s">
        <v>10066</v>
      </c>
      <c r="R33" s="55" t="n">
        <f aca="false">IF(K33=0,0,ROUND((K33-L33)/K33*100,2))</f>
        <v>25.07</v>
      </c>
      <c r="S33" s="55" t="n">
        <f aca="false">H33*K33</f>
        <v>3710.64</v>
      </c>
    </row>
    <row r="34" customFormat="false" ht="15" hidden="false" customHeight="true" outlineLevel="0" collapsed="false">
      <c r="A34" s="52" t="s">
        <v>2381</v>
      </c>
      <c r="B34" s="52" t="s">
        <v>15706</v>
      </c>
      <c r="C34" s="52" t="s">
        <v>15707</v>
      </c>
      <c r="D34" s="52" t="s">
        <v>15632</v>
      </c>
      <c r="E34" s="52" t="s">
        <v>63</v>
      </c>
      <c r="F34" s="52" t="s">
        <v>15636</v>
      </c>
      <c r="G34" s="52" t="s">
        <v>15619</v>
      </c>
      <c r="H34" s="52" t="n">
        <v>6</v>
      </c>
      <c r="I34" s="52" t="n">
        <v>4.469</v>
      </c>
      <c r="J34" s="52" t="n">
        <v>4.309</v>
      </c>
      <c r="K34" s="52" t="n">
        <v>886.87</v>
      </c>
      <c r="L34" s="52" t="n">
        <v>469.27</v>
      </c>
      <c r="M34" s="52" t="n">
        <v>180</v>
      </c>
      <c r="N34" s="52" t="s">
        <v>15548</v>
      </c>
      <c r="O34" s="52" t="s">
        <v>80</v>
      </c>
      <c r="P34" s="52" t="s">
        <v>1071</v>
      </c>
      <c r="Q34" s="52" t="s">
        <v>10066</v>
      </c>
      <c r="R34" s="55" t="n">
        <f aca="false">IF(K34=0,0,ROUND((K34-L34)/K34*100,2))</f>
        <v>47.09</v>
      </c>
      <c r="S34" s="55" t="n">
        <f aca="false">H34*K34</f>
        <v>5321.22</v>
      </c>
    </row>
    <row r="35" customFormat="false" ht="15" hidden="false" customHeight="true" outlineLevel="0" collapsed="false">
      <c r="A35" s="56" t="s">
        <v>3642</v>
      </c>
      <c r="B35" s="56" t="s">
        <v>15708</v>
      </c>
      <c r="C35" s="56" t="s">
        <v>15709</v>
      </c>
      <c r="D35" s="56" t="s">
        <v>15664</v>
      </c>
      <c r="E35" s="56" t="s">
        <v>73</v>
      </c>
      <c r="F35" s="56" t="s">
        <v>15624</v>
      </c>
      <c r="G35" s="56" t="s">
        <v>15641</v>
      </c>
      <c r="H35" s="56" t="n">
        <v>48</v>
      </c>
      <c r="I35" s="56" t="n">
        <v>3.355</v>
      </c>
      <c r="J35" s="56" t="n">
        <v>4.94</v>
      </c>
      <c r="K35" s="56" t="n">
        <v>602.95</v>
      </c>
      <c r="L35" s="56" t="n">
        <v>570.52</v>
      </c>
      <c r="M35" s="56" t="n">
        <v>730</v>
      </c>
      <c r="N35" s="56" t="s">
        <v>15620</v>
      </c>
      <c r="O35" s="56" t="s">
        <v>80</v>
      </c>
      <c r="P35" s="56" t="s">
        <v>1496</v>
      </c>
      <c r="Q35" s="56" t="s">
        <v>10066</v>
      </c>
      <c r="R35" s="55" t="n">
        <f aca="false">IF(K35=0,0,ROUND((K35-L35)/K35*100,2))</f>
        <v>5.38</v>
      </c>
      <c r="S35" s="55" t="n">
        <f aca="false">H35*K35</f>
        <v>28941.6</v>
      </c>
    </row>
    <row r="36" customFormat="false" ht="15" hidden="false" customHeight="true" outlineLevel="0" collapsed="false">
      <c r="A36" s="52" t="s">
        <v>4588</v>
      </c>
      <c r="B36" s="52" t="s">
        <v>15710</v>
      </c>
      <c r="C36" s="52" t="s">
        <v>15711</v>
      </c>
      <c r="D36" s="52" t="s">
        <v>15628</v>
      </c>
      <c r="E36" s="52" t="s">
        <v>69</v>
      </c>
      <c r="F36" s="52" t="s">
        <v>15712</v>
      </c>
      <c r="G36" s="52" t="s">
        <v>15641</v>
      </c>
      <c r="H36" s="52" t="n">
        <v>24</v>
      </c>
      <c r="I36" s="52" t="n">
        <v>3.771</v>
      </c>
      <c r="J36" s="52" t="n">
        <v>4.207</v>
      </c>
      <c r="K36" s="52" t="n">
        <v>291.49</v>
      </c>
      <c r="L36" s="52" t="n">
        <v>468.83</v>
      </c>
      <c r="M36" s="52" t="n">
        <v>730</v>
      </c>
      <c r="N36" s="52" t="s">
        <v>15620</v>
      </c>
      <c r="O36" s="52" t="s">
        <v>78</v>
      </c>
      <c r="P36" s="52" t="s">
        <v>1243</v>
      </c>
      <c r="Q36" s="52" t="s">
        <v>10066</v>
      </c>
      <c r="R36" s="55" t="n">
        <f aca="false">IF(K36=0,0,ROUND((K36-L36)/K36*100,2))</f>
        <v>-60.84</v>
      </c>
      <c r="S36" s="55" t="n">
        <f aca="false">H36*K36</f>
        <v>6995.76</v>
      </c>
    </row>
    <row r="37" customFormat="false" ht="15" hidden="false" customHeight="true" outlineLevel="0" collapsed="false">
      <c r="A37" s="56" t="s">
        <v>1987</v>
      </c>
      <c r="B37" s="56" t="s">
        <v>15713</v>
      </c>
      <c r="C37" s="56" t="s">
        <v>15714</v>
      </c>
      <c r="D37" s="56" t="s">
        <v>15612</v>
      </c>
      <c r="E37" s="56" t="s">
        <v>67</v>
      </c>
      <c r="F37" s="56" t="s">
        <v>15694</v>
      </c>
      <c r="G37" s="56" t="s">
        <v>15614</v>
      </c>
      <c r="H37" s="56" t="n">
        <v>24</v>
      </c>
      <c r="I37" s="56" t="n">
        <v>4.47</v>
      </c>
      <c r="J37" s="56" t="n">
        <v>0.449</v>
      </c>
      <c r="K37" s="56" t="n">
        <v>167.66</v>
      </c>
      <c r="L37" s="56" t="n">
        <v>235.99</v>
      </c>
      <c r="M37" s="56" t="n">
        <v>180</v>
      </c>
      <c r="N37" s="56" t="s">
        <v>15620</v>
      </c>
      <c r="O37" s="56" t="s">
        <v>78</v>
      </c>
      <c r="P37" s="56" t="s">
        <v>1709</v>
      </c>
      <c r="Q37" s="56" t="s">
        <v>10066</v>
      </c>
      <c r="R37" s="55" t="n">
        <f aca="false">IF(K37=0,0,ROUND((K37-L37)/K37*100,2))</f>
        <v>-40.76</v>
      </c>
      <c r="S37" s="55" t="n">
        <f aca="false">H37*K37</f>
        <v>4023.84</v>
      </c>
    </row>
    <row r="38" customFormat="false" ht="15" hidden="false" customHeight="true" outlineLevel="0" collapsed="false">
      <c r="A38" s="52" t="s">
        <v>3761</v>
      </c>
      <c r="B38" s="52" t="s">
        <v>15715</v>
      </c>
      <c r="C38" s="52" t="s">
        <v>15716</v>
      </c>
      <c r="D38" s="52" t="s">
        <v>15675</v>
      </c>
      <c r="E38" s="52" t="s">
        <v>71</v>
      </c>
      <c r="F38" s="52" t="s">
        <v>15633</v>
      </c>
      <c r="G38" s="52" t="s">
        <v>15641</v>
      </c>
      <c r="H38" s="52" t="n">
        <v>6</v>
      </c>
      <c r="I38" s="52" t="n">
        <v>1.074</v>
      </c>
      <c r="J38" s="52" t="n">
        <v>2.13</v>
      </c>
      <c r="K38" s="52" t="n">
        <v>905.84</v>
      </c>
      <c r="L38" s="52" t="n">
        <v>354.61</v>
      </c>
      <c r="M38" s="52" t="n">
        <v>90</v>
      </c>
      <c r="N38" s="52" t="s">
        <v>15620</v>
      </c>
      <c r="O38" s="52" t="s">
        <v>79</v>
      </c>
      <c r="P38" s="52" t="s">
        <v>338</v>
      </c>
      <c r="Q38" s="52" t="s">
        <v>10061</v>
      </c>
      <c r="R38" s="55" t="n">
        <f aca="false">IF(K38=0,0,ROUND((K38-L38)/K38*100,2))</f>
        <v>60.85</v>
      </c>
      <c r="S38" s="55" t="n">
        <f aca="false">H38*K38</f>
        <v>5435.04</v>
      </c>
    </row>
    <row r="39" customFormat="false" ht="15" hidden="false" customHeight="true" outlineLevel="0" collapsed="false">
      <c r="A39" s="56" t="s">
        <v>3177</v>
      </c>
      <c r="B39" s="56" t="s">
        <v>15717</v>
      </c>
      <c r="C39" s="56" t="s">
        <v>15718</v>
      </c>
      <c r="D39" s="56" t="s">
        <v>15657</v>
      </c>
      <c r="E39" s="56" t="s">
        <v>67</v>
      </c>
      <c r="F39" s="56" t="s">
        <v>15629</v>
      </c>
      <c r="G39" s="56" t="s">
        <v>15641</v>
      </c>
      <c r="H39" s="56" t="n">
        <v>12</v>
      </c>
      <c r="I39" s="56" t="n">
        <v>2.467</v>
      </c>
      <c r="J39" s="56" t="n">
        <v>1.401</v>
      </c>
      <c r="K39" s="56" t="n">
        <v>495.44</v>
      </c>
      <c r="L39" s="56" t="n">
        <v>239.43</v>
      </c>
      <c r="M39" s="56" t="n">
        <v>730</v>
      </c>
      <c r="N39" s="56" t="s">
        <v>15620</v>
      </c>
      <c r="O39" s="56" t="s">
        <v>78</v>
      </c>
      <c r="P39" s="56" t="s">
        <v>1554</v>
      </c>
      <c r="Q39" s="56" t="s">
        <v>10061</v>
      </c>
      <c r="R39" s="55" t="n">
        <f aca="false">IF(K39=0,0,ROUND((K39-L39)/K39*100,2))</f>
        <v>51.67</v>
      </c>
      <c r="S39" s="55" t="n">
        <f aca="false">H39*K39</f>
        <v>5945.28</v>
      </c>
    </row>
    <row r="40" customFormat="false" ht="15" hidden="false" customHeight="true" outlineLevel="0" collapsed="false">
      <c r="A40" s="52" t="s">
        <v>3238</v>
      </c>
      <c r="B40" s="52" t="s">
        <v>15719</v>
      </c>
      <c r="C40" s="52" t="s">
        <v>15720</v>
      </c>
      <c r="D40" s="52" t="s">
        <v>15640</v>
      </c>
      <c r="E40" s="52" t="s">
        <v>72</v>
      </c>
      <c r="F40" s="52" t="s">
        <v>15613</v>
      </c>
      <c r="G40" s="52" t="s">
        <v>15625</v>
      </c>
      <c r="H40" s="52" t="n">
        <v>48</v>
      </c>
      <c r="I40" s="52" t="n">
        <v>0.722</v>
      </c>
      <c r="J40" s="52" t="n">
        <v>2.335</v>
      </c>
      <c r="K40" s="52" t="n">
        <v>69.23</v>
      </c>
      <c r="L40" s="52" t="n">
        <v>233.67</v>
      </c>
      <c r="M40" s="52" t="n">
        <v>180</v>
      </c>
      <c r="N40" s="52" t="s">
        <v>15637</v>
      </c>
      <c r="O40" s="52" t="s">
        <v>79</v>
      </c>
      <c r="P40" s="52" t="s">
        <v>1680</v>
      </c>
      <c r="Q40" s="52" t="s">
        <v>10066</v>
      </c>
      <c r="R40" s="55" t="n">
        <f aca="false">IF(K40=0,0,ROUND((K40-L40)/K40*100,2))</f>
        <v>-237.53</v>
      </c>
      <c r="S40" s="55" t="n">
        <f aca="false">H40*K40</f>
        <v>3323.04</v>
      </c>
    </row>
    <row r="41" customFormat="false" ht="15" hidden="false" customHeight="true" outlineLevel="0" collapsed="false">
      <c r="A41" s="56" t="s">
        <v>5854</v>
      </c>
      <c r="B41" s="56" t="s">
        <v>15721</v>
      </c>
      <c r="C41" s="56" t="s">
        <v>15722</v>
      </c>
      <c r="D41" s="56" t="s">
        <v>15660</v>
      </c>
      <c r="E41" s="56" t="s">
        <v>63</v>
      </c>
      <c r="F41" s="56" t="s">
        <v>15670</v>
      </c>
      <c r="G41" s="56" t="s">
        <v>15625</v>
      </c>
      <c r="H41" s="56" t="n">
        <v>6</v>
      </c>
      <c r="I41" s="56" t="n">
        <v>3.758</v>
      </c>
      <c r="J41" s="56" t="n">
        <v>0.308</v>
      </c>
      <c r="K41" s="56" t="n">
        <v>951.93</v>
      </c>
      <c r="L41" s="56" t="n">
        <v>142.29</v>
      </c>
      <c r="M41" s="56" t="n">
        <v>90</v>
      </c>
      <c r="N41" s="56" t="s">
        <v>15620</v>
      </c>
      <c r="O41" s="56" t="s">
        <v>78</v>
      </c>
      <c r="P41" s="56" t="s">
        <v>1077</v>
      </c>
      <c r="Q41" s="56" t="s">
        <v>10061</v>
      </c>
      <c r="R41" s="55" t="n">
        <f aca="false">IF(K41=0,0,ROUND((K41-L41)/K41*100,2))</f>
        <v>85.05</v>
      </c>
      <c r="S41" s="55" t="n">
        <f aca="false">H41*K41</f>
        <v>5711.58</v>
      </c>
    </row>
    <row r="42" customFormat="false" ht="15" hidden="false" customHeight="true" outlineLevel="0" collapsed="false">
      <c r="A42" s="52" t="s">
        <v>2749</v>
      </c>
      <c r="B42" s="52" t="s">
        <v>15723</v>
      </c>
      <c r="C42" s="52" t="s">
        <v>15724</v>
      </c>
      <c r="D42" s="52" t="s">
        <v>15617</v>
      </c>
      <c r="E42" s="52" t="s">
        <v>72</v>
      </c>
      <c r="F42" s="52" t="s">
        <v>15613</v>
      </c>
      <c r="G42" s="52" t="s">
        <v>15619</v>
      </c>
      <c r="H42" s="52" t="n">
        <v>12</v>
      </c>
      <c r="I42" s="52" t="n">
        <v>2.394</v>
      </c>
      <c r="J42" s="52" t="n">
        <v>0.616</v>
      </c>
      <c r="K42" s="52" t="n">
        <v>947.85</v>
      </c>
      <c r="L42" s="52" t="n">
        <v>284.37</v>
      </c>
      <c r="M42" s="52" t="n">
        <v>365</v>
      </c>
      <c r="N42" s="52" t="s">
        <v>15637</v>
      </c>
      <c r="O42" s="52" t="s">
        <v>78</v>
      </c>
      <c r="P42" s="52" t="s">
        <v>2222</v>
      </c>
      <c r="Q42" s="52" t="s">
        <v>10061</v>
      </c>
      <c r="R42" s="55" t="n">
        <f aca="false">IF(K42=0,0,ROUND((K42-L42)/K42*100,2))</f>
        <v>70</v>
      </c>
      <c r="S42" s="55" t="n">
        <f aca="false">H42*K42</f>
        <v>11374.2</v>
      </c>
    </row>
    <row r="43" customFormat="false" ht="15" hidden="false" customHeight="true" outlineLevel="0" collapsed="false">
      <c r="A43" s="56" t="s">
        <v>1313</v>
      </c>
      <c r="B43" s="56" t="s">
        <v>15725</v>
      </c>
      <c r="C43" s="56" t="s">
        <v>15726</v>
      </c>
      <c r="D43" s="56" t="s">
        <v>15660</v>
      </c>
      <c r="E43" s="56" t="s">
        <v>70</v>
      </c>
      <c r="F43" s="56" t="s">
        <v>15691</v>
      </c>
      <c r="G43" s="56" t="s">
        <v>15625</v>
      </c>
      <c r="H43" s="56" t="n">
        <v>48</v>
      </c>
      <c r="I43" s="56" t="n">
        <v>2.013</v>
      </c>
      <c r="J43" s="56" t="n">
        <v>3.589</v>
      </c>
      <c r="K43" s="56" t="n">
        <v>94.4</v>
      </c>
      <c r="L43" s="56" t="n">
        <v>417.46</v>
      </c>
      <c r="M43" s="56" t="n">
        <v>180</v>
      </c>
      <c r="N43" s="56" t="s">
        <v>15548</v>
      </c>
      <c r="O43" s="56" t="s">
        <v>80</v>
      </c>
      <c r="P43" s="56" t="s">
        <v>3275</v>
      </c>
      <c r="Q43" s="56" t="s">
        <v>10061</v>
      </c>
      <c r="R43" s="55" t="n">
        <f aca="false">IF(K43=0,0,ROUND((K43-L43)/K43*100,2))</f>
        <v>-342.22</v>
      </c>
      <c r="S43" s="55" t="n">
        <f aca="false">H43*K43</f>
        <v>4531.2</v>
      </c>
    </row>
    <row r="44" customFormat="false" ht="15" hidden="false" customHeight="true" outlineLevel="0" collapsed="false">
      <c r="A44" s="52" t="s">
        <v>1619</v>
      </c>
      <c r="B44" s="52" t="s">
        <v>15727</v>
      </c>
      <c r="C44" s="52" t="s">
        <v>15728</v>
      </c>
      <c r="D44" s="52" t="s">
        <v>15640</v>
      </c>
      <c r="E44" s="52" t="s">
        <v>72</v>
      </c>
      <c r="F44" s="52" t="s">
        <v>15618</v>
      </c>
      <c r="G44" s="52" t="s">
        <v>15641</v>
      </c>
      <c r="H44" s="52" t="n">
        <v>24</v>
      </c>
      <c r="I44" s="52" t="n">
        <v>0.391</v>
      </c>
      <c r="J44" s="52" t="n">
        <v>3.255</v>
      </c>
      <c r="K44" s="52" t="n">
        <v>32.39</v>
      </c>
      <c r="L44" s="52" t="n">
        <v>257.83</v>
      </c>
      <c r="M44" s="52" t="n">
        <v>730</v>
      </c>
      <c r="N44" s="52" t="s">
        <v>15548</v>
      </c>
      <c r="O44" s="52" t="s">
        <v>79</v>
      </c>
      <c r="P44" s="52" t="s">
        <v>1064</v>
      </c>
      <c r="Q44" s="52" t="s">
        <v>10066</v>
      </c>
      <c r="R44" s="55" t="n">
        <f aca="false">IF(K44=0,0,ROUND((K44-L44)/K44*100,2))</f>
        <v>-696.02</v>
      </c>
      <c r="S44" s="55" t="n">
        <f aca="false">H44*K44</f>
        <v>777.36</v>
      </c>
    </row>
    <row r="45" customFormat="false" ht="15" hidden="false" customHeight="true" outlineLevel="0" collapsed="false">
      <c r="A45" s="56" t="s">
        <v>649</v>
      </c>
      <c r="B45" s="56" t="s">
        <v>15729</v>
      </c>
      <c r="C45" s="56" t="s">
        <v>15730</v>
      </c>
      <c r="D45" s="56" t="s">
        <v>15623</v>
      </c>
      <c r="E45" s="56" t="s">
        <v>63</v>
      </c>
      <c r="F45" s="56" t="s">
        <v>15636</v>
      </c>
      <c r="G45" s="56" t="s">
        <v>15614</v>
      </c>
      <c r="H45" s="56" t="n">
        <v>48</v>
      </c>
      <c r="I45" s="56" t="n">
        <v>2.351</v>
      </c>
      <c r="J45" s="56" t="n">
        <v>4.137</v>
      </c>
      <c r="K45" s="56" t="n">
        <v>600.03</v>
      </c>
      <c r="L45" s="56" t="n">
        <v>200.16</v>
      </c>
      <c r="M45" s="56" t="n">
        <v>180</v>
      </c>
      <c r="N45" s="56" t="s">
        <v>15548</v>
      </c>
      <c r="O45" s="56" t="s">
        <v>79</v>
      </c>
      <c r="P45" s="56" t="s">
        <v>3893</v>
      </c>
      <c r="Q45" s="56" t="s">
        <v>10061</v>
      </c>
      <c r="R45" s="55" t="n">
        <f aca="false">IF(K45=0,0,ROUND((K45-L45)/K45*100,2))</f>
        <v>66.64</v>
      </c>
      <c r="S45" s="55" t="n">
        <f aca="false">H45*K45</f>
        <v>28801.44</v>
      </c>
    </row>
    <row r="46" customFormat="false" ht="15" hidden="false" customHeight="true" outlineLevel="0" collapsed="false">
      <c r="A46" s="52" t="s">
        <v>2508</v>
      </c>
      <c r="B46" s="52" t="s">
        <v>15731</v>
      </c>
      <c r="C46" s="52" t="s">
        <v>15732</v>
      </c>
      <c r="D46" s="52" t="s">
        <v>15632</v>
      </c>
      <c r="E46" s="52" t="s">
        <v>63</v>
      </c>
      <c r="F46" s="52" t="s">
        <v>15670</v>
      </c>
      <c r="G46" s="52" t="s">
        <v>15625</v>
      </c>
      <c r="H46" s="52" t="n">
        <v>24</v>
      </c>
      <c r="I46" s="52" t="n">
        <v>0.95</v>
      </c>
      <c r="J46" s="52" t="n">
        <v>1.1</v>
      </c>
      <c r="K46" s="52" t="n">
        <v>801.08</v>
      </c>
      <c r="L46" s="52" t="n">
        <v>210.8</v>
      </c>
      <c r="M46" s="52" t="n">
        <v>365</v>
      </c>
      <c r="N46" s="52" t="s">
        <v>15620</v>
      </c>
      <c r="O46" s="52" t="s">
        <v>78</v>
      </c>
      <c r="P46" s="52" t="s">
        <v>1720</v>
      </c>
      <c r="Q46" s="52" t="s">
        <v>10061</v>
      </c>
      <c r="R46" s="55" t="n">
        <f aca="false">IF(K46=0,0,ROUND((K46-L46)/K46*100,2))</f>
        <v>73.69</v>
      </c>
      <c r="S46" s="55" t="n">
        <f aca="false">H46*K46</f>
        <v>19225.92</v>
      </c>
    </row>
    <row r="47" customFormat="false" ht="15" hidden="false" customHeight="true" outlineLevel="0" collapsed="false">
      <c r="A47" s="56" t="s">
        <v>6378</v>
      </c>
      <c r="B47" s="56" t="s">
        <v>15733</v>
      </c>
      <c r="C47" s="56" t="s">
        <v>15611</v>
      </c>
      <c r="D47" s="56" t="s">
        <v>15612</v>
      </c>
      <c r="E47" s="56" t="s">
        <v>73</v>
      </c>
      <c r="F47" s="56" t="s">
        <v>15734</v>
      </c>
      <c r="G47" s="56" t="s">
        <v>15641</v>
      </c>
      <c r="H47" s="56" t="n">
        <v>12</v>
      </c>
      <c r="I47" s="56" t="n">
        <v>3.469</v>
      </c>
      <c r="J47" s="56" t="n">
        <v>3.247</v>
      </c>
      <c r="K47" s="56" t="n">
        <v>500.51</v>
      </c>
      <c r="L47" s="56" t="n">
        <v>477.83</v>
      </c>
      <c r="M47" s="56" t="n">
        <v>90</v>
      </c>
      <c r="N47" s="56" t="s">
        <v>15637</v>
      </c>
      <c r="O47" s="56" t="s">
        <v>78</v>
      </c>
      <c r="P47" s="56" t="s">
        <v>782</v>
      </c>
      <c r="Q47" s="56" t="s">
        <v>10061</v>
      </c>
      <c r="R47" s="55" t="n">
        <f aca="false">IF(K47=0,0,ROUND((K47-L47)/K47*100,2))</f>
        <v>4.53</v>
      </c>
      <c r="S47" s="55" t="n">
        <f aca="false">H47*K47</f>
        <v>6006.12</v>
      </c>
    </row>
    <row r="48" customFormat="false" ht="15" hidden="false" customHeight="true" outlineLevel="0" collapsed="false">
      <c r="A48" s="52" t="s">
        <v>1985</v>
      </c>
      <c r="B48" s="52" t="s">
        <v>15735</v>
      </c>
      <c r="C48" s="52" t="s">
        <v>15736</v>
      </c>
      <c r="D48" s="52" t="s">
        <v>15660</v>
      </c>
      <c r="E48" s="52" t="s">
        <v>71</v>
      </c>
      <c r="F48" s="52" t="s">
        <v>15633</v>
      </c>
      <c r="G48" s="52" t="s">
        <v>15614</v>
      </c>
      <c r="H48" s="52" t="n">
        <v>24</v>
      </c>
      <c r="I48" s="52" t="n">
        <v>1.791</v>
      </c>
      <c r="J48" s="52" t="n">
        <v>2.296</v>
      </c>
      <c r="K48" s="52" t="n">
        <v>320.18</v>
      </c>
      <c r="L48" s="52" t="n">
        <v>146.02</v>
      </c>
      <c r="M48" s="52" t="n">
        <v>180</v>
      </c>
      <c r="N48" s="52" t="s">
        <v>15637</v>
      </c>
      <c r="O48" s="52" t="s">
        <v>78</v>
      </c>
      <c r="P48" s="52" t="s">
        <v>1598</v>
      </c>
      <c r="Q48" s="52" t="s">
        <v>10061</v>
      </c>
      <c r="R48" s="55" t="n">
        <f aca="false">IF(K48=0,0,ROUND((K48-L48)/K48*100,2))</f>
        <v>54.39</v>
      </c>
      <c r="S48" s="55" t="n">
        <f aca="false">H48*K48</f>
        <v>7684.32</v>
      </c>
    </row>
    <row r="49" customFormat="false" ht="15" hidden="false" customHeight="true" outlineLevel="0" collapsed="false">
      <c r="A49" s="56" t="s">
        <v>3215</v>
      </c>
      <c r="B49" s="56" t="s">
        <v>15737</v>
      </c>
      <c r="C49" s="56" t="s">
        <v>15738</v>
      </c>
      <c r="D49" s="56" t="s">
        <v>15617</v>
      </c>
      <c r="E49" s="56" t="s">
        <v>69</v>
      </c>
      <c r="F49" s="56" t="s">
        <v>15644</v>
      </c>
      <c r="G49" s="56" t="s">
        <v>15614</v>
      </c>
      <c r="H49" s="56" t="n">
        <v>12</v>
      </c>
      <c r="I49" s="56" t="n">
        <v>1.516</v>
      </c>
      <c r="J49" s="56" t="n">
        <v>1.836</v>
      </c>
      <c r="K49" s="56" t="n">
        <v>315.92</v>
      </c>
      <c r="L49" s="56" t="n">
        <v>427.73</v>
      </c>
      <c r="M49" s="56" t="n">
        <v>180</v>
      </c>
      <c r="N49" s="56" t="s">
        <v>15637</v>
      </c>
      <c r="O49" s="56" t="s">
        <v>78</v>
      </c>
      <c r="P49" s="56" t="s">
        <v>4635</v>
      </c>
      <c r="Q49" s="56" t="s">
        <v>10061</v>
      </c>
      <c r="R49" s="55" t="n">
        <f aca="false">IF(K49=0,0,ROUND((K49-L49)/K49*100,2))</f>
        <v>-35.39</v>
      </c>
      <c r="S49" s="55" t="n">
        <f aca="false">H49*K49</f>
        <v>3791.04</v>
      </c>
    </row>
    <row r="50" customFormat="false" ht="15" hidden="false" customHeight="true" outlineLevel="0" collapsed="false">
      <c r="A50" s="52" t="s">
        <v>1592</v>
      </c>
      <c r="B50" s="52" t="s">
        <v>15739</v>
      </c>
      <c r="C50" s="52" t="s">
        <v>15680</v>
      </c>
      <c r="D50" s="52" t="s">
        <v>15623</v>
      </c>
      <c r="E50" s="52" t="s">
        <v>69</v>
      </c>
      <c r="F50" s="52" t="s">
        <v>15661</v>
      </c>
      <c r="G50" s="52" t="s">
        <v>15625</v>
      </c>
      <c r="H50" s="52" t="n">
        <v>24</v>
      </c>
      <c r="I50" s="52" t="n">
        <v>2.374</v>
      </c>
      <c r="J50" s="52" t="n">
        <v>2.23</v>
      </c>
      <c r="K50" s="52" t="n">
        <v>200.49</v>
      </c>
      <c r="L50" s="52" t="n">
        <v>40.31</v>
      </c>
      <c r="M50" s="52" t="n">
        <v>730</v>
      </c>
      <c r="N50" s="52" t="s">
        <v>15548</v>
      </c>
      <c r="O50" s="52" t="s">
        <v>78</v>
      </c>
      <c r="P50" s="52" t="s">
        <v>1921</v>
      </c>
      <c r="Q50" s="52" t="s">
        <v>10066</v>
      </c>
      <c r="R50" s="55" t="n">
        <f aca="false">IF(K50=0,0,ROUND((K50-L50)/K50*100,2))</f>
        <v>79.89</v>
      </c>
      <c r="S50" s="55" t="n">
        <f aca="false">H50*K50</f>
        <v>4811.76</v>
      </c>
    </row>
    <row r="51" customFormat="false" ht="15" hidden="false" customHeight="true" outlineLevel="0" collapsed="false">
      <c r="A51" s="56" t="s">
        <v>8015</v>
      </c>
      <c r="B51" s="56" t="s">
        <v>15740</v>
      </c>
      <c r="C51" s="56" t="s">
        <v>15741</v>
      </c>
      <c r="D51" s="56" t="s">
        <v>15612</v>
      </c>
      <c r="E51" s="56" t="s">
        <v>72</v>
      </c>
      <c r="F51" s="56" t="s">
        <v>15618</v>
      </c>
      <c r="G51" s="56" t="s">
        <v>15619</v>
      </c>
      <c r="H51" s="56" t="n">
        <v>24</v>
      </c>
      <c r="I51" s="56" t="n">
        <v>0.472</v>
      </c>
      <c r="J51" s="56" t="n">
        <v>1.279</v>
      </c>
      <c r="K51" s="56" t="n">
        <v>566.35</v>
      </c>
      <c r="L51" s="56" t="n">
        <v>255.54</v>
      </c>
      <c r="M51" s="56" t="n">
        <v>180</v>
      </c>
      <c r="N51" s="56" t="s">
        <v>15620</v>
      </c>
      <c r="O51" s="56" t="s">
        <v>79</v>
      </c>
      <c r="P51" s="56" t="s">
        <v>772</v>
      </c>
      <c r="Q51" s="56" t="s">
        <v>10066</v>
      </c>
      <c r="R51" s="55" t="n">
        <f aca="false">IF(K51=0,0,ROUND((K51-L51)/K51*100,2))</f>
        <v>54.88</v>
      </c>
      <c r="S51" s="55" t="n">
        <f aca="false">H51*K51</f>
        <v>13592.4</v>
      </c>
    </row>
    <row r="52" customFormat="false" ht="15" hidden="false" customHeight="true" outlineLevel="0" collapsed="false">
      <c r="A52" s="52" t="s">
        <v>1114</v>
      </c>
      <c r="B52" s="52" t="s">
        <v>15742</v>
      </c>
      <c r="C52" s="52" t="s">
        <v>15743</v>
      </c>
      <c r="D52" s="52" t="s">
        <v>15660</v>
      </c>
      <c r="E52" s="52" t="s">
        <v>63</v>
      </c>
      <c r="F52" s="52" t="s">
        <v>15636</v>
      </c>
      <c r="G52" s="52" t="s">
        <v>15625</v>
      </c>
      <c r="H52" s="52" t="n">
        <v>6</v>
      </c>
      <c r="I52" s="52" t="n">
        <v>4.741</v>
      </c>
      <c r="J52" s="52" t="n">
        <v>1.079</v>
      </c>
      <c r="K52" s="52" t="n">
        <v>226.59</v>
      </c>
      <c r="L52" s="52" t="n">
        <v>399.65</v>
      </c>
      <c r="M52" s="52" t="n">
        <v>180</v>
      </c>
      <c r="N52" s="52" t="s">
        <v>15548</v>
      </c>
      <c r="O52" s="52" t="s">
        <v>78</v>
      </c>
      <c r="P52" s="52" t="s">
        <v>2301</v>
      </c>
      <c r="Q52" s="52" t="s">
        <v>10061</v>
      </c>
      <c r="R52" s="55" t="n">
        <f aca="false">IF(K52=0,0,ROUND((K52-L52)/K52*100,2))</f>
        <v>-76.38</v>
      </c>
      <c r="S52" s="55" t="n">
        <f aca="false">H52*K52</f>
        <v>1359.54</v>
      </c>
    </row>
    <row r="53" customFormat="false" ht="15" hidden="false" customHeight="true" outlineLevel="0" collapsed="false">
      <c r="A53" s="56" t="s">
        <v>3288</v>
      </c>
      <c r="B53" s="56" t="s">
        <v>15744</v>
      </c>
      <c r="C53" s="56" t="s">
        <v>15745</v>
      </c>
      <c r="D53" s="56" t="s">
        <v>15664</v>
      </c>
      <c r="E53" s="56" t="s">
        <v>63</v>
      </c>
      <c r="F53" s="56" t="s">
        <v>15670</v>
      </c>
      <c r="G53" s="56" t="s">
        <v>15641</v>
      </c>
      <c r="H53" s="56" t="n">
        <v>6</v>
      </c>
      <c r="I53" s="56" t="n">
        <v>1.196</v>
      </c>
      <c r="J53" s="56" t="n">
        <v>3.549</v>
      </c>
      <c r="K53" s="56" t="n">
        <v>708.22</v>
      </c>
      <c r="L53" s="56" t="n">
        <v>277.88</v>
      </c>
      <c r="M53" s="56" t="n">
        <v>180</v>
      </c>
      <c r="N53" s="56" t="s">
        <v>15637</v>
      </c>
      <c r="O53" s="56" t="s">
        <v>80</v>
      </c>
      <c r="P53" s="56" t="s">
        <v>426</v>
      </c>
      <c r="Q53" s="56" t="s">
        <v>10066</v>
      </c>
      <c r="R53" s="55" t="n">
        <f aca="false">IF(K53=0,0,ROUND((K53-L53)/K53*100,2))</f>
        <v>60.76</v>
      </c>
      <c r="S53" s="55" t="n">
        <f aca="false">H53*K53</f>
        <v>4249.32</v>
      </c>
    </row>
    <row r="54" customFormat="false" ht="15" hidden="false" customHeight="true" outlineLevel="0" collapsed="false">
      <c r="A54" s="52" t="s">
        <v>8618</v>
      </c>
      <c r="B54" s="52" t="s">
        <v>15746</v>
      </c>
      <c r="C54" s="52" t="s">
        <v>15747</v>
      </c>
      <c r="D54" s="52" t="s">
        <v>15612</v>
      </c>
      <c r="E54" s="52" t="s">
        <v>73</v>
      </c>
      <c r="F54" s="52" t="s">
        <v>15734</v>
      </c>
      <c r="G54" s="52" t="s">
        <v>15619</v>
      </c>
      <c r="H54" s="52" t="n">
        <v>12</v>
      </c>
      <c r="I54" s="52" t="n">
        <v>0.403</v>
      </c>
      <c r="J54" s="52" t="n">
        <v>0.871</v>
      </c>
      <c r="K54" s="52" t="n">
        <v>321.15</v>
      </c>
      <c r="L54" s="52" t="n">
        <v>451.89</v>
      </c>
      <c r="M54" s="52" t="n">
        <v>365</v>
      </c>
      <c r="N54" s="52" t="s">
        <v>15637</v>
      </c>
      <c r="O54" s="52" t="s">
        <v>78</v>
      </c>
      <c r="P54" s="52" t="s">
        <v>2751</v>
      </c>
      <c r="Q54" s="52" t="s">
        <v>10061</v>
      </c>
      <c r="R54" s="55" t="n">
        <f aca="false">IF(K54=0,0,ROUND((K54-L54)/K54*100,2))</f>
        <v>-40.71</v>
      </c>
      <c r="S54" s="55" t="n">
        <f aca="false">H54*K54</f>
        <v>3853.8</v>
      </c>
    </row>
    <row r="55" customFormat="false" ht="15" hidden="false" customHeight="true" outlineLevel="0" collapsed="false">
      <c r="A55" s="56" t="s">
        <v>3990</v>
      </c>
      <c r="B55" s="56" t="s">
        <v>15748</v>
      </c>
      <c r="C55" s="56" t="s">
        <v>15749</v>
      </c>
      <c r="D55" s="56" t="s">
        <v>15675</v>
      </c>
      <c r="E55" s="56" t="s">
        <v>67</v>
      </c>
      <c r="F55" s="56" t="s">
        <v>15694</v>
      </c>
      <c r="G55" s="56" t="s">
        <v>15641</v>
      </c>
      <c r="H55" s="56" t="n">
        <v>6</v>
      </c>
      <c r="I55" s="56" t="n">
        <v>3.01</v>
      </c>
      <c r="J55" s="56" t="n">
        <v>4.453</v>
      </c>
      <c r="K55" s="56" t="n">
        <v>739.11</v>
      </c>
      <c r="L55" s="56" t="n">
        <v>366.19</v>
      </c>
      <c r="M55" s="56" t="n">
        <v>90</v>
      </c>
      <c r="N55" s="56" t="s">
        <v>15548</v>
      </c>
      <c r="O55" s="56" t="s">
        <v>78</v>
      </c>
      <c r="P55" s="56" t="s">
        <v>1266</v>
      </c>
      <c r="Q55" s="56" t="s">
        <v>10061</v>
      </c>
      <c r="R55" s="55" t="n">
        <f aca="false">IF(K55=0,0,ROUND((K55-L55)/K55*100,2))</f>
        <v>50.46</v>
      </c>
      <c r="S55" s="55" t="n">
        <f aca="false">H55*K55</f>
        <v>4434.66</v>
      </c>
    </row>
    <row r="56" customFormat="false" ht="15" hidden="false" customHeight="true" outlineLevel="0" collapsed="false">
      <c r="A56" s="52" t="s">
        <v>1442</v>
      </c>
      <c r="B56" s="52" t="s">
        <v>15750</v>
      </c>
      <c r="C56" s="52" t="s">
        <v>15751</v>
      </c>
      <c r="D56" s="52" t="s">
        <v>15640</v>
      </c>
      <c r="E56" s="52" t="s">
        <v>72</v>
      </c>
      <c r="F56" s="52" t="s">
        <v>15618</v>
      </c>
      <c r="G56" s="52" t="s">
        <v>15641</v>
      </c>
      <c r="H56" s="52" t="n">
        <v>48</v>
      </c>
      <c r="I56" s="52" t="n">
        <v>4.585</v>
      </c>
      <c r="J56" s="52" t="n">
        <v>0.948</v>
      </c>
      <c r="K56" s="52" t="n">
        <v>593.04</v>
      </c>
      <c r="L56" s="52" t="n">
        <v>384.52</v>
      </c>
      <c r="M56" s="52" t="n">
        <v>730</v>
      </c>
      <c r="N56" s="52" t="s">
        <v>15548</v>
      </c>
      <c r="O56" s="52" t="s">
        <v>79</v>
      </c>
      <c r="P56" s="52" t="s">
        <v>2667</v>
      </c>
      <c r="Q56" s="52" t="s">
        <v>10066</v>
      </c>
      <c r="R56" s="55" t="n">
        <f aca="false">IF(K56=0,0,ROUND((K56-L56)/K56*100,2))</f>
        <v>35.16</v>
      </c>
      <c r="S56" s="55" t="n">
        <f aca="false">H56*K56</f>
        <v>28465.92</v>
      </c>
    </row>
    <row r="57" customFormat="false" ht="15" hidden="false" customHeight="true" outlineLevel="0" collapsed="false">
      <c r="A57" s="56" t="s">
        <v>2504</v>
      </c>
      <c r="B57" s="56" t="s">
        <v>15752</v>
      </c>
      <c r="C57" s="56" t="s">
        <v>15753</v>
      </c>
      <c r="D57" s="56" t="s">
        <v>15657</v>
      </c>
      <c r="E57" s="56" t="s">
        <v>71</v>
      </c>
      <c r="F57" s="56" t="s">
        <v>15651</v>
      </c>
      <c r="G57" s="56" t="s">
        <v>15625</v>
      </c>
      <c r="H57" s="56" t="n">
        <v>24</v>
      </c>
      <c r="I57" s="56" t="n">
        <v>2.088</v>
      </c>
      <c r="J57" s="56" t="n">
        <v>2.503</v>
      </c>
      <c r="K57" s="56" t="n">
        <v>668.67</v>
      </c>
      <c r="L57" s="56" t="n">
        <v>246.27</v>
      </c>
      <c r="M57" s="56" t="n">
        <v>90</v>
      </c>
      <c r="N57" s="56" t="s">
        <v>15637</v>
      </c>
      <c r="O57" s="56" t="s">
        <v>78</v>
      </c>
      <c r="P57" s="56" t="s">
        <v>713</v>
      </c>
      <c r="Q57" s="56" t="s">
        <v>10061</v>
      </c>
      <c r="R57" s="55" t="n">
        <f aca="false">IF(K57=0,0,ROUND((K57-L57)/K57*100,2))</f>
        <v>63.17</v>
      </c>
      <c r="S57" s="55" t="n">
        <f aca="false">H57*K57</f>
        <v>16048.08</v>
      </c>
    </row>
    <row r="58" customFormat="false" ht="15" hidden="false" customHeight="true" outlineLevel="0" collapsed="false">
      <c r="A58" s="52" t="s">
        <v>2770</v>
      </c>
      <c r="B58" s="52" t="s">
        <v>15754</v>
      </c>
      <c r="C58" s="52" t="s">
        <v>15718</v>
      </c>
      <c r="D58" s="52" t="s">
        <v>15657</v>
      </c>
      <c r="E58" s="52" t="s">
        <v>70</v>
      </c>
      <c r="F58" s="52" t="s">
        <v>15648</v>
      </c>
      <c r="G58" s="52" t="s">
        <v>15625</v>
      </c>
      <c r="H58" s="52" t="n">
        <v>48</v>
      </c>
      <c r="I58" s="52" t="n">
        <v>2.096</v>
      </c>
      <c r="J58" s="52" t="n">
        <v>0.979</v>
      </c>
      <c r="K58" s="52" t="n">
        <v>374.18</v>
      </c>
      <c r="L58" s="52" t="n">
        <v>456.3</v>
      </c>
      <c r="M58" s="52" t="n">
        <v>730</v>
      </c>
      <c r="N58" s="52" t="s">
        <v>15548</v>
      </c>
      <c r="O58" s="52" t="s">
        <v>78</v>
      </c>
      <c r="P58" s="52" t="s">
        <v>1877</v>
      </c>
      <c r="Q58" s="52" t="s">
        <v>10061</v>
      </c>
      <c r="R58" s="55" t="n">
        <f aca="false">IF(K58=0,0,ROUND((K58-L58)/K58*100,2))</f>
        <v>-21.95</v>
      </c>
      <c r="S58" s="55" t="n">
        <f aca="false">H58*K58</f>
        <v>17960.64</v>
      </c>
    </row>
    <row r="59" customFormat="false" ht="15" hidden="false" customHeight="true" outlineLevel="0" collapsed="false">
      <c r="A59" s="56" t="s">
        <v>3049</v>
      </c>
      <c r="B59" s="56" t="s">
        <v>15755</v>
      </c>
      <c r="C59" s="56" t="s">
        <v>15756</v>
      </c>
      <c r="D59" s="56" t="s">
        <v>15660</v>
      </c>
      <c r="E59" s="56" t="s">
        <v>69</v>
      </c>
      <c r="F59" s="56" t="s">
        <v>15644</v>
      </c>
      <c r="G59" s="56" t="s">
        <v>15641</v>
      </c>
      <c r="H59" s="56" t="n">
        <v>6</v>
      </c>
      <c r="I59" s="56" t="n">
        <v>4.867</v>
      </c>
      <c r="J59" s="56" t="n">
        <v>3.064</v>
      </c>
      <c r="K59" s="56" t="n">
        <v>254.27</v>
      </c>
      <c r="L59" s="56" t="n">
        <v>103.44</v>
      </c>
      <c r="M59" s="56" t="n">
        <v>90</v>
      </c>
      <c r="N59" s="56" t="s">
        <v>15620</v>
      </c>
      <c r="O59" s="56" t="s">
        <v>79</v>
      </c>
      <c r="P59" s="56" t="s">
        <v>3243</v>
      </c>
      <c r="Q59" s="56" t="s">
        <v>10061</v>
      </c>
      <c r="R59" s="55" t="n">
        <f aca="false">IF(K59=0,0,ROUND((K59-L59)/K59*100,2))</f>
        <v>59.32</v>
      </c>
      <c r="S59" s="55" t="n">
        <f aca="false">H59*K59</f>
        <v>1525.62</v>
      </c>
    </row>
    <row r="60" customFormat="false" ht="15" hidden="false" customHeight="true" outlineLevel="0" collapsed="false">
      <c r="A60" s="52" t="s">
        <v>3793</v>
      </c>
      <c r="B60" s="52" t="s">
        <v>15757</v>
      </c>
      <c r="C60" s="52" t="s">
        <v>15758</v>
      </c>
      <c r="D60" s="52" t="s">
        <v>15612</v>
      </c>
      <c r="E60" s="52" t="s">
        <v>69</v>
      </c>
      <c r="F60" s="52" t="s">
        <v>15712</v>
      </c>
      <c r="G60" s="52" t="s">
        <v>15619</v>
      </c>
      <c r="H60" s="52" t="n">
        <v>24</v>
      </c>
      <c r="I60" s="52" t="n">
        <v>2.569</v>
      </c>
      <c r="J60" s="52" t="n">
        <v>1.403</v>
      </c>
      <c r="K60" s="52" t="n">
        <v>837.19</v>
      </c>
      <c r="L60" s="52" t="n">
        <v>588.34</v>
      </c>
      <c r="M60" s="52" t="n">
        <v>180</v>
      </c>
      <c r="N60" s="52" t="s">
        <v>15637</v>
      </c>
      <c r="O60" s="52" t="s">
        <v>80</v>
      </c>
      <c r="P60" s="52" t="s">
        <v>4598</v>
      </c>
      <c r="Q60" s="52" t="s">
        <v>10066</v>
      </c>
      <c r="R60" s="55" t="n">
        <f aca="false">IF(K60=0,0,ROUND((K60-L60)/K60*100,2))</f>
        <v>29.72</v>
      </c>
      <c r="S60" s="55" t="n">
        <f aca="false">H60*K60</f>
        <v>20092.56</v>
      </c>
    </row>
    <row r="61" customFormat="false" ht="15" hidden="false" customHeight="true" outlineLevel="0" collapsed="false">
      <c r="A61" s="56" t="s">
        <v>5829</v>
      </c>
      <c r="B61" s="56" t="s">
        <v>15759</v>
      </c>
      <c r="C61" s="56" t="s">
        <v>15760</v>
      </c>
      <c r="D61" s="56" t="s">
        <v>15617</v>
      </c>
      <c r="E61" s="56" t="s">
        <v>65</v>
      </c>
      <c r="F61" s="56" t="s">
        <v>15761</v>
      </c>
      <c r="G61" s="56" t="s">
        <v>15614</v>
      </c>
      <c r="H61" s="56" t="n">
        <v>24</v>
      </c>
      <c r="I61" s="56" t="n">
        <v>4.675</v>
      </c>
      <c r="J61" s="56" t="n">
        <v>2.563</v>
      </c>
      <c r="K61" s="56" t="n">
        <v>823.32</v>
      </c>
      <c r="L61" s="56" t="n">
        <v>176.88</v>
      </c>
      <c r="M61" s="56" t="n">
        <v>365</v>
      </c>
      <c r="N61" s="56" t="s">
        <v>15620</v>
      </c>
      <c r="O61" s="56" t="s">
        <v>80</v>
      </c>
      <c r="P61" s="56" t="s">
        <v>2657</v>
      </c>
      <c r="Q61" s="56" t="s">
        <v>10061</v>
      </c>
      <c r="R61" s="55" t="n">
        <f aca="false">IF(K61=0,0,ROUND((K61-L61)/K61*100,2))</f>
        <v>78.52</v>
      </c>
      <c r="S61" s="55" t="n">
        <f aca="false">H61*K61</f>
        <v>19759.68</v>
      </c>
    </row>
    <row r="62" customFormat="false" ht="15" hidden="false" customHeight="true" outlineLevel="0" collapsed="false">
      <c r="A62" s="52" t="s">
        <v>6306</v>
      </c>
      <c r="B62" s="52" t="s">
        <v>15762</v>
      </c>
      <c r="C62" s="52" t="s">
        <v>15763</v>
      </c>
      <c r="D62" s="52" t="s">
        <v>15632</v>
      </c>
      <c r="E62" s="52" t="s">
        <v>69</v>
      </c>
      <c r="F62" s="52" t="s">
        <v>15661</v>
      </c>
      <c r="G62" s="52" t="s">
        <v>15614</v>
      </c>
      <c r="H62" s="52" t="n">
        <v>48</v>
      </c>
      <c r="I62" s="52" t="n">
        <v>2.304</v>
      </c>
      <c r="J62" s="52" t="n">
        <v>1.643</v>
      </c>
      <c r="K62" s="52" t="n">
        <v>204.69</v>
      </c>
      <c r="L62" s="52" t="n">
        <v>421.52</v>
      </c>
      <c r="M62" s="52" t="n">
        <v>730</v>
      </c>
      <c r="N62" s="52" t="s">
        <v>15548</v>
      </c>
      <c r="O62" s="52" t="s">
        <v>79</v>
      </c>
      <c r="P62" s="52" t="s">
        <v>2816</v>
      </c>
      <c r="Q62" s="52" t="s">
        <v>10061</v>
      </c>
      <c r="R62" s="55" t="n">
        <f aca="false">IF(K62=0,0,ROUND((K62-L62)/K62*100,2))</f>
        <v>-105.93</v>
      </c>
      <c r="S62" s="55" t="n">
        <f aca="false">H62*K62</f>
        <v>9825.12</v>
      </c>
    </row>
    <row r="63" customFormat="false" ht="15" hidden="false" customHeight="true" outlineLevel="0" collapsed="false">
      <c r="A63" s="56" t="s">
        <v>4610</v>
      </c>
      <c r="B63" s="56" t="s">
        <v>15764</v>
      </c>
      <c r="C63" s="56" t="s">
        <v>15765</v>
      </c>
      <c r="D63" s="56" t="s">
        <v>15632</v>
      </c>
      <c r="E63" s="56" t="s">
        <v>63</v>
      </c>
      <c r="F63" s="56" t="s">
        <v>15670</v>
      </c>
      <c r="G63" s="56" t="s">
        <v>15619</v>
      </c>
      <c r="H63" s="56" t="n">
        <v>6</v>
      </c>
      <c r="I63" s="56" t="n">
        <v>0.675</v>
      </c>
      <c r="J63" s="56" t="n">
        <v>4.829</v>
      </c>
      <c r="K63" s="56" t="n">
        <v>345.02</v>
      </c>
      <c r="L63" s="56" t="n">
        <v>69.22</v>
      </c>
      <c r="M63" s="56" t="n">
        <v>730</v>
      </c>
      <c r="N63" s="56" t="s">
        <v>15548</v>
      </c>
      <c r="O63" s="56" t="s">
        <v>80</v>
      </c>
      <c r="P63" s="56" t="s">
        <v>3526</v>
      </c>
      <c r="Q63" s="56" t="s">
        <v>10061</v>
      </c>
      <c r="R63" s="55" t="n">
        <f aca="false">IF(K63=0,0,ROUND((K63-L63)/K63*100,2))</f>
        <v>79.94</v>
      </c>
      <c r="S63" s="55" t="n">
        <f aca="false">H63*K63</f>
        <v>2070.12</v>
      </c>
    </row>
    <row r="64" customFormat="false" ht="15" hidden="false" customHeight="true" outlineLevel="0" collapsed="false">
      <c r="A64" s="52" t="s">
        <v>6180</v>
      </c>
      <c r="B64" s="52" t="s">
        <v>15766</v>
      </c>
      <c r="C64" s="52" t="s">
        <v>15767</v>
      </c>
      <c r="D64" s="52" t="s">
        <v>15623</v>
      </c>
      <c r="E64" s="52" t="s">
        <v>63</v>
      </c>
      <c r="F64" s="52" t="s">
        <v>15683</v>
      </c>
      <c r="G64" s="52" t="s">
        <v>15619</v>
      </c>
      <c r="H64" s="52" t="n">
        <v>48</v>
      </c>
      <c r="I64" s="52" t="n">
        <v>3.919</v>
      </c>
      <c r="J64" s="52" t="n">
        <v>1.362</v>
      </c>
      <c r="K64" s="52" t="n">
        <v>630.17</v>
      </c>
      <c r="L64" s="52" t="n">
        <v>244.52</v>
      </c>
      <c r="M64" s="52" t="n">
        <v>90</v>
      </c>
      <c r="N64" s="52" t="s">
        <v>15637</v>
      </c>
      <c r="O64" s="52" t="s">
        <v>80</v>
      </c>
      <c r="P64" s="52" t="s">
        <v>3687</v>
      </c>
      <c r="Q64" s="52" t="s">
        <v>10066</v>
      </c>
      <c r="R64" s="55" t="n">
        <f aca="false">IF(K64=0,0,ROUND((K64-L64)/K64*100,2))</f>
        <v>61.2</v>
      </c>
      <c r="S64" s="55" t="n">
        <f aca="false">H64*K64</f>
        <v>30248.16</v>
      </c>
    </row>
    <row r="65" customFormat="false" ht="15" hidden="false" customHeight="true" outlineLevel="0" collapsed="false">
      <c r="A65" s="56" t="s">
        <v>1980</v>
      </c>
      <c r="B65" s="56" t="s">
        <v>15768</v>
      </c>
      <c r="C65" s="56" t="s">
        <v>15769</v>
      </c>
      <c r="D65" s="56" t="s">
        <v>15657</v>
      </c>
      <c r="E65" s="56" t="s">
        <v>69</v>
      </c>
      <c r="F65" s="56" t="s">
        <v>15661</v>
      </c>
      <c r="G65" s="56" t="s">
        <v>15625</v>
      </c>
      <c r="H65" s="56" t="n">
        <v>6</v>
      </c>
      <c r="I65" s="56" t="n">
        <v>1.212</v>
      </c>
      <c r="J65" s="56" t="n">
        <v>3.438</v>
      </c>
      <c r="K65" s="56" t="n">
        <v>301.34</v>
      </c>
      <c r="L65" s="56" t="n">
        <v>144.22</v>
      </c>
      <c r="M65" s="56" t="n">
        <v>90</v>
      </c>
      <c r="N65" s="56" t="s">
        <v>15637</v>
      </c>
      <c r="O65" s="56" t="s">
        <v>78</v>
      </c>
      <c r="P65" s="56" t="s">
        <v>2470</v>
      </c>
      <c r="Q65" s="56" t="s">
        <v>10066</v>
      </c>
      <c r="R65" s="55" t="n">
        <f aca="false">IF(K65=0,0,ROUND((K65-L65)/K65*100,2))</f>
        <v>52.14</v>
      </c>
      <c r="S65" s="55" t="n">
        <f aca="false">H65*K65</f>
        <v>1808.04</v>
      </c>
    </row>
    <row r="66" customFormat="false" ht="15" hidden="false" customHeight="true" outlineLevel="0" collapsed="false">
      <c r="A66" s="52" t="s">
        <v>8724</v>
      </c>
      <c r="B66" s="52" t="s">
        <v>15770</v>
      </c>
      <c r="C66" s="52" t="s">
        <v>15669</v>
      </c>
      <c r="D66" s="52" t="s">
        <v>15623</v>
      </c>
      <c r="E66" s="52" t="s">
        <v>67</v>
      </c>
      <c r="F66" s="52" t="s">
        <v>15694</v>
      </c>
      <c r="G66" s="52" t="s">
        <v>15625</v>
      </c>
      <c r="H66" s="52" t="n">
        <v>6</v>
      </c>
      <c r="I66" s="52" t="n">
        <v>1.502</v>
      </c>
      <c r="J66" s="52" t="n">
        <v>1.905</v>
      </c>
      <c r="K66" s="52" t="n">
        <v>162.51</v>
      </c>
      <c r="L66" s="52" t="n">
        <v>323.39</v>
      </c>
      <c r="M66" s="52" t="n">
        <v>180</v>
      </c>
      <c r="N66" s="52" t="s">
        <v>15548</v>
      </c>
      <c r="O66" s="52" t="s">
        <v>78</v>
      </c>
      <c r="P66" s="52" t="s">
        <v>3661</v>
      </c>
      <c r="Q66" s="52" t="s">
        <v>10066</v>
      </c>
      <c r="R66" s="55" t="n">
        <f aca="false">IF(K66=0,0,ROUND((K66-L66)/K66*100,2))</f>
        <v>-99</v>
      </c>
      <c r="S66" s="55" t="n">
        <f aca="false">H66*K66</f>
        <v>975.06</v>
      </c>
    </row>
    <row r="67" customFormat="false" ht="15" hidden="false" customHeight="true" outlineLevel="0" collapsed="false">
      <c r="A67" s="56" t="s">
        <v>1124</v>
      </c>
      <c r="B67" s="56" t="s">
        <v>15771</v>
      </c>
      <c r="C67" s="56" t="s">
        <v>15772</v>
      </c>
      <c r="D67" s="56" t="s">
        <v>15640</v>
      </c>
      <c r="E67" s="56" t="s">
        <v>73</v>
      </c>
      <c r="F67" s="56" t="s">
        <v>15624</v>
      </c>
      <c r="G67" s="56" t="s">
        <v>15619</v>
      </c>
      <c r="H67" s="56" t="n">
        <v>48</v>
      </c>
      <c r="I67" s="56" t="n">
        <v>3.208</v>
      </c>
      <c r="J67" s="56" t="n">
        <v>2.325</v>
      </c>
      <c r="K67" s="56" t="n">
        <v>672.84</v>
      </c>
      <c r="L67" s="56" t="n">
        <v>540.36</v>
      </c>
      <c r="M67" s="56" t="n">
        <v>730</v>
      </c>
      <c r="N67" s="56" t="s">
        <v>15637</v>
      </c>
      <c r="O67" s="56" t="s">
        <v>80</v>
      </c>
      <c r="P67" s="56" t="s">
        <v>3443</v>
      </c>
      <c r="Q67" s="56" t="s">
        <v>10061</v>
      </c>
      <c r="R67" s="55" t="n">
        <f aca="false">IF(K67=0,0,ROUND((K67-L67)/K67*100,2))</f>
        <v>19.69</v>
      </c>
      <c r="S67" s="55" t="n">
        <f aca="false">H67*K67</f>
        <v>32296.32</v>
      </c>
    </row>
    <row r="68" customFormat="false" ht="15" hidden="false" customHeight="true" outlineLevel="0" collapsed="false">
      <c r="A68" s="52" t="s">
        <v>4329</v>
      </c>
      <c r="B68" s="52" t="s">
        <v>15773</v>
      </c>
      <c r="C68" s="52" t="s">
        <v>15774</v>
      </c>
      <c r="D68" s="52" t="s">
        <v>15632</v>
      </c>
      <c r="E68" s="52" t="s">
        <v>71</v>
      </c>
      <c r="F68" s="52" t="s">
        <v>15775</v>
      </c>
      <c r="G68" s="52" t="s">
        <v>15614</v>
      </c>
      <c r="H68" s="52" t="n">
        <v>48</v>
      </c>
      <c r="I68" s="52" t="n">
        <v>3.467</v>
      </c>
      <c r="J68" s="52" t="n">
        <v>2.311</v>
      </c>
      <c r="K68" s="52" t="n">
        <v>315.78</v>
      </c>
      <c r="L68" s="52" t="n">
        <v>599.63</v>
      </c>
      <c r="M68" s="52" t="n">
        <v>730</v>
      </c>
      <c r="N68" s="52" t="s">
        <v>15548</v>
      </c>
      <c r="O68" s="52" t="s">
        <v>78</v>
      </c>
      <c r="P68" s="52" t="s">
        <v>1190</v>
      </c>
      <c r="Q68" s="52" t="s">
        <v>10061</v>
      </c>
      <c r="R68" s="55" t="n">
        <f aca="false">IF(K68=0,0,ROUND((K68-L68)/K68*100,2))</f>
        <v>-89.89</v>
      </c>
      <c r="S68" s="55" t="n">
        <f aca="false">H68*K68</f>
        <v>15157.44</v>
      </c>
    </row>
    <row r="69" customFormat="false" ht="15" hidden="false" customHeight="true" outlineLevel="0" collapsed="false">
      <c r="A69" s="56" t="s">
        <v>1221</v>
      </c>
      <c r="B69" s="56" t="s">
        <v>15776</v>
      </c>
      <c r="C69" s="56" t="s">
        <v>15777</v>
      </c>
      <c r="D69" s="56" t="s">
        <v>15640</v>
      </c>
      <c r="E69" s="56" t="s">
        <v>67</v>
      </c>
      <c r="F69" s="56" t="s">
        <v>15705</v>
      </c>
      <c r="G69" s="56" t="s">
        <v>15614</v>
      </c>
      <c r="H69" s="56" t="n">
        <v>48</v>
      </c>
      <c r="I69" s="56" t="n">
        <v>1.409</v>
      </c>
      <c r="J69" s="56" t="n">
        <v>2.851</v>
      </c>
      <c r="K69" s="56" t="n">
        <v>691.4</v>
      </c>
      <c r="L69" s="56" t="n">
        <v>449.35</v>
      </c>
      <c r="M69" s="56" t="n">
        <v>90</v>
      </c>
      <c r="N69" s="56" t="s">
        <v>15620</v>
      </c>
      <c r="O69" s="56" t="s">
        <v>80</v>
      </c>
      <c r="P69" s="56" t="s">
        <v>658</v>
      </c>
      <c r="Q69" s="56" t="s">
        <v>10061</v>
      </c>
      <c r="R69" s="55" t="n">
        <f aca="false">IF(K69=0,0,ROUND((K69-L69)/K69*100,2))</f>
        <v>35.01</v>
      </c>
      <c r="S69" s="55" t="n">
        <f aca="false">H69*K69</f>
        <v>33187.2</v>
      </c>
    </row>
    <row r="70" customFormat="false" ht="15" hidden="false" customHeight="true" outlineLevel="0" collapsed="false">
      <c r="A70" s="52" t="s">
        <v>4283</v>
      </c>
      <c r="B70" s="52" t="s">
        <v>15778</v>
      </c>
      <c r="C70" s="52" t="s">
        <v>15704</v>
      </c>
      <c r="D70" s="52" t="s">
        <v>15617</v>
      </c>
      <c r="E70" s="52" t="s">
        <v>71</v>
      </c>
      <c r="F70" s="52" t="s">
        <v>15775</v>
      </c>
      <c r="G70" s="52" t="s">
        <v>15619</v>
      </c>
      <c r="H70" s="52" t="n">
        <v>24</v>
      </c>
      <c r="I70" s="52" t="n">
        <v>3.405</v>
      </c>
      <c r="J70" s="52" t="n">
        <v>3.619</v>
      </c>
      <c r="K70" s="52" t="n">
        <v>665.34</v>
      </c>
      <c r="L70" s="52" t="n">
        <v>504.62</v>
      </c>
      <c r="M70" s="52" t="n">
        <v>90</v>
      </c>
      <c r="N70" s="52" t="s">
        <v>15620</v>
      </c>
      <c r="O70" s="52" t="s">
        <v>80</v>
      </c>
      <c r="P70" s="52" t="s">
        <v>8156</v>
      </c>
      <c r="Q70" s="52" t="s">
        <v>10061</v>
      </c>
      <c r="R70" s="55" t="n">
        <f aca="false">IF(K70=0,0,ROUND((K70-L70)/K70*100,2))</f>
        <v>24.16</v>
      </c>
      <c r="S70" s="55" t="n">
        <f aca="false">H70*K70</f>
        <v>15968.16</v>
      </c>
    </row>
    <row r="71" customFormat="false" ht="15" hidden="false" customHeight="true" outlineLevel="0" collapsed="false">
      <c r="A71" s="56" t="s">
        <v>5382</v>
      </c>
      <c r="B71" s="56" t="s">
        <v>15779</v>
      </c>
      <c r="C71" s="56" t="s">
        <v>15774</v>
      </c>
      <c r="D71" s="56" t="s">
        <v>15632</v>
      </c>
      <c r="E71" s="56" t="s">
        <v>72</v>
      </c>
      <c r="F71" s="56" t="s">
        <v>15618</v>
      </c>
      <c r="G71" s="56" t="s">
        <v>15614</v>
      </c>
      <c r="H71" s="56" t="n">
        <v>12</v>
      </c>
      <c r="I71" s="56" t="n">
        <v>0.496</v>
      </c>
      <c r="J71" s="56" t="n">
        <v>1.511</v>
      </c>
      <c r="K71" s="56" t="n">
        <v>751.78</v>
      </c>
      <c r="L71" s="56" t="n">
        <v>113.63</v>
      </c>
      <c r="M71" s="56" t="n">
        <v>180</v>
      </c>
      <c r="N71" s="56" t="s">
        <v>15620</v>
      </c>
      <c r="O71" s="56" t="s">
        <v>79</v>
      </c>
      <c r="P71" s="56" t="s">
        <v>7965</v>
      </c>
      <c r="Q71" s="56" t="s">
        <v>10061</v>
      </c>
      <c r="R71" s="55" t="n">
        <f aca="false">IF(K71=0,0,ROUND((K71-L71)/K71*100,2))</f>
        <v>84.89</v>
      </c>
      <c r="S71" s="55" t="n">
        <f aca="false">H71*K71</f>
        <v>9021.36</v>
      </c>
    </row>
    <row r="72" customFormat="false" ht="15" hidden="false" customHeight="true" outlineLevel="0" collapsed="false">
      <c r="A72" s="52" t="s">
        <v>3009</v>
      </c>
      <c r="B72" s="52" t="s">
        <v>15780</v>
      </c>
      <c r="C72" s="52" t="s">
        <v>15781</v>
      </c>
      <c r="D72" s="52" t="s">
        <v>15623</v>
      </c>
      <c r="E72" s="52" t="s">
        <v>67</v>
      </c>
      <c r="F72" s="52" t="s">
        <v>15629</v>
      </c>
      <c r="G72" s="52" t="s">
        <v>15614</v>
      </c>
      <c r="H72" s="52" t="n">
        <v>24</v>
      </c>
      <c r="I72" s="52" t="n">
        <v>4.031</v>
      </c>
      <c r="J72" s="52" t="n">
        <v>2.368</v>
      </c>
      <c r="K72" s="52" t="n">
        <v>93.72</v>
      </c>
      <c r="L72" s="52" t="n">
        <v>454.95</v>
      </c>
      <c r="M72" s="52" t="n">
        <v>180</v>
      </c>
      <c r="N72" s="52" t="s">
        <v>15620</v>
      </c>
      <c r="O72" s="52" t="s">
        <v>80</v>
      </c>
      <c r="P72" s="52" t="s">
        <v>3699</v>
      </c>
      <c r="Q72" s="52" t="s">
        <v>10061</v>
      </c>
      <c r="R72" s="55" t="n">
        <f aca="false">IF(K72=0,0,ROUND((K72-L72)/K72*100,2))</f>
        <v>-385.44</v>
      </c>
      <c r="S72" s="55" t="n">
        <f aca="false">H72*K72</f>
        <v>2249.28</v>
      </c>
    </row>
    <row r="73" customFormat="false" ht="15" hidden="false" customHeight="true" outlineLevel="0" collapsed="false">
      <c r="A73" s="56" t="s">
        <v>3319</v>
      </c>
      <c r="B73" s="56" t="s">
        <v>15782</v>
      </c>
      <c r="C73" s="56" t="s">
        <v>15783</v>
      </c>
      <c r="D73" s="56" t="s">
        <v>15612</v>
      </c>
      <c r="E73" s="56" t="s">
        <v>63</v>
      </c>
      <c r="F73" s="56" t="s">
        <v>15636</v>
      </c>
      <c r="G73" s="56" t="s">
        <v>15614</v>
      </c>
      <c r="H73" s="56" t="n">
        <v>6</v>
      </c>
      <c r="I73" s="56" t="n">
        <v>2.301</v>
      </c>
      <c r="J73" s="56" t="n">
        <v>3.381</v>
      </c>
      <c r="K73" s="56" t="n">
        <v>678.22</v>
      </c>
      <c r="L73" s="56" t="n">
        <v>354.89</v>
      </c>
      <c r="M73" s="56" t="n">
        <v>365</v>
      </c>
      <c r="N73" s="56" t="s">
        <v>15548</v>
      </c>
      <c r="O73" s="56" t="s">
        <v>80</v>
      </c>
      <c r="P73" s="56" t="s">
        <v>6161</v>
      </c>
      <c r="Q73" s="56" t="s">
        <v>10066</v>
      </c>
      <c r="R73" s="55" t="n">
        <f aca="false">IF(K73=0,0,ROUND((K73-L73)/K73*100,2))</f>
        <v>47.67</v>
      </c>
      <c r="S73" s="55" t="n">
        <f aca="false">H73*K73</f>
        <v>4069.32</v>
      </c>
    </row>
    <row r="74" customFormat="false" ht="15" hidden="false" customHeight="true" outlineLevel="0" collapsed="false">
      <c r="A74" s="52" t="s">
        <v>623</v>
      </c>
      <c r="B74" s="52" t="s">
        <v>15784</v>
      </c>
      <c r="C74" s="52" t="s">
        <v>15785</v>
      </c>
      <c r="D74" s="52" t="s">
        <v>15664</v>
      </c>
      <c r="E74" s="52" t="s">
        <v>71</v>
      </c>
      <c r="F74" s="52" t="s">
        <v>15775</v>
      </c>
      <c r="G74" s="52" t="s">
        <v>15619</v>
      </c>
      <c r="H74" s="52" t="n">
        <v>6</v>
      </c>
      <c r="I74" s="52" t="n">
        <v>3.195</v>
      </c>
      <c r="J74" s="52" t="n">
        <v>2.348</v>
      </c>
      <c r="K74" s="52" t="n">
        <v>706.35</v>
      </c>
      <c r="L74" s="52" t="n">
        <v>393.05</v>
      </c>
      <c r="M74" s="52" t="n">
        <v>90</v>
      </c>
      <c r="N74" s="52" t="s">
        <v>15548</v>
      </c>
      <c r="O74" s="52" t="s">
        <v>78</v>
      </c>
      <c r="P74" s="52" t="s">
        <v>2077</v>
      </c>
      <c r="Q74" s="52" t="s">
        <v>10061</v>
      </c>
      <c r="R74" s="55" t="n">
        <f aca="false">IF(K74=0,0,ROUND((K74-L74)/K74*100,2))</f>
        <v>44.35</v>
      </c>
      <c r="S74" s="55" t="n">
        <f aca="false">H74*K74</f>
        <v>4238.1</v>
      </c>
    </row>
    <row r="75" customFormat="false" ht="15" hidden="false" customHeight="true" outlineLevel="0" collapsed="false">
      <c r="A75" s="56" t="s">
        <v>3133</v>
      </c>
      <c r="B75" s="56" t="s">
        <v>15786</v>
      </c>
      <c r="C75" s="56" t="s">
        <v>15787</v>
      </c>
      <c r="D75" s="56" t="s">
        <v>15632</v>
      </c>
      <c r="E75" s="56" t="s">
        <v>70</v>
      </c>
      <c r="F75" s="56" t="s">
        <v>15648</v>
      </c>
      <c r="G75" s="56" t="s">
        <v>15619</v>
      </c>
      <c r="H75" s="56" t="n">
        <v>12</v>
      </c>
      <c r="I75" s="56" t="n">
        <v>1.974</v>
      </c>
      <c r="J75" s="56" t="n">
        <v>1.887</v>
      </c>
      <c r="K75" s="56" t="n">
        <v>949.44</v>
      </c>
      <c r="L75" s="56" t="n">
        <v>420.93</v>
      </c>
      <c r="M75" s="56" t="n">
        <v>730</v>
      </c>
      <c r="N75" s="56" t="s">
        <v>15620</v>
      </c>
      <c r="O75" s="56" t="s">
        <v>80</v>
      </c>
      <c r="P75" s="56" t="s">
        <v>4558</v>
      </c>
      <c r="Q75" s="56" t="s">
        <v>10066</v>
      </c>
      <c r="R75" s="55" t="n">
        <f aca="false">IF(K75=0,0,ROUND((K75-L75)/K75*100,2))</f>
        <v>55.67</v>
      </c>
      <c r="S75" s="55" t="n">
        <f aca="false">H75*K75</f>
        <v>11393.28</v>
      </c>
    </row>
    <row r="76" customFormat="false" ht="15" hidden="false" customHeight="true" outlineLevel="0" collapsed="false">
      <c r="A76" s="52" t="s">
        <v>2957</v>
      </c>
      <c r="B76" s="52" t="s">
        <v>15788</v>
      </c>
      <c r="C76" s="52" t="s">
        <v>15789</v>
      </c>
      <c r="D76" s="52" t="s">
        <v>15612</v>
      </c>
      <c r="E76" s="52" t="s">
        <v>69</v>
      </c>
      <c r="F76" s="52" t="s">
        <v>15712</v>
      </c>
      <c r="G76" s="52" t="s">
        <v>15641</v>
      </c>
      <c r="H76" s="52" t="n">
        <v>6</v>
      </c>
      <c r="I76" s="52" t="n">
        <v>3.467</v>
      </c>
      <c r="J76" s="52" t="n">
        <v>1.125</v>
      </c>
      <c r="K76" s="52" t="n">
        <v>455.36</v>
      </c>
      <c r="L76" s="52" t="n">
        <v>149.31</v>
      </c>
      <c r="M76" s="52" t="n">
        <v>365</v>
      </c>
      <c r="N76" s="52" t="s">
        <v>15548</v>
      </c>
      <c r="O76" s="52" t="s">
        <v>80</v>
      </c>
      <c r="P76" s="52" t="s">
        <v>3968</v>
      </c>
      <c r="Q76" s="52" t="s">
        <v>10061</v>
      </c>
      <c r="R76" s="55" t="n">
        <f aca="false">IF(K76=0,0,ROUND((K76-L76)/K76*100,2))</f>
        <v>67.21</v>
      </c>
      <c r="S76" s="55" t="n">
        <f aca="false">H76*K76</f>
        <v>2732.16</v>
      </c>
    </row>
    <row r="77" customFormat="false" ht="15" hidden="false" customHeight="true" outlineLevel="0" collapsed="false">
      <c r="A77" s="56" t="s">
        <v>7519</v>
      </c>
      <c r="B77" s="56" t="s">
        <v>15790</v>
      </c>
      <c r="C77" s="56" t="s">
        <v>15791</v>
      </c>
      <c r="D77" s="56" t="s">
        <v>15664</v>
      </c>
      <c r="E77" s="56" t="s">
        <v>63</v>
      </c>
      <c r="F77" s="56" t="s">
        <v>15683</v>
      </c>
      <c r="G77" s="56" t="s">
        <v>15619</v>
      </c>
      <c r="H77" s="56" t="n">
        <v>48</v>
      </c>
      <c r="I77" s="56" t="n">
        <v>0.504</v>
      </c>
      <c r="J77" s="56" t="n">
        <v>1.1</v>
      </c>
      <c r="K77" s="56" t="n">
        <v>646.06</v>
      </c>
      <c r="L77" s="56" t="n">
        <v>582.95</v>
      </c>
      <c r="M77" s="56" t="n">
        <v>90</v>
      </c>
      <c r="N77" s="56" t="s">
        <v>15637</v>
      </c>
      <c r="O77" s="56" t="s">
        <v>78</v>
      </c>
      <c r="P77" s="56" t="s">
        <v>5962</v>
      </c>
      <c r="Q77" s="56" t="s">
        <v>10061</v>
      </c>
      <c r="R77" s="55" t="n">
        <f aca="false">IF(K77=0,0,ROUND((K77-L77)/K77*100,2))</f>
        <v>9.77</v>
      </c>
      <c r="S77" s="55" t="n">
        <f aca="false">H77*K77</f>
        <v>31010.88</v>
      </c>
    </row>
    <row r="78" customFormat="false" ht="15" hidden="false" customHeight="true" outlineLevel="0" collapsed="false">
      <c r="A78" s="52" t="s">
        <v>5370</v>
      </c>
      <c r="B78" s="52" t="s">
        <v>15792</v>
      </c>
      <c r="C78" s="52" t="s">
        <v>15793</v>
      </c>
      <c r="D78" s="52" t="s">
        <v>15612</v>
      </c>
      <c r="E78" s="52" t="s">
        <v>73</v>
      </c>
      <c r="F78" s="52" t="s">
        <v>15624</v>
      </c>
      <c r="G78" s="52" t="s">
        <v>15619</v>
      </c>
      <c r="H78" s="52" t="n">
        <v>24</v>
      </c>
      <c r="I78" s="52" t="n">
        <v>3.883</v>
      </c>
      <c r="J78" s="52" t="n">
        <v>3.954</v>
      </c>
      <c r="K78" s="52" t="n">
        <v>603.47</v>
      </c>
      <c r="L78" s="52" t="n">
        <v>173.59</v>
      </c>
      <c r="M78" s="52" t="n">
        <v>180</v>
      </c>
      <c r="N78" s="52" t="s">
        <v>15548</v>
      </c>
      <c r="O78" s="52" t="s">
        <v>80</v>
      </c>
      <c r="P78" s="52" t="s">
        <v>2510</v>
      </c>
      <c r="Q78" s="52" t="s">
        <v>10061</v>
      </c>
      <c r="R78" s="55" t="n">
        <f aca="false">IF(K78=0,0,ROUND((K78-L78)/K78*100,2))</f>
        <v>71.23</v>
      </c>
      <c r="S78" s="55" t="n">
        <f aca="false">H78*K78</f>
        <v>14483.28</v>
      </c>
    </row>
    <row r="79" customFormat="false" ht="15" hidden="false" customHeight="true" outlineLevel="0" collapsed="false">
      <c r="A79" s="56" t="s">
        <v>1913</v>
      </c>
      <c r="B79" s="56" t="s">
        <v>15794</v>
      </c>
      <c r="C79" s="56" t="s">
        <v>15741</v>
      </c>
      <c r="D79" s="56" t="s">
        <v>15612</v>
      </c>
      <c r="E79" s="56" t="s">
        <v>72</v>
      </c>
      <c r="F79" s="56" t="s">
        <v>15686</v>
      </c>
      <c r="G79" s="56" t="s">
        <v>15625</v>
      </c>
      <c r="H79" s="56" t="n">
        <v>12</v>
      </c>
      <c r="I79" s="56" t="n">
        <v>2.965</v>
      </c>
      <c r="J79" s="56" t="n">
        <v>0.128</v>
      </c>
      <c r="K79" s="56" t="n">
        <v>279.79</v>
      </c>
      <c r="L79" s="56" t="n">
        <v>84.79</v>
      </c>
      <c r="M79" s="56" t="n">
        <v>730</v>
      </c>
      <c r="N79" s="56" t="s">
        <v>15620</v>
      </c>
      <c r="O79" s="56" t="s">
        <v>78</v>
      </c>
      <c r="P79" s="56" t="s">
        <v>500</v>
      </c>
      <c r="Q79" s="56" t="s">
        <v>10066</v>
      </c>
      <c r="R79" s="55" t="n">
        <f aca="false">IF(K79=0,0,ROUND((K79-L79)/K79*100,2))</f>
        <v>69.7</v>
      </c>
      <c r="S79" s="55" t="n">
        <f aca="false">H79*K79</f>
        <v>3357.48</v>
      </c>
    </row>
    <row r="80" customFormat="false" ht="15" hidden="false" customHeight="true" outlineLevel="0" collapsed="false">
      <c r="A80" s="52" t="s">
        <v>3482</v>
      </c>
      <c r="B80" s="52" t="s">
        <v>15795</v>
      </c>
      <c r="C80" s="52" t="s">
        <v>15796</v>
      </c>
      <c r="D80" s="52" t="s">
        <v>15632</v>
      </c>
      <c r="E80" s="52" t="s">
        <v>71</v>
      </c>
      <c r="F80" s="52" t="s">
        <v>15633</v>
      </c>
      <c r="G80" s="52" t="s">
        <v>15625</v>
      </c>
      <c r="H80" s="52" t="n">
        <v>12</v>
      </c>
      <c r="I80" s="52" t="n">
        <v>4.73</v>
      </c>
      <c r="J80" s="52" t="n">
        <v>0.265</v>
      </c>
      <c r="K80" s="52" t="n">
        <v>786.78</v>
      </c>
      <c r="L80" s="52" t="n">
        <v>521.52</v>
      </c>
      <c r="M80" s="52" t="n">
        <v>365</v>
      </c>
      <c r="N80" s="52" t="s">
        <v>15637</v>
      </c>
      <c r="O80" s="52" t="s">
        <v>80</v>
      </c>
      <c r="P80" s="52" t="s">
        <v>1077</v>
      </c>
      <c r="Q80" s="52" t="s">
        <v>10061</v>
      </c>
      <c r="R80" s="55" t="n">
        <f aca="false">IF(K80=0,0,ROUND((K80-L80)/K80*100,2))</f>
        <v>33.71</v>
      </c>
      <c r="S80" s="55" t="n">
        <f aca="false">H80*K80</f>
        <v>9441.36</v>
      </c>
    </row>
    <row r="81" customFormat="false" ht="15" hidden="false" customHeight="true" outlineLevel="0" collapsed="false">
      <c r="A81" s="56" t="s">
        <v>2399</v>
      </c>
      <c r="B81" s="56" t="s">
        <v>15797</v>
      </c>
      <c r="C81" s="56" t="s">
        <v>15798</v>
      </c>
      <c r="D81" s="56" t="s">
        <v>15632</v>
      </c>
      <c r="E81" s="56" t="s">
        <v>63</v>
      </c>
      <c r="F81" s="56" t="s">
        <v>15670</v>
      </c>
      <c r="G81" s="56" t="s">
        <v>15625</v>
      </c>
      <c r="H81" s="56" t="n">
        <v>48</v>
      </c>
      <c r="I81" s="56" t="n">
        <v>0.414</v>
      </c>
      <c r="J81" s="56" t="n">
        <v>0.45</v>
      </c>
      <c r="K81" s="56" t="n">
        <v>615.52</v>
      </c>
      <c r="L81" s="56" t="n">
        <v>48.75</v>
      </c>
      <c r="M81" s="56" t="n">
        <v>365</v>
      </c>
      <c r="N81" s="56" t="s">
        <v>15620</v>
      </c>
      <c r="O81" s="56" t="s">
        <v>80</v>
      </c>
      <c r="P81" s="56" t="s">
        <v>6374</v>
      </c>
      <c r="Q81" s="56" t="s">
        <v>10066</v>
      </c>
      <c r="R81" s="55" t="n">
        <f aca="false">IF(K81=0,0,ROUND((K81-L81)/K81*100,2))</f>
        <v>92.08</v>
      </c>
      <c r="S81" s="55" t="n">
        <f aca="false">H81*K81</f>
        <v>29544.96</v>
      </c>
    </row>
    <row r="82" customFormat="false" ht="15" hidden="false" customHeight="true" outlineLevel="0" collapsed="false">
      <c r="A82" s="52" t="s">
        <v>4003</v>
      </c>
      <c r="B82" s="52" t="s">
        <v>15799</v>
      </c>
      <c r="C82" s="52" t="s">
        <v>15800</v>
      </c>
      <c r="D82" s="52" t="s">
        <v>15640</v>
      </c>
      <c r="E82" s="52" t="s">
        <v>67</v>
      </c>
      <c r="F82" s="52" t="s">
        <v>15705</v>
      </c>
      <c r="G82" s="52" t="s">
        <v>15641</v>
      </c>
      <c r="H82" s="52" t="n">
        <v>6</v>
      </c>
      <c r="I82" s="52" t="n">
        <v>4.271</v>
      </c>
      <c r="J82" s="52" t="n">
        <v>3.272</v>
      </c>
      <c r="K82" s="52" t="n">
        <v>772.81</v>
      </c>
      <c r="L82" s="52" t="n">
        <v>435.3</v>
      </c>
      <c r="M82" s="52" t="n">
        <v>180</v>
      </c>
      <c r="N82" s="52" t="s">
        <v>15637</v>
      </c>
      <c r="O82" s="52" t="s">
        <v>79</v>
      </c>
      <c r="P82" s="52" t="s">
        <v>2537</v>
      </c>
      <c r="Q82" s="52" t="s">
        <v>10066</v>
      </c>
      <c r="R82" s="55" t="n">
        <f aca="false">IF(K82=0,0,ROUND((K82-L82)/K82*100,2))</f>
        <v>43.67</v>
      </c>
      <c r="S82" s="55" t="n">
        <f aca="false">H82*K82</f>
        <v>4636.86</v>
      </c>
    </row>
    <row r="83" customFormat="false" ht="15" hidden="false" customHeight="true" outlineLevel="0" collapsed="false">
      <c r="A83" s="56" t="s">
        <v>1246</v>
      </c>
      <c r="B83" s="56" t="s">
        <v>15801</v>
      </c>
      <c r="C83" s="56" t="s">
        <v>15718</v>
      </c>
      <c r="D83" s="56" t="s">
        <v>15657</v>
      </c>
      <c r="E83" s="56" t="s">
        <v>69</v>
      </c>
      <c r="F83" s="56" t="s">
        <v>15661</v>
      </c>
      <c r="G83" s="56" t="s">
        <v>15641</v>
      </c>
      <c r="H83" s="56" t="n">
        <v>6</v>
      </c>
      <c r="I83" s="56" t="n">
        <v>1.597</v>
      </c>
      <c r="J83" s="56" t="n">
        <v>1.597</v>
      </c>
      <c r="K83" s="56" t="n">
        <v>269.54</v>
      </c>
      <c r="L83" s="56" t="n">
        <v>572.62</v>
      </c>
      <c r="M83" s="56" t="n">
        <v>730</v>
      </c>
      <c r="N83" s="56" t="s">
        <v>15548</v>
      </c>
      <c r="O83" s="56" t="s">
        <v>78</v>
      </c>
      <c r="P83" s="56" t="s">
        <v>1176</v>
      </c>
      <c r="Q83" s="56" t="s">
        <v>10061</v>
      </c>
      <c r="R83" s="55" t="n">
        <f aca="false">IF(K83=0,0,ROUND((K83-L83)/K83*100,2))</f>
        <v>-112.44</v>
      </c>
      <c r="S83" s="55" t="n">
        <f aca="false">H83*K83</f>
        <v>1617.24</v>
      </c>
    </row>
    <row r="84" customFormat="false" ht="15" hidden="false" customHeight="true" outlineLevel="0" collapsed="false">
      <c r="A84" s="52" t="s">
        <v>1134</v>
      </c>
      <c r="B84" s="52" t="s">
        <v>15802</v>
      </c>
      <c r="C84" s="52" t="s">
        <v>15803</v>
      </c>
      <c r="D84" s="52" t="s">
        <v>15675</v>
      </c>
      <c r="E84" s="52" t="s">
        <v>70</v>
      </c>
      <c r="F84" s="52" t="s">
        <v>15667</v>
      </c>
      <c r="G84" s="52" t="s">
        <v>15614</v>
      </c>
      <c r="H84" s="52" t="n">
        <v>6</v>
      </c>
      <c r="I84" s="52" t="n">
        <v>2.953</v>
      </c>
      <c r="J84" s="52" t="n">
        <v>2.83</v>
      </c>
      <c r="K84" s="52" t="n">
        <v>342.72</v>
      </c>
      <c r="L84" s="52" t="n">
        <v>82.12</v>
      </c>
      <c r="M84" s="52" t="n">
        <v>365</v>
      </c>
      <c r="N84" s="52" t="s">
        <v>15620</v>
      </c>
      <c r="O84" s="52" t="s">
        <v>79</v>
      </c>
      <c r="P84" s="52" t="s">
        <v>3131</v>
      </c>
      <c r="Q84" s="52" t="s">
        <v>10061</v>
      </c>
      <c r="R84" s="55" t="n">
        <f aca="false">IF(K84=0,0,ROUND((K84-L84)/K84*100,2))</f>
        <v>76.04</v>
      </c>
      <c r="S84" s="55" t="n">
        <f aca="false">H84*K84</f>
        <v>2056.32</v>
      </c>
    </row>
    <row r="85" customFormat="false" ht="15" hidden="false" customHeight="true" outlineLevel="0" collapsed="false">
      <c r="A85" s="56" t="s">
        <v>2142</v>
      </c>
      <c r="B85" s="56" t="s">
        <v>15804</v>
      </c>
      <c r="C85" s="56" t="s">
        <v>15728</v>
      </c>
      <c r="D85" s="56" t="s">
        <v>15640</v>
      </c>
      <c r="E85" s="56" t="s">
        <v>67</v>
      </c>
      <c r="F85" s="56" t="s">
        <v>15629</v>
      </c>
      <c r="G85" s="56" t="s">
        <v>15625</v>
      </c>
      <c r="H85" s="56" t="n">
        <v>12</v>
      </c>
      <c r="I85" s="56" t="n">
        <v>0.816</v>
      </c>
      <c r="J85" s="56" t="n">
        <v>2.437</v>
      </c>
      <c r="K85" s="56" t="n">
        <v>849.48</v>
      </c>
      <c r="L85" s="56" t="n">
        <v>216.57</v>
      </c>
      <c r="M85" s="56" t="n">
        <v>365</v>
      </c>
      <c r="N85" s="56" t="s">
        <v>15548</v>
      </c>
      <c r="O85" s="56" t="s">
        <v>79</v>
      </c>
      <c r="P85" s="56" t="s">
        <v>1842</v>
      </c>
      <c r="Q85" s="56" t="s">
        <v>10066</v>
      </c>
      <c r="R85" s="55" t="n">
        <f aca="false">IF(K85=0,0,ROUND((K85-L85)/K85*100,2))</f>
        <v>74.51</v>
      </c>
      <c r="S85" s="55" t="n">
        <f aca="false">H85*K85</f>
        <v>10193.76</v>
      </c>
    </row>
    <row r="86" customFormat="false" ht="15" hidden="false" customHeight="true" outlineLevel="0" collapsed="false">
      <c r="A86" s="52" t="s">
        <v>9941</v>
      </c>
      <c r="B86" s="52" t="s">
        <v>15805</v>
      </c>
      <c r="C86" s="52" t="s">
        <v>15806</v>
      </c>
      <c r="D86" s="52" t="s">
        <v>15628</v>
      </c>
      <c r="E86" s="52" t="s">
        <v>72</v>
      </c>
      <c r="F86" s="52" t="s">
        <v>15613</v>
      </c>
      <c r="G86" s="52" t="s">
        <v>15614</v>
      </c>
      <c r="H86" s="52" t="n">
        <v>12</v>
      </c>
      <c r="I86" s="52" t="n">
        <v>1.403</v>
      </c>
      <c r="J86" s="52" t="n">
        <v>3.824</v>
      </c>
      <c r="K86" s="52" t="n">
        <v>922.19</v>
      </c>
      <c r="L86" s="52" t="n">
        <v>217.1</v>
      </c>
      <c r="M86" s="52" t="n">
        <v>180</v>
      </c>
      <c r="N86" s="52" t="s">
        <v>15548</v>
      </c>
      <c r="O86" s="52" t="s">
        <v>80</v>
      </c>
      <c r="P86" s="52" t="s">
        <v>1921</v>
      </c>
      <c r="Q86" s="52" t="s">
        <v>10061</v>
      </c>
      <c r="R86" s="55" t="n">
        <f aca="false">IF(K86=0,0,ROUND((K86-L86)/K86*100,2))</f>
        <v>76.46</v>
      </c>
      <c r="S86" s="55" t="n">
        <f aca="false">H86*K86</f>
        <v>11066.28</v>
      </c>
    </row>
    <row r="87" customFormat="false" ht="15" hidden="false" customHeight="true" outlineLevel="0" collapsed="false">
      <c r="A87" s="56" t="s">
        <v>870</v>
      </c>
      <c r="B87" s="56" t="s">
        <v>15807</v>
      </c>
      <c r="C87" s="56" t="s">
        <v>15643</v>
      </c>
      <c r="D87" s="56" t="s">
        <v>15623</v>
      </c>
      <c r="E87" s="56" t="s">
        <v>72</v>
      </c>
      <c r="F87" s="56" t="s">
        <v>15686</v>
      </c>
      <c r="G87" s="56" t="s">
        <v>15619</v>
      </c>
      <c r="H87" s="56" t="n">
        <v>48</v>
      </c>
      <c r="I87" s="56" t="n">
        <v>2.296</v>
      </c>
      <c r="J87" s="56" t="n">
        <v>0.829</v>
      </c>
      <c r="K87" s="56" t="n">
        <v>325.09</v>
      </c>
      <c r="L87" s="56" t="n">
        <v>201.39</v>
      </c>
      <c r="M87" s="56" t="n">
        <v>90</v>
      </c>
      <c r="N87" s="56" t="s">
        <v>15548</v>
      </c>
      <c r="O87" s="56" t="s">
        <v>78</v>
      </c>
      <c r="P87" s="56" t="s">
        <v>786</v>
      </c>
      <c r="Q87" s="56" t="s">
        <v>10061</v>
      </c>
      <c r="R87" s="55" t="n">
        <f aca="false">IF(K87=0,0,ROUND((K87-L87)/K87*100,2))</f>
        <v>38.05</v>
      </c>
      <c r="S87" s="55" t="n">
        <f aca="false">H87*K87</f>
        <v>15604.32</v>
      </c>
    </row>
    <row r="88" customFormat="false" ht="15" hidden="false" customHeight="true" outlineLevel="0" collapsed="false">
      <c r="A88" s="52" t="s">
        <v>6402</v>
      </c>
      <c r="B88" s="52" t="s">
        <v>15808</v>
      </c>
      <c r="C88" s="52" t="s">
        <v>15809</v>
      </c>
      <c r="D88" s="52" t="s">
        <v>15612</v>
      </c>
      <c r="E88" s="52" t="s">
        <v>67</v>
      </c>
      <c r="F88" s="52" t="s">
        <v>15694</v>
      </c>
      <c r="G88" s="52" t="s">
        <v>15641</v>
      </c>
      <c r="H88" s="52" t="n">
        <v>48</v>
      </c>
      <c r="I88" s="52" t="n">
        <v>2.1</v>
      </c>
      <c r="J88" s="52" t="n">
        <v>1.117</v>
      </c>
      <c r="K88" s="52" t="n">
        <v>521.59</v>
      </c>
      <c r="L88" s="52" t="n">
        <v>213.65</v>
      </c>
      <c r="M88" s="52" t="n">
        <v>90</v>
      </c>
      <c r="N88" s="52" t="s">
        <v>15637</v>
      </c>
      <c r="O88" s="52" t="s">
        <v>80</v>
      </c>
      <c r="P88" s="52" t="s">
        <v>4602</v>
      </c>
      <c r="Q88" s="52" t="s">
        <v>10061</v>
      </c>
      <c r="R88" s="55" t="n">
        <f aca="false">IF(K88=0,0,ROUND((K88-L88)/K88*100,2))</f>
        <v>59.04</v>
      </c>
      <c r="S88" s="55" t="n">
        <f aca="false">H88*K88</f>
        <v>25036.32</v>
      </c>
    </row>
    <row r="89" customFormat="false" ht="15" hidden="false" customHeight="true" outlineLevel="0" collapsed="false">
      <c r="A89" s="56" t="s">
        <v>2194</v>
      </c>
      <c r="B89" s="56" t="s">
        <v>15810</v>
      </c>
      <c r="C89" s="56" t="s">
        <v>15811</v>
      </c>
      <c r="D89" s="56" t="s">
        <v>15664</v>
      </c>
      <c r="E89" s="56" t="s">
        <v>73</v>
      </c>
      <c r="F89" s="56" t="s">
        <v>15624</v>
      </c>
      <c r="G89" s="56" t="s">
        <v>15625</v>
      </c>
      <c r="H89" s="56" t="n">
        <v>12</v>
      </c>
      <c r="I89" s="56" t="n">
        <v>1.542</v>
      </c>
      <c r="J89" s="56" t="n">
        <v>1.096</v>
      </c>
      <c r="K89" s="56" t="n">
        <v>154.35</v>
      </c>
      <c r="L89" s="56" t="n">
        <v>160.76</v>
      </c>
      <c r="M89" s="56" t="n">
        <v>365</v>
      </c>
      <c r="N89" s="56" t="s">
        <v>15548</v>
      </c>
      <c r="O89" s="56" t="s">
        <v>78</v>
      </c>
      <c r="P89" s="56" t="s">
        <v>593</v>
      </c>
      <c r="Q89" s="56" t="s">
        <v>10066</v>
      </c>
      <c r="R89" s="55" t="n">
        <f aca="false">IF(K89=0,0,ROUND((K89-L89)/K89*100,2))</f>
        <v>-4.15</v>
      </c>
      <c r="S89" s="55" t="n">
        <f aca="false">H89*K89</f>
        <v>1852.2</v>
      </c>
    </row>
    <row r="90" customFormat="false" ht="15" hidden="false" customHeight="true" outlineLevel="0" collapsed="false">
      <c r="A90" s="52" t="s">
        <v>1648</v>
      </c>
      <c r="B90" s="52" t="s">
        <v>15812</v>
      </c>
      <c r="C90" s="52" t="s">
        <v>15690</v>
      </c>
      <c r="D90" s="52" t="s">
        <v>15623</v>
      </c>
      <c r="E90" s="52" t="s">
        <v>65</v>
      </c>
      <c r="F90" s="52" t="s">
        <v>15813</v>
      </c>
      <c r="G90" s="52" t="s">
        <v>15619</v>
      </c>
      <c r="H90" s="52" t="n">
        <v>24</v>
      </c>
      <c r="I90" s="52" t="n">
        <v>0.407</v>
      </c>
      <c r="J90" s="52" t="n">
        <v>4.316</v>
      </c>
      <c r="K90" s="52" t="n">
        <v>61.41</v>
      </c>
      <c r="L90" s="52" t="n">
        <v>21.06</v>
      </c>
      <c r="M90" s="52" t="n">
        <v>90</v>
      </c>
      <c r="N90" s="52" t="s">
        <v>15637</v>
      </c>
      <c r="O90" s="52" t="s">
        <v>80</v>
      </c>
      <c r="P90" s="52" t="s">
        <v>4121</v>
      </c>
      <c r="Q90" s="52" t="s">
        <v>10066</v>
      </c>
      <c r="R90" s="55" t="n">
        <f aca="false">IF(K90=0,0,ROUND((K90-L90)/K90*100,2))</f>
        <v>65.71</v>
      </c>
      <c r="S90" s="55" t="n">
        <f aca="false">H90*K90</f>
        <v>1473.84</v>
      </c>
    </row>
    <row r="91" customFormat="false" ht="15" hidden="false" customHeight="true" outlineLevel="0" collapsed="false">
      <c r="A91" s="56" t="s">
        <v>710</v>
      </c>
      <c r="B91" s="56" t="s">
        <v>15814</v>
      </c>
      <c r="C91" s="56" t="s">
        <v>15815</v>
      </c>
      <c r="D91" s="56" t="s">
        <v>15675</v>
      </c>
      <c r="E91" s="56" t="s">
        <v>67</v>
      </c>
      <c r="F91" s="56" t="s">
        <v>15705</v>
      </c>
      <c r="G91" s="56" t="s">
        <v>15641</v>
      </c>
      <c r="H91" s="56" t="n">
        <v>24</v>
      </c>
      <c r="I91" s="56" t="n">
        <v>0.901</v>
      </c>
      <c r="J91" s="56" t="n">
        <v>4.741</v>
      </c>
      <c r="K91" s="56" t="n">
        <v>470.43</v>
      </c>
      <c r="L91" s="56" t="n">
        <v>416.87</v>
      </c>
      <c r="M91" s="56" t="n">
        <v>365</v>
      </c>
      <c r="N91" s="56" t="s">
        <v>15548</v>
      </c>
      <c r="O91" s="56" t="s">
        <v>79</v>
      </c>
      <c r="P91" s="56" t="s">
        <v>2796</v>
      </c>
      <c r="Q91" s="56" t="s">
        <v>10061</v>
      </c>
      <c r="R91" s="55" t="n">
        <f aca="false">IF(K91=0,0,ROUND((K91-L91)/K91*100,2))</f>
        <v>11.39</v>
      </c>
      <c r="S91" s="55" t="n">
        <f aca="false">H91*K91</f>
        <v>11290.32</v>
      </c>
    </row>
    <row r="92" customFormat="false" ht="15" hidden="false" customHeight="true" outlineLevel="0" collapsed="false">
      <c r="A92" s="52" t="s">
        <v>1462</v>
      </c>
      <c r="B92" s="52" t="s">
        <v>15816</v>
      </c>
      <c r="C92" s="52" t="s">
        <v>15749</v>
      </c>
      <c r="D92" s="52" t="s">
        <v>15675</v>
      </c>
      <c r="E92" s="52" t="s">
        <v>63</v>
      </c>
      <c r="F92" s="52" t="s">
        <v>15670</v>
      </c>
      <c r="G92" s="52" t="s">
        <v>15625</v>
      </c>
      <c r="H92" s="52" t="n">
        <v>24</v>
      </c>
      <c r="I92" s="52" t="n">
        <v>3.742</v>
      </c>
      <c r="J92" s="52" t="n">
        <v>1.147</v>
      </c>
      <c r="K92" s="52" t="n">
        <v>782.76</v>
      </c>
      <c r="L92" s="52" t="n">
        <v>55.06</v>
      </c>
      <c r="M92" s="52" t="n">
        <v>90</v>
      </c>
      <c r="N92" s="52" t="s">
        <v>15620</v>
      </c>
      <c r="O92" s="52" t="s">
        <v>80</v>
      </c>
      <c r="P92" s="52" t="s">
        <v>2603</v>
      </c>
      <c r="Q92" s="52" t="s">
        <v>10061</v>
      </c>
      <c r="R92" s="55" t="n">
        <f aca="false">IF(K92=0,0,ROUND((K92-L92)/K92*100,2))</f>
        <v>92.97</v>
      </c>
      <c r="S92" s="55" t="n">
        <f aca="false">H92*K92</f>
        <v>18786.24</v>
      </c>
    </row>
    <row r="93" customFormat="false" ht="15" hidden="false" customHeight="true" outlineLevel="0" collapsed="false">
      <c r="A93" s="56" t="s">
        <v>6888</v>
      </c>
      <c r="B93" s="56" t="s">
        <v>15817</v>
      </c>
      <c r="C93" s="56" t="s">
        <v>15818</v>
      </c>
      <c r="D93" s="56" t="s">
        <v>15657</v>
      </c>
      <c r="E93" s="56" t="s">
        <v>65</v>
      </c>
      <c r="F93" s="56" t="s">
        <v>15654</v>
      </c>
      <c r="G93" s="56" t="s">
        <v>15625</v>
      </c>
      <c r="H93" s="56" t="n">
        <v>24</v>
      </c>
      <c r="I93" s="56" t="n">
        <v>1.026</v>
      </c>
      <c r="J93" s="56" t="n">
        <v>3.032</v>
      </c>
      <c r="K93" s="56" t="n">
        <v>764.25</v>
      </c>
      <c r="L93" s="56" t="n">
        <v>396.75</v>
      </c>
      <c r="M93" s="56" t="n">
        <v>180</v>
      </c>
      <c r="N93" s="56" t="s">
        <v>15620</v>
      </c>
      <c r="O93" s="56" t="s">
        <v>79</v>
      </c>
      <c r="P93" s="56" t="s">
        <v>4021</v>
      </c>
      <c r="Q93" s="56" t="s">
        <v>10066</v>
      </c>
      <c r="R93" s="55" t="n">
        <f aca="false">IF(K93=0,0,ROUND((K93-L93)/K93*100,2))</f>
        <v>48.09</v>
      </c>
      <c r="S93" s="55" t="n">
        <f aca="false">H93*K93</f>
        <v>18342</v>
      </c>
    </row>
    <row r="94" customFormat="false" ht="15" hidden="false" customHeight="true" outlineLevel="0" collapsed="false">
      <c r="A94" s="52" t="s">
        <v>3012</v>
      </c>
      <c r="B94" s="52" t="s">
        <v>15819</v>
      </c>
      <c r="C94" s="52" t="s">
        <v>15820</v>
      </c>
      <c r="D94" s="52" t="s">
        <v>15640</v>
      </c>
      <c r="E94" s="52" t="s">
        <v>71</v>
      </c>
      <c r="F94" s="52" t="s">
        <v>15651</v>
      </c>
      <c r="G94" s="52" t="s">
        <v>15614</v>
      </c>
      <c r="H94" s="52" t="n">
        <v>48</v>
      </c>
      <c r="I94" s="52" t="n">
        <v>0.388</v>
      </c>
      <c r="J94" s="52" t="n">
        <v>2.239</v>
      </c>
      <c r="K94" s="52" t="n">
        <v>316.46</v>
      </c>
      <c r="L94" s="52" t="n">
        <v>172.06</v>
      </c>
      <c r="M94" s="52" t="n">
        <v>90</v>
      </c>
      <c r="N94" s="52" t="s">
        <v>15637</v>
      </c>
      <c r="O94" s="52" t="s">
        <v>80</v>
      </c>
      <c r="P94" s="52" t="s">
        <v>1251</v>
      </c>
      <c r="Q94" s="52" t="s">
        <v>10061</v>
      </c>
      <c r="R94" s="55" t="n">
        <f aca="false">IF(K94=0,0,ROUND((K94-L94)/K94*100,2))</f>
        <v>45.63</v>
      </c>
      <c r="S94" s="55" t="n">
        <f aca="false">H94*K94</f>
        <v>15190.08</v>
      </c>
    </row>
    <row r="95" customFormat="false" ht="15" hidden="false" customHeight="true" outlineLevel="0" collapsed="false">
      <c r="A95" s="56" t="s">
        <v>9281</v>
      </c>
      <c r="B95" s="56" t="s">
        <v>15821</v>
      </c>
      <c r="C95" s="56" t="s">
        <v>15822</v>
      </c>
      <c r="D95" s="56" t="s">
        <v>15632</v>
      </c>
      <c r="E95" s="56" t="s">
        <v>69</v>
      </c>
      <c r="F95" s="56" t="s">
        <v>15712</v>
      </c>
      <c r="G95" s="56" t="s">
        <v>15625</v>
      </c>
      <c r="H95" s="56" t="n">
        <v>24</v>
      </c>
      <c r="I95" s="56" t="n">
        <v>0.43</v>
      </c>
      <c r="J95" s="56" t="n">
        <v>4.328</v>
      </c>
      <c r="K95" s="56" t="n">
        <v>857.33</v>
      </c>
      <c r="L95" s="56" t="n">
        <v>372.85</v>
      </c>
      <c r="M95" s="56" t="n">
        <v>730</v>
      </c>
      <c r="N95" s="56" t="s">
        <v>15637</v>
      </c>
      <c r="O95" s="56" t="s">
        <v>80</v>
      </c>
      <c r="P95" s="56" t="s">
        <v>859</v>
      </c>
      <c r="Q95" s="56" t="s">
        <v>10066</v>
      </c>
      <c r="R95" s="55" t="n">
        <f aca="false">IF(K95=0,0,ROUND((K95-L95)/K95*100,2))</f>
        <v>56.51</v>
      </c>
      <c r="S95" s="55" t="n">
        <f aca="false">H95*K95</f>
        <v>20575.92</v>
      </c>
    </row>
    <row r="96" customFormat="false" ht="15" hidden="false" customHeight="true" outlineLevel="0" collapsed="false">
      <c r="A96" s="52" t="s">
        <v>5148</v>
      </c>
      <c r="B96" s="52" t="s">
        <v>15823</v>
      </c>
      <c r="C96" s="52" t="s">
        <v>15824</v>
      </c>
      <c r="D96" s="52" t="s">
        <v>15640</v>
      </c>
      <c r="E96" s="52" t="s">
        <v>73</v>
      </c>
      <c r="F96" s="52" t="s">
        <v>15825</v>
      </c>
      <c r="G96" s="52" t="s">
        <v>15641</v>
      </c>
      <c r="H96" s="52" t="n">
        <v>12</v>
      </c>
      <c r="I96" s="52" t="n">
        <v>4.791</v>
      </c>
      <c r="J96" s="52" t="n">
        <v>2.28</v>
      </c>
      <c r="K96" s="52" t="n">
        <v>813.94</v>
      </c>
      <c r="L96" s="52" t="n">
        <v>504.05</v>
      </c>
      <c r="M96" s="52" t="n">
        <v>90</v>
      </c>
      <c r="N96" s="52" t="s">
        <v>15620</v>
      </c>
      <c r="O96" s="52" t="s">
        <v>80</v>
      </c>
      <c r="P96" s="52" t="s">
        <v>2038</v>
      </c>
      <c r="Q96" s="52" t="s">
        <v>10061</v>
      </c>
      <c r="R96" s="55" t="n">
        <f aca="false">IF(K96=0,0,ROUND((K96-L96)/K96*100,2))</f>
        <v>38.07</v>
      </c>
      <c r="S96" s="55" t="n">
        <f aca="false">H96*K96</f>
        <v>9767.28</v>
      </c>
    </row>
    <row r="97" customFormat="false" ht="15" hidden="false" customHeight="true" outlineLevel="0" collapsed="false">
      <c r="A97" s="56" t="s">
        <v>2284</v>
      </c>
      <c r="B97" s="56" t="s">
        <v>15826</v>
      </c>
      <c r="C97" s="56" t="s">
        <v>15666</v>
      </c>
      <c r="D97" s="56" t="s">
        <v>15617</v>
      </c>
      <c r="E97" s="56" t="s">
        <v>69</v>
      </c>
      <c r="F97" s="56" t="s">
        <v>15712</v>
      </c>
      <c r="G97" s="56" t="s">
        <v>15619</v>
      </c>
      <c r="H97" s="56" t="n">
        <v>24</v>
      </c>
      <c r="I97" s="56" t="n">
        <v>4.594</v>
      </c>
      <c r="J97" s="56" t="n">
        <v>1.968</v>
      </c>
      <c r="K97" s="56" t="n">
        <v>778.2</v>
      </c>
      <c r="L97" s="56" t="n">
        <v>410.55</v>
      </c>
      <c r="M97" s="56" t="n">
        <v>90</v>
      </c>
      <c r="N97" s="56" t="s">
        <v>15620</v>
      </c>
      <c r="O97" s="56" t="s">
        <v>80</v>
      </c>
      <c r="P97" s="56" t="s">
        <v>377</v>
      </c>
      <c r="Q97" s="56" t="s">
        <v>10061</v>
      </c>
      <c r="R97" s="55" t="n">
        <f aca="false">IF(K97=0,0,ROUND((K97-L97)/K97*100,2))</f>
        <v>47.24</v>
      </c>
      <c r="S97" s="55" t="n">
        <f aca="false">H97*K97</f>
        <v>18676.8</v>
      </c>
    </row>
    <row r="98" customFormat="false" ht="15" hidden="false" customHeight="true" outlineLevel="0" collapsed="false">
      <c r="A98" s="52" t="s">
        <v>8346</v>
      </c>
      <c r="B98" s="52" t="s">
        <v>15827</v>
      </c>
      <c r="C98" s="52" t="s">
        <v>15769</v>
      </c>
      <c r="D98" s="52" t="s">
        <v>15657</v>
      </c>
      <c r="E98" s="52" t="s">
        <v>70</v>
      </c>
      <c r="F98" s="52" t="s">
        <v>15691</v>
      </c>
      <c r="G98" s="52" t="s">
        <v>15641</v>
      </c>
      <c r="H98" s="52" t="n">
        <v>24</v>
      </c>
      <c r="I98" s="52" t="n">
        <v>3.632</v>
      </c>
      <c r="J98" s="52" t="n">
        <v>3.3</v>
      </c>
      <c r="K98" s="52" t="n">
        <v>907.31</v>
      </c>
      <c r="L98" s="52" t="n">
        <v>525.24</v>
      </c>
      <c r="M98" s="52" t="n">
        <v>365</v>
      </c>
      <c r="N98" s="52" t="s">
        <v>15548</v>
      </c>
      <c r="O98" s="52" t="s">
        <v>80</v>
      </c>
      <c r="P98" s="52" t="s">
        <v>4468</v>
      </c>
      <c r="Q98" s="52" t="s">
        <v>10061</v>
      </c>
      <c r="R98" s="55" t="n">
        <f aca="false">IF(K98=0,0,ROUND((K98-L98)/K98*100,2))</f>
        <v>42.11</v>
      </c>
      <c r="S98" s="55" t="n">
        <f aca="false">H98*K98</f>
        <v>21775.44</v>
      </c>
    </row>
    <row r="99" customFormat="false" ht="15" hidden="false" customHeight="true" outlineLevel="0" collapsed="false">
      <c r="A99" s="56" t="s">
        <v>5890</v>
      </c>
      <c r="B99" s="56" t="s">
        <v>15828</v>
      </c>
      <c r="C99" s="56" t="s">
        <v>15677</v>
      </c>
      <c r="D99" s="56" t="s">
        <v>15660</v>
      </c>
      <c r="E99" s="56" t="s">
        <v>63</v>
      </c>
      <c r="F99" s="56" t="s">
        <v>15670</v>
      </c>
      <c r="G99" s="56" t="s">
        <v>15625</v>
      </c>
      <c r="H99" s="56" t="n">
        <v>48</v>
      </c>
      <c r="I99" s="56" t="n">
        <v>3.235</v>
      </c>
      <c r="J99" s="56" t="n">
        <v>1.676</v>
      </c>
      <c r="K99" s="56" t="n">
        <v>145.11</v>
      </c>
      <c r="L99" s="56" t="n">
        <v>424.67</v>
      </c>
      <c r="M99" s="56" t="n">
        <v>90</v>
      </c>
      <c r="N99" s="56" t="s">
        <v>15620</v>
      </c>
      <c r="O99" s="56" t="s">
        <v>80</v>
      </c>
      <c r="P99" s="56" t="s">
        <v>4959</v>
      </c>
      <c r="Q99" s="56" t="s">
        <v>10061</v>
      </c>
      <c r="R99" s="55" t="n">
        <f aca="false">IF(K99=0,0,ROUND((K99-L99)/K99*100,2))</f>
        <v>-192.65</v>
      </c>
      <c r="S99" s="55" t="n">
        <f aca="false">H99*K99</f>
        <v>6965.28</v>
      </c>
    </row>
    <row r="100" customFormat="false" ht="15" hidden="false" customHeight="true" outlineLevel="0" collapsed="false">
      <c r="A100" s="52" t="s">
        <v>7462</v>
      </c>
      <c r="B100" s="52" t="s">
        <v>15829</v>
      </c>
      <c r="C100" s="52" t="s">
        <v>15830</v>
      </c>
      <c r="D100" s="52" t="s">
        <v>15664</v>
      </c>
      <c r="E100" s="52" t="s">
        <v>71</v>
      </c>
      <c r="F100" s="52" t="s">
        <v>15651</v>
      </c>
      <c r="G100" s="52" t="s">
        <v>15619</v>
      </c>
      <c r="H100" s="52" t="n">
        <v>24</v>
      </c>
      <c r="I100" s="52" t="n">
        <v>4.741</v>
      </c>
      <c r="J100" s="52" t="n">
        <v>2.457</v>
      </c>
      <c r="K100" s="52" t="n">
        <v>241.79</v>
      </c>
      <c r="L100" s="52" t="n">
        <v>91.16</v>
      </c>
      <c r="M100" s="52" t="n">
        <v>90</v>
      </c>
      <c r="N100" s="52" t="s">
        <v>15637</v>
      </c>
      <c r="O100" s="52" t="s">
        <v>78</v>
      </c>
      <c r="P100" s="52" t="s">
        <v>798</v>
      </c>
      <c r="Q100" s="52" t="s">
        <v>10061</v>
      </c>
      <c r="R100" s="55" t="n">
        <f aca="false">IF(K100=0,0,ROUND((K100-L100)/K100*100,2))</f>
        <v>62.3</v>
      </c>
      <c r="S100" s="55" t="n">
        <f aca="false">H100*K100</f>
        <v>5802.96</v>
      </c>
    </row>
    <row r="101" customFormat="false" ht="15" hidden="false" customHeight="true" outlineLevel="0" collapsed="false">
      <c r="A101" s="56" t="s">
        <v>2874</v>
      </c>
      <c r="B101" s="56" t="s">
        <v>15831</v>
      </c>
      <c r="C101" s="56" t="s">
        <v>15688</v>
      </c>
      <c r="D101" s="56" t="s">
        <v>15657</v>
      </c>
      <c r="E101" s="56" t="s">
        <v>65</v>
      </c>
      <c r="F101" s="56" t="s">
        <v>15654</v>
      </c>
      <c r="G101" s="56" t="s">
        <v>15641</v>
      </c>
      <c r="H101" s="56" t="n">
        <v>12</v>
      </c>
      <c r="I101" s="56" t="n">
        <v>0.945</v>
      </c>
      <c r="J101" s="56" t="n">
        <v>3.48</v>
      </c>
      <c r="K101" s="56" t="n">
        <v>631.62</v>
      </c>
      <c r="L101" s="56" t="n">
        <v>542.57</v>
      </c>
      <c r="M101" s="56" t="n">
        <v>730</v>
      </c>
      <c r="N101" s="56" t="s">
        <v>15548</v>
      </c>
      <c r="O101" s="56" t="s">
        <v>79</v>
      </c>
      <c r="P101" s="56" t="s">
        <v>4287</v>
      </c>
      <c r="Q101" s="56" t="s">
        <v>10061</v>
      </c>
      <c r="R101" s="55" t="n">
        <f aca="false">IF(K101=0,0,ROUND((K101-L101)/K101*100,2))</f>
        <v>14.1</v>
      </c>
      <c r="S101" s="55" t="n">
        <f aca="false">H101*K101</f>
        <v>7579.44</v>
      </c>
    </row>
    <row r="102" customFormat="false" ht="15" hidden="false" customHeight="true" outlineLevel="0" collapsed="false">
      <c r="A102" s="52" t="s">
        <v>4261</v>
      </c>
      <c r="B102" s="52" t="s">
        <v>15832</v>
      </c>
      <c r="C102" s="52" t="s">
        <v>15833</v>
      </c>
      <c r="D102" s="52" t="s">
        <v>15632</v>
      </c>
      <c r="E102" s="52" t="s">
        <v>67</v>
      </c>
      <c r="F102" s="52" t="s">
        <v>15705</v>
      </c>
      <c r="G102" s="52" t="s">
        <v>15641</v>
      </c>
      <c r="H102" s="52" t="n">
        <v>12</v>
      </c>
      <c r="I102" s="52" t="n">
        <v>1.582</v>
      </c>
      <c r="J102" s="52" t="n">
        <v>4.053</v>
      </c>
      <c r="K102" s="52" t="n">
        <v>479.17</v>
      </c>
      <c r="L102" s="52" t="n">
        <v>502.72</v>
      </c>
      <c r="M102" s="52" t="n">
        <v>365</v>
      </c>
      <c r="N102" s="52" t="s">
        <v>15620</v>
      </c>
      <c r="O102" s="52" t="s">
        <v>80</v>
      </c>
      <c r="P102" s="52" t="s">
        <v>2555</v>
      </c>
      <c r="Q102" s="52" t="s">
        <v>10066</v>
      </c>
      <c r="R102" s="55" t="n">
        <f aca="false">IF(K102=0,0,ROUND((K102-L102)/K102*100,2))</f>
        <v>-4.91</v>
      </c>
      <c r="S102" s="55" t="n">
        <f aca="false">H102*K102</f>
        <v>5750.04</v>
      </c>
    </row>
    <row r="103" customFormat="false" ht="15" hidden="false" customHeight="true" outlineLevel="0" collapsed="false">
      <c r="A103" s="56" t="s">
        <v>4910</v>
      </c>
      <c r="B103" s="56" t="s">
        <v>15834</v>
      </c>
      <c r="C103" s="56" t="s">
        <v>15835</v>
      </c>
      <c r="D103" s="56" t="s">
        <v>15660</v>
      </c>
      <c r="E103" s="56" t="s">
        <v>63</v>
      </c>
      <c r="F103" s="56" t="s">
        <v>15683</v>
      </c>
      <c r="G103" s="56" t="s">
        <v>15641</v>
      </c>
      <c r="H103" s="56" t="n">
        <v>12</v>
      </c>
      <c r="I103" s="56" t="n">
        <v>4.016</v>
      </c>
      <c r="J103" s="56" t="n">
        <v>0.735</v>
      </c>
      <c r="K103" s="56" t="n">
        <v>264.75</v>
      </c>
      <c r="L103" s="56" t="n">
        <v>388.3</v>
      </c>
      <c r="M103" s="56" t="n">
        <v>365</v>
      </c>
      <c r="N103" s="56" t="s">
        <v>15620</v>
      </c>
      <c r="O103" s="56" t="s">
        <v>78</v>
      </c>
      <c r="P103" s="56" t="s">
        <v>5342</v>
      </c>
      <c r="Q103" s="56" t="s">
        <v>10061</v>
      </c>
      <c r="R103" s="55" t="n">
        <f aca="false">IF(K103=0,0,ROUND((K103-L103)/K103*100,2))</f>
        <v>-46.67</v>
      </c>
      <c r="S103" s="55" t="n">
        <f aca="false">H103*K103</f>
        <v>3177</v>
      </c>
    </row>
    <row r="104" customFormat="false" ht="15" hidden="false" customHeight="true" outlineLevel="0" collapsed="false">
      <c r="A104" s="52" t="s">
        <v>3811</v>
      </c>
      <c r="B104" s="52" t="s">
        <v>15836</v>
      </c>
      <c r="C104" s="52" t="s">
        <v>15837</v>
      </c>
      <c r="D104" s="52" t="s">
        <v>15660</v>
      </c>
      <c r="E104" s="52" t="s">
        <v>70</v>
      </c>
      <c r="F104" s="52" t="s">
        <v>15691</v>
      </c>
      <c r="G104" s="52" t="s">
        <v>15614</v>
      </c>
      <c r="H104" s="52" t="n">
        <v>12</v>
      </c>
      <c r="I104" s="52" t="n">
        <v>4.164</v>
      </c>
      <c r="J104" s="52" t="n">
        <v>0.504</v>
      </c>
      <c r="K104" s="52" t="n">
        <v>911.38</v>
      </c>
      <c r="L104" s="52" t="n">
        <v>491.85</v>
      </c>
      <c r="M104" s="52" t="n">
        <v>365</v>
      </c>
      <c r="N104" s="52" t="s">
        <v>15548</v>
      </c>
      <c r="O104" s="52" t="s">
        <v>79</v>
      </c>
      <c r="P104" s="52" t="s">
        <v>4295</v>
      </c>
      <c r="Q104" s="52" t="s">
        <v>10066</v>
      </c>
      <c r="R104" s="55" t="n">
        <f aca="false">IF(K104=0,0,ROUND((K104-L104)/K104*100,2))</f>
        <v>46.03</v>
      </c>
      <c r="S104" s="55" t="n">
        <f aca="false">H104*K104</f>
        <v>10936.56</v>
      </c>
    </row>
    <row r="105" customFormat="false" ht="15" hidden="false" customHeight="true" outlineLevel="0" collapsed="false">
      <c r="A105" s="56" t="s">
        <v>1579</v>
      </c>
      <c r="B105" s="56" t="s">
        <v>15838</v>
      </c>
      <c r="C105" s="56" t="s">
        <v>15839</v>
      </c>
      <c r="D105" s="56" t="s">
        <v>15628</v>
      </c>
      <c r="E105" s="56" t="s">
        <v>71</v>
      </c>
      <c r="F105" s="56" t="s">
        <v>15651</v>
      </c>
      <c r="G105" s="56" t="s">
        <v>15641</v>
      </c>
      <c r="H105" s="56" t="n">
        <v>24</v>
      </c>
      <c r="I105" s="56" t="n">
        <v>1.161</v>
      </c>
      <c r="J105" s="56" t="n">
        <v>1.627</v>
      </c>
      <c r="K105" s="56" t="n">
        <v>117</v>
      </c>
      <c r="L105" s="56" t="n">
        <v>431.68</v>
      </c>
      <c r="M105" s="56" t="n">
        <v>365</v>
      </c>
      <c r="N105" s="56" t="s">
        <v>15548</v>
      </c>
      <c r="O105" s="56" t="s">
        <v>78</v>
      </c>
      <c r="P105" s="56" t="s">
        <v>4797</v>
      </c>
      <c r="Q105" s="56" t="s">
        <v>10061</v>
      </c>
      <c r="R105" s="55" t="n">
        <f aca="false">IF(K105=0,0,ROUND((K105-L105)/K105*100,2))</f>
        <v>-268.96</v>
      </c>
      <c r="S105" s="55" t="n">
        <f aca="false">H105*K105</f>
        <v>2808</v>
      </c>
    </row>
    <row r="106" customFormat="false" ht="15" hidden="false" customHeight="true" outlineLevel="0" collapsed="false">
      <c r="A106" s="52" t="s">
        <v>4146</v>
      </c>
      <c r="B106" s="52" t="s">
        <v>15840</v>
      </c>
      <c r="C106" s="52" t="s">
        <v>15841</v>
      </c>
      <c r="D106" s="52" t="s">
        <v>15632</v>
      </c>
      <c r="E106" s="52" t="s">
        <v>65</v>
      </c>
      <c r="F106" s="52" t="s">
        <v>15761</v>
      </c>
      <c r="G106" s="52" t="s">
        <v>15641</v>
      </c>
      <c r="H106" s="52" t="n">
        <v>6</v>
      </c>
      <c r="I106" s="52" t="n">
        <v>4.534</v>
      </c>
      <c r="J106" s="52" t="n">
        <v>0.144</v>
      </c>
      <c r="K106" s="52" t="n">
        <v>231.13</v>
      </c>
      <c r="L106" s="52" t="n">
        <v>98.22</v>
      </c>
      <c r="M106" s="52" t="n">
        <v>730</v>
      </c>
      <c r="N106" s="52" t="s">
        <v>15548</v>
      </c>
      <c r="O106" s="52" t="s">
        <v>79</v>
      </c>
      <c r="P106" s="52" t="s">
        <v>4024</v>
      </c>
      <c r="Q106" s="52" t="s">
        <v>10061</v>
      </c>
      <c r="R106" s="55" t="n">
        <f aca="false">IF(K106=0,0,ROUND((K106-L106)/K106*100,2))</f>
        <v>57.5</v>
      </c>
      <c r="S106" s="55" t="n">
        <f aca="false">H106*K106</f>
        <v>1386.78</v>
      </c>
    </row>
    <row r="107" customFormat="false" ht="15" hidden="false" customHeight="true" outlineLevel="0" collapsed="false">
      <c r="A107" s="56" t="s">
        <v>4772</v>
      </c>
      <c r="B107" s="56" t="s">
        <v>15842</v>
      </c>
      <c r="C107" s="56" t="s">
        <v>15714</v>
      </c>
      <c r="D107" s="56" t="s">
        <v>15612</v>
      </c>
      <c r="E107" s="56" t="s">
        <v>72</v>
      </c>
      <c r="F107" s="56" t="s">
        <v>15618</v>
      </c>
      <c r="G107" s="56" t="s">
        <v>15641</v>
      </c>
      <c r="H107" s="56" t="n">
        <v>48</v>
      </c>
      <c r="I107" s="56" t="n">
        <v>0.361</v>
      </c>
      <c r="J107" s="56" t="n">
        <v>4.192</v>
      </c>
      <c r="K107" s="56" t="n">
        <v>509.33</v>
      </c>
      <c r="L107" s="56" t="n">
        <v>326.27</v>
      </c>
      <c r="M107" s="56" t="n">
        <v>180</v>
      </c>
      <c r="N107" s="56" t="s">
        <v>15620</v>
      </c>
      <c r="O107" s="56" t="s">
        <v>78</v>
      </c>
      <c r="P107" s="56" t="s">
        <v>3362</v>
      </c>
      <c r="Q107" s="56" t="s">
        <v>10066</v>
      </c>
      <c r="R107" s="55" t="n">
        <f aca="false">IF(K107=0,0,ROUND((K107-L107)/K107*100,2))</f>
        <v>35.94</v>
      </c>
      <c r="S107" s="55" t="n">
        <f aca="false">H107*K107</f>
        <v>24447.84</v>
      </c>
    </row>
    <row r="108" customFormat="false" ht="15" hidden="false" customHeight="true" outlineLevel="0" collapsed="false">
      <c r="A108" s="52" t="s">
        <v>2052</v>
      </c>
      <c r="B108" s="52" t="s">
        <v>15843</v>
      </c>
      <c r="C108" s="52" t="s">
        <v>15844</v>
      </c>
      <c r="D108" s="52" t="s">
        <v>15664</v>
      </c>
      <c r="E108" s="52" t="s">
        <v>71</v>
      </c>
      <c r="F108" s="52" t="s">
        <v>15651</v>
      </c>
      <c r="G108" s="52" t="s">
        <v>15641</v>
      </c>
      <c r="H108" s="52" t="n">
        <v>6</v>
      </c>
      <c r="I108" s="52" t="n">
        <v>2.641</v>
      </c>
      <c r="J108" s="52" t="n">
        <v>1.835</v>
      </c>
      <c r="K108" s="52" t="n">
        <v>953.38</v>
      </c>
      <c r="L108" s="52" t="n">
        <v>331.01</v>
      </c>
      <c r="M108" s="52" t="n">
        <v>90</v>
      </c>
      <c r="N108" s="52" t="s">
        <v>15637</v>
      </c>
      <c r="O108" s="52" t="s">
        <v>79</v>
      </c>
      <c r="P108" s="52" t="s">
        <v>2816</v>
      </c>
      <c r="Q108" s="52" t="s">
        <v>10066</v>
      </c>
      <c r="R108" s="55" t="n">
        <f aca="false">IF(K108=0,0,ROUND((K108-L108)/K108*100,2))</f>
        <v>65.28</v>
      </c>
      <c r="S108" s="55" t="n">
        <f aca="false">H108*K108</f>
        <v>5720.28</v>
      </c>
    </row>
    <row r="109" customFormat="false" ht="15" hidden="false" customHeight="true" outlineLevel="0" collapsed="false">
      <c r="A109" s="56" t="s">
        <v>2649</v>
      </c>
      <c r="B109" s="56" t="s">
        <v>15845</v>
      </c>
      <c r="C109" s="56" t="s">
        <v>15846</v>
      </c>
      <c r="D109" s="56" t="s">
        <v>15657</v>
      </c>
      <c r="E109" s="56" t="s">
        <v>67</v>
      </c>
      <c r="F109" s="56" t="s">
        <v>15694</v>
      </c>
      <c r="G109" s="56" t="s">
        <v>15625</v>
      </c>
      <c r="H109" s="56" t="n">
        <v>6</v>
      </c>
      <c r="I109" s="56" t="n">
        <v>1.757</v>
      </c>
      <c r="J109" s="56" t="n">
        <v>3.678</v>
      </c>
      <c r="K109" s="56" t="n">
        <v>635.06</v>
      </c>
      <c r="L109" s="56" t="n">
        <v>465.19</v>
      </c>
      <c r="M109" s="56" t="n">
        <v>365</v>
      </c>
      <c r="N109" s="56" t="s">
        <v>15548</v>
      </c>
      <c r="O109" s="56" t="s">
        <v>78</v>
      </c>
      <c r="P109" s="56" t="s">
        <v>5363</v>
      </c>
      <c r="Q109" s="56" t="s">
        <v>10061</v>
      </c>
      <c r="R109" s="55" t="n">
        <f aca="false">IF(K109=0,0,ROUND((K109-L109)/K109*100,2))</f>
        <v>26.75</v>
      </c>
      <c r="S109" s="55" t="n">
        <f aca="false">H109*K109</f>
        <v>3810.36</v>
      </c>
    </row>
    <row r="110" customFormat="false" ht="15" hidden="false" customHeight="true" outlineLevel="0" collapsed="false">
      <c r="A110" s="52" t="s">
        <v>5407</v>
      </c>
      <c r="B110" s="52" t="s">
        <v>15847</v>
      </c>
      <c r="C110" s="52" t="s">
        <v>15848</v>
      </c>
      <c r="D110" s="52" t="s">
        <v>15623</v>
      </c>
      <c r="E110" s="52" t="s">
        <v>69</v>
      </c>
      <c r="F110" s="52" t="s">
        <v>15661</v>
      </c>
      <c r="G110" s="52" t="s">
        <v>15641</v>
      </c>
      <c r="H110" s="52" t="n">
        <v>12</v>
      </c>
      <c r="I110" s="52" t="n">
        <v>4.067</v>
      </c>
      <c r="J110" s="52" t="n">
        <v>0.362</v>
      </c>
      <c r="K110" s="52" t="n">
        <v>779.89</v>
      </c>
      <c r="L110" s="52" t="n">
        <v>280.03</v>
      </c>
      <c r="M110" s="52" t="n">
        <v>365</v>
      </c>
      <c r="N110" s="52" t="s">
        <v>15548</v>
      </c>
      <c r="O110" s="52" t="s">
        <v>78</v>
      </c>
      <c r="P110" s="52" t="s">
        <v>329</v>
      </c>
      <c r="Q110" s="52" t="s">
        <v>10061</v>
      </c>
      <c r="R110" s="55" t="n">
        <f aca="false">IF(K110=0,0,ROUND((K110-L110)/K110*100,2))</f>
        <v>64.09</v>
      </c>
      <c r="S110" s="55" t="n">
        <f aca="false">H110*K110</f>
        <v>9358.68</v>
      </c>
    </row>
    <row r="111" customFormat="false" ht="15" hidden="false" customHeight="true" outlineLevel="0" collapsed="false">
      <c r="A111" s="56" t="s">
        <v>967</v>
      </c>
      <c r="B111" s="56" t="s">
        <v>15849</v>
      </c>
      <c r="C111" s="56" t="s">
        <v>15850</v>
      </c>
      <c r="D111" s="56" t="s">
        <v>15657</v>
      </c>
      <c r="E111" s="56" t="s">
        <v>67</v>
      </c>
      <c r="F111" s="56" t="s">
        <v>15629</v>
      </c>
      <c r="G111" s="56" t="s">
        <v>15641</v>
      </c>
      <c r="H111" s="56" t="n">
        <v>48</v>
      </c>
      <c r="I111" s="56" t="n">
        <v>1.304</v>
      </c>
      <c r="J111" s="56" t="n">
        <v>3.779</v>
      </c>
      <c r="K111" s="56" t="n">
        <v>207.09</v>
      </c>
      <c r="L111" s="56" t="n">
        <v>220.61</v>
      </c>
      <c r="M111" s="56" t="n">
        <v>90</v>
      </c>
      <c r="N111" s="56" t="s">
        <v>15620</v>
      </c>
      <c r="O111" s="56" t="s">
        <v>79</v>
      </c>
      <c r="P111" s="56" t="s">
        <v>1242</v>
      </c>
      <c r="Q111" s="56" t="s">
        <v>10061</v>
      </c>
      <c r="R111" s="55" t="n">
        <f aca="false">IF(K111=0,0,ROUND((K111-L111)/K111*100,2))</f>
        <v>-6.53</v>
      </c>
      <c r="S111" s="55" t="n">
        <f aca="false">H111*K111</f>
        <v>9940.32</v>
      </c>
    </row>
    <row r="112" customFormat="false" ht="15" hidden="false" customHeight="true" outlineLevel="0" collapsed="false">
      <c r="A112" s="52" t="s">
        <v>992</v>
      </c>
      <c r="B112" s="52" t="s">
        <v>15851</v>
      </c>
      <c r="C112" s="52" t="s">
        <v>15718</v>
      </c>
      <c r="D112" s="52" t="s">
        <v>15657</v>
      </c>
      <c r="E112" s="52" t="s">
        <v>63</v>
      </c>
      <c r="F112" s="52" t="s">
        <v>15670</v>
      </c>
      <c r="G112" s="52" t="s">
        <v>15641</v>
      </c>
      <c r="H112" s="52" t="n">
        <v>24</v>
      </c>
      <c r="I112" s="52" t="n">
        <v>4.87</v>
      </c>
      <c r="J112" s="52" t="n">
        <v>2.506</v>
      </c>
      <c r="K112" s="52" t="n">
        <v>507.08</v>
      </c>
      <c r="L112" s="52" t="n">
        <v>555.34</v>
      </c>
      <c r="M112" s="52" t="n">
        <v>365</v>
      </c>
      <c r="N112" s="52" t="s">
        <v>15548</v>
      </c>
      <c r="O112" s="52" t="s">
        <v>80</v>
      </c>
      <c r="P112" s="52" t="s">
        <v>625</v>
      </c>
      <c r="Q112" s="52" t="s">
        <v>10061</v>
      </c>
      <c r="R112" s="55" t="n">
        <f aca="false">IF(K112=0,0,ROUND((K112-L112)/K112*100,2))</f>
        <v>-9.52</v>
      </c>
      <c r="S112" s="55" t="n">
        <f aca="false">H112*K112</f>
        <v>12169.92</v>
      </c>
    </row>
    <row r="113" customFormat="false" ht="15" hidden="false" customHeight="true" outlineLevel="0" collapsed="false">
      <c r="A113" s="56" t="s">
        <v>12519</v>
      </c>
      <c r="B113" s="56" t="s">
        <v>15852</v>
      </c>
      <c r="C113" s="56" t="s">
        <v>15716</v>
      </c>
      <c r="D113" s="56" t="s">
        <v>15675</v>
      </c>
      <c r="E113" s="56" t="s">
        <v>65</v>
      </c>
      <c r="F113" s="56" t="s">
        <v>15761</v>
      </c>
      <c r="G113" s="56" t="s">
        <v>15614</v>
      </c>
      <c r="H113" s="56" t="n">
        <v>6</v>
      </c>
      <c r="I113" s="56" t="n">
        <v>0.446</v>
      </c>
      <c r="J113" s="56" t="n">
        <v>3.322</v>
      </c>
      <c r="K113" s="56" t="n">
        <v>320.06</v>
      </c>
      <c r="L113" s="56" t="n">
        <v>365.55</v>
      </c>
      <c r="M113" s="56" t="n">
        <v>730</v>
      </c>
      <c r="N113" s="56" t="s">
        <v>15548</v>
      </c>
      <c r="O113" s="56" t="s">
        <v>80</v>
      </c>
      <c r="P113" s="56" t="s">
        <v>3038</v>
      </c>
      <c r="Q113" s="56" t="s">
        <v>10061</v>
      </c>
      <c r="R113" s="55" t="n">
        <f aca="false">IF(K113=0,0,ROUND((K113-L113)/K113*100,2))</f>
        <v>-14.21</v>
      </c>
      <c r="S113" s="55" t="n">
        <f aca="false">H113*K113</f>
        <v>1920.36</v>
      </c>
    </row>
    <row r="114" customFormat="false" ht="15" hidden="false" customHeight="true" outlineLevel="0" collapsed="false">
      <c r="A114" s="52" t="s">
        <v>1847</v>
      </c>
      <c r="B114" s="52" t="s">
        <v>15853</v>
      </c>
      <c r="C114" s="52" t="s">
        <v>15833</v>
      </c>
      <c r="D114" s="52" t="s">
        <v>15632</v>
      </c>
      <c r="E114" s="52" t="s">
        <v>72</v>
      </c>
      <c r="F114" s="52" t="s">
        <v>15618</v>
      </c>
      <c r="G114" s="52" t="s">
        <v>15614</v>
      </c>
      <c r="H114" s="52" t="n">
        <v>48</v>
      </c>
      <c r="I114" s="52" t="n">
        <v>1.409</v>
      </c>
      <c r="J114" s="52" t="n">
        <v>4.901</v>
      </c>
      <c r="K114" s="52" t="n">
        <v>948</v>
      </c>
      <c r="L114" s="52" t="n">
        <v>54.27</v>
      </c>
      <c r="M114" s="52" t="n">
        <v>730</v>
      </c>
      <c r="N114" s="52" t="s">
        <v>15637</v>
      </c>
      <c r="O114" s="52" t="s">
        <v>80</v>
      </c>
      <c r="P114" s="52" t="s">
        <v>4784</v>
      </c>
      <c r="Q114" s="52" t="s">
        <v>10061</v>
      </c>
      <c r="R114" s="55" t="n">
        <f aca="false">IF(K114=0,0,ROUND((K114-L114)/K114*100,2))</f>
        <v>94.28</v>
      </c>
      <c r="S114" s="55" t="n">
        <f aca="false">H114*K114</f>
        <v>45504</v>
      </c>
    </row>
    <row r="115" customFormat="false" ht="15" hidden="false" customHeight="true" outlineLevel="0" collapsed="false">
      <c r="A115" s="56" t="s">
        <v>3469</v>
      </c>
      <c r="B115" s="56" t="s">
        <v>15854</v>
      </c>
      <c r="C115" s="56" t="s">
        <v>15855</v>
      </c>
      <c r="D115" s="56" t="s">
        <v>15623</v>
      </c>
      <c r="E115" s="56" t="s">
        <v>69</v>
      </c>
      <c r="F115" s="56" t="s">
        <v>15644</v>
      </c>
      <c r="G115" s="56" t="s">
        <v>15619</v>
      </c>
      <c r="H115" s="56" t="n">
        <v>12</v>
      </c>
      <c r="I115" s="56" t="n">
        <v>3.904</v>
      </c>
      <c r="J115" s="56" t="n">
        <v>1.863</v>
      </c>
      <c r="K115" s="56" t="n">
        <v>394.81</v>
      </c>
      <c r="L115" s="56" t="n">
        <v>344.67</v>
      </c>
      <c r="M115" s="56" t="n">
        <v>180</v>
      </c>
      <c r="N115" s="56" t="s">
        <v>15620</v>
      </c>
      <c r="O115" s="56" t="s">
        <v>79</v>
      </c>
      <c r="P115" s="56" t="s">
        <v>2482</v>
      </c>
      <c r="Q115" s="56" t="s">
        <v>10061</v>
      </c>
      <c r="R115" s="55" t="n">
        <f aca="false">IF(K115=0,0,ROUND((K115-L115)/K115*100,2))</f>
        <v>12.7</v>
      </c>
      <c r="S115" s="55" t="n">
        <f aca="false">H115*K115</f>
        <v>4737.72</v>
      </c>
    </row>
    <row r="116" customFormat="false" ht="15" hidden="false" customHeight="true" outlineLevel="0" collapsed="false">
      <c r="A116" s="52" t="s">
        <v>881</v>
      </c>
      <c r="B116" s="52" t="s">
        <v>15856</v>
      </c>
      <c r="C116" s="52" t="s">
        <v>15774</v>
      </c>
      <c r="D116" s="52" t="s">
        <v>15632</v>
      </c>
      <c r="E116" s="52" t="s">
        <v>70</v>
      </c>
      <c r="F116" s="52" t="s">
        <v>15648</v>
      </c>
      <c r="G116" s="52" t="s">
        <v>15619</v>
      </c>
      <c r="H116" s="52" t="n">
        <v>24</v>
      </c>
      <c r="I116" s="52" t="n">
        <v>2.02</v>
      </c>
      <c r="J116" s="52" t="n">
        <v>3.265</v>
      </c>
      <c r="K116" s="52" t="n">
        <v>264.37</v>
      </c>
      <c r="L116" s="52" t="n">
        <v>76.93</v>
      </c>
      <c r="M116" s="52" t="n">
        <v>180</v>
      </c>
      <c r="N116" s="52" t="s">
        <v>15637</v>
      </c>
      <c r="O116" s="52" t="s">
        <v>80</v>
      </c>
      <c r="P116" s="52" t="s">
        <v>4215</v>
      </c>
      <c r="Q116" s="52" t="s">
        <v>10061</v>
      </c>
      <c r="R116" s="55" t="n">
        <f aca="false">IF(K116=0,0,ROUND((K116-L116)/K116*100,2))</f>
        <v>70.9</v>
      </c>
      <c r="S116" s="55" t="n">
        <f aca="false">H116*K116</f>
        <v>6344.88</v>
      </c>
    </row>
    <row r="117" customFormat="false" ht="15" hidden="false" customHeight="true" outlineLevel="0" collapsed="false">
      <c r="A117" s="56" t="s">
        <v>9646</v>
      </c>
      <c r="B117" s="56" t="s">
        <v>15857</v>
      </c>
      <c r="C117" s="56" t="s">
        <v>15756</v>
      </c>
      <c r="D117" s="56" t="s">
        <v>15660</v>
      </c>
      <c r="E117" s="56" t="s">
        <v>67</v>
      </c>
      <c r="F117" s="56" t="s">
        <v>15705</v>
      </c>
      <c r="G117" s="56" t="s">
        <v>15641</v>
      </c>
      <c r="H117" s="56" t="n">
        <v>24</v>
      </c>
      <c r="I117" s="56" t="n">
        <v>3.485</v>
      </c>
      <c r="J117" s="56" t="n">
        <v>4.993</v>
      </c>
      <c r="K117" s="56" t="n">
        <v>215.97</v>
      </c>
      <c r="L117" s="56" t="n">
        <v>90.08</v>
      </c>
      <c r="M117" s="56" t="n">
        <v>90</v>
      </c>
      <c r="N117" s="56" t="s">
        <v>15637</v>
      </c>
      <c r="O117" s="56" t="s">
        <v>78</v>
      </c>
      <c r="P117" s="56" t="s">
        <v>5444</v>
      </c>
      <c r="Q117" s="56" t="s">
        <v>10061</v>
      </c>
      <c r="R117" s="55" t="n">
        <f aca="false">IF(K117=0,0,ROUND((K117-L117)/K117*100,2))</f>
        <v>58.29</v>
      </c>
      <c r="S117" s="55" t="n">
        <f aca="false">H117*K117</f>
        <v>5183.28</v>
      </c>
    </row>
    <row r="118" customFormat="false" ht="15" hidden="false" customHeight="true" outlineLevel="0" collapsed="false">
      <c r="A118" s="52" t="s">
        <v>12382</v>
      </c>
      <c r="B118" s="52" t="s">
        <v>15858</v>
      </c>
      <c r="C118" s="52" t="s">
        <v>15859</v>
      </c>
      <c r="D118" s="52" t="s">
        <v>15657</v>
      </c>
      <c r="E118" s="52" t="s">
        <v>71</v>
      </c>
      <c r="F118" s="52" t="s">
        <v>15775</v>
      </c>
      <c r="G118" s="52" t="s">
        <v>15625</v>
      </c>
      <c r="H118" s="52" t="n">
        <v>24</v>
      </c>
      <c r="I118" s="52" t="n">
        <v>4.462</v>
      </c>
      <c r="J118" s="52" t="n">
        <v>4.264</v>
      </c>
      <c r="K118" s="52" t="n">
        <v>716.86</v>
      </c>
      <c r="L118" s="52" t="n">
        <v>557.12</v>
      </c>
      <c r="M118" s="52" t="n">
        <v>180</v>
      </c>
      <c r="N118" s="52" t="s">
        <v>15637</v>
      </c>
      <c r="O118" s="52" t="s">
        <v>80</v>
      </c>
      <c r="P118" s="52" t="s">
        <v>2246</v>
      </c>
      <c r="Q118" s="52" t="s">
        <v>10061</v>
      </c>
      <c r="R118" s="55" t="n">
        <f aca="false">IF(K118=0,0,ROUND((K118-L118)/K118*100,2))</f>
        <v>22.28</v>
      </c>
      <c r="S118" s="55" t="n">
        <f aca="false">H118*K118</f>
        <v>17204.64</v>
      </c>
    </row>
    <row r="119" customFormat="false" ht="15" hidden="false" customHeight="true" outlineLevel="0" collapsed="false">
      <c r="A119" s="56" t="s">
        <v>13150</v>
      </c>
      <c r="B119" s="56" t="s">
        <v>15860</v>
      </c>
      <c r="C119" s="56" t="s">
        <v>15704</v>
      </c>
      <c r="D119" s="56" t="s">
        <v>15617</v>
      </c>
      <c r="E119" s="56" t="s">
        <v>65</v>
      </c>
      <c r="F119" s="56" t="s">
        <v>15654</v>
      </c>
      <c r="G119" s="56" t="s">
        <v>15641</v>
      </c>
      <c r="H119" s="56" t="n">
        <v>24</v>
      </c>
      <c r="I119" s="56" t="n">
        <v>2.792</v>
      </c>
      <c r="J119" s="56" t="n">
        <v>1.876</v>
      </c>
      <c r="K119" s="56" t="n">
        <v>806.78</v>
      </c>
      <c r="L119" s="56" t="n">
        <v>335.47</v>
      </c>
      <c r="M119" s="56" t="n">
        <v>90</v>
      </c>
      <c r="N119" s="56" t="s">
        <v>15548</v>
      </c>
      <c r="O119" s="56" t="s">
        <v>79</v>
      </c>
      <c r="P119" s="56" t="s">
        <v>894</v>
      </c>
      <c r="Q119" s="56" t="s">
        <v>10066</v>
      </c>
      <c r="R119" s="55" t="n">
        <f aca="false">IF(K119=0,0,ROUND((K119-L119)/K119*100,2))</f>
        <v>58.42</v>
      </c>
      <c r="S119" s="55" t="n">
        <f aca="false">H119*K119</f>
        <v>19362.72</v>
      </c>
    </row>
    <row r="120" customFormat="false" ht="15" hidden="false" customHeight="true" outlineLevel="0" collapsed="false">
      <c r="A120" s="52" t="s">
        <v>1827</v>
      </c>
      <c r="B120" s="52" t="s">
        <v>15861</v>
      </c>
      <c r="C120" s="52" t="s">
        <v>15862</v>
      </c>
      <c r="D120" s="52" t="s">
        <v>15628</v>
      </c>
      <c r="E120" s="52" t="s">
        <v>63</v>
      </c>
      <c r="F120" s="52" t="s">
        <v>15683</v>
      </c>
      <c r="G120" s="52" t="s">
        <v>15625</v>
      </c>
      <c r="H120" s="52" t="n">
        <v>24</v>
      </c>
      <c r="I120" s="52" t="n">
        <v>3.23</v>
      </c>
      <c r="J120" s="52" t="n">
        <v>2.277</v>
      </c>
      <c r="K120" s="52" t="n">
        <v>685.83</v>
      </c>
      <c r="L120" s="52" t="n">
        <v>213.26</v>
      </c>
      <c r="M120" s="52" t="n">
        <v>180</v>
      </c>
      <c r="N120" s="52" t="s">
        <v>15548</v>
      </c>
      <c r="O120" s="52" t="s">
        <v>79</v>
      </c>
      <c r="P120" s="52" t="s">
        <v>749</v>
      </c>
      <c r="Q120" s="52" t="s">
        <v>10061</v>
      </c>
      <c r="R120" s="55" t="n">
        <f aca="false">IF(K120=0,0,ROUND((K120-L120)/K120*100,2))</f>
        <v>68.9</v>
      </c>
      <c r="S120" s="55" t="n">
        <f aca="false">H120*K120</f>
        <v>16459.92</v>
      </c>
    </row>
    <row r="121" customFormat="false" ht="15" hidden="false" customHeight="true" outlineLevel="0" collapsed="false">
      <c r="A121" s="56" t="s">
        <v>4500</v>
      </c>
      <c r="B121" s="56" t="s">
        <v>15863</v>
      </c>
      <c r="C121" s="56" t="s">
        <v>15650</v>
      </c>
      <c r="D121" s="56" t="s">
        <v>15612</v>
      </c>
      <c r="E121" s="56" t="s">
        <v>65</v>
      </c>
      <c r="F121" s="56" t="s">
        <v>15654</v>
      </c>
      <c r="G121" s="56" t="s">
        <v>15619</v>
      </c>
      <c r="H121" s="56" t="n">
        <v>24</v>
      </c>
      <c r="I121" s="56" t="n">
        <v>4.677</v>
      </c>
      <c r="J121" s="56" t="n">
        <v>1.166</v>
      </c>
      <c r="K121" s="56" t="n">
        <v>947.59</v>
      </c>
      <c r="L121" s="56" t="n">
        <v>316.15</v>
      </c>
      <c r="M121" s="56" t="n">
        <v>365</v>
      </c>
      <c r="N121" s="56" t="s">
        <v>15548</v>
      </c>
      <c r="O121" s="56" t="s">
        <v>79</v>
      </c>
      <c r="P121" s="56" t="s">
        <v>646</v>
      </c>
      <c r="Q121" s="56" t="s">
        <v>10061</v>
      </c>
      <c r="R121" s="55" t="n">
        <f aca="false">IF(K121=0,0,ROUND((K121-L121)/K121*100,2))</f>
        <v>66.64</v>
      </c>
      <c r="S121" s="55" t="n">
        <f aca="false">H121*K121</f>
        <v>22742.16</v>
      </c>
    </row>
    <row r="122" customFormat="false" ht="15" hidden="false" customHeight="true" outlineLevel="0" collapsed="false">
      <c r="A122" s="52" t="s">
        <v>4200</v>
      </c>
      <c r="B122" s="52" t="s">
        <v>15864</v>
      </c>
      <c r="C122" s="52" t="s">
        <v>15865</v>
      </c>
      <c r="D122" s="52" t="s">
        <v>15623</v>
      </c>
      <c r="E122" s="52" t="s">
        <v>67</v>
      </c>
      <c r="F122" s="52" t="s">
        <v>15629</v>
      </c>
      <c r="G122" s="52" t="s">
        <v>15625</v>
      </c>
      <c r="H122" s="52" t="n">
        <v>12</v>
      </c>
      <c r="I122" s="52" t="n">
        <v>2.979</v>
      </c>
      <c r="J122" s="52" t="n">
        <v>2.924</v>
      </c>
      <c r="K122" s="52" t="n">
        <v>187.61</v>
      </c>
      <c r="L122" s="52" t="n">
        <v>378.44</v>
      </c>
      <c r="M122" s="52" t="n">
        <v>365</v>
      </c>
      <c r="N122" s="52" t="s">
        <v>15620</v>
      </c>
      <c r="O122" s="52" t="s">
        <v>78</v>
      </c>
      <c r="P122" s="52" t="s">
        <v>3085</v>
      </c>
      <c r="Q122" s="52" t="s">
        <v>10061</v>
      </c>
      <c r="R122" s="55" t="n">
        <f aca="false">IF(K122=0,0,ROUND((K122-L122)/K122*100,2))</f>
        <v>-101.72</v>
      </c>
      <c r="S122" s="55" t="n">
        <f aca="false">H122*K122</f>
        <v>2251.32</v>
      </c>
    </row>
    <row r="123" customFormat="false" ht="15" hidden="false" customHeight="true" outlineLevel="0" collapsed="false">
      <c r="A123" s="56" t="s">
        <v>2079</v>
      </c>
      <c r="B123" s="56" t="s">
        <v>15866</v>
      </c>
      <c r="C123" s="56" t="s">
        <v>15867</v>
      </c>
      <c r="D123" s="56" t="s">
        <v>15664</v>
      </c>
      <c r="E123" s="56" t="s">
        <v>67</v>
      </c>
      <c r="F123" s="56" t="s">
        <v>15629</v>
      </c>
      <c r="G123" s="56" t="s">
        <v>15619</v>
      </c>
      <c r="H123" s="56" t="n">
        <v>48</v>
      </c>
      <c r="I123" s="56" t="n">
        <v>3.11</v>
      </c>
      <c r="J123" s="56" t="n">
        <v>0.2</v>
      </c>
      <c r="K123" s="56" t="n">
        <v>890.33</v>
      </c>
      <c r="L123" s="56" t="n">
        <v>331.89</v>
      </c>
      <c r="M123" s="56" t="n">
        <v>365</v>
      </c>
      <c r="N123" s="56" t="s">
        <v>15637</v>
      </c>
      <c r="O123" s="56" t="s">
        <v>78</v>
      </c>
      <c r="P123" s="56" t="s">
        <v>2277</v>
      </c>
      <c r="Q123" s="56" t="s">
        <v>10061</v>
      </c>
      <c r="R123" s="55" t="n">
        <f aca="false">IF(K123=0,0,ROUND((K123-L123)/K123*100,2))</f>
        <v>62.72</v>
      </c>
      <c r="S123" s="55" t="n">
        <f aca="false">H123*K123</f>
        <v>42735.84</v>
      </c>
    </row>
    <row r="124" customFormat="false" ht="15" hidden="false" customHeight="true" outlineLevel="0" collapsed="false">
      <c r="A124" s="52" t="s">
        <v>15868</v>
      </c>
      <c r="B124" s="52" t="s">
        <v>15869</v>
      </c>
      <c r="C124" s="52" t="s">
        <v>15841</v>
      </c>
      <c r="D124" s="52" t="s">
        <v>15632</v>
      </c>
      <c r="E124" s="52" t="s">
        <v>70</v>
      </c>
      <c r="F124" s="52" t="s">
        <v>15667</v>
      </c>
      <c r="G124" s="52" t="s">
        <v>15625</v>
      </c>
      <c r="H124" s="52" t="n">
        <v>48</v>
      </c>
      <c r="I124" s="52" t="n">
        <v>2.107</v>
      </c>
      <c r="J124" s="52" t="n">
        <v>2.349</v>
      </c>
      <c r="K124" s="52" t="n">
        <v>353.05</v>
      </c>
      <c r="L124" s="52" t="n">
        <v>94.76</v>
      </c>
      <c r="M124" s="52" t="n">
        <v>365</v>
      </c>
      <c r="N124" s="52" t="s">
        <v>15620</v>
      </c>
      <c r="O124" s="52" t="s">
        <v>79</v>
      </c>
      <c r="P124" s="52" t="s">
        <v>1254</v>
      </c>
      <c r="Q124" s="52" t="s">
        <v>10061</v>
      </c>
      <c r="R124" s="55" t="n">
        <f aca="false">IF(K124=0,0,ROUND((K124-L124)/K124*100,2))</f>
        <v>73.16</v>
      </c>
      <c r="S124" s="55" t="n">
        <f aca="false">H124*K124</f>
        <v>16946.4</v>
      </c>
    </row>
    <row r="125" customFormat="false" ht="15" hidden="false" customHeight="true" outlineLevel="0" collapsed="false">
      <c r="A125" s="56" t="s">
        <v>5526</v>
      </c>
      <c r="B125" s="56" t="s">
        <v>15870</v>
      </c>
      <c r="C125" s="56" t="s">
        <v>15871</v>
      </c>
      <c r="D125" s="56" t="s">
        <v>15657</v>
      </c>
      <c r="E125" s="56" t="s">
        <v>70</v>
      </c>
      <c r="F125" s="56" t="s">
        <v>15691</v>
      </c>
      <c r="G125" s="56" t="s">
        <v>15619</v>
      </c>
      <c r="H125" s="56" t="n">
        <v>6</v>
      </c>
      <c r="I125" s="56" t="n">
        <v>1.374</v>
      </c>
      <c r="J125" s="56" t="n">
        <v>1.277</v>
      </c>
      <c r="K125" s="56" t="n">
        <v>114.78</v>
      </c>
      <c r="L125" s="56" t="n">
        <v>181.23</v>
      </c>
      <c r="M125" s="56" t="n">
        <v>730</v>
      </c>
      <c r="N125" s="56" t="s">
        <v>15620</v>
      </c>
      <c r="O125" s="56" t="s">
        <v>79</v>
      </c>
      <c r="P125" s="56" t="s">
        <v>1187</v>
      </c>
      <c r="Q125" s="56" t="s">
        <v>10061</v>
      </c>
      <c r="R125" s="55" t="n">
        <f aca="false">IF(K125=0,0,ROUND((K125-L125)/K125*100,2))</f>
        <v>-57.89</v>
      </c>
      <c r="S125" s="55" t="n">
        <f aca="false">H125*K125</f>
        <v>688.68</v>
      </c>
    </row>
    <row r="126" customFormat="false" ht="15" hidden="false" customHeight="true" outlineLevel="0" collapsed="false">
      <c r="A126" s="52" t="s">
        <v>2908</v>
      </c>
      <c r="B126" s="52" t="s">
        <v>15872</v>
      </c>
      <c r="C126" s="52" t="s">
        <v>15873</v>
      </c>
      <c r="D126" s="52" t="s">
        <v>15657</v>
      </c>
      <c r="E126" s="52" t="s">
        <v>71</v>
      </c>
      <c r="F126" s="52" t="s">
        <v>15633</v>
      </c>
      <c r="G126" s="52" t="s">
        <v>15619</v>
      </c>
      <c r="H126" s="52" t="n">
        <v>48</v>
      </c>
      <c r="I126" s="52" t="n">
        <v>2.519</v>
      </c>
      <c r="J126" s="52" t="n">
        <v>1.577</v>
      </c>
      <c r="K126" s="52" t="n">
        <v>42.69</v>
      </c>
      <c r="L126" s="52" t="n">
        <v>567.69</v>
      </c>
      <c r="M126" s="52" t="n">
        <v>730</v>
      </c>
      <c r="N126" s="52" t="s">
        <v>15548</v>
      </c>
      <c r="O126" s="52" t="s">
        <v>78</v>
      </c>
      <c r="P126" s="52" t="s">
        <v>418</v>
      </c>
      <c r="Q126" s="52" t="s">
        <v>10061</v>
      </c>
      <c r="R126" s="55" t="n">
        <f aca="false">IF(K126=0,0,ROUND((K126-L126)/K126*100,2))</f>
        <v>-1229.8</v>
      </c>
      <c r="S126" s="55" t="n">
        <f aca="false">H126*K126</f>
        <v>2049.12</v>
      </c>
    </row>
    <row r="127" customFormat="false" ht="15" hidden="false" customHeight="true" outlineLevel="0" collapsed="false">
      <c r="A127" s="56" t="s">
        <v>2270</v>
      </c>
      <c r="B127" s="56" t="s">
        <v>15874</v>
      </c>
      <c r="C127" s="56" t="s">
        <v>15875</v>
      </c>
      <c r="D127" s="56" t="s">
        <v>15664</v>
      </c>
      <c r="E127" s="56" t="s">
        <v>67</v>
      </c>
      <c r="F127" s="56" t="s">
        <v>15694</v>
      </c>
      <c r="G127" s="56" t="s">
        <v>15641</v>
      </c>
      <c r="H127" s="56" t="n">
        <v>6</v>
      </c>
      <c r="I127" s="56" t="n">
        <v>4.244</v>
      </c>
      <c r="J127" s="56" t="n">
        <v>2.183</v>
      </c>
      <c r="K127" s="56" t="n">
        <v>883.92</v>
      </c>
      <c r="L127" s="56" t="n">
        <v>439.23</v>
      </c>
      <c r="M127" s="56" t="n">
        <v>730</v>
      </c>
      <c r="N127" s="56" t="s">
        <v>15637</v>
      </c>
      <c r="O127" s="56" t="s">
        <v>78</v>
      </c>
      <c r="P127" s="56" t="s">
        <v>1921</v>
      </c>
      <c r="Q127" s="56" t="s">
        <v>10061</v>
      </c>
      <c r="R127" s="55" t="n">
        <f aca="false">IF(K127=0,0,ROUND((K127-L127)/K127*100,2))</f>
        <v>50.31</v>
      </c>
      <c r="S127" s="55" t="n">
        <f aca="false">H127*K127</f>
        <v>5303.52</v>
      </c>
    </row>
    <row r="128" customFormat="false" ht="15" hidden="false" customHeight="true" outlineLevel="0" collapsed="false">
      <c r="A128" s="52" t="s">
        <v>8822</v>
      </c>
      <c r="B128" s="52" t="s">
        <v>15876</v>
      </c>
      <c r="C128" s="52" t="s">
        <v>15728</v>
      </c>
      <c r="D128" s="52" t="s">
        <v>15640</v>
      </c>
      <c r="E128" s="52" t="s">
        <v>73</v>
      </c>
      <c r="F128" s="52" t="s">
        <v>15624</v>
      </c>
      <c r="G128" s="52" t="s">
        <v>15614</v>
      </c>
      <c r="H128" s="52" t="n">
        <v>48</v>
      </c>
      <c r="I128" s="52" t="n">
        <v>2.546</v>
      </c>
      <c r="J128" s="52" t="n">
        <v>3.834</v>
      </c>
      <c r="K128" s="52" t="n">
        <v>293.85</v>
      </c>
      <c r="L128" s="52" t="n">
        <v>593.56</v>
      </c>
      <c r="M128" s="52" t="n">
        <v>90</v>
      </c>
      <c r="N128" s="52" t="s">
        <v>15548</v>
      </c>
      <c r="O128" s="52" t="s">
        <v>78</v>
      </c>
      <c r="P128" s="52" t="s">
        <v>1505</v>
      </c>
      <c r="Q128" s="52" t="s">
        <v>10061</v>
      </c>
      <c r="R128" s="55" t="n">
        <f aca="false">IF(K128=0,0,ROUND((K128-L128)/K128*100,2))</f>
        <v>-101.99</v>
      </c>
      <c r="S128" s="55" t="n">
        <f aca="false">H128*K128</f>
        <v>14104.8</v>
      </c>
    </row>
    <row r="129" customFormat="false" ht="15" hidden="false" customHeight="true" outlineLevel="0" collapsed="false">
      <c r="A129" s="56" t="s">
        <v>6744</v>
      </c>
      <c r="B129" s="56" t="s">
        <v>15877</v>
      </c>
      <c r="C129" s="56" t="s">
        <v>15878</v>
      </c>
      <c r="D129" s="56" t="s">
        <v>15657</v>
      </c>
      <c r="E129" s="56" t="s">
        <v>71</v>
      </c>
      <c r="F129" s="56" t="s">
        <v>15775</v>
      </c>
      <c r="G129" s="56" t="s">
        <v>15619</v>
      </c>
      <c r="H129" s="56" t="n">
        <v>48</v>
      </c>
      <c r="I129" s="56" t="n">
        <v>2.525</v>
      </c>
      <c r="J129" s="56" t="n">
        <v>0.274</v>
      </c>
      <c r="K129" s="56" t="n">
        <v>154.16</v>
      </c>
      <c r="L129" s="56" t="n">
        <v>206.49</v>
      </c>
      <c r="M129" s="56" t="n">
        <v>730</v>
      </c>
      <c r="N129" s="56" t="s">
        <v>15620</v>
      </c>
      <c r="O129" s="56" t="s">
        <v>79</v>
      </c>
      <c r="P129" s="56" t="s">
        <v>464</v>
      </c>
      <c r="Q129" s="56" t="s">
        <v>10061</v>
      </c>
      <c r="R129" s="55" t="n">
        <f aca="false">IF(K129=0,0,ROUND((K129-L129)/K129*100,2))</f>
        <v>-33.95</v>
      </c>
      <c r="S129" s="55" t="n">
        <f aca="false">H129*K129</f>
        <v>7399.68</v>
      </c>
    </row>
    <row r="130" customFormat="false" ht="15" hidden="false" customHeight="true" outlineLevel="0" collapsed="false">
      <c r="A130" s="52" t="s">
        <v>2810</v>
      </c>
      <c r="B130" s="52" t="s">
        <v>15879</v>
      </c>
      <c r="C130" s="52" t="s">
        <v>15880</v>
      </c>
      <c r="D130" s="52" t="s">
        <v>15657</v>
      </c>
      <c r="E130" s="52" t="s">
        <v>71</v>
      </c>
      <c r="F130" s="52" t="s">
        <v>15775</v>
      </c>
      <c r="G130" s="52" t="s">
        <v>15641</v>
      </c>
      <c r="H130" s="52" t="n">
        <v>24</v>
      </c>
      <c r="I130" s="52" t="n">
        <v>2.989</v>
      </c>
      <c r="J130" s="52" t="n">
        <v>2.561</v>
      </c>
      <c r="K130" s="52" t="n">
        <v>519.01</v>
      </c>
      <c r="L130" s="52" t="n">
        <v>299.01</v>
      </c>
      <c r="M130" s="52" t="n">
        <v>365</v>
      </c>
      <c r="N130" s="52" t="s">
        <v>15637</v>
      </c>
      <c r="O130" s="52" t="s">
        <v>78</v>
      </c>
      <c r="P130" s="52" t="s">
        <v>1097</v>
      </c>
      <c r="Q130" s="52" t="s">
        <v>10061</v>
      </c>
      <c r="R130" s="55" t="n">
        <f aca="false">IF(K130=0,0,ROUND((K130-L130)/K130*100,2))</f>
        <v>42.39</v>
      </c>
      <c r="S130" s="55" t="n">
        <f aca="false">H130*K130</f>
        <v>12456.24</v>
      </c>
    </row>
    <row r="131" customFormat="false" ht="15" hidden="false" customHeight="true" outlineLevel="0" collapsed="false">
      <c r="A131" s="56" t="s">
        <v>478</v>
      </c>
      <c r="B131" s="56" t="s">
        <v>15881</v>
      </c>
      <c r="C131" s="56" t="s">
        <v>15793</v>
      </c>
      <c r="D131" s="56" t="s">
        <v>15612</v>
      </c>
      <c r="E131" s="56" t="s">
        <v>63</v>
      </c>
      <c r="F131" s="56" t="s">
        <v>15636</v>
      </c>
      <c r="G131" s="56" t="s">
        <v>15614</v>
      </c>
      <c r="H131" s="56" t="n">
        <v>6</v>
      </c>
      <c r="I131" s="56" t="n">
        <v>3.005</v>
      </c>
      <c r="J131" s="56" t="n">
        <v>1.364</v>
      </c>
      <c r="K131" s="56" t="n">
        <v>661.82</v>
      </c>
      <c r="L131" s="56" t="n">
        <v>583.51</v>
      </c>
      <c r="M131" s="56" t="n">
        <v>180</v>
      </c>
      <c r="N131" s="56" t="s">
        <v>15620</v>
      </c>
      <c r="O131" s="56" t="s">
        <v>78</v>
      </c>
      <c r="P131" s="56" t="s">
        <v>6550</v>
      </c>
      <c r="Q131" s="56" t="s">
        <v>10061</v>
      </c>
      <c r="R131" s="55" t="n">
        <f aca="false">IF(K131=0,0,ROUND((K131-L131)/K131*100,2))</f>
        <v>11.83</v>
      </c>
      <c r="S131" s="55" t="n">
        <f aca="false">H131*K131</f>
        <v>3970.92</v>
      </c>
    </row>
    <row r="132" customFormat="false" ht="15" hidden="false" customHeight="true" outlineLevel="0" collapsed="false">
      <c r="A132" s="52" t="s">
        <v>3854</v>
      </c>
      <c r="B132" s="52" t="s">
        <v>15882</v>
      </c>
      <c r="C132" s="52" t="s">
        <v>15883</v>
      </c>
      <c r="D132" s="52" t="s">
        <v>15628</v>
      </c>
      <c r="E132" s="52" t="s">
        <v>63</v>
      </c>
      <c r="F132" s="52" t="s">
        <v>15683</v>
      </c>
      <c r="G132" s="52" t="s">
        <v>15619</v>
      </c>
      <c r="H132" s="52" t="n">
        <v>6</v>
      </c>
      <c r="I132" s="52" t="n">
        <v>0.994</v>
      </c>
      <c r="J132" s="52" t="n">
        <v>2.233</v>
      </c>
      <c r="K132" s="52" t="n">
        <v>429.99</v>
      </c>
      <c r="L132" s="52" t="n">
        <v>253.65</v>
      </c>
      <c r="M132" s="52" t="n">
        <v>180</v>
      </c>
      <c r="N132" s="52" t="s">
        <v>15637</v>
      </c>
      <c r="O132" s="52" t="s">
        <v>80</v>
      </c>
      <c r="P132" s="52" t="s">
        <v>5049</v>
      </c>
      <c r="Q132" s="52" t="s">
        <v>10061</v>
      </c>
      <c r="R132" s="55" t="n">
        <f aca="false">IF(K132=0,0,ROUND((K132-L132)/K132*100,2))</f>
        <v>41.01</v>
      </c>
      <c r="S132" s="55" t="n">
        <f aca="false">H132*K132</f>
        <v>2579.94</v>
      </c>
    </row>
    <row r="133" customFormat="false" ht="15" hidden="false" customHeight="true" outlineLevel="0" collapsed="false">
      <c r="A133" s="56" t="s">
        <v>2350</v>
      </c>
      <c r="B133" s="56" t="s">
        <v>15884</v>
      </c>
      <c r="C133" s="56" t="s">
        <v>15885</v>
      </c>
      <c r="D133" s="56" t="s">
        <v>15623</v>
      </c>
      <c r="E133" s="56" t="s">
        <v>73</v>
      </c>
      <c r="F133" s="56" t="s">
        <v>15825</v>
      </c>
      <c r="G133" s="56" t="s">
        <v>15614</v>
      </c>
      <c r="H133" s="56" t="n">
        <v>48</v>
      </c>
      <c r="I133" s="56" t="n">
        <v>2.651</v>
      </c>
      <c r="J133" s="56" t="n">
        <v>1.603</v>
      </c>
      <c r="K133" s="56" t="n">
        <v>189.55</v>
      </c>
      <c r="L133" s="56" t="n">
        <v>548.15</v>
      </c>
      <c r="M133" s="56" t="n">
        <v>365</v>
      </c>
      <c r="N133" s="56" t="s">
        <v>15620</v>
      </c>
      <c r="O133" s="56" t="s">
        <v>79</v>
      </c>
      <c r="P133" s="56" t="s">
        <v>2218</v>
      </c>
      <c r="Q133" s="56" t="s">
        <v>10066</v>
      </c>
      <c r="R133" s="55" t="n">
        <f aca="false">IF(K133=0,0,ROUND((K133-L133)/K133*100,2))</f>
        <v>-189.18</v>
      </c>
      <c r="S133" s="55" t="n">
        <f aca="false">H133*K133</f>
        <v>9098.4</v>
      </c>
    </row>
    <row r="134" customFormat="false" ht="15" hidden="false" customHeight="true" outlineLevel="0" collapsed="false">
      <c r="A134" s="52" t="s">
        <v>13568</v>
      </c>
      <c r="B134" s="52" t="s">
        <v>15886</v>
      </c>
      <c r="C134" s="52" t="s">
        <v>15738</v>
      </c>
      <c r="D134" s="52" t="s">
        <v>15617</v>
      </c>
      <c r="E134" s="52" t="s">
        <v>73</v>
      </c>
      <c r="F134" s="52" t="s">
        <v>15624</v>
      </c>
      <c r="G134" s="52" t="s">
        <v>15614</v>
      </c>
      <c r="H134" s="52" t="n">
        <v>24</v>
      </c>
      <c r="I134" s="52" t="n">
        <v>3.867</v>
      </c>
      <c r="J134" s="52" t="n">
        <v>3.539</v>
      </c>
      <c r="K134" s="52" t="n">
        <v>695.74</v>
      </c>
      <c r="L134" s="52" t="n">
        <v>298.51</v>
      </c>
      <c r="M134" s="52" t="n">
        <v>730</v>
      </c>
      <c r="N134" s="52" t="s">
        <v>15637</v>
      </c>
      <c r="O134" s="52" t="s">
        <v>80</v>
      </c>
      <c r="P134" s="52" t="s">
        <v>3919</v>
      </c>
      <c r="Q134" s="52" t="s">
        <v>10061</v>
      </c>
      <c r="R134" s="55" t="n">
        <f aca="false">IF(K134=0,0,ROUND((K134-L134)/K134*100,2))</f>
        <v>57.09</v>
      </c>
      <c r="S134" s="55" t="n">
        <f aca="false">H134*K134</f>
        <v>16697.76</v>
      </c>
    </row>
    <row r="135" customFormat="false" ht="15" hidden="false" customHeight="true" outlineLevel="0" collapsed="false">
      <c r="A135" s="56" t="s">
        <v>5359</v>
      </c>
      <c r="B135" s="56" t="s">
        <v>15887</v>
      </c>
      <c r="C135" s="56" t="s">
        <v>15888</v>
      </c>
      <c r="D135" s="56" t="s">
        <v>15612</v>
      </c>
      <c r="E135" s="56" t="s">
        <v>63</v>
      </c>
      <c r="F135" s="56" t="s">
        <v>15683</v>
      </c>
      <c r="G135" s="56" t="s">
        <v>15614</v>
      </c>
      <c r="H135" s="56" t="n">
        <v>24</v>
      </c>
      <c r="I135" s="56" t="n">
        <v>0.258</v>
      </c>
      <c r="J135" s="56" t="n">
        <v>4.779</v>
      </c>
      <c r="K135" s="56" t="n">
        <v>97.37</v>
      </c>
      <c r="L135" s="56" t="n">
        <v>555.17</v>
      </c>
      <c r="M135" s="56" t="n">
        <v>365</v>
      </c>
      <c r="N135" s="56" t="s">
        <v>15620</v>
      </c>
      <c r="O135" s="56" t="s">
        <v>79</v>
      </c>
      <c r="P135" s="56" t="s">
        <v>3150</v>
      </c>
      <c r="Q135" s="56" t="s">
        <v>10061</v>
      </c>
      <c r="R135" s="55" t="n">
        <f aca="false">IF(K135=0,0,ROUND((K135-L135)/K135*100,2))</f>
        <v>-470.17</v>
      </c>
      <c r="S135" s="55" t="n">
        <f aca="false">H135*K135</f>
        <v>2336.88</v>
      </c>
    </row>
    <row r="136" customFormat="false" ht="15" hidden="false" customHeight="true" outlineLevel="0" collapsed="false">
      <c r="A136" s="52" t="s">
        <v>5302</v>
      </c>
      <c r="B136" s="52" t="s">
        <v>15889</v>
      </c>
      <c r="C136" s="52" t="s">
        <v>15890</v>
      </c>
      <c r="D136" s="52" t="s">
        <v>15628</v>
      </c>
      <c r="E136" s="52" t="s">
        <v>67</v>
      </c>
      <c r="F136" s="52" t="s">
        <v>15705</v>
      </c>
      <c r="G136" s="52" t="s">
        <v>15614</v>
      </c>
      <c r="H136" s="52" t="n">
        <v>6</v>
      </c>
      <c r="I136" s="52" t="n">
        <v>3.098</v>
      </c>
      <c r="J136" s="52" t="n">
        <v>2.955</v>
      </c>
      <c r="K136" s="52" t="n">
        <v>257.37</v>
      </c>
      <c r="L136" s="52" t="n">
        <v>405.2</v>
      </c>
      <c r="M136" s="52" t="n">
        <v>180</v>
      </c>
      <c r="N136" s="52" t="s">
        <v>15620</v>
      </c>
      <c r="O136" s="52" t="s">
        <v>78</v>
      </c>
      <c r="P136" s="52" t="s">
        <v>1833</v>
      </c>
      <c r="Q136" s="52" t="s">
        <v>10061</v>
      </c>
      <c r="R136" s="55" t="n">
        <f aca="false">IF(K136=0,0,ROUND((K136-L136)/K136*100,2))</f>
        <v>-57.44</v>
      </c>
      <c r="S136" s="55" t="n">
        <f aca="false">H136*K136</f>
        <v>1544.22</v>
      </c>
    </row>
    <row r="137" customFormat="false" ht="15" hidden="false" customHeight="true" outlineLevel="0" collapsed="false">
      <c r="A137" s="56" t="s">
        <v>7280</v>
      </c>
      <c r="B137" s="56" t="s">
        <v>15891</v>
      </c>
      <c r="C137" s="56" t="s">
        <v>15892</v>
      </c>
      <c r="D137" s="56" t="s">
        <v>15675</v>
      </c>
      <c r="E137" s="56" t="s">
        <v>71</v>
      </c>
      <c r="F137" s="56" t="s">
        <v>15651</v>
      </c>
      <c r="G137" s="56" t="s">
        <v>15641</v>
      </c>
      <c r="H137" s="56" t="n">
        <v>12</v>
      </c>
      <c r="I137" s="56" t="n">
        <v>0.076</v>
      </c>
      <c r="J137" s="56" t="n">
        <v>2.774</v>
      </c>
      <c r="K137" s="56" t="n">
        <v>929.59</v>
      </c>
      <c r="L137" s="56" t="n">
        <v>250.08</v>
      </c>
      <c r="M137" s="56" t="n">
        <v>730</v>
      </c>
      <c r="N137" s="56" t="s">
        <v>15637</v>
      </c>
      <c r="O137" s="56" t="s">
        <v>80</v>
      </c>
      <c r="P137" s="56" t="s">
        <v>329</v>
      </c>
      <c r="Q137" s="56" t="s">
        <v>10061</v>
      </c>
      <c r="R137" s="55" t="n">
        <f aca="false">IF(K137=0,0,ROUND((K137-L137)/K137*100,2))</f>
        <v>73.1</v>
      </c>
      <c r="S137" s="55" t="n">
        <f aca="false">H137*K137</f>
        <v>11155.08</v>
      </c>
    </row>
    <row r="138" customFormat="false" ht="15" hidden="false" customHeight="true" outlineLevel="0" collapsed="false">
      <c r="A138" s="52" t="s">
        <v>2338</v>
      </c>
      <c r="B138" s="52" t="s">
        <v>15893</v>
      </c>
      <c r="C138" s="52" t="s">
        <v>15894</v>
      </c>
      <c r="D138" s="52" t="s">
        <v>15657</v>
      </c>
      <c r="E138" s="52" t="s">
        <v>67</v>
      </c>
      <c r="F138" s="52" t="s">
        <v>15705</v>
      </c>
      <c r="G138" s="52" t="s">
        <v>15625</v>
      </c>
      <c r="H138" s="52" t="n">
        <v>12</v>
      </c>
      <c r="I138" s="52" t="n">
        <v>2.699</v>
      </c>
      <c r="J138" s="52" t="n">
        <v>3.629</v>
      </c>
      <c r="K138" s="52" t="n">
        <v>937</v>
      </c>
      <c r="L138" s="52" t="n">
        <v>548.81</v>
      </c>
      <c r="M138" s="52" t="n">
        <v>180</v>
      </c>
      <c r="N138" s="52" t="s">
        <v>15637</v>
      </c>
      <c r="O138" s="52" t="s">
        <v>78</v>
      </c>
      <c r="P138" s="52" t="s">
        <v>979</v>
      </c>
      <c r="Q138" s="52" t="s">
        <v>10066</v>
      </c>
      <c r="R138" s="55" t="n">
        <f aca="false">IF(K138=0,0,ROUND((K138-L138)/K138*100,2))</f>
        <v>41.43</v>
      </c>
      <c r="S138" s="55" t="n">
        <f aca="false">H138*K138</f>
        <v>11244</v>
      </c>
    </row>
    <row r="139" customFormat="false" ht="15" hidden="false" customHeight="true" outlineLevel="0" collapsed="false">
      <c r="A139" s="56" t="s">
        <v>3464</v>
      </c>
      <c r="B139" s="56" t="s">
        <v>15895</v>
      </c>
      <c r="C139" s="56" t="s">
        <v>15833</v>
      </c>
      <c r="D139" s="56" t="s">
        <v>15632</v>
      </c>
      <c r="E139" s="56" t="s">
        <v>65</v>
      </c>
      <c r="F139" s="56" t="s">
        <v>15654</v>
      </c>
      <c r="G139" s="56" t="s">
        <v>15614</v>
      </c>
      <c r="H139" s="56" t="n">
        <v>6</v>
      </c>
      <c r="I139" s="56" t="n">
        <v>1.527</v>
      </c>
      <c r="J139" s="56" t="n">
        <v>3.034</v>
      </c>
      <c r="K139" s="56" t="n">
        <v>928.96</v>
      </c>
      <c r="L139" s="56" t="n">
        <v>207.67</v>
      </c>
      <c r="M139" s="56" t="n">
        <v>730</v>
      </c>
      <c r="N139" s="56" t="s">
        <v>15620</v>
      </c>
      <c r="O139" s="56" t="s">
        <v>80</v>
      </c>
      <c r="P139" s="56" t="s">
        <v>4221</v>
      </c>
      <c r="Q139" s="56" t="s">
        <v>10066</v>
      </c>
      <c r="R139" s="55" t="n">
        <f aca="false">IF(K139=0,0,ROUND((K139-L139)/K139*100,2))</f>
        <v>77.64</v>
      </c>
      <c r="S139" s="55" t="n">
        <f aca="false">H139*K139</f>
        <v>5573.76</v>
      </c>
    </row>
    <row r="140" customFormat="false" ht="15" hidden="false" customHeight="true" outlineLevel="0" collapsed="false">
      <c r="A140" s="52" t="s">
        <v>3445</v>
      </c>
      <c r="B140" s="52" t="s">
        <v>15896</v>
      </c>
      <c r="C140" s="52" t="s">
        <v>15897</v>
      </c>
      <c r="D140" s="52" t="s">
        <v>15623</v>
      </c>
      <c r="E140" s="52" t="s">
        <v>69</v>
      </c>
      <c r="F140" s="52" t="s">
        <v>15644</v>
      </c>
      <c r="G140" s="52" t="s">
        <v>15619</v>
      </c>
      <c r="H140" s="52" t="n">
        <v>24</v>
      </c>
      <c r="I140" s="52" t="n">
        <v>0.854</v>
      </c>
      <c r="J140" s="52" t="n">
        <v>2.322</v>
      </c>
      <c r="K140" s="52" t="n">
        <v>271.86</v>
      </c>
      <c r="L140" s="52" t="n">
        <v>119.86</v>
      </c>
      <c r="M140" s="52" t="n">
        <v>365</v>
      </c>
      <c r="N140" s="52" t="s">
        <v>15637</v>
      </c>
      <c r="O140" s="52" t="s">
        <v>80</v>
      </c>
      <c r="P140" s="52" t="s">
        <v>1766</v>
      </c>
      <c r="Q140" s="52" t="s">
        <v>10061</v>
      </c>
      <c r="R140" s="55" t="n">
        <f aca="false">IF(K140=0,0,ROUND((K140-L140)/K140*100,2))</f>
        <v>55.91</v>
      </c>
      <c r="S140" s="55" t="n">
        <f aca="false">H140*K140</f>
        <v>6524.64</v>
      </c>
    </row>
    <row r="141" customFormat="false" ht="15" hidden="false" customHeight="true" outlineLevel="0" collapsed="false">
      <c r="A141" s="56" t="s">
        <v>845</v>
      </c>
      <c r="B141" s="56" t="s">
        <v>15898</v>
      </c>
      <c r="C141" s="56" t="s">
        <v>15899</v>
      </c>
      <c r="D141" s="56" t="s">
        <v>15640</v>
      </c>
      <c r="E141" s="56" t="s">
        <v>63</v>
      </c>
      <c r="F141" s="56" t="s">
        <v>15683</v>
      </c>
      <c r="G141" s="56" t="s">
        <v>15614</v>
      </c>
      <c r="H141" s="56" t="n">
        <v>48</v>
      </c>
      <c r="I141" s="56" t="n">
        <v>3.363</v>
      </c>
      <c r="J141" s="56" t="n">
        <v>0.965</v>
      </c>
      <c r="K141" s="56" t="n">
        <v>157.66</v>
      </c>
      <c r="L141" s="56" t="n">
        <v>200.92</v>
      </c>
      <c r="M141" s="56" t="n">
        <v>180</v>
      </c>
      <c r="N141" s="56" t="s">
        <v>15548</v>
      </c>
      <c r="O141" s="56" t="s">
        <v>79</v>
      </c>
      <c r="P141" s="56" t="s">
        <v>1349</v>
      </c>
      <c r="Q141" s="56" t="s">
        <v>10061</v>
      </c>
      <c r="R141" s="55" t="n">
        <f aca="false">IF(K141=0,0,ROUND((K141-L141)/K141*100,2))</f>
        <v>-27.44</v>
      </c>
      <c r="S141" s="55" t="n">
        <f aca="false">H141*K141</f>
        <v>7567.68</v>
      </c>
    </row>
    <row r="142" customFormat="false" ht="15" hidden="false" customHeight="true" outlineLevel="0" collapsed="false">
      <c r="A142" s="52" t="s">
        <v>490</v>
      </c>
      <c r="B142" s="52" t="s">
        <v>15900</v>
      </c>
      <c r="C142" s="52" t="s">
        <v>15732</v>
      </c>
      <c r="D142" s="52" t="s">
        <v>15632</v>
      </c>
      <c r="E142" s="52" t="s">
        <v>67</v>
      </c>
      <c r="F142" s="52" t="s">
        <v>15629</v>
      </c>
      <c r="G142" s="52" t="s">
        <v>15614</v>
      </c>
      <c r="H142" s="52" t="n">
        <v>6</v>
      </c>
      <c r="I142" s="52" t="n">
        <v>1.345</v>
      </c>
      <c r="J142" s="52" t="n">
        <v>1.83</v>
      </c>
      <c r="K142" s="52" t="n">
        <v>251.34</v>
      </c>
      <c r="L142" s="52" t="n">
        <v>403.99</v>
      </c>
      <c r="M142" s="52" t="n">
        <v>730</v>
      </c>
      <c r="N142" s="52" t="s">
        <v>15637</v>
      </c>
      <c r="O142" s="52" t="s">
        <v>78</v>
      </c>
      <c r="P142" s="52" t="s">
        <v>5374</v>
      </c>
      <c r="Q142" s="52" t="s">
        <v>10061</v>
      </c>
      <c r="R142" s="55" t="n">
        <f aca="false">IF(K142=0,0,ROUND((K142-L142)/K142*100,2))</f>
        <v>-60.73</v>
      </c>
      <c r="S142" s="55" t="n">
        <f aca="false">H142*K142</f>
        <v>1508.04</v>
      </c>
    </row>
    <row r="143" customFormat="false" ht="15" hidden="false" customHeight="true" outlineLevel="0" collapsed="false">
      <c r="A143" s="56" t="s">
        <v>2445</v>
      </c>
      <c r="B143" s="56" t="s">
        <v>15901</v>
      </c>
      <c r="C143" s="56" t="s">
        <v>15696</v>
      </c>
      <c r="D143" s="56" t="s">
        <v>15612</v>
      </c>
      <c r="E143" s="56" t="s">
        <v>67</v>
      </c>
      <c r="F143" s="56" t="s">
        <v>15705</v>
      </c>
      <c r="G143" s="56" t="s">
        <v>15619</v>
      </c>
      <c r="H143" s="56" t="n">
        <v>12</v>
      </c>
      <c r="I143" s="56" t="n">
        <v>2.417</v>
      </c>
      <c r="J143" s="56" t="n">
        <v>2.302</v>
      </c>
      <c r="K143" s="56" t="n">
        <v>988.07</v>
      </c>
      <c r="L143" s="56" t="n">
        <v>230.44</v>
      </c>
      <c r="M143" s="56" t="n">
        <v>730</v>
      </c>
      <c r="N143" s="56" t="s">
        <v>15620</v>
      </c>
      <c r="O143" s="56" t="s">
        <v>80</v>
      </c>
      <c r="P143" s="56" t="s">
        <v>1538</v>
      </c>
      <c r="Q143" s="56" t="s">
        <v>10061</v>
      </c>
      <c r="R143" s="55" t="n">
        <f aca="false">IF(K143=0,0,ROUND((K143-L143)/K143*100,2))</f>
        <v>76.68</v>
      </c>
      <c r="S143" s="55" t="n">
        <f aca="false">H143*K143</f>
        <v>11856.84</v>
      </c>
    </row>
    <row r="144" customFormat="false" ht="15" hidden="false" customHeight="true" outlineLevel="0" collapsed="false">
      <c r="A144" s="52" t="s">
        <v>1085</v>
      </c>
      <c r="B144" s="52" t="s">
        <v>15902</v>
      </c>
      <c r="C144" s="52" t="s">
        <v>15903</v>
      </c>
      <c r="D144" s="52" t="s">
        <v>15640</v>
      </c>
      <c r="E144" s="52" t="s">
        <v>70</v>
      </c>
      <c r="F144" s="52" t="s">
        <v>15648</v>
      </c>
      <c r="G144" s="52" t="s">
        <v>15641</v>
      </c>
      <c r="H144" s="52" t="n">
        <v>24</v>
      </c>
      <c r="I144" s="52" t="n">
        <v>0.437</v>
      </c>
      <c r="J144" s="52" t="n">
        <v>2.843</v>
      </c>
      <c r="K144" s="52" t="n">
        <v>80.46</v>
      </c>
      <c r="L144" s="52" t="n">
        <v>333.11</v>
      </c>
      <c r="M144" s="52" t="n">
        <v>180</v>
      </c>
      <c r="N144" s="52" t="s">
        <v>15620</v>
      </c>
      <c r="O144" s="52" t="s">
        <v>80</v>
      </c>
      <c r="P144" s="52" t="s">
        <v>2551</v>
      </c>
      <c r="Q144" s="52" t="s">
        <v>10061</v>
      </c>
      <c r="R144" s="55" t="n">
        <f aca="false">IF(K144=0,0,ROUND((K144-L144)/K144*100,2))</f>
        <v>-314.01</v>
      </c>
      <c r="S144" s="55" t="n">
        <f aca="false">H144*K144</f>
        <v>1931.04</v>
      </c>
    </row>
    <row r="145" customFormat="false" ht="15" hidden="false" customHeight="true" outlineLevel="0" collapsed="false">
      <c r="A145" s="56" t="s">
        <v>1164</v>
      </c>
      <c r="B145" s="56" t="s">
        <v>15904</v>
      </c>
      <c r="C145" s="56" t="s">
        <v>15905</v>
      </c>
      <c r="D145" s="56" t="s">
        <v>15657</v>
      </c>
      <c r="E145" s="56" t="s">
        <v>69</v>
      </c>
      <c r="F145" s="56" t="s">
        <v>15661</v>
      </c>
      <c r="G145" s="56" t="s">
        <v>15619</v>
      </c>
      <c r="H145" s="56" t="n">
        <v>48</v>
      </c>
      <c r="I145" s="56" t="n">
        <v>0.5</v>
      </c>
      <c r="J145" s="56" t="n">
        <v>2.576</v>
      </c>
      <c r="K145" s="56" t="n">
        <v>811.71</v>
      </c>
      <c r="L145" s="56" t="n">
        <v>277.53</v>
      </c>
      <c r="M145" s="56" t="n">
        <v>730</v>
      </c>
      <c r="N145" s="56" t="s">
        <v>15637</v>
      </c>
      <c r="O145" s="56" t="s">
        <v>80</v>
      </c>
      <c r="P145" s="56" t="s">
        <v>2375</v>
      </c>
      <c r="Q145" s="56" t="s">
        <v>10066</v>
      </c>
      <c r="R145" s="55" t="n">
        <f aca="false">IF(K145=0,0,ROUND((K145-L145)/K145*100,2))</f>
        <v>65.81</v>
      </c>
      <c r="S145" s="55" t="n">
        <f aca="false">H145*K145</f>
        <v>38962.08</v>
      </c>
    </row>
    <row r="146" customFormat="false" ht="15" hidden="false" customHeight="true" outlineLevel="0" collapsed="false">
      <c r="A146" s="52" t="s">
        <v>2042</v>
      </c>
      <c r="B146" s="52" t="s">
        <v>15906</v>
      </c>
      <c r="C146" s="52" t="s">
        <v>15907</v>
      </c>
      <c r="D146" s="52" t="s">
        <v>15660</v>
      </c>
      <c r="E146" s="52" t="s">
        <v>72</v>
      </c>
      <c r="F146" s="52" t="s">
        <v>15613</v>
      </c>
      <c r="G146" s="52" t="s">
        <v>15614</v>
      </c>
      <c r="H146" s="52" t="n">
        <v>12</v>
      </c>
      <c r="I146" s="52" t="n">
        <v>2.913</v>
      </c>
      <c r="J146" s="52" t="n">
        <v>0.274</v>
      </c>
      <c r="K146" s="52" t="n">
        <v>357.29</v>
      </c>
      <c r="L146" s="52" t="n">
        <v>47.62</v>
      </c>
      <c r="M146" s="52" t="n">
        <v>90</v>
      </c>
      <c r="N146" s="52" t="s">
        <v>15548</v>
      </c>
      <c r="O146" s="52" t="s">
        <v>79</v>
      </c>
      <c r="P146" s="52" t="s">
        <v>4884</v>
      </c>
      <c r="Q146" s="52" t="s">
        <v>10061</v>
      </c>
      <c r="R146" s="55" t="n">
        <f aca="false">IF(K146=0,0,ROUND((K146-L146)/K146*100,2))</f>
        <v>86.67</v>
      </c>
      <c r="S146" s="55" t="n">
        <f aca="false">H146*K146</f>
        <v>4287.48</v>
      </c>
    </row>
    <row r="147" customFormat="false" ht="15" hidden="false" customHeight="true" outlineLevel="0" collapsed="false">
      <c r="A147" s="56" t="s">
        <v>5485</v>
      </c>
      <c r="B147" s="56" t="s">
        <v>15908</v>
      </c>
      <c r="C147" s="56" t="s">
        <v>15909</v>
      </c>
      <c r="D147" s="56" t="s">
        <v>15675</v>
      </c>
      <c r="E147" s="56" t="s">
        <v>65</v>
      </c>
      <c r="F147" s="56" t="s">
        <v>15761</v>
      </c>
      <c r="G147" s="56" t="s">
        <v>15641</v>
      </c>
      <c r="H147" s="56" t="n">
        <v>48</v>
      </c>
      <c r="I147" s="56" t="n">
        <v>2.27</v>
      </c>
      <c r="J147" s="56" t="n">
        <v>4.59</v>
      </c>
      <c r="K147" s="56" t="n">
        <v>389.57</v>
      </c>
      <c r="L147" s="56" t="n">
        <v>57.35</v>
      </c>
      <c r="M147" s="56" t="n">
        <v>180</v>
      </c>
      <c r="N147" s="56" t="s">
        <v>15620</v>
      </c>
      <c r="O147" s="56" t="s">
        <v>79</v>
      </c>
      <c r="P147" s="56" t="s">
        <v>493</v>
      </c>
      <c r="Q147" s="56" t="s">
        <v>10061</v>
      </c>
      <c r="R147" s="55" t="n">
        <f aca="false">IF(K147=0,0,ROUND((K147-L147)/K147*100,2))</f>
        <v>85.28</v>
      </c>
      <c r="S147" s="55" t="n">
        <f aca="false">H147*K147</f>
        <v>18699.36</v>
      </c>
    </row>
    <row r="148" customFormat="false" ht="15" hidden="false" customHeight="true" outlineLevel="0" collapsed="false">
      <c r="A148" s="52" t="s">
        <v>1781</v>
      </c>
      <c r="B148" s="52" t="s">
        <v>15910</v>
      </c>
      <c r="C148" s="52" t="s">
        <v>15911</v>
      </c>
      <c r="D148" s="52" t="s">
        <v>15628</v>
      </c>
      <c r="E148" s="52" t="s">
        <v>63</v>
      </c>
      <c r="F148" s="52" t="s">
        <v>15636</v>
      </c>
      <c r="G148" s="52" t="s">
        <v>15619</v>
      </c>
      <c r="H148" s="52" t="n">
        <v>12</v>
      </c>
      <c r="I148" s="52" t="n">
        <v>4.182</v>
      </c>
      <c r="J148" s="52" t="n">
        <v>3.793</v>
      </c>
      <c r="K148" s="52" t="n">
        <v>977.94</v>
      </c>
      <c r="L148" s="52" t="n">
        <v>283.17</v>
      </c>
      <c r="M148" s="52" t="n">
        <v>730</v>
      </c>
      <c r="N148" s="52" t="s">
        <v>15620</v>
      </c>
      <c r="O148" s="52" t="s">
        <v>79</v>
      </c>
      <c r="P148" s="52" t="s">
        <v>5553</v>
      </c>
      <c r="Q148" s="52" t="s">
        <v>10061</v>
      </c>
      <c r="R148" s="55" t="n">
        <f aca="false">IF(K148=0,0,ROUND((K148-L148)/K148*100,2))</f>
        <v>71.04</v>
      </c>
      <c r="S148" s="55" t="n">
        <f aca="false">H148*K148</f>
        <v>11735.28</v>
      </c>
    </row>
    <row r="149" customFormat="false" ht="15" hidden="false" customHeight="true" outlineLevel="0" collapsed="false">
      <c r="A149" s="56" t="s">
        <v>8204</v>
      </c>
      <c r="B149" s="56" t="s">
        <v>15912</v>
      </c>
      <c r="C149" s="56" t="s">
        <v>15913</v>
      </c>
      <c r="D149" s="56" t="s">
        <v>15632</v>
      </c>
      <c r="E149" s="56" t="s">
        <v>71</v>
      </c>
      <c r="F149" s="56" t="s">
        <v>15651</v>
      </c>
      <c r="G149" s="56" t="s">
        <v>15614</v>
      </c>
      <c r="H149" s="56" t="n">
        <v>6</v>
      </c>
      <c r="I149" s="56" t="n">
        <v>0.209</v>
      </c>
      <c r="J149" s="56" t="n">
        <v>3.318</v>
      </c>
      <c r="K149" s="56" t="n">
        <v>622.01</v>
      </c>
      <c r="L149" s="56" t="n">
        <v>562.38</v>
      </c>
      <c r="M149" s="56" t="n">
        <v>90</v>
      </c>
      <c r="N149" s="56" t="s">
        <v>15548</v>
      </c>
      <c r="O149" s="56" t="s">
        <v>78</v>
      </c>
      <c r="P149" s="56" t="s">
        <v>1388</v>
      </c>
      <c r="Q149" s="56" t="s">
        <v>10061</v>
      </c>
      <c r="R149" s="55" t="n">
        <f aca="false">IF(K149=0,0,ROUND((K149-L149)/K149*100,2))</f>
        <v>9.59</v>
      </c>
      <c r="S149" s="55" t="n">
        <f aca="false">H149*K149</f>
        <v>3732.06</v>
      </c>
    </row>
    <row r="150" customFormat="false" ht="15" hidden="false" customHeight="true" outlineLevel="0" collapsed="false">
      <c r="A150" s="52" t="s">
        <v>3824</v>
      </c>
      <c r="B150" s="52" t="s">
        <v>15914</v>
      </c>
      <c r="C150" s="52" t="s">
        <v>15800</v>
      </c>
      <c r="D150" s="52" t="s">
        <v>15640</v>
      </c>
      <c r="E150" s="52" t="s">
        <v>72</v>
      </c>
      <c r="F150" s="52" t="s">
        <v>15613</v>
      </c>
      <c r="G150" s="52" t="s">
        <v>15625</v>
      </c>
      <c r="H150" s="52" t="n">
        <v>6</v>
      </c>
      <c r="I150" s="52" t="n">
        <v>2.041</v>
      </c>
      <c r="J150" s="52" t="n">
        <v>1.21</v>
      </c>
      <c r="K150" s="52" t="n">
        <v>232.71</v>
      </c>
      <c r="L150" s="52" t="n">
        <v>519.6</v>
      </c>
      <c r="M150" s="52" t="n">
        <v>90</v>
      </c>
      <c r="N150" s="52" t="s">
        <v>15548</v>
      </c>
      <c r="O150" s="52" t="s">
        <v>80</v>
      </c>
      <c r="P150" s="52" t="s">
        <v>729</v>
      </c>
      <c r="Q150" s="52" t="s">
        <v>10061</v>
      </c>
      <c r="R150" s="55" t="n">
        <f aca="false">IF(K150=0,0,ROUND((K150-L150)/K150*100,2))</f>
        <v>-123.28</v>
      </c>
      <c r="S150" s="55" t="n">
        <f aca="false">H150*K150</f>
        <v>1396.26</v>
      </c>
    </row>
    <row r="151" customFormat="false" ht="15" hidden="false" customHeight="true" outlineLevel="0" collapsed="false">
      <c r="A151" s="56" t="s">
        <v>2135</v>
      </c>
      <c r="B151" s="56" t="s">
        <v>15915</v>
      </c>
      <c r="C151" s="56" t="s">
        <v>15916</v>
      </c>
      <c r="D151" s="56" t="s">
        <v>15640</v>
      </c>
      <c r="E151" s="56" t="s">
        <v>71</v>
      </c>
      <c r="F151" s="56" t="s">
        <v>15651</v>
      </c>
      <c r="G151" s="56" t="s">
        <v>15614</v>
      </c>
      <c r="H151" s="56" t="n">
        <v>24</v>
      </c>
      <c r="I151" s="56" t="n">
        <v>4.387</v>
      </c>
      <c r="J151" s="56" t="n">
        <v>4.929</v>
      </c>
      <c r="K151" s="56" t="n">
        <v>530.3</v>
      </c>
      <c r="L151" s="56" t="n">
        <v>254</v>
      </c>
      <c r="M151" s="56" t="n">
        <v>365</v>
      </c>
      <c r="N151" s="56" t="s">
        <v>15548</v>
      </c>
      <c r="O151" s="56" t="s">
        <v>80</v>
      </c>
      <c r="P151" s="56" t="s">
        <v>1662</v>
      </c>
      <c r="Q151" s="56" t="s">
        <v>10066</v>
      </c>
      <c r="R151" s="55" t="n">
        <f aca="false">IF(K151=0,0,ROUND((K151-L151)/K151*100,2))</f>
        <v>52.1</v>
      </c>
      <c r="S151" s="55" t="n">
        <f aca="false">H151*K151</f>
        <v>12727.2</v>
      </c>
    </row>
    <row r="152" customFormat="false" ht="15" hidden="false" customHeight="true" outlineLevel="0" collapsed="false">
      <c r="A152" s="52" t="s">
        <v>3567</v>
      </c>
      <c r="B152" s="52" t="s">
        <v>15917</v>
      </c>
      <c r="C152" s="52" t="s">
        <v>15918</v>
      </c>
      <c r="D152" s="52" t="s">
        <v>15628</v>
      </c>
      <c r="E152" s="52" t="s">
        <v>69</v>
      </c>
      <c r="F152" s="52" t="s">
        <v>15661</v>
      </c>
      <c r="G152" s="52" t="s">
        <v>15614</v>
      </c>
      <c r="H152" s="52" t="n">
        <v>48</v>
      </c>
      <c r="I152" s="52" t="n">
        <v>3.94</v>
      </c>
      <c r="J152" s="52" t="n">
        <v>1.628</v>
      </c>
      <c r="K152" s="52" t="n">
        <v>427.58</v>
      </c>
      <c r="L152" s="52" t="n">
        <v>98.04</v>
      </c>
      <c r="M152" s="52" t="n">
        <v>730</v>
      </c>
      <c r="N152" s="52" t="s">
        <v>15548</v>
      </c>
      <c r="O152" s="52" t="s">
        <v>80</v>
      </c>
      <c r="P152" s="52" t="s">
        <v>2790</v>
      </c>
      <c r="Q152" s="52" t="s">
        <v>10061</v>
      </c>
      <c r="R152" s="55" t="n">
        <f aca="false">IF(K152=0,0,ROUND((K152-L152)/K152*100,2))</f>
        <v>77.07</v>
      </c>
      <c r="S152" s="55" t="n">
        <f aca="false">H152*K152</f>
        <v>20523.84</v>
      </c>
    </row>
    <row r="153" customFormat="false" ht="15" hidden="false" customHeight="true" outlineLevel="0" collapsed="false">
      <c r="A153" s="56" t="s">
        <v>1546</v>
      </c>
      <c r="B153" s="56" t="s">
        <v>15919</v>
      </c>
      <c r="C153" s="56" t="s">
        <v>15920</v>
      </c>
      <c r="D153" s="56" t="s">
        <v>15617</v>
      </c>
      <c r="E153" s="56" t="s">
        <v>67</v>
      </c>
      <c r="F153" s="56" t="s">
        <v>15694</v>
      </c>
      <c r="G153" s="56" t="s">
        <v>15619</v>
      </c>
      <c r="H153" s="56" t="n">
        <v>6</v>
      </c>
      <c r="I153" s="56" t="n">
        <v>2.834</v>
      </c>
      <c r="J153" s="56" t="n">
        <v>4.841</v>
      </c>
      <c r="K153" s="56" t="n">
        <v>565.58</v>
      </c>
      <c r="L153" s="56" t="n">
        <v>89.11</v>
      </c>
      <c r="M153" s="56" t="n">
        <v>180</v>
      </c>
      <c r="N153" s="56" t="s">
        <v>15637</v>
      </c>
      <c r="O153" s="56" t="s">
        <v>78</v>
      </c>
      <c r="P153" s="56" t="s">
        <v>527</v>
      </c>
      <c r="Q153" s="56" t="s">
        <v>10061</v>
      </c>
      <c r="R153" s="55" t="n">
        <f aca="false">IF(K153=0,0,ROUND((K153-L153)/K153*100,2))</f>
        <v>84.24</v>
      </c>
      <c r="S153" s="55" t="n">
        <f aca="false">H153*K153</f>
        <v>3393.48</v>
      </c>
    </row>
    <row r="154" customFormat="false" ht="15" hidden="false" customHeight="true" outlineLevel="0" collapsed="false">
      <c r="A154" s="52" t="s">
        <v>2374</v>
      </c>
      <c r="B154" s="52" t="s">
        <v>15921</v>
      </c>
      <c r="C154" s="52" t="s">
        <v>15922</v>
      </c>
      <c r="D154" s="52" t="s">
        <v>15632</v>
      </c>
      <c r="E154" s="52" t="s">
        <v>71</v>
      </c>
      <c r="F154" s="52" t="s">
        <v>15651</v>
      </c>
      <c r="G154" s="52" t="s">
        <v>15619</v>
      </c>
      <c r="H154" s="52" t="n">
        <v>24</v>
      </c>
      <c r="I154" s="52" t="n">
        <v>1.917</v>
      </c>
      <c r="J154" s="52" t="n">
        <v>3.045</v>
      </c>
      <c r="K154" s="52" t="n">
        <v>58.72</v>
      </c>
      <c r="L154" s="52" t="n">
        <v>52.94</v>
      </c>
      <c r="M154" s="52" t="n">
        <v>180</v>
      </c>
      <c r="N154" s="52" t="s">
        <v>15637</v>
      </c>
      <c r="O154" s="52" t="s">
        <v>78</v>
      </c>
      <c r="P154" s="52" t="s">
        <v>472</v>
      </c>
      <c r="Q154" s="52" t="s">
        <v>10061</v>
      </c>
      <c r="R154" s="55" t="n">
        <f aca="false">IF(K154=0,0,ROUND((K154-L154)/K154*100,2))</f>
        <v>9.84</v>
      </c>
      <c r="S154" s="55" t="n">
        <f aca="false">H154*K154</f>
        <v>1409.28</v>
      </c>
    </row>
    <row r="155" customFormat="false" ht="15" hidden="false" customHeight="true" outlineLevel="0" collapsed="false">
      <c r="A155" s="56" t="s">
        <v>840</v>
      </c>
      <c r="B155" s="56" t="s">
        <v>15923</v>
      </c>
      <c r="C155" s="56" t="s">
        <v>15924</v>
      </c>
      <c r="D155" s="56" t="s">
        <v>15664</v>
      </c>
      <c r="E155" s="56" t="s">
        <v>73</v>
      </c>
      <c r="F155" s="56" t="s">
        <v>15825</v>
      </c>
      <c r="G155" s="56" t="s">
        <v>15625</v>
      </c>
      <c r="H155" s="56" t="n">
        <v>48</v>
      </c>
      <c r="I155" s="56" t="n">
        <v>4.576</v>
      </c>
      <c r="J155" s="56" t="n">
        <v>3.493</v>
      </c>
      <c r="K155" s="56" t="n">
        <v>708.99</v>
      </c>
      <c r="L155" s="56" t="n">
        <v>244.01</v>
      </c>
      <c r="M155" s="56" t="n">
        <v>180</v>
      </c>
      <c r="N155" s="56" t="s">
        <v>15620</v>
      </c>
      <c r="O155" s="56" t="s">
        <v>79</v>
      </c>
      <c r="P155" s="56" t="s">
        <v>346</v>
      </c>
      <c r="Q155" s="56" t="s">
        <v>10066</v>
      </c>
      <c r="R155" s="55" t="n">
        <f aca="false">IF(K155=0,0,ROUND((K155-L155)/K155*100,2))</f>
        <v>65.58</v>
      </c>
      <c r="S155" s="55" t="n">
        <f aca="false">H155*K155</f>
        <v>34031.52</v>
      </c>
    </row>
    <row r="156" customFormat="false" ht="15" hidden="false" customHeight="true" outlineLevel="0" collapsed="false">
      <c r="A156" s="52" t="s">
        <v>740</v>
      </c>
      <c r="B156" s="52" t="s">
        <v>15925</v>
      </c>
      <c r="C156" s="52" t="s">
        <v>15926</v>
      </c>
      <c r="D156" s="52" t="s">
        <v>15632</v>
      </c>
      <c r="E156" s="52" t="s">
        <v>71</v>
      </c>
      <c r="F156" s="52" t="s">
        <v>15633</v>
      </c>
      <c r="G156" s="52" t="s">
        <v>15614</v>
      </c>
      <c r="H156" s="52" t="n">
        <v>48</v>
      </c>
      <c r="I156" s="52" t="n">
        <v>2.357</v>
      </c>
      <c r="J156" s="52" t="n">
        <v>4.024</v>
      </c>
      <c r="K156" s="52" t="n">
        <v>727.24</v>
      </c>
      <c r="L156" s="52" t="n">
        <v>459.36</v>
      </c>
      <c r="M156" s="52" t="n">
        <v>365</v>
      </c>
      <c r="N156" s="52" t="s">
        <v>15548</v>
      </c>
      <c r="O156" s="52" t="s">
        <v>79</v>
      </c>
      <c r="P156" s="52" t="s">
        <v>737</v>
      </c>
      <c r="Q156" s="52" t="s">
        <v>10066</v>
      </c>
      <c r="R156" s="55" t="n">
        <f aca="false">IF(K156=0,0,ROUND((K156-L156)/K156*100,2))</f>
        <v>36.84</v>
      </c>
      <c r="S156" s="55" t="n">
        <f aca="false">H156*K156</f>
        <v>34907.52</v>
      </c>
    </row>
    <row r="157" customFormat="false" ht="15" hidden="false" customHeight="true" outlineLevel="0" collapsed="false">
      <c r="A157" s="56" t="s">
        <v>5309</v>
      </c>
      <c r="B157" s="56" t="s">
        <v>15927</v>
      </c>
      <c r="C157" s="56" t="s">
        <v>15672</v>
      </c>
      <c r="D157" s="56" t="s">
        <v>15664</v>
      </c>
      <c r="E157" s="56" t="s">
        <v>73</v>
      </c>
      <c r="F157" s="56" t="s">
        <v>15624</v>
      </c>
      <c r="G157" s="56" t="s">
        <v>15619</v>
      </c>
      <c r="H157" s="56" t="n">
        <v>24</v>
      </c>
      <c r="I157" s="56" t="n">
        <v>2.789</v>
      </c>
      <c r="J157" s="56" t="n">
        <v>2.941</v>
      </c>
      <c r="K157" s="56" t="n">
        <v>724.89</v>
      </c>
      <c r="L157" s="56" t="n">
        <v>184.16</v>
      </c>
      <c r="M157" s="56" t="n">
        <v>180</v>
      </c>
      <c r="N157" s="56" t="s">
        <v>15637</v>
      </c>
      <c r="O157" s="56" t="s">
        <v>78</v>
      </c>
      <c r="P157" s="56" t="s">
        <v>1087</v>
      </c>
      <c r="Q157" s="56" t="s">
        <v>10061</v>
      </c>
      <c r="R157" s="55" t="n">
        <f aca="false">IF(K157=0,0,ROUND((K157-L157)/K157*100,2))</f>
        <v>74.59</v>
      </c>
      <c r="S157" s="55" t="n">
        <f aca="false">H157*K157</f>
        <v>17397.36</v>
      </c>
    </row>
    <row r="158" customFormat="false" ht="15" hidden="false" customHeight="true" outlineLevel="0" collapsed="false">
      <c r="A158" s="52" t="s">
        <v>934</v>
      </c>
      <c r="B158" s="52" t="s">
        <v>15928</v>
      </c>
      <c r="C158" s="52" t="s">
        <v>15635</v>
      </c>
      <c r="D158" s="52" t="s">
        <v>15632</v>
      </c>
      <c r="E158" s="52" t="s">
        <v>71</v>
      </c>
      <c r="F158" s="52" t="s">
        <v>15775</v>
      </c>
      <c r="G158" s="52" t="s">
        <v>15641</v>
      </c>
      <c r="H158" s="52" t="n">
        <v>48</v>
      </c>
      <c r="I158" s="52" t="n">
        <v>2.331</v>
      </c>
      <c r="J158" s="52" t="n">
        <v>3.677</v>
      </c>
      <c r="K158" s="52" t="n">
        <v>364.78</v>
      </c>
      <c r="L158" s="52" t="n">
        <v>92.58</v>
      </c>
      <c r="M158" s="52" t="n">
        <v>730</v>
      </c>
      <c r="N158" s="52" t="s">
        <v>15548</v>
      </c>
      <c r="O158" s="52" t="s">
        <v>80</v>
      </c>
      <c r="P158" s="52" t="s">
        <v>3236</v>
      </c>
      <c r="Q158" s="52" t="s">
        <v>10061</v>
      </c>
      <c r="R158" s="55" t="n">
        <f aca="false">IF(K158=0,0,ROUND((K158-L158)/K158*100,2))</f>
        <v>74.62</v>
      </c>
      <c r="S158" s="55" t="n">
        <f aca="false">H158*K158</f>
        <v>17509.44</v>
      </c>
    </row>
    <row r="159" customFormat="false" ht="15" hidden="false" customHeight="true" outlineLevel="0" collapsed="false">
      <c r="A159" s="56" t="s">
        <v>2014</v>
      </c>
      <c r="B159" s="56" t="s">
        <v>15929</v>
      </c>
      <c r="C159" s="56" t="s">
        <v>15783</v>
      </c>
      <c r="D159" s="56" t="s">
        <v>15612</v>
      </c>
      <c r="E159" s="56" t="s">
        <v>72</v>
      </c>
      <c r="F159" s="56" t="s">
        <v>15613</v>
      </c>
      <c r="G159" s="56" t="s">
        <v>15641</v>
      </c>
      <c r="H159" s="56" t="n">
        <v>12</v>
      </c>
      <c r="I159" s="56" t="n">
        <v>0.386</v>
      </c>
      <c r="J159" s="56" t="n">
        <v>0.798</v>
      </c>
      <c r="K159" s="56" t="n">
        <v>234.13</v>
      </c>
      <c r="L159" s="56" t="n">
        <v>279.05</v>
      </c>
      <c r="M159" s="56" t="n">
        <v>90</v>
      </c>
      <c r="N159" s="56" t="s">
        <v>15620</v>
      </c>
      <c r="O159" s="56" t="s">
        <v>80</v>
      </c>
      <c r="P159" s="56" t="s">
        <v>542</v>
      </c>
      <c r="Q159" s="56" t="s">
        <v>10066</v>
      </c>
      <c r="R159" s="55" t="n">
        <f aca="false">IF(K159=0,0,ROUND((K159-L159)/K159*100,2))</f>
        <v>-19.19</v>
      </c>
      <c r="S159" s="55" t="n">
        <f aca="false">H159*K159</f>
        <v>2809.56</v>
      </c>
    </row>
    <row r="160" customFormat="false" ht="15" hidden="false" customHeight="true" outlineLevel="0" collapsed="false">
      <c r="A160" s="52" t="s">
        <v>5576</v>
      </c>
      <c r="B160" s="52" t="s">
        <v>15930</v>
      </c>
      <c r="C160" s="52" t="s">
        <v>15931</v>
      </c>
      <c r="D160" s="52" t="s">
        <v>15664</v>
      </c>
      <c r="E160" s="52" t="s">
        <v>72</v>
      </c>
      <c r="F160" s="52" t="s">
        <v>15613</v>
      </c>
      <c r="G160" s="52" t="s">
        <v>15641</v>
      </c>
      <c r="H160" s="52" t="n">
        <v>6</v>
      </c>
      <c r="I160" s="52" t="n">
        <v>2.671</v>
      </c>
      <c r="J160" s="52" t="n">
        <v>1.41</v>
      </c>
      <c r="K160" s="52" t="n">
        <v>976.95</v>
      </c>
      <c r="L160" s="52" t="n">
        <v>20.11</v>
      </c>
      <c r="M160" s="52" t="n">
        <v>730</v>
      </c>
      <c r="N160" s="52" t="s">
        <v>15548</v>
      </c>
      <c r="O160" s="52" t="s">
        <v>78</v>
      </c>
      <c r="P160" s="52" t="s">
        <v>1477</v>
      </c>
      <c r="Q160" s="52" t="s">
        <v>10061</v>
      </c>
      <c r="R160" s="55" t="n">
        <f aca="false">IF(K160=0,0,ROUND((K160-L160)/K160*100,2))</f>
        <v>97.94</v>
      </c>
      <c r="S160" s="55" t="n">
        <f aca="false">H160*K160</f>
        <v>5861.7</v>
      </c>
    </row>
    <row r="161" customFormat="false" ht="15" hidden="false" customHeight="true" outlineLevel="0" collapsed="false">
      <c r="A161" s="56" t="s">
        <v>9993</v>
      </c>
      <c r="B161" s="56" t="s">
        <v>15932</v>
      </c>
      <c r="C161" s="56" t="s">
        <v>15724</v>
      </c>
      <c r="D161" s="56" t="s">
        <v>15617</v>
      </c>
      <c r="E161" s="56" t="s">
        <v>73</v>
      </c>
      <c r="F161" s="56" t="s">
        <v>15734</v>
      </c>
      <c r="G161" s="56" t="s">
        <v>15614</v>
      </c>
      <c r="H161" s="56" t="n">
        <v>24</v>
      </c>
      <c r="I161" s="56" t="n">
        <v>3.985</v>
      </c>
      <c r="J161" s="56" t="n">
        <v>0.441</v>
      </c>
      <c r="K161" s="56" t="n">
        <v>959.15</v>
      </c>
      <c r="L161" s="56" t="n">
        <v>280.81</v>
      </c>
      <c r="M161" s="56" t="n">
        <v>180</v>
      </c>
      <c r="N161" s="56" t="s">
        <v>15620</v>
      </c>
      <c r="O161" s="56" t="s">
        <v>78</v>
      </c>
      <c r="P161" s="56" t="s">
        <v>2389</v>
      </c>
      <c r="Q161" s="56" t="s">
        <v>10061</v>
      </c>
      <c r="R161" s="55" t="n">
        <f aca="false">IF(K161=0,0,ROUND((K161-L161)/K161*100,2))</f>
        <v>70.72</v>
      </c>
      <c r="S161" s="55" t="n">
        <f aca="false">H161*K161</f>
        <v>23019.6</v>
      </c>
    </row>
    <row r="162" customFormat="false" ht="15" hidden="false" customHeight="true" outlineLevel="0" collapsed="false">
      <c r="A162" s="52" t="s">
        <v>3339</v>
      </c>
      <c r="B162" s="52" t="s">
        <v>15933</v>
      </c>
      <c r="C162" s="52" t="s">
        <v>15811</v>
      </c>
      <c r="D162" s="52" t="s">
        <v>15664</v>
      </c>
      <c r="E162" s="52" t="s">
        <v>70</v>
      </c>
      <c r="F162" s="52" t="s">
        <v>15691</v>
      </c>
      <c r="G162" s="52" t="s">
        <v>15641</v>
      </c>
      <c r="H162" s="52" t="n">
        <v>48</v>
      </c>
      <c r="I162" s="52" t="n">
        <v>0.328</v>
      </c>
      <c r="J162" s="52" t="n">
        <v>0.097</v>
      </c>
      <c r="K162" s="52" t="n">
        <v>187.78</v>
      </c>
      <c r="L162" s="52" t="n">
        <v>304.92</v>
      </c>
      <c r="M162" s="52" t="n">
        <v>730</v>
      </c>
      <c r="N162" s="52" t="s">
        <v>15620</v>
      </c>
      <c r="O162" s="52" t="s">
        <v>79</v>
      </c>
      <c r="P162" s="52" t="s">
        <v>563</v>
      </c>
      <c r="Q162" s="52" t="s">
        <v>10061</v>
      </c>
      <c r="R162" s="55" t="n">
        <f aca="false">IF(K162=0,0,ROUND((K162-L162)/K162*100,2))</f>
        <v>-62.38</v>
      </c>
      <c r="S162" s="55" t="n">
        <f aca="false">H162*K162</f>
        <v>9013.44</v>
      </c>
    </row>
    <row r="163" customFormat="false" ht="15" hidden="false" customHeight="true" outlineLevel="0" collapsed="false">
      <c r="A163" s="56" t="s">
        <v>2754</v>
      </c>
      <c r="B163" s="56" t="s">
        <v>15934</v>
      </c>
      <c r="C163" s="56" t="s">
        <v>15920</v>
      </c>
      <c r="D163" s="56" t="s">
        <v>15617</v>
      </c>
      <c r="E163" s="56" t="s">
        <v>73</v>
      </c>
      <c r="F163" s="56" t="s">
        <v>15734</v>
      </c>
      <c r="G163" s="56" t="s">
        <v>15641</v>
      </c>
      <c r="H163" s="56" t="n">
        <v>6</v>
      </c>
      <c r="I163" s="56" t="n">
        <v>4.625</v>
      </c>
      <c r="J163" s="56" t="n">
        <v>3.438</v>
      </c>
      <c r="K163" s="56" t="n">
        <v>294.49</v>
      </c>
      <c r="L163" s="56" t="n">
        <v>330.39</v>
      </c>
      <c r="M163" s="56" t="n">
        <v>90</v>
      </c>
      <c r="N163" s="56" t="s">
        <v>15548</v>
      </c>
      <c r="O163" s="56" t="s">
        <v>79</v>
      </c>
      <c r="P163" s="56" t="s">
        <v>6734</v>
      </c>
      <c r="Q163" s="56" t="s">
        <v>10061</v>
      </c>
      <c r="R163" s="55" t="n">
        <f aca="false">IF(K163=0,0,ROUND((K163-L163)/K163*100,2))</f>
        <v>-12.19</v>
      </c>
      <c r="S163" s="55" t="n">
        <f aca="false">H163*K163</f>
        <v>1766.94</v>
      </c>
    </row>
    <row r="164" customFormat="false" ht="15" hidden="false" customHeight="true" outlineLevel="0" collapsed="false">
      <c r="A164" s="52" t="s">
        <v>2065</v>
      </c>
      <c r="B164" s="52" t="s">
        <v>15935</v>
      </c>
      <c r="C164" s="52" t="s">
        <v>15777</v>
      </c>
      <c r="D164" s="52" t="s">
        <v>15640</v>
      </c>
      <c r="E164" s="52" t="s">
        <v>65</v>
      </c>
      <c r="F164" s="52" t="s">
        <v>15654</v>
      </c>
      <c r="G164" s="52" t="s">
        <v>15641</v>
      </c>
      <c r="H164" s="52" t="n">
        <v>24</v>
      </c>
      <c r="I164" s="52" t="n">
        <v>0.854</v>
      </c>
      <c r="J164" s="52" t="n">
        <v>1.24</v>
      </c>
      <c r="K164" s="52" t="n">
        <v>837.12</v>
      </c>
      <c r="L164" s="52" t="n">
        <v>239.6</v>
      </c>
      <c r="M164" s="52" t="n">
        <v>365</v>
      </c>
      <c r="N164" s="52" t="s">
        <v>15637</v>
      </c>
      <c r="O164" s="52" t="s">
        <v>80</v>
      </c>
      <c r="P164" s="52" t="s">
        <v>3092</v>
      </c>
      <c r="Q164" s="52" t="s">
        <v>10061</v>
      </c>
      <c r="R164" s="55" t="n">
        <f aca="false">IF(K164=0,0,ROUND((K164-L164)/K164*100,2))</f>
        <v>71.38</v>
      </c>
      <c r="S164" s="55" t="n">
        <f aca="false">H164*K164</f>
        <v>20090.88</v>
      </c>
    </row>
    <row r="165" customFormat="false" ht="15" hidden="false" customHeight="true" outlineLevel="0" collapsed="false">
      <c r="A165" s="56" t="s">
        <v>7219</v>
      </c>
      <c r="B165" s="56" t="s">
        <v>15936</v>
      </c>
      <c r="C165" s="56" t="s">
        <v>15918</v>
      </c>
      <c r="D165" s="56" t="s">
        <v>15628</v>
      </c>
      <c r="E165" s="56" t="s">
        <v>71</v>
      </c>
      <c r="F165" s="56" t="s">
        <v>15633</v>
      </c>
      <c r="G165" s="56" t="s">
        <v>15625</v>
      </c>
      <c r="H165" s="56" t="n">
        <v>12</v>
      </c>
      <c r="I165" s="56" t="n">
        <v>4.201</v>
      </c>
      <c r="J165" s="56" t="n">
        <v>1.736</v>
      </c>
      <c r="K165" s="56" t="n">
        <v>772.86</v>
      </c>
      <c r="L165" s="56" t="n">
        <v>573.37</v>
      </c>
      <c r="M165" s="56" t="n">
        <v>730</v>
      </c>
      <c r="N165" s="56" t="s">
        <v>15637</v>
      </c>
      <c r="O165" s="56" t="s">
        <v>78</v>
      </c>
      <c r="P165" s="56" t="s">
        <v>1242</v>
      </c>
      <c r="Q165" s="56" t="s">
        <v>10066</v>
      </c>
      <c r="R165" s="55" t="n">
        <f aca="false">IF(K165=0,0,ROUND((K165-L165)/K165*100,2))</f>
        <v>25.81</v>
      </c>
      <c r="S165" s="55" t="n">
        <f aca="false">H165*K165</f>
        <v>9274.32</v>
      </c>
    </row>
    <row r="166" customFormat="false" ht="15" hidden="false" customHeight="true" outlineLevel="0" collapsed="false">
      <c r="A166" s="52" t="s">
        <v>2578</v>
      </c>
      <c r="B166" s="52" t="s">
        <v>15937</v>
      </c>
      <c r="C166" s="52" t="s">
        <v>15763</v>
      </c>
      <c r="D166" s="52" t="s">
        <v>15632</v>
      </c>
      <c r="E166" s="52" t="s">
        <v>73</v>
      </c>
      <c r="F166" s="52" t="s">
        <v>15734</v>
      </c>
      <c r="G166" s="52" t="s">
        <v>15641</v>
      </c>
      <c r="H166" s="52" t="n">
        <v>12</v>
      </c>
      <c r="I166" s="52" t="n">
        <v>3.414</v>
      </c>
      <c r="J166" s="52" t="n">
        <v>3.32</v>
      </c>
      <c r="K166" s="52" t="n">
        <v>103.89</v>
      </c>
      <c r="L166" s="52" t="n">
        <v>374.98</v>
      </c>
      <c r="M166" s="52" t="n">
        <v>180</v>
      </c>
      <c r="N166" s="52" t="s">
        <v>15620</v>
      </c>
      <c r="O166" s="52" t="s">
        <v>78</v>
      </c>
      <c r="P166" s="52" t="s">
        <v>877</v>
      </c>
      <c r="Q166" s="52" t="s">
        <v>10061</v>
      </c>
      <c r="R166" s="55" t="n">
        <f aca="false">IF(K166=0,0,ROUND((K166-L166)/K166*100,2))</f>
        <v>-260.94</v>
      </c>
      <c r="S166" s="55" t="n">
        <f aca="false">H166*K166</f>
        <v>1246.68</v>
      </c>
    </row>
    <row r="167" customFormat="false" ht="15" hidden="false" customHeight="true" outlineLevel="0" collapsed="false">
      <c r="A167" s="56" t="s">
        <v>2123</v>
      </c>
      <c r="B167" s="56" t="s">
        <v>15938</v>
      </c>
      <c r="C167" s="56" t="s">
        <v>15848</v>
      </c>
      <c r="D167" s="56" t="s">
        <v>15623</v>
      </c>
      <c r="E167" s="56" t="s">
        <v>63</v>
      </c>
      <c r="F167" s="56" t="s">
        <v>15636</v>
      </c>
      <c r="G167" s="56" t="s">
        <v>15619</v>
      </c>
      <c r="H167" s="56" t="n">
        <v>48</v>
      </c>
      <c r="I167" s="56" t="n">
        <v>1.618</v>
      </c>
      <c r="J167" s="56" t="n">
        <v>0.577</v>
      </c>
      <c r="K167" s="56" t="n">
        <v>25.09</v>
      </c>
      <c r="L167" s="56" t="n">
        <v>191.88</v>
      </c>
      <c r="M167" s="56" t="n">
        <v>365</v>
      </c>
      <c r="N167" s="56" t="s">
        <v>15637</v>
      </c>
      <c r="O167" s="56" t="s">
        <v>78</v>
      </c>
      <c r="P167" s="56" t="s">
        <v>7129</v>
      </c>
      <c r="Q167" s="56" t="s">
        <v>10061</v>
      </c>
      <c r="R167" s="55" t="n">
        <f aca="false">IF(K167=0,0,ROUND((K167-L167)/K167*100,2))</f>
        <v>-664.77</v>
      </c>
      <c r="S167" s="55" t="n">
        <f aca="false">H167*K167</f>
        <v>1204.32</v>
      </c>
    </row>
    <row r="168" customFormat="false" ht="15" hidden="false" customHeight="true" outlineLevel="0" collapsed="false">
      <c r="A168" s="52" t="s">
        <v>12211</v>
      </c>
      <c r="B168" s="52" t="s">
        <v>15939</v>
      </c>
      <c r="C168" s="52" t="s">
        <v>15940</v>
      </c>
      <c r="D168" s="52" t="s">
        <v>15623</v>
      </c>
      <c r="E168" s="52" t="s">
        <v>63</v>
      </c>
      <c r="F168" s="52" t="s">
        <v>15683</v>
      </c>
      <c r="G168" s="52" t="s">
        <v>15641</v>
      </c>
      <c r="H168" s="52" t="n">
        <v>6</v>
      </c>
      <c r="I168" s="52" t="n">
        <v>0.494</v>
      </c>
      <c r="J168" s="52" t="n">
        <v>2.793</v>
      </c>
      <c r="K168" s="52" t="n">
        <v>604.39</v>
      </c>
      <c r="L168" s="52" t="n">
        <v>472.82</v>
      </c>
      <c r="M168" s="52" t="n">
        <v>730</v>
      </c>
      <c r="N168" s="52" t="s">
        <v>15548</v>
      </c>
      <c r="O168" s="52" t="s">
        <v>79</v>
      </c>
      <c r="P168" s="52" t="s">
        <v>1433</v>
      </c>
      <c r="Q168" s="52" t="s">
        <v>10066</v>
      </c>
      <c r="R168" s="55" t="n">
        <f aca="false">IF(K168=0,0,ROUND((K168-L168)/K168*100,2))</f>
        <v>21.77</v>
      </c>
      <c r="S168" s="55" t="n">
        <f aca="false">H168*K168</f>
        <v>3626.34</v>
      </c>
    </row>
    <row r="169" customFormat="false" ht="15" hidden="false" customHeight="true" outlineLevel="0" collapsed="false">
      <c r="A169" s="56" t="s">
        <v>5663</v>
      </c>
      <c r="B169" s="56" t="s">
        <v>15941</v>
      </c>
      <c r="C169" s="56" t="s">
        <v>15793</v>
      </c>
      <c r="D169" s="56" t="s">
        <v>15612</v>
      </c>
      <c r="E169" s="56" t="s">
        <v>73</v>
      </c>
      <c r="F169" s="56" t="s">
        <v>15825</v>
      </c>
      <c r="G169" s="56" t="s">
        <v>15619</v>
      </c>
      <c r="H169" s="56" t="n">
        <v>48</v>
      </c>
      <c r="I169" s="56" t="n">
        <v>0.889</v>
      </c>
      <c r="J169" s="56" t="n">
        <v>1.381</v>
      </c>
      <c r="K169" s="56" t="n">
        <v>282.77</v>
      </c>
      <c r="L169" s="56" t="n">
        <v>96.1</v>
      </c>
      <c r="M169" s="56" t="n">
        <v>180</v>
      </c>
      <c r="N169" s="56" t="s">
        <v>15637</v>
      </c>
      <c r="O169" s="56" t="s">
        <v>79</v>
      </c>
      <c r="P169" s="56" t="s">
        <v>5383</v>
      </c>
      <c r="Q169" s="56" t="s">
        <v>10061</v>
      </c>
      <c r="R169" s="55" t="n">
        <f aca="false">IF(K169=0,0,ROUND((K169-L169)/K169*100,2))</f>
        <v>66.01</v>
      </c>
      <c r="S169" s="55" t="n">
        <f aca="false">H169*K169</f>
        <v>13572.96</v>
      </c>
    </row>
    <row r="170" customFormat="false" ht="15" hidden="false" customHeight="true" outlineLevel="0" collapsed="false">
      <c r="A170" s="52" t="s">
        <v>2164</v>
      </c>
      <c r="B170" s="52" t="s">
        <v>15942</v>
      </c>
      <c r="C170" s="52" t="s">
        <v>15763</v>
      </c>
      <c r="D170" s="52" t="s">
        <v>15632</v>
      </c>
      <c r="E170" s="52" t="s">
        <v>70</v>
      </c>
      <c r="F170" s="52" t="s">
        <v>15667</v>
      </c>
      <c r="G170" s="52" t="s">
        <v>15614</v>
      </c>
      <c r="H170" s="52" t="n">
        <v>48</v>
      </c>
      <c r="I170" s="52" t="n">
        <v>2.989</v>
      </c>
      <c r="J170" s="52" t="n">
        <v>1.018</v>
      </c>
      <c r="K170" s="52" t="n">
        <v>124.73</v>
      </c>
      <c r="L170" s="52" t="n">
        <v>189.75</v>
      </c>
      <c r="M170" s="52" t="n">
        <v>730</v>
      </c>
      <c r="N170" s="52" t="s">
        <v>15637</v>
      </c>
      <c r="O170" s="52" t="s">
        <v>80</v>
      </c>
      <c r="P170" s="52" t="s">
        <v>4167</v>
      </c>
      <c r="Q170" s="52" t="s">
        <v>10061</v>
      </c>
      <c r="R170" s="55" t="n">
        <f aca="false">IF(K170=0,0,ROUND((K170-L170)/K170*100,2))</f>
        <v>-52.13</v>
      </c>
      <c r="S170" s="55" t="n">
        <f aca="false">H170*K170</f>
        <v>5987.04</v>
      </c>
    </row>
    <row r="171" customFormat="false" ht="15" hidden="false" customHeight="true" outlineLevel="0" collapsed="false">
      <c r="A171" s="56" t="s">
        <v>3496</v>
      </c>
      <c r="B171" s="56" t="s">
        <v>15943</v>
      </c>
      <c r="C171" s="56" t="s">
        <v>15798</v>
      </c>
      <c r="D171" s="56" t="s">
        <v>15632</v>
      </c>
      <c r="E171" s="56" t="s">
        <v>71</v>
      </c>
      <c r="F171" s="56" t="s">
        <v>15633</v>
      </c>
      <c r="G171" s="56" t="s">
        <v>15619</v>
      </c>
      <c r="H171" s="56" t="n">
        <v>24</v>
      </c>
      <c r="I171" s="56" t="n">
        <v>3.036</v>
      </c>
      <c r="J171" s="56" t="n">
        <v>3.492</v>
      </c>
      <c r="K171" s="56" t="n">
        <v>488.95</v>
      </c>
      <c r="L171" s="56" t="n">
        <v>114.81</v>
      </c>
      <c r="M171" s="56" t="n">
        <v>730</v>
      </c>
      <c r="N171" s="56" t="s">
        <v>15637</v>
      </c>
      <c r="O171" s="56" t="s">
        <v>79</v>
      </c>
      <c r="P171" s="56" t="s">
        <v>837</v>
      </c>
      <c r="Q171" s="56" t="s">
        <v>10061</v>
      </c>
      <c r="R171" s="55" t="n">
        <f aca="false">IF(K171=0,0,ROUND((K171-L171)/K171*100,2))</f>
        <v>76.52</v>
      </c>
      <c r="S171" s="55" t="n">
        <f aca="false">H171*K171</f>
        <v>11734.8</v>
      </c>
    </row>
    <row r="172" customFormat="false" ht="15" hidden="false" customHeight="true" outlineLevel="0" collapsed="false">
      <c r="A172" s="52" t="s">
        <v>2911</v>
      </c>
      <c r="B172" s="52" t="s">
        <v>15944</v>
      </c>
      <c r="C172" s="52" t="s">
        <v>15945</v>
      </c>
      <c r="D172" s="52" t="s">
        <v>15657</v>
      </c>
      <c r="E172" s="52" t="s">
        <v>63</v>
      </c>
      <c r="F172" s="52" t="s">
        <v>15670</v>
      </c>
      <c r="G172" s="52" t="s">
        <v>15641</v>
      </c>
      <c r="H172" s="52" t="n">
        <v>6</v>
      </c>
      <c r="I172" s="52" t="n">
        <v>4.664</v>
      </c>
      <c r="J172" s="52" t="n">
        <v>1.039</v>
      </c>
      <c r="K172" s="52" t="n">
        <v>996.32</v>
      </c>
      <c r="L172" s="52" t="n">
        <v>116.16</v>
      </c>
      <c r="M172" s="52" t="n">
        <v>90</v>
      </c>
      <c r="N172" s="52" t="s">
        <v>15620</v>
      </c>
      <c r="O172" s="52" t="s">
        <v>79</v>
      </c>
      <c r="P172" s="52" t="s">
        <v>7067</v>
      </c>
      <c r="Q172" s="52" t="s">
        <v>10066</v>
      </c>
      <c r="R172" s="55" t="n">
        <f aca="false">IF(K172=0,0,ROUND((K172-L172)/K172*100,2))</f>
        <v>88.34</v>
      </c>
      <c r="S172" s="55" t="n">
        <f aca="false">H172*K172</f>
        <v>5977.92</v>
      </c>
    </row>
    <row r="173" customFormat="false" ht="15" hidden="false" customHeight="true" outlineLevel="0" collapsed="false">
      <c r="A173" s="56" t="s">
        <v>2046</v>
      </c>
      <c r="B173" s="56" t="s">
        <v>15946</v>
      </c>
      <c r="C173" s="56" t="s">
        <v>15947</v>
      </c>
      <c r="D173" s="56" t="s">
        <v>15660</v>
      </c>
      <c r="E173" s="56" t="s">
        <v>70</v>
      </c>
      <c r="F173" s="56" t="s">
        <v>15667</v>
      </c>
      <c r="G173" s="56" t="s">
        <v>15641</v>
      </c>
      <c r="H173" s="56" t="n">
        <v>24</v>
      </c>
      <c r="I173" s="56" t="n">
        <v>1.248</v>
      </c>
      <c r="J173" s="56" t="n">
        <v>3.31</v>
      </c>
      <c r="K173" s="56" t="n">
        <v>720.22</v>
      </c>
      <c r="L173" s="56" t="n">
        <v>475.56</v>
      </c>
      <c r="M173" s="56" t="n">
        <v>90</v>
      </c>
      <c r="N173" s="56" t="s">
        <v>15637</v>
      </c>
      <c r="O173" s="56" t="s">
        <v>80</v>
      </c>
      <c r="P173" s="56" t="s">
        <v>1730</v>
      </c>
      <c r="Q173" s="56" t="s">
        <v>10066</v>
      </c>
      <c r="R173" s="55" t="n">
        <f aca="false">IF(K173=0,0,ROUND((K173-L173)/K173*100,2))</f>
        <v>33.97</v>
      </c>
      <c r="S173" s="55" t="n">
        <f aca="false">H173*K173</f>
        <v>17285.28</v>
      </c>
    </row>
    <row r="174" customFormat="false" ht="15" hidden="false" customHeight="true" outlineLevel="0" collapsed="false">
      <c r="A174" s="52" t="s">
        <v>3943</v>
      </c>
      <c r="B174" s="52" t="s">
        <v>15948</v>
      </c>
      <c r="C174" s="52" t="s">
        <v>15890</v>
      </c>
      <c r="D174" s="52" t="s">
        <v>15628</v>
      </c>
      <c r="E174" s="52" t="s">
        <v>63</v>
      </c>
      <c r="F174" s="52" t="s">
        <v>15670</v>
      </c>
      <c r="G174" s="52" t="s">
        <v>15625</v>
      </c>
      <c r="H174" s="52" t="n">
        <v>6</v>
      </c>
      <c r="I174" s="52" t="n">
        <v>0.591</v>
      </c>
      <c r="J174" s="52" t="n">
        <v>1.279</v>
      </c>
      <c r="K174" s="52" t="n">
        <v>670.74</v>
      </c>
      <c r="L174" s="52" t="n">
        <v>108.14</v>
      </c>
      <c r="M174" s="52" t="n">
        <v>90</v>
      </c>
      <c r="N174" s="52" t="s">
        <v>15620</v>
      </c>
      <c r="O174" s="52" t="s">
        <v>80</v>
      </c>
      <c r="P174" s="52" t="s">
        <v>3070</v>
      </c>
      <c r="Q174" s="52" t="s">
        <v>10061</v>
      </c>
      <c r="R174" s="55" t="n">
        <f aca="false">IF(K174=0,0,ROUND((K174-L174)/K174*100,2))</f>
        <v>83.88</v>
      </c>
      <c r="S174" s="55" t="n">
        <f aca="false">H174*K174</f>
        <v>4024.44</v>
      </c>
    </row>
    <row r="175" customFormat="false" ht="15" hidden="false" customHeight="true" outlineLevel="0" collapsed="false">
      <c r="A175" s="56" t="s">
        <v>2601</v>
      </c>
      <c r="B175" s="56" t="s">
        <v>15949</v>
      </c>
      <c r="C175" s="56" t="s">
        <v>15950</v>
      </c>
      <c r="D175" s="56" t="s">
        <v>15675</v>
      </c>
      <c r="E175" s="56" t="s">
        <v>70</v>
      </c>
      <c r="F175" s="56" t="s">
        <v>15691</v>
      </c>
      <c r="G175" s="56" t="s">
        <v>15625</v>
      </c>
      <c r="H175" s="56" t="n">
        <v>12</v>
      </c>
      <c r="I175" s="56" t="n">
        <v>2.578</v>
      </c>
      <c r="J175" s="56" t="n">
        <v>2.618</v>
      </c>
      <c r="K175" s="56" t="n">
        <v>588.33</v>
      </c>
      <c r="L175" s="56" t="n">
        <v>349.39</v>
      </c>
      <c r="M175" s="56" t="n">
        <v>730</v>
      </c>
      <c r="N175" s="56" t="s">
        <v>15637</v>
      </c>
      <c r="O175" s="56" t="s">
        <v>79</v>
      </c>
      <c r="P175" s="56" t="s">
        <v>4020</v>
      </c>
      <c r="Q175" s="56" t="s">
        <v>10061</v>
      </c>
      <c r="R175" s="55" t="n">
        <f aca="false">IF(K175=0,0,ROUND((K175-L175)/K175*100,2))</f>
        <v>40.61</v>
      </c>
      <c r="S175" s="55" t="n">
        <f aca="false">H175*K175</f>
        <v>7059.96</v>
      </c>
    </row>
    <row r="176" customFormat="false" ht="15" hidden="false" customHeight="true" outlineLevel="0" collapsed="false">
      <c r="A176" s="52" t="s">
        <v>7119</v>
      </c>
      <c r="B176" s="52" t="s">
        <v>15951</v>
      </c>
      <c r="C176" s="52" t="s">
        <v>15952</v>
      </c>
      <c r="D176" s="52" t="s">
        <v>15657</v>
      </c>
      <c r="E176" s="52" t="s">
        <v>72</v>
      </c>
      <c r="F176" s="52" t="s">
        <v>15686</v>
      </c>
      <c r="G176" s="52" t="s">
        <v>15625</v>
      </c>
      <c r="H176" s="52" t="n">
        <v>48</v>
      </c>
      <c r="I176" s="52" t="n">
        <v>4.607</v>
      </c>
      <c r="J176" s="52" t="n">
        <v>0.475</v>
      </c>
      <c r="K176" s="52" t="n">
        <v>833.86</v>
      </c>
      <c r="L176" s="52" t="n">
        <v>440.79</v>
      </c>
      <c r="M176" s="52" t="n">
        <v>365</v>
      </c>
      <c r="N176" s="52" t="s">
        <v>15637</v>
      </c>
      <c r="O176" s="52" t="s">
        <v>79</v>
      </c>
      <c r="P176" s="52" t="s">
        <v>3188</v>
      </c>
      <c r="Q176" s="52" t="s">
        <v>10061</v>
      </c>
      <c r="R176" s="55" t="n">
        <f aca="false">IF(K176=0,0,ROUND((K176-L176)/K176*100,2))</f>
        <v>47.14</v>
      </c>
      <c r="S176" s="55" t="n">
        <f aca="false">H176*K176</f>
        <v>40025.28</v>
      </c>
    </row>
    <row r="177" customFormat="false" ht="15" hidden="false" customHeight="true" outlineLevel="0" collapsed="false">
      <c r="A177" s="56" t="s">
        <v>1495</v>
      </c>
      <c r="B177" s="56" t="s">
        <v>15953</v>
      </c>
      <c r="C177" s="56" t="s">
        <v>15954</v>
      </c>
      <c r="D177" s="56" t="s">
        <v>15628</v>
      </c>
      <c r="E177" s="56" t="s">
        <v>69</v>
      </c>
      <c r="F177" s="56" t="s">
        <v>15644</v>
      </c>
      <c r="G177" s="56" t="s">
        <v>15641</v>
      </c>
      <c r="H177" s="56" t="n">
        <v>48</v>
      </c>
      <c r="I177" s="56" t="n">
        <v>3.624</v>
      </c>
      <c r="J177" s="56" t="n">
        <v>2.29</v>
      </c>
      <c r="K177" s="56" t="n">
        <v>85.76</v>
      </c>
      <c r="L177" s="56" t="n">
        <v>36.36</v>
      </c>
      <c r="M177" s="56" t="n">
        <v>90</v>
      </c>
      <c r="N177" s="56" t="s">
        <v>15548</v>
      </c>
      <c r="O177" s="56" t="s">
        <v>79</v>
      </c>
      <c r="P177" s="56" t="s">
        <v>3261</v>
      </c>
      <c r="Q177" s="56" t="s">
        <v>10061</v>
      </c>
      <c r="R177" s="55" t="n">
        <f aca="false">IF(K177=0,0,ROUND((K177-L177)/K177*100,2))</f>
        <v>57.6</v>
      </c>
      <c r="S177" s="55" t="n">
        <f aca="false">H177*K177</f>
        <v>4116.48</v>
      </c>
    </row>
    <row r="178" customFormat="false" ht="15" hidden="false" customHeight="true" outlineLevel="0" collapsed="false">
      <c r="A178" s="52" t="s">
        <v>2455</v>
      </c>
      <c r="B178" s="52" t="s">
        <v>15955</v>
      </c>
      <c r="C178" s="52" t="s">
        <v>15616</v>
      </c>
      <c r="D178" s="52" t="s">
        <v>15617</v>
      </c>
      <c r="E178" s="52" t="s">
        <v>65</v>
      </c>
      <c r="F178" s="52" t="s">
        <v>15761</v>
      </c>
      <c r="G178" s="52" t="s">
        <v>15619</v>
      </c>
      <c r="H178" s="52" t="n">
        <v>48</v>
      </c>
      <c r="I178" s="52" t="n">
        <v>4.794</v>
      </c>
      <c r="J178" s="52" t="n">
        <v>1.198</v>
      </c>
      <c r="K178" s="52" t="n">
        <v>416.54</v>
      </c>
      <c r="L178" s="52" t="n">
        <v>118.83</v>
      </c>
      <c r="M178" s="52" t="n">
        <v>730</v>
      </c>
      <c r="N178" s="52" t="s">
        <v>15637</v>
      </c>
      <c r="O178" s="52" t="s">
        <v>78</v>
      </c>
      <c r="P178" s="52" t="s">
        <v>425</v>
      </c>
      <c r="Q178" s="52" t="s">
        <v>10066</v>
      </c>
      <c r="R178" s="55" t="n">
        <f aca="false">IF(K178=0,0,ROUND((K178-L178)/K178*100,2))</f>
        <v>71.47</v>
      </c>
      <c r="S178" s="55" t="n">
        <f aca="false">H178*K178</f>
        <v>19993.92</v>
      </c>
    </row>
    <row r="179" customFormat="false" ht="15" hidden="false" customHeight="true" outlineLevel="0" collapsed="false">
      <c r="A179" s="56" t="s">
        <v>3448</v>
      </c>
      <c r="B179" s="56" t="s">
        <v>15956</v>
      </c>
      <c r="C179" s="56" t="s">
        <v>15720</v>
      </c>
      <c r="D179" s="56" t="s">
        <v>15640</v>
      </c>
      <c r="E179" s="56" t="s">
        <v>63</v>
      </c>
      <c r="F179" s="56" t="s">
        <v>15636</v>
      </c>
      <c r="G179" s="56" t="s">
        <v>15625</v>
      </c>
      <c r="H179" s="56" t="n">
        <v>12</v>
      </c>
      <c r="I179" s="56" t="n">
        <v>1.069</v>
      </c>
      <c r="J179" s="56" t="n">
        <v>3.774</v>
      </c>
      <c r="K179" s="56" t="n">
        <v>811.75</v>
      </c>
      <c r="L179" s="56" t="n">
        <v>46.91</v>
      </c>
      <c r="M179" s="56" t="n">
        <v>90</v>
      </c>
      <c r="N179" s="56" t="s">
        <v>15620</v>
      </c>
      <c r="O179" s="56" t="s">
        <v>78</v>
      </c>
      <c r="P179" s="56" t="s">
        <v>2643</v>
      </c>
      <c r="Q179" s="56" t="s">
        <v>10061</v>
      </c>
      <c r="R179" s="55" t="n">
        <f aca="false">IF(K179=0,0,ROUND((K179-L179)/K179*100,2))</f>
        <v>94.22</v>
      </c>
      <c r="S179" s="55" t="n">
        <f aca="false">H179*K179</f>
        <v>9741</v>
      </c>
    </row>
    <row r="180" customFormat="false" ht="15" hidden="false" customHeight="true" outlineLevel="0" collapsed="false">
      <c r="A180" s="52" t="s">
        <v>8958</v>
      </c>
      <c r="B180" s="52" t="s">
        <v>15957</v>
      </c>
      <c r="C180" s="52" t="s">
        <v>15958</v>
      </c>
      <c r="D180" s="52" t="s">
        <v>15617</v>
      </c>
      <c r="E180" s="52" t="s">
        <v>69</v>
      </c>
      <c r="F180" s="52" t="s">
        <v>15661</v>
      </c>
      <c r="G180" s="52" t="s">
        <v>15614</v>
      </c>
      <c r="H180" s="52" t="n">
        <v>48</v>
      </c>
      <c r="I180" s="52" t="n">
        <v>2.662</v>
      </c>
      <c r="J180" s="52" t="n">
        <v>3.214</v>
      </c>
      <c r="K180" s="52" t="n">
        <v>604.43</v>
      </c>
      <c r="L180" s="52" t="n">
        <v>370.67</v>
      </c>
      <c r="M180" s="52" t="n">
        <v>90</v>
      </c>
      <c r="N180" s="52" t="s">
        <v>15637</v>
      </c>
      <c r="O180" s="52" t="s">
        <v>79</v>
      </c>
      <c r="P180" s="52" t="s">
        <v>2916</v>
      </c>
      <c r="Q180" s="52" t="s">
        <v>10061</v>
      </c>
      <c r="R180" s="55" t="n">
        <f aca="false">IF(K180=0,0,ROUND((K180-L180)/K180*100,2))</f>
        <v>38.67</v>
      </c>
      <c r="S180" s="55" t="n">
        <f aca="false">H180*K180</f>
        <v>29012.64</v>
      </c>
    </row>
    <row r="181" customFormat="false" ht="15" hidden="false" customHeight="true" outlineLevel="0" collapsed="false">
      <c r="A181" s="56" t="s">
        <v>9868</v>
      </c>
      <c r="B181" s="56" t="s">
        <v>15959</v>
      </c>
      <c r="C181" s="56" t="s">
        <v>15960</v>
      </c>
      <c r="D181" s="56" t="s">
        <v>15660</v>
      </c>
      <c r="E181" s="56" t="s">
        <v>70</v>
      </c>
      <c r="F181" s="56" t="s">
        <v>15691</v>
      </c>
      <c r="G181" s="56" t="s">
        <v>15619</v>
      </c>
      <c r="H181" s="56" t="n">
        <v>6</v>
      </c>
      <c r="I181" s="56" t="n">
        <v>1.231</v>
      </c>
      <c r="J181" s="56" t="n">
        <v>0.629</v>
      </c>
      <c r="K181" s="56" t="n">
        <v>385.47</v>
      </c>
      <c r="L181" s="56" t="n">
        <v>93.4</v>
      </c>
      <c r="M181" s="56" t="n">
        <v>730</v>
      </c>
      <c r="N181" s="56" t="s">
        <v>15637</v>
      </c>
      <c r="O181" s="56" t="s">
        <v>80</v>
      </c>
      <c r="P181" s="56" t="s">
        <v>2282</v>
      </c>
      <c r="Q181" s="56" t="s">
        <v>10066</v>
      </c>
      <c r="R181" s="55" t="n">
        <f aca="false">IF(K181=0,0,ROUND((K181-L181)/K181*100,2))</f>
        <v>75.77</v>
      </c>
      <c r="S181" s="55" t="n">
        <f aca="false">H181*K181</f>
        <v>2312.82</v>
      </c>
    </row>
    <row r="182" customFormat="false" ht="15" hidden="false" customHeight="true" outlineLevel="0" collapsed="false">
      <c r="A182" s="52" t="s">
        <v>3577</v>
      </c>
      <c r="B182" s="52" t="s">
        <v>15961</v>
      </c>
      <c r="C182" s="52" t="s">
        <v>15962</v>
      </c>
      <c r="D182" s="52" t="s">
        <v>15675</v>
      </c>
      <c r="E182" s="52" t="s">
        <v>65</v>
      </c>
      <c r="F182" s="52" t="s">
        <v>15813</v>
      </c>
      <c r="G182" s="52" t="s">
        <v>15619</v>
      </c>
      <c r="H182" s="52" t="n">
        <v>12</v>
      </c>
      <c r="I182" s="52" t="n">
        <v>2.474</v>
      </c>
      <c r="J182" s="52" t="n">
        <v>0.744</v>
      </c>
      <c r="K182" s="52" t="n">
        <v>327.97</v>
      </c>
      <c r="L182" s="52" t="n">
        <v>276.09</v>
      </c>
      <c r="M182" s="52" t="n">
        <v>90</v>
      </c>
      <c r="N182" s="52" t="s">
        <v>15637</v>
      </c>
      <c r="O182" s="52" t="s">
        <v>78</v>
      </c>
      <c r="P182" s="52" t="s">
        <v>1634</v>
      </c>
      <c r="Q182" s="52" t="s">
        <v>10061</v>
      </c>
      <c r="R182" s="55" t="n">
        <f aca="false">IF(K182=0,0,ROUND((K182-L182)/K182*100,2))</f>
        <v>15.82</v>
      </c>
      <c r="S182" s="55" t="n">
        <f aca="false">H182*K182</f>
        <v>3935.64</v>
      </c>
    </row>
    <row r="183" customFormat="false" ht="15" hidden="false" customHeight="true" outlineLevel="0" collapsed="false">
      <c r="A183" s="56" t="s">
        <v>1588</v>
      </c>
      <c r="B183" s="56" t="s">
        <v>15963</v>
      </c>
      <c r="C183" s="56" t="s">
        <v>15616</v>
      </c>
      <c r="D183" s="56" t="s">
        <v>15617</v>
      </c>
      <c r="E183" s="56" t="s">
        <v>63</v>
      </c>
      <c r="F183" s="56" t="s">
        <v>15670</v>
      </c>
      <c r="G183" s="56" t="s">
        <v>15641</v>
      </c>
      <c r="H183" s="56" t="n">
        <v>48</v>
      </c>
      <c r="I183" s="56" t="n">
        <v>2.107</v>
      </c>
      <c r="J183" s="56" t="n">
        <v>4.207</v>
      </c>
      <c r="K183" s="56" t="n">
        <v>498.44</v>
      </c>
      <c r="L183" s="56" t="n">
        <v>58.78</v>
      </c>
      <c r="M183" s="56" t="n">
        <v>90</v>
      </c>
      <c r="N183" s="56" t="s">
        <v>15548</v>
      </c>
      <c r="O183" s="56" t="s">
        <v>79</v>
      </c>
      <c r="P183" s="56" t="s">
        <v>2188</v>
      </c>
      <c r="Q183" s="56" t="s">
        <v>10061</v>
      </c>
      <c r="R183" s="55" t="n">
        <f aca="false">IF(K183=0,0,ROUND((K183-L183)/K183*100,2))</f>
        <v>88.21</v>
      </c>
      <c r="S183" s="55" t="n">
        <f aca="false">H183*K183</f>
        <v>23925.12</v>
      </c>
    </row>
    <row r="184" customFormat="false" ht="15" hidden="false" customHeight="true" outlineLevel="0" collapsed="false">
      <c r="A184" s="52" t="s">
        <v>7437</v>
      </c>
      <c r="B184" s="52" t="s">
        <v>15964</v>
      </c>
      <c r="C184" s="52" t="s">
        <v>15965</v>
      </c>
      <c r="D184" s="52" t="s">
        <v>15617</v>
      </c>
      <c r="E184" s="52" t="s">
        <v>67</v>
      </c>
      <c r="F184" s="52" t="s">
        <v>15629</v>
      </c>
      <c r="G184" s="52" t="s">
        <v>15641</v>
      </c>
      <c r="H184" s="52" t="n">
        <v>48</v>
      </c>
      <c r="I184" s="52" t="n">
        <v>2.771</v>
      </c>
      <c r="J184" s="52" t="n">
        <v>0.61</v>
      </c>
      <c r="K184" s="52" t="n">
        <v>131.81</v>
      </c>
      <c r="L184" s="52" t="n">
        <v>467.32</v>
      </c>
      <c r="M184" s="52" t="n">
        <v>365</v>
      </c>
      <c r="N184" s="52" t="s">
        <v>15620</v>
      </c>
      <c r="O184" s="52" t="s">
        <v>78</v>
      </c>
      <c r="P184" s="52" t="s">
        <v>2063</v>
      </c>
      <c r="Q184" s="52" t="s">
        <v>10061</v>
      </c>
      <c r="R184" s="55" t="n">
        <f aca="false">IF(K184=0,0,ROUND((K184-L184)/K184*100,2))</f>
        <v>-254.54</v>
      </c>
      <c r="S184" s="55" t="n">
        <f aca="false">H184*K184</f>
        <v>6326.88</v>
      </c>
    </row>
    <row r="185" customFormat="false" ht="15" hidden="false" customHeight="true" outlineLevel="0" collapsed="false">
      <c r="A185" s="56" t="s">
        <v>13063</v>
      </c>
      <c r="B185" s="56" t="s">
        <v>15966</v>
      </c>
      <c r="C185" s="56" t="s">
        <v>15803</v>
      </c>
      <c r="D185" s="56" t="s">
        <v>15675</v>
      </c>
      <c r="E185" s="56" t="s">
        <v>70</v>
      </c>
      <c r="F185" s="56" t="s">
        <v>15691</v>
      </c>
      <c r="G185" s="56" t="s">
        <v>15619</v>
      </c>
      <c r="H185" s="56" t="n">
        <v>6</v>
      </c>
      <c r="I185" s="56" t="n">
        <v>2.276</v>
      </c>
      <c r="J185" s="56" t="n">
        <v>1.775</v>
      </c>
      <c r="K185" s="56" t="n">
        <v>819.58</v>
      </c>
      <c r="L185" s="56" t="n">
        <v>269.05</v>
      </c>
      <c r="M185" s="56" t="n">
        <v>90</v>
      </c>
      <c r="N185" s="56" t="s">
        <v>15548</v>
      </c>
      <c r="O185" s="56" t="s">
        <v>78</v>
      </c>
      <c r="P185" s="56" t="s">
        <v>1810</v>
      </c>
      <c r="Q185" s="56" t="s">
        <v>10066</v>
      </c>
      <c r="R185" s="55" t="n">
        <f aca="false">IF(K185=0,0,ROUND((K185-L185)/K185*100,2))</f>
        <v>67.17</v>
      </c>
      <c r="S185" s="55" t="n">
        <f aca="false">H185*K185</f>
        <v>4917.48</v>
      </c>
    </row>
    <row r="186" customFormat="false" ht="15" hidden="false" customHeight="true" outlineLevel="0" collapsed="false">
      <c r="A186" s="52" t="s">
        <v>9076</v>
      </c>
      <c r="B186" s="52" t="s">
        <v>15967</v>
      </c>
      <c r="C186" s="52" t="s">
        <v>15968</v>
      </c>
      <c r="D186" s="52" t="s">
        <v>15623</v>
      </c>
      <c r="E186" s="52" t="s">
        <v>65</v>
      </c>
      <c r="F186" s="52" t="s">
        <v>15654</v>
      </c>
      <c r="G186" s="52" t="s">
        <v>15619</v>
      </c>
      <c r="H186" s="52" t="n">
        <v>24</v>
      </c>
      <c r="I186" s="52" t="n">
        <v>2.685</v>
      </c>
      <c r="J186" s="52" t="n">
        <v>3.004</v>
      </c>
      <c r="K186" s="52" t="n">
        <v>184.84</v>
      </c>
      <c r="L186" s="52" t="n">
        <v>587.61</v>
      </c>
      <c r="M186" s="52" t="n">
        <v>365</v>
      </c>
      <c r="N186" s="52" t="s">
        <v>15637</v>
      </c>
      <c r="O186" s="52" t="s">
        <v>80</v>
      </c>
      <c r="P186" s="52" t="s">
        <v>952</v>
      </c>
      <c r="Q186" s="52" t="s">
        <v>10061</v>
      </c>
      <c r="R186" s="55" t="n">
        <f aca="false">IF(K186=0,0,ROUND((K186-L186)/K186*100,2))</f>
        <v>-217.9</v>
      </c>
      <c r="S186" s="55" t="n">
        <f aca="false">H186*K186</f>
        <v>4436.16</v>
      </c>
    </row>
    <row r="187" customFormat="false" ht="15" hidden="false" customHeight="true" outlineLevel="0" collapsed="false">
      <c r="A187" s="56" t="s">
        <v>3492</v>
      </c>
      <c r="B187" s="56" t="s">
        <v>15969</v>
      </c>
      <c r="C187" s="56" t="s">
        <v>15855</v>
      </c>
      <c r="D187" s="56" t="s">
        <v>15623</v>
      </c>
      <c r="E187" s="56" t="s">
        <v>63</v>
      </c>
      <c r="F187" s="56" t="s">
        <v>15636</v>
      </c>
      <c r="G187" s="56" t="s">
        <v>15614</v>
      </c>
      <c r="H187" s="56" t="n">
        <v>12</v>
      </c>
      <c r="I187" s="56" t="n">
        <v>3.522</v>
      </c>
      <c r="J187" s="56" t="n">
        <v>0.707</v>
      </c>
      <c r="K187" s="56" t="n">
        <v>163.17</v>
      </c>
      <c r="L187" s="56" t="n">
        <v>200.04</v>
      </c>
      <c r="M187" s="56" t="n">
        <v>180</v>
      </c>
      <c r="N187" s="56" t="s">
        <v>15620</v>
      </c>
      <c r="O187" s="56" t="s">
        <v>79</v>
      </c>
      <c r="P187" s="56" t="s">
        <v>2657</v>
      </c>
      <c r="Q187" s="56" t="s">
        <v>10061</v>
      </c>
      <c r="R187" s="55" t="n">
        <f aca="false">IF(K187=0,0,ROUND((K187-L187)/K187*100,2))</f>
        <v>-22.6</v>
      </c>
      <c r="S187" s="55" t="n">
        <f aca="false">H187*K187</f>
        <v>1958.04</v>
      </c>
    </row>
    <row r="188" customFormat="false" ht="15" hidden="false" customHeight="true" outlineLevel="0" collapsed="false">
      <c r="A188" s="52" t="s">
        <v>1189</v>
      </c>
      <c r="B188" s="52" t="s">
        <v>15970</v>
      </c>
      <c r="C188" s="52" t="s">
        <v>15820</v>
      </c>
      <c r="D188" s="52" t="s">
        <v>15640</v>
      </c>
      <c r="E188" s="52" t="s">
        <v>67</v>
      </c>
      <c r="F188" s="52" t="s">
        <v>15694</v>
      </c>
      <c r="G188" s="52" t="s">
        <v>15641</v>
      </c>
      <c r="H188" s="52" t="n">
        <v>48</v>
      </c>
      <c r="I188" s="52" t="n">
        <v>0.424</v>
      </c>
      <c r="J188" s="52" t="n">
        <v>3.983</v>
      </c>
      <c r="K188" s="52" t="n">
        <v>772.74</v>
      </c>
      <c r="L188" s="52" t="n">
        <v>247.68</v>
      </c>
      <c r="M188" s="52" t="n">
        <v>365</v>
      </c>
      <c r="N188" s="52" t="s">
        <v>15620</v>
      </c>
      <c r="O188" s="52" t="s">
        <v>79</v>
      </c>
      <c r="P188" s="52" t="s">
        <v>1021</v>
      </c>
      <c r="Q188" s="52" t="s">
        <v>10066</v>
      </c>
      <c r="R188" s="55" t="n">
        <f aca="false">IF(K188=0,0,ROUND((K188-L188)/K188*100,2))</f>
        <v>67.95</v>
      </c>
      <c r="S188" s="55" t="n">
        <f aca="false">H188*K188</f>
        <v>37091.52</v>
      </c>
    </row>
    <row r="189" customFormat="false" ht="15" hidden="false" customHeight="true" outlineLevel="0" collapsed="false">
      <c r="A189" s="56" t="s">
        <v>9348</v>
      </c>
      <c r="B189" s="56" t="s">
        <v>15971</v>
      </c>
      <c r="C189" s="56" t="s">
        <v>15846</v>
      </c>
      <c r="D189" s="56" t="s">
        <v>15657</v>
      </c>
      <c r="E189" s="56" t="s">
        <v>72</v>
      </c>
      <c r="F189" s="56" t="s">
        <v>15618</v>
      </c>
      <c r="G189" s="56" t="s">
        <v>15625</v>
      </c>
      <c r="H189" s="56" t="n">
        <v>48</v>
      </c>
      <c r="I189" s="56" t="n">
        <v>3.192</v>
      </c>
      <c r="J189" s="56" t="n">
        <v>3.502</v>
      </c>
      <c r="K189" s="56" t="n">
        <v>852.25</v>
      </c>
      <c r="L189" s="56" t="n">
        <v>479.45</v>
      </c>
      <c r="M189" s="56" t="n">
        <v>730</v>
      </c>
      <c r="N189" s="56" t="s">
        <v>15548</v>
      </c>
      <c r="O189" s="56" t="s">
        <v>79</v>
      </c>
      <c r="P189" s="56" t="s">
        <v>884</v>
      </c>
      <c r="Q189" s="56" t="s">
        <v>10066</v>
      </c>
      <c r="R189" s="55" t="n">
        <f aca="false">IF(K189=0,0,ROUND((K189-L189)/K189*100,2))</f>
        <v>43.74</v>
      </c>
      <c r="S189" s="55" t="n">
        <f aca="false">H189*K189</f>
        <v>40908</v>
      </c>
    </row>
    <row r="190" customFormat="false" ht="15" hidden="false" customHeight="true" outlineLevel="0" collapsed="false">
      <c r="A190" s="52" t="s">
        <v>1298</v>
      </c>
      <c r="B190" s="52" t="s">
        <v>15972</v>
      </c>
      <c r="C190" s="52" t="s">
        <v>15743</v>
      </c>
      <c r="D190" s="52" t="s">
        <v>15660</v>
      </c>
      <c r="E190" s="52" t="s">
        <v>71</v>
      </c>
      <c r="F190" s="52" t="s">
        <v>15775</v>
      </c>
      <c r="G190" s="52" t="s">
        <v>15614</v>
      </c>
      <c r="H190" s="52" t="n">
        <v>12</v>
      </c>
      <c r="I190" s="52" t="n">
        <v>2.852</v>
      </c>
      <c r="J190" s="52" t="n">
        <v>2.452</v>
      </c>
      <c r="K190" s="52" t="n">
        <v>356.52</v>
      </c>
      <c r="L190" s="52" t="n">
        <v>412.71</v>
      </c>
      <c r="M190" s="52" t="n">
        <v>90</v>
      </c>
      <c r="N190" s="52" t="s">
        <v>15548</v>
      </c>
      <c r="O190" s="52" t="s">
        <v>78</v>
      </c>
      <c r="P190" s="52" t="s">
        <v>4653</v>
      </c>
      <c r="Q190" s="52" t="s">
        <v>10061</v>
      </c>
      <c r="R190" s="55" t="n">
        <f aca="false">IF(K190=0,0,ROUND((K190-L190)/K190*100,2))</f>
        <v>-15.76</v>
      </c>
      <c r="S190" s="55" t="n">
        <f aca="false">H190*K190</f>
        <v>4278.24</v>
      </c>
    </row>
    <row r="191" customFormat="false" ht="15" hidden="false" customHeight="true" outlineLevel="0" collapsed="false">
      <c r="A191" s="56" t="s">
        <v>1628</v>
      </c>
      <c r="B191" s="56" t="s">
        <v>15973</v>
      </c>
      <c r="C191" s="56" t="s">
        <v>15809</v>
      </c>
      <c r="D191" s="56" t="s">
        <v>15612</v>
      </c>
      <c r="E191" s="56" t="s">
        <v>65</v>
      </c>
      <c r="F191" s="56" t="s">
        <v>15654</v>
      </c>
      <c r="G191" s="56" t="s">
        <v>15641</v>
      </c>
      <c r="H191" s="56" t="n">
        <v>48</v>
      </c>
      <c r="I191" s="56" t="n">
        <v>1.051</v>
      </c>
      <c r="J191" s="56" t="n">
        <v>3.459</v>
      </c>
      <c r="K191" s="56" t="n">
        <v>149.14</v>
      </c>
      <c r="L191" s="56" t="n">
        <v>393.5</v>
      </c>
      <c r="M191" s="56" t="n">
        <v>180</v>
      </c>
      <c r="N191" s="56" t="s">
        <v>15637</v>
      </c>
      <c r="O191" s="56" t="s">
        <v>78</v>
      </c>
      <c r="P191" s="56" t="s">
        <v>2488</v>
      </c>
      <c r="Q191" s="56" t="s">
        <v>10061</v>
      </c>
      <c r="R191" s="55" t="n">
        <f aca="false">IF(K191=0,0,ROUND((K191-L191)/K191*100,2))</f>
        <v>-163.85</v>
      </c>
      <c r="S191" s="55" t="n">
        <f aca="false">H191*K191</f>
        <v>7158.72</v>
      </c>
    </row>
    <row r="192" customFormat="false" ht="15" hidden="false" customHeight="true" outlineLevel="0" collapsed="false">
      <c r="A192" s="52" t="s">
        <v>6264</v>
      </c>
      <c r="B192" s="52" t="s">
        <v>15974</v>
      </c>
      <c r="C192" s="52" t="s">
        <v>15975</v>
      </c>
      <c r="D192" s="52" t="s">
        <v>15612</v>
      </c>
      <c r="E192" s="52" t="s">
        <v>71</v>
      </c>
      <c r="F192" s="52" t="s">
        <v>15651</v>
      </c>
      <c r="G192" s="52" t="s">
        <v>15619</v>
      </c>
      <c r="H192" s="52" t="n">
        <v>48</v>
      </c>
      <c r="I192" s="52" t="n">
        <v>3.147</v>
      </c>
      <c r="J192" s="52" t="n">
        <v>3.644</v>
      </c>
      <c r="K192" s="52" t="n">
        <v>759.37</v>
      </c>
      <c r="L192" s="52" t="n">
        <v>263.25</v>
      </c>
      <c r="M192" s="52" t="n">
        <v>90</v>
      </c>
      <c r="N192" s="52" t="s">
        <v>15620</v>
      </c>
      <c r="O192" s="52" t="s">
        <v>78</v>
      </c>
      <c r="P192" s="52" t="s">
        <v>5151</v>
      </c>
      <c r="Q192" s="52" t="s">
        <v>10061</v>
      </c>
      <c r="R192" s="55" t="n">
        <f aca="false">IF(K192=0,0,ROUND((K192-L192)/K192*100,2))</f>
        <v>65.33</v>
      </c>
      <c r="S192" s="55" t="n">
        <f aca="false">H192*K192</f>
        <v>36449.76</v>
      </c>
    </row>
    <row r="193" customFormat="false" ht="15" hidden="false" customHeight="true" outlineLevel="0" collapsed="false">
      <c r="A193" s="56" t="s">
        <v>6211</v>
      </c>
      <c r="B193" s="56" t="s">
        <v>15976</v>
      </c>
      <c r="C193" s="56" t="s">
        <v>15913</v>
      </c>
      <c r="D193" s="56" t="s">
        <v>15632</v>
      </c>
      <c r="E193" s="56" t="s">
        <v>70</v>
      </c>
      <c r="F193" s="56" t="s">
        <v>15648</v>
      </c>
      <c r="G193" s="56" t="s">
        <v>15619</v>
      </c>
      <c r="H193" s="56" t="n">
        <v>48</v>
      </c>
      <c r="I193" s="56" t="n">
        <v>0.096</v>
      </c>
      <c r="J193" s="56" t="n">
        <v>3.493</v>
      </c>
      <c r="K193" s="56" t="n">
        <v>819.95</v>
      </c>
      <c r="L193" s="56" t="n">
        <v>593.01</v>
      </c>
      <c r="M193" s="56" t="n">
        <v>730</v>
      </c>
      <c r="N193" s="56" t="s">
        <v>15620</v>
      </c>
      <c r="O193" s="56" t="s">
        <v>78</v>
      </c>
      <c r="P193" s="56" t="s">
        <v>2982</v>
      </c>
      <c r="Q193" s="56" t="s">
        <v>10061</v>
      </c>
      <c r="R193" s="55" t="n">
        <f aca="false">IF(K193=0,0,ROUND((K193-L193)/K193*100,2))</f>
        <v>27.68</v>
      </c>
      <c r="S193" s="55" t="n">
        <f aca="false">H193*K193</f>
        <v>39357.6</v>
      </c>
    </row>
    <row r="194" customFormat="false" ht="15" hidden="false" customHeight="true" outlineLevel="0" collapsed="false">
      <c r="A194" s="52" t="s">
        <v>5518</v>
      </c>
      <c r="B194" s="52" t="s">
        <v>15977</v>
      </c>
      <c r="C194" s="52" t="s">
        <v>15760</v>
      </c>
      <c r="D194" s="52" t="s">
        <v>15617</v>
      </c>
      <c r="E194" s="52" t="s">
        <v>63</v>
      </c>
      <c r="F194" s="52" t="s">
        <v>15683</v>
      </c>
      <c r="G194" s="52" t="s">
        <v>15625</v>
      </c>
      <c r="H194" s="52" t="n">
        <v>24</v>
      </c>
      <c r="I194" s="52" t="n">
        <v>1.869</v>
      </c>
      <c r="J194" s="52" t="n">
        <v>1.531</v>
      </c>
      <c r="K194" s="52" t="n">
        <v>394.68</v>
      </c>
      <c r="L194" s="52" t="n">
        <v>489.89</v>
      </c>
      <c r="M194" s="52" t="n">
        <v>180</v>
      </c>
      <c r="N194" s="52" t="s">
        <v>15620</v>
      </c>
      <c r="O194" s="52" t="s">
        <v>80</v>
      </c>
      <c r="P194" s="52" t="s">
        <v>2109</v>
      </c>
      <c r="Q194" s="52" t="s">
        <v>10061</v>
      </c>
      <c r="R194" s="55" t="n">
        <f aca="false">IF(K194=0,0,ROUND((K194-L194)/K194*100,2))</f>
        <v>-24.12</v>
      </c>
      <c r="S194" s="55" t="n">
        <f aca="false">H194*K194</f>
        <v>9472.32</v>
      </c>
    </row>
    <row r="195" customFormat="false" ht="15" hidden="false" customHeight="true" outlineLevel="0" collapsed="false">
      <c r="A195" s="56" t="s">
        <v>2146</v>
      </c>
      <c r="B195" s="56" t="s">
        <v>15978</v>
      </c>
      <c r="C195" s="56" t="s">
        <v>15806</v>
      </c>
      <c r="D195" s="56" t="s">
        <v>15628</v>
      </c>
      <c r="E195" s="56" t="s">
        <v>72</v>
      </c>
      <c r="F195" s="56" t="s">
        <v>15686</v>
      </c>
      <c r="G195" s="56" t="s">
        <v>15619</v>
      </c>
      <c r="H195" s="56" t="n">
        <v>24</v>
      </c>
      <c r="I195" s="56" t="n">
        <v>3.626</v>
      </c>
      <c r="J195" s="56" t="n">
        <v>3.159</v>
      </c>
      <c r="K195" s="56" t="n">
        <v>168.2</v>
      </c>
      <c r="L195" s="56" t="n">
        <v>252.91</v>
      </c>
      <c r="M195" s="56" t="n">
        <v>730</v>
      </c>
      <c r="N195" s="56" t="s">
        <v>15548</v>
      </c>
      <c r="O195" s="56" t="s">
        <v>78</v>
      </c>
      <c r="P195" s="56" t="s">
        <v>2470</v>
      </c>
      <c r="Q195" s="56" t="s">
        <v>10061</v>
      </c>
      <c r="R195" s="55" t="n">
        <f aca="false">IF(K195=0,0,ROUND((K195-L195)/K195*100,2))</f>
        <v>-50.36</v>
      </c>
      <c r="S195" s="55" t="n">
        <f aca="false">H195*K195</f>
        <v>4036.8</v>
      </c>
    </row>
    <row r="196" customFormat="false" ht="15" hidden="false" customHeight="true" outlineLevel="0" collapsed="false">
      <c r="A196" s="52" t="s">
        <v>9461</v>
      </c>
      <c r="B196" s="52" t="s">
        <v>15979</v>
      </c>
      <c r="C196" s="52" t="s">
        <v>15696</v>
      </c>
      <c r="D196" s="52" t="s">
        <v>15612</v>
      </c>
      <c r="E196" s="52" t="s">
        <v>63</v>
      </c>
      <c r="F196" s="52" t="s">
        <v>15670</v>
      </c>
      <c r="G196" s="52" t="s">
        <v>15641</v>
      </c>
      <c r="H196" s="52" t="n">
        <v>12</v>
      </c>
      <c r="I196" s="52" t="n">
        <v>1.277</v>
      </c>
      <c r="J196" s="52" t="n">
        <v>3.241</v>
      </c>
      <c r="K196" s="52" t="n">
        <v>262.96</v>
      </c>
      <c r="L196" s="52" t="n">
        <v>364.59</v>
      </c>
      <c r="M196" s="52" t="n">
        <v>365</v>
      </c>
      <c r="N196" s="52" t="s">
        <v>15620</v>
      </c>
      <c r="O196" s="52" t="s">
        <v>78</v>
      </c>
      <c r="P196" s="52" t="s">
        <v>3275</v>
      </c>
      <c r="Q196" s="52" t="s">
        <v>10061</v>
      </c>
      <c r="R196" s="55" t="n">
        <f aca="false">IF(K196=0,0,ROUND((K196-L196)/K196*100,2))</f>
        <v>-38.65</v>
      </c>
      <c r="S196" s="55" t="n">
        <f aca="false">H196*K196</f>
        <v>3155.52</v>
      </c>
    </row>
    <row r="197" customFormat="false" ht="15" hidden="false" customHeight="true" outlineLevel="0" collapsed="false">
      <c r="A197" s="56" t="s">
        <v>1534</v>
      </c>
      <c r="B197" s="56" t="s">
        <v>15980</v>
      </c>
      <c r="C197" s="56" t="s">
        <v>15981</v>
      </c>
      <c r="D197" s="56" t="s">
        <v>15628</v>
      </c>
      <c r="E197" s="56" t="s">
        <v>73</v>
      </c>
      <c r="F197" s="56" t="s">
        <v>15734</v>
      </c>
      <c r="G197" s="56" t="s">
        <v>15641</v>
      </c>
      <c r="H197" s="56" t="n">
        <v>6</v>
      </c>
      <c r="I197" s="56" t="n">
        <v>3.93</v>
      </c>
      <c r="J197" s="56" t="n">
        <v>3.979</v>
      </c>
      <c r="K197" s="56" t="n">
        <v>254.31</v>
      </c>
      <c r="L197" s="56" t="n">
        <v>237.67</v>
      </c>
      <c r="M197" s="56" t="n">
        <v>180</v>
      </c>
      <c r="N197" s="56" t="s">
        <v>15637</v>
      </c>
      <c r="O197" s="56" t="s">
        <v>80</v>
      </c>
      <c r="P197" s="56" t="s">
        <v>3912</v>
      </c>
      <c r="Q197" s="56" t="s">
        <v>10061</v>
      </c>
      <c r="R197" s="55" t="n">
        <f aca="false">IF(K197=0,0,ROUND((K197-L197)/K197*100,2))</f>
        <v>6.54</v>
      </c>
      <c r="S197" s="55" t="n">
        <f aca="false">H197*K197</f>
        <v>1525.86</v>
      </c>
    </row>
    <row r="198" customFormat="false" ht="15" hidden="false" customHeight="true" outlineLevel="0" collapsed="false">
      <c r="A198" s="52" t="s">
        <v>945</v>
      </c>
      <c r="B198" s="52" t="s">
        <v>15982</v>
      </c>
      <c r="C198" s="52" t="s">
        <v>15878</v>
      </c>
      <c r="D198" s="52" t="s">
        <v>15657</v>
      </c>
      <c r="E198" s="52" t="s">
        <v>71</v>
      </c>
      <c r="F198" s="52" t="s">
        <v>15775</v>
      </c>
      <c r="G198" s="52" t="s">
        <v>15641</v>
      </c>
      <c r="H198" s="52" t="n">
        <v>48</v>
      </c>
      <c r="I198" s="52" t="n">
        <v>1.859</v>
      </c>
      <c r="J198" s="52" t="n">
        <v>3.431</v>
      </c>
      <c r="K198" s="52" t="n">
        <v>766.71</v>
      </c>
      <c r="L198" s="52" t="n">
        <v>573.13</v>
      </c>
      <c r="M198" s="52" t="n">
        <v>90</v>
      </c>
      <c r="N198" s="52" t="s">
        <v>15548</v>
      </c>
      <c r="O198" s="52" t="s">
        <v>80</v>
      </c>
      <c r="P198" s="52" t="s">
        <v>3600</v>
      </c>
      <c r="Q198" s="52" t="s">
        <v>10061</v>
      </c>
      <c r="R198" s="55" t="n">
        <f aca="false">IF(K198=0,0,ROUND((K198-L198)/K198*100,2))</f>
        <v>25.25</v>
      </c>
      <c r="S198" s="55" t="n">
        <f aca="false">H198*K198</f>
        <v>36802.08</v>
      </c>
    </row>
    <row r="199" customFormat="false" ht="15" hidden="false" customHeight="true" outlineLevel="0" collapsed="false">
      <c r="A199" s="56" t="s">
        <v>3638</v>
      </c>
      <c r="B199" s="56" t="s">
        <v>15983</v>
      </c>
      <c r="C199" s="56" t="s">
        <v>15984</v>
      </c>
      <c r="D199" s="56" t="s">
        <v>15660</v>
      </c>
      <c r="E199" s="56" t="s">
        <v>73</v>
      </c>
      <c r="F199" s="56" t="s">
        <v>15734</v>
      </c>
      <c r="G199" s="56" t="s">
        <v>15625</v>
      </c>
      <c r="H199" s="56" t="n">
        <v>24</v>
      </c>
      <c r="I199" s="56" t="n">
        <v>3.161</v>
      </c>
      <c r="J199" s="56" t="n">
        <v>2.53</v>
      </c>
      <c r="K199" s="56" t="n">
        <v>426.71</v>
      </c>
      <c r="L199" s="56" t="n">
        <v>424.07</v>
      </c>
      <c r="M199" s="56" t="n">
        <v>90</v>
      </c>
      <c r="N199" s="56" t="s">
        <v>15620</v>
      </c>
      <c r="O199" s="56" t="s">
        <v>80</v>
      </c>
      <c r="P199" s="56" t="s">
        <v>4951</v>
      </c>
      <c r="Q199" s="56" t="s">
        <v>10061</v>
      </c>
      <c r="R199" s="55" t="n">
        <f aca="false">IF(K199=0,0,ROUND((K199-L199)/K199*100,2))</f>
        <v>0.62</v>
      </c>
      <c r="S199" s="55" t="n">
        <f aca="false">H199*K199</f>
        <v>10241.04</v>
      </c>
    </row>
    <row r="200" customFormat="false" ht="15" hidden="false" customHeight="true" outlineLevel="0" collapsed="false">
      <c r="A200" s="52" t="s">
        <v>7881</v>
      </c>
      <c r="B200" s="52" t="s">
        <v>15985</v>
      </c>
      <c r="C200" s="52" t="s">
        <v>15986</v>
      </c>
      <c r="D200" s="52" t="s">
        <v>15612</v>
      </c>
      <c r="E200" s="52" t="s">
        <v>67</v>
      </c>
      <c r="F200" s="52" t="s">
        <v>15705</v>
      </c>
      <c r="G200" s="52" t="s">
        <v>15619</v>
      </c>
      <c r="H200" s="52" t="n">
        <v>24</v>
      </c>
      <c r="I200" s="52" t="n">
        <v>1.984</v>
      </c>
      <c r="J200" s="52" t="n">
        <v>3.19</v>
      </c>
      <c r="K200" s="52" t="n">
        <v>837</v>
      </c>
      <c r="L200" s="52" t="n">
        <v>411.82</v>
      </c>
      <c r="M200" s="52" t="n">
        <v>90</v>
      </c>
      <c r="N200" s="52" t="s">
        <v>15637</v>
      </c>
      <c r="O200" s="52" t="s">
        <v>80</v>
      </c>
      <c r="P200" s="52" t="s">
        <v>3750</v>
      </c>
      <c r="Q200" s="52" t="s">
        <v>10061</v>
      </c>
      <c r="R200" s="55" t="n">
        <f aca="false">IF(K200=0,0,ROUND((K200-L200)/K200*100,2))</f>
        <v>50.8</v>
      </c>
      <c r="S200" s="55" t="n">
        <f aca="false">H200*K200</f>
        <v>20088</v>
      </c>
    </row>
    <row r="201" customFormat="false" ht="15" hidden="false" customHeight="true" outlineLevel="0" collapsed="false">
      <c r="A201" s="56" t="s">
        <v>3780</v>
      </c>
      <c r="B201" s="56" t="s">
        <v>15987</v>
      </c>
      <c r="C201" s="56" t="s">
        <v>15988</v>
      </c>
      <c r="D201" s="56" t="s">
        <v>15664</v>
      </c>
      <c r="E201" s="56" t="s">
        <v>73</v>
      </c>
      <c r="F201" s="56" t="s">
        <v>15624</v>
      </c>
      <c r="G201" s="56" t="s">
        <v>15641</v>
      </c>
      <c r="H201" s="56" t="n">
        <v>48</v>
      </c>
      <c r="I201" s="56" t="n">
        <v>3.081</v>
      </c>
      <c r="J201" s="56" t="n">
        <v>0.322</v>
      </c>
      <c r="K201" s="56" t="n">
        <v>672.09</v>
      </c>
      <c r="L201" s="56" t="n">
        <v>398.25</v>
      </c>
      <c r="M201" s="56" t="n">
        <v>180</v>
      </c>
      <c r="N201" s="56" t="s">
        <v>15548</v>
      </c>
      <c r="O201" s="56" t="s">
        <v>78</v>
      </c>
      <c r="P201" s="56" t="s">
        <v>2439</v>
      </c>
      <c r="Q201" s="56" t="s">
        <v>10061</v>
      </c>
      <c r="R201" s="55" t="n">
        <f aca="false">IF(K201=0,0,ROUND((K201-L201)/K201*100,2))</f>
        <v>40.74</v>
      </c>
      <c r="S201" s="55" t="n">
        <f aca="false">H201*K201</f>
        <v>32260.32</v>
      </c>
    </row>
    <row r="202" customFormat="false" ht="15" hidden="false" customHeight="true" outlineLevel="0" collapsed="false">
      <c r="A202" s="52" t="s">
        <v>3686</v>
      </c>
      <c r="B202" s="52" t="s">
        <v>15989</v>
      </c>
      <c r="C202" s="52" t="s">
        <v>15685</v>
      </c>
      <c r="D202" s="52" t="s">
        <v>15623</v>
      </c>
      <c r="E202" s="52" t="s">
        <v>69</v>
      </c>
      <c r="F202" s="52" t="s">
        <v>15644</v>
      </c>
      <c r="G202" s="52" t="s">
        <v>15614</v>
      </c>
      <c r="H202" s="52" t="n">
        <v>24</v>
      </c>
      <c r="I202" s="52" t="n">
        <v>0.678</v>
      </c>
      <c r="J202" s="52" t="n">
        <v>3.917</v>
      </c>
      <c r="K202" s="52" t="n">
        <v>283.12</v>
      </c>
      <c r="L202" s="52" t="n">
        <v>532.98</v>
      </c>
      <c r="M202" s="52" t="n">
        <v>90</v>
      </c>
      <c r="N202" s="52" t="s">
        <v>15637</v>
      </c>
      <c r="O202" s="52" t="s">
        <v>79</v>
      </c>
      <c r="P202" s="52" t="s">
        <v>1830</v>
      </c>
      <c r="Q202" s="52" t="s">
        <v>10061</v>
      </c>
      <c r="R202" s="55" t="n">
        <f aca="false">IF(K202=0,0,ROUND((K202-L202)/K202*100,2))</f>
        <v>-88.25</v>
      </c>
      <c r="S202" s="55" t="n">
        <f aca="false">H202*K202</f>
        <v>6794.88</v>
      </c>
    </row>
    <row r="203" customFormat="false" ht="15" hidden="false" customHeight="true" outlineLevel="0" collapsed="false">
      <c r="A203" s="56" t="s">
        <v>780</v>
      </c>
      <c r="B203" s="56" t="s">
        <v>15990</v>
      </c>
      <c r="C203" s="56" t="s">
        <v>15736</v>
      </c>
      <c r="D203" s="56" t="s">
        <v>15660</v>
      </c>
      <c r="E203" s="56" t="s">
        <v>70</v>
      </c>
      <c r="F203" s="56" t="s">
        <v>15648</v>
      </c>
      <c r="G203" s="56" t="s">
        <v>15641</v>
      </c>
      <c r="H203" s="56" t="n">
        <v>24</v>
      </c>
      <c r="I203" s="56" t="n">
        <v>0.324</v>
      </c>
      <c r="J203" s="56" t="n">
        <v>4.304</v>
      </c>
      <c r="K203" s="56" t="n">
        <v>183.38</v>
      </c>
      <c r="L203" s="56" t="n">
        <v>102.81</v>
      </c>
      <c r="M203" s="56" t="n">
        <v>90</v>
      </c>
      <c r="N203" s="56" t="s">
        <v>15620</v>
      </c>
      <c r="O203" s="56" t="s">
        <v>80</v>
      </c>
      <c r="P203" s="56" t="s">
        <v>2100</v>
      </c>
      <c r="Q203" s="56" t="s">
        <v>10061</v>
      </c>
      <c r="R203" s="55" t="n">
        <f aca="false">IF(K203=0,0,ROUND((K203-L203)/K203*100,2))</f>
        <v>43.94</v>
      </c>
      <c r="S203" s="55" t="n">
        <f aca="false">H203*K203</f>
        <v>4401.12</v>
      </c>
    </row>
    <row r="204" customFormat="false" ht="15" hidden="false" customHeight="true" outlineLevel="0" collapsed="false">
      <c r="A204" s="52" t="s">
        <v>1850</v>
      </c>
      <c r="B204" s="52" t="s">
        <v>15991</v>
      </c>
      <c r="C204" s="52" t="s">
        <v>15918</v>
      </c>
      <c r="D204" s="52" t="s">
        <v>15628</v>
      </c>
      <c r="E204" s="52" t="s">
        <v>72</v>
      </c>
      <c r="F204" s="52" t="s">
        <v>15613</v>
      </c>
      <c r="G204" s="52" t="s">
        <v>15625</v>
      </c>
      <c r="H204" s="52" t="n">
        <v>6</v>
      </c>
      <c r="I204" s="52" t="n">
        <v>2.385</v>
      </c>
      <c r="J204" s="52" t="n">
        <v>1.946</v>
      </c>
      <c r="K204" s="52" t="n">
        <v>166.93</v>
      </c>
      <c r="L204" s="52" t="n">
        <v>559.38</v>
      </c>
      <c r="M204" s="52" t="n">
        <v>90</v>
      </c>
      <c r="N204" s="52" t="s">
        <v>15620</v>
      </c>
      <c r="O204" s="52" t="s">
        <v>80</v>
      </c>
      <c r="P204" s="52" t="s">
        <v>5670</v>
      </c>
      <c r="Q204" s="52" t="s">
        <v>10061</v>
      </c>
      <c r="R204" s="55" t="n">
        <f aca="false">IF(K204=0,0,ROUND((K204-L204)/K204*100,2))</f>
        <v>-235.1</v>
      </c>
      <c r="S204" s="55" t="n">
        <f aca="false">H204*K204</f>
        <v>1001.58</v>
      </c>
    </row>
    <row r="205" customFormat="false" ht="15" hidden="false" customHeight="true" outlineLevel="0" collapsed="false">
      <c r="A205" s="56" t="s">
        <v>3850</v>
      </c>
      <c r="B205" s="56" t="s">
        <v>15992</v>
      </c>
      <c r="C205" s="56" t="s">
        <v>15993</v>
      </c>
      <c r="D205" s="56" t="s">
        <v>15657</v>
      </c>
      <c r="E205" s="56" t="s">
        <v>73</v>
      </c>
      <c r="F205" s="56" t="s">
        <v>15734</v>
      </c>
      <c r="G205" s="56" t="s">
        <v>15614</v>
      </c>
      <c r="H205" s="56" t="n">
        <v>6</v>
      </c>
      <c r="I205" s="56" t="n">
        <v>2.879</v>
      </c>
      <c r="J205" s="56" t="n">
        <v>0.641</v>
      </c>
      <c r="K205" s="56" t="n">
        <v>679.19</v>
      </c>
      <c r="L205" s="56" t="n">
        <v>41.08</v>
      </c>
      <c r="M205" s="56" t="n">
        <v>180</v>
      </c>
      <c r="N205" s="56" t="s">
        <v>15620</v>
      </c>
      <c r="O205" s="56" t="s">
        <v>78</v>
      </c>
      <c r="P205" s="56" t="s">
        <v>5653</v>
      </c>
      <c r="Q205" s="56" t="s">
        <v>10061</v>
      </c>
      <c r="R205" s="55" t="n">
        <f aca="false">IF(K205=0,0,ROUND((K205-L205)/K205*100,2))</f>
        <v>93.95</v>
      </c>
      <c r="S205" s="55" t="n">
        <f aca="false">H205*K205</f>
        <v>4075.14</v>
      </c>
    </row>
    <row r="206" customFormat="false" ht="15" hidden="false" customHeight="true" outlineLevel="0" collapsed="false">
      <c r="A206" s="52" t="s">
        <v>6298</v>
      </c>
      <c r="B206" s="52" t="s">
        <v>15994</v>
      </c>
      <c r="C206" s="52" t="s">
        <v>15926</v>
      </c>
      <c r="D206" s="52" t="s">
        <v>15632</v>
      </c>
      <c r="E206" s="52" t="s">
        <v>67</v>
      </c>
      <c r="F206" s="52" t="s">
        <v>15705</v>
      </c>
      <c r="G206" s="52" t="s">
        <v>15614</v>
      </c>
      <c r="H206" s="52" t="n">
        <v>48</v>
      </c>
      <c r="I206" s="52" t="n">
        <v>0.089</v>
      </c>
      <c r="J206" s="52" t="n">
        <v>1.043</v>
      </c>
      <c r="K206" s="52" t="n">
        <v>571.97</v>
      </c>
      <c r="L206" s="52" t="n">
        <v>189.31</v>
      </c>
      <c r="M206" s="52" t="n">
        <v>180</v>
      </c>
      <c r="N206" s="52" t="s">
        <v>15637</v>
      </c>
      <c r="O206" s="52" t="s">
        <v>79</v>
      </c>
      <c r="P206" s="52" t="s">
        <v>4590</v>
      </c>
      <c r="Q206" s="52" t="s">
        <v>10061</v>
      </c>
      <c r="R206" s="55" t="n">
        <f aca="false">IF(K206=0,0,ROUND((K206-L206)/K206*100,2))</f>
        <v>66.9</v>
      </c>
      <c r="S206" s="55" t="n">
        <f aca="false">H206*K206</f>
        <v>27454.56</v>
      </c>
    </row>
    <row r="207" customFormat="false" ht="15" hidden="false" customHeight="true" outlineLevel="0" collapsed="false">
      <c r="A207" s="56" t="s">
        <v>12658</v>
      </c>
      <c r="B207" s="56" t="s">
        <v>15995</v>
      </c>
      <c r="C207" s="56" t="s">
        <v>15883</v>
      </c>
      <c r="D207" s="56" t="s">
        <v>15628</v>
      </c>
      <c r="E207" s="56" t="s">
        <v>73</v>
      </c>
      <c r="F207" s="56" t="s">
        <v>15734</v>
      </c>
      <c r="G207" s="56" t="s">
        <v>15625</v>
      </c>
      <c r="H207" s="56" t="n">
        <v>6</v>
      </c>
      <c r="I207" s="56" t="n">
        <v>1.203</v>
      </c>
      <c r="J207" s="56" t="n">
        <v>1.765</v>
      </c>
      <c r="K207" s="56" t="n">
        <v>841.94</v>
      </c>
      <c r="L207" s="56" t="n">
        <v>527.55</v>
      </c>
      <c r="M207" s="56" t="n">
        <v>365</v>
      </c>
      <c r="N207" s="56" t="s">
        <v>15548</v>
      </c>
      <c r="O207" s="56" t="s">
        <v>80</v>
      </c>
      <c r="P207" s="56" t="s">
        <v>1582</v>
      </c>
      <c r="Q207" s="56" t="s">
        <v>10061</v>
      </c>
      <c r="R207" s="55" t="n">
        <f aca="false">IF(K207=0,0,ROUND((K207-L207)/K207*100,2))</f>
        <v>37.34</v>
      </c>
      <c r="S207" s="55" t="n">
        <f aca="false">H207*K207</f>
        <v>5051.64</v>
      </c>
    </row>
    <row r="208" customFormat="false" ht="15" hidden="false" customHeight="true" outlineLevel="0" collapsed="false">
      <c r="A208" s="52" t="s">
        <v>2356</v>
      </c>
      <c r="B208" s="52" t="s">
        <v>15996</v>
      </c>
      <c r="C208" s="52" t="s">
        <v>15997</v>
      </c>
      <c r="D208" s="52" t="s">
        <v>15612</v>
      </c>
      <c r="E208" s="52" t="s">
        <v>73</v>
      </c>
      <c r="F208" s="52" t="s">
        <v>15734</v>
      </c>
      <c r="G208" s="52" t="s">
        <v>15619</v>
      </c>
      <c r="H208" s="52" t="n">
        <v>48</v>
      </c>
      <c r="I208" s="52" t="n">
        <v>4.808</v>
      </c>
      <c r="J208" s="52" t="n">
        <v>4.864</v>
      </c>
      <c r="K208" s="52" t="n">
        <v>159.38</v>
      </c>
      <c r="L208" s="52" t="n">
        <v>175.1</v>
      </c>
      <c r="M208" s="52" t="n">
        <v>90</v>
      </c>
      <c r="N208" s="52" t="s">
        <v>15548</v>
      </c>
      <c r="O208" s="52" t="s">
        <v>80</v>
      </c>
      <c r="P208" s="52" t="s">
        <v>2945</v>
      </c>
      <c r="Q208" s="52" t="s">
        <v>10061</v>
      </c>
      <c r="R208" s="55" t="n">
        <f aca="false">IF(K208=0,0,ROUND((K208-L208)/K208*100,2))</f>
        <v>-9.86</v>
      </c>
      <c r="S208" s="55" t="n">
        <f aca="false">H208*K208</f>
        <v>7650.24</v>
      </c>
    </row>
    <row r="209" customFormat="false" ht="15" hidden="false" customHeight="true" outlineLevel="0" collapsed="false">
      <c r="A209" s="56" t="s">
        <v>5137</v>
      </c>
      <c r="B209" s="56" t="s">
        <v>15998</v>
      </c>
      <c r="C209" s="56" t="s">
        <v>15774</v>
      </c>
      <c r="D209" s="56" t="s">
        <v>15632</v>
      </c>
      <c r="E209" s="56" t="s">
        <v>70</v>
      </c>
      <c r="F209" s="56" t="s">
        <v>15648</v>
      </c>
      <c r="G209" s="56" t="s">
        <v>15625</v>
      </c>
      <c r="H209" s="56" t="n">
        <v>12</v>
      </c>
      <c r="I209" s="56" t="n">
        <v>3.204</v>
      </c>
      <c r="J209" s="56" t="n">
        <v>2.002</v>
      </c>
      <c r="K209" s="56" t="n">
        <v>599.47</v>
      </c>
      <c r="L209" s="56" t="n">
        <v>46.75</v>
      </c>
      <c r="M209" s="56" t="n">
        <v>180</v>
      </c>
      <c r="N209" s="56" t="s">
        <v>15548</v>
      </c>
      <c r="O209" s="56" t="s">
        <v>79</v>
      </c>
      <c r="P209" s="56" t="s">
        <v>3941</v>
      </c>
      <c r="Q209" s="56" t="s">
        <v>10061</v>
      </c>
      <c r="R209" s="55" t="n">
        <f aca="false">IF(K209=0,0,ROUND((K209-L209)/K209*100,2))</f>
        <v>92.2</v>
      </c>
      <c r="S209" s="55" t="n">
        <f aca="false">H209*K209</f>
        <v>7193.64</v>
      </c>
    </row>
    <row r="210" customFormat="false" ht="15" hidden="false" customHeight="true" outlineLevel="0" collapsed="false">
      <c r="A210" s="52" t="s">
        <v>814</v>
      </c>
      <c r="B210" s="52" t="s">
        <v>15999</v>
      </c>
      <c r="C210" s="52" t="s">
        <v>16000</v>
      </c>
      <c r="D210" s="52" t="s">
        <v>15675</v>
      </c>
      <c r="E210" s="52" t="s">
        <v>71</v>
      </c>
      <c r="F210" s="52" t="s">
        <v>15633</v>
      </c>
      <c r="G210" s="52" t="s">
        <v>15641</v>
      </c>
      <c r="H210" s="52" t="n">
        <v>12</v>
      </c>
      <c r="I210" s="52" t="n">
        <v>0.42</v>
      </c>
      <c r="J210" s="52" t="n">
        <v>1.053</v>
      </c>
      <c r="K210" s="52" t="n">
        <v>783.56</v>
      </c>
      <c r="L210" s="52" t="n">
        <v>354.98</v>
      </c>
      <c r="M210" s="52" t="n">
        <v>180</v>
      </c>
      <c r="N210" s="52" t="s">
        <v>15548</v>
      </c>
      <c r="O210" s="52" t="s">
        <v>78</v>
      </c>
      <c r="P210" s="52" t="s">
        <v>771</v>
      </c>
      <c r="Q210" s="52" t="s">
        <v>10066</v>
      </c>
      <c r="R210" s="55" t="n">
        <f aca="false">IF(K210=0,0,ROUND((K210-L210)/K210*100,2))</f>
        <v>54.7</v>
      </c>
      <c r="S210" s="55" t="n">
        <f aca="false">H210*K210</f>
        <v>9402.72</v>
      </c>
    </row>
    <row r="211" customFormat="false" ht="15" hidden="false" customHeight="true" outlineLevel="0" collapsed="false">
      <c r="A211" s="56" t="s">
        <v>1207</v>
      </c>
      <c r="B211" s="56" t="s">
        <v>16001</v>
      </c>
      <c r="C211" s="56" t="s">
        <v>15905</v>
      </c>
      <c r="D211" s="56" t="s">
        <v>15657</v>
      </c>
      <c r="E211" s="56" t="s">
        <v>63</v>
      </c>
      <c r="F211" s="56" t="s">
        <v>15683</v>
      </c>
      <c r="G211" s="56" t="s">
        <v>15614</v>
      </c>
      <c r="H211" s="56" t="n">
        <v>48</v>
      </c>
      <c r="I211" s="56" t="n">
        <v>1.576</v>
      </c>
      <c r="J211" s="56" t="n">
        <v>1.362</v>
      </c>
      <c r="K211" s="56" t="n">
        <v>137.4</v>
      </c>
      <c r="L211" s="56" t="n">
        <v>102.99</v>
      </c>
      <c r="M211" s="56" t="n">
        <v>365</v>
      </c>
      <c r="N211" s="56" t="s">
        <v>15620</v>
      </c>
      <c r="O211" s="56" t="s">
        <v>80</v>
      </c>
      <c r="P211" s="56" t="s">
        <v>2877</v>
      </c>
      <c r="Q211" s="56" t="s">
        <v>10061</v>
      </c>
      <c r="R211" s="55" t="n">
        <f aca="false">IF(K211=0,0,ROUND((K211-L211)/K211*100,2))</f>
        <v>25.04</v>
      </c>
      <c r="S211" s="55" t="n">
        <f aca="false">H211*K211</f>
        <v>6595.2</v>
      </c>
    </row>
    <row r="212" customFormat="false" ht="15" hidden="false" customHeight="true" outlineLevel="0" collapsed="false">
      <c r="A212" s="52" t="s">
        <v>1095</v>
      </c>
      <c r="B212" s="52" t="s">
        <v>16002</v>
      </c>
      <c r="C212" s="52" t="s">
        <v>15693</v>
      </c>
      <c r="D212" s="52" t="s">
        <v>15657</v>
      </c>
      <c r="E212" s="52" t="s">
        <v>65</v>
      </c>
      <c r="F212" s="52" t="s">
        <v>15761</v>
      </c>
      <c r="G212" s="52" t="s">
        <v>15619</v>
      </c>
      <c r="H212" s="52" t="n">
        <v>48</v>
      </c>
      <c r="I212" s="52" t="n">
        <v>2.592</v>
      </c>
      <c r="J212" s="52" t="n">
        <v>3.402</v>
      </c>
      <c r="K212" s="52" t="n">
        <v>274.7</v>
      </c>
      <c r="L212" s="52" t="n">
        <v>594.5</v>
      </c>
      <c r="M212" s="52" t="n">
        <v>90</v>
      </c>
      <c r="N212" s="52" t="s">
        <v>15637</v>
      </c>
      <c r="O212" s="52" t="s">
        <v>79</v>
      </c>
      <c r="P212" s="52" t="s">
        <v>6207</v>
      </c>
      <c r="Q212" s="52" t="s">
        <v>10061</v>
      </c>
      <c r="R212" s="55" t="n">
        <f aca="false">IF(K212=0,0,ROUND((K212-L212)/K212*100,2))</f>
        <v>-116.42</v>
      </c>
      <c r="S212" s="55" t="n">
        <f aca="false">H212*K212</f>
        <v>13185.6</v>
      </c>
    </row>
    <row r="213" customFormat="false" ht="15" hidden="false" customHeight="true" outlineLevel="0" collapsed="false">
      <c r="A213" s="56" t="s">
        <v>1835</v>
      </c>
      <c r="B213" s="56" t="s">
        <v>16003</v>
      </c>
      <c r="C213" s="56" t="s">
        <v>15913</v>
      </c>
      <c r="D213" s="56" t="s">
        <v>15632</v>
      </c>
      <c r="E213" s="56" t="s">
        <v>70</v>
      </c>
      <c r="F213" s="56" t="s">
        <v>15667</v>
      </c>
      <c r="G213" s="56" t="s">
        <v>15625</v>
      </c>
      <c r="H213" s="56" t="n">
        <v>6</v>
      </c>
      <c r="I213" s="56" t="n">
        <v>4.16</v>
      </c>
      <c r="J213" s="56" t="n">
        <v>4.914</v>
      </c>
      <c r="K213" s="56" t="n">
        <v>147.97</v>
      </c>
      <c r="L213" s="56" t="n">
        <v>495.97</v>
      </c>
      <c r="M213" s="56" t="n">
        <v>365</v>
      </c>
      <c r="N213" s="56" t="s">
        <v>15620</v>
      </c>
      <c r="O213" s="56" t="s">
        <v>80</v>
      </c>
      <c r="P213" s="56" t="s">
        <v>1716</v>
      </c>
      <c r="Q213" s="56" t="s">
        <v>10061</v>
      </c>
      <c r="R213" s="55" t="n">
        <f aca="false">IF(K213=0,0,ROUND((K213-L213)/K213*100,2))</f>
        <v>-235.18</v>
      </c>
      <c r="S213" s="55" t="n">
        <f aca="false">H213*K213</f>
        <v>887.82</v>
      </c>
    </row>
    <row r="214" customFormat="false" ht="15" hidden="false" customHeight="true" outlineLevel="0" collapsed="false">
      <c r="A214" s="52" t="s">
        <v>2687</v>
      </c>
      <c r="B214" s="52" t="s">
        <v>16004</v>
      </c>
      <c r="C214" s="52" t="s">
        <v>15986</v>
      </c>
      <c r="D214" s="52" t="s">
        <v>15612</v>
      </c>
      <c r="E214" s="52" t="s">
        <v>72</v>
      </c>
      <c r="F214" s="52" t="s">
        <v>15618</v>
      </c>
      <c r="G214" s="52" t="s">
        <v>15619</v>
      </c>
      <c r="H214" s="52" t="n">
        <v>48</v>
      </c>
      <c r="I214" s="52" t="n">
        <v>4.056</v>
      </c>
      <c r="J214" s="52" t="n">
        <v>0.505</v>
      </c>
      <c r="K214" s="52" t="n">
        <v>849.48</v>
      </c>
      <c r="L214" s="52" t="n">
        <v>487.24</v>
      </c>
      <c r="M214" s="52" t="n">
        <v>90</v>
      </c>
      <c r="N214" s="52" t="s">
        <v>15548</v>
      </c>
      <c r="O214" s="52" t="s">
        <v>79</v>
      </c>
      <c r="P214" s="52" t="s">
        <v>441</v>
      </c>
      <c r="Q214" s="52" t="s">
        <v>10061</v>
      </c>
      <c r="R214" s="55" t="n">
        <f aca="false">IF(K214=0,0,ROUND((K214-L214)/K214*100,2))</f>
        <v>42.64</v>
      </c>
      <c r="S214" s="55" t="n">
        <f aca="false">H214*K214</f>
        <v>40775.04</v>
      </c>
    </row>
    <row r="215" customFormat="false" ht="15" hidden="false" customHeight="true" outlineLevel="0" collapsed="false">
      <c r="A215" s="56" t="s">
        <v>1392</v>
      </c>
      <c r="B215" s="56" t="s">
        <v>16005</v>
      </c>
      <c r="C215" s="56" t="s">
        <v>16006</v>
      </c>
      <c r="D215" s="56" t="s">
        <v>15640</v>
      </c>
      <c r="E215" s="56" t="s">
        <v>63</v>
      </c>
      <c r="F215" s="56" t="s">
        <v>15670</v>
      </c>
      <c r="G215" s="56" t="s">
        <v>15641</v>
      </c>
      <c r="H215" s="56" t="n">
        <v>6</v>
      </c>
      <c r="I215" s="56" t="n">
        <v>1.945</v>
      </c>
      <c r="J215" s="56" t="n">
        <v>2.162</v>
      </c>
      <c r="K215" s="56" t="n">
        <v>366.51</v>
      </c>
      <c r="L215" s="56" t="n">
        <v>545.9</v>
      </c>
      <c r="M215" s="56" t="n">
        <v>365</v>
      </c>
      <c r="N215" s="56" t="s">
        <v>15637</v>
      </c>
      <c r="O215" s="56" t="s">
        <v>79</v>
      </c>
      <c r="P215" s="56" t="s">
        <v>2744</v>
      </c>
      <c r="Q215" s="56" t="s">
        <v>10061</v>
      </c>
      <c r="R215" s="55" t="n">
        <f aca="false">IF(K215=0,0,ROUND((K215-L215)/K215*100,2))</f>
        <v>-48.95</v>
      </c>
      <c r="S215" s="55" t="n">
        <f aca="false">H215*K215</f>
        <v>2199.06</v>
      </c>
    </row>
    <row r="216" customFormat="false" ht="15" hidden="false" customHeight="true" outlineLevel="0" collapsed="false">
      <c r="A216" s="52" t="s">
        <v>2975</v>
      </c>
      <c r="B216" s="52" t="s">
        <v>16007</v>
      </c>
      <c r="C216" s="52" t="s">
        <v>15820</v>
      </c>
      <c r="D216" s="52" t="s">
        <v>15640</v>
      </c>
      <c r="E216" s="52" t="s">
        <v>73</v>
      </c>
      <c r="F216" s="52" t="s">
        <v>15734</v>
      </c>
      <c r="G216" s="52" t="s">
        <v>15614</v>
      </c>
      <c r="H216" s="52" t="n">
        <v>48</v>
      </c>
      <c r="I216" s="52" t="n">
        <v>4.42</v>
      </c>
      <c r="J216" s="52" t="n">
        <v>2.421</v>
      </c>
      <c r="K216" s="52" t="n">
        <v>105.88</v>
      </c>
      <c r="L216" s="52" t="n">
        <v>235.98</v>
      </c>
      <c r="M216" s="52" t="n">
        <v>730</v>
      </c>
      <c r="N216" s="52" t="s">
        <v>15548</v>
      </c>
      <c r="O216" s="52" t="s">
        <v>80</v>
      </c>
      <c r="P216" s="52" t="s">
        <v>1200</v>
      </c>
      <c r="Q216" s="52" t="s">
        <v>10061</v>
      </c>
      <c r="R216" s="55" t="n">
        <f aca="false">IF(K216=0,0,ROUND((K216-L216)/K216*100,2))</f>
        <v>-122.87</v>
      </c>
      <c r="S216" s="55" t="n">
        <f aca="false">H216*K216</f>
        <v>5082.24</v>
      </c>
    </row>
    <row r="217" customFormat="false" ht="15" hidden="false" customHeight="true" outlineLevel="0" collapsed="false">
      <c r="A217" s="56" t="s">
        <v>2757</v>
      </c>
      <c r="B217" s="56" t="s">
        <v>16008</v>
      </c>
      <c r="C217" s="56" t="s">
        <v>16009</v>
      </c>
      <c r="D217" s="56" t="s">
        <v>15628</v>
      </c>
      <c r="E217" s="56" t="s">
        <v>72</v>
      </c>
      <c r="F217" s="56" t="s">
        <v>15686</v>
      </c>
      <c r="G217" s="56" t="s">
        <v>15614</v>
      </c>
      <c r="H217" s="56" t="n">
        <v>48</v>
      </c>
      <c r="I217" s="56" t="n">
        <v>1.753</v>
      </c>
      <c r="J217" s="56" t="n">
        <v>2.85</v>
      </c>
      <c r="K217" s="56" t="n">
        <v>334.85</v>
      </c>
      <c r="L217" s="56" t="n">
        <v>169.56</v>
      </c>
      <c r="M217" s="56" t="n">
        <v>90</v>
      </c>
      <c r="N217" s="56" t="s">
        <v>15637</v>
      </c>
      <c r="O217" s="56" t="s">
        <v>80</v>
      </c>
      <c r="P217" s="56" t="s">
        <v>1958</v>
      </c>
      <c r="Q217" s="56" t="s">
        <v>10061</v>
      </c>
      <c r="R217" s="55" t="n">
        <f aca="false">IF(K217=0,0,ROUND((K217-L217)/K217*100,2))</f>
        <v>49.36</v>
      </c>
      <c r="S217" s="55" t="n">
        <f aca="false">H217*K217</f>
        <v>16072.8</v>
      </c>
    </row>
    <row r="218" customFormat="false" ht="15" hidden="false" customHeight="true" outlineLevel="0" collapsed="false">
      <c r="A218" s="52" t="s">
        <v>3846</v>
      </c>
      <c r="B218" s="52" t="s">
        <v>16010</v>
      </c>
      <c r="C218" s="52" t="s">
        <v>15736</v>
      </c>
      <c r="D218" s="52" t="s">
        <v>15660</v>
      </c>
      <c r="E218" s="52" t="s">
        <v>72</v>
      </c>
      <c r="F218" s="52" t="s">
        <v>15618</v>
      </c>
      <c r="G218" s="52" t="s">
        <v>15614</v>
      </c>
      <c r="H218" s="52" t="n">
        <v>12</v>
      </c>
      <c r="I218" s="52" t="n">
        <v>4.871</v>
      </c>
      <c r="J218" s="52" t="n">
        <v>0.546</v>
      </c>
      <c r="K218" s="52" t="n">
        <v>663.07</v>
      </c>
      <c r="L218" s="52" t="n">
        <v>167.25</v>
      </c>
      <c r="M218" s="52" t="n">
        <v>90</v>
      </c>
      <c r="N218" s="52" t="s">
        <v>15548</v>
      </c>
      <c r="O218" s="52" t="s">
        <v>80</v>
      </c>
      <c r="P218" s="52" t="s">
        <v>4107</v>
      </c>
      <c r="Q218" s="52" t="s">
        <v>10061</v>
      </c>
      <c r="R218" s="55" t="n">
        <f aca="false">IF(K218=0,0,ROUND((K218-L218)/K218*100,2))</f>
        <v>74.78</v>
      </c>
      <c r="S218" s="55" t="n">
        <f aca="false">H218*K218</f>
        <v>7956.84</v>
      </c>
    </row>
    <row r="219" customFormat="false" ht="15" hidden="false" customHeight="true" outlineLevel="0" collapsed="false">
      <c r="A219" s="56" t="s">
        <v>3748</v>
      </c>
      <c r="B219" s="56" t="s">
        <v>16011</v>
      </c>
      <c r="C219" s="56" t="s">
        <v>16012</v>
      </c>
      <c r="D219" s="56" t="s">
        <v>15623</v>
      </c>
      <c r="E219" s="56" t="s">
        <v>65</v>
      </c>
      <c r="F219" s="56" t="s">
        <v>15813</v>
      </c>
      <c r="G219" s="56" t="s">
        <v>15614</v>
      </c>
      <c r="H219" s="56" t="n">
        <v>24</v>
      </c>
      <c r="I219" s="56" t="n">
        <v>4.574</v>
      </c>
      <c r="J219" s="56" t="n">
        <v>0.19</v>
      </c>
      <c r="K219" s="56" t="n">
        <v>705.85</v>
      </c>
      <c r="L219" s="56" t="n">
        <v>569.06</v>
      </c>
      <c r="M219" s="56" t="n">
        <v>180</v>
      </c>
      <c r="N219" s="56" t="s">
        <v>15620</v>
      </c>
      <c r="O219" s="56" t="s">
        <v>78</v>
      </c>
      <c r="P219" s="56" t="s">
        <v>2713</v>
      </c>
      <c r="Q219" s="56" t="s">
        <v>10061</v>
      </c>
      <c r="R219" s="55" t="n">
        <f aca="false">IF(K219=0,0,ROUND((K219-L219)/K219*100,2))</f>
        <v>19.38</v>
      </c>
      <c r="S219" s="55" t="n">
        <f aca="false">H219*K219</f>
        <v>16940.4</v>
      </c>
    </row>
    <row r="220" customFormat="false" ht="15" hidden="false" customHeight="true" outlineLevel="0" collapsed="false">
      <c r="A220" s="52" t="s">
        <v>2173</v>
      </c>
      <c r="B220" s="52" t="s">
        <v>16013</v>
      </c>
      <c r="C220" s="52" t="s">
        <v>15855</v>
      </c>
      <c r="D220" s="52" t="s">
        <v>15623</v>
      </c>
      <c r="E220" s="52" t="s">
        <v>69</v>
      </c>
      <c r="F220" s="52" t="s">
        <v>15644</v>
      </c>
      <c r="G220" s="52" t="s">
        <v>15625</v>
      </c>
      <c r="H220" s="52" t="n">
        <v>12</v>
      </c>
      <c r="I220" s="52" t="n">
        <v>3.028</v>
      </c>
      <c r="J220" s="52" t="n">
        <v>0.149</v>
      </c>
      <c r="K220" s="52" t="n">
        <v>487.95</v>
      </c>
      <c r="L220" s="52" t="n">
        <v>205.72</v>
      </c>
      <c r="M220" s="52" t="n">
        <v>180</v>
      </c>
      <c r="N220" s="52" t="s">
        <v>15548</v>
      </c>
      <c r="O220" s="52" t="s">
        <v>79</v>
      </c>
      <c r="P220" s="52" t="s">
        <v>1009</v>
      </c>
      <c r="Q220" s="52" t="s">
        <v>10061</v>
      </c>
      <c r="R220" s="55" t="n">
        <f aca="false">IF(K220=0,0,ROUND((K220-L220)/K220*100,2))</f>
        <v>57.84</v>
      </c>
      <c r="S220" s="55" t="n">
        <f aca="false">H220*K220</f>
        <v>5855.4</v>
      </c>
    </row>
    <row r="221" customFormat="false" ht="15" hidden="false" customHeight="true" outlineLevel="0" collapsed="false">
      <c r="A221" s="56" t="s">
        <v>2292</v>
      </c>
      <c r="B221" s="56" t="s">
        <v>16014</v>
      </c>
      <c r="C221" s="56" t="s">
        <v>16015</v>
      </c>
      <c r="D221" s="56" t="s">
        <v>15664</v>
      </c>
      <c r="E221" s="56" t="s">
        <v>72</v>
      </c>
      <c r="F221" s="56" t="s">
        <v>15613</v>
      </c>
      <c r="G221" s="56" t="s">
        <v>15619</v>
      </c>
      <c r="H221" s="56" t="n">
        <v>24</v>
      </c>
      <c r="I221" s="56" t="n">
        <v>4.805</v>
      </c>
      <c r="J221" s="56" t="n">
        <v>1.899</v>
      </c>
      <c r="K221" s="56" t="n">
        <v>942.14</v>
      </c>
      <c r="L221" s="56" t="n">
        <v>243.4</v>
      </c>
      <c r="M221" s="56" t="n">
        <v>90</v>
      </c>
      <c r="N221" s="56" t="s">
        <v>15637</v>
      </c>
      <c r="O221" s="56" t="s">
        <v>79</v>
      </c>
      <c r="P221" s="56" t="s">
        <v>2335</v>
      </c>
      <c r="Q221" s="56" t="s">
        <v>10061</v>
      </c>
      <c r="R221" s="55" t="n">
        <f aca="false">IF(K221=0,0,ROUND((K221-L221)/K221*100,2))</f>
        <v>74.17</v>
      </c>
      <c r="S221" s="55" t="n">
        <f aca="false">H221*K221</f>
        <v>22611.36</v>
      </c>
    </row>
    <row r="222" customFormat="false" ht="15" hidden="false" customHeight="true" outlineLevel="0" collapsed="false">
      <c r="A222" s="52" t="s">
        <v>962</v>
      </c>
      <c r="B222" s="52" t="s">
        <v>16016</v>
      </c>
      <c r="C222" s="52" t="s">
        <v>15767</v>
      </c>
      <c r="D222" s="52" t="s">
        <v>15623</v>
      </c>
      <c r="E222" s="52" t="s">
        <v>63</v>
      </c>
      <c r="F222" s="52" t="s">
        <v>15636</v>
      </c>
      <c r="G222" s="52" t="s">
        <v>15641</v>
      </c>
      <c r="H222" s="52" t="n">
        <v>24</v>
      </c>
      <c r="I222" s="52" t="n">
        <v>0.912</v>
      </c>
      <c r="J222" s="52" t="n">
        <v>4.845</v>
      </c>
      <c r="K222" s="52" t="n">
        <v>699</v>
      </c>
      <c r="L222" s="52" t="n">
        <v>558.02</v>
      </c>
      <c r="M222" s="52" t="n">
        <v>365</v>
      </c>
      <c r="N222" s="52" t="s">
        <v>15548</v>
      </c>
      <c r="O222" s="52" t="s">
        <v>80</v>
      </c>
      <c r="P222" s="52" t="s">
        <v>2203</v>
      </c>
      <c r="Q222" s="52" t="s">
        <v>10066</v>
      </c>
      <c r="R222" s="55" t="n">
        <f aca="false">IF(K222=0,0,ROUND((K222-L222)/K222*100,2))</f>
        <v>20.17</v>
      </c>
      <c r="S222" s="55" t="n">
        <f aca="false">H222*K222</f>
        <v>16776</v>
      </c>
    </row>
    <row r="223" customFormat="false" ht="15" hidden="false" customHeight="true" outlineLevel="0" collapsed="false">
      <c r="A223" s="56" t="s">
        <v>4597</v>
      </c>
      <c r="B223" s="56" t="s">
        <v>16017</v>
      </c>
      <c r="C223" s="56" t="s">
        <v>15677</v>
      </c>
      <c r="D223" s="56" t="s">
        <v>15660</v>
      </c>
      <c r="E223" s="56" t="s">
        <v>67</v>
      </c>
      <c r="F223" s="56" t="s">
        <v>15629</v>
      </c>
      <c r="G223" s="56" t="s">
        <v>15619</v>
      </c>
      <c r="H223" s="56" t="n">
        <v>6</v>
      </c>
      <c r="I223" s="56" t="n">
        <v>4.747</v>
      </c>
      <c r="J223" s="56" t="n">
        <v>4.746</v>
      </c>
      <c r="K223" s="56" t="n">
        <v>403.38</v>
      </c>
      <c r="L223" s="56" t="n">
        <v>596.63</v>
      </c>
      <c r="M223" s="56" t="n">
        <v>90</v>
      </c>
      <c r="N223" s="56" t="s">
        <v>15548</v>
      </c>
      <c r="O223" s="56" t="s">
        <v>80</v>
      </c>
      <c r="P223" s="56" t="s">
        <v>3706</v>
      </c>
      <c r="Q223" s="56" t="s">
        <v>10061</v>
      </c>
      <c r="R223" s="55" t="n">
        <f aca="false">IF(K223=0,0,ROUND((K223-L223)/K223*100,2))</f>
        <v>-47.91</v>
      </c>
      <c r="S223" s="55" t="n">
        <f aca="false">H223*K223</f>
        <v>2420.28</v>
      </c>
    </row>
    <row r="224" customFormat="false" ht="15" hidden="false" customHeight="true" outlineLevel="0" collapsed="false">
      <c r="A224" s="52" t="s">
        <v>656</v>
      </c>
      <c r="B224" s="52" t="s">
        <v>16018</v>
      </c>
      <c r="C224" s="52" t="s">
        <v>15772</v>
      </c>
      <c r="D224" s="52" t="s">
        <v>15640</v>
      </c>
      <c r="E224" s="52" t="s">
        <v>70</v>
      </c>
      <c r="F224" s="52" t="s">
        <v>15691</v>
      </c>
      <c r="G224" s="52" t="s">
        <v>15619</v>
      </c>
      <c r="H224" s="52" t="n">
        <v>6</v>
      </c>
      <c r="I224" s="52" t="n">
        <v>1.228</v>
      </c>
      <c r="J224" s="52" t="n">
        <v>4.913</v>
      </c>
      <c r="K224" s="52" t="n">
        <v>184.36</v>
      </c>
      <c r="L224" s="52" t="n">
        <v>532.34</v>
      </c>
      <c r="M224" s="52" t="n">
        <v>90</v>
      </c>
      <c r="N224" s="52" t="s">
        <v>15620</v>
      </c>
      <c r="O224" s="52" t="s">
        <v>80</v>
      </c>
      <c r="P224" s="52" t="s">
        <v>984</v>
      </c>
      <c r="Q224" s="52" t="s">
        <v>10066</v>
      </c>
      <c r="R224" s="55" t="n">
        <f aca="false">IF(K224=0,0,ROUND((K224-L224)/K224*100,2))</f>
        <v>-188.75</v>
      </c>
      <c r="S224" s="55" t="n">
        <f aca="false">H224*K224</f>
        <v>1106.16</v>
      </c>
    </row>
    <row r="225" customFormat="false" ht="15" hidden="false" customHeight="true" outlineLevel="0" collapsed="false">
      <c r="A225" s="56" t="s">
        <v>1951</v>
      </c>
      <c r="B225" s="56" t="s">
        <v>16019</v>
      </c>
      <c r="C225" s="56" t="s">
        <v>15924</v>
      </c>
      <c r="D225" s="56" t="s">
        <v>15664</v>
      </c>
      <c r="E225" s="56" t="s">
        <v>67</v>
      </c>
      <c r="F225" s="56" t="s">
        <v>15629</v>
      </c>
      <c r="G225" s="56" t="s">
        <v>15619</v>
      </c>
      <c r="H225" s="56" t="n">
        <v>6</v>
      </c>
      <c r="I225" s="56" t="n">
        <v>1.785</v>
      </c>
      <c r="J225" s="56" t="n">
        <v>3.946</v>
      </c>
      <c r="K225" s="56" t="n">
        <v>725.28</v>
      </c>
      <c r="L225" s="56" t="n">
        <v>38.41</v>
      </c>
      <c r="M225" s="56" t="n">
        <v>730</v>
      </c>
      <c r="N225" s="56" t="s">
        <v>15620</v>
      </c>
      <c r="O225" s="56" t="s">
        <v>79</v>
      </c>
      <c r="P225" s="56" t="s">
        <v>4112</v>
      </c>
      <c r="Q225" s="56" t="s">
        <v>10066</v>
      </c>
      <c r="R225" s="55" t="n">
        <f aca="false">IF(K225=0,0,ROUND((K225-L225)/K225*100,2))</f>
        <v>94.7</v>
      </c>
      <c r="S225" s="55" t="n">
        <f aca="false">H225*K225</f>
        <v>4351.68</v>
      </c>
    </row>
    <row r="226" customFormat="false" ht="15" hidden="false" customHeight="true" outlineLevel="0" collapsed="false">
      <c r="A226" s="52" t="s">
        <v>2314</v>
      </c>
      <c r="B226" s="52" t="s">
        <v>16020</v>
      </c>
      <c r="C226" s="52" t="s">
        <v>15763</v>
      </c>
      <c r="D226" s="52" t="s">
        <v>15632</v>
      </c>
      <c r="E226" s="52" t="s">
        <v>63</v>
      </c>
      <c r="F226" s="52" t="s">
        <v>15683</v>
      </c>
      <c r="G226" s="52" t="s">
        <v>15641</v>
      </c>
      <c r="H226" s="52" t="n">
        <v>48</v>
      </c>
      <c r="I226" s="52" t="n">
        <v>3.954</v>
      </c>
      <c r="J226" s="52" t="n">
        <v>2.911</v>
      </c>
      <c r="K226" s="52" t="n">
        <v>762.32</v>
      </c>
      <c r="L226" s="52" t="n">
        <v>143.09</v>
      </c>
      <c r="M226" s="52" t="n">
        <v>730</v>
      </c>
      <c r="N226" s="52" t="s">
        <v>15548</v>
      </c>
      <c r="O226" s="52" t="s">
        <v>78</v>
      </c>
      <c r="P226" s="52" t="s">
        <v>360</v>
      </c>
      <c r="Q226" s="52" t="s">
        <v>10061</v>
      </c>
      <c r="R226" s="55" t="n">
        <f aca="false">IF(K226=0,0,ROUND((K226-L226)/K226*100,2))</f>
        <v>81.23</v>
      </c>
      <c r="S226" s="55" t="n">
        <f aca="false">H226*K226</f>
        <v>36591.36</v>
      </c>
    </row>
    <row r="227" customFormat="false" ht="15" hidden="false" customHeight="true" outlineLevel="0" collapsed="false">
      <c r="A227" s="56" t="s">
        <v>3173</v>
      </c>
      <c r="B227" s="56" t="s">
        <v>16021</v>
      </c>
      <c r="C227" s="56" t="s">
        <v>15905</v>
      </c>
      <c r="D227" s="56" t="s">
        <v>15657</v>
      </c>
      <c r="E227" s="56" t="s">
        <v>67</v>
      </c>
      <c r="F227" s="56" t="s">
        <v>15694</v>
      </c>
      <c r="G227" s="56" t="s">
        <v>15625</v>
      </c>
      <c r="H227" s="56" t="n">
        <v>12</v>
      </c>
      <c r="I227" s="56" t="n">
        <v>4.445</v>
      </c>
      <c r="J227" s="56" t="n">
        <v>0.846</v>
      </c>
      <c r="K227" s="56" t="n">
        <v>93.43</v>
      </c>
      <c r="L227" s="56" t="n">
        <v>565.68</v>
      </c>
      <c r="M227" s="56" t="n">
        <v>90</v>
      </c>
      <c r="N227" s="56" t="s">
        <v>15637</v>
      </c>
      <c r="O227" s="56" t="s">
        <v>80</v>
      </c>
      <c r="P227" s="56" t="s">
        <v>543</v>
      </c>
      <c r="Q227" s="56" t="s">
        <v>10061</v>
      </c>
      <c r="R227" s="55" t="n">
        <f aca="false">IF(K227=0,0,ROUND((K227-L227)/K227*100,2))</f>
        <v>-505.46</v>
      </c>
      <c r="S227" s="55" t="n">
        <f aca="false">H227*K227</f>
        <v>1121.16</v>
      </c>
    </row>
    <row r="228" customFormat="false" ht="15" hidden="false" customHeight="true" outlineLevel="0" collapsed="false">
      <c r="A228" s="52" t="s">
        <v>3171</v>
      </c>
      <c r="B228" s="52" t="s">
        <v>16022</v>
      </c>
      <c r="C228" s="52" t="s">
        <v>16023</v>
      </c>
      <c r="D228" s="52" t="s">
        <v>15675</v>
      </c>
      <c r="E228" s="52" t="s">
        <v>65</v>
      </c>
      <c r="F228" s="52" t="s">
        <v>15654</v>
      </c>
      <c r="G228" s="52" t="s">
        <v>15641</v>
      </c>
      <c r="H228" s="52" t="n">
        <v>6</v>
      </c>
      <c r="I228" s="52" t="n">
        <v>0.551</v>
      </c>
      <c r="J228" s="52" t="n">
        <v>1.067</v>
      </c>
      <c r="K228" s="52" t="n">
        <v>205.99</v>
      </c>
      <c r="L228" s="52" t="n">
        <v>421.35</v>
      </c>
      <c r="M228" s="52" t="n">
        <v>365</v>
      </c>
      <c r="N228" s="52" t="s">
        <v>15620</v>
      </c>
      <c r="O228" s="52" t="s">
        <v>79</v>
      </c>
      <c r="P228" s="52" t="s">
        <v>3782</v>
      </c>
      <c r="Q228" s="52" t="s">
        <v>10061</v>
      </c>
      <c r="R228" s="55" t="n">
        <f aca="false">IF(K228=0,0,ROUND((K228-L228)/K228*100,2))</f>
        <v>-104.55</v>
      </c>
      <c r="S228" s="55" t="n">
        <f aca="false">H228*K228</f>
        <v>1235.94</v>
      </c>
    </row>
    <row r="229" customFormat="false" ht="15" hidden="false" customHeight="true" outlineLevel="0" collapsed="false">
      <c r="A229" s="56" t="s">
        <v>3461</v>
      </c>
      <c r="B229" s="56" t="s">
        <v>16024</v>
      </c>
      <c r="C229" s="56" t="s">
        <v>15888</v>
      </c>
      <c r="D229" s="56" t="s">
        <v>15612</v>
      </c>
      <c r="E229" s="56" t="s">
        <v>72</v>
      </c>
      <c r="F229" s="56" t="s">
        <v>15613</v>
      </c>
      <c r="G229" s="56" t="s">
        <v>15641</v>
      </c>
      <c r="H229" s="56" t="n">
        <v>6</v>
      </c>
      <c r="I229" s="56" t="n">
        <v>1.836</v>
      </c>
      <c r="J229" s="56" t="n">
        <v>2.167</v>
      </c>
      <c r="K229" s="56" t="n">
        <v>308.36</v>
      </c>
      <c r="L229" s="56" t="n">
        <v>400.59</v>
      </c>
      <c r="M229" s="56" t="n">
        <v>730</v>
      </c>
      <c r="N229" s="56" t="s">
        <v>15548</v>
      </c>
      <c r="O229" s="56" t="s">
        <v>78</v>
      </c>
      <c r="P229" s="56" t="s">
        <v>5314</v>
      </c>
      <c r="Q229" s="56" t="s">
        <v>10061</v>
      </c>
      <c r="R229" s="55" t="n">
        <f aca="false">IF(K229=0,0,ROUND((K229-L229)/K229*100,2))</f>
        <v>-29.91</v>
      </c>
      <c r="S229" s="55" t="n">
        <f aca="false">H229*K229</f>
        <v>1850.16</v>
      </c>
    </row>
    <row r="230" customFormat="false" ht="15" hidden="false" customHeight="true" outlineLevel="0" collapsed="false">
      <c r="A230" s="52" t="s">
        <v>6466</v>
      </c>
      <c r="B230" s="52" t="s">
        <v>16025</v>
      </c>
      <c r="C230" s="52" t="s">
        <v>15643</v>
      </c>
      <c r="D230" s="52" t="s">
        <v>15623</v>
      </c>
      <c r="E230" s="52" t="s">
        <v>67</v>
      </c>
      <c r="F230" s="52" t="s">
        <v>15705</v>
      </c>
      <c r="G230" s="52" t="s">
        <v>15641</v>
      </c>
      <c r="H230" s="52" t="n">
        <v>24</v>
      </c>
      <c r="I230" s="52" t="n">
        <v>3.935</v>
      </c>
      <c r="J230" s="52" t="n">
        <v>2.381</v>
      </c>
      <c r="K230" s="52" t="n">
        <v>896.09</v>
      </c>
      <c r="L230" s="52" t="n">
        <v>166.35</v>
      </c>
      <c r="M230" s="52" t="n">
        <v>730</v>
      </c>
      <c r="N230" s="52" t="s">
        <v>15548</v>
      </c>
      <c r="O230" s="52" t="s">
        <v>79</v>
      </c>
      <c r="P230" s="52" t="s">
        <v>1190</v>
      </c>
      <c r="Q230" s="52" t="s">
        <v>10061</v>
      </c>
      <c r="R230" s="55" t="n">
        <f aca="false">IF(K230=0,0,ROUND((K230-L230)/K230*100,2))</f>
        <v>81.44</v>
      </c>
      <c r="S230" s="55" t="n">
        <f aca="false">H230*K230</f>
        <v>21506.16</v>
      </c>
    </row>
    <row r="231" customFormat="false" ht="15" hidden="false" customHeight="true" outlineLevel="0" collapsed="false">
      <c r="A231" s="56" t="s">
        <v>2914</v>
      </c>
      <c r="B231" s="56" t="s">
        <v>16026</v>
      </c>
      <c r="C231" s="56" t="s">
        <v>15855</v>
      </c>
      <c r="D231" s="56" t="s">
        <v>15623</v>
      </c>
      <c r="E231" s="56" t="s">
        <v>69</v>
      </c>
      <c r="F231" s="56" t="s">
        <v>15712</v>
      </c>
      <c r="G231" s="56" t="s">
        <v>15614</v>
      </c>
      <c r="H231" s="56" t="n">
        <v>48</v>
      </c>
      <c r="I231" s="56" t="n">
        <v>1.354</v>
      </c>
      <c r="J231" s="56" t="n">
        <v>4.194</v>
      </c>
      <c r="K231" s="56" t="n">
        <v>572.4</v>
      </c>
      <c r="L231" s="56" t="n">
        <v>99.17</v>
      </c>
      <c r="M231" s="56" t="n">
        <v>90</v>
      </c>
      <c r="N231" s="56" t="s">
        <v>15548</v>
      </c>
      <c r="O231" s="56" t="s">
        <v>80</v>
      </c>
      <c r="P231" s="56" t="s">
        <v>3889</v>
      </c>
      <c r="Q231" s="56" t="s">
        <v>10066</v>
      </c>
      <c r="R231" s="55" t="n">
        <f aca="false">IF(K231=0,0,ROUND((K231-L231)/K231*100,2))</f>
        <v>82.67</v>
      </c>
      <c r="S231" s="55" t="n">
        <f aca="false">H231*K231</f>
        <v>27475.2</v>
      </c>
    </row>
    <row r="232" customFormat="false" ht="15" hidden="false" customHeight="true" outlineLevel="0" collapsed="false">
      <c r="A232" s="52" t="s">
        <v>9725</v>
      </c>
      <c r="B232" s="52" t="s">
        <v>16027</v>
      </c>
      <c r="C232" s="52" t="s">
        <v>16028</v>
      </c>
      <c r="D232" s="52" t="s">
        <v>15640</v>
      </c>
      <c r="E232" s="52" t="s">
        <v>73</v>
      </c>
      <c r="F232" s="52" t="s">
        <v>15734</v>
      </c>
      <c r="G232" s="52" t="s">
        <v>15625</v>
      </c>
      <c r="H232" s="52" t="n">
        <v>48</v>
      </c>
      <c r="I232" s="52" t="n">
        <v>4.83</v>
      </c>
      <c r="J232" s="52" t="n">
        <v>3.451</v>
      </c>
      <c r="K232" s="52" t="n">
        <v>936.7</v>
      </c>
      <c r="L232" s="52" t="n">
        <v>347.9</v>
      </c>
      <c r="M232" s="52" t="n">
        <v>180</v>
      </c>
      <c r="N232" s="52" t="s">
        <v>15637</v>
      </c>
      <c r="O232" s="52" t="s">
        <v>79</v>
      </c>
      <c r="P232" s="52" t="s">
        <v>3661</v>
      </c>
      <c r="Q232" s="52" t="s">
        <v>10066</v>
      </c>
      <c r="R232" s="55" t="n">
        <f aca="false">IF(K232=0,0,ROUND((K232-L232)/K232*100,2))</f>
        <v>62.86</v>
      </c>
      <c r="S232" s="55" t="n">
        <f aca="false">H232*K232</f>
        <v>44961.6</v>
      </c>
    </row>
    <row r="233" customFormat="false" ht="15" hidden="false" customHeight="true" outlineLevel="0" collapsed="false">
      <c r="A233" s="56" t="s">
        <v>834</v>
      </c>
      <c r="B233" s="56" t="s">
        <v>16029</v>
      </c>
      <c r="C233" s="56" t="s">
        <v>15709</v>
      </c>
      <c r="D233" s="56" t="s">
        <v>15664</v>
      </c>
      <c r="E233" s="56" t="s">
        <v>65</v>
      </c>
      <c r="F233" s="56" t="s">
        <v>15654</v>
      </c>
      <c r="G233" s="56" t="s">
        <v>15641</v>
      </c>
      <c r="H233" s="56" t="n">
        <v>12</v>
      </c>
      <c r="I233" s="56" t="n">
        <v>4.862</v>
      </c>
      <c r="J233" s="56" t="n">
        <v>4.052</v>
      </c>
      <c r="K233" s="56" t="n">
        <v>143.54</v>
      </c>
      <c r="L233" s="56" t="n">
        <v>259.79</v>
      </c>
      <c r="M233" s="56" t="n">
        <v>730</v>
      </c>
      <c r="N233" s="56" t="s">
        <v>15548</v>
      </c>
      <c r="O233" s="56" t="s">
        <v>80</v>
      </c>
      <c r="P233" s="56" t="s">
        <v>3336</v>
      </c>
      <c r="Q233" s="56" t="s">
        <v>10061</v>
      </c>
      <c r="R233" s="55" t="n">
        <f aca="false">IF(K233=0,0,ROUND((K233-L233)/K233*100,2))</f>
        <v>-80.99</v>
      </c>
      <c r="S233" s="55" t="n">
        <f aca="false">H233*K233</f>
        <v>1722.48</v>
      </c>
    </row>
    <row r="234" customFormat="false" ht="15" hidden="false" customHeight="true" outlineLevel="0" collapsed="false">
      <c r="A234" s="52" t="s">
        <v>3840</v>
      </c>
      <c r="B234" s="52" t="s">
        <v>16030</v>
      </c>
      <c r="C234" s="52" t="s">
        <v>15693</v>
      </c>
      <c r="D234" s="52" t="s">
        <v>15657</v>
      </c>
      <c r="E234" s="52" t="s">
        <v>70</v>
      </c>
      <c r="F234" s="52" t="s">
        <v>15648</v>
      </c>
      <c r="G234" s="52" t="s">
        <v>15641</v>
      </c>
      <c r="H234" s="52" t="n">
        <v>48</v>
      </c>
      <c r="I234" s="52" t="n">
        <v>2.783</v>
      </c>
      <c r="J234" s="52" t="n">
        <v>4.29</v>
      </c>
      <c r="K234" s="52" t="n">
        <v>528.77</v>
      </c>
      <c r="L234" s="52" t="n">
        <v>551.13</v>
      </c>
      <c r="M234" s="52" t="n">
        <v>90</v>
      </c>
      <c r="N234" s="52" t="s">
        <v>15620</v>
      </c>
      <c r="O234" s="52" t="s">
        <v>80</v>
      </c>
      <c r="P234" s="52" t="s">
        <v>1409</v>
      </c>
      <c r="Q234" s="52" t="s">
        <v>10066</v>
      </c>
      <c r="R234" s="55" t="n">
        <f aca="false">IF(K234=0,0,ROUND((K234-L234)/K234*100,2))</f>
        <v>-4.23</v>
      </c>
      <c r="S234" s="55" t="n">
        <f aca="false">H234*K234</f>
        <v>25380.96</v>
      </c>
    </row>
    <row r="235" customFormat="false" ht="15" hidden="false" customHeight="true" outlineLevel="0" collapsed="false">
      <c r="A235" s="56" t="s">
        <v>540</v>
      </c>
      <c r="B235" s="56" t="s">
        <v>16031</v>
      </c>
      <c r="C235" s="56" t="s">
        <v>15741</v>
      </c>
      <c r="D235" s="56" t="s">
        <v>15612</v>
      </c>
      <c r="E235" s="56" t="s">
        <v>63</v>
      </c>
      <c r="F235" s="56" t="s">
        <v>15636</v>
      </c>
      <c r="G235" s="56" t="s">
        <v>15619</v>
      </c>
      <c r="H235" s="56" t="n">
        <v>6</v>
      </c>
      <c r="I235" s="56" t="n">
        <v>4.628</v>
      </c>
      <c r="J235" s="56" t="n">
        <v>2.835</v>
      </c>
      <c r="K235" s="56" t="n">
        <v>118.87</v>
      </c>
      <c r="L235" s="56" t="n">
        <v>178.79</v>
      </c>
      <c r="M235" s="56" t="n">
        <v>365</v>
      </c>
      <c r="N235" s="56" t="s">
        <v>15637</v>
      </c>
      <c r="O235" s="56" t="s">
        <v>79</v>
      </c>
      <c r="P235" s="56" t="s">
        <v>535</v>
      </c>
      <c r="Q235" s="56" t="s">
        <v>10066</v>
      </c>
      <c r="R235" s="55" t="n">
        <f aca="false">IF(K235=0,0,ROUND((K235-L235)/K235*100,2))</f>
        <v>-50.41</v>
      </c>
      <c r="S235" s="55" t="n">
        <f aca="false">H235*K235</f>
        <v>713.22</v>
      </c>
    </row>
    <row r="236" customFormat="false" ht="15" hidden="false" customHeight="true" outlineLevel="0" collapsed="false">
      <c r="A236" s="52" t="s">
        <v>8698</v>
      </c>
      <c r="B236" s="52" t="s">
        <v>16032</v>
      </c>
      <c r="C236" s="52" t="s">
        <v>16033</v>
      </c>
      <c r="D236" s="52" t="s">
        <v>15640</v>
      </c>
      <c r="E236" s="52" t="s">
        <v>69</v>
      </c>
      <c r="F236" s="52" t="s">
        <v>15712</v>
      </c>
      <c r="G236" s="52" t="s">
        <v>15619</v>
      </c>
      <c r="H236" s="52" t="n">
        <v>48</v>
      </c>
      <c r="I236" s="52" t="n">
        <v>0.762</v>
      </c>
      <c r="J236" s="52" t="n">
        <v>3.063</v>
      </c>
      <c r="K236" s="52" t="n">
        <v>699.09</v>
      </c>
      <c r="L236" s="52" t="n">
        <v>32.88</v>
      </c>
      <c r="M236" s="52" t="n">
        <v>365</v>
      </c>
      <c r="N236" s="52" t="s">
        <v>15620</v>
      </c>
      <c r="O236" s="52" t="s">
        <v>78</v>
      </c>
      <c r="P236" s="52" t="s">
        <v>1465</v>
      </c>
      <c r="Q236" s="52" t="s">
        <v>10066</v>
      </c>
      <c r="R236" s="55" t="n">
        <f aca="false">IF(K236=0,0,ROUND((K236-L236)/K236*100,2))</f>
        <v>95.3</v>
      </c>
      <c r="S236" s="55" t="n">
        <f aca="false">H236*K236</f>
        <v>33556.32</v>
      </c>
    </row>
    <row r="237" customFormat="false" ht="15" hidden="false" customHeight="true" outlineLevel="0" collapsed="false">
      <c r="A237" s="56" t="s">
        <v>8158</v>
      </c>
      <c r="B237" s="56" t="s">
        <v>16034</v>
      </c>
      <c r="C237" s="56" t="s">
        <v>16035</v>
      </c>
      <c r="D237" s="56" t="s">
        <v>15660</v>
      </c>
      <c r="E237" s="56" t="s">
        <v>71</v>
      </c>
      <c r="F237" s="56" t="s">
        <v>15633</v>
      </c>
      <c r="G237" s="56" t="s">
        <v>15614</v>
      </c>
      <c r="H237" s="56" t="n">
        <v>24</v>
      </c>
      <c r="I237" s="56" t="n">
        <v>1.438</v>
      </c>
      <c r="J237" s="56" t="n">
        <v>2.484</v>
      </c>
      <c r="K237" s="56" t="n">
        <v>701.56</v>
      </c>
      <c r="L237" s="56" t="n">
        <v>67.95</v>
      </c>
      <c r="M237" s="56" t="n">
        <v>180</v>
      </c>
      <c r="N237" s="56" t="s">
        <v>15548</v>
      </c>
      <c r="O237" s="56" t="s">
        <v>79</v>
      </c>
      <c r="P237" s="56" t="s">
        <v>5187</v>
      </c>
      <c r="Q237" s="56" t="s">
        <v>10061</v>
      </c>
      <c r="R237" s="55" t="n">
        <f aca="false">IF(K237=0,0,ROUND((K237-L237)/K237*100,2))</f>
        <v>90.31</v>
      </c>
      <c r="S237" s="55" t="n">
        <f aca="false">H237*K237</f>
        <v>16837.44</v>
      </c>
    </row>
    <row r="238" customFormat="false" ht="15" hidden="false" customHeight="true" outlineLevel="0" collapsed="false">
      <c r="A238" s="52" t="s">
        <v>2575</v>
      </c>
      <c r="B238" s="52" t="s">
        <v>16036</v>
      </c>
      <c r="C238" s="52" t="s">
        <v>16037</v>
      </c>
      <c r="D238" s="52" t="s">
        <v>15660</v>
      </c>
      <c r="E238" s="52" t="s">
        <v>63</v>
      </c>
      <c r="F238" s="52" t="s">
        <v>15683</v>
      </c>
      <c r="G238" s="52" t="s">
        <v>15625</v>
      </c>
      <c r="H238" s="52" t="n">
        <v>48</v>
      </c>
      <c r="I238" s="52" t="n">
        <v>1.096</v>
      </c>
      <c r="J238" s="52" t="n">
        <v>4.129</v>
      </c>
      <c r="K238" s="52" t="n">
        <v>745.38</v>
      </c>
      <c r="L238" s="52" t="n">
        <v>458.1</v>
      </c>
      <c r="M238" s="52" t="n">
        <v>365</v>
      </c>
      <c r="N238" s="52" t="s">
        <v>15548</v>
      </c>
      <c r="O238" s="52" t="s">
        <v>80</v>
      </c>
      <c r="P238" s="52" t="s">
        <v>2997</v>
      </c>
      <c r="Q238" s="52" t="s">
        <v>10061</v>
      </c>
      <c r="R238" s="55" t="n">
        <f aca="false">IF(K238=0,0,ROUND((K238-L238)/K238*100,2))</f>
        <v>38.54</v>
      </c>
      <c r="S238" s="55" t="n">
        <f aca="false">H238*K238</f>
        <v>35778.24</v>
      </c>
    </row>
    <row r="239" customFormat="false" ht="15" hidden="false" customHeight="true" outlineLevel="0" collapsed="false">
      <c r="A239" s="56" t="s">
        <v>4053</v>
      </c>
      <c r="B239" s="56" t="s">
        <v>16038</v>
      </c>
      <c r="C239" s="56" t="s">
        <v>15677</v>
      </c>
      <c r="D239" s="56" t="s">
        <v>15660</v>
      </c>
      <c r="E239" s="56" t="s">
        <v>63</v>
      </c>
      <c r="F239" s="56" t="s">
        <v>15683</v>
      </c>
      <c r="G239" s="56" t="s">
        <v>15625</v>
      </c>
      <c r="H239" s="56" t="n">
        <v>12</v>
      </c>
      <c r="I239" s="56" t="n">
        <v>4.382</v>
      </c>
      <c r="J239" s="56" t="n">
        <v>1.044</v>
      </c>
      <c r="K239" s="56" t="n">
        <v>76.42</v>
      </c>
      <c r="L239" s="56" t="n">
        <v>29.51</v>
      </c>
      <c r="M239" s="56" t="n">
        <v>90</v>
      </c>
      <c r="N239" s="56" t="s">
        <v>15637</v>
      </c>
      <c r="O239" s="56" t="s">
        <v>80</v>
      </c>
      <c r="P239" s="56" t="s">
        <v>639</v>
      </c>
      <c r="Q239" s="56" t="s">
        <v>10061</v>
      </c>
      <c r="R239" s="55" t="n">
        <f aca="false">IF(K239=0,0,ROUND((K239-L239)/K239*100,2))</f>
        <v>61.38</v>
      </c>
      <c r="S239" s="55" t="n">
        <f aca="false">H239*K239</f>
        <v>917.04</v>
      </c>
    </row>
    <row r="240" customFormat="false" ht="15" hidden="false" customHeight="true" outlineLevel="0" collapsed="false">
      <c r="A240" s="52" t="s">
        <v>4445</v>
      </c>
      <c r="B240" s="52" t="s">
        <v>16039</v>
      </c>
      <c r="C240" s="52" t="s">
        <v>15850</v>
      </c>
      <c r="D240" s="52" t="s">
        <v>15657</v>
      </c>
      <c r="E240" s="52" t="s">
        <v>69</v>
      </c>
      <c r="F240" s="52" t="s">
        <v>15661</v>
      </c>
      <c r="G240" s="52" t="s">
        <v>15641</v>
      </c>
      <c r="H240" s="52" t="n">
        <v>6</v>
      </c>
      <c r="I240" s="52" t="n">
        <v>3.422</v>
      </c>
      <c r="J240" s="52" t="n">
        <v>1.248</v>
      </c>
      <c r="K240" s="52" t="n">
        <v>498.52</v>
      </c>
      <c r="L240" s="52" t="n">
        <v>273.2</v>
      </c>
      <c r="M240" s="52" t="n">
        <v>730</v>
      </c>
      <c r="N240" s="52" t="s">
        <v>15620</v>
      </c>
      <c r="O240" s="52" t="s">
        <v>80</v>
      </c>
      <c r="P240" s="52" t="s">
        <v>1643</v>
      </c>
      <c r="Q240" s="52" t="s">
        <v>10061</v>
      </c>
      <c r="R240" s="55" t="n">
        <f aca="false">IF(K240=0,0,ROUND((K240-L240)/K240*100,2))</f>
        <v>45.2</v>
      </c>
      <c r="S240" s="55" t="n">
        <f aca="false">H240*K240</f>
        <v>2991.12</v>
      </c>
    </row>
    <row r="241" customFormat="false" ht="15" hidden="false" customHeight="true" outlineLevel="0" collapsed="false">
      <c r="A241" s="56" t="s">
        <v>6469</v>
      </c>
      <c r="B241" s="56" t="s">
        <v>16040</v>
      </c>
      <c r="C241" s="56" t="s">
        <v>16041</v>
      </c>
      <c r="D241" s="56" t="s">
        <v>15623</v>
      </c>
      <c r="E241" s="56" t="s">
        <v>67</v>
      </c>
      <c r="F241" s="56" t="s">
        <v>15694</v>
      </c>
      <c r="G241" s="56" t="s">
        <v>15625</v>
      </c>
      <c r="H241" s="56" t="n">
        <v>6</v>
      </c>
      <c r="I241" s="56" t="n">
        <v>1.964</v>
      </c>
      <c r="J241" s="56" t="n">
        <v>0.856</v>
      </c>
      <c r="K241" s="56" t="n">
        <v>580.24</v>
      </c>
      <c r="L241" s="56" t="n">
        <v>579.3</v>
      </c>
      <c r="M241" s="56" t="n">
        <v>180</v>
      </c>
      <c r="N241" s="56" t="s">
        <v>15620</v>
      </c>
      <c r="O241" s="56" t="s">
        <v>78</v>
      </c>
      <c r="P241" s="56" t="s">
        <v>4934</v>
      </c>
      <c r="Q241" s="56" t="s">
        <v>10061</v>
      </c>
      <c r="R241" s="55" t="n">
        <f aca="false">IF(K241=0,0,ROUND((K241-L241)/K241*100,2))</f>
        <v>0.16</v>
      </c>
      <c r="S241" s="55" t="n">
        <f aca="false">H241*K241</f>
        <v>3481.44</v>
      </c>
    </row>
    <row r="242" customFormat="false" ht="15" hidden="false" customHeight="true" outlineLevel="0" collapsed="false">
      <c r="A242" s="52" t="s">
        <v>5250</v>
      </c>
      <c r="B242" s="52" t="s">
        <v>16042</v>
      </c>
      <c r="C242" s="52" t="s">
        <v>15698</v>
      </c>
      <c r="D242" s="52" t="s">
        <v>15675</v>
      </c>
      <c r="E242" s="52" t="s">
        <v>72</v>
      </c>
      <c r="F242" s="52" t="s">
        <v>15686</v>
      </c>
      <c r="G242" s="52" t="s">
        <v>15625</v>
      </c>
      <c r="H242" s="52" t="n">
        <v>12</v>
      </c>
      <c r="I242" s="52" t="n">
        <v>3.254</v>
      </c>
      <c r="J242" s="52" t="n">
        <v>3.026</v>
      </c>
      <c r="K242" s="52" t="n">
        <v>28.29</v>
      </c>
      <c r="L242" s="52" t="n">
        <v>158.91</v>
      </c>
      <c r="M242" s="52" t="n">
        <v>365</v>
      </c>
      <c r="N242" s="52" t="s">
        <v>15620</v>
      </c>
      <c r="O242" s="52" t="s">
        <v>80</v>
      </c>
      <c r="P242" s="52" t="s">
        <v>3541</v>
      </c>
      <c r="Q242" s="52" t="s">
        <v>10066</v>
      </c>
      <c r="R242" s="55" t="n">
        <f aca="false">IF(K242=0,0,ROUND((K242-L242)/K242*100,2))</f>
        <v>-461.72</v>
      </c>
      <c r="S242" s="55" t="n">
        <f aca="false">H242*K242</f>
        <v>339.48</v>
      </c>
    </row>
    <row r="243" customFormat="false" ht="15" hidden="false" customHeight="true" outlineLevel="0" collapsed="false">
      <c r="A243" s="56" t="s">
        <v>2333</v>
      </c>
      <c r="B243" s="56" t="s">
        <v>16043</v>
      </c>
      <c r="C243" s="56" t="s">
        <v>16044</v>
      </c>
      <c r="D243" s="56" t="s">
        <v>15675</v>
      </c>
      <c r="E243" s="56" t="s">
        <v>71</v>
      </c>
      <c r="F243" s="56" t="s">
        <v>15651</v>
      </c>
      <c r="G243" s="56" t="s">
        <v>15614</v>
      </c>
      <c r="H243" s="56" t="n">
        <v>48</v>
      </c>
      <c r="I243" s="56" t="n">
        <v>1.546</v>
      </c>
      <c r="J243" s="56" t="n">
        <v>2.627</v>
      </c>
      <c r="K243" s="56" t="n">
        <v>630.51</v>
      </c>
      <c r="L243" s="56" t="n">
        <v>354.85</v>
      </c>
      <c r="M243" s="56" t="n">
        <v>90</v>
      </c>
      <c r="N243" s="56" t="s">
        <v>15620</v>
      </c>
      <c r="O243" s="56" t="s">
        <v>80</v>
      </c>
      <c r="P243" s="56" t="s">
        <v>4183</v>
      </c>
      <c r="Q243" s="56" t="s">
        <v>10061</v>
      </c>
      <c r="R243" s="55" t="n">
        <f aca="false">IF(K243=0,0,ROUND((K243-L243)/K243*100,2))</f>
        <v>43.72</v>
      </c>
      <c r="S243" s="55" t="n">
        <f aca="false">H243*K243</f>
        <v>30264.48</v>
      </c>
    </row>
    <row r="244" customFormat="false" ht="15" hidden="false" customHeight="true" outlineLevel="0" collapsed="false">
      <c r="A244" s="52" t="s">
        <v>5392</v>
      </c>
      <c r="B244" s="52" t="s">
        <v>16045</v>
      </c>
      <c r="C244" s="52" t="s">
        <v>15736</v>
      </c>
      <c r="D244" s="52" t="s">
        <v>15660</v>
      </c>
      <c r="E244" s="52" t="s">
        <v>70</v>
      </c>
      <c r="F244" s="52" t="s">
        <v>15691</v>
      </c>
      <c r="G244" s="52" t="s">
        <v>15625</v>
      </c>
      <c r="H244" s="52" t="n">
        <v>24</v>
      </c>
      <c r="I244" s="52" t="n">
        <v>3.221</v>
      </c>
      <c r="J244" s="52" t="n">
        <v>4.314</v>
      </c>
      <c r="K244" s="52" t="n">
        <v>275.66</v>
      </c>
      <c r="L244" s="52" t="n">
        <v>429.55</v>
      </c>
      <c r="M244" s="52" t="n">
        <v>365</v>
      </c>
      <c r="N244" s="52" t="s">
        <v>15548</v>
      </c>
      <c r="O244" s="52" t="s">
        <v>78</v>
      </c>
      <c r="P244" s="52" t="s">
        <v>2035</v>
      </c>
      <c r="Q244" s="52" t="s">
        <v>10061</v>
      </c>
      <c r="R244" s="55" t="n">
        <f aca="false">IF(K244=0,0,ROUND((K244-L244)/K244*100,2))</f>
        <v>-55.83</v>
      </c>
      <c r="S244" s="55" t="n">
        <f aca="false">H244*K244</f>
        <v>6615.84</v>
      </c>
    </row>
    <row r="245" customFormat="false" ht="15" hidden="false" customHeight="true" outlineLevel="0" collapsed="false">
      <c r="A245" s="56" t="s">
        <v>2673</v>
      </c>
      <c r="B245" s="56" t="s">
        <v>16046</v>
      </c>
      <c r="C245" s="56" t="s">
        <v>16047</v>
      </c>
      <c r="D245" s="56" t="s">
        <v>15664</v>
      </c>
      <c r="E245" s="56" t="s">
        <v>63</v>
      </c>
      <c r="F245" s="56" t="s">
        <v>15636</v>
      </c>
      <c r="G245" s="56" t="s">
        <v>15614</v>
      </c>
      <c r="H245" s="56" t="n">
        <v>12</v>
      </c>
      <c r="I245" s="56" t="n">
        <v>3.62</v>
      </c>
      <c r="J245" s="56" t="n">
        <v>3.294</v>
      </c>
      <c r="K245" s="56" t="n">
        <v>996.52</v>
      </c>
      <c r="L245" s="56" t="n">
        <v>163.06</v>
      </c>
      <c r="M245" s="56" t="n">
        <v>730</v>
      </c>
      <c r="N245" s="56" t="s">
        <v>15637</v>
      </c>
      <c r="O245" s="56" t="s">
        <v>79</v>
      </c>
      <c r="P245" s="56" t="s">
        <v>3377</v>
      </c>
      <c r="Q245" s="56" t="s">
        <v>10061</v>
      </c>
      <c r="R245" s="55" t="n">
        <f aca="false">IF(K245=0,0,ROUND((K245-L245)/K245*100,2))</f>
        <v>83.64</v>
      </c>
      <c r="S245" s="55" t="n">
        <f aca="false">H245*K245</f>
        <v>11958.24</v>
      </c>
    </row>
    <row r="246" customFormat="false" ht="15" hidden="false" customHeight="true" outlineLevel="0" collapsed="false">
      <c r="A246" s="52" t="s">
        <v>2677</v>
      </c>
      <c r="B246" s="52" t="s">
        <v>16048</v>
      </c>
      <c r="C246" s="52" t="s">
        <v>15753</v>
      </c>
      <c r="D246" s="52" t="s">
        <v>15657</v>
      </c>
      <c r="E246" s="52" t="s">
        <v>73</v>
      </c>
      <c r="F246" s="52" t="s">
        <v>15825</v>
      </c>
      <c r="G246" s="52" t="s">
        <v>15641</v>
      </c>
      <c r="H246" s="52" t="n">
        <v>24</v>
      </c>
      <c r="I246" s="52" t="n">
        <v>2.561</v>
      </c>
      <c r="J246" s="52" t="n">
        <v>4.235</v>
      </c>
      <c r="K246" s="52" t="n">
        <v>842.99</v>
      </c>
      <c r="L246" s="52" t="n">
        <v>527.13</v>
      </c>
      <c r="M246" s="52" t="n">
        <v>180</v>
      </c>
      <c r="N246" s="52" t="s">
        <v>15637</v>
      </c>
      <c r="O246" s="52" t="s">
        <v>78</v>
      </c>
      <c r="P246" s="52" t="s">
        <v>2703</v>
      </c>
      <c r="Q246" s="52" t="s">
        <v>10061</v>
      </c>
      <c r="R246" s="55" t="n">
        <f aca="false">IF(K246=0,0,ROUND((K246-L246)/K246*100,2))</f>
        <v>37.47</v>
      </c>
      <c r="S246" s="55" t="n">
        <f aca="false">H246*K246</f>
        <v>20231.76</v>
      </c>
    </row>
    <row r="247" customFormat="false" ht="15" hidden="false" customHeight="true" outlineLevel="0" collapsed="false">
      <c r="A247" s="56" t="s">
        <v>12568</v>
      </c>
      <c r="B247" s="56" t="s">
        <v>16049</v>
      </c>
      <c r="C247" s="56" t="s">
        <v>15960</v>
      </c>
      <c r="D247" s="56" t="s">
        <v>15660</v>
      </c>
      <c r="E247" s="56" t="s">
        <v>65</v>
      </c>
      <c r="F247" s="56" t="s">
        <v>15813</v>
      </c>
      <c r="G247" s="56" t="s">
        <v>15614</v>
      </c>
      <c r="H247" s="56" t="n">
        <v>6</v>
      </c>
      <c r="I247" s="56" t="n">
        <v>1.15</v>
      </c>
      <c r="J247" s="56" t="n">
        <v>1.155</v>
      </c>
      <c r="K247" s="56" t="n">
        <v>873.13</v>
      </c>
      <c r="L247" s="56" t="n">
        <v>258.08</v>
      </c>
      <c r="M247" s="56" t="n">
        <v>365</v>
      </c>
      <c r="N247" s="56" t="s">
        <v>15637</v>
      </c>
      <c r="O247" s="56" t="s">
        <v>79</v>
      </c>
      <c r="P247" s="56" t="s">
        <v>2497</v>
      </c>
      <c r="Q247" s="56" t="s">
        <v>10066</v>
      </c>
      <c r="R247" s="55" t="n">
        <f aca="false">IF(K247=0,0,ROUND((K247-L247)/K247*100,2))</f>
        <v>70.44</v>
      </c>
      <c r="S247" s="55" t="n">
        <f aca="false">H247*K247</f>
        <v>5238.78</v>
      </c>
    </row>
    <row r="248" customFormat="false" ht="15" hidden="false" customHeight="true" outlineLevel="0" collapsed="false">
      <c r="A248" s="52" t="s">
        <v>1584</v>
      </c>
      <c r="B248" s="52" t="s">
        <v>16050</v>
      </c>
      <c r="C248" s="52" t="s">
        <v>16051</v>
      </c>
      <c r="D248" s="52" t="s">
        <v>15612</v>
      </c>
      <c r="E248" s="52" t="s">
        <v>69</v>
      </c>
      <c r="F248" s="52" t="s">
        <v>15712</v>
      </c>
      <c r="G248" s="52" t="s">
        <v>15625</v>
      </c>
      <c r="H248" s="52" t="n">
        <v>12</v>
      </c>
      <c r="I248" s="52" t="n">
        <v>2.527</v>
      </c>
      <c r="J248" s="52" t="n">
        <v>4.344</v>
      </c>
      <c r="K248" s="52" t="n">
        <v>393.65</v>
      </c>
      <c r="L248" s="52" t="n">
        <v>186.03</v>
      </c>
      <c r="M248" s="52" t="n">
        <v>90</v>
      </c>
      <c r="N248" s="52" t="s">
        <v>15548</v>
      </c>
      <c r="O248" s="52" t="s">
        <v>78</v>
      </c>
      <c r="P248" s="52" t="s">
        <v>763</v>
      </c>
      <c r="Q248" s="52" t="s">
        <v>10061</v>
      </c>
      <c r="R248" s="55" t="n">
        <f aca="false">IF(K248=0,0,ROUND((K248-L248)/K248*100,2))</f>
        <v>52.74</v>
      </c>
      <c r="S248" s="55" t="n">
        <f aca="false">H248*K248</f>
        <v>4723.8</v>
      </c>
    </row>
    <row r="249" customFormat="false" ht="15" hidden="false" customHeight="true" outlineLevel="0" collapsed="false">
      <c r="A249" s="56" t="s">
        <v>4354</v>
      </c>
      <c r="B249" s="56" t="s">
        <v>16052</v>
      </c>
      <c r="C249" s="56" t="s">
        <v>15909</v>
      </c>
      <c r="D249" s="56" t="s">
        <v>15675</v>
      </c>
      <c r="E249" s="56" t="s">
        <v>69</v>
      </c>
      <c r="F249" s="56" t="s">
        <v>15661</v>
      </c>
      <c r="G249" s="56" t="s">
        <v>15614</v>
      </c>
      <c r="H249" s="56" t="n">
        <v>12</v>
      </c>
      <c r="I249" s="56" t="n">
        <v>3.906</v>
      </c>
      <c r="J249" s="56" t="n">
        <v>2.464</v>
      </c>
      <c r="K249" s="56" t="n">
        <v>637.78</v>
      </c>
      <c r="L249" s="56" t="n">
        <v>114.33</v>
      </c>
      <c r="M249" s="56" t="n">
        <v>90</v>
      </c>
      <c r="N249" s="56" t="s">
        <v>15548</v>
      </c>
      <c r="O249" s="56" t="s">
        <v>79</v>
      </c>
      <c r="P249" s="56" t="s">
        <v>3919</v>
      </c>
      <c r="Q249" s="56" t="s">
        <v>10061</v>
      </c>
      <c r="R249" s="55" t="n">
        <f aca="false">IF(K249=0,0,ROUND((K249-L249)/K249*100,2))</f>
        <v>82.07</v>
      </c>
      <c r="S249" s="55" t="n">
        <f aca="false">H249*K249</f>
        <v>7653.36</v>
      </c>
    </row>
    <row r="250" customFormat="false" ht="15" hidden="false" customHeight="true" outlineLevel="0" collapsed="false">
      <c r="A250" s="52" t="s">
        <v>1739</v>
      </c>
      <c r="B250" s="52" t="s">
        <v>16053</v>
      </c>
      <c r="C250" s="52" t="s">
        <v>15781</v>
      </c>
      <c r="D250" s="52" t="s">
        <v>15623</v>
      </c>
      <c r="E250" s="52" t="s">
        <v>65</v>
      </c>
      <c r="F250" s="52" t="s">
        <v>15654</v>
      </c>
      <c r="G250" s="52" t="s">
        <v>15625</v>
      </c>
      <c r="H250" s="52" t="n">
        <v>48</v>
      </c>
      <c r="I250" s="52" t="n">
        <v>3.186</v>
      </c>
      <c r="J250" s="52" t="n">
        <v>2.047</v>
      </c>
      <c r="K250" s="52" t="n">
        <v>965.06</v>
      </c>
      <c r="L250" s="52" t="n">
        <v>236.16</v>
      </c>
      <c r="M250" s="52" t="n">
        <v>90</v>
      </c>
      <c r="N250" s="52" t="s">
        <v>15620</v>
      </c>
      <c r="O250" s="52" t="s">
        <v>78</v>
      </c>
      <c r="P250" s="52" t="s">
        <v>3650</v>
      </c>
      <c r="Q250" s="52" t="s">
        <v>10061</v>
      </c>
      <c r="R250" s="55" t="n">
        <f aca="false">IF(K250=0,0,ROUND((K250-L250)/K250*100,2))</f>
        <v>75.53</v>
      </c>
      <c r="S250" s="55" t="n">
        <f aca="false">H250*K250</f>
        <v>46322.88</v>
      </c>
    </row>
    <row r="251" customFormat="false" ht="15" hidden="false" customHeight="true" outlineLevel="0" collapsed="false">
      <c r="A251" s="56" t="s">
        <v>5572</v>
      </c>
      <c r="B251" s="56" t="s">
        <v>16054</v>
      </c>
      <c r="C251" s="56" t="s">
        <v>16055</v>
      </c>
      <c r="D251" s="56" t="s">
        <v>15657</v>
      </c>
      <c r="E251" s="56" t="s">
        <v>73</v>
      </c>
      <c r="F251" s="56" t="s">
        <v>15825</v>
      </c>
      <c r="G251" s="56" t="s">
        <v>15625</v>
      </c>
      <c r="H251" s="56" t="n">
        <v>12</v>
      </c>
      <c r="I251" s="56" t="n">
        <v>1.17</v>
      </c>
      <c r="J251" s="56" t="n">
        <v>4.391</v>
      </c>
      <c r="K251" s="56" t="n">
        <v>325.54</v>
      </c>
      <c r="L251" s="56" t="n">
        <v>70.6</v>
      </c>
      <c r="M251" s="56" t="n">
        <v>365</v>
      </c>
      <c r="N251" s="56" t="s">
        <v>15548</v>
      </c>
      <c r="O251" s="56" t="s">
        <v>78</v>
      </c>
      <c r="P251" s="56" t="s">
        <v>558</v>
      </c>
      <c r="Q251" s="56" t="s">
        <v>10061</v>
      </c>
      <c r="R251" s="55" t="n">
        <f aca="false">IF(K251=0,0,ROUND((K251-L251)/K251*100,2))</f>
        <v>78.31</v>
      </c>
      <c r="S251" s="55" t="n">
        <f aca="false">H251*K251</f>
        <v>3906.48</v>
      </c>
    </row>
    <row r="252" customFormat="false" ht="15" hidden="false" customHeight="true" outlineLevel="0" collapsed="false">
      <c r="A252" s="52" t="s">
        <v>5330</v>
      </c>
      <c r="B252" s="52" t="s">
        <v>16056</v>
      </c>
      <c r="C252" s="52" t="s">
        <v>16057</v>
      </c>
      <c r="D252" s="52" t="s">
        <v>15660</v>
      </c>
      <c r="E252" s="52" t="s">
        <v>69</v>
      </c>
      <c r="F252" s="52" t="s">
        <v>15712</v>
      </c>
      <c r="G252" s="52" t="s">
        <v>15614</v>
      </c>
      <c r="H252" s="52" t="n">
        <v>12</v>
      </c>
      <c r="I252" s="52" t="n">
        <v>1.747</v>
      </c>
      <c r="J252" s="52" t="n">
        <v>4.512</v>
      </c>
      <c r="K252" s="52" t="n">
        <v>371.71</v>
      </c>
      <c r="L252" s="52" t="n">
        <v>121.17</v>
      </c>
      <c r="M252" s="52" t="n">
        <v>730</v>
      </c>
      <c r="N252" s="52" t="s">
        <v>15548</v>
      </c>
      <c r="O252" s="52" t="s">
        <v>78</v>
      </c>
      <c r="P252" s="52" t="s">
        <v>2246</v>
      </c>
      <c r="Q252" s="52" t="s">
        <v>10061</v>
      </c>
      <c r="R252" s="55" t="n">
        <f aca="false">IF(K252=0,0,ROUND((K252-L252)/K252*100,2))</f>
        <v>67.4</v>
      </c>
      <c r="S252" s="55" t="n">
        <f aca="false">H252*K252</f>
        <v>4460.52</v>
      </c>
    </row>
    <row r="253" customFormat="false" ht="15" hidden="false" customHeight="true" outlineLevel="0" collapsed="false">
      <c r="A253" s="56" t="s">
        <v>1375</v>
      </c>
      <c r="B253" s="56" t="s">
        <v>16058</v>
      </c>
      <c r="C253" s="56" t="s">
        <v>16059</v>
      </c>
      <c r="D253" s="56" t="s">
        <v>15617</v>
      </c>
      <c r="E253" s="56" t="s">
        <v>72</v>
      </c>
      <c r="F253" s="56" t="s">
        <v>15613</v>
      </c>
      <c r="G253" s="56" t="s">
        <v>15619</v>
      </c>
      <c r="H253" s="56" t="n">
        <v>24</v>
      </c>
      <c r="I253" s="56" t="n">
        <v>3.57</v>
      </c>
      <c r="J253" s="56" t="n">
        <v>3.971</v>
      </c>
      <c r="K253" s="56" t="n">
        <v>387.31</v>
      </c>
      <c r="L253" s="56" t="n">
        <v>387.79</v>
      </c>
      <c r="M253" s="56" t="n">
        <v>90</v>
      </c>
      <c r="N253" s="56" t="s">
        <v>15620</v>
      </c>
      <c r="O253" s="56" t="s">
        <v>78</v>
      </c>
      <c r="P253" s="56" t="s">
        <v>1440</v>
      </c>
      <c r="Q253" s="56" t="s">
        <v>10061</v>
      </c>
      <c r="R253" s="55" t="n">
        <f aca="false">IF(K253=0,0,ROUND((K253-L253)/K253*100,2))</f>
        <v>-0.12</v>
      </c>
      <c r="S253" s="55" t="n">
        <f aca="false">H253*K253</f>
        <v>9295.44</v>
      </c>
    </row>
    <row r="254" customFormat="false" ht="15" hidden="false" customHeight="true" outlineLevel="0" collapsed="false">
      <c r="A254" s="52" t="s">
        <v>2220</v>
      </c>
      <c r="B254" s="52" t="s">
        <v>16060</v>
      </c>
      <c r="C254" s="52" t="s">
        <v>16061</v>
      </c>
      <c r="D254" s="52" t="s">
        <v>15664</v>
      </c>
      <c r="E254" s="52" t="s">
        <v>70</v>
      </c>
      <c r="F254" s="52" t="s">
        <v>15691</v>
      </c>
      <c r="G254" s="52" t="s">
        <v>15641</v>
      </c>
      <c r="H254" s="52" t="n">
        <v>6</v>
      </c>
      <c r="I254" s="52" t="n">
        <v>2.759</v>
      </c>
      <c r="J254" s="52" t="n">
        <v>2.398</v>
      </c>
      <c r="K254" s="52" t="n">
        <v>169.91</v>
      </c>
      <c r="L254" s="52" t="n">
        <v>420.16</v>
      </c>
      <c r="M254" s="52" t="n">
        <v>90</v>
      </c>
      <c r="N254" s="52" t="s">
        <v>15637</v>
      </c>
      <c r="O254" s="52" t="s">
        <v>79</v>
      </c>
      <c r="P254" s="52" t="s">
        <v>3392</v>
      </c>
      <c r="Q254" s="52" t="s">
        <v>10061</v>
      </c>
      <c r="R254" s="55" t="n">
        <f aca="false">IF(K254=0,0,ROUND((K254-L254)/K254*100,2))</f>
        <v>-147.28</v>
      </c>
      <c r="S254" s="55" t="n">
        <f aca="false">H254*K254</f>
        <v>1019.46</v>
      </c>
    </row>
    <row r="255" customFormat="false" ht="15" hidden="false" customHeight="true" outlineLevel="0" collapsed="false">
      <c r="A255" s="56" t="s">
        <v>6770</v>
      </c>
      <c r="B255" s="56" t="s">
        <v>16062</v>
      </c>
      <c r="C255" s="56" t="s">
        <v>15899</v>
      </c>
      <c r="D255" s="56" t="s">
        <v>15640</v>
      </c>
      <c r="E255" s="56" t="s">
        <v>65</v>
      </c>
      <c r="F255" s="56" t="s">
        <v>15813</v>
      </c>
      <c r="G255" s="56" t="s">
        <v>15625</v>
      </c>
      <c r="H255" s="56" t="n">
        <v>6</v>
      </c>
      <c r="I255" s="56" t="n">
        <v>1.449</v>
      </c>
      <c r="J255" s="56" t="n">
        <v>3.935</v>
      </c>
      <c r="K255" s="56" t="n">
        <v>507.29</v>
      </c>
      <c r="L255" s="56" t="n">
        <v>369.31</v>
      </c>
      <c r="M255" s="56" t="n">
        <v>365</v>
      </c>
      <c r="N255" s="56" t="s">
        <v>15620</v>
      </c>
      <c r="O255" s="56" t="s">
        <v>78</v>
      </c>
      <c r="P255" s="56" t="s">
        <v>6473</v>
      </c>
      <c r="Q255" s="56" t="s">
        <v>10066</v>
      </c>
      <c r="R255" s="55" t="n">
        <f aca="false">IF(K255=0,0,ROUND((K255-L255)/K255*100,2))</f>
        <v>27.2</v>
      </c>
      <c r="S255" s="55" t="n">
        <f aca="false">H255*K255</f>
        <v>3043.74</v>
      </c>
    </row>
    <row r="256" customFormat="false" ht="15" hidden="false" customHeight="true" outlineLevel="0" collapsed="false">
      <c r="A256" s="52" t="s">
        <v>2623</v>
      </c>
      <c r="B256" s="52" t="s">
        <v>16063</v>
      </c>
      <c r="C256" s="52" t="s">
        <v>15984</v>
      </c>
      <c r="D256" s="52" t="s">
        <v>15660</v>
      </c>
      <c r="E256" s="52" t="s">
        <v>65</v>
      </c>
      <c r="F256" s="52" t="s">
        <v>15654</v>
      </c>
      <c r="G256" s="52" t="s">
        <v>15641</v>
      </c>
      <c r="H256" s="52" t="n">
        <v>48</v>
      </c>
      <c r="I256" s="52" t="n">
        <v>1.686</v>
      </c>
      <c r="J256" s="52" t="n">
        <v>0.064</v>
      </c>
      <c r="K256" s="52" t="n">
        <v>677.53</v>
      </c>
      <c r="L256" s="52" t="n">
        <v>545.06</v>
      </c>
      <c r="M256" s="52" t="n">
        <v>730</v>
      </c>
      <c r="N256" s="52" t="s">
        <v>15548</v>
      </c>
      <c r="O256" s="52" t="s">
        <v>78</v>
      </c>
      <c r="P256" s="52" t="s">
        <v>1726</v>
      </c>
      <c r="Q256" s="52" t="s">
        <v>10061</v>
      </c>
      <c r="R256" s="55" t="n">
        <f aca="false">IF(K256=0,0,ROUND((K256-L256)/K256*100,2))</f>
        <v>19.55</v>
      </c>
      <c r="S256" s="55" t="n">
        <f aca="false">H256*K256</f>
        <v>32521.44</v>
      </c>
    </row>
    <row r="257" customFormat="false" ht="15" hidden="false" customHeight="true" outlineLevel="0" collapsed="false">
      <c r="A257" s="56" t="s">
        <v>950</v>
      </c>
      <c r="B257" s="56" t="s">
        <v>16064</v>
      </c>
      <c r="C257" s="56" t="s">
        <v>15747</v>
      </c>
      <c r="D257" s="56" t="s">
        <v>15612</v>
      </c>
      <c r="E257" s="56" t="s">
        <v>67</v>
      </c>
      <c r="F257" s="56" t="s">
        <v>15694</v>
      </c>
      <c r="G257" s="56" t="s">
        <v>15619</v>
      </c>
      <c r="H257" s="56" t="n">
        <v>24</v>
      </c>
      <c r="I257" s="56" t="n">
        <v>1.357</v>
      </c>
      <c r="J257" s="56" t="n">
        <v>0.298</v>
      </c>
      <c r="K257" s="56" t="n">
        <v>816.1</v>
      </c>
      <c r="L257" s="56" t="n">
        <v>525.74</v>
      </c>
      <c r="M257" s="56" t="n">
        <v>365</v>
      </c>
      <c r="N257" s="56" t="s">
        <v>15637</v>
      </c>
      <c r="O257" s="56" t="s">
        <v>80</v>
      </c>
      <c r="P257" s="56" t="s">
        <v>737</v>
      </c>
      <c r="Q257" s="56" t="s">
        <v>10066</v>
      </c>
      <c r="R257" s="55" t="n">
        <f aca="false">IF(K257=0,0,ROUND((K257-L257)/K257*100,2))</f>
        <v>35.58</v>
      </c>
      <c r="S257" s="55" t="n">
        <f aca="false">H257*K257</f>
        <v>19586.4</v>
      </c>
    </row>
    <row r="258" customFormat="false" ht="15" hidden="false" customHeight="true" outlineLevel="0" collapsed="false">
      <c r="A258" s="52" t="s">
        <v>5513</v>
      </c>
      <c r="B258" s="52" t="s">
        <v>16065</v>
      </c>
      <c r="C258" s="52" t="s">
        <v>16051</v>
      </c>
      <c r="D258" s="52" t="s">
        <v>15612</v>
      </c>
      <c r="E258" s="52" t="s">
        <v>70</v>
      </c>
      <c r="F258" s="52" t="s">
        <v>15667</v>
      </c>
      <c r="G258" s="52" t="s">
        <v>15625</v>
      </c>
      <c r="H258" s="52" t="n">
        <v>12</v>
      </c>
      <c r="I258" s="52" t="n">
        <v>1.677</v>
      </c>
      <c r="J258" s="52" t="n">
        <v>4.478</v>
      </c>
      <c r="K258" s="52" t="n">
        <v>955.03</v>
      </c>
      <c r="L258" s="52" t="n">
        <v>168.3</v>
      </c>
      <c r="M258" s="52" t="n">
        <v>90</v>
      </c>
      <c r="N258" s="52" t="s">
        <v>15637</v>
      </c>
      <c r="O258" s="52" t="s">
        <v>79</v>
      </c>
      <c r="P258" s="52" t="s">
        <v>1657</v>
      </c>
      <c r="Q258" s="52" t="s">
        <v>10061</v>
      </c>
      <c r="R258" s="55" t="n">
        <f aca="false">IF(K258=0,0,ROUND((K258-L258)/K258*100,2))</f>
        <v>82.38</v>
      </c>
      <c r="S258" s="55" t="n">
        <f aca="false">H258*K258</f>
        <v>11460.36</v>
      </c>
    </row>
    <row r="259" customFormat="false" ht="15" hidden="false" customHeight="true" outlineLevel="0" collapsed="false">
      <c r="A259" s="56" t="s">
        <v>504</v>
      </c>
      <c r="B259" s="56" t="s">
        <v>16066</v>
      </c>
      <c r="C259" s="56" t="s">
        <v>16044</v>
      </c>
      <c r="D259" s="56" t="s">
        <v>15675</v>
      </c>
      <c r="E259" s="56" t="s">
        <v>63</v>
      </c>
      <c r="F259" s="56" t="s">
        <v>15670</v>
      </c>
      <c r="G259" s="56" t="s">
        <v>15614</v>
      </c>
      <c r="H259" s="56" t="n">
        <v>48</v>
      </c>
      <c r="I259" s="56" t="n">
        <v>4.01</v>
      </c>
      <c r="J259" s="56" t="n">
        <v>3.262</v>
      </c>
      <c r="K259" s="56" t="n">
        <v>800.17</v>
      </c>
      <c r="L259" s="56" t="n">
        <v>76.7</v>
      </c>
      <c r="M259" s="56" t="n">
        <v>90</v>
      </c>
      <c r="N259" s="56" t="s">
        <v>15548</v>
      </c>
      <c r="O259" s="56" t="s">
        <v>78</v>
      </c>
      <c r="P259" s="56" t="s">
        <v>1487</v>
      </c>
      <c r="Q259" s="56" t="s">
        <v>10066</v>
      </c>
      <c r="R259" s="55" t="n">
        <f aca="false">IF(K259=0,0,ROUND((K259-L259)/K259*100,2))</f>
        <v>90.41</v>
      </c>
      <c r="S259" s="55" t="n">
        <f aca="false">H259*K259</f>
        <v>38408.16</v>
      </c>
    </row>
    <row r="260" customFormat="false" ht="15" hidden="false" customHeight="true" outlineLevel="0" collapsed="false">
      <c r="A260" s="52" t="s">
        <v>852</v>
      </c>
      <c r="B260" s="52" t="s">
        <v>16067</v>
      </c>
      <c r="C260" s="52" t="s">
        <v>15751</v>
      </c>
      <c r="D260" s="52" t="s">
        <v>15640</v>
      </c>
      <c r="E260" s="52" t="s">
        <v>69</v>
      </c>
      <c r="F260" s="52" t="s">
        <v>15712</v>
      </c>
      <c r="G260" s="52" t="s">
        <v>15641</v>
      </c>
      <c r="H260" s="52" t="n">
        <v>6</v>
      </c>
      <c r="I260" s="52" t="n">
        <v>4.32</v>
      </c>
      <c r="J260" s="52" t="n">
        <v>4.406</v>
      </c>
      <c r="K260" s="52" t="n">
        <v>732.01</v>
      </c>
      <c r="L260" s="52" t="n">
        <v>536.14</v>
      </c>
      <c r="M260" s="52" t="n">
        <v>730</v>
      </c>
      <c r="N260" s="52" t="s">
        <v>15637</v>
      </c>
      <c r="O260" s="52" t="s">
        <v>78</v>
      </c>
      <c r="P260" s="52" t="s">
        <v>3345</v>
      </c>
      <c r="Q260" s="52" t="s">
        <v>10066</v>
      </c>
      <c r="R260" s="55" t="n">
        <f aca="false">IF(K260=0,0,ROUND((K260-L260)/K260*100,2))</f>
        <v>26.76</v>
      </c>
      <c r="S260" s="55" t="n">
        <f aca="false">H260*K260</f>
        <v>4392.06</v>
      </c>
    </row>
    <row r="261" customFormat="false" ht="15" hidden="false" customHeight="true" outlineLevel="0" collapsed="false">
      <c r="A261" s="56" t="s">
        <v>519</v>
      </c>
      <c r="B261" s="56" t="s">
        <v>16068</v>
      </c>
      <c r="C261" s="56" t="s">
        <v>15791</v>
      </c>
      <c r="D261" s="56" t="s">
        <v>15664</v>
      </c>
      <c r="E261" s="56" t="s">
        <v>70</v>
      </c>
      <c r="F261" s="56" t="s">
        <v>15667</v>
      </c>
      <c r="G261" s="56" t="s">
        <v>15614</v>
      </c>
      <c r="H261" s="56" t="n">
        <v>12</v>
      </c>
      <c r="I261" s="56" t="n">
        <v>4.891</v>
      </c>
      <c r="J261" s="56" t="n">
        <v>3.366</v>
      </c>
      <c r="K261" s="56" t="n">
        <v>351.2</v>
      </c>
      <c r="L261" s="56" t="n">
        <v>318.63</v>
      </c>
      <c r="M261" s="56" t="n">
        <v>90</v>
      </c>
      <c r="N261" s="56" t="s">
        <v>15637</v>
      </c>
      <c r="O261" s="56" t="s">
        <v>80</v>
      </c>
      <c r="P261" s="56" t="s">
        <v>1186</v>
      </c>
      <c r="Q261" s="56" t="s">
        <v>10066</v>
      </c>
      <c r="R261" s="55" t="n">
        <f aca="false">IF(K261=0,0,ROUND((K261-L261)/K261*100,2))</f>
        <v>9.27</v>
      </c>
      <c r="S261" s="55" t="n">
        <f aca="false">H261*K261</f>
        <v>4214.4</v>
      </c>
    </row>
    <row r="262" customFormat="false" ht="15" hidden="false" customHeight="true" outlineLevel="0" collapsed="false">
      <c r="A262" s="52" t="s">
        <v>4391</v>
      </c>
      <c r="B262" s="52" t="s">
        <v>16069</v>
      </c>
      <c r="C262" s="52" t="s">
        <v>15878</v>
      </c>
      <c r="D262" s="52" t="s">
        <v>15657</v>
      </c>
      <c r="E262" s="52" t="s">
        <v>63</v>
      </c>
      <c r="F262" s="52" t="s">
        <v>15683</v>
      </c>
      <c r="G262" s="52" t="s">
        <v>15625</v>
      </c>
      <c r="H262" s="52" t="n">
        <v>12</v>
      </c>
      <c r="I262" s="52" t="n">
        <v>2.553</v>
      </c>
      <c r="J262" s="52" t="n">
        <v>2.373</v>
      </c>
      <c r="K262" s="52" t="n">
        <v>505.42</v>
      </c>
      <c r="L262" s="52" t="n">
        <v>107.59</v>
      </c>
      <c r="M262" s="52" t="n">
        <v>730</v>
      </c>
      <c r="N262" s="52" t="s">
        <v>15637</v>
      </c>
      <c r="O262" s="52" t="s">
        <v>78</v>
      </c>
      <c r="P262" s="52" t="s">
        <v>5239</v>
      </c>
      <c r="Q262" s="52" t="s">
        <v>10061</v>
      </c>
      <c r="R262" s="55" t="n">
        <f aca="false">IF(K262=0,0,ROUND((K262-L262)/K262*100,2))</f>
        <v>78.71</v>
      </c>
      <c r="S262" s="55" t="n">
        <f aca="false">H262*K262</f>
        <v>6065.04</v>
      </c>
    </row>
    <row r="263" customFormat="false" ht="15" hidden="false" customHeight="true" outlineLevel="0" collapsed="false">
      <c r="A263" s="56" t="s">
        <v>1382</v>
      </c>
      <c r="B263" s="56" t="s">
        <v>16070</v>
      </c>
      <c r="C263" s="56" t="s">
        <v>15931</v>
      </c>
      <c r="D263" s="56" t="s">
        <v>15664</v>
      </c>
      <c r="E263" s="56" t="s">
        <v>73</v>
      </c>
      <c r="F263" s="56" t="s">
        <v>15734</v>
      </c>
      <c r="G263" s="56" t="s">
        <v>15641</v>
      </c>
      <c r="H263" s="56" t="n">
        <v>12</v>
      </c>
      <c r="I263" s="56" t="n">
        <v>0.44</v>
      </c>
      <c r="J263" s="56" t="n">
        <v>2.249</v>
      </c>
      <c r="K263" s="56" t="n">
        <v>581</v>
      </c>
      <c r="L263" s="56" t="n">
        <v>61.93</v>
      </c>
      <c r="M263" s="56" t="n">
        <v>730</v>
      </c>
      <c r="N263" s="56" t="s">
        <v>15637</v>
      </c>
      <c r="O263" s="56" t="s">
        <v>79</v>
      </c>
      <c r="P263" s="56" t="s">
        <v>5961</v>
      </c>
      <c r="Q263" s="56" t="s">
        <v>10066</v>
      </c>
      <c r="R263" s="55" t="n">
        <f aca="false">IF(K263=0,0,ROUND((K263-L263)/K263*100,2))</f>
        <v>89.34</v>
      </c>
      <c r="S263" s="55" t="n">
        <f aca="false">H263*K263</f>
        <v>6972</v>
      </c>
    </row>
    <row r="264" customFormat="false" ht="15" hidden="false" customHeight="true" outlineLevel="0" collapsed="false">
      <c r="A264" s="52" t="s">
        <v>12242</v>
      </c>
      <c r="B264" s="52" t="s">
        <v>16071</v>
      </c>
      <c r="C264" s="52" t="s">
        <v>15811</v>
      </c>
      <c r="D264" s="52" t="s">
        <v>15664</v>
      </c>
      <c r="E264" s="52" t="s">
        <v>70</v>
      </c>
      <c r="F264" s="52" t="s">
        <v>15667</v>
      </c>
      <c r="G264" s="52" t="s">
        <v>15641</v>
      </c>
      <c r="H264" s="52" t="n">
        <v>6</v>
      </c>
      <c r="I264" s="52" t="n">
        <v>4.138</v>
      </c>
      <c r="J264" s="52" t="n">
        <v>3.969</v>
      </c>
      <c r="K264" s="52" t="n">
        <v>962.94</v>
      </c>
      <c r="L264" s="52" t="n">
        <v>386.15</v>
      </c>
      <c r="M264" s="52" t="n">
        <v>180</v>
      </c>
      <c r="N264" s="52" t="s">
        <v>15620</v>
      </c>
      <c r="O264" s="52" t="s">
        <v>80</v>
      </c>
      <c r="P264" s="52" t="s">
        <v>3525</v>
      </c>
      <c r="Q264" s="52" t="s">
        <v>10061</v>
      </c>
      <c r="R264" s="55" t="n">
        <f aca="false">IF(K264=0,0,ROUND((K264-L264)/K264*100,2))</f>
        <v>59.9</v>
      </c>
      <c r="S264" s="55" t="n">
        <f aca="false">H264*K264</f>
        <v>5777.64</v>
      </c>
    </row>
    <row r="265" customFormat="false" ht="15" hidden="false" customHeight="true" outlineLevel="0" collapsed="false">
      <c r="A265" s="56" t="s">
        <v>1069</v>
      </c>
      <c r="B265" s="56" t="s">
        <v>16072</v>
      </c>
      <c r="C265" s="56" t="s">
        <v>15818</v>
      </c>
      <c r="D265" s="56" t="s">
        <v>15657</v>
      </c>
      <c r="E265" s="56" t="s">
        <v>72</v>
      </c>
      <c r="F265" s="56" t="s">
        <v>15686</v>
      </c>
      <c r="G265" s="56" t="s">
        <v>15641</v>
      </c>
      <c r="H265" s="56" t="n">
        <v>48</v>
      </c>
      <c r="I265" s="56" t="n">
        <v>3.597</v>
      </c>
      <c r="J265" s="56" t="n">
        <v>1.848</v>
      </c>
      <c r="K265" s="56" t="n">
        <v>463.03</v>
      </c>
      <c r="L265" s="56" t="n">
        <v>67.49</v>
      </c>
      <c r="M265" s="56" t="n">
        <v>180</v>
      </c>
      <c r="N265" s="56" t="s">
        <v>15548</v>
      </c>
      <c r="O265" s="56" t="s">
        <v>79</v>
      </c>
      <c r="P265" s="56" t="s">
        <v>964</v>
      </c>
      <c r="Q265" s="56" t="s">
        <v>10061</v>
      </c>
      <c r="R265" s="55" t="n">
        <f aca="false">IF(K265=0,0,ROUND((K265-L265)/K265*100,2))</f>
        <v>85.42</v>
      </c>
      <c r="S265" s="55" t="n">
        <f aca="false">H265*K265</f>
        <v>22225.44</v>
      </c>
    </row>
    <row r="266" customFormat="false" ht="15" hidden="false" customHeight="true" outlineLevel="0" collapsed="false">
      <c r="A266" s="52" t="s">
        <v>6373</v>
      </c>
      <c r="B266" s="52" t="s">
        <v>16073</v>
      </c>
      <c r="C266" s="52" t="s">
        <v>16074</v>
      </c>
      <c r="D266" s="52" t="s">
        <v>15628</v>
      </c>
      <c r="E266" s="52" t="s">
        <v>71</v>
      </c>
      <c r="F266" s="52" t="s">
        <v>15651</v>
      </c>
      <c r="G266" s="52" t="s">
        <v>15625</v>
      </c>
      <c r="H266" s="52" t="n">
        <v>12</v>
      </c>
      <c r="I266" s="52" t="n">
        <v>2.487</v>
      </c>
      <c r="J266" s="52" t="n">
        <v>4.118</v>
      </c>
      <c r="K266" s="52" t="n">
        <v>746.92</v>
      </c>
      <c r="L266" s="52" t="n">
        <v>251.43</v>
      </c>
      <c r="M266" s="52" t="n">
        <v>365</v>
      </c>
      <c r="N266" s="52" t="s">
        <v>15620</v>
      </c>
      <c r="O266" s="52" t="s">
        <v>78</v>
      </c>
      <c r="P266" s="52" t="s">
        <v>5129</v>
      </c>
      <c r="Q266" s="52" t="s">
        <v>10061</v>
      </c>
      <c r="R266" s="55" t="n">
        <f aca="false">IF(K266=0,0,ROUND((K266-L266)/K266*100,2))</f>
        <v>66.34</v>
      </c>
      <c r="S266" s="55" t="n">
        <f aca="false">H266*K266</f>
        <v>8963.04</v>
      </c>
    </row>
    <row r="267" customFormat="false" ht="15" hidden="false" customHeight="true" outlineLevel="0" collapsed="false">
      <c r="A267" s="56" t="s">
        <v>1119</v>
      </c>
      <c r="B267" s="56" t="s">
        <v>16075</v>
      </c>
      <c r="C267" s="56" t="s">
        <v>16044</v>
      </c>
      <c r="D267" s="56" t="s">
        <v>15675</v>
      </c>
      <c r="E267" s="56" t="s">
        <v>73</v>
      </c>
      <c r="F267" s="56" t="s">
        <v>15825</v>
      </c>
      <c r="G267" s="56" t="s">
        <v>15619</v>
      </c>
      <c r="H267" s="56" t="n">
        <v>24</v>
      </c>
      <c r="I267" s="56" t="n">
        <v>0.583</v>
      </c>
      <c r="J267" s="56" t="n">
        <v>2.102</v>
      </c>
      <c r="K267" s="56" t="n">
        <v>927.17</v>
      </c>
      <c r="L267" s="56" t="n">
        <v>504.11</v>
      </c>
      <c r="M267" s="56" t="n">
        <v>90</v>
      </c>
      <c r="N267" s="56" t="s">
        <v>15637</v>
      </c>
      <c r="O267" s="56" t="s">
        <v>79</v>
      </c>
      <c r="P267" s="56" t="s">
        <v>584</v>
      </c>
      <c r="Q267" s="56" t="s">
        <v>10061</v>
      </c>
      <c r="R267" s="55" t="n">
        <f aca="false">IF(K267=0,0,ROUND((K267-L267)/K267*100,2))</f>
        <v>45.63</v>
      </c>
      <c r="S267" s="55" t="n">
        <f aca="false">H267*K267</f>
        <v>22252.08</v>
      </c>
    </row>
    <row r="268" customFormat="false" ht="15" hidden="false" customHeight="true" outlineLevel="0" collapsed="false">
      <c r="A268" s="52" t="s">
        <v>4976</v>
      </c>
      <c r="B268" s="52" t="s">
        <v>16076</v>
      </c>
      <c r="C268" s="52" t="s">
        <v>15796</v>
      </c>
      <c r="D268" s="52" t="s">
        <v>15632</v>
      </c>
      <c r="E268" s="52" t="s">
        <v>72</v>
      </c>
      <c r="F268" s="52" t="s">
        <v>15618</v>
      </c>
      <c r="G268" s="52" t="s">
        <v>15625</v>
      </c>
      <c r="H268" s="52" t="n">
        <v>48</v>
      </c>
      <c r="I268" s="52" t="n">
        <v>4.202</v>
      </c>
      <c r="J268" s="52" t="n">
        <v>2.441</v>
      </c>
      <c r="K268" s="52" t="n">
        <v>517.66</v>
      </c>
      <c r="L268" s="52" t="n">
        <v>553.49</v>
      </c>
      <c r="M268" s="52" t="n">
        <v>180</v>
      </c>
      <c r="N268" s="52" t="s">
        <v>15620</v>
      </c>
      <c r="O268" s="52" t="s">
        <v>80</v>
      </c>
      <c r="P268" s="52" t="s">
        <v>2039</v>
      </c>
      <c r="Q268" s="52" t="s">
        <v>10061</v>
      </c>
      <c r="R268" s="55" t="n">
        <f aca="false">IF(K268=0,0,ROUND((K268-L268)/K268*100,2))</f>
        <v>-6.92</v>
      </c>
      <c r="S268" s="55" t="n">
        <f aca="false">H268*K268</f>
        <v>24847.68</v>
      </c>
    </row>
    <row r="269" customFormat="false" ht="15" hidden="false" customHeight="true" outlineLevel="0" collapsed="false">
      <c r="A269" s="56" t="s">
        <v>1080</v>
      </c>
      <c r="B269" s="56" t="s">
        <v>16077</v>
      </c>
      <c r="C269" s="56" t="s">
        <v>15975</v>
      </c>
      <c r="D269" s="56" t="s">
        <v>15612</v>
      </c>
      <c r="E269" s="56" t="s">
        <v>63</v>
      </c>
      <c r="F269" s="56" t="s">
        <v>15636</v>
      </c>
      <c r="G269" s="56" t="s">
        <v>15614</v>
      </c>
      <c r="H269" s="56" t="n">
        <v>48</v>
      </c>
      <c r="I269" s="56" t="n">
        <v>2.122</v>
      </c>
      <c r="J269" s="56" t="n">
        <v>3.065</v>
      </c>
      <c r="K269" s="56" t="n">
        <v>697.97</v>
      </c>
      <c r="L269" s="56" t="n">
        <v>156.46</v>
      </c>
      <c r="M269" s="56" t="n">
        <v>730</v>
      </c>
      <c r="N269" s="56" t="s">
        <v>15637</v>
      </c>
      <c r="O269" s="56" t="s">
        <v>79</v>
      </c>
      <c r="P269" s="56" t="s">
        <v>1038</v>
      </c>
      <c r="Q269" s="56" t="s">
        <v>10061</v>
      </c>
      <c r="R269" s="55" t="n">
        <f aca="false">IF(K269=0,0,ROUND((K269-L269)/K269*100,2))</f>
        <v>77.58</v>
      </c>
      <c r="S269" s="55" t="n">
        <f aca="false">H269*K269</f>
        <v>33502.56</v>
      </c>
    </row>
    <row r="270" customFormat="false" ht="15" hidden="false" customHeight="true" outlineLevel="0" collapsed="false">
      <c r="A270" s="52" t="s">
        <v>5544</v>
      </c>
      <c r="B270" s="52" t="s">
        <v>16078</v>
      </c>
      <c r="C270" s="52" t="s">
        <v>15865</v>
      </c>
      <c r="D270" s="52" t="s">
        <v>15623</v>
      </c>
      <c r="E270" s="52" t="s">
        <v>63</v>
      </c>
      <c r="F270" s="52" t="s">
        <v>15636</v>
      </c>
      <c r="G270" s="52" t="s">
        <v>15614</v>
      </c>
      <c r="H270" s="52" t="n">
        <v>24</v>
      </c>
      <c r="I270" s="52" t="n">
        <v>3.574</v>
      </c>
      <c r="J270" s="52" t="n">
        <v>4.681</v>
      </c>
      <c r="K270" s="52" t="n">
        <v>639.3</v>
      </c>
      <c r="L270" s="52" t="n">
        <v>128.52</v>
      </c>
      <c r="M270" s="52" t="n">
        <v>365</v>
      </c>
      <c r="N270" s="52" t="s">
        <v>15620</v>
      </c>
      <c r="O270" s="52" t="s">
        <v>79</v>
      </c>
      <c r="P270" s="52" t="s">
        <v>7129</v>
      </c>
      <c r="Q270" s="52" t="s">
        <v>10061</v>
      </c>
      <c r="R270" s="55" t="n">
        <f aca="false">IF(K270=0,0,ROUND((K270-L270)/K270*100,2))</f>
        <v>79.9</v>
      </c>
      <c r="S270" s="55" t="n">
        <f aca="false">H270*K270</f>
        <v>15343.2</v>
      </c>
    </row>
    <row r="271" customFormat="false" ht="15" hidden="false" customHeight="true" outlineLevel="0" collapsed="false">
      <c r="A271" s="56" t="s">
        <v>3586</v>
      </c>
      <c r="B271" s="56" t="s">
        <v>16079</v>
      </c>
      <c r="C271" s="56" t="s">
        <v>16074</v>
      </c>
      <c r="D271" s="56" t="s">
        <v>15628</v>
      </c>
      <c r="E271" s="56" t="s">
        <v>71</v>
      </c>
      <c r="F271" s="56" t="s">
        <v>15633</v>
      </c>
      <c r="G271" s="56" t="s">
        <v>15625</v>
      </c>
      <c r="H271" s="56" t="n">
        <v>48</v>
      </c>
      <c r="I271" s="56" t="n">
        <v>2.935</v>
      </c>
      <c r="J271" s="56" t="n">
        <v>4.716</v>
      </c>
      <c r="K271" s="56" t="n">
        <v>715.21</v>
      </c>
      <c r="L271" s="56" t="n">
        <v>407.8</v>
      </c>
      <c r="M271" s="56" t="n">
        <v>365</v>
      </c>
      <c r="N271" s="56" t="s">
        <v>15637</v>
      </c>
      <c r="O271" s="56" t="s">
        <v>78</v>
      </c>
      <c r="P271" s="56" t="s">
        <v>1409</v>
      </c>
      <c r="Q271" s="56" t="s">
        <v>10061</v>
      </c>
      <c r="R271" s="55" t="n">
        <f aca="false">IF(K271=0,0,ROUND((K271-L271)/K271*100,2))</f>
        <v>42.98</v>
      </c>
      <c r="S271" s="55" t="n">
        <f aca="false">H271*K271</f>
        <v>34330.08</v>
      </c>
    </row>
    <row r="272" customFormat="false" ht="15" hidden="false" customHeight="true" outlineLevel="0" collapsed="false">
      <c r="A272" s="52" t="s">
        <v>3476</v>
      </c>
      <c r="B272" s="52" t="s">
        <v>16080</v>
      </c>
      <c r="C272" s="52" t="s">
        <v>16015</v>
      </c>
      <c r="D272" s="52" t="s">
        <v>15664</v>
      </c>
      <c r="E272" s="52" t="s">
        <v>63</v>
      </c>
      <c r="F272" s="52" t="s">
        <v>15636</v>
      </c>
      <c r="G272" s="52" t="s">
        <v>15625</v>
      </c>
      <c r="H272" s="52" t="n">
        <v>6</v>
      </c>
      <c r="I272" s="52" t="n">
        <v>1.04</v>
      </c>
      <c r="J272" s="52" t="n">
        <v>3.763</v>
      </c>
      <c r="K272" s="52" t="n">
        <v>177.56</v>
      </c>
      <c r="L272" s="52" t="n">
        <v>179.1</v>
      </c>
      <c r="M272" s="52" t="n">
        <v>365</v>
      </c>
      <c r="N272" s="52" t="s">
        <v>15548</v>
      </c>
      <c r="O272" s="52" t="s">
        <v>78</v>
      </c>
      <c r="P272" s="52" t="s">
        <v>5821</v>
      </c>
      <c r="Q272" s="52" t="s">
        <v>10061</v>
      </c>
      <c r="R272" s="55" t="n">
        <f aca="false">IF(K272=0,0,ROUND((K272-L272)/K272*100,2))</f>
        <v>-0.87</v>
      </c>
      <c r="S272" s="55" t="n">
        <f aca="false">H272*K272</f>
        <v>1065.36</v>
      </c>
    </row>
    <row r="273" customFormat="false" ht="15" hidden="false" customHeight="true" outlineLevel="0" collapsed="false">
      <c r="A273" s="56" t="s">
        <v>5064</v>
      </c>
      <c r="B273" s="56" t="s">
        <v>16081</v>
      </c>
      <c r="C273" s="56" t="s">
        <v>15954</v>
      </c>
      <c r="D273" s="56" t="s">
        <v>15628</v>
      </c>
      <c r="E273" s="56" t="s">
        <v>72</v>
      </c>
      <c r="F273" s="56" t="s">
        <v>15613</v>
      </c>
      <c r="G273" s="56" t="s">
        <v>15641</v>
      </c>
      <c r="H273" s="56" t="n">
        <v>12</v>
      </c>
      <c r="I273" s="56" t="n">
        <v>3.725</v>
      </c>
      <c r="J273" s="56" t="n">
        <v>2.828</v>
      </c>
      <c r="K273" s="56" t="n">
        <v>252.61</v>
      </c>
      <c r="L273" s="56" t="n">
        <v>472.74</v>
      </c>
      <c r="M273" s="56" t="n">
        <v>365</v>
      </c>
      <c r="N273" s="56" t="s">
        <v>15620</v>
      </c>
      <c r="O273" s="56" t="s">
        <v>80</v>
      </c>
      <c r="P273" s="56" t="s">
        <v>3289</v>
      </c>
      <c r="Q273" s="56" t="s">
        <v>10066</v>
      </c>
      <c r="R273" s="55" t="n">
        <f aca="false">IF(K273=0,0,ROUND((K273-L273)/K273*100,2))</f>
        <v>-87.14</v>
      </c>
      <c r="S273" s="55" t="n">
        <f aca="false">H273*K273</f>
        <v>3031.32</v>
      </c>
    </row>
    <row r="274" customFormat="false" ht="15" hidden="false" customHeight="true" outlineLevel="0" collapsed="false">
      <c r="A274" s="52" t="s">
        <v>3350</v>
      </c>
      <c r="B274" s="52" t="s">
        <v>16082</v>
      </c>
      <c r="C274" s="52" t="s">
        <v>15698</v>
      </c>
      <c r="D274" s="52" t="s">
        <v>15675</v>
      </c>
      <c r="E274" s="52" t="s">
        <v>63</v>
      </c>
      <c r="F274" s="52" t="s">
        <v>15636</v>
      </c>
      <c r="G274" s="52" t="s">
        <v>15614</v>
      </c>
      <c r="H274" s="52" t="n">
        <v>6</v>
      </c>
      <c r="I274" s="52" t="n">
        <v>0.114</v>
      </c>
      <c r="J274" s="52" t="n">
        <v>1.294</v>
      </c>
      <c r="K274" s="52" t="n">
        <v>627.53</v>
      </c>
      <c r="L274" s="52" t="n">
        <v>470.75</v>
      </c>
      <c r="M274" s="52" t="n">
        <v>730</v>
      </c>
      <c r="N274" s="52" t="s">
        <v>15548</v>
      </c>
      <c r="O274" s="52" t="s">
        <v>80</v>
      </c>
      <c r="P274" s="52" t="s">
        <v>958</v>
      </c>
      <c r="Q274" s="52" t="s">
        <v>10061</v>
      </c>
      <c r="R274" s="55" t="n">
        <f aca="false">IF(K274=0,0,ROUND((K274-L274)/K274*100,2))</f>
        <v>24.98</v>
      </c>
      <c r="S274" s="55" t="n">
        <f aca="false">H274*K274</f>
        <v>3765.18</v>
      </c>
    </row>
    <row r="275" customFormat="false" ht="15" hidden="false" customHeight="true" outlineLevel="0" collapsed="false">
      <c r="A275" s="56" t="s">
        <v>3757</v>
      </c>
      <c r="B275" s="56" t="s">
        <v>16083</v>
      </c>
      <c r="C275" s="56" t="s">
        <v>15666</v>
      </c>
      <c r="D275" s="56" t="s">
        <v>15617</v>
      </c>
      <c r="E275" s="56" t="s">
        <v>67</v>
      </c>
      <c r="F275" s="56" t="s">
        <v>15629</v>
      </c>
      <c r="G275" s="56" t="s">
        <v>15619</v>
      </c>
      <c r="H275" s="56" t="n">
        <v>6</v>
      </c>
      <c r="I275" s="56" t="n">
        <v>0.976</v>
      </c>
      <c r="J275" s="56" t="n">
        <v>0.91</v>
      </c>
      <c r="K275" s="56" t="n">
        <v>523.06</v>
      </c>
      <c r="L275" s="56" t="n">
        <v>232.55</v>
      </c>
      <c r="M275" s="56" t="n">
        <v>730</v>
      </c>
      <c r="N275" s="56" t="s">
        <v>15637</v>
      </c>
      <c r="O275" s="56" t="s">
        <v>80</v>
      </c>
      <c r="P275" s="56" t="s">
        <v>2218</v>
      </c>
      <c r="Q275" s="56" t="s">
        <v>10061</v>
      </c>
      <c r="R275" s="55" t="n">
        <f aca="false">IF(K275=0,0,ROUND((K275-L275)/K275*100,2))</f>
        <v>55.54</v>
      </c>
      <c r="S275" s="55" t="n">
        <f aca="false">H275*K275</f>
        <v>3138.36</v>
      </c>
    </row>
    <row r="276" customFormat="false" ht="15" hidden="false" customHeight="true" outlineLevel="0" collapsed="false">
      <c r="A276" s="52" t="s">
        <v>5749</v>
      </c>
      <c r="B276" s="52" t="s">
        <v>16084</v>
      </c>
      <c r="C276" s="52" t="s">
        <v>15669</v>
      </c>
      <c r="D276" s="52" t="s">
        <v>15623</v>
      </c>
      <c r="E276" s="52" t="s">
        <v>67</v>
      </c>
      <c r="F276" s="52" t="s">
        <v>15694</v>
      </c>
      <c r="G276" s="52" t="s">
        <v>15614</v>
      </c>
      <c r="H276" s="52" t="n">
        <v>12</v>
      </c>
      <c r="I276" s="52" t="n">
        <v>0.248</v>
      </c>
      <c r="J276" s="52" t="n">
        <v>4.647</v>
      </c>
      <c r="K276" s="52" t="n">
        <v>604.35</v>
      </c>
      <c r="L276" s="52" t="n">
        <v>466.46</v>
      </c>
      <c r="M276" s="52" t="n">
        <v>365</v>
      </c>
      <c r="N276" s="52" t="s">
        <v>15637</v>
      </c>
      <c r="O276" s="52" t="s">
        <v>80</v>
      </c>
      <c r="P276" s="52" t="s">
        <v>6473</v>
      </c>
      <c r="Q276" s="52" t="s">
        <v>10061</v>
      </c>
      <c r="R276" s="55" t="n">
        <f aca="false">IF(K276=0,0,ROUND((K276-L276)/K276*100,2))</f>
        <v>22.82</v>
      </c>
      <c r="S276" s="55" t="n">
        <f aca="false">H276*K276</f>
        <v>7252.2</v>
      </c>
    </row>
    <row r="277" customFormat="false" ht="15" hidden="false" customHeight="true" outlineLevel="0" collapsed="false">
      <c r="A277" s="56" t="s">
        <v>1178</v>
      </c>
      <c r="B277" s="56" t="s">
        <v>16085</v>
      </c>
      <c r="C277" s="56" t="s">
        <v>15880</v>
      </c>
      <c r="D277" s="56" t="s">
        <v>15657</v>
      </c>
      <c r="E277" s="56" t="s">
        <v>73</v>
      </c>
      <c r="F277" s="56" t="s">
        <v>15825</v>
      </c>
      <c r="G277" s="56" t="s">
        <v>15625</v>
      </c>
      <c r="H277" s="56" t="n">
        <v>12</v>
      </c>
      <c r="I277" s="56" t="n">
        <v>2.109</v>
      </c>
      <c r="J277" s="56" t="n">
        <v>2.708</v>
      </c>
      <c r="K277" s="56" t="n">
        <v>110.01</v>
      </c>
      <c r="L277" s="56" t="n">
        <v>140.51</v>
      </c>
      <c r="M277" s="56" t="n">
        <v>180</v>
      </c>
      <c r="N277" s="56" t="s">
        <v>15620</v>
      </c>
      <c r="O277" s="56" t="s">
        <v>79</v>
      </c>
      <c r="P277" s="56" t="s">
        <v>528</v>
      </c>
      <c r="Q277" s="56" t="s">
        <v>10061</v>
      </c>
      <c r="R277" s="55" t="n">
        <f aca="false">IF(K277=0,0,ROUND((K277-L277)/K277*100,2))</f>
        <v>-27.72</v>
      </c>
      <c r="S277" s="55" t="n">
        <f aca="false">H277*K277</f>
        <v>1320.12</v>
      </c>
    </row>
    <row r="278" customFormat="false" ht="15" hidden="false" customHeight="true" outlineLevel="0" collapsed="false">
      <c r="A278" s="52" t="s">
        <v>2935</v>
      </c>
      <c r="B278" s="52" t="s">
        <v>16086</v>
      </c>
      <c r="C278" s="52" t="s">
        <v>16037</v>
      </c>
      <c r="D278" s="52" t="s">
        <v>15660</v>
      </c>
      <c r="E278" s="52" t="s">
        <v>73</v>
      </c>
      <c r="F278" s="52" t="s">
        <v>15825</v>
      </c>
      <c r="G278" s="52" t="s">
        <v>15641</v>
      </c>
      <c r="H278" s="52" t="n">
        <v>6</v>
      </c>
      <c r="I278" s="52" t="n">
        <v>0.618</v>
      </c>
      <c r="J278" s="52" t="n">
        <v>1.763</v>
      </c>
      <c r="K278" s="52" t="n">
        <v>255.3</v>
      </c>
      <c r="L278" s="52" t="n">
        <v>388.94</v>
      </c>
      <c r="M278" s="52" t="n">
        <v>180</v>
      </c>
      <c r="N278" s="52" t="s">
        <v>15548</v>
      </c>
      <c r="O278" s="52" t="s">
        <v>80</v>
      </c>
      <c r="P278" s="52" t="s">
        <v>387</v>
      </c>
      <c r="Q278" s="52" t="s">
        <v>10066</v>
      </c>
      <c r="R278" s="55" t="n">
        <f aca="false">IF(K278=0,0,ROUND((K278-L278)/K278*100,2))</f>
        <v>-52.35</v>
      </c>
      <c r="S278" s="55" t="n">
        <f aca="false">H278*K278</f>
        <v>1531.8</v>
      </c>
    </row>
    <row r="279" customFormat="false" ht="15" hidden="false" customHeight="true" outlineLevel="0" collapsed="false">
      <c r="A279" s="56" t="s">
        <v>7066</v>
      </c>
      <c r="B279" s="56" t="s">
        <v>16087</v>
      </c>
      <c r="C279" s="56" t="s">
        <v>15682</v>
      </c>
      <c r="D279" s="56" t="s">
        <v>15612</v>
      </c>
      <c r="E279" s="56" t="s">
        <v>63</v>
      </c>
      <c r="F279" s="56" t="s">
        <v>15683</v>
      </c>
      <c r="G279" s="56" t="s">
        <v>15614</v>
      </c>
      <c r="H279" s="56" t="n">
        <v>24</v>
      </c>
      <c r="I279" s="56" t="n">
        <v>2.596</v>
      </c>
      <c r="J279" s="56" t="n">
        <v>2.568</v>
      </c>
      <c r="K279" s="56" t="n">
        <v>496.58</v>
      </c>
      <c r="L279" s="56" t="n">
        <v>184.9</v>
      </c>
      <c r="M279" s="56" t="n">
        <v>180</v>
      </c>
      <c r="N279" s="56" t="s">
        <v>15637</v>
      </c>
      <c r="O279" s="56" t="s">
        <v>80</v>
      </c>
      <c r="P279" s="56" t="s">
        <v>877</v>
      </c>
      <c r="Q279" s="56" t="s">
        <v>10061</v>
      </c>
      <c r="R279" s="55" t="n">
        <f aca="false">IF(K279=0,0,ROUND((K279-L279)/K279*100,2))</f>
        <v>62.77</v>
      </c>
      <c r="S279" s="55" t="n">
        <f aca="false">H279*K279</f>
        <v>11917.92</v>
      </c>
    </row>
    <row r="280" customFormat="false" ht="15" hidden="false" customHeight="true" outlineLevel="0" collapsed="false">
      <c r="A280" s="52" t="s">
        <v>3723</v>
      </c>
      <c r="B280" s="52" t="s">
        <v>16088</v>
      </c>
      <c r="C280" s="52" t="s">
        <v>15767</v>
      </c>
      <c r="D280" s="52" t="s">
        <v>15623</v>
      </c>
      <c r="E280" s="52" t="s">
        <v>72</v>
      </c>
      <c r="F280" s="52" t="s">
        <v>15613</v>
      </c>
      <c r="G280" s="52" t="s">
        <v>15625</v>
      </c>
      <c r="H280" s="52" t="n">
        <v>12</v>
      </c>
      <c r="I280" s="52" t="n">
        <v>4.332</v>
      </c>
      <c r="J280" s="52" t="n">
        <v>2.15</v>
      </c>
      <c r="K280" s="52" t="n">
        <v>121.74</v>
      </c>
      <c r="L280" s="52" t="n">
        <v>327.27</v>
      </c>
      <c r="M280" s="52" t="n">
        <v>730</v>
      </c>
      <c r="N280" s="52" t="s">
        <v>15620</v>
      </c>
      <c r="O280" s="52" t="s">
        <v>78</v>
      </c>
      <c r="P280" s="52" t="s">
        <v>3528</v>
      </c>
      <c r="Q280" s="52" t="s">
        <v>10061</v>
      </c>
      <c r="R280" s="55" t="n">
        <f aca="false">IF(K280=0,0,ROUND((K280-L280)/K280*100,2))</f>
        <v>-168.83</v>
      </c>
      <c r="S280" s="55" t="n">
        <f aca="false">H280*K280</f>
        <v>1460.88</v>
      </c>
    </row>
    <row r="281" customFormat="false" ht="15" hidden="false" customHeight="true" outlineLevel="0" collapsed="false">
      <c r="A281" s="56" t="s">
        <v>2890</v>
      </c>
      <c r="B281" s="56" t="s">
        <v>16089</v>
      </c>
      <c r="C281" s="56" t="s">
        <v>15822</v>
      </c>
      <c r="D281" s="56" t="s">
        <v>15632</v>
      </c>
      <c r="E281" s="56" t="s">
        <v>71</v>
      </c>
      <c r="F281" s="56" t="s">
        <v>15651</v>
      </c>
      <c r="G281" s="56" t="s">
        <v>15625</v>
      </c>
      <c r="H281" s="56" t="n">
        <v>6</v>
      </c>
      <c r="I281" s="56" t="n">
        <v>0.931</v>
      </c>
      <c r="J281" s="56" t="n">
        <v>1.297</v>
      </c>
      <c r="K281" s="56" t="n">
        <v>88.96</v>
      </c>
      <c r="L281" s="56" t="n">
        <v>494.76</v>
      </c>
      <c r="M281" s="56" t="n">
        <v>365</v>
      </c>
      <c r="N281" s="56" t="s">
        <v>15637</v>
      </c>
      <c r="O281" s="56" t="s">
        <v>79</v>
      </c>
      <c r="P281" s="56" t="s">
        <v>3893</v>
      </c>
      <c r="Q281" s="56" t="s">
        <v>10066</v>
      </c>
      <c r="R281" s="55" t="n">
        <f aca="false">IF(K281=0,0,ROUND((K281-L281)/K281*100,2))</f>
        <v>-456.16</v>
      </c>
      <c r="S281" s="55" t="n">
        <f aca="false">H281*K281</f>
        <v>533.76</v>
      </c>
    </row>
    <row r="282" customFormat="false" ht="15" hidden="false" customHeight="true" outlineLevel="0" collapsed="false">
      <c r="A282" s="52" t="s">
        <v>3518</v>
      </c>
      <c r="B282" s="52" t="s">
        <v>16090</v>
      </c>
      <c r="C282" s="52" t="s">
        <v>15950</v>
      </c>
      <c r="D282" s="52" t="s">
        <v>15675</v>
      </c>
      <c r="E282" s="52" t="s">
        <v>71</v>
      </c>
      <c r="F282" s="52" t="s">
        <v>15775</v>
      </c>
      <c r="G282" s="52" t="s">
        <v>15641</v>
      </c>
      <c r="H282" s="52" t="n">
        <v>6</v>
      </c>
      <c r="I282" s="52" t="n">
        <v>2.697</v>
      </c>
      <c r="J282" s="52" t="n">
        <v>3.225</v>
      </c>
      <c r="K282" s="52" t="n">
        <v>625.36</v>
      </c>
      <c r="L282" s="52" t="n">
        <v>456.02</v>
      </c>
      <c r="M282" s="52" t="n">
        <v>90</v>
      </c>
      <c r="N282" s="52" t="s">
        <v>15620</v>
      </c>
      <c r="O282" s="52" t="s">
        <v>78</v>
      </c>
      <c r="P282" s="52" t="s">
        <v>1223</v>
      </c>
      <c r="Q282" s="52" t="s">
        <v>10061</v>
      </c>
      <c r="R282" s="55" t="n">
        <f aca="false">IF(K282=0,0,ROUND((K282-L282)/K282*100,2))</f>
        <v>27.08</v>
      </c>
      <c r="S282" s="55" t="n">
        <f aca="false">H282*K282</f>
        <v>3752.16</v>
      </c>
    </row>
    <row r="283" customFormat="false" ht="15" hidden="false" customHeight="true" outlineLevel="0" collapsed="false">
      <c r="A283" s="56" t="s">
        <v>375</v>
      </c>
      <c r="B283" s="56" t="s">
        <v>16091</v>
      </c>
      <c r="C283" s="56" t="s">
        <v>16037</v>
      </c>
      <c r="D283" s="56" t="s">
        <v>15660</v>
      </c>
      <c r="E283" s="56" t="s">
        <v>67</v>
      </c>
      <c r="F283" s="56" t="s">
        <v>15694</v>
      </c>
      <c r="G283" s="56" t="s">
        <v>15625</v>
      </c>
      <c r="H283" s="56" t="n">
        <v>48</v>
      </c>
      <c r="I283" s="56" t="n">
        <v>1.938</v>
      </c>
      <c r="J283" s="56" t="n">
        <v>4.12</v>
      </c>
      <c r="K283" s="56" t="n">
        <v>50.17</v>
      </c>
      <c r="L283" s="56" t="n">
        <v>102.23</v>
      </c>
      <c r="M283" s="56" t="n">
        <v>180</v>
      </c>
      <c r="N283" s="56" t="s">
        <v>15548</v>
      </c>
      <c r="O283" s="56" t="s">
        <v>80</v>
      </c>
      <c r="P283" s="56" t="s">
        <v>2832</v>
      </c>
      <c r="Q283" s="56" t="s">
        <v>10061</v>
      </c>
      <c r="R283" s="55" t="n">
        <f aca="false">IF(K283=0,0,ROUND((K283-L283)/K283*100,2))</f>
        <v>-103.77</v>
      </c>
      <c r="S283" s="55" t="n">
        <f aca="false">H283*K283</f>
        <v>2408.16</v>
      </c>
    </row>
    <row r="284" customFormat="false" ht="15" hidden="false" customHeight="true" outlineLevel="0" collapsed="false">
      <c r="A284" s="52" t="s">
        <v>1904</v>
      </c>
      <c r="B284" s="52" t="s">
        <v>16092</v>
      </c>
      <c r="C284" s="52" t="s">
        <v>16093</v>
      </c>
      <c r="D284" s="52" t="s">
        <v>15623</v>
      </c>
      <c r="E284" s="52" t="s">
        <v>67</v>
      </c>
      <c r="F284" s="52" t="s">
        <v>15705</v>
      </c>
      <c r="G284" s="52" t="s">
        <v>15614</v>
      </c>
      <c r="H284" s="52" t="n">
        <v>12</v>
      </c>
      <c r="I284" s="52" t="n">
        <v>0.66</v>
      </c>
      <c r="J284" s="52" t="n">
        <v>0.075</v>
      </c>
      <c r="K284" s="52" t="n">
        <v>604.13</v>
      </c>
      <c r="L284" s="52" t="n">
        <v>326.92</v>
      </c>
      <c r="M284" s="52" t="n">
        <v>90</v>
      </c>
      <c r="N284" s="52" t="s">
        <v>15637</v>
      </c>
      <c r="O284" s="52" t="s">
        <v>78</v>
      </c>
      <c r="P284" s="52" t="s">
        <v>3889</v>
      </c>
      <c r="Q284" s="52" t="s">
        <v>10061</v>
      </c>
      <c r="R284" s="55" t="n">
        <f aca="false">IF(K284=0,0,ROUND((K284-L284)/K284*100,2))</f>
        <v>45.89</v>
      </c>
      <c r="S284" s="55" t="n">
        <f aca="false">H284*K284</f>
        <v>7249.56</v>
      </c>
    </row>
    <row r="285" customFormat="false" ht="15" hidden="false" customHeight="true" outlineLevel="0" collapsed="false">
      <c r="A285" s="56" t="s">
        <v>12309</v>
      </c>
      <c r="B285" s="56" t="s">
        <v>16094</v>
      </c>
      <c r="C285" s="56" t="s">
        <v>16095</v>
      </c>
      <c r="D285" s="56" t="s">
        <v>15675</v>
      </c>
      <c r="E285" s="56" t="s">
        <v>65</v>
      </c>
      <c r="F285" s="56" t="s">
        <v>15654</v>
      </c>
      <c r="G285" s="56" t="s">
        <v>15619</v>
      </c>
      <c r="H285" s="56" t="n">
        <v>24</v>
      </c>
      <c r="I285" s="56" t="n">
        <v>1.012</v>
      </c>
      <c r="J285" s="56" t="n">
        <v>0.948</v>
      </c>
      <c r="K285" s="56" t="n">
        <v>802.87</v>
      </c>
      <c r="L285" s="56" t="n">
        <v>512.83</v>
      </c>
      <c r="M285" s="56" t="n">
        <v>730</v>
      </c>
      <c r="N285" s="56" t="s">
        <v>15620</v>
      </c>
      <c r="O285" s="56" t="s">
        <v>80</v>
      </c>
      <c r="P285" s="56" t="s">
        <v>1360</v>
      </c>
      <c r="Q285" s="56" t="s">
        <v>10061</v>
      </c>
      <c r="R285" s="55" t="n">
        <f aca="false">IF(K285=0,0,ROUND((K285-L285)/K285*100,2))</f>
        <v>36.13</v>
      </c>
      <c r="S285" s="55" t="n">
        <f aca="false">H285*K285</f>
        <v>19268.88</v>
      </c>
    </row>
    <row r="286" customFormat="false" ht="15" hidden="false" customHeight="true" outlineLevel="0" collapsed="false">
      <c r="A286" s="52" t="s">
        <v>12654</v>
      </c>
      <c r="B286" s="52" t="s">
        <v>16096</v>
      </c>
      <c r="C286" s="52" t="s">
        <v>15758</v>
      </c>
      <c r="D286" s="52" t="s">
        <v>15612</v>
      </c>
      <c r="E286" s="52" t="s">
        <v>67</v>
      </c>
      <c r="F286" s="52" t="s">
        <v>15629</v>
      </c>
      <c r="G286" s="52" t="s">
        <v>15619</v>
      </c>
      <c r="H286" s="52" t="n">
        <v>48</v>
      </c>
      <c r="I286" s="52" t="n">
        <v>4.76</v>
      </c>
      <c r="J286" s="52" t="n">
        <v>1.818</v>
      </c>
      <c r="K286" s="52" t="n">
        <v>677.2</v>
      </c>
      <c r="L286" s="52" t="n">
        <v>148.37</v>
      </c>
      <c r="M286" s="52" t="n">
        <v>365</v>
      </c>
      <c r="N286" s="52" t="s">
        <v>15620</v>
      </c>
      <c r="O286" s="52" t="s">
        <v>78</v>
      </c>
      <c r="P286" s="52" t="s">
        <v>935</v>
      </c>
      <c r="Q286" s="52" t="s">
        <v>10061</v>
      </c>
      <c r="R286" s="55" t="n">
        <f aca="false">IF(K286=0,0,ROUND((K286-L286)/K286*100,2))</f>
        <v>78.09</v>
      </c>
      <c r="S286" s="55" t="n">
        <f aca="false">H286*K286</f>
        <v>32505.6</v>
      </c>
    </row>
    <row r="287" customFormat="false" ht="15" hidden="false" customHeight="true" outlineLevel="0" collapsed="false">
      <c r="A287" s="56" t="s">
        <v>1942</v>
      </c>
      <c r="B287" s="56" t="s">
        <v>16097</v>
      </c>
      <c r="C287" s="56" t="s">
        <v>15732</v>
      </c>
      <c r="D287" s="56" t="s">
        <v>15632</v>
      </c>
      <c r="E287" s="56" t="s">
        <v>69</v>
      </c>
      <c r="F287" s="56" t="s">
        <v>15661</v>
      </c>
      <c r="G287" s="56" t="s">
        <v>15614</v>
      </c>
      <c r="H287" s="56" t="n">
        <v>12</v>
      </c>
      <c r="I287" s="56" t="n">
        <v>2.849</v>
      </c>
      <c r="J287" s="56" t="n">
        <v>1.854</v>
      </c>
      <c r="K287" s="56" t="n">
        <v>329.69</v>
      </c>
      <c r="L287" s="56" t="n">
        <v>262.7</v>
      </c>
      <c r="M287" s="56" t="n">
        <v>90</v>
      </c>
      <c r="N287" s="56" t="s">
        <v>15637</v>
      </c>
      <c r="O287" s="56" t="s">
        <v>78</v>
      </c>
      <c r="P287" s="56" t="s">
        <v>2030</v>
      </c>
      <c r="Q287" s="56" t="s">
        <v>10066</v>
      </c>
      <c r="R287" s="55" t="n">
        <f aca="false">IF(K287=0,0,ROUND((K287-L287)/K287*100,2))</f>
        <v>20.32</v>
      </c>
      <c r="S287" s="55" t="n">
        <f aca="false">H287*K287</f>
        <v>3956.28</v>
      </c>
    </row>
    <row r="288" customFormat="false" ht="15" hidden="false" customHeight="true" outlineLevel="0" collapsed="false">
      <c r="A288" s="52" t="s">
        <v>6027</v>
      </c>
      <c r="B288" s="52" t="s">
        <v>16098</v>
      </c>
      <c r="C288" s="52" t="s">
        <v>15677</v>
      </c>
      <c r="D288" s="52" t="s">
        <v>15660</v>
      </c>
      <c r="E288" s="52" t="s">
        <v>71</v>
      </c>
      <c r="F288" s="52" t="s">
        <v>15633</v>
      </c>
      <c r="G288" s="52" t="s">
        <v>15614</v>
      </c>
      <c r="H288" s="52" t="n">
        <v>48</v>
      </c>
      <c r="I288" s="52" t="n">
        <v>2.255</v>
      </c>
      <c r="J288" s="52" t="n">
        <v>3.885</v>
      </c>
      <c r="K288" s="52" t="n">
        <v>496.74</v>
      </c>
      <c r="L288" s="52" t="n">
        <v>74.21</v>
      </c>
      <c r="M288" s="52" t="n">
        <v>90</v>
      </c>
      <c r="N288" s="52" t="s">
        <v>15637</v>
      </c>
      <c r="O288" s="52" t="s">
        <v>78</v>
      </c>
      <c r="P288" s="52" t="s">
        <v>646</v>
      </c>
      <c r="Q288" s="52" t="s">
        <v>10061</v>
      </c>
      <c r="R288" s="55" t="n">
        <f aca="false">IF(K288=0,0,ROUND((K288-L288)/K288*100,2))</f>
        <v>85.06</v>
      </c>
      <c r="S288" s="55" t="n">
        <f aca="false">H288*K288</f>
        <v>23843.52</v>
      </c>
    </row>
    <row r="289" customFormat="false" ht="15" hidden="false" customHeight="true" outlineLevel="0" collapsed="false">
      <c r="A289" s="56" t="s">
        <v>7672</v>
      </c>
      <c r="B289" s="56" t="s">
        <v>16099</v>
      </c>
      <c r="C289" s="56" t="s">
        <v>15783</v>
      </c>
      <c r="D289" s="56" t="s">
        <v>15612</v>
      </c>
      <c r="E289" s="56" t="s">
        <v>70</v>
      </c>
      <c r="F289" s="56" t="s">
        <v>15648</v>
      </c>
      <c r="G289" s="56" t="s">
        <v>15625</v>
      </c>
      <c r="H289" s="56" t="n">
        <v>48</v>
      </c>
      <c r="I289" s="56" t="n">
        <v>3.858</v>
      </c>
      <c r="J289" s="56" t="n">
        <v>1.103</v>
      </c>
      <c r="K289" s="56" t="n">
        <v>55.89</v>
      </c>
      <c r="L289" s="56" t="n">
        <v>163.76</v>
      </c>
      <c r="M289" s="56" t="n">
        <v>730</v>
      </c>
      <c r="N289" s="56" t="s">
        <v>15620</v>
      </c>
      <c r="O289" s="56" t="s">
        <v>78</v>
      </c>
      <c r="P289" s="56" t="s">
        <v>2643</v>
      </c>
      <c r="Q289" s="56" t="s">
        <v>10066</v>
      </c>
      <c r="R289" s="55" t="n">
        <f aca="false">IF(K289=0,0,ROUND((K289-L289)/K289*100,2))</f>
        <v>-193</v>
      </c>
      <c r="S289" s="55" t="n">
        <f aca="false">H289*K289</f>
        <v>2682.72</v>
      </c>
    </row>
    <row r="290" customFormat="false" ht="15" hidden="false" customHeight="true" outlineLevel="0" collapsed="false">
      <c r="A290" s="52" t="s">
        <v>1961</v>
      </c>
      <c r="B290" s="52" t="s">
        <v>16100</v>
      </c>
      <c r="C290" s="52" t="s">
        <v>16101</v>
      </c>
      <c r="D290" s="52" t="s">
        <v>15617</v>
      </c>
      <c r="E290" s="52" t="s">
        <v>67</v>
      </c>
      <c r="F290" s="52" t="s">
        <v>15629</v>
      </c>
      <c r="G290" s="52" t="s">
        <v>15641</v>
      </c>
      <c r="H290" s="52" t="n">
        <v>6</v>
      </c>
      <c r="I290" s="52" t="n">
        <v>2.014</v>
      </c>
      <c r="J290" s="52" t="n">
        <v>2.536</v>
      </c>
      <c r="K290" s="52" t="n">
        <v>668.76</v>
      </c>
      <c r="L290" s="52" t="n">
        <v>510.31</v>
      </c>
      <c r="M290" s="52" t="n">
        <v>180</v>
      </c>
      <c r="N290" s="52" t="s">
        <v>15620</v>
      </c>
      <c r="O290" s="52" t="s">
        <v>78</v>
      </c>
      <c r="P290" s="52" t="s">
        <v>1819</v>
      </c>
      <c r="Q290" s="52" t="s">
        <v>10061</v>
      </c>
      <c r="R290" s="55" t="n">
        <f aca="false">IF(K290=0,0,ROUND((K290-L290)/K290*100,2))</f>
        <v>23.69</v>
      </c>
      <c r="S290" s="55" t="n">
        <f aca="false">H290*K290</f>
        <v>4012.56</v>
      </c>
    </row>
    <row r="291" customFormat="false" ht="15" hidden="false" customHeight="true" outlineLevel="0" collapsed="false">
      <c r="A291" s="56" t="s">
        <v>3325</v>
      </c>
      <c r="B291" s="56" t="s">
        <v>16102</v>
      </c>
      <c r="C291" s="56" t="s">
        <v>16041</v>
      </c>
      <c r="D291" s="56" t="s">
        <v>15623</v>
      </c>
      <c r="E291" s="56" t="s">
        <v>65</v>
      </c>
      <c r="F291" s="56" t="s">
        <v>15761</v>
      </c>
      <c r="G291" s="56" t="s">
        <v>15641</v>
      </c>
      <c r="H291" s="56" t="n">
        <v>6</v>
      </c>
      <c r="I291" s="56" t="n">
        <v>1.133</v>
      </c>
      <c r="J291" s="56" t="n">
        <v>2.464</v>
      </c>
      <c r="K291" s="56" t="n">
        <v>81.54</v>
      </c>
      <c r="L291" s="56" t="n">
        <v>227.97</v>
      </c>
      <c r="M291" s="56" t="n">
        <v>90</v>
      </c>
      <c r="N291" s="56" t="s">
        <v>15620</v>
      </c>
      <c r="O291" s="56" t="s">
        <v>78</v>
      </c>
      <c r="P291" s="56" t="s">
        <v>1071</v>
      </c>
      <c r="Q291" s="56" t="s">
        <v>10061</v>
      </c>
      <c r="R291" s="55" t="n">
        <f aca="false">IF(K291=0,0,ROUND((K291-L291)/K291*100,2))</f>
        <v>-179.58</v>
      </c>
      <c r="S291" s="55" t="n">
        <f aca="false">H291*K291</f>
        <v>489.24</v>
      </c>
    </row>
    <row r="292" customFormat="false" ht="15" hidden="false" customHeight="true" outlineLevel="0" collapsed="false">
      <c r="A292" s="52" t="s">
        <v>2346</v>
      </c>
      <c r="B292" s="52" t="s">
        <v>16103</v>
      </c>
      <c r="C292" s="52" t="s">
        <v>16044</v>
      </c>
      <c r="D292" s="52" t="s">
        <v>15675</v>
      </c>
      <c r="E292" s="52" t="s">
        <v>69</v>
      </c>
      <c r="F292" s="52" t="s">
        <v>15644</v>
      </c>
      <c r="G292" s="52" t="s">
        <v>15625</v>
      </c>
      <c r="H292" s="52" t="n">
        <v>24</v>
      </c>
      <c r="I292" s="52" t="n">
        <v>0.561</v>
      </c>
      <c r="J292" s="52" t="n">
        <v>4.844</v>
      </c>
      <c r="K292" s="52" t="n">
        <v>640.26</v>
      </c>
      <c r="L292" s="52" t="n">
        <v>171.36</v>
      </c>
      <c r="M292" s="52" t="n">
        <v>365</v>
      </c>
      <c r="N292" s="52" t="s">
        <v>15620</v>
      </c>
      <c r="O292" s="52" t="s">
        <v>80</v>
      </c>
      <c r="P292" s="52" t="s">
        <v>2781</v>
      </c>
      <c r="Q292" s="52" t="s">
        <v>10066</v>
      </c>
      <c r="R292" s="55" t="n">
        <f aca="false">IF(K292=0,0,ROUND((K292-L292)/K292*100,2))</f>
        <v>73.24</v>
      </c>
      <c r="S292" s="55" t="n">
        <f aca="false">H292*K292</f>
        <v>15366.24</v>
      </c>
    </row>
    <row r="293" customFormat="false" ht="15" hidden="false" customHeight="true" outlineLevel="0" collapsed="false">
      <c r="A293" s="56" t="s">
        <v>12649</v>
      </c>
      <c r="B293" s="56" t="s">
        <v>16104</v>
      </c>
      <c r="C293" s="56" t="s">
        <v>15674</v>
      </c>
      <c r="D293" s="56" t="s">
        <v>15675</v>
      </c>
      <c r="E293" s="56" t="s">
        <v>71</v>
      </c>
      <c r="F293" s="56" t="s">
        <v>15775</v>
      </c>
      <c r="G293" s="56" t="s">
        <v>15625</v>
      </c>
      <c r="H293" s="56" t="n">
        <v>24</v>
      </c>
      <c r="I293" s="56" t="n">
        <v>1.913</v>
      </c>
      <c r="J293" s="56" t="n">
        <v>4.541</v>
      </c>
      <c r="K293" s="56" t="n">
        <v>525.53</v>
      </c>
      <c r="L293" s="56" t="n">
        <v>218.21</v>
      </c>
      <c r="M293" s="56" t="n">
        <v>365</v>
      </c>
      <c r="N293" s="56" t="s">
        <v>15637</v>
      </c>
      <c r="O293" s="56" t="s">
        <v>79</v>
      </c>
      <c r="P293" s="56" t="s">
        <v>2241</v>
      </c>
      <c r="Q293" s="56" t="s">
        <v>10061</v>
      </c>
      <c r="R293" s="55" t="n">
        <f aca="false">IF(K293=0,0,ROUND((K293-L293)/K293*100,2))</f>
        <v>58.48</v>
      </c>
      <c r="S293" s="55" t="n">
        <f aca="false">H293*K293</f>
        <v>12612.72</v>
      </c>
    </row>
    <row r="294" customFormat="false" ht="15" hidden="false" customHeight="true" outlineLevel="0" collapsed="false">
      <c r="A294" s="52" t="s">
        <v>12474</v>
      </c>
      <c r="B294" s="52" t="s">
        <v>16105</v>
      </c>
      <c r="C294" s="52" t="s">
        <v>15707</v>
      </c>
      <c r="D294" s="52" t="s">
        <v>15632</v>
      </c>
      <c r="E294" s="52" t="s">
        <v>65</v>
      </c>
      <c r="F294" s="52" t="s">
        <v>15813</v>
      </c>
      <c r="G294" s="52" t="s">
        <v>15625</v>
      </c>
      <c r="H294" s="52" t="n">
        <v>24</v>
      </c>
      <c r="I294" s="52" t="n">
        <v>1.097</v>
      </c>
      <c r="J294" s="52" t="n">
        <v>0.975</v>
      </c>
      <c r="K294" s="52" t="n">
        <v>374.62</v>
      </c>
      <c r="L294" s="52" t="n">
        <v>433.21</v>
      </c>
      <c r="M294" s="52" t="n">
        <v>90</v>
      </c>
      <c r="N294" s="52" t="s">
        <v>15620</v>
      </c>
      <c r="O294" s="52" t="s">
        <v>78</v>
      </c>
      <c r="P294" s="52" t="s">
        <v>1434</v>
      </c>
      <c r="Q294" s="52" t="s">
        <v>10061</v>
      </c>
      <c r="R294" s="55" t="n">
        <f aca="false">IF(K294=0,0,ROUND((K294-L294)/K294*100,2))</f>
        <v>-15.64</v>
      </c>
      <c r="S294" s="55" t="n">
        <f aca="false">H294*K294</f>
        <v>8990.88</v>
      </c>
    </row>
    <row r="295" customFormat="false" ht="15" hidden="false" customHeight="true" outlineLevel="0" collapsed="false">
      <c r="A295" s="56" t="s">
        <v>5965</v>
      </c>
      <c r="B295" s="56" t="s">
        <v>16106</v>
      </c>
      <c r="C295" s="56" t="s">
        <v>15975</v>
      </c>
      <c r="D295" s="56" t="s">
        <v>15612</v>
      </c>
      <c r="E295" s="56" t="s">
        <v>69</v>
      </c>
      <c r="F295" s="56" t="s">
        <v>15712</v>
      </c>
      <c r="G295" s="56" t="s">
        <v>15641</v>
      </c>
      <c r="H295" s="56" t="n">
        <v>12</v>
      </c>
      <c r="I295" s="56" t="n">
        <v>2.974</v>
      </c>
      <c r="J295" s="56" t="n">
        <v>3.254</v>
      </c>
      <c r="K295" s="56" t="n">
        <v>422.27</v>
      </c>
      <c r="L295" s="56" t="n">
        <v>153.77</v>
      </c>
      <c r="M295" s="56" t="n">
        <v>180</v>
      </c>
      <c r="N295" s="56" t="s">
        <v>15620</v>
      </c>
      <c r="O295" s="56" t="s">
        <v>80</v>
      </c>
      <c r="P295" s="56" t="s">
        <v>2105</v>
      </c>
      <c r="Q295" s="56" t="s">
        <v>10061</v>
      </c>
      <c r="R295" s="55" t="n">
        <f aca="false">IF(K295=0,0,ROUND((K295-L295)/K295*100,2))</f>
        <v>63.58</v>
      </c>
      <c r="S295" s="55" t="n">
        <f aca="false">H295*K295</f>
        <v>5067.24</v>
      </c>
    </row>
    <row r="296" customFormat="false" ht="15" hidden="false" customHeight="true" outlineLevel="0" collapsed="false">
      <c r="A296" s="52" t="s">
        <v>6353</v>
      </c>
      <c r="B296" s="52" t="s">
        <v>16107</v>
      </c>
      <c r="C296" s="52" t="s">
        <v>16108</v>
      </c>
      <c r="D296" s="52" t="s">
        <v>15628</v>
      </c>
      <c r="E296" s="52" t="s">
        <v>72</v>
      </c>
      <c r="F296" s="52" t="s">
        <v>15613</v>
      </c>
      <c r="G296" s="52" t="s">
        <v>15619</v>
      </c>
      <c r="H296" s="52" t="n">
        <v>12</v>
      </c>
      <c r="I296" s="52" t="n">
        <v>1.328</v>
      </c>
      <c r="J296" s="52" t="n">
        <v>0.941</v>
      </c>
      <c r="K296" s="52" t="n">
        <v>958.12</v>
      </c>
      <c r="L296" s="52" t="n">
        <v>363.62</v>
      </c>
      <c r="M296" s="52" t="n">
        <v>90</v>
      </c>
      <c r="N296" s="52" t="s">
        <v>15620</v>
      </c>
      <c r="O296" s="52" t="s">
        <v>80</v>
      </c>
      <c r="P296" s="52" t="s">
        <v>2081</v>
      </c>
      <c r="Q296" s="52" t="s">
        <v>10061</v>
      </c>
      <c r="R296" s="55" t="n">
        <f aca="false">IF(K296=0,0,ROUND((K296-L296)/K296*100,2))</f>
        <v>62.05</v>
      </c>
      <c r="S296" s="55" t="n">
        <f aca="false">H296*K296</f>
        <v>11497.44</v>
      </c>
    </row>
    <row r="297" customFormat="false" ht="15" hidden="false" customHeight="true" outlineLevel="0" collapsed="false">
      <c r="A297" s="56" t="s">
        <v>12544</v>
      </c>
      <c r="B297" s="56" t="s">
        <v>16109</v>
      </c>
      <c r="C297" s="56" t="s">
        <v>15724</v>
      </c>
      <c r="D297" s="56" t="s">
        <v>15617</v>
      </c>
      <c r="E297" s="56" t="s">
        <v>69</v>
      </c>
      <c r="F297" s="56" t="s">
        <v>15712</v>
      </c>
      <c r="G297" s="56" t="s">
        <v>15641</v>
      </c>
      <c r="H297" s="56" t="n">
        <v>12</v>
      </c>
      <c r="I297" s="56" t="n">
        <v>1.136</v>
      </c>
      <c r="J297" s="56" t="n">
        <v>2.083</v>
      </c>
      <c r="K297" s="56" t="n">
        <v>159.72</v>
      </c>
      <c r="L297" s="56" t="n">
        <v>353.76</v>
      </c>
      <c r="M297" s="56" t="n">
        <v>180</v>
      </c>
      <c r="N297" s="56" t="s">
        <v>15620</v>
      </c>
      <c r="O297" s="56" t="s">
        <v>80</v>
      </c>
      <c r="P297" s="56" t="s">
        <v>688</v>
      </c>
      <c r="Q297" s="56" t="s">
        <v>10061</v>
      </c>
      <c r="R297" s="55" t="n">
        <f aca="false">IF(K297=0,0,ROUND((K297-L297)/K297*100,2))</f>
        <v>-121.49</v>
      </c>
      <c r="S297" s="55" t="n">
        <f aca="false">H297*K297</f>
        <v>1916.64</v>
      </c>
    </row>
    <row r="298" customFormat="false" ht="15" hidden="false" customHeight="true" outlineLevel="0" collapsed="false">
      <c r="A298" s="52" t="s">
        <v>1203</v>
      </c>
      <c r="B298" s="52" t="s">
        <v>16110</v>
      </c>
      <c r="C298" s="52" t="s">
        <v>15940</v>
      </c>
      <c r="D298" s="52" t="s">
        <v>15623</v>
      </c>
      <c r="E298" s="52" t="s">
        <v>71</v>
      </c>
      <c r="F298" s="52" t="s">
        <v>15651</v>
      </c>
      <c r="G298" s="52" t="s">
        <v>15625</v>
      </c>
      <c r="H298" s="52" t="n">
        <v>48</v>
      </c>
      <c r="I298" s="52" t="n">
        <v>1.958</v>
      </c>
      <c r="J298" s="52" t="n">
        <v>0.587</v>
      </c>
      <c r="K298" s="52" t="n">
        <v>218.1</v>
      </c>
      <c r="L298" s="52" t="n">
        <v>517.16</v>
      </c>
      <c r="M298" s="52" t="n">
        <v>730</v>
      </c>
      <c r="N298" s="52" t="s">
        <v>15548</v>
      </c>
      <c r="O298" s="52" t="s">
        <v>80</v>
      </c>
      <c r="P298" s="52" t="s">
        <v>1477</v>
      </c>
      <c r="Q298" s="52" t="s">
        <v>10061</v>
      </c>
      <c r="R298" s="55" t="n">
        <f aca="false">IF(K298=0,0,ROUND((K298-L298)/K298*100,2))</f>
        <v>-137.12</v>
      </c>
      <c r="S298" s="55" t="n">
        <f aca="false">H298*K298</f>
        <v>10468.8</v>
      </c>
    </row>
    <row r="299" customFormat="false" ht="15" hidden="false" customHeight="true" outlineLevel="0" collapsed="false">
      <c r="A299" s="56" t="s">
        <v>9297</v>
      </c>
      <c r="B299" s="56" t="s">
        <v>16111</v>
      </c>
      <c r="C299" s="56" t="s">
        <v>16112</v>
      </c>
      <c r="D299" s="56" t="s">
        <v>15632</v>
      </c>
      <c r="E299" s="56" t="s">
        <v>72</v>
      </c>
      <c r="F299" s="56" t="s">
        <v>15613</v>
      </c>
      <c r="G299" s="56" t="s">
        <v>15625</v>
      </c>
      <c r="H299" s="56" t="n">
        <v>48</v>
      </c>
      <c r="I299" s="56" t="n">
        <v>3.314</v>
      </c>
      <c r="J299" s="56" t="n">
        <v>4.515</v>
      </c>
      <c r="K299" s="56" t="n">
        <v>547.96</v>
      </c>
      <c r="L299" s="56" t="n">
        <v>10.71</v>
      </c>
      <c r="M299" s="56" t="n">
        <v>730</v>
      </c>
      <c r="N299" s="56" t="s">
        <v>15620</v>
      </c>
      <c r="O299" s="56" t="s">
        <v>79</v>
      </c>
      <c r="P299" s="56" t="s">
        <v>2207</v>
      </c>
      <c r="Q299" s="56" t="s">
        <v>10061</v>
      </c>
      <c r="R299" s="55" t="n">
        <f aca="false">IF(K299=0,0,ROUND((K299-L299)/K299*100,2))</f>
        <v>98.05</v>
      </c>
      <c r="S299" s="55" t="n">
        <f aca="false">H299*K299</f>
        <v>26302.08</v>
      </c>
    </row>
    <row r="300" customFormat="false" ht="15" hidden="false" customHeight="true" outlineLevel="0" collapsed="false">
      <c r="A300" s="52" t="s">
        <v>3598</v>
      </c>
      <c r="B300" s="52" t="s">
        <v>16113</v>
      </c>
      <c r="C300" s="52" t="s">
        <v>15839</v>
      </c>
      <c r="D300" s="52" t="s">
        <v>15628</v>
      </c>
      <c r="E300" s="52" t="s">
        <v>63</v>
      </c>
      <c r="F300" s="52" t="s">
        <v>15670</v>
      </c>
      <c r="G300" s="52" t="s">
        <v>15641</v>
      </c>
      <c r="H300" s="52" t="n">
        <v>24</v>
      </c>
      <c r="I300" s="52" t="n">
        <v>2.966</v>
      </c>
      <c r="J300" s="52" t="n">
        <v>3.72</v>
      </c>
      <c r="K300" s="52" t="n">
        <v>765.55</v>
      </c>
      <c r="L300" s="52" t="n">
        <v>421.06</v>
      </c>
      <c r="M300" s="52" t="n">
        <v>90</v>
      </c>
      <c r="N300" s="52" t="s">
        <v>15637</v>
      </c>
      <c r="O300" s="52" t="s">
        <v>78</v>
      </c>
      <c r="P300" s="52" t="s">
        <v>2685</v>
      </c>
      <c r="Q300" s="52" t="s">
        <v>10066</v>
      </c>
      <c r="R300" s="55" t="n">
        <f aca="false">IF(K300=0,0,ROUND((K300-L300)/K300*100,2))</f>
        <v>45</v>
      </c>
      <c r="S300" s="55" t="n">
        <f aca="false">H300*K300</f>
        <v>18373.2</v>
      </c>
    </row>
    <row r="301" customFormat="false" ht="15" hidden="false" customHeight="true" outlineLevel="0" collapsed="false">
      <c r="A301" s="56" t="s">
        <v>3106</v>
      </c>
      <c r="B301" s="56" t="s">
        <v>16114</v>
      </c>
      <c r="C301" s="56" t="s">
        <v>16115</v>
      </c>
      <c r="D301" s="56" t="s">
        <v>15617</v>
      </c>
      <c r="E301" s="56" t="s">
        <v>70</v>
      </c>
      <c r="F301" s="56" t="s">
        <v>15691</v>
      </c>
      <c r="G301" s="56" t="s">
        <v>15641</v>
      </c>
      <c r="H301" s="56" t="n">
        <v>12</v>
      </c>
      <c r="I301" s="56" t="n">
        <v>0.077</v>
      </c>
      <c r="J301" s="56" t="n">
        <v>3.731</v>
      </c>
      <c r="K301" s="56" t="n">
        <v>26.96</v>
      </c>
      <c r="L301" s="56" t="n">
        <v>318.3</v>
      </c>
      <c r="M301" s="56" t="n">
        <v>90</v>
      </c>
      <c r="N301" s="56" t="s">
        <v>15637</v>
      </c>
      <c r="O301" s="56" t="s">
        <v>80</v>
      </c>
      <c r="P301" s="56" t="s">
        <v>2989</v>
      </c>
      <c r="Q301" s="56" t="s">
        <v>10061</v>
      </c>
      <c r="R301" s="55" t="n">
        <f aca="false">IF(K301=0,0,ROUND((K301-L301)/K301*100,2))</f>
        <v>-1080.64</v>
      </c>
      <c r="S301" s="55" t="n">
        <f aca="false">H301*K301</f>
        <v>323.52</v>
      </c>
    </row>
    <row r="302" customFormat="false" ht="15" hidden="false" customHeight="true" outlineLevel="0" collapsed="false">
      <c r="A302" s="52" t="s">
        <v>5489</v>
      </c>
      <c r="B302" s="52" t="s">
        <v>16116</v>
      </c>
      <c r="C302" s="52" t="s">
        <v>15815</v>
      </c>
      <c r="D302" s="52" t="s">
        <v>15675</v>
      </c>
      <c r="E302" s="52" t="s">
        <v>71</v>
      </c>
      <c r="F302" s="52" t="s">
        <v>15633</v>
      </c>
      <c r="G302" s="52" t="s">
        <v>15619</v>
      </c>
      <c r="H302" s="52" t="n">
        <v>24</v>
      </c>
      <c r="I302" s="52" t="n">
        <v>1.343</v>
      </c>
      <c r="J302" s="52" t="n">
        <v>2.704</v>
      </c>
      <c r="K302" s="52" t="n">
        <v>572.81</v>
      </c>
      <c r="L302" s="52" t="n">
        <v>371.01</v>
      </c>
      <c r="M302" s="52" t="n">
        <v>730</v>
      </c>
      <c r="N302" s="52" t="s">
        <v>15548</v>
      </c>
      <c r="O302" s="52" t="s">
        <v>79</v>
      </c>
      <c r="P302" s="52" t="s">
        <v>543</v>
      </c>
      <c r="Q302" s="52" t="s">
        <v>10061</v>
      </c>
      <c r="R302" s="55" t="n">
        <f aca="false">IF(K302=0,0,ROUND((K302-L302)/K302*100,2))</f>
        <v>35.23</v>
      </c>
      <c r="S302" s="55" t="n">
        <f aca="false">H302*K302</f>
        <v>13747.44</v>
      </c>
    </row>
    <row r="303" customFormat="false" ht="15" hidden="false" customHeight="true" outlineLevel="0" collapsed="false">
      <c r="A303" s="56" t="s">
        <v>3364</v>
      </c>
      <c r="B303" s="56" t="s">
        <v>16117</v>
      </c>
      <c r="C303" s="56" t="s">
        <v>15945</v>
      </c>
      <c r="D303" s="56" t="s">
        <v>15657</v>
      </c>
      <c r="E303" s="56" t="s">
        <v>69</v>
      </c>
      <c r="F303" s="56" t="s">
        <v>15661</v>
      </c>
      <c r="G303" s="56" t="s">
        <v>15614</v>
      </c>
      <c r="H303" s="56" t="n">
        <v>24</v>
      </c>
      <c r="I303" s="56" t="n">
        <v>3.882</v>
      </c>
      <c r="J303" s="56" t="n">
        <v>2.021</v>
      </c>
      <c r="K303" s="56" t="n">
        <v>155.17</v>
      </c>
      <c r="L303" s="56" t="n">
        <v>519.66</v>
      </c>
      <c r="M303" s="56" t="n">
        <v>90</v>
      </c>
      <c r="N303" s="56" t="s">
        <v>15620</v>
      </c>
      <c r="O303" s="56" t="s">
        <v>78</v>
      </c>
      <c r="P303" s="56" t="s">
        <v>619</v>
      </c>
      <c r="Q303" s="56" t="s">
        <v>10061</v>
      </c>
      <c r="R303" s="55" t="n">
        <f aca="false">IF(K303=0,0,ROUND((K303-L303)/K303*100,2))</f>
        <v>-234.9</v>
      </c>
      <c r="S303" s="55" t="n">
        <f aca="false">H303*K303</f>
        <v>3724.08</v>
      </c>
    </row>
    <row r="304" customFormat="false" ht="15" hidden="false" customHeight="true" outlineLevel="0" collapsed="false">
      <c r="A304" s="52" t="s">
        <v>4404</v>
      </c>
      <c r="B304" s="52" t="s">
        <v>16118</v>
      </c>
      <c r="C304" s="52" t="s">
        <v>15997</v>
      </c>
      <c r="D304" s="52" t="s">
        <v>15612</v>
      </c>
      <c r="E304" s="52" t="s">
        <v>73</v>
      </c>
      <c r="F304" s="52" t="s">
        <v>15734</v>
      </c>
      <c r="G304" s="52" t="s">
        <v>15641</v>
      </c>
      <c r="H304" s="52" t="n">
        <v>6</v>
      </c>
      <c r="I304" s="52" t="n">
        <v>0.846</v>
      </c>
      <c r="J304" s="52" t="n">
        <v>4.825</v>
      </c>
      <c r="K304" s="52" t="n">
        <v>25.18</v>
      </c>
      <c r="L304" s="52" t="n">
        <v>63.74</v>
      </c>
      <c r="M304" s="52" t="n">
        <v>180</v>
      </c>
      <c r="N304" s="52" t="s">
        <v>15637</v>
      </c>
      <c r="O304" s="52" t="s">
        <v>80</v>
      </c>
      <c r="P304" s="52" t="s">
        <v>2892</v>
      </c>
      <c r="Q304" s="52" t="s">
        <v>10061</v>
      </c>
      <c r="R304" s="55" t="n">
        <f aca="false">IF(K304=0,0,ROUND((K304-L304)/K304*100,2))</f>
        <v>-153.14</v>
      </c>
      <c r="S304" s="55" t="n">
        <f aca="false">H304*K304</f>
        <v>151.08</v>
      </c>
    </row>
    <row r="305" customFormat="false" ht="15" hidden="false" customHeight="true" outlineLevel="0" collapsed="false">
      <c r="A305" s="56" t="s">
        <v>2448</v>
      </c>
      <c r="B305" s="56" t="s">
        <v>16119</v>
      </c>
      <c r="C305" s="56" t="s">
        <v>15714</v>
      </c>
      <c r="D305" s="56" t="s">
        <v>15612</v>
      </c>
      <c r="E305" s="56" t="s">
        <v>67</v>
      </c>
      <c r="F305" s="56" t="s">
        <v>15705</v>
      </c>
      <c r="G305" s="56" t="s">
        <v>15614</v>
      </c>
      <c r="H305" s="56" t="n">
        <v>6</v>
      </c>
      <c r="I305" s="56" t="n">
        <v>3.636</v>
      </c>
      <c r="J305" s="56" t="n">
        <v>4.657</v>
      </c>
      <c r="K305" s="56" t="n">
        <v>412.23</v>
      </c>
      <c r="L305" s="56" t="n">
        <v>397.14</v>
      </c>
      <c r="M305" s="56" t="n">
        <v>365</v>
      </c>
      <c r="N305" s="56" t="s">
        <v>15620</v>
      </c>
      <c r="O305" s="56" t="s">
        <v>80</v>
      </c>
      <c r="P305" s="56" t="s">
        <v>3235</v>
      </c>
      <c r="Q305" s="56" t="s">
        <v>10061</v>
      </c>
      <c r="R305" s="55" t="n">
        <f aca="false">IF(K305=0,0,ROUND((K305-L305)/K305*100,2))</f>
        <v>3.66</v>
      </c>
      <c r="S305" s="55" t="n">
        <f aca="false">H305*K305</f>
        <v>2473.38</v>
      </c>
    </row>
    <row r="306" customFormat="false" ht="15" hidden="false" customHeight="true" outlineLevel="0" collapsed="false">
      <c r="A306" s="52" t="s">
        <v>3064</v>
      </c>
      <c r="B306" s="52" t="s">
        <v>16120</v>
      </c>
      <c r="C306" s="52" t="s">
        <v>16121</v>
      </c>
      <c r="D306" s="52" t="s">
        <v>15632</v>
      </c>
      <c r="E306" s="52" t="s">
        <v>69</v>
      </c>
      <c r="F306" s="52" t="s">
        <v>15661</v>
      </c>
      <c r="G306" s="52" t="s">
        <v>15619</v>
      </c>
      <c r="H306" s="52" t="n">
        <v>24</v>
      </c>
      <c r="I306" s="52" t="n">
        <v>1.014</v>
      </c>
      <c r="J306" s="52" t="n">
        <v>3.931</v>
      </c>
      <c r="K306" s="52" t="n">
        <v>519.83</v>
      </c>
      <c r="L306" s="52" t="n">
        <v>422.09</v>
      </c>
      <c r="M306" s="52" t="n">
        <v>180</v>
      </c>
      <c r="N306" s="52" t="s">
        <v>15620</v>
      </c>
      <c r="O306" s="52" t="s">
        <v>78</v>
      </c>
      <c r="P306" s="52" t="s">
        <v>4810</v>
      </c>
      <c r="Q306" s="52" t="s">
        <v>10061</v>
      </c>
      <c r="R306" s="55" t="n">
        <f aca="false">IF(K306=0,0,ROUND((K306-L306)/K306*100,2))</f>
        <v>18.8</v>
      </c>
      <c r="S306" s="55" t="n">
        <f aca="false">H306*K306</f>
        <v>12475.92</v>
      </c>
    </row>
    <row r="307" customFormat="false" ht="15" hidden="false" customHeight="true" outlineLevel="0" collapsed="false">
      <c r="A307" s="56" t="s">
        <v>5686</v>
      </c>
      <c r="B307" s="56" t="s">
        <v>16122</v>
      </c>
      <c r="C307" s="56" t="s">
        <v>15988</v>
      </c>
      <c r="D307" s="56" t="s">
        <v>15664</v>
      </c>
      <c r="E307" s="56" t="s">
        <v>65</v>
      </c>
      <c r="F307" s="56" t="s">
        <v>15761</v>
      </c>
      <c r="G307" s="56" t="s">
        <v>15614</v>
      </c>
      <c r="H307" s="56" t="n">
        <v>24</v>
      </c>
      <c r="I307" s="56" t="n">
        <v>3.365</v>
      </c>
      <c r="J307" s="56" t="n">
        <v>2.057</v>
      </c>
      <c r="K307" s="56" t="n">
        <v>216.1</v>
      </c>
      <c r="L307" s="56" t="n">
        <v>19.07</v>
      </c>
      <c r="M307" s="56" t="n">
        <v>90</v>
      </c>
      <c r="N307" s="56" t="s">
        <v>15548</v>
      </c>
      <c r="O307" s="56" t="s">
        <v>80</v>
      </c>
      <c r="P307" s="56" t="s">
        <v>1403</v>
      </c>
      <c r="Q307" s="56" t="s">
        <v>10061</v>
      </c>
      <c r="R307" s="55" t="n">
        <f aca="false">IF(K307=0,0,ROUND((K307-L307)/K307*100,2))</f>
        <v>91.18</v>
      </c>
      <c r="S307" s="55" t="n">
        <f aca="false">H307*K307</f>
        <v>5186.4</v>
      </c>
    </row>
    <row r="308" customFormat="false" ht="15" hidden="false" customHeight="true" outlineLevel="0" collapsed="false">
      <c r="A308" s="52" t="s">
        <v>2632</v>
      </c>
      <c r="B308" s="52" t="s">
        <v>16123</v>
      </c>
      <c r="C308" s="52" t="s">
        <v>15818</v>
      </c>
      <c r="D308" s="52" t="s">
        <v>15657</v>
      </c>
      <c r="E308" s="52" t="s">
        <v>67</v>
      </c>
      <c r="F308" s="52" t="s">
        <v>15694</v>
      </c>
      <c r="G308" s="52" t="s">
        <v>15619</v>
      </c>
      <c r="H308" s="52" t="n">
        <v>48</v>
      </c>
      <c r="I308" s="52" t="n">
        <v>2.896</v>
      </c>
      <c r="J308" s="52" t="n">
        <v>1.342</v>
      </c>
      <c r="K308" s="52" t="n">
        <v>418.58</v>
      </c>
      <c r="L308" s="52" t="n">
        <v>72.81</v>
      </c>
      <c r="M308" s="52" t="n">
        <v>90</v>
      </c>
      <c r="N308" s="52" t="s">
        <v>15620</v>
      </c>
      <c r="O308" s="52" t="s">
        <v>79</v>
      </c>
      <c r="P308" s="52" t="s">
        <v>3271</v>
      </c>
      <c r="Q308" s="52" t="s">
        <v>10061</v>
      </c>
      <c r="R308" s="55" t="n">
        <f aca="false">IF(K308=0,0,ROUND((K308-L308)/K308*100,2))</f>
        <v>82.61</v>
      </c>
      <c r="S308" s="55" t="n">
        <f aca="false">H308*K308</f>
        <v>20091.84</v>
      </c>
    </row>
    <row r="309" customFormat="false" ht="15" hidden="false" customHeight="true" outlineLevel="0" collapsed="false">
      <c r="A309" s="56" t="s">
        <v>5281</v>
      </c>
      <c r="B309" s="56" t="s">
        <v>16124</v>
      </c>
      <c r="C309" s="56" t="s">
        <v>15890</v>
      </c>
      <c r="D309" s="56" t="s">
        <v>15628</v>
      </c>
      <c r="E309" s="56" t="s">
        <v>67</v>
      </c>
      <c r="F309" s="56" t="s">
        <v>15629</v>
      </c>
      <c r="G309" s="56" t="s">
        <v>15614</v>
      </c>
      <c r="H309" s="56" t="n">
        <v>48</v>
      </c>
      <c r="I309" s="56" t="n">
        <v>4.832</v>
      </c>
      <c r="J309" s="56" t="n">
        <v>2.838</v>
      </c>
      <c r="K309" s="56" t="n">
        <v>773.8</v>
      </c>
      <c r="L309" s="56" t="n">
        <v>456.91</v>
      </c>
      <c r="M309" s="56" t="n">
        <v>730</v>
      </c>
      <c r="N309" s="56" t="s">
        <v>15620</v>
      </c>
      <c r="O309" s="56" t="s">
        <v>79</v>
      </c>
      <c r="P309" s="56" t="s">
        <v>2137</v>
      </c>
      <c r="Q309" s="56" t="s">
        <v>10066</v>
      </c>
      <c r="R309" s="55" t="n">
        <f aca="false">IF(K309=0,0,ROUND((K309-L309)/K309*100,2))</f>
        <v>40.95</v>
      </c>
      <c r="S309" s="55" t="n">
        <f aca="false">H309*K309</f>
        <v>37142.4</v>
      </c>
    </row>
    <row r="310" customFormat="false" ht="15" hidden="false" customHeight="true" outlineLevel="0" collapsed="false">
      <c r="A310" s="52" t="s">
        <v>4013</v>
      </c>
      <c r="B310" s="52" t="s">
        <v>16125</v>
      </c>
      <c r="C310" s="52" t="s">
        <v>15986</v>
      </c>
      <c r="D310" s="52" t="s">
        <v>15612</v>
      </c>
      <c r="E310" s="52" t="s">
        <v>67</v>
      </c>
      <c r="F310" s="52" t="s">
        <v>15629</v>
      </c>
      <c r="G310" s="52" t="s">
        <v>15641</v>
      </c>
      <c r="H310" s="52" t="n">
        <v>12</v>
      </c>
      <c r="I310" s="52" t="n">
        <v>3.401</v>
      </c>
      <c r="J310" s="52" t="n">
        <v>1.188</v>
      </c>
      <c r="K310" s="52" t="n">
        <v>329.1</v>
      </c>
      <c r="L310" s="52" t="n">
        <v>573.71</v>
      </c>
      <c r="M310" s="52" t="n">
        <v>90</v>
      </c>
      <c r="N310" s="52" t="s">
        <v>15620</v>
      </c>
      <c r="O310" s="52" t="s">
        <v>79</v>
      </c>
      <c r="P310" s="52" t="s">
        <v>1187</v>
      </c>
      <c r="Q310" s="52" t="s">
        <v>10061</v>
      </c>
      <c r="R310" s="55" t="n">
        <f aca="false">IF(K310=0,0,ROUND((K310-L310)/K310*100,2))</f>
        <v>-74.33</v>
      </c>
      <c r="S310" s="55" t="n">
        <f aca="false">H310*K310</f>
        <v>3949.2</v>
      </c>
    </row>
    <row r="311" customFormat="false" ht="15" hidden="false" customHeight="true" outlineLevel="0" collapsed="false">
      <c r="A311" s="56" t="s">
        <v>9003</v>
      </c>
      <c r="B311" s="56" t="s">
        <v>16126</v>
      </c>
      <c r="C311" s="56" t="s">
        <v>15975</v>
      </c>
      <c r="D311" s="56" t="s">
        <v>15612</v>
      </c>
      <c r="E311" s="56" t="s">
        <v>63</v>
      </c>
      <c r="F311" s="56" t="s">
        <v>15683</v>
      </c>
      <c r="G311" s="56" t="s">
        <v>15614</v>
      </c>
      <c r="H311" s="56" t="n">
        <v>12</v>
      </c>
      <c r="I311" s="56" t="n">
        <v>2.409</v>
      </c>
      <c r="J311" s="56" t="n">
        <v>1.8</v>
      </c>
      <c r="K311" s="56" t="n">
        <v>895.54</v>
      </c>
      <c r="L311" s="56" t="n">
        <v>168.75</v>
      </c>
      <c r="M311" s="56" t="n">
        <v>180</v>
      </c>
      <c r="N311" s="56" t="s">
        <v>15637</v>
      </c>
      <c r="O311" s="56" t="s">
        <v>80</v>
      </c>
      <c r="P311" s="56" t="s">
        <v>329</v>
      </c>
      <c r="Q311" s="56" t="s">
        <v>10061</v>
      </c>
      <c r="R311" s="55" t="n">
        <f aca="false">IF(K311=0,0,ROUND((K311-L311)/K311*100,2))</f>
        <v>81.16</v>
      </c>
      <c r="S311" s="55" t="n">
        <f aca="false">H311*K311</f>
        <v>10746.48</v>
      </c>
    </row>
    <row r="312" customFormat="false" ht="15" hidden="false" customHeight="true" outlineLevel="0" collapsed="false">
      <c r="A312" s="52" t="s">
        <v>3314</v>
      </c>
      <c r="B312" s="52" t="s">
        <v>16127</v>
      </c>
      <c r="C312" s="52" t="s">
        <v>16128</v>
      </c>
      <c r="D312" s="52" t="s">
        <v>15617</v>
      </c>
      <c r="E312" s="52" t="s">
        <v>67</v>
      </c>
      <c r="F312" s="52" t="s">
        <v>15705</v>
      </c>
      <c r="G312" s="52" t="s">
        <v>15619</v>
      </c>
      <c r="H312" s="52" t="n">
        <v>12</v>
      </c>
      <c r="I312" s="52" t="n">
        <v>4.19</v>
      </c>
      <c r="J312" s="52" t="n">
        <v>1.812</v>
      </c>
      <c r="K312" s="52" t="n">
        <v>782.58</v>
      </c>
      <c r="L312" s="52" t="n">
        <v>80.73</v>
      </c>
      <c r="M312" s="52" t="n">
        <v>90</v>
      </c>
      <c r="N312" s="52" t="s">
        <v>15620</v>
      </c>
      <c r="O312" s="52" t="s">
        <v>80</v>
      </c>
      <c r="P312" s="52" t="s">
        <v>2713</v>
      </c>
      <c r="Q312" s="52" t="s">
        <v>10061</v>
      </c>
      <c r="R312" s="55" t="n">
        <f aca="false">IF(K312=0,0,ROUND((K312-L312)/K312*100,2))</f>
        <v>89.68</v>
      </c>
      <c r="S312" s="55" t="n">
        <f aca="false">H312*K312</f>
        <v>9390.96</v>
      </c>
    </row>
    <row r="313" customFormat="false" ht="15" hidden="false" customHeight="true" outlineLevel="0" collapsed="false">
      <c r="A313" s="56" t="s">
        <v>644</v>
      </c>
      <c r="B313" s="56" t="s">
        <v>16129</v>
      </c>
      <c r="C313" s="56" t="s">
        <v>16130</v>
      </c>
      <c r="D313" s="56" t="s">
        <v>15628</v>
      </c>
      <c r="E313" s="56" t="s">
        <v>72</v>
      </c>
      <c r="F313" s="56" t="s">
        <v>15618</v>
      </c>
      <c r="G313" s="56" t="s">
        <v>15614</v>
      </c>
      <c r="H313" s="56" t="n">
        <v>24</v>
      </c>
      <c r="I313" s="56" t="n">
        <v>2.487</v>
      </c>
      <c r="J313" s="56" t="n">
        <v>4.928</v>
      </c>
      <c r="K313" s="56" t="n">
        <v>898.16</v>
      </c>
      <c r="L313" s="56" t="n">
        <v>522.57</v>
      </c>
      <c r="M313" s="56" t="n">
        <v>730</v>
      </c>
      <c r="N313" s="56" t="s">
        <v>15548</v>
      </c>
      <c r="O313" s="56" t="s">
        <v>80</v>
      </c>
      <c r="P313" s="56" t="s">
        <v>1415</v>
      </c>
      <c r="Q313" s="56" t="s">
        <v>10066</v>
      </c>
      <c r="R313" s="55" t="n">
        <f aca="false">IF(K313=0,0,ROUND((K313-L313)/K313*100,2))</f>
        <v>41.82</v>
      </c>
      <c r="S313" s="55" t="n">
        <f aca="false">H313*K313</f>
        <v>21555.84</v>
      </c>
    </row>
    <row r="314" customFormat="false" ht="15" hidden="false" customHeight="true" outlineLevel="0" collapsed="false">
      <c r="A314" s="52" t="s">
        <v>3355</v>
      </c>
      <c r="B314" s="52" t="s">
        <v>16131</v>
      </c>
      <c r="C314" s="52" t="s">
        <v>16132</v>
      </c>
      <c r="D314" s="52" t="s">
        <v>15617</v>
      </c>
      <c r="E314" s="52" t="s">
        <v>65</v>
      </c>
      <c r="F314" s="52" t="s">
        <v>15761</v>
      </c>
      <c r="G314" s="52" t="s">
        <v>15641</v>
      </c>
      <c r="H314" s="52" t="n">
        <v>6</v>
      </c>
      <c r="I314" s="52" t="n">
        <v>2.537</v>
      </c>
      <c r="J314" s="52" t="n">
        <v>1.999</v>
      </c>
      <c r="K314" s="52" t="n">
        <v>691.93</v>
      </c>
      <c r="L314" s="52" t="n">
        <v>113.13</v>
      </c>
      <c r="M314" s="52" t="n">
        <v>90</v>
      </c>
      <c r="N314" s="52" t="s">
        <v>15620</v>
      </c>
      <c r="O314" s="52" t="s">
        <v>80</v>
      </c>
      <c r="P314" s="52" t="s">
        <v>1615</v>
      </c>
      <c r="Q314" s="52" t="s">
        <v>10061</v>
      </c>
      <c r="R314" s="55" t="n">
        <f aca="false">IF(K314=0,0,ROUND((K314-L314)/K314*100,2))</f>
        <v>83.65</v>
      </c>
      <c r="S314" s="55" t="n">
        <f aca="false">H314*K314</f>
        <v>4151.58</v>
      </c>
    </row>
    <row r="315" customFormat="false" ht="15" hidden="false" customHeight="true" outlineLevel="0" collapsed="false">
      <c r="A315" s="56" t="s">
        <v>7752</v>
      </c>
      <c r="B315" s="56" t="s">
        <v>16133</v>
      </c>
      <c r="C315" s="56" t="s">
        <v>16047</v>
      </c>
      <c r="D315" s="56" t="s">
        <v>15664</v>
      </c>
      <c r="E315" s="56" t="s">
        <v>72</v>
      </c>
      <c r="F315" s="56" t="s">
        <v>15686</v>
      </c>
      <c r="G315" s="56" t="s">
        <v>15619</v>
      </c>
      <c r="H315" s="56" t="n">
        <v>6</v>
      </c>
      <c r="I315" s="56" t="n">
        <v>1.661</v>
      </c>
      <c r="J315" s="56" t="n">
        <v>3.083</v>
      </c>
      <c r="K315" s="56" t="n">
        <v>274.25</v>
      </c>
      <c r="L315" s="56" t="n">
        <v>333.65</v>
      </c>
      <c r="M315" s="56" t="n">
        <v>180</v>
      </c>
      <c r="N315" s="56" t="s">
        <v>15637</v>
      </c>
      <c r="O315" s="56" t="s">
        <v>79</v>
      </c>
      <c r="P315" s="56" t="s">
        <v>2651</v>
      </c>
      <c r="Q315" s="56" t="s">
        <v>10061</v>
      </c>
      <c r="R315" s="55" t="n">
        <f aca="false">IF(K315=0,0,ROUND((K315-L315)/K315*100,2))</f>
        <v>-21.66</v>
      </c>
      <c r="S315" s="55" t="n">
        <f aca="false">H315*K315</f>
        <v>1645.5</v>
      </c>
    </row>
    <row r="316" customFormat="false" ht="15" hidden="false" customHeight="true" outlineLevel="0" collapsed="false">
      <c r="A316" s="52" t="s">
        <v>3297</v>
      </c>
      <c r="B316" s="52" t="s">
        <v>16134</v>
      </c>
      <c r="C316" s="52" t="s">
        <v>16135</v>
      </c>
      <c r="D316" s="52" t="s">
        <v>15623</v>
      </c>
      <c r="E316" s="52" t="s">
        <v>69</v>
      </c>
      <c r="F316" s="52" t="s">
        <v>15712</v>
      </c>
      <c r="G316" s="52" t="s">
        <v>15619</v>
      </c>
      <c r="H316" s="52" t="n">
        <v>24</v>
      </c>
      <c r="I316" s="52" t="n">
        <v>1.857</v>
      </c>
      <c r="J316" s="52" t="n">
        <v>2.033</v>
      </c>
      <c r="K316" s="52" t="n">
        <v>461.26</v>
      </c>
      <c r="L316" s="52" t="n">
        <v>347.13</v>
      </c>
      <c r="M316" s="52" t="n">
        <v>180</v>
      </c>
      <c r="N316" s="52" t="s">
        <v>15548</v>
      </c>
      <c r="O316" s="52" t="s">
        <v>80</v>
      </c>
      <c r="P316" s="52" t="s">
        <v>2900</v>
      </c>
      <c r="Q316" s="52" t="s">
        <v>10061</v>
      </c>
      <c r="R316" s="55" t="n">
        <f aca="false">IF(K316=0,0,ROUND((K316-L316)/K316*100,2))</f>
        <v>24.74</v>
      </c>
      <c r="S316" s="55" t="n">
        <f aca="false">H316*K316</f>
        <v>11070.24</v>
      </c>
    </row>
    <row r="317" customFormat="false" ht="15" hidden="false" customHeight="true" outlineLevel="0" collapsed="false">
      <c r="A317" s="56" t="s">
        <v>2394</v>
      </c>
      <c r="B317" s="56" t="s">
        <v>16136</v>
      </c>
      <c r="C317" s="56" t="s">
        <v>16009</v>
      </c>
      <c r="D317" s="56" t="s">
        <v>15628</v>
      </c>
      <c r="E317" s="56" t="s">
        <v>63</v>
      </c>
      <c r="F317" s="56" t="s">
        <v>15683</v>
      </c>
      <c r="G317" s="56" t="s">
        <v>15619</v>
      </c>
      <c r="H317" s="56" t="n">
        <v>12</v>
      </c>
      <c r="I317" s="56" t="n">
        <v>2.391</v>
      </c>
      <c r="J317" s="56" t="n">
        <v>0.098</v>
      </c>
      <c r="K317" s="56" t="n">
        <v>432.67</v>
      </c>
      <c r="L317" s="56" t="n">
        <v>89.34</v>
      </c>
      <c r="M317" s="56" t="n">
        <v>365</v>
      </c>
      <c r="N317" s="56" t="s">
        <v>15637</v>
      </c>
      <c r="O317" s="56" t="s">
        <v>79</v>
      </c>
      <c r="P317" s="56" t="s">
        <v>2510</v>
      </c>
      <c r="Q317" s="56" t="s">
        <v>10061</v>
      </c>
      <c r="R317" s="55" t="n">
        <f aca="false">IF(K317=0,0,ROUND((K317-L317)/K317*100,2))</f>
        <v>79.35</v>
      </c>
      <c r="S317" s="55" t="n">
        <f aca="false">H317*K317</f>
        <v>5192.04</v>
      </c>
    </row>
    <row r="318" customFormat="false" ht="15" hidden="false" customHeight="true" outlineLevel="0" collapsed="false">
      <c r="A318" s="52" t="s">
        <v>6538</v>
      </c>
      <c r="B318" s="52" t="s">
        <v>16137</v>
      </c>
      <c r="C318" s="52" t="s">
        <v>15892</v>
      </c>
      <c r="D318" s="52" t="s">
        <v>15675</v>
      </c>
      <c r="E318" s="52" t="s">
        <v>70</v>
      </c>
      <c r="F318" s="52" t="s">
        <v>15667</v>
      </c>
      <c r="G318" s="52" t="s">
        <v>15619</v>
      </c>
      <c r="H318" s="52" t="n">
        <v>12</v>
      </c>
      <c r="I318" s="52" t="n">
        <v>4.078</v>
      </c>
      <c r="J318" s="52" t="n">
        <v>2.409</v>
      </c>
      <c r="K318" s="52" t="n">
        <v>636.64</v>
      </c>
      <c r="L318" s="52" t="n">
        <v>275.41</v>
      </c>
      <c r="M318" s="52" t="n">
        <v>365</v>
      </c>
      <c r="N318" s="52" t="s">
        <v>15637</v>
      </c>
      <c r="O318" s="52" t="s">
        <v>79</v>
      </c>
      <c r="P318" s="52" t="s">
        <v>1741</v>
      </c>
      <c r="Q318" s="52" t="s">
        <v>10061</v>
      </c>
      <c r="R318" s="55" t="n">
        <f aca="false">IF(K318=0,0,ROUND((K318-L318)/K318*100,2))</f>
        <v>56.74</v>
      </c>
      <c r="S318" s="55" t="n">
        <f aca="false">H318*K318</f>
        <v>7639.68</v>
      </c>
    </row>
    <row r="319" customFormat="false" ht="15" hidden="false" customHeight="true" outlineLevel="0" collapsed="false">
      <c r="A319" s="56" t="s">
        <v>3564</v>
      </c>
      <c r="B319" s="56" t="s">
        <v>16138</v>
      </c>
      <c r="C319" s="56" t="s">
        <v>15993</v>
      </c>
      <c r="D319" s="56" t="s">
        <v>15657</v>
      </c>
      <c r="E319" s="56" t="s">
        <v>72</v>
      </c>
      <c r="F319" s="56" t="s">
        <v>15686</v>
      </c>
      <c r="G319" s="56" t="s">
        <v>15625</v>
      </c>
      <c r="H319" s="56" t="n">
        <v>12</v>
      </c>
      <c r="I319" s="56" t="n">
        <v>2.905</v>
      </c>
      <c r="J319" s="56" t="n">
        <v>3.267</v>
      </c>
      <c r="K319" s="56" t="n">
        <v>547.13</v>
      </c>
      <c r="L319" s="56" t="n">
        <v>587.83</v>
      </c>
      <c r="M319" s="56" t="n">
        <v>365</v>
      </c>
      <c r="N319" s="56" t="s">
        <v>15637</v>
      </c>
      <c r="O319" s="56" t="s">
        <v>79</v>
      </c>
      <c r="P319" s="56" t="s">
        <v>1450</v>
      </c>
      <c r="Q319" s="56" t="s">
        <v>10066</v>
      </c>
      <c r="R319" s="55" t="n">
        <f aca="false">IF(K319=0,0,ROUND((K319-L319)/K319*100,2))</f>
        <v>-7.44</v>
      </c>
      <c r="S319" s="55" t="n">
        <f aca="false">H319*K319</f>
        <v>6565.56</v>
      </c>
    </row>
    <row r="320" customFormat="false" ht="15" hidden="false" customHeight="true" outlineLevel="0" collapsed="false">
      <c r="A320" s="52" t="s">
        <v>14423</v>
      </c>
      <c r="B320" s="52" t="s">
        <v>16139</v>
      </c>
      <c r="C320" s="52" t="s">
        <v>15765</v>
      </c>
      <c r="D320" s="52" t="s">
        <v>15632</v>
      </c>
      <c r="E320" s="52" t="s">
        <v>70</v>
      </c>
      <c r="F320" s="52" t="s">
        <v>15691</v>
      </c>
      <c r="G320" s="52" t="s">
        <v>15614</v>
      </c>
      <c r="H320" s="52" t="n">
        <v>12</v>
      </c>
      <c r="I320" s="52" t="n">
        <v>4.348</v>
      </c>
      <c r="J320" s="52" t="n">
        <v>3.221</v>
      </c>
      <c r="K320" s="52" t="n">
        <v>929.07</v>
      </c>
      <c r="L320" s="52" t="n">
        <v>258.87</v>
      </c>
      <c r="M320" s="52" t="n">
        <v>730</v>
      </c>
      <c r="N320" s="52" t="s">
        <v>15548</v>
      </c>
      <c r="O320" s="52" t="s">
        <v>78</v>
      </c>
      <c r="P320" s="52" t="s">
        <v>2872</v>
      </c>
      <c r="Q320" s="52" t="s">
        <v>10061</v>
      </c>
      <c r="R320" s="55" t="n">
        <f aca="false">IF(K320=0,0,ROUND((K320-L320)/K320*100,2))</f>
        <v>72.14</v>
      </c>
      <c r="S320" s="55" t="n">
        <f aca="false">H320*K320</f>
        <v>11148.84</v>
      </c>
    </row>
    <row r="321" customFormat="false" ht="15" hidden="false" customHeight="true" outlineLevel="0" collapsed="false">
      <c r="A321" s="56" t="s">
        <v>6388</v>
      </c>
      <c r="B321" s="56" t="s">
        <v>16140</v>
      </c>
      <c r="C321" s="56" t="s">
        <v>16141</v>
      </c>
      <c r="D321" s="56" t="s">
        <v>15617</v>
      </c>
      <c r="E321" s="56" t="s">
        <v>71</v>
      </c>
      <c r="F321" s="56" t="s">
        <v>15775</v>
      </c>
      <c r="G321" s="56" t="s">
        <v>15614</v>
      </c>
      <c r="H321" s="56" t="n">
        <v>24</v>
      </c>
      <c r="I321" s="56" t="n">
        <v>3.047</v>
      </c>
      <c r="J321" s="56" t="n">
        <v>2.008</v>
      </c>
      <c r="K321" s="56" t="n">
        <v>889.05</v>
      </c>
      <c r="L321" s="56" t="n">
        <v>470.77</v>
      </c>
      <c r="M321" s="56" t="n">
        <v>365</v>
      </c>
      <c r="N321" s="56" t="s">
        <v>15620</v>
      </c>
      <c r="O321" s="56" t="s">
        <v>80</v>
      </c>
      <c r="P321" s="56" t="s">
        <v>2662</v>
      </c>
      <c r="Q321" s="56" t="s">
        <v>10066</v>
      </c>
      <c r="R321" s="55" t="n">
        <f aca="false">IF(K321=0,0,ROUND((K321-L321)/K321*100,2))</f>
        <v>47.05</v>
      </c>
      <c r="S321" s="55" t="n">
        <f aca="false">H321*K321</f>
        <v>21337.2</v>
      </c>
    </row>
    <row r="322" customFormat="false" ht="15" hidden="false" customHeight="true" outlineLevel="0" collapsed="false">
      <c r="A322" s="52" t="s">
        <v>9027</v>
      </c>
      <c r="B322" s="52" t="s">
        <v>16142</v>
      </c>
      <c r="C322" s="52" t="s">
        <v>16095</v>
      </c>
      <c r="D322" s="52" t="s">
        <v>15675</v>
      </c>
      <c r="E322" s="52" t="s">
        <v>65</v>
      </c>
      <c r="F322" s="52" t="s">
        <v>15654</v>
      </c>
      <c r="G322" s="52" t="s">
        <v>15625</v>
      </c>
      <c r="H322" s="52" t="n">
        <v>12</v>
      </c>
      <c r="I322" s="52" t="n">
        <v>3.327</v>
      </c>
      <c r="J322" s="52" t="n">
        <v>4.705</v>
      </c>
      <c r="K322" s="52" t="n">
        <v>705.98</v>
      </c>
      <c r="L322" s="52" t="n">
        <v>57.24</v>
      </c>
      <c r="M322" s="52" t="n">
        <v>180</v>
      </c>
      <c r="N322" s="52" t="s">
        <v>15637</v>
      </c>
      <c r="O322" s="52" t="s">
        <v>78</v>
      </c>
      <c r="P322" s="52" t="s">
        <v>563</v>
      </c>
      <c r="Q322" s="52" t="s">
        <v>10061</v>
      </c>
      <c r="R322" s="55" t="n">
        <f aca="false">IF(K322=0,0,ROUND((K322-L322)/K322*100,2))</f>
        <v>91.89</v>
      </c>
      <c r="S322" s="55" t="n">
        <f aca="false">H322*K322</f>
        <v>8471.76</v>
      </c>
    </row>
    <row r="323" customFormat="false" ht="15" hidden="false" customHeight="true" outlineLevel="0" collapsed="false">
      <c r="A323" s="56" t="s">
        <v>12566</v>
      </c>
      <c r="B323" s="56" t="s">
        <v>16143</v>
      </c>
      <c r="C323" s="56" t="s">
        <v>16121</v>
      </c>
      <c r="D323" s="56" t="s">
        <v>15632</v>
      </c>
      <c r="E323" s="56" t="s">
        <v>72</v>
      </c>
      <c r="F323" s="56" t="s">
        <v>15618</v>
      </c>
      <c r="G323" s="56" t="s">
        <v>15641</v>
      </c>
      <c r="H323" s="56" t="n">
        <v>6</v>
      </c>
      <c r="I323" s="56" t="n">
        <v>0.564</v>
      </c>
      <c r="J323" s="56" t="n">
        <v>3.11</v>
      </c>
      <c r="K323" s="56" t="n">
        <v>102.54</v>
      </c>
      <c r="L323" s="56" t="n">
        <v>559.64</v>
      </c>
      <c r="M323" s="56" t="n">
        <v>730</v>
      </c>
      <c r="N323" s="56" t="s">
        <v>15637</v>
      </c>
      <c r="O323" s="56" t="s">
        <v>78</v>
      </c>
      <c r="P323" s="56" t="s">
        <v>5454</v>
      </c>
      <c r="Q323" s="56" t="s">
        <v>10061</v>
      </c>
      <c r="R323" s="55" t="n">
        <f aca="false">IF(K323=0,0,ROUND((K323-L323)/K323*100,2))</f>
        <v>-445.78</v>
      </c>
      <c r="S323" s="55" t="n">
        <f aca="false">H323*K323</f>
        <v>615.24</v>
      </c>
    </row>
    <row r="324" customFormat="false" ht="15" hidden="false" customHeight="true" outlineLevel="0" collapsed="false">
      <c r="A324" s="52" t="s">
        <v>2868</v>
      </c>
      <c r="B324" s="52" t="s">
        <v>16144</v>
      </c>
      <c r="C324" s="52" t="s">
        <v>15913</v>
      </c>
      <c r="D324" s="52" t="s">
        <v>15632</v>
      </c>
      <c r="E324" s="52" t="s">
        <v>65</v>
      </c>
      <c r="F324" s="52" t="s">
        <v>15654</v>
      </c>
      <c r="G324" s="52" t="s">
        <v>15619</v>
      </c>
      <c r="H324" s="52" t="n">
        <v>6</v>
      </c>
      <c r="I324" s="52" t="n">
        <v>3.335</v>
      </c>
      <c r="J324" s="52" t="n">
        <v>4.309</v>
      </c>
      <c r="K324" s="52" t="n">
        <v>338.37</v>
      </c>
      <c r="L324" s="52" t="n">
        <v>290.93</v>
      </c>
      <c r="M324" s="52" t="n">
        <v>365</v>
      </c>
      <c r="N324" s="52" t="s">
        <v>15620</v>
      </c>
      <c r="O324" s="52" t="s">
        <v>79</v>
      </c>
      <c r="P324" s="52" t="s">
        <v>3246</v>
      </c>
      <c r="Q324" s="52" t="s">
        <v>10061</v>
      </c>
      <c r="R324" s="55" t="n">
        <f aca="false">IF(K324=0,0,ROUND((K324-L324)/K324*100,2))</f>
        <v>14.02</v>
      </c>
      <c r="S324" s="55" t="n">
        <f aca="false">H324*K324</f>
        <v>2030.22</v>
      </c>
    </row>
    <row r="325" customFormat="false" ht="15" hidden="false" customHeight="true" outlineLevel="0" collapsed="false">
      <c r="A325" s="56" t="s">
        <v>2010</v>
      </c>
      <c r="B325" s="56" t="s">
        <v>16145</v>
      </c>
      <c r="C325" s="56" t="s">
        <v>15820</v>
      </c>
      <c r="D325" s="56" t="s">
        <v>15640</v>
      </c>
      <c r="E325" s="56" t="s">
        <v>69</v>
      </c>
      <c r="F325" s="56" t="s">
        <v>15661</v>
      </c>
      <c r="G325" s="56" t="s">
        <v>15641</v>
      </c>
      <c r="H325" s="56" t="n">
        <v>24</v>
      </c>
      <c r="I325" s="56" t="n">
        <v>4.549</v>
      </c>
      <c r="J325" s="56" t="n">
        <v>2.434</v>
      </c>
      <c r="K325" s="56" t="n">
        <v>242.36</v>
      </c>
      <c r="L325" s="56" t="n">
        <v>62.84</v>
      </c>
      <c r="M325" s="56" t="n">
        <v>365</v>
      </c>
      <c r="N325" s="56" t="s">
        <v>15637</v>
      </c>
      <c r="O325" s="56" t="s">
        <v>79</v>
      </c>
      <c r="P325" s="56" t="s">
        <v>450</v>
      </c>
      <c r="Q325" s="56" t="s">
        <v>10061</v>
      </c>
      <c r="R325" s="55" t="n">
        <f aca="false">IF(K325=0,0,ROUND((K325-L325)/K325*100,2))</f>
        <v>74.07</v>
      </c>
      <c r="S325" s="55" t="n">
        <f aca="false">H325*K325</f>
        <v>5816.64</v>
      </c>
    </row>
    <row r="326" customFormat="false" ht="15" hidden="false" customHeight="true" outlineLevel="0" collapsed="false">
      <c r="A326" s="52" t="s">
        <v>1881</v>
      </c>
      <c r="B326" s="52" t="s">
        <v>16146</v>
      </c>
      <c r="C326" s="52" t="s">
        <v>16035</v>
      </c>
      <c r="D326" s="52" t="s">
        <v>15660</v>
      </c>
      <c r="E326" s="52" t="s">
        <v>72</v>
      </c>
      <c r="F326" s="52" t="s">
        <v>15686</v>
      </c>
      <c r="G326" s="52" t="s">
        <v>15619</v>
      </c>
      <c r="H326" s="52" t="n">
        <v>24</v>
      </c>
      <c r="I326" s="52" t="n">
        <v>2.373</v>
      </c>
      <c r="J326" s="52" t="n">
        <v>0.091</v>
      </c>
      <c r="K326" s="52" t="n">
        <v>922.72</v>
      </c>
      <c r="L326" s="52" t="n">
        <v>568.7</v>
      </c>
      <c r="M326" s="52" t="n">
        <v>730</v>
      </c>
      <c r="N326" s="52" t="s">
        <v>15637</v>
      </c>
      <c r="O326" s="52" t="s">
        <v>78</v>
      </c>
      <c r="P326" s="52" t="s">
        <v>3562</v>
      </c>
      <c r="Q326" s="52" t="s">
        <v>10061</v>
      </c>
      <c r="R326" s="55" t="n">
        <f aca="false">IF(K326=0,0,ROUND((K326-L326)/K326*100,2))</f>
        <v>38.37</v>
      </c>
      <c r="S326" s="55" t="n">
        <f aca="false">H326*K326</f>
        <v>22145.28</v>
      </c>
    </row>
    <row r="327" customFormat="false" ht="15" hidden="false" customHeight="true" outlineLevel="0" collapsed="false">
      <c r="A327" s="56" t="s">
        <v>6105</v>
      </c>
      <c r="B327" s="56" t="s">
        <v>16147</v>
      </c>
      <c r="C327" s="56" t="s">
        <v>16148</v>
      </c>
      <c r="D327" s="56" t="s">
        <v>15640</v>
      </c>
      <c r="E327" s="56" t="s">
        <v>73</v>
      </c>
      <c r="F327" s="56" t="s">
        <v>15624</v>
      </c>
      <c r="G327" s="56" t="s">
        <v>15614</v>
      </c>
      <c r="H327" s="56" t="n">
        <v>48</v>
      </c>
      <c r="I327" s="56" t="n">
        <v>4.417</v>
      </c>
      <c r="J327" s="56" t="n">
        <v>2.214</v>
      </c>
      <c r="K327" s="56" t="n">
        <v>264.65</v>
      </c>
      <c r="L327" s="56" t="n">
        <v>431.81</v>
      </c>
      <c r="M327" s="56" t="n">
        <v>730</v>
      </c>
      <c r="N327" s="56" t="s">
        <v>15637</v>
      </c>
      <c r="O327" s="56" t="s">
        <v>78</v>
      </c>
      <c r="P327" s="56" t="s">
        <v>3220</v>
      </c>
      <c r="Q327" s="56" t="s">
        <v>10061</v>
      </c>
      <c r="R327" s="55" t="n">
        <f aca="false">IF(K327=0,0,ROUND((K327-L327)/K327*100,2))</f>
        <v>-63.16</v>
      </c>
      <c r="S327" s="55" t="n">
        <f aca="false">H327*K327</f>
        <v>12703.2</v>
      </c>
    </row>
    <row r="328" customFormat="false" ht="15" hidden="false" customHeight="true" outlineLevel="0" collapsed="false">
      <c r="A328" s="52" t="s">
        <v>9558</v>
      </c>
      <c r="B328" s="52" t="s">
        <v>16149</v>
      </c>
      <c r="C328" s="52" t="s">
        <v>15749</v>
      </c>
      <c r="D328" s="52" t="s">
        <v>15675</v>
      </c>
      <c r="E328" s="52" t="s">
        <v>73</v>
      </c>
      <c r="F328" s="52" t="s">
        <v>15734</v>
      </c>
      <c r="G328" s="52" t="s">
        <v>15614</v>
      </c>
      <c r="H328" s="52" t="n">
        <v>24</v>
      </c>
      <c r="I328" s="52" t="n">
        <v>2.094</v>
      </c>
      <c r="J328" s="52" t="n">
        <v>4.275</v>
      </c>
      <c r="K328" s="52" t="n">
        <v>198.58</v>
      </c>
      <c r="L328" s="52" t="n">
        <v>180.86</v>
      </c>
      <c r="M328" s="52" t="n">
        <v>730</v>
      </c>
      <c r="N328" s="52" t="s">
        <v>15620</v>
      </c>
      <c r="O328" s="52" t="s">
        <v>79</v>
      </c>
      <c r="P328" s="52" t="s">
        <v>1830</v>
      </c>
      <c r="Q328" s="52" t="s">
        <v>10066</v>
      </c>
      <c r="R328" s="55" t="n">
        <f aca="false">IF(K328=0,0,ROUND((K328-L328)/K328*100,2))</f>
        <v>8.92</v>
      </c>
      <c r="S328" s="55" t="n">
        <f aca="false">H328*K328</f>
        <v>4765.92</v>
      </c>
    </row>
    <row r="329" customFormat="false" ht="15" hidden="false" customHeight="true" outlineLevel="0" collapsed="false">
      <c r="A329" s="56" t="s">
        <v>1840</v>
      </c>
      <c r="B329" s="56" t="s">
        <v>16150</v>
      </c>
      <c r="C329" s="56" t="s">
        <v>16151</v>
      </c>
      <c r="D329" s="56" t="s">
        <v>15617</v>
      </c>
      <c r="E329" s="56" t="s">
        <v>71</v>
      </c>
      <c r="F329" s="56" t="s">
        <v>15651</v>
      </c>
      <c r="G329" s="56" t="s">
        <v>15619</v>
      </c>
      <c r="H329" s="56" t="n">
        <v>6</v>
      </c>
      <c r="I329" s="56" t="n">
        <v>0.97</v>
      </c>
      <c r="J329" s="56" t="n">
        <v>0.556</v>
      </c>
      <c r="K329" s="56" t="n">
        <v>283.54</v>
      </c>
      <c r="L329" s="56" t="n">
        <v>431.97</v>
      </c>
      <c r="M329" s="56" t="n">
        <v>90</v>
      </c>
      <c r="N329" s="56" t="s">
        <v>15548</v>
      </c>
      <c r="O329" s="56" t="s">
        <v>78</v>
      </c>
      <c r="P329" s="56" t="s">
        <v>465</v>
      </c>
      <c r="Q329" s="56" t="s">
        <v>10061</v>
      </c>
      <c r="R329" s="55" t="n">
        <f aca="false">IF(K329=0,0,ROUND((K329-L329)/K329*100,2))</f>
        <v>-52.35</v>
      </c>
      <c r="S329" s="55" t="n">
        <f aca="false">H329*K329</f>
        <v>1701.24</v>
      </c>
    </row>
    <row r="330" customFormat="false" ht="15" hidden="false" customHeight="true" outlineLevel="0" collapsed="false">
      <c r="A330" s="52" t="s">
        <v>3081</v>
      </c>
      <c r="B330" s="52" t="s">
        <v>16152</v>
      </c>
      <c r="C330" s="52" t="s">
        <v>15732</v>
      </c>
      <c r="D330" s="52" t="s">
        <v>15632</v>
      </c>
      <c r="E330" s="52" t="s">
        <v>73</v>
      </c>
      <c r="F330" s="52" t="s">
        <v>15734</v>
      </c>
      <c r="G330" s="52" t="s">
        <v>15641</v>
      </c>
      <c r="H330" s="52" t="n">
        <v>48</v>
      </c>
      <c r="I330" s="52" t="n">
        <v>4.99</v>
      </c>
      <c r="J330" s="52" t="n">
        <v>2.345</v>
      </c>
      <c r="K330" s="52" t="n">
        <v>794.8</v>
      </c>
      <c r="L330" s="52" t="n">
        <v>204.85</v>
      </c>
      <c r="M330" s="52" t="n">
        <v>180</v>
      </c>
      <c r="N330" s="52" t="s">
        <v>15548</v>
      </c>
      <c r="O330" s="52" t="s">
        <v>79</v>
      </c>
      <c r="P330" s="52" t="s">
        <v>2823</v>
      </c>
      <c r="Q330" s="52" t="s">
        <v>10061</v>
      </c>
      <c r="R330" s="55" t="n">
        <f aca="false">IF(K330=0,0,ROUND((K330-L330)/K330*100,2))</f>
        <v>74.23</v>
      </c>
      <c r="S330" s="55" t="n">
        <f aca="false">H330*K330</f>
        <v>38150.4</v>
      </c>
    </row>
    <row r="331" customFormat="false" ht="15" hidden="false" customHeight="true" outlineLevel="0" collapsed="false">
      <c r="A331" s="56" t="s">
        <v>2074</v>
      </c>
      <c r="B331" s="56" t="s">
        <v>16153</v>
      </c>
      <c r="C331" s="56" t="s">
        <v>15711</v>
      </c>
      <c r="D331" s="56" t="s">
        <v>15628</v>
      </c>
      <c r="E331" s="56" t="s">
        <v>69</v>
      </c>
      <c r="F331" s="56" t="s">
        <v>15712</v>
      </c>
      <c r="G331" s="56" t="s">
        <v>15619</v>
      </c>
      <c r="H331" s="56" t="n">
        <v>48</v>
      </c>
      <c r="I331" s="56" t="n">
        <v>4.15</v>
      </c>
      <c r="J331" s="56" t="n">
        <v>0.654</v>
      </c>
      <c r="K331" s="56" t="n">
        <v>772.01</v>
      </c>
      <c r="L331" s="56" t="n">
        <v>156.89</v>
      </c>
      <c r="M331" s="56" t="n">
        <v>730</v>
      </c>
      <c r="N331" s="56" t="s">
        <v>15548</v>
      </c>
      <c r="O331" s="56" t="s">
        <v>80</v>
      </c>
      <c r="P331" s="56" t="s">
        <v>4422</v>
      </c>
      <c r="Q331" s="56" t="s">
        <v>10061</v>
      </c>
      <c r="R331" s="55" t="n">
        <f aca="false">IF(K331=0,0,ROUND((K331-L331)/K331*100,2))</f>
        <v>79.68</v>
      </c>
      <c r="S331" s="55" t="n">
        <f aca="false">H331*K331</f>
        <v>37056.48</v>
      </c>
    </row>
    <row r="332" customFormat="false" ht="15" hidden="false" customHeight="true" outlineLevel="0" collapsed="false">
      <c r="A332" s="52" t="s">
        <v>1854</v>
      </c>
      <c r="B332" s="52" t="s">
        <v>16154</v>
      </c>
      <c r="C332" s="52" t="s">
        <v>15796</v>
      </c>
      <c r="D332" s="52" t="s">
        <v>15632</v>
      </c>
      <c r="E332" s="52" t="s">
        <v>70</v>
      </c>
      <c r="F332" s="52" t="s">
        <v>15691</v>
      </c>
      <c r="G332" s="52" t="s">
        <v>15619</v>
      </c>
      <c r="H332" s="52" t="n">
        <v>48</v>
      </c>
      <c r="I332" s="52" t="n">
        <v>3.423</v>
      </c>
      <c r="J332" s="52" t="n">
        <v>1.595</v>
      </c>
      <c r="K332" s="52" t="n">
        <v>336.28</v>
      </c>
      <c r="L332" s="52" t="n">
        <v>381.21</v>
      </c>
      <c r="M332" s="52" t="n">
        <v>90</v>
      </c>
      <c r="N332" s="52" t="s">
        <v>15620</v>
      </c>
      <c r="O332" s="52" t="s">
        <v>80</v>
      </c>
      <c r="P332" s="52" t="s">
        <v>2662</v>
      </c>
      <c r="Q332" s="52" t="s">
        <v>10061</v>
      </c>
      <c r="R332" s="55" t="n">
        <f aca="false">IF(K332=0,0,ROUND((K332-L332)/K332*100,2))</f>
        <v>-13.36</v>
      </c>
      <c r="S332" s="55" t="n">
        <f aca="false">H332*K332</f>
        <v>16141.44</v>
      </c>
    </row>
    <row r="333" customFormat="false" ht="15" hidden="false" customHeight="true" outlineLevel="0" collapsed="false">
      <c r="A333" s="56" t="s">
        <v>4692</v>
      </c>
      <c r="B333" s="56" t="s">
        <v>16155</v>
      </c>
      <c r="C333" s="56" t="s">
        <v>16156</v>
      </c>
      <c r="D333" s="56" t="s">
        <v>15660</v>
      </c>
      <c r="E333" s="56" t="s">
        <v>69</v>
      </c>
      <c r="F333" s="56" t="s">
        <v>15644</v>
      </c>
      <c r="G333" s="56" t="s">
        <v>15614</v>
      </c>
      <c r="H333" s="56" t="n">
        <v>24</v>
      </c>
      <c r="I333" s="56" t="n">
        <v>4.443</v>
      </c>
      <c r="J333" s="56" t="n">
        <v>4.325</v>
      </c>
      <c r="K333" s="56" t="n">
        <v>233.21</v>
      </c>
      <c r="L333" s="56" t="n">
        <v>76.63</v>
      </c>
      <c r="M333" s="56" t="n">
        <v>730</v>
      </c>
      <c r="N333" s="56" t="s">
        <v>15637</v>
      </c>
      <c r="O333" s="56" t="s">
        <v>78</v>
      </c>
      <c r="P333" s="56" t="s">
        <v>829</v>
      </c>
      <c r="Q333" s="56" t="s">
        <v>10061</v>
      </c>
      <c r="R333" s="55" t="n">
        <f aca="false">IF(K333=0,0,ROUND((K333-L333)/K333*100,2))</f>
        <v>67.14</v>
      </c>
      <c r="S333" s="55" t="n">
        <f aca="false">H333*K333</f>
        <v>5597.04</v>
      </c>
    </row>
    <row r="334" customFormat="false" ht="15" hidden="false" customHeight="true" outlineLevel="0" collapsed="false">
      <c r="A334" s="52" t="s">
        <v>1723</v>
      </c>
      <c r="B334" s="52" t="s">
        <v>16157</v>
      </c>
      <c r="C334" s="52" t="s">
        <v>15720</v>
      </c>
      <c r="D334" s="52" t="s">
        <v>15640</v>
      </c>
      <c r="E334" s="52" t="s">
        <v>70</v>
      </c>
      <c r="F334" s="52" t="s">
        <v>15667</v>
      </c>
      <c r="G334" s="52" t="s">
        <v>15619</v>
      </c>
      <c r="H334" s="52" t="n">
        <v>6</v>
      </c>
      <c r="I334" s="52" t="n">
        <v>2.926</v>
      </c>
      <c r="J334" s="52" t="n">
        <v>3.469</v>
      </c>
      <c r="K334" s="52" t="n">
        <v>693.95</v>
      </c>
      <c r="L334" s="52" t="n">
        <v>101.45</v>
      </c>
      <c r="M334" s="52" t="n">
        <v>90</v>
      </c>
      <c r="N334" s="52" t="s">
        <v>15548</v>
      </c>
      <c r="O334" s="52" t="s">
        <v>78</v>
      </c>
      <c r="P334" s="52" t="s">
        <v>2778</v>
      </c>
      <c r="Q334" s="52" t="s">
        <v>10061</v>
      </c>
      <c r="R334" s="55" t="n">
        <f aca="false">IF(K334=0,0,ROUND((K334-L334)/K334*100,2))</f>
        <v>85.38</v>
      </c>
      <c r="S334" s="55" t="n">
        <f aca="false">H334*K334</f>
        <v>4163.7</v>
      </c>
    </row>
    <row r="335" customFormat="false" ht="15" hidden="false" customHeight="true" outlineLevel="0" collapsed="false">
      <c r="A335" s="56" t="s">
        <v>903</v>
      </c>
      <c r="B335" s="56" t="s">
        <v>16158</v>
      </c>
      <c r="C335" s="56" t="s">
        <v>15820</v>
      </c>
      <c r="D335" s="56" t="s">
        <v>15640</v>
      </c>
      <c r="E335" s="56" t="s">
        <v>71</v>
      </c>
      <c r="F335" s="56" t="s">
        <v>15651</v>
      </c>
      <c r="G335" s="56" t="s">
        <v>15625</v>
      </c>
      <c r="H335" s="56" t="n">
        <v>24</v>
      </c>
      <c r="I335" s="56" t="n">
        <v>3.241</v>
      </c>
      <c r="J335" s="56" t="n">
        <v>3.522</v>
      </c>
      <c r="K335" s="56" t="n">
        <v>794.85</v>
      </c>
      <c r="L335" s="56" t="n">
        <v>84.24</v>
      </c>
      <c r="M335" s="56" t="n">
        <v>180</v>
      </c>
      <c r="N335" s="56" t="s">
        <v>15637</v>
      </c>
      <c r="O335" s="56" t="s">
        <v>80</v>
      </c>
      <c r="P335" s="56" t="s">
        <v>3125</v>
      </c>
      <c r="Q335" s="56" t="s">
        <v>10066</v>
      </c>
      <c r="R335" s="55" t="n">
        <f aca="false">IF(K335=0,0,ROUND((K335-L335)/K335*100,2))</f>
        <v>89.4</v>
      </c>
      <c r="S335" s="55" t="n">
        <f aca="false">H335*K335</f>
        <v>19076.4</v>
      </c>
    </row>
    <row r="336" customFormat="false" ht="15" hidden="false" customHeight="true" outlineLevel="0" collapsed="false">
      <c r="A336" s="52" t="s">
        <v>2960</v>
      </c>
      <c r="B336" s="52" t="s">
        <v>16159</v>
      </c>
      <c r="C336" s="52" t="s">
        <v>15920</v>
      </c>
      <c r="D336" s="52" t="s">
        <v>15617</v>
      </c>
      <c r="E336" s="52" t="s">
        <v>72</v>
      </c>
      <c r="F336" s="52" t="s">
        <v>15686</v>
      </c>
      <c r="G336" s="52" t="s">
        <v>15641</v>
      </c>
      <c r="H336" s="52" t="n">
        <v>12</v>
      </c>
      <c r="I336" s="52" t="n">
        <v>1.291</v>
      </c>
      <c r="J336" s="52" t="n">
        <v>0.245</v>
      </c>
      <c r="K336" s="52" t="n">
        <v>711.79</v>
      </c>
      <c r="L336" s="52" t="n">
        <v>339.82</v>
      </c>
      <c r="M336" s="52" t="n">
        <v>730</v>
      </c>
      <c r="N336" s="52" t="s">
        <v>15548</v>
      </c>
      <c r="O336" s="52" t="s">
        <v>80</v>
      </c>
      <c r="P336" s="52" t="s">
        <v>3089</v>
      </c>
      <c r="Q336" s="52" t="s">
        <v>10061</v>
      </c>
      <c r="R336" s="55" t="n">
        <f aca="false">IF(K336=0,0,ROUND((K336-L336)/K336*100,2))</f>
        <v>52.26</v>
      </c>
      <c r="S336" s="55" t="n">
        <f aca="false">H336*K336</f>
        <v>8541.48</v>
      </c>
    </row>
    <row r="337" customFormat="false" ht="15" hidden="false" customHeight="true" outlineLevel="0" collapsed="false">
      <c r="A337" s="56" t="s">
        <v>2231</v>
      </c>
      <c r="B337" s="56" t="s">
        <v>16160</v>
      </c>
      <c r="C337" s="56" t="s">
        <v>15945</v>
      </c>
      <c r="D337" s="56" t="s">
        <v>15657</v>
      </c>
      <c r="E337" s="56" t="s">
        <v>69</v>
      </c>
      <c r="F337" s="56" t="s">
        <v>15644</v>
      </c>
      <c r="G337" s="56" t="s">
        <v>15619</v>
      </c>
      <c r="H337" s="56" t="n">
        <v>12</v>
      </c>
      <c r="I337" s="56" t="n">
        <v>2.274</v>
      </c>
      <c r="J337" s="56" t="n">
        <v>4.106</v>
      </c>
      <c r="K337" s="56" t="n">
        <v>550.23</v>
      </c>
      <c r="L337" s="56" t="n">
        <v>277.91</v>
      </c>
      <c r="M337" s="56" t="n">
        <v>730</v>
      </c>
      <c r="N337" s="56" t="s">
        <v>15620</v>
      </c>
      <c r="O337" s="56" t="s">
        <v>78</v>
      </c>
      <c r="P337" s="56" t="s">
        <v>1852</v>
      </c>
      <c r="Q337" s="56" t="s">
        <v>10061</v>
      </c>
      <c r="R337" s="55" t="n">
        <f aca="false">IF(K337=0,0,ROUND((K337-L337)/K337*100,2))</f>
        <v>49.49</v>
      </c>
      <c r="S337" s="55" t="n">
        <f aca="false">H337*K337</f>
        <v>6602.76</v>
      </c>
    </row>
    <row r="338" customFormat="false" ht="15" hidden="false" customHeight="true" outlineLevel="0" collapsed="false">
      <c r="A338" s="52" t="s">
        <v>2312</v>
      </c>
      <c r="B338" s="52" t="s">
        <v>16161</v>
      </c>
      <c r="C338" s="52" t="s">
        <v>15824</v>
      </c>
      <c r="D338" s="52" t="s">
        <v>15640</v>
      </c>
      <c r="E338" s="52" t="s">
        <v>73</v>
      </c>
      <c r="F338" s="52" t="s">
        <v>15825</v>
      </c>
      <c r="G338" s="52" t="s">
        <v>15625</v>
      </c>
      <c r="H338" s="52" t="n">
        <v>48</v>
      </c>
      <c r="I338" s="52" t="n">
        <v>0.99</v>
      </c>
      <c r="J338" s="52" t="n">
        <v>3.432</v>
      </c>
      <c r="K338" s="52" t="n">
        <v>769.65</v>
      </c>
      <c r="L338" s="52" t="n">
        <v>100.94</v>
      </c>
      <c r="M338" s="52" t="n">
        <v>365</v>
      </c>
      <c r="N338" s="52" t="s">
        <v>15637</v>
      </c>
      <c r="O338" s="52" t="s">
        <v>79</v>
      </c>
      <c r="P338" s="52" t="s">
        <v>5345</v>
      </c>
      <c r="Q338" s="52" t="s">
        <v>10061</v>
      </c>
      <c r="R338" s="55" t="n">
        <f aca="false">IF(K338=0,0,ROUND((K338-L338)/K338*100,2))</f>
        <v>86.88</v>
      </c>
      <c r="S338" s="55" t="n">
        <f aca="false">H338*K338</f>
        <v>36943.2</v>
      </c>
    </row>
    <row r="339" customFormat="false" ht="15" hidden="false" customHeight="true" outlineLevel="0" collapsed="false">
      <c r="A339" s="56" t="s">
        <v>8028</v>
      </c>
      <c r="B339" s="56" t="s">
        <v>16162</v>
      </c>
      <c r="C339" s="56" t="s">
        <v>16051</v>
      </c>
      <c r="D339" s="56" t="s">
        <v>15612</v>
      </c>
      <c r="E339" s="56" t="s">
        <v>70</v>
      </c>
      <c r="F339" s="56" t="s">
        <v>15667</v>
      </c>
      <c r="G339" s="56" t="s">
        <v>15619</v>
      </c>
      <c r="H339" s="56" t="n">
        <v>6</v>
      </c>
      <c r="I339" s="56" t="n">
        <v>1.05</v>
      </c>
      <c r="J339" s="56" t="n">
        <v>2.453</v>
      </c>
      <c r="K339" s="56" t="n">
        <v>116.68</v>
      </c>
      <c r="L339" s="56" t="n">
        <v>346.9</v>
      </c>
      <c r="M339" s="56" t="n">
        <v>730</v>
      </c>
      <c r="N339" s="56" t="s">
        <v>15620</v>
      </c>
      <c r="O339" s="56" t="s">
        <v>79</v>
      </c>
      <c r="P339" s="56" t="s">
        <v>1200</v>
      </c>
      <c r="Q339" s="56" t="s">
        <v>10061</v>
      </c>
      <c r="R339" s="55" t="n">
        <f aca="false">IF(K339=0,0,ROUND((K339-L339)/K339*100,2))</f>
        <v>-197.31</v>
      </c>
      <c r="S339" s="55" t="n">
        <f aca="false">H339*K339</f>
        <v>700.08</v>
      </c>
    </row>
    <row r="340" customFormat="false" ht="15" hidden="false" customHeight="true" outlineLevel="0" collapsed="false">
      <c r="A340" s="52" t="s">
        <v>3892</v>
      </c>
      <c r="B340" s="52" t="s">
        <v>16163</v>
      </c>
      <c r="C340" s="52" t="s">
        <v>15844</v>
      </c>
      <c r="D340" s="52" t="s">
        <v>15664</v>
      </c>
      <c r="E340" s="52" t="s">
        <v>71</v>
      </c>
      <c r="F340" s="52" t="s">
        <v>15651</v>
      </c>
      <c r="G340" s="52" t="s">
        <v>15625</v>
      </c>
      <c r="H340" s="52" t="n">
        <v>12</v>
      </c>
      <c r="I340" s="52" t="n">
        <v>3.296</v>
      </c>
      <c r="J340" s="52" t="n">
        <v>4.646</v>
      </c>
      <c r="K340" s="52" t="n">
        <v>834.6</v>
      </c>
      <c r="L340" s="52" t="n">
        <v>286.15</v>
      </c>
      <c r="M340" s="52" t="n">
        <v>90</v>
      </c>
      <c r="N340" s="52" t="s">
        <v>15637</v>
      </c>
      <c r="O340" s="52" t="s">
        <v>80</v>
      </c>
      <c r="P340" s="52" t="s">
        <v>1324</v>
      </c>
      <c r="Q340" s="52" t="s">
        <v>10061</v>
      </c>
      <c r="R340" s="55" t="n">
        <f aca="false">IF(K340=0,0,ROUND((K340-L340)/K340*100,2))</f>
        <v>65.71</v>
      </c>
      <c r="S340" s="55" t="n">
        <f aca="false">H340*K340</f>
        <v>10015.2</v>
      </c>
    </row>
    <row r="341" customFormat="false" ht="15" hidden="false" customHeight="true" outlineLevel="0" collapsed="false">
      <c r="A341" s="56" t="s">
        <v>7492</v>
      </c>
      <c r="B341" s="56" t="s">
        <v>16164</v>
      </c>
      <c r="C341" s="56" t="s">
        <v>16165</v>
      </c>
      <c r="D341" s="56" t="s">
        <v>15664</v>
      </c>
      <c r="E341" s="56" t="s">
        <v>67</v>
      </c>
      <c r="F341" s="56" t="s">
        <v>15629</v>
      </c>
      <c r="G341" s="56" t="s">
        <v>15625</v>
      </c>
      <c r="H341" s="56" t="n">
        <v>6</v>
      </c>
      <c r="I341" s="56" t="n">
        <v>4.181</v>
      </c>
      <c r="J341" s="56" t="n">
        <v>0.436</v>
      </c>
      <c r="K341" s="56" t="n">
        <v>231.37</v>
      </c>
      <c r="L341" s="56" t="n">
        <v>316.5</v>
      </c>
      <c r="M341" s="56" t="n">
        <v>90</v>
      </c>
      <c r="N341" s="56" t="s">
        <v>15620</v>
      </c>
      <c r="O341" s="56" t="s">
        <v>78</v>
      </c>
      <c r="P341" s="56" t="s">
        <v>5478</v>
      </c>
      <c r="Q341" s="56" t="s">
        <v>10066</v>
      </c>
      <c r="R341" s="55" t="n">
        <f aca="false">IF(K341=0,0,ROUND((K341-L341)/K341*100,2))</f>
        <v>-36.79</v>
      </c>
      <c r="S341" s="55" t="n">
        <f aca="false">H341*K341</f>
        <v>1388.22</v>
      </c>
    </row>
    <row r="342" customFormat="false" ht="15" hidden="false" customHeight="true" outlineLevel="0" collapsed="false">
      <c r="A342" s="52" t="s">
        <v>1998</v>
      </c>
      <c r="B342" s="52" t="s">
        <v>16166</v>
      </c>
      <c r="C342" s="52" t="s">
        <v>16167</v>
      </c>
      <c r="D342" s="52" t="s">
        <v>15617</v>
      </c>
      <c r="E342" s="52" t="s">
        <v>73</v>
      </c>
      <c r="F342" s="52" t="s">
        <v>15825</v>
      </c>
      <c r="G342" s="52" t="s">
        <v>15619</v>
      </c>
      <c r="H342" s="52" t="n">
        <v>12</v>
      </c>
      <c r="I342" s="52" t="n">
        <v>2.814</v>
      </c>
      <c r="J342" s="52" t="n">
        <v>2.813</v>
      </c>
      <c r="K342" s="52" t="n">
        <v>750.44</v>
      </c>
      <c r="L342" s="52" t="n">
        <v>462.11</v>
      </c>
      <c r="M342" s="52" t="n">
        <v>365</v>
      </c>
      <c r="N342" s="52" t="s">
        <v>15620</v>
      </c>
      <c r="O342" s="52" t="s">
        <v>79</v>
      </c>
      <c r="P342" s="52" t="s">
        <v>2949</v>
      </c>
      <c r="Q342" s="52" t="s">
        <v>10061</v>
      </c>
      <c r="R342" s="55" t="n">
        <f aca="false">IF(K342=0,0,ROUND((K342-L342)/K342*100,2))</f>
        <v>38.42</v>
      </c>
      <c r="S342" s="55" t="n">
        <f aca="false">H342*K342</f>
        <v>9005.28</v>
      </c>
    </row>
    <row r="343" customFormat="false" ht="15" hidden="false" customHeight="true" outlineLevel="0" collapsed="false">
      <c r="A343" s="56" t="s">
        <v>4625</v>
      </c>
      <c r="B343" s="56" t="s">
        <v>16168</v>
      </c>
      <c r="C343" s="56" t="s">
        <v>15885</v>
      </c>
      <c r="D343" s="56" t="s">
        <v>15623</v>
      </c>
      <c r="E343" s="56" t="s">
        <v>65</v>
      </c>
      <c r="F343" s="56" t="s">
        <v>15813</v>
      </c>
      <c r="G343" s="56" t="s">
        <v>15641</v>
      </c>
      <c r="H343" s="56" t="n">
        <v>24</v>
      </c>
      <c r="I343" s="56" t="n">
        <v>3.305</v>
      </c>
      <c r="J343" s="56" t="n">
        <v>2.693</v>
      </c>
      <c r="K343" s="56" t="n">
        <v>607.32</v>
      </c>
      <c r="L343" s="56" t="n">
        <v>560.78</v>
      </c>
      <c r="M343" s="56" t="n">
        <v>365</v>
      </c>
      <c r="N343" s="56" t="s">
        <v>15620</v>
      </c>
      <c r="O343" s="56" t="s">
        <v>79</v>
      </c>
      <c r="P343" s="56" t="s">
        <v>1891</v>
      </c>
      <c r="Q343" s="56" t="s">
        <v>10066</v>
      </c>
      <c r="R343" s="55" t="n">
        <f aca="false">IF(K343=0,0,ROUND((K343-L343)/K343*100,2))</f>
        <v>7.66</v>
      </c>
      <c r="S343" s="55" t="n">
        <f aca="false">H343*K343</f>
        <v>14575.68</v>
      </c>
    </row>
    <row r="344" customFormat="false" ht="15" hidden="false" customHeight="true" outlineLevel="0" collapsed="false">
      <c r="A344" s="52" t="s">
        <v>7036</v>
      </c>
      <c r="B344" s="52" t="s">
        <v>16169</v>
      </c>
      <c r="C344" s="52" t="s">
        <v>16023</v>
      </c>
      <c r="D344" s="52" t="s">
        <v>15675</v>
      </c>
      <c r="E344" s="52" t="s">
        <v>71</v>
      </c>
      <c r="F344" s="52" t="s">
        <v>15775</v>
      </c>
      <c r="G344" s="52" t="s">
        <v>15619</v>
      </c>
      <c r="H344" s="52" t="n">
        <v>12</v>
      </c>
      <c r="I344" s="52" t="n">
        <v>1.907</v>
      </c>
      <c r="J344" s="52" t="n">
        <v>2.774</v>
      </c>
      <c r="K344" s="52" t="n">
        <v>748.94</v>
      </c>
      <c r="L344" s="52" t="n">
        <v>222.41</v>
      </c>
      <c r="M344" s="52" t="n">
        <v>730</v>
      </c>
      <c r="N344" s="52" t="s">
        <v>15637</v>
      </c>
      <c r="O344" s="52" t="s">
        <v>79</v>
      </c>
      <c r="P344" s="52" t="s">
        <v>5831</v>
      </c>
      <c r="Q344" s="52" t="s">
        <v>10061</v>
      </c>
      <c r="R344" s="55" t="n">
        <f aca="false">IF(K344=0,0,ROUND((K344-L344)/K344*100,2))</f>
        <v>70.3</v>
      </c>
      <c r="S344" s="55" t="n">
        <f aca="false">H344*K344</f>
        <v>8987.28</v>
      </c>
    </row>
    <row r="345" customFormat="false" ht="15" hidden="false" customHeight="true" outlineLevel="0" collapsed="false">
      <c r="A345" s="56" t="s">
        <v>3698</v>
      </c>
      <c r="B345" s="56" t="s">
        <v>16170</v>
      </c>
      <c r="C345" s="56" t="s">
        <v>15835</v>
      </c>
      <c r="D345" s="56" t="s">
        <v>15660</v>
      </c>
      <c r="E345" s="56" t="s">
        <v>72</v>
      </c>
      <c r="F345" s="56" t="s">
        <v>15686</v>
      </c>
      <c r="G345" s="56" t="s">
        <v>15619</v>
      </c>
      <c r="H345" s="56" t="n">
        <v>6</v>
      </c>
      <c r="I345" s="56" t="n">
        <v>1.537</v>
      </c>
      <c r="J345" s="56" t="n">
        <v>1.148</v>
      </c>
      <c r="K345" s="56" t="n">
        <v>857.75</v>
      </c>
      <c r="L345" s="56" t="n">
        <v>22.8</v>
      </c>
      <c r="M345" s="56" t="n">
        <v>365</v>
      </c>
      <c r="N345" s="56" t="s">
        <v>15620</v>
      </c>
      <c r="O345" s="56" t="s">
        <v>80</v>
      </c>
      <c r="P345" s="56" t="s">
        <v>4558</v>
      </c>
      <c r="Q345" s="56" t="s">
        <v>10061</v>
      </c>
      <c r="R345" s="55" t="n">
        <f aca="false">IF(K345=0,0,ROUND((K345-L345)/K345*100,2))</f>
        <v>97.34</v>
      </c>
      <c r="S345" s="55" t="n">
        <f aca="false">H345*K345</f>
        <v>5146.5</v>
      </c>
    </row>
    <row r="346" customFormat="false" ht="15" hidden="false" customHeight="true" outlineLevel="0" collapsed="false">
      <c r="A346" s="52" t="s">
        <v>1279</v>
      </c>
      <c r="B346" s="52" t="s">
        <v>16171</v>
      </c>
      <c r="C346" s="52" t="s">
        <v>16172</v>
      </c>
      <c r="D346" s="52" t="s">
        <v>15664</v>
      </c>
      <c r="E346" s="52" t="s">
        <v>69</v>
      </c>
      <c r="F346" s="52" t="s">
        <v>15644</v>
      </c>
      <c r="G346" s="52" t="s">
        <v>15619</v>
      </c>
      <c r="H346" s="52" t="n">
        <v>24</v>
      </c>
      <c r="I346" s="52" t="n">
        <v>1.867</v>
      </c>
      <c r="J346" s="52" t="n">
        <v>2.932</v>
      </c>
      <c r="K346" s="52" t="n">
        <v>248.1</v>
      </c>
      <c r="L346" s="52" t="n">
        <v>488.53</v>
      </c>
      <c r="M346" s="52" t="n">
        <v>90</v>
      </c>
      <c r="N346" s="52" t="s">
        <v>15620</v>
      </c>
      <c r="O346" s="52" t="s">
        <v>79</v>
      </c>
      <c r="P346" s="52" t="s">
        <v>2849</v>
      </c>
      <c r="Q346" s="52" t="s">
        <v>10061</v>
      </c>
      <c r="R346" s="55" t="n">
        <f aca="false">IF(K346=0,0,ROUND((K346-L346)/K346*100,2))</f>
        <v>-96.91</v>
      </c>
      <c r="S346" s="55" t="n">
        <f aca="false">H346*K346</f>
        <v>5954.4</v>
      </c>
    </row>
    <row r="347" customFormat="false" ht="15" hidden="false" customHeight="true" outlineLevel="0" collapsed="false">
      <c r="A347" s="56" t="s">
        <v>484</v>
      </c>
      <c r="B347" s="56" t="s">
        <v>16173</v>
      </c>
      <c r="C347" s="56" t="s">
        <v>15880</v>
      </c>
      <c r="D347" s="56" t="s">
        <v>15657</v>
      </c>
      <c r="E347" s="56" t="s">
        <v>69</v>
      </c>
      <c r="F347" s="56" t="s">
        <v>15661</v>
      </c>
      <c r="G347" s="56" t="s">
        <v>15641</v>
      </c>
      <c r="H347" s="56" t="n">
        <v>6</v>
      </c>
      <c r="I347" s="56" t="n">
        <v>2.996</v>
      </c>
      <c r="J347" s="56" t="n">
        <v>1.537</v>
      </c>
      <c r="K347" s="56" t="n">
        <v>735.44</v>
      </c>
      <c r="L347" s="56" t="n">
        <v>350.01</v>
      </c>
      <c r="M347" s="56" t="n">
        <v>90</v>
      </c>
      <c r="N347" s="56" t="s">
        <v>15548</v>
      </c>
      <c r="O347" s="56" t="s">
        <v>79</v>
      </c>
      <c r="P347" s="56" t="s">
        <v>2667</v>
      </c>
      <c r="Q347" s="56" t="s">
        <v>10066</v>
      </c>
      <c r="R347" s="55" t="n">
        <f aca="false">IF(K347=0,0,ROUND((K347-L347)/K347*100,2))</f>
        <v>52.41</v>
      </c>
      <c r="S347" s="55" t="n">
        <f aca="false">H347*K347</f>
        <v>4412.64</v>
      </c>
    </row>
    <row r="348" customFormat="false" ht="15" hidden="false" customHeight="true" outlineLevel="0" collapsed="false">
      <c r="A348" s="52" t="s">
        <v>4950</v>
      </c>
      <c r="B348" s="52" t="s">
        <v>16174</v>
      </c>
      <c r="C348" s="52" t="s">
        <v>16175</v>
      </c>
      <c r="D348" s="52" t="s">
        <v>15675</v>
      </c>
      <c r="E348" s="52" t="s">
        <v>70</v>
      </c>
      <c r="F348" s="52" t="s">
        <v>15648</v>
      </c>
      <c r="G348" s="52" t="s">
        <v>15625</v>
      </c>
      <c r="H348" s="52" t="n">
        <v>48</v>
      </c>
      <c r="I348" s="52" t="n">
        <v>0.318</v>
      </c>
      <c r="J348" s="52" t="n">
        <v>2.646</v>
      </c>
      <c r="K348" s="52" t="n">
        <v>332.61</v>
      </c>
      <c r="L348" s="52" t="n">
        <v>343.3</v>
      </c>
      <c r="M348" s="52" t="n">
        <v>365</v>
      </c>
      <c r="N348" s="52" t="s">
        <v>15620</v>
      </c>
      <c r="O348" s="52" t="s">
        <v>80</v>
      </c>
      <c r="P348" s="52" t="s">
        <v>1838</v>
      </c>
      <c r="Q348" s="52" t="s">
        <v>10061</v>
      </c>
      <c r="R348" s="55" t="n">
        <f aca="false">IF(K348=0,0,ROUND((K348-L348)/K348*100,2))</f>
        <v>-3.21</v>
      </c>
      <c r="S348" s="55" t="n">
        <f aca="false">H348*K348</f>
        <v>15965.28</v>
      </c>
    </row>
    <row r="349" customFormat="false" ht="15" hidden="false" customHeight="true" outlineLevel="0" collapsed="false">
      <c r="A349" s="56" t="s">
        <v>1401</v>
      </c>
      <c r="B349" s="56" t="s">
        <v>16176</v>
      </c>
      <c r="C349" s="56" t="s">
        <v>15745</v>
      </c>
      <c r="D349" s="56" t="s">
        <v>15664</v>
      </c>
      <c r="E349" s="56" t="s">
        <v>63</v>
      </c>
      <c r="F349" s="56" t="s">
        <v>15683</v>
      </c>
      <c r="G349" s="56" t="s">
        <v>15625</v>
      </c>
      <c r="H349" s="56" t="n">
        <v>48</v>
      </c>
      <c r="I349" s="56" t="n">
        <v>1.484</v>
      </c>
      <c r="J349" s="56" t="n">
        <v>2.002</v>
      </c>
      <c r="K349" s="56" t="n">
        <v>149.41</v>
      </c>
      <c r="L349" s="56" t="n">
        <v>58.7</v>
      </c>
      <c r="M349" s="56" t="n">
        <v>90</v>
      </c>
      <c r="N349" s="56" t="s">
        <v>15620</v>
      </c>
      <c r="O349" s="56" t="s">
        <v>79</v>
      </c>
      <c r="P349" s="56" t="s">
        <v>5455</v>
      </c>
      <c r="Q349" s="56" t="s">
        <v>10061</v>
      </c>
      <c r="R349" s="55" t="n">
        <f aca="false">IF(K349=0,0,ROUND((K349-L349)/K349*100,2))</f>
        <v>60.71</v>
      </c>
      <c r="S349" s="55" t="n">
        <f aca="false">H349*K349</f>
        <v>7171.68</v>
      </c>
    </row>
    <row r="350" customFormat="false" ht="15" hidden="false" customHeight="true" outlineLevel="0" collapsed="false">
      <c r="A350" s="52" t="s">
        <v>3485</v>
      </c>
      <c r="B350" s="52" t="s">
        <v>16177</v>
      </c>
      <c r="C350" s="52" t="s">
        <v>15892</v>
      </c>
      <c r="D350" s="52" t="s">
        <v>15675</v>
      </c>
      <c r="E350" s="52" t="s">
        <v>63</v>
      </c>
      <c r="F350" s="52" t="s">
        <v>15683</v>
      </c>
      <c r="G350" s="52" t="s">
        <v>15619</v>
      </c>
      <c r="H350" s="52" t="n">
        <v>48</v>
      </c>
      <c r="I350" s="52" t="n">
        <v>2.819</v>
      </c>
      <c r="J350" s="52" t="n">
        <v>2.465</v>
      </c>
      <c r="K350" s="52" t="n">
        <v>658.55</v>
      </c>
      <c r="L350" s="52" t="n">
        <v>125.7</v>
      </c>
      <c r="M350" s="52" t="n">
        <v>180</v>
      </c>
      <c r="N350" s="52" t="s">
        <v>15548</v>
      </c>
      <c r="O350" s="52" t="s">
        <v>78</v>
      </c>
      <c r="P350" s="52" t="s">
        <v>4922</v>
      </c>
      <c r="Q350" s="52" t="s">
        <v>10066</v>
      </c>
      <c r="R350" s="55" t="n">
        <f aca="false">IF(K350=0,0,ROUND((K350-L350)/K350*100,2))</f>
        <v>80.91</v>
      </c>
      <c r="S350" s="55" t="n">
        <f aca="false">H350*K350</f>
        <v>31610.4</v>
      </c>
    </row>
    <row r="351" customFormat="false" ht="15" hidden="false" customHeight="true" outlineLevel="0" collapsed="false">
      <c r="A351" s="56" t="s">
        <v>4026</v>
      </c>
      <c r="B351" s="56" t="s">
        <v>16178</v>
      </c>
      <c r="C351" s="56" t="s">
        <v>15905</v>
      </c>
      <c r="D351" s="56" t="s">
        <v>15657</v>
      </c>
      <c r="E351" s="56" t="s">
        <v>70</v>
      </c>
      <c r="F351" s="56" t="s">
        <v>15691</v>
      </c>
      <c r="G351" s="56" t="s">
        <v>15641</v>
      </c>
      <c r="H351" s="56" t="n">
        <v>24</v>
      </c>
      <c r="I351" s="56" t="n">
        <v>1.774</v>
      </c>
      <c r="J351" s="56" t="n">
        <v>1.638</v>
      </c>
      <c r="K351" s="56" t="n">
        <v>601.41</v>
      </c>
      <c r="L351" s="56" t="n">
        <v>24.28</v>
      </c>
      <c r="M351" s="56" t="n">
        <v>365</v>
      </c>
      <c r="N351" s="56" t="s">
        <v>15548</v>
      </c>
      <c r="O351" s="56" t="s">
        <v>79</v>
      </c>
      <c r="P351" s="56" t="s">
        <v>5443</v>
      </c>
      <c r="Q351" s="56" t="s">
        <v>10061</v>
      </c>
      <c r="R351" s="55" t="n">
        <f aca="false">IF(K351=0,0,ROUND((K351-L351)/K351*100,2))</f>
        <v>95.96</v>
      </c>
      <c r="S351" s="55" t="n">
        <f aca="false">H351*K351</f>
        <v>14433.84</v>
      </c>
    </row>
    <row r="352" customFormat="false" ht="15" hidden="false" customHeight="true" outlineLevel="0" collapsed="false">
      <c r="A352" s="52" t="s">
        <v>4575</v>
      </c>
      <c r="B352" s="52" t="s">
        <v>16179</v>
      </c>
      <c r="C352" s="52" t="s">
        <v>15707</v>
      </c>
      <c r="D352" s="52" t="s">
        <v>15632</v>
      </c>
      <c r="E352" s="52" t="s">
        <v>72</v>
      </c>
      <c r="F352" s="52" t="s">
        <v>15618</v>
      </c>
      <c r="G352" s="52" t="s">
        <v>15619</v>
      </c>
      <c r="H352" s="52" t="n">
        <v>24</v>
      </c>
      <c r="I352" s="52" t="n">
        <v>0.822</v>
      </c>
      <c r="J352" s="52" t="n">
        <v>3.656</v>
      </c>
      <c r="K352" s="52" t="n">
        <v>104.01</v>
      </c>
      <c r="L352" s="52" t="n">
        <v>446.35</v>
      </c>
      <c r="M352" s="52" t="n">
        <v>180</v>
      </c>
      <c r="N352" s="52" t="s">
        <v>15620</v>
      </c>
      <c r="O352" s="52" t="s">
        <v>78</v>
      </c>
      <c r="P352" s="52" t="s">
        <v>2396</v>
      </c>
      <c r="Q352" s="52" t="s">
        <v>10061</v>
      </c>
      <c r="R352" s="55" t="n">
        <f aca="false">IF(K352=0,0,ROUND((K352-L352)/K352*100,2))</f>
        <v>-329.14</v>
      </c>
      <c r="S352" s="55" t="n">
        <f aca="false">H352*K352</f>
        <v>2496.24</v>
      </c>
    </row>
    <row r="353" customFormat="false" ht="15" hidden="false" customHeight="true" outlineLevel="0" collapsed="false">
      <c r="A353" s="56" t="s">
        <v>1884</v>
      </c>
      <c r="B353" s="56" t="s">
        <v>16180</v>
      </c>
      <c r="C353" s="56" t="s">
        <v>16181</v>
      </c>
      <c r="D353" s="56" t="s">
        <v>15657</v>
      </c>
      <c r="E353" s="56" t="s">
        <v>70</v>
      </c>
      <c r="F353" s="56" t="s">
        <v>15691</v>
      </c>
      <c r="G353" s="56" t="s">
        <v>15641</v>
      </c>
      <c r="H353" s="56" t="n">
        <v>6</v>
      </c>
      <c r="I353" s="56" t="n">
        <v>1.693</v>
      </c>
      <c r="J353" s="56" t="n">
        <v>3.713</v>
      </c>
      <c r="K353" s="56" t="n">
        <v>227.43</v>
      </c>
      <c r="L353" s="56" t="n">
        <v>332.39</v>
      </c>
      <c r="M353" s="56" t="n">
        <v>365</v>
      </c>
      <c r="N353" s="56" t="s">
        <v>15620</v>
      </c>
      <c r="O353" s="56" t="s">
        <v>79</v>
      </c>
      <c r="P353" s="56" t="s">
        <v>4468</v>
      </c>
      <c r="Q353" s="56" t="s">
        <v>10061</v>
      </c>
      <c r="R353" s="55" t="n">
        <f aca="false">IF(K353=0,0,ROUND((K353-L353)/K353*100,2))</f>
        <v>-46.15</v>
      </c>
      <c r="S353" s="55" t="n">
        <f aca="false">H353*K353</f>
        <v>1364.58</v>
      </c>
    </row>
    <row r="354" customFormat="false" ht="15" hidden="false" customHeight="true" outlineLevel="0" collapsed="false">
      <c r="A354" s="52" t="s">
        <v>3417</v>
      </c>
      <c r="B354" s="52" t="s">
        <v>16182</v>
      </c>
      <c r="C354" s="52" t="s">
        <v>16183</v>
      </c>
      <c r="D354" s="52" t="s">
        <v>15675</v>
      </c>
      <c r="E354" s="52" t="s">
        <v>72</v>
      </c>
      <c r="F354" s="52" t="s">
        <v>15613</v>
      </c>
      <c r="G354" s="52" t="s">
        <v>15619</v>
      </c>
      <c r="H354" s="52" t="n">
        <v>24</v>
      </c>
      <c r="I354" s="52" t="n">
        <v>1.043</v>
      </c>
      <c r="J354" s="52" t="n">
        <v>3.498</v>
      </c>
      <c r="K354" s="52" t="n">
        <v>285.58</v>
      </c>
      <c r="L354" s="52" t="n">
        <v>284.33</v>
      </c>
      <c r="M354" s="52" t="n">
        <v>90</v>
      </c>
      <c r="N354" s="52" t="s">
        <v>15548</v>
      </c>
      <c r="O354" s="52" t="s">
        <v>79</v>
      </c>
      <c r="P354" s="52" t="s">
        <v>2524</v>
      </c>
      <c r="Q354" s="52" t="s">
        <v>10061</v>
      </c>
      <c r="R354" s="55" t="n">
        <f aca="false">IF(K354=0,0,ROUND((K354-L354)/K354*100,2))</f>
        <v>0.44</v>
      </c>
      <c r="S354" s="55" t="n">
        <f aca="false">H354*K354</f>
        <v>6853.92</v>
      </c>
    </row>
    <row r="355" customFormat="false" ht="15" hidden="false" customHeight="true" outlineLevel="0" collapsed="false">
      <c r="A355" s="56" t="s">
        <v>5560</v>
      </c>
      <c r="B355" s="56" t="s">
        <v>16184</v>
      </c>
      <c r="C355" s="56" t="s">
        <v>15650</v>
      </c>
      <c r="D355" s="56" t="s">
        <v>15612</v>
      </c>
      <c r="E355" s="56" t="s">
        <v>72</v>
      </c>
      <c r="F355" s="56" t="s">
        <v>15613</v>
      </c>
      <c r="G355" s="56" t="s">
        <v>15641</v>
      </c>
      <c r="H355" s="56" t="n">
        <v>48</v>
      </c>
      <c r="I355" s="56" t="n">
        <v>2.567</v>
      </c>
      <c r="J355" s="56" t="n">
        <v>3.563</v>
      </c>
      <c r="K355" s="56" t="n">
        <v>904.89</v>
      </c>
      <c r="L355" s="56" t="n">
        <v>295.95</v>
      </c>
      <c r="M355" s="56" t="n">
        <v>90</v>
      </c>
      <c r="N355" s="56" t="s">
        <v>15548</v>
      </c>
      <c r="O355" s="56" t="s">
        <v>78</v>
      </c>
      <c r="P355" s="56" t="s">
        <v>3433</v>
      </c>
      <c r="Q355" s="56" t="s">
        <v>10066</v>
      </c>
      <c r="R355" s="55" t="n">
        <f aca="false">IF(K355=0,0,ROUND((K355-L355)/K355*100,2))</f>
        <v>67.29</v>
      </c>
      <c r="S355" s="55" t="n">
        <f aca="false">H355*K355</f>
        <v>43434.72</v>
      </c>
    </row>
    <row r="356" customFormat="false" ht="15" hidden="false" customHeight="true" outlineLevel="0" collapsed="false">
      <c r="A356" s="52" t="s">
        <v>1515</v>
      </c>
      <c r="B356" s="52" t="s">
        <v>16185</v>
      </c>
      <c r="C356" s="52" t="s">
        <v>15918</v>
      </c>
      <c r="D356" s="52" t="s">
        <v>15628</v>
      </c>
      <c r="E356" s="52" t="s">
        <v>72</v>
      </c>
      <c r="F356" s="52" t="s">
        <v>15618</v>
      </c>
      <c r="G356" s="52" t="s">
        <v>15619</v>
      </c>
      <c r="H356" s="52" t="n">
        <v>24</v>
      </c>
      <c r="I356" s="52" t="n">
        <v>1.701</v>
      </c>
      <c r="J356" s="52" t="n">
        <v>1.997</v>
      </c>
      <c r="K356" s="52" t="n">
        <v>173.71</v>
      </c>
      <c r="L356" s="52" t="n">
        <v>214.6</v>
      </c>
      <c r="M356" s="52" t="n">
        <v>365</v>
      </c>
      <c r="N356" s="52" t="s">
        <v>15637</v>
      </c>
      <c r="O356" s="52" t="s">
        <v>80</v>
      </c>
      <c r="P356" s="52" t="s">
        <v>1938</v>
      </c>
      <c r="Q356" s="52" t="s">
        <v>10061</v>
      </c>
      <c r="R356" s="55" t="n">
        <f aca="false">IF(K356=0,0,ROUND((K356-L356)/K356*100,2))</f>
        <v>-23.54</v>
      </c>
      <c r="S356" s="55" t="n">
        <f aca="false">H356*K356</f>
        <v>4169.04</v>
      </c>
    </row>
    <row r="357" customFormat="false" ht="15" hidden="false" customHeight="true" outlineLevel="0" collapsed="false">
      <c r="A357" s="56" t="s">
        <v>8878</v>
      </c>
      <c r="B357" s="56" t="s">
        <v>16186</v>
      </c>
      <c r="C357" s="56" t="s">
        <v>15918</v>
      </c>
      <c r="D357" s="56" t="s">
        <v>15628</v>
      </c>
      <c r="E357" s="56" t="s">
        <v>67</v>
      </c>
      <c r="F357" s="56" t="s">
        <v>15694</v>
      </c>
      <c r="G357" s="56" t="s">
        <v>15614</v>
      </c>
      <c r="H357" s="56" t="n">
        <v>6</v>
      </c>
      <c r="I357" s="56" t="n">
        <v>4.723</v>
      </c>
      <c r="J357" s="56" t="n">
        <v>4.748</v>
      </c>
      <c r="K357" s="56" t="n">
        <v>240.85</v>
      </c>
      <c r="L357" s="56" t="n">
        <v>211.65</v>
      </c>
      <c r="M357" s="56" t="n">
        <v>730</v>
      </c>
      <c r="N357" s="56" t="s">
        <v>15620</v>
      </c>
      <c r="O357" s="56" t="s">
        <v>78</v>
      </c>
      <c r="P357" s="56" t="s">
        <v>549</v>
      </c>
      <c r="Q357" s="56" t="s">
        <v>10066</v>
      </c>
      <c r="R357" s="55" t="n">
        <f aca="false">IF(K357=0,0,ROUND((K357-L357)/K357*100,2))</f>
        <v>12.12</v>
      </c>
      <c r="S357" s="55" t="n">
        <f aca="false">H357*K357</f>
        <v>1445.1</v>
      </c>
    </row>
    <row r="358" customFormat="false" ht="15" hidden="false" customHeight="true" outlineLevel="0" collapsed="false">
      <c r="A358" s="52" t="s">
        <v>6000</v>
      </c>
      <c r="B358" s="52" t="s">
        <v>16187</v>
      </c>
      <c r="C358" s="52" t="s">
        <v>15862</v>
      </c>
      <c r="D358" s="52" t="s">
        <v>15628</v>
      </c>
      <c r="E358" s="52" t="s">
        <v>73</v>
      </c>
      <c r="F358" s="52" t="s">
        <v>15825</v>
      </c>
      <c r="G358" s="52" t="s">
        <v>15619</v>
      </c>
      <c r="H358" s="52" t="n">
        <v>12</v>
      </c>
      <c r="I358" s="52" t="n">
        <v>2.161</v>
      </c>
      <c r="J358" s="52" t="n">
        <v>1.596</v>
      </c>
      <c r="K358" s="52" t="n">
        <v>612.66</v>
      </c>
      <c r="L358" s="52" t="n">
        <v>275.01</v>
      </c>
      <c r="M358" s="52" t="n">
        <v>180</v>
      </c>
      <c r="N358" s="52" t="s">
        <v>15548</v>
      </c>
      <c r="O358" s="52" t="s">
        <v>80</v>
      </c>
      <c r="P358" s="52" t="s">
        <v>2281</v>
      </c>
      <c r="Q358" s="52" t="s">
        <v>10061</v>
      </c>
      <c r="R358" s="55" t="n">
        <f aca="false">IF(K358=0,0,ROUND((K358-L358)/K358*100,2))</f>
        <v>55.11</v>
      </c>
      <c r="S358" s="55" t="n">
        <f aca="false">H358*K358</f>
        <v>7351.92</v>
      </c>
    </row>
    <row r="359" customFormat="false" ht="15" hidden="false" customHeight="true" outlineLevel="0" collapsed="false">
      <c r="A359" s="56" t="s">
        <v>5262</v>
      </c>
      <c r="B359" s="56" t="s">
        <v>16188</v>
      </c>
      <c r="C359" s="56" t="s">
        <v>15848</v>
      </c>
      <c r="D359" s="56" t="s">
        <v>15623</v>
      </c>
      <c r="E359" s="56" t="s">
        <v>67</v>
      </c>
      <c r="F359" s="56" t="s">
        <v>15694</v>
      </c>
      <c r="G359" s="56" t="s">
        <v>15619</v>
      </c>
      <c r="H359" s="56" t="n">
        <v>12</v>
      </c>
      <c r="I359" s="56" t="n">
        <v>3.298</v>
      </c>
      <c r="J359" s="56" t="n">
        <v>2.846</v>
      </c>
      <c r="K359" s="56" t="n">
        <v>174.73</v>
      </c>
      <c r="L359" s="56" t="n">
        <v>50.01</v>
      </c>
      <c r="M359" s="56" t="n">
        <v>90</v>
      </c>
      <c r="N359" s="56" t="s">
        <v>15548</v>
      </c>
      <c r="O359" s="56" t="s">
        <v>79</v>
      </c>
      <c r="P359" s="56" t="s">
        <v>3795</v>
      </c>
      <c r="Q359" s="56" t="s">
        <v>10061</v>
      </c>
      <c r="R359" s="55" t="n">
        <f aca="false">IF(K359=0,0,ROUND((K359-L359)/K359*100,2))</f>
        <v>71.38</v>
      </c>
      <c r="S359" s="55" t="n">
        <f aca="false">H359*K359</f>
        <v>2096.76</v>
      </c>
    </row>
    <row r="360" customFormat="false" ht="15" hidden="false" customHeight="true" outlineLevel="0" collapsed="false">
      <c r="A360" s="52" t="s">
        <v>3676</v>
      </c>
      <c r="B360" s="52" t="s">
        <v>16189</v>
      </c>
      <c r="C360" s="52" t="s">
        <v>15993</v>
      </c>
      <c r="D360" s="52" t="s">
        <v>15657</v>
      </c>
      <c r="E360" s="52" t="s">
        <v>63</v>
      </c>
      <c r="F360" s="52" t="s">
        <v>15670</v>
      </c>
      <c r="G360" s="52" t="s">
        <v>15614</v>
      </c>
      <c r="H360" s="52" t="n">
        <v>24</v>
      </c>
      <c r="I360" s="52" t="n">
        <v>0.802</v>
      </c>
      <c r="J360" s="52" t="n">
        <v>0.98</v>
      </c>
      <c r="K360" s="52" t="n">
        <v>148.78</v>
      </c>
      <c r="L360" s="52" t="n">
        <v>25.46</v>
      </c>
      <c r="M360" s="52" t="n">
        <v>365</v>
      </c>
      <c r="N360" s="52" t="s">
        <v>15620</v>
      </c>
      <c r="O360" s="52" t="s">
        <v>80</v>
      </c>
      <c r="P360" s="52" t="s">
        <v>615</v>
      </c>
      <c r="Q360" s="52" t="s">
        <v>10061</v>
      </c>
      <c r="R360" s="55" t="n">
        <f aca="false">IF(K360=0,0,ROUND((K360-L360)/K360*100,2))</f>
        <v>82.89</v>
      </c>
      <c r="S360" s="55" t="n">
        <f aca="false">H360*K360</f>
        <v>3570.72</v>
      </c>
    </row>
    <row r="361" customFormat="false" ht="15" hidden="false" customHeight="true" outlineLevel="0" collapsed="false">
      <c r="A361" s="56" t="s">
        <v>5926</v>
      </c>
      <c r="B361" s="56" t="s">
        <v>16190</v>
      </c>
      <c r="C361" s="56" t="s">
        <v>16191</v>
      </c>
      <c r="D361" s="56" t="s">
        <v>15617</v>
      </c>
      <c r="E361" s="56" t="s">
        <v>72</v>
      </c>
      <c r="F361" s="56" t="s">
        <v>15618</v>
      </c>
      <c r="G361" s="56" t="s">
        <v>15625</v>
      </c>
      <c r="H361" s="56" t="n">
        <v>48</v>
      </c>
      <c r="I361" s="56" t="n">
        <v>0.714</v>
      </c>
      <c r="J361" s="56" t="n">
        <v>4.238</v>
      </c>
      <c r="K361" s="56" t="n">
        <v>478.92</v>
      </c>
      <c r="L361" s="56" t="n">
        <v>393.25</v>
      </c>
      <c r="M361" s="56" t="n">
        <v>180</v>
      </c>
      <c r="N361" s="56" t="s">
        <v>15637</v>
      </c>
      <c r="O361" s="56" t="s">
        <v>79</v>
      </c>
      <c r="P361" s="56" t="s">
        <v>1459</v>
      </c>
      <c r="Q361" s="56" t="s">
        <v>10061</v>
      </c>
      <c r="R361" s="55" t="n">
        <f aca="false">IF(K361=0,0,ROUND((K361-L361)/K361*100,2))</f>
        <v>17.89</v>
      </c>
      <c r="S361" s="55" t="n">
        <f aca="false">H361*K361</f>
        <v>22988.16</v>
      </c>
    </row>
    <row r="362" customFormat="false" ht="15" hidden="false" customHeight="true" outlineLevel="0" collapsed="false">
      <c r="A362" s="52" t="s">
        <v>4642</v>
      </c>
      <c r="B362" s="52" t="s">
        <v>16192</v>
      </c>
      <c r="C362" s="52" t="s">
        <v>16012</v>
      </c>
      <c r="D362" s="52" t="s">
        <v>15623</v>
      </c>
      <c r="E362" s="52" t="s">
        <v>73</v>
      </c>
      <c r="F362" s="52" t="s">
        <v>15734</v>
      </c>
      <c r="G362" s="52" t="s">
        <v>15625</v>
      </c>
      <c r="H362" s="52" t="n">
        <v>6</v>
      </c>
      <c r="I362" s="52" t="n">
        <v>4.631</v>
      </c>
      <c r="J362" s="52" t="n">
        <v>4.753</v>
      </c>
      <c r="K362" s="52" t="n">
        <v>237.88</v>
      </c>
      <c r="L362" s="52" t="n">
        <v>406.09</v>
      </c>
      <c r="M362" s="52" t="n">
        <v>180</v>
      </c>
      <c r="N362" s="52" t="s">
        <v>15548</v>
      </c>
      <c r="O362" s="52" t="s">
        <v>78</v>
      </c>
      <c r="P362" s="52" t="s">
        <v>1010</v>
      </c>
      <c r="Q362" s="52" t="s">
        <v>10066</v>
      </c>
      <c r="R362" s="55" t="n">
        <f aca="false">IF(K362=0,0,ROUND((K362-L362)/K362*100,2))</f>
        <v>-70.71</v>
      </c>
      <c r="S362" s="55" t="n">
        <f aca="false">H362*K362</f>
        <v>1427.28</v>
      </c>
    </row>
    <row r="363" customFormat="false" ht="15" hidden="false" customHeight="true" outlineLevel="0" collapsed="false">
      <c r="A363" s="56" t="s">
        <v>7858</v>
      </c>
      <c r="B363" s="56" t="s">
        <v>16193</v>
      </c>
      <c r="C363" s="56" t="s">
        <v>15777</v>
      </c>
      <c r="D363" s="56" t="s">
        <v>15640</v>
      </c>
      <c r="E363" s="56" t="s">
        <v>69</v>
      </c>
      <c r="F363" s="56" t="s">
        <v>15712</v>
      </c>
      <c r="G363" s="56" t="s">
        <v>15614</v>
      </c>
      <c r="H363" s="56" t="n">
        <v>12</v>
      </c>
      <c r="I363" s="56" t="n">
        <v>2.166</v>
      </c>
      <c r="J363" s="56" t="n">
        <v>3.892</v>
      </c>
      <c r="K363" s="56" t="n">
        <v>615.16</v>
      </c>
      <c r="L363" s="56" t="n">
        <v>496.35</v>
      </c>
      <c r="M363" s="56" t="n">
        <v>365</v>
      </c>
      <c r="N363" s="56" t="s">
        <v>15637</v>
      </c>
      <c r="O363" s="56" t="s">
        <v>80</v>
      </c>
      <c r="P363" s="56" t="s">
        <v>2178</v>
      </c>
      <c r="Q363" s="56" t="s">
        <v>10061</v>
      </c>
      <c r="R363" s="55" t="n">
        <f aca="false">IF(K363=0,0,ROUND((K363-L363)/K363*100,2))</f>
        <v>19.31</v>
      </c>
      <c r="S363" s="55" t="n">
        <f aca="false">H363*K363</f>
        <v>7381.92</v>
      </c>
    </row>
    <row r="364" customFormat="false" ht="15" hidden="false" customHeight="true" outlineLevel="0" collapsed="false">
      <c r="A364" s="52" t="s">
        <v>4157</v>
      </c>
      <c r="B364" s="52" t="s">
        <v>16194</v>
      </c>
      <c r="C364" s="52" t="s">
        <v>16195</v>
      </c>
      <c r="D364" s="52" t="s">
        <v>15628</v>
      </c>
      <c r="E364" s="52" t="s">
        <v>70</v>
      </c>
      <c r="F364" s="52" t="s">
        <v>15667</v>
      </c>
      <c r="G364" s="52" t="s">
        <v>15641</v>
      </c>
      <c r="H364" s="52" t="n">
        <v>12</v>
      </c>
      <c r="I364" s="52" t="n">
        <v>2.618</v>
      </c>
      <c r="J364" s="52" t="n">
        <v>2.008</v>
      </c>
      <c r="K364" s="52" t="n">
        <v>739.73</v>
      </c>
      <c r="L364" s="52" t="n">
        <v>339.04</v>
      </c>
      <c r="M364" s="52" t="n">
        <v>90</v>
      </c>
      <c r="N364" s="52" t="s">
        <v>15548</v>
      </c>
      <c r="O364" s="52" t="s">
        <v>79</v>
      </c>
      <c r="P364" s="52" t="s">
        <v>924</v>
      </c>
      <c r="Q364" s="52" t="s">
        <v>10066</v>
      </c>
      <c r="R364" s="55" t="n">
        <f aca="false">IF(K364=0,0,ROUND((K364-L364)/K364*100,2))</f>
        <v>54.17</v>
      </c>
      <c r="S364" s="55" t="n">
        <f aca="false">H364*K364</f>
        <v>8876.76</v>
      </c>
    </row>
    <row r="365" customFormat="false" ht="15" hidden="false" customHeight="true" outlineLevel="0" collapsed="false">
      <c r="A365" s="56" t="s">
        <v>3114</v>
      </c>
      <c r="B365" s="56" t="s">
        <v>16196</v>
      </c>
      <c r="C365" s="56" t="s">
        <v>16197</v>
      </c>
      <c r="D365" s="56" t="s">
        <v>15660</v>
      </c>
      <c r="E365" s="56" t="s">
        <v>67</v>
      </c>
      <c r="F365" s="56" t="s">
        <v>15694</v>
      </c>
      <c r="G365" s="56" t="s">
        <v>15619</v>
      </c>
      <c r="H365" s="56" t="n">
        <v>24</v>
      </c>
      <c r="I365" s="56" t="n">
        <v>3.085</v>
      </c>
      <c r="J365" s="56" t="n">
        <v>0.32</v>
      </c>
      <c r="K365" s="56" t="n">
        <v>526.11</v>
      </c>
      <c r="L365" s="56" t="n">
        <v>93.92</v>
      </c>
      <c r="M365" s="56" t="n">
        <v>730</v>
      </c>
      <c r="N365" s="56" t="s">
        <v>15548</v>
      </c>
      <c r="O365" s="56" t="s">
        <v>80</v>
      </c>
      <c r="P365" s="56" t="s">
        <v>3433</v>
      </c>
      <c r="Q365" s="56" t="s">
        <v>10061</v>
      </c>
      <c r="R365" s="55" t="n">
        <f aca="false">IF(K365=0,0,ROUND((K365-L365)/K365*100,2))</f>
        <v>82.15</v>
      </c>
      <c r="S365" s="55" t="n">
        <f aca="false">H365*K365</f>
        <v>12626.64</v>
      </c>
    </row>
    <row r="366" customFormat="false" ht="15" hidden="false" customHeight="true" outlineLevel="0" collapsed="false">
      <c r="A366" s="52" t="s">
        <v>6314</v>
      </c>
      <c r="B366" s="52" t="s">
        <v>16198</v>
      </c>
      <c r="C366" s="52" t="s">
        <v>15690</v>
      </c>
      <c r="D366" s="52" t="s">
        <v>15623</v>
      </c>
      <c r="E366" s="52" t="s">
        <v>65</v>
      </c>
      <c r="F366" s="52" t="s">
        <v>15761</v>
      </c>
      <c r="G366" s="52" t="s">
        <v>15641</v>
      </c>
      <c r="H366" s="52" t="n">
        <v>48</v>
      </c>
      <c r="I366" s="52" t="n">
        <v>0.173</v>
      </c>
      <c r="J366" s="52" t="n">
        <v>2.296</v>
      </c>
      <c r="K366" s="52" t="n">
        <v>897.79</v>
      </c>
      <c r="L366" s="52" t="n">
        <v>538.52</v>
      </c>
      <c r="M366" s="52" t="n">
        <v>730</v>
      </c>
      <c r="N366" s="52" t="s">
        <v>15548</v>
      </c>
      <c r="O366" s="52" t="s">
        <v>79</v>
      </c>
      <c r="P366" s="52" t="s">
        <v>1420</v>
      </c>
      <c r="Q366" s="52" t="s">
        <v>10061</v>
      </c>
      <c r="R366" s="55" t="n">
        <f aca="false">IF(K366=0,0,ROUND((K366-L366)/K366*100,2))</f>
        <v>40.02</v>
      </c>
      <c r="S366" s="55" t="n">
        <f aca="false">H366*K366</f>
        <v>43093.92</v>
      </c>
    </row>
    <row r="367" customFormat="false" ht="15" hidden="false" customHeight="true" outlineLevel="0" collapsed="false">
      <c r="A367" s="56" t="s">
        <v>7193</v>
      </c>
      <c r="B367" s="56" t="s">
        <v>16199</v>
      </c>
      <c r="C367" s="56" t="s">
        <v>15758</v>
      </c>
      <c r="D367" s="56" t="s">
        <v>15612</v>
      </c>
      <c r="E367" s="56" t="s">
        <v>70</v>
      </c>
      <c r="F367" s="56" t="s">
        <v>15648</v>
      </c>
      <c r="G367" s="56" t="s">
        <v>15641</v>
      </c>
      <c r="H367" s="56" t="n">
        <v>24</v>
      </c>
      <c r="I367" s="56" t="n">
        <v>0.472</v>
      </c>
      <c r="J367" s="56" t="n">
        <v>3.551</v>
      </c>
      <c r="K367" s="56" t="n">
        <v>731.61</v>
      </c>
      <c r="L367" s="56" t="n">
        <v>585.36</v>
      </c>
      <c r="M367" s="56" t="n">
        <v>180</v>
      </c>
      <c r="N367" s="56" t="s">
        <v>15637</v>
      </c>
      <c r="O367" s="56" t="s">
        <v>80</v>
      </c>
      <c r="P367" s="56" t="s">
        <v>889</v>
      </c>
      <c r="Q367" s="56" t="s">
        <v>10061</v>
      </c>
      <c r="R367" s="55" t="n">
        <f aca="false">IF(K367=0,0,ROUND((K367-L367)/K367*100,2))</f>
        <v>19.99</v>
      </c>
      <c r="S367" s="55" t="n">
        <f aca="false">H367*K367</f>
        <v>17558.64</v>
      </c>
    </row>
    <row r="368" customFormat="false" ht="15" hidden="false" customHeight="true" outlineLevel="0" collapsed="false">
      <c r="A368" s="52" t="s">
        <v>2682</v>
      </c>
      <c r="B368" s="52" t="s">
        <v>16200</v>
      </c>
      <c r="C368" s="52" t="s">
        <v>16201</v>
      </c>
      <c r="D368" s="52" t="s">
        <v>15623</v>
      </c>
      <c r="E368" s="52" t="s">
        <v>71</v>
      </c>
      <c r="F368" s="52" t="s">
        <v>15651</v>
      </c>
      <c r="G368" s="52" t="s">
        <v>15619</v>
      </c>
      <c r="H368" s="52" t="n">
        <v>12</v>
      </c>
      <c r="I368" s="52" t="n">
        <v>0.935</v>
      </c>
      <c r="J368" s="52" t="n">
        <v>3.575</v>
      </c>
      <c r="K368" s="52" t="n">
        <v>430.77</v>
      </c>
      <c r="L368" s="52" t="n">
        <v>192.62</v>
      </c>
      <c r="M368" s="52" t="n">
        <v>730</v>
      </c>
      <c r="N368" s="52" t="s">
        <v>15637</v>
      </c>
      <c r="O368" s="52" t="s">
        <v>80</v>
      </c>
      <c r="P368" s="52" t="s">
        <v>1977</v>
      </c>
      <c r="Q368" s="52" t="s">
        <v>10061</v>
      </c>
      <c r="R368" s="55" t="n">
        <f aca="false">IF(K368=0,0,ROUND((K368-L368)/K368*100,2))</f>
        <v>55.28</v>
      </c>
      <c r="S368" s="55" t="n">
        <f aca="false">H368*K368</f>
        <v>5169.24</v>
      </c>
    </row>
    <row r="369" customFormat="false" ht="15" hidden="false" customHeight="true" outlineLevel="0" collapsed="false">
      <c r="A369" s="56" t="s">
        <v>12360</v>
      </c>
      <c r="B369" s="56" t="s">
        <v>16202</v>
      </c>
      <c r="C369" s="56" t="s">
        <v>15669</v>
      </c>
      <c r="D369" s="56" t="s">
        <v>15623</v>
      </c>
      <c r="E369" s="56" t="s">
        <v>73</v>
      </c>
      <c r="F369" s="56" t="s">
        <v>15624</v>
      </c>
      <c r="G369" s="56" t="s">
        <v>15614</v>
      </c>
      <c r="H369" s="56" t="n">
        <v>48</v>
      </c>
      <c r="I369" s="56" t="n">
        <v>2.513</v>
      </c>
      <c r="J369" s="56" t="n">
        <v>2.518</v>
      </c>
      <c r="K369" s="56" t="n">
        <v>810.5</v>
      </c>
      <c r="L369" s="56" t="n">
        <v>368.71</v>
      </c>
      <c r="M369" s="56" t="n">
        <v>730</v>
      </c>
      <c r="N369" s="56" t="s">
        <v>15548</v>
      </c>
      <c r="O369" s="56" t="s">
        <v>78</v>
      </c>
      <c r="P369" s="56" t="s">
        <v>1051</v>
      </c>
      <c r="Q369" s="56" t="s">
        <v>10066</v>
      </c>
      <c r="R369" s="55" t="n">
        <f aca="false">IF(K369=0,0,ROUND((K369-L369)/K369*100,2))</f>
        <v>54.51</v>
      </c>
      <c r="S369" s="55" t="n">
        <f aca="false">H369*K369</f>
        <v>38904</v>
      </c>
    </row>
    <row r="370" customFormat="false" ht="15" hidden="false" customHeight="true" outlineLevel="0" collapsed="false">
      <c r="A370" s="52" t="s">
        <v>1042</v>
      </c>
      <c r="B370" s="52" t="s">
        <v>16203</v>
      </c>
      <c r="C370" s="52" t="s">
        <v>16204</v>
      </c>
      <c r="D370" s="52" t="s">
        <v>15675</v>
      </c>
      <c r="E370" s="52" t="s">
        <v>69</v>
      </c>
      <c r="F370" s="52" t="s">
        <v>15644</v>
      </c>
      <c r="G370" s="52" t="s">
        <v>15625</v>
      </c>
      <c r="H370" s="52" t="n">
        <v>24</v>
      </c>
      <c r="I370" s="52" t="n">
        <v>3.118</v>
      </c>
      <c r="J370" s="52" t="n">
        <v>2.81</v>
      </c>
      <c r="K370" s="52" t="n">
        <v>827.92</v>
      </c>
      <c r="L370" s="52" t="n">
        <v>38.86</v>
      </c>
      <c r="M370" s="52" t="n">
        <v>180</v>
      </c>
      <c r="N370" s="52" t="s">
        <v>15548</v>
      </c>
      <c r="O370" s="52" t="s">
        <v>80</v>
      </c>
      <c r="P370" s="52" t="s">
        <v>1642</v>
      </c>
      <c r="Q370" s="52" t="s">
        <v>10061</v>
      </c>
      <c r="R370" s="55" t="n">
        <f aca="false">IF(K370=0,0,ROUND((K370-L370)/K370*100,2))</f>
        <v>95.31</v>
      </c>
      <c r="S370" s="55" t="n">
        <f aca="false">H370*K370</f>
        <v>19870.08</v>
      </c>
    </row>
    <row r="371" customFormat="false" ht="15" hidden="false" customHeight="true" outlineLevel="0" collapsed="false">
      <c r="A371" s="56" t="s">
        <v>918</v>
      </c>
      <c r="B371" s="56" t="s">
        <v>16205</v>
      </c>
      <c r="C371" s="56" t="s">
        <v>16093</v>
      </c>
      <c r="D371" s="56" t="s">
        <v>15623</v>
      </c>
      <c r="E371" s="56" t="s">
        <v>72</v>
      </c>
      <c r="F371" s="56" t="s">
        <v>15686</v>
      </c>
      <c r="G371" s="56" t="s">
        <v>15614</v>
      </c>
      <c r="H371" s="56" t="n">
        <v>6</v>
      </c>
      <c r="I371" s="56" t="n">
        <v>0.293</v>
      </c>
      <c r="J371" s="56" t="n">
        <v>2.114</v>
      </c>
      <c r="K371" s="56" t="n">
        <v>194.51</v>
      </c>
      <c r="L371" s="56" t="n">
        <v>406.53</v>
      </c>
      <c r="M371" s="56" t="n">
        <v>180</v>
      </c>
      <c r="N371" s="56" t="s">
        <v>15637</v>
      </c>
      <c r="O371" s="56" t="s">
        <v>80</v>
      </c>
      <c r="P371" s="56" t="s">
        <v>1741</v>
      </c>
      <c r="Q371" s="56" t="s">
        <v>10061</v>
      </c>
      <c r="R371" s="55" t="n">
        <f aca="false">IF(K371=0,0,ROUND((K371-L371)/K371*100,2))</f>
        <v>-109</v>
      </c>
      <c r="S371" s="55" t="n">
        <f aca="false">H371*K371</f>
        <v>1167.06</v>
      </c>
    </row>
    <row r="372" customFormat="false" ht="15" hidden="false" customHeight="true" outlineLevel="0" collapsed="false">
      <c r="A372" s="52" t="s">
        <v>4256</v>
      </c>
      <c r="B372" s="52" t="s">
        <v>16206</v>
      </c>
      <c r="C372" s="52" t="s">
        <v>16207</v>
      </c>
      <c r="D372" s="52" t="s">
        <v>15612</v>
      </c>
      <c r="E372" s="52" t="s">
        <v>67</v>
      </c>
      <c r="F372" s="52" t="s">
        <v>15694</v>
      </c>
      <c r="G372" s="52" t="s">
        <v>15614</v>
      </c>
      <c r="H372" s="52" t="n">
        <v>6</v>
      </c>
      <c r="I372" s="52" t="n">
        <v>3.804</v>
      </c>
      <c r="J372" s="52" t="n">
        <v>4.224</v>
      </c>
      <c r="K372" s="52" t="n">
        <v>83.56</v>
      </c>
      <c r="L372" s="52" t="n">
        <v>287.78</v>
      </c>
      <c r="M372" s="52" t="n">
        <v>90</v>
      </c>
      <c r="N372" s="52" t="s">
        <v>15620</v>
      </c>
      <c r="O372" s="52" t="s">
        <v>79</v>
      </c>
      <c r="P372" s="52" t="s">
        <v>1427</v>
      </c>
      <c r="Q372" s="52" t="s">
        <v>10066</v>
      </c>
      <c r="R372" s="55" t="n">
        <f aca="false">IF(K372=0,0,ROUND((K372-L372)/K372*100,2))</f>
        <v>-244.4</v>
      </c>
      <c r="S372" s="55" t="n">
        <f aca="false">H372*K372</f>
        <v>501.36</v>
      </c>
    </row>
    <row r="373" customFormat="false" ht="15" hidden="false" customHeight="true" outlineLevel="0" collapsed="false">
      <c r="A373" s="56" t="s">
        <v>2431</v>
      </c>
      <c r="B373" s="56" t="s">
        <v>16208</v>
      </c>
      <c r="C373" s="56" t="s">
        <v>16074</v>
      </c>
      <c r="D373" s="56" t="s">
        <v>15628</v>
      </c>
      <c r="E373" s="56" t="s">
        <v>73</v>
      </c>
      <c r="F373" s="56" t="s">
        <v>15825</v>
      </c>
      <c r="G373" s="56" t="s">
        <v>15619</v>
      </c>
      <c r="H373" s="56" t="n">
        <v>6</v>
      </c>
      <c r="I373" s="56" t="n">
        <v>0.591</v>
      </c>
      <c r="J373" s="56" t="n">
        <v>3.662</v>
      </c>
      <c r="K373" s="56" t="n">
        <v>635.77</v>
      </c>
      <c r="L373" s="56" t="n">
        <v>592.44</v>
      </c>
      <c r="M373" s="56" t="n">
        <v>730</v>
      </c>
      <c r="N373" s="56" t="s">
        <v>15620</v>
      </c>
      <c r="O373" s="56" t="s">
        <v>80</v>
      </c>
      <c r="P373" s="56" t="s">
        <v>514</v>
      </c>
      <c r="Q373" s="56" t="s">
        <v>10066</v>
      </c>
      <c r="R373" s="55" t="n">
        <f aca="false">IF(K373=0,0,ROUND((K373-L373)/K373*100,2))</f>
        <v>6.82</v>
      </c>
      <c r="S373" s="55" t="n">
        <f aca="false">H373*K373</f>
        <v>3814.62</v>
      </c>
    </row>
    <row r="374" customFormat="false" ht="15" hidden="false" customHeight="true" outlineLevel="0" collapsed="false">
      <c r="A374" s="52" t="s">
        <v>6895</v>
      </c>
      <c r="B374" s="52" t="s">
        <v>16209</v>
      </c>
      <c r="C374" s="52" t="s">
        <v>16210</v>
      </c>
      <c r="D374" s="52" t="s">
        <v>15640</v>
      </c>
      <c r="E374" s="52" t="s">
        <v>71</v>
      </c>
      <c r="F374" s="52" t="s">
        <v>15651</v>
      </c>
      <c r="G374" s="52" t="s">
        <v>15614</v>
      </c>
      <c r="H374" s="52" t="n">
        <v>48</v>
      </c>
      <c r="I374" s="52" t="n">
        <v>2.623</v>
      </c>
      <c r="J374" s="52" t="n">
        <v>3.178</v>
      </c>
      <c r="K374" s="52" t="n">
        <v>502.16</v>
      </c>
      <c r="L374" s="52" t="n">
        <v>116.15</v>
      </c>
      <c r="M374" s="52" t="n">
        <v>180</v>
      </c>
      <c r="N374" s="52" t="s">
        <v>15620</v>
      </c>
      <c r="O374" s="52" t="s">
        <v>79</v>
      </c>
      <c r="P374" s="52" t="s">
        <v>935</v>
      </c>
      <c r="Q374" s="52" t="s">
        <v>10061</v>
      </c>
      <c r="R374" s="55" t="n">
        <f aca="false">IF(K374=0,0,ROUND((K374-L374)/K374*100,2))</f>
        <v>76.87</v>
      </c>
      <c r="S374" s="55" t="n">
        <f aca="false">H374*K374</f>
        <v>24103.68</v>
      </c>
    </row>
    <row r="375" customFormat="false" ht="15" hidden="false" customHeight="true" outlineLevel="0" collapsed="false">
      <c r="A375" s="56" t="s">
        <v>7016</v>
      </c>
      <c r="B375" s="56" t="s">
        <v>16211</v>
      </c>
      <c r="C375" s="56" t="s">
        <v>15809</v>
      </c>
      <c r="D375" s="56" t="s">
        <v>15612</v>
      </c>
      <c r="E375" s="56" t="s">
        <v>72</v>
      </c>
      <c r="F375" s="56" t="s">
        <v>15618</v>
      </c>
      <c r="G375" s="56" t="s">
        <v>15625</v>
      </c>
      <c r="H375" s="56" t="n">
        <v>12</v>
      </c>
      <c r="I375" s="56" t="n">
        <v>4.008</v>
      </c>
      <c r="J375" s="56" t="n">
        <v>4.995</v>
      </c>
      <c r="K375" s="56" t="n">
        <v>425.35</v>
      </c>
      <c r="L375" s="56" t="n">
        <v>206.94</v>
      </c>
      <c r="M375" s="56" t="n">
        <v>180</v>
      </c>
      <c r="N375" s="56" t="s">
        <v>15548</v>
      </c>
      <c r="O375" s="56" t="s">
        <v>80</v>
      </c>
      <c r="P375" s="56" t="s">
        <v>3043</v>
      </c>
      <c r="Q375" s="56" t="s">
        <v>10061</v>
      </c>
      <c r="R375" s="55" t="n">
        <f aca="false">IF(K375=0,0,ROUND((K375-L375)/K375*100,2))</f>
        <v>51.35</v>
      </c>
      <c r="S375" s="55" t="n">
        <f aca="false">H375*K375</f>
        <v>5104.2</v>
      </c>
    </row>
    <row r="376" customFormat="false" ht="15" hidden="false" customHeight="true" outlineLevel="0" collapsed="false">
      <c r="A376" s="52" t="s">
        <v>7354</v>
      </c>
      <c r="B376" s="52" t="s">
        <v>16212</v>
      </c>
      <c r="C376" s="52" t="s">
        <v>15743</v>
      </c>
      <c r="D376" s="52" t="s">
        <v>15660</v>
      </c>
      <c r="E376" s="52" t="s">
        <v>70</v>
      </c>
      <c r="F376" s="52" t="s">
        <v>15648</v>
      </c>
      <c r="G376" s="52" t="s">
        <v>15614</v>
      </c>
      <c r="H376" s="52" t="n">
        <v>24</v>
      </c>
      <c r="I376" s="52" t="n">
        <v>3.847</v>
      </c>
      <c r="J376" s="52" t="n">
        <v>0.613</v>
      </c>
      <c r="K376" s="52" t="n">
        <v>346.28</v>
      </c>
      <c r="L376" s="52" t="n">
        <v>243.67</v>
      </c>
      <c r="M376" s="52" t="n">
        <v>90</v>
      </c>
      <c r="N376" s="52" t="s">
        <v>15548</v>
      </c>
      <c r="O376" s="52" t="s">
        <v>78</v>
      </c>
      <c r="P376" s="52" t="s">
        <v>527</v>
      </c>
      <c r="Q376" s="52" t="s">
        <v>10061</v>
      </c>
      <c r="R376" s="55" t="n">
        <f aca="false">IF(K376=0,0,ROUND((K376-L376)/K376*100,2))</f>
        <v>29.63</v>
      </c>
      <c r="S376" s="55" t="n">
        <f aca="false">H376*K376</f>
        <v>8310.72</v>
      </c>
    </row>
    <row r="377" customFormat="false" ht="15" hidden="false" customHeight="true" outlineLevel="0" collapsed="false">
      <c r="A377" s="56" t="s">
        <v>6136</v>
      </c>
      <c r="B377" s="56" t="s">
        <v>16213</v>
      </c>
      <c r="C377" s="56" t="s">
        <v>15822</v>
      </c>
      <c r="D377" s="56" t="s">
        <v>15632</v>
      </c>
      <c r="E377" s="56" t="s">
        <v>69</v>
      </c>
      <c r="F377" s="56" t="s">
        <v>15712</v>
      </c>
      <c r="G377" s="56" t="s">
        <v>15619</v>
      </c>
      <c r="H377" s="56" t="n">
        <v>12</v>
      </c>
      <c r="I377" s="56" t="n">
        <v>3.155</v>
      </c>
      <c r="J377" s="56" t="n">
        <v>4.466</v>
      </c>
      <c r="K377" s="56" t="n">
        <v>545.69</v>
      </c>
      <c r="L377" s="56" t="n">
        <v>207.71</v>
      </c>
      <c r="M377" s="56" t="n">
        <v>730</v>
      </c>
      <c r="N377" s="56" t="s">
        <v>15620</v>
      </c>
      <c r="O377" s="56" t="s">
        <v>78</v>
      </c>
      <c r="P377" s="56" t="s">
        <v>5027</v>
      </c>
      <c r="Q377" s="56" t="s">
        <v>10061</v>
      </c>
      <c r="R377" s="55" t="n">
        <f aca="false">IF(K377=0,0,ROUND((K377-L377)/K377*100,2))</f>
        <v>61.94</v>
      </c>
      <c r="S377" s="55" t="n">
        <f aca="false">H377*K377</f>
        <v>6548.28</v>
      </c>
    </row>
    <row r="378" customFormat="false" ht="15" hidden="false" customHeight="true" outlineLevel="0" collapsed="false">
      <c r="A378" s="52" t="s">
        <v>2263</v>
      </c>
      <c r="B378" s="52" t="s">
        <v>16214</v>
      </c>
      <c r="C378" s="52" t="s">
        <v>16028</v>
      </c>
      <c r="D378" s="52" t="s">
        <v>15640</v>
      </c>
      <c r="E378" s="52" t="s">
        <v>71</v>
      </c>
      <c r="F378" s="52" t="s">
        <v>15651</v>
      </c>
      <c r="G378" s="52" t="s">
        <v>15625</v>
      </c>
      <c r="H378" s="52" t="n">
        <v>24</v>
      </c>
      <c r="I378" s="52" t="n">
        <v>4.008</v>
      </c>
      <c r="J378" s="52" t="n">
        <v>4.446</v>
      </c>
      <c r="K378" s="52" t="n">
        <v>366.17</v>
      </c>
      <c r="L378" s="52" t="n">
        <v>582.07</v>
      </c>
      <c r="M378" s="52" t="n">
        <v>365</v>
      </c>
      <c r="N378" s="52" t="s">
        <v>15548</v>
      </c>
      <c r="O378" s="52" t="s">
        <v>79</v>
      </c>
      <c r="P378" s="52" t="s">
        <v>394</v>
      </c>
      <c r="Q378" s="52" t="s">
        <v>10061</v>
      </c>
      <c r="R378" s="55" t="n">
        <f aca="false">IF(K378=0,0,ROUND((K378-L378)/K378*100,2))</f>
        <v>-58.96</v>
      </c>
      <c r="S378" s="55" t="n">
        <f aca="false">H378*K378</f>
        <v>8788.08</v>
      </c>
    </row>
    <row r="379" customFormat="false" ht="15" hidden="false" customHeight="true" outlineLevel="0" collapsed="false">
      <c r="A379" s="56" t="s">
        <v>547</v>
      </c>
      <c r="B379" s="56" t="s">
        <v>16215</v>
      </c>
      <c r="C379" s="56" t="s">
        <v>15751</v>
      </c>
      <c r="D379" s="56" t="s">
        <v>15640</v>
      </c>
      <c r="E379" s="56" t="s">
        <v>63</v>
      </c>
      <c r="F379" s="56" t="s">
        <v>15670</v>
      </c>
      <c r="G379" s="56" t="s">
        <v>15625</v>
      </c>
      <c r="H379" s="56" t="n">
        <v>24</v>
      </c>
      <c r="I379" s="56" t="n">
        <v>3.564</v>
      </c>
      <c r="J379" s="56" t="n">
        <v>1.394</v>
      </c>
      <c r="K379" s="56" t="n">
        <v>104.98</v>
      </c>
      <c r="L379" s="56" t="n">
        <v>527.46</v>
      </c>
      <c r="M379" s="56" t="n">
        <v>365</v>
      </c>
      <c r="N379" s="56" t="s">
        <v>15637</v>
      </c>
      <c r="O379" s="56" t="s">
        <v>79</v>
      </c>
      <c r="P379" s="56" t="s">
        <v>2787</v>
      </c>
      <c r="Q379" s="56" t="s">
        <v>10061</v>
      </c>
      <c r="R379" s="55" t="n">
        <f aca="false">IF(K379=0,0,ROUND((K379-L379)/K379*100,2))</f>
        <v>-402.44</v>
      </c>
      <c r="S379" s="55" t="n">
        <f aca="false">H379*K379</f>
        <v>2519.52</v>
      </c>
    </row>
    <row r="380" customFormat="false" ht="15" hidden="false" customHeight="true" outlineLevel="0" collapsed="false">
      <c r="A380" s="52" t="s">
        <v>6920</v>
      </c>
      <c r="B380" s="52" t="s">
        <v>16216</v>
      </c>
      <c r="C380" s="52" t="s">
        <v>15685</v>
      </c>
      <c r="D380" s="52" t="s">
        <v>15623</v>
      </c>
      <c r="E380" s="52" t="s">
        <v>70</v>
      </c>
      <c r="F380" s="52" t="s">
        <v>15667</v>
      </c>
      <c r="G380" s="52" t="s">
        <v>15625</v>
      </c>
      <c r="H380" s="52" t="n">
        <v>6</v>
      </c>
      <c r="I380" s="52" t="n">
        <v>2.247</v>
      </c>
      <c r="J380" s="52" t="n">
        <v>0.173</v>
      </c>
      <c r="K380" s="52" t="n">
        <v>492.53</v>
      </c>
      <c r="L380" s="52" t="n">
        <v>305.03</v>
      </c>
      <c r="M380" s="52" t="n">
        <v>180</v>
      </c>
      <c r="N380" s="52" t="s">
        <v>15637</v>
      </c>
      <c r="O380" s="52" t="s">
        <v>79</v>
      </c>
      <c r="P380" s="52" t="s">
        <v>1671</v>
      </c>
      <c r="Q380" s="52" t="s">
        <v>10061</v>
      </c>
      <c r="R380" s="55" t="n">
        <f aca="false">IF(K380=0,0,ROUND((K380-L380)/K380*100,2))</f>
        <v>38.07</v>
      </c>
      <c r="S380" s="55" t="n">
        <f aca="false">H380*K380</f>
        <v>2955.18</v>
      </c>
    </row>
    <row r="381" customFormat="false" ht="15" hidden="false" customHeight="true" outlineLevel="0" collapsed="false">
      <c r="A381" s="56" t="s">
        <v>6109</v>
      </c>
      <c r="B381" s="56" t="s">
        <v>16217</v>
      </c>
      <c r="C381" s="56" t="s">
        <v>15905</v>
      </c>
      <c r="D381" s="56" t="s">
        <v>15657</v>
      </c>
      <c r="E381" s="56" t="s">
        <v>65</v>
      </c>
      <c r="F381" s="56" t="s">
        <v>15654</v>
      </c>
      <c r="G381" s="56" t="s">
        <v>15619</v>
      </c>
      <c r="H381" s="56" t="n">
        <v>6</v>
      </c>
      <c r="I381" s="56" t="n">
        <v>2.324</v>
      </c>
      <c r="J381" s="56" t="n">
        <v>3.583</v>
      </c>
      <c r="K381" s="56" t="n">
        <v>531.38</v>
      </c>
      <c r="L381" s="56" t="n">
        <v>12.42</v>
      </c>
      <c r="M381" s="56" t="n">
        <v>90</v>
      </c>
      <c r="N381" s="56" t="s">
        <v>15620</v>
      </c>
      <c r="O381" s="56" t="s">
        <v>80</v>
      </c>
      <c r="P381" s="56" t="s">
        <v>3253</v>
      </c>
      <c r="Q381" s="56" t="s">
        <v>10061</v>
      </c>
      <c r="R381" s="55" t="n">
        <f aca="false">IF(K381=0,0,ROUND((K381-L381)/K381*100,2))</f>
        <v>97.66</v>
      </c>
      <c r="S381" s="55" t="n">
        <f aca="false">H381*K381</f>
        <v>3188.28</v>
      </c>
    </row>
    <row r="382" customFormat="false" ht="15" hidden="false" customHeight="true" outlineLevel="0" collapsed="false">
      <c r="A382" s="52" t="s">
        <v>2418</v>
      </c>
      <c r="B382" s="52" t="s">
        <v>16218</v>
      </c>
      <c r="C382" s="52" t="s">
        <v>15787</v>
      </c>
      <c r="D382" s="52" t="s">
        <v>15632</v>
      </c>
      <c r="E382" s="52" t="s">
        <v>72</v>
      </c>
      <c r="F382" s="52" t="s">
        <v>15613</v>
      </c>
      <c r="G382" s="52" t="s">
        <v>15614</v>
      </c>
      <c r="H382" s="52" t="n">
        <v>24</v>
      </c>
      <c r="I382" s="52" t="n">
        <v>3.212</v>
      </c>
      <c r="J382" s="52" t="n">
        <v>1.089</v>
      </c>
      <c r="K382" s="52" t="n">
        <v>216.34</v>
      </c>
      <c r="L382" s="52" t="n">
        <v>179.07</v>
      </c>
      <c r="M382" s="52" t="n">
        <v>365</v>
      </c>
      <c r="N382" s="52" t="s">
        <v>15637</v>
      </c>
      <c r="O382" s="52" t="s">
        <v>80</v>
      </c>
      <c r="P382" s="52" t="s">
        <v>492</v>
      </c>
      <c r="Q382" s="52" t="s">
        <v>10061</v>
      </c>
      <c r="R382" s="55" t="n">
        <f aca="false">IF(K382=0,0,ROUND((K382-L382)/K382*100,2))</f>
        <v>17.23</v>
      </c>
      <c r="S382" s="55" t="n">
        <f aca="false">H382*K382</f>
        <v>5192.16</v>
      </c>
    </row>
    <row r="383" customFormat="false" ht="15" hidden="false" customHeight="true" outlineLevel="0" collapsed="false">
      <c r="A383" s="56" t="s">
        <v>8200</v>
      </c>
      <c r="B383" s="56" t="s">
        <v>16219</v>
      </c>
      <c r="C383" s="56" t="s">
        <v>15897</v>
      </c>
      <c r="D383" s="56" t="s">
        <v>15623</v>
      </c>
      <c r="E383" s="56" t="s">
        <v>65</v>
      </c>
      <c r="F383" s="56" t="s">
        <v>15654</v>
      </c>
      <c r="G383" s="56" t="s">
        <v>15625</v>
      </c>
      <c r="H383" s="56" t="n">
        <v>6</v>
      </c>
      <c r="I383" s="56" t="n">
        <v>1.073</v>
      </c>
      <c r="J383" s="56" t="n">
        <v>1.784</v>
      </c>
      <c r="K383" s="56" t="n">
        <v>331.8</v>
      </c>
      <c r="L383" s="56" t="n">
        <v>93.52</v>
      </c>
      <c r="M383" s="56" t="n">
        <v>365</v>
      </c>
      <c r="N383" s="56" t="s">
        <v>15620</v>
      </c>
      <c r="O383" s="56" t="s">
        <v>78</v>
      </c>
      <c r="P383" s="56" t="s">
        <v>2453</v>
      </c>
      <c r="Q383" s="56" t="s">
        <v>10061</v>
      </c>
      <c r="R383" s="55" t="n">
        <f aca="false">IF(K383=0,0,ROUND((K383-L383)/K383*100,2))</f>
        <v>71.81</v>
      </c>
      <c r="S383" s="55" t="n">
        <f aca="false">H383*K383</f>
        <v>1990.8</v>
      </c>
    </row>
    <row r="384" customFormat="false" ht="15" hidden="false" customHeight="true" outlineLevel="0" collapsed="false">
      <c r="A384" s="52" t="s">
        <v>3970</v>
      </c>
      <c r="B384" s="52" t="s">
        <v>16220</v>
      </c>
      <c r="C384" s="52" t="s">
        <v>16221</v>
      </c>
      <c r="D384" s="52" t="s">
        <v>15660</v>
      </c>
      <c r="E384" s="52" t="s">
        <v>71</v>
      </c>
      <c r="F384" s="52" t="s">
        <v>15651</v>
      </c>
      <c r="G384" s="52" t="s">
        <v>15641</v>
      </c>
      <c r="H384" s="52" t="n">
        <v>12</v>
      </c>
      <c r="I384" s="52" t="n">
        <v>0.194</v>
      </c>
      <c r="J384" s="52" t="n">
        <v>4.521</v>
      </c>
      <c r="K384" s="52" t="n">
        <v>69.4</v>
      </c>
      <c r="L384" s="52" t="n">
        <v>236.32</v>
      </c>
      <c r="M384" s="52" t="n">
        <v>90</v>
      </c>
      <c r="N384" s="52" t="s">
        <v>15637</v>
      </c>
      <c r="O384" s="52" t="s">
        <v>79</v>
      </c>
      <c r="P384" s="52" t="s">
        <v>4559</v>
      </c>
      <c r="Q384" s="52" t="s">
        <v>10066</v>
      </c>
      <c r="R384" s="55" t="n">
        <f aca="false">IF(K384=0,0,ROUND((K384-L384)/K384*100,2))</f>
        <v>-240.52</v>
      </c>
      <c r="S384" s="55" t="n">
        <f aca="false">H384*K384</f>
        <v>832.8</v>
      </c>
    </row>
    <row r="385" customFormat="false" ht="15" hidden="false" customHeight="true" outlineLevel="0" collapsed="false">
      <c r="A385" s="56" t="s">
        <v>2806</v>
      </c>
      <c r="B385" s="56" t="s">
        <v>16222</v>
      </c>
      <c r="C385" s="56" t="s">
        <v>16223</v>
      </c>
      <c r="D385" s="56" t="s">
        <v>15640</v>
      </c>
      <c r="E385" s="56" t="s">
        <v>71</v>
      </c>
      <c r="F385" s="56" t="s">
        <v>15651</v>
      </c>
      <c r="G385" s="56" t="s">
        <v>15614</v>
      </c>
      <c r="H385" s="56" t="n">
        <v>6</v>
      </c>
      <c r="I385" s="56" t="n">
        <v>4.87</v>
      </c>
      <c r="J385" s="56" t="n">
        <v>3.791</v>
      </c>
      <c r="K385" s="56" t="n">
        <v>475.92</v>
      </c>
      <c r="L385" s="56" t="n">
        <v>87.76</v>
      </c>
      <c r="M385" s="56" t="n">
        <v>730</v>
      </c>
      <c r="N385" s="56" t="s">
        <v>15548</v>
      </c>
      <c r="O385" s="56" t="s">
        <v>79</v>
      </c>
      <c r="P385" s="56" t="s">
        <v>5238</v>
      </c>
      <c r="Q385" s="56" t="s">
        <v>10066</v>
      </c>
      <c r="R385" s="55" t="n">
        <f aca="false">IF(K385=0,0,ROUND((K385-L385)/K385*100,2))</f>
        <v>81.56</v>
      </c>
      <c r="S385" s="55" t="n">
        <f aca="false">H385*K385</f>
        <v>2855.52</v>
      </c>
    </row>
    <row r="386" customFormat="false" ht="15" hidden="false" customHeight="true" outlineLevel="0" collapsed="false">
      <c r="A386" s="52" t="s">
        <v>2943</v>
      </c>
      <c r="B386" s="52" t="s">
        <v>16224</v>
      </c>
      <c r="C386" s="52" t="s">
        <v>15707</v>
      </c>
      <c r="D386" s="52" t="s">
        <v>15632</v>
      </c>
      <c r="E386" s="52" t="s">
        <v>73</v>
      </c>
      <c r="F386" s="52" t="s">
        <v>15825</v>
      </c>
      <c r="G386" s="52" t="s">
        <v>15619</v>
      </c>
      <c r="H386" s="52" t="n">
        <v>24</v>
      </c>
      <c r="I386" s="52" t="n">
        <v>4.569</v>
      </c>
      <c r="J386" s="52" t="n">
        <v>1.991</v>
      </c>
      <c r="K386" s="52" t="n">
        <v>704.92</v>
      </c>
      <c r="L386" s="52" t="n">
        <v>402.46</v>
      </c>
      <c r="M386" s="52" t="n">
        <v>365</v>
      </c>
      <c r="N386" s="52" t="s">
        <v>15637</v>
      </c>
      <c r="O386" s="52" t="s">
        <v>79</v>
      </c>
      <c r="P386" s="52" t="s">
        <v>409</v>
      </c>
      <c r="Q386" s="52" t="s">
        <v>10061</v>
      </c>
      <c r="R386" s="55" t="n">
        <f aca="false">IF(K386=0,0,ROUND((K386-L386)/K386*100,2))</f>
        <v>42.91</v>
      </c>
      <c r="S386" s="55" t="n">
        <f aca="false">H386*K386</f>
        <v>16918.08</v>
      </c>
    </row>
    <row r="387" customFormat="false" ht="15" hidden="false" customHeight="true" outlineLevel="0" collapsed="false">
      <c r="A387" s="56" t="s">
        <v>6692</v>
      </c>
      <c r="B387" s="56" t="s">
        <v>16225</v>
      </c>
      <c r="C387" s="56" t="s">
        <v>15763</v>
      </c>
      <c r="D387" s="56" t="s">
        <v>15632</v>
      </c>
      <c r="E387" s="56" t="s">
        <v>70</v>
      </c>
      <c r="F387" s="56" t="s">
        <v>15691</v>
      </c>
      <c r="G387" s="56" t="s">
        <v>15641</v>
      </c>
      <c r="H387" s="56" t="n">
        <v>12</v>
      </c>
      <c r="I387" s="56" t="n">
        <v>1.447</v>
      </c>
      <c r="J387" s="56" t="n">
        <v>1.776</v>
      </c>
      <c r="K387" s="56" t="n">
        <v>582.61</v>
      </c>
      <c r="L387" s="56" t="n">
        <v>309.69</v>
      </c>
      <c r="M387" s="56" t="n">
        <v>730</v>
      </c>
      <c r="N387" s="56" t="s">
        <v>15620</v>
      </c>
      <c r="O387" s="56" t="s">
        <v>78</v>
      </c>
      <c r="P387" s="56" t="s">
        <v>7052</v>
      </c>
      <c r="Q387" s="56" t="s">
        <v>10061</v>
      </c>
      <c r="R387" s="55" t="n">
        <f aca="false">IF(K387=0,0,ROUND((K387-L387)/K387*100,2))</f>
        <v>46.84</v>
      </c>
      <c r="S387" s="55" t="n">
        <f aca="false">H387*K387</f>
        <v>6991.32</v>
      </c>
    </row>
    <row r="388" customFormat="false" ht="15" hidden="false" customHeight="true" outlineLevel="0" collapsed="false">
      <c r="A388" s="52" t="s">
        <v>3394</v>
      </c>
      <c r="B388" s="52" t="s">
        <v>16226</v>
      </c>
      <c r="C388" s="52" t="s">
        <v>15907</v>
      </c>
      <c r="D388" s="52" t="s">
        <v>15660</v>
      </c>
      <c r="E388" s="52" t="s">
        <v>69</v>
      </c>
      <c r="F388" s="52" t="s">
        <v>15644</v>
      </c>
      <c r="G388" s="52" t="s">
        <v>15641</v>
      </c>
      <c r="H388" s="52" t="n">
        <v>12</v>
      </c>
      <c r="I388" s="52" t="n">
        <v>2.762</v>
      </c>
      <c r="J388" s="52" t="n">
        <v>4.871</v>
      </c>
      <c r="K388" s="52" t="n">
        <v>395.76</v>
      </c>
      <c r="L388" s="52" t="n">
        <v>211.02</v>
      </c>
      <c r="M388" s="52" t="n">
        <v>730</v>
      </c>
      <c r="N388" s="52" t="s">
        <v>15637</v>
      </c>
      <c r="O388" s="52" t="s">
        <v>80</v>
      </c>
      <c r="P388" s="52" t="s">
        <v>1181</v>
      </c>
      <c r="Q388" s="52" t="s">
        <v>10061</v>
      </c>
      <c r="R388" s="55" t="n">
        <f aca="false">IF(K388=0,0,ROUND((K388-L388)/K388*100,2))</f>
        <v>46.68</v>
      </c>
      <c r="S388" s="55" t="n">
        <f aca="false">H388*K388</f>
        <v>4749.12</v>
      </c>
    </row>
    <row r="389" customFormat="false" ht="15" hidden="false" customHeight="true" outlineLevel="0" collapsed="false">
      <c r="A389" s="56" t="s">
        <v>9793</v>
      </c>
      <c r="B389" s="56" t="s">
        <v>16227</v>
      </c>
      <c r="C389" s="56" t="s">
        <v>16041</v>
      </c>
      <c r="D389" s="56" t="s">
        <v>15623</v>
      </c>
      <c r="E389" s="56" t="s">
        <v>70</v>
      </c>
      <c r="F389" s="56" t="s">
        <v>15667</v>
      </c>
      <c r="G389" s="56" t="s">
        <v>15641</v>
      </c>
      <c r="H389" s="56" t="n">
        <v>48</v>
      </c>
      <c r="I389" s="56" t="n">
        <v>1.661</v>
      </c>
      <c r="J389" s="56" t="n">
        <v>0.533</v>
      </c>
      <c r="K389" s="56" t="n">
        <v>455.87</v>
      </c>
      <c r="L389" s="56" t="n">
        <v>191.74</v>
      </c>
      <c r="M389" s="56" t="n">
        <v>730</v>
      </c>
      <c r="N389" s="56" t="s">
        <v>15548</v>
      </c>
      <c r="O389" s="56" t="s">
        <v>80</v>
      </c>
      <c r="P389" s="56" t="s">
        <v>3262</v>
      </c>
      <c r="Q389" s="56" t="s">
        <v>10066</v>
      </c>
      <c r="R389" s="55" t="n">
        <f aca="false">IF(K389=0,0,ROUND((K389-L389)/K389*100,2))</f>
        <v>57.94</v>
      </c>
      <c r="S389" s="55" t="n">
        <f aca="false">H389*K389</f>
        <v>21881.76</v>
      </c>
    </row>
    <row r="390" customFormat="false" ht="15" hidden="false" customHeight="true" outlineLevel="0" collapsed="false">
      <c r="A390" s="52" t="s">
        <v>8223</v>
      </c>
      <c r="B390" s="52" t="s">
        <v>16228</v>
      </c>
      <c r="C390" s="52" t="s">
        <v>15894</v>
      </c>
      <c r="D390" s="52" t="s">
        <v>15657</v>
      </c>
      <c r="E390" s="52" t="s">
        <v>69</v>
      </c>
      <c r="F390" s="52" t="s">
        <v>15644</v>
      </c>
      <c r="G390" s="52" t="s">
        <v>15625</v>
      </c>
      <c r="H390" s="52" t="n">
        <v>12</v>
      </c>
      <c r="I390" s="52" t="n">
        <v>4.094</v>
      </c>
      <c r="J390" s="52" t="n">
        <v>4.442</v>
      </c>
      <c r="K390" s="52" t="n">
        <v>904.29</v>
      </c>
      <c r="L390" s="52" t="n">
        <v>385.32</v>
      </c>
      <c r="M390" s="52" t="n">
        <v>90</v>
      </c>
      <c r="N390" s="52" t="s">
        <v>15548</v>
      </c>
      <c r="O390" s="52" t="s">
        <v>80</v>
      </c>
      <c r="P390" s="52" t="s">
        <v>464</v>
      </c>
      <c r="Q390" s="52" t="s">
        <v>10066</v>
      </c>
      <c r="R390" s="55" t="n">
        <f aca="false">IF(K390=0,0,ROUND((K390-L390)/K390*100,2))</f>
        <v>57.39</v>
      </c>
      <c r="S390" s="55" t="n">
        <f aca="false">H390*K390</f>
        <v>10851.48</v>
      </c>
    </row>
    <row r="391" customFormat="false" ht="15" hidden="false" customHeight="true" outlineLevel="0" collapsed="false">
      <c r="A391" s="56" t="s">
        <v>3726</v>
      </c>
      <c r="B391" s="56" t="s">
        <v>16229</v>
      </c>
      <c r="C391" s="56" t="s">
        <v>16009</v>
      </c>
      <c r="D391" s="56" t="s">
        <v>15628</v>
      </c>
      <c r="E391" s="56" t="s">
        <v>67</v>
      </c>
      <c r="F391" s="56" t="s">
        <v>15705</v>
      </c>
      <c r="G391" s="56" t="s">
        <v>15641</v>
      </c>
      <c r="H391" s="56" t="n">
        <v>12</v>
      </c>
      <c r="I391" s="56" t="n">
        <v>3.424</v>
      </c>
      <c r="J391" s="56" t="n">
        <v>1.617</v>
      </c>
      <c r="K391" s="56" t="n">
        <v>578.3</v>
      </c>
      <c r="L391" s="56" t="n">
        <v>548.79</v>
      </c>
      <c r="M391" s="56" t="n">
        <v>365</v>
      </c>
      <c r="N391" s="56" t="s">
        <v>15637</v>
      </c>
      <c r="O391" s="56" t="s">
        <v>80</v>
      </c>
      <c r="P391" s="56" t="s">
        <v>1294</v>
      </c>
      <c r="Q391" s="56" t="s">
        <v>10061</v>
      </c>
      <c r="R391" s="55" t="n">
        <f aca="false">IF(K391=0,0,ROUND((K391-L391)/K391*100,2))</f>
        <v>5.1</v>
      </c>
      <c r="S391" s="55" t="n">
        <f aca="false">H391*K391</f>
        <v>6939.6</v>
      </c>
    </row>
    <row r="392" customFormat="false" ht="15" hidden="false" customHeight="true" outlineLevel="0" collapsed="false">
      <c r="A392" s="52" t="s">
        <v>6143</v>
      </c>
      <c r="B392" s="52" t="s">
        <v>16230</v>
      </c>
      <c r="C392" s="52" t="s">
        <v>16231</v>
      </c>
      <c r="D392" s="52" t="s">
        <v>15640</v>
      </c>
      <c r="E392" s="52" t="s">
        <v>72</v>
      </c>
      <c r="F392" s="52" t="s">
        <v>15613</v>
      </c>
      <c r="G392" s="52" t="s">
        <v>15641</v>
      </c>
      <c r="H392" s="52" t="n">
        <v>24</v>
      </c>
      <c r="I392" s="52" t="n">
        <v>0.359</v>
      </c>
      <c r="J392" s="52" t="n">
        <v>4.51</v>
      </c>
      <c r="K392" s="52" t="n">
        <v>967.57</v>
      </c>
      <c r="L392" s="52" t="n">
        <v>10.5</v>
      </c>
      <c r="M392" s="52" t="n">
        <v>365</v>
      </c>
      <c r="N392" s="52" t="s">
        <v>15548</v>
      </c>
      <c r="O392" s="52" t="s">
        <v>79</v>
      </c>
      <c r="P392" s="52" t="s">
        <v>1077</v>
      </c>
      <c r="Q392" s="52" t="s">
        <v>10061</v>
      </c>
      <c r="R392" s="55" t="n">
        <f aca="false">IF(K392=0,0,ROUND((K392-L392)/K392*100,2))</f>
        <v>98.91</v>
      </c>
      <c r="S392" s="55" t="n">
        <f aca="false">H392*K392</f>
        <v>23221.68</v>
      </c>
    </row>
    <row r="393" customFormat="false" ht="15" hidden="false" customHeight="true" outlineLevel="0" collapsed="false">
      <c r="A393" s="56" t="s">
        <v>8285</v>
      </c>
      <c r="B393" s="56" t="s">
        <v>16232</v>
      </c>
      <c r="C393" s="56" t="s">
        <v>16233</v>
      </c>
      <c r="D393" s="56" t="s">
        <v>15675</v>
      </c>
      <c r="E393" s="56" t="s">
        <v>63</v>
      </c>
      <c r="F393" s="56" t="s">
        <v>15636</v>
      </c>
      <c r="G393" s="56" t="s">
        <v>15614</v>
      </c>
      <c r="H393" s="56" t="n">
        <v>48</v>
      </c>
      <c r="I393" s="56" t="n">
        <v>2.06</v>
      </c>
      <c r="J393" s="56" t="n">
        <v>2.204</v>
      </c>
      <c r="K393" s="56" t="n">
        <v>226.78</v>
      </c>
      <c r="L393" s="56" t="n">
        <v>112.31</v>
      </c>
      <c r="M393" s="56" t="n">
        <v>180</v>
      </c>
      <c r="N393" s="56" t="s">
        <v>15548</v>
      </c>
      <c r="O393" s="56" t="s">
        <v>80</v>
      </c>
      <c r="P393" s="56" t="s">
        <v>2413</v>
      </c>
      <c r="Q393" s="56" t="s">
        <v>10061</v>
      </c>
      <c r="R393" s="55" t="n">
        <f aca="false">IF(K393=0,0,ROUND((K393-L393)/K393*100,2))</f>
        <v>50.48</v>
      </c>
      <c r="S393" s="55" t="n">
        <f aca="false">H393*K393</f>
        <v>10885.44</v>
      </c>
    </row>
    <row r="394" customFormat="false" ht="15" hidden="false" customHeight="true" outlineLevel="0" collapsed="false">
      <c r="A394" s="52" t="s">
        <v>3269</v>
      </c>
      <c r="B394" s="52" t="s">
        <v>16234</v>
      </c>
      <c r="C394" s="52" t="s">
        <v>16235</v>
      </c>
      <c r="D394" s="52" t="s">
        <v>15675</v>
      </c>
      <c r="E394" s="52" t="s">
        <v>65</v>
      </c>
      <c r="F394" s="52" t="s">
        <v>15654</v>
      </c>
      <c r="G394" s="52" t="s">
        <v>15619</v>
      </c>
      <c r="H394" s="52" t="n">
        <v>6</v>
      </c>
      <c r="I394" s="52" t="n">
        <v>0.405</v>
      </c>
      <c r="J394" s="52" t="n">
        <v>0.128</v>
      </c>
      <c r="K394" s="52" t="n">
        <v>726.19</v>
      </c>
      <c r="L394" s="52" t="n">
        <v>297.15</v>
      </c>
      <c r="M394" s="52" t="n">
        <v>730</v>
      </c>
      <c r="N394" s="52" t="s">
        <v>15548</v>
      </c>
      <c r="O394" s="52" t="s">
        <v>78</v>
      </c>
      <c r="P394" s="52" t="s">
        <v>2439</v>
      </c>
      <c r="Q394" s="52" t="s">
        <v>10066</v>
      </c>
      <c r="R394" s="55" t="n">
        <f aca="false">IF(K394=0,0,ROUND((K394-L394)/K394*100,2))</f>
        <v>59.08</v>
      </c>
      <c r="S394" s="55" t="n">
        <f aca="false">H394*K394</f>
        <v>4357.14</v>
      </c>
    </row>
    <row r="395" customFormat="false" ht="15" hidden="false" customHeight="true" outlineLevel="0" collapsed="false">
      <c r="A395" s="56" t="s">
        <v>366</v>
      </c>
      <c r="B395" s="56" t="s">
        <v>16236</v>
      </c>
      <c r="C395" s="56" t="s">
        <v>16237</v>
      </c>
      <c r="D395" s="56" t="s">
        <v>15632</v>
      </c>
      <c r="E395" s="56" t="s">
        <v>63</v>
      </c>
      <c r="F395" s="56" t="s">
        <v>15670</v>
      </c>
      <c r="G395" s="56" t="s">
        <v>15619</v>
      </c>
      <c r="H395" s="56" t="n">
        <v>48</v>
      </c>
      <c r="I395" s="56" t="n">
        <v>2.783</v>
      </c>
      <c r="J395" s="56" t="n">
        <v>2.278</v>
      </c>
      <c r="K395" s="56" t="n">
        <v>367.85</v>
      </c>
      <c r="L395" s="56" t="n">
        <v>119.62</v>
      </c>
      <c r="M395" s="56" t="n">
        <v>90</v>
      </c>
      <c r="N395" s="56" t="s">
        <v>15620</v>
      </c>
      <c r="O395" s="56" t="s">
        <v>79</v>
      </c>
      <c r="P395" s="56" t="s">
        <v>3872</v>
      </c>
      <c r="Q395" s="56" t="s">
        <v>10061</v>
      </c>
      <c r="R395" s="55" t="n">
        <f aca="false">IF(K395=0,0,ROUND((K395-L395)/K395*100,2))</f>
        <v>67.48</v>
      </c>
      <c r="S395" s="55" t="n">
        <f aca="false">H395*K395</f>
        <v>17656.8</v>
      </c>
    </row>
    <row r="396" customFormat="false" ht="15" hidden="false" customHeight="true" outlineLevel="0" collapsed="false">
      <c r="A396" s="52" t="s">
        <v>612</v>
      </c>
      <c r="B396" s="52" t="s">
        <v>16238</v>
      </c>
      <c r="C396" s="52" t="s">
        <v>16239</v>
      </c>
      <c r="D396" s="52" t="s">
        <v>15675</v>
      </c>
      <c r="E396" s="52" t="s">
        <v>71</v>
      </c>
      <c r="F396" s="52" t="s">
        <v>15775</v>
      </c>
      <c r="G396" s="52" t="s">
        <v>15625</v>
      </c>
      <c r="H396" s="52" t="n">
        <v>48</v>
      </c>
      <c r="I396" s="52" t="n">
        <v>3.539</v>
      </c>
      <c r="J396" s="52" t="n">
        <v>0.61</v>
      </c>
      <c r="K396" s="52" t="n">
        <v>491.42</v>
      </c>
      <c r="L396" s="52" t="n">
        <v>417.39</v>
      </c>
      <c r="M396" s="52" t="n">
        <v>180</v>
      </c>
      <c r="N396" s="52" t="s">
        <v>15620</v>
      </c>
      <c r="O396" s="52" t="s">
        <v>80</v>
      </c>
      <c r="P396" s="52" t="s">
        <v>1698</v>
      </c>
      <c r="Q396" s="52" t="s">
        <v>10061</v>
      </c>
      <c r="R396" s="55" t="n">
        <f aca="false">IF(K396=0,0,ROUND((K396-L396)/K396*100,2))</f>
        <v>15.06</v>
      </c>
      <c r="S396" s="55" t="n">
        <f aca="false">H396*K396</f>
        <v>23588.16</v>
      </c>
    </row>
    <row r="397" customFormat="false" ht="15" hidden="false" customHeight="true" outlineLevel="0" collapsed="false">
      <c r="A397" s="56" t="s">
        <v>2057</v>
      </c>
      <c r="B397" s="56" t="s">
        <v>16240</v>
      </c>
      <c r="C397" s="56" t="s">
        <v>15796</v>
      </c>
      <c r="D397" s="56" t="s">
        <v>15632</v>
      </c>
      <c r="E397" s="56" t="s">
        <v>70</v>
      </c>
      <c r="F397" s="56" t="s">
        <v>15667</v>
      </c>
      <c r="G397" s="56" t="s">
        <v>15625</v>
      </c>
      <c r="H397" s="56" t="n">
        <v>48</v>
      </c>
      <c r="I397" s="56" t="n">
        <v>3.172</v>
      </c>
      <c r="J397" s="56" t="n">
        <v>3.335</v>
      </c>
      <c r="K397" s="56" t="n">
        <v>674.67</v>
      </c>
      <c r="L397" s="56" t="n">
        <v>413.6</v>
      </c>
      <c r="M397" s="56" t="n">
        <v>365</v>
      </c>
      <c r="N397" s="56" t="s">
        <v>15620</v>
      </c>
      <c r="O397" s="56" t="s">
        <v>78</v>
      </c>
      <c r="P397" s="56" t="s">
        <v>6807</v>
      </c>
      <c r="Q397" s="56" t="s">
        <v>10061</v>
      </c>
      <c r="R397" s="55" t="n">
        <f aca="false">IF(K397=0,0,ROUND((K397-L397)/K397*100,2))</f>
        <v>38.7</v>
      </c>
      <c r="S397" s="55" t="n">
        <f aca="false">H397*K397</f>
        <v>32384.16</v>
      </c>
    </row>
    <row r="398" customFormat="false" ht="15" hidden="false" customHeight="true" outlineLevel="0" collapsed="false">
      <c r="A398" s="52" t="s">
        <v>3095</v>
      </c>
      <c r="B398" s="52" t="s">
        <v>16241</v>
      </c>
      <c r="C398" s="52" t="s">
        <v>15796</v>
      </c>
      <c r="D398" s="52" t="s">
        <v>15632</v>
      </c>
      <c r="E398" s="52" t="s">
        <v>69</v>
      </c>
      <c r="F398" s="52" t="s">
        <v>15661</v>
      </c>
      <c r="G398" s="52" t="s">
        <v>15641</v>
      </c>
      <c r="H398" s="52" t="n">
        <v>24</v>
      </c>
      <c r="I398" s="52" t="n">
        <v>2.134</v>
      </c>
      <c r="J398" s="52" t="n">
        <v>4.805</v>
      </c>
      <c r="K398" s="52" t="n">
        <v>801.46</v>
      </c>
      <c r="L398" s="52" t="n">
        <v>180.63</v>
      </c>
      <c r="M398" s="52" t="n">
        <v>90</v>
      </c>
      <c r="N398" s="52" t="s">
        <v>15620</v>
      </c>
      <c r="O398" s="52" t="s">
        <v>80</v>
      </c>
      <c r="P398" s="52" t="s">
        <v>4196</v>
      </c>
      <c r="Q398" s="52" t="s">
        <v>10061</v>
      </c>
      <c r="R398" s="55" t="n">
        <f aca="false">IF(K398=0,0,ROUND((K398-L398)/K398*100,2))</f>
        <v>77.46</v>
      </c>
      <c r="S398" s="55" t="n">
        <f aca="false">H398*K398</f>
        <v>19235.04</v>
      </c>
    </row>
    <row r="399" customFormat="false" ht="15" hidden="false" customHeight="true" outlineLevel="0" collapsed="false">
      <c r="A399" s="56" t="s">
        <v>7892</v>
      </c>
      <c r="B399" s="56" t="s">
        <v>16242</v>
      </c>
      <c r="C399" s="56" t="s">
        <v>16243</v>
      </c>
      <c r="D399" s="56" t="s">
        <v>15664</v>
      </c>
      <c r="E399" s="56" t="s">
        <v>69</v>
      </c>
      <c r="F399" s="56" t="s">
        <v>15661</v>
      </c>
      <c r="G399" s="56" t="s">
        <v>15619</v>
      </c>
      <c r="H399" s="56" t="n">
        <v>6</v>
      </c>
      <c r="I399" s="56" t="n">
        <v>3.299</v>
      </c>
      <c r="J399" s="56" t="n">
        <v>1.494</v>
      </c>
      <c r="K399" s="56" t="n">
        <v>741.9</v>
      </c>
      <c r="L399" s="56" t="n">
        <v>26.11</v>
      </c>
      <c r="M399" s="56" t="n">
        <v>730</v>
      </c>
      <c r="N399" s="56" t="s">
        <v>15548</v>
      </c>
      <c r="O399" s="56" t="s">
        <v>78</v>
      </c>
      <c r="P399" s="56" t="s">
        <v>585</v>
      </c>
      <c r="Q399" s="56" t="s">
        <v>10061</v>
      </c>
      <c r="R399" s="55" t="n">
        <f aca="false">IF(K399=0,0,ROUND((K399-L399)/K399*100,2))</f>
        <v>96.48</v>
      </c>
      <c r="S399" s="55" t="n">
        <f aca="false">H399*K399</f>
        <v>4451.4</v>
      </c>
    </row>
    <row r="400" customFormat="false" ht="15" hidden="false" customHeight="true" outlineLevel="0" collapsed="false">
      <c r="A400" s="52" t="s">
        <v>8948</v>
      </c>
      <c r="B400" s="52" t="s">
        <v>16244</v>
      </c>
      <c r="C400" s="52" t="s">
        <v>15677</v>
      </c>
      <c r="D400" s="52" t="s">
        <v>15660</v>
      </c>
      <c r="E400" s="52" t="s">
        <v>67</v>
      </c>
      <c r="F400" s="52" t="s">
        <v>15694</v>
      </c>
      <c r="G400" s="52" t="s">
        <v>15614</v>
      </c>
      <c r="H400" s="52" t="n">
        <v>24</v>
      </c>
      <c r="I400" s="52" t="n">
        <v>0.12</v>
      </c>
      <c r="J400" s="52" t="n">
        <v>0.602</v>
      </c>
      <c r="K400" s="52" t="n">
        <v>190.95</v>
      </c>
      <c r="L400" s="52" t="n">
        <v>359.14</v>
      </c>
      <c r="M400" s="52" t="n">
        <v>180</v>
      </c>
      <c r="N400" s="52" t="s">
        <v>15620</v>
      </c>
      <c r="O400" s="52" t="s">
        <v>79</v>
      </c>
      <c r="P400" s="52" t="s">
        <v>2481</v>
      </c>
      <c r="Q400" s="52" t="s">
        <v>10061</v>
      </c>
      <c r="R400" s="55" t="n">
        <f aca="false">IF(K400=0,0,ROUND((K400-L400)/K400*100,2))</f>
        <v>-88.08</v>
      </c>
      <c r="S400" s="55" t="n">
        <f aca="false">H400*K400</f>
        <v>4582.8</v>
      </c>
    </row>
    <row r="401" customFormat="false" ht="15" hidden="false" customHeight="true" outlineLevel="0" collapsed="false">
      <c r="A401" s="56" t="s">
        <v>6701</v>
      </c>
      <c r="B401" s="56" t="s">
        <v>16245</v>
      </c>
      <c r="C401" s="56" t="s">
        <v>15736</v>
      </c>
      <c r="D401" s="56" t="s">
        <v>15660</v>
      </c>
      <c r="E401" s="56" t="s">
        <v>73</v>
      </c>
      <c r="F401" s="56" t="s">
        <v>15825</v>
      </c>
      <c r="G401" s="56" t="s">
        <v>15619</v>
      </c>
      <c r="H401" s="56" t="n">
        <v>6</v>
      </c>
      <c r="I401" s="56" t="n">
        <v>1.747</v>
      </c>
      <c r="J401" s="56" t="n">
        <v>0.468</v>
      </c>
      <c r="K401" s="56" t="n">
        <v>162.02</v>
      </c>
      <c r="L401" s="56" t="n">
        <v>561.03</v>
      </c>
      <c r="M401" s="56" t="n">
        <v>180</v>
      </c>
      <c r="N401" s="56" t="s">
        <v>15637</v>
      </c>
      <c r="O401" s="56" t="s">
        <v>79</v>
      </c>
      <c r="P401" s="56" t="s">
        <v>535</v>
      </c>
      <c r="Q401" s="56" t="s">
        <v>10061</v>
      </c>
      <c r="R401" s="55" t="n">
        <f aca="false">IF(K401=0,0,ROUND((K401-L401)/K401*100,2))</f>
        <v>-246.27</v>
      </c>
      <c r="S401" s="55" t="n">
        <f aca="false">H401*K401</f>
        <v>972.12</v>
      </c>
    </row>
    <row r="402" customFormat="false" ht="15" hidden="false" customHeight="true" outlineLevel="0" collapsed="false">
      <c r="A402" s="52" t="s">
        <v>3827</v>
      </c>
      <c r="B402" s="52" t="s">
        <v>16246</v>
      </c>
      <c r="C402" s="52" t="s">
        <v>16247</v>
      </c>
      <c r="D402" s="52" t="s">
        <v>15632</v>
      </c>
      <c r="E402" s="52" t="s">
        <v>65</v>
      </c>
      <c r="F402" s="52" t="s">
        <v>15654</v>
      </c>
      <c r="G402" s="52" t="s">
        <v>15614</v>
      </c>
      <c r="H402" s="52" t="n">
        <v>24</v>
      </c>
      <c r="I402" s="52" t="n">
        <v>3.79</v>
      </c>
      <c r="J402" s="52" t="n">
        <v>0.624</v>
      </c>
      <c r="K402" s="52" t="n">
        <v>184.08</v>
      </c>
      <c r="L402" s="52" t="n">
        <v>245.26</v>
      </c>
      <c r="M402" s="52" t="n">
        <v>365</v>
      </c>
      <c r="N402" s="52" t="s">
        <v>15637</v>
      </c>
      <c r="O402" s="52" t="s">
        <v>80</v>
      </c>
      <c r="P402" s="52" t="s">
        <v>4307</v>
      </c>
      <c r="Q402" s="52" t="s">
        <v>10061</v>
      </c>
      <c r="R402" s="55" t="n">
        <f aca="false">IF(K402=0,0,ROUND((K402-L402)/K402*100,2))</f>
        <v>-33.24</v>
      </c>
      <c r="S402" s="55" t="n">
        <f aca="false">H402*K402</f>
        <v>4417.92</v>
      </c>
    </row>
    <row r="403" customFormat="false" ht="15" hidden="false" customHeight="true" outlineLevel="0" collapsed="false">
      <c r="A403" s="56" t="s">
        <v>4999</v>
      </c>
      <c r="B403" s="56" t="s">
        <v>16248</v>
      </c>
      <c r="C403" s="56" t="s">
        <v>15962</v>
      </c>
      <c r="D403" s="56" t="s">
        <v>15675</v>
      </c>
      <c r="E403" s="56" t="s">
        <v>63</v>
      </c>
      <c r="F403" s="56" t="s">
        <v>15683</v>
      </c>
      <c r="G403" s="56" t="s">
        <v>15614</v>
      </c>
      <c r="H403" s="56" t="n">
        <v>48</v>
      </c>
      <c r="I403" s="56" t="n">
        <v>0.109</v>
      </c>
      <c r="J403" s="56" t="n">
        <v>4.64</v>
      </c>
      <c r="K403" s="56" t="n">
        <v>459.4</v>
      </c>
      <c r="L403" s="56" t="n">
        <v>410.31</v>
      </c>
      <c r="M403" s="56" t="n">
        <v>90</v>
      </c>
      <c r="N403" s="56" t="s">
        <v>15548</v>
      </c>
      <c r="O403" s="56" t="s">
        <v>80</v>
      </c>
      <c r="P403" s="56" t="s">
        <v>2773</v>
      </c>
      <c r="Q403" s="56" t="s">
        <v>10066</v>
      </c>
      <c r="R403" s="55" t="n">
        <f aca="false">IF(K403=0,0,ROUND((K403-L403)/K403*100,2))</f>
        <v>10.69</v>
      </c>
      <c r="S403" s="55" t="n">
        <f aca="false">H403*K403</f>
        <v>22051.2</v>
      </c>
    </row>
    <row r="404" customFormat="false" ht="15" hidden="false" customHeight="true" outlineLevel="0" collapsed="false">
      <c r="A404" s="52" t="s">
        <v>660</v>
      </c>
      <c r="B404" s="52" t="s">
        <v>16249</v>
      </c>
      <c r="C404" s="52" t="s">
        <v>15824</v>
      </c>
      <c r="D404" s="52" t="s">
        <v>15640</v>
      </c>
      <c r="E404" s="52" t="s">
        <v>67</v>
      </c>
      <c r="F404" s="52" t="s">
        <v>15694</v>
      </c>
      <c r="G404" s="52" t="s">
        <v>15614</v>
      </c>
      <c r="H404" s="52" t="n">
        <v>6</v>
      </c>
      <c r="I404" s="52" t="n">
        <v>1.314</v>
      </c>
      <c r="J404" s="52" t="n">
        <v>2.942</v>
      </c>
      <c r="K404" s="52" t="n">
        <v>471.43</v>
      </c>
      <c r="L404" s="52" t="n">
        <v>408.42</v>
      </c>
      <c r="M404" s="52" t="n">
        <v>180</v>
      </c>
      <c r="N404" s="52" t="s">
        <v>15620</v>
      </c>
      <c r="O404" s="52" t="s">
        <v>80</v>
      </c>
      <c r="P404" s="52" t="s">
        <v>936</v>
      </c>
      <c r="Q404" s="52" t="s">
        <v>10061</v>
      </c>
      <c r="R404" s="55" t="n">
        <f aca="false">IF(K404=0,0,ROUND((K404-L404)/K404*100,2))</f>
        <v>13.37</v>
      </c>
      <c r="S404" s="55" t="n">
        <f aca="false">H404*K404</f>
        <v>2828.58</v>
      </c>
    </row>
    <row r="405" customFormat="false" ht="15" hidden="false" customHeight="true" outlineLevel="0" collapsed="false">
      <c r="A405" s="56" t="s">
        <v>12464</v>
      </c>
      <c r="B405" s="56" t="s">
        <v>16250</v>
      </c>
      <c r="C405" s="56" t="s">
        <v>15885</v>
      </c>
      <c r="D405" s="56" t="s">
        <v>15623</v>
      </c>
      <c r="E405" s="56" t="s">
        <v>71</v>
      </c>
      <c r="F405" s="56" t="s">
        <v>15775</v>
      </c>
      <c r="G405" s="56" t="s">
        <v>15625</v>
      </c>
      <c r="H405" s="56" t="n">
        <v>6</v>
      </c>
      <c r="I405" s="56" t="n">
        <v>4.167</v>
      </c>
      <c r="J405" s="56" t="n">
        <v>0.109</v>
      </c>
      <c r="K405" s="56" t="n">
        <v>115.65</v>
      </c>
      <c r="L405" s="56" t="n">
        <v>71.31</v>
      </c>
      <c r="M405" s="56" t="n">
        <v>730</v>
      </c>
      <c r="N405" s="56" t="s">
        <v>15637</v>
      </c>
      <c r="O405" s="56" t="s">
        <v>78</v>
      </c>
      <c r="P405" s="56" t="s">
        <v>2081</v>
      </c>
      <c r="Q405" s="56" t="s">
        <v>10061</v>
      </c>
      <c r="R405" s="55" t="n">
        <f aca="false">IF(K405=0,0,ROUND((K405-L405)/K405*100,2))</f>
        <v>38.34</v>
      </c>
      <c r="S405" s="55" t="n">
        <f aca="false">H405*K405</f>
        <v>693.9</v>
      </c>
    </row>
    <row r="406" customFormat="false" ht="15" hidden="false" customHeight="true" outlineLevel="0" collapsed="false">
      <c r="A406" s="52" t="s">
        <v>1453</v>
      </c>
      <c r="B406" s="52" t="s">
        <v>16251</v>
      </c>
      <c r="C406" s="52" t="s">
        <v>16151</v>
      </c>
      <c r="D406" s="52" t="s">
        <v>15617</v>
      </c>
      <c r="E406" s="52" t="s">
        <v>72</v>
      </c>
      <c r="F406" s="52" t="s">
        <v>15613</v>
      </c>
      <c r="G406" s="52" t="s">
        <v>15625</v>
      </c>
      <c r="H406" s="52" t="n">
        <v>12</v>
      </c>
      <c r="I406" s="52" t="n">
        <v>4.755</v>
      </c>
      <c r="J406" s="52" t="n">
        <v>3.209</v>
      </c>
      <c r="K406" s="52" t="n">
        <v>713.21</v>
      </c>
      <c r="L406" s="52" t="n">
        <v>80.79</v>
      </c>
      <c r="M406" s="52" t="n">
        <v>180</v>
      </c>
      <c r="N406" s="52" t="s">
        <v>15637</v>
      </c>
      <c r="O406" s="52" t="s">
        <v>80</v>
      </c>
      <c r="P406" s="52" t="s">
        <v>1599</v>
      </c>
      <c r="Q406" s="52" t="s">
        <v>10061</v>
      </c>
      <c r="R406" s="55" t="n">
        <f aca="false">IF(K406=0,0,ROUND((K406-L406)/K406*100,2))</f>
        <v>88.67</v>
      </c>
      <c r="S406" s="55" t="n">
        <f aca="false">H406*K406</f>
        <v>8558.52</v>
      </c>
    </row>
    <row r="407" customFormat="false" ht="15" hidden="false" customHeight="true" outlineLevel="0" collapsed="false">
      <c r="A407" s="56" t="s">
        <v>681</v>
      </c>
      <c r="B407" s="56" t="s">
        <v>16252</v>
      </c>
      <c r="C407" s="56" t="s">
        <v>16253</v>
      </c>
      <c r="D407" s="56" t="s">
        <v>15623</v>
      </c>
      <c r="E407" s="56" t="s">
        <v>67</v>
      </c>
      <c r="F407" s="56" t="s">
        <v>15629</v>
      </c>
      <c r="G407" s="56" t="s">
        <v>15641</v>
      </c>
      <c r="H407" s="56" t="n">
        <v>6</v>
      </c>
      <c r="I407" s="56" t="n">
        <v>3.212</v>
      </c>
      <c r="J407" s="56" t="n">
        <v>4.617</v>
      </c>
      <c r="K407" s="56" t="n">
        <v>290.58</v>
      </c>
      <c r="L407" s="56" t="n">
        <v>261.92</v>
      </c>
      <c r="M407" s="56" t="n">
        <v>365</v>
      </c>
      <c r="N407" s="56" t="s">
        <v>15637</v>
      </c>
      <c r="O407" s="56" t="s">
        <v>78</v>
      </c>
      <c r="P407" s="56" t="s">
        <v>1251</v>
      </c>
      <c r="Q407" s="56" t="s">
        <v>10061</v>
      </c>
      <c r="R407" s="55" t="n">
        <f aca="false">IF(K407=0,0,ROUND((K407-L407)/K407*100,2))</f>
        <v>9.86</v>
      </c>
      <c r="S407" s="55" t="n">
        <f aca="false">H407*K407</f>
        <v>1743.48</v>
      </c>
    </row>
    <row r="408" customFormat="false" ht="15" hidden="false" customHeight="true" outlineLevel="0" collapsed="false">
      <c r="A408" s="52" t="s">
        <v>1966</v>
      </c>
      <c r="B408" s="52" t="s">
        <v>16254</v>
      </c>
      <c r="C408" s="52" t="s">
        <v>15811</v>
      </c>
      <c r="D408" s="52" t="s">
        <v>15664</v>
      </c>
      <c r="E408" s="52" t="s">
        <v>63</v>
      </c>
      <c r="F408" s="52" t="s">
        <v>15683</v>
      </c>
      <c r="G408" s="52" t="s">
        <v>15614</v>
      </c>
      <c r="H408" s="52" t="n">
        <v>24</v>
      </c>
      <c r="I408" s="52" t="n">
        <v>4.78</v>
      </c>
      <c r="J408" s="52" t="n">
        <v>1.36</v>
      </c>
      <c r="K408" s="52" t="n">
        <v>451.32</v>
      </c>
      <c r="L408" s="52" t="n">
        <v>300.12</v>
      </c>
      <c r="M408" s="52" t="n">
        <v>180</v>
      </c>
      <c r="N408" s="52" t="s">
        <v>15620</v>
      </c>
      <c r="O408" s="52" t="s">
        <v>79</v>
      </c>
      <c r="P408" s="52" t="s">
        <v>6885</v>
      </c>
      <c r="Q408" s="52" t="s">
        <v>10066</v>
      </c>
      <c r="R408" s="55" t="n">
        <f aca="false">IF(K408=0,0,ROUND((K408-L408)/K408*100,2))</f>
        <v>33.5</v>
      </c>
      <c r="S408" s="55" t="n">
        <f aca="false">H408*K408</f>
        <v>10831.68</v>
      </c>
    </row>
    <row r="409" customFormat="false" ht="15" hidden="false" customHeight="true" outlineLevel="0" collapsed="false">
      <c r="A409" s="56" t="s">
        <v>2002</v>
      </c>
      <c r="B409" s="56" t="s">
        <v>16255</v>
      </c>
      <c r="C409" s="56" t="s">
        <v>16256</v>
      </c>
      <c r="D409" s="56" t="s">
        <v>15612</v>
      </c>
      <c r="E409" s="56" t="s">
        <v>65</v>
      </c>
      <c r="F409" s="56" t="s">
        <v>15654</v>
      </c>
      <c r="G409" s="56" t="s">
        <v>15641</v>
      </c>
      <c r="H409" s="56" t="n">
        <v>6</v>
      </c>
      <c r="I409" s="56" t="n">
        <v>4.567</v>
      </c>
      <c r="J409" s="56" t="n">
        <v>3.591</v>
      </c>
      <c r="K409" s="56" t="n">
        <v>121.12</v>
      </c>
      <c r="L409" s="56" t="n">
        <v>53.02</v>
      </c>
      <c r="M409" s="56" t="n">
        <v>365</v>
      </c>
      <c r="N409" s="56" t="s">
        <v>15637</v>
      </c>
      <c r="O409" s="56" t="s">
        <v>78</v>
      </c>
      <c r="P409" s="56" t="s">
        <v>6140</v>
      </c>
      <c r="Q409" s="56" t="s">
        <v>10061</v>
      </c>
      <c r="R409" s="55" t="n">
        <f aca="false">IF(K409=0,0,ROUND((K409-L409)/K409*100,2))</f>
        <v>56.23</v>
      </c>
      <c r="S409" s="55" t="n">
        <f aca="false">H409*K409</f>
        <v>726.72</v>
      </c>
    </row>
    <row r="410" customFormat="false" ht="15" hidden="false" customHeight="true" outlineLevel="0" collapsed="false">
      <c r="A410" s="52" t="s">
        <v>914</v>
      </c>
      <c r="B410" s="52" t="s">
        <v>16257</v>
      </c>
      <c r="C410" s="52" t="s">
        <v>16047</v>
      </c>
      <c r="D410" s="52" t="s">
        <v>15664</v>
      </c>
      <c r="E410" s="52" t="s">
        <v>72</v>
      </c>
      <c r="F410" s="52" t="s">
        <v>15686</v>
      </c>
      <c r="G410" s="52" t="s">
        <v>15641</v>
      </c>
      <c r="H410" s="52" t="n">
        <v>12</v>
      </c>
      <c r="I410" s="52" t="n">
        <v>3.515</v>
      </c>
      <c r="J410" s="52" t="n">
        <v>4.528</v>
      </c>
      <c r="K410" s="52" t="n">
        <v>582.57</v>
      </c>
      <c r="L410" s="52" t="n">
        <v>314.08</v>
      </c>
      <c r="M410" s="52" t="n">
        <v>730</v>
      </c>
      <c r="N410" s="52" t="s">
        <v>15637</v>
      </c>
      <c r="O410" s="52" t="s">
        <v>79</v>
      </c>
      <c r="P410" s="52" t="s">
        <v>3721</v>
      </c>
      <c r="Q410" s="52" t="s">
        <v>10061</v>
      </c>
      <c r="R410" s="55" t="n">
        <f aca="false">IF(K410=0,0,ROUND((K410-L410)/K410*100,2))</f>
        <v>46.09</v>
      </c>
      <c r="S410" s="55" t="n">
        <f aca="false">H410*K410</f>
        <v>6990.84</v>
      </c>
    </row>
    <row r="411" customFormat="false" ht="15" hidden="false" customHeight="true" outlineLevel="0" collapsed="false">
      <c r="A411" s="56" t="s">
        <v>2469</v>
      </c>
      <c r="B411" s="56" t="s">
        <v>16258</v>
      </c>
      <c r="C411" s="56" t="s">
        <v>16259</v>
      </c>
      <c r="D411" s="56" t="s">
        <v>15628</v>
      </c>
      <c r="E411" s="56" t="s">
        <v>73</v>
      </c>
      <c r="F411" s="56" t="s">
        <v>15825</v>
      </c>
      <c r="G411" s="56" t="s">
        <v>15641</v>
      </c>
      <c r="H411" s="56" t="n">
        <v>48</v>
      </c>
      <c r="I411" s="56" t="n">
        <v>0.65</v>
      </c>
      <c r="J411" s="56" t="n">
        <v>2.7</v>
      </c>
      <c r="K411" s="56" t="n">
        <v>990.78</v>
      </c>
      <c r="L411" s="56" t="n">
        <v>206.73</v>
      </c>
      <c r="M411" s="56" t="n">
        <v>365</v>
      </c>
      <c r="N411" s="56" t="s">
        <v>15637</v>
      </c>
      <c r="O411" s="56" t="s">
        <v>78</v>
      </c>
      <c r="P411" s="56" t="s">
        <v>1992</v>
      </c>
      <c r="Q411" s="56" t="s">
        <v>10061</v>
      </c>
      <c r="R411" s="55" t="n">
        <f aca="false">IF(K411=0,0,ROUND((K411-L411)/K411*100,2))</f>
        <v>79.13</v>
      </c>
      <c r="S411" s="55" t="n">
        <f aca="false">H411*K411</f>
        <v>47557.44</v>
      </c>
    </row>
    <row r="412" customFormat="false" ht="15" hidden="false" customHeight="true" outlineLevel="0" collapsed="false">
      <c r="A412" s="52" t="s">
        <v>2670</v>
      </c>
      <c r="B412" s="52" t="s">
        <v>16260</v>
      </c>
      <c r="C412" s="52" t="s">
        <v>16261</v>
      </c>
      <c r="D412" s="52" t="s">
        <v>15628</v>
      </c>
      <c r="E412" s="52" t="s">
        <v>71</v>
      </c>
      <c r="F412" s="52" t="s">
        <v>15633</v>
      </c>
      <c r="G412" s="52" t="s">
        <v>15641</v>
      </c>
      <c r="H412" s="52" t="n">
        <v>12</v>
      </c>
      <c r="I412" s="52" t="n">
        <v>0.924</v>
      </c>
      <c r="J412" s="52" t="n">
        <v>0.245</v>
      </c>
      <c r="K412" s="52" t="n">
        <v>396.1</v>
      </c>
      <c r="L412" s="52" t="n">
        <v>122.69</v>
      </c>
      <c r="M412" s="52" t="n">
        <v>730</v>
      </c>
      <c r="N412" s="52" t="s">
        <v>15548</v>
      </c>
      <c r="O412" s="52" t="s">
        <v>80</v>
      </c>
      <c r="P412" s="52" t="s">
        <v>3437</v>
      </c>
      <c r="Q412" s="52" t="s">
        <v>10066</v>
      </c>
      <c r="R412" s="55" t="n">
        <f aca="false">IF(K412=0,0,ROUND((K412-L412)/K412*100,2))</f>
        <v>69.03</v>
      </c>
      <c r="S412" s="55" t="n">
        <f aca="false">H412*K412</f>
        <v>4753.2</v>
      </c>
    </row>
    <row r="413" customFormat="false" ht="15" hidden="false" customHeight="true" outlineLevel="0" collapsed="false">
      <c r="A413" s="56" t="s">
        <v>2224</v>
      </c>
      <c r="B413" s="56" t="s">
        <v>16262</v>
      </c>
      <c r="C413" s="56" t="s">
        <v>15611</v>
      </c>
      <c r="D413" s="56" t="s">
        <v>15612</v>
      </c>
      <c r="E413" s="56" t="s">
        <v>69</v>
      </c>
      <c r="F413" s="56" t="s">
        <v>15644</v>
      </c>
      <c r="G413" s="56" t="s">
        <v>15619</v>
      </c>
      <c r="H413" s="56" t="n">
        <v>6</v>
      </c>
      <c r="I413" s="56" t="n">
        <v>1.006</v>
      </c>
      <c r="J413" s="56" t="n">
        <v>3.613</v>
      </c>
      <c r="K413" s="56" t="n">
        <v>600.49</v>
      </c>
      <c r="L413" s="56" t="n">
        <v>298.65</v>
      </c>
      <c r="M413" s="56" t="n">
        <v>90</v>
      </c>
      <c r="N413" s="56" t="s">
        <v>15620</v>
      </c>
      <c r="O413" s="56" t="s">
        <v>80</v>
      </c>
      <c r="P413" s="56" t="s">
        <v>2213</v>
      </c>
      <c r="Q413" s="56" t="s">
        <v>10066</v>
      </c>
      <c r="R413" s="55" t="n">
        <f aca="false">IF(K413=0,0,ROUND((K413-L413)/K413*100,2))</f>
        <v>50.27</v>
      </c>
      <c r="S413" s="55" t="n">
        <f aca="false">H413*K413</f>
        <v>3602.94</v>
      </c>
    </row>
    <row r="414" customFormat="false" ht="15" hidden="false" customHeight="true" outlineLevel="0" collapsed="false">
      <c r="A414" s="52" t="s">
        <v>8652</v>
      </c>
      <c r="B414" s="52" t="s">
        <v>16263</v>
      </c>
      <c r="C414" s="52" t="s">
        <v>16259</v>
      </c>
      <c r="D414" s="52" t="s">
        <v>15628</v>
      </c>
      <c r="E414" s="52" t="s">
        <v>69</v>
      </c>
      <c r="F414" s="52" t="s">
        <v>15712</v>
      </c>
      <c r="G414" s="52" t="s">
        <v>15625</v>
      </c>
      <c r="H414" s="52" t="n">
        <v>6</v>
      </c>
      <c r="I414" s="52" t="n">
        <v>1.722</v>
      </c>
      <c r="J414" s="52" t="n">
        <v>3.619</v>
      </c>
      <c r="K414" s="52" t="n">
        <v>416.99</v>
      </c>
      <c r="L414" s="52" t="n">
        <v>134.89</v>
      </c>
      <c r="M414" s="52" t="n">
        <v>730</v>
      </c>
      <c r="N414" s="52" t="s">
        <v>15620</v>
      </c>
      <c r="O414" s="52" t="s">
        <v>80</v>
      </c>
      <c r="P414" s="52" t="s">
        <v>464</v>
      </c>
      <c r="Q414" s="52" t="s">
        <v>10061</v>
      </c>
      <c r="R414" s="55" t="n">
        <f aca="false">IF(K414=0,0,ROUND((K414-L414)/K414*100,2))</f>
        <v>67.65</v>
      </c>
      <c r="S414" s="55" t="n">
        <f aca="false">H414*K414</f>
        <v>2501.94</v>
      </c>
    </row>
    <row r="415" customFormat="false" ht="15" hidden="false" customHeight="true" outlineLevel="0" collapsed="false">
      <c r="A415" s="56" t="s">
        <v>956</v>
      </c>
      <c r="B415" s="56" t="s">
        <v>16264</v>
      </c>
      <c r="C415" s="56" t="s">
        <v>15611</v>
      </c>
      <c r="D415" s="56" t="s">
        <v>15612</v>
      </c>
      <c r="E415" s="56" t="s">
        <v>72</v>
      </c>
      <c r="F415" s="56" t="s">
        <v>15686</v>
      </c>
      <c r="G415" s="56" t="s">
        <v>15619</v>
      </c>
      <c r="H415" s="56" t="n">
        <v>6</v>
      </c>
      <c r="I415" s="56" t="n">
        <v>2.383</v>
      </c>
      <c r="J415" s="56" t="n">
        <v>4.594</v>
      </c>
      <c r="K415" s="56" t="n">
        <v>64.84</v>
      </c>
      <c r="L415" s="56" t="n">
        <v>423.77</v>
      </c>
      <c r="M415" s="56" t="n">
        <v>180</v>
      </c>
      <c r="N415" s="56" t="s">
        <v>15548</v>
      </c>
      <c r="O415" s="56" t="s">
        <v>78</v>
      </c>
      <c r="P415" s="56" t="s">
        <v>2148</v>
      </c>
      <c r="Q415" s="56" t="s">
        <v>10061</v>
      </c>
      <c r="R415" s="55" t="n">
        <f aca="false">IF(K415=0,0,ROUND((K415-L415)/K415*100,2))</f>
        <v>-553.56</v>
      </c>
      <c r="S415" s="55" t="n">
        <f aca="false">H415*K415</f>
        <v>389.04</v>
      </c>
    </row>
    <row r="416" customFormat="false" ht="15" hidden="false" customHeight="true" outlineLevel="0" collapsed="false">
      <c r="A416" s="52" t="s">
        <v>4135</v>
      </c>
      <c r="B416" s="52" t="s">
        <v>16265</v>
      </c>
      <c r="C416" s="52" t="s">
        <v>15789</v>
      </c>
      <c r="D416" s="52" t="s">
        <v>15612</v>
      </c>
      <c r="E416" s="52" t="s">
        <v>69</v>
      </c>
      <c r="F416" s="52" t="s">
        <v>15661</v>
      </c>
      <c r="G416" s="52" t="s">
        <v>15619</v>
      </c>
      <c r="H416" s="52" t="n">
        <v>6</v>
      </c>
      <c r="I416" s="52" t="n">
        <v>4.098</v>
      </c>
      <c r="J416" s="52" t="n">
        <v>0.576</v>
      </c>
      <c r="K416" s="52" t="n">
        <v>506.7</v>
      </c>
      <c r="L416" s="52" t="n">
        <v>481.51</v>
      </c>
      <c r="M416" s="52" t="n">
        <v>180</v>
      </c>
      <c r="N416" s="52" t="s">
        <v>15548</v>
      </c>
      <c r="O416" s="52" t="s">
        <v>78</v>
      </c>
      <c r="P416" s="52" t="s">
        <v>626</v>
      </c>
      <c r="Q416" s="52" t="s">
        <v>10061</v>
      </c>
      <c r="R416" s="55" t="n">
        <f aca="false">IF(K416=0,0,ROUND((K416-L416)/K416*100,2))</f>
        <v>4.97</v>
      </c>
      <c r="S416" s="55" t="n">
        <f aca="false">H416*K416</f>
        <v>3040.2</v>
      </c>
    </row>
    <row r="417" customFormat="false" ht="15" hidden="false" customHeight="true" outlineLevel="0" collapsed="false">
      <c r="A417" s="56" t="s">
        <v>12433</v>
      </c>
      <c r="B417" s="56" t="s">
        <v>16266</v>
      </c>
      <c r="C417" s="56" t="s">
        <v>15815</v>
      </c>
      <c r="D417" s="56" t="s">
        <v>15675</v>
      </c>
      <c r="E417" s="56" t="s">
        <v>71</v>
      </c>
      <c r="F417" s="56" t="s">
        <v>15633</v>
      </c>
      <c r="G417" s="56" t="s">
        <v>15619</v>
      </c>
      <c r="H417" s="56" t="n">
        <v>12</v>
      </c>
      <c r="I417" s="56" t="n">
        <v>3.833</v>
      </c>
      <c r="J417" s="56" t="n">
        <v>2.986</v>
      </c>
      <c r="K417" s="56" t="n">
        <v>348.46</v>
      </c>
      <c r="L417" s="56" t="n">
        <v>81.24</v>
      </c>
      <c r="M417" s="56" t="n">
        <v>180</v>
      </c>
      <c r="N417" s="56" t="s">
        <v>15637</v>
      </c>
      <c r="O417" s="56" t="s">
        <v>78</v>
      </c>
      <c r="P417" s="56" t="s">
        <v>2481</v>
      </c>
      <c r="Q417" s="56" t="s">
        <v>10061</v>
      </c>
      <c r="R417" s="55" t="n">
        <f aca="false">IF(K417=0,0,ROUND((K417-L417)/K417*100,2))</f>
        <v>76.69</v>
      </c>
      <c r="S417" s="55" t="n">
        <f aca="false">H417*K417</f>
        <v>4181.52</v>
      </c>
    </row>
    <row r="418" customFormat="false" ht="15" hidden="false" customHeight="true" outlineLevel="0" collapsed="false">
      <c r="A418" s="52" t="s">
        <v>3695</v>
      </c>
      <c r="B418" s="52" t="s">
        <v>16267</v>
      </c>
      <c r="C418" s="52" t="s">
        <v>15774</v>
      </c>
      <c r="D418" s="52" t="s">
        <v>15632</v>
      </c>
      <c r="E418" s="52" t="s">
        <v>73</v>
      </c>
      <c r="F418" s="52" t="s">
        <v>15624</v>
      </c>
      <c r="G418" s="52" t="s">
        <v>15625</v>
      </c>
      <c r="H418" s="52" t="n">
        <v>6</v>
      </c>
      <c r="I418" s="52" t="n">
        <v>3.966</v>
      </c>
      <c r="J418" s="52" t="n">
        <v>3.179</v>
      </c>
      <c r="K418" s="52" t="n">
        <v>388.23</v>
      </c>
      <c r="L418" s="52" t="n">
        <v>103.07</v>
      </c>
      <c r="M418" s="52" t="n">
        <v>730</v>
      </c>
      <c r="N418" s="52" t="s">
        <v>15548</v>
      </c>
      <c r="O418" s="52" t="s">
        <v>78</v>
      </c>
      <c r="P418" s="52" t="s">
        <v>5378</v>
      </c>
      <c r="Q418" s="52" t="s">
        <v>10061</v>
      </c>
      <c r="R418" s="55" t="n">
        <f aca="false">IF(K418=0,0,ROUND((K418-L418)/K418*100,2))</f>
        <v>73.45</v>
      </c>
      <c r="S418" s="55" t="n">
        <f aca="false">H418*K418</f>
        <v>2329.38</v>
      </c>
    </row>
    <row r="419" customFormat="false" ht="15" hidden="false" customHeight="true" outlineLevel="0" collapsed="false">
      <c r="A419" s="56" t="s">
        <v>1653</v>
      </c>
      <c r="B419" s="56" t="s">
        <v>16268</v>
      </c>
      <c r="C419" s="56" t="s">
        <v>16269</v>
      </c>
      <c r="D419" s="56" t="s">
        <v>15612</v>
      </c>
      <c r="E419" s="56" t="s">
        <v>67</v>
      </c>
      <c r="F419" s="56" t="s">
        <v>15629</v>
      </c>
      <c r="G419" s="56" t="s">
        <v>15641</v>
      </c>
      <c r="H419" s="56" t="n">
        <v>12</v>
      </c>
      <c r="I419" s="56" t="n">
        <v>1.07</v>
      </c>
      <c r="J419" s="56" t="n">
        <v>3.217</v>
      </c>
      <c r="K419" s="56" t="n">
        <v>532.1</v>
      </c>
      <c r="L419" s="56" t="n">
        <v>253.1</v>
      </c>
      <c r="M419" s="56" t="n">
        <v>180</v>
      </c>
      <c r="N419" s="56" t="s">
        <v>15620</v>
      </c>
      <c r="O419" s="56" t="s">
        <v>80</v>
      </c>
      <c r="P419" s="56" t="s">
        <v>6347</v>
      </c>
      <c r="Q419" s="56" t="s">
        <v>10061</v>
      </c>
      <c r="R419" s="55" t="n">
        <f aca="false">IF(K419=0,0,ROUND((K419-L419)/K419*100,2))</f>
        <v>52.43</v>
      </c>
      <c r="S419" s="55" t="n">
        <f aca="false">H419*K419</f>
        <v>6385.2</v>
      </c>
    </row>
    <row r="420" customFormat="false" ht="15" hidden="false" customHeight="true" outlineLevel="0" collapsed="false">
      <c r="A420" s="52" t="s">
        <v>3799</v>
      </c>
      <c r="B420" s="52" t="s">
        <v>16270</v>
      </c>
      <c r="C420" s="52" t="s">
        <v>16271</v>
      </c>
      <c r="D420" s="52" t="s">
        <v>15632</v>
      </c>
      <c r="E420" s="52" t="s">
        <v>70</v>
      </c>
      <c r="F420" s="52" t="s">
        <v>15691</v>
      </c>
      <c r="G420" s="52" t="s">
        <v>15614</v>
      </c>
      <c r="H420" s="52" t="n">
        <v>48</v>
      </c>
      <c r="I420" s="52" t="n">
        <v>0.073</v>
      </c>
      <c r="J420" s="52" t="n">
        <v>1.216</v>
      </c>
      <c r="K420" s="52" t="n">
        <v>135.04</v>
      </c>
      <c r="L420" s="52" t="n">
        <v>322.82</v>
      </c>
      <c r="M420" s="52" t="n">
        <v>90</v>
      </c>
      <c r="N420" s="52" t="s">
        <v>15620</v>
      </c>
      <c r="O420" s="52" t="s">
        <v>79</v>
      </c>
      <c r="P420" s="52" t="s">
        <v>798</v>
      </c>
      <c r="Q420" s="52" t="s">
        <v>10061</v>
      </c>
      <c r="R420" s="55" t="n">
        <f aca="false">IF(K420=0,0,ROUND((K420-L420)/K420*100,2))</f>
        <v>-139.06</v>
      </c>
      <c r="S420" s="55" t="n">
        <f aca="false">H420*K420</f>
        <v>6481.92</v>
      </c>
    </row>
    <row r="421" customFormat="false" ht="15" hidden="false" customHeight="true" outlineLevel="0" collapsed="false">
      <c r="A421" s="56" t="s">
        <v>1674</v>
      </c>
      <c r="B421" s="56" t="s">
        <v>16272</v>
      </c>
      <c r="C421" s="56" t="s">
        <v>15635</v>
      </c>
      <c r="D421" s="56" t="s">
        <v>15632</v>
      </c>
      <c r="E421" s="56" t="s">
        <v>73</v>
      </c>
      <c r="F421" s="56" t="s">
        <v>15624</v>
      </c>
      <c r="G421" s="56" t="s">
        <v>15625</v>
      </c>
      <c r="H421" s="56" t="n">
        <v>6</v>
      </c>
      <c r="I421" s="56" t="n">
        <v>3.993</v>
      </c>
      <c r="J421" s="56" t="n">
        <v>3.442</v>
      </c>
      <c r="K421" s="56" t="n">
        <v>968.23</v>
      </c>
      <c r="L421" s="56" t="n">
        <v>289.9</v>
      </c>
      <c r="M421" s="56" t="n">
        <v>180</v>
      </c>
      <c r="N421" s="56" t="s">
        <v>15548</v>
      </c>
      <c r="O421" s="56" t="s">
        <v>80</v>
      </c>
      <c r="P421" s="56" t="s">
        <v>5909</v>
      </c>
      <c r="Q421" s="56" t="s">
        <v>10061</v>
      </c>
      <c r="R421" s="55" t="n">
        <f aca="false">IF(K421=0,0,ROUND((K421-L421)/K421*100,2))</f>
        <v>70.06</v>
      </c>
      <c r="S421" s="55" t="n">
        <f aca="false">H421*K421</f>
        <v>5809.38</v>
      </c>
    </row>
    <row r="422" customFormat="false" ht="15" hidden="false" customHeight="true" outlineLevel="0" collapsed="false">
      <c r="A422" s="52" t="s">
        <v>6672</v>
      </c>
      <c r="B422" s="52" t="s">
        <v>16273</v>
      </c>
      <c r="C422" s="52" t="s">
        <v>15873</v>
      </c>
      <c r="D422" s="52" t="s">
        <v>15657</v>
      </c>
      <c r="E422" s="52" t="s">
        <v>67</v>
      </c>
      <c r="F422" s="52" t="s">
        <v>15694</v>
      </c>
      <c r="G422" s="52" t="s">
        <v>15641</v>
      </c>
      <c r="H422" s="52" t="n">
        <v>24</v>
      </c>
      <c r="I422" s="52" t="n">
        <v>3.103</v>
      </c>
      <c r="J422" s="52" t="n">
        <v>4.456</v>
      </c>
      <c r="K422" s="52" t="n">
        <v>463.63</v>
      </c>
      <c r="L422" s="52" t="n">
        <v>71.61</v>
      </c>
      <c r="M422" s="52" t="n">
        <v>90</v>
      </c>
      <c r="N422" s="52" t="s">
        <v>15620</v>
      </c>
      <c r="O422" s="52" t="s">
        <v>78</v>
      </c>
      <c r="P422" s="52" t="s">
        <v>3443</v>
      </c>
      <c r="Q422" s="52" t="s">
        <v>10061</v>
      </c>
      <c r="R422" s="55" t="n">
        <f aca="false">IF(K422=0,0,ROUND((K422-L422)/K422*100,2))</f>
        <v>84.55</v>
      </c>
      <c r="S422" s="55" t="n">
        <f aca="false">H422*K422</f>
        <v>11127.12</v>
      </c>
    </row>
    <row r="423" customFormat="false" ht="15" hidden="false" customHeight="true" outlineLevel="0" collapsed="false">
      <c r="A423" s="56" t="s">
        <v>3181</v>
      </c>
      <c r="B423" s="56" t="s">
        <v>16274</v>
      </c>
      <c r="C423" s="56" t="s">
        <v>15922</v>
      </c>
      <c r="D423" s="56" t="s">
        <v>15632</v>
      </c>
      <c r="E423" s="56" t="s">
        <v>70</v>
      </c>
      <c r="F423" s="56" t="s">
        <v>15648</v>
      </c>
      <c r="G423" s="56" t="s">
        <v>15619</v>
      </c>
      <c r="H423" s="56" t="n">
        <v>48</v>
      </c>
      <c r="I423" s="56" t="n">
        <v>2.984</v>
      </c>
      <c r="J423" s="56" t="n">
        <v>1.664</v>
      </c>
      <c r="K423" s="56" t="n">
        <v>214.58</v>
      </c>
      <c r="L423" s="56" t="n">
        <v>409.34</v>
      </c>
      <c r="M423" s="56" t="n">
        <v>365</v>
      </c>
      <c r="N423" s="56" t="s">
        <v>15548</v>
      </c>
      <c r="O423" s="56" t="s">
        <v>78</v>
      </c>
      <c r="P423" s="56" t="s">
        <v>7052</v>
      </c>
      <c r="Q423" s="56" t="s">
        <v>10061</v>
      </c>
      <c r="R423" s="55" t="n">
        <f aca="false">IF(K423=0,0,ROUND((K423-L423)/K423*100,2))</f>
        <v>-90.76</v>
      </c>
      <c r="S423" s="55" t="n">
        <f aca="false">H423*K423</f>
        <v>10299.84</v>
      </c>
    </row>
    <row r="424" customFormat="false" ht="15" hidden="false" customHeight="true" outlineLevel="0" collapsed="false">
      <c r="A424" s="52" t="s">
        <v>3211</v>
      </c>
      <c r="B424" s="52" t="s">
        <v>16275</v>
      </c>
      <c r="C424" s="52" t="s">
        <v>15611</v>
      </c>
      <c r="D424" s="52" t="s">
        <v>15612</v>
      </c>
      <c r="E424" s="52" t="s">
        <v>73</v>
      </c>
      <c r="F424" s="52" t="s">
        <v>15624</v>
      </c>
      <c r="G424" s="52" t="s">
        <v>15641</v>
      </c>
      <c r="H424" s="52" t="n">
        <v>48</v>
      </c>
      <c r="I424" s="52" t="n">
        <v>4.462</v>
      </c>
      <c r="J424" s="52" t="n">
        <v>0.414</v>
      </c>
      <c r="K424" s="52" t="n">
        <v>592.81</v>
      </c>
      <c r="L424" s="52" t="n">
        <v>42.06</v>
      </c>
      <c r="M424" s="52" t="n">
        <v>730</v>
      </c>
      <c r="N424" s="52" t="s">
        <v>15548</v>
      </c>
      <c r="O424" s="52" t="s">
        <v>78</v>
      </c>
      <c r="P424" s="52" t="s">
        <v>1021</v>
      </c>
      <c r="Q424" s="52" t="s">
        <v>10061</v>
      </c>
      <c r="R424" s="55" t="n">
        <f aca="false">IF(K424=0,0,ROUND((K424-L424)/K424*100,2))</f>
        <v>92.9</v>
      </c>
      <c r="S424" s="55" t="n">
        <f aca="false">H424*K424</f>
        <v>28454.88</v>
      </c>
    </row>
    <row r="425" customFormat="false" ht="15" hidden="false" customHeight="true" outlineLevel="0" collapsed="false">
      <c r="A425" s="56" t="s">
        <v>3159</v>
      </c>
      <c r="B425" s="56" t="s">
        <v>16276</v>
      </c>
      <c r="C425" s="56" t="s">
        <v>15909</v>
      </c>
      <c r="D425" s="56" t="s">
        <v>15675</v>
      </c>
      <c r="E425" s="56" t="s">
        <v>71</v>
      </c>
      <c r="F425" s="56" t="s">
        <v>15775</v>
      </c>
      <c r="G425" s="56" t="s">
        <v>15641</v>
      </c>
      <c r="H425" s="56" t="n">
        <v>12</v>
      </c>
      <c r="I425" s="56" t="n">
        <v>3.179</v>
      </c>
      <c r="J425" s="56" t="n">
        <v>4.879</v>
      </c>
      <c r="K425" s="56" t="n">
        <v>217.96</v>
      </c>
      <c r="L425" s="56" t="n">
        <v>85.05</v>
      </c>
      <c r="M425" s="56" t="n">
        <v>90</v>
      </c>
      <c r="N425" s="56" t="s">
        <v>15637</v>
      </c>
      <c r="O425" s="56" t="s">
        <v>78</v>
      </c>
      <c r="P425" s="56" t="s">
        <v>2022</v>
      </c>
      <c r="Q425" s="56" t="s">
        <v>10066</v>
      </c>
      <c r="R425" s="55" t="n">
        <f aca="false">IF(K425=0,0,ROUND((K425-L425)/K425*100,2))</f>
        <v>60.98</v>
      </c>
      <c r="S425" s="55" t="n">
        <f aca="false">H425*K425</f>
        <v>2615.52</v>
      </c>
    </row>
    <row r="426" customFormat="false" ht="15" hidden="false" customHeight="true" outlineLevel="0" collapsed="false">
      <c r="A426" s="52" t="s">
        <v>1283</v>
      </c>
      <c r="B426" s="52" t="s">
        <v>16277</v>
      </c>
      <c r="C426" s="52" t="s">
        <v>15631</v>
      </c>
      <c r="D426" s="52" t="s">
        <v>15632</v>
      </c>
      <c r="E426" s="52" t="s">
        <v>63</v>
      </c>
      <c r="F426" s="52" t="s">
        <v>15683</v>
      </c>
      <c r="G426" s="52" t="s">
        <v>15614</v>
      </c>
      <c r="H426" s="52" t="n">
        <v>24</v>
      </c>
      <c r="I426" s="52" t="n">
        <v>3.038</v>
      </c>
      <c r="J426" s="52" t="n">
        <v>3.958</v>
      </c>
      <c r="K426" s="52" t="n">
        <v>644.6</v>
      </c>
      <c r="L426" s="52" t="n">
        <v>370.8</v>
      </c>
      <c r="M426" s="52" t="n">
        <v>180</v>
      </c>
      <c r="N426" s="52" t="s">
        <v>15620</v>
      </c>
      <c r="O426" s="52" t="s">
        <v>80</v>
      </c>
      <c r="P426" s="52" t="s">
        <v>5553</v>
      </c>
      <c r="Q426" s="52" t="s">
        <v>10061</v>
      </c>
      <c r="R426" s="55" t="n">
        <f aca="false">IF(K426=0,0,ROUND((K426-L426)/K426*100,2))</f>
        <v>42.48</v>
      </c>
      <c r="S426" s="55" t="n">
        <f aca="false">H426*K426</f>
        <v>15470.4</v>
      </c>
    </row>
    <row r="427" customFormat="false" ht="15" hidden="false" customHeight="true" outlineLevel="0" collapsed="false">
      <c r="A427" s="56" t="s">
        <v>8889</v>
      </c>
      <c r="B427" s="56" t="s">
        <v>16278</v>
      </c>
      <c r="C427" s="56" t="s">
        <v>16279</v>
      </c>
      <c r="D427" s="56" t="s">
        <v>15675</v>
      </c>
      <c r="E427" s="56" t="s">
        <v>69</v>
      </c>
      <c r="F427" s="56" t="s">
        <v>15712</v>
      </c>
      <c r="G427" s="56" t="s">
        <v>15641</v>
      </c>
      <c r="H427" s="56" t="n">
        <v>24</v>
      </c>
      <c r="I427" s="56" t="n">
        <v>0.122</v>
      </c>
      <c r="J427" s="56" t="n">
        <v>2.169</v>
      </c>
      <c r="K427" s="56" t="n">
        <v>874.27</v>
      </c>
      <c r="L427" s="56" t="n">
        <v>156.22</v>
      </c>
      <c r="M427" s="56" t="n">
        <v>730</v>
      </c>
      <c r="N427" s="56" t="s">
        <v>15620</v>
      </c>
      <c r="O427" s="56" t="s">
        <v>78</v>
      </c>
      <c r="P427" s="56" t="s">
        <v>464</v>
      </c>
      <c r="Q427" s="56" t="s">
        <v>10061</v>
      </c>
      <c r="R427" s="55" t="n">
        <f aca="false">IF(K427=0,0,ROUND((K427-L427)/K427*100,2))</f>
        <v>82.13</v>
      </c>
      <c r="S427" s="55" t="n">
        <f aca="false">H427*K427</f>
        <v>20982.48</v>
      </c>
    </row>
    <row r="428" customFormat="false" ht="15" hidden="false" customHeight="true" outlineLevel="0" collapsed="false">
      <c r="A428" s="52" t="s">
        <v>3980</v>
      </c>
      <c r="B428" s="52" t="s">
        <v>16280</v>
      </c>
      <c r="C428" s="52" t="s">
        <v>16239</v>
      </c>
      <c r="D428" s="52" t="s">
        <v>15675</v>
      </c>
      <c r="E428" s="52" t="s">
        <v>72</v>
      </c>
      <c r="F428" s="52" t="s">
        <v>15618</v>
      </c>
      <c r="G428" s="52" t="s">
        <v>15641</v>
      </c>
      <c r="H428" s="52" t="n">
        <v>6</v>
      </c>
      <c r="I428" s="52" t="n">
        <v>2.157</v>
      </c>
      <c r="J428" s="52" t="n">
        <v>2.002</v>
      </c>
      <c r="K428" s="52" t="n">
        <v>812.71</v>
      </c>
      <c r="L428" s="52" t="n">
        <v>421.03</v>
      </c>
      <c r="M428" s="52" t="n">
        <v>90</v>
      </c>
      <c r="N428" s="52" t="s">
        <v>15637</v>
      </c>
      <c r="O428" s="52" t="s">
        <v>79</v>
      </c>
      <c r="P428" s="52" t="s">
        <v>3584</v>
      </c>
      <c r="Q428" s="52" t="s">
        <v>10061</v>
      </c>
      <c r="R428" s="55" t="n">
        <f aca="false">IF(K428=0,0,ROUND((K428-L428)/K428*100,2))</f>
        <v>48.19</v>
      </c>
      <c r="S428" s="55" t="n">
        <f aca="false">H428*K428</f>
        <v>4876.26</v>
      </c>
    </row>
    <row r="429" customFormat="false" ht="15" hidden="false" customHeight="true" outlineLevel="0" collapsed="false">
      <c r="A429" s="56" t="s">
        <v>6707</v>
      </c>
      <c r="B429" s="56" t="s">
        <v>16281</v>
      </c>
      <c r="C429" s="56" t="s">
        <v>16074</v>
      </c>
      <c r="D429" s="56" t="s">
        <v>15628</v>
      </c>
      <c r="E429" s="56" t="s">
        <v>72</v>
      </c>
      <c r="F429" s="56" t="s">
        <v>15613</v>
      </c>
      <c r="G429" s="56" t="s">
        <v>15641</v>
      </c>
      <c r="H429" s="56" t="n">
        <v>12</v>
      </c>
      <c r="I429" s="56" t="n">
        <v>1.824</v>
      </c>
      <c r="J429" s="56" t="n">
        <v>1.233</v>
      </c>
      <c r="K429" s="56" t="n">
        <v>997.97</v>
      </c>
      <c r="L429" s="56" t="n">
        <v>19.4</v>
      </c>
      <c r="M429" s="56" t="n">
        <v>365</v>
      </c>
      <c r="N429" s="56" t="s">
        <v>15548</v>
      </c>
      <c r="O429" s="56" t="s">
        <v>80</v>
      </c>
      <c r="P429" s="56" t="s">
        <v>4807</v>
      </c>
      <c r="Q429" s="56" t="s">
        <v>10061</v>
      </c>
      <c r="R429" s="55" t="n">
        <f aca="false">IF(K429=0,0,ROUND((K429-L429)/K429*100,2))</f>
        <v>98.06</v>
      </c>
      <c r="S429" s="55" t="n">
        <f aca="false">H429*K429</f>
        <v>11975.64</v>
      </c>
    </row>
    <row r="430" customFormat="false" ht="15" hidden="false" customHeight="true" outlineLevel="0" collapsed="false">
      <c r="A430" s="52" t="s">
        <v>1345</v>
      </c>
      <c r="B430" s="52" t="s">
        <v>16282</v>
      </c>
      <c r="C430" s="52" t="s">
        <v>15913</v>
      </c>
      <c r="D430" s="52" t="s">
        <v>15632</v>
      </c>
      <c r="E430" s="52" t="s">
        <v>69</v>
      </c>
      <c r="F430" s="52" t="s">
        <v>15644</v>
      </c>
      <c r="G430" s="52" t="s">
        <v>15641</v>
      </c>
      <c r="H430" s="52" t="n">
        <v>24</v>
      </c>
      <c r="I430" s="52" t="n">
        <v>3.153</v>
      </c>
      <c r="J430" s="52" t="n">
        <v>3.534</v>
      </c>
      <c r="K430" s="52" t="n">
        <v>21.34</v>
      </c>
      <c r="L430" s="52" t="n">
        <v>380.11</v>
      </c>
      <c r="M430" s="52" t="n">
        <v>730</v>
      </c>
      <c r="N430" s="52" t="s">
        <v>15620</v>
      </c>
      <c r="O430" s="52" t="s">
        <v>79</v>
      </c>
      <c r="P430" s="52" t="s">
        <v>7965</v>
      </c>
      <c r="Q430" s="52" t="s">
        <v>10061</v>
      </c>
      <c r="R430" s="55" t="n">
        <f aca="false">IF(K430=0,0,ROUND((K430-L430)/K430*100,2))</f>
        <v>-1681.21</v>
      </c>
      <c r="S430" s="55" t="n">
        <f aca="false">H430*K430</f>
        <v>512.16</v>
      </c>
    </row>
    <row r="431" customFormat="false" ht="15" hidden="false" customHeight="true" outlineLevel="0" collapsed="false">
      <c r="A431" s="56" t="s">
        <v>1475</v>
      </c>
      <c r="B431" s="56" t="s">
        <v>16283</v>
      </c>
      <c r="C431" s="56" t="s">
        <v>15722</v>
      </c>
      <c r="D431" s="56" t="s">
        <v>15660</v>
      </c>
      <c r="E431" s="56" t="s">
        <v>63</v>
      </c>
      <c r="F431" s="56" t="s">
        <v>15636</v>
      </c>
      <c r="G431" s="56" t="s">
        <v>15619</v>
      </c>
      <c r="H431" s="56" t="n">
        <v>6</v>
      </c>
      <c r="I431" s="56" t="n">
        <v>3.121</v>
      </c>
      <c r="J431" s="56" t="n">
        <v>1.712</v>
      </c>
      <c r="K431" s="56" t="n">
        <v>932.67</v>
      </c>
      <c r="L431" s="56" t="n">
        <v>313.69</v>
      </c>
      <c r="M431" s="56" t="n">
        <v>365</v>
      </c>
      <c r="N431" s="56" t="s">
        <v>15548</v>
      </c>
      <c r="O431" s="56" t="s">
        <v>78</v>
      </c>
      <c r="P431" s="56" t="s">
        <v>535</v>
      </c>
      <c r="Q431" s="56" t="s">
        <v>10061</v>
      </c>
      <c r="R431" s="55" t="n">
        <f aca="false">IF(K431=0,0,ROUND((K431-L431)/K431*100,2))</f>
        <v>66.37</v>
      </c>
      <c r="S431" s="55" t="n">
        <f aca="false">H431*K431</f>
        <v>5596.02</v>
      </c>
    </row>
    <row r="432" customFormat="false" ht="15" hidden="false" customHeight="true" outlineLevel="0" collapsed="false">
      <c r="A432" s="52" t="s">
        <v>1102</v>
      </c>
      <c r="B432" s="52" t="s">
        <v>16284</v>
      </c>
      <c r="C432" s="52" t="s">
        <v>15763</v>
      </c>
      <c r="D432" s="52" t="s">
        <v>15632</v>
      </c>
      <c r="E432" s="52" t="s">
        <v>72</v>
      </c>
      <c r="F432" s="52" t="s">
        <v>15613</v>
      </c>
      <c r="G432" s="52" t="s">
        <v>15614</v>
      </c>
      <c r="H432" s="52" t="n">
        <v>6</v>
      </c>
      <c r="I432" s="52" t="n">
        <v>2.826</v>
      </c>
      <c r="J432" s="52" t="n">
        <v>3.879</v>
      </c>
      <c r="K432" s="52" t="n">
        <v>155.5</v>
      </c>
      <c r="L432" s="52" t="n">
        <v>207.61</v>
      </c>
      <c r="M432" s="52" t="n">
        <v>90</v>
      </c>
      <c r="N432" s="52" t="s">
        <v>15620</v>
      </c>
      <c r="O432" s="52" t="s">
        <v>79</v>
      </c>
      <c r="P432" s="52" t="s">
        <v>7067</v>
      </c>
      <c r="Q432" s="52" t="s">
        <v>10061</v>
      </c>
      <c r="R432" s="55" t="n">
        <f aca="false">IF(K432=0,0,ROUND((K432-L432)/K432*100,2))</f>
        <v>-33.51</v>
      </c>
      <c r="S432" s="55" t="n">
        <f aca="false">H432*K432</f>
        <v>933</v>
      </c>
    </row>
    <row r="433" customFormat="false" ht="15" hidden="false" customHeight="true" outlineLevel="0" collapsed="false">
      <c r="A433" s="56" t="s">
        <v>674</v>
      </c>
      <c r="B433" s="56" t="s">
        <v>16285</v>
      </c>
      <c r="C433" s="56" t="s">
        <v>15945</v>
      </c>
      <c r="D433" s="56" t="s">
        <v>15657</v>
      </c>
      <c r="E433" s="56" t="s">
        <v>71</v>
      </c>
      <c r="F433" s="56" t="s">
        <v>15633</v>
      </c>
      <c r="G433" s="56" t="s">
        <v>15641</v>
      </c>
      <c r="H433" s="56" t="n">
        <v>6</v>
      </c>
      <c r="I433" s="56" t="n">
        <v>0.364</v>
      </c>
      <c r="J433" s="56" t="n">
        <v>1.759</v>
      </c>
      <c r="K433" s="56" t="n">
        <v>496.02</v>
      </c>
      <c r="L433" s="56" t="n">
        <v>320.74</v>
      </c>
      <c r="M433" s="56" t="n">
        <v>90</v>
      </c>
      <c r="N433" s="56" t="s">
        <v>15637</v>
      </c>
      <c r="O433" s="56" t="s">
        <v>80</v>
      </c>
      <c r="P433" s="56" t="s">
        <v>5325</v>
      </c>
      <c r="Q433" s="56" t="s">
        <v>10061</v>
      </c>
      <c r="R433" s="55" t="n">
        <f aca="false">IF(K433=0,0,ROUND((K433-L433)/K433*100,2))</f>
        <v>35.34</v>
      </c>
      <c r="S433" s="55" t="n">
        <f aca="false">H433*K433</f>
        <v>2976.12</v>
      </c>
    </row>
    <row r="434" customFormat="false" ht="15" hidden="false" customHeight="true" outlineLevel="0" collapsed="false">
      <c r="A434" s="52" t="s">
        <v>1970</v>
      </c>
      <c r="B434" s="52" t="s">
        <v>16286</v>
      </c>
      <c r="C434" s="52" t="s">
        <v>15702</v>
      </c>
      <c r="D434" s="52" t="s">
        <v>15632</v>
      </c>
      <c r="E434" s="52" t="s">
        <v>71</v>
      </c>
      <c r="F434" s="52" t="s">
        <v>15651</v>
      </c>
      <c r="G434" s="52" t="s">
        <v>15625</v>
      </c>
      <c r="H434" s="52" t="n">
        <v>48</v>
      </c>
      <c r="I434" s="52" t="n">
        <v>0.482</v>
      </c>
      <c r="J434" s="52" t="n">
        <v>1.984</v>
      </c>
      <c r="K434" s="52" t="n">
        <v>195.06</v>
      </c>
      <c r="L434" s="52" t="n">
        <v>575.37</v>
      </c>
      <c r="M434" s="52" t="n">
        <v>90</v>
      </c>
      <c r="N434" s="52" t="s">
        <v>15548</v>
      </c>
      <c r="O434" s="52" t="s">
        <v>78</v>
      </c>
      <c r="P434" s="52" t="s">
        <v>3914</v>
      </c>
      <c r="Q434" s="52" t="s">
        <v>10061</v>
      </c>
      <c r="R434" s="55" t="n">
        <f aca="false">IF(K434=0,0,ROUND((K434-L434)/K434*100,2))</f>
        <v>-194.97</v>
      </c>
      <c r="S434" s="55" t="n">
        <f aca="false">H434*K434</f>
        <v>9362.88</v>
      </c>
    </row>
    <row r="435" customFormat="false" ht="15" hidden="false" customHeight="true" outlineLevel="0" collapsed="false">
      <c r="A435" s="56" t="s">
        <v>8044</v>
      </c>
      <c r="B435" s="56" t="s">
        <v>16287</v>
      </c>
      <c r="C435" s="56" t="s">
        <v>16288</v>
      </c>
      <c r="D435" s="56" t="s">
        <v>15623</v>
      </c>
      <c r="E435" s="56" t="s">
        <v>69</v>
      </c>
      <c r="F435" s="56" t="s">
        <v>15661</v>
      </c>
      <c r="G435" s="56" t="s">
        <v>15619</v>
      </c>
      <c r="H435" s="56" t="n">
        <v>6</v>
      </c>
      <c r="I435" s="56" t="n">
        <v>1.501</v>
      </c>
      <c r="J435" s="56" t="n">
        <v>4.849</v>
      </c>
      <c r="K435" s="56" t="n">
        <v>550.06</v>
      </c>
      <c r="L435" s="56" t="n">
        <v>87.9</v>
      </c>
      <c r="M435" s="56" t="n">
        <v>365</v>
      </c>
      <c r="N435" s="56" t="s">
        <v>15637</v>
      </c>
      <c r="O435" s="56" t="s">
        <v>79</v>
      </c>
      <c r="P435" s="56" t="s">
        <v>1043</v>
      </c>
      <c r="Q435" s="56" t="s">
        <v>10061</v>
      </c>
      <c r="R435" s="55" t="n">
        <f aca="false">IF(K435=0,0,ROUND((K435-L435)/K435*100,2))</f>
        <v>84.02</v>
      </c>
      <c r="S435" s="55" t="n">
        <f aca="false">H435*K435</f>
        <v>3300.36</v>
      </c>
    </row>
    <row r="436" customFormat="false" ht="15" hidden="false" customHeight="true" outlineLevel="0" collapsed="false">
      <c r="A436" s="52" t="s">
        <v>630</v>
      </c>
      <c r="B436" s="52" t="s">
        <v>16289</v>
      </c>
      <c r="C436" s="52" t="s">
        <v>16151</v>
      </c>
      <c r="D436" s="52" t="s">
        <v>15617</v>
      </c>
      <c r="E436" s="52" t="s">
        <v>70</v>
      </c>
      <c r="F436" s="52" t="s">
        <v>15648</v>
      </c>
      <c r="G436" s="52" t="s">
        <v>15619</v>
      </c>
      <c r="H436" s="52" t="n">
        <v>24</v>
      </c>
      <c r="I436" s="52" t="n">
        <v>2.088</v>
      </c>
      <c r="J436" s="52" t="n">
        <v>1.747</v>
      </c>
      <c r="K436" s="52" t="n">
        <v>652.48</v>
      </c>
      <c r="L436" s="52" t="n">
        <v>202.52</v>
      </c>
      <c r="M436" s="52" t="n">
        <v>730</v>
      </c>
      <c r="N436" s="52" t="s">
        <v>15637</v>
      </c>
      <c r="O436" s="52" t="s">
        <v>79</v>
      </c>
      <c r="P436" s="52" t="s">
        <v>3822</v>
      </c>
      <c r="Q436" s="52" t="s">
        <v>10061</v>
      </c>
      <c r="R436" s="55" t="n">
        <f aca="false">IF(K436=0,0,ROUND((K436-L436)/K436*100,2))</f>
        <v>68.96</v>
      </c>
      <c r="S436" s="55" t="n">
        <f aca="false">H436*K436</f>
        <v>15659.52</v>
      </c>
    </row>
    <row r="437" customFormat="false" ht="15" hidden="false" customHeight="true" outlineLevel="0" collapsed="false">
      <c r="A437" s="56" t="s">
        <v>3322</v>
      </c>
      <c r="B437" s="56" t="s">
        <v>16290</v>
      </c>
      <c r="C437" s="56" t="s">
        <v>16012</v>
      </c>
      <c r="D437" s="56" t="s">
        <v>15623</v>
      </c>
      <c r="E437" s="56" t="s">
        <v>67</v>
      </c>
      <c r="F437" s="56" t="s">
        <v>15694</v>
      </c>
      <c r="G437" s="56" t="s">
        <v>15641</v>
      </c>
      <c r="H437" s="56" t="n">
        <v>24</v>
      </c>
      <c r="I437" s="56" t="n">
        <v>3.86</v>
      </c>
      <c r="J437" s="56" t="n">
        <v>0.284</v>
      </c>
      <c r="K437" s="56" t="n">
        <v>365.71</v>
      </c>
      <c r="L437" s="56" t="n">
        <v>279</v>
      </c>
      <c r="M437" s="56" t="n">
        <v>180</v>
      </c>
      <c r="N437" s="56" t="s">
        <v>15620</v>
      </c>
      <c r="O437" s="56" t="s">
        <v>78</v>
      </c>
      <c r="P437" s="56" t="s">
        <v>1748</v>
      </c>
      <c r="Q437" s="56" t="s">
        <v>10061</v>
      </c>
      <c r="R437" s="55" t="n">
        <f aca="false">IF(K437=0,0,ROUND((K437-L437)/K437*100,2))</f>
        <v>23.71</v>
      </c>
      <c r="S437" s="55" t="n">
        <f aca="false">H437*K437</f>
        <v>8777.04</v>
      </c>
    </row>
    <row r="438" customFormat="false" ht="15" hidden="false" customHeight="true" outlineLevel="0" collapsed="false">
      <c r="A438" s="52" t="s">
        <v>1734</v>
      </c>
      <c r="B438" s="52" t="s">
        <v>16291</v>
      </c>
      <c r="C438" s="52" t="s">
        <v>15730</v>
      </c>
      <c r="D438" s="52" t="s">
        <v>15623</v>
      </c>
      <c r="E438" s="52" t="s">
        <v>65</v>
      </c>
      <c r="F438" s="52" t="s">
        <v>15654</v>
      </c>
      <c r="G438" s="52" t="s">
        <v>15619</v>
      </c>
      <c r="H438" s="52" t="n">
        <v>6</v>
      </c>
      <c r="I438" s="52" t="n">
        <v>4.969</v>
      </c>
      <c r="J438" s="52" t="n">
        <v>2.894</v>
      </c>
      <c r="K438" s="52" t="n">
        <v>451.63</v>
      </c>
      <c r="L438" s="52" t="n">
        <v>228.11</v>
      </c>
      <c r="M438" s="52" t="n">
        <v>180</v>
      </c>
      <c r="N438" s="52" t="s">
        <v>15620</v>
      </c>
      <c r="O438" s="52" t="s">
        <v>80</v>
      </c>
      <c r="P438" s="52" t="s">
        <v>7481</v>
      </c>
      <c r="Q438" s="52" t="s">
        <v>10061</v>
      </c>
      <c r="R438" s="55" t="n">
        <f aca="false">IF(K438=0,0,ROUND((K438-L438)/K438*100,2))</f>
        <v>49.49</v>
      </c>
      <c r="S438" s="55" t="n">
        <f aca="false">H438*K438</f>
        <v>2709.78</v>
      </c>
    </row>
    <row r="439" customFormat="false" ht="15" hidden="false" customHeight="true" outlineLevel="0" collapsed="false">
      <c r="A439" s="56" t="s">
        <v>7262</v>
      </c>
      <c r="B439" s="56" t="s">
        <v>16292</v>
      </c>
      <c r="C439" s="56" t="s">
        <v>16293</v>
      </c>
      <c r="D439" s="56" t="s">
        <v>15657</v>
      </c>
      <c r="E439" s="56" t="s">
        <v>65</v>
      </c>
      <c r="F439" s="56" t="s">
        <v>15813</v>
      </c>
      <c r="G439" s="56" t="s">
        <v>15641</v>
      </c>
      <c r="H439" s="56" t="n">
        <v>12</v>
      </c>
      <c r="I439" s="56" t="n">
        <v>2.692</v>
      </c>
      <c r="J439" s="56" t="n">
        <v>0.651</v>
      </c>
      <c r="K439" s="56" t="n">
        <v>44.4</v>
      </c>
      <c r="L439" s="56" t="n">
        <v>559.33</v>
      </c>
      <c r="M439" s="56" t="n">
        <v>180</v>
      </c>
      <c r="N439" s="56" t="s">
        <v>15637</v>
      </c>
      <c r="O439" s="56" t="s">
        <v>79</v>
      </c>
      <c r="P439" s="56" t="s">
        <v>1886</v>
      </c>
      <c r="Q439" s="56" t="s">
        <v>10061</v>
      </c>
      <c r="R439" s="55" t="n">
        <f aca="false">IF(K439=0,0,ROUND((K439-L439)/K439*100,2))</f>
        <v>-1159.75</v>
      </c>
      <c r="S439" s="55" t="n">
        <f aca="false">H439*K439</f>
        <v>532.8</v>
      </c>
    </row>
    <row r="440" customFormat="false" ht="15" hidden="false" customHeight="true" outlineLevel="0" collapsed="false">
      <c r="A440" s="52" t="s">
        <v>4009</v>
      </c>
      <c r="B440" s="52" t="s">
        <v>16294</v>
      </c>
      <c r="C440" s="52" t="s">
        <v>15627</v>
      </c>
      <c r="D440" s="52" t="s">
        <v>15628</v>
      </c>
      <c r="E440" s="52" t="s">
        <v>71</v>
      </c>
      <c r="F440" s="52" t="s">
        <v>15633</v>
      </c>
      <c r="G440" s="52" t="s">
        <v>15614</v>
      </c>
      <c r="H440" s="52" t="n">
        <v>24</v>
      </c>
      <c r="I440" s="52" t="n">
        <v>4.85</v>
      </c>
      <c r="J440" s="52" t="n">
        <v>3.783</v>
      </c>
      <c r="K440" s="52" t="n">
        <v>993.19</v>
      </c>
      <c r="L440" s="52" t="n">
        <v>403.46</v>
      </c>
      <c r="M440" s="52" t="n">
        <v>730</v>
      </c>
      <c r="N440" s="52" t="s">
        <v>15637</v>
      </c>
      <c r="O440" s="52" t="s">
        <v>80</v>
      </c>
      <c r="P440" s="52" t="s">
        <v>1703</v>
      </c>
      <c r="Q440" s="52" t="s">
        <v>10066</v>
      </c>
      <c r="R440" s="55" t="n">
        <f aca="false">IF(K440=0,0,ROUND((K440-L440)/K440*100,2))</f>
        <v>59.38</v>
      </c>
      <c r="S440" s="55" t="n">
        <f aca="false">H440*K440</f>
        <v>23836.56</v>
      </c>
    </row>
    <row r="441" customFormat="false" ht="15" hidden="false" customHeight="true" outlineLevel="0" collapsed="false">
      <c r="A441" s="56" t="s">
        <v>2019</v>
      </c>
      <c r="B441" s="56" t="s">
        <v>16295</v>
      </c>
      <c r="C441" s="56" t="s">
        <v>16047</v>
      </c>
      <c r="D441" s="56" t="s">
        <v>15664</v>
      </c>
      <c r="E441" s="56" t="s">
        <v>65</v>
      </c>
      <c r="F441" s="56" t="s">
        <v>15761</v>
      </c>
      <c r="G441" s="56" t="s">
        <v>15625</v>
      </c>
      <c r="H441" s="56" t="n">
        <v>6</v>
      </c>
      <c r="I441" s="56" t="n">
        <v>2.038</v>
      </c>
      <c r="J441" s="56" t="n">
        <v>4.212</v>
      </c>
      <c r="K441" s="56" t="n">
        <v>456.61</v>
      </c>
      <c r="L441" s="56" t="n">
        <v>64.56</v>
      </c>
      <c r="M441" s="56" t="n">
        <v>90</v>
      </c>
      <c r="N441" s="56" t="s">
        <v>15620</v>
      </c>
      <c r="O441" s="56" t="s">
        <v>80</v>
      </c>
      <c r="P441" s="56" t="s">
        <v>936</v>
      </c>
      <c r="Q441" s="56" t="s">
        <v>10061</v>
      </c>
      <c r="R441" s="55" t="n">
        <f aca="false">IF(K441=0,0,ROUND((K441-L441)/K441*100,2))</f>
        <v>85.86</v>
      </c>
      <c r="S441" s="55" t="n">
        <f aca="false">H441*K441</f>
        <v>2739.66</v>
      </c>
    </row>
    <row r="442" customFormat="false" ht="15" hidden="false" customHeight="true" outlineLevel="0" collapsed="false">
      <c r="A442" s="52" t="s">
        <v>351</v>
      </c>
      <c r="B442" s="52" t="s">
        <v>16296</v>
      </c>
      <c r="C442" s="52" t="s">
        <v>16035</v>
      </c>
      <c r="D442" s="52" t="s">
        <v>15660</v>
      </c>
      <c r="E442" s="52" t="s">
        <v>73</v>
      </c>
      <c r="F442" s="52" t="s">
        <v>15825</v>
      </c>
      <c r="G442" s="52" t="s">
        <v>15625</v>
      </c>
      <c r="H442" s="52" t="n">
        <v>48</v>
      </c>
      <c r="I442" s="52" t="n">
        <v>3.401</v>
      </c>
      <c r="J442" s="52" t="n">
        <v>4.79</v>
      </c>
      <c r="K442" s="52" t="n">
        <v>975.35</v>
      </c>
      <c r="L442" s="52" t="n">
        <v>242.71</v>
      </c>
      <c r="M442" s="52" t="n">
        <v>730</v>
      </c>
      <c r="N442" s="52" t="s">
        <v>15637</v>
      </c>
      <c r="O442" s="52" t="s">
        <v>80</v>
      </c>
      <c r="P442" s="52" t="s">
        <v>1726</v>
      </c>
      <c r="Q442" s="52" t="s">
        <v>10061</v>
      </c>
      <c r="R442" s="55" t="n">
        <f aca="false">IF(K442=0,0,ROUND((K442-L442)/K442*100,2))</f>
        <v>75.12</v>
      </c>
      <c r="S442" s="55" t="n">
        <f aca="false">H442*K442</f>
        <v>46816.8</v>
      </c>
    </row>
    <row r="443" customFormat="false" ht="15" hidden="false" customHeight="true" outlineLevel="0" collapsed="false">
      <c r="A443" s="56" t="s">
        <v>1871</v>
      </c>
      <c r="B443" s="56" t="s">
        <v>16297</v>
      </c>
      <c r="C443" s="56" t="s">
        <v>15878</v>
      </c>
      <c r="D443" s="56" t="s">
        <v>15657</v>
      </c>
      <c r="E443" s="56" t="s">
        <v>63</v>
      </c>
      <c r="F443" s="56" t="s">
        <v>15670</v>
      </c>
      <c r="G443" s="56" t="s">
        <v>15641</v>
      </c>
      <c r="H443" s="56" t="n">
        <v>48</v>
      </c>
      <c r="I443" s="56" t="n">
        <v>1.896</v>
      </c>
      <c r="J443" s="56" t="n">
        <v>1.459</v>
      </c>
      <c r="K443" s="56" t="n">
        <v>363.98</v>
      </c>
      <c r="L443" s="56" t="n">
        <v>586.74</v>
      </c>
      <c r="M443" s="56" t="n">
        <v>90</v>
      </c>
      <c r="N443" s="56" t="s">
        <v>15548</v>
      </c>
      <c r="O443" s="56" t="s">
        <v>80</v>
      </c>
      <c r="P443" s="56" t="s">
        <v>3038</v>
      </c>
      <c r="Q443" s="56" t="s">
        <v>10066</v>
      </c>
      <c r="R443" s="55" t="n">
        <f aca="false">IF(K443=0,0,ROUND((K443-L443)/K443*100,2))</f>
        <v>-61.2</v>
      </c>
      <c r="S443" s="55" t="n">
        <f aca="false">H443*K443</f>
        <v>17471.04</v>
      </c>
    </row>
    <row r="444" customFormat="false" ht="15" hidden="false" customHeight="true" outlineLevel="0" collapsed="false">
      <c r="A444" s="52" t="s">
        <v>14186</v>
      </c>
      <c r="B444" s="52" t="s">
        <v>16298</v>
      </c>
      <c r="C444" s="52" t="s">
        <v>15631</v>
      </c>
      <c r="D444" s="52" t="s">
        <v>15632</v>
      </c>
      <c r="E444" s="52" t="s">
        <v>67</v>
      </c>
      <c r="F444" s="52" t="s">
        <v>15629</v>
      </c>
      <c r="G444" s="52" t="s">
        <v>15641</v>
      </c>
      <c r="H444" s="52" t="n">
        <v>48</v>
      </c>
      <c r="I444" s="52" t="n">
        <v>0.741</v>
      </c>
      <c r="J444" s="52" t="n">
        <v>2.957</v>
      </c>
      <c r="K444" s="52" t="n">
        <v>104.27</v>
      </c>
      <c r="L444" s="52" t="n">
        <v>132.59</v>
      </c>
      <c r="M444" s="52" t="n">
        <v>730</v>
      </c>
      <c r="N444" s="52" t="s">
        <v>15620</v>
      </c>
      <c r="O444" s="52" t="s">
        <v>79</v>
      </c>
      <c r="P444" s="52" t="s">
        <v>2406</v>
      </c>
      <c r="Q444" s="52" t="s">
        <v>10066</v>
      </c>
      <c r="R444" s="55" t="n">
        <f aca="false">IF(K444=0,0,ROUND((K444-L444)/K444*100,2))</f>
        <v>-27.16</v>
      </c>
      <c r="S444" s="55" t="n">
        <f aca="false">H444*K444</f>
        <v>5004.96</v>
      </c>
    </row>
    <row r="445" customFormat="false" ht="15" hidden="false" customHeight="true" outlineLevel="0" collapsed="false">
      <c r="A445" s="56" t="s">
        <v>7299</v>
      </c>
      <c r="B445" s="56" t="s">
        <v>16299</v>
      </c>
      <c r="C445" s="56" t="s">
        <v>16269</v>
      </c>
      <c r="D445" s="56" t="s">
        <v>15612</v>
      </c>
      <c r="E445" s="56" t="s">
        <v>72</v>
      </c>
      <c r="F445" s="56" t="s">
        <v>15686</v>
      </c>
      <c r="G445" s="56" t="s">
        <v>15614</v>
      </c>
      <c r="H445" s="56" t="n">
        <v>12</v>
      </c>
      <c r="I445" s="56" t="n">
        <v>2.801</v>
      </c>
      <c r="J445" s="56" t="n">
        <v>3.566</v>
      </c>
      <c r="K445" s="56" t="n">
        <v>759.38</v>
      </c>
      <c r="L445" s="56" t="n">
        <v>90.79</v>
      </c>
      <c r="M445" s="56" t="n">
        <v>180</v>
      </c>
      <c r="N445" s="56" t="s">
        <v>15637</v>
      </c>
      <c r="O445" s="56" t="s">
        <v>79</v>
      </c>
      <c r="P445" s="56" t="s">
        <v>836</v>
      </c>
      <c r="Q445" s="56" t="s">
        <v>10061</v>
      </c>
      <c r="R445" s="55" t="n">
        <f aca="false">IF(K445=0,0,ROUND((K445-L445)/K445*100,2))</f>
        <v>88.04</v>
      </c>
      <c r="S445" s="55" t="n">
        <f aca="false">H445*K445</f>
        <v>9112.56</v>
      </c>
    </row>
    <row r="446" customFormat="false" ht="15" hidden="false" customHeight="true" outlineLevel="0" collapsed="false">
      <c r="A446" s="52" t="s">
        <v>9487</v>
      </c>
      <c r="B446" s="52" t="s">
        <v>16300</v>
      </c>
      <c r="C446" s="52" t="s">
        <v>15736</v>
      </c>
      <c r="D446" s="52" t="s">
        <v>15660</v>
      </c>
      <c r="E446" s="52" t="s">
        <v>67</v>
      </c>
      <c r="F446" s="52" t="s">
        <v>15705</v>
      </c>
      <c r="G446" s="52" t="s">
        <v>15641</v>
      </c>
      <c r="H446" s="52" t="n">
        <v>6</v>
      </c>
      <c r="I446" s="52" t="n">
        <v>3.967</v>
      </c>
      <c r="J446" s="52" t="n">
        <v>0.812</v>
      </c>
      <c r="K446" s="52" t="n">
        <v>313.87</v>
      </c>
      <c r="L446" s="52" t="n">
        <v>387.93</v>
      </c>
      <c r="M446" s="52" t="n">
        <v>730</v>
      </c>
      <c r="N446" s="52" t="s">
        <v>15548</v>
      </c>
      <c r="O446" s="52" t="s">
        <v>80</v>
      </c>
      <c r="P446" s="52" t="s">
        <v>2396</v>
      </c>
      <c r="Q446" s="52" t="s">
        <v>10066</v>
      </c>
      <c r="R446" s="55" t="n">
        <f aca="false">IF(K446=0,0,ROUND((K446-L446)/K446*100,2))</f>
        <v>-23.6</v>
      </c>
      <c r="S446" s="55" t="n">
        <f aca="false">H446*K446</f>
        <v>1883.22</v>
      </c>
    </row>
    <row r="447" customFormat="false" ht="15" hidden="false" customHeight="true" outlineLevel="0" collapsed="false">
      <c r="A447" s="56" t="s">
        <v>8542</v>
      </c>
      <c r="B447" s="56" t="s">
        <v>16301</v>
      </c>
      <c r="C447" s="56" t="s">
        <v>15848</v>
      </c>
      <c r="D447" s="56" t="s">
        <v>15623</v>
      </c>
      <c r="E447" s="56" t="s">
        <v>69</v>
      </c>
      <c r="F447" s="56" t="s">
        <v>15644</v>
      </c>
      <c r="G447" s="56" t="s">
        <v>15619</v>
      </c>
      <c r="H447" s="56" t="n">
        <v>6</v>
      </c>
      <c r="I447" s="56" t="n">
        <v>3.835</v>
      </c>
      <c r="J447" s="56" t="n">
        <v>2.491</v>
      </c>
      <c r="K447" s="56" t="n">
        <v>970.24</v>
      </c>
      <c r="L447" s="56" t="n">
        <v>363.35</v>
      </c>
      <c r="M447" s="56" t="n">
        <v>365</v>
      </c>
      <c r="N447" s="56" t="s">
        <v>15620</v>
      </c>
      <c r="O447" s="56" t="s">
        <v>79</v>
      </c>
      <c r="P447" s="56" t="s">
        <v>3997</v>
      </c>
      <c r="Q447" s="56" t="s">
        <v>10061</v>
      </c>
      <c r="R447" s="55" t="n">
        <f aca="false">IF(K447=0,0,ROUND((K447-L447)/K447*100,2))</f>
        <v>62.55</v>
      </c>
      <c r="S447" s="55" t="n">
        <f aca="false">H447*K447</f>
        <v>5821.44</v>
      </c>
    </row>
    <row r="448" customFormat="false" ht="15" hidden="false" customHeight="true" outlineLevel="0" collapsed="false">
      <c r="A448" s="52" t="s">
        <v>8437</v>
      </c>
      <c r="B448" s="52" t="s">
        <v>16302</v>
      </c>
      <c r="C448" s="52" t="s">
        <v>15763</v>
      </c>
      <c r="D448" s="52" t="s">
        <v>15632</v>
      </c>
      <c r="E448" s="52" t="s">
        <v>70</v>
      </c>
      <c r="F448" s="52" t="s">
        <v>15691</v>
      </c>
      <c r="G448" s="52" t="s">
        <v>15625</v>
      </c>
      <c r="H448" s="52" t="n">
        <v>12</v>
      </c>
      <c r="I448" s="52" t="n">
        <v>2.929</v>
      </c>
      <c r="J448" s="52" t="n">
        <v>0.773</v>
      </c>
      <c r="K448" s="52" t="n">
        <v>471.36</v>
      </c>
      <c r="L448" s="52" t="n">
        <v>419.04</v>
      </c>
      <c r="M448" s="52" t="n">
        <v>365</v>
      </c>
      <c r="N448" s="52" t="s">
        <v>15548</v>
      </c>
      <c r="O448" s="52" t="s">
        <v>78</v>
      </c>
      <c r="P448" s="52" t="s">
        <v>3257</v>
      </c>
      <c r="Q448" s="52" t="s">
        <v>10061</v>
      </c>
      <c r="R448" s="55" t="n">
        <f aca="false">IF(K448=0,0,ROUND((K448-L448)/K448*100,2))</f>
        <v>11.1</v>
      </c>
      <c r="S448" s="55" t="n">
        <f aca="false">H448*K448</f>
        <v>5656.32</v>
      </c>
    </row>
    <row r="449" customFormat="false" ht="15" hidden="false" customHeight="true" outlineLevel="0" collapsed="false">
      <c r="A449" s="56" t="s">
        <v>9589</v>
      </c>
      <c r="B449" s="56" t="s">
        <v>16303</v>
      </c>
      <c r="C449" s="56" t="s">
        <v>16239</v>
      </c>
      <c r="D449" s="56" t="s">
        <v>15675</v>
      </c>
      <c r="E449" s="56" t="s">
        <v>71</v>
      </c>
      <c r="F449" s="56" t="s">
        <v>15633</v>
      </c>
      <c r="G449" s="56" t="s">
        <v>15614</v>
      </c>
      <c r="H449" s="56" t="n">
        <v>6</v>
      </c>
      <c r="I449" s="56" t="n">
        <v>2.594</v>
      </c>
      <c r="J449" s="56" t="n">
        <v>3.844</v>
      </c>
      <c r="K449" s="56" t="n">
        <v>199.4</v>
      </c>
      <c r="L449" s="56" t="n">
        <v>65.76</v>
      </c>
      <c r="M449" s="56" t="n">
        <v>180</v>
      </c>
      <c r="N449" s="56" t="s">
        <v>15620</v>
      </c>
      <c r="O449" s="56" t="s">
        <v>79</v>
      </c>
      <c r="P449" s="56" t="s">
        <v>6625</v>
      </c>
      <c r="Q449" s="56" t="s">
        <v>10061</v>
      </c>
      <c r="R449" s="55" t="n">
        <f aca="false">IF(K449=0,0,ROUND((K449-L449)/K449*100,2))</f>
        <v>67.02</v>
      </c>
      <c r="S449" s="55" t="n">
        <f aca="false">H449*K449</f>
        <v>1196.4</v>
      </c>
    </row>
    <row r="450" customFormat="false" ht="15" hidden="false" customHeight="true" outlineLevel="0" collapsed="false">
      <c r="A450" s="52" t="s">
        <v>3692</v>
      </c>
      <c r="B450" s="52" t="s">
        <v>16304</v>
      </c>
      <c r="C450" s="52" t="s">
        <v>16305</v>
      </c>
      <c r="D450" s="52" t="s">
        <v>15660</v>
      </c>
      <c r="E450" s="52" t="s">
        <v>71</v>
      </c>
      <c r="F450" s="52" t="s">
        <v>15651</v>
      </c>
      <c r="G450" s="52" t="s">
        <v>15614</v>
      </c>
      <c r="H450" s="52" t="n">
        <v>6</v>
      </c>
      <c r="I450" s="52" t="n">
        <v>0.728</v>
      </c>
      <c r="J450" s="52" t="n">
        <v>1.443</v>
      </c>
      <c r="K450" s="52" t="n">
        <v>782.45</v>
      </c>
      <c r="L450" s="52" t="n">
        <v>253.08</v>
      </c>
      <c r="M450" s="52" t="n">
        <v>180</v>
      </c>
      <c r="N450" s="52" t="s">
        <v>15548</v>
      </c>
      <c r="O450" s="52" t="s">
        <v>78</v>
      </c>
      <c r="P450" s="52" t="s">
        <v>4558</v>
      </c>
      <c r="Q450" s="52" t="s">
        <v>10061</v>
      </c>
      <c r="R450" s="55" t="n">
        <f aca="false">IF(K450=0,0,ROUND((K450-L450)/K450*100,2))</f>
        <v>67.66</v>
      </c>
      <c r="S450" s="55" t="n">
        <f aca="false">H450*K450</f>
        <v>4694.7</v>
      </c>
    </row>
    <row r="451" customFormat="false" ht="15" hidden="false" customHeight="true" outlineLevel="0" collapsed="false">
      <c r="A451" s="56" t="s">
        <v>3163</v>
      </c>
      <c r="B451" s="56" t="s">
        <v>16306</v>
      </c>
      <c r="C451" s="56" t="s">
        <v>16307</v>
      </c>
      <c r="D451" s="56" t="s">
        <v>15617</v>
      </c>
      <c r="E451" s="56" t="s">
        <v>70</v>
      </c>
      <c r="F451" s="56" t="s">
        <v>15667</v>
      </c>
      <c r="G451" s="56" t="s">
        <v>15641</v>
      </c>
      <c r="H451" s="56" t="n">
        <v>6</v>
      </c>
      <c r="I451" s="56" t="n">
        <v>4.103</v>
      </c>
      <c r="J451" s="56" t="n">
        <v>4.621</v>
      </c>
      <c r="K451" s="56" t="n">
        <v>489.45</v>
      </c>
      <c r="L451" s="56" t="n">
        <v>193.83</v>
      </c>
      <c r="M451" s="56" t="n">
        <v>365</v>
      </c>
      <c r="N451" s="56" t="s">
        <v>15548</v>
      </c>
      <c r="O451" s="56" t="s">
        <v>79</v>
      </c>
      <c r="P451" s="56" t="s">
        <v>1410</v>
      </c>
      <c r="Q451" s="56" t="s">
        <v>10061</v>
      </c>
      <c r="R451" s="55" t="n">
        <f aca="false">IF(K451=0,0,ROUND((K451-L451)/K451*100,2))</f>
        <v>60.4</v>
      </c>
      <c r="S451" s="55" t="n">
        <f aca="false">H451*K451</f>
        <v>2936.7</v>
      </c>
    </row>
    <row r="452" customFormat="false" ht="15" hidden="false" customHeight="true" outlineLevel="0" collapsed="false">
      <c r="A452" s="52" t="s">
        <v>2558</v>
      </c>
      <c r="B452" s="52" t="s">
        <v>16308</v>
      </c>
      <c r="C452" s="52" t="s">
        <v>15669</v>
      </c>
      <c r="D452" s="52" t="s">
        <v>15623</v>
      </c>
      <c r="E452" s="52" t="s">
        <v>67</v>
      </c>
      <c r="F452" s="52" t="s">
        <v>15705</v>
      </c>
      <c r="G452" s="52" t="s">
        <v>15625</v>
      </c>
      <c r="H452" s="52" t="n">
        <v>12</v>
      </c>
      <c r="I452" s="52" t="n">
        <v>4.291</v>
      </c>
      <c r="J452" s="52" t="n">
        <v>0.755</v>
      </c>
      <c r="K452" s="52" t="n">
        <v>241.82</v>
      </c>
      <c r="L452" s="52" t="n">
        <v>83.95</v>
      </c>
      <c r="M452" s="52" t="n">
        <v>180</v>
      </c>
      <c r="N452" s="52" t="s">
        <v>15548</v>
      </c>
      <c r="O452" s="52" t="s">
        <v>79</v>
      </c>
      <c r="P452" s="52" t="s">
        <v>1492</v>
      </c>
      <c r="Q452" s="52" t="s">
        <v>10061</v>
      </c>
      <c r="R452" s="55" t="n">
        <f aca="false">IF(K452=0,0,ROUND((K452-L452)/K452*100,2))</f>
        <v>65.28</v>
      </c>
      <c r="S452" s="55" t="n">
        <f aca="false">H452*K452</f>
        <v>2901.84</v>
      </c>
    </row>
    <row r="453" customFormat="false" ht="15" hidden="false" customHeight="true" outlineLevel="0" collapsed="false">
      <c r="A453" s="56" t="s">
        <v>2553</v>
      </c>
      <c r="B453" s="56" t="s">
        <v>16309</v>
      </c>
      <c r="C453" s="56" t="s">
        <v>16061</v>
      </c>
      <c r="D453" s="56" t="s">
        <v>15664</v>
      </c>
      <c r="E453" s="56" t="s">
        <v>69</v>
      </c>
      <c r="F453" s="56" t="s">
        <v>15644</v>
      </c>
      <c r="G453" s="56" t="s">
        <v>15625</v>
      </c>
      <c r="H453" s="56" t="n">
        <v>6</v>
      </c>
      <c r="I453" s="56" t="n">
        <v>0.212</v>
      </c>
      <c r="J453" s="56" t="n">
        <v>3.316</v>
      </c>
      <c r="K453" s="56" t="n">
        <v>600.72</v>
      </c>
      <c r="L453" s="56" t="n">
        <v>286.76</v>
      </c>
      <c r="M453" s="56" t="n">
        <v>365</v>
      </c>
      <c r="N453" s="56" t="s">
        <v>15548</v>
      </c>
      <c r="O453" s="56" t="s">
        <v>78</v>
      </c>
      <c r="P453" s="56" t="s">
        <v>3275</v>
      </c>
      <c r="Q453" s="56" t="s">
        <v>10061</v>
      </c>
      <c r="R453" s="55" t="n">
        <f aca="false">IF(K453=0,0,ROUND((K453-L453)/K453*100,2))</f>
        <v>52.26</v>
      </c>
      <c r="S453" s="55" t="n">
        <f aca="false">H453*K453</f>
        <v>3604.32</v>
      </c>
    </row>
    <row r="454" customFormat="false" ht="15" hidden="false" customHeight="true" outlineLevel="0" collapsed="false">
      <c r="A454" s="52" t="s">
        <v>2279</v>
      </c>
      <c r="B454" s="52" t="s">
        <v>16310</v>
      </c>
      <c r="C454" s="52" t="s">
        <v>15789</v>
      </c>
      <c r="D454" s="52" t="s">
        <v>15612</v>
      </c>
      <c r="E454" s="52" t="s">
        <v>70</v>
      </c>
      <c r="F454" s="52" t="s">
        <v>15648</v>
      </c>
      <c r="G454" s="52" t="s">
        <v>15619</v>
      </c>
      <c r="H454" s="52" t="n">
        <v>12</v>
      </c>
      <c r="I454" s="52" t="n">
        <v>0.965</v>
      </c>
      <c r="J454" s="52" t="n">
        <v>1.79</v>
      </c>
      <c r="K454" s="52" t="n">
        <v>108.87</v>
      </c>
      <c r="L454" s="52" t="n">
        <v>509.06</v>
      </c>
      <c r="M454" s="52" t="n">
        <v>365</v>
      </c>
      <c r="N454" s="52" t="s">
        <v>15620</v>
      </c>
      <c r="O454" s="52" t="s">
        <v>79</v>
      </c>
      <c r="P454" s="52" t="s">
        <v>5363</v>
      </c>
      <c r="Q454" s="52" t="s">
        <v>10061</v>
      </c>
      <c r="R454" s="55" t="n">
        <f aca="false">IF(K454=0,0,ROUND((K454-L454)/K454*100,2))</f>
        <v>-367.59</v>
      </c>
      <c r="S454" s="55" t="n">
        <f aca="false">H454*K454</f>
        <v>1306.44</v>
      </c>
    </row>
    <row r="455" customFormat="false" ht="15" hidden="false" customHeight="true" outlineLevel="0" collapsed="false">
      <c r="A455" s="56" t="s">
        <v>1482</v>
      </c>
      <c r="B455" s="56" t="s">
        <v>16311</v>
      </c>
      <c r="C455" s="56" t="s">
        <v>15911</v>
      </c>
      <c r="D455" s="56" t="s">
        <v>15628</v>
      </c>
      <c r="E455" s="56" t="s">
        <v>73</v>
      </c>
      <c r="F455" s="56" t="s">
        <v>15624</v>
      </c>
      <c r="G455" s="56" t="s">
        <v>15625</v>
      </c>
      <c r="H455" s="56" t="n">
        <v>6</v>
      </c>
      <c r="I455" s="56" t="n">
        <v>2.668</v>
      </c>
      <c r="J455" s="56" t="n">
        <v>3.593</v>
      </c>
      <c r="K455" s="56" t="n">
        <v>964.01</v>
      </c>
      <c r="L455" s="56" t="n">
        <v>111.35</v>
      </c>
      <c r="M455" s="56" t="n">
        <v>90</v>
      </c>
      <c r="N455" s="56" t="s">
        <v>15620</v>
      </c>
      <c r="O455" s="56" t="s">
        <v>78</v>
      </c>
      <c r="P455" s="56" t="s">
        <v>3150</v>
      </c>
      <c r="Q455" s="56" t="s">
        <v>10066</v>
      </c>
      <c r="R455" s="55" t="n">
        <f aca="false">IF(K455=0,0,ROUND((K455-L455)/K455*100,2))</f>
        <v>88.45</v>
      </c>
      <c r="S455" s="55" t="n">
        <f aca="false">H455*K455</f>
        <v>5784.06</v>
      </c>
    </row>
    <row r="456" customFormat="false" ht="15" hidden="false" customHeight="true" outlineLevel="0" collapsed="false">
      <c r="A456" s="52" t="s">
        <v>4267</v>
      </c>
      <c r="B456" s="52" t="s">
        <v>16312</v>
      </c>
      <c r="C456" s="52" t="s">
        <v>16313</v>
      </c>
      <c r="D456" s="52" t="s">
        <v>15657</v>
      </c>
      <c r="E456" s="52" t="s">
        <v>65</v>
      </c>
      <c r="F456" s="52" t="s">
        <v>15654</v>
      </c>
      <c r="G456" s="52" t="s">
        <v>15625</v>
      </c>
      <c r="H456" s="52" t="n">
        <v>24</v>
      </c>
      <c r="I456" s="52" t="n">
        <v>4.907</v>
      </c>
      <c r="J456" s="52" t="n">
        <v>2.149</v>
      </c>
      <c r="K456" s="52" t="n">
        <v>523.45</v>
      </c>
      <c r="L456" s="52" t="n">
        <v>250.47</v>
      </c>
      <c r="M456" s="52" t="n">
        <v>365</v>
      </c>
      <c r="N456" s="52" t="s">
        <v>15548</v>
      </c>
      <c r="O456" s="52" t="s">
        <v>79</v>
      </c>
      <c r="P456" s="52" t="s">
        <v>1491</v>
      </c>
      <c r="Q456" s="52" t="s">
        <v>10061</v>
      </c>
      <c r="R456" s="55" t="n">
        <f aca="false">IF(K456=0,0,ROUND((K456-L456)/K456*100,2))</f>
        <v>52.15</v>
      </c>
      <c r="S456" s="55" t="n">
        <f aca="false">H456*K456</f>
        <v>12562.8</v>
      </c>
    </row>
    <row r="457" customFormat="false" ht="15" hidden="false" customHeight="true" outlineLevel="0" collapsed="false">
      <c r="A457" s="56" t="s">
        <v>1560</v>
      </c>
      <c r="B457" s="56" t="s">
        <v>16314</v>
      </c>
      <c r="C457" s="56" t="s">
        <v>15841</v>
      </c>
      <c r="D457" s="56" t="s">
        <v>15632</v>
      </c>
      <c r="E457" s="56" t="s">
        <v>71</v>
      </c>
      <c r="F457" s="56" t="s">
        <v>15775</v>
      </c>
      <c r="G457" s="56" t="s">
        <v>15614</v>
      </c>
      <c r="H457" s="56" t="n">
        <v>6</v>
      </c>
      <c r="I457" s="56" t="n">
        <v>0.457</v>
      </c>
      <c r="J457" s="56" t="n">
        <v>2.494</v>
      </c>
      <c r="K457" s="56" t="n">
        <v>396.7</v>
      </c>
      <c r="L457" s="56" t="n">
        <v>279.6</v>
      </c>
      <c r="M457" s="56" t="n">
        <v>365</v>
      </c>
      <c r="N457" s="56" t="s">
        <v>15620</v>
      </c>
      <c r="O457" s="56" t="s">
        <v>79</v>
      </c>
      <c r="P457" s="56" t="s">
        <v>2547</v>
      </c>
      <c r="Q457" s="56" t="s">
        <v>10066</v>
      </c>
      <c r="R457" s="55" t="n">
        <f aca="false">IF(K457=0,0,ROUND((K457-L457)/K457*100,2))</f>
        <v>29.52</v>
      </c>
      <c r="S457" s="55" t="n">
        <f aca="false">H457*K457</f>
        <v>2380.2</v>
      </c>
    </row>
    <row r="458" customFormat="false" ht="15" hidden="false" customHeight="true" outlineLevel="0" collapsed="false">
      <c r="A458" s="52" t="s">
        <v>5194</v>
      </c>
      <c r="B458" s="52" t="s">
        <v>16315</v>
      </c>
      <c r="C458" s="52" t="s">
        <v>15659</v>
      </c>
      <c r="D458" s="52" t="s">
        <v>15660</v>
      </c>
      <c r="E458" s="52" t="s">
        <v>63</v>
      </c>
      <c r="F458" s="52" t="s">
        <v>15670</v>
      </c>
      <c r="G458" s="52" t="s">
        <v>15625</v>
      </c>
      <c r="H458" s="52" t="n">
        <v>24</v>
      </c>
      <c r="I458" s="52" t="n">
        <v>0.938</v>
      </c>
      <c r="J458" s="52" t="n">
        <v>4.994</v>
      </c>
      <c r="K458" s="52" t="n">
        <v>501.32</v>
      </c>
      <c r="L458" s="52" t="n">
        <v>72.05</v>
      </c>
      <c r="M458" s="52" t="n">
        <v>730</v>
      </c>
      <c r="N458" s="52" t="s">
        <v>15620</v>
      </c>
      <c r="O458" s="52" t="s">
        <v>80</v>
      </c>
      <c r="P458" s="52" t="s">
        <v>1176</v>
      </c>
      <c r="Q458" s="52" t="s">
        <v>10061</v>
      </c>
      <c r="R458" s="55" t="n">
        <f aca="false">IF(K458=0,0,ROUND((K458-L458)/K458*100,2))</f>
        <v>85.63</v>
      </c>
      <c r="S458" s="55" t="n">
        <f aca="false">H458*K458</f>
        <v>12031.68</v>
      </c>
    </row>
    <row r="459" customFormat="false" ht="15" hidden="false" customHeight="true" outlineLevel="0" collapsed="false">
      <c r="A459" s="56" t="s">
        <v>13336</v>
      </c>
      <c r="B459" s="56" t="s">
        <v>16316</v>
      </c>
      <c r="C459" s="56" t="s">
        <v>15690</v>
      </c>
      <c r="D459" s="56" t="s">
        <v>15623</v>
      </c>
      <c r="E459" s="56" t="s">
        <v>63</v>
      </c>
      <c r="F459" s="56" t="s">
        <v>15636</v>
      </c>
      <c r="G459" s="56" t="s">
        <v>15625</v>
      </c>
      <c r="H459" s="56" t="n">
        <v>12</v>
      </c>
      <c r="I459" s="56" t="n">
        <v>0.37</v>
      </c>
      <c r="J459" s="56" t="n">
        <v>4.877</v>
      </c>
      <c r="K459" s="56" t="n">
        <v>351.52</v>
      </c>
      <c r="L459" s="56" t="n">
        <v>361.03</v>
      </c>
      <c r="M459" s="56" t="n">
        <v>730</v>
      </c>
      <c r="N459" s="56" t="s">
        <v>15548</v>
      </c>
      <c r="O459" s="56" t="s">
        <v>78</v>
      </c>
      <c r="P459" s="56" t="s">
        <v>625</v>
      </c>
      <c r="Q459" s="56" t="s">
        <v>10066</v>
      </c>
      <c r="R459" s="55" t="n">
        <f aca="false">IF(K459=0,0,ROUND((K459-L459)/K459*100,2))</f>
        <v>-2.71</v>
      </c>
      <c r="S459" s="55" t="n">
        <f aca="false">H459*K459</f>
        <v>4218.24</v>
      </c>
    </row>
    <row r="460" customFormat="false" ht="15" hidden="false" customHeight="true" outlineLevel="0" collapsed="false">
      <c r="A460" s="52" t="s">
        <v>1817</v>
      </c>
      <c r="B460" s="52" t="s">
        <v>16317</v>
      </c>
      <c r="C460" s="52" t="s">
        <v>16156</v>
      </c>
      <c r="D460" s="52" t="s">
        <v>15660</v>
      </c>
      <c r="E460" s="52" t="s">
        <v>67</v>
      </c>
      <c r="F460" s="52" t="s">
        <v>15694</v>
      </c>
      <c r="G460" s="52" t="s">
        <v>15641</v>
      </c>
      <c r="H460" s="52" t="n">
        <v>48</v>
      </c>
      <c r="I460" s="52" t="n">
        <v>3.35</v>
      </c>
      <c r="J460" s="52" t="n">
        <v>4.753</v>
      </c>
      <c r="K460" s="52" t="n">
        <v>986.79</v>
      </c>
      <c r="L460" s="52" t="n">
        <v>311.73</v>
      </c>
      <c r="M460" s="52" t="n">
        <v>180</v>
      </c>
      <c r="N460" s="52" t="s">
        <v>15637</v>
      </c>
      <c r="O460" s="52" t="s">
        <v>78</v>
      </c>
      <c r="P460" s="52" t="s">
        <v>1397</v>
      </c>
      <c r="Q460" s="52" t="s">
        <v>10061</v>
      </c>
      <c r="R460" s="55" t="n">
        <f aca="false">IF(K460=0,0,ROUND((K460-L460)/K460*100,2))</f>
        <v>68.41</v>
      </c>
      <c r="S460" s="55" t="n">
        <f aca="false">H460*K460</f>
        <v>47365.92</v>
      </c>
    </row>
    <row r="461" customFormat="false" ht="15" hidden="false" customHeight="true" outlineLevel="0" collapsed="false">
      <c r="A461" s="56" t="s">
        <v>2089</v>
      </c>
      <c r="B461" s="56" t="s">
        <v>16318</v>
      </c>
      <c r="C461" s="56" t="s">
        <v>15707</v>
      </c>
      <c r="D461" s="56" t="s">
        <v>15632</v>
      </c>
      <c r="E461" s="56" t="s">
        <v>69</v>
      </c>
      <c r="F461" s="56" t="s">
        <v>15644</v>
      </c>
      <c r="G461" s="56" t="s">
        <v>15619</v>
      </c>
      <c r="H461" s="56" t="n">
        <v>6</v>
      </c>
      <c r="I461" s="56" t="n">
        <v>3.702</v>
      </c>
      <c r="J461" s="56" t="n">
        <v>4.16</v>
      </c>
      <c r="K461" s="56" t="n">
        <v>507.67</v>
      </c>
      <c r="L461" s="56" t="n">
        <v>25.78</v>
      </c>
      <c r="M461" s="56" t="n">
        <v>180</v>
      </c>
      <c r="N461" s="56" t="s">
        <v>15637</v>
      </c>
      <c r="O461" s="56" t="s">
        <v>80</v>
      </c>
      <c r="P461" s="56" t="s">
        <v>3657</v>
      </c>
      <c r="Q461" s="56" t="s">
        <v>10061</v>
      </c>
      <c r="R461" s="55" t="n">
        <f aca="false">IF(K461=0,0,ROUND((K461-L461)/K461*100,2))</f>
        <v>94.92</v>
      </c>
      <c r="S461" s="55" t="n">
        <f aca="false">H461*K461</f>
        <v>3046.02</v>
      </c>
    </row>
    <row r="462" customFormat="false" ht="15" hidden="false" customHeight="true" outlineLevel="0" collapsed="false">
      <c r="A462" s="52" t="s">
        <v>4142</v>
      </c>
      <c r="B462" s="52" t="s">
        <v>16319</v>
      </c>
      <c r="C462" s="52" t="s">
        <v>16320</v>
      </c>
      <c r="D462" s="52" t="s">
        <v>15660</v>
      </c>
      <c r="E462" s="52" t="s">
        <v>70</v>
      </c>
      <c r="F462" s="52" t="s">
        <v>15691</v>
      </c>
      <c r="G462" s="52" t="s">
        <v>15641</v>
      </c>
      <c r="H462" s="52" t="n">
        <v>12</v>
      </c>
      <c r="I462" s="52" t="n">
        <v>1.503</v>
      </c>
      <c r="J462" s="52" t="n">
        <v>2.515</v>
      </c>
      <c r="K462" s="52" t="n">
        <v>514.19</v>
      </c>
      <c r="L462" s="52" t="n">
        <v>330.04</v>
      </c>
      <c r="M462" s="52" t="n">
        <v>90</v>
      </c>
      <c r="N462" s="52" t="s">
        <v>15548</v>
      </c>
      <c r="O462" s="52" t="s">
        <v>79</v>
      </c>
      <c r="P462" s="52" t="s">
        <v>5961</v>
      </c>
      <c r="Q462" s="52" t="s">
        <v>10066</v>
      </c>
      <c r="R462" s="55" t="n">
        <f aca="false">IF(K462=0,0,ROUND((K462-L462)/K462*100,2))</f>
        <v>35.81</v>
      </c>
      <c r="S462" s="55" t="n">
        <f aca="false">H462*K462</f>
        <v>6170.28</v>
      </c>
    </row>
    <row r="463" customFormat="false" ht="15" hidden="false" customHeight="true" outlineLevel="0" collapsed="false">
      <c r="A463" s="56" t="s">
        <v>13871</v>
      </c>
      <c r="B463" s="56" t="s">
        <v>16321</v>
      </c>
      <c r="C463" s="56" t="s">
        <v>15765</v>
      </c>
      <c r="D463" s="56" t="s">
        <v>15632</v>
      </c>
      <c r="E463" s="56" t="s">
        <v>71</v>
      </c>
      <c r="F463" s="56" t="s">
        <v>15633</v>
      </c>
      <c r="G463" s="56" t="s">
        <v>15641</v>
      </c>
      <c r="H463" s="56" t="n">
        <v>6</v>
      </c>
      <c r="I463" s="56" t="n">
        <v>0.213</v>
      </c>
      <c r="J463" s="56" t="n">
        <v>2.805</v>
      </c>
      <c r="K463" s="56" t="n">
        <v>862.29</v>
      </c>
      <c r="L463" s="56" t="n">
        <v>188.8</v>
      </c>
      <c r="M463" s="56" t="n">
        <v>180</v>
      </c>
      <c r="N463" s="56" t="s">
        <v>15637</v>
      </c>
      <c r="O463" s="56" t="s">
        <v>79</v>
      </c>
      <c r="P463" s="56" t="s">
        <v>2320</v>
      </c>
      <c r="Q463" s="56" t="s">
        <v>10061</v>
      </c>
      <c r="R463" s="55" t="n">
        <f aca="false">IF(K463=0,0,ROUND((K463-L463)/K463*100,2))</f>
        <v>78.1</v>
      </c>
      <c r="S463" s="55" t="n">
        <f aca="false">H463*K463</f>
        <v>5173.74</v>
      </c>
    </row>
    <row r="464" customFormat="false" ht="15" hidden="false" customHeight="true" outlineLevel="0" collapsed="false">
      <c r="A464" s="52" t="s">
        <v>3241</v>
      </c>
      <c r="B464" s="52" t="s">
        <v>16322</v>
      </c>
      <c r="C464" s="52" t="s">
        <v>15815</v>
      </c>
      <c r="D464" s="52" t="s">
        <v>15675</v>
      </c>
      <c r="E464" s="52" t="s">
        <v>69</v>
      </c>
      <c r="F464" s="52" t="s">
        <v>15661</v>
      </c>
      <c r="G464" s="52" t="s">
        <v>15641</v>
      </c>
      <c r="H464" s="52" t="n">
        <v>48</v>
      </c>
      <c r="I464" s="52" t="n">
        <v>2.406</v>
      </c>
      <c r="J464" s="52" t="n">
        <v>4.279</v>
      </c>
      <c r="K464" s="52" t="n">
        <v>516.04</v>
      </c>
      <c r="L464" s="52" t="n">
        <v>240.92</v>
      </c>
      <c r="M464" s="52" t="n">
        <v>730</v>
      </c>
      <c r="N464" s="52" t="s">
        <v>15620</v>
      </c>
      <c r="O464" s="52" t="s">
        <v>79</v>
      </c>
      <c r="P464" s="52" t="s">
        <v>418</v>
      </c>
      <c r="Q464" s="52" t="s">
        <v>10061</v>
      </c>
      <c r="R464" s="55" t="n">
        <f aca="false">IF(K464=0,0,ROUND((K464-L464)/K464*100,2))</f>
        <v>53.31</v>
      </c>
      <c r="S464" s="55" t="n">
        <f aca="false">H464*K464</f>
        <v>24769.92</v>
      </c>
    </row>
    <row r="465" customFormat="false" ht="15" hidden="false" customHeight="true" outlineLevel="0" collapsed="false">
      <c r="A465" s="56" t="s">
        <v>4782</v>
      </c>
      <c r="B465" s="56" t="s">
        <v>16323</v>
      </c>
      <c r="C465" s="56" t="s">
        <v>16055</v>
      </c>
      <c r="D465" s="56" t="s">
        <v>15657</v>
      </c>
      <c r="E465" s="56" t="s">
        <v>72</v>
      </c>
      <c r="F465" s="56" t="s">
        <v>15613</v>
      </c>
      <c r="G465" s="56" t="s">
        <v>15625</v>
      </c>
      <c r="H465" s="56" t="n">
        <v>24</v>
      </c>
      <c r="I465" s="56" t="n">
        <v>1.777</v>
      </c>
      <c r="J465" s="56" t="n">
        <v>3.723</v>
      </c>
      <c r="K465" s="56" t="n">
        <v>46.33</v>
      </c>
      <c r="L465" s="56" t="n">
        <v>535.89</v>
      </c>
      <c r="M465" s="56" t="n">
        <v>365</v>
      </c>
      <c r="N465" s="56" t="s">
        <v>15637</v>
      </c>
      <c r="O465" s="56" t="s">
        <v>78</v>
      </c>
      <c r="P465" s="56" t="s">
        <v>2882</v>
      </c>
      <c r="Q465" s="56" t="s">
        <v>10061</v>
      </c>
      <c r="R465" s="55" t="n">
        <f aca="false">IF(K465=0,0,ROUND((K465-L465)/K465*100,2))</f>
        <v>-1056.68</v>
      </c>
      <c r="S465" s="55" t="n">
        <f aca="false">H465*K465</f>
        <v>1111.92</v>
      </c>
    </row>
    <row r="466" customFormat="false" ht="15" hidden="false" customHeight="true" outlineLevel="0" collapsed="false">
      <c r="A466" s="52" t="s">
        <v>1144</v>
      </c>
      <c r="B466" s="52" t="s">
        <v>16324</v>
      </c>
      <c r="C466" s="52" t="s">
        <v>16293</v>
      </c>
      <c r="D466" s="52" t="s">
        <v>15657</v>
      </c>
      <c r="E466" s="52" t="s">
        <v>63</v>
      </c>
      <c r="F466" s="52" t="s">
        <v>15636</v>
      </c>
      <c r="G466" s="52" t="s">
        <v>15625</v>
      </c>
      <c r="H466" s="52" t="n">
        <v>12</v>
      </c>
      <c r="I466" s="52" t="n">
        <v>1.276</v>
      </c>
      <c r="J466" s="52" t="n">
        <v>3.258</v>
      </c>
      <c r="K466" s="52" t="n">
        <v>600.09</v>
      </c>
      <c r="L466" s="52" t="n">
        <v>547.13</v>
      </c>
      <c r="M466" s="52" t="n">
        <v>90</v>
      </c>
      <c r="N466" s="52" t="s">
        <v>15637</v>
      </c>
      <c r="O466" s="52" t="s">
        <v>78</v>
      </c>
      <c r="P466" s="52" t="s">
        <v>1680</v>
      </c>
      <c r="Q466" s="52" t="s">
        <v>10061</v>
      </c>
      <c r="R466" s="55" t="n">
        <f aca="false">IF(K466=0,0,ROUND((K466-L466)/K466*100,2))</f>
        <v>8.83</v>
      </c>
      <c r="S466" s="55" t="n">
        <f aca="false">H466*K466</f>
        <v>7201.08</v>
      </c>
    </row>
    <row r="467" customFormat="false" ht="15" hidden="false" customHeight="true" outlineLevel="0" collapsed="false">
      <c r="A467" s="56" t="s">
        <v>5955</v>
      </c>
      <c r="B467" s="56" t="s">
        <v>16325</v>
      </c>
      <c r="C467" s="56" t="s">
        <v>15663</v>
      </c>
      <c r="D467" s="56" t="s">
        <v>15664</v>
      </c>
      <c r="E467" s="56" t="s">
        <v>71</v>
      </c>
      <c r="F467" s="56" t="s">
        <v>15775</v>
      </c>
      <c r="G467" s="56" t="s">
        <v>15641</v>
      </c>
      <c r="H467" s="56" t="n">
        <v>48</v>
      </c>
      <c r="I467" s="56" t="n">
        <v>2.862</v>
      </c>
      <c r="J467" s="56" t="n">
        <v>4.512</v>
      </c>
      <c r="K467" s="56" t="n">
        <v>281.02</v>
      </c>
      <c r="L467" s="56" t="n">
        <v>420.62</v>
      </c>
      <c r="M467" s="56" t="n">
        <v>90</v>
      </c>
      <c r="N467" s="56" t="s">
        <v>15637</v>
      </c>
      <c r="O467" s="56" t="s">
        <v>79</v>
      </c>
      <c r="P467" s="56" t="s">
        <v>899</v>
      </c>
      <c r="Q467" s="56" t="s">
        <v>10061</v>
      </c>
      <c r="R467" s="55" t="n">
        <f aca="false">IF(K467=0,0,ROUND((K467-L467)/K467*100,2))</f>
        <v>-49.68</v>
      </c>
      <c r="S467" s="55" t="n">
        <f aca="false">H467*K467</f>
        <v>13488.96</v>
      </c>
    </row>
    <row r="468" customFormat="false" ht="15" hidden="false" customHeight="true" outlineLevel="0" collapsed="false">
      <c r="A468" s="52" t="s">
        <v>5674</v>
      </c>
      <c r="B468" s="52" t="s">
        <v>16326</v>
      </c>
      <c r="C468" s="52" t="s">
        <v>15772</v>
      </c>
      <c r="D468" s="52" t="s">
        <v>15640</v>
      </c>
      <c r="E468" s="52" t="s">
        <v>70</v>
      </c>
      <c r="F468" s="52" t="s">
        <v>15648</v>
      </c>
      <c r="G468" s="52" t="s">
        <v>15625</v>
      </c>
      <c r="H468" s="52" t="n">
        <v>12</v>
      </c>
      <c r="I468" s="52" t="n">
        <v>1.713</v>
      </c>
      <c r="J468" s="52" t="n">
        <v>2.539</v>
      </c>
      <c r="K468" s="52" t="n">
        <v>768.84</v>
      </c>
      <c r="L468" s="52" t="n">
        <v>210.33</v>
      </c>
      <c r="M468" s="52" t="n">
        <v>365</v>
      </c>
      <c r="N468" s="52" t="s">
        <v>15637</v>
      </c>
      <c r="O468" s="52" t="s">
        <v>79</v>
      </c>
      <c r="P468" s="52" t="s">
        <v>764</v>
      </c>
      <c r="Q468" s="52" t="s">
        <v>10066</v>
      </c>
      <c r="R468" s="55" t="n">
        <f aca="false">IF(K468=0,0,ROUND((K468-L468)/K468*100,2))</f>
        <v>72.64</v>
      </c>
      <c r="S468" s="55" t="n">
        <f aca="false">H468*K468</f>
        <v>9226.08</v>
      </c>
    </row>
    <row r="469" customFormat="false" ht="15" hidden="false" customHeight="true" outlineLevel="0" collapsed="false">
      <c r="A469" s="56" t="s">
        <v>423</v>
      </c>
      <c r="B469" s="56" t="s">
        <v>16327</v>
      </c>
      <c r="C469" s="56" t="s">
        <v>15650</v>
      </c>
      <c r="D469" s="56" t="s">
        <v>15612</v>
      </c>
      <c r="E469" s="56" t="s">
        <v>73</v>
      </c>
      <c r="F469" s="56" t="s">
        <v>15624</v>
      </c>
      <c r="G469" s="56" t="s">
        <v>15614</v>
      </c>
      <c r="H469" s="56" t="n">
        <v>24</v>
      </c>
      <c r="I469" s="56" t="n">
        <v>4.981</v>
      </c>
      <c r="J469" s="56" t="n">
        <v>2.04</v>
      </c>
      <c r="K469" s="56" t="n">
        <v>241.14</v>
      </c>
      <c r="L469" s="56" t="n">
        <v>448.3</v>
      </c>
      <c r="M469" s="56" t="n">
        <v>90</v>
      </c>
      <c r="N469" s="56" t="s">
        <v>15620</v>
      </c>
      <c r="O469" s="56" t="s">
        <v>80</v>
      </c>
      <c r="P469" s="56" t="s">
        <v>3295</v>
      </c>
      <c r="Q469" s="56" t="s">
        <v>10061</v>
      </c>
      <c r="R469" s="55" t="n">
        <f aca="false">IF(K469=0,0,ROUND((K469-L469)/K469*100,2))</f>
        <v>-85.91</v>
      </c>
      <c r="S469" s="55" t="n">
        <f aca="false">H469*K469</f>
        <v>5787.36</v>
      </c>
    </row>
    <row r="470" customFormat="false" ht="15" hidden="false" customHeight="true" outlineLevel="0" collapsed="false">
      <c r="A470" s="52" t="s">
        <v>1932</v>
      </c>
      <c r="B470" s="52" t="s">
        <v>16328</v>
      </c>
      <c r="C470" s="52" t="s">
        <v>15726</v>
      </c>
      <c r="D470" s="52" t="s">
        <v>15660</v>
      </c>
      <c r="E470" s="52" t="s">
        <v>70</v>
      </c>
      <c r="F470" s="52" t="s">
        <v>15691</v>
      </c>
      <c r="G470" s="52" t="s">
        <v>15641</v>
      </c>
      <c r="H470" s="52" t="n">
        <v>12</v>
      </c>
      <c r="I470" s="52" t="n">
        <v>1.769</v>
      </c>
      <c r="J470" s="52" t="n">
        <v>0.429</v>
      </c>
      <c r="K470" s="52" t="n">
        <v>826.44</v>
      </c>
      <c r="L470" s="52" t="n">
        <v>307.74</v>
      </c>
      <c r="M470" s="52" t="n">
        <v>365</v>
      </c>
      <c r="N470" s="52" t="s">
        <v>15637</v>
      </c>
      <c r="O470" s="52" t="s">
        <v>80</v>
      </c>
      <c r="P470" s="52" t="s">
        <v>712</v>
      </c>
      <c r="Q470" s="52" t="s">
        <v>10061</v>
      </c>
      <c r="R470" s="55" t="n">
        <f aca="false">IF(K470=0,0,ROUND((K470-L470)/K470*100,2))</f>
        <v>62.76</v>
      </c>
      <c r="S470" s="55" t="n">
        <f aca="false">H470*K470</f>
        <v>9917.28</v>
      </c>
    </row>
    <row r="471" customFormat="false" ht="15" hidden="false" customHeight="true" outlineLevel="0" collapsed="false">
      <c r="A471" s="56" t="s">
        <v>2496</v>
      </c>
      <c r="B471" s="56" t="s">
        <v>16329</v>
      </c>
      <c r="C471" s="56" t="s">
        <v>16183</v>
      </c>
      <c r="D471" s="56" t="s">
        <v>15675</v>
      </c>
      <c r="E471" s="56" t="s">
        <v>63</v>
      </c>
      <c r="F471" s="56" t="s">
        <v>15636</v>
      </c>
      <c r="G471" s="56" t="s">
        <v>15641</v>
      </c>
      <c r="H471" s="56" t="n">
        <v>12</v>
      </c>
      <c r="I471" s="56" t="n">
        <v>4.41</v>
      </c>
      <c r="J471" s="56" t="n">
        <v>3.158</v>
      </c>
      <c r="K471" s="56" t="n">
        <v>525.38</v>
      </c>
      <c r="L471" s="56" t="n">
        <v>120.06</v>
      </c>
      <c r="M471" s="56" t="n">
        <v>730</v>
      </c>
      <c r="N471" s="56" t="s">
        <v>15548</v>
      </c>
      <c r="O471" s="56" t="s">
        <v>80</v>
      </c>
      <c r="P471" s="56" t="s">
        <v>1554</v>
      </c>
      <c r="Q471" s="56" t="s">
        <v>10061</v>
      </c>
      <c r="R471" s="55" t="n">
        <f aca="false">IF(K471=0,0,ROUND((K471-L471)/K471*100,2))</f>
        <v>77.15</v>
      </c>
      <c r="S471" s="55" t="n">
        <f aca="false">H471*K471</f>
        <v>6304.56</v>
      </c>
    </row>
    <row r="472" customFormat="false" ht="15" hidden="false" customHeight="true" outlineLevel="0" collapsed="false">
      <c r="A472" s="52" t="s">
        <v>909</v>
      </c>
      <c r="B472" s="52" t="s">
        <v>16330</v>
      </c>
      <c r="C472" s="52" t="s">
        <v>16108</v>
      </c>
      <c r="D472" s="52" t="s">
        <v>15628</v>
      </c>
      <c r="E472" s="52" t="s">
        <v>63</v>
      </c>
      <c r="F472" s="52" t="s">
        <v>15636</v>
      </c>
      <c r="G472" s="52" t="s">
        <v>15625</v>
      </c>
      <c r="H472" s="52" t="n">
        <v>12</v>
      </c>
      <c r="I472" s="52" t="n">
        <v>1.853</v>
      </c>
      <c r="J472" s="52" t="n">
        <v>0.781</v>
      </c>
      <c r="K472" s="52" t="n">
        <v>167.31</v>
      </c>
      <c r="L472" s="52" t="n">
        <v>414.33</v>
      </c>
      <c r="M472" s="52" t="n">
        <v>365</v>
      </c>
      <c r="N472" s="52" t="s">
        <v>15637</v>
      </c>
      <c r="O472" s="52" t="s">
        <v>79</v>
      </c>
      <c r="P472" s="52" t="s">
        <v>3191</v>
      </c>
      <c r="Q472" s="52" t="s">
        <v>10061</v>
      </c>
      <c r="R472" s="55" t="n">
        <f aca="false">IF(K472=0,0,ROUND((K472-L472)/K472*100,2))</f>
        <v>-147.64</v>
      </c>
      <c r="S472" s="55" t="n">
        <f aca="false">H472*K472</f>
        <v>2007.72</v>
      </c>
    </row>
    <row r="473" customFormat="false" ht="15" hidden="false" customHeight="true" outlineLevel="0" collapsed="false">
      <c r="A473" s="56" t="s">
        <v>1273</v>
      </c>
      <c r="B473" s="56" t="s">
        <v>16331</v>
      </c>
      <c r="C473" s="56" t="s">
        <v>15738</v>
      </c>
      <c r="D473" s="56" t="s">
        <v>15617</v>
      </c>
      <c r="E473" s="56" t="s">
        <v>63</v>
      </c>
      <c r="F473" s="56" t="s">
        <v>15636</v>
      </c>
      <c r="G473" s="56" t="s">
        <v>15614</v>
      </c>
      <c r="H473" s="56" t="n">
        <v>12</v>
      </c>
      <c r="I473" s="56" t="n">
        <v>1.319</v>
      </c>
      <c r="J473" s="56" t="n">
        <v>3.026</v>
      </c>
      <c r="K473" s="56" t="n">
        <v>417.34</v>
      </c>
      <c r="L473" s="56" t="n">
        <v>77</v>
      </c>
      <c r="M473" s="56" t="n">
        <v>180</v>
      </c>
      <c r="N473" s="56" t="s">
        <v>15548</v>
      </c>
      <c r="O473" s="56" t="s">
        <v>78</v>
      </c>
      <c r="P473" s="56" t="s">
        <v>5238</v>
      </c>
      <c r="Q473" s="56" t="s">
        <v>10066</v>
      </c>
      <c r="R473" s="55" t="n">
        <f aca="false">IF(K473=0,0,ROUND((K473-L473)/K473*100,2))</f>
        <v>81.55</v>
      </c>
      <c r="S473" s="55" t="n">
        <f aca="false">H473*K473</f>
        <v>5008.08</v>
      </c>
    </row>
    <row r="474" customFormat="false" ht="15" hidden="false" customHeight="true" outlineLevel="0" collapsed="false">
      <c r="A474" s="52" t="s">
        <v>2706</v>
      </c>
      <c r="B474" s="52" t="s">
        <v>16332</v>
      </c>
      <c r="C474" s="52" t="s">
        <v>15798</v>
      </c>
      <c r="D474" s="52" t="s">
        <v>15632</v>
      </c>
      <c r="E474" s="52" t="s">
        <v>63</v>
      </c>
      <c r="F474" s="52" t="s">
        <v>15683</v>
      </c>
      <c r="G474" s="52" t="s">
        <v>15625</v>
      </c>
      <c r="H474" s="52" t="n">
        <v>12</v>
      </c>
      <c r="I474" s="52" t="n">
        <v>1.4</v>
      </c>
      <c r="J474" s="52" t="n">
        <v>0.194</v>
      </c>
      <c r="K474" s="52" t="n">
        <v>793.09</v>
      </c>
      <c r="L474" s="52" t="n">
        <v>173.89</v>
      </c>
      <c r="M474" s="52" t="n">
        <v>180</v>
      </c>
      <c r="N474" s="52" t="s">
        <v>15620</v>
      </c>
      <c r="O474" s="52" t="s">
        <v>78</v>
      </c>
      <c r="P474" s="52" t="s">
        <v>1635</v>
      </c>
      <c r="Q474" s="52" t="s">
        <v>10061</v>
      </c>
      <c r="R474" s="55" t="n">
        <f aca="false">IF(K474=0,0,ROUND((K474-L474)/K474*100,2))</f>
        <v>78.07</v>
      </c>
      <c r="S474" s="55" t="n">
        <f aca="false">H474*K474</f>
        <v>9517.08</v>
      </c>
    </row>
    <row r="475" customFormat="false" ht="15" hidden="false" customHeight="true" outlineLevel="0" collapsed="false">
      <c r="A475" s="56" t="s">
        <v>7359</v>
      </c>
      <c r="B475" s="56" t="s">
        <v>16333</v>
      </c>
      <c r="C475" s="56" t="s">
        <v>16334</v>
      </c>
      <c r="D475" s="56" t="s">
        <v>15664</v>
      </c>
      <c r="E475" s="56" t="s">
        <v>70</v>
      </c>
      <c r="F475" s="56" t="s">
        <v>15667</v>
      </c>
      <c r="G475" s="56" t="s">
        <v>15614</v>
      </c>
      <c r="H475" s="56" t="n">
        <v>48</v>
      </c>
      <c r="I475" s="56" t="n">
        <v>4.489</v>
      </c>
      <c r="J475" s="56" t="n">
        <v>3.375</v>
      </c>
      <c r="K475" s="56" t="n">
        <v>887.12</v>
      </c>
      <c r="L475" s="56" t="n">
        <v>244.17</v>
      </c>
      <c r="M475" s="56" t="n">
        <v>180</v>
      </c>
      <c r="N475" s="56" t="s">
        <v>15548</v>
      </c>
      <c r="O475" s="56" t="s">
        <v>78</v>
      </c>
      <c r="P475" s="56" t="s">
        <v>3005</v>
      </c>
      <c r="Q475" s="56" t="s">
        <v>10061</v>
      </c>
      <c r="R475" s="55" t="n">
        <f aca="false">IF(K475=0,0,ROUND((K475-L475)/K475*100,2))</f>
        <v>72.48</v>
      </c>
      <c r="S475" s="55" t="n">
        <f aca="false">H475*K475</f>
        <v>42581.76</v>
      </c>
    </row>
    <row r="476" customFormat="false" ht="15" hidden="false" customHeight="true" outlineLevel="0" collapsed="false">
      <c r="A476" s="52" t="s">
        <v>7080</v>
      </c>
      <c r="B476" s="52" t="s">
        <v>16335</v>
      </c>
      <c r="C476" s="52" t="s">
        <v>16130</v>
      </c>
      <c r="D476" s="52" t="s">
        <v>15628</v>
      </c>
      <c r="E476" s="52" t="s">
        <v>67</v>
      </c>
      <c r="F476" s="52" t="s">
        <v>15705</v>
      </c>
      <c r="G476" s="52" t="s">
        <v>15625</v>
      </c>
      <c r="H476" s="52" t="n">
        <v>6</v>
      </c>
      <c r="I476" s="52" t="n">
        <v>3.877</v>
      </c>
      <c r="J476" s="52" t="n">
        <v>1.601</v>
      </c>
      <c r="K476" s="52" t="n">
        <v>834.86</v>
      </c>
      <c r="L476" s="52" t="n">
        <v>444.97</v>
      </c>
      <c r="M476" s="52" t="n">
        <v>180</v>
      </c>
      <c r="N476" s="52" t="s">
        <v>15637</v>
      </c>
      <c r="O476" s="52" t="s">
        <v>78</v>
      </c>
      <c r="P476" s="52" t="s">
        <v>2110</v>
      </c>
      <c r="Q476" s="52" t="s">
        <v>10061</v>
      </c>
      <c r="R476" s="55" t="n">
        <f aca="false">IF(K476=0,0,ROUND((K476-L476)/K476*100,2))</f>
        <v>46.7</v>
      </c>
      <c r="S476" s="55" t="n">
        <f aca="false">H476*K476</f>
        <v>5009.16</v>
      </c>
    </row>
    <row r="477" customFormat="false" ht="15" hidden="false" customHeight="true" outlineLevel="0" collapsed="false">
      <c r="A477" s="56" t="s">
        <v>1322</v>
      </c>
      <c r="B477" s="56" t="s">
        <v>16336</v>
      </c>
      <c r="C477" s="56" t="s">
        <v>15897</v>
      </c>
      <c r="D477" s="56" t="s">
        <v>15623</v>
      </c>
      <c r="E477" s="56" t="s">
        <v>73</v>
      </c>
      <c r="F477" s="56" t="s">
        <v>15734</v>
      </c>
      <c r="G477" s="56" t="s">
        <v>15641</v>
      </c>
      <c r="H477" s="56" t="n">
        <v>24</v>
      </c>
      <c r="I477" s="56" t="n">
        <v>4.321</v>
      </c>
      <c r="J477" s="56" t="n">
        <v>0.327</v>
      </c>
      <c r="K477" s="56" t="n">
        <v>542.27</v>
      </c>
      <c r="L477" s="56" t="n">
        <v>422.77</v>
      </c>
      <c r="M477" s="56" t="n">
        <v>90</v>
      </c>
      <c r="N477" s="56" t="s">
        <v>15637</v>
      </c>
      <c r="O477" s="56" t="s">
        <v>80</v>
      </c>
      <c r="P477" s="56" t="s">
        <v>4959</v>
      </c>
      <c r="Q477" s="56" t="s">
        <v>10066</v>
      </c>
      <c r="R477" s="55" t="n">
        <f aca="false">IF(K477=0,0,ROUND((K477-L477)/K477*100,2))</f>
        <v>22.04</v>
      </c>
      <c r="S477" s="55" t="n">
        <f aca="false">H477*K477</f>
        <v>13014.48</v>
      </c>
    </row>
    <row r="478" customFormat="false" ht="15" hidden="false" customHeight="true" outlineLevel="0" collapsed="false">
      <c r="A478" s="52" t="s">
        <v>1796</v>
      </c>
      <c r="B478" s="52" t="s">
        <v>16337</v>
      </c>
      <c r="C478" s="52" t="s">
        <v>16101</v>
      </c>
      <c r="D478" s="52" t="s">
        <v>15617</v>
      </c>
      <c r="E478" s="52" t="s">
        <v>67</v>
      </c>
      <c r="F478" s="52" t="s">
        <v>15694</v>
      </c>
      <c r="G478" s="52" t="s">
        <v>15614</v>
      </c>
      <c r="H478" s="52" t="n">
        <v>24</v>
      </c>
      <c r="I478" s="52" t="n">
        <v>4.116</v>
      </c>
      <c r="J478" s="52" t="n">
        <v>0.154</v>
      </c>
      <c r="K478" s="52" t="n">
        <v>966.5</v>
      </c>
      <c r="L478" s="52" t="n">
        <v>367.43</v>
      </c>
      <c r="M478" s="52" t="n">
        <v>90</v>
      </c>
      <c r="N478" s="52" t="s">
        <v>15620</v>
      </c>
      <c r="O478" s="52" t="s">
        <v>80</v>
      </c>
      <c r="P478" s="52" t="s">
        <v>777</v>
      </c>
      <c r="Q478" s="52" t="s">
        <v>10061</v>
      </c>
      <c r="R478" s="55" t="n">
        <f aca="false">IF(K478=0,0,ROUND((K478-L478)/K478*100,2))</f>
        <v>61.98</v>
      </c>
      <c r="S478" s="55" t="n">
        <f aca="false">H478*K478</f>
        <v>23196</v>
      </c>
    </row>
    <row r="479" customFormat="false" ht="15" hidden="false" customHeight="true" outlineLevel="0" collapsed="false">
      <c r="A479" s="56" t="s">
        <v>1702</v>
      </c>
      <c r="B479" s="56" t="s">
        <v>16338</v>
      </c>
      <c r="C479" s="56" t="s">
        <v>16339</v>
      </c>
      <c r="D479" s="56" t="s">
        <v>15628</v>
      </c>
      <c r="E479" s="56" t="s">
        <v>63</v>
      </c>
      <c r="F479" s="56" t="s">
        <v>15636</v>
      </c>
      <c r="G479" s="56" t="s">
        <v>15614</v>
      </c>
      <c r="H479" s="56" t="n">
        <v>6</v>
      </c>
      <c r="I479" s="56" t="n">
        <v>2.698</v>
      </c>
      <c r="J479" s="56" t="n">
        <v>1.22</v>
      </c>
      <c r="K479" s="56" t="n">
        <v>453.11</v>
      </c>
      <c r="L479" s="56" t="n">
        <v>14.64</v>
      </c>
      <c r="M479" s="56" t="n">
        <v>730</v>
      </c>
      <c r="N479" s="56" t="s">
        <v>15637</v>
      </c>
      <c r="O479" s="56" t="s">
        <v>79</v>
      </c>
      <c r="P479" s="56" t="s">
        <v>1521</v>
      </c>
      <c r="Q479" s="56" t="s">
        <v>10061</v>
      </c>
      <c r="R479" s="55" t="n">
        <f aca="false">IF(K479=0,0,ROUND((K479-L479)/K479*100,2))</f>
        <v>96.77</v>
      </c>
      <c r="S479" s="55" t="n">
        <f aca="false">H479*K479</f>
        <v>2718.66</v>
      </c>
    </row>
    <row r="480" customFormat="false" ht="15" hidden="false" customHeight="true" outlineLevel="0" collapsed="false">
      <c r="A480" s="52" t="s">
        <v>13897</v>
      </c>
      <c r="B480" s="52" t="s">
        <v>16340</v>
      </c>
      <c r="C480" s="52" t="s">
        <v>15837</v>
      </c>
      <c r="D480" s="52" t="s">
        <v>15660</v>
      </c>
      <c r="E480" s="52" t="s">
        <v>73</v>
      </c>
      <c r="F480" s="52" t="s">
        <v>15825</v>
      </c>
      <c r="G480" s="52" t="s">
        <v>15641</v>
      </c>
      <c r="H480" s="52" t="n">
        <v>24</v>
      </c>
      <c r="I480" s="52" t="n">
        <v>4.403</v>
      </c>
      <c r="J480" s="52" t="n">
        <v>3.845</v>
      </c>
      <c r="K480" s="52" t="n">
        <v>417.76</v>
      </c>
      <c r="L480" s="52" t="n">
        <v>29.99</v>
      </c>
      <c r="M480" s="52" t="n">
        <v>90</v>
      </c>
      <c r="N480" s="52" t="s">
        <v>15637</v>
      </c>
      <c r="O480" s="52" t="s">
        <v>79</v>
      </c>
      <c r="P480" s="52" t="s">
        <v>2945</v>
      </c>
      <c r="Q480" s="52" t="s">
        <v>10061</v>
      </c>
      <c r="R480" s="55" t="n">
        <f aca="false">IF(K480=0,0,ROUND((K480-L480)/K480*100,2))</f>
        <v>92.82</v>
      </c>
      <c r="S480" s="55" t="n">
        <f aca="false">H480*K480</f>
        <v>10026.24</v>
      </c>
    </row>
    <row r="481" customFormat="false" ht="15" hidden="false" customHeight="true" outlineLevel="0" collapsed="false">
      <c r="A481" s="56" t="s">
        <v>7479</v>
      </c>
      <c r="B481" s="56" t="s">
        <v>16341</v>
      </c>
      <c r="C481" s="56" t="s">
        <v>16095</v>
      </c>
      <c r="D481" s="56" t="s">
        <v>15675</v>
      </c>
      <c r="E481" s="56" t="s">
        <v>70</v>
      </c>
      <c r="F481" s="56" t="s">
        <v>15648</v>
      </c>
      <c r="G481" s="56" t="s">
        <v>15614</v>
      </c>
      <c r="H481" s="56" t="n">
        <v>6</v>
      </c>
      <c r="I481" s="56" t="n">
        <v>1.792</v>
      </c>
      <c r="J481" s="56" t="n">
        <v>3.03</v>
      </c>
      <c r="K481" s="56" t="n">
        <v>816.35</v>
      </c>
      <c r="L481" s="56" t="n">
        <v>445.29</v>
      </c>
      <c r="M481" s="56" t="n">
        <v>730</v>
      </c>
      <c r="N481" s="56" t="s">
        <v>15620</v>
      </c>
      <c r="O481" s="56" t="s">
        <v>78</v>
      </c>
      <c r="P481" s="56" t="s">
        <v>457</v>
      </c>
      <c r="Q481" s="56" t="s">
        <v>10061</v>
      </c>
      <c r="R481" s="55" t="n">
        <f aca="false">IF(K481=0,0,ROUND((K481-L481)/K481*100,2))</f>
        <v>45.45</v>
      </c>
      <c r="S481" s="55" t="n">
        <f aca="false">H481*K481</f>
        <v>4898.1</v>
      </c>
    </row>
    <row r="482" customFormat="false" ht="15" hidden="false" customHeight="true" outlineLevel="0" collapsed="false">
      <c r="A482" s="52" t="s">
        <v>1370</v>
      </c>
      <c r="B482" s="52" t="s">
        <v>16342</v>
      </c>
      <c r="C482" s="52" t="s">
        <v>16121</v>
      </c>
      <c r="D482" s="52" t="s">
        <v>15632</v>
      </c>
      <c r="E482" s="52" t="s">
        <v>65</v>
      </c>
      <c r="F482" s="52" t="s">
        <v>15654</v>
      </c>
      <c r="G482" s="52" t="s">
        <v>15641</v>
      </c>
      <c r="H482" s="52" t="n">
        <v>24</v>
      </c>
      <c r="I482" s="52" t="n">
        <v>1.603</v>
      </c>
      <c r="J482" s="52" t="n">
        <v>0.457</v>
      </c>
      <c r="K482" s="52" t="n">
        <v>174.51</v>
      </c>
      <c r="L482" s="52" t="n">
        <v>314.66</v>
      </c>
      <c r="M482" s="52" t="n">
        <v>180</v>
      </c>
      <c r="N482" s="52" t="s">
        <v>15620</v>
      </c>
      <c r="O482" s="52" t="s">
        <v>80</v>
      </c>
      <c r="P482" s="52" t="s">
        <v>486</v>
      </c>
      <c r="Q482" s="52" t="s">
        <v>10061</v>
      </c>
      <c r="R482" s="55" t="n">
        <f aca="false">IF(K482=0,0,ROUND((K482-L482)/K482*100,2))</f>
        <v>-80.31</v>
      </c>
      <c r="S482" s="55" t="n">
        <f aca="false">H482*K482</f>
        <v>4188.24</v>
      </c>
    </row>
    <row r="483" customFormat="false" ht="15" hidden="false" customHeight="true" outlineLevel="0" collapsed="false">
      <c r="A483" s="56" t="s">
        <v>2183</v>
      </c>
      <c r="B483" s="56" t="s">
        <v>16343</v>
      </c>
      <c r="C483" s="56" t="s">
        <v>15833</v>
      </c>
      <c r="D483" s="56" t="s">
        <v>15632</v>
      </c>
      <c r="E483" s="56" t="s">
        <v>69</v>
      </c>
      <c r="F483" s="56" t="s">
        <v>15712</v>
      </c>
      <c r="G483" s="56" t="s">
        <v>15619</v>
      </c>
      <c r="H483" s="56" t="n">
        <v>12</v>
      </c>
      <c r="I483" s="56" t="n">
        <v>3.453</v>
      </c>
      <c r="J483" s="56" t="n">
        <v>4.143</v>
      </c>
      <c r="K483" s="56" t="n">
        <v>802.74</v>
      </c>
      <c r="L483" s="56" t="n">
        <v>127.21</v>
      </c>
      <c r="M483" s="56" t="n">
        <v>730</v>
      </c>
      <c r="N483" s="56" t="s">
        <v>15637</v>
      </c>
      <c r="O483" s="56" t="s">
        <v>78</v>
      </c>
      <c r="P483" s="56" t="s">
        <v>3107</v>
      </c>
      <c r="Q483" s="56" t="s">
        <v>10066</v>
      </c>
      <c r="R483" s="55" t="n">
        <f aca="false">IF(K483=0,0,ROUND((K483-L483)/K483*100,2))</f>
        <v>84.15</v>
      </c>
      <c r="S483" s="55" t="n">
        <f aca="false">H483*K483</f>
        <v>9632.88</v>
      </c>
    </row>
    <row r="484" customFormat="false" ht="15" hidden="false" customHeight="true" outlineLevel="0" collapsed="false">
      <c r="A484" s="52" t="s">
        <v>4715</v>
      </c>
      <c r="B484" s="52" t="s">
        <v>16344</v>
      </c>
      <c r="C484" s="52" t="s">
        <v>16148</v>
      </c>
      <c r="D484" s="52" t="s">
        <v>15640</v>
      </c>
      <c r="E484" s="52" t="s">
        <v>73</v>
      </c>
      <c r="F484" s="52" t="s">
        <v>15825</v>
      </c>
      <c r="G484" s="52" t="s">
        <v>15625</v>
      </c>
      <c r="H484" s="52" t="n">
        <v>12</v>
      </c>
      <c r="I484" s="52" t="n">
        <v>4.539</v>
      </c>
      <c r="J484" s="52" t="n">
        <v>4.872</v>
      </c>
      <c r="K484" s="52" t="n">
        <v>214.1</v>
      </c>
      <c r="L484" s="52" t="n">
        <v>423.74</v>
      </c>
      <c r="M484" s="52" t="n">
        <v>180</v>
      </c>
      <c r="N484" s="52" t="s">
        <v>15548</v>
      </c>
      <c r="O484" s="52" t="s">
        <v>79</v>
      </c>
      <c r="P484" s="52" t="s">
        <v>6779</v>
      </c>
      <c r="Q484" s="52" t="s">
        <v>10061</v>
      </c>
      <c r="R484" s="55" t="n">
        <f aca="false">IF(K484=0,0,ROUND((K484-L484)/K484*100,2))</f>
        <v>-97.92</v>
      </c>
      <c r="S484" s="55" t="n">
        <f aca="false">H484*K484</f>
        <v>2569.2</v>
      </c>
    </row>
    <row r="485" customFormat="false" ht="15" hidden="false" customHeight="true" outlineLevel="0" collapsed="false">
      <c r="A485" s="56" t="s">
        <v>9747</v>
      </c>
      <c r="B485" s="56" t="s">
        <v>16345</v>
      </c>
      <c r="C485" s="56" t="s">
        <v>15685</v>
      </c>
      <c r="D485" s="56" t="s">
        <v>15623</v>
      </c>
      <c r="E485" s="56" t="s">
        <v>70</v>
      </c>
      <c r="F485" s="56" t="s">
        <v>15648</v>
      </c>
      <c r="G485" s="56" t="s">
        <v>15619</v>
      </c>
      <c r="H485" s="56" t="n">
        <v>6</v>
      </c>
      <c r="I485" s="56" t="n">
        <v>0.12</v>
      </c>
      <c r="J485" s="56" t="n">
        <v>2.653</v>
      </c>
      <c r="K485" s="56" t="n">
        <v>777.12</v>
      </c>
      <c r="L485" s="56" t="n">
        <v>557.69</v>
      </c>
      <c r="M485" s="56" t="n">
        <v>730</v>
      </c>
      <c r="N485" s="56" t="s">
        <v>15548</v>
      </c>
      <c r="O485" s="56" t="s">
        <v>78</v>
      </c>
      <c r="P485" s="56" t="s">
        <v>578</v>
      </c>
      <c r="Q485" s="56" t="s">
        <v>10061</v>
      </c>
      <c r="R485" s="55" t="n">
        <f aca="false">IF(K485=0,0,ROUND((K485-L485)/K485*100,2))</f>
        <v>28.24</v>
      </c>
      <c r="S485" s="55" t="n">
        <f aca="false">H485*K485</f>
        <v>4662.72</v>
      </c>
    </row>
    <row r="486" customFormat="false" ht="15" hidden="false" customHeight="true" outlineLevel="0" collapsed="false">
      <c r="A486" s="52" t="s">
        <v>1765</v>
      </c>
      <c r="B486" s="52" t="s">
        <v>16346</v>
      </c>
      <c r="C486" s="52" t="s">
        <v>16057</v>
      </c>
      <c r="D486" s="52" t="s">
        <v>15660</v>
      </c>
      <c r="E486" s="52" t="s">
        <v>67</v>
      </c>
      <c r="F486" s="52" t="s">
        <v>15694</v>
      </c>
      <c r="G486" s="52" t="s">
        <v>15641</v>
      </c>
      <c r="H486" s="52" t="n">
        <v>12</v>
      </c>
      <c r="I486" s="52" t="n">
        <v>2.185</v>
      </c>
      <c r="J486" s="52" t="n">
        <v>1.073</v>
      </c>
      <c r="K486" s="52" t="n">
        <v>231.04</v>
      </c>
      <c r="L486" s="52" t="n">
        <v>496.21</v>
      </c>
      <c r="M486" s="52" t="n">
        <v>180</v>
      </c>
      <c r="N486" s="52" t="s">
        <v>15637</v>
      </c>
      <c r="O486" s="52" t="s">
        <v>78</v>
      </c>
      <c r="P486" s="52" t="s">
        <v>1857</v>
      </c>
      <c r="Q486" s="52" t="s">
        <v>10061</v>
      </c>
      <c r="R486" s="55" t="n">
        <f aca="false">IF(K486=0,0,ROUND((K486-L486)/K486*100,2))</f>
        <v>-114.77</v>
      </c>
      <c r="S486" s="55" t="n">
        <f aca="false">H486*K486</f>
        <v>2772.48</v>
      </c>
    </row>
    <row r="487" customFormat="false" ht="15" hidden="false" customHeight="true" outlineLevel="0" collapsed="false">
      <c r="A487" s="56" t="s">
        <v>2096</v>
      </c>
      <c r="B487" s="56" t="s">
        <v>16347</v>
      </c>
      <c r="C487" s="56" t="s">
        <v>15791</v>
      </c>
      <c r="D487" s="56" t="s">
        <v>15664</v>
      </c>
      <c r="E487" s="56" t="s">
        <v>67</v>
      </c>
      <c r="F487" s="56" t="s">
        <v>15629</v>
      </c>
      <c r="G487" s="56" t="s">
        <v>15619</v>
      </c>
      <c r="H487" s="56" t="n">
        <v>48</v>
      </c>
      <c r="I487" s="56" t="n">
        <v>4.541</v>
      </c>
      <c r="J487" s="56" t="n">
        <v>1.88</v>
      </c>
      <c r="K487" s="56" t="n">
        <v>689.9</v>
      </c>
      <c r="L487" s="56" t="n">
        <v>280.32</v>
      </c>
      <c r="M487" s="56" t="n">
        <v>90</v>
      </c>
      <c r="N487" s="56" t="s">
        <v>15637</v>
      </c>
      <c r="O487" s="56" t="s">
        <v>78</v>
      </c>
      <c r="P487" s="56" t="s">
        <v>1421</v>
      </c>
      <c r="Q487" s="56" t="s">
        <v>10066</v>
      </c>
      <c r="R487" s="55" t="n">
        <f aca="false">IF(K487=0,0,ROUND((K487-L487)/K487*100,2))</f>
        <v>59.37</v>
      </c>
      <c r="S487" s="55" t="n">
        <f aca="false">H487*K487</f>
        <v>33115.2</v>
      </c>
    </row>
    <row r="488" customFormat="false" ht="15" hidden="false" customHeight="true" outlineLevel="0" collapsed="false">
      <c r="A488" s="52" t="s">
        <v>1049</v>
      </c>
      <c r="B488" s="52" t="s">
        <v>16348</v>
      </c>
      <c r="C488" s="52" t="s">
        <v>15920</v>
      </c>
      <c r="D488" s="52" t="s">
        <v>15617</v>
      </c>
      <c r="E488" s="52" t="s">
        <v>63</v>
      </c>
      <c r="F488" s="52" t="s">
        <v>15636</v>
      </c>
      <c r="G488" s="52" t="s">
        <v>15641</v>
      </c>
      <c r="H488" s="52" t="n">
        <v>24</v>
      </c>
      <c r="I488" s="52" t="n">
        <v>0.412</v>
      </c>
      <c r="J488" s="52" t="n">
        <v>2.807</v>
      </c>
      <c r="K488" s="52" t="n">
        <v>71.02</v>
      </c>
      <c r="L488" s="52" t="n">
        <v>559.33</v>
      </c>
      <c r="M488" s="52" t="n">
        <v>730</v>
      </c>
      <c r="N488" s="52" t="s">
        <v>15637</v>
      </c>
      <c r="O488" s="52" t="s">
        <v>80</v>
      </c>
      <c r="P488" s="52" t="s">
        <v>558</v>
      </c>
      <c r="Q488" s="52" t="s">
        <v>10061</v>
      </c>
      <c r="R488" s="55" t="n">
        <f aca="false">IF(K488=0,0,ROUND((K488-L488)/K488*100,2))</f>
        <v>-687.57</v>
      </c>
      <c r="S488" s="55" t="n">
        <f aca="false">H488*K488</f>
        <v>1704.48</v>
      </c>
    </row>
    <row r="489" customFormat="false" ht="15" hidden="false" customHeight="true" outlineLevel="0" collapsed="false">
      <c r="A489" s="56" t="s">
        <v>929</v>
      </c>
      <c r="B489" s="56" t="s">
        <v>16349</v>
      </c>
      <c r="C489" s="56" t="s">
        <v>15743</v>
      </c>
      <c r="D489" s="56" t="s">
        <v>15660</v>
      </c>
      <c r="E489" s="56" t="s">
        <v>63</v>
      </c>
      <c r="F489" s="56" t="s">
        <v>15636</v>
      </c>
      <c r="G489" s="56" t="s">
        <v>15641</v>
      </c>
      <c r="H489" s="56" t="n">
        <v>24</v>
      </c>
      <c r="I489" s="56" t="n">
        <v>0.705</v>
      </c>
      <c r="J489" s="56" t="n">
        <v>4.467</v>
      </c>
      <c r="K489" s="56" t="n">
        <v>60.26</v>
      </c>
      <c r="L489" s="56" t="n">
        <v>115.83</v>
      </c>
      <c r="M489" s="56" t="n">
        <v>180</v>
      </c>
      <c r="N489" s="56" t="s">
        <v>15620</v>
      </c>
      <c r="O489" s="56" t="s">
        <v>79</v>
      </c>
      <c r="P489" s="56" t="s">
        <v>1549</v>
      </c>
      <c r="Q489" s="56" t="s">
        <v>10066</v>
      </c>
      <c r="R489" s="55" t="n">
        <f aca="false">IF(K489=0,0,ROUND((K489-L489)/K489*100,2))</f>
        <v>-92.22</v>
      </c>
      <c r="S489" s="55" t="n">
        <f aca="false">H489*K489</f>
        <v>1446.24</v>
      </c>
    </row>
    <row r="490" customFormat="false" ht="15" hidden="false" customHeight="true" outlineLevel="0" collapsed="false">
      <c r="A490" s="52" t="s">
        <v>1018</v>
      </c>
      <c r="B490" s="52" t="s">
        <v>16350</v>
      </c>
      <c r="C490" s="52" t="s">
        <v>15622</v>
      </c>
      <c r="D490" s="52" t="s">
        <v>15623</v>
      </c>
      <c r="E490" s="52" t="s">
        <v>70</v>
      </c>
      <c r="F490" s="52" t="s">
        <v>15667</v>
      </c>
      <c r="G490" s="52" t="s">
        <v>15641</v>
      </c>
      <c r="H490" s="52" t="n">
        <v>24</v>
      </c>
      <c r="I490" s="52" t="n">
        <v>0.628</v>
      </c>
      <c r="J490" s="52" t="n">
        <v>0.269</v>
      </c>
      <c r="K490" s="52" t="n">
        <v>145.19</v>
      </c>
      <c r="L490" s="52" t="n">
        <v>524.29</v>
      </c>
      <c r="M490" s="52" t="n">
        <v>365</v>
      </c>
      <c r="N490" s="52" t="s">
        <v>15620</v>
      </c>
      <c r="O490" s="52" t="s">
        <v>79</v>
      </c>
      <c r="P490" s="52" t="s">
        <v>2366</v>
      </c>
      <c r="Q490" s="52" t="s">
        <v>10061</v>
      </c>
      <c r="R490" s="55" t="n">
        <f aca="false">IF(K490=0,0,ROUND((K490-L490)/K490*100,2))</f>
        <v>-261.11</v>
      </c>
      <c r="S490" s="55" t="n">
        <f aca="false">H490*K490</f>
        <v>3484.56</v>
      </c>
    </row>
    <row r="491" customFormat="false" ht="15" hidden="false" customHeight="true" outlineLevel="0" collapsed="false">
      <c r="A491" s="56" t="s">
        <v>12193</v>
      </c>
      <c r="B491" s="56" t="s">
        <v>16351</v>
      </c>
      <c r="C491" s="56" t="s">
        <v>15835</v>
      </c>
      <c r="D491" s="56" t="s">
        <v>15660</v>
      </c>
      <c r="E491" s="56" t="s">
        <v>67</v>
      </c>
      <c r="F491" s="56" t="s">
        <v>15694</v>
      </c>
      <c r="G491" s="56" t="s">
        <v>15614</v>
      </c>
      <c r="H491" s="56" t="n">
        <v>12</v>
      </c>
      <c r="I491" s="56" t="n">
        <v>1.612</v>
      </c>
      <c r="J491" s="56" t="n">
        <v>4.973</v>
      </c>
      <c r="K491" s="56" t="n">
        <v>767.64</v>
      </c>
      <c r="L491" s="56" t="n">
        <v>99.25</v>
      </c>
      <c r="M491" s="56" t="n">
        <v>730</v>
      </c>
      <c r="N491" s="56" t="s">
        <v>15548</v>
      </c>
      <c r="O491" s="56" t="s">
        <v>78</v>
      </c>
      <c r="P491" s="56" t="s">
        <v>2744</v>
      </c>
      <c r="Q491" s="56" t="s">
        <v>10061</v>
      </c>
      <c r="R491" s="55" t="n">
        <f aca="false">IF(K491=0,0,ROUND((K491-L491)/K491*100,2))</f>
        <v>87.07</v>
      </c>
      <c r="S491" s="55" t="n">
        <f aca="false">H491*K491</f>
        <v>9211.68</v>
      </c>
    </row>
    <row r="492" customFormat="false" ht="15" hidden="false" customHeight="true" outlineLevel="0" collapsed="false">
      <c r="A492" s="52" t="s">
        <v>3024</v>
      </c>
      <c r="B492" s="52" t="s">
        <v>16352</v>
      </c>
      <c r="C492" s="52" t="s">
        <v>16132</v>
      </c>
      <c r="D492" s="52" t="s">
        <v>15617</v>
      </c>
      <c r="E492" s="52" t="s">
        <v>65</v>
      </c>
      <c r="F492" s="52" t="s">
        <v>15761</v>
      </c>
      <c r="G492" s="52" t="s">
        <v>15641</v>
      </c>
      <c r="H492" s="52" t="n">
        <v>12</v>
      </c>
      <c r="I492" s="52" t="n">
        <v>3.545</v>
      </c>
      <c r="J492" s="52" t="n">
        <v>2.21</v>
      </c>
      <c r="K492" s="52" t="n">
        <v>994.3</v>
      </c>
      <c r="L492" s="52" t="n">
        <v>557.05</v>
      </c>
      <c r="M492" s="52" t="n">
        <v>90</v>
      </c>
      <c r="N492" s="52" t="s">
        <v>15637</v>
      </c>
      <c r="O492" s="52" t="s">
        <v>79</v>
      </c>
      <c r="P492" s="52" t="s">
        <v>1595</v>
      </c>
      <c r="Q492" s="52" t="s">
        <v>10066</v>
      </c>
      <c r="R492" s="55" t="n">
        <f aca="false">IF(K492=0,0,ROUND((K492-L492)/K492*100,2))</f>
        <v>43.98</v>
      </c>
      <c r="S492" s="55" t="n">
        <f aca="false">H492*K492</f>
        <v>11931.6</v>
      </c>
    </row>
    <row r="493" customFormat="false" ht="15" hidden="false" customHeight="true" outlineLevel="0" collapsed="false">
      <c r="A493" s="56" t="s">
        <v>9643</v>
      </c>
      <c r="B493" s="56" t="s">
        <v>16353</v>
      </c>
      <c r="C493" s="56" t="s">
        <v>15833</v>
      </c>
      <c r="D493" s="56" t="s">
        <v>15632</v>
      </c>
      <c r="E493" s="56" t="s">
        <v>70</v>
      </c>
      <c r="F493" s="56" t="s">
        <v>15667</v>
      </c>
      <c r="G493" s="56" t="s">
        <v>15619</v>
      </c>
      <c r="H493" s="56" t="n">
        <v>24</v>
      </c>
      <c r="I493" s="56" t="n">
        <v>0.513</v>
      </c>
      <c r="J493" s="56" t="n">
        <v>4.347</v>
      </c>
      <c r="K493" s="56" t="n">
        <v>196.86</v>
      </c>
      <c r="L493" s="56" t="n">
        <v>109.29</v>
      </c>
      <c r="M493" s="56" t="n">
        <v>365</v>
      </c>
      <c r="N493" s="56" t="s">
        <v>15620</v>
      </c>
      <c r="O493" s="56" t="s">
        <v>80</v>
      </c>
      <c r="P493" s="56" t="s">
        <v>883</v>
      </c>
      <c r="Q493" s="56" t="s">
        <v>10061</v>
      </c>
      <c r="R493" s="55" t="n">
        <f aca="false">IF(K493=0,0,ROUND((K493-L493)/K493*100,2))</f>
        <v>44.48</v>
      </c>
      <c r="S493" s="55" t="n">
        <f aca="false">H493*K493</f>
        <v>4724.64</v>
      </c>
    </row>
    <row r="494" customFormat="false" ht="15" hidden="false" customHeight="true" outlineLevel="0" collapsed="false">
      <c r="A494" s="52" t="s">
        <v>6101</v>
      </c>
      <c r="B494" s="52" t="s">
        <v>16354</v>
      </c>
      <c r="C494" s="52" t="s">
        <v>15862</v>
      </c>
      <c r="D494" s="52" t="s">
        <v>15628</v>
      </c>
      <c r="E494" s="52" t="s">
        <v>65</v>
      </c>
      <c r="F494" s="52" t="s">
        <v>15654</v>
      </c>
      <c r="G494" s="52" t="s">
        <v>15625</v>
      </c>
      <c r="H494" s="52" t="n">
        <v>48</v>
      </c>
      <c r="I494" s="52" t="n">
        <v>3.401</v>
      </c>
      <c r="J494" s="52" t="n">
        <v>4.442</v>
      </c>
      <c r="K494" s="52" t="n">
        <v>45.42</v>
      </c>
      <c r="L494" s="52" t="n">
        <v>411.97</v>
      </c>
      <c r="M494" s="52" t="n">
        <v>90</v>
      </c>
      <c r="N494" s="52" t="s">
        <v>15637</v>
      </c>
      <c r="O494" s="52" t="s">
        <v>79</v>
      </c>
      <c r="P494" s="52" t="s">
        <v>3728</v>
      </c>
      <c r="Q494" s="52" t="s">
        <v>10061</v>
      </c>
      <c r="R494" s="55" t="n">
        <f aca="false">IF(K494=0,0,ROUND((K494-L494)/K494*100,2))</f>
        <v>-807.02</v>
      </c>
      <c r="S494" s="55" t="n">
        <f aca="false">H494*K494</f>
        <v>2180.16</v>
      </c>
    </row>
    <row r="495" customFormat="false" ht="15" hidden="false" customHeight="true" outlineLevel="0" collapsed="false">
      <c r="A495" s="56" t="s">
        <v>3121</v>
      </c>
      <c r="B495" s="56" t="s">
        <v>16355</v>
      </c>
      <c r="C495" s="56" t="s">
        <v>15643</v>
      </c>
      <c r="D495" s="56" t="s">
        <v>15623</v>
      </c>
      <c r="E495" s="56" t="s">
        <v>72</v>
      </c>
      <c r="F495" s="56" t="s">
        <v>15618</v>
      </c>
      <c r="G495" s="56" t="s">
        <v>15641</v>
      </c>
      <c r="H495" s="56" t="n">
        <v>48</v>
      </c>
      <c r="I495" s="56" t="n">
        <v>2.298</v>
      </c>
      <c r="J495" s="56" t="n">
        <v>4.778</v>
      </c>
      <c r="K495" s="56" t="n">
        <v>601.73</v>
      </c>
      <c r="L495" s="56" t="n">
        <v>13.43</v>
      </c>
      <c r="M495" s="56" t="n">
        <v>90</v>
      </c>
      <c r="N495" s="56" t="s">
        <v>15620</v>
      </c>
      <c r="O495" s="56" t="s">
        <v>80</v>
      </c>
      <c r="P495" s="56" t="s">
        <v>1038</v>
      </c>
      <c r="Q495" s="56" t="s">
        <v>10061</v>
      </c>
      <c r="R495" s="55" t="n">
        <f aca="false">IF(K495=0,0,ROUND((K495-L495)/K495*100,2))</f>
        <v>97.77</v>
      </c>
      <c r="S495" s="55" t="n">
        <f aca="false">H495*K495</f>
        <v>28883.04</v>
      </c>
    </row>
    <row r="496" customFormat="false" ht="15" hidden="false" customHeight="true" outlineLevel="0" collapsed="false">
      <c r="A496" s="52" t="s">
        <v>3897</v>
      </c>
      <c r="B496" s="52" t="s">
        <v>16356</v>
      </c>
      <c r="C496" s="52" t="s">
        <v>15639</v>
      </c>
      <c r="D496" s="52" t="s">
        <v>15640</v>
      </c>
      <c r="E496" s="52" t="s">
        <v>65</v>
      </c>
      <c r="F496" s="52" t="s">
        <v>15813</v>
      </c>
      <c r="G496" s="52" t="s">
        <v>15625</v>
      </c>
      <c r="H496" s="52" t="n">
        <v>24</v>
      </c>
      <c r="I496" s="52" t="n">
        <v>1.65</v>
      </c>
      <c r="J496" s="52" t="n">
        <v>0.325</v>
      </c>
      <c r="K496" s="52" t="n">
        <v>89.24</v>
      </c>
      <c r="L496" s="52" t="n">
        <v>571.62</v>
      </c>
      <c r="M496" s="52" t="n">
        <v>730</v>
      </c>
      <c r="N496" s="52" t="s">
        <v>15548</v>
      </c>
      <c r="O496" s="52" t="s">
        <v>79</v>
      </c>
      <c r="P496" s="52" t="s">
        <v>3223</v>
      </c>
      <c r="Q496" s="52" t="s">
        <v>10061</v>
      </c>
      <c r="R496" s="55" t="n">
        <f aca="false">IF(K496=0,0,ROUND((K496-L496)/K496*100,2))</f>
        <v>-540.54</v>
      </c>
      <c r="S496" s="55" t="n">
        <f aca="false">H496*K496</f>
        <v>2141.76</v>
      </c>
    </row>
    <row r="497" customFormat="false" ht="15" hidden="false" customHeight="true" outlineLevel="0" collapsed="false">
      <c r="A497" s="56" t="s">
        <v>3372</v>
      </c>
      <c r="B497" s="56" t="s">
        <v>16357</v>
      </c>
      <c r="C497" s="56" t="s">
        <v>15760</v>
      </c>
      <c r="D497" s="56" t="s">
        <v>15617</v>
      </c>
      <c r="E497" s="56" t="s">
        <v>63</v>
      </c>
      <c r="F497" s="56" t="s">
        <v>15683</v>
      </c>
      <c r="G497" s="56" t="s">
        <v>15625</v>
      </c>
      <c r="H497" s="56" t="n">
        <v>12</v>
      </c>
      <c r="I497" s="56" t="n">
        <v>1.973</v>
      </c>
      <c r="J497" s="56" t="n">
        <v>2.042</v>
      </c>
      <c r="K497" s="56" t="n">
        <v>653.58</v>
      </c>
      <c r="L497" s="56" t="n">
        <v>573.12</v>
      </c>
      <c r="M497" s="56" t="n">
        <v>180</v>
      </c>
      <c r="N497" s="56" t="s">
        <v>15548</v>
      </c>
      <c r="O497" s="56" t="s">
        <v>79</v>
      </c>
      <c r="P497" s="56" t="s">
        <v>837</v>
      </c>
      <c r="Q497" s="56" t="s">
        <v>10066</v>
      </c>
      <c r="R497" s="55" t="n">
        <f aca="false">IF(K497=0,0,ROUND((K497-L497)/K497*100,2))</f>
        <v>12.31</v>
      </c>
      <c r="S497" s="55" t="n">
        <f aca="false">H497*K497</f>
        <v>7842.96</v>
      </c>
    </row>
    <row r="498" customFormat="false" ht="15" hidden="false" customHeight="true" outlineLevel="0" collapsed="false">
      <c r="A498" s="52" t="s">
        <v>2629</v>
      </c>
      <c r="B498" s="52" t="s">
        <v>16358</v>
      </c>
      <c r="C498" s="52" t="s">
        <v>16359</v>
      </c>
      <c r="D498" s="52" t="s">
        <v>15660</v>
      </c>
      <c r="E498" s="52" t="s">
        <v>65</v>
      </c>
      <c r="F498" s="52" t="s">
        <v>15761</v>
      </c>
      <c r="G498" s="52" t="s">
        <v>15625</v>
      </c>
      <c r="H498" s="52" t="n">
        <v>12</v>
      </c>
      <c r="I498" s="52" t="n">
        <v>2.474</v>
      </c>
      <c r="J498" s="52" t="n">
        <v>4.433</v>
      </c>
      <c r="K498" s="52" t="n">
        <v>486.43</v>
      </c>
      <c r="L498" s="52" t="n">
        <v>342.2</v>
      </c>
      <c r="M498" s="52" t="n">
        <v>730</v>
      </c>
      <c r="N498" s="52" t="s">
        <v>15548</v>
      </c>
      <c r="O498" s="52" t="s">
        <v>79</v>
      </c>
      <c r="P498" s="52" t="s">
        <v>1097</v>
      </c>
      <c r="Q498" s="52" t="s">
        <v>10061</v>
      </c>
      <c r="R498" s="55" t="n">
        <f aca="false">IF(K498=0,0,ROUND((K498-L498)/K498*100,2))</f>
        <v>29.65</v>
      </c>
      <c r="S498" s="55" t="n">
        <f aca="false">H498*K498</f>
        <v>5837.16</v>
      </c>
    </row>
    <row r="499" customFormat="false" ht="15" hidden="false" customHeight="true" outlineLevel="0" collapsed="false">
      <c r="A499" s="56" t="s">
        <v>3248</v>
      </c>
      <c r="B499" s="56" t="s">
        <v>16360</v>
      </c>
      <c r="C499" s="56" t="s">
        <v>16204</v>
      </c>
      <c r="D499" s="56" t="s">
        <v>15675</v>
      </c>
      <c r="E499" s="56" t="s">
        <v>63</v>
      </c>
      <c r="F499" s="56" t="s">
        <v>15636</v>
      </c>
      <c r="G499" s="56" t="s">
        <v>15625</v>
      </c>
      <c r="H499" s="56" t="n">
        <v>24</v>
      </c>
      <c r="I499" s="56" t="n">
        <v>4.868</v>
      </c>
      <c r="J499" s="56" t="n">
        <v>3.398</v>
      </c>
      <c r="K499" s="56" t="n">
        <v>654.01</v>
      </c>
      <c r="L499" s="56" t="n">
        <v>431.04</v>
      </c>
      <c r="M499" s="56" t="n">
        <v>730</v>
      </c>
      <c r="N499" s="56" t="s">
        <v>15620</v>
      </c>
      <c r="O499" s="56" t="s">
        <v>80</v>
      </c>
      <c r="P499" s="56" t="s">
        <v>2179</v>
      </c>
      <c r="Q499" s="56" t="s">
        <v>10061</v>
      </c>
      <c r="R499" s="55" t="n">
        <f aca="false">IF(K499=0,0,ROUND((K499-L499)/K499*100,2))</f>
        <v>34.09</v>
      </c>
      <c r="S499" s="55" t="n">
        <f aca="false">H499*K499</f>
        <v>15696.24</v>
      </c>
    </row>
    <row r="500" customFormat="false" ht="15" hidden="false" customHeight="true" outlineLevel="0" collapsed="false">
      <c r="A500" s="52" t="s">
        <v>3165</v>
      </c>
      <c r="B500" s="52" t="s">
        <v>16361</v>
      </c>
      <c r="C500" s="52" t="s">
        <v>15947</v>
      </c>
      <c r="D500" s="52" t="s">
        <v>15660</v>
      </c>
      <c r="E500" s="52" t="s">
        <v>69</v>
      </c>
      <c r="F500" s="52" t="s">
        <v>15712</v>
      </c>
      <c r="G500" s="52" t="s">
        <v>15625</v>
      </c>
      <c r="H500" s="52" t="n">
        <v>24</v>
      </c>
      <c r="I500" s="52" t="n">
        <v>0.786</v>
      </c>
      <c r="J500" s="52" t="n">
        <v>0.683</v>
      </c>
      <c r="K500" s="52" t="n">
        <v>903.94</v>
      </c>
      <c r="L500" s="52" t="n">
        <v>506.51</v>
      </c>
      <c r="M500" s="52" t="n">
        <v>730</v>
      </c>
      <c r="N500" s="52" t="s">
        <v>15637</v>
      </c>
      <c r="O500" s="52" t="s">
        <v>80</v>
      </c>
      <c r="P500" s="52" t="s">
        <v>4763</v>
      </c>
      <c r="Q500" s="52" t="s">
        <v>10061</v>
      </c>
      <c r="R500" s="55" t="n">
        <f aca="false">IF(K500=0,0,ROUND((K500-L500)/K500*100,2))</f>
        <v>43.97</v>
      </c>
      <c r="S500" s="55" t="n">
        <f aca="false">H500*K500</f>
        <v>21694.56</v>
      </c>
    </row>
    <row r="501" customFormat="false" ht="15" hidden="false" customHeight="true" outlineLevel="0" collapsed="false">
      <c r="A501" s="56" t="s">
        <v>3580</v>
      </c>
      <c r="B501" s="56" t="s">
        <v>16362</v>
      </c>
      <c r="C501" s="56" t="s">
        <v>16165</v>
      </c>
      <c r="D501" s="56" t="s">
        <v>15664</v>
      </c>
      <c r="E501" s="56" t="s">
        <v>70</v>
      </c>
      <c r="F501" s="56" t="s">
        <v>15691</v>
      </c>
      <c r="G501" s="56" t="s">
        <v>15641</v>
      </c>
      <c r="H501" s="56" t="n">
        <v>6</v>
      </c>
      <c r="I501" s="56" t="n">
        <v>2.35</v>
      </c>
      <c r="J501" s="56" t="n">
        <v>3.616</v>
      </c>
      <c r="K501" s="56" t="n">
        <v>815.76</v>
      </c>
      <c r="L501" s="56" t="n">
        <v>219.72</v>
      </c>
      <c r="M501" s="56" t="n">
        <v>90</v>
      </c>
      <c r="N501" s="56" t="s">
        <v>15620</v>
      </c>
      <c r="O501" s="56" t="s">
        <v>78</v>
      </c>
      <c r="P501" s="56" t="s">
        <v>1004</v>
      </c>
      <c r="Q501" s="56" t="s">
        <v>10066</v>
      </c>
      <c r="R501" s="55" t="n">
        <f aca="false">IF(K501=0,0,ROUND((K501-L501)/K501*100,2))</f>
        <v>73.07</v>
      </c>
      <c r="S501" s="55" t="n">
        <f aca="false">H501*K501</f>
        <v>4894.56</v>
      </c>
    </row>
    <row r="502" customFormat="false" ht="15" hidden="false" customHeight="true" outlineLevel="0" collapsed="false">
      <c r="A502" s="52" t="s">
        <v>2843</v>
      </c>
      <c r="B502" s="52" t="s">
        <v>16363</v>
      </c>
      <c r="C502" s="52" t="s">
        <v>15690</v>
      </c>
      <c r="D502" s="52" t="s">
        <v>15623</v>
      </c>
      <c r="E502" s="52" t="s">
        <v>65</v>
      </c>
      <c r="F502" s="52" t="s">
        <v>15654</v>
      </c>
      <c r="G502" s="52" t="s">
        <v>15625</v>
      </c>
      <c r="H502" s="52" t="n">
        <v>48</v>
      </c>
      <c r="I502" s="52" t="n">
        <v>4.39</v>
      </c>
      <c r="J502" s="52" t="n">
        <v>1.523</v>
      </c>
      <c r="K502" s="52" t="n">
        <v>594.88</v>
      </c>
      <c r="L502" s="52" t="n">
        <v>278.45</v>
      </c>
      <c r="M502" s="52" t="n">
        <v>730</v>
      </c>
      <c r="N502" s="52" t="s">
        <v>15620</v>
      </c>
      <c r="O502" s="52" t="s">
        <v>79</v>
      </c>
      <c r="P502" s="52" t="s">
        <v>6457</v>
      </c>
      <c r="Q502" s="52" t="s">
        <v>10061</v>
      </c>
      <c r="R502" s="55" t="n">
        <f aca="false">IF(K502=0,0,ROUND((K502-L502)/K502*100,2))</f>
        <v>53.19</v>
      </c>
      <c r="S502" s="55" t="n">
        <f aca="false">H502*K502</f>
        <v>28554.24</v>
      </c>
    </row>
    <row r="503" customFormat="false" ht="15" hidden="false" customHeight="true" outlineLevel="0" collapsed="false">
      <c r="A503" s="56" t="s">
        <v>1542</v>
      </c>
      <c r="B503" s="56" t="s">
        <v>16364</v>
      </c>
      <c r="C503" s="56" t="s">
        <v>15760</v>
      </c>
      <c r="D503" s="56" t="s">
        <v>15617</v>
      </c>
      <c r="E503" s="56" t="s">
        <v>65</v>
      </c>
      <c r="F503" s="56" t="s">
        <v>15813</v>
      </c>
      <c r="G503" s="56" t="s">
        <v>15614</v>
      </c>
      <c r="H503" s="56" t="n">
        <v>6</v>
      </c>
      <c r="I503" s="56" t="n">
        <v>2.197</v>
      </c>
      <c r="J503" s="56" t="n">
        <v>0.139</v>
      </c>
      <c r="K503" s="56" t="n">
        <v>406.64</v>
      </c>
      <c r="L503" s="56" t="n">
        <v>17.85</v>
      </c>
      <c r="M503" s="56" t="n">
        <v>730</v>
      </c>
      <c r="N503" s="56" t="s">
        <v>15637</v>
      </c>
      <c r="O503" s="56" t="s">
        <v>80</v>
      </c>
      <c r="P503" s="56" t="s">
        <v>3453</v>
      </c>
      <c r="Q503" s="56" t="s">
        <v>10066</v>
      </c>
      <c r="R503" s="55" t="n">
        <f aca="false">IF(K503=0,0,ROUND((K503-L503)/K503*100,2))</f>
        <v>95.61</v>
      </c>
      <c r="S503" s="55" t="n">
        <f aca="false">H503*K503</f>
        <v>2439.84</v>
      </c>
    </row>
    <row r="504" customFormat="false" ht="15" hidden="false" customHeight="true" outlineLevel="0" collapsed="false">
      <c r="A504" s="52" t="s">
        <v>1525</v>
      </c>
      <c r="B504" s="52" t="s">
        <v>16365</v>
      </c>
      <c r="C504" s="52" t="s">
        <v>15756</v>
      </c>
      <c r="D504" s="52" t="s">
        <v>15660</v>
      </c>
      <c r="E504" s="52" t="s">
        <v>71</v>
      </c>
      <c r="F504" s="52" t="s">
        <v>15633</v>
      </c>
      <c r="G504" s="52" t="s">
        <v>15641</v>
      </c>
      <c r="H504" s="52" t="n">
        <v>6</v>
      </c>
      <c r="I504" s="52" t="n">
        <v>0.669</v>
      </c>
      <c r="J504" s="52" t="n">
        <v>0.119</v>
      </c>
      <c r="K504" s="52" t="n">
        <v>129.56</v>
      </c>
      <c r="L504" s="52" t="n">
        <v>19.37</v>
      </c>
      <c r="M504" s="52" t="n">
        <v>180</v>
      </c>
      <c r="N504" s="52" t="s">
        <v>15548</v>
      </c>
      <c r="O504" s="52" t="s">
        <v>78</v>
      </c>
      <c r="P504" s="52" t="s">
        <v>5093</v>
      </c>
      <c r="Q504" s="52" t="s">
        <v>10061</v>
      </c>
      <c r="R504" s="55" t="n">
        <f aca="false">IF(K504=0,0,ROUND((K504-L504)/K504*100,2))</f>
        <v>85.05</v>
      </c>
      <c r="S504" s="55" t="n">
        <f aca="false">H504*K504</f>
        <v>777.36</v>
      </c>
    </row>
    <row r="505" customFormat="false" ht="15" hidden="false" customHeight="true" outlineLevel="0" collapsed="false">
      <c r="A505" s="56" t="s">
        <v>1632</v>
      </c>
      <c r="B505" s="56" t="s">
        <v>16366</v>
      </c>
      <c r="C505" s="56" t="s">
        <v>16367</v>
      </c>
      <c r="D505" s="56" t="s">
        <v>15617</v>
      </c>
      <c r="E505" s="56" t="s">
        <v>63</v>
      </c>
      <c r="F505" s="56" t="s">
        <v>15683</v>
      </c>
      <c r="G505" s="56" t="s">
        <v>15619</v>
      </c>
      <c r="H505" s="56" t="n">
        <v>24</v>
      </c>
      <c r="I505" s="56" t="n">
        <v>3.86</v>
      </c>
      <c r="J505" s="56" t="n">
        <v>0.783</v>
      </c>
      <c r="K505" s="56" t="n">
        <v>433.02</v>
      </c>
      <c r="L505" s="56" t="n">
        <v>78.71</v>
      </c>
      <c r="M505" s="56" t="n">
        <v>180</v>
      </c>
      <c r="N505" s="56" t="s">
        <v>15620</v>
      </c>
      <c r="O505" s="56" t="s">
        <v>80</v>
      </c>
      <c r="P505" s="56" t="s">
        <v>5444</v>
      </c>
      <c r="Q505" s="56" t="s">
        <v>10066</v>
      </c>
      <c r="R505" s="55" t="n">
        <f aca="false">IF(K505=0,0,ROUND((K505-L505)/K505*100,2))</f>
        <v>81.82</v>
      </c>
      <c r="S505" s="55" t="n">
        <f aca="false">H505*K505</f>
        <v>10392.48</v>
      </c>
    </row>
    <row r="506" customFormat="false" ht="15" hidden="false" customHeight="true" outlineLevel="0" collapsed="false">
      <c r="A506" s="52" t="s">
        <v>2586</v>
      </c>
      <c r="B506" s="52" t="s">
        <v>16368</v>
      </c>
      <c r="C506" s="52" t="s">
        <v>16369</v>
      </c>
      <c r="D506" s="52" t="s">
        <v>15632</v>
      </c>
      <c r="E506" s="52" t="s">
        <v>72</v>
      </c>
      <c r="F506" s="52" t="s">
        <v>15613</v>
      </c>
      <c r="G506" s="52" t="s">
        <v>15619</v>
      </c>
      <c r="H506" s="52" t="n">
        <v>24</v>
      </c>
      <c r="I506" s="52" t="n">
        <v>2.869</v>
      </c>
      <c r="J506" s="52" t="n">
        <v>4.178</v>
      </c>
      <c r="K506" s="52" t="n">
        <v>69.85</v>
      </c>
      <c r="L506" s="52" t="n">
        <v>14.65</v>
      </c>
      <c r="M506" s="52" t="n">
        <v>730</v>
      </c>
      <c r="N506" s="52" t="s">
        <v>15637</v>
      </c>
      <c r="O506" s="52" t="s">
        <v>79</v>
      </c>
      <c r="P506" s="52" t="s">
        <v>3609</v>
      </c>
      <c r="Q506" s="52" t="s">
        <v>10061</v>
      </c>
      <c r="R506" s="55" t="n">
        <f aca="false">IF(K506=0,0,ROUND((K506-L506)/K506*100,2))</f>
        <v>79.03</v>
      </c>
      <c r="S506" s="55" t="n">
        <f aca="false">H506*K506</f>
        <v>1676.4</v>
      </c>
    </row>
    <row r="507" customFormat="false" ht="15" hidden="false" customHeight="true" outlineLevel="0" collapsed="false">
      <c r="A507" s="56" t="s">
        <v>606</v>
      </c>
      <c r="B507" s="56" t="s">
        <v>16370</v>
      </c>
      <c r="C507" s="56" t="s">
        <v>16371</v>
      </c>
      <c r="D507" s="56" t="s">
        <v>15632</v>
      </c>
      <c r="E507" s="56" t="s">
        <v>63</v>
      </c>
      <c r="F507" s="56" t="s">
        <v>15683</v>
      </c>
      <c r="G507" s="56" t="s">
        <v>15641</v>
      </c>
      <c r="H507" s="56" t="n">
        <v>6</v>
      </c>
      <c r="I507" s="56" t="n">
        <v>2.665</v>
      </c>
      <c r="J507" s="56" t="n">
        <v>2.139</v>
      </c>
      <c r="K507" s="56" t="n">
        <v>329.22</v>
      </c>
      <c r="L507" s="56" t="n">
        <v>47.47</v>
      </c>
      <c r="M507" s="56" t="n">
        <v>730</v>
      </c>
      <c r="N507" s="56" t="s">
        <v>15637</v>
      </c>
      <c r="O507" s="56" t="s">
        <v>78</v>
      </c>
      <c r="P507" s="56" t="s">
        <v>6633</v>
      </c>
      <c r="Q507" s="56" t="s">
        <v>10061</v>
      </c>
      <c r="R507" s="55" t="n">
        <f aca="false">IF(K507=0,0,ROUND((K507-L507)/K507*100,2))</f>
        <v>85.58</v>
      </c>
      <c r="S507" s="55" t="n">
        <f aca="false">H507*K507</f>
        <v>1975.32</v>
      </c>
    </row>
    <row r="508" customFormat="false" ht="15" hidden="false" customHeight="true" outlineLevel="0" collapsed="false">
      <c r="A508" s="52" t="s">
        <v>667</v>
      </c>
      <c r="B508" s="52" t="s">
        <v>16372</v>
      </c>
      <c r="C508" s="52" t="s">
        <v>16121</v>
      </c>
      <c r="D508" s="52" t="s">
        <v>15632</v>
      </c>
      <c r="E508" s="52" t="s">
        <v>63</v>
      </c>
      <c r="F508" s="52" t="s">
        <v>15670</v>
      </c>
      <c r="G508" s="52" t="s">
        <v>15619</v>
      </c>
      <c r="H508" s="52" t="n">
        <v>12</v>
      </c>
      <c r="I508" s="52" t="n">
        <v>2.373</v>
      </c>
      <c r="J508" s="52" t="n">
        <v>2.219</v>
      </c>
      <c r="K508" s="52" t="n">
        <v>516.98</v>
      </c>
      <c r="L508" s="52" t="n">
        <v>356.72</v>
      </c>
      <c r="M508" s="52" t="n">
        <v>365</v>
      </c>
      <c r="N508" s="52" t="s">
        <v>15620</v>
      </c>
      <c r="O508" s="52" t="s">
        <v>80</v>
      </c>
      <c r="P508" s="52" t="s">
        <v>2751</v>
      </c>
      <c r="Q508" s="52" t="s">
        <v>10061</v>
      </c>
      <c r="R508" s="55" t="n">
        <f aca="false">IF(K508=0,0,ROUND((K508-L508)/K508*100,2))</f>
        <v>31</v>
      </c>
      <c r="S508" s="55" t="n">
        <f aca="false">H508*K508</f>
        <v>6203.76</v>
      </c>
    </row>
    <row r="509" customFormat="false" ht="15" hidden="false" customHeight="true" outlineLevel="0" collapsed="false">
      <c r="A509" s="56" t="s">
        <v>4272</v>
      </c>
      <c r="B509" s="56" t="s">
        <v>16373</v>
      </c>
      <c r="C509" s="56" t="s">
        <v>15947</v>
      </c>
      <c r="D509" s="56" t="s">
        <v>15660</v>
      </c>
      <c r="E509" s="56" t="s">
        <v>63</v>
      </c>
      <c r="F509" s="56" t="s">
        <v>15670</v>
      </c>
      <c r="G509" s="56" t="s">
        <v>15614</v>
      </c>
      <c r="H509" s="56" t="n">
        <v>12</v>
      </c>
      <c r="I509" s="56" t="n">
        <v>3.128</v>
      </c>
      <c r="J509" s="56" t="n">
        <v>1.448</v>
      </c>
      <c r="K509" s="56" t="n">
        <v>753.52</v>
      </c>
      <c r="L509" s="56" t="n">
        <v>403.56</v>
      </c>
      <c r="M509" s="56" t="n">
        <v>180</v>
      </c>
      <c r="N509" s="56" t="s">
        <v>15548</v>
      </c>
      <c r="O509" s="56" t="s">
        <v>78</v>
      </c>
      <c r="P509" s="56" t="s">
        <v>5005</v>
      </c>
      <c r="Q509" s="56" t="s">
        <v>10066</v>
      </c>
      <c r="R509" s="55" t="n">
        <f aca="false">IF(K509=0,0,ROUND((K509-L509)/K509*100,2))</f>
        <v>46.44</v>
      </c>
      <c r="S509" s="55" t="n">
        <f aca="false">H509*K509</f>
        <v>9042.24</v>
      </c>
    </row>
    <row r="510" customFormat="false" ht="15" hidden="false" customHeight="true" outlineLevel="0" collapsed="false">
      <c r="A510" s="52" t="s">
        <v>7022</v>
      </c>
      <c r="B510" s="52" t="s">
        <v>16374</v>
      </c>
      <c r="C510" s="52" t="s">
        <v>16375</v>
      </c>
      <c r="D510" s="52" t="s">
        <v>15612</v>
      </c>
      <c r="E510" s="52" t="s">
        <v>63</v>
      </c>
      <c r="F510" s="52" t="s">
        <v>15683</v>
      </c>
      <c r="G510" s="52" t="s">
        <v>15614</v>
      </c>
      <c r="H510" s="52" t="n">
        <v>12</v>
      </c>
      <c r="I510" s="52" t="n">
        <v>2.806</v>
      </c>
      <c r="J510" s="52" t="n">
        <v>4.996</v>
      </c>
      <c r="K510" s="52" t="n">
        <v>371.25</v>
      </c>
      <c r="L510" s="52" t="n">
        <v>163.88</v>
      </c>
      <c r="M510" s="52" t="n">
        <v>180</v>
      </c>
      <c r="N510" s="52" t="s">
        <v>15548</v>
      </c>
      <c r="O510" s="52" t="s">
        <v>80</v>
      </c>
      <c r="P510" s="52" t="s">
        <v>2189</v>
      </c>
      <c r="Q510" s="52" t="s">
        <v>10061</v>
      </c>
      <c r="R510" s="55" t="n">
        <f aca="false">IF(K510=0,0,ROUND((K510-L510)/K510*100,2))</f>
        <v>55.86</v>
      </c>
      <c r="S510" s="55" t="n">
        <f aca="false">H510*K510</f>
        <v>4455</v>
      </c>
    </row>
    <row r="511" customFormat="false" ht="15" hidden="false" customHeight="true" outlineLevel="0" collapsed="false">
      <c r="A511" s="56" t="s">
        <v>4529</v>
      </c>
      <c r="B511" s="56" t="s">
        <v>16376</v>
      </c>
      <c r="C511" s="56" t="s">
        <v>15905</v>
      </c>
      <c r="D511" s="56" t="s">
        <v>15657</v>
      </c>
      <c r="E511" s="56" t="s">
        <v>63</v>
      </c>
      <c r="F511" s="56" t="s">
        <v>15683</v>
      </c>
      <c r="G511" s="56" t="s">
        <v>15619</v>
      </c>
      <c r="H511" s="56" t="n">
        <v>12</v>
      </c>
      <c r="I511" s="56" t="n">
        <v>2.458</v>
      </c>
      <c r="J511" s="56" t="n">
        <v>4.969</v>
      </c>
      <c r="K511" s="56" t="n">
        <v>788.4</v>
      </c>
      <c r="L511" s="56" t="n">
        <v>463.93</v>
      </c>
      <c r="M511" s="56" t="n">
        <v>365</v>
      </c>
      <c r="N511" s="56" t="s">
        <v>15548</v>
      </c>
      <c r="O511" s="56" t="s">
        <v>80</v>
      </c>
      <c r="P511" s="56" t="s">
        <v>2261</v>
      </c>
      <c r="Q511" s="56" t="s">
        <v>10061</v>
      </c>
      <c r="R511" s="55" t="n">
        <f aca="false">IF(K511=0,0,ROUND((K511-L511)/K511*100,2))</f>
        <v>41.16</v>
      </c>
      <c r="S511" s="55" t="n">
        <f aca="false">H511*K511</f>
        <v>9460.8</v>
      </c>
    </row>
    <row r="512" customFormat="false" ht="15" hidden="false" customHeight="true" outlineLevel="0" collapsed="false">
      <c r="A512" s="52" t="s">
        <v>555</v>
      </c>
      <c r="B512" s="52" t="s">
        <v>16377</v>
      </c>
      <c r="C512" s="52" t="s">
        <v>15745</v>
      </c>
      <c r="D512" s="52" t="s">
        <v>15664</v>
      </c>
      <c r="E512" s="52" t="s">
        <v>69</v>
      </c>
      <c r="F512" s="52" t="s">
        <v>15644</v>
      </c>
      <c r="G512" s="52" t="s">
        <v>15625</v>
      </c>
      <c r="H512" s="52" t="n">
        <v>6</v>
      </c>
      <c r="I512" s="52" t="n">
        <v>4.127</v>
      </c>
      <c r="J512" s="52" t="n">
        <v>0.258</v>
      </c>
      <c r="K512" s="52" t="n">
        <v>123.2</v>
      </c>
      <c r="L512" s="52" t="n">
        <v>381.66</v>
      </c>
      <c r="M512" s="52" t="n">
        <v>180</v>
      </c>
      <c r="N512" s="52" t="s">
        <v>15637</v>
      </c>
      <c r="O512" s="52" t="s">
        <v>78</v>
      </c>
      <c r="P512" s="52" t="s">
        <v>1916</v>
      </c>
      <c r="Q512" s="52" t="s">
        <v>10066</v>
      </c>
      <c r="R512" s="55" t="n">
        <f aca="false">IF(K512=0,0,ROUND((K512-L512)/K512*100,2))</f>
        <v>-209.79</v>
      </c>
      <c r="S512" s="55" t="n">
        <f aca="false">H512*K512</f>
        <v>739.2</v>
      </c>
    </row>
    <row r="513" customFormat="false" ht="15" hidden="false" customHeight="true" outlineLevel="0" collapsed="false">
      <c r="A513" s="56" t="s">
        <v>3421</v>
      </c>
      <c r="B513" s="56" t="s">
        <v>16378</v>
      </c>
      <c r="C513" s="56" t="s">
        <v>15981</v>
      </c>
      <c r="D513" s="56" t="s">
        <v>15628</v>
      </c>
      <c r="E513" s="56" t="s">
        <v>69</v>
      </c>
      <c r="F513" s="56" t="s">
        <v>15644</v>
      </c>
      <c r="G513" s="56" t="s">
        <v>15625</v>
      </c>
      <c r="H513" s="56" t="n">
        <v>24</v>
      </c>
      <c r="I513" s="56" t="n">
        <v>1.706</v>
      </c>
      <c r="J513" s="56" t="n">
        <v>0.732</v>
      </c>
      <c r="K513" s="56" t="n">
        <v>850.77</v>
      </c>
      <c r="L513" s="56" t="n">
        <v>269.07</v>
      </c>
      <c r="M513" s="56" t="n">
        <v>730</v>
      </c>
      <c r="N513" s="56" t="s">
        <v>15548</v>
      </c>
      <c r="O513" s="56" t="s">
        <v>78</v>
      </c>
      <c r="P513" s="56" t="s">
        <v>1459</v>
      </c>
      <c r="Q513" s="56" t="s">
        <v>10061</v>
      </c>
      <c r="R513" s="55" t="n">
        <f aca="false">IF(K513=0,0,ROUND((K513-L513)/K513*100,2))</f>
        <v>68.37</v>
      </c>
      <c r="S513" s="55" t="n">
        <f aca="false">H513*K513</f>
        <v>20418.48</v>
      </c>
    </row>
    <row r="514" customFormat="false" ht="15" hidden="false" customHeight="true" outlineLevel="0" collapsed="false">
      <c r="A514" s="52" t="s">
        <v>12931</v>
      </c>
      <c r="B514" s="52" t="s">
        <v>16379</v>
      </c>
      <c r="C514" s="52" t="s">
        <v>16320</v>
      </c>
      <c r="D514" s="52" t="s">
        <v>15660</v>
      </c>
      <c r="E514" s="52" t="s">
        <v>65</v>
      </c>
      <c r="F514" s="52" t="s">
        <v>15761</v>
      </c>
      <c r="G514" s="52" t="s">
        <v>15614</v>
      </c>
      <c r="H514" s="52" t="n">
        <v>48</v>
      </c>
      <c r="I514" s="52" t="n">
        <v>1.835</v>
      </c>
      <c r="J514" s="52" t="n">
        <v>3.342</v>
      </c>
      <c r="K514" s="52" t="n">
        <v>168.43</v>
      </c>
      <c r="L514" s="52" t="n">
        <v>454.57</v>
      </c>
      <c r="M514" s="52" t="n">
        <v>730</v>
      </c>
      <c r="N514" s="52" t="s">
        <v>15548</v>
      </c>
      <c r="O514" s="52" t="s">
        <v>78</v>
      </c>
      <c r="P514" s="52" t="s">
        <v>6779</v>
      </c>
      <c r="Q514" s="52" t="s">
        <v>10066</v>
      </c>
      <c r="R514" s="55" t="n">
        <f aca="false">IF(K514=0,0,ROUND((K514-L514)/K514*100,2))</f>
        <v>-169.89</v>
      </c>
      <c r="S514" s="55" t="n">
        <f aca="false">H514*K514</f>
        <v>8084.64</v>
      </c>
    </row>
    <row r="515" customFormat="false" ht="15" hidden="false" customHeight="true" outlineLevel="0" collapsed="false">
      <c r="A515" s="56" t="s">
        <v>415</v>
      </c>
      <c r="B515" s="56" t="s">
        <v>16380</v>
      </c>
      <c r="C515" s="56" t="s">
        <v>15749</v>
      </c>
      <c r="D515" s="56" t="s">
        <v>15675</v>
      </c>
      <c r="E515" s="56" t="s">
        <v>69</v>
      </c>
      <c r="F515" s="56" t="s">
        <v>15644</v>
      </c>
      <c r="G515" s="56" t="s">
        <v>15614</v>
      </c>
      <c r="H515" s="56" t="n">
        <v>48</v>
      </c>
      <c r="I515" s="56" t="n">
        <v>0.771</v>
      </c>
      <c r="J515" s="56" t="n">
        <v>0.099</v>
      </c>
      <c r="K515" s="56" t="n">
        <v>809.32</v>
      </c>
      <c r="L515" s="56" t="n">
        <v>566.75</v>
      </c>
      <c r="M515" s="56" t="n">
        <v>90</v>
      </c>
      <c r="N515" s="56" t="s">
        <v>15637</v>
      </c>
      <c r="O515" s="56" t="s">
        <v>79</v>
      </c>
      <c r="P515" s="56" t="s">
        <v>1982</v>
      </c>
      <c r="Q515" s="56" t="s">
        <v>10061</v>
      </c>
      <c r="R515" s="55" t="n">
        <f aca="false">IF(K515=0,0,ROUND((K515-L515)/K515*100,2))</f>
        <v>29.97</v>
      </c>
      <c r="S515" s="55" t="n">
        <f aca="false">H515*K515</f>
        <v>38847.36</v>
      </c>
    </row>
    <row r="516" customFormat="false" ht="15" hidden="false" customHeight="true" outlineLevel="0" collapsed="false">
      <c r="A516" s="52" t="s">
        <v>8180</v>
      </c>
      <c r="B516" s="52" t="s">
        <v>16381</v>
      </c>
      <c r="C516" s="52" t="s">
        <v>16382</v>
      </c>
      <c r="D516" s="52" t="s">
        <v>15675</v>
      </c>
      <c r="E516" s="52" t="s">
        <v>72</v>
      </c>
      <c r="F516" s="52" t="s">
        <v>15618</v>
      </c>
      <c r="G516" s="52" t="s">
        <v>15625</v>
      </c>
      <c r="H516" s="52" t="n">
        <v>12</v>
      </c>
      <c r="I516" s="52" t="n">
        <v>4.517</v>
      </c>
      <c r="J516" s="52" t="n">
        <v>0.336</v>
      </c>
      <c r="K516" s="52" t="n">
        <v>638.34</v>
      </c>
      <c r="L516" s="52" t="n">
        <v>430.89</v>
      </c>
      <c r="M516" s="52" t="n">
        <v>365</v>
      </c>
      <c r="N516" s="52" t="s">
        <v>15637</v>
      </c>
      <c r="O516" s="52" t="s">
        <v>79</v>
      </c>
      <c r="P516" s="52" t="s">
        <v>1289</v>
      </c>
      <c r="Q516" s="52" t="s">
        <v>10061</v>
      </c>
      <c r="R516" s="55" t="n">
        <f aca="false">IF(K516=0,0,ROUND((K516-L516)/K516*100,2))</f>
        <v>32.5</v>
      </c>
      <c r="S516" s="55" t="n">
        <f aca="false">H516*K516</f>
        <v>7660.08</v>
      </c>
    </row>
    <row r="517" customFormat="false" ht="15" hidden="false" customHeight="true" outlineLevel="0" collapsed="false">
      <c r="A517" s="56" t="s">
        <v>3888</v>
      </c>
      <c r="B517" s="56" t="s">
        <v>16383</v>
      </c>
      <c r="C517" s="56" t="s">
        <v>15945</v>
      </c>
      <c r="D517" s="56" t="s">
        <v>15657</v>
      </c>
      <c r="E517" s="56" t="s">
        <v>72</v>
      </c>
      <c r="F517" s="56" t="s">
        <v>15618</v>
      </c>
      <c r="G517" s="56" t="s">
        <v>15619</v>
      </c>
      <c r="H517" s="56" t="n">
        <v>48</v>
      </c>
      <c r="I517" s="56" t="n">
        <v>2.259</v>
      </c>
      <c r="J517" s="56" t="n">
        <v>1.065</v>
      </c>
      <c r="K517" s="56" t="n">
        <v>552.99</v>
      </c>
      <c r="L517" s="56" t="n">
        <v>475.12</v>
      </c>
      <c r="M517" s="56" t="n">
        <v>730</v>
      </c>
      <c r="N517" s="56" t="s">
        <v>15620</v>
      </c>
      <c r="O517" s="56" t="s">
        <v>79</v>
      </c>
      <c r="P517" s="56" t="s">
        <v>782</v>
      </c>
      <c r="Q517" s="56" t="s">
        <v>10061</v>
      </c>
      <c r="R517" s="55" t="n">
        <f aca="false">IF(K517=0,0,ROUND((K517-L517)/K517*100,2))</f>
        <v>14.08</v>
      </c>
      <c r="S517" s="55" t="n">
        <f aca="false">H517*K517</f>
        <v>26543.52</v>
      </c>
    </row>
    <row r="518" customFormat="false" ht="15" hidden="false" customHeight="true" outlineLevel="0" collapsed="false">
      <c r="A518" s="52" t="s">
        <v>6476</v>
      </c>
      <c r="B518" s="52" t="s">
        <v>16384</v>
      </c>
      <c r="C518" s="52" t="s">
        <v>15984</v>
      </c>
      <c r="D518" s="52" t="s">
        <v>15660</v>
      </c>
      <c r="E518" s="52" t="s">
        <v>70</v>
      </c>
      <c r="F518" s="52" t="s">
        <v>15691</v>
      </c>
      <c r="G518" s="52" t="s">
        <v>15614</v>
      </c>
      <c r="H518" s="52" t="n">
        <v>12</v>
      </c>
      <c r="I518" s="52" t="n">
        <v>2.626</v>
      </c>
      <c r="J518" s="52" t="n">
        <v>2.727</v>
      </c>
      <c r="K518" s="52" t="n">
        <v>229.25</v>
      </c>
      <c r="L518" s="52" t="n">
        <v>311.89</v>
      </c>
      <c r="M518" s="52" t="n">
        <v>365</v>
      </c>
      <c r="N518" s="52" t="s">
        <v>15620</v>
      </c>
      <c r="O518" s="52" t="s">
        <v>79</v>
      </c>
      <c r="P518" s="52" t="s">
        <v>4784</v>
      </c>
      <c r="Q518" s="52" t="s">
        <v>10061</v>
      </c>
      <c r="R518" s="55" t="n">
        <f aca="false">IF(K518=0,0,ROUND((K518-L518)/K518*100,2))</f>
        <v>-36.05</v>
      </c>
      <c r="S518" s="55" t="n">
        <f aca="false">H518*K518</f>
        <v>2751</v>
      </c>
    </row>
    <row r="519" customFormat="false" ht="15" hidden="false" customHeight="true" outlineLevel="0" collapsed="false">
      <c r="A519" s="56" t="s">
        <v>1975</v>
      </c>
      <c r="B519" s="56" t="s">
        <v>16385</v>
      </c>
      <c r="C519" s="56" t="s">
        <v>15844</v>
      </c>
      <c r="D519" s="56" t="s">
        <v>15664</v>
      </c>
      <c r="E519" s="56" t="s">
        <v>67</v>
      </c>
      <c r="F519" s="56" t="s">
        <v>15629</v>
      </c>
      <c r="G519" s="56" t="s">
        <v>15614</v>
      </c>
      <c r="H519" s="56" t="n">
        <v>48</v>
      </c>
      <c r="I519" s="56" t="n">
        <v>4.935</v>
      </c>
      <c r="J519" s="56" t="n">
        <v>0.597</v>
      </c>
      <c r="K519" s="56" t="n">
        <v>78.69</v>
      </c>
      <c r="L519" s="56" t="n">
        <v>230.06</v>
      </c>
      <c r="M519" s="56" t="n">
        <v>365</v>
      </c>
      <c r="N519" s="56" t="s">
        <v>15548</v>
      </c>
      <c r="O519" s="56" t="s">
        <v>78</v>
      </c>
      <c r="P519" s="56" t="s">
        <v>4387</v>
      </c>
      <c r="Q519" s="56" t="s">
        <v>10066</v>
      </c>
      <c r="R519" s="55" t="n">
        <f aca="false">IF(K519=0,0,ROUND((K519-L519)/K519*100,2))</f>
        <v>-192.36</v>
      </c>
      <c r="S519" s="55" t="n">
        <f aca="false">H519*K519</f>
        <v>3777.12</v>
      </c>
    </row>
    <row r="520" customFormat="false" ht="15" hidden="false" customHeight="true" outlineLevel="0" collapsed="false">
      <c r="A520" s="52" t="s">
        <v>5288</v>
      </c>
      <c r="B520" s="52" t="s">
        <v>16386</v>
      </c>
      <c r="C520" s="52" t="s">
        <v>16197</v>
      </c>
      <c r="D520" s="52" t="s">
        <v>15660</v>
      </c>
      <c r="E520" s="52" t="s">
        <v>72</v>
      </c>
      <c r="F520" s="52" t="s">
        <v>15613</v>
      </c>
      <c r="G520" s="52" t="s">
        <v>15614</v>
      </c>
      <c r="H520" s="52" t="n">
        <v>12</v>
      </c>
      <c r="I520" s="52" t="n">
        <v>1.784</v>
      </c>
      <c r="J520" s="52" t="n">
        <v>1.458</v>
      </c>
      <c r="K520" s="52" t="n">
        <v>788.31</v>
      </c>
      <c r="L520" s="52" t="n">
        <v>431.76</v>
      </c>
      <c r="M520" s="52" t="n">
        <v>180</v>
      </c>
      <c r="N520" s="52" t="s">
        <v>15620</v>
      </c>
      <c r="O520" s="52" t="s">
        <v>79</v>
      </c>
      <c r="P520" s="52" t="s">
        <v>2839</v>
      </c>
      <c r="Q520" s="52" t="s">
        <v>10061</v>
      </c>
      <c r="R520" s="55" t="n">
        <f aca="false">IF(K520=0,0,ROUND((K520-L520)/K520*100,2))</f>
        <v>45.23</v>
      </c>
      <c r="S520" s="55" t="n">
        <f aca="false">H520*K520</f>
        <v>9459.72</v>
      </c>
    </row>
    <row r="521" customFormat="false" ht="15" hidden="false" customHeight="true" outlineLevel="0" collapsed="false">
      <c r="A521" s="56" t="s">
        <v>3883</v>
      </c>
      <c r="B521" s="56" t="s">
        <v>16387</v>
      </c>
      <c r="C521" s="56" t="s">
        <v>15997</v>
      </c>
      <c r="D521" s="56" t="s">
        <v>15612</v>
      </c>
      <c r="E521" s="56" t="s">
        <v>71</v>
      </c>
      <c r="F521" s="56" t="s">
        <v>15633</v>
      </c>
      <c r="G521" s="56" t="s">
        <v>15619</v>
      </c>
      <c r="H521" s="56" t="n">
        <v>48</v>
      </c>
      <c r="I521" s="56" t="n">
        <v>0.535</v>
      </c>
      <c r="J521" s="56" t="n">
        <v>3.573</v>
      </c>
      <c r="K521" s="56" t="n">
        <v>831.04</v>
      </c>
      <c r="L521" s="56" t="n">
        <v>58.35</v>
      </c>
      <c r="M521" s="56" t="n">
        <v>90</v>
      </c>
      <c r="N521" s="56" t="s">
        <v>15637</v>
      </c>
      <c r="O521" s="56" t="s">
        <v>78</v>
      </c>
      <c r="P521" s="56" t="s">
        <v>1172</v>
      </c>
      <c r="Q521" s="56" t="s">
        <v>10061</v>
      </c>
      <c r="R521" s="55" t="n">
        <f aca="false">IF(K521=0,0,ROUND((K521-L521)/K521*100,2))</f>
        <v>92.98</v>
      </c>
      <c r="S521" s="55" t="n">
        <f aca="false">H521*K521</f>
        <v>39889.92</v>
      </c>
    </row>
    <row r="522" customFormat="false" ht="15" hidden="false" customHeight="true" outlineLevel="0" collapsed="false">
      <c r="A522" s="52" t="s">
        <v>582</v>
      </c>
      <c r="B522" s="52" t="s">
        <v>16388</v>
      </c>
      <c r="C522" s="52" t="s">
        <v>15763</v>
      </c>
      <c r="D522" s="52" t="s">
        <v>15632</v>
      </c>
      <c r="E522" s="52" t="s">
        <v>70</v>
      </c>
      <c r="F522" s="52" t="s">
        <v>15648</v>
      </c>
      <c r="G522" s="52" t="s">
        <v>15641</v>
      </c>
      <c r="H522" s="52" t="n">
        <v>48</v>
      </c>
      <c r="I522" s="52" t="n">
        <v>4.366</v>
      </c>
      <c r="J522" s="52" t="n">
        <v>2.942</v>
      </c>
      <c r="K522" s="52" t="n">
        <v>643.1</v>
      </c>
      <c r="L522" s="52" t="n">
        <v>597.94</v>
      </c>
      <c r="M522" s="52" t="n">
        <v>730</v>
      </c>
      <c r="N522" s="52" t="s">
        <v>15620</v>
      </c>
      <c r="O522" s="52" t="s">
        <v>79</v>
      </c>
      <c r="P522" s="52" t="s">
        <v>1910</v>
      </c>
      <c r="Q522" s="52" t="s">
        <v>10061</v>
      </c>
      <c r="R522" s="55" t="n">
        <f aca="false">IF(K522=0,0,ROUND((K522-L522)/K522*100,2))</f>
        <v>7.02</v>
      </c>
      <c r="S522" s="55" t="n">
        <f aca="false">H522*K522</f>
        <v>30868.8</v>
      </c>
    </row>
    <row r="523" customFormat="false" ht="15" hidden="false" customHeight="true" outlineLevel="0" collapsed="false">
      <c r="A523" s="56" t="s">
        <v>3300</v>
      </c>
      <c r="B523" s="56" t="s">
        <v>16389</v>
      </c>
      <c r="C523" s="56" t="s">
        <v>16130</v>
      </c>
      <c r="D523" s="56" t="s">
        <v>15628</v>
      </c>
      <c r="E523" s="56" t="s">
        <v>65</v>
      </c>
      <c r="F523" s="56" t="s">
        <v>15654</v>
      </c>
      <c r="G523" s="56" t="s">
        <v>15641</v>
      </c>
      <c r="H523" s="56" t="n">
        <v>6</v>
      </c>
      <c r="I523" s="56" t="n">
        <v>3.488</v>
      </c>
      <c r="J523" s="56" t="n">
        <v>2.304</v>
      </c>
      <c r="K523" s="56" t="n">
        <v>51.92</v>
      </c>
      <c r="L523" s="56" t="n">
        <v>102.54</v>
      </c>
      <c r="M523" s="56" t="n">
        <v>365</v>
      </c>
      <c r="N523" s="56" t="s">
        <v>15548</v>
      </c>
      <c r="O523" s="56" t="s">
        <v>80</v>
      </c>
      <c r="P523" s="56" t="s">
        <v>1857</v>
      </c>
      <c r="Q523" s="56" t="s">
        <v>10061</v>
      </c>
      <c r="R523" s="55" t="n">
        <f aca="false">IF(K523=0,0,ROUND((K523-L523)/K523*100,2))</f>
        <v>-97.5</v>
      </c>
      <c r="S523" s="55" t="n">
        <f aca="false">H523*K523</f>
        <v>311.52</v>
      </c>
    </row>
    <row r="524" customFormat="false" ht="15" hidden="false" customHeight="true" outlineLevel="0" collapsed="false">
      <c r="A524" s="52" t="s">
        <v>4669</v>
      </c>
      <c r="B524" s="52" t="s">
        <v>16390</v>
      </c>
      <c r="C524" s="52" t="s">
        <v>15793</v>
      </c>
      <c r="D524" s="52" t="s">
        <v>15612</v>
      </c>
      <c r="E524" s="52" t="s">
        <v>71</v>
      </c>
      <c r="F524" s="52" t="s">
        <v>15651</v>
      </c>
      <c r="G524" s="52" t="s">
        <v>15614</v>
      </c>
      <c r="H524" s="52" t="n">
        <v>12</v>
      </c>
      <c r="I524" s="52" t="n">
        <v>0.633</v>
      </c>
      <c r="J524" s="52" t="n">
        <v>1.559</v>
      </c>
      <c r="K524" s="52" t="n">
        <v>386.6</v>
      </c>
      <c r="L524" s="52" t="n">
        <v>183.45</v>
      </c>
      <c r="M524" s="52" t="n">
        <v>90</v>
      </c>
      <c r="N524" s="52" t="s">
        <v>15548</v>
      </c>
      <c r="O524" s="52" t="s">
        <v>78</v>
      </c>
      <c r="P524" s="52" t="s">
        <v>2235</v>
      </c>
      <c r="Q524" s="52" t="s">
        <v>10061</v>
      </c>
      <c r="R524" s="55" t="n">
        <f aca="false">IF(K524=0,0,ROUND((K524-L524)/K524*100,2))</f>
        <v>52.55</v>
      </c>
      <c r="S524" s="55" t="n">
        <f aca="false">H524*K524</f>
        <v>4639.2</v>
      </c>
    </row>
    <row r="525" customFormat="false" ht="15" hidden="false" customHeight="true" outlineLevel="0" collapsed="false">
      <c r="A525" s="56" t="s">
        <v>4450</v>
      </c>
      <c r="B525" s="56" t="s">
        <v>16391</v>
      </c>
      <c r="C525" s="56" t="s">
        <v>15659</v>
      </c>
      <c r="D525" s="56" t="s">
        <v>15660</v>
      </c>
      <c r="E525" s="56" t="s">
        <v>67</v>
      </c>
      <c r="F525" s="56" t="s">
        <v>15629</v>
      </c>
      <c r="G525" s="56" t="s">
        <v>15619</v>
      </c>
      <c r="H525" s="56" t="n">
        <v>48</v>
      </c>
      <c r="I525" s="56" t="n">
        <v>0.06</v>
      </c>
      <c r="J525" s="56" t="n">
        <v>2.76</v>
      </c>
      <c r="K525" s="56" t="n">
        <v>86.15</v>
      </c>
      <c r="L525" s="56" t="n">
        <v>36.36</v>
      </c>
      <c r="M525" s="56" t="n">
        <v>730</v>
      </c>
      <c r="N525" s="56" t="s">
        <v>15620</v>
      </c>
      <c r="O525" s="56" t="s">
        <v>79</v>
      </c>
      <c r="P525" s="56" t="s">
        <v>3994</v>
      </c>
      <c r="Q525" s="56" t="s">
        <v>10061</v>
      </c>
      <c r="R525" s="55" t="n">
        <f aca="false">IF(K525=0,0,ROUND((K525-L525)/K525*100,2))</f>
        <v>57.79</v>
      </c>
      <c r="S525" s="55" t="n">
        <f aca="false">H525*K525</f>
        <v>4135.2</v>
      </c>
    </row>
    <row r="526" customFormat="false" ht="15" hidden="false" customHeight="true" outlineLevel="0" collapsed="false">
      <c r="A526" s="52" t="s">
        <v>8048</v>
      </c>
      <c r="B526" s="52" t="s">
        <v>16392</v>
      </c>
      <c r="C526" s="52" t="s">
        <v>15803</v>
      </c>
      <c r="D526" s="52" t="s">
        <v>15675</v>
      </c>
      <c r="E526" s="52" t="s">
        <v>69</v>
      </c>
      <c r="F526" s="52" t="s">
        <v>15644</v>
      </c>
      <c r="G526" s="52" t="s">
        <v>15619</v>
      </c>
      <c r="H526" s="52" t="n">
        <v>48</v>
      </c>
      <c r="I526" s="52" t="n">
        <v>3.82</v>
      </c>
      <c r="J526" s="52" t="n">
        <v>3.353</v>
      </c>
      <c r="K526" s="52" t="n">
        <v>165.85</v>
      </c>
      <c r="L526" s="52" t="n">
        <v>439.44</v>
      </c>
      <c r="M526" s="52" t="n">
        <v>90</v>
      </c>
      <c r="N526" s="52" t="s">
        <v>15620</v>
      </c>
      <c r="O526" s="52" t="s">
        <v>80</v>
      </c>
      <c r="P526" s="52" t="s">
        <v>2378</v>
      </c>
      <c r="Q526" s="52" t="s">
        <v>10066</v>
      </c>
      <c r="R526" s="55" t="n">
        <f aca="false">IF(K526=0,0,ROUND((K526-L526)/K526*100,2))</f>
        <v>-164.96</v>
      </c>
      <c r="S526" s="55" t="n">
        <f aca="false">H526*K526</f>
        <v>7960.8</v>
      </c>
    </row>
    <row r="527" customFormat="false" ht="15" hidden="false" customHeight="true" outlineLevel="0" collapsed="false">
      <c r="A527" s="56" t="s">
        <v>7815</v>
      </c>
      <c r="B527" s="56" t="s">
        <v>16393</v>
      </c>
      <c r="C527" s="56" t="s">
        <v>16141</v>
      </c>
      <c r="D527" s="56" t="s">
        <v>15617</v>
      </c>
      <c r="E527" s="56" t="s">
        <v>63</v>
      </c>
      <c r="F527" s="56" t="s">
        <v>15636</v>
      </c>
      <c r="G527" s="56" t="s">
        <v>15625</v>
      </c>
      <c r="H527" s="56" t="n">
        <v>48</v>
      </c>
      <c r="I527" s="56" t="n">
        <v>3.693</v>
      </c>
      <c r="J527" s="56" t="n">
        <v>3.247</v>
      </c>
      <c r="K527" s="56" t="n">
        <v>867.77</v>
      </c>
      <c r="L527" s="56" t="n">
        <v>427.25</v>
      </c>
      <c r="M527" s="56" t="n">
        <v>365</v>
      </c>
      <c r="N527" s="56" t="s">
        <v>15620</v>
      </c>
      <c r="O527" s="56" t="s">
        <v>80</v>
      </c>
      <c r="P527" s="56" t="s">
        <v>4847</v>
      </c>
      <c r="Q527" s="56" t="s">
        <v>10061</v>
      </c>
      <c r="R527" s="55" t="n">
        <f aca="false">IF(K527=0,0,ROUND((K527-L527)/K527*100,2))</f>
        <v>50.76</v>
      </c>
      <c r="S527" s="55" t="n">
        <f aca="false">H527*K527</f>
        <v>41652.96</v>
      </c>
    </row>
    <row r="528" customFormat="false" ht="15" hidden="false" customHeight="true" outlineLevel="0" collapsed="false">
      <c r="A528" s="52" t="s">
        <v>9392</v>
      </c>
      <c r="B528" s="52" t="s">
        <v>16394</v>
      </c>
      <c r="C528" s="52" t="s">
        <v>16059</v>
      </c>
      <c r="D528" s="52" t="s">
        <v>15617</v>
      </c>
      <c r="E528" s="52" t="s">
        <v>72</v>
      </c>
      <c r="F528" s="52" t="s">
        <v>15686</v>
      </c>
      <c r="G528" s="52" t="s">
        <v>15619</v>
      </c>
      <c r="H528" s="52" t="n">
        <v>6</v>
      </c>
      <c r="I528" s="52" t="n">
        <v>0.645</v>
      </c>
      <c r="J528" s="52" t="n">
        <v>4.684</v>
      </c>
      <c r="K528" s="52" t="n">
        <v>195.97</v>
      </c>
      <c r="L528" s="52" t="n">
        <v>21.19</v>
      </c>
      <c r="M528" s="52" t="n">
        <v>180</v>
      </c>
      <c r="N528" s="52" t="s">
        <v>15548</v>
      </c>
      <c r="O528" s="52" t="s">
        <v>80</v>
      </c>
      <c r="P528" s="52" t="s">
        <v>3038</v>
      </c>
      <c r="Q528" s="52" t="s">
        <v>10061</v>
      </c>
      <c r="R528" s="55" t="n">
        <f aca="false">IF(K528=0,0,ROUND((K528-L528)/K528*100,2))</f>
        <v>89.19</v>
      </c>
      <c r="S528" s="55" t="n">
        <f aca="false">H528*K528</f>
        <v>1175.82</v>
      </c>
    </row>
    <row r="529" customFormat="false" ht="15" hidden="false" customHeight="true" outlineLevel="0" collapsed="false">
      <c r="A529" s="56" t="s">
        <v>400</v>
      </c>
      <c r="B529" s="56" t="s">
        <v>16395</v>
      </c>
      <c r="C529" s="56" t="s">
        <v>16009</v>
      </c>
      <c r="D529" s="56" t="s">
        <v>15628</v>
      </c>
      <c r="E529" s="56" t="s">
        <v>71</v>
      </c>
      <c r="F529" s="56" t="s">
        <v>15633</v>
      </c>
      <c r="G529" s="56" t="s">
        <v>15625</v>
      </c>
      <c r="H529" s="56" t="n">
        <v>6</v>
      </c>
      <c r="I529" s="56" t="n">
        <v>1.733</v>
      </c>
      <c r="J529" s="56" t="n">
        <v>0.944</v>
      </c>
      <c r="K529" s="56" t="n">
        <v>43.55</v>
      </c>
      <c r="L529" s="56" t="n">
        <v>321.46</v>
      </c>
      <c r="M529" s="56" t="n">
        <v>730</v>
      </c>
      <c r="N529" s="56" t="s">
        <v>15637</v>
      </c>
      <c r="O529" s="56" t="s">
        <v>78</v>
      </c>
      <c r="P529" s="56" t="s">
        <v>2222</v>
      </c>
      <c r="Q529" s="56" t="s">
        <v>10061</v>
      </c>
      <c r="R529" s="55" t="n">
        <f aca="false">IF(K529=0,0,ROUND((K529-L529)/K529*100,2))</f>
        <v>-638.14</v>
      </c>
      <c r="S529" s="55" t="n">
        <f aca="false">H529*K529</f>
        <v>261.3</v>
      </c>
    </row>
    <row r="530" customFormat="false" ht="15" hidden="false" customHeight="true" outlineLevel="0" collapsed="false">
      <c r="A530" s="52" t="s">
        <v>3194</v>
      </c>
      <c r="B530" s="52" t="s">
        <v>16396</v>
      </c>
      <c r="C530" s="52" t="s">
        <v>16339</v>
      </c>
      <c r="D530" s="52" t="s">
        <v>15628</v>
      </c>
      <c r="E530" s="52" t="s">
        <v>65</v>
      </c>
      <c r="F530" s="52" t="s">
        <v>15654</v>
      </c>
      <c r="G530" s="52" t="s">
        <v>15619</v>
      </c>
      <c r="H530" s="52" t="n">
        <v>24</v>
      </c>
      <c r="I530" s="52" t="n">
        <v>3.853</v>
      </c>
      <c r="J530" s="52" t="n">
        <v>0.813</v>
      </c>
      <c r="K530" s="52" t="n">
        <v>952.17</v>
      </c>
      <c r="L530" s="52" t="n">
        <v>410.38</v>
      </c>
      <c r="M530" s="52" t="n">
        <v>90</v>
      </c>
      <c r="N530" s="52" t="s">
        <v>15620</v>
      </c>
      <c r="O530" s="52" t="s">
        <v>79</v>
      </c>
      <c r="P530" s="52" t="s">
        <v>5006</v>
      </c>
      <c r="Q530" s="52" t="s">
        <v>10061</v>
      </c>
      <c r="R530" s="55" t="n">
        <f aca="false">IF(K530=0,0,ROUND((K530-L530)/K530*100,2))</f>
        <v>56.9</v>
      </c>
      <c r="S530" s="55" t="n">
        <f aca="false">H530*K530</f>
        <v>22852.08</v>
      </c>
    </row>
    <row r="531" customFormat="false" ht="15" hidden="false" customHeight="true" outlineLevel="0" collapsed="false">
      <c r="A531" s="56" t="s">
        <v>6323</v>
      </c>
      <c r="B531" s="56" t="s">
        <v>16397</v>
      </c>
      <c r="C531" s="56" t="s">
        <v>15811</v>
      </c>
      <c r="D531" s="56" t="s">
        <v>15664</v>
      </c>
      <c r="E531" s="56" t="s">
        <v>67</v>
      </c>
      <c r="F531" s="56" t="s">
        <v>15694</v>
      </c>
      <c r="G531" s="56" t="s">
        <v>15625</v>
      </c>
      <c r="H531" s="56" t="n">
        <v>12</v>
      </c>
      <c r="I531" s="56" t="n">
        <v>2.093</v>
      </c>
      <c r="J531" s="56" t="n">
        <v>1.655</v>
      </c>
      <c r="K531" s="56" t="n">
        <v>387.63</v>
      </c>
      <c r="L531" s="56" t="n">
        <v>498.37</v>
      </c>
      <c r="M531" s="56" t="n">
        <v>90</v>
      </c>
      <c r="N531" s="56" t="s">
        <v>15548</v>
      </c>
      <c r="O531" s="56" t="s">
        <v>78</v>
      </c>
      <c r="P531" s="56" t="s">
        <v>777</v>
      </c>
      <c r="Q531" s="56" t="s">
        <v>10061</v>
      </c>
      <c r="R531" s="55" t="n">
        <f aca="false">IF(K531=0,0,ROUND((K531-L531)/K531*100,2))</f>
        <v>-28.57</v>
      </c>
      <c r="S531" s="55" t="n">
        <f aca="false">H531*K531</f>
        <v>4651.56</v>
      </c>
    </row>
    <row r="532" customFormat="false" ht="15" hidden="false" customHeight="true" outlineLevel="0" collapsed="false">
      <c r="A532" s="52" t="s">
        <v>2854</v>
      </c>
      <c r="B532" s="52" t="s">
        <v>16398</v>
      </c>
      <c r="C532" s="52" t="s">
        <v>15787</v>
      </c>
      <c r="D532" s="52" t="s">
        <v>15632</v>
      </c>
      <c r="E532" s="52" t="s">
        <v>63</v>
      </c>
      <c r="F532" s="52" t="s">
        <v>15683</v>
      </c>
      <c r="G532" s="52" t="s">
        <v>15614</v>
      </c>
      <c r="H532" s="52" t="n">
        <v>24</v>
      </c>
      <c r="I532" s="52" t="n">
        <v>2.351</v>
      </c>
      <c r="J532" s="52" t="n">
        <v>2.065</v>
      </c>
      <c r="K532" s="52" t="n">
        <v>494</v>
      </c>
      <c r="L532" s="52" t="n">
        <v>250.42</v>
      </c>
      <c r="M532" s="52" t="n">
        <v>180</v>
      </c>
      <c r="N532" s="52" t="s">
        <v>15548</v>
      </c>
      <c r="O532" s="52" t="s">
        <v>79</v>
      </c>
      <c r="P532" s="52" t="s">
        <v>1339</v>
      </c>
      <c r="Q532" s="52" t="s">
        <v>10061</v>
      </c>
      <c r="R532" s="55" t="n">
        <f aca="false">IF(K532=0,0,ROUND((K532-L532)/K532*100,2))</f>
        <v>49.31</v>
      </c>
      <c r="S532" s="55" t="n">
        <f aca="false">H532*K532</f>
        <v>11856</v>
      </c>
    </row>
    <row r="533" customFormat="false" ht="15" hidden="false" customHeight="true" outlineLevel="0" collapsed="false">
      <c r="A533" s="56" t="s">
        <v>498</v>
      </c>
      <c r="B533" s="56" t="s">
        <v>16399</v>
      </c>
      <c r="C533" s="56" t="s">
        <v>16339</v>
      </c>
      <c r="D533" s="56" t="s">
        <v>15628</v>
      </c>
      <c r="E533" s="56" t="s">
        <v>65</v>
      </c>
      <c r="F533" s="56" t="s">
        <v>15761</v>
      </c>
      <c r="G533" s="56" t="s">
        <v>15641</v>
      </c>
      <c r="H533" s="56" t="n">
        <v>6</v>
      </c>
      <c r="I533" s="56" t="n">
        <v>4.239</v>
      </c>
      <c r="J533" s="56" t="n">
        <v>2.527</v>
      </c>
      <c r="K533" s="56" t="n">
        <v>786.44</v>
      </c>
      <c r="L533" s="56" t="n">
        <v>94</v>
      </c>
      <c r="M533" s="56" t="n">
        <v>180</v>
      </c>
      <c r="N533" s="56" t="s">
        <v>15548</v>
      </c>
      <c r="O533" s="56" t="s">
        <v>80</v>
      </c>
      <c r="P533" s="56" t="s">
        <v>4959</v>
      </c>
      <c r="Q533" s="56" t="s">
        <v>10066</v>
      </c>
      <c r="R533" s="55" t="n">
        <f aca="false">IF(K533=0,0,ROUND((K533-L533)/K533*100,2))</f>
        <v>88.05</v>
      </c>
      <c r="S533" s="55" t="n">
        <f aca="false">H533*K533</f>
        <v>4718.64</v>
      </c>
    </row>
    <row r="534" customFormat="false" ht="15" hidden="false" customHeight="true" outlineLevel="0" collapsed="false">
      <c r="A534" s="52" t="s">
        <v>1413</v>
      </c>
      <c r="B534" s="52" t="s">
        <v>16400</v>
      </c>
      <c r="C534" s="52" t="s">
        <v>15745</v>
      </c>
      <c r="D534" s="52" t="s">
        <v>15664</v>
      </c>
      <c r="E534" s="52" t="s">
        <v>72</v>
      </c>
      <c r="F534" s="52" t="s">
        <v>15618</v>
      </c>
      <c r="G534" s="52" t="s">
        <v>15614</v>
      </c>
      <c r="H534" s="52" t="n">
        <v>12</v>
      </c>
      <c r="I534" s="52" t="n">
        <v>0.053</v>
      </c>
      <c r="J534" s="52" t="n">
        <v>4.671</v>
      </c>
      <c r="K534" s="52" t="n">
        <v>492.06</v>
      </c>
      <c r="L534" s="52" t="n">
        <v>362.74</v>
      </c>
      <c r="M534" s="52" t="n">
        <v>730</v>
      </c>
      <c r="N534" s="52" t="s">
        <v>15637</v>
      </c>
      <c r="O534" s="52" t="s">
        <v>80</v>
      </c>
      <c r="P534" s="52" t="s">
        <v>3149</v>
      </c>
      <c r="Q534" s="52" t="s">
        <v>10061</v>
      </c>
      <c r="R534" s="55" t="n">
        <f aca="false">IF(K534=0,0,ROUND((K534-L534)/K534*100,2))</f>
        <v>26.28</v>
      </c>
      <c r="S534" s="55" t="n">
        <f aca="false">H534*K534</f>
        <v>5904.72</v>
      </c>
    </row>
    <row r="535" customFormat="false" ht="15" hidden="false" customHeight="true" outlineLevel="0" collapsed="false">
      <c r="A535" s="56" t="s">
        <v>5438</v>
      </c>
      <c r="B535" s="56" t="s">
        <v>16401</v>
      </c>
      <c r="C535" s="56" t="s">
        <v>15672</v>
      </c>
      <c r="D535" s="56" t="s">
        <v>15664</v>
      </c>
      <c r="E535" s="56" t="s">
        <v>65</v>
      </c>
      <c r="F535" s="56" t="s">
        <v>15761</v>
      </c>
      <c r="G535" s="56" t="s">
        <v>15625</v>
      </c>
      <c r="H535" s="56" t="n">
        <v>6</v>
      </c>
      <c r="I535" s="56" t="n">
        <v>2.007</v>
      </c>
      <c r="J535" s="56" t="n">
        <v>0.659</v>
      </c>
      <c r="K535" s="56" t="n">
        <v>156.72</v>
      </c>
      <c r="L535" s="56" t="n">
        <v>338.32</v>
      </c>
      <c r="M535" s="56" t="n">
        <v>365</v>
      </c>
      <c r="N535" s="56" t="s">
        <v>15637</v>
      </c>
      <c r="O535" s="56" t="s">
        <v>78</v>
      </c>
      <c r="P535" s="56" t="s">
        <v>1496</v>
      </c>
      <c r="Q535" s="56" t="s">
        <v>10061</v>
      </c>
      <c r="R535" s="55" t="n">
        <f aca="false">IF(K535=0,0,ROUND((K535-L535)/K535*100,2))</f>
        <v>-115.88</v>
      </c>
      <c r="S535" s="55" t="n">
        <f aca="false">H535*K535</f>
        <v>940.32</v>
      </c>
    </row>
    <row r="536" customFormat="false" ht="15" hidden="false" customHeight="true" outlineLevel="0" collapsed="false">
      <c r="A536" s="52" t="s">
        <v>3201</v>
      </c>
      <c r="B536" s="52" t="s">
        <v>16402</v>
      </c>
      <c r="C536" s="52" t="s">
        <v>15859</v>
      </c>
      <c r="D536" s="52" t="s">
        <v>15657</v>
      </c>
      <c r="E536" s="52" t="s">
        <v>67</v>
      </c>
      <c r="F536" s="52" t="s">
        <v>15694</v>
      </c>
      <c r="G536" s="52" t="s">
        <v>15641</v>
      </c>
      <c r="H536" s="52" t="n">
        <v>12</v>
      </c>
      <c r="I536" s="52" t="n">
        <v>3.328</v>
      </c>
      <c r="J536" s="52" t="n">
        <v>1.642</v>
      </c>
      <c r="K536" s="52" t="n">
        <v>226.2</v>
      </c>
      <c r="L536" s="52" t="n">
        <v>575.81</v>
      </c>
      <c r="M536" s="52" t="n">
        <v>365</v>
      </c>
      <c r="N536" s="52" t="s">
        <v>15548</v>
      </c>
      <c r="O536" s="52" t="s">
        <v>80</v>
      </c>
      <c r="P536" s="52" t="s">
        <v>3293</v>
      </c>
      <c r="Q536" s="52" t="s">
        <v>10061</v>
      </c>
      <c r="R536" s="55" t="n">
        <f aca="false">IF(K536=0,0,ROUND((K536-L536)/K536*100,2))</f>
        <v>-154.56</v>
      </c>
      <c r="S536" s="55" t="n">
        <f aca="false">H536*K536</f>
        <v>2714.4</v>
      </c>
    </row>
    <row r="537" customFormat="false" ht="15" hidden="false" customHeight="true" outlineLevel="0" collapsed="false">
      <c r="A537" s="56" t="s">
        <v>8363</v>
      </c>
      <c r="B537" s="56" t="s">
        <v>16403</v>
      </c>
      <c r="C537" s="56" t="s">
        <v>16148</v>
      </c>
      <c r="D537" s="56" t="s">
        <v>15640</v>
      </c>
      <c r="E537" s="56" t="s">
        <v>69</v>
      </c>
      <c r="F537" s="56" t="s">
        <v>15661</v>
      </c>
      <c r="G537" s="56" t="s">
        <v>15625</v>
      </c>
      <c r="H537" s="56" t="n">
        <v>12</v>
      </c>
      <c r="I537" s="56" t="n">
        <v>2.095</v>
      </c>
      <c r="J537" s="56" t="n">
        <v>4.482</v>
      </c>
      <c r="K537" s="56" t="n">
        <v>708.53</v>
      </c>
      <c r="L537" s="56" t="n">
        <v>459.85</v>
      </c>
      <c r="M537" s="56" t="n">
        <v>90</v>
      </c>
      <c r="N537" s="56" t="s">
        <v>15620</v>
      </c>
      <c r="O537" s="56" t="s">
        <v>80</v>
      </c>
      <c r="P537" s="56" t="s">
        <v>2267</v>
      </c>
      <c r="Q537" s="56" t="s">
        <v>10061</v>
      </c>
      <c r="R537" s="55" t="n">
        <f aca="false">IF(K537=0,0,ROUND((K537-L537)/K537*100,2))</f>
        <v>35.1</v>
      </c>
      <c r="S537" s="55" t="n">
        <f aca="false">H537*K537</f>
        <v>8502.36</v>
      </c>
    </row>
    <row r="538" customFormat="false" ht="15" hidden="false" customHeight="true" outlineLevel="0" collapsed="false">
      <c r="A538" s="52" t="s">
        <v>2403</v>
      </c>
      <c r="B538" s="52" t="s">
        <v>16404</v>
      </c>
      <c r="C538" s="52" t="s">
        <v>15763</v>
      </c>
      <c r="D538" s="52" t="s">
        <v>15632</v>
      </c>
      <c r="E538" s="52" t="s">
        <v>70</v>
      </c>
      <c r="F538" s="52" t="s">
        <v>15648</v>
      </c>
      <c r="G538" s="52" t="s">
        <v>15641</v>
      </c>
      <c r="H538" s="52" t="n">
        <v>24</v>
      </c>
      <c r="I538" s="52" t="n">
        <v>1.964</v>
      </c>
      <c r="J538" s="52" t="n">
        <v>4.204</v>
      </c>
      <c r="K538" s="52" t="n">
        <v>814.82</v>
      </c>
      <c r="L538" s="52" t="n">
        <v>590.44</v>
      </c>
      <c r="M538" s="52" t="n">
        <v>90</v>
      </c>
      <c r="N538" s="52" t="s">
        <v>15637</v>
      </c>
      <c r="O538" s="52" t="s">
        <v>79</v>
      </c>
      <c r="P538" s="52" t="s">
        <v>1766</v>
      </c>
      <c r="Q538" s="52" t="s">
        <v>10066</v>
      </c>
      <c r="R538" s="55" t="n">
        <f aca="false">IF(K538=0,0,ROUND((K538-L538)/K538*100,2))</f>
        <v>27.54</v>
      </c>
      <c r="S538" s="55" t="n">
        <f aca="false">H538*K538</f>
        <v>19555.68</v>
      </c>
    </row>
    <row r="539" customFormat="false" ht="15" hidden="false" customHeight="true" outlineLevel="0" collapsed="false">
      <c r="A539" s="56" t="s">
        <v>2480</v>
      </c>
      <c r="B539" s="56" t="s">
        <v>16405</v>
      </c>
      <c r="C539" s="56" t="s">
        <v>15672</v>
      </c>
      <c r="D539" s="56" t="s">
        <v>15664</v>
      </c>
      <c r="E539" s="56" t="s">
        <v>73</v>
      </c>
      <c r="F539" s="56" t="s">
        <v>15734</v>
      </c>
      <c r="G539" s="56" t="s">
        <v>15625</v>
      </c>
      <c r="H539" s="56" t="n">
        <v>24</v>
      </c>
      <c r="I539" s="56" t="n">
        <v>0.998</v>
      </c>
      <c r="J539" s="56" t="n">
        <v>4.091</v>
      </c>
      <c r="K539" s="56" t="n">
        <v>632.11</v>
      </c>
      <c r="L539" s="56" t="n">
        <v>486.96</v>
      </c>
      <c r="M539" s="56" t="n">
        <v>180</v>
      </c>
      <c r="N539" s="56" t="s">
        <v>15548</v>
      </c>
      <c r="O539" s="56" t="s">
        <v>79</v>
      </c>
      <c r="P539" s="56" t="s">
        <v>1141</v>
      </c>
      <c r="Q539" s="56" t="s">
        <v>10061</v>
      </c>
      <c r="R539" s="55" t="n">
        <f aca="false">IF(K539=0,0,ROUND((K539-L539)/K539*100,2))</f>
        <v>22.96</v>
      </c>
      <c r="S539" s="55" t="n">
        <f aca="false">H539*K539</f>
        <v>15170.64</v>
      </c>
    </row>
    <row r="540" customFormat="false" ht="15" hidden="false" customHeight="true" outlineLevel="0" collapsed="false">
      <c r="A540" s="52" t="s">
        <v>4188</v>
      </c>
      <c r="B540" s="52" t="s">
        <v>16406</v>
      </c>
      <c r="C540" s="52" t="s">
        <v>15756</v>
      </c>
      <c r="D540" s="52" t="s">
        <v>15660</v>
      </c>
      <c r="E540" s="52" t="s">
        <v>69</v>
      </c>
      <c r="F540" s="52" t="s">
        <v>15644</v>
      </c>
      <c r="G540" s="52" t="s">
        <v>15619</v>
      </c>
      <c r="H540" s="52" t="n">
        <v>12</v>
      </c>
      <c r="I540" s="52" t="n">
        <v>4.922</v>
      </c>
      <c r="J540" s="52" t="n">
        <v>3.21</v>
      </c>
      <c r="K540" s="52" t="n">
        <v>128.62</v>
      </c>
      <c r="L540" s="52" t="n">
        <v>173.64</v>
      </c>
      <c r="M540" s="52" t="n">
        <v>730</v>
      </c>
      <c r="N540" s="52" t="s">
        <v>15548</v>
      </c>
      <c r="O540" s="52" t="s">
        <v>80</v>
      </c>
      <c r="P540" s="52" t="s">
        <v>935</v>
      </c>
      <c r="Q540" s="52" t="s">
        <v>10061</v>
      </c>
      <c r="R540" s="55" t="n">
        <f aca="false">IF(K540=0,0,ROUND((K540-L540)/K540*100,2))</f>
        <v>-35</v>
      </c>
      <c r="S540" s="55" t="n">
        <f aca="false">H540*K540</f>
        <v>1543.44</v>
      </c>
    </row>
    <row r="541" customFormat="false" ht="15" hidden="false" customHeight="true" outlineLevel="0" collapsed="false">
      <c r="A541" s="56" t="s">
        <v>1503</v>
      </c>
      <c r="B541" s="56" t="s">
        <v>16407</v>
      </c>
      <c r="C541" s="56" t="s">
        <v>15611</v>
      </c>
      <c r="D541" s="56" t="s">
        <v>15612</v>
      </c>
      <c r="E541" s="56" t="s">
        <v>65</v>
      </c>
      <c r="F541" s="56" t="s">
        <v>15654</v>
      </c>
      <c r="G541" s="56" t="s">
        <v>15625</v>
      </c>
      <c r="H541" s="56" t="n">
        <v>24</v>
      </c>
      <c r="I541" s="56" t="n">
        <v>4.671</v>
      </c>
      <c r="J541" s="56" t="n">
        <v>4.285</v>
      </c>
      <c r="K541" s="56" t="n">
        <v>882.5</v>
      </c>
      <c r="L541" s="56" t="n">
        <v>440.05</v>
      </c>
      <c r="M541" s="56" t="n">
        <v>365</v>
      </c>
      <c r="N541" s="56" t="s">
        <v>15548</v>
      </c>
      <c r="O541" s="56" t="s">
        <v>80</v>
      </c>
      <c r="P541" s="56" t="s">
        <v>3875</v>
      </c>
      <c r="Q541" s="56" t="s">
        <v>10061</v>
      </c>
      <c r="R541" s="55" t="n">
        <f aca="false">IF(K541=0,0,ROUND((K541-L541)/K541*100,2))</f>
        <v>50.14</v>
      </c>
      <c r="S541" s="55" t="n">
        <f aca="false">H541*K541</f>
        <v>21180</v>
      </c>
    </row>
    <row r="542" customFormat="false" ht="15" hidden="false" customHeight="true" outlineLevel="0" collapsed="false">
      <c r="A542" s="52" t="s">
        <v>4958</v>
      </c>
      <c r="B542" s="52" t="s">
        <v>16408</v>
      </c>
      <c r="C542" s="52" t="s">
        <v>16259</v>
      </c>
      <c r="D542" s="52" t="s">
        <v>15628</v>
      </c>
      <c r="E542" s="52" t="s">
        <v>69</v>
      </c>
      <c r="F542" s="52" t="s">
        <v>15661</v>
      </c>
      <c r="G542" s="52" t="s">
        <v>15641</v>
      </c>
      <c r="H542" s="52" t="n">
        <v>6</v>
      </c>
      <c r="I542" s="52" t="n">
        <v>4.277</v>
      </c>
      <c r="J542" s="52" t="n">
        <v>1.649</v>
      </c>
      <c r="K542" s="52" t="n">
        <v>846.61</v>
      </c>
      <c r="L542" s="52" t="n">
        <v>250.06</v>
      </c>
      <c r="M542" s="52" t="n">
        <v>90</v>
      </c>
      <c r="N542" s="52" t="s">
        <v>15620</v>
      </c>
      <c r="O542" s="52" t="s">
        <v>80</v>
      </c>
      <c r="P542" s="52" t="s">
        <v>6268</v>
      </c>
      <c r="Q542" s="52" t="s">
        <v>10066</v>
      </c>
      <c r="R542" s="55" t="n">
        <f aca="false">IF(K542=0,0,ROUND((K542-L542)/K542*100,2))</f>
        <v>70.46</v>
      </c>
      <c r="S542" s="55" t="n">
        <f aca="false">H542*K542</f>
        <v>5079.66</v>
      </c>
    </row>
    <row r="543" customFormat="false" ht="15" hidden="false" customHeight="true" outlineLevel="0" collapsed="false">
      <c r="A543" s="56" t="s">
        <v>1791</v>
      </c>
      <c r="B543" s="56" t="s">
        <v>16409</v>
      </c>
      <c r="C543" s="56" t="s">
        <v>15846</v>
      </c>
      <c r="D543" s="56" t="s">
        <v>15657</v>
      </c>
      <c r="E543" s="56" t="s">
        <v>72</v>
      </c>
      <c r="F543" s="56" t="s">
        <v>15613</v>
      </c>
      <c r="G543" s="56" t="s">
        <v>15619</v>
      </c>
      <c r="H543" s="56" t="n">
        <v>24</v>
      </c>
      <c r="I543" s="56" t="n">
        <v>4.596</v>
      </c>
      <c r="J543" s="56" t="n">
        <v>2.685</v>
      </c>
      <c r="K543" s="56" t="n">
        <v>329.6</v>
      </c>
      <c r="L543" s="56" t="n">
        <v>241.2</v>
      </c>
      <c r="M543" s="56" t="n">
        <v>365</v>
      </c>
      <c r="N543" s="56" t="s">
        <v>15548</v>
      </c>
      <c r="O543" s="56" t="s">
        <v>80</v>
      </c>
      <c r="P543" s="56" t="s">
        <v>2976</v>
      </c>
      <c r="Q543" s="56" t="s">
        <v>10061</v>
      </c>
      <c r="R543" s="55" t="n">
        <f aca="false">IF(K543=0,0,ROUND((K543-L543)/K543*100,2))</f>
        <v>26.82</v>
      </c>
      <c r="S543" s="55" t="n">
        <f aca="false">H543*K543</f>
        <v>7910.4</v>
      </c>
    </row>
    <row r="544" customFormat="false" ht="15" hidden="false" customHeight="true" outlineLevel="0" collapsed="false">
      <c r="A544" s="52" t="s">
        <v>1714</v>
      </c>
      <c r="B544" s="52" t="s">
        <v>16410</v>
      </c>
      <c r="C544" s="52" t="s">
        <v>16175</v>
      </c>
      <c r="D544" s="52" t="s">
        <v>15675</v>
      </c>
      <c r="E544" s="52" t="s">
        <v>70</v>
      </c>
      <c r="F544" s="52" t="s">
        <v>15667</v>
      </c>
      <c r="G544" s="52" t="s">
        <v>15619</v>
      </c>
      <c r="H544" s="52" t="n">
        <v>24</v>
      </c>
      <c r="I544" s="52" t="n">
        <v>1.588</v>
      </c>
      <c r="J544" s="52" t="n">
        <v>3.149</v>
      </c>
      <c r="K544" s="52" t="n">
        <v>114.69</v>
      </c>
      <c r="L544" s="52" t="n">
        <v>293.18</v>
      </c>
      <c r="M544" s="52" t="n">
        <v>90</v>
      </c>
      <c r="N544" s="52" t="s">
        <v>15620</v>
      </c>
      <c r="O544" s="52" t="s">
        <v>80</v>
      </c>
      <c r="P544" s="52" t="s">
        <v>378</v>
      </c>
      <c r="Q544" s="52" t="s">
        <v>10061</v>
      </c>
      <c r="R544" s="55" t="n">
        <f aca="false">IF(K544=0,0,ROUND((K544-L544)/K544*100,2))</f>
        <v>-155.63</v>
      </c>
      <c r="S544" s="55" t="n">
        <f aca="false">H544*K544</f>
        <v>2752.56</v>
      </c>
    </row>
    <row r="545" customFormat="false" ht="15" hidden="false" customHeight="true" outlineLevel="0" collapsed="false">
      <c r="A545" s="56" t="s">
        <v>2605</v>
      </c>
      <c r="B545" s="56" t="s">
        <v>16411</v>
      </c>
      <c r="C545" s="56" t="s">
        <v>16412</v>
      </c>
      <c r="D545" s="56" t="s">
        <v>15617</v>
      </c>
      <c r="E545" s="56" t="s">
        <v>70</v>
      </c>
      <c r="F545" s="56" t="s">
        <v>15691</v>
      </c>
      <c r="G545" s="56" t="s">
        <v>15619</v>
      </c>
      <c r="H545" s="56" t="n">
        <v>6</v>
      </c>
      <c r="I545" s="56" t="n">
        <v>4.117</v>
      </c>
      <c r="J545" s="56" t="n">
        <v>2.622</v>
      </c>
      <c r="K545" s="56" t="n">
        <v>251.77</v>
      </c>
      <c r="L545" s="56" t="n">
        <v>53.02</v>
      </c>
      <c r="M545" s="56" t="n">
        <v>730</v>
      </c>
      <c r="N545" s="56" t="s">
        <v>15548</v>
      </c>
      <c r="O545" s="56" t="s">
        <v>80</v>
      </c>
      <c r="P545" s="56" t="s">
        <v>619</v>
      </c>
      <c r="Q545" s="56" t="s">
        <v>10061</v>
      </c>
      <c r="R545" s="55" t="n">
        <f aca="false">IF(K545=0,0,ROUND((K545-L545)/K545*100,2))</f>
        <v>78.94</v>
      </c>
      <c r="S545" s="55" t="n">
        <f aca="false">H545*K545</f>
        <v>1510.62</v>
      </c>
    </row>
    <row r="546" customFormat="false" ht="15" hidden="false" customHeight="true" outlineLevel="0" collapsed="false">
      <c r="A546" s="52" t="s">
        <v>1666</v>
      </c>
      <c r="B546" s="52" t="s">
        <v>16413</v>
      </c>
      <c r="C546" s="52" t="s">
        <v>16051</v>
      </c>
      <c r="D546" s="52" t="s">
        <v>15612</v>
      </c>
      <c r="E546" s="52" t="s">
        <v>72</v>
      </c>
      <c r="F546" s="52" t="s">
        <v>15686</v>
      </c>
      <c r="G546" s="52" t="s">
        <v>15641</v>
      </c>
      <c r="H546" s="52" t="n">
        <v>6</v>
      </c>
      <c r="I546" s="52" t="n">
        <v>3.924</v>
      </c>
      <c r="J546" s="52" t="n">
        <v>0.357</v>
      </c>
      <c r="K546" s="52" t="n">
        <v>805.54</v>
      </c>
      <c r="L546" s="52" t="n">
        <v>42.33</v>
      </c>
      <c r="M546" s="52" t="n">
        <v>730</v>
      </c>
      <c r="N546" s="52" t="s">
        <v>15548</v>
      </c>
      <c r="O546" s="52" t="s">
        <v>78</v>
      </c>
      <c r="P546" s="52" t="s">
        <v>572</v>
      </c>
      <c r="Q546" s="52" t="s">
        <v>10061</v>
      </c>
      <c r="R546" s="55" t="n">
        <f aca="false">IF(K546=0,0,ROUND((K546-L546)/K546*100,2))</f>
        <v>94.75</v>
      </c>
      <c r="S546" s="55" t="n">
        <f aca="false">H546*K546</f>
        <v>4833.24</v>
      </c>
    </row>
    <row r="547" customFormat="false" ht="15" hidden="false" customHeight="true" outlineLevel="0" collapsed="false">
      <c r="A547" s="56" t="s">
        <v>2150</v>
      </c>
      <c r="B547" s="56" t="s">
        <v>16414</v>
      </c>
      <c r="C547" s="56" t="s">
        <v>15907</v>
      </c>
      <c r="D547" s="56" t="s">
        <v>15660</v>
      </c>
      <c r="E547" s="56" t="s">
        <v>63</v>
      </c>
      <c r="F547" s="56" t="s">
        <v>15636</v>
      </c>
      <c r="G547" s="56" t="s">
        <v>15625</v>
      </c>
      <c r="H547" s="56" t="n">
        <v>48</v>
      </c>
      <c r="I547" s="56" t="n">
        <v>1.204</v>
      </c>
      <c r="J547" s="56" t="n">
        <v>3.018</v>
      </c>
      <c r="K547" s="56" t="n">
        <v>665.87</v>
      </c>
      <c r="L547" s="56" t="n">
        <v>16.26</v>
      </c>
      <c r="M547" s="56" t="n">
        <v>730</v>
      </c>
      <c r="N547" s="56" t="s">
        <v>15637</v>
      </c>
      <c r="O547" s="56" t="s">
        <v>79</v>
      </c>
      <c r="P547" s="56" t="s">
        <v>1339</v>
      </c>
      <c r="Q547" s="56" t="s">
        <v>10061</v>
      </c>
      <c r="R547" s="55" t="n">
        <f aca="false">IF(K547=0,0,ROUND((K547-L547)/K547*100,2))</f>
        <v>97.56</v>
      </c>
      <c r="S547" s="55" t="n">
        <f aca="false">H547*K547</f>
        <v>31961.76</v>
      </c>
    </row>
    <row r="548" customFormat="false" ht="15" hidden="false" customHeight="true" outlineLevel="0" collapsed="false">
      <c r="A548" s="52" t="s">
        <v>2117</v>
      </c>
      <c r="B548" s="52" t="s">
        <v>16415</v>
      </c>
      <c r="C548" s="52" t="s">
        <v>16165</v>
      </c>
      <c r="D548" s="52" t="s">
        <v>15664</v>
      </c>
      <c r="E548" s="52" t="s">
        <v>69</v>
      </c>
      <c r="F548" s="52" t="s">
        <v>15661</v>
      </c>
      <c r="G548" s="52" t="s">
        <v>15614</v>
      </c>
      <c r="H548" s="52" t="n">
        <v>12</v>
      </c>
      <c r="I548" s="52" t="n">
        <v>0.585</v>
      </c>
      <c r="J548" s="52" t="n">
        <v>0.111</v>
      </c>
      <c r="K548" s="52" t="n">
        <v>718.32</v>
      </c>
      <c r="L548" s="52" t="n">
        <v>359.8</v>
      </c>
      <c r="M548" s="52" t="n">
        <v>180</v>
      </c>
      <c r="N548" s="52" t="s">
        <v>15620</v>
      </c>
      <c r="O548" s="52" t="s">
        <v>78</v>
      </c>
      <c r="P548" s="52" t="s">
        <v>1638</v>
      </c>
      <c r="Q548" s="52" t="s">
        <v>10061</v>
      </c>
      <c r="R548" s="55" t="n">
        <f aca="false">IF(K548=0,0,ROUND((K548-L548)/K548*100,2))</f>
        <v>49.91</v>
      </c>
      <c r="S548" s="55" t="n">
        <f aca="false">H548*K548</f>
        <v>8619.84</v>
      </c>
    </row>
    <row r="549" customFormat="false" ht="15" hidden="false" customHeight="true" outlineLevel="0" collapsed="false">
      <c r="A549" s="56" t="s">
        <v>6176</v>
      </c>
      <c r="B549" s="56" t="s">
        <v>16416</v>
      </c>
      <c r="C549" s="56" t="s">
        <v>15952</v>
      </c>
      <c r="D549" s="56" t="s">
        <v>15657</v>
      </c>
      <c r="E549" s="56" t="s">
        <v>63</v>
      </c>
      <c r="F549" s="56" t="s">
        <v>15683</v>
      </c>
      <c r="G549" s="56" t="s">
        <v>15641</v>
      </c>
      <c r="H549" s="56" t="n">
        <v>12</v>
      </c>
      <c r="I549" s="56" t="n">
        <v>0.731</v>
      </c>
      <c r="J549" s="56" t="n">
        <v>0.268</v>
      </c>
      <c r="K549" s="56" t="n">
        <v>145</v>
      </c>
      <c r="L549" s="56" t="n">
        <v>354.87</v>
      </c>
      <c r="M549" s="56" t="n">
        <v>365</v>
      </c>
      <c r="N549" s="56" t="s">
        <v>15637</v>
      </c>
      <c r="O549" s="56" t="s">
        <v>80</v>
      </c>
      <c r="P549" s="56" t="s">
        <v>3795</v>
      </c>
      <c r="Q549" s="56" t="s">
        <v>10061</v>
      </c>
      <c r="R549" s="55" t="n">
        <f aca="false">IF(K549=0,0,ROUND((K549-L549)/K549*100,2))</f>
        <v>-144.74</v>
      </c>
      <c r="S549" s="55" t="n">
        <f aca="false">H549*K549</f>
        <v>1740</v>
      </c>
    </row>
    <row r="550" customFormat="false" ht="15" hidden="false" customHeight="true" outlineLevel="0" collapsed="false">
      <c r="A550" s="52" t="s">
        <v>2838</v>
      </c>
      <c r="B550" s="52" t="s">
        <v>16417</v>
      </c>
      <c r="C550" s="52" t="s">
        <v>16237</v>
      </c>
      <c r="D550" s="52" t="s">
        <v>15632</v>
      </c>
      <c r="E550" s="52" t="s">
        <v>67</v>
      </c>
      <c r="F550" s="52" t="s">
        <v>15694</v>
      </c>
      <c r="G550" s="52" t="s">
        <v>15614</v>
      </c>
      <c r="H550" s="52" t="n">
        <v>24</v>
      </c>
      <c r="I550" s="52" t="n">
        <v>4.853</v>
      </c>
      <c r="J550" s="52" t="n">
        <v>2.613</v>
      </c>
      <c r="K550" s="52" t="n">
        <v>663.87</v>
      </c>
      <c r="L550" s="52" t="n">
        <v>95.31</v>
      </c>
      <c r="M550" s="52" t="n">
        <v>180</v>
      </c>
      <c r="N550" s="52" t="s">
        <v>15620</v>
      </c>
      <c r="O550" s="52" t="s">
        <v>80</v>
      </c>
      <c r="P550" s="52" t="s">
        <v>4635</v>
      </c>
      <c r="Q550" s="52" t="s">
        <v>10066</v>
      </c>
      <c r="R550" s="55" t="n">
        <f aca="false">IF(K550=0,0,ROUND((K550-L550)/K550*100,2))</f>
        <v>85.64</v>
      </c>
      <c r="S550" s="55" t="n">
        <f aca="false">H550*K550</f>
        <v>15932.88</v>
      </c>
    </row>
    <row r="551" customFormat="false" ht="15" hidden="false" customHeight="true" outlineLevel="0" collapsed="false">
      <c r="A551" s="56" t="s">
        <v>3524</v>
      </c>
      <c r="B551" s="56" t="s">
        <v>16418</v>
      </c>
      <c r="C551" s="56" t="s">
        <v>15873</v>
      </c>
      <c r="D551" s="56" t="s">
        <v>15657</v>
      </c>
      <c r="E551" s="56" t="s">
        <v>73</v>
      </c>
      <c r="F551" s="56" t="s">
        <v>15624</v>
      </c>
      <c r="G551" s="56" t="s">
        <v>15619</v>
      </c>
      <c r="H551" s="56" t="n">
        <v>24</v>
      </c>
      <c r="I551" s="56" t="n">
        <v>0.987</v>
      </c>
      <c r="J551" s="56" t="n">
        <v>2.405</v>
      </c>
      <c r="K551" s="56" t="n">
        <v>697.31</v>
      </c>
      <c r="L551" s="56" t="n">
        <v>285.77</v>
      </c>
      <c r="M551" s="56" t="n">
        <v>365</v>
      </c>
      <c r="N551" s="56" t="s">
        <v>15620</v>
      </c>
      <c r="O551" s="56" t="s">
        <v>80</v>
      </c>
      <c r="P551" s="56" t="s">
        <v>984</v>
      </c>
      <c r="Q551" s="56" t="s">
        <v>10061</v>
      </c>
      <c r="R551" s="55" t="n">
        <f aca="false">IF(K551=0,0,ROUND((K551-L551)/K551*100,2))</f>
        <v>59.02</v>
      </c>
      <c r="S551" s="55" t="n">
        <f aca="false">H551*K551</f>
        <v>16735.44</v>
      </c>
    </row>
    <row r="552" customFormat="false" ht="15" hidden="false" customHeight="true" outlineLevel="0" collapsed="false">
      <c r="A552" s="52" t="s">
        <v>1786</v>
      </c>
      <c r="B552" s="52" t="s">
        <v>16419</v>
      </c>
      <c r="C552" s="52" t="s">
        <v>16095</v>
      </c>
      <c r="D552" s="52" t="s">
        <v>15675</v>
      </c>
      <c r="E552" s="52" t="s">
        <v>71</v>
      </c>
      <c r="F552" s="52" t="s">
        <v>15633</v>
      </c>
      <c r="G552" s="52" t="s">
        <v>15625</v>
      </c>
      <c r="H552" s="52" t="n">
        <v>6</v>
      </c>
      <c r="I552" s="52" t="n">
        <v>2.505</v>
      </c>
      <c r="J552" s="52" t="n">
        <v>4.604</v>
      </c>
      <c r="K552" s="52" t="n">
        <v>645.35</v>
      </c>
      <c r="L552" s="52" t="n">
        <v>419</v>
      </c>
      <c r="M552" s="52" t="n">
        <v>730</v>
      </c>
      <c r="N552" s="52" t="s">
        <v>15620</v>
      </c>
      <c r="O552" s="52" t="s">
        <v>78</v>
      </c>
      <c r="P552" s="52" t="s">
        <v>4474</v>
      </c>
      <c r="Q552" s="52" t="s">
        <v>10066</v>
      </c>
      <c r="R552" s="55" t="n">
        <f aca="false">IF(K552=0,0,ROUND((K552-L552)/K552*100,2))</f>
        <v>35.07</v>
      </c>
      <c r="S552" s="55" t="n">
        <f aca="false">H552*K552</f>
        <v>3872.1</v>
      </c>
    </row>
    <row r="553" customFormat="false" ht="15" hidden="false" customHeight="true" outlineLevel="0" collapsed="false">
      <c r="A553" s="56" t="s">
        <v>1645</v>
      </c>
      <c r="B553" s="56" t="s">
        <v>16420</v>
      </c>
      <c r="C553" s="56" t="s">
        <v>15873</v>
      </c>
      <c r="D553" s="56" t="s">
        <v>15657</v>
      </c>
      <c r="E553" s="56" t="s">
        <v>63</v>
      </c>
      <c r="F553" s="56" t="s">
        <v>15683</v>
      </c>
      <c r="G553" s="56" t="s">
        <v>15641</v>
      </c>
      <c r="H553" s="56" t="n">
        <v>6</v>
      </c>
      <c r="I553" s="56" t="n">
        <v>1.846</v>
      </c>
      <c r="J553" s="56" t="n">
        <v>0.415</v>
      </c>
      <c r="K553" s="56" t="n">
        <v>49.39</v>
      </c>
      <c r="L553" s="56" t="n">
        <v>77.96</v>
      </c>
      <c r="M553" s="56" t="n">
        <v>365</v>
      </c>
      <c r="N553" s="56" t="s">
        <v>15637</v>
      </c>
      <c r="O553" s="56" t="s">
        <v>78</v>
      </c>
      <c r="P553" s="56" t="s">
        <v>1741</v>
      </c>
      <c r="Q553" s="56" t="s">
        <v>10061</v>
      </c>
      <c r="R553" s="55" t="n">
        <f aca="false">IF(K553=0,0,ROUND((K553-L553)/K553*100,2))</f>
        <v>-57.85</v>
      </c>
      <c r="S553" s="55" t="n">
        <f aca="false">H553*K553</f>
        <v>296.34</v>
      </c>
    </row>
    <row r="554" customFormat="false" ht="15" hidden="false" customHeight="true" outlineLevel="0" collapsed="false">
      <c r="A554" s="52" t="s">
        <v>1211</v>
      </c>
      <c r="B554" s="52" t="s">
        <v>16421</v>
      </c>
      <c r="C554" s="52" t="s">
        <v>15924</v>
      </c>
      <c r="D554" s="52" t="s">
        <v>15664</v>
      </c>
      <c r="E554" s="52" t="s">
        <v>73</v>
      </c>
      <c r="F554" s="52" t="s">
        <v>15624</v>
      </c>
      <c r="G554" s="52" t="s">
        <v>15614</v>
      </c>
      <c r="H554" s="52" t="n">
        <v>12</v>
      </c>
      <c r="I554" s="52" t="n">
        <v>4.433</v>
      </c>
      <c r="J554" s="52" t="n">
        <v>3.608</v>
      </c>
      <c r="K554" s="52" t="n">
        <v>352.68</v>
      </c>
      <c r="L554" s="52" t="n">
        <v>337.16</v>
      </c>
      <c r="M554" s="52" t="n">
        <v>180</v>
      </c>
      <c r="N554" s="52" t="s">
        <v>15548</v>
      </c>
      <c r="O554" s="52" t="s">
        <v>78</v>
      </c>
      <c r="P554" s="52" t="s">
        <v>1905</v>
      </c>
      <c r="Q554" s="52" t="s">
        <v>10061</v>
      </c>
      <c r="R554" s="55" t="n">
        <f aca="false">IF(K554=0,0,ROUND((K554-L554)/K554*100,2))</f>
        <v>4.4</v>
      </c>
      <c r="S554" s="55" t="n">
        <f aca="false">H554*K554</f>
        <v>4232.16</v>
      </c>
    </row>
    <row r="555" customFormat="false" ht="15" hidden="false" customHeight="true" outlineLevel="0" collapsed="false">
      <c r="A555" s="56" t="s">
        <v>2499</v>
      </c>
      <c r="B555" s="56" t="s">
        <v>16422</v>
      </c>
      <c r="C555" s="56" t="s">
        <v>15975</v>
      </c>
      <c r="D555" s="56" t="s">
        <v>15612</v>
      </c>
      <c r="E555" s="56" t="s">
        <v>72</v>
      </c>
      <c r="F555" s="56" t="s">
        <v>15686</v>
      </c>
      <c r="G555" s="56" t="s">
        <v>15619</v>
      </c>
      <c r="H555" s="56" t="n">
        <v>6</v>
      </c>
      <c r="I555" s="56" t="n">
        <v>1.725</v>
      </c>
      <c r="J555" s="56" t="n">
        <v>1.091</v>
      </c>
      <c r="K555" s="56" t="n">
        <v>466.62</v>
      </c>
      <c r="L555" s="56" t="n">
        <v>228.09</v>
      </c>
      <c r="M555" s="56" t="n">
        <v>365</v>
      </c>
      <c r="N555" s="56" t="s">
        <v>15620</v>
      </c>
      <c r="O555" s="56" t="s">
        <v>78</v>
      </c>
      <c r="P555" s="56" t="s">
        <v>1201</v>
      </c>
      <c r="Q555" s="56" t="s">
        <v>10066</v>
      </c>
      <c r="R555" s="55" t="n">
        <f aca="false">IF(K555=0,0,ROUND((K555-L555)/K555*100,2))</f>
        <v>51.12</v>
      </c>
      <c r="S555" s="55" t="n">
        <f aca="false">H555*K555</f>
        <v>2799.72</v>
      </c>
    </row>
    <row r="556" customFormat="false" ht="15" hidden="false" customHeight="true" outlineLevel="0" collapsed="false">
      <c r="A556" s="52" t="s">
        <v>12266</v>
      </c>
      <c r="B556" s="52" t="s">
        <v>16423</v>
      </c>
      <c r="C556" s="52" t="s">
        <v>15741</v>
      </c>
      <c r="D556" s="52" t="s">
        <v>15612</v>
      </c>
      <c r="E556" s="52" t="s">
        <v>70</v>
      </c>
      <c r="F556" s="52" t="s">
        <v>15667</v>
      </c>
      <c r="G556" s="52" t="s">
        <v>15619</v>
      </c>
      <c r="H556" s="52" t="n">
        <v>12</v>
      </c>
      <c r="I556" s="52" t="n">
        <v>2.686</v>
      </c>
      <c r="J556" s="52" t="n">
        <v>3.487</v>
      </c>
      <c r="K556" s="52" t="n">
        <v>331.27</v>
      </c>
      <c r="L556" s="52" t="n">
        <v>263.43</v>
      </c>
      <c r="M556" s="52" t="n">
        <v>180</v>
      </c>
      <c r="N556" s="52" t="s">
        <v>15548</v>
      </c>
      <c r="O556" s="52" t="s">
        <v>80</v>
      </c>
      <c r="P556" s="52" t="s">
        <v>1896</v>
      </c>
      <c r="Q556" s="52" t="s">
        <v>10061</v>
      </c>
      <c r="R556" s="55" t="n">
        <f aca="false">IF(K556=0,0,ROUND((K556-L556)/K556*100,2))</f>
        <v>20.48</v>
      </c>
      <c r="S556" s="55" t="n">
        <f aca="false">H556*K556</f>
        <v>3975.24</v>
      </c>
    </row>
    <row r="557" customFormat="false" ht="15" hidden="false" customHeight="true" outlineLevel="0" collapsed="false">
      <c r="A557" s="56" t="s">
        <v>3976</v>
      </c>
      <c r="B557" s="56" t="s">
        <v>16424</v>
      </c>
      <c r="C557" s="56" t="s">
        <v>16012</v>
      </c>
      <c r="D557" s="56" t="s">
        <v>15623</v>
      </c>
      <c r="E557" s="56" t="s">
        <v>71</v>
      </c>
      <c r="F557" s="56" t="s">
        <v>15775</v>
      </c>
      <c r="G557" s="56" t="s">
        <v>15625</v>
      </c>
      <c r="H557" s="56" t="n">
        <v>24</v>
      </c>
      <c r="I557" s="56" t="n">
        <v>4.371</v>
      </c>
      <c r="J557" s="56" t="n">
        <v>4.265</v>
      </c>
      <c r="K557" s="56" t="n">
        <v>968.05</v>
      </c>
      <c r="L557" s="56" t="n">
        <v>532.64</v>
      </c>
      <c r="M557" s="56" t="n">
        <v>180</v>
      </c>
      <c r="N557" s="56" t="s">
        <v>15620</v>
      </c>
      <c r="O557" s="56" t="s">
        <v>78</v>
      </c>
      <c r="P557" s="56" t="s">
        <v>816</v>
      </c>
      <c r="Q557" s="56" t="s">
        <v>10061</v>
      </c>
      <c r="R557" s="55" t="n">
        <f aca="false">IF(K557=0,0,ROUND((K557-L557)/K557*100,2))</f>
        <v>44.98</v>
      </c>
      <c r="S557" s="55" t="n">
        <f aca="false">H557*K557</f>
        <v>23233.2</v>
      </c>
    </row>
    <row r="558" customFormat="false" ht="15" hidden="false" customHeight="true" outlineLevel="0" collapsed="false">
      <c r="A558" s="52" t="s">
        <v>6636</v>
      </c>
      <c r="B558" s="52" t="s">
        <v>16425</v>
      </c>
      <c r="C558" s="52" t="s">
        <v>15767</v>
      </c>
      <c r="D558" s="52" t="s">
        <v>15623</v>
      </c>
      <c r="E558" s="52" t="s">
        <v>63</v>
      </c>
      <c r="F558" s="52" t="s">
        <v>15670</v>
      </c>
      <c r="G558" s="52" t="s">
        <v>15614</v>
      </c>
      <c r="H558" s="52" t="n">
        <v>48</v>
      </c>
      <c r="I558" s="52" t="n">
        <v>0.936</v>
      </c>
      <c r="J558" s="52" t="n">
        <v>3.577</v>
      </c>
      <c r="K558" s="52" t="n">
        <v>534.44</v>
      </c>
      <c r="L558" s="52" t="n">
        <v>295.15</v>
      </c>
      <c r="M558" s="52" t="n">
        <v>730</v>
      </c>
      <c r="N558" s="52" t="s">
        <v>15637</v>
      </c>
      <c r="O558" s="52" t="s">
        <v>79</v>
      </c>
      <c r="P558" s="52" t="s">
        <v>5653</v>
      </c>
      <c r="Q558" s="52" t="s">
        <v>10061</v>
      </c>
      <c r="R558" s="55" t="n">
        <f aca="false">IF(K558=0,0,ROUND((K558-L558)/K558*100,2))</f>
        <v>44.77</v>
      </c>
      <c r="S558" s="55" t="n">
        <f aca="false">H558*K558</f>
        <v>25653.12</v>
      </c>
    </row>
    <row r="559" customFormat="false" ht="15" hidden="false" customHeight="true" outlineLevel="0" collapsed="false">
      <c r="A559" s="56" t="s">
        <v>1946</v>
      </c>
      <c r="B559" s="56" t="s">
        <v>16426</v>
      </c>
      <c r="C559" s="56" t="s">
        <v>16128</v>
      </c>
      <c r="D559" s="56" t="s">
        <v>15617</v>
      </c>
      <c r="E559" s="56" t="s">
        <v>73</v>
      </c>
      <c r="F559" s="56" t="s">
        <v>15624</v>
      </c>
      <c r="G559" s="56" t="s">
        <v>15641</v>
      </c>
      <c r="H559" s="56" t="n">
        <v>48</v>
      </c>
      <c r="I559" s="56" t="n">
        <v>1.132</v>
      </c>
      <c r="J559" s="56" t="n">
        <v>2.154</v>
      </c>
      <c r="K559" s="56" t="n">
        <v>389.16</v>
      </c>
      <c r="L559" s="56" t="n">
        <v>102.75</v>
      </c>
      <c r="M559" s="56" t="n">
        <v>365</v>
      </c>
      <c r="N559" s="56" t="s">
        <v>15637</v>
      </c>
      <c r="O559" s="56" t="s">
        <v>80</v>
      </c>
      <c r="P559" s="56" t="s">
        <v>6557</v>
      </c>
      <c r="Q559" s="56" t="s">
        <v>10061</v>
      </c>
      <c r="R559" s="55" t="n">
        <f aca="false">IF(K559=0,0,ROUND((K559-L559)/K559*100,2))</f>
        <v>73.6</v>
      </c>
      <c r="S559" s="55" t="n">
        <f aca="false">H559*K559</f>
        <v>18679.68</v>
      </c>
    </row>
    <row r="560" customFormat="false" ht="15" hidden="false" customHeight="true" outlineLevel="0" collapsed="false">
      <c r="A560" s="52" t="s">
        <v>532</v>
      </c>
      <c r="B560" s="52" t="s">
        <v>16427</v>
      </c>
      <c r="C560" s="52" t="s">
        <v>15809</v>
      </c>
      <c r="D560" s="52" t="s">
        <v>15612</v>
      </c>
      <c r="E560" s="52" t="s">
        <v>67</v>
      </c>
      <c r="F560" s="52" t="s">
        <v>15705</v>
      </c>
      <c r="G560" s="52" t="s">
        <v>15614</v>
      </c>
      <c r="H560" s="52" t="n">
        <v>6</v>
      </c>
      <c r="I560" s="52" t="n">
        <v>2.353</v>
      </c>
      <c r="J560" s="52" t="n">
        <v>3.125</v>
      </c>
      <c r="K560" s="52" t="n">
        <v>437.15</v>
      </c>
      <c r="L560" s="52" t="n">
        <v>285.86</v>
      </c>
      <c r="M560" s="52" t="n">
        <v>730</v>
      </c>
      <c r="N560" s="52" t="s">
        <v>15637</v>
      </c>
      <c r="O560" s="52" t="s">
        <v>79</v>
      </c>
      <c r="P560" s="52" t="s">
        <v>5427</v>
      </c>
      <c r="Q560" s="52" t="s">
        <v>10061</v>
      </c>
      <c r="R560" s="55" t="n">
        <f aca="false">IF(K560=0,0,ROUND((K560-L560)/K560*100,2))</f>
        <v>34.61</v>
      </c>
      <c r="S560" s="55" t="n">
        <f aca="false">H560*K560</f>
        <v>2622.9</v>
      </c>
    </row>
    <row r="561" customFormat="false" ht="15" hidden="false" customHeight="true" outlineLevel="0" collapsed="false">
      <c r="A561" s="56" t="s">
        <v>3069</v>
      </c>
      <c r="B561" s="56" t="s">
        <v>16428</v>
      </c>
      <c r="C561" s="56" t="s">
        <v>16095</v>
      </c>
      <c r="D561" s="56" t="s">
        <v>15675</v>
      </c>
      <c r="E561" s="56" t="s">
        <v>72</v>
      </c>
      <c r="F561" s="56" t="s">
        <v>15613</v>
      </c>
      <c r="G561" s="56" t="s">
        <v>15641</v>
      </c>
      <c r="H561" s="56" t="n">
        <v>24</v>
      </c>
      <c r="I561" s="56" t="n">
        <v>3.245</v>
      </c>
      <c r="J561" s="56" t="n">
        <v>1.828</v>
      </c>
      <c r="K561" s="56" t="n">
        <v>100.69</v>
      </c>
      <c r="L561" s="56" t="n">
        <v>507.14</v>
      </c>
      <c r="M561" s="56" t="n">
        <v>90</v>
      </c>
      <c r="N561" s="56" t="s">
        <v>15637</v>
      </c>
      <c r="O561" s="56" t="s">
        <v>78</v>
      </c>
      <c r="P561" s="56" t="s">
        <v>3668</v>
      </c>
      <c r="Q561" s="56" t="s">
        <v>10061</v>
      </c>
      <c r="R561" s="55" t="n">
        <f aca="false">IF(K561=0,0,ROUND((K561-L561)/K561*100,2))</f>
        <v>-403.66</v>
      </c>
      <c r="S561" s="55" t="n">
        <f aca="false">H561*K561</f>
        <v>2416.56</v>
      </c>
    </row>
    <row r="562" customFormat="false" ht="15" hidden="false" customHeight="true" outlineLevel="0" collapsed="false">
      <c r="A562" s="52" t="s">
        <v>2709</v>
      </c>
      <c r="B562" s="52" t="s">
        <v>16429</v>
      </c>
      <c r="C562" s="52" t="s">
        <v>16051</v>
      </c>
      <c r="D562" s="52" t="s">
        <v>15612</v>
      </c>
      <c r="E562" s="52" t="s">
        <v>71</v>
      </c>
      <c r="F562" s="52" t="s">
        <v>15633</v>
      </c>
      <c r="G562" s="52" t="s">
        <v>15619</v>
      </c>
      <c r="H562" s="52" t="n">
        <v>12</v>
      </c>
      <c r="I562" s="52" t="n">
        <v>3.392</v>
      </c>
      <c r="J562" s="52" t="n">
        <v>1.288</v>
      </c>
      <c r="K562" s="52" t="n">
        <v>749.56</v>
      </c>
      <c r="L562" s="52" t="n">
        <v>463.4</v>
      </c>
      <c r="M562" s="52" t="n">
        <v>365</v>
      </c>
      <c r="N562" s="52" t="s">
        <v>15548</v>
      </c>
      <c r="O562" s="52" t="s">
        <v>80</v>
      </c>
      <c r="P562" s="52" t="s">
        <v>2282</v>
      </c>
      <c r="Q562" s="52" t="s">
        <v>10061</v>
      </c>
      <c r="R562" s="55" t="n">
        <f aca="false">IF(K562=0,0,ROUND((K562-L562)/K562*100,2))</f>
        <v>38.18</v>
      </c>
      <c r="S562" s="55" t="n">
        <f aca="false">H562*K562</f>
        <v>8994.72</v>
      </c>
    </row>
    <row r="563" customFormat="false" ht="15" hidden="false" customHeight="true" outlineLevel="0" collapsed="false">
      <c r="A563" s="56" t="s">
        <v>3629</v>
      </c>
      <c r="B563" s="56" t="s">
        <v>16430</v>
      </c>
      <c r="C563" s="56" t="s">
        <v>15830</v>
      </c>
      <c r="D563" s="56" t="s">
        <v>15664</v>
      </c>
      <c r="E563" s="56" t="s">
        <v>67</v>
      </c>
      <c r="F563" s="56" t="s">
        <v>15694</v>
      </c>
      <c r="G563" s="56" t="s">
        <v>15614</v>
      </c>
      <c r="H563" s="56" t="n">
        <v>48</v>
      </c>
      <c r="I563" s="56" t="n">
        <v>4.118</v>
      </c>
      <c r="J563" s="56" t="n">
        <v>3.801</v>
      </c>
      <c r="K563" s="56" t="n">
        <v>31.64</v>
      </c>
      <c r="L563" s="56" t="n">
        <v>395.91</v>
      </c>
      <c r="M563" s="56" t="n">
        <v>180</v>
      </c>
      <c r="N563" s="56" t="s">
        <v>15637</v>
      </c>
      <c r="O563" s="56" t="s">
        <v>78</v>
      </c>
      <c r="P563" s="56" t="s">
        <v>1843</v>
      </c>
      <c r="Q563" s="56" t="s">
        <v>10061</v>
      </c>
      <c r="R563" s="55" t="n">
        <f aca="false">IF(K563=0,0,ROUND((K563-L563)/K563*100,2))</f>
        <v>-1151.3</v>
      </c>
      <c r="S563" s="55" t="n">
        <f aca="false">H563*K563</f>
        <v>1518.72</v>
      </c>
    </row>
    <row r="564" customFormat="false" ht="15" hidden="false" customHeight="true" outlineLevel="0" collapsed="false">
      <c r="A564" s="52" t="s">
        <v>3004</v>
      </c>
      <c r="B564" s="52" t="s">
        <v>16431</v>
      </c>
      <c r="C564" s="52" t="s">
        <v>15796</v>
      </c>
      <c r="D564" s="52" t="s">
        <v>15632</v>
      </c>
      <c r="E564" s="52" t="s">
        <v>73</v>
      </c>
      <c r="F564" s="52" t="s">
        <v>15825</v>
      </c>
      <c r="G564" s="52" t="s">
        <v>15641</v>
      </c>
      <c r="H564" s="52" t="n">
        <v>48</v>
      </c>
      <c r="I564" s="52" t="n">
        <v>1.736</v>
      </c>
      <c r="J564" s="52" t="n">
        <v>0.475</v>
      </c>
      <c r="K564" s="52" t="n">
        <v>848.04</v>
      </c>
      <c r="L564" s="52" t="n">
        <v>262.99</v>
      </c>
      <c r="M564" s="52" t="n">
        <v>730</v>
      </c>
      <c r="N564" s="52" t="s">
        <v>15548</v>
      </c>
      <c r="O564" s="52" t="s">
        <v>79</v>
      </c>
      <c r="P564" s="52" t="s">
        <v>8113</v>
      </c>
      <c r="Q564" s="52" t="s">
        <v>10061</v>
      </c>
      <c r="R564" s="55" t="n">
        <f aca="false">IF(K564=0,0,ROUND((K564-L564)/K564*100,2))</f>
        <v>68.99</v>
      </c>
      <c r="S564" s="55" t="n">
        <f aca="false">H564*K564</f>
        <v>40705.92</v>
      </c>
    </row>
    <row r="565" customFormat="false" ht="15" hidden="false" customHeight="true" outlineLevel="0" collapsed="false">
      <c r="A565" s="56" t="s">
        <v>392</v>
      </c>
      <c r="B565" s="56" t="s">
        <v>16432</v>
      </c>
      <c r="C565" s="56" t="s">
        <v>15656</v>
      </c>
      <c r="D565" s="56" t="s">
        <v>15657</v>
      </c>
      <c r="E565" s="56" t="s">
        <v>65</v>
      </c>
      <c r="F565" s="56" t="s">
        <v>15761</v>
      </c>
      <c r="G565" s="56" t="s">
        <v>15619</v>
      </c>
      <c r="H565" s="56" t="n">
        <v>6</v>
      </c>
      <c r="I565" s="56" t="n">
        <v>2.524</v>
      </c>
      <c r="J565" s="56" t="n">
        <v>3.311</v>
      </c>
      <c r="K565" s="56" t="n">
        <v>367.21</v>
      </c>
      <c r="L565" s="56" t="n">
        <v>143.04</v>
      </c>
      <c r="M565" s="56" t="n">
        <v>730</v>
      </c>
      <c r="N565" s="56" t="s">
        <v>15620</v>
      </c>
      <c r="O565" s="56" t="s">
        <v>79</v>
      </c>
      <c r="P565" s="56" t="s">
        <v>3634</v>
      </c>
      <c r="Q565" s="56" t="s">
        <v>10061</v>
      </c>
      <c r="R565" s="55" t="n">
        <f aca="false">IF(K565=0,0,ROUND((K565-L565)/K565*100,2))</f>
        <v>61.05</v>
      </c>
      <c r="S565" s="55" t="n">
        <f aca="false">H565*K565</f>
        <v>2203.26</v>
      </c>
    </row>
    <row r="566" customFormat="false" ht="15" hidden="false" customHeight="true" outlineLevel="0" collapsed="false">
      <c r="A566" s="52" t="s">
        <v>3911</v>
      </c>
      <c r="B566" s="52" t="s">
        <v>16433</v>
      </c>
      <c r="C566" s="52" t="s">
        <v>15916</v>
      </c>
      <c r="D566" s="52" t="s">
        <v>15640</v>
      </c>
      <c r="E566" s="52" t="s">
        <v>72</v>
      </c>
      <c r="F566" s="52" t="s">
        <v>15613</v>
      </c>
      <c r="G566" s="52" t="s">
        <v>15625</v>
      </c>
      <c r="H566" s="52" t="n">
        <v>12</v>
      </c>
      <c r="I566" s="52" t="n">
        <v>4.887</v>
      </c>
      <c r="J566" s="52" t="n">
        <v>4.972</v>
      </c>
      <c r="K566" s="52" t="n">
        <v>576.26</v>
      </c>
      <c r="L566" s="52" t="n">
        <v>481.5</v>
      </c>
      <c r="M566" s="52" t="n">
        <v>730</v>
      </c>
      <c r="N566" s="52" t="s">
        <v>15637</v>
      </c>
      <c r="O566" s="52" t="s">
        <v>78</v>
      </c>
      <c r="P566" s="52" t="s">
        <v>2832</v>
      </c>
      <c r="Q566" s="52" t="s">
        <v>10061</v>
      </c>
      <c r="R566" s="55" t="n">
        <f aca="false">IF(K566=0,0,ROUND((K566-L566)/K566*100,2))</f>
        <v>16.44</v>
      </c>
      <c r="S566" s="55" t="n">
        <f aca="false">H566*K566</f>
        <v>6915.12</v>
      </c>
    </row>
    <row r="567" customFormat="false" ht="15" hidden="false" customHeight="true" outlineLevel="0" collapsed="false">
      <c r="A567" s="56" t="s">
        <v>2028</v>
      </c>
      <c r="B567" s="56" t="s">
        <v>16434</v>
      </c>
      <c r="C567" s="56" t="s">
        <v>16435</v>
      </c>
      <c r="D567" s="56" t="s">
        <v>15628</v>
      </c>
      <c r="E567" s="56" t="s">
        <v>63</v>
      </c>
      <c r="F567" s="56" t="s">
        <v>15683</v>
      </c>
      <c r="G567" s="56" t="s">
        <v>15641</v>
      </c>
      <c r="H567" s="56" t="n">
        <v>24</v>
      </c>
      <c r="I567" s="56" t="n">
        <v>2.869</v>
      </c>
      <c r="J567" s="56" t="n">
        <v>2.285</v>
      </c>
      <c r="K567" s="56" t="n">
        <v>895.95</v>
      </c>
      <c r="L567" s="56" t="n">
        <v>65.01</v>
      </c>
      <c r="M567" s="56" t="n">
        <v>90</v>
      </c>
      <c r="N567" s="56" t="s">
        <v>15620</v>
      </c>
      <c r="O567" s="56" t="s">
        <v>80</v>
      </c>
      <c r="P567" s="56" t="s">
        <v>1009</v>
      </c>
      <c r="Q567" s="56" t="s">
        <v>10061</v>
      </c>
      <c r="R567" s="55" t="n">
        <f aca="false">IF(K567=0,0,ROUND((K567-L567)/K567*100,2))</f>
        <v>92.74</v>
      </c>
      <c r="S567" s="55" t="n">
        <f aca="false">H567*K567</f>
        <v>21502.8</v>
      </c>
    </row>
    <row r="568" customFormat="false" ht="15" hidden="false" customHeight="true" outlineLevel="0" collapsed="false">
      <c r="A568" s="52" t="s">
        <v>3279</v>
      </c>
      <c r="B568" s="52" t="s">
        <v>16436</v>
      </c>
      <c r="C568" s="52" t="s">
        <v>16148</v>
      </c>
      <c r="D568" s="52" t="s">
        <v>15640</v>
      </c>
      <c r="E568" s="52" t="s">
        <v>69</v>
      </c>
      <c r="F568" s="52" t="s">
        <v>15644</v>
      </c>
      <c r="G568" s="52" t="s">
        <v>15619</v>
      </c>
      <c r="H568" s="52" t="n">
        <v>6</v>
      </c>
      <c r="I568" s="52" t="n">
        <v>4.561</v>
      </c>
      <c r="J568" s="52" t="n">
        <v>1.96</v>
      </c>
      <c r="K568" s="52" t="n">
        <v>221.57</v>
      </c>
      <c r="L568" s="52" t="n">
        <v>181.75</v>
      </c>
      <c r="M568" s="52" t="n">
        <v>90</v>
      </c>
      <c r="N568" s="52" t="s">
        <v>15637</v>
      </c>
      <c r="O568" s="52" t="s">
        <v>78</v>
      </c>
      <c r="P568" s="52" t="s">
        <v>1097</v>
      </c>
      <c r="Q568" s="52" t="s">
        <v>10061</v>
      </c>
      <c r="R568" s="55" t="n">
        <f aca="false">IF(K568=0,0,ROUND((K568-L568)/K568*100,2))</f>
        <v>17.97</v>
      </c>
      <c r="S568" s="55" t="n">
        <f aca="false">H568*K568</f>
        <v>1329.42</v>
      </c>
    </row>
    <row r="569" customFormat="false" ht="15" hidden="false" customHeight="true" outlineLevel="0" collapsed="false">
      <c r="A569" s="56" t="s">
        <v>2947</v>
      </c>
      <c r="B569" s="56" t="s">
        <v>16437</v>
      </c>
      <c r="C569" s="56" t="s">
        <v>16135</v>
      </c>
      <c r="D569" s="56" t="s">
        <v>15623</v>
      </c>
      <c r="E569" s="56" t="s">
        <v>71</v>
      </c>
      <c r="F569" s="56" t="s">
        <v>15651</v>
      </c>
      <c r="G569" s="56" t="s">
        <v>15641</v>
      </c>
      <c r="H569" s="56" t="n">
        <v>6</v>
      </c>
      <c r="I569" s="56" t="n">
        <v>0.689</v>
      </c>
      <c r="J569" s="56" t="n">
        <v>2.121</v>
      </c>
      <c r="K569" s="56" t="n">
        <v>747.54</v>
      </c>
      <c r="L569" s="56" t="n">
        <v>239.51</v>
      </c>
      <c r="M569" s="56" t="n">
        <v>180</v>
      </c>
      <c r="N569" s="56" t="s">
        <v>15548</v>
      </c>
      <c r="O569" s="56" t="s">
        <v>78</v>
      </c>
      <c r="P569" s="56" t="s">
        <v>942</v>
      </c>
      <c r="Q569" s="56" t="s">
        <v>10066</v>
      </c>
      <c r="R569" s="55" t="n">
        <f aca="false">IF(K569=0,0,ROUND((K569-L569)/K569*100,2))</f>
        <v>67.96</v>
      </c>
      <c r="S569" s="55" t="n">
        <f aca="false">H569*K569</f>
        <v>4485.24</v>
      </c>
    </row>
    <row r="570" customFormat="false" ht="15" hidden="false" customHeight="true" outlineLevel="0" collapsed="false">
      <c r="A570" s="52" t="s">
        <v>8243</v>
      </c>
      <c r="B570" s="52" t="s">
        <v>16438</v>
      </c>
      <c r="C570" s="52" t="s">
        <v>16237</v>
      </c>
      <c r="D570" s="52" t="s">
        <v>15632</v>
      </c>
      <c r="E570" s="52" t="s">
        <v>65</v>
      </c>
      <c r="F570" s="52" t="s">
        <v>15813</v>
      </c>
      <c r="G570" s="52" t="s">
        <v>15614</v>
      </c>
      <c r="H570" s="52" t="n">
        <v>12</v>
      </c>
      <c r="I570" s="52" t="n">
        <v>2.537</v>
      </c>
      <c r="J570" s="52" t="n">
        <v>3.44</v>
      </c>
      <c r="K570" s="52" t="n">
        <v>289.66</v>
      </c>
      <c r="L570" s="52" t="n">
        <v>14.39</v>
      </c>
      <c r="M570" s="52" t="n">
        <v>180</v>
      </c>
      <c r="N570" s="52" t="s">
        <v>15637</v>
      </c>
      <c r="O570" s="52" t="s">
        <v>78</v>
      </c>
      <c r="P570" s="52" t="s">
        <v>2954</v>
      </c>
      <c r="Q570" s="52" t="s">
        <v>10061</v>
      </c>
      <c r="R570" s="55" t="n">
        <f aca="false">IF(K570=0,0,ROUND((K570-L570)/K570*100,2))</f>
        <v>95.03</v>
      </c>
      <c r="S570" s="55" t="n">
        <f aca="false">H570*K570</f>
        <v>3475.92</v>
      </c>
    </row>
    <row r="571" customFormat="false" ht="15" hidden="false" customHeight="true" outlineLevel="0" collapsed="false">
      <c r="A571" s="56" t="s">
        <v>2463</v>
      </c>
      <c r="B571" s="56" t="s">
        <v>16439</v>
      </c>
      <c r="C571" s="56" t="s">
        <v>16108</v>
      </c>
      <c r="D571" s="56" t="s">
        <v>15628</v>
      </c>
      <c r="E571" s="56" t="s">
        <v>71</v>
      </c>
      <c r="F571" s="56" t="s">
        <v>15633</v>
      </c>
      <c r="G571" s="56" t="s">
        <v>15641</v>
      </c>
      <c r="H571" s="56" t="n">
        <v>48</v>
      </c>
      <c r="I571" s="56" t="n">
        <v>2.902</v>
      </c>
      <c r="J571" s="56" t="n">
        <v>3.7</v>
      </c>
      <c r="K571" s="56" t="n">
        <v>301.87</v>
      </c>
      <c r="L571" s="56" t="n">
        <v>529.79</v>
      </c>
      <c r="M571" s="56" t="n">
        <v>730</v>
      </c>
      <c r="N571" s="56" t="s">
        <v>15637</v>
      </c>
      <c r="O571" s="56" t="s">
        <v>80</v>
      </c>
      <c r="P571" s="56" t="s">
        <v>3782</v>
      </c>
      <c r="Q571" s="56" t="s">
        <v>10066</v>
      </c>
      <c r="R571" s="55" t="n">
        <f aca="false">IF(K571=0,0,ROUND((K571-L571)/K571*100,2))</f>
        <v>-75.5</v>
      </c>
      <c r="S571" s="55" t="n">
        <f aca="false">H571*K571</f>
        <v>14489.76</v>
      </c>
    </row>
    <row r="572" customFormat="false" ht="15" hidden="false" customHeight="true" outlineLevel="0" collapsed="false">
      <c r="A572" s="52" t="s">
        <v>15077</v>
      </c>
      <c r="B572" s="52" t="s">
        <v>16440</v>
      </c>
      <c r="C572" s="52" t="s">
        <v>15899</v>
      </c>
      <c r="D572" s="52" t="s">
        <v>15640</v>
      </c>
      <c r="E572" s="52" t="s">
        <v>65</v>
      </c>
      <c r="F572" s="52" t="s">
        <v>15654</v>
      </c>
      <c r="G572" s="52" t="s">
        <v>15619</v>
      </c>
      <c r="H572" s="52" t="n">
        <v>48</v>
      </c>
      <c r="I572" s="52" t="n">
        <v>2.316</v>
      </c>
      <c r="J572" s="52" t="n">
        <v>4.559</v>
      </c>
      <c r="K572" s="52" t="n">
        <v>199.59</v>
      </c>
      <c r="L572" s="52" t="n">
        <v>345.48</v>
      </c>
      <c r="M572" s="52" t="n">
        <v>730</v>
      </c>
      <c r="N572" s="52" t="s">
        <v>15620</v>
      </c>
      <c r="O572" s="52" t="s">
        <v>78</v>
      </c>
      <c r="P572" s="52" t="s">
        <v>777</v>
      </c>
      <c r="Q572" s="52" t="s">
        <v>10061</v>
      </c>
      <c r="R572" s="55" t="n">
        <f aca="false">IF(K572=0,0,ROUND((K572-L572)/K572*100,2))</f>
        <v>-73.09</v>
      </c>
      <c r="S572" s="55" t="n">
        <f aca="false">H572*K572</f>
        <v>9580.32</v>
      </c>
    </row>
    <row r="573" customFormat="false" ht="15" hidden="false" customHeight="true" outlineLevel="0" collapsed="false">
      <c r="A573" s="56" t="s">
        <v>7830</v>
      </c>
      <c r="B573" s="56" t="s">
        <v>16441</v>
      </c>
      <c r="C573" s="56" t="s">
        <v>15960</v>
      </c>
      <c r="D573" s="56" t="s">
        <v>15660</v>
      </c>
      <c r="E573" s="56" t="s">
        <v>67</v>
      </c>
      <c r="F573" s="56" t="s">
        <v>15629</v>
      </c>
      <c r="G573" s="56" t="s">
        <v>15625</v>
      </c>
      <c r="H573" s="56" t="n">
        <v>12</v>
      </c>
      <c r="I573" s="56" t="n">
        <v>4.548</v>
      </c>
      <c r="J573" s="56" t="n">
        <v>2.086</v>
      </c>
      <c r="K573" s="56" t="n">
        <v>765.86</v>
      </c>
      <c r="L573" s="56" t="n">
        <v>81.53</v>
      </c>
      <c r="M573" s="56" t="n">
        <v>365</v>
      </c>
      <c r="N573" s="56" t="s">
        <v>15548</v>
      </c>
      <c r="O573" s="56" t="s">
        <v>78</v>
      </c>
      <c r="P573" s="56" t="s">
        <v>1496</v>
      </c>
      <c r="Q573" s="56" t="s">
        <v>10061</v>
      </c>
      <c r="R573" s="55" t="n">
        <f aca="false">IF(K573=0,0,ROUND((K573-L573)/K573*100,2))</f>
        <v>89.35</v>
      </c>
      <c r="S573" s="55" t="n">
        <f aca="false">H573*K573</f>
        <v>9190.32</v>
      </c>
    </row>
    <row r="574" customFormat="false" ht="15" hidden="false" customHeight="true" outlineLevel="0" collapsed="false">
      <c r="A574" s="52" t="s">
        <v>4988</v>
      </c>
      <c r="B574" s="52" t="s">
        <v>16442</v>
      </c>
      <c r="C574" s="52" t="s">
        <v>16095</v>
      </c>
      <c r="D574" s="52" t="s">
        <v>15675</v>
      </c>
      <c r="E574" s="52" t="s">
        <v>69</v>
      </c>
      <c r="F574" s="52" t="s">
        <v>15644</v>
      </c>
      <c r="G574" s="52" t="s">
        <v>15614</v>
      </c>
      <c r="H574" s="52" t="n">
        <v>6</v>
      </c>
      <c r="I574" s="52" t="n">
        <v>2.338</v>
      </c>
      <c r="J574" s="52" t="n">
        <v>0.412</v>
      </c>
      <c r="K574" s="52" t="n">
        <v>699.9</v>
      </c>
      <c r="L574" s="52" t="n">
        <v>452.34</v>
      </c>
      <c r="M574" s="52" t="n">
        <v>730</v>
      </c>
      <c r="N574" s="52" t="s">
        <v>15637</v>
      </c>
      <c r="O574" s="52" t="s">
        <v>80</v>
      </c>
      <c r="P574" s="52" t="s">
        <v>2954</v>
      </c>
      <c r="Q574" s="52" t="s">
        <v>10061</v>
      </c>
      <c r="R574" s="55" t="n">
        <f aca="false">IF(K574=0,0,ROUND((K574-L574)/K574*100,2))</f>
        <v>35.37</v>
      </c>
      <c r="S574" s="55" t="n">
        <f aca="false">H574*K574</f>
        <v>4199.4</v>
      </c>
    </row>
    <row r="575" customFormat="false" ht="15" hidden="false" customHeight="true" outlineLevel="0" collapsed="false">
      <c r="A575" s="56" t="s">
        <v>897</v>
      </c>
      <c r="B575" s="56" t="s">
        <v>16443</v>
      </c>
      <c r="C575" s="56" t="s">
        <v>15950</v>
      </c>
      <c r="D575" s="56" t="s">
        <v>15675</v>
      </c>
      <c r="E575" s="56" t="s">
        <v>72</v>
      </c>
      <c r="F575" s="56" t="s">
        <v>15613</v>
      </c>
      <c r="G575" s="56" t="s">
        <v>15614</v>
      </c>
      <c r="H575" s="56" t="n">
        <v>12</v>
      </c>
      <c r="I575" s="56" t="n">
        <v>1.669</v>
      </c>
      <c r="J575" s="56" t="n">
        <v>3.756</v>
      </c>
      <c r="K575" s="56" t="n">
        <v>494.58</v>
      </c>
      <c r="L575" s="56" t="n">
        <v>50.26</v>
      </c>
      <c r="M575" s="56" t="n">
        <v>180</v>
      </c>
      <c r="N575" s="56" t="s">
        <v>15620</v>
      </c>
      <c r="O575" s="56" t="s">
        <v>79</v>
      </c>
      <c r="P575" s="56" t="s">
        <v>2265</v>
      </c>
      <c r="Q575" s="56" t="s">
        <v>10066</v>
      </c>
      <c r="R575" s="55" t="n">
        <f aca="false">IF(K575=0,0,ROUND((K575-L575)/K575*100,2))</f>
        <v>89.84</v>
      </c>
      <c r="S575" s="55" t="n">
        <f aca="false">H575*K575</f>
        <v>5934.96</v>
      </c>
    </row>
    <row r="576" customFormat="false" ht="15" hidden="false" customHeight="true" outlineLevel="0" collapsed="false">
      <c r="A576" s="52" t="s">
        <v>1624</v>
      </c>
      <c r="B576" s="52" t="s">
        <v>16444</v>
      </c>
      <c r="C576" s="52" t="s">
        <v>15837</v>
      </c>
      <c r="D576" s="52" t="s">
        <v>15660</v>
      </c>
      <c r="E576" s="52" t="s">
        <v>65</v>
      </c>
      <c r="F576" s="52" t="s">
        <v>15813</v>
      </c>
      <c r="G576" s="52" t="s">
        <v>15625</v>
      </c>
      <c r="H576" s="52" t="n">
        <v>6</v>
      </c>
      <c r="I576" s="52" t="n">
        <v>0.927</v>
      </c>
      <c r="J576" s="52" t="n">
        <v>0.665</v>
      </c>
      <c r="K576" s="52" t="n">
        <v>745.88</v>
      </c>
      <c r="L576" s="52" t="n">
        <v>109.39</v>
      </c>
      <c r="M576" s="52" t="n">
        <v>90</v>
      </c>
      <c r="N576" s="52" t="s">
        <v>15620</v>
      </c>
      <c r="O576" s="52" t="s">
        <v>79</v>
      </c>
      <c r="P576" s="52" t="s">
        <v>3528</v>
      </c>
      <c r="Q576" s="52" t="s">
        <v>10066</v>
      </c>
      <c r="R576" s="55" t="n">
        <f aca="false">IF(K576=0,0,ROUND((K576-L576)/K576*100,2))</f>
        <v>85.33</v>
      </c>
      <c r="S576" s="55" t="n">
        <f aca="false">H576*K576</f>
        <v>4475.28</v>
      </c>
    </row>
    <row r="577" customFormat="false" ht="15" hidden="false" customHeight="true" outlineLevel="0" collapsed="false">
      <c r="A577" s="56" t="s">
        <v>7429</v>
      </c>
      <c r="B577" s="56" t="s">
        <v>16445</v>
      </c>
      <c r="C577" s="56" t="s">
        <v>15873</v>
      </c>
      <c r="D577" s="56" t="s">
        <v>15657</v>
      </c>
      <c r="E577" s="56" t="s">
        <v>65</v>
      </c>
      <c r="F577" s="56" t="s">
        <v>15813</v>
      </c>
      <c r="G577" s="56" t="s">
        <v>15625</v>
      </c>
      <c r="H577" s="56" t="n">
        <v>12</v>
      </c>
      <c r="I577" s="56" t="n">
        <v>2.238</v>
      </c>
      <c r="J577" s="56" t="n">
        <v>0.286</v>
      </c>
      <c r="K577" s="56" t="n">
        <v>641.46</v>
      </c>
      <c r="L577" s="56" t="n">
        <v>318.5</v>
      </c>
      <c r="M577" s="56" t="n">
        <v>90</v>
      </c>
      <c r="N577" s="56" t="s">
        <v>15637</v>
      </c>
      <c r="O577" s="56" t="s">
        <v>80</v>
      </c>
      <c r="P577" s="56" t="s">
        <v>2214</v>
      </c>
      <c r="Q577" s="56" t="s">
        <v>10066</v>
      </c>
      <c r="R577" s="55" t="n">
        <f aca="false">IF(K577=0,0,ROUND((K577-L577)/K577*100,2))</f>
        <v>50.35</v>
      </c>
      <c r="S577" s="55" t="n">
        <f aca="false">H577*K577</f>
        <v>7697.52</v>
      </c>
    </row>
    <row r="578" customFormat="false" ht="15" hidden="false" customHeight="true" outlineLevel="0" collapsed="false">
      <c r="A578" s="52" t="s">
        <v>3670</v>
      </c>
      <c r="B578" s="52" t="s">
        <v>16446</v>
      </c>
      <c r="C578" s="52" t="s">
        <v>15663</v>
      </c>
      <c r="D578" s="52" t="s">
        <v>15664</v>
      </c>
      <c r="E578" s="52" t="s">
        <v>72</v>
      </c>
      <c r="F578" s="52" t="s">
        <v>15613</v>
      </c>
      <c r="G578" s="52" t="s">
        <v>15641</v>
      </c>
      <c r="H578" s="52" t="n">
        <v>12</v>
      </c>
      <c r="I578" s="52" t="n">
        <v>1.904</v>
      </c>
      <c r="J578" s="52" t="n">
        <v>1.231</v>
      </c>
      <c r="K578" s="52" t="n">
        <v>109.47</v>
      </c>
      <c r="L578" s="52" t="n">
        <v>258.79</v>
      </c>
      <c r="M578" s="52" t="n">
        <v>90</v>
      </c>
      <c r="N578" s="52" t="s">
        <v>15637</v>
      </c>
      <c r="O578" s="52" t="s">
        <v>78</v>
      </c>
      <c r="P578" s="52" t="s">
        <v>2808</v>
      </c>
      <c r="Q578" s="52" t="s">
        <v>10061</v>
      </c>
      <c r="R578" s="55" t="n">
        <f aca="false">IF(K578=0,0,ROUND((K578-L578)/K578*100,2))</f>
        <v>-136.4</v>
      </c>
      <c r="S578" s="55" t="n">
        <f aca="false">H578*K578</f>
        <v>1313.64</v>
      </c>
    </row>
    <row r="579" customFormat="false" ht="15" hidden="false" customHeight="true" outlineLevel="0" collapsed="false">
      <c r="A579" s="56" t="s">
        <v>1551</v>
      </c>
      <c r="B579" s="56" t="s">
        <v>16447</v>
      </c>
      <c r="C579" s="56" t="s">
        <v>15611</v>
      </c>
      <c r="D579" s="56" t="s">
        <v>15612</v>
      </c>
      <c r="E579" s="56" t="s">
        <v>65</v>
      </c>
      <c r="F579" s="56" t="s">
        <v>15654</v>
      </c>
      <c r="G579" s="56" t="s">
        <v>15619</v>
      </c>
      <c r="H579" s="56" t="n">
        <v>48</v>
      </c>
      <c r="I579" s="56" t="n">
        <v>2.587</v>
      </c>
      <c r="J579" s="56" t="n">
        <v>4.087</v>
      </c>
      <c r="K579" s="56" t="n">
        <v>335.9</v>
      </c>
      <c r="L579" s="56" t="n">
        <v>379.8</v>
      </c>
      <c r="M579" s="56" t="n">
        <v>180</v>
      </c>
      <c r="N579" s="56" t="s">
        <v>15620</v>
      </c>
      <c r="O579" s="56" t="s">
        <v>79</v>
      </c>
      <c r="P579" s="56" t="s">
        <v>2882</v>
      </c>
      <c r="Q579" s="56" t="s">
        <v>10061</v>
      </c>
      <c r="R579" s="55" t="n">
        <f aca="false">IF(K579=0,0,ROUND((K579-L579)/K579*100,2))</f>
        <v>-13.07</v>
      </c>
      <c r="S579" s="55" t="n">
        <f aca="false">H579*K579</f>
        <v>16123.2</v>
      </c>
    </row>
    <row r="580" customFormat="false" ht="15" hidden="false" customHeight="true" outlineLevel="0" collapsed="false">
      <c r="A580" s="52" t="s">
        <v>2885</v>
      </c>
      <c r="B580" s="52" t="s">
        <v>16448</v>
      </c>
      <c r="C580" s="52" t="s">
        <v>15958</v>
      </c>
      <c r="D580" s="52" t="s">
        <v>15617</v>
      </c>
      <c r="E580" s="52" t="s">
        <v>73</v>
      </c>
      <c r="F580" s="52" t="s">
        <v>15734</v>
      </c>
      <c r="G580" s="52" t="s">
        <v>15614</v>
      </c>
      <c r="H580" s="52" t="n">
        <v>12</v>
      </c>
      <c r="I580" s="52" t="n">
        <v>0.124</v>
      </c>
      <c r="J580" s="52" t="n">
        <v>3.287</v>
      </c>
      <c r="K580" s="52" t="n">
        <v>31.73</v>
      </c>
      <c r="L580" s="52" t="n">
        <v>135.53</v>
      </c>
      <c r="M580" s="52" t="n">
        <v>180</v>
      </c>
      <c r="N580" s="52" t="s">
        <v>15548</v>
      </c>
      <c r="O580" s="52" t="s">
        <v>80</v>
      </c>
      <c r="P580" s="52" t="s">
        <v>3536</v>
      </c>
      <c r="Q580" s="52" t="s">
        <v>10061</v>
      </c>
      <c r="R580" s="55" t="n">
        <f aca="false">IF(K580=0,0,ROUND((K580-L580)/K580*100,2))</f>
        <v>-327.14</v>
      </c>
      <c r="S580" s="55" t="n">
        <f aca="false">H580*K580</f>
        <v>380.76</v>
      </c>
    </row>
    <row r="581" customFormat="false" ht="15" hidden="false" customHeight="true" outlineLevel="0" collapsed="false">
      <c r="A581" s="56" t="s">
        <v>462</v>
      </c>
      <c r="B581" s="56" t="s">
        <v>16449</v>
      </c>
      <c r="C581" s="56" t="s">
        <v>15924</v>
      </c>
      <c r="D581" s="56" t="s">
        <v>15664</v>
      </c>
      <c r="E581" s="56" t="s">
        <v>70</v>
      </c>
      <c r="F581" s="56" t="s">
        <v>15691</v>
      </c>
      <c r="G581" s="56" t="s">
        <v>15641</v>
      </c>
      <c r="H581" s="56" t="n">
        <v>48</v>
      </c>
      <c r="I581" s="56" t="n">
        <v>4.916</v>
      </c>
      <c r="J581" s="56" t="n">
        <v>0.554</v>
      </c>
      <c r="K581" s="56" t="n">
        <v>544.92</v>
      </c>
      <c r="L581" s="56" t="n">
        <v>594.41</v>
      </c>
      <c r="M581" s="56" t="n">
        <v>180</v>
      </c>
      <c r="N581" s="56" t="s">
        <v>15637</v>
      </c>
      <c r="O581" s="56" t="s">
        <v>78</v>
      </c>
      <c r="P581" s="56" t="s">
        <v>2229</v>
      </c>
      <c r="Q581" s="56" t="s">
        <v>10066</v>
      </c>
      <c r="R581" s="55" t="n">
        <f aca="false">IF(K581=0,0,ROUND((K581-L581)/K581*100,2))</f>
        <v>-9.08</v>
      </c>
      <c r="S581" s="55" t="n">
        <f aca="false">H581*K581</f>
        <v>26156.16</v>
      </c>
    </row>
    <row r="582" customFormat="false" ht="15" hidden="false" customHeight="true" outlineLevel="0" collapsed="false">
      <c r="A582" s="52" t="s">
        <v>3544</v>
      </c>
      <c r="B582" s="52" t="s">
        <v>16450</v>
      </c>
      <c r="C582" s="52" t="s">
        <v>15730</v>
      </c>
      <c r="D582" s="52" t="s">
        <v>15623</v>
      </c>
      <c r="E582" s="52" t="s">
        <v>71</v>
      </c>
      <c r="F582" s="52" t="s">
        <v>15775</v>
      </c>
      <c r="G582" s="52" t="s">
        <v>15614</v>
      </c>
      <c r="H582" s="52" t="n">
        <v>48</v>
      </c>
      <c r="I582" s="52" t="n">
        <v>0.384</v>
      </c>
      <c r="J582" s="52" t="n">
        <v>0.137</v>
      </c>
      <c r="K582" s="52" t="n">
        <v>912.95</v>
      </c>
      <c r="L582" s="52" t="n">
        <v>274.86</v>
      </c>
      <c r="M582" s="52" t="n">
        <v>180</v>
      </c>
      <c r="N582" s="52" t="s">
        <v>15620</v>
      </c>
      <c r="O582" s="52" t="s">
        <v>80</v>
      </c>
      <c r="P582" s="52" t="s">
        <v>10944</v>
      </c>
      <c r="Q582" s="52" t="s">
        <v>10061</v>
      </c>
      <c r="R582" s="55" t="n">
        <f aca="false">IF(K582=0,0,ROUND((K582-L582)/K582*100,2))</f>
        <v>69.89</v>
      </c>
      <c r="S582" s="55" t="n">
        <f aca="false">H582*K582</f>
        <v>43821.6</v>
      </c>
    </row>
    <row r="583" customFormat="false" ht="15" hidden="false" customHeight="true" outlineLevel="0" collapsed="false">
      <c r="A583" s="56" t="s">
        <v>1303</v>
      </c>
      <c r="B583" s="56" t="s">
        <v>16451</v>
      </c>
      <c r="C583" s="56" t="s">
        <v>15830</v>
      </c>
      <c r="D583" s="56" t="s">
        <v>15664</v>
      </c>
      <c r="E583" s="56" t="s">
        <v>70</v>
      </c>
      <c r="F583" s="56" t="s">
        <v>15648</v>
      </c>
      <c r="G583" s="56" t="s">
        <v>15619</v>
      </c>
      <c r="H583" s="56" t="n">
        <v>48</v>
      </c>
      <c r="I583" s="56" t="n">
        <v>3.798</v>
      </c>
      <c r="J583" s="56" t="n">
        <v>3.118</v>
      </c>
      <c r="K583" s="56" t="n">
        <v>78.66</v>
      </c>
      <c r="L583" s="56" t="n">
        <v>230.97</v>
      </c>
      <c r="M583" s="56" t="n">
        <v>365</v>
      </c>
      <c r="N583" s="56" t="s">
        <v>15548</v>
      </c>
      <c r="O583" s="56" t="s">
        <v>78</v>
      </c>
      <c r="P583" s="56" t="s">
        <v>1763</v>
      </c>
      <c r="Q583" s="56" t="s">
        <v>10061</v>
      </c>
      <c r="R583" s="55" t="n">
        <f aca="false">IF(K583=0,0,ROUND((K583-L583)/K583*100,2))</f>
        <v>-193.63</v>
      </c>
      <c r="S583" s="55" t="n">
        <f aca="false">H583*K583</f>
        <v>3775.68</v>
      </c>
    </row>
    <row r="584" customFormat="false" ht="15" hidden="false" customHeight="true" outlineLevel="0" collapsed="false">
      <c r="A584" s="52" t="s">
        <v>9887</v>
      </c>
      <c r="B584" s="52" t="s">
        <v>16452</v>
      </c>
      <c r="C584" s="52" t="s">
        <v>15672</v>
      </c>
      <c r="D584" s="52" t="s">
        <v>15664</v>
      </c>
      <c r="E584" s="52" t="s">
        <v>73</v>
      </c>
      <c r="F584" s="52" t="s">
        <v>15825</v>
      </c>
      <c r="G584" s="52" t="s">
        <v>15641</v>
      </c>
      <c r="H584" s="52" t="n">
        <v>24</v>
      </c>
      <c r="I584" s="52" t="n">
        <v>0.715</v>
      </c>
      <c r="J584" s="52" t="n">
        <v>1.622</v>
      </c>
      <c r="K584" s="52" t="n">
        <v>790.44</v>
      </c>
      <c r="L584" s="52" t="n">
        <v>33.37</v>
      </c>
      <c r="M584" s="52" t="n">
        <v>730</v>
      </c>
      <c r="N584" s="52" t="s">
        <v>15620</v>
      </c>
      <c r="O584" s="52" t="s">
        <v>79</v>
      </c>
      <c r="P584" s="52" t="s">
        <v>4977</v>
      </c>
      <c r="Q584" s="52" t="s">
        <v>10061</v>
      </c>
      <c r="R584" s="55" t="n">
        <f aca="false">IF(K584=0,0,ROUND((K584-L584)/K584*100,2))</f>
        <v>95.78</v>
      </c>
      <c r="S584" s="55" t="n">
        <f aca="false">H584*K584</f>
        <v>18970.56</v>
      </c>
    </row>
    <row r="585" customFormat="false" ht="15" hidden="false" customHeight="true" outlineLevel="0" collapsed="false">
      <c r="A585" s="56" t="s">
        <v>5905</v>
      </c>
      <c r="B585" s="56" t="s">
        <v>16453</v>
      </c>
      <c r="C585" s="56" t="s">
        <v>15818</v>
      </c>
      <c r="D585" s="56" t="s">
        <v>15657</v>
      </c>
      <c r="E585" s="56" t="s">
        <v>71</v>
      </c>
      <c r="F585" s="56" t="s">
        <v>15775</v>
      </c>
      <c r="G585" s="56" t="s">
        <v>15619</v>
      </c>
      <c r="H585" s="56" t="n">
        <v>6</v>
      </c>
      <c r="I585" s="56" t="n">
        <v>4.538</v>
      </c>
      <c r="J585" s="56" t="n">
        <v>3.342</v>
      </c>
      <c r="K585" s="56" t="n">
        <v>263.12</v>
      </c>
      <c r="L585" s="56" t="n">
        <v>415.54</v>
      </c>
      <c r="M585" s="56" t="n">
        <v>180</v>
      </c>
      <c r="N585" s="56" t="s">
        <v>15620</v>
      </c>
      <c r="O585" s="56" t="s">
        <v>79</v>
      </c>
      <c r="P585" s="56" t="s">
        <v>5027</v>
      </c>
      <c r="Q585" s="56" t="s">
        <v>10061</v>
      </c>
      <c r="R585" s="55" t="n">
        <f aca="false">IF(K585=0,0,ROUND((K585-L585)/K585*100,2))</f>
        <v>-57.93</v>
      </c>
      <c r="S585" s="55" t="n">
        <f aca="false">H585*K585</f>
        <v>1578.72</v>
      </c>
    </row>
    <row r="586" customFormat="false" ht="15" hidden="false" customHeight="true" outlineLevel="0" collapsed="false">
      <c r="A586" s="52" t="s">
        <v>693</v>
      </c>
      <c r="B586" s="52" t="s">
        <v>16454</v>
      </c>
      <c r="C586" s="52" t="s">
        <v>15767</v>
      </c>
      <c r="D586" s="52" t="s">
        <v>15623</v>
      </c>
      <c r="E586" s="52" t="s">
        <v>69</v>
      </c>
      <c r="F586" s="52" t="s">
        <v>15644</v>
      </c>
      <c r="G586" s="52" t="s">
        <v>15625</v>
      </c>
      <c r="H586" s="52" t="n">
        <v>48</v>
      </c>
      <c r="I586" s="52" t="n">
        <v>0.396</v>
      </c>
      <c r="J586" s="52" t="n">
        <v>1.003</v>
      </c>
      <c r="K586" s="52" t="n">
        <v>641.05</v>
      </c>
      <c r="L586" s="52" t="n">
        <v>93.5</v>
      </c>
      <c r="M586" s="52" t="n">
        <v>180</v>
      </c>
      <c r="N586" s="52" t="s">
        <v>15548</v>
      </c>
      <c r="O586" s="52" t="s">
        <v>78</v>
      </c>
      <c r="P586" s="52" t="s">
        <v>2039</v>
      </c>
      <c r="Q586" s="52" t="s">
        <v>10061</v>
      </c>
      <c r="R586" s="55" t="n">
        <f aca="false">IF(K586=0,0,ROUND((K586-L586)/K586*100,2))</f>
        <v>85.41</v>
      </c>
      <c r="S586" s="55" t="n">
        <f aca="false">H586*K586</f>
        <v>30770.4</v>
      </c>
    </row>
    <row r="587" customFormat="false" ht="15" hidden="false" customHeight="true" outlineLevel="0" collapsed="false">
      <c r="A587" s="56" t="s">
        <v>4563</v>
      </c>
      <c r="B587" s="56" t="s">
        <v>16455</v>
      </c>
      <c r="C587" s="56" t="s">
        <v>16307</v>
      </c>
      <c r="D587" s="56" t="s">
        <v>15617</v>
      </c>
      <c r="E587" s="56" t="s">
        <v>70</v>
      </c>
      <c r="F587" s="56" t="s">
        <v>15691</v>
      </c>
      <c r="G587" s="56" t="s">
        <v>15641</v>
      </c>
      <c r="H587" s="56" t="n">
        <v>12</v>
      </c>
      <c r="I587" s="56" t="n">
        <v>3.622</v>
      </c>
      <c r="J587" s="56" t="n">
        <v>1.262</v>
      </c>
      <c r="K587" s="56" t="n">
        <v>192.73</v>
      </c>
      <c r="L587" s="56" t="n">
        <v>156.89</v>
      </c>
      <c r="M587" s="56" t="n">
        <v>365</v>
      </c>
      <c r="N587" s="56" t="s">
        <v>15620</v>
      </c>
      <c r="O587" s="56" t="s">
        <v>79</v>
      </c>
      <c r="P587" s="56" t="s">
        <v>3043</v>
      </c>
      <c r="Q587" s="56" t="s">
        <v>10061</v>
      </c>
      <c r="R587" s="55" t="n">
        <f aca="false">IF(K587=0,0,ROUND((K587-L587)/K587*100,2))</f>
        <v>18.6</v>
      </c>
      <c r="S587" s="55" t="n">
        <f aca="false">H587*K587</f>
        <v>2312.76</v>
      </c>
    </row>
    <row r="588" customFormat="false" ht="15" hidden="false" customHeight="true" outlineLevel="0" collapsed="false">
      <c r="A588" s="52" t="s">
        <v>4805</v>
      </c>
      <c r="B588" s="52" t="s">
        <v>16456</v>
      </c>
      <c r="C588" s="52" t="s">
        <v>15763</v>
      </c>
      <c r="D588" s="52" t="s">
        <v>15632</v>
      </c>
      <c r="E588" s="52" t="s">
        <v>70</v>
      </c>
      <c r="F588" s="52" t="s">
        <v>15691</v>
      </c>
      <c r="G588" s="52" t="s">
        <v>15641</v>
      </c>
      <c r="H588" s="52" t="n">
        <v>12</v>
      </c>
      <c r="I588" s="52" t="n">
        <v>2.38</v>
      </c>
      <c r="J588" s="52" t="n">
        <v>2.142</v>
      </c>
      <c r="K588" s="52" t="n">
        <v>616.6</v>
      </c>
      <c r="L588" s="52" t="n">
        <v>265.72</v>
      </c>
      <c r="M588" s="52" t="n">
        <v>180</v>
      </c>
      <c r="N588" s="52" t="s">
        <v>15637</v>
      </c>
      <c r="O588" s="52" t="s">
        <v>78</v>
      </c>
      <c r="P588" s="52" t="s">
        <v>1190</v>
      </c>
      <c r="Q588" s="52" t="s">
        <v>10066</v>
      </c>
      <c r="R588" s="55" t="n">
        <f aca="false">IF(K588=0,0,ROUND((K588-L588)/K588*100,2))</f>
        <v>56.91</v>
      </c>
      <c r="S588" s="55" t="n">
        <f aca="false">H588*K588</f>
        <v>7399.2</v>
      </c>
    </row>
    <row r="589" customFormat="false" ht="15" hidden="false" customHeight="true" outlineLevel="0" collapsed="false">
      <c r="A589" s="56" t="s">
        <v>1055</v>
      </c>
      <c r="B589" s="56" t="s">
        <v>16457</v>
      </c>
      <c r="C589" s="56" t="s">
        <v>15789</v>
      </c>
      <c r="D589" s="56" t="s">
        <v>15612</v>
      </c>
      <c r="E589" s="56" t="s">
        <v>67</v>
      </c>
      <c r="F589" s="56" t="s">
        <v>15629</v>
      </c>
      <c r="G589" s="56" t="s">
        <v>15619</v>
      </c>
      <c r="H589" s="56" t="n">
        <v>12</v>
      </c>
      <c r="I589" s="56" t="n">
        <v>1.324</v>
      </c>
      <c r="J589" s="56" t="n">
        <v>2.345</v>
      </c>
      <c r="K589" s="56" t="n">
        <v>464.08</v>
      </c>
      <c r="L589" s="56" t="n">
        <v>231.34</v>
      </c>
      <c r="M589" s="56" t="n">
        <v>730</v>
      </c>
      <c r="N589" s="56" t="s">
        <v>15548</v>
      </c>
      <c r="O589" s="56" t="s">
        <v>79</v>
      </c>
      <c r="P589" s="56" t="s">
        <v>1953</v>
      </c>
      <c r="Q589" s="56" t="s">
        <v>10066</v>
      </c>
      <c r="R589" s="55" t="n">
        <f aca="false">IF(K589=0,0,ROUND((K589-L589)/K589*100,2))</f>
        <v>50.15</v>
      </c>
      <c r="S589" s="55" t="n">
        <f aca="false">H589*K589</f>
        <v>5568.96</v>
      </c>
    </row>
    <row r="590" customFormat="false" ht="15" hidden="false" customHeight="true" outlineLevel="0" collapsed="false">
      <c r="A590" s="52" t="s">
        <v>1240</v>
      </c>
      <c r="B590" s="52" t="s">
        <v>16458</v>
      </c>
      <c r="C590" s="52" t="s">
        <v>16128</v>
      </c>
      <c r="D590" s="52" t="s">
        <v>15617</v>
      </c>
      <c r="E590" s="52" t="s">
        <v>65</v>
      </c>
      <c r="F590" s="52" t="s">
        <v>15654</v>
      </c>
      <c r="G590" s="52" t="s">
        <v>15625</v>
      </c>
      <c r="H590" s="52" t="n">
        <v>24</v>
      </c>
      <c r="I590" s="52" t="n">
        <v>2.483</v>
      </c>
      <c r="J590" s="52" t="n">
        <v>4.632</v>
      </c>
      <c r="K590" s="52" t="n">
        <v>940.54</v>
      </c>
      <c r="L590" s="52" t="n">
        <v>582.59</v>
      </c>
      <c r="M590" s="52" t="n">
        <v>365</v>
      </c>
      <c r="N590" s="52" t="s">
        <v>15637</v>
      </c>
      <c r="O590" s="52" t="s">
        <v>79</v>
      </c>
      <c r="P590" s="52" t="s">
        <v>2213</v>
      </c>
      <c r="Q590" s="52" t="s">
        <v>10061</v>
      </c>
      <c r="R590" s="55" t="n">
        <f aca="false">IF(K590=0,0,ROUND((K590-L590)/K590*100,2))</f>
        <v>38.06</v>
      </c>
      <c r="S590" s="55" t="n">
        <f aca="false">H590*K590</f>
        <v>22572.96</v>
      </c>
    </row>
    <row r="591" customFormat="false" ht="15" hidden="false" customHeight="true" outlineLevel="0" collapsed="false">
      <c r="A591" s="56" t="s">
        <v>3532</v>
      </c>
      <c r="B591" s="56" t="s">
        <v>16459</v>
      </c>
      <c r="C591" s="56" t="s">
        <v>15815</v>
      </c>
      <c r="D591" s="56" t="s">
        <v>15675</v>
      </c>
      <c r="E591" s="56" t="s">
        <v>72</v>
      </c>
      <c r="F591" s="56" t="s">
        <v>15618</v>
      </c>
      <c r="G591" s="56" t="s">
        <v>15641</v>
      </c>
      <c r="H591" s="56" t="n">
        <v>12</v>
      </c>
      <c r="I591" s="56" t="n">
        <v>1.011</v>
      </c>
      <c r="J591" s="56" t="n">
        <v>2.21</v>
      </c>
      <c r="K591" s="56" t="n">
        <v>269.9</v>
      </c>
      <c r="L591" s="56" t="n">
        <v>548.72</v>
      </c>
      <c r="M591" s="56" t="n">
        <v>365</v>
      </c>
      <c r="N591" s="56" t="s">
        <v>15620</v>
      </c>
      <c r="O591" s="56" t="s">
        <v>80</v>
      </c>
      <c r="P591" s="56" t="s">
        <v>663</v>
      </c>
      <c r="Q591" s="56" t="s">
        <v>10061</v>
      </c>
      <c r="R591" s="55" t="n">
        <f aca="false">IF(K591=0,0,ROUND((K591-L591)/K591*100,2))</f>
        <v>-103.3</v>
      </c>
      <c r="S591" s="55" t="n">
        <f aca="false">H591*K591</f>
        <v>3238.8</v>
      </c>
    </row>
    <row r="592" customFormat="false" ht="15" hidden="false" customHeight="true" outlineLevel="0" collapsed="false">
      <c r="A592" s="52" t="s">
        <v>892</v>
      </c>
      <c r="B592" s="52" t="s">
        <v>16460</v>
      </c>
      <c r="C592" s="52" t="s">
        <v>16061</v>
      </c>
      <c r="D592" s="52" t="s">
        <v>15664</v>
      </c>
      <c r="E592" s="52" t="s">
        <v>63</v>
      </c>
      <c r="F592" s="52" t="s">
        <v>15683</v>
      </c>
      <c r="G592" s="52" t="s">
        <v>15619</v>
      </c>
      <c r="H592" s="52" t="n">
        <v>48</v>
      </c>
      <c r="I592" s="52" t="n">
        <v>0.221</v>
      </c>
      <c r="J592" s="52" t="n">
        <v>4.075</v>
      </c>
      <c r="K592" s="52" t="n">
        <v>637.7</v>
      </c>
      <c r="L592" s="52" t="n">
        <v>409.09</v>
      </c>
      <c r="M592" s="52" t="n">
        <v>180</v>
      </c>
      <c r="N592" s="52" t="s">
        <v>15637</v>
      </c>
      <c r="O592" s="52" t="s">
        <v>80</v>
      </c>
      <c r="P592" s="52" t="s">
        <v>3188</v>
      </c>
      <c r="Q592" s="52" t="s">
        <v>10061</v>
      </c>
      <c r="R592" s="55" t="n">
        <f aca="false">IF(K592=0,0,ROUND((K592-L592)/K592*100,2))</f>
        <v>35.85</v>
      </c>
      <c r="S592" s="55" t="n">
        <f aca="false">H592*K592</f>
        <v>30609.6</v>
      </c>
    </row>
    <row r="593" customFormat="false" ht="15" hidden="false" customHeight="true" outlineLevel="0" collapsed="false">
      <c r="A593" s="56" t="s">
        <v>2533</v>
      </c>
      <c r="B593" s="56" t="s">
        <v>16461</v>
      </c>
      <c r="C593" s="56" t="s">
        <v>16037</v>
      </c>
      <c r="D593" s="56" t="s">
        <v>15660</v>
      </c>
      <c r="E593" s="56" t="s">
        <v>73</v>
      </c>
      <c r="F593" s="56" t="s">
        <v>15624</v>
      </c>
      <c r="G593" s="56" t="s">
        <v>15619</v>
      </c>
      <c r="H593" s="56" t="n">
        <v>6</v>
      </c>
      <c r="I593" s="56" t="n">
        <v>3.866</v>
      </c>
      <c r="J593" s="56" t="n">
        <v>3.24</v>
      </c>
      <c r="K593" s="56" t="n">
        <v>917.63</v>
      </c>
      <c r="L593" s="56" t="n">
        <v>244.62</v>
      </c>
      <c r="M593" s="56" t="n">
        <v>90</v>
      </c>
      <c r="N593" s="56" t="s">
        <v>15620</v>
      </c>
      <c r="O593" s="56" t="s">
        <v>78</v>
      </c>
      <c r="P593" s="56" t="s">
        <v>2236</v>
      </c>
      <c r="Q593" s="56" t="s">
        <v>10061</v>
      </c>
      <c r="R593" s="55" t="n">
        <f aca="false">IF(K593=0,0,ROUND((K593-L593)/K593*100,2))</f>
        <v>73.34</v>
      </c>
      <c r="S593" s="55" t="n">
        <f aca="false">H593*K593</f>
        <v>5505.78</v>
      </c>
    </row>
    <row r="594" customFormat="false" ht="15" hidden="false" customHeight="true" outlineLevel="0" collapsed="false">
      <c r="A594" s="52" t="s">
        <v>2377</v>
      </c>
      <c r="B594" s="52" t="s">
        <v>16462</v>
      </c>
      <c r="C594" s="52" t="s">
        <v>15892</v>
      </c>
      <c r="D594" s="52" t="s">
        <v>15675</v>
      </c>
      <c r="E594" s="52" t="s">
        <v>67</v>
      </c>
      <c r="F594" s="52" t="s">
        <v>15629</v>
      </c>
      <c r="G594" s="52" t="s">
        <v>15614</v>
      </c>
      <c r="H594" s="52" t="n">
        <v>48</v>
      </c>
      <c r="I594" s="52" t="n">
        <v>2.951</v>
      </c>
      <c r="J594" s="52" t="n">
        <v>3.683</v>
      </c>
      <c r="K594" s="52" t="n">
        <v>756.66</v>
      </c>
      <c r="L594" s="52" t="n">
        <v>555.35</v>
      </c>
      <c r="M594" s="52" t="n">
        <v>90</v>
      </c>
      <c r="N594" s="52" t="s">
        <v>15548</v>
      </c>
      <c r="O594" s="52" t="s">
        <v>80</v>
      </c>
      <c r="P594" s="52" t="s">
        <v>1294</v>
      </c>
      <c r="Q594" s="52" t="s">
        <v>10061</v>
      </c>
      <c r="R594" s="55" t="n">
        <f aca="false">IF(K594=0,0,ROUND((K594-L594)/K594*100,2))</f>
        <v>26.61</v>
      </c>
      <c r="S594" s="55" t="n">
        <f aca="false">H594*K594</f>
        <v>36319.68</v>
      </c>
    </row>
    <row r="595" customFormat="false" ht="15" hidden="false" customHeight="true" outlineLevel="0" collapsed="false">
      <c r="A595" s="56" t="s">
        <v>2170</v>
      </c>
      <c r="B595" s="56" t="s">
        <v>16463</v>
      </c>
      <c r="C595" s="56" t="s">
        <v>16057</v>
      </c>
      <c r="D595" s="56" t="s">
        <v>15660</v>
      </c>
      <c r="E595" s="56" t="s">
        <v>73</v>
      </c>
      <c r="F595" s="56" t="s">
        <v>15825</v>
      </c>
      <c r="G595" s="56" t="s">
        <v>15641</v>
      </c>
      <c r="H595" s="56" t="n">
        <v>24</v>
      </c>
      <c r="I595" s="56" t="n">
        <v>0.082</v>
      </c>
      <c r="J595" s="56" t="n">
        <v>0.884</v>
      </c>
      <c r="K595" s="56" t="n">
        <v>501.4</v>
      </c>
      <c r="L595" s="56" t="n">
        <v>67.15</v>
      </c>
      <c r="M595" s="56" t="n">
        <v>730</v>
      </c>
      <c r="N595" s="56" t="s">
        <v>15620</v>
      </c>
      <c r="O595" s="56" t="s">
        <v>79</v>
      </c>
      <c r="P595" s="56" t="s">
        <v>2397</v>
      </c>
      <c r="Q595" s="56" t="s">
        <v>10066</v>
      </c>
      <c r="R595" s="55" t="n">
        <f aca="false">IF(K595=0,0,ROUND((K595-L595)/K595*100,2))</f>
        <v>86.61</v>
      </c>
      <c r="S595" s="55" t="n">
        <f aca="false">H595*K595</f>
        <v>12033.6</v>
      </c>
    </row>
    <row r="596" customFormat="false" ht="15" hidden="false" customHeight="true" outlineLevel="0" collapsed="false">
      <c r="A596" s="52" t="s">
        <v>8638</v>
      </c>
      <c r="B596" s="52" t="s">
        <v>16464</v>
      </c>
      <c r="C596" s="52" t="s">
        <v>15685</v>
      </c>
      <c r="D596" s="52" t="s">
        <v>15623</v>
      </c>
      <c r="E596" s="52" t="s">
        <v>65</v>
      </c>
      <c r="F596" s="52" t="s">
        <v>15813</v>
      </c>
      <c r="G596" s="52" t="s">
        <v>15619</v>
      </c>
      <c r="H596" s="52" t="n">
        <v>12</v>
      </c>
      <c r="I596" s="52" t="n">
        <v>1.03</v>
      </c>
      <c r="J596" s="52" t="n">
        <v>0.951</v>
      </c>
      <c r="K596" s="52" t="n">
        <v>948.57</v>
      </c>
      <c r="L596" s="52" t="n">
        <v>275.89</v>
      </c>
      <c r="M596" s="52" t="n">
        <v>180</v>
      </c>
      <c r="N596" s="52" t="s">
        <v>15548</v>
      </c>
      <c r="O596" s="52" t="s">
        <v>78</v>
      </c>
      <c r="P596" s="52" t="s">
        <v>3236</v>
      </c>
      <c r="Q596" s="52" t="s">
        <v>10061</v>
      </c>
      <c r="R596" s="55" t="n">
        <f aca="false">IF(K596=0,0,ROUND((K596-L596)/K596*100,2))</f>
        <v>70.92</v>
      </c>
      <c r="S596" s="55" t="n">
        <f aca="false">H596*K596</f>
        <v>11382.84</v>
      </c>
    </row>
    <row r="597" customFormat="false" ht="15" hidden="false" customHeight="true" outlineLevel="0" collapsed="false">
      <c r="A597" s="56" t="s">
        <v>7538</v>
      </c>
      <c r="B597" s="56" t="s">
        <v>16465</v>
      </c>
      <c r="C597" s="56" t="s">
        <v>16307</v>
      </c>
      <c r="D597" s="56" t="s">
        <v>15617</v>
      </c>
      <c r="E597" s="56" t="s">
        <v>67</v>
      </c>
      <c r="F597" s="56" t="s">
        <v>15629</v>
      </c>
      <c r="G597" s="56" t="s">
        <v>15641</v>
      </c>
      <c r="H597" s="56" t="n">
        <v>6</v>
      </c>
      <c r="I597" s="56" t="n">
        <v>4.348</v>
      </c>
      <c r="J597" s="56" t="n">
        <v>0.872</v>
      </c>
      <c r="K597" s="56" t="n">
        <v>306.97</v>
      </c>
      <c r="L597" s="56" t="n">
        <v>232.86</v>
      </c>
      <c r="M597" s="56" t="n">
        <v>365</v>
      </c>
      <c r="N597" s="56" t="s">
        <v>15548</v>
      </c>
      <c r="O597" s="56" t="s">
        <v>79</v>
      </c>
      <c r="P597" s="56" t="s">
        <v>3603</v>
      </c>
      <c r="Q597" s="56" t="s">
        <v>10061</v>
      </c>
      <c r="R597" s="55" t="n">
        <f aca="false">IF(K597=0,0,ROUND((K597-L597)/K597*100,2))</f>
        <v>24.14</v>
      </c>
      <c r="S597" s="55" t="n">
        <f aca="false">H597*K597</f>
        <v>1841.82</v>
      </c>
    </row>
    <row r="598" customFormat="false" ht="15" hidden="false" customHeight="true" outlineLevel="0" collapsed="false">
      <c r="A598" s="52" t="s">
        <v>2441</v>
      </c>
      <c r="B598" s="52" t="s">
        <v>16466</v>
      </c>
      <c r="C598" s="52" t="s">
        <v>15702</v>
      </c>
      <c r="D598" s="52" t="s">
        <v>15632</v>
      </c>
      <c r="E598" s="52" t="s">
        <v>69</v>
      </c>
      <c r="F598" s="52" t="s">
        <v>15644</v>
      </c>
      <c r="G598" s="52" t="s">
        <v>15625</v>
      </c>
      <c r="H598" s="52" t="n">
        <v>6</v>
      </c>
      <c r="I598" s="52" t="n">
        <v>1.367</v>
      </c>
      <c r="J598" s="52" t="n">
        <v>4.778</v>
      </c>
      <c r="K598" s="52" t="n">
        <v>671.35</v>
      </c>
      <c r="L598" s="52" t="n">
        <v>475.63</v>
      </c>
      <c r="M598" s="52" t="n">
        <v>90</v>
      </c>
      <c r="N598" s="52" t="s">
        <v>15548</v>
      </c>
      <c r="O598" s="52" t="s">
        <v>78</v>
      </c>
      <c r="P598" s="52" t="s">
        <v>1535</v>
      </c>
      <c r="Q598" s="52" t="s">
        <v>10061</v>
      </c>
      <c r="R598" s="55" t="n">
        <f aca="false">IF(K598=0,0,ROUND((K598-L598)/K598*100,2))</f>
        <v>29.15</v>
      </c>
      <c r="S598" s="55" t="n">
        <f aca="false">H598*K598</f>
        <v>4028.1</v>
      </c>
    </row>
    <row r="599" customFormat="false" ht="15" hidden="false" customHeight="true" outlineLevel="0" collapsed="false">
      <c r="A599" s="56" t="s">
        <v>875</v>
      </c>
      <c r="B599" s="56" t="s">
        <v>16467</v>
      </c>
      <c r="C599" s="56" t="s">
        <v>15962</v>
      </c>
      <c r="D599" s="56" t="s">
        <v>15675</v>
      </c>
      <c r="E599" s="56" t="s">
        <v>67</v>
      </c>
      <c r="F599" s="56" t="s">
        <v>15694</v>
      </c>
      <c r="G599" s="56" t="s">
        <v>15641</v>
      </c>
      <c r="H599" s="56" t="n">
        <v>48</v>
      </c>
      <c r="I599" s="56" t="n">
        <v>1.716</v>
      </c>
      <c r="J599" s="56" t="n">
        <v>3.425</v>
      </c>
      <c r="K599" s="56" t="n">
        <v>355.87</v>
      </c>
      <c r="L599" s="56" t="n">
        <v>195.98</v>
      </c>
      <c r="M599" s="56" t="n">
        <v>180</v>
      </c>
      <c r="N599" s="56" t="s">
        <v>15637</v>
      </c>
      <c r="O599" s="56" t="s">
        <v>80</v>
      </c>
      <c r="P599" s="56" t="s">
        <v>1254</v>
      </c>
      <c r="Q599" s="56" t="s">
        <v>10066</v>
      </c>
      <c r="R599" s="55" t="n">
        <f aca="false">IF(K599=0,0,ROUND((K599-L599)/K599*100,2))</f>
        <v>44.93</v>
      </c>
      <c r="S599" s="55" t="n">
        <f aca="false">H599*K599</f>
        <v>17081.76</v>
      </c>
    </row>
    <row r="600" customFormat="false" ht="15" hidden="false" customHeight="true" outlineLevel="0" collapsed="false">
      <c r="A600" s="52" t="s">
        <v>6277</v>
      </c>
      <c r="B600" s="52" t="s">
        <v>16468</v>
      </c>
      <c r="C600" s="52" t="s">
        <v>15728</v>
      </c>
      <c r="D600" s="52" t="s">
        <v>15640</v>
      </c>
      <c r="E600" s="52" t="s">
        <v>72</v>
      </c>
      <c r="F600" s="52" t="s">
        <v>15613</v>
      </c>
      <c r="G600" s="52" t="s">
        <v>15614</v>
      </c>
      <c r="H600" s="52" t="n">
        <v>6</v>
      </c>
      <c r="I600" s="52" t="n">
        <v>2.312</v>
      </c>
      <c r="J600" s="52" t="n">
        <v>3.507</v>
      </c>
      <c r="K600" s="52" t="n">
        <v>729.99</v>
      </c>
      <c r="L600" s="52" t="n">
        <v>533.9</v>
      </c>
      <c r="M600" s="52" t="n">
        <v>180</v>
      </c>
      <c r="N600" s="52" t="s">
        <v>15548</v>
      </c>
      <c r="O600" s="52" t="s">
        <v>80</v>
      </c>
      <c r="P600" s="52" t="s">
        <v>2329</v>
      </c>
      <c r="Q600" s="52" t="s">
        <v>10061</v>
      </c>
      <c r="R600" s="55" t="n">
        <f aca="false">IF(K600=0,0,ROUND((K600-L600)/K600*100,2))</f>
        <v>26.86</v>
      </c>
      <c r="S600" s="55" t="n">
        <f aca="false">H600*K600</f>
        <v>4379.94</v>
      </c>
    </row>
    <row r="601" customFormat="false" ht="15" hidden="false" customHeight="true" outlineLevel="0" collapsed="false">
      <c r="A601" s="56" t="s">
        <v>2392</v>
      </c>
      <c r="B601" s="56" t="s">
        <v>16469</v>
      </c>
      <c r="C601" s="56" t="s">
        <v>15666</v>
      </c>
      <c r="D601" s="56" t="s">
        <v>15617</v>
      </c>
      <c r="E601" s="56" t="s">
        <v>71</v>
      </c>
      <c r="F601" s="56" t="s">
        <v>15775</v>
      </c>
      <c r="G601" s="56" t="s">
        <v>15641</v>
      </c>
      <c r="H601" s="56" t="n">
        <v>48</v>
      </c>
      <c r="I601" s="56" t="n">
        <v>3.318</v>
      </c>
      <c r="J601" s="56" t="n">
        <v>0.065</v>
      </c>
      <c r="K601" s="56" t="n">
        <v>644.67</v>
      </c>
      <c r="L601" s="56" t="n">
        <v>565.74</v>
      </c>
      <c r="M601" s="56" t="n">
        <v>365</v>
      </c>
      <c r="N601" s="56" t="s">
        <v>15548</v>
      </c>
      <c r="O601" s="56" t="s">
        <v>80</v>
      </c>
      <c r="P601" s="56" t="s">
        <v>1741</v>
      </c>
      <c r="Q601" s="56" t="s">
        <v>10061</v>
      </c>
      <c r="R601" s="55" t="n">
        <f aca="false">IF(K601=0,0,ROUND((K601-L601)/K601*100,2))</f>
        <v>12.24</v>
      </c>
      <c r="S601" s="55" t="n">
        <f aca="false">H601*K601</f>
        <v>30944.16</v>
      </c>
    </row>
    <row r="602" customFormat="false" ht="15" hidden="false" customHeight="true" outlineLevel="0" collapsed="false">
      <c r="A602" s="52" t="s">
        <v>8612</v>
      </c>
      <c r="B602" s="52" t="s">
        <v>16470</v>
      </c>
      <c r="C602" s="52" t="s">
        <v>15818</v>
      </c>
      <c r="D602" s="52" t="s">
        <v>15657</v>
      </c>
      <c r="E602" s="52" t="s">
        <v>69</v>
      </c>
      <c r="F602" s="52" t="s">
        <v>15712</v>
      </c>
      <c r="G602" s="52" t="s">
        <v>15641</v>
      </c>
      <c r="H602" s="52" t="n">
        <v>6</v>
      </c>
      <c r="I602" s="52" t="n">
        <v>1.774</v>
      </c>
      <c r="J602" s="52" t="n">
        <v>4.698</v>
      </c>
      <c r="K602" s="52" t="n">
        <v>941.71</v>
      </c>
      <c r="L602" s="52" t="n">
        <v>290.91</v>
      </c>
      <c r="M602" s="52" t="n">
        <v>90</v>
      </c>
      <c r="N602" s="52" t="s">
        <v>15620</v>
      </c>
      <c r="O602" s="52" t="s">
        <v>79</v>
      </c>
      <c r="P602" s="52" t="s">
        <v>743</v>
      </c>
      <c r="Q602" s="52" t="s">
        <v>10061</v>
      </c>
      <c r="R602" s="55" t="n">
        <f aca="false">IF(K602=0,0,ROUND((K602-L602)/K602*100,2))</f>
        <v>69.11</v>
      </c>
      <c r="S602" s="55" t="n">
        <f aca="false">H602*K602</f>
        <v>5650.26</v>
      </c>
    </row>
    <row r="603" customFormat="false" ht="15" hidden="false" customHeight="true" outlineLevel="0" collapsed="false">
      <c r="A603" s="56" t="s">
        <v>6310</v>
      </c>
      <c r="B603" s="56" t="s">
        <v>16471</v>
      </c>
      <c r="C603" s="56" t="s">
        <v>16288</v>
      </c>
      <c r="D603" s="56" t="s">
        <v>15623</v>
      </c>
      <c r="E603" s="56" t="s">
        <v>72</v>
      </c>
      <c r="F603" s="56" t="s">
        <v>15613</v>
      </c>
      <c r="G603" s="56" t="s">
        <v>15641</v>
      </c>
      <c r="H603" s="56" t="n">
        <v>24</v>
      </c>
      <c r="I603" s="56" t="n">
        <v>4.17</v>
      </c>
      <c r="J603" s="56" t="n">
        <v>4.982</v>
      </c>
      <c r="K603" s="56" t="n">
        <v>986.49</v>
      </c>
      <c r="L603" s="56" t="n">
        <v>285.41</v>
      </c>
      <c r="M603" s="56" t="n">
        <v>730</v>
      </c>
      <c r="N603" s="56" t="s">
        <v>15548</v>
      </c>
      <c r="O603" s="56" t="s">
        <v>79</v>
      </c>
      <c r="P603" s="56" t="s">
        <v>1532</v>
      </c>
      <c r="Q603" s="56" t="s">
        <v>10061</v>
      </c>
      <c r="R603" s="55" t="n">
        <f aca="false">IF(K603=0,0,ROUND((K603-L603)/K603*100,2))</f>
        <v>71.07</v>
      </c>
      <c r="S603" s="55" t="n">
        <f aca="false">H603*K603</f>
        <v>23675.76</v>
      </c>
    </row>
    <row r="604" customFormat="false" ht="15" hidden="false" customHeight="true" outlineLevel="0" collapsed="false">
      <c r="A604" s="52" t="s">
        <v>13815</v>
      </c>
      <c r="B604" s="52" t="s">
        <v>16472</v>
      </c>
      <c r="C604" s="52" t="s">
        <v>15700</v>
      </c>
      <c r="D604" s="52" t="s">
        <v>15617</v>
      </c>
      <c r="E604" s="52" t="s">
        <v>65</v>
      </c>
      <c r="F604" s="52" t="s">
        <v>15654</v>
      </c>
      <c r="G604" s="52" t="s">
        <v>15625</v>
      </c>
      <c r="H604" s="52" t="n">
        <v>48</v>
      </c>
      <c r="I604" s="52" t="n">
        <v>4.967</v>
      </c>
      <c r="J604" s="52" t="n">
        <v>0.195</v>
      </c>
      <c r="K604" s="52" t="n">
        <v>929.49</v>
      </c>
      <c r="L604" s="52" t="n">
        <v>202.64</v>
      </c>
      <c r="M604" s="52" t="n">
        <v>730</v>
      </c>
      <c r="N604" s="52" t="s">
        <v>15637</v>
      </c>
      <c r="O604" s="52" t="s">
        <v>78</v>
      </c>
      <c r="P604" s="52" t="s">
        <v>7794</v>
      </c>
      <c r="Q604" s="52" t="s">
        <v>10066</v>
      </c>
      <c r="R604" s="55" t="n">
        <f aca="false">IF(K604=0,0,ROUND((K604-L604)/K604*100,2))</f>
        <v>78.2</v>
      </c>
      <c r="S604" s="55" t="n">
        <f aca="false">H604*K604</f>
        <v>44615.52</v>
      </c>
    </row>
    <row r="605" customFormat="false" ht="15" hidden="false" customHeight="true" outlineLevel="0" collapsed="false">
      <c r="A605" s="56" t="s">
        <v>3867</v>
      </c>
      <c r="B605" s="56" t="s">
        <v>16473</v>
      </c>
      <c r="C605" s="56" t="s">
        <v>16256</v>
      </c>
      <c r="D605" s="56" t="s">
        <v>15612</v>
      </c>
      <c r="E605" s="56" t="s">
        <v>65</v>
      </c>
      <c r="F605" s="56" t="s">
        <v>15654</v>
      </c>
      <c r="G605" s="56" t="s">
        <v>15641</v>
      </c>
      <c r="H605" s="56" t="n">
        <v>24</v>
      </c>
      <c r="I605" s="56" t="n">
        <v>4.366</v>
      </c>
      <c r="J605" s="56" t="n">
        <v>4.662</v>
      </c>
      <c r="K605" s="56" t="n">
        <v>770.24</v>
      </c>
      <c r="L605" s="56" t="n">
        <v>364.4</v>
      </c>
      <c r="M605" s="56" t="n">
        <v>365</v>
      </c>
      <c r="N605" s="56" t="s">
        <v>15637</v>
      </c>
      <c r="O605" s="56" t="s">
        <v>80</v>
      </c>
      <c r="P605" s="56" t="s">
        <v>1190</v>
      </c>
      <c r="Q605" s="56" t="s">
        <v>10066</v>
      </c>
      <c r="R605" s="55" t="n">
        <f aca="false">IF(K605=0,0,ROUND((K605-L605)/K605*100,2))</f>
        <v>52.69</v>
      </c>
      <c r="S605" s="55" t="n">
        <f aca="false">H605*K605</f>
        <v>18485.76</v>
      </c>
    </row>
    <row r="606" customFormat="false" ht="15" hidden="false" customHeight="true" outlineLevel="0" collapsed="false">
      <c r="A606" s="52" t="s">
        <v>4731</v>
      </c>
      <c r="B606" s="52" t="s">
        <v>16474</v>
      </c>
      <c r="C606" s="52" t="s">
        <v>15738</v>
      </c>
      <c r="D606" s="52" t="s">
        <v>15617</v>
      </c>
      <c r="E606" s="52" t="s">
        <v>73</v>
      </c>
      <c r="F606" s="52" t="s">
        <v>15734</v>
      </c>
      <c r="G606" s="52" t="s">
        <v>15625</v>
      </c>
      <c r="H606" s="52" t="n">
        <v>6</v>
      </c>
      <c r="I606" s="52" t="n">
        <v>0.601</v>
      </c>
      <c r="J606" s="52" t="n">
        <v>1.734</v>
      </c>
      <c r="K606" s="52" t="n">
        <v>599.76</v>
      </c>
      <c r="L606" s="52" t="n">
        <v>121.01</v>
      </c>
      <c r="M606" s="52" t="n">
        <v>90</v>
      </c>
      <c r="N606" s="52" t="s">
        <v>15620</v>
      </c>
      <c r="O606" s="52" t="s">
        <v>79</v>
      </c>
      <c r="P606" s="52" t="s">
        <v>2768</v>
      </c>
      <c r="Q606" s="52" t="s">
        <v>10061</v>
      </c>
      <c r="R606" s="55" t="n">
        <f aca="false">IF(K606=0,0,ROUND((K606-L606)/K606*100,2))</f>
        <v>79.82</v>
      </c>
      <c r="S606" s="55" t="n">
        <f aca="false">H606*K606</f>
        <v>3598.56</v>
      </c>
    </row>
    <row r="607" customFormat="false" ht="15" hidden="false" customHeight="true" outlineLevel="0" collapsed="false">
      <c r="A607" s="56" t="s">
        <v>9555</v>
      </c>
      <c r="B607" s="56" t="s">
        <v>16475</v>
      </c>
      <c r="C607" s="56" t="s">
        <v>16235</v>
      </c>
      <c r="D607" s="56" t="s">
        <v>15675</v>
      </c>
      <c r="E607" s="56" t="s">
        <v>72</v>
      </c>
      <c r="F607" s="56" t="s">
        <v>15618</v>
      </c>
      <c r="G607" s="56" t="s">
        <v>15625</v>
      </c>
      <c r="H607" s="56" t="n">
        <v>12</v>
      </c>
      <c r="I607" s="56" t="n">
        <v>4.243</v>
      </c>
      <c r="J607" s="56" t="n">
        <v>4.9</v>
      </c>
      <c r="K607" s="56" t="n">
        <v>332.93</v>
      </c>
      <c r="L607" s="56" t="n">
        <v>225.36</v>
      </c>
      <c r="M607" s="56" t="n">
        <v>180</v>
      </c>
      <c r="N607" s="56" t="s">
        <v>15620</v>
      </c>
      <c r="O607" s="56" t="s">
        <v>80</v>
      </c>
      <c r="P607" s="56" t="s">
        <v>2031</v>
      </c>
      <c r="Q607" s="56" t="s">
        <v>10061</v>
      </c>
      <c r="R607" s="55" t="n">
        <f aca="false">IF(K607=0,0,ROUND((K607-L607)/K607*100,2))</f>
        <v>32.31</v>
      </c>
      <c r="S607" s="55" t="n">
        <f aca="false">H607*K607</f>
        <v>3995.16</v>
      </c>
    </row>
    <row r="608" customFormat="false" ht="15" hidden="false" customHeight="true" outlineLevel="0" collapsed="false">
      <c r="A608" s="52" t="s">
        <v>1448</v>
      </c>
      <c r="B608" s="52" t="s">
        <v>16476</v>
      </c>
      <c r="C608" s="52" t="s">
        <v>15716</v>
      </c>
      <c r="D608" s="52" t="s">
        <v>15675</v>
      </c>
      <c r="E608" s="52" t="s">
        <v>72</v>
      </c>
      <c r="F608" s="52" t="s">
        <v>15686</v>
      </c>
      <c r="G608" s="52" t="s">
        <v>15641</v>
      </c>
      <c r="H608" s="52" t="n">
        <v>12</v>
      </c>
      <c r="I608" s="52" t="n">
        <v>4.09</v>
      </c>
      <c r="J608" s="52" t="n">
        <v>1.519</v>
      </c>
      <c r="K608" s="52" t="n">
        <v>234.31</v>
      </c>
      <c r="L608" s="52" t="n">
        <v>411.19</v>
      </c>
      <c r="M608" s="52" t="n">
        <v>180</v>
      </c>
      <c r="N608" s="52" t="s">
        <v>15620</v>
      </c>
      <c r="O608" s="52" t="s">
        <v>79</v>
      </c>
      <c r="P608" s="52" t="s">
        <v>3795</v>
      </c>
      <c r="Q608" s="52" t="s">
        <v>10061</v>
      </c>
      <c r="R608" s="55" t="n">
        <f aca="false">IF(K608=0,0,ROUND((K608-L608)/K608*100,2))</f>
        <v>-75.49</v>
      </c>
      <c r="S608" s="55" t="n">
        <f aca="false">H608*K608</f>
        <v>2811.72</v>
      </c>
    </row>
    <row r="609" customFormat="false" ht="15" hidden="false" customHeight="true" outlineLevel="0" collapsed="false">
      <c r="A609" s="56" t="s">
        <v>1287</v>
      </c>
      <c r="B609" s="56" t="s">
        <v>16477</v>
      </c>
      <c r="C609" s="56" t="s">
        <v>16223</v>
      </c>
      <c r="D609" s="56" t="s">
        <v>15640</v>
      </c>
      <c r="E609" s="56" t="s">
        <v>71</v>
      </c>
      <c r="F609" s="56" t="s">
        <v>15633</v>
      </c>
      <c r="G609" s="56" t="s">
        <v>15625</v>
      </c>
      <c r="H609" s="56" t="n">
        <v>48</v>
      </c>
      <c r="I609" s="56" t="n">
        <v>3.174</v>
      </c>
      <c r="J609" s="56" t="n">
        <v>1.118</v>
      </c>
      <c r="K609" s="56" t="n">
        <v>305.37</v>
      </c>
      <c r="L609" s="56" t="n">
        <v>580.23</v>
      </c>
      <c r="M609" s="56" t="n">
        <v>90</v>
      </c>
      <c r="N609" s="56" t="s">
        <v>15637</v>
      </c>
      <c r="O609" s="56" t="s">
        <v>78</v>
      </c>
      <c r="P609" s="56" t="s">
        <v>1650</v>
      </c>
      <c r="Q609" s="56" t="s">
        <v>10061</v>
      </c>
      <c r="R609" s="55" t="n">
        <f aca="false">IF(K609=0,0,ROUND((K609-L609)/K609*100,2))</f>
        <v>-90.01</v>
      </c>
      <c r="S609" s="55" t="n">
        <f aca="false">H609*K609</f>
        <v>14657.76</v>
      </c>
    </row>
    <row r="610" customFormat="false" ht="15" hidden="false" customHeight="true" outlineLevel="0" collapsed="false">
      <c r="A610" s="52" t="s">
        <v>2887</v>
      </c>
      <c r="B610" s="52" t="s">
        <v>16478</v>
      </c>
      <c r="C610" s="52" t="s">
        <v>15875</v>
      </c>
      <c r="D610" s="52" t="s">
        <v>15664</v>
      </c>
      <c r="E610" s="52" t="s">
        <v>65</v>
      </c>
      <c r="F610" s="52" t="s">
        <v>15761</v>
      </c>
      <c r="G610" s="52" t="s">
        <v>15641</v>
      </c>
      <c r="H610" s="52" t="n">
        <v>12</v>
      </c>
      <c r="I610" s="52" t="n">
        <v>4.956</v>
      </c>
      <c r="J610" s="52" t="n">
        <v>2.762</v>
      </c>
      <c r="K610" s="52" t="n">
        <v>350.32</v>
      </c>
      <c r="L610" s="52" t="n">
        <v>409.96</v>
      </c>
      <c r="M610" s="52" t="n">
        <v>365</v>
      </c>
      <c r="N610" s="52" t="s">
        <v>15637</v>
      </c>
      <c r="O610" s="52" t="s">
        <v>79</v>
      </c>
      <c r="P610" s="52" t="s">
        <v>1359</v>
      </c>
      <c r="Q610" s="52" t="s">
        <v>10061</v>
      </c>
      <c r="R610" s="55" t="n">
        <f aca="false">IF(K610=0,0,ROUND((K610-L610)/K610*100,2))</f>
        <v>-17.02</v>
      </c>
      <c r="S610" s="55" t="n">
        <f aca="false">H610*K610</f>
        <v>4203.84</v>
      </c>
    </row>
    <row r="611" customFormat="false" ht="15" hidden="false" customHeight="true" outlineLevel="0" collapsed="false">
      <c r="A611" s="56" t="s">
        <v>3905</v>
      </c>
      <c r="B611" s="56" t="s">
        <v>16479</v>
      </c>
      <c r="C611" s="56" t="s">
        <v>15756</v>
      </c>
      <c r="D611" s="56" t="s">
        <v>15660</v>
      </c>
      <c r="E611" s="56" t="s">
        <v>73</v>
      </c>
      <c r="F611" s="56" t="s">
        <v>15624</v>
      </c>
      <c r="G611" s="56" t="s">
        <v>15641</v>
      </c>
      <c r="H611" s="56" t="n">
        <v>12</v>
      </c>
      <c r="I611" s="56" t="n">
        <v>1.651</v>
      </c>
      <c r="J611" s="56" t="n">
        <v>3.967</v>
      </c>
      <c r="K611" s="56" t="n">
        <v>867.67</v>
      </c>
      <c r="L611" s="56" t="n">
        <v>41.93</v>
      </c>
      <c r="M611" s="56" t="n">
        <v>365</v>
      </c>
      <c r="N611" s="56" t="s">
        <v>15637</v>
      </c>
      <c r="O611" s="56" t="s">
        <v>80</v>
      </c>
      <c r="P611" s="56" t="s">
        <v>1933</v>
      </c>
      <c r="Q611" s="56" t="s">
        <v>10061</v>
      </c>
      <c r="R611" s="55" t="n">
        <f aca="false">IF(K611=0,0,ROUND((K611-L611)/K611*100,2))</f>
        <v>95.17</v>
      </c>
      <c r="S611" s="55" t="n">
        <f aca="false">H611*K611</f>
        <v>10412.04</v>
      </c>
    </row>
    <row r="612" customFormat="false" ht="15" hidden="false" customHeight="true" outlineLevel="0" collapsed="false">
      <c r="A612" s="52" t="s">
        <v>8424</v>
      </c>
      <c r="B612" s="52" t="s">
        <v>16480</v>
      </c>
      <c r="C612" s="52" t="s">
        <v>15926</v>
      </c>
      <c r="D612" s="52" t="s">
        <v>15632</v>
      </c>
      <c r="E612" s="52" t="s">
        <v>69</v>
      </c>
      <c r="F612" s="52" t="s">
        <v>15644</v>
      </c>
      <c r="G612" s="52" t="s">
        <v>15619</v>
      </c>
      <c r="H612" s="52" t="n">
        <v>12</v>
      </c>
      <c r="I612" s="52" t="n">
        <v>4.032</v>
      </c>
      <c r="J612" s="52" t="n">
        <v>1.018</v>
      </c>
      <c r="K612" s="52" t="n">
        <v>657.56</v>
      </c>
      <c r="L612" s="52" t="n">
        <v>223.71</v>
      </c>
      <c r="M612" s="52" t="n">
        <v>90</v>
      </c>
      <c r="N612" s="52" t="s">
        <v>15620</v>
      </c>
      <c r="O612" s="52" t="s">
        <v>78</v>
      </c>
      <c r="P612" s="52" t="s">
        <v>3511</v>
      </c>
      <c r="Q612" s="52" t="s">
        <v>10066</v>
      </c>
      <c r="R612" s="55" t="n">
        <f aca="false">IF(K612=0,0,ROUND((K612-L612)/K612*100,2))</f>
        <v>65.98</v>
      </c>
      <c r="S612" s="55" t="n">
        <f aca="false">H612*K612</f>
        <v>7890.72</v>
      </c>
    </row>
    <row r="613" customFormat="false" ht="15" hidden="false" customHeight="true" outlineLevel="0" collapsed="false">
      <c r="A613" s="56" t="s">
        <v>6512</v>
      </c>
      <c r="B613" s="56" t="s">
        <v>16481</v>
      </c>
      <c r="C613" s="56" t="s">
        <v>15680</v>
      </c>
      <c r="D613" s="56" t="s">
        <v>15623</v>
      </c>
      <c r="E613" s="56" t="s">
        <v>72</v>
      </c>
      <c r="F613" s="56" t="s">
        <v>15686</v>
      </c>
      <c r="G613" s="56" t="s">
        <v>15614</v>
      </c>
      <c r="H613" s="56" t="n">
        <v>12</v>
      </c>
      <c r="I613" s="56" t="n">
        <v>4.728</v>
      </c>
      <c r="J613" s="56" t="n">
        <v>0.631</v>
      </c>
      <c r="K613" s="56" t="n">
        <v>524.61</v>
      </c>
      <c r="L613" s="56" t="n">
        <v>209.71</v>
      </c>
      <c r="M613" s="56" t="n">
        <v>730</v>
      </c>
      <c r="N613" s="56" t="s">
        <v>15548</v>
      </c>
      <c r="O613" s="56" t="s">
        <v>80</v>
      </c>
      <c r="P613" s="56" t="s">
        <v>3721</v>
      </c>
      <c r="Q613" s="56" t="s">
        <v>10061</v>
      </c>
      <c r="R613" s="55" t="n">
        <f aca="false">IF(K613=0,0,ROUND((K613-L613)/K613*100,2))</f>
        <v>60.03</v>
      </c>
      <c r="S613" s="55" t="n">
        <f aca="false">H613*K613</f>
        <v>6295.32</v>
      </c>
    </row>
    <row r="614" customFormat="false" ht="15" hidden="false" customHeight="true" outlineLevel="0" collapsed="false">
      <c r="A614" s="52" t="s">
        <v>3405</v>
      </c>
      <c r="B614" s="52" t="s">
        <v>16482</v>
      </c>
      <c r="C614" s="52" t="s">
        <v>15844</v>
      </c>
      <c r="D614" s="52" t="s">
        <v>15664</v>
      </c>
      <c r="E614" s="52" t="s">
        <v>70</v>
      </c>
      <c r="F614" s="52" t="s">
        <v>15691</v>
      </c>
      <c r="G614" s="52" t="s">
        <v>15641</v>
      </c>
      <c r="H614" s="52" t="n">
        <v>24</v>
      </c>
      <c r="I614" s="52" t="n">
        <v>3.456</v>
      </c>
      <c r="J614" s="52" t="n">
        <v>4.775</v>
      </c>
      <c r="K614" s="52" t="n">
        <v>659.09</v>
      </c>
      <c r="L614" s="52" t="n">
        <v>231.47</v>
      </c>
      <c r="M614" s="52" t="n">
        <v>90</v>
      </c>
      <c r="N614" s="52" t="s">
        <v>15637</v>
      </c>
      <c r="O614" s="52" t="s">
        <v>80</v>
      </c>
      <c r="P614" s="52" t="s">
        <v>534</v>
      </c>
      <c r="Q614" s="52" t="s">
        <v>10061</v>
      </c>
      <c r="R614" s="55" t="n">
        <f aca="false">IF(K614=0,0,ROUND((K614-L614)/K614*100,2))</f>
        <v>64.88</v>
      </c>
      <c r="S614" s="55" t="n">
        <f aca="false">H614*K614</f>
        <v>15818.16</v>
      </c>
    </row>
    <row r="615" customFormat="false" ht="15" hidden="false" customHeight="true" outlineLevel="0" collapsed="false">
      <c r="A615" s="56" t="s">
        <v>3870</v>
      </c>
      <c r="B615" s="56" t="s">
        <v>16483</v>
      </c>
      <c r="C615" s="56" t="s">
        <v>16121</v>
      </c>
      <c r="D615" s="56" t="s">
        <v>15632</v>
      </c>
      <c r="E615" s="56" t="s">
        <v>71</v>
      </c>
      <c r="F615" s="56" t="s">
        <v>15651</v>
      </c>
      <c r="G615" s="56" t="s">
        <v>15625</v>
      </c>
      <c r="H615" s="56" t="n">
        <v>6</v>
      </c>
      <c r="I615" s="56" t="n">
        <v>0.654</v>
      </c>
      <c r="J615" s="56" t="n">
        <v>3.225</v>
      </c>
      <c r="K615" s="56" t="n">
        <v>909.4</v>
      </c>
      <c r="L615" s="56" t="n">
        <v>142.71</v>
      </c>
      <c r="M615" s="56" t="n">
        <v>730</v>
      </c>
      <c r="N615" s="56" t="s">
        <v>15637</v>
      </c>
      <c r="O615" s="56" t="s">
        <v>80</v>
      </c>
      <c r="P615" s="56" t="s">
        <v>5196</v>
      </c>
      <c r="Q615" s="56" t="s">
        <v>10061</v>
      </c>
      <c r="R615" s="55" t="n">
        <f aca="false">IF(K615=0,0,ROUND((K615-L615)/K615*100,2))</f>
        <v>84.31</v>
      </c>
      <c r="S615" s="55" t="n">
        <f aca="false">H615*K615</f>
        <v>5456.4</v>
      </c>
    </row>
    <row r="616" customFormat="false" ht="15" hidden="false" customHeight="true" outlineLevel="0" collapsed="false">
      <c r="A616" s="52" t="s">
        <v>1193</v>
      </c>
      <c r="B616" s="52" t="s">
        <v>16484</v>
      </c>
      <c r="C616" s="52" t="s">
        <v>16233</v>
      </c>
      <c r="D616" s="52" t="s">
        <v>15675</v>
      </c>
      <c r="E616" s="52" t="s">
        <v>69</v>
      </c>
      <c r="F616" s="52" t="s">
        <v>15712</v>
      </c>
      <c r="G616" s="52" t="s">
        <v>15641</v>
      </c>
      <c r="H616" s="52" t="n">
        <v>12</v>
      </c>
      <c r="I616" s="52" t="n">
        <v>0.542</v>
      </c>
      <c r="J616" s="52" t="n">
        <v>0.364</v>
      </c>
      <c r="K616" s="52" t="n">
        <v>909.79</v>
      </c>
      <c r="L616" s="52" t="n">
        <v>479.18</v>
      </c>
      <c r="M616" s="52" t="n">
        <v>180</v>
      </c>
      <c r="N616" s="52" t="s">
        <v>15637</v>
      </c>
      <c r="O616" s="52" t="s">
        <v>80</v>
      </c>
      <c r="P616" s="52" t="s">
        <v>2026</v>
      </c>
      <c r="Q616" s="52" t="s">
        <v>10066</v>
      </c>
      <c r="R616" s="55" t="n">
        <f aca="false">IF(K616=0,0,ROUND((K616-L616)/K616*100,2))</f>
        <v>47.33</v>
      </c>
      <c r="S616" s="55" t="n">
        <f aca="false">H616*K616</f>
        <v>10917.48</v>
      </c>
    </row>
    <row r="617" customFormat="false" ht="15" hidden="false" customHeight="true" outlineLevel="0" collapsed="false">
      <c r="A617" s="56" t="s">
        <v>888</v>
      </c>
      <c r="B617" s="56" t="s">
        <v>16485</v>
      </c>
      <c r="C617" s="56" t="s">
        <v>16261</v>
      </c>
      <c r="D617" s="56" t="s">
        <v>15628</v>
      </c>
      <c r="E617" s="56" t="s">
        <v>69</v>
      </c>
      <c r="F617" s="56" t="s">
        <v>15644</v>
      </c>
      <c r="G617" s="56" t="s">
        <v>15625</v>
      </c>
      <c r="H617" s="56" t="n">
        <v>6</v>
      </c>
      <c r="I617" s="56" t="n">
        <v>0.944</v>
      </c>
      <c r="J617" s="56" t="n">
        <v>3.016</v>
      </c>
      <c r="K617" s="56" t="n">
        <v>196.16</v>
      </c>
      <c r="L617" s="56" t="n">
        <v>337.29</v>
      </c>
      <c r="M617" s="56" t="n">
        <v>365</v>
      </c>
      <c r="N617" s="56" t="s">
        <v>15548</v>
      </c>
      <c r="O617" s="56" t="s">
        <v>78</v>
      </c>
      <c r="P617" s="56" t="s">
        <v>1031</v>
      </c>
      <c r="Q617" s="56" t="s">
        <v>10061</v>
      </c>
      <c r="R617" s="55" t="n">
        <f aca="false">IF(K617=0,0,ROUND((K617-L617)/K617*100,2))</f>
        <v>-71.95</v>
      </c>
      <c r="S617" s="55" t="n">
        <f aca="false">H617*K617</f>
        <v>1176.96</v>
      </c>
    </row>
    <row r="618" customFormat="false" ht="15" hidden="false" customHeight="true" outlineLevel="0" collapsed="false">
      <c r="A618" s="52" t="s">
        <v>1745</v>
      </c>
      <c r="B618" s="52" t="s">
        <v>16486</v>
      </c>
      <c r="C618" s="52" t="s">
        <v>15885</v>
      </c>
      <c r="D618" s="52" t="s">
        <v>15623</v>
      </c>
      <c r="E618" s="52" t="s">
        <v>70</v>
      </c>
      <c r="F618" s="52" t="s">
        <v>15667</v>
      </c>
      <c r="G618" s="52" t="s">
        <v>15614</v>
      </c>
      <c r="H618" s="52" t="n">
        <v>6</v>
      </c>
      <c r="I618" s="52" t="n">
        <v>4.901</v>
      </c>
      <c r="J618" s="52" t="n">
        <v>2.555</v>
      </c>
      <c r="K618" s="52" t="n">
        <v>375.92</v>
      </c>
      <c r="L618" s="52" t="n">
        <v>331.21</v>
      </c>
      <c r="M618" s="52" t="n">
        <v>730</v>
      </c>
      <c r="N618" s="52" t="s">
        <v>15620</v>
      </c>
      <c r="O618" s="52" t="s">
        <v>78</v>
      </c>
      <c r="P618" s="52" t="s">
        <v>1187</v>
      </c>
      <c r="Q618" s="52" t="s">
        <v>10061</v>
      </c>
      <c r="R618" s="55" t="n">
        <f aca="false">IF(K618=0,0,ROUND((K618-L618)/K618*100,2))</f>
        <v>11.89</v>
      </c>
      <c r="S618" s="55" t="n">
        <f aca="false">H618*K618</f>
        <v>2255.52</v>
      </c>
    </row>
    <row r="619" customFormat="false" ht="15" hidden="false" customHeight="true" outlineLevel="0" collapsed="false">
      <c r="A619" s="56" t="s">
        <v>4015</v>
      </c>
      <c r="B619" s="56" t="s">
        <v>16487</v>
      </c>
      <c r="C619" s="56" t="s">
        <v>16047</v>
      </c>
      <c r="D619" s="56" t="s">
        <v>15664</v>
      </c>
      <c r="E619" s="56" t="s">
        <v>67</v>
      </c>
      <c r="F619" s="56" t="s">
        <v>15705</v>
      </c>
      <c r="G619" s="56" t="s">
        <v>15641</v>
      </c>
      <c r="H619" s="56" t="n">
        <v>48</v>
      </c>
      <c r="I619" s="56" t="n">
        <v>3.491</v>
      </c>
      <c r="J619" s="56" t="n">
        <v>2.637</v>
      </c>
      <c r="K619" s="56" t="n">
        <v>985.31</v>
      </c>
      <c r="L619" s="56" t="n">
        <v>217.75</v>
      </c>
      <c r="M619" s="56" t="n">
        <v>180</v>
      </c>
      <c r="N619" s="56" t="s">
        <v>15620</v>
      </c>
      <c r="O619" s="56" t="s">
        <v>78</v>
      </c>
      <c r="P619" s="56" t="s">
        <v>1788</v>
      </c>
      <c r="Q619" s="56" t="s">
        <v>10061</v>
      </c>
      <c r="R619" s="55" t="n">
        <f aca="false">IF(K619=0,0,ROUND((K619-L619)/K619*100,2))</f>
        <v>77.9</v>
      </c>
      <c r="S619" s="55" t="n">
        <f aca="false">H619*K619</f>
        <v>47294.88</v>
      </c>
    </row>
    <row r="620" customFormat="false" ht="15" hidden="false" customHeight="true" outlineLevel="0" collapsed="false">
      <c r="A620" s="52" t="s">
        <v>1075</v>
      </c>
      <c r="B620" s="52" t="s">
        <v>16488</v>
      </c>
      <c r="C620" s="52" t="s">
        <v>16015</v>
      </c>
      <c r="D620" s="52" t="s">
        <v>15664</v>
      </c>
      <c r="E620" s="52" t="s">
        <v>73</v>
      </c>
      <c r="F620" s="52" t="s">
        <v>15624</v>
      </c>
      <c r="G620" s="52" t="s">
        <v>15614</v>
      </c>
      <c r="H620" s="52" t="n">
        <v>12</v>
      </c>
      <c r="I620" s="52" t="n">
        <v>3.031</v>
      </c>
      <c r="J620" s="52" t="n">
        <v>1.119</v>
      </c>
      <c r="K620" s="52" t="n">
        <v>371.52</v>
      </c>
      <c r="L620" s="52" t="n">
        <v>85.81</v>
      </c>
      <c r="M620" s="52" t="n">
        <v>730</v>
      </c>
      <c r="N620" s="52" t="s">
        <v>15548</v>
      </c>
      <c r="O620" s="52" t="s">
        <v>80</v>
      </c>
      <c r="P620" s="52" t="s">
        <v>3223</v>
      </c>
      <c r="Q620" s="52" t="s">
        <v>10061</v>
      </c>
      <c r="R620" s="55" t="n">
        <f aca="false">IF(K620=0,0,ROUND((K620-L620)/K620*100,2))</f>
        <v>76.9</v>
      </c>
      <c r="S620" s="55" t="n">
        <f aca="false">H620*K620</f>
        <v>4458.24</v>
      </c>
    </row>
    <row r="621" customFormat="false" ht="15" hidden="false" customHeight="true" outlineLevel="0" collapsed="false">
      <c r="A621" s="56" t="s">
        <v>3708</v>
      </c>
      <c r="B621" s="56" t="s">
        <v>16489</v>
      </c>
      <c r="C621" s="56" t="s">
        <v>16382</v>
      </c>
      <c r="D621" s="56" t="s">
        <v>15675</v>
      </c>
      <c r="E621" s="56" t="s">
        <v>65</v>
      </c>
      <c r="F621" s="56" t="s">
        <v>15654</v>
      </c>
      <c r="G621" s="56" t="s">
        <v>15641</v>
      </c>
      <c r="H621" s="56" t="n">
        <v>24</v>
      </c>
      <c r="I621" s="56" t="n">
        <v>3.399</v>
      </c>
      <c r="J621" s="56" t="n">
        <v>4.704</v>
      </c>
      <c r="K621" s="56" t="n">
        <v>160.24</v>
      </c>
      <c r="L621" s="56" t="n">
        <v>130.22</v>
      </c>
      <c r="M621" s="56" t="n">
        <v>365</v>
      </c>
      <c r="N621" s="56" t="s">
        <v>15620</v>
      </c>
      <c r="O621" s="56" t="s">
        <v>80</v>
      </c>
      <c r="P621" s="56" t="s">
        <v>1767</v>
      </c>
      <c r="Q621" s="56" t="s">
        <v>10061</v>
      </c>
      <c r="R621" s="55" t="n">
        <f aca="false">IF(K621=0,0,ROUND((K621-L621)/K621*100,2))</f>
        <v>18.73</v>
      </c>
      <c r="S621" s="55" t="n">
        <f aca="false">H621*K621</f>
        <v>3845.76</v>
      </c>
    </row>
    <row r="622" customFormat="false" ht="15" hidden="false" customHeight="true" outlineLevel="0" collapsed="false">
      <c r="A622" s="52" t="s">
        <v>9383</v>
      </c>
      <c r="B622" s="52" t="s">
        <v>16490</v>
      </c>
      <c r="C622" s="52" t="s">
        <v>15899</v>
      </c>
      <c r="D622" s="52" t="s">
        <v>15640</v>
      </c>
      <c r="E622" s="52" t="s">
        <v>65</v>
      </c>
      <c r="F622" s="52" t="s">
        <v>15761</v>
      </c>
      <c r="G622" s="52" t="s">
        <v>15619</v>
      </c>
      <c r="H622" s="52" t="n">
        <v>48</v>
      </c>
      <c r="I622" s="52" t="n">
        <v>1.926</v>
      </c>
      <c r="J622" s="52" t="n">
        <v>4.822</v>
      </c>
      <c r="K622" s="52" t="n">
        <v>262.3</v>
      </c>
      <c r="L622" s="52" t="n">
        <v>169.37</v>
      </c>
      <c r="M622" s="52" t="n">
        <v>90</v>
      </c>
      <c r="N622" s="52" t="s">
        <v>15620</v>
      </c>
      <c r="O622" s="52" t="s">
        <v>80</v>
      </c>
      <c r="P622" s="52" t="s">
        <v>2225</v>
      </c>
      <c r="Q622" s="52" t="s">
        <v>10061</v>
      </c>
      <c r="R622" s="55" t="n">
        <f aca="false">IF(K622=0,0,ROUND((K622-L622)/K622*100,2))</f>
        <v>35.43</v>
      </c>
      <c r="S622" s="55" t="n">
        <f aca="false">H622*K622</f>
        <v>12590.4</v>
      </c>
    </row>
    <row r="623" customFormat="false" ht="15" hidden="false" customHeight="true" outlineLevel="0" collapsed="false">
      <c r="A623" s="56" t="s">
        <v>3937</v>
      </c>
      <c r="B623" s="56" t="s">
        <v>16491</v>
      </c>
      <c r="C623" s="56" t="s">
        <v>16293</v>
      </c>
      <c r="D623" s="56" t="s">
        <v>15657</v>
      </c>
      <c r="E623" s="56" t="s">
        <v>70</v>
      </c>
      <c r="F623" s="56" t="s">
        <v>15691</v>
      </c>
      <c r="G623" s="56" t="s">
        <v>15614</v>
      </c>
      <c r="H623" s="56" t="n">
        <v>12</v>
      </c>
      <c r="I623" s="56" t="n">
        <v>4.351</v>
      </c>
      <c r="J623" s="56" t="n">
        <v>1.168</v>
      </c>
      <c r="K623" s="56" t="n">
        <v>29.66</v>
      </c>
      <c r="L623" s="56" t="n">
        <v>232.52</v>
      </c>
      <c r="M623" s="56" t="n">
        <v>180</v>
      </c>
      <c r="N623" s="56" t="s">
        <v>15637</v>
      </c>
      <c r="O623" s="56" t="s">
        <v>78</v>
      </c>
      <c r="P623" s="56" t="s">
        <v>1398</v>
      </c>
      <c r="Q623" s="56" t="s">
        <v>10061</v>
      </c>
      <c r="R623" s="55" t="n">
        <f aca="false">IF(K623=0,0,ROUND((K623-L623)/K623*100,2))</f>
        <v>-683.95</v>
      </c>
      <c r="S623" s="55" t="n">
        <f aca="false">H623*K623</f>
        <v>355.92</v>
      </c>
    </row>
    <row r="624" customFormat="false" ht="15" hidden="false" customHeight="true" outlineLevel="0" collapsed="false">
      <c r="A624" s="52" t="s">
        <v>1308</v>
      </c>
      <c r="B624" s="52" t="s">
        <v>16492</v>
      </c>
      <c r="C624" s="52" t="s">
        <v>16108</v>
      </c>
      <c r="D624" s="52" t="s">
        <v>15628</v>
      </c>
      <c r="E624" s="52" t="s">
        <v>67</v>
      </c>
      <c r="F624" s="52" t="s">
        <v>15705</v>
      </c>
      <c r="G624" s="52" t="s">
        <v>15641</v>
      </c>
      <c r="H624" s="52" t="n">
        <v>24</v>
      </c>
      <c r="I624" s="52" t="n">
        <v>3.517</v>
      </c>
      <c r="J624" s="52" t="n">
        <v>4.334</v>
      </c>
      <c r="K624" s="52" t="n">
        <v>559.96</v>
      </c>
      <c r="L624" s="52" t="n">
        <v>368.41</v>
      </c>
      <c r="M624" s="52" t="n">
        <v>90</v>
      </c>
      <c r="N624" s="52" t="s">
        <v>15548</v>
      </c>
      <c r="O624" s="52" t="s">
        <v>79</v>
      </c>
      <c r="P624" s="52" t="s">
        <v>4627</v>
      </c>
      <c r="Q624" s="52" t="s">
        <v>10061</v>
      </c>
      <c r="R624" s="55" t="n">
        <f aca="false">IF(K624=0,0,ROUND((K624-L624)/K624*100,2))</f>
        <v>34.21</v>
      </c>
      <c r="S624" s="55" t="n">
        <f aca="false">H624*K624</f>
        <v>13439.04</v>
      </c>
    </row>
    <row r="625" customFormat="false" ht="15" hidden="false" customHeight="true" outlineLevel="0" collapsed="false">
      <c r="A625" s="56" t="s">
        <v>1923</v>
      </c>
      <c r="B625" s="56" t="s">
        <v>16493</v>
      </c>
      <c r="C625" s="56" t="s">
        <v>15952</v>
      </c>
      <c r="D625" s="56" t="s">
        <v>15657</v>
      </c>
      <c r="E625" s="56" t="s">
        <v>63</v>
      </c>
      <c r="F625" s="56" t="s">
        <v>15670</v>
      </c>
      <c r="G625" s="56" t="s">
        <v>15619</v>
      </c>
      <c r="H625" s="56" t="n">
        <v>6</v>
      </c>
      <c r="I625" s="56" t="n">
        <v>3.449</v>
      </c>
      <c r="J625" s="56" t="n">
        <v>3.58</v>
      </c>
      <c r="K625" s="56" t="n">
        <v>663.75</v>
      </c>
      <c r="L625" s="56" t="n">
        <v>94.18</v>
      </c>
      <c r="M625" s="56" t="n">
        <v>365</v>
      </c>
      <c r="N625" s="56" t="s">
        <v>15548</v>
      </c>
      <c r="O625" s="56" t="s">
        <v>80</v>
      </c>
      <c r="P625" s="56" t="s">
        <v>2207</v>
      </c>
      <c r="Q625" s="56" t="s">
        <v>10061</v>
      </c>
      <c r="R625" s="55" t="n">
        <f aca="false">IF(K625=0,0,ROUND((K625-L625)/K625*100,2))</f>
        <v>85.81</v>
      </c>
      <c r="S625" s="55" t="n">
        <f aca="false">H625*K625</f>
        <v>3982.5</v>
      </c>
    </row>
    <row r="626" customFormat="false" ht="15" hidden="false" customHeight="true" outlineLevel="0" collapsed="false">
      <c r="A626" s="52" t="s">
        <v>1227</v>
      </c>
      <c r="B626" s="52" t="s">
        <v>16494</v>
      </c>
      <c r="C626" s="52" t="s">
        <v>15777</v>
      </c>
      <c r="D626" s="52" t="s">
        <v>15640</v>
      </c>
      <c r="E626" s="52" t="s">
        <v>63</v>
      </c>
      <c r="F626" s="52" t="s">
        <v>15683</v>
      </c>
      <c r="G626" s="52" t="s">
        <v>15641</v>
      </c>
      <c r="H626" s="52" t="n">
        <v>48</v>
      </c>
      <c r="I626" s="52" t="n">
        <v>4.932</v>
      </c>
      <c r="J626" s="52" t="n">
        <v>4.002</v>
      </c>
      <c r="K626" s="52" t="n">
        <v>511.68</v>
      </c>
      <c r="L626" s="52" t="n">
        <v>172.74</v>
      </c>
      <c r="M626" s="52" t="n">
        <v>730</v>
      </c>
      <c r="N626" s="52" t="s">
        <v>15620</v>
      </c>
      <c r="O626" s="52" t="s">
        <v>80</v>
      </c>
      <c r="P626" s="52" t="s">
        <v>1943</v>
      </c>
      <c r="Q626" s="52" t="s">
        <v>10061</v>
      </c>
      <c r="R626" s="55" t="n">
        <f aca="false">IF(K626=0,0,ROUND((K626-L626)/K626*100,2))</f>
        <v>66.24</v>
      </c>
      <c r="S626" s="55" t="n">
        <f aca="false">H626*K626</f>
        <v>24560.64</v>
      </c>
    </row>
    <row r="627" customFormat="false" ht="15" hidden="false" customHeight="true" outlineLevel="0" collapsed="false">
      <c r="A627" s="56" t="s">
        <v>3451</v>
      </c>
      <c r="B627" s="56" t="s">
        <v>16495</v>
      </c>
      <c r="C627" s="56" t="s">
        <v>16269</v>
      </c>
      <c r="D627" s="56" t="s">
        <v>15612</v>
      </c>
      <c r="E627" s="56" t="s">
        <v>67</v>
      </c>
      <c r="F627" s="56" t="s">
        <v>15705</v>
      </c>
      <c r="G627" s="56" t="s">
        <v>15614</v>
      </c>
      <c r="H627" s="56" t="n">
        <v>6</v>
      </c>
      <c r="I627" s="56" t="n">
        <v>0.43</v>
      </c>
      <c r="J627" s="56" t="n">
        <v>1.238</v>
      </c>
      <c r="K627" s="56" t="n">
        <v>111.67</v>
      </c>
      <c r="L627" s="56" t="n">
        <v>349.44</v>
      </c>
      <c r="M627" s="56" t="n">
        <v>90</v>
      </c>
      <c r="N627" s="56" t="s">
        <v>15620</v>
      </c>
      <c r="O627" s="56" t="s">
        <v>79</v>
      </c>
      <c r="P627" s="56" t="s">
        <v>4300</v>
      </c>
      <c r="Q627" s="56" t="s">
        <v>10061</v>
      </c>
      <c r="R627" s="55" t="n">
        <f aca="false">IF(K627=0,0,ROUND((K627-L627)/K627*100,2))</f>
        <v>-212.92</v>
      </c>
      <c r="S627" s="55" t="n">
        <f aca="false">H627*K627</f>
        <v>670.02</v>
      </c>
    </row>
    <row r="628" customFormat="false" ht="15" hidden="false" customHeight="true" outlineLevel="0" collapsed="false">
      <c r="A628" s="52" t="s">
        <v>598</v>
      </c>
      <c r="B628" s="52" t="s">
        <v>16496</v>
      </c>
      <c r="C628" s="52" t="s">
        <v>15962</v>
      </c>
      <c r="D628" s="52" t="s">
        <v>15675</v>
      </c>
      <c r="E628" s="52" t="s">
        <v>65</v>
      </c>
      <c r="F628" s="52" t="s">
        <v>15813</v>
      </c>
      <c r="G628" s="52" t="s">
        <v>15641</v>
      </c>
      <c r="H628" s="52" t="n">
        <v>6</v>
      </c>
      <c r="I628" s="52" t="n">
        <v>2.057</v>
      </c>
      <c r="J628" s="52" t="n">
        <v>3.101</v>
      </c>
      <c r="K628" s="52" t="n">
        <v>911.76</v>
      </c>
      <c r="L628" s="52" t="n">
        <v>450.09</v>
      </c>
      <c r="M628" s="52" t="n">
        <v>730</v>
      </c>
      <c r="N628" s="52" t="s">
        <v>15620</v>
      </c>
      <c r="O628" s="52" t="s">
        <v>80</v>
      </c>
      <c r="P628" s="52" t="s">
        <v>2755</v>
      </c>
      <c r="Q628" s="52" t="s">
        <v>10061</v>
      </c>
      <c r="R628" s="55" t="n">
        <f aca="false">IF(K628=0,0,ROUND((K628-L628)/K628*100,2))</f>
        <v>50.64</v>
      </c>
      <c r="S628" s="55" t="n">
        <f aca="false">H628*K628</f>
        <v>5470.56</v>
      </c>
    </row>
    <row r="629" customFormat="false" ht="15" hidden="false" customHeight="true" outlineLevel="0" collapsed="false">
      <c r="A629" s="56" t="s">
        <v>12660</v>
      </c>
      <c r="B629" s="56" t="s">
        <v>16497</v>
      </c>
      <c r="C629" s="56" t="s">
        <v>15806</v>
      </c>
      <c r="D629" s="56" t="s">
        <v>15628</v>
      </c>
      <c r="E629" s="56" t="s">
        <v>72</v>
      </c>
      <c r="F629" s="56" t="s">
        <v>15613</v>
      </c>
      <c r="G629" s="56" t="s">
        <v>15641</v>
      </c>
      <c r="H629" s="56" t="n">
        <v>12</v>
      </c>
      <c r="I629" s="56" t="n">
        <v>0.915</v>
      </c>
      <c r="J629" s="56" t="n">
        <v>1.867</v>
      </c>
      <c r="K629" s="56" t="n">
        <v>150.52</v>
      </c>
      <c r="L629" s="56" t="n">
        <v>218.44</v>
      </c>
      <c r="M629" s="56" t="n">
        <v>90</v>
      </c>
      <c r="N629" s="56" t="s">
        <v>15637</v>
      </c>
      <c r="O629" s="56" t="s">
        <v>79</v>
      </c>
      <c r="P629" s="56" t="s">
        <v>2132</v>
      </c>
      <c r="Q629" s="56" t="s">
        <v>10061</v>
      </c>
      <c r="R629" s="55" t="n">
        <f aca="false">IF(K629=0,0,ROUND((K629-L629)/K629*100,2))</f>
        <v>-45.12</v>
      </c>
      <c r="S629" s="55" t="n">
        <f aca="false">H629*K629</f>
        <v>1806.24</v>
      </c>
    </row>
    <row r="630" customFormat="false" ht="15" hidden="false" customHeight="true" outlineLevel="0" collapsed="false">
      <c r="A630" s="52" t="s">
        <v>8903</v>
      </c>
      <c r="B630" s="52" t="s">
        <v>16498</v>
      </c>
      <c r="C630" s="52" t="s">
        <v>15871</v>
      </c>
      <c r="D630" s="52" t="s">
        <v>15657</v>
      </c>
      <c r="E630" s="52" t="s">
        <v>70</v>
      </c>
      <c r="F630" s="52" t="s">
        <v>15648</v>
      </c>
      <c r="G630" s="52" t="s">
        <v>15619</v>
      </c>
      <c r="H630" s="52" t="n">
        <v>6</v>
      </c>
      <c r="I630" s="52" t="n">
        <v>1.486</v>
      </c>
      <c r="J630" s="52" t="n">
        <v>2.441</v>
      </c>
      <c r="K630" s="52" t="n">
        <v>279.19</v>
      </c>
      <c r="L630" s="52" t="n">
        <v>11.32</v>
      </c>
      <c r="M630" s="52" t="n">
        <v>730</v>
      </c>
      <c r="N630" s="52" t="s">
        <v>15548</v>
      </c>
      <c r="O630" s="52" t="s">
        <v>79</v>
      </c>
      <c r="P630" s="52" t="s">
        <v>2261</v>
      </c>
      <c r="Q630" s="52" t="s">
        <v>10061</v>
      </c>
      <c r="R630" s="55" t="n">
        <f aca="false">IF(K630=0,0,ROUND((K630-L630)/K630*100,2))</f>
        <v>95.95</v>
      </c>
      <c r="S630" s="55" t="n">
        <f aca="false">H630*K630</f>
        <v>1675.14</v>
      </c>
    </row>
    <row r="631" customFormat="false" ht="15" hidden="false" customHeight="true" outlineLevel="0" collapsed="false">
      <c r="A631" s="56" t="s">
        <v>1729</v>
      </c>
      <c r="B631" s="56" t="s">
        <v>16499</v>
      </c>
      <c r="C631" s="56" t="s">
        <v>15822</v>
      </c>
      <c r="D631" s="56" t="s">
        <v>15632</v>
      </c>
      <c r="E631" s="56" t="s">
        <v>69</v>
      </c>
      <c r="F631" s="56" t="s">
        <v>15644</v>
      </c>
      <c r="G631" s="56" t="s">
        <v>15614</v>
      </c>
      <c r="H631" s="56" t="n">
        <v>48</v>
      </c>
      <c r="I631" s="56" t="n">
        <v>1.676</v>
      </c>
      <c r="J631" s="56" t="n">
        <v>1.802</v>
      </c>
      <c r="K631" s="56" t="n">
        <v>25.05</v>
      </c>
      <c r="L631" s="56" t="n">
        <v>535.22</v>
      </c>
      <c r="M631" s="56" t="n">
        <v>180</v>
      </c>
      <c r="N631" s="56" t="s">
        <v>15637</v>
      </c>
      <c r="O631" s="56" t="s">
        <v>79</v>
      </c>
      <c r="P631" s="56" t="s">
        <v>1205</v>
      </c>
      <c r="Q631" s="56" t="s">
        <v>10061</v>
      </c>
      <c r="R631" s="55" t="n">
        <f aca="false">IF(K631=0,0,ROUND((K631-L631)/K631*100,2))</f>
        <v>-2036.61</v>
      </c>
      <c r="S631" s="55" t="n">
        <f aca="false">H631*K631</f>
        <v>1202.4</v>
      </c>
    </row>
    <row r="632" customFormat="false" ht="15" hidden="false" customHeight="true" outlineLevel="0" collapsed="false">
      <c r="A632" s="52" t="s">
        <v>1216</v>
      </c>
      <c r="B632" s="52" t="s">
        <v>16500</v>
      </c>
      <c r="C632" s="52" t="s">
        <v>16279</v>
      </c>
      <c r="D632" s="52" t="s">
        <v>15675</v>
      </c>
      <c r="E632" s="52" t="s">
        <v>69</v>
      </c>
      <c r="F632" s="52" t="s">
        <v>15661</v>
      </c>
      <c r="G632" s="52" t="s">
        <v>15625</v>
      </c>
      <c r="H632" s="52" t="n">
        <v>12</v>
      </c>
      <c r="I632" s="52" t="n">
        <v>2.083</v>
      </c>
      <c r="J632" s="52" t="n">
        <v>4.57</v>
      </c>
      <c r="K632" s="52" t="n">
        <v>26.77</v>
      </c>
      <c r="L632" s="52" t="n">
        <v>463.97</v>
      </c>
      <c r="M632" s="52" t="n">
        <v>365</v>
      </c>
      <c r="N632" s="52" t="s">
        <v>15548</v>
      </c>
      <c r="O632" s="52" t="s">
        <v>79</v>
      </c>
      <c r="P632" s="52" t="s">
        <v>3157</v>
      </c>
      <c r="Q632" s="52" t="s">
        <v>10061</v>
      </c>
      <c r="R632" s="55" t="n">
        <f aca="false">IF(K632=0,0,ROUND((K632-L632)/K632*100,2))</f>
        <v>-1633.17</v>
      </c>
      <c r="S632" s="55" t="n">
        <f aca="false">H632*K632</f>
        <v>321.24</v>
      </c>
    </row>
    <row r="633" customFormat="false" ht="15" hidden="false" customHeight="true" outlineLevel="0" collapsed="false">
      <c r="A633" s="56" t="s">
        <v>439</v>
      </c>
      <c r="B633" s="56" t="s">
        <v>16501</v>
      </c>
      <c r="C633" s="56" t="s">
        <v>15947</v>
      </c>
      <c r="D633" s="56" t="s">
        <v>15660</v>
      </c>
      <c r="E633" s="56" t="s">
        <v>71</v>
      </c>
      <c r="F633" s="56" t="s">
        <v>15775</v>
      </c>
      <c r="G633" s="56" t="s">
        <v>15619</v>
      </c>
      <c r="H633" s="56" t="n">
        <v>24</v>
      </c>
      <c r="I633" s="56" t="n">
        <v>0.588</v>
      </c>
      <c r="J633" s="56" t="n">
        <v>2.221</v>
      </c>
      <c r="K633" s="56" t="n">
        <v>841.73</v>
      </c>
      <c r="L633" s="56" t="n">
        <v>105.48</v>
      </c>
      <c r="M633" s="56" t="n">
        <v>365</v>
      </c>
      <c r="N633" s="56" t="s">
        <v>15620</v>
      </c>
      <c r="O633" s="56" t="s">
        <v>79</v>
      </c>
      <c r="P633" s="56" t="s">
        <v>4252</v>
      </c>
      <c r="Q633" s="56" t="s">
        <v>10061</v>
      </c>
      <c r="R633" s="55" t="n">
        <f aca="false">IF(K633=0,0,ROUND((K633-L633)/K633*100,2))</f>
        <v>87.47</v>
      </c>
      <c r="S633" s="55" t="n">
        <f aca="false">H633*K633</f>
        <v>20201.52</v>
      </c>
    </row>
    <row r="634" customFormat="false" ht="15" hidden="false" customHeight="true" outlineLevel="0" collapsed="false">
      <c r="A634" s="52" t="s">
        <v>4751</v>
      </c>
      <c r="B634" s="52" t="s">
        <v>16502</v>
      </c>
      <c r="C634" s="52" t="s">
        <v>16128</v>
      </c>
      <c r="D634" s="52" t="s">
        <v>15617</v>
      </c>
      <c r="E634" s="52" t="s">
        <v>70</v>
      </c>
      <c r="F634" s="52" t="s">
        <v>15667</v>
      </c>
      <c r="G634" s="52" t="s">
        <v>15614</v>
      </c>
      <c r="H634" s="52" t="n">
        <v>12</v>
      </c>
      <c r="I634" s="52" t="n">
        <v>2.003</v>
      </c>
      <c r="J634" s="52" t="n">
        <v>3.732</v>
      </c>
      <c r="K634" s="52" t="n">
        <v>902.08</v>
      </c>
      <c r="L634" s="52" t="n">
        <v>104.58</v>
      </c>
      <c r="M634" s="52" t="n">
        <v>180</v>
      </c>
      <c r="N634" s="52" t="s">
        <v>15637</v>
      </c>
      <c r="O634" s="52" t="s">
        <v>80</v>
      </c>
      <c r="P634" s="52" t="s">
        <v>951</v>
      </c>
      <c r="Q634" s="52" t="s">
        <v>10061</v>
      </c>
      <c r="R634" s="55" t="n">
        <f aca="false">IF(K634=0,0,ROUND((K634-L634)/K634*100,2))</f>
        <v>88.41</v>
      </c>
      <c r="S634" s="55" t="n">
        <f aca="false">H634*K634</f>
        <v>10824.96</v>
      </c>
    </row>
    <row r="635" customFormat="false" ht="15" hidden="false" customHeight="true" outlineLevel="0" collapsed="false">
      <c r="A635" s="56" t="s">
        <v>3613</v>
      </c>
      <c r="B635" s="56" t="s">
        <v>16503</v>
      </c>
      <c r="C635" s="56" t="s">
        <v>15716</v>
      </c>
      <c r="D635" s="56" t="s">
        <v>15675</v>
      </c>
      <c r="E635" s="56" t="s">
        <v>69</v>
      </c>
      <c r="F635" s="56" t="s">
        <v>15661</v>
      </c>
      <c r="G635" s="56" t="s">
        <v>15641</v>
      </c>
      <c r="H635" s="56" t="n">
        <v>12</v>
      </c>
      <c r="I635" s="56" t="n">
        <v>1.658</v>
      </c>
      <c r="J635" s="56" t="n">
        <v>3.834</v>
      </c>
      <c r="K635" s="56" t="n">
        <v>883.25</v>
      </c>
      <c r="L635" s="56" t="n">
        <v>306.1</v>
      </c>
      <c r="M635" s="56" t="n">
        <v>730</v>
      </c>
      <c r="N635" s="56" t="s">
        <v>15548</v>
      </c>
      <c r="O635" s="56" t="s">
        <v>78</v>
      </c>
      <c r="P635" s="56" t="s">
        <v>3360</v>
      </c>
      <c r="Q635" s="56" t="s">
        <v>10061</v>
      </c>
      <c r="R635" s="55" t="n">
        <f aca="false">IF(K635=0,0,ROUND((K635-L635)/K635*100,2))</f>
        <v>65.34</v>
      </c>
      <c r="S635" s="55" t="n">
        <f aca="false">H635*K635</f>
        <v>10599</v>
      </c>
    </row>
    <row r="636" customFormat="false" ht="15" hidden="false" customHeight="true" outlineLevel="0" collapsed="false">
      <c r="A636" s="52" t="s">
        <v>3815</v>
      </c>
      <c r="B636" s="52" t="s">
        <v>16504</v>
      </c>
      <c r="C636" s="52" t="s">
        <v>15685</v>
      </c>
      <c r="D636" s="52" t="s">
        <v>15623</v>
      </c>
      <c r="E636" s="52" t="s">
        <v>65</v>
      </c>
      <c r="F636" s="52" t="s">
        <v>15813</v>
      </c>
      <c r="G636" s="52" t="s">
        <v>15625</v>
      </c>
      <c r="H636" s="52" t="n">
        <v>12</v>
      </c>
      <c r="I636" s="52" t="n">
        <v>0.308</v>
      </c>
      <c r="J636" s="52" t="n">
        <v>4.158</v>
      </c>
      <c r="K636" s="52" t="n">
        <v>440.64</v>
      </c>
      <c r="L636" s="52" t="n">
        <v>362.28</v>
      </c>
      <c r="M636" s="52" t="n">
        <v>90</v>
      </c>
      <c r="N636" s="52" t="s">
        <v>15637</v>
      </c>
      <c r="O636" s="52" t="s">
        <v>79</v>
      </c>
      <c r="P636" s="52" t="s">
        <v>729</v>
      </c>
      <c r="Q636" s="52" t="s">
        <v>10061</v>
      </c>
      <c r="R636" s="55" t="n">
        <f aca="false">IF(K636=0,0,ROUND((K636-L636)/K636*100,2))</f>
        <v>17.78</v>
      </c>
      <c r="S636" s="55" t="n">
        <f aca="false">H636*K636</f>
        <v>5287.68</v>
      </c>
    </row>
    <row r="637" customFormat="false" ht="15" hidden="false" customHeight="true" outlineLevel="0" collapsed="false">
      <c r="A637" s="56" t="s">
        <v>1007</v>
      </c>
      <c r="B637" s="56" t="s">
        <v>16505</v>
      </c>
      <c r="C637" s="56" t="s">
        <v>15798</v>
      </c>
      <c r="D637" s="56" t="s">
        <v>15632</v>
      </c>
      <c r="E637" s="56" t="s">
        <v>70</v>
      </c>
      <c r="F637" s="56" t="s">
        <v>15648</v>
      </c>
      <c r="G637" s="56" t="s">
        <v>15619</v>
      </c>
      <c r="H637" s="56" t="n">
        <v>12</v>
      </c>
      <c r="I637" s="56" t="n">
        <v>3.66</v>
      </c>
      <c r="J637" s="56" t="n">
        <v>0.975</v>
      </c>
      <c r="K637" s="56" t="n">
        <v>295.23</v>
      </c>
      <c r="L637" s="56" t="n">
        <v>77.86</v>
      </c>
      <c r="M637" s="56" t="n">
        <v>365</v>
      </c>
      <c r="N637" s="56" t="s">
        <v>15620</v>
      </c>
      <c r="O637" s="56" t="s">
        <v>78</v>
      </c>
      <c r="P637" s="56" t="s">
        <v>6779</v>
      </c>
      <c r="Q637" s="56" t="s">
        <v>10061</v>
      </c>
      <c r="R637" s="55" t="n">
        <f aca="false">IF(K637=0,0,ROUND((K637-L637)/K637*100,2))</f>
        <v>73.63</v>
      </c>
      <c r="S637" s="55" t="n">
        <f aca="false">H637*K637</f>
        <v>3542.76</v>
      </c>
    </row>
    <row r="638" customFormat="false" ht="15" hidden="false" customHeight="true" outlineLevel="0" collapsed="false">
      <c r="A638" s="52" t="s">
        <v>3229</v>
      </c>
      <c r="B638" s="52" t="s">
        <v>16506</v>
      </c>
      <c r="C638" s="52" t="s">
        <v>15841</v>
      </c>
      <c r="D638" s="52" t="s">
        <v>15632</v>
      </c>
      <c r="E638" s="52" t="s">
        <v>70</v>
      </c>
      <c r="F638" s="52" t="s">
        <v>15667</v>
      </c>
      <c r="G638" s="52" t="s">
        <v>15619</v>
      </c>
      <c r="H638" s="52" t="n">
        <v>12</v>
      </c>
      <c r="I638" s="52" t="n">
        <v>1.185</v>
      </c>
      <c r="J638" s="52" t="n">
        <v>0.705</v>
      </c>
      <c r="K638" s="52" t="n">
        <v>57.56</v>
      </c>
      <c r="L638" s="52" t="n">
        <v>594.34</v>
      </c>
      <c r="M638" s="52" t="n">
        <v>180</v>
      </c>
      <c r="N638" s="52" t="s">
        <v>15637</v>
      </c>
      <c r="O638" s="52" t="s">
        <v>78</v>
      </c>
      <c r="P638" s="52" t="s">
        <v>329</v>
      </c>
      <c r="Q638" s="52" t="s">
        <v>10061</v>
      </c>
      <c r="R638" s="55" t="n">
        <f aca="false">IF(K638=0,0,ROUND((K638-L638)/K638*100,2))</f>
        <v>-932.56</v>
      </c>
      <c r="S638" s="55" t="n">
        <f aca="false">H638*K638</f>
        <v>690.72</v>
      </c>
    </row>
    <row r="639" customFormat="false" ht="15" hidden="false" customHeight="true" outlineLevel="0" collapsed="false">
      <c r="A639" s="56" t="s">
        <v>1564</v>
      </c>
      <c r="B639" s="56" t="s">
        <v>16507</v>
      </c>
      <c r="C639" s="56" t="s">
        <v>16061</v>
      </c>
      <c r="D639" s="56" t="s">
        <v>15664</v>
      </c>
      <c r="E639" s="56" t="s">
        <v>63</v>
      </c>
      <c r="F639" s="56" t="s">
        <v>15636</v>
      </c>
      <c r="G639" s="56" t="s">
        <v>15614</v>
      </c>
      <c r="H639" s="56" t="n">
        <v>12</v>
      </c>
      <c r="I639" s="56" t="n">
        <v>1.148</v>
      </c>
      <c r="J639" s="56" t="n">
        <v>2.159</v>
      </c>
      <c r="K639" s="56" t="n">
        <v>80.06</v>
      </c>
      <c r="L639" s="56" t="n">
        <v>261.97</v>
      </c>
      <c r="M639" s="56" t="n">
        <v>90</v>
      </c>
      <c r="N639" s="56" t="s">
        <v>15637</v>
      </c>
      <c r="O639" s="56" t="s">
        <v>78</v>
      </c>
      <c r="P639" s="56" t="s">
        <v>4441</v>
      </c>
      <c r="Q639" s="56" t="s">
        <v>10061</v>
      </c>
      <c r="R639" s="55" t="n">
        <f aca="false">IF(K639=0,0,ROUND((K639-L639)/K639*100,2))</f>
        <v>-227.22</v>
      </c>
      <c r="S639" s="55" t="n">
        <f aca="false">H639*K639</f>
        <v>960.72</v>
      </c>
    </row>
    <row r="640" customFormat="false" ht="15" hidden="false" customHeight="true" outlineLevel="0" collapsed="false">
      <c r="A640" s="52" t="s">
        <v>2660</v>
      </c>
      <c r="B640" s="52" t="s">
        <v>16508</v>
      </c>
      <c r="C640" s="52" t="s">
        <v>15756</v>
      </c>
      <c r="D640" s="52" t="s">
        <v>15660</v>
      </c>
      <c r="E640" s="52" t="s">
        <v>71</v>
      </c>
      <c r="F640" s="52" t="s">
        <v>15651</v>
      </c>
      <c r="G640" s="52" t="s">
        <v>15641</v>
      </c>
      <c r="H640" s="52" t="n">
        <v>24</v>
      </c>
      <c r="I640" s="52" t="n">
        <v>4.481</v>
      </c>
      <c r="J640" s="52" t="n">
        <v>0.95</v>
      </c>
      <c r="K640" s="52" t="n">
        <v>20.52</v>
      </c>
      <c r="L640" s="52" t="n">
        <v>399.65</v>
      </c>
      <c r="M640" s="52" t="n">
        <v>365</v>
      </c>
      <c r="N640" s="52" t="s">
        <v>15548</v>
      </c>
      <c r="O640" s="52" t="s">
        <v>79</v>
      </c>
      <c r="P640" s="52" t="s">
        <v>817</v>
      </c>
      <c r="Q640" s="52" t="s">
        <v>10061</v>
      </c>
      <c r="R640" s="55" t="n">
        <f aca="false">IF(K640=0,0,ROUND((K640-L640)/K640*100,2))</f>
        <v>-1847.61</v>
      </c>
      <c r="S640" s="55" t="n">
        <f aca="false">H640*K640</f>
        <v>492.48</v>
      </c>
    </row>
    <row r="641" customFormat="false" ht="15" hidden="false" customHeight="true" outlineLevel="0" collapsed="false">
      <c r="A641" s="56" t="s">
        <v>5626</v>
      </c>
      <c r="B641" s="56" t="s">
        <v>16509</v>
      </c>
      <c r="C641" s="56" t="s">
        <v>15899</v>
      </c>
      <c r="D641" s="56" t="s">
        <v>15640</v>
      </c>
      <c r="E641" s="56" t="s">
        <v>70</v>
      </c>
      <c r="F641" s="56" t="s">
        <v>15691</v>
      </c>
      <c r="G641" s="56" t="s">
        <v>15619</v>
      </c>
      <c r="H641" s="56" t="n">
        <v>48</v>
      </c>
      <c r="I641" s="56" t="n">
        <v>1.85</v>
      </c>
      <c r="J641" s="56" t="n">
        <v>1.557</v>
      </c>
      <c r="K641" s="56" t="n">
        <v>114.85</v>
      </c>
      <c r="L641" s="56" t="n">
        <v>18.06</v>
      </c>
      <c r="M641" s="56" t="n">
        <v>180</v>
      </c>
      <c r="N641" s="56" t="s">
        <v>15637</v>
      </c>
      <c r="O641" s="56" t="s">
        <v>79</v>
      </c>
      <c r="P641" s="56" t="s">
        <v>2489</v>
      </c>
      <c r="Q641" s="56" t="s">
        <v>10061</v>
      </c>
      <c r="R641" s="55" t="n">
        <f aca="false">IF(K641=0,0,ROUND((K641-L641)/K641*100,2))</f>
        <v>84.28</v>
      </c>
      <c r="S641" s="55" t="n">
        <f aca="false">H641*K641</f>
        <v>5512.8</v>
      </c>
    </row>
    <row r="642" customFormat="false" ht="15" hidden="false" customHeight="true" outlineLevel="0" collapsed="false">
      <c r="A642" s="52" t="s">
        <v>5636</v>
      </c>
      <c r="B642" s="52" t="s">
        <v>16510</v>
      </c>
      <c r="C642" s="52" t="s">
        <v>16128</v>
      </c>
      <c r="D642" s="52" t="s">
        <v>15617</v>
      </c>
      <c r="E642" s="52" t="s">
        <v>67</v>
      </c>
      <c r="F642" s="52" t="s">
        <v>15705</v>
      </c>
      <c r="G642" s="52" t="s">
        <v>15641</v>
      </c>
      <c r="H642" s="52" t="n">
        <v>6</v>
      </c>
      <c r="I642" s="52" t="n">
        <v>0.696</v>
      </c>
      <c r="J642" s="52" t="n">
        <v>3.726</v>
      </c>
      <c r="K642" s="52" t="n">
        <v>137.83</v>
      </c>
      <c r="L642" s="52" t="n">
        <v>356.07</v>
      </c>
      <c r="M642" s="52" t="n">
        <v>180</v>
      </c>
      <c r="N642" s="52" t="s">
        <v>15548</v>
      </c>
      <c r="O642" s="52" t="s">
        <v>80</v>
      </c>
      <c r="P642" s="52" t="s">
        <v>1771</v>
      </c>
      <c r="Q642" s="52" t="s">
        <v>10061</v>
      </c>
      <c r="R642" s="55" t="n">
        <f aca="false">IF(K642=0,0,ROUND((K642-L642)/K642*100,2))</f>
        <v>-158.34</v>
      </c>
      <c r="S642" s="55" t="n">
        <f aca="false">H642*K642</f>
        <v>826.98</v>
      </c>
    </row>
    <row r="643" customFormat="false" ht="15" hidden="false" customHeight="true" outlineLevel="0" collapsed="false">
      <c r="A643" s="56" t="s">
        <v>3386</v>
      </c>
      <c r="B643" s="56" t="s">
        <v>16511</v>
      </c>
      <c r="C643" s="56" t="s">
        <v>15650</v>
      </c>
      <c r="D643" s="56" t="s">
        <v>15612</v>
      </c>
      <c r="E643" s="56" t="s">
        <v>71</v>
      </c>
      <c r="F643" s="56" t="s">
        <v>15651</v>
      </c>
      <c r="G643" s="56" t="s">
        <v>15641</v>
      </c>
      <c r="H643" s="56" t="n">
        <v>12</v>
      </c>
      <c r="I643" s="56" t="n">
        <v>0.267</v>
      </c>
      <c r="J643" s="56" t="n">
        <v>0.999</v>
      </c>
      <c r="K643" s="56" t="n">
        <v>558.94</v>
      </c>
      <c r="L643" s="56" t="n">
        <v>158.99</v>
      </c>
      <c r="M643" s="56" t="n">
        <v>365</v>
      </c>
      <c r="N643" s="56" t="s">
        <v>15637</v>
      </c>
      <c r="O643" s="56" t="s">
        <v>79</v>
      </c>
      <c r="P643" s="56" t="s">
        <v>492</v>
      </c>
      <c r="Q643" s="56" t="s">
        <v>10066</v>
      </c>
      <c r="R643" s="55" t="n">
        <f aca="false">IF(K643=0,0,ROUND((K643-L643)/K643*100,2))</f>
        <v>71.56</v>
      </c>
      <c r="S643" s="55" t="n">
        <f aca="false">H643*K643</f>
        <v>6707.28</v>
      </c>
    </row>
    <row r="644" customFormat="false" ht="15" hidden="false" customHeight="true" outlineLevel="0" collapsed="false">
      <c r="A644" s="52" t="s">
        <v>3836</v>
      </c>
      <c r="B644" s="52" t="s">
        <v>16512</v>
      </c>
      <c r="C644" s="52" t="s">
        <v>16269</v>
      </c>
      <c r="D644" s="52" t="s">
        <v>15612</v>
      </c>
      <c r="E644" s="52" t="s">
        <v>69</v>
      </c>
      <c r="F644" s="52" t="s">
        <v>15644</v>
      </c>
      <c r="G644" s="52" t="s">
        <v>15625</v>
      </c>
      <c r="H644" s="52" t="n">
        <v>24</v>
      </c>
      <c r="I644" s="52" t="n">
        <v>3.499</v>
      </c>
      <c r="J644" s="52" t="n">
        <v>0.688</v>
      </c>
      <c r="K644" s="52" t="n">
        <v>64.49</v>
      </c>
      <c r="L644" s="52" t="n">
        <v>344.04</v>
      </c>
      <c r="M644" s="52" t="n">
        <v>180</v>
      </c>
      <c r="N644" s="52" t="s">
        <v>15620</v>
      </c>
      <c r="O644" s="52" t="s">
        <v>79</v>
      </c>
      <c r="P644" s="52" t="s">
        <v>6633</v>
      </c>
      <c r="Q644" s="52" t="s">
        <v>10061</v>
      </c>
      <c r="R644" s="55" t="n">
        <f aca="false">IF(K644=0,0,ROUND((K644-L644)/K644*100,2))</f>
        <v>-433.48</v>
      </c>
      <c r="S644" s="55" t="n">
        <f aca="false">H644*K644</f>
        <v>1547.76</v>
      </c>
    </row>
    <row r="645" customFormat="false" ht="15" hidden="false" customHeight="true" outlineLevel="0" collapsed="false">
      <c r="A645" s="56" t="s">
        <v>7837</v>
      </c>
      <c r="B645" s="56" t="s">
        <v>16513</v>
      </c>
      <c r="C645" s="56" t="s">
        <v>16514</v>
      </c>
      <c r="D645" s="56" t="s">
        <v>15623</v>
      </c>
      <c r="E645" s="56" t="s">
        <v>69</v>
      </c>
      <c r="F645" s="56" t="s">
        <v>15661</v>
      </c>
      <c r="G645" s="56" t="s">
        <v>15641</v>
      </c>
      <c r="H645" s="56" t="n">
        <v>48</v>
      </c>
      <c r="I645" s="56" t="n">
        <v>2.034</v>
      </c>
      <c r="J645" s="56" t="n">
        <v>1.394</v>
      </c>
      <c r="K645" s="56" t="n">
        <v>200.2</v>
      </c>
      <c r="L645" s="56" t="n">
        <v>104.4</v>
      </c>
      <c r="M645" s="56" t="n">
        <v>180</v>
      </c>
      <c r="N645" s="56" t="s">
        <v>15620</v>
      </c>
      <c r="O645" s="56" t="s">
        <v>80</v>
      </c>
      <c r="P645" s="56" t="s">
        <v>1205</v>
      </c>
      <c r="Q645" s="56" t="s">
        <v>10066</v>
      </c>
      <c r="R645" s="55" t="n">
        <f aca="false">IF(K645=0,0,ROUND((K645-L645)/K645*100,2))</f>
        <v>47.85</v>
      </c>
      <c r="S645" s="55" t="n">
        <f aca="false">H645*K645</f>
        <v>9609.6</v>
      </c>
    </row>
    <row r="646" customFormat="false" ht="15" hidden="false" customHeight="true" outlineLevel="0" collapsed="false">
      <c r="A646" s="52" t="s">
        <v>2971</v>
      </c>
      <c r="B646" s="52" t="s">
        <v>16515</v>
      </c>
      <c r="C646" s="52" t="s">
        <v>16339</v>
      </c>
      <c r="D646" s="52" t="s">
        <v>15628</v>
      </c>
      <c r="E646" s="52" t="s">
        <v>67</v>
      </c>
      <c r="F646" s="52" t="s">
        <v>15694</v>
      </c>
      <c r="G646" s="52" t="s">
        <v>15619</v>
      </c>
      <c r="H646" s="52" t="n">
        <v>24</v>
      </c>
      <c r="I646" s="52" t="n">
        <v>2.783</v>
      </c>
      <c r="J646" s="52" t="n">
        <v>0.897</v>
      </c>
      <c r="K646" s="52" t="n">
        <v>64.65</v>
      </c>
      <c r="L646" s="52" t="n">
        <v>150.55</v>
      </c>
      <c r="M646" s="52" t="n">
        <v>90</v>
      </c>
      <c r="N646" s="52" t="s">
        <v>15620</v>
      </c>
      <c r="O646" s="52" t="s">
        <v>78</v>
      </c>
      <c r="P646" s="52" t="s">
        <v>1499</v>
      </c>
      <c r="Q646" s="52" t="s">
        <v>10061</v>
      </c>
      <c r="R646" s="55" t="n">
        <f aca="false">IF(K646=0,0,ROUND((K646-L646)/K646*100,2))</f>
        <v>-132.87</v>
      </c>
      <c r="S646" s="55" t="n">
        <f aca="false">H646*K646</f>
        <v>1551.6</v>
      </c>
    </row>
    <row r="647" customFormat="false" ht="15" hidden="false" customHeight="true" outlineLevel="0" collapsed="false">
      <c r="A647" s="56" t="s">
        <v>2831</v>
      </c>
      <c r="B647" s="56" t="s">
        <v>16516</v>
      </c>
      <c r="C647" s="56" t="s">
        <v>16156</v>
      </c>
      <c r="D647" s="56" t="s">
        <v>15660</v>
      </c>
      <c r="E647" s="56" t="s">
        <v>72</v>
      </c>
      <c r="F647" s="56" t="s">
        <v>15613</v>
      </c>
      <c r="G647" s="56" t="s">
        <v>15619</v>
      </c>
      <c r="H647" s="56" t="n">
        <v>6</v>
      </c>
      <c r="I647" s="56" t="n">
        <v>0.057</v>
      </c>
      <c r="J647" s="56" t="n">
        <v>1.77</v>
      </c>
      <c r="K647" s="56" t="n">
        <v>612.45</v>
      </c>
      <c r="L647" s="56" t="n">
        <v>227.77</v>
      </c>
      <c r="M647" s="56" t="n">
        <v>90</v>
      </c>
      <c r="N647" s="56" t="s">
        <v>15620</v>
      </c>
      <c r="O647" s="56" t="s">
        <v>80</v>
      </c>
      <c r="P647" s="56" t="s">
        <v>2348</v>
      </c>
      <c r="Q647" s="56" t="s">
        <v>10061</v>
      </c>
      <c r="R647" s="55" t="n">
        <f aca="false">IF(K647=0,0,ROUND((K647-L647)/K647*100,2))</f>
        <v>62.81</v>
      </c>
      <c r="S647" s="55" t="n">
        <f aca="false">H647*K647</f>
        <v>3674.7</v>
      </c>
    </row>
    <row r="648" customFormat="false" ht="15" hidden="false" customHeight="true" outlineLevel="0" collapsed="false">
      <c r="A648" s="52" t="s">
        <v>637</v>
      </c>
      <c r="B648" s="52" t="s">
        <v>16517</v>
      </c>
      <c r="C648" s="52" t="s">
        <v>16000</v>
      </c>
      <c r="D648" s="52" t="s">
        <v>15675</v>
      </c>
      <c r="E648" s="52" t="s">
        <v>67</v>
      </c>
      <c r="F648" s="52" t="s">
        <v>15629</v>
      </c>
      <c r="G648" s="52" t="s">
        <v>15625</v>
      </c>
      <c r="H648" s="52" t="n">
        <v>6</v>
      </c>
      <c r="I648" s="52" t="n">
        <v>4.128</v>
      </c>
      <c r="J648" s="52" t="n">
        <v>1.135</v>
      </c>
      <c r="K648" s="52" t="n">
        <v>964.96</v>
      </c>
      <c r="L648" s="52" t="n">
        <v>114.27</v>
      </c>
      <c r="M648" s="52" t="n">
        <v>90</v>
      </c>
      <c r="N648" s="52" t="s">
        <v>15620</v>
      </c>
      <c r="O648" s="52" t="s">
        <v>80</v>
      </c>
      <c r="P648" s="52" t="s">
        <v>3728</v>
      </c>
      <c r="Q648" s="52" t="s">
        <v>10066</v>
      </c>
      <c r="R648" s="55" t="n">
        <f aca="false">IF(K648=0,0,ROUND((K648-L648)/K648*100,2))</f>
        <v>88.16</v>
      </c>
      <c r="S648" s="55" t="n">
        <f aca="false">H648*K648</f>
        <v>5789.76</v>
      </c>
    </row>
    <row r="649" customFormat="false" ht="15" hidden="false" customHeight="true" outlineLevel="0" collapsed="false">
      <c r="A649" s="56" t="s">
        <v>3334</v>
      </c>
      <c r="B649" s="56" t="s">
        <v>16518</v>
      </c>
      <c r="C649" s="56" t="s">
        <v>16197</v>
      </c>
      <c r="D649" s="56" t="s">
        <v>15660</v>
      </c>
      <c r="E649" s="56" t="s">
        <v>73</v>
      </c>
      <c r="F649" s="56" t="s">
        <v>15734</v>
      </c>
      <c r="G649" s="56" t="s">
        <v>15619</v>
      </c>
      <c r="H649" s="56" t="n">
        <v>24</v>
      </c>
      <c r="I649" s="56" t="n">
        <v>1.059</v>
      </c>
      <c r="J649" s="56" t="n">
        <v>3.168</v>
      </c>
      <c r="K649" s="56" t="n">
        <v>860.2</v>
      </c>
      <c r="L649" s="56" t="n">
        <v>243.32</v>
      </c>
      <c r="M649" s="56" t="n">
        <v>730</v>
      </c>
      <c r="N649" s="56" t="s">
        <v>15548</v>
      </c>
      <c r="O649" s="56" t="s">
        <v>80</v>
      </c>
      <c r="P649" s="56" t="s">
        <v>2690</v>
      </c>
      <c r="Q649" s="56" t="s">
        <v>10061</v>
      </c>
      <c r="R649" s="55" t="n">
        <f aca="false">IF(K649=0,0,ROUND((K649-L649)/K649*100,2))</f>
        <v>71.71</v>
      </c>
      <c r="S649" s="55" t="n">
        <f aca="false">H649*K649</f>
        <v>20644.8</v>
      </c>
    </row>
    <row r="650" customFormat="false" ht="15" hidden="false" customHeight="true" outlineLevel="0" collapsed="false">
      <c r="A650" s="52" t="s">
        <v>7769</v>
      </c>
      <c r="B650" s="52" t="s">
        <v>16519</v>
      </c>
      <c r="C650" s="52" t="s">
        <v>15643</v>
      </c>
      <c r="D650" s="52" t="s">
        <v>15623</v>
      </c>
      <c r="E650" s="52" t="s">
        <v>69</v>
      </c>
      <c r="F650" s="52" t="s">
        <v>15644</v>
      </c>
      <c r="G650" s="52" t="s">
        <v>15641</v>
      </c>
      <c r="H650" s="52" t="n">
        <v>48</v>
      </c>
      <c r="I650" s="52" t="n">
        <v>0.966</v>
      </c>
      <c r="J650" s="52" t="n">
        <v>4.319</v>
      </c>
      <c r="K650" s="52" t="n">
        <v>204.89</v>
      </c>
      <c r="L650" s="52" t="n">
        <v>299.41</v>
      </c>
      <c r="M650" s="52" t="n">
        <v>180</v>
      </c>
      <c r="N650" s="52" t="s">
        <v>15620</v>
      </c>
      <c r="O650" s="52" t="s">
        <v>79</v>
      </c>
      <c r="P650" s="52" t="s">
        <v>1043</v>
      </c>
      <c r="Q650" s="52" t="s">
        <v>10061</v>
      </c>
      <c r="R650" s="55" t="n">
        <f aca="false">IF(K650=0,0,ROUND((K650-L650)/K650*100,2))</f>
        <v>-46.13</v>
      </c>
      <c r="S650" s="55" t="n">
        <f aca="false">H650*K650</f>
        <v>9834.72</v>
      </c>
    </row>
    <row r="651" customFormat="false" ht="15" hidden="false" customHeight="true" outlineLevel="0" collapsed="false">
      <c r="A651" s="56" t="s">
        <v>6156</v>
      </c>
      <c r="B651" s="56" t="s">
        <v>16520</v>
      </c>
      <c r="C651" s="56" t="s">
        <v>15690</v>
      </c>
      <c r="D651" s="56" t="s">
        <v>15623</v>
      </c>
      <c r="E651" s="56" t="s">
        <v>65</v>
      </c>
      <c r="F651" s="56" t="s">
        <v>15654</v>
      </c>
      <c r="G651" s="56" t="s">
        <v>15619</v>
      </c>
      <c r="H651" s="56" t="n">
        <v>12</v>
      </c>
      <c r="I651" s="56" t="n">
        <v>0.407</v>
      </c>
      <c r="J651" s="56" t="n">
        <v>1.264</v>
      </c>
      <c r="K651" s="56" t="n">
        <v>910.04</v>
      </c>
      <c r="L651" s="56" t="n">
        <v>582.53</v>
      </c>
      <c r="M651" s="56" t="n">
        <v>90</v>
      </c>
      <c r="N651" s="56" t="s">
        <v>15620</v>
      </c>
      <c r="O651" s="56" t="s">
        <v>80</v>
      </c>
      <c r="P651" s="56" t="s">
        <v>2439</v>
      </c>
      <c r="Q651" s="56" t="s">
        <v>10061</v>
      </c>
      <c r="R651" s="55" t="n">
        <f aca="false">IF(K651=0,0,ROUND((K651-L651)/K651*100,2))</f>
        <v>35.99</v>
      </c>
      <c r="S651" s="55" t="n">
        <f aca="false">H651*K651</f>
        <v>10920.48</v>
      </c>
    </row>
    <row r="652" customFormat="false" ht="15" hidden="false" customHeight="true" outlineLevel="0" collapsed="false">
      <c r="A652" s="52" t="s">
        <v>5843</v>
      </c>
      <c r="B652" s="52" t="s">
        <v>16521</v>
      </c>
      <c r="C652" s="52" t="s">
        <v>15720</v>
      </c>
      <c r="D652" s="52" t="s">
        <v>15640</v>
      </c>
      <c r="E652" s="52" t="s">
        <v>70</v>
      </c>
      <c r="F652" s="52" t="s">
        <v>15667</v>
      </c>
      <c r="G652" s="52" t="s">
        <v>15641</v>
      </c>
      <c r="H652" s="52" t="n">
        <v>6</v>
      </c>
      <c r="I652" s="52" t="n">
        <v>4.141</v>
      </c>
      <c r="J652" s="52" t="n">
        <v>3.829</v>
      </c>
      <c r="K652" s="52" t="n">
        <v>650.95</v>
      </c>
      <c r="L652" s="52" t="n">
        <v>35.81</v>
      </c>
      <c r="M652" s="52" t="n">
        <v>180</v>
      </c>
      <c r="N652" s="52" t="s">
        <v>15548</v>
      </c>
      <c r="O652" s="52" t="s">
        <v>79</v>
      </c>
      <c r="P652" s="52" t="s">
        <v>2109</v>
      </c>
      <c r="Q652" s="52" t="s">
        <v>10061</v>
      </c>
      <c r="R652" s="55" t="n">
        <f aca="false">IF(K652=0,0,ROUND((K652-L652)/K652*100,2))</f>
        <v>94.5</v>
      </c>
      <c r="S652" s="55" t="n">
        <f aca="false">H652*K652</f>
        <v>3905.7</v>
      </c>
    </row>
    <row r="653" customFormat="false" ht="15" hidden="false" customHeight="true" outlineLevel="0" collapsed="false">
      <c r="A653" s="56" t="s">
        <v>3885</v>
      </c>
      <c r="B653" s="56" t="s">
        <v>16522</v>
      </c>
      <c r="C653" s="56" t="s">
        <v>15931</v>
      </c>
      <c r="D653" s="56" t="s">
        <v>15664</v>
      </c>
      <c r="E653" s="56" t="s">
        <v>70</v>
      </c>
      <c r="F653" s="56" t="s">
        <v>15648</v>
      </c>
      <c r="G653" s="56" t="s">
        <v>15614</v>
      </c>
      <c r="H653" s="56" t="n">
        <v>6</v>
      </c>
      <c r="I653" s="56" t="n">
        <v>1.051</v>
      </c>
      <c r="J653" s="56" t="n">
        <v>2.428</v>
      </c>
      <c r="K653" s="56" t="n">
        <v>571.03</v>
      </c>
      <c r="L653" s="56" t="n">
        <v>272.15</v>
      </c>
      <c r="M653" s="56" t="n">
        <v>180</v>
      </c>
      <c r="N653" s="56" t="s">
        <v>15637</v>
      </c>
      <c r="O653" s="56" t="s">
        <v>79</v>
      </c>
      <c r="P653" s="56" t="s">
        <v>1731</v>
      </c>
      <c r="Q653" s="56" t="s">
        <v>10061</v>
      </c>
      <c r="R653" s="55" t="n">
        <f aca="false">IF(K653=0,0,ROUND((K653-L653)/K653*100,2))</f>
        <v>52.34</v>
      </c>
      <c r="S653" s="55" t="n">
        <f aca="false">H653*K653</f>
        <v>3426.18</v>
      </c>
    </row>
    <row r="654" customFormat="false" ht="15" hidden="false" customHeight="true" outlineLevel="0" collapsed="false">
      <c r="A654" s="52" t="s">
        <v>2793</v>
      </c>
      <c r="B654" s="52" t="s">
        <v>16523</v>
      </c>
      <c r="C654" s="52" t="s">
        <v>15616</v>
      </c>
      <c r="D654" s="52" t="s">
        <v>15617</v>
      </c>
      <c r="E654" s="52" t="s">
        <v>72</v>
      </c>
      <c r="F654" s="52" t="s">
        <v>15618</v>
      </c>
      <c r="G654" s="52" t="s">
        <v>15614</v>
      </c>
      <c r="H654" s="52" t="n">
        <v>6</v>
      </c>
      <c r="I654" s="52" t="n">
        <v>0.155</v>
      </c>
      <c r="J654" s="52" t="n">
        <v>0.27</v>
      </c>
      <c r="K654" s="52" t="n">
        <v>553.2</v>
      </c>
      <c r="L654" s="52" t="n">
        <v>70.51</v>
      </c>
      <c r="M654" s="52" t="n">
        <v>730</v>
      </c>
      <c r="N654" s="52" t="s">
        <v>15548</v>
      </c>
      <c r="O654" s="52" t="s">
        <v>78</v>
      </c>
      <c r="P654" s="52" t="s">
        <v>2246</v>
      </c>
      <c r="Q654" s="52" t="s">
        <v>10061</v>
      </c>
      <c r="R654" s="55" t="n">
        <f aca="false">IF(K654=0,0,ROUND((K654-L654)/K654*100,2))</f>
        <v>87.25</v>
      </c>
      <c r="S654" s="55" t="n">
        <f aca="false">H654*K654</f>
        <v>3319.2</v>
      </c>
    </row>
    <row r="655" customFormat="false" ht="15" hidden="false" customHeight="true" outlineLevel="0" collapsed="false">
      <c r="A655" s="56" t="s">
        <v>2385</v>
      </c>
      <c r="B655" s="56" t="s">
        <v>16524</v>
      </c>
      <c r="C655" s="56" t="s">
        <v>16525</v>
      </c>
      <c r="D655" s="56" t="s">
        <v>15617</v>
      </c>
      <c r="E655" s="56" t="s">
        <v>63</v>
      </c>
      <c r="F655" s="56" t="s">
        <v>15670</v>
      </c>
      <c r="G655" s="56" t="s">
        <v>15619</v>
      </c>
      <c r="H655" s="56" t="n">
        <v>24</v>
      </c>
      <c r="I655" s="56" t="n">
        <v>1.168</v>
      </c>
      <c r="J655" s="56" t="n">
        <v>4.401</v>
      </c>
      <c r="K655" s="56" t="n">
        <v>396.66</v>
      </c>
      <c r="L655" s="56" t="n">
        <v>531.69</v>
      </c>
      <c r="M655" s="56" t="n">
        <v>90</v>
      </c>
      <c r="N655" s="56" t="s">
        <v>15637</v>
      </c>
      <c r="O655" s="56" t="s">
        <v>78</v>
      </c>
      <c r="P655" s="56" t="s">
        <v>1491</v>
      </c>
      <c r="Q655" s="56" t="s">
        <v>10061</v>
      </c>
      <c r="R655" s="55" t="n">
        <f aca="false">IF(K655=0,0,ROUND((K655-L655)/K655*100,2))</f>
        <v>-34.04</v>
      </c>
      <c r="S655" s="55" t="n">
        <f aca="false">H655*K655</f>
        <v>9519.84</v>
      </c>
    </row>
    <row r="656" customFormat="false" ht="15" hidden="false" customHeight="true" outlineLevel="0" collapsed="false">
      <c r="A656" s="52" t="s">
        <v>1174</v>
      </c>
      <c r="B656" s="52" t="s">
        <v>16526</v>
      </c>
      <c r="C656" s="52" t="s">
        <v>15696</v>
      </c>
      <c r="D656" s="52" t="s">
        <v>15612</v>
      </c>
      <c r="E656" s="52" t="s">
        <v>67</v>
      </c>
      <c r="F656" s="52" t="s">
        <v>15629</v>
      </c>
      <c r="G656" s="52" t="s">
        <v>15625</v>
      </c>
      <c r="H656" s="52" t="n">
        <v>24</v>
      </c>
      <c r="I656" s="52" t="n">
        <v>0.636</v>
      </c>
      <c r="J656" s="52" t="n">
        <v>4.62</v>
      </c>
      <c r="K656" s="52" t="n">
        <v>920.56</v>
      </c>
      <c r="L656" s="52" t="n">
        <v>538.4</v>
      </c>
      <c r="M656" s="52" t="n">
        <v>180</v>
      </c>
      <c r="N656" s="52" t="s">
        <v>15548</v>
      </c>
      <c r="O656" s="52" t="s">
        <v>79</v>
      </c>
      <c r="P656" s="52" t="s">
        <v>5326</v>
      </c>
      <c r="Q656" s="52" t="s">
        <v>10061</v>
      </c>
      <c r="R656" s="55" t="n">
        <f aca="false">IF(K656=0,0,ROUND((K656-L656)/K656*100,2))</f>
        <v>41.51</v>
      </c>
      <c r="S656" s="55" t="n">
        <f aca="false">H656*K656</f>
        <v>22093.44</v>
      </c>
    </row>
    <row r="657" customFormat="false" ht="15" hidden="false" customHeight="true" outlineLevel="0" collapsed="false">
      <c r="A657" s="56" t="s">
        <v>2664</v>
      </c>
      <c r="B657" s="56" t="s">
        <v>16527</v>
      </c>
      <c r="C657" s="56" t="s">
        <v>16528</v>
      </c>
      <c r="D657" s="56" t="s">
        <v>15640</v>
      </c>
      <c r="E657" s="56" t="s">
        <v>65</v>
      </c>
      <c r="F657" s="56" t="s">
        <v>15654</v>
      </c>
      <c r="G657" s="56" t="s">
        <v>15641</v>
      </c>
      <c r="H657" s="56" t="n">
        <v>24</v>
      </c>
      <c r="I657" s="56" t="n">
        <v>3.143</v>
      </c>
      <c r="J657" s="56" t="n">
        <v>1.471</v>
      </c>
      <c r="K657" s="56" t="n">
        <v>877.02</v>
      </c>
      <c r="L657" s="56" t="n">
        <v>169.95</v>
      </c>
      <c r="M657" s="56" t="n">
        <v>730</v>
      </c>
      <c r="N657" s="56" t="s">
        <v>15620</v>
      </c>
      <c r="O657" s="56" t="s">
        <v>79</v>
      </c>
      <c r="P657" s="56" t="s">
        <v>4646</v>
      </c>
      <c r="Q657" s="56" t="s">
        <v>10061</v>
      </c>
      <c r="R657" s="55" t="n">
        <f aca="false">IF(K657=0,0,ROUND((K657-L657)/K657*100,2))</f>
        <v>80.62</v>
      </c>
      <c r="S657" s="55" t="n">
        <f aca="false">H657*K657</f>
        <v>21048.48</v>
      </c>
    </row>
    <row r="658" customFormat="false" ht="15" hidden="false" customHeight="true" outlineLevel="0" collapsed="false">
      <c r="A658" s="52" t="s">
        <v>1139</v>
      </c>
      <c r="B658" s="52" t="s">
        <v>16529</v>
      </c>
      <c r="C658" s="52" t="s">
        <v>15867</v>
      </c>
      <c r="D658" s="52" t="s">
        <v>15664</v>
      </c>
      <c r="E658" s="52" t="s">
        <v>65</v>
      </c>
      <c r="F658" s="52" t="s">
        <v>15761</v>
      </c>
      <c r="G658" s="52" t="s">
        <v>15619</v>
      </c>
      <c r="H658" s="52" t="n">
        <v>12</v>
      </c>
      <c r="I658" s="52" t="n">
        <v>1.983</v>
      </c>
      <c r="J658" s="52" t="n">
        <v>3.621</v>
      </c>
      <c r="K658" s="52" t="n">
        <v>789.05</v>
      </c>
      <c r="L658" s="52" t="n">
        <v>292.27</v>
      </c>
      <c r="M658" s="52" t="n">
        <v>90</v>
      </c>
      <c r="N658" s="52" t="s">
        <v>15548</v>
      </c>
      <c r="O658" s="52" t="s">
        <v>80</v>
      </c>
      <c r="P658" s="52" t="s">
        <v>4967</v>
      </c>
      <c r="Q658" s="52" t="s">
        <v>10061</v>
      </c>
      <c r="R658" s="55" t="n">
        <f aca="false">IF(K658=0,0,ROUND((K658-L658)/K658*100,2))</f>
        <v>62.96</v>
      </c>
      <c r="S658" s="55" t="n">
        <f aca="false">H658*K658</f>
        <v>9468.6</v>
      </c>
    </row>
    <row r="659" customFormat="false" ht="15" hidden="false" customHeight="true" outlineLevel="0" collapsed="false">
      <c r="A659" s="56" t="s">
        <v>9224</v>
      </c>
      <c r="B659" s="56" t="s">
        <v>16530</v>
      </c>
      <c r="C659" s="56" t="s">
        <v>15622</v>
      </c>
      <c r="D659" s="56" t="s">
        <v>15623</v>
      </c>
      <c r="E659" s="56" t="s">
        <v>70</v>
      </c>
      <c r="F659" s="56" t="s">
        <v>15667</v>
      </c>
      <c r="G659" s="56" t="s">
        <v>15619</v>
      </c>
      <c r="H659" s="56" t="n">
        <v>48</v>
      </c>
      <c r="I659" s="56" t="n">
        <v>1.795</v>
      </c>
      <c r="J659" s="56" t="n">
        <v>2.496</v>
      </c>
      <c r="K659" s="56" t="n">
        <v>491.18</v>
      </c>
      <c r="L659" s="56" t="n">
        <v>583.98</v>
      </c>
      <c r="M659" s="56" t="n">
        <v>365</v>
      </c>
      <c r="N659" s="56" t="s">
        <v>15548</v>
      </c>
      <c r="O659" s="56" t="s">
        <v>80</v>
      </c>
      <c r="P659" s="56" t="s">
        <v>757</v>
      </c>
      <c r="Q659" s="56" t="s">
        <v>10066</v>
      </c>
      <c r="R659" s="55" t="n">
        <f aca="false">IF(K659=0,0,ROUND((K659-L659)/K659*100,2))</f>
        <v>-18.89</v>
      </c>
      <c r="S659" s="55" t="n">
        <f aca="false">H659*K659</f>
        <v>23576.64</v>
      </c>
    </row>
    <row r="660" customFormat="false" ht="15" hidden="false" customHeight="true" outlineLevel="0" collapsed="false">
      <c r="A660" s="52" t="s">
        <v>2968</v>
      </c>
      <c r="B660" s="52" t="s">
        <v>16531</v>
      </c>
      <c r="C660" s="52" t="s">
        <v>15716</v>
      </c>
      <c r="D660" s="52" t="s">
        <v>15675</v>
      </c>
      <c r="E660" s="52" t="s">
        <v>69</v>
      </c>
      <c r="F660" s="52" t="s">
        <v>15661</v>
      </c>
      <c r="G660" s="52" t="s">
        <v>15641</v>
      </c>
      <c r="H660" s="52" t="n">
        <v>12</v>
      </c>
      <c r="I660" s="52" t="n">
        <v>1.954</v>
      </c>
      <c r="J660" s="52" t="n">
        <v>2.926</v>
      </c>
      <c r="K660" s="52" t="n">
        <v>432.98</v>
      </c>
      <c r="L660" s="52" t="n">
        <v>350.95</v>
      </c>
      <c r="M660" s="52" t="n">
        <v>180</v>
      </c>
      <c r="N660" s="52" t="s">
        <v>15620</v>
      </c>
      <c r="O660" s="52" t="s">
        <v>78</v>
      </c>
      <c r="P660" s="52" t="s">
        <v>3871</v>
      </c>
      <c r="Q660" s="52" t="s">
        <v>10061</v>
      </c>
      <c r="R660" s="55" t="n">
        <f aca="false">IF(K660=0,0,ROUND((K660-L660)/K660*100,2))</f>
        <v>18.95</v>
      </c>
      <c r="S660" s="55" t="n">
        <f aca="false">H660*K660</f>
        <v>5195.76</v>
      </c>
    </row>
    <row r="661" customFormat="false" ht="15" hidden="false" customHeight="true" outlineLevel="0" collapsed="false">
      <c r="A661" s="56" t="s">
        <v>2999</v>
      </c>
      <c r="B661" s="56" t="s">
        <v>16532</v>
      </c>
      <c r="C661" s="56" t="s">
        <v>16533</v>
      </c>
      <c r="D661" s="56" t="s">
        <v>15664</v>
      </c>
      <c r="E661" s="56" t="s">
        <v>73</v>
      </c>
      <c r="F661" s="56" t="s">
        <v>15825</v>
      </c>
      <c r="G661" s="56" t="s">
        <v>15614</v>
      </c>
      <c r="H661" s="56" t="n">
        <v>48</v>
      </c>
      <c r="I661" s="56" t="n">
        <v>4.79</v>
      </c>
      <c r="J661" s="56" t="n">
        <v>4.608</v>
      </c>
      <c r="K661" s="56" t="n">
        <v>78.33</v>
      </c>
      <c r="L661" s="56" t="n">
        <v>216.12</v>
      </c>
      <c r="M661" s="56" t="n">
        <v>180</v>
      </c>
      <c r="N661" s="56" t="s">
        <v>15637</v>
      </c>
      <c r="O661" s="56" t="s">
        <v>79</v>
      </c>
      <c r="P661" s="56" t="s">
        <v>2110</v>
      </c>
      <c r="Q661" s="56" t="s">
        <v>10066</v>
      </c>
      <c r="R661" s="55" t="n">
        <f aca="false">IF(K661=0,0,ROUND((K661-L661)/K661*100,2))</f>
        <v>-175.91</v>
      </c>
      <c r="S661" s="55" t="n">
        <f aca="false">H661*K661</f>
        <v>3759.84</v>
      </c>
    </row>
    <row r="662" customFormat="false" ht="15" hidden="false" customHeight="true" outlineLevel="0" collapsed="false">
      <c r="A662" s="52" t="s">
        <v>3626</v>
      </c>
      <c r="B662" s="52" t="s">
        <v>16534</v>
      </c>
      <c r="C662" s="52" t="s">
        <v>15704</v>
      </c>
      <c r="D662" s="52" t="s">
        <v>15617</v>
      </c>
      <c r="E662" s="52" t="s">
        <v>73</v>
      </c>
      <c r="F662" s="52" t="s">
        <v>15825</v>
      </c>
      <c r="G662" s="52" t="s">
        <v>15625</v>
      </c>
      <c r="H662" s="52" t="n">
        <v>12</v>
      </c>
      <c r="I662" s="52" t="n">
        <v>0.63</v>
      </c>
      <c r="J662" s="52" t="n">
        <v>3.494</v>
      </c>
      <c r="K662" s="52" t="n">
        <v>160.07</v>
      </c>
      <c r="L662" s="52" t="n">
        <v>442.52</v>
      </c>
      <c r="M662" s="52" t="n">
        <v>730</v>
      </c>
      <c r="N662" s="52" t="s">
        <v>15637</v>
      </c>
      <c r="O662" s="52" t="s">
        <v>78</v>
      </c>
      <c r="P662" s="52" t="s">
        <v>3728</v>
      </c>
      <c r="Q662" s="52" t="s">
        <v>10061</v>
      </c>
      <c r="R662" s="55" t="n">
        <f aca="false">IF(K662=0,0,ROUND((K662-L662)/K662*100,2))</f>
        <v>-176.45</v>
      </c>
      <c r="S662" s="55" t="n">
        <f aca="false">H662*K662</f>
        <v>1920.84</v>
      </c>
    </row>
    <row r="663" customFormat="false" ht="15" hidden="false" customHeight="true" outlineLevel="0" collapsed="false">
      <c r="A663" s="56" t="s">
        <v>407</v>
      </c>
      <c r="B663" s="56" t="s">
        <v>16535</v>
      </c>
      <c r="C663" s="56" t="s">
        <v>16121</v>
      </c>
      <c r="D663" s="56" t="s">
        <v>15632</v>
      </c>
      <c r="E663" s="56" t="s">
        <v>65</v>
      </c>
      <c r="F663" s="56" t="s">
        <v>15761</v>
      </c>
      <c r="G663" s="56" t="s">
        <v>15619</v>
      </c>
      <c r="H663" s="56" t="n">
        <v>12</v>
      </c>
      <c r="I663" s="56" t="n">
        <v>0.441</v>
      </c>
      <c r="J663" s="56" t="n">
        <v>0.431</v>
      </c>
      <c r="K663" s="56" t="n">
        <v>577.23</v>
      </c>
      <c r="L663" s="56" t="n">
        <v>490.09</v>
      </c>
      <c r="M663" s="56" t="n">
        <v>180</v>
      </c>
      <c r="N663" s="56" t="s">
        <v>15548</v>
      </c>
      <c r="O663" s="56" t="s">
        <v>79</v>
      </c>
      <c r="P663" s="56" t="s">
        <v>3092</v>
      </c>
      <c r="Q663" s="56" t="s">
        <v>10061</v>
      </c>
      <c r="R663" s="55" t="n">
        <f aca="false">IF(K663=0,0,ROUND((K663-L663)/K663*100,2))</f>
        <v>15.1</v>
      </c>
      <c r="S663" s="55" t="n">
        <f aca="false">H663*K663</f>
        <v>6926.76</v>
      </c>
    </row>
    <row r="664" customFormat="false" ht="15" hidden="false" customHeight="true" outlineLevel="0" collapsed="false">
      <c r="A664" s="52" t="s">
        <v>699</v>
      </c>
      <c r="B664" s="52" t="s">
        <v>16536</v>
      </c>
      <c r="C664" s="52" t="s">
        <v>15833</v>
      </c>
      <c r="D664" s="52" t="s">
        <v>15632</v>
      </c>
      <c r="E664" s="52" t="s">
        <v>63</v>
      </c>
      <c r="F664" s="52" t="s">
        <v>15670</v>
      </c>
      <c r="G664" s="52" t="s">
        <v>15614</v>
      </c>
      <c r="H664" s="52" t="n">
        <v>6</v>
      </c>
      <c r="I664" s="52" t="n">
        <v>1.47</v>
      </c>
      <c r="J664" s="52" t="n">
        <v>0.822</v>
      </c>
      <c r="K664" s="52" t="n">
        <v>882.65</v>
      </c>
      <c r="L664" s="52" t="n">
        <v>28.95</v>
      </c>
      <c r="M664" s="52" t="n">
        <v>180</v>
      </c>
      <c r="N664" s="52" t="s">
        <v>15620</v>
      </c>
      <c r="O664" s="52" t="s">
        <v>78</v>
      </c>
      <c r="P664" s="52" t="s">
        <v>3002</v>
      </c>
      <c r="Q664" s="52" t="s">
        <v>10066</v>
      </c>
      <c r="R664" s="55" t="n">
        <f aca="false">IF(K664=0,0,ROUND((K664-L664)/K664*100,2))</f>
        <v>96.72</v>
      </c>
      <c r="S664" s="55" t="n">
        <f aca="false">H664*K664</f>
        <v>5295.9</v>
      </c>
    </row>
    <row r="665" customFormat="false" ht="15" hidden="false" customHeight="true" outlineLevel="0" collapsed="false">
      <c r="A665" s="56" t="s">
        <v>6342</v>
      </c>
      <c r="B665" s="56" t="s">
        <v>16537</v>
      </c>
      <c r="C665" s="56" t="s">
        <v>15716</v>
      </c>
      <c r="D665" s="56" t="s">
        <v>15675</v>
      </c>
      <c r="E665" s="56" t="s">
        <v>69</v>
      </c>
      <c r="F665" s="56" t="s">
        <v>15661</v>
      </c>
      <c r="G665" s="56" t="s">
        <v>15614</v>
      </c>
      <c r="H665" s="56" t="n">
        <v>24</v>
      </c>
      <c r="I665" s="56" t="n">
        <v>3.561</v>
      </c>
      <c r="J665" s="56" t="n">
        <v>2.147</v>
      </c>
      <c r="K665" s="56" t="n">
        <v>173.51</v>
      </c>
      <c r="L665" s="56" t="n">
        <v>584.14</v>
      </c>
      <c r="M665" s="56" t="n">
        <v>730</v>
      </c>
      <c r="N665" s="56" t="s">
        <v>15548</v>
      </c>
      <c r="O665" s="56" t="s">
        <v>80</v>
      </c>
      <c r="P665" s="56" t="s">
        <v>884</v>
      </c>
      <c r="Q665" s="56" t="s">
        <v>10066</v>
      </c>
      <c r="R665" s="55" t="n">
        <f aca="false">IF(K665=0,0,ROUND((K665-L665)/K665*100,2))</f>
        <v>-236.66</v>
      </c>
      <c r="S665" s="55" t="n">
        <f aca="false">H665*K665</f>
        <v>4164.24</v>
      </c>
    </row>
    <row r="666" customFormat="false" ht="15" hidden="false" customHeight="true" outlineLevel="0" collapsed="false">
      <c r="A666" s="52" t="s">
        <v>1775</v>
      </c>
      <c r="B666" s="52" t="s">
        <v>16538</v>
      </c>
      <c r="C666" s="52" t="s">
        <v>16539</v>
      </c>
      <c r="D666" s="52" t="s">
        <v>15640</v>
      </c>
      <c r="E666" s="52" t="s">
        <v>72</v>
      </c>
      <c r="F666" s="52" t="s">
        <v>15613</v>
      </c>
      <c r="G666" s="52" t="s">
        <v>15641</v>
      </c>
      <c r="H666" s="52" t="n">
        <v>6</v>
      </c>
      <c r="I666" s="52" t="n">
        <v>4.092</v>
      </c>
      <c r="J666" s="52" t="n">
        <v>2.369</v>
      </c>
      <c r="K666" s="52" t="n">
        <v>326.61</v>
      </c>
      <c r="L666" s="52" t="n">
        <v>388.72</v>
      </c>
      <c r="M666" s="52" t="n">
        <v>730</v>
      </c>
      <c r="N666" s="52" t="s">
        <v>15548</v>
      </c>
      <c r="O666" s="52" t="s">
        <v>78</v>
      </c>
      <c r="P666" s="52" t="s">
        <v>3140</v>
      </c>
      <c r="Q666" s="52" t="s">
        <v>10066</v>
      </c>
      <c r="R666" s="55" t="n">
        <f aca="false">IF(K666=0,0,ROUND((K666-L666)/K666*100,2))</f>
        <v>-19.02</v>
      </c>
      <c r="S666" s="55" t="n">
        <f aca="false">H666*K666</f>
        <v>1959.66</v>
      </c>
    </row>
    <row r="667" customFormat="false" ht="15" hidden="false" customHeight="true" outlineLevel="0" collapsed="false">
      <c r="A667" s="56" t="s">
        <v>2597</v>
      </c>
      <c r="B667" s="56" t="s">
        <v>16540</v>
      </c>
      <c r="C667" s="56" t="s">
        <v>15958</v>
      </c>
      <c r="D667" s="56" t="s">
        <v>15617</v>
      </c>
      <c r="E667" s="56" t="s">
        <v>67</v>
      </c>
      <c r="F667" s="56" t="s">
        <v>15705</v>
      </c>
      <c r="G667" s="56" t="s">
        <v>15625</v>
      </c>
      <c r="H667" s="56" t="n">
        <v>24</v>
      </c>
      <c r="I667" s="56" t="n">
        <v>3.036</v>
      </c>
      <c r="J667" s="56" t="n">
        <v>4.241</v>
      </c>
      <c r="K667" s="56" t="n">
        <v>47.46</v>
      </c>
      <c r="L667" s="56" t="n">
        <v>176.5</v>
      </c>
      <c r="M667" s="56" t="n">
        <v>90</v>
      </c>
      <c r="N667" s="56" t="s">
        <v>15548</v>
      </c>
      <c r="O667" s="56" t="s">
        <v>78</v>
      </c>
      <c r="P667" s="56" t="s">
        <v>3002</v>
      </c>
      <c r="Q667" s="56" t="s">
        <v>10061</v>
      </c>
      <c r="R667" s="55" t="n">
        <f aca="false">IF(K667=0,0,ROUND((K667-L667)/K667*100,2))</f>
        <v>-271.89</v>
      </c>
      <c r="S667" s="55" t="n">
        <f aca="false">H667*K667</f>
        <v>1139.04</v>
      </c>
    </row>
    <row r="668" customFormat="false" ht="15" hidden="false" customHeight="true" outlineLevel="0" collapsed="false">
      <c r="A668" s="52" t="s">
        <v>5916</v>
      </c>
      <c r="B668" s="52" t="s">
        <v>16541</v>
      </c>
      <c r="C668" s="52" t="s">
        <v>16367</v>
      </c>
      <c r="D668" s="52" t="s">
        <v>15617</v>
      </c>
      <c r="E668" s="52" t="s">
        <v>73</v>
      </c>
      <c r="F668" s="52" t="s">
        <v>15624</v>
      </c>
      <c r="G668" s="52" t="s">
        <v>15625</v>
      </c>
      <c r="H668" s="52" t="n">
        <v>24</v>
      </c>
      <c r="I668" s="52" t="n">
        <v>0.471</v>
      </c>
      <c r="J668" s="52" t="n">
        <v>2.872</v>
      </c>
      <c r="K668" s="52" t="n">
        <v>63.93</v>
      </c>
      <c r="L668" s="52" t="n">
        <v>592.03</v>
      </c>
      <c r="M668" s="52" t="n">
        <v>730</v>
      </c>
      <c r="N668" s="52" t="s">
        <v>15548</v>
      </c>
      <c r="O668" s="52" t="s">
        <v>78</v>
      </c>
      <c r="P668" s="52" t="s">
        <v>713</v>
      </c>
      <c r="Q668" s="52" t="s">
        <v>10061</v>
      </c>
      <c r="R668" s="55" t="n">
        <f aca="false">IF(K668=0,0,ROUND((K668-L668)/K668*100,2))</f>
        <v>-826.06</v>
      </c>
      <c r="S668" s="55" t="n">
        <f aca="false">H668*K668</f>
        <v>1534.32</v>
      </c>
    </row>
    <row r="669" customFormat="false" ht="15" hidden="false" customHeight="true" outlineLevel="0" collapsed="false">
      <c r="A669" s="56" t="s">
        <v>4472</v>
      </c>
      <c r="B669" s="56" t="s">
        <v>16542</v>
      </c>
      <c r="C669" s="56" t="s">
        <v>16359</v>
      </c>
      <c r="D669" s="56" t="s">
        <v>15660</v>
      </c>
      <c r="E669" s="56" t="s">
        <v>72</v>
      </c>
      <c r="F669" s="56" t="s">
        <v>15686</v>
      </c>
      <c r="G669" s="56" t="s">
        <v>15614</v>
      </c>
      <c r="H669" s="56" t="n">
        <v>12</v>
      </c>
      <c r="I669" s="56" t="n">
        <v>1.607</v>
      </c>
      <c r="J669" s="56" t="n">
        <v>1.984</v>
      </c>
      <c r="K669" s="56" t="n">
        <v>368.36</v>
      </c>
      <c r="L669" s="56" t="n">
        <v>86.41</v>
      </c>
      <c r="M669" s="56" t="n">
        <v>90</v>
      </c>
      <c r="N669" s="56" t="s">
        <v>15637</v>
      </c>
      <c r="O669" s="56" t="s">
        <v>79</v>
      </c>
      <c r="P669" s="56" t="s">
        <v>1372</v>
      </c>
      <c r="Q669" s="56" t="s">
        <v>10061</v>
      </c>
      <c r="R669" s="55" t="n">
        <f aca="false">IF(K669=0,0,ROUND((K669-L669)/K669*100,2))</f>
        <v>76.54</v>
      </c>
      <c r="S669" s="55" t="n">
        <f aca="false">H669*K669</f>
        <v>4420.32</v>
      </c>
    </row>
    <row r="670" customFormat="false" ht="15" hidden="false" customHeight="true" outlineLevel="0" collapsed="false">
      <c r="A670" s="52" t="s">
        <v>1687</v>
      </c>
      <c r="B670" s="52" t="s">
        <v>16543</v>
      </c>
      <c r="C670" s="52" t="s">
        <v>16259</v>
      </c>
      <c r="D670" s="52" t="s">
        <v>15628</v>
      </c>
      <c r="E670" s="52" t="s">
        <v>65</v>
      </c>
      <c r="F670" s="52" t="s">
        <v>15761</v>
      </c>
      <c r="G670" s="52" t="s">
        <v>15641</v>
      </c>
      <c r="H670" s="52" t="n">
        <v>6</v>
      </c>
      <c r="I670" s="52" t="n">
        <v>1.486</v>
      </c>
      <c r="J670" s="52" t="n">
        <v>0.8</v>
      </c>
      <c r="K670" s="52" t="n">
        <v>473.38</v>
      </c>
      <c r="L670" s="52" t="n">
        <v>532.27</v>
      </c>
      <c r="M670" s="52" t="n">
        <v>90</v>
      </c>
      <c r="N670" s="52" t="s">
        <v>15620</v>
      </c>
      <c r="O670" s="52" t="s">
        <v>78</v>
      </c>
      <c r="P670" s="52" t="s">
        <v>4606</v>
      </c>
      <c r="Q670" s="52" t="s">
        <v>10061</v>
      </c>
      <c r="R670" s="55" t="n">
        <f aca="false">IF(K670=0,0,ROUND((K670-L670)/K670*100,2))</f>
        <v>-12.44</v>
      </c>
      <c r="S670" s="55" t="n">
        <f aca="false">H670*K670</f>
        <v>2840.28</v>
      </c>
    </row>
    <row r="671" customFormat="false" ht="15" hidden="false" customHeight="true" outlineLevel="0" collapsed="false">
      <c r="A671" s="56" t="s">
        <v>5133</v>
      </c>
      <c r="B671" s="56" t="s">
        <v>16544</v>
      </c>
      <c r="C671" s="56" t="s">
        <v>15940</v>
      </c>
      <c r="D671" s="56" t="s">
        <v>15623</v>
      </c>
      <c r="E671" s="56" t="s">
        <v>71</v>
      </c>
      <c r="F671" s="56" t="s">
        <v>15633</v>
      </c>
      <c r="G671" s="56" t="s">
        <v>15619</v>
      </c>
      <c r="H671" s="56" t="n">
        <v>24</v>
      </c>
      <c r="I671" s="56" t="n">
        <v>1.834</v>
      </c>
      <c r="J671" s="56" t="n">
        <v>4.287</v>
      </c>
      <c r="K671" s="56" t="n">
        <v>441.85</v>
      </c>
      <c r="L671" s="56" t="n">
        <v>535.5</v>
      </c>
      <c r="M671" s="56" t="n">
        <v>730</v>
      </c>
      <c r="N671" s="56" t="s">
        <v>15548</v>
      </c>
      <c r="O671" s="56" t="s">
        <v>78</v>
      </c>
      <c r="P671" s="56" t="s">
        <v>2301</v>
      </c>
      <c r="Q671" s="56" t="s">
        <v>10061</v>
      </c>
      <c r="R671" s="55" t="n">
        <f aca="false">IF(K671=0,0,ROUND((K671-L671)/K671*100,2))</f>
        <v>-21.19</v>
      </c>
      <c r="S671" s="55" t="n">
        <f aca="false">H671*K671</f>
        <v>10604.4</v>
      </c>
    </row>
    <row r="672" customFormat="false" ht="15" hidden="false" customHeight="true" outlineLevel="0" collapsed="false">
      <c r="A672" s="52" t="s">
        <v>1109</v>
      </c>
      <c r="B672" s="52" t="s">
        <v>16545</v>
      </c>
      <c r="C672" s="52" t="s">
        <v>16546</v>
      </c>
      <c r="D672" s="52" t="s">
        <v>15640</v>
      </c>
      <c r="E672" s="52" t="s">
        <v>69</v>
      </c>
      <c r="F672" s="52" t="s">
        <v>15644</v>
      </c>
      <c r="G672" s="52" t="s">
        <v>15625</v>
      </c>
      <c r="H672" s="52" t="n">
        <v>24</v>
      </c>
      <c r="I672" s="52" t="n">
        <v>2.758</v>
      </c>
      <c r="J672" s="52" t="n">
        <v>4.846</v>
      </c>
      <c r="K672" s="52" t="n">
        <v>785.04</v>
      </c>
      <c r="L672" s="52" t="n">
        <v>61.43</v>
      </c>
      <c r="M672" s="52" t="n">
        <v>90</v>
      </c>
      <c r="N672" s="52" t="s">
        <v>15637</v>
      </c>
      <c r="O672" s="52" t="s">
        <v>79</v>
      </c>
      <c r="P672" s="52" t="s">
        <v>1122</v>
      </c>
      <c r="Q672" s="52" t="s">
        <v>10061</v>
      </c>
      <c r="R672" s="55" t="n">
        <f aca="false">IF(K672=0,0,ROUND((K672-L672)/K672*100,2))</f>
        <v>92.17</v>
      </c>
      <c r="S672" s="55" t="n">
        <f aca="false">H672*K672</f>
        <v>18840.96</v>
      </c>
    </row>
    <row r="673" customFormat="false" ht="15" hidden="false" customHeight="true" outlineLevel="0" collapsed="false">
      <c r="A673" s="56" t="s">
        <v>2298</v>
      </c>
      <c r="B673" s="56" t="s">
        <v>16547</v>
      </c>
      <c r="C673" s="56" t="s">
        <v>15897</v>
      </c>
      <c r="D673" s="56" t="s">
        <v>15623</v>
      </c>
      <c r="E673" s="56" t="s">
        <v>70</v>
      </c>
      <c r="F673" s="56" t="s">
        <v>15691</v>
      </c>
      <c r="G673" s="56" t="s">
        <v>15614</v>
      </c>
      <c r="H673" s="56" t="n">
        <v>6</v>
      </c>
      <c r="I673" s="56" t="n">
        <v>0.402</v>
      </c>
      <c r="J673" s="56" t="n">
        <v>3.568</v>
      </c>
      <c r="K673" s="56" t="n">
        <v>471.07</v>
      </c>
      <c r="L673" s="56" t="n">
        <v>591.82</v>
      </c>
      <c r="M673" s="56" t="n">
        <v>365</v>
      </c>
      <c r="N673" s="56" t="s">
        <v>15637</v>
      </c>
      <c r="O673" s="56" t="s">
        <v>80</v>
      </c>
      <c r="P673" s="56" t="s">
        <v>2265</v>
      </c>
      <c r="Q673" s="56" t="s">
        <v>10061</v>
      </c>
      <c r="R673" s="55" t="n">
        <f aca="false">IF(K673=0,0,ROUND((K673-L673)/K673*100,2))</f>
        <v>-25.63</v>
      </c>
      <c r="S673" s="55" t="n">
        <f aca="false">H673*K673</f>
        <v>2826.42</v>
      </c>
    </row>
    <row r="674" customFormat="false" ht="15" hidden="false" customHeight="true" outlineLevel="0" collapsed="false">
      <c r="A674" s="52" t="s">
        <v>6472</v>
      </c>
      <c r="B674" s="52" t="s">
        <v>16548</v>
      </c>
      <c r="C674" s="52" t="s">
        <v>16033</v>
      </c>
      <c r="D674" s="52" t="s">
        <v>15640</v>
      </c>
      <c r="E674" s="52" t="s">
        <v>69</v>
      </c>
      <c r="F674" s="52" t="s">
        <v>15712</v>
      </c>
      <c r="G674" s="52" t="s">
        <v>15614</v>
      </c>
      <c r="H674" s="52" t="n">
        <v>48</v>
      </c>
      <c r="I674" s="52" t="n">
        <v>2.075</v>
      </c>
      <c r="J674" s="52" t="n">
        <v>3.117</v>
      </c>
      <c r="K674" s="52" t="n">
        <v>686.29</v>
      </c>
      <c r="L674" s="52" t="n">
        <v>270.09</v>
      </c>
      <c r="M674" s="52" t="n">
        <v>365</v>
      </c>
      <c r="N674" s="52" t="s">
        <v>15637</v>
      </c>
      <c r="O674" s="52" t="s">
        <v>78</v>
      </c>
      <c r="P674" s="52" t="s">
        <v>6684</v>
      </c>
      <c r="Q674" s="52" t="s">
        <v>10066</v>
      </c>
      <c r="R674" s="55" t="n">
        <f aca="false">IF(K674=0,0,ROUND((K674-L674)/K674*100,2))</f>
        <v>60.64</v>
      </c>
      <c r="S674" s="55" t="n">
        <f aca="false">H674*K674</f>
        <v>32941.92</v>
      </c>
    </row>
    <row r="675" customFormat="false" ht="15" hidden="false" customHeight="true" outlineLevel="0" collapsed="false">
      <c r="A675" s="56" t="s">
        <v>3864</v>
      </c>
      <c r="B675" s="56" t="s">
        <v>16549</v>
      </c>
      <c r="C675" s="56" t="s">
        <v>16037</v>
      </c>
      <c r="D675" s="56" t="s">
        <v>15660</v>
      </c>
      <c r="E675" s="56" t="s">
        <v>72</v>
      </c>
      <c r="F675" s="56" t="s">
        <v>15618</v>
      </c>
      <c r="G675" s="56" t="s">
        <v>15625</v>
      </c>
      <c r="H675" s="56" t="n">
        <v>12</v>
      </c>
      <c r="I675" s="56" t="n">
        <v>3.514</v>
      </c>
      <c r="J675" s="56" t="n">
        <v>2.826</v>
      </c>
      <c r="K675" s="56" t="n">
        <v>171.32</v>
      </c>
      <c r="L675" s="56" t="n">
        <v>72.13</v>
      </c>
      <c r="M675" s="56" t="n">
        <v>730</v>
      </c>
      <c r="N675" s="56" t="s">
        <v>15548</v>
      </c>
      <c r="O675" s="56" t="s">
        <v>80</v>
      </c>
      <c r="P675" s="56" t="s">
        <v>2954</v>
      </c>
      <c r="Q675" s="56" t="s">
        <v>10061</v>
      </c>
      <c r="R675" s="55" t="n">
        <f aca="false">IF(K675=0,0,ROUND((K675-L675)/K675*100,2))</f>
        <v>57.9</v>
      </c>
      <c r="S675" s="55" t="n">
        <f aca="false">H675*K675</f>
        <v>2055.84</v>
      </c>
    </row>
    <row r="676" customFormat="false" ht="15" hidden="false" customHeight="true" outlineLevel="0" collapsed="false">
      <c r="A676" s="52" t="s">
        <v>2209</v>
      </c>
      <c r="B676" s="52" t="s">
        <v>16550</v>
      </c>
      <c r="C676" s="52" t="s">
        <v>15666</v>
      </c>
      <c r="D676" s="52" t="s">
        <v>15617</v>
      </c>
      <c r="E676" s="52" t="s">
        <v>63</v>
      </c>
      <c r="F676" s="52" t="s">
        <v>15670</v>
      </c>
      <c r="G676" s="52" t="s">
        <v>15625</v>
      </c>
      <c r="H676" s="52" t="n">
        <v>48</v>
      </c>
      <c r="I676" s="52" t="n">
        <v>2.369</v>
      </c>
      <c r="J676" s="52" t="n">
        <v>2.699</v>
      </c>
      <c r="K676" s="52" t="n">
        <v>821.11</v>
      </c>
      <c r="L676" s="52" t="n">
        <v>74.38</v>
      </c>
      <c r="M676" s="52" t="n">
        <v>180</v>
      </c>
      <c r="N676" s="52" t="s">
        <v>15620</v>
      </c>
      <c r="O676" s="52" t="s">
        <v>78</v>
      </c>
      <c r="P676" s="52" t="s">
        <v>3700</v>
      </c>
      <c r="Q676" s="52" t="s">
        <v>10066</v>
      </c>
      <c r="R676" s="55" t="n">
        <f aca="false">IF(K676=0,0,ROUND((K676-L676)/K676*100,2))</f>
        <v>90.94</v>
      </c>
      <c r="S676" s="55" t="n">
        <f aca="false">H676*K676</f>
        <v>39413.28</v>
      </c>
    </row>
    <row r="677" customFormat="false" ht="15" hidden="false" customHeight="true" outlineLevel="0" collapsed="false">
      <c r="A677" s="56" t="s">
        <v>3961</v>
      </c>
      <c r="B677" s="56" t="s">
        <v>16551</v>
      </c>
      <c r="C677" s="56" t="s">
        <v>16141</v>
      </c>
      <c r="D677" s="56" t="s">
        <v>15617</v>
      </c>
      <c r="E677" s="56" t="s">
        <v>63</v>
      </c>
      <c r="F677" s="56" t="s">
        <v>15670</v>
      </c>
      <c r="G677" s="56" t="s">
        <v>15625</v>
      </c>
      <c r="H677" s="56" t="n">
        <v>24</v>
      </c>
      <c r="I677" s="56" t="n">
        <v>4.982</v>
      </c>
      <c r="J677" s="56" t="n">
        <v>2.457</v>
      </c>
      <c r="K677" s="56" t="n">
        <v>707.54</v>
      </c>
      <c r="L677" s="56" t="n">
        <v>290.97</v>
      </c>
      <c r="M677" s="56" t="n">
        <v>365</v>
      </c>
      <c r="N677" s="56" t="s">
        <v>15637</v>
      </c>
      <c r="O677" s="56" t="s">
        <v>78</v>
      </c>
      <c r="P677" s="56" t="s">
        <v>4852</v>
      </c>
      <c r="Q677" s="56" t="s">
        <v>10066</v>
      </c>
      <c r="R677" s="55" t="n">
        <f aca="false">IF(K677=0,0,ROUND((K677-L677)/K677*100,2))</f>
        <v>58.88</v>
      </c>
      <c r="S677" s="55" t="n">
        <f aca="false">H677*K677</f>
        <v>16980.96</v>
      </c>
    </row>
    <row r="678" customFormat="false" ht="15" hidden="false" customHeight="true" outlineLevel="0" collapsed="false">
      <c r="A678" s="52" t="s">
        <v>1908</v>
      </c>
      <c r="B678" s="52" t="s">
        <v>16552</v>
      </c>
      <c r="C678" s="52" t="s">
        <v>15622</v>
      </c>
      <c r="D678" s="52" t="s">
        <v>15623</v>
      </c>
      <c r="E678" s="52" t="s">
        <v>73</v>
      </c>
      <c r="F678" s="52" t="s">
        <v>15825</v>
      </c>
      <c r="G678" s="52" t="s">
        <v>15625</v>
      </c>
      <c r="H678" s="52" t="n">
        <v>48</v>
      </c>
      <c r="I678" s="52" t="n">
        <v>0.359</v>
      </c>
      <c r="J678" s="52" t="n">
        <v>4.052</v>
      </c>
      <c r="K678" s="52" t="n">
        <v>792.98</v>
      </c>
      <c r="L678" s="52" t="n">
        <v>587.35</v>
      </c>
      <c r="M678" s="52" t="n">
        <v>180</v>
      </c>
      <c r="N678" s="52" t="s">
        <v>15548</v>
      </c>
      <c r="O678" s="52" t="s">
        <v>78</v>
      </c>
      <c r="P678" s="52" t="s">
        <v>1044</v>
      </c>
      <c r="Q678" s="52" t="s">
        <v>10066</v>
      </c>
      <c r="R678" s="55" t="n">
        <f aca="false">IF(K678=0,0,ROUND((K678-L678)/K678*100,2))</f>
        <v>25.93</v>
      </c>
      <c r="S678" s="55" t="n">
        <f aca="false">H678*K678</f>
        <v>38063.04</v>
      </c>
    </row>
    <row r="679" customFormat="false" ht="15" hidden="false" customHeight="true" outlineLevel="0" collapsed="false">
      <c r="A679" s="56" t="s">
        <v>1012</v>
      </c>
      <c r="B679" s="56" t="s">
        <v>16553</v>
      </c>
      <c r="C679" s="56" t="s">
        <v>16156</v>
      </c>
      <c r="D679" s="56" t="s">
        <v>15660</v>
      </c>
      <c r="E679" s="56" t="s">
        <v>67</v>
      </c>
      <c r="F679" s="56" t="s">
        <v>15705</v>
      </c>
      <c r="G679" s="56" t="s">
        <v>15619</v>
      </c>
      <c r="H679" s="56" t="n">
        <v>12</v>
      </c>
      <c r="I679" s="56" t="n">
        <v>0.393</v>
      </c>
      <c r="J679" s="56" t="n">
        <v>2.055</v>
      </c>
      <c r="K679" s="56" t="n">
        <v>312.07</v>
      </c>
      <c r="L679" s="56" t="n">
        <v>430.2</v>
      </c>
      <c r="M679" s="56" t="n">
        <v>730</v>
      </c>
      <c r="N679" s="56" t="s">
        <v>15620</v>
      </c>
      <c r="O679" s="56" t="s">
        <v>78</v>
      </c>
      <c r="P679" s="56" t="s">
        <v>1160</v>
      </c>
      <c r="Q679" s="56" t="s">
        <v>10061</v>
      </c>
      <c r="R679" s="55" t="n">
        <f aca="false">IF(K679=0,0,ROUND((K679-L679)/K679*100,2))</f>
        <v>-37.85</v>
      </c>
      <c r="S679" s="55" t="n">
        <f aca="false">H679*K679</f>
        <v>3744.84</v>
      </c>
    </row>
    <row r="680" customFormat="false" ht="15" hidden="false" customHeight="true" outlineLevel="0" collapsed="false">
      <c r="A680" s="52" t="s">
        <v>1753</v>
      </c>
      <c r="B680" s="52" t="s">
        <v>16554</v>
      </c>
      <c r="C680" s="52" t="s">
        <v>16061</v>
      </c>
      <c r="D680" s="52" t="s">
        <v>15664</v>
      </c>
      <c r="E680" s="52" t="s">
        <v>70</v>
      </c>
      <c r="F680" s="52" t="s">
        <v>15691</v>
      </c>
      <c r="G680" s="52" t="s">
        <v>15614</v>
      </c>
      <c r="H680" s="52" t="n">
        <v>12</v>
      </c>
      <c r="I680" s="52" t="n">
        <v>1.033</v>
      </c>
      <c r="J680" s="52" t="n">
        <v>4.713</v>
      </c>
      <c r="K680" s="52" t="n">
        <v>491.51</v>
      </c>
      <c r="L680" s="52" t="n">
        <v>325.95</v>
      </c>
      <c r="M680" s="52" t="n">
        <v>180</v>
      </c>
      <c r="N680" s="52" t="s">
        <v>15620</v>
      </c>
      <c r="O680" s="52" t="s">
        <v>79</v>
      </c>
      <c r="P680" s="52" t="s">
        <v>1610</v>
      </c>
      <c r="Q680" s="52" t="s">
        <v>10066</v>
      </c>
      <c r="R680" s="55" t="n">
        <f aca="false">IF(K680=0,0,ROUND((K680-L680)/K680*100,2))</f>
        <v>33.68</v>
      </c>
      <c r="S680" s="55" t="n">
        <f aca="false">H680*K680</f>
        <v>5898.12</v>
      </c>
    </row>
    <row r="681" customFormat="false" ht="15" hidden="false" customHeight="true" outlineLevel="0" collapsed="false">
      <c r="A681" s="56" t="s">
        <v>2862</v>
      </c>
      <c r="B681" s="56" t="s">
        <v>16555</v>
      </c>
      <c r="C681" s="56" t="s">
        <v>15988</v>
      </c>
      <c r="D681" s="56" t="s">
        <v>15664</v>
      </c>
      <c r="E681" s="56" t="s">
        <v>73</v>
      </c>
      <c r="F681" s="56" t="s">
        <v>15734</v>
      </c>
      <c r="G681" s="56" t="s">
        <v>15619</v>
      </c>
      <c r="H681" s="56" t="n">
        <v>24</v>
      </c>
      <c r="I681" s="56" t="n">
        <v>0.12</v>
      </c>
      <c r="J681" s="56" t="n">
        <v>4.488</v>
      </c>
      <c r="K681" s="56" t="n">
        <v>934.21</v>
      </c>
      <c r="L681" s="56" t="n">
        <v>304.67</v>
      </c>
      <c r="M681" s="56" t="n">
        <v>365</v>
      </c>
      <c r="N681" s="56" t="s">
        <v>15548</v>
      </c>
      <c r="O681" s="56" t="s">
        <v>80</v>
      </c>
      <c r="P681" s="56" t="s">
        <v>4179</v>
      </c>
      <c r="Q681" s="56" t="s">
        <v>10061</v>
      </c>
      <c r="R681" s="55" t="n">
        <f aca="false">IF(K681=0,0,ROUND((K681-L681)/K681*100,2))</f>
        <v>67.39</v>
      </c>
      <c r="S681" s="55" t="n">
        <f aca="false">H681*K681</f>
        <v>22421.04</v>
      </c>
    </row>
    <row r="682" customFormat="false" ht="15" hidden="false" customHeight="true" outlineLevel="0" collapsed="false">
      <c r="A682" s="52" t="s">
        <v>1419</v>
      </c>
      <c r="B682" s="52" t="s">
        <v>16556</v>
      </c>
      <c r="C682" s="52" t="s">
        <v>16195</v>
      </c>
      <c r="D682" s="52" t="s">
        <v>15628</v>
      </c>
      <c r="E682" s="52" t="s">
        <v>72</v>
      </c>
      <c r="F682" s="52" t="s">
        <v>15618</v>
      </c>
      <c r="G682" s="52" t="s">
        <v>15619</v>
      </c>
      <c r="H682" s="52" t="n">
        <v>48</v>
      </c>
      <c r="I682" s="52" t="n">
        <v>3.213</v>
      </c>
      <c r="J682" s="52" t="n">
        <v>2.913</v>
      </c>
      <c r="K682" s="52" t="n">
        <v>55.72</v>
      </c>
      <c r="L682" s="52" t="n">
        <v>449.97</v>
      </c>
      <c r="M682" s="52" t="n">
        <v>180</v>
      </c>
      <c r="N682" s="52" t="s">
        <v>15637</v>
      </c>
      <c r="O682" s="52" t="s">
        <v>80</v>
      </c>
      <c r="P682" s="52" t="s">
        <v>4112</v>
      </c>
      <c r="Q682" s="52" t="s">
        <v>10066</v>
      </c>
      <c r="R682" s="55" t="n">
        <f aca="false">IF(K682=0,0,ROUND((K682-L682)/K682*100,2))</f>
        <v>-707.56</v>
      </c>
      <c r="S682" s="55" t="n">
        <f aca="false">H682*K682</f>
        <v>2674.56</v>
      </c>
    </row>
    <row r="683" customFormat="false" ht="15" hidden="false" customHeight="true" outlineLevel="0" collapsed="false">
      <c r="A683" s="56" t="s">
        <v>12347</v>
      </c>
      <c r="B683" s="56" t="s">
        <v>16557</v>
      </c>
      <c r="C683" s="56" t="s">
        <v>16128</v>
      </c>
      <c r="D683" s="56" t="s">
        <v>15617</v>
      </c>
      <c r="E683" s="56" t="s">
        <v>71</v>
      </c>
      <c r="F683" s="56" t="s">
        <v>15775</v>
      </c>
      <c r="G683" s="56" t="s">
        <v>15619</v>
      </c>
      <c r="H683" s="56" t="n">
        <v>6</v>
      </c>
      <c r="I683" s="56" t="n">
        <v>1.883</v>
      </c>
      <c r="J683" s="56" t="n">
        <v>1.851</v>
      </c>
      <c r="K683" s="56" t="n">
        <v>315.6</v>
      </c>
      <c r="L683" s="56" t="n">
        <v>191.11</v>
      </c>
      <c r="M683" s="56" t="n">
        <v>90</v>
      </c>
      <c r="N683" s="56" t="s">
        <v>15620</v>
      </c>
      <c r="O683" s="56" t="s">
        <v>79</v>
      </c>
      <c r="P683" s="56" t="s">
        <v>3187</v>
      </c>
      <c r="Q683" s="56" t="s">
        <v>10066</v>
      </c>
      <c r="R683" s="55" t="n">
        <f aca="false">IF(K683=0,0,ROUND((K683-L683)/K683*100,2))</f>
        <v>39.45</v>
      </c>
      <c r="S683" s="55" t="n">
        <f aca="false">H683*K683</f>
        <v>1893.6</v>
      </c>
    </row>
    <row r="684" customFormat="false" ht="15" hidden="false" customHeight="true" outlineLevel="0" collapsed="false">
      <c r="A684" s="52" t="s">
        <v>3344</v>
      </c>
      <c r="B684" s="52" t="s">
        <v>16558</v>
      </c>
      <c r="C684" s="52" t="s">
        <v>16559</v>
      </c>
      <c r="D684" s="52" t="s">
        <v>15675</v>
      </c>
      <c r="E684" s="52" t="s">
        <v>71</v>
      </c>
      <c r="F684" s="52" t="s">
        <v>15775</v>
      </c>
      <c r="G684" s="52" t="s">
        <v>15641</v>
      </c>
      <c r="H684" s="52" t="n">
        <v>24</v>
      </c>
      <c r="I684" s="52" t="n">
        <v>0.611</v>
      </c>
      <c r="J684" s="52" t="n">
        <v>0.92</v>
      </c>
      <c r="K684" s="52" t="n">
        <v>439.39</v>
      </c>
      <c r="L684" s="52" t="n">
        <v>114.37</v>
      </c>
      <c r="M684" s="52" t="n">
        <v>180</v>
      </c>
      <c r="N684" s="52" t="s">
        <v>15620</v>
      </c>
      <c r="O684" s="52" t="s">
        <v>79</v>
      </c>
      <c r="P684" s="52" t="s">
        <v>1190</v>
      </c>
      <c r="Q684" s="52" t="s">
        <v>10061</v>
      </c>
      <c r="R684" s="55" t="n">
        <f aca="false">IF(K684=0,0,ROUND((K684-L684)/K684*100,2))</f>
        <v>73.97</v>
      </c>
      <c r="S684" s="55" t="n">
        <f aca="false">H684*K684</f>
        <v>10545.36</v>
      </c>
    </row>
    <row r="685" customFormat="false" ht="15" hidden="false" customHeight="true" outlineLevel="0" collapsed="false">
      <c r="A685" s="56" t="s">
        <v>7930</v>
      </c>
      <c r="B685" s="56" t="s">
        <v>16560</v>
      </c>
      <c r="C685" s="56" t="s">
        <v>15892</v>
      </c>
      <c r="D685" s="56" t="s">
        <v>15675</v>
      </c>
      <c r="E685" s="56" t="s">
        <v>67</v>
      </c>
      <c r="F685" s="56" t="s">
        <v>15705</v>
      </c>
      <c r="G685" s="56" t="s">
        <v>15625</v>
      </c>
      <c r="H685" s="56" t="n">
        <v>6</v>
      </c>
      <c r="I685" s="56" t="n">
        <v>0.494</v>
      </c>
      <c r="J685" s="56" t="n">
        <v>0.131</v>
      </c>
      <c r="K685" s="56" t="n">
        <v>932.91</v>
      </c>
      <c r="L685" s="56" t="n">
        <v>71.17</v>
      </c>
      <c r="M685" s="56" t="n">
        <v>90</v>
      </c>
      <c r="N685" s="56" t="s">
        <v>15620</v>
      </c>
      <c r="O685" s="56" t="s">
        <v>79</v>
      </c>
      <c r="P685" s="56" t="s">
        <v>4257</v>
      </c>
      <c r="Q685" s="56" t="s">
        <v>10061</v>
      </c>
      <c r="R685" s="55" t="n">
        <f aca="false">IF(K685=0,0,ROUND((K685-L685)/K685*100,2))</f>
        <v>92.37</v>
      </c>
      <c r="S685" s="55" t="n">
        <f aca="false">H685*K685</f>
        <v>5597.46</v>
      </c>
    </row>
    <row r="686" customFormat="false" ht="15" hidden="false" customHeight="true" outlineLevel="0" collapsed="false">
      <c r="A686" s="52" t="s">
        <v>2084</v>
      </c>
      <c r="B686" s="52" t="s">
        <v>16561</v>
      </c>
      <c r="C686" s="52" t="s">
        <v>15659</v>
      </c>
      <c r="D686" s="52" t="s">
        <v>15660</v>
      </c>
      <c r="E686" s="52" t="s">
        <v>63</v>
      </c>
      <c r="F686" s="52" t="s">
        <v>15670</v>
      </c>
      <c r="G686" s="52" t="s">
        <v>15619</v>
      </c>
      <c r="H686" s="52" t="n">
        <v>48</v>
      </c>
      <c r="I686" s="52" t="n">
        <v>0.617</v>
      </c>
      <c r="J686" s="52" t="n">
        <v>4.289</v>
      </c>
      <c r="K686" s="52" t="n">
        <v>950.59</v>
      </c>
      <c r="L686" s="52" t="n">
        <v>216.86</v>
      </c>
      <c r="M686" s="52" t="n">
        <v>730</v>
      </c>
      <c r="N686" s="52" t="s">
        <v>15637</v>
      </c>
      <c r="O686" s="52" t="s">
        <v>80</v>
      </c>
      <c r="P686" s="52" t="s">
        <v>7727</v>
      </c>
      <c r="Q686" s="52" t="s">
        <v>10061</v>
      </c>
      <c r="R686" s="55" t="n">
        <f aca="false">IF(K686=0,0,ROUND((K686-L686)/K686*100,2))</f>
        <v>77.19</v>
      </c>
      <c r="S686" s="55" t="n">
        <f aca="false">H686*K686</f>
        <v>45628.32</v>
      </c>
    </row>
    <row r="687" customFormat="false" ht="15" hidden="false" customHeight="true" outlineLevel="0" collapsed="false">
      <c r="A687" s="56" t="s">
        <v>3663</v>
      </c>
      <c r="B687" s="56" t="s">
        <v>16562</v>
      </c>
      <c r="C687" s="56" t="s">
        <v>15850</v>
      </c>
      <c r="D687" s="56" t="s">
        <v>15657</v>
      </c>
      <c r="E687" s="56" t="s">
        <v>73</v>
      </c>
      <c r="F687" s="56" t="s">
        <v>15734</v>
      </c>
      <c r="G687" s="56" t="s">
        <v>15614</v>
      </c>
      <c r="H687" s="56" t="n">
        <v>24</v>
      </c>
      <c r="I687" s="56" t="n">
        <v>1.572</v>
      </c>
      <c r="J687" s="56" t="n">
        <v>4.518</v>
      </c>
      <c r="K687" s="56" t="n">
        <v>910.24</v>
      </c>
      <c r="L687" s="56" t="n">
        <v>407.25</v>
      </c>
      <c r="M687" s="56" t="n">
        <v>90</v>
      </c>
      <c r="N687" s="56" t="s">
        <v>15637</v>
      </c>
      <c r="O687" s="56" t="s">
        <v>78</v>
      </c>
      <c r="P687" s="56" t="s">
        <v>3684</v>
      </c>
      <c r="Q687" s="56" t="s">
        <v>10061</v>
      </c>
      <c r="R687" s="55" t="n">
        <f aca="false">IF(K687=0,0,ROUND((K687-L687)/K687*100,2))</f>
        <v>55.26</v>
      </c>
      <c r="S687" s="55" t="n">
        <f aca="false">H687*K687</f>
        <v>21845.76</v>
      </c>
    </row>
    <row r="688" customFormat="false" ht="15" hidden="false" customHeight="true" outlineLevel="0" collapsed="false">
      <c r="A688" s="52" t="s">
        <v>2923</v>
      </c>
      <c r="B688" s="52" t="s">
        <v>16563</v>
      </c>
      <c r="C688" s="52" t="s">
        <v>16514</v>
      </c>
      <c r="D688" s="52" t="s">
        <v>15623</v>
      </c>
      <c r="E688" s="52" t="s">
        <v>71</v>
      </c>
      <c r="F688" s="52" t="s">
        <v>15633</v>
      </c>
      <c r="G688" s="52" t="s">
        <v>15614</v>
      </c>
      <c r="H688" s="52" t="n">
        <v>12</v>
      </c>
      <c r="I688" s="52" t="n">
        <v>4.798</v>
      </c>
      <c r="J688" s="52" t="n">
        <v>4.965</v>
      </c>
      <c r="K688" s="52" t="n">
        <v>256.75</v>
      </c>
      <c r="L688" s="52" t="n">
        <v>584.36</v>
      </c>
      <c r="M688" s="52" t="n">
        <v>180</v>
      </c>
      <c r="N688" s="52" t="s">
        <v>15620</v>
      </c>
      <c r="O688" s="52" t="s">
        <v>80</v>
      </c>
      <c r="P688" s="52" t="s">
        <v>3107</v>
      </c>
      <c r="Q688" s="52" t="s">
        <v>10061</v>
      </c>
      <c r="R688" s="55" t="n">
        <f aca="false">IF(K688=0,0,ROUND((K688-L688)/K688*100,2))</f>
        <v>-127.6</v>
      </c>
      <c r="S688" s="55" t="n">
        <f aca="false">H688*K688</f>
        <v>3081</v>
      </c>
    </row>
    <row r="689" customFormat="false" ht="15" hidden="false" customHeight="true" outlineLevel="0" collapsed="false">
      <c r="A689" s="56" t="s">
        <v>569</v>
      </c>
      <c r="B689" s="56" t="s">
        <v>16564</v>
      </c>
      <c r="C689" s="56" t="s">
        <v>16565</v>
      </c>
      <c r="D689" s="56" t="s">
        <v>15640</v>
      </c>
      <c r="E689" s="56" t="s">
        <v>63</v>
      </c>
      <c r="F689" s="56" t="s">
        <v>15636</v>
      </c>
      <c r="G689" s="56" t="s">
        <v>15641</v>
      </c>
      <c r="H689" s="56" t="n">
        <v>12</v>
      </c>
      <c r="I689" s="56" t="n">
        <v>2.045</v>
      </c>
      <c r="J689" s="56" t="n">
        <v>1.625</v>
      </c>
      <c r="K689" s="56" t="n">
        <v>175.12</v>
      </c>
      <c r="L689" s="56" t="n">
        <v>146.27</v>
      </c>
      <c r="M689" s="56" t="n">
        <v>180</v>
      </c>
      <c r="N689" s="56" t="s">
        <v>15620</v>
      </c>
      <c r="O689" s="56" t="s">
        <v>78</v>
      </c>
      <c r="P689" s="56" t="s">
        <v>5399</v>
      </c>
      <c r="Q689" s="56" t="s">
        <v>10061</v>
      </c>
      <c r="R689" s="55" t="n">
        <f aca="false">IF(K689=0,0,ROUND((K689-L689)/K689*100,2))</f>
        <v>16.47</v>
      </c>
      <c r="S689" s="55" t="n">
        <f aca="false">H689*K689</f>
        <v>2101.44</v>
      </c>
    </row>
    <row r="690" customFormat="false" ht="15" hidden="false" customHeight="true" outlineLevel="0" collapsed="false">
      <c r="A690" s="52" t="s">
        <v>447</v>
      </c>
      <c r="B690" s="52" t="s">
        <v>16566</v>
      </c>
      <c r="C690" s="52" t="s">
        <v>16567</v>
      </c>
      <c r="D690" s="52" t="s">
        <v>15628</v>
      </c>
      <c r="E690" s="52" t="s">
        <v>65</v>
      </c>
      <c r="F690" s="52" t="s">
        <v>15654</v>
      </c>
      <c r="G690" s="52" t="s">
        <v>15619</v>
      </c>
      <c r="H690" s="52" t="n">
        <v>6</v>
      </c>
      <c r="I690" s="52" t="n">
        <v>0.177</v>
      </c>
      <c r="J690" s="52" t="n">
        <v>0.107</v>
      </c>
      <c r="K690" s="52" t="n">
        <v>773.86</v>
      </c>
      <c r="L690" s="52" t="n">
        <v>100.3</v>
      </c>
      <c r="M690" s="52" t="n">
        <v>90</v>
      </c>
      <c r="N690" s="52" t="s">
        <v>15620</v>
      </c>
      <c r="O690" s="52" t="s">
        <v>79</v>
      </c>
      <c r="P690" s="52" t="s">
        <v>2976</v>
      </c>
      <c r="Q690" s="52" t="s">
        <v>10061</v>
      </c>
      <c r="R690" s="55" t="n">
        <f aca="false">IF(K690=0,0,ROUND((K690-L690)/K690*100,2))</f>
        <v>87.04</v>
      </c>
      <c r="S690" s="55" t="n">
        <f aca="false">H690*K690</f>
        <v>4643.16</v>
      </c>
    </row>
    <row r="691" customFormat="false" ht="15" hidden="false" customHeight="true" outlineLevel="0" collapsed="false">
      <c r="A691" s="56" t="s">
        <v>16568</v>
      </c>
      <c r="B691" s="56" t="s">
        <v>16569</v>
      </c>
      <c r="C691" s="56" t="s">
        <v>15631</v>
      </c>
      <c r="D691" s="56" t="s">
        <v>15632</v>
      </c>
      <c r="E691" s="56" t="s">
        <v>71</v>
      </c>
      <c r="F691" s="56" t="s">
        <v>15775</v>
      </c>
      <c r="G691" s="56" t="s">
        <v>15619</v>
      </c>
      <c r="H691" s="56" t="n">
        <v>12</v>
      </c>
      <c r="I691" s="56" t="n">
        <v>1.52</v>
      </c>
      <c r="J691" s="56" t="n">
        <v>2.7</v>
      </c>
      <c r="K691" s="56" t="n">
        <v>260.1</v>
      </c>
      <c r="L691" s="56" t="n">
        <v>470.22</v>
      </c>
      <c r="M691" s="56" t="n">
        <v>730</v>
      </c>
      <c r="N691" s="56" t="s">
        <v>15637</v>
      </c>
      <c r="O691" s="56" t="s">
        <v>80</v>
      </c>
      <c r="P691" s="56" t="s">
        <v>3131</v>
      </c>
      <c r="Q691" s="56" t="s">
        <v>10061</v>
      </c>
      <c r="R691" s="55" t="n">
        <f aca="false">IF(K691=0,0,ROUND((K691-L691)/K691*100,2))</f>
        <v>-80.78</v>
      </c>
      <c r="S691" s="55" t="n">
        <f aca="false">H691*K691</f>
        <v>3121.2</v>
      </c>
    </row>
    <row r="692" customFormat="false" ht="15" hidden="false" customHeight="true" outlineLevel="0" collapsed="false">
      <c r="A692" s="52" t="s">
        <v>1263</v>
      </c>
      <c r="B692" s="52" t="s">
        <v>16570</v>
      </c>
      <c r="C692" s="52" t="s">
        <v>15747</v>
      </c>
      <c r="D692" s="52" t="s">
        <v>15612</v>
      </c>
      <c r="E692" s="52" t="s">
        <v>65</v>
      </c>
      <c r="F692" s="52" t="s">
        <v>15813</v>
      </c>
      <c r="G692" s="52" t="s">
        <v>15625</v>
      </c>
      <c r="H692" s="52" t="n">
        <v>6</v>
      </c>
      <c r="I692" s="52" t="n">
        <v>0.599</v>
      </c>
      <c r="J692" s="52" t="n">
        <v>4.64</v>
      </c>
      <c r="K692" s="52" t="n">
        <v>140.11</v>
      </c>
      <c r="L692" s="52" t="n">
        <v>93.68</v>
      </c>
      <c r="M692" s="52" t="n">
        <v>365</v>
      </c>
      <c r="N692" s="52" t="s">
        <v>15548</v>
      </c>
      <c r="O692" s="52" t="s">
        <v>78</v>
      </c>
      <c r="P692" s="52" t="s">
        <v>2267</v>
      </c>
      <c r="Q692" s="52" t="s">
        <v>10066</v>
      </c>
      <c r="R692" s="55" t="n">
        <f aca="false">IF(K692=0,0,ROUND((K692-L692)/K692*100,2))</f>
        <v>33.14</v>
      </c>
      <c r="S692" s="55" t="n">
        <f aca="false">H692*K692</f>
        <v>840.66</v>
      </c>
    </row>
    <row r="693" customFormat="false" ht="15" hidden="false" customHeight="true" outlineLevel="0" collapsed="false">
      <c r="A693" s="56" t="s">
        <v>940</v>
      </c>
      <c r="B693" s="56" t="s">
        <v>16571</v>
      </c>
      <c r="C693" s="56" t="s">
        <v>15718</v>
      </c>
      <c r="D693" s="56" t="s">
        <v>15657</v>
      </c>
      <c r="E693" s="56" t="s">
        <v>73</v>
      </c>
      <c r="F693" s="56" t="s">
        <v>15734</v>
      </c>
      <c r="G693" s="56" t="s">
        <v>15625</v>
      </c>
      <c r="H693" s="56" t="n">
        <v>6</v>
      </c>
      <c r="I693" s="56" t="n">
        <v>2.098</v>
      </c>
      <c r="J693" s="56" t="n">
        <v>2.458</v>
      </c>
      <c r="K693" s="56" t="n">
        <v>632.54</v>
      </c>
      <c r="L693" s="56" t="n">
        <v>134.07</v>
      </c>
      <c r="M693" s="56" t="n">
        <v>730</v>
      </c>
      <c r="N693" s="56" t="s">
        <v>15637</v>
      </c>
      <c r="O693" s="56" t="s">
        <v>79</v>
      </c>
      <c r="P693" s="56" t="s">
        <v>3893</v>
      </c>
      <c r="Q693" s="56" t="s">
        <v>10061</v>
      </c>
      <c r="R693" s="55" t="n">
        <f aca="false">IF(K693=0,0,ROUND((K693-L693)/K693*100,2))</f>
        <v>78.8</v>
      </c>
      <c r="S693" s="55" t="n">
        <f aca="false">H693*K693</f>
        <v>3795.24</v>
      </c>
    </row>
    <row r="694" customFormat="false" ht="15" hidden="false" customHeight="true" outlineLevel="0" collapsed="false">
      <c r="A694" s="52" t="s">
        <v>1387</v>
      </c>
      <c r="B694" s="52" t="s">
        <v>16572</v>
      </c>
      <c r="C694" s="52" t="s">
        <v>15669</v>
      </c>
      <c r="D694" s="52" t="s">
        <v>15623</v>
      </c>
      <c r="E694" s="52" t="s">
        <v>67</v>
      </c>
      <c r="F694" s="52" t="s">
        <v>15629</v>
      </c>
      <c r="G694" s="52" t="s">
        <v>15619</v>
      </c>
      <c r="H694" s="52" t="n">
        <v>6</v>
      </c>
      <c r="I694" s="52" t="n">
        <v>0.63</v>
      </c>
      <c r="J694" s="52" t="n">
        <v>1.747</v>
      </c>
      <c r="K694" s="52" t="n">
        <v>359.5</v>
      </c>
      <c r="L694" s="52" t="n">
        <v>597</v>
      </c>
      <c r="M694" s="52" t="n">
        <v>90</v>
      </c>
      <c r="N694" s="52" t="s">
        <v>15548</v>
      </c>
      <c r="O694" s="52" t="s">
        <v>80</v>
      </c>
      <c r="P694" s="52" t="s">
        <v>2685</v>
      </c>
      <c r="Q694" s="52" t="s">
        <v>10061</v>
      </c>
      <c r="R694" s="55" t="n">
        <f aca="false">IF(K694=0,0,ROUND((K694-L694)/K694*100,2))</f>
        <v>-66.06</v>
      </c>
      <c r="S694" s="55" t="n">
        <f aca="false">H694*K694</f>
        <v>2157</v>
      </c>
    </row>
    <row r="695" customFormat="false" ht="15" hidden="false" customHeight="true" outlineLevel="0" collapsed="false">
      <c r="A695" s="56" t="s">
        <v>9155</v>
      </c>
      <c r="B695" s="56" t="s">
        <v>16573</v>
      </c>
      <c r="C695" s="56" t="s">
        <v>15616</v>
      </c>
      <c r="D695" s="56" t="s">
        <v>15617</v>
      </c>
      <c r="E695" s="56" t="s">
        <v>72</v>
      </c>
      <c r="F695" s="56" t="s">
        <v>15618</v>
      </c>
      <c r="G695" s="56" t="s">
        <v>15625</v>
      </c>
      <c r="H695" s="56" t="n">
        <v>12</v>
      </c>
      <c r="I695" s="56" t="n">
        <v>1.121</v>
      </c>
      <c r="J695" s="56" t="n">
        <v>1.856</v>
      </c>
      <c r="K695" s="56" t="n">
        <v>899.7</v>
      </c>
      <c r="L695" s="56" t="n">
        <v>27.4</v>
      </c>
      <c r="M695" s="56" t="n">
        <v>180</v>
      </c>
      <c r="N695" s="56" t="s">
        <v>15548</v>
      </c>
      <c r="O695" s="56" t="s">
        <v>78</v>
      </c>
      <c r="P695" s="56" t="s">
        <v>1690</v>
      </c>
      <c r="Q695" s="56" t="s">
        <v>10061</v>
      </c>
      <c r="R695" s="55" t="n">
        <f aca="false">IF(K695=0,0,ROUND((K695-L695)/K695*100,2))</f>
        <v>96.95</v>
      </c>
      <c r="S695" s="55" t="n">
        <f aca="false">H695*K695</f>
        <v>10796.4</v>
      </c>
    </row>
    <row r="696" customFormat="false" ht="15" hidden="false" customHeight="true" outlineLevel="0" collapsed="false">
      <c r="A696" s="52" t="s">
        <v>2859</v>
      </c>
      <c r="B696" s="52" t="s">
        <v>16574</v>
      </c>
      <c r="C696" s="52" t="s">
        <v>15659</v>
      </c>
      <c r="D696" s="52" t="s">
        <v>15660</v>
      </c>
      <c r="E696" s="52" t="s">
        <v>69</v>
      </c>
      <c r="F696" s="52" t="s">
        <v>15712</v>
      </c>
      <c r="G696" s="52" t="s">
        <v>15625</v>
      </c>
      <c r="H696" s="52" t="n">
        <v>24</v>
      </c>
      <c r="I696" s="52" t="n">
        <v>2.362</v>
      </c>
      <c r="J696" s="52" t="n">
        <v>4.055</v>
      </c>
      <c r="K696" s="52" t="n">
        <v>446.9</v>
      </c>
      <c r="L696" s="52" t="n">
        <v>568.34</v>
      </c>
      <c r="M696" s="52" t="n">
        <v>180</v>
      </c>
      <c r="N696" s="52" t="s">
        <v>15637</v>
      </c>
      <c r="O696" s="52" t="s">
        <v>78</v>
      </c>
      <c r="P696" s="52" t="s">
        <v>426</v>
      </c>
      <c r="Q696" s="52" t="s">
        <v>10061</v>
      </c>
      <c r="R696" s="55" t="n">
        <f aca="false">IF(K696=0,0,ROUND((K696-L696)/K696*100,2))</f>
        <v>-27.17</v>
      </c>
      <c r="S696" s="55" t="n">
        <f aca="false">H696*K696</f>
        <v>10725.6</v>
      </c>
    </row>
    <row r="697" customFormat="false" ht="15" hidden="false" customHeight="true" outlineLevel="0" collapsed="false">
      <c r="A697" s="56" t="s">
        <v>5584</v>
      </c>
      <c r="B697" s="56" t="s">
        <v>16575</v>
      </c>
      <c r="C697" s="56" t="s">
        <v>15674</v>
      </c>
      <c r="D697" s="56" t="s">
        <v>15675</v>
      </c>
      <c r="E697" s="56" t="s">
        <v>70</v>
      </c>
      <c r="F697" s="56" t="s">
        <v>15667</v>
      </c>
      <c r="G697" s="56" t="s">
        <v>15614</v>
      </c>
      <c r="H697" s="56" t="n">
        <v>12</v>
      </c>
      <c r="I697" s="56" t="n">
        <v>4.771</v>
      </c>
      <c r="J697" s="56" t="n">
        <v>2.465</v>
      </c>
      <c r="K697" s="56" t="n">
        <v>884.32</v>
      </c>
      <c r="L697" s="56" t="n">
        <v>260.01</v>
      </c>
      <c r="M697" s="56" t="n">
        <v>365</v>
      </c>
      <c r="N697" s="56" t="s">
        <v>15637</v>
      </c>
      <c r="O697" s="56" t="s">
        <v>80</v>
      </c>
      <c r="P697" s="56" t="s">
        <v>3360</v>
      </c>
      <c r="Q697" s="56" t="s">
        <v>10066</v>
      </c>
      <c r="R697" s="55" t="n">
        <f aca="false">IF(K697=0,0,ROUND((K697-L697)/K697*100,2))</f>
        <v>70.6</v>
      </c>
      <c r="S697" s="55" t="n">
        <f aca="false">H697*K697</f>
        <v>10611.84</v>
      </c>
    </row>
    <row r="698" customFormat="false" ht="15" hidden="false" customHeight="true" outlineLevel="0" collapsed="false">
      <c r="A698" s="52" t="s">
        <v>12307</v>
      </c>
      <c r="B698" s="52" t="s">
        <v>16576</v>
      </c>
      <c r="C698" s="52" t="s">
        <v>15674</v>
      </c>
      <c r="D698" s="52" t="s">
        <v>15675</v>
      </c>
      <c r="E698" s="52" t="s">
        <v>73</v>
      </c>
      <c r="F698" s="52" t="s">
        <v>15734</v>
      </c>
      <c r="G698" s="52" t="s">
        <v>15614</v>
      </c>
      <c r="H698" s="52" t="n">
        <v>6</v>
      </c>
      <c r="I698" s="52" t="n">
        <v>2.275</v>
      </c>
      <c r="J698" s="52" t="n">
        <v>4.453</v>
      </c>
      <c r="K698" s="52" t="n">
        <v>957.98</v>
      </c>
      <c r="L698" s="52" t="n">
        <v>159.31</v>
      </c>
      <c r="M698" s="52" t="n">
        <v>730</v>
      </c>
      <c r="N698" s="52" t="s">
        <v>15637</v>
      </c>
      <c r="O698" s="52" t="s">
        <v>80</v>
      </c>
      <c r="P698" s="52" t="s">
        <v>5326</v>
      </c>
      <c r="Q698" s="52" t="s">
        <v>10061</v>
      </c>
      <c r="R698" s="55" t="n">
        <f aca="false">IF(K698=0,0,ROUND((K698-L698)/K698*100,2))</f>
        <v>83.37</v>
      </c>
      <c r="S698" s="55" t="n">
        <f aca="false">H698*K698</f>
        <v>5747.88</v>
      </c>
    </row>
    <row r="699" customFormat="false" ht="15" hidden="false" customHeight="true" outlineLevel="0" collapsed="false">
      <c r="A699" s="56" t="s">
        <v>6240</v>
      </c>
      <c r="B699" s="56" t="s">
        <v>16577</v>
      </c>
      <c r="C699" s="56" t="s">
        <v>15815</v>
      </c>
      <c r="D699" s="56" t="s">
        <v>15675</v>
      </c>
      <c r="E699" s="56" t="s">
        <v>72</v>
      </c>
      <c r="F699" s="56" t="s">
        <v>15686</v>
      </c>
      <c r="G699" s="56" t="s">
        <v>15619</v>
      </c>
      <c r="H699" s="56" t="n">
        <v>48</v>
      </c>
      <c r="I699" s="56" t="n">
        <v>3.965</v>
      </c>
      <c r="J699" s="56" t="n">
        <v>1.821</v>
      </c>
      <c r="K699" s="56" t="n">
        <v>91.11</v>
      </c>
      <c r="L699" s="56" t="n">
        <v>397.6</v>
      </c>
      <c r="M699" s="56" t="n">
        <v>365</v>
      </c>
      <c r="N699" s="56" t="s">
        <v>15548</v>
      </c>
      <c r="O699" s="56" t="s">
        <v>79</v>
      </c>
      <c r="P699" s="56" t="s">
        <v>1397</v>
      </c>
      <c r="Q699" s="56" t="s">
        <v>10061</v>
      </c>
      <c r="R699" s="55" t="n">
        <f aca="false">IF(K699=0,0,ROUND((K699-L699)/K699*100,2))</f>
        <v>-336.4</v>
      </c>
      <c r="S699" s="55" t="n">
        <f aca="false">H699*K699</f>
        <v>4373.28</v>
      </c>
    </row>
    <row r="700" customFormat="false" ht="15" hidden="false" customHeight="true" outlineLevel="0" collapsed="false">
      <c r="A700" s="52" t="s">
        <v>7454</v>
      </c>
      <c r="B700" s="52" t="s">
        <v>16578</v>
      </c>
      <c r="C700" s="52" t="s">
        <v>15859</v>
      </c>
      <c r="D700" s="52" t="s">
        <v>15657</v>
      </c>
      <c r="E700" s="52" t="s">
        <v>72</v>
      </c>
      <c r="F700" s="52" t="s">
        <v>15613</v>
      </c>
      <c r="G700" s="52" t="s">
        <v>15614</v>
      </c>
      <c r="H700" s="52" t="n">
        <v>48</v>
      </c>
      <c r="I700" s="52" t="n">
        <v>2.859</v>
      </c>
      <c r="J700" s="52" t="n">
        <v>1.642</v>
      </c>
      <c r="K700" s="52" t="n">
        <v>247.76</v>
      </c>
      <c r="L700" s="52" t="n">
        <v>49.08</v>
      </c>
      <c r="M700" s="52" t="n">
        <v>365</v>
      </c>
      <c r="N700" s="52" t="s">
        <v>15620</v>
      </c>
      <c r="O700" s="52" t="s">
        <v>78</v>
      </c>
      <c r="P700" s="52" t="s">
        <v>1201</v>
      </c>
      <c r="Q700" s="52" t="s">
        <v>10061</v>
      </c>
      <c r="R700" s="55" t="n">
        <f aca="false">IF(K700=0,0,ROUND((K700-L700)/K700*100,2))</f>
        <v>80.19</v>
      </c>
      <c r="S700" s="55" t="n">
        <f aca="false">H700*K700</f>
        <v>11892.48</v>
      </c>
    </row>
    <row r="701" customFormat="false" ht="15" hidden="false" customHeight="true" outlineLevel="0" collapsed="false">
      <c r="A701" s="56" t="s">
        <v>2846</v>
      </c>
      <c r="B701" s="56" t="s">
        <v>16579</v>
      </c>
      <c r="C701" s="56" t="s">
        <v>16580</v>
      </c>
      <c r="D701" s="56" t="s">
        <v>15612</v>
      </c>
      <c r="E701" s="56" t="s">
        <v>67</v>
      </c>
      <c r="F701" s="56" t="s">
        <v>15629</v>
      </c>
      <c r="G701" s="56" t="s">
        <v>15625</v>
      </c>
      <c r="H701" s="56" t="n">
        <v>48</v>
      </c>
      <c r="I701" s="56" t="n">
        <v>3.427</v>
      </c>
      <c r="J701" s="56" t="n">
        <v>2.204</v>
      </c>
      <c r="K701" s="56" t="n">
        <v>816.31</v>
      </c>
      <c r="L701" s="56" t="n">
        <v>126.91</v>
      </c>
      <c r="M701" s="56" t="n">
        <v>90</v>
      </c>
      <c r="N701" s="56" t="s">
        <v>15637</v>
      </c>
      <c r="O701" s="56" t="s">
        <v>79</v>
      </c>
      <c r="P701" s="56" t="s">
        <v>1483</v>
      </c>
      <c r="Q701" s="56" t="s">
        <v>10061</v>
      </c>
      <c r="R701" s="55" t="n">
        <f aca="false">IF(K701=0,0,ROUND((K701-L701)/K701*100,2))</f>
        <v>84.45</v>
      </c>
      <c r="S701" s="55" t="n">
        <f aca="false">H701*K701</f>
        <v>39182.88</v>
      </c>
    </row>
    <row r="702" customFormat="false" ht="15" hidden="false" customHeight="true" outlineLevel="0" collapsed="false">
      <c r="A702" s="52" t="s">
        <v>1692</v>
      </c>
      <c r="B702" s="52" t="s">
        <v>16581</v>
      </c>
      <c r="C702" s="52" t="s">
        <v>15815</v>
      </c>
      <c r="D702" s="52" t="s">
        <v>15675</v>
      </c>
      <c r="E702" s="52" t="s">
        <v>70</v>
      </c>
      <c r="F702" s="52" t="s">
        <v>15667</v>
      </c>
      <c r="G702" s="52" t="s">
        <v>15641</v>
      </c>
      <c r="H702" s="52" t="n">
        <v>24</v>
      </c>
      <c r="I702" s="52" t="n">
        <v>2.976</v>
      </c>
      <c r="J702" s="52" t="n">
        <v>1.22</v>
      </c>
      <c r="K702" s="52" t="n">
        <v>40.82</v>
      </c>
      <c r="L702" s="52" t="n">
        <v>20.52</v>
      </c>
      <c r="M702" s="52" t="n">
        <v>90</v>
      </c>
      <c r="N702" s="52" t="s">
        <v>15637</v>
      </c>
      <c r="O702" s="52" t="s">
        <v>79</v>
      </c>
      <c r="P702" s="52" t="s">
        <v>2059</v>
      </c>
      <c r="Q702" s="52" t="s">
        <v>10066</v>
      </c>
      <c r="R702" s="55" t="n">
        <f aca="false">IF(K702=0,0,ROUND((K702-L702)/K702*100,2))</f>
        <v>49.73</v>
      </c>
      <c r="S702" s="55" t="n">
        <f aca="false">H702*K702</f>
        <v>979.68</v>
      </c>
    </row>
    <row r="703" customFormat="false" ht="15" hidden="false" customHeight="true" outlineLevel="0" collapsed="false">
      <c r="A703" s="56" t="s">
        <v>4466</v>
      </c>
      <c r="B703" s="56" t="s">
        <v>16582</v>
      </c>
      <c r="C703" s="56" t="s">
        <v>16334</v>
      </c>
      <c r="D703" s="56" t="s">
        <v>15664</v>
      </c>
      <c r="E703" s="56" t="s">
        <v>72</v>
      </c>
      <c r="F703" s="56" t="s">
        <v>15613</v>
      </c>
      <c r="G703" s="56" t="s">
        <v>15625</v>
      </c>
      <c r="H703" s="56" t="n">
        <v>48</v>
      </c>
      <c r="I703" s="56" t="n">
        <v>0.521</v>
      </c>
      <c r="J703" s="56" t="n">
        <v>4.022</v>
      </c>
      <c r="K703" s="56" t="n">
        <v>728.07</v>
      </c>
      <c r="L703" s="56" t="n">
        <v>172.06</v>
      </c>
      <c r="M703" s="56" t="n">
        <v>365</v>
      </c>
      <c r="N703" s="56" t="s">
        <v>15637</v>
      </c>
      <c r="O703" s="56" t="s">
        <v>78</v>
      </c>
      <c r="P703" s="56" t="s">
        <v>712</v>
      </c>
      <c r="Q703" s="56" t="s">
        <v>10066</v>
      </c>
      <c r="R703" s="55" t="n">
        <f aca="false">IF(K703=0,0,ROUND((K703-L703)/K703*100,2))</f>
        <v>76.37</v>
      </c>
      <c r="S703" s="55" t="n">
        <f aca="false">H703*K703</f>
        <v>34947.36</v>
      </c>
    </row>
    <row r="704" customFormat="false" ht="15" hidden="false" customHeight="true" outlineLevel="0" collapsed="false">
      <c r="A704" s="52" t="s">
        <v>1457</v>
      </c>
      <c r="B704" s="52" t="s">
        <v>16583</v>
      </c>
      <c r="C704" s="52" t="s">
        <v>15720</v>
      </c>
      <c r="D704" s="52" t="s">
        <v>15640</v>
      </c>
      <c r="E704" s="52" t="s">
        <v>72</v>
      </c>
      <c r="F704" s="52" t="s">
        <v>15618</v>
      </c>
      <c r="G704" s="52" t="s">
        <v>15614</v>
      </c>
      <c r="H704" s="52" t="n">
        <v>48</v>
      </c>
      <c r="I704" s="52" t="n">
        <v>2.492</v>
      </c>
      <c r="J704" s="52" t="n">
        <v>3.223</v>
      </c>
      <c r="K704" s="52" t="n">
        <v>911.35</v>
      </c>
      <c r="L704" s="52" t="n">
        <v>507.41</v>
      </c>
      <c r="M704" s="52" t="n">
        <v>90</v>
      </c>
      <c r="N704" s="52" t="s">
        <v>15548</v>
      </c>
      <c r="O704" s="52" t="s">
        <v>78</v>
      </c>
      <c r="P704" s="52" t="s">
        <v>4763</v>
      </c>
      <c r="Q704" s="52" t="s">
        <v>10061</v>
      </c>
      <c r="R704" s="55" t="n">
        <f aca="false">IF(K704=0,0,ROUND((K704-L704)/K704*100,2))</f>
        <v>44.32</v>
      </c>
      <c r="S704" s="55" t="n">
        <f aca="false">H704*K704</f>
        <v>43744.8</v>
      </c>
    </row>
    <row r="705" customFormat="false" ht="15" hidden="false" customHeight="true" outlineLevel="0" collapsed="false">
      <c r="A705" s="56" t="s">
        <v>14729</v>
      </c>
      <c r="B705" s="56" t="s">
        <v>16584</v>
      </c>
      <c r="C705" s="56" t="s">
        <v>15622</v>
      </c>
      <c r="D705" s="56" t="s">
        <v>15623</v>
      </c>
      <c r="E705" s="56" t="s">
        <v>70</v>
      </c>
      <c r="F705" s="56" t="s">
        <v>15667</v>
      </c>
      <c r="G705" s="56" t="s">
        <v>15641</v>
      </c>
      <c r="H705" s="56" t="n">
        <v>12</v>
      </c>
      <c r="I705" s="56" t="n">
        <v>0.486</v>
      </c>
      <c r="J705" s="56" t="n">
        <v>3.634</v>
      </c>
      <c r="K705" s="56" t="n">
        <v>815.22</v>
      </c>
      <c r="L705" s="56" t="n">
        <v>491.53</v>
      </c>
      <c r="M705" s="56" t="n">
        <v>90</v>
      </c>
      <c r="N705" s="56" t="s">
        <v>15620</v>
      </c>
      <c r="O705" s="56" t="s">
        <v>78</v>
      </c>
      <c r="P705" s="56" t="s">
        <v>1160</v>
      </c>
      <c r="Q705" s="56" t="s">
        <v>10061</v>
      </c>
      <c r="R705" s="55" t="n">
        <f aca="false">IF(K705=0,0,ROUND((K705-L705)/K705*100,2))</f>
        <v>39.71</v>
      </c>
      <c r="S705" s="55" t="n">
        <f aca="false">H705*K705</f>
        <v>9782.64</v>
      </c>
    </row>
    <row r="706" customFormat="false" ht="15" hidden="false" customHeight="true" outlineLevel="0" collapsed="false">
      <c r="A706" s="52" t="s">
        <v>7629</v>
      </c>
      <c r="B706" s="52" t="s">
        <v>16585</v>
      </c>
      <c r="C706" s="52" t="s">
        <v>15650</v>
      </c>
      <c r="D706" s="52" t="s">
        <v>15612</v>
      </c>
      <c r="E706" s="52" t="s">
        <v>72</v>
      </c>
      <c r="F706" s="52" t="s">
        <v>15686</v>
      </c>
      <c r="G706" s="52" t="s">
        <v>15625</v>
      </c>
      <c r="H706" s="52" t="n">
        <v>24</v>
      </c>
      <c r="I706" s="52" t="n">
        <v>3.455</v>
      </c>
      <c r="J706" s="52" t="n">
        <v>3.969</v>
      </c>
      <c r="K706" s="52" t="n">
        <v>391.59</v>
      </c>
      <c r="L706" s="52" t="n">
        <v>422.21</v>
      </c>
      <c r="M706" s="52" t="n">
        <v>180</v>
      </c>
      <c r="N706" s="52" t="s">
        <v>15620</v>
      </c>
      <c r="O706" s="52" t="s">
        <v>79</v>
      </c>
      <c r="P706" s="52" t="s">
        <v>2094</v>
      </c>
      <c r="Q706" s="52" t="s">
        <v>10061</v>
      </c>
      <c r="R706" s="55" t="n">
        <f aca="false">IF(K706=0,0,ROUND((K706-L706)/K706*100,2))</f>
        <v>-7.82</v>
      </c>
      <c r="S706" s="55" t="n">
        <f aca="false">H706*K706</f>
        <v>9398.16</v>
      </c>
    </row>
    <row r="707" customFormat="false" ht="15" hidden="false" customHeight="true" outlineLevel="0" collapsed="false">
      <c r="A707" s="56" t="s">
        <v>9761</v>
      </c>
      <c r="B707" s="56" t="s">
        <v>16586</v>
      </c>
      <c r="C707" s="56" t="s">
        <v>15656</v>
      </c>
      <c r="D707" s="56" t="s">
        <v>15657</v>
      </c>
      <c r="E707" s="56" t="s">
        <v>65</v>
      </c>
      <c r="F707" s="56" t="s">
        <v>15813</v>
      </c>
      <c r="G707" s="56" t="s">
        <v>15641</v>
      </c>
      <c r="H707" s="56" t="n">
        <v>48</v>
      </c>
      <c r="I707" s="56" t="n">
        <v>3.358</v>
      </c>
      <c r="J707" s="56" t="n">
        <v>2.633</v>
      </c>
      <c r="K707" s="56" t="n">
        <v>255.47</v>
      </c>
      <c r="L707" s="56" t="n">
        <v>291.98</v>
      </c>
      <c r="M707" s="56" t="n">
        <v>730</v>
      </c>
      <c r="N707" s="56" t="s">
        <v>15637</v>
      </c>
      <c r="O707" s="56" t="s">
        <v>79</v>
      </c>
      <c r="P707" s="56" t="s">
        <v>543</v>
      </c>
      <c r="Q707" s="56" t="s">
        <v>10061</v>
      </c>
      <c r="R707" s="55" t="n">
        <f aca="false">IF(K707=0,0,ROUND((K707-L707)/K707*100,2))</f>
        <v>-14.29</v>
      </c>
      <c r="S707" s="55" t="n">
        <f aca="false">H707*K707</f>
        <v>12262.56</v>
      </c>
    </row>
    <row r="708" customFormat="false" ht="15" hidden="false" customHeight="true" outlineLevel="0" collapsed="false">
      <c r="A708" s="52" t="s">
        <v>1486</v>
      </c>
      <c r="B708" s="52" t="s">
        <v>16587</v>
      </c>
      <c r="C708" s="52" t="s">
        <v>15650</v>
      </c>
      <c r="D708" s="52" t="s">
        <v>15612</v>
      </c>
      <c r="E708" s="52" t="s">
        <v>67</v>
      </c>
      <c r="F708" s="52" t="s">
        <v>15694</v>
      </c>
      <c r="G708" s="52" t="s">
        <v>15625</v>
      </c>
      <c r="H708" s="52" t="n">
        <v>12</v>
      </c>
      <c r="I708" s="52" t="n">
        <v>3.314</v>
      </c>
      <c r="J708" s="52" t="n">
        <v>3.69</v>
      </c>
      <c r="K708" s="52" t="n">
        <v>221.57</v>
      </c>
      <c r="L708" s="52" t="n">
        <v>56.03</v>
      </c>
      <c r="M708" s="52" t="n">
        <v>730</v>
      </c>
      <c r="N708" s="52" t="s">
        <v>15548</v>
      </c>
      <c r="O708" s="52" t="s">
        <v>78</v>
      </c>
      <c r="P708" s="52" t="s">
        <v>5844</v>
      </c>
      <c r="Q708" s="52" t="s">
        <v>10061</v>
      </c>
      <c r="R708" s="55" t="n">
        <f aca="false">IF(K708=0,0,ROUND((K708-L708)/K708*100,2))</f>
        <v>74.71</v>
      </c>
      <c r="S708" s="55" t="n">
        <f aca="false">H708*K708</f>
        <v>2658.84</v>
      </c>
    </row>
    <row r="709" customFormat="false" ht="15" hidden="false" customHeight="true" outlineLevel="0" collapsed="false">
      <c r="A709" s="56" t="s">
        <v>3308</v>
      </c>
      <c r="B709" s="56" t="s">
        <v>16588</v>
      </c>
      <c r="C709" s="56" t="s">
        <v>16247</v>
      </c>
      <c r="D709" s="56" t="s">
        <v>15632</v>
      </c>
      <c r="E709" s="56" t="s">
        <v>63</v>
      </c>
      <c r="F709" s="56" t="s">
        <v>15683</v>
      </c>
      <c r="G709" s="56" t="s">
        <v>15641</v>
      </c>
      <c r="H709" s="56" t="n">
        <v>24</v>
      </c>
      <c r="I709" s="56" t="n">
        <v>1.083</v>
      </c>
      <c r="J709" s="56" t="n">
        <v>2.973</v>
      </c>
      <c r="K709" s="56" t="n">
        <v>536.56</v>
      </c>
      <c r="L709" s="56" t="n">
        <v>516.49</v>
      </c>
      <c r="M709" s="56" t="n">
        <v>365</v>
      </c>
      <c r="N709" s="56" t="s">
        <v>15620</v>
      </c>
      <c r="O709" s="56" t="s">
        <v>79</v>
      </c>
      <c r="P709" s="56" t="s">
        <v>3947</v>
      </c>
      <c r="Q709" s="56" t="s">
        <v>10061</v>
      </c>
      <c r="R709" s="55" t="n">
        <f aca="false">IF(K709=0,0,ROUND((K709-L709)/K709*100,2))</f>
        <v>3.74</v>
      </c>
      <c r="S709" s="55" t="n">
        <f aca="false">H709*K709</f>
        <v>12877.44</v>
      </c>
    </row>
    <row r="710" customFormat="false" ht="15" hidden="false" customHeight="true" outlineLevel="0" collapsed="false">
      <c r="A710" s="52" t="s">
        <v>734</v>
      </c>
      <c r="B710" s="52" t="s">
        <v>16589</v>
      </c>
      <c r="C710" s="52" t="s">
        <v>15685</v>
      </c>
      <c r="D710" s="52" t="s">
        <v>15623</v>
      </c>
      <c r="E710" s="52" t="s">
        <v>73</v>
      </c>
      <c r="F710" s="52" t="s">
        <v>15734</v>
      </c>
      <c r="G710" s="52" t="s">
        <v>15641</v>
      </c>
      <c r="H710" s="52" t="n">
        <v>12</v>
      </c>
      <c r="I710" s="52" t="n">
        <v>3.911</v>
      </c>
      <c r="J710" s="52" t="n">
        <v>0.98</v>
      </c>
      <c r="K710" s="52" t="n">
        <v>292</v>
      </c>
      <c r="L710" s="52" t="n">
        <v>106.88</v>
      </c>
      <c r="M710" s="52" t="n">
        <v>365</v>
      </c>
      <c r="N710" s="52" t="s">
        <v>15620</v>
      </c>
      <c r="O710" s="52" t="s">
        <v>80</v>
      </c>
      <c r="P710" s="52" t="s">
        <v>1340</v>
      </c>
      <c r="Q710" s="52" t="s">
        <v>10061</v>
      </c>
      <c r="R710" s="55" t="n">
        <f aca="false">IF(K710=0,0,ROUND((K710-L710)/K710*100,2))</f>
        <v>63.4</v>
      </c>
      <c r="S710" s="55" t="n">
        <f aca="false">H710*K710</f>
        <v>3504</v>
      </c>
    </row>
    <row r="711" customFormat="false" ht="15" hidden="false" customHeight="true" outlineLevel="0" collapsed="false">
      <c r="A711" s="56" t="s">
        <v>7245</v>
      </c>
      <c r="B711" s="56" t="s">
        <v>16590</v>
      </c>
      <c r="C711" s="56" t="s">
        <v>15833</v>
      </c>
      <c r="D711" s="56" t="s">
        <v>15632</v>
      </c>
      <c r="E711" s="56" t="s">
        <v>70</v>
      </c>
      <c r="F711" s="56" t="s">
        <v>15667</v>
      </c>
      <c r="G711" s="56" t="s">
        <v>15625</v>
      </c>
      <c r="H711" s="56" t="n">
        <v>6</v>
      </c>
      <c r="I711" s="56" t="n">
        <v>4.476</v>
      </c>
      <c r="J711" s="56" t="n">
        <v>0.976</v>
      </c>
      <c r="K711" s="56" t="n">
        <v>47.99</v>
      </c>
      <c r="L711" s="56" t="n">
        <v>400.51</v>
      </c>
      <c r="M711" s="56" t="n">
        <v>730</v>
      </c>
      <c r="N711" s="56" t="s">
        <v>15637</v>
      </c>
      <c r="O711" s="56" t="s">
        <v>79</v>
      </c>
      <c r="P711" s="56" t="s">
        <v>493</v>
      </c>
      <c r="Q711" s="56" t="s">
        <v>10061</v>
      </c>
      <c r="R711" s="55" t="n">
        <f aca="false">IF(K711=0,0,ROUND((K711-L711)/K711*100,2))</f>
        <v>-734.57</v>
      </c>
      <c r="S711" s="55" t="n">
        <f aca="false">H711*K711</f>
        <v>287.94</v>
      </c>
    </row>
    <row r="712" customFormat="false" ht="15" hidden="false" customHeight="true" outlineLevel="0" collapsed="false">
      <c r="A712" s="52" t="s">
        <v>4090</v>
      </c>
      <c r="B712" s="52" t="s">
        <v>16591</v>
      </c>
      <c r="C712" s="52" t="s">
        <v>15873</v>
      </c>
      <c r="D712" s="52" t="s">
        <v>15657</v>
      </c>
      <c r="E712" s="52" t="s">
        <v>63</v>
      </c>
      <c r="F712" s="52" t="s">
        <v>15670</v>
      </c>
      <c r="G712" s="52" t="s">
        <v>15619</v>
      </c>
      <c r="H712" s="52" t="n">
        <v>48</v>
      </c>
      <c r="I712" s="52" t="n">
        <v>2.564</v>
      </c>
      <c r="J712" s="52" t="n">
        <v>0.313</v>
      </c>
      <c r="K712" s="52" t="n">
        <v>286.86</v>
      </c>
      <c r="L712" s="52" t="n">
        <v>67.71</v>
      </c>
      <c r="M712" s="52" t="n">
        <v>730</v>
      </c>
      <c r="N712" s="52" t="s">
        <v>15620</v>
      </c>
      <c r="O712" s="52" t="s">
        <v>79</v>
      </c>
      <c r="P712" s="52" t="s">
        <v>2603</v>
      </c>
      <c r="Q712" s="52" t="s">
        <v>10061</v>
      </c>
      <c r="R712" s="55" t="n">
        <f aca="false">IF(K712=0,0,ROUND((K712-L712)/K712*100,2))</f>
        <v>76.4</v>
      </c>
      <c r="S712" s="55" t="n">
        <f aca="false">H712*K712</f>
        <v>13769.28</v>
      </c>
    </row>
    <row r="713" customFormat="false" ht="15" hidden="false" customHeight="true" outlineLevel="0" collapsed="false">
      <c r="A713" s="56" t="s">
        <v>358</v>
      </c>
      <c r="B713" s="56" t="s">
        <v>16592</v>
      </c>
      <c r="C713" s="56" t="s">
        <v>15965</v>
      </c>
      <c r="D713" s="56" t="s">
        <v>15617</v>
      </c>
      <c r="E713" s="56" t="s">
        <v>63</v>
      </c>
      <c r="F713" s="56" t="s">
        <v>15636</v>
      </c>
      <c r="G713" s="56" t="s">
        <v>15614</v>
      </c>
      <c r="H713" s="56" t="n">
        <v>48</v>
      </c>
      <c r="I713" s="56" t="n">
        <v>2.617</v>
      </c>
      <c r="J713" s="56" t="n">
        <v>0.59</v>
      </c>
      <c r="K713" s="56" t="n">
        <v>68.82</v>
      </c>
      <c r="L713" s="56" t="n">
        <v>156.88</v>
      </c>
      <c r="M713" s="56" t="n">
        <v>90</v>
      </c>
      <c r="N713" s="56" t="s">
        <v>15548</v>
      </c>
      <c r="O713" s="56" t="s">
        <v>78</v>
      </c>
      <c r="P713" s="56" t="s">
        <v>5801</v>
      </c>
      <c r="Q713" s="56" t="s">
        <v>10061</v>
      </c>
      <c r="R713" s="55" t="n">
        <f aca="false">IF(K713=0,0,ROUND((K713-L713)/K713*100,2))</f>
        <v>-127.96</v>
      </c>
      <c r="S713" s="55" t="n">
        <f aca="false">H713*K713</f>
        <v>3303.36</v>
      </c>
    </row>
    <row r="714" customFormat="false" ht="15" hidden="false" customHeight="true" outlineLevel="0" collapsed="false">
      <c r="A714" s="52" t="s">
        <v>4346</v>
      </c>
      <c r="B714" s="52" t="s">
        <v>16593</v>
      </c>
      <c r="C714" s="52" t="s">
        <v>16539</v>
      </c>
      <c r="D714" s="52" t="s">
        <v>15640</v>
      </c>
      <c r="E714" s="52" t="s">
        <v>67</v>
      </c>
      <c r="F714" s="52" t="s">
        <v>15629</v>
      </c>
      <c r="G714" s="52" t="s">
        <v>15625</v>
      </c>
      <c r="H714" s="52" t="n">
        <v>6</v>
      </c>
      <c r="I714" s="52" t="n">
        <v>1.414</v>
      </c>
      <c r="J714" s="52" t="n">
        <v>4.419</v>
      </c>
      <c r="K714" s="52" t="n">
        <v>704.82</v>
      </c>
      <c r="L714" s="52" t="n">
        <v>248.69</v>
      </c>
      <c r="M714" s="52" t="n">
        <v>730</v>
      </c>
      <c r="N714" s="52" t="s">
        <v>15548</v>
      </c>
      <c r="O714" s="52" t="s">
        <v>78</v>
      </c>
      <c r="P714" s="52" t="s">
        <v>1878</v>
      </c>
      <c r="Q714" s="52" t="s">
        <v>10066</v>
      </c>
      <c r="R714" s="55" t="n">
        <f aca="false">IF(K714=0,0,ROUND((K714-L714)/K714*100,2))</f>
        <v>64.72</v>
      </c>
      <c r="S714" s="55" t="n">
        <f aca="false">H714*K714</f>
        <v>4228.92</v>
      </c>
    </row>
    <row r="715" customFormat="false" ht="15" hidden="false" customHeight="true" outlineLevel="0" collapsed="false">
      <c r="A715" s="56" t="s">
        <v>1467</v>
      </c>
      <c r="B715" s="56" t="s">
        <v>16594</v>
      </c>
      <c r="C715" s="56" t="s">
        <v>16128</v>
      </c>
      <c r="D715" s="56" t="s">
        <v>15617</v>
      </c>
      <c r="E715" s="56" t="s">
        <v>65</v>
      </c>
      <c r="F715" s="56" t="s">
        <v>15813</v>
      </c>
      <c r="G715" s="56" t="s">
        <v>15614</v>
      </c>
      <c r="H715" s="56" t="n">
        <v>24</v>
      </c>
      <c r="I715" s="56" t="n">
        <v>3.544</v>
      </c>
      <c r="J715" s="56" t="n">
        <v>1.475</v>
      </c>
      <c r="K715" s="56" t="n">
        <v>23.04</v>
      </c>
      <c r="L715" s="56" t="n">
        <v>119.2</v>
      </c>
      <c r="M715" s="56" t="n">
        <v>730</v>
      </c>
      <c r="N715" s="56" t="s">
        <v>15620</v>
      </c>
      <c r="O715" s="56" t="s">
        <v>79</v>
      </c>
      <c r="P715" s="56" t="s">
        <v>947</v>
      </c>
      <c r="Q715" s="56" t="s">
        <v>10061</v>
      </c>
      <c r="R715" s="55" t="n">
        <f aca="false">IF(K715=0,0,ROUND((K715-L715)/K715*100,2))</f>
        <v>-417.36</v>
      </c>
      <c r="S715" s="55" t="n">
        <f aca="false">H715*K715</f>
        <v>552.96</v>
      </c>
    </row>
    <row r="716" customFormat="false" ht="15" hidden="false" customHeight="true" outlineLevel="0" collapsed="false">
      <c r="A716" s="52" t="s">
        <v>2742</v>
      </c>
      <c r="B716" s="52" t="s">
        <v>16595</v>
      </c>
      <c r="C716" s="52" t="s">
        <v>15880</v>
      </c>
      <c r="D716" s="52" t="s">
        <v>15657</v>
      </c>
      <c r="E716" s="52" t="s">
        <v>70</v>
      </c>
      <c r="F716" s="52" t="s">
        <v>15691</v>
      </c>
      <c r="G716" s="52" t="s">
        <v>15619</v>
      </c>
      <c r="H716" s="52" t="n">
        <v>48</v>
      </c>
      <c r="I716" s="52" t="n">
        <v>0.752</v>
      </c>
      <c r="J716" s="52" t="n">
        <v>0.113</v>
      </c>
      <c r="K716" s="52" t="n">
        <v>484.63</v>
      </c>
      <c r="L716" s="52" t="n">
        <v>207.09</v>
      </c>
      <c r="M716" s="52" t="n">
        <v>180</v>
      </c>
      <c r="N716" s="52" t="s">
        <v>15637</v>
      </c>
      <c r="O716" s="52" t="s">
        <v>78</v>
      </c>
      <c r="P716" s="52" t="s">
        <v>3754</v>
      </c>
      <c r="Q716" s="52" t="s">
        <v>10061</v>
      </c>
      <c r="R716" s="55" t="n">
        <f aca="false">IF(K716=0,0,ROUND((K716-L716)/K716*100,2))</f>
        <v>57.27</v>
      </c>
      <c r="S716" s="55" t="n">
        <f aca="false">H716*K716</f>
        <v>23262.24</v>
      </c>
    </row>
    <row r="717" customFormat="false" ht="15" hidden="false" customHeight="true" outlineLevel="0" collapsed="false">
      <c r="A717" s="56" t="s">
        <v>12706</v>
      </c>
      <c r="B717" s="56" t="s">
        <v>16596</v>
      </c>
      <c r="C717" s="56" t="s">
        <v>15772</v>
      </c>
      <c r="D717" s="56" t="s">
        <v>15640</v>
      </c>
      <c r="E717" s="56" t="s">
        <v>71</v>
      </c>
      <c r="F717" s="56" t="s">
        <v>15633</v>
      </c>
      <c r="G717" s="56" t="s">
        <v>15625</v>
      </c>
      <c r="H717" s="56" t="n">
        <v>12</v>
      </c>
      <c r="I717" s="56" t="n">
        <v>2.389</v>
      </c>
      <c r="J717" s="56" t="n">
        <v>0.274</v>
      </c>
      <c r="K717" s="56" t="n">
        <v>37.03</v>
      </c>
      <c r="L717" s="56" t="n">
        <v>411.23</v>
      </c>
      <c r="M717" s="56" t="n">
        <v>365</v>
      </c>
      <c r="N717" s="56" t="s">
        <v>15548</v>
      </c>
      <c r="O717" s="56" t="s">
        <v>80</v>
      </c>
      <c r="P717" s="56" t="s">
        <v>4257</v>
      </c>
      <c r="Q717" s="56" t="s">
        <v>10061</v>
      </c>
      <c r="R717" s="55" t="n">
        <f aca="false">IF(K717=0,0,ROUND((K717-L717)/K717*100,2))</f>
        <v>-1010.53</v>
      </c>
      <c r="S717" s="55" t="n">
        <f aca="false">H717*K717</f>
        <v>444.36</v>
      </c>
    </row>
    <row r="718" customFormat="false" ht="15" hidden="false" customHeight="true" outlineLevel="0" collapsed="false">
      <c r="A718" s="52" t="s">
        <v>3472</v>
      </c>
      <c r="B718" s="52" t="s">
        <v>16597</v>
      </c>
      <c r="C718" s="52" t="s">
        <v>15680</v>
      </c>
      <c r="D718" s="52" t="s">
        <v>15623</v>
      </c>
      <c r="E718" s="52" t="s">
        <v>70</v>
      </c>
      <c r="F718" s="52" t="s">
        <v>15648</v>
      </c>
      <c r="G718" s="52" t="s">
        <v>15614</v>
      </c>
      <c r="H718" s="52" t="n">
        <v>24</v>
      </c>
      <c r="I718" s="52" t="n">
        <v>2.29</v>
      </c>
      <c r="J718" s="52" t="n">
        <v>3.687</v>
      </c>
      <c r="K718" s="52" t="n">
        <v>989.01</v>
      </c>
      <c r="L718" s="52" t="n">
        <v>161.83</v>
      </c>
      <c r="M718" s="52" t="n">
        <v>730</v>
      </c>
      <c r="N718" s="52" t="s">
        <v>15637</v>
      </c>
      <c r="O718" s="52" t="s">
        <v>79</v>
      </c>
      <c r="P718" s="52" t="s">
        <v>2620</v>
      </c>
      <c r="Q718" s="52" t="s">
        <v>10061</v>
      </c>
      <c r="R718" s="55" t="n">
        <f aca="false">IF(K718=0,0,ROUND((K718-L718)/K718*100,2))</f>
        <v>83.64</v>
      </c>
      <c r="S718" s="55" t="n">
        <f aca="false">H718*K718</f>
        <v>23736.24</v>
      </c>
    </row>
    <row r="719" customFormat="false" ht="15" hidden="false" customHeight="true" outlineLevel="0" collapsed="false">
      <c r="A719" s="56" t="s">
        <v>1395</v>
      </c>
      <c r="B719" s="56" t="s">
        <v>16598</v>
      </c>
      <c r="C719" s="56" t="s">
        <v>15859</v>
      </c>
      <c r="D719" s="56" t="s">
        <v>15657</v>
      </c>
      <c r="E719" s="56" t="s">
        <v>67</v>
      </c>
      <c r="F719" s="56" t="s">
        <v>15629</v>
      </c>
      <c r="G719" s="56" t="s">
        <v>15614</v>
      </c>
      <c r="H719" s="56" t="n">
        <v>48</v>
      </c>
      <c r="I719" s="56" t="n">
        <v>0.608</v>
      </c>
      <c r="J719" s="56" t="n">
        <v>3.445</v>
      </c>
      <c r="K719" s="56" t="n">
        <v>732.92</v>
      </c>
      <c r="L719" s="56" t="n">
        <v>22.23</v>
      </c>
      <c r="M719" s="56" t="n">
        <v>730</v>
      </c>
      <c r="N719" s="56" t="s">
        <v>15548</v>
      </c>
      <c r="O719" s="56" t="s">
        <v>80</v>
      </c>
      <c r="P719" s="56" t="s">
        <v>1572</v>
      </c>
      <c r="Q719" s="56" t="s">
        <v>10061</v>
      </c>
      <c r="R719" s="55" t="n">
        <f aca="false">IF(K719=0,0,ROUND((K719-L719)/K719*100,2))</f>
        <v>96.97</v>
      </c>
      <c r="S719" s="55" t="n">
        <f aca="false">H719*K719</f>
        <v>35180.16</v>
      </c>
    </row>
    <row r="720" customFormat="false" ht="15" hidden="false" customHeight="true" outlineLevel="0" collapsed="false">
      <c r="A720" s="52" t="s">
        <v>8895</v>
      </c>
      <c r="B720" s="52" t="s">
        <v>16599</v>
      </c>
      <c r="C720" s="52" t="s">
        <v>15707</v>
      </c>
      <c r="D720" s="52" t="s">
        <v>15632</v>
      </c>
      <c r="E720" s="52" t="s">
        <v>72</v>
      </c>
      <c r="F720" s="52" t="s">
        <v>15686</v>
      </c>
      <c r="G720" s="52" t="s">
        <v>15641</v>
      </c>
      <c r="H720" s="52" t="n">
        <v>12</v>
      </c>
      <c r="I720" s="52" t="n">
        <v>3.735</v>
      </c>
      <c r="J720" s="52" t="n">
        <v>1.01</v>
      </c>
      <c r="K720" s="52" t="n">
        <v>954.76</v>
      </c>
      <c r="L720" s="52" t="n">
        <v>386.85</v>
      </c>
      <c r="M720" s="52" t="n">
        <v>365</v>
      </c>
      <c r="N720" s="52" t="s">
        <v>15620</v>
      </c>
      <c r="O720" s="52" t="s">
        <v>80</v>
      </c>
      <c r="P720" s="52" t="s">
        <v>771</v>
      </c>
      <c r="Q720" s="52" t="s">
        <v>10061</v>
      </c>
      <c r="R720" s="55" t="n">
        <f aca="false">IF(K720=0,0,ROUND((K720-L720)/K720*100,2))</f>
        <v>59.48</v>
      </c>
      <c r="S720" s="55" t="n">
        <f aca="false">H720*K720</f>
        <v>11457.12</v>
      </c>
    </row>
    <row r="721" customFormat="false" ht="15" hidden="false" customHeight="true" outlineLevel="0" collapsed="false">
      <c r="A721" s="56" t="s">
        <v>5228</v>
      </c>
      <c r="B721" s="56" t="s">
        <v>16600</v>
      </c>
      <c r="C721" s="56" t="s">
        <v>16601</v>
      </c>
      <c r="D721" s="56" t="s">
        <v>15660</v>
      </c>
      <c r="E721" s="56" t="s">
        <v>71</v>
      </c>
      <c r="F721" s="56" t="s">
        <v>15775</v>
      </c>
      <c r="G721" s="56" t="s">
        <v>15641</v>
      </c>
      <c r="H721" s="56" t="n">
        <v>48</v>
      </c>
      <c r="I721" s="56" t="n">
        <v>4.729</v>
      </c>
      <c r="J721" s="56" t="n">
        <v>1.417</v>
      </c>
      <c r="K721" s="56" t="n">
        <v>206.57</v>
      </c>
      <c r="L721" s="56" t="n">
        <v>351.91</v>
      </c>
      <c r="M721" s="56" t="n">
        <v>365</v>
      </c>
      <c r="N721" s="56" t="s">
        <v>15620</v>
      </c>
      <c r="O721" s="56" t="s">
        <v>78</v>
      </c>
      <c r="P721" s="56" t="s">
        <v>4011</v>
      </c>
      <c r="Q721" s="56" t="s">
        <v>10066</v>
      </c>
      <c r="R721" s="55" t="n">
        <f aca="false">IF(K721=0,0,ROUND((K721-L721)/K721*100,2))</f>
        <v>-70.36</v>
      </c>
      <c r="S721" s="55" t="n">
        <f aca="false">H721*K721</f>
        <v>9915.36</v>
      </c>
    </row>
    <row r="722" customFormat="false" ht="15" hidden="false" customHeight="true" outlineLevel="0" collapsed="false">
      <c r="A722" s="52" t="s">
        <v>1184</v>
      </c>
      <c r="B722" s="52" t="s">
        <v>16602</v>
      </c>
      <c r="C722" s="52" t="s">
        <v>16223</v>
      </c>
      <c r="D722" s="52" t="s">
        <v>15640</v>
      </c>
      <c r="E722" s="52" t="s">
        <v>71</v>
      </c>
      <c r="F722" s="52" t="s">
        <v>15651</v>
      </c>
      <c r="G722" s="52" t="s">
        <v>15625</v>
      </c>
      <c r="H722" s="52" t="n">
        <v>48</v>
      </c>
      <c r="I722" s="52" t="n">
        <v>4.64</v>
      </c>
      <c r="J722" s="52" t="n">
        <v>0.778</v>
      </c>
      <c r="K722" s="52" t="n">
        <v>686.62</v>
      </c>
      <c r="L722" s="52" t="n">
        <v>318.68</v>
      </c>
      <c r="M722" s="52" t="n">
        <v>365</v>
      </c>
      <c r="N722" s="52" t="s">
        <v>15620</v>
      </c>
      <c r="O722" s="52" t="s">
        <v>80</v>
      </c>
      <c r="P722" s="52" t="s">
        <v>1910</v>
      </c>
      <c r="Q722" s="52" t="s">
        <v>10061</v>
      </c>
      <c r="R722" s="55" t="n">
        <f aca="false">IF(K722=0,0,ROUND((K722-L722)/K722*100,2))</f>
        <v>53.59</v>
      </c>
      <c r="S722" s="55" t="n">
        <f aca="false">H722*K722</f>
        <v>32957.76</v>
      </c>
    </row>
    <row r="723" customFormat="false" ht="15" hidden="false" customHeight="true" outlineLevel="0" collapsed="false">
      <c r="A723" s="56" t="s">
        <v>5038</v>
      </c>
      <c r="B723" s="56" t="s">
        <v>16603</v>
      </c>
      <c r="C723" s="56" t="s">
        <v>15922</v>
      </c>
      <c r="D723" s="56" t="s">
        <v>15632</v>
      </c>
      <c r="E723" s="56" t="s">
        <v>67</v>
      </c>
      <c r="F723" s="56" t="s">
        <v>15705</v>
      </c>
      <c r="G723" s="56" t="s">
        <v>15614</v>
      </c>
      <c r="H723" s="56" t="n">
        <v>48</v>
      </c>
      <c r="I723" s="56" t="n">
        <v>0.253</v>
      </c>
      <c r="J723" s="56" t="n">
        <v>1.451</v>
      </c>
      <c r="K723" s="56" t="n">
        <v>600.62</v>
      </c>
      <c r="L723" s="56" t="n">
        <v>41.38</v>
      </c>
      <c r="M723" s="56" t="n">
        <v>365</v>
      </c>
      <c r="N723" s="56" t="s">
        <v>15548</v>
      </c>
      <c r="O723" s="56" t="s">
        <v>79</v>
      </c>
      <c r="P723" s="56" t="s">
        <v>5363</v>
      </c>
      <c r="Q723" s="56" t="s">
        <v>10061</v>
      </c>
      <c r="R723" s="55" t="n">
        <f aca="false">IF(K723=0,0,ROUND((K723-L723)/K723*100,2))</f>
        <v>93.11</v>
      </c>
      <c r="S723" s="55" t="n">
        <f aca="false">H723*K723</f>
        <v>28829.76</v>
      </c>
    </row>
    <row r="724" customFormat="false" ht="15" hidden="false" customHeight="true" outlineLevel="0" collapsed="false">
      <c r="A724" s="52" t="s">
        <v>6898</v>
      </c>
      <c r="B724" s="52" t="s">
        <v>16604</v>
      </c>
      <c r="C724" s="52" t="s">
        <v>16015</v>
      </c>
      <c r="D724" s="52" t="s">
        <v>15664</v>
      </c>
      <c r="E724" s="52" t="s">
        <v>67</v>
      </c>
      <c r="F724" s="52" t="s">
        <v>15694</v>
      </c>
      <c r="G724" s="52" t="s">
        <v>15614</v>
      </c>
      <c r="H724" s="52" t="n">
        <v>12</v>
      </c>
      <c r="I724" s="52" t="n">
        <v>4.771</v>
      </c>
      <c r="J724" s="52" t="n">
        <v>3.58</v>
      </c>
      <c r="K724" s="52" t="n">
        <v>159.65</v>
      </c>
      <c r="L724" s="52" t="n">
        <v>442.5</v>
      </c>
      <c r="M724" s="52" t="n">
        <v>730</v>
      </c>
      <c r="N724" s="52" t="s">
        <v>15620</v>
      </c>
      <c r="O724" s="52" t="s">
        <v>78</v>
      </c>
      <c r="P724" s="52" t="s">
        <v>3609</v>
      </c>
      <c r="Q724" s="52" t="s">
        <v>10061</v>
      </c>
      <c r="R724" s="55" t="n">
        <f aca="false">IF(K724=0,0,ROUND((K724-L724)/K724*100,2))</f>
        <v>-177.17</v>
      </c>
      <c r="S724" s="55" t="n">
        <f aca="false">H724*K724</f>
        <v>1915.8</v>
      </c>
    </row>
    <row r="725" customFormat="false" ht="15" hidden="false" customHeight="true" outlineLevel="0" collapsed="false">
      <c r="A725" s="56" t="s">
        <v>4127</v>
      </c>
      <c r="B725" s="56" t="s">
        <v>16605</v>
      </c>
      <c r="C725" s="56" t="s">
        <v>16172</v>
      </c>
      <c r="D725" s="56" t="s">
        <v>15664</v>
      </c>
      <c r="E725" s="56" t="s">
        <v>69</v>
      </c>
      <c r="F725" s="56" t="s">
        <v>15661</v>
      </c>
      <c r="G725" s="56" t="s">
        <v>15619</v>
      </c>
      <c r="H725" s="56" t="n">
        <v>48</v>
      </c>
      <c r="I725" s="56" t="n">
        <v>2.142</v>
      </c>
      <c r="J725" s="56" t="n">
        <v>4.836</v>
      </c>
      <c r="K725" s="56" t="n">
        <v>116.08</v>
      </c>
      <c r="L725" s="56" t="n">
        <v>164.14</v>
      </c>
      <c r="M725" s="56" t="n">
        <v>365</v>
      </c>
      <c r="N725" s="56" t="s">
        <v>15620</v>
      </c>
      <c r="O725" s="56" t="s">
        <v>79</v>
      </c>
      <c r="P725" s="56" t="s">
        <v>4518</v>
      </c>
      <c r="Q725" s="56" t="s">
        <v>10066</v>
      </c>
      <c r="R725" s="55" t="n">
        <f aca="false">IF(K725=0,0,ROUND((K725-L725)/K725*100,2))</f>
        <v>-41.4</v>
      </c>
      <c r="S725" s="55" t="n">
        <f aca="false">H725*K725</f>
        <v>5571.84</v>
      </c>
    </row>
    <row r="726" customFormat="false" ht="15" hidden="false" customHeight="true" outlineLevel="0" collapsed="false">
      <c r="A726" s="52" t="s">
        <v>1233</v>
      </c>
      <c r="B726" s="52" t="s">
        <v>16606</v>
      </c>
      <c r="C726" s="52" t="s">
        <v>15753</v>
      </c>
      <c r="D726" s="52" t="s">
        <v>15657</v>
      </c>
      <c r="E726" s="52" t="s">
        <v>65</v>
      </c>
      <c r="F726" s="52" t="s">
        <v>15761</v>
      </c>
      <c r="G726" s="52" t="s">
        <v>15619</v>
      </c>
      <c r="H726" s="52" t="n">
        <v>12</v>
      </c>
      <c r="I726" s="52" t="n">
        <v>2.111</v>
      </c>
      <c r="J726" s="52" t="n">
        <v>1.038</v>
      </c>
      <c r="K726" s="52" t="n">
        <v>318.59</v>
      </c>
      <c r="L726" s="52" t="n">
        <v>185.43</v>
      </c>
      <c r="M726" s="52" t="n">
        <v>730</v>
      </c>
      <c r="N726" s="52" t="s">
        <v>15620</v>
      </c>
      <c r="O726" s="52" t="s">
        <v>78</v>
      </c>
      <c r="P726" s="52" t="s">
        <v>1763</v>
      </c>
      <c r="Q726" s="52" t="s">
        <v>10066</v>
      </c>
      <c r="R726" s="55" t="n">
        <f aca="false">IF(K726=0,0,ROUND((K726-L726)/K726*100,2))</f>
        <v>41.8</v>
      </c>
      <c r="S726" s="55" t="n">
        <f aca="false">H726*K726</f>
        <v>3823.08</v>
      </c>
    </row>
    <row r="727" customFormat="false" ht="15" hidden="false" customHeight="true" outlineLevel="0" collapsed="false">
      <c r="A727" s="56" t="s">
        <v>1762</v>
      </c>
      <c r="B727" s="56" t="s">
        <v>16607</v>
      </c>
      <c r="C727" s="56" t="s">
        <v>15997</v>
      </c>
      <c r="D727" s="56" t="s">
        <v>15612</v>
      </c>
      <c r="E727" s="56" t="s">
        <v>65</v>
      </c>
      <c r="F727" s="56" t="s">
        <v>15813</v>
      </c>
      <c r="G727" s="56" t="s">
        <v>15641</v>
      </c>
      <c r="H727" s="56" t="n">
        <v>24</v>
      </c>
      <c r="I727" s="56" t="n">
        <v>2.544</v>
      </c>
      <c r="J727" s="56" t="n">
        <v>3.442</v>
      </c>
      <c r="K727" s="56" t="n">
        <v>370.05</v>
      </c>
      <c r="L727" s="56" t="n">
        <v>218.97</v>
      </c>
      <c r="M727" s="56" t="n">
        <v>730</v>
      </c>
      <c r="N727" s="56" t="s">
        <v>15637</v>
      </c>
      <c r="O727" s="56" t="s">
        <v>79</v>
      </c>
      <c r="P727" s="56" t="s">
        <v>5545</v>
      </c>
      <c r="Q727" s="56" t="s">
        <v>10061</v>
      </c>
      <c r="R727" s="55" t="n">
        <f aca="false">IF(K727=0,0,ROUND((K727-L727)/K727*100,2))</f>
        <v>40.83</v>
      </c>
      <c r="S727" s="55" t="n">
        <f aca="false">H727*K727</f>
        <v>8881.2</v>
      </c>
    </row>
    <row r="728" customFormat="false" ht="15" hidden="false" customHeight="true" outlineLevel="0" collapsed="false">
      <c r="A728" s="52" t="s">
        <v>802</v>
      </c>
      <c r="B728" s="52" t="s">
        <v>16608</v>
      </c>
      <c r="C728" s="52" t="s">
        <v>15862</v>
      </c>
      <c r="D728" s="52" t="s">
        <v>15628</v>
      </c>
      <c r="E728" s="52" t="s">
        <v>72</v>
      </c>
      <c r="F728" s="52" t="s">
        <v>15613</v>
      </c>
      <c r="G728" s="52" t="s">
        <v>15625</v>
      </c>
      <c r="H728" s="52" t="n">
        <v>24</v>
      </c>
      <c r="I728" s="52" t="n">
        <v>3.944</v>
      </c>
      <c r="J728" s="52" t="n">
        <v>2.923</v>
      </c>
      <c r="K728" s="52" t="n">
        <v>385.28</v>
      </c>
      <c r="L728" s="52" t="n">
        <v>376.32</v>
      </c>
      <c r="M728" s="52" t="n">
        <v>365</v>
      </c>
      <c r="N728" s="52" t="s">
        <v>15548</v>
      </c>
      <c r="O728" s="52" t="s">
        <v>79</v>
      </c>
      <c r="P728" s="52" t="s">
        <v>5962</v>
      </c>
      <c r="Q728" s="52" t="s">
        <v>10066</v>
      </c>
      <c r="R728" s="55" t="n">
        <f aca="false">IF(K728=0,0,ROUND((K728-L728)/K728*100,2))</f>
        <v>2.33</v>
      </c>
      <c r="S728" s="55" t="n">
        <f aca="false">H728*K728</f>
        <v>9246.72</v>
      </c>
    </row>
    <row r="729" customFormat="false" ht="15" hidden="false" customHeight="true" outlineLevel="0" collapsed="false">
      <c r="A729" s="56" t="s">
        <v>5974</v>
      </c>
      <c r="B729" s="56" t="s">
        <v>16609</v>
      </c>
      <c r="C729" s="56" t="s">
        <v>16165</v>
      </c>
      <c r="D729" s="56" t="s">
        <v>15664</v>
      </c>
      <c r="E729" s="56" t="s">
        <v>69</v>
      </c>
      <c r="F729" s="56" t="s">
        <v>15644</v>
      </c>
      <c r="G729" s="56" t="s">
        <v>15641</v>
      </c>
      <c r="H729" s="56" t="n">
        <v>6</v>
      </c>
      <c r="I729" s="56" t="n">
        <v>0.321</v>
      </c>
      <c r="J729" s="56" t="n">
        <v>4.158</v>
      </c>
      <c r="K729" s="56" t="n">
        <v>656.23</v>
      </c>
      <c r="L729" s="56" t="n">
        <v>206.76</v>
      </c>
      <c r="M729" s="56" t="n">
        <v>90</v>
      </c>
      <c r="N729" s="56" t="s">
        <v>15637</v>
      </c>
      <c r="O729" s="56" t="s">
        <v>80</v>
      </c>
      <c r="P729" s="56" t="s">
        <v>1275</v>
      </c>
      <c r="Q729" s="56" t="s">
        <v>10061</v>
      </c>
      <c r="R729" s="55" t="n">
        <f aca="false">IF(K729=0,0,ROUND((K729-L729)/K729*100,2))</f>
        <v>68.49</v>
      </c>
      <c r="S729" s="55" t="n">
        <f aca="false">H729*K729</f>
        <v>3937.38</v>
      </c>
    </row>
    <row r="730" customFormat="false" ht="15" hidden="false" customHeight="true" outlineLevel="0" collapsed="false">
      <c r="A730" s="52" t="s">
        <v>5879</v>
      </c>
      <c r="B730" s="52" t="s">
        <v>16610</v>
      </c>
      <c r="C730" s="52" t="s">
        <v>15672</v>
      </c>
      <c r="D730" s="52" t="s">
        <v>15664</v>
      </c>
      <c r="E730" s="52" t="s">
        <v>70</v>
      </c>
      <c r="F730" s="52" t="s">
        <v>15648</v>
      </c>
      <c r="G730" s="52" t="s">
        <v>15625</v>
      </c>
      <c r="H730" s="52" t="n">
        <v>12</v>
      </c>
      <c r="I730" s="52" t="n">
        <v>2.606</v>
      </c>
      <c r="J730" s="52" t="n">
        <v>2.832</v>
      </c>
      <c r="K730" s="52" t="n">
        <v>966.97</v>
      </c>
      <c r="L730" s="52" t="n">
        <v>90.48</v>
      </c>
      <c r="M730" s="52" t="n">
        <v>180</v>
      </c>
      <c r="N730" s="52" t="s">
        <v>15637</v>
      </c>
      <c r="O730" s="52" t="s">
        <v>80</v>
      </c>
      <c r="P730" s="52" t="s">
        <v>3047</v>
      </c>
      <c r="Q730" s="52" t="s">
        <v>10061</v>
      </c>
      <c r="R730" s="55" t="n">
        <f aca="false">IF(K730=0,0,ROUND((K730-L730)/K730*100,2))</f>
        <v>90.64</v>
      </c>
      <c r="S730" s="55" t="n">
        <f aca="false">H730*K730</f>
        <v>11603.64</v>
      </c>
    </row>
    <row r="731" customFormat="false" ht="15" hidden="false" customHeight="true" outlineLevel="0" collapsed="false">
      <c r="A731" s="56" t="s">
        <v>790</v>
      </c>
      <c r="B731" s="56" t="s">
        <v>16611</v>
      </c>
      <c r="C731" s="56" t="s">
        <v>15787</v>
      </c>
      <c r="D731" s="56" t="s">
        <v>15632</v>
      </c>
      <c r="E731" s="56" t="s">
        <v>73</v>
      </c>
      <c r="F731" s="56" t="s">
        <v>15624</v>
      </c>
      <c r="G731" s="56" t="s">
        <v>15625</v>
      </c>
      <c r="H731" s="56" t="n">
        <v>12</v>
      </c>
      <c r="I731" s="56" t="n">
        <v>3.039</v>
      </c>
      <c r="J731" s="56" t="n">
        <v>0.649</v>
      </c>
      <c r="K731" s="56" t="n">
        <v>114.83</v>
      </c>
      <c r="L731" s="56" t="n">
        <v>130.53</v>
      </c>
      <c r="M731" s="56" t="n">
        <v>730</v>
      </c>
      <c r="N731" s="56" t="s">
        <v>15548</v>
      </c>
      <c r="O731" s="56" t="s">
        <v>80</v>
      </c>
      <c r="P731" s="56" t="s">
        <v>8356</v>
      </c>
      <c r="Q731" s="56" t="s">
        <v>10066</v>
      </c>
      <c r="R731" s="55" t="n">
        <f aca="false">IF(K731=0,0,ROUND((K731-L731)/K731*100,2))</f>
        <v>-13.67</v>
      </c>
      <c r="S731" s="55" t="n">
        <f aca="false">H731*K731</f>
        <v>1377.96</v>
      </c>
    </row>
    <row r="732" customFormat="false" ht="15" hidden="false" customHeight="true" outlineLevel="0" collapsed="false">
      <c r="A732" s="52" t="s">
        <v>511</v>
      </c>
      <c r="B732" s="52" t="s">
        <v>16612</v>
      </c>
      <c r="C732" s="52" t="s">
        <v>15830</v>
      </c>
      <c r="D732" s="52" t="s">
        <v>15664</v>
      </c>
      <c r="E732" s="52" t="s">
        <v>70</v>
      </c>
      <c r="F732" s="52" t="s">
        <v>15691</v>
      </c>
      <c r="G732" s="52" t="s">
        <v>15641</v>
      </c>
      <c r="H732" s="52" t="n">
        <v>12</v>
      </c>
      <c r="I732" s="52" t="n">
        <v>4.11</v>
      </c>
      <c r="J732" s="52" t="n">
        <v>4.217</v>
      </c>
      <c r="K732" s="52" t="n">
        <v>555.24</v>
      </c>
      <c r="L732" s="52" t="n">
        <v>494.8</v>
      </c>
      <c r="M732" s="52" t="n">
        <v>730</v>
      </c>
      <c r="N732" s="52" t="s">
        <v>15620</v>
      </c>
      <c r="O732" s="52" t="s">
        <v>80</v>
      </c>
      <c r="P732" s="52" t="s">
        <v>1398</v>
      </c>
      <c r="Q732" s="52" t="s">
        <v>10066</v>
      </c>
      <c r="R732" s="55" t="n">
        <f aca="false">IF(K732=0,0,ROUND((K732-L732)/K732*100,2))</f>
        <v>10.89</v>
      </c>
      <c r="S732" s="55" t="n">
        <f aca="false">H732*K732</f>
        <v>6662.88</v>
      </c>
    </row>
    <row r="733" customFormat="false" ht="15" hidden="false" customHeight="true" outlineLevel="0" collapsed="false">
      <c r="A733" s="56" t="s">
        <v>9674</v>
      </c>
      <c r="B733" s="56" t="s">
        <v>16613</v>
      </c>
      <c r="C733" s="56" t="s">
        <v>15730</v>
      </c>
      <c r="D733" s="56" t="s">
        <v>15623</v>
      </c>
      <c r="E733" s="56" t="s">
        <v>72</v>
      </c>
      <c r="F733" s="56" t="s">
        <v>15618</v>
      </c>
      <c r="G733" s="56" t="s">
        <v>15619</v>
      </c>
      <c r="H733" s="56" t="n">
        <v>12</v>
      </c>
      <c r="I733" s="56" t="n">
        <v>0.895</v>
      </c>
      <c r="J733" s="56" t="n">
        <v>3.721</v>
      </c>
      <c r="K733" s="56" t="n">
        <v>555.2</v>
      </c>
      <c r="L733" s="56" t="n">
        <v>290.93</v>
      </c>
      <c r="M733" s="56" t="n">
        <v>365</v>
      </c>
      <c r="N733" s="56" t="s">
        <v>15637</v>
      </c>
      <c r="O733" s="56" t="s">
        <v>80</v>
      </c>
      <c r="P733" s="56" t="s">
        <v>4688</v>
      </c>
      <c r="Q733" s="56" t="s">
        <v>10066</v>
      </c>
      <c r="R733" s="55" t="n">
        <f aca="false">IF(K733=0,0,ROUND((K733-L733)/K733*100,2))</f>
        <v>47.6</v>
      </c>
      <c r="S733" s="55" t="n">
        <f aca="false">H733*K733</f>
        <v>6662.4</v>
      </c>
    </row>
    <row r="734" customFormat="false" ht="15" hidden="false" customHeight="true" outlineLevel="0" collapsed="false">
      <c r="A734" s="52" t="s">
        <v>3607</v>
      </c>
      <c r="B734" s="52" t="s">
        <v>16614</v>
      </c>
      <c r="C734" s="52" t="s">
        <v>15718</v>
      </c>
      <c r="D734" s="52" t="s">
        <v>15657</v>
      </c>
      <c r="E734" s="52" t="s">
        <v>67</v>
      </c>
      <c r="F734" s="52" t="s">
        <v>15629</v>
      </c>
      <c r="G734" s="52" t="s">
        <v>15641</v>
      </c>
      <c r="H734" s="52" t="n">
        <v>6</v>
      </c>
      <c r="I734" s="52" t="n">
        <v>2.347</v>
      </c>
      <c r="J734" s="52" t="n">
        <v>4.077</v>
      </c>
      <c r="K734" s="52" t="n">
        <v>165.06</v>
      </c>
      <c r="L734" s="52" t="n">
        <v>177.22</v>
      </c>
      <c r="M734" s="52" t="n">
        <v>90</v>
      </c>
      <c r="N734" s="52" t="s">
        <v>15620</v>
      </c>
      <c r="O734" s="52" t="s">
        <v>79</v>
      </c>
      <c r="P734" s="52" t="s">
        <v>3002</v>
      </c>
      <c r="Q734" s="52" t="s">
        <v>10061</v>
      </c>
      <c r="R734" s="55" t="n">
        <f aca="false">IF(K734=0,0,ROUND((K734-L734)/K734*100,2))</f>
        <v>-7.37</v>
      </c>
      <c r="S734" s="55" t="n">
        <f aca="false">H734*K734</f>
        <v>990.36</v>
      </c>
    </row>
    <row r="735" customFormat="false" ht="15" hidden="false" customHeight="true" outlineLevel="0" collapsed="false">
      <c r="A735" s="56" t="s">
        <v>4484</v>
      </c>
      <c r="B735" s="56" t="s">
        <v>16615</v>
      </c>
      <c r="C735" s="56" t="s">
        <v>15663</v>
      </c>
      <c r="D735" s="56" t="s">
        <v>15664</v>
      </c>
      <c r="E735" s="56" t="s">
        <v>69</v>
      </c>
      <c r="F735" s="56" t="s">
        <v>15644</v>
      </c>
      <c r="G735" s="56" t="s">
        <v>15614</v>
      </c>
      <c r="H735" s="56" t="n">
        <v>48</v>
      </c>
      <c r="I735" s="56" t="n">
        <v>4.418</v>
      </c>
      <c r="J735" s="56" t="n">
        <v>2.319</v>
      </c>
      <c r="K735" s="56" t="n">
        <v>28.93</v>
      </c>
      <c r="L735" s="56" t="n">
        <v>103.41</v>
      </c>
      <c r="M735" s="56" t="n">
        <v>180</v>
      </c>
      <c r="N735" s="56" t="s">
        <v>15637</v>
      </c>
      <c r="O735" s="56" t="s">
        <v>80</v>
      </c>
      <c r="P735" s="56" t="s">
        <v>2178</v>
      </c>
      <c r="Q735" s="56" t="s">
        <v>10066</v>
      </c>
      <c r="R735" s="55" t="n">
        <f aca="false">IF(K735=0,0,ROUND((K735-L735)/K735*100,2))</f>
        <v>-257.45</v>
      </c>
      <c r="S735" s="55" t="n">
        <f aca="false">H735*K735</f>
        <v>1388.64</v>
      </c>
    </row>
    <row r="736" customFormat="false" ht="15" hidden="false" customHeight="true" outlineLevel="0" collapsed="false">
      <c r="A736" s="52" t="s">
        <v>8037</v>
      </c>
      <c r="B736" s="52" t="s">
        <v>16616</v>
      </c>
      <c r="C736" s="52" t="s">
        <v>15711</v>
      </c>
      <c r="D736" s="52" t="s">
        <v>15628</v>
      </c>
      <c r="E736" s="52" t="s">
        <v>70</v>
      </c>
      <c r="F736" s="52" t="s">
        <v>15691</v>
      </c>
      <c r="G736" s="52" t="s">
        <v>15619</v>
      </c>
      <c r="H736" s="52" t="n">
        <v>24</v>
      </c>
      <c r="I736" s="52" t="n">
        <v>2.324</v>
      </c>
      <c r="J736" s="52" t="n">
        <v>4.3</v>
      </c>
      <c r="K736" s="52" t="n">
        <v>157.1</v>
      </c>
      <c r="L736" s="52" t="n">
        <v>473.13</v>
      </c>
      <c r="M736" s="52" t="n">
        <v>365</v>
      </c>
      <c r="N736" s="52" t="s">
        <v>15637</v>
      </c>
      <c r="O736" s="52" t="s">
        <v>78</v>
      </c>
      <c r="P736" s="52" t="s">
        <v>1594</v>
      </c>
      <c r="Q736" s="52" t="s">
        <v>10066</v>
      </c>
      <c r="R736" s="55" t="n">
        <f aca="false">IF(K736=0,0,ROUND((K736-L736)/K736*100,2))</f>
        <v>-201.16</v>
      </c>
      <c r="S736" s="55" t="n">
        <f aca="false">H736*K736</f>
        <v>3770.4</v>
      </c>
    </row>
    <row r="737" customFormat="false" ht="15" hidden="false" customHeight="true" outlineLevel="0" collapsed="false">
      <c r="A737" s="56" t="s">
        <v>2715</v>
      </c>
      <c r="B737" s="56" t="s">
        <v>16617</v>
      </c>
      <c r="C737" s="56" t="s">
        <v>15774</v>
      </c>
      <c r="D737" s="56" t="s">
        <v>15632</v>
      </c>
      <c r="E737" s="56" t="s">
        <v>65</v>
      </c>
      <c r="F737" s="56" t="s">
        <v>15654</v>
      </c>
      <c r="G737" s="56" t="s">
        <v>15614</v>
      </c>
      <c r="H737" s="56" t="n">
        <v>24</v>
      </c>
      <c r="I737" s="56" t="n">
        <v>2.965</v>
      </c>
      <c r="J737" s="56" t="n">
        <v>2.925</v>
      </c>
      <c r="K737" s="56" t="n">
        <v>592.22</v>
      </c>
      <c r="L737" s="56" t="n">
        <v>499.63</v>
      </c>
      <c r="M737" s="56" t="n">
        <v>90</v>
      </c>
      <c r="N737" s="56" t="s">
        <v>15548</v>
      </c>
      <c r="O737" s="56" t="s">
        <v>78</v>
      </c>
      <c r="P737" s="56" t="s">
        <v>2997</v>
      </c>
      <c r="Q737" s="56" t="s">
        <v>10061</v>
      </c>
      <c r="R737" s="55" t="n">
        <f aca="false">IF(K737=0,0,ROUND((K737-L737)/K737*100,2))</f>
        <v>15.63</v>
      </c>
      <c r="S737" s="55" t="n">
        <f aca="false">H737*K737</f>
        <v>14213.28</v>
      </c>
    </row>
    <row r="738" customFormat="false" ht="15" hidden="false" customHeight="true" outlineLevel="0" collapsed="false">
      <c r="A738" s="52" t="s">
        <v>431</v>
      </c>
      <c r="B738" s="52" t="s">
        <v>16618</v>
      </c>
      <c r="C738" s="52" t="s">
        <v>16375</v>
      </c>
      <c r="D738" s="52" t="s">
        <v>15612</v>
      </c>
      <c r="E738" s="52" t="s">
        <v>70</v>
      </c>
      <c r="F738" s="52" t="s">
        <v>15691</v>
      </c>
      <c r="G738" s="52" t="s">
        <v>15641</v>
      </c>
      <c r="H738" s="52" t="n">
        <v>12</v>
      </c>
      <c r="I738" s="52" t="n">
        <v>4.908</v>
      </c>
      <c r="J738" s="52" t="n">
        <v>4.052</v>
      </c>
      <c r="K738" s="52" t="n">
        <v>737.26</v>
      </c>
      <c r="L738" s="52" t="n">
        <v>149.6</v>
      </c>
      <c r="M738" s="52" t="n">
        <v>180</v>
      </c>
      <c r="N738" s="52" t="s">
        <v>15620</v>
      </c>
      <c r="O738" s="52" t="s">
        <v>79</v>
      </c>
      <c r="P738" s="52" t="s">
        <v>6766</v>
      </c>
      <c r="Q738" s="52" t="s">
        <v>10061</v>
      </c>
      <c r="R738" s="55" t="n">
        <f aca="false">IF(K738=0,0,ROUND((K738-L738)/K738*100,2))</f>
        <v>79.71</v>
      </c>
      <c r="S738" s="55" t="n">
        <f aca="false">H738*K738</f>
        <v>8847.12</v>
      </c>
    </row>
    <row r="739" customFormat="false" ht="15" hidden="false" customHeight="true" outlineLevel="0" collapsed="false">
      <c r="A739" s="56" t="s">
        <v>7470</v>
      </c>
      <c r="B739" s="56" t="s">
        <v>16619</v>
      </c>
      <c r="C739" s="56" t="s">
        <v>15709</v>
      </c>
      <c r="D739" s="56" t="s">
        <v>15664</v>
      </c>
      <c r="E739" s="56" t="s">
        <v>67</v>
      </c>
      <c r="F739" s="56" t="s">
        <v>15629</v>
      </c>
      <c r="G739" s="56" t="s">
        <v>15625</v>
      </c>
      <c r="H739" s="56" t="n">
        <v>6</v>
      </c>
      <c r="I739" s="56" t="n">
        <v>2.236</v>
      </c>
      <c r="J739" s="56" t="n">
        <v>1.903</v>
      </c>
      <c r="K739" s="56" t="n">
        <v>638.04</v>
      </c>
      <c r="L739" s="56" t="n">
        <v>27.38</v>
      </c>
      <c r="M739" s="56" t="n">
        <v>180</v>
      </c>
      <c r="N739" s="56" t="s">
        <v>15637</v>
      </c>
      <c r="O739" s="56" t="s">
        <v>78</v>
      </c>
      <c r="P739" s="56" t="s">
        <v>771</v>
      </c>
      <c r="Q739" s="56" t="s">
        <v>10066</v>
      </c>
      <c r="R739" s="55" t="n">
        <f aca="false">IF(K739=0,0,ROUND((K739-L739)/K739*100,2))</f>
        <v>95.71</v>
      </c>
      <c r="S739" s="55" t="n">
        <f aca="false">H739*K739</f>
        <v>3828.24</v>
      </c>
    </row>
    <row r="740" customFormat="false" ht="15" hidden="false" customHeight="true" outlineLevel="0" collapsed="false">
      <c r="A740" s="52" t="s">
        <v>5508</v>
      </c>
      <c r="B740" s="52" t="s">
        <v>16620</v>
      </c>
      <c r="C740" s="52" t="s">
        <v>15968</v>
      </c>
      <c r="D740" s="52" t="s">
        <v>15623</v>
      </c>
      <c r="E740" s="52" t="s">
        <v>73</v>
      </c>
      <c r="F740" s="52" t="s">
        <v>15734</v>
      </c>
      <c r="G740" s="52" t="s">
        <v>15614</v>
      </c>
      <c r="H740" s="52" t="n">
        <v>48</v>
      </c>
      <c r="I740" s="52" t="n">
        <v>3.41</v>
      </c>
      <c r="J740" s="52" t="n">
        <v>1.166</v>
      </c>
      <c r="K740" s="52" t="n">
        <v>746.57</v>
      </c>
      <c r="L740" s="52" t="n">
        <v>266.1</v>
      </c>
      <c r="M740" s="52" t="n">
        <v>180</v>
      </c>
      <c r="N740" s="52" t="s">
        <v>15548</v>
      </c>
      <c r="O740" s="52" t="s">
        <v>80</v>
      </c>
      <c r="P740" s="52" t="s">
        <v>2192</v>
      </c>
      <c r="Q740" s="52" t="s">
        <v>10061</v>
      </c>
      <c r="R740" s="55" t="n">
        <f aca="false">IF(K740=0,0,ROUND((K740-L740)/K740*100,2))</f>
        <v>64.36</v>
      </c>
      <c r="S740" s="55" t="n">
        <f aca="false">H740*K740</f>
        <v>35835.36</v>
      </c>
    </row>
    <row r="741" customFormat="false" ht="15" hidden="false" customHeight="true" outlineLevel="0" collapsed="false">
      <c r="A741" s="56" t="s">
        <v>6148</v>
      </c>
      <c r="B741" s="56" t="s">
        <v>16621</v>
      </c>
      <c r="C741" s="56" t="s">
        <v>16101</v>
      </c>
      <c r="D741" s="56" t="s">
        <v>15617</v>
      </c>
      <c r="E741" s="56" t="s">
        <v>72</v>
      </c>
      <c r="F741" s="56" t="s">
        <v>15686</v>
      </c>
      <c r="G741" s="56" t="s">
        <v>15625</v>
      </c>
      <c r="H741" s="56" t="n">
        <v>48</v>
      </c>
      <c r="I741" s="56" t="n">
        <v>2.863</v>
      </c>
      <c r="J741" s="56" t="n">
        <v>4.329</v>
      </c>
      <c r="K741" s="56" t="n">
        <v>353.56</v>
      </c>
      <c r="L741" s="56" t="n">
        <v>412.59</v>
      </c>
      <c r="M741" s="56" t="n">
        <v>730</v>
      </c>
      <c r="N741" s="56" t="s">
        <v>15548</v>
      </c>
      <c r="O741" s="56" t="s">
        <v>78</v>
      </c>
      <c r="P741" s="56" t="s">
        <v>1459</v>
      </c>
      <c r="Q741" s="56" t="s">
        <v>10061</v>
      </c>
      <c r="R741" s="55" t="n">
        <f aca="false">IF(K741=0,0,ROUND((K741-L741)/K741*100,2))</f>
        <v>-16.7</v>
      </c>
      <c r="S741" s="55" t="n">
        <f aca="false">H741*K741</f>
        <v>16970.88</v>
      </c>
    </row>
    <row r="742" customFormat="false" ht="15" hidden="false" customHeight="true" outlineLevel="0" collapsed="false">
      <c r="A742" s="52" t="s">
        <v>6501</v>
      </c>
      <c r="B742" s="52" t="s">
        <v>16622</v>
      </c>
      <c r="C742" s="52" t="s">
        <v>15693</v>
      </c>
      <c r="D742" s="52" t="s">
        <v>15657</v>
      </c>
      <c r="E742" s="52" t="s">
        <v>65</v>
      </c>
      <c r="F742" s="52" t="s">
        <v>15761</v>
      </c>
      <c r="G742" s="52" t="s">
        <v>15641</v>
      </c>
      <c r="H742" s="52" t="n">
        <v>48</v>
      </c>
      <c r="I742" s="52" t="n">
        <v>4.376</v>
      </c>
      <c r="J742" s="52" t="n">
        <v>2.867</v>
      </c>
      <c r="K742" s="52" t="n">
        <v>144.52</v>
      </c>
      <c r="L742" s="52" t="n">
        <v>315.18</v>
      </c>
      <c r="M742" s="52" t="n">
        <v>90</v>
      </c>
      <c r="N742" s="52" t="s">
        <v>15548</v>
      </c>
      <c r="O742" s="52" t="s">
        <v>79</v>
      </c>
      <c r="P742" s="52" t="s">
        <v>615</v>
      </c>
      <c r="Q742" s="52" t="s">
        <v>10061</v>
      </c>
      <c r="R742" s="55" t="n">
        <f aca="false">IF(K742=0,0,ROUND((K742-L742)/K742*100,2))</f>
        <v>-118.09</v>
      </c>
      <c r="S742" s="55" t="n">
        <f aca="false">H742*K742</f>
        <v>6936.96</v>
      </c>
    </row>
    <row r="743" customFormat="false" ht="15" hidden="false" customHeight="true" outlineLevel="0" collapsed="false">
      <c r="A743" s="56" t="s">
        <v>1861</v>
      </c>
      <c r="B743" s="56" t="s">
        <v>16623</v>
      </c>
      <c r="C743" s="56" t="s">
        <v>16148</v>
      </c>
      <c r="D743" s="56" t="s">
        <v>15640</v>
      </c>
      <c r="E743" s="56" t="s">
        <v>71</v>
      </c>
      <c r="F743" s="56" t="s">
        <v>15633</v>
      </c>
      <c r="G743" s="56" t="s">
        <v>15619</v>
      </c>
      <c r="H743" s="56" t="n">
        <v>24</v>
      </c>
      <c r="I743" s="56" t="n">
        <v>1.983</v>
      </c>
      <c r="J743" s="56" t="n">
        <v>1.822</v>
      </c>
      <c r="K743" s="56" t="n">
        <v>874.12</v>
      </c>
      <c r="L743" s="56" t="n">
        <v>103.14</v>
      </c>
      <c r="M743" s="56" t="n">
        <v>365</v>
      </c>
      <c r="N743" s="56" t="s">
        <v>15548</v>
      </c>
      <c r="O743" s="56" t="s">
        <v>80</v>
      </c>
      <c r="P743" s="56" t="s">
        <v>1973</v>
      </c>
      <c r="Q743" s="56" t="s">
        <v>10061</v>
      </c>
      <c r="R743" s="55" t="n">
        <f aca="false">IF(K743=0,0,ROUND((K743-L743)/K743*100,2))</f>
        <v>88.2</v>
      </c>
      <c r="S743" s="55" t="n">
        <f aca="false">H743*K743</f>
        <v>20978.88</v>
      </c>
    </row>
    <row r="744" customFormat="false" ht="15" hidden="false" customHeight="true" outlineLevel="0" collapsed="false">
      <c r="A744" s="52" t="s">
        <v>2156</v>
      </c>
      <c r="B744" s="52" t="s">
        <v>16624</v>
      </c>
      <c r="C744" s="52" t="s">
        <v>15716</v>
      </c>
      <c r="D744" s="52" t="s">
        <v>15675</v>
      </c>
      <c r="E744" s="52" t="s">
        <v>72</v>
      </c>
      <c r="F744" s="52" t="s">
        <v>15618</v>
      </c>
      <c r="G744" s="52" t="s">
        <v>15625</v>
      </c>
      <c r="H744" s="52" t="n">
        <v>48</v>
      </c>
      <c r="I744" s="52" t="n">
        <v>4.688</v>
      </c>
      <c r="J744" s="52" t="n">
        <v>4.925</v>
      </c>
      <c r="K744" s="52" t="n">
        <v>659.51</v>
      </c>
      <c r="L744" s="52" t="n">
        <v>29.04</v>
      </c>
      <c r="M744" s="52" t="n">
        <v>730</v>
      </c>
      <c r="N744" s="52" t="s">
        <v>15637</v>
      </c>
      <c r="O744" s="52" t="s">
        <v>78</v>
      </c>
      <c r="P744" s="52" t="s">
        <v>377</v>
      </c>
      <c r="Q744" s="52" t="s">
        <v>10061</v>
      </c>
      <c r="R744" s="55" t="n">
        <f aca="false">IF(K744=0,0,ROUND((K744-L744)/K744*100,2))</f>
        <v>95.6</v>
      </c>
      <c r="S744" s="55" t="n">
        <f aca="false">H744*K744</f>
        <v>31656.48</v>
      </c>
    </row>
    <row r="745" customFormat="false" ht="15" hidden="false" customHeight="true" outlineLevel="0" collapsed="false">
      <c r="A745" s="56" t="s">
        <v>3573</v>
      </c>
      <c r="B745" s="56" t="s">
        <v>16625</v>
      </c>
      <c r="C745" s="56" t="s">
        <v>15885</v>
      </c>
      <c r="D745" s="56" t="s">
        <v>15623</v>
      </c>
      <c r="E745" s="56" t="s">
        <v>73</v>
      </c>
      <c r="F745" s="56" t="s">
        <v>15825</v>
      </c>
      <c r="G745" s="56" t="s">
        <v>15614</v>
      </c>
      <c r="H745" s="56" t="n">
        <v>6</v>
      </c>
      <c r="I745" s="56" t="n">
        <v>1.216</v>
      </c>
      <c r="J745" s="56" t="n">
        <v>0.411</v>
      </c>
      <c r="K745" s="56" t="n">
        <v>948.09</v>
      </c>
      <c r="L745" s="56" t="n">
        <v>543.55</v>
      </c>
      <c r="M745" s="56" t="n">
        <v>90</v>
      </c>
      <c r="N745" s="56" t="s">
        <v>15637</v>
      </c>
      <c r="O745" s="56" t="s">
        <v>78</v>
      </c>
      <c r="P745" s="56" t="s">
        <v>1487</v>
      </c>
      <c r="Q745" s="56" t="s">
        <v>10061</v>
      </c>
      <c r="R745" s="55" t="n">
        <f aca="false">IF(K745=0,0,ROUND((K745-L745)/K745*100,2))</f>
        <v>42.67</v>
      </c>
      <c r="S745" s="55" t="n">
        <f aca="false">H745*K745</f>
        <v>5688.54</v>
      </c>
    </row>
    <row r="746" customFormat="false" ht="15" hidden="false" customHeight="true" outlineLevel="0" collapsed="false">
      <c r="A746" s="52" t="s">
        <v>2304</v>
      </c>
      <c r="B746" s="52" t="s">
        <v>16626</v>
      </c>
      <c r="C746" s="52" t="s">
        <v>15883</v>
      </c>
      <c r="D746" s="52" t="s">
        <v>15628</v>
      </c>
      <c r="E746" s="52" t="s">
        <v>69</v>
      </c>
      <c r="F746" s="52" t="s">
        <v>15661</v>
      </c>
      <c r="G746" s="52" t="s">
        <v>15614</v>
      </c>
      <c r="H746" s="52" t="n">
        <v>6</v>
      </c>
      <c r="I746" s="52" t="n">
        <v>0.565</v>
      </c>
      <c r="J746" s="52" t="n">
        <v>2.508</v>
      </c>
      <c r="K746" s="52" t="n">
        <v>240.51</v>
      </c>
      <c r="L746" s="52" t="n">
        <v>216.65</v>
      </c>
      <c r="M746" s="52" t="n">
        <v>730</v>
      </c>
      <c r="N746" s="52" t="s">
        <v>15637</v>
      </c>
      <c r="O746" s="52" t="s">
        <v>78</v>
      </c>
      <c r="P746" s="52" t="s">
        <v>1043</v>
      </c>
      <c r="Q746" s="52" t="s">
        <v>10061</v>
      </c>
      <c r="R746" s="55" t="n">
        <f aca="false">IF(K746=0,0,ROUND((K746-L746)/K746*100,2))</f>
        <v>9.92</v>
      </c>
      <c r="S746" s="55" t="n">
        <f aca="false">H746*K746</f>
        <v>1443.06</v>
      </c>
    </row>
    <row r="747" customFormat="false" ht="15" hidden="false" customHeight="true" outlineLevel="0" collapsed="false">
      <c r="A747" s="56" t="s">
        <v>3553</v>
      </c>
      <c r="B747" s="56" t="s">
        <v>16627</v>
      </c>
      <c r="C747" s="56" t="s">
        <v>15931</v>
      </c>
      <c r="D747" s="56" t="s">
        <v>15664</v>
      </c>
      <c r="E747" s="56" t="s">
        <v>73</v>
      </c>
      <c r="F747" s="56" t="s">
        <v>15825</v>
      </c>
      <c r="G747" s="56" t="s">
        <v>15641</v>
      </c>
      <c r="H747" s="56" t="n">
        <v>6</v>
      </c>
      <c r="I747" s="56" t="n">
        <v>2.785</v>
      </c>
      <c r="J747" s="56" t="n">
        <v>0.308</v>
      </c>
      <c r="K747" s="56" t="n">
        <v>769.6</v>
      </c>
      <c r="L747" s="56" t="n">
        <v>420.31</v>
      </c>
      <c r="M747" s="56" t="n">
        <v>730</v>
      </c>
      <c r="N747" s="56" t="s">
        <v>15620</v>
      </c>
      <c r="O747" s="56" t="s">
        <v>79</v>
      </c>
      <c r="P747" s="56" t="s">
        <v>2282</v>
      </c>
      <c r="Q747" s="56" t="s">
        <v>10061</v>
      </c>
      <c r="R747" s="55" t="n">
        <f aca="false">IF(K747=0,0,ROUND((K747-L747)/K747*100,2))</f>
        <v>45.39</v>
      </c>
      <c r="S747" s="55" t="n">
        <f aca="false">H747*K747</f>
        <v>4617.6</v>
      </c>
    </row>
    <row r="748" customFormat="false" ht="15" hidden="false" customHeight="true" outlineLevel="0" collapsed="false">
      <c r="A748" s="52" t="s">
        <v>3466</v>
      </c>
      <c r="B748" s="52" t="s">
        <v>16628</v>
      </c>
      <c r="C748" s="52" t="s">
        <v>16237</v>
      </c>
      <c r="D748" s="52" t="s">
        <v>15632</v>
      </c>
      <c r="E748" s="52" t="s">
        <v>70</v>
      </c>
      <c r="F748" s="52" t="s">
        <v>15691</v>
      </c>
      <c r="G748" s="52" t="s">
        <v>15614</v>
      </c>
      <c r="H748" s="52" t="n">
        <v>12</v>
      </c>
      <c r="I748" s="52" t="n">
        <v>1.748</v>
      </c>
      <c r="J748" s="52" t="n">
        <v>4.594</v>
      </c>
      <c r="K748" s="52" t="n">
        <v>253.17</v>
      </c>
      <c r="L748" s="52" t="n">
        <v>64.27</v>
      </c>
      <c r="M748" s="52" t="n">
        <v>90</v>
      </c>
      <c r="N748" s="52" t="s">
        <v>15548</v>
      </c>
      <c r="O748" s="52" t="s">
        <v>79</v>
      </c>
      <c r="P748" s="52" t="s">
        <v>558</v>
      </c>
      <c r="Q748" s="52" t="s">
        <v>10061</v>
      </c>
      <c r="R748" s="55" t="n">
        <f aca="false">IF(K748=0,0,ROUND((K748-L748)/K748*100,2))</f>
        <v>74.61</v>
      </c>
      <c r="S748" s="55" t="n">
        <f aca="false">H748*K748</f>
        <v>3038.04</v>
      </c>
    </row>
    <row r="749" customFormat="false" ht="15" hidden="false" customHeight="true" outlineLevel="0" collapsed="false">
      <c r="A749" s="56" t="s">
        <v>2821</v>
      </c>
      <c r="B749" s="56" t="s">
        <v>16629</v>
      </c>
      <c r="C749" s="56" t="s">
        <v>15760</v>
      </c>
      <c r="D749" s="56" t="s">
        <v>15617</v>
      </c>
      <c r="E749" s="56" t="s">
        <v>72</v>
      </c>
      <c r="F749" s="56" t="s">
        <v>15613</v>
      </c>
      <c r="G749" s="56" t="s">
        <v>15625</v>
      </c>
      <c r="H749" s="56" t="n">
        <v>48</v>
      </c>
      <c r="I749" s="56" t="n">
        <v>0.944</v>
      </c>
      <c r="J749" s="56" t="n">
        <v>0.266</v>
      </c>
      <c r="K749" s="56" t="n">
        <v>362.32</v>
      </c>
      <c r="L749" s="56" t="n">
        <v>396.57</v>
      </c>
      <c r="M749" s="56" t="n">
        <v>180</v>
      </c>
      <c r="N749" s="56" t="s">
        <v>15637</v>
      </c>
      <c r="O749" s="56" t="s">
        <v>78</v>
      </c>
      <c r="P749" s="56" t="s">
        <v>919</v>
      </c>
      <c r="Q749" s="56" t="s">
        <v>10066</v>
      </c>
      <c r="R749" s="55" t="n">
        <f aca="false">IF(K749=0,0,ROUND((K749-L749)/K749*100,2))</f>
        <v>-9.45</v>
      </c>
      <c r="S749" s="55" t="n">
        <f aca="false">H749*K749</f>
        <v>17391.36</v>
      </c>
    </row>
    <row r="750" customFormat="false" ht="15" hidden="false" customHeight="true" outlineLevel="0" collapsed="false">
      <c r="A750" s="52" t="s">
        <v>6905</v>
      </c>
      <c r="B750" s="52" t="s">
        <v>16630</v>
      </c>
      <c r="C750" s="52" t="s">
        <v>15986</v>
      </c>
      <c r="D750" s="52" t="s">
        <v>15612</v>
      </c>
      <c r="E750" s="52" t="s">
        <v>70</v>
      </c>
      <c r="F750" s="52" t="s">
        <v>15648</v>
      </c>
      <c r="G750" s="52" t="s">
        <v>15614</v>
      </c>
      <c r="H750" s="52" t="n">
        <v>12</v>
      </c>
      <c r="I750" s="52" t="n">
        <v>2.5</v>
      </c>
      <c r="J750" s="52" t="n">
        <v>3.689</v>
      </c>
      <c r="K750" s="52" t="n">
        <v>369.46</v>
      </c>
      <c r="L750" s="52" t="n">
        <v>549.91</v>
      </c>
      <c r="M750" s="52" t="n">
        <v>180</v>
      </c>
      <c r="N750" s="52" t="s">
        <v>15637</v>
      </c>
      <c r="O750" s="52" t="s">
        <v>80</v>
      </c>
      <c r="P750" s="52" t="s">
        <v>1938</v>
      </c>
      <c r="Q750" s="52" t="s">
        <v>10061</v>
      </c>
      <c r="R750" s="55" t="n">
        <f aca="false">IF(K750=0,0,ROUND((K750-L750)/K750*100,2))</f>
        <v>-48.84</v>
      </c>
      <c r="S750" s="55" t="n">
        <f aca="false">H750*K750</f>
        <v>4433.52</v>
      </c>
    </row>
    <row r="751" customFormat="false" ht="15" hidden="false" customHeight="true" outlineLevel="0" collapsed="false">
      <c r="A751" s="56" t="s">
        <v>3932</v>
      </c>
      <c r="B751" s="56" t="s">
        <v>16631</v>
      </c>
      <c r="C751" s="56" t="s">
        <v>15627</v>
      </c>
      <c r="D751" s="56" t="s">
        <v>15628</v>
      </c>
      <c r="E751" s="56" t="s">
        <v>67</v>
      </c>
      <c r="F751" s="56" t="s">
        <v>15629</v>
      </c>
      <c r="G751" s="56" t="s">
        <v>15619</v>
      </c>
      <c r="H751" s="56" t="n">
        <v>24</v>
      </c>
      <c r="I751" s="56" t="n">
        <v>1.628</v>
      </c>
      <c r="J751" s="56" t="n">
        <v>2.73</v>
      </c>
      <c r="K751" s="56" t="n">
        <v>122.19</v>
      </c>
      <c r="L751" s="56" t="n">
        <v>214.51</v>
      </c>
      <c r="M751" s="56" t="n">
        <v>730</v>
      </c>
      <c r="N751" s="56" t="s">
        <v>15620</v>
      </c>
      <c r="O751" s="56" t="s">
        <v>80</v>
      </c>
      <c r="P751" s="56" t="s">
        <v>1635</v>
      </c>
      <c r="Q751" s="56" t="s">
        <v>10061</v>
      </c>
      <c r="R751" s="55" t="n">
        <f aca="false">IF(K751=0,0,ROUND((K751-L751)/K751*100,2))</f>
        <v>-75.55</v>
      </c>
      <c r="S751" s="55" t="n">
        <f aca="false">H751*K751</f>
        <v>2932.56</v>
      </c>
    </row>
    <row r="752" customFormat="false" ht="15" hidden="false" customHeight="true" outlineLevel="0" collapsed="false">
      <c r="A752" s="52" t="s">
        <v>6697</v>
      </c>
      <c r="B752" s="52" t="s">
        <v>16632</v>
      </c>
      <c r="C752" s="52" t="s">
        <v>15741</v>
      </c>
      <c r="D752" s="52" t="s">
        <v>15612</v>
      </c>
      <c r="E752" s="52" t="s">
        <v>73</v>
      </c>
      <c r="F752" s="52" t="s">
        <v>15734</v>
      </c>
      <c r="G752" s="52" t="s">
        <v>15619</v>
      </c>
      <c r="H752" s="52" t="n">
        <v>12</v>
      </c>
      <c r="I752" s="52" t="n">
        <v>0.658</v>
      </c>
      <c r="J752" s="52" t="n">
        <v>3.638</v>
      </c>
      <c r="K752" s="52" t="n">
        <v>791.39</v>
      </c>
      <c r="L752" s="52" t="n">
        <v>31.16</v>
      </c>
      <c r="M752" s="52" t="n">
        <v>180</v>
      </c>
      <c r="N752" s="52" t="s">
        <v>15620</v>
      </c>
      <c r="O752" s="52" t="s">
        <v>79</v>
      </c>
      <c r="P752" s="52" t="s">
        <v>1136</v>
      </c>
      <c r="Q752" s="52" t="s">
        <v>10061</v>
      </c>
      <c r="R752" s="55" t="n">
        <f aca="false">IF(K752=0,0,ROUND((K752-L752)/K752*100,2))</f>
        <v>96.06</v>
      </c>
      <c r="S752" s="55" t="n">
        <f aca="false">H752*K752</f>
        <v>9496.68</v>
      </c>
    </row>
    <row r="753" customFormat="false" ht="15" hidden="false" customHeight="true" outlineLevel="0" collapsed="false">
      <c r="A753" s="56" t="s">
        <v>6753</v>
      </c>
      <c r="B753" s="56" t="s">
        <v>16633</v>
      </c>
      <c r="C753" s="56" t="s">
        <v>15663</v>
      </c>
      <c r="D753" s="56" t="s">
        <v>15664</v>
      </c>
      <c r="E753" s="56" t="s">
        <v>69</v>
      </c>
      <c r="F753" s="56" t="s">
        <v>15712</v>
      </c>
      <c r="G753" s="56" t="s">
        <v>15614</v>
      </c>
      <c r="H753" s="56" t="n">
        <v>48</v>
      </c>
      <c r="I753" s="56" t="n">
        <v>1.537</v>
      </c>
      <c r="J753" s="56" t="n">
        <v>4.827</v>
      </c>
      <c r="K753" s="56" t="n">
        <v>78.47</v>
      </c>
      <c r="L753" s="56" t="n">
        <v>514.2</v>
      </c>
      <c r="M753" s="56" t="n">
        <v>730</v>
      </c>
      <c r="N753" s="56" t="s">
        <v>15637</v>
      </c>
      <c r="O753" s="56" t="s">
        <v>78</v>
      </c>
      <c r="P753" s="56" t="s">
        <v>1081</v>
      </c>
      <c r="Q753" s="56" t="s">
        <v>10066</v>
      </c>
      <c r="R753" s="55" t="n">
        <f aca="false">IF(K753=0,0,ROUND((K753-L753)/K753*100,2))</f>
        <v>-555.28</v>
      </c>
      <c r="S753" s="55" t="n">
        <f aca="false">H753*K753</f>
        <v>3766.56</v>
      </c>
    </row>
    <row r="754" customFormat="false" ht="15" hidden="false" customHeight="true" outlineLevel="0" collapsed="false">
      <c r="A754" s="52" t="s">
        <v>1342</v>
      </c>
      <c r="B754" s="52" t="s">
        <v>16634</v>
      </c>
      <c r="C754" s="52" t="s">
        <v>15707</v>
      </c>
      <c r="D754" s="52" t="s">
        <v>15632</v>
      </c>
      <c r="E754" s="52" t="s">
        <v>72</v>
      </c>
      <c r="F754" s="52" t="s">
        <v>15686</v>
      </c>
      <c r="G754" s="52" t="s">
        <v>15619</v>
      </c>
      <c r="H754" s="52" t="n">
        <v>12</v>
      </c>
      <c r="I754" s="52" t="n">
        <v>3.317</v>
      </c>
      <c r="J754" s="52" t="n">
        <v>2.686</v>
      </c>
      <c r="K754" s="52" t="n">
        <v>666.53</v>
      </c>
      <c r="L754" s="52" t="n">
        <v>28.47</v>
      </c>
      <c r="M754" s="52" t="n">
        <v>365</v>
      </c>
      <c r="N754" s="52" t="s">
        <v>15548</v>
      </c>
      <c r="O754" s="52" t="s">
        <v>80</v>
      </c>
      <c r="P754" s="52" t="s">
        <v>652</v>
      </c>
      <c r="Q754" s="52" t="s">
        <v>10061</v>
      </c>
      <c r="R754" s="55" t="n">
        <f aca="false">IF(K754=0,0,ROUND((K754-L754)/K754*100,2))</f>
        <v>95.73</v>
      </c>
      <c r="S754" s="55" t="n">
        <f aca="false">H754*K754</f>
        <v>7998.36</v>
      </c>
    </row>
    <row r="755" customFormat="false" ht="15" hidden="false" customHeight="true" outlineLevel="0" collapsed="false">
      <c r="A755" s="56" t="s">
        <v>561</v>
      </c>
      <c r="B755" s="56" t="s">
        <v>16635</v>
      </c>
      <c r="C755" s="56" t="s">
        <v>16148</v>
      </c>
      <c r="D755" s="56" t="s">
        <v>15640</v>
      </c>
      <c r="E755" s="56" t="s">
        <v>73</v>
      </c>
      <c r="F755" s="56" t="s">
        <v>15825</v>
      </c>
      <c r="G755" s="56" t="s">
        <v>15614</v>
      </c>
      <c r="H755" s="56" t="n">
        <v>48</v>
      </c>
      <c r="I755" s="56" t="n">
        <v>4.335</v>
      </c>
      <c r="J755" s="56" t="n">
        <v>3.924</v>
      </c>
      <c r="K755" s="56" t="n">
        <v>929.07</v>
      </c>
      <c r="L755" s="56" t="n">
        <v>453.92</v>
      </c>
      <c r="M755" s="56" t="n">
        <v>90</v>
      </c>
      <c r="N755" s="56" t="s">
        <v>15620</v>
      </c>
      <c r="O755" s="56" t="s">
        <v>79</v>
      </c>
      <c r="P755" s="56" t="s">
        <v>514</v>
      </c>
      <c r="Q755" s="56" t="s">
        <v>10066</v>
      </c>
      <c r="R755" s="55" t="n">
        <f aca="false">IF(K755=0,0,ROUND((K755-L755)/K755*100,2))</f>
        <v>51.14</v>
      </c>
      <c r="S755" s="55" t="n">
        <f aca="false">H755*K755</f>
        <v>44595.36</v>
      </c>
    </row>
    <row r="756" customFormat="false" ht="15" hidden="false" customHeight="true" outlineLevel="0" collapsed="false">
      <c r="A756" s="52" t="s">
        <v>3413</v>
      </c>
      <c r="B756" s="52" t="s">
        <v>16636</v>
      </c>
      <c r="C756" s="52" t="s">
        <v>16095</v>
      </c>
      <c r="D756" s="52" t="s">
        <v>15675</v>
      </c>
      <c r="E756" s="52" t="s">
        <v>67</v>
      </c>
      <c r="F756" s="52" t="s">
        <v>15694</v>
      </c>
      <c r="G756" s="52" t="s">
        <v>15641</v>
      </c>
      <c r="H756" s="52" t="n">
        <v>12</v>
      </c>
      <c r="I756" s="52" t="n">
        <v>0.703</v>
      </c>
      <c r="J756" s="52" t="n">
        <v>0.125</v>
      </c>
      <c r="K756" s="52" t="n">
        <v>802.8</v>
      </c>
      <c r="L756" s="52" t="n">
        <v>571.07</v>
      </c>
      <c r="M756" s="52" t="n">
        <v>90</v>
      </c>
      <c r="N756" s="52" t="s">
        <v>15548</v>
      </c>
      <c r="O756" s="52" t="s">
        <v>80</v>
      </c>
      <c r="P756" s="52" t="s">
        <v>361</v>
      </c>
      <c r="Q756" s="52" t="s">
        <v>10061</v>
      </c>
      <c r="R756" s="55" t="n">
        <f aca="false">IF(K756=0,0,ROUND((K756-L756)/K756*100,2))</f>
        <v>28.87</v>
      </c>
      <c r="S756" s="55" t="n">
        <f aca="false">H756*K756</f>
        <v>9633.6</v>
      </c>
    </row>
    <row r="757" customFormat="false" ht="15" hidden="false" customHeight="true" outlineLevel="0" collapsed="false">
      <c r="A757" s="56" t="s">
        <v>5996</v>
      </c>
      <c r="B757" s="56" t="s">
        <v>16637</v>
      </c>
      <c r="C757" s="56" t="s">
        <v>16033</v>
      </c>
      <c r="D757" s="56" t="s">
        <v>15640</v>
      </c>
      <c r="E757" s="56" t="s">
        <v>63</v>
      </c>
      <c r="F757" s="56" t="s">
        <v>15670</v>
      </c>
      <c r="G757" s="56" t="s">
        <v>15614</v>
      </c>
      <c r="H757" s="56" t="n">
        <v>24</v>
      </c>
      <c r="I757" s="56" t="n">
        <v>3.313</v>
      </c>
      <c r="J757" s="56" t="n">
        <v>3.923</v>
      </c>
      <c r="K757" s="56" t="n">
        <v>813.24</v>
      </c>
      <c r="L757" s="56" t="n">
        <v>368.72</v>
      </c>
      <c r="M757" s="56" t="n">
        <v>90</v>
      </c>
      <c r="N757" s="56" t="s">
        <v>15637</v>
      </c>
      <c r="O757" s="56" t="s">
        <v>80</v>
      </c>
      <c r="P757" s="56" t="s">
        <v>387</v>
      </c>
      <c r="Q757" s="56" t="s">
        <v>10061</v>
      </c>
      <c r="R757" s="55" t="n">
        <f aca="false">IF(K757=0,0,ROUND((K757-L757)/K757*100,2))</f>
        <v>54.66</v>
      </c>
      <c r="S757" s="55" t="n">
        <f aca="false">H757*K757</f>
        <v>19517.76</v>
      </c>
    </row>
    <row r="758" customFormat="false" ht="15" hidden="false" customHeight="true" outlineLevel="0" collapsed="false">
      <c r="A758" s="52" t="s">
        <v>4879</v>
      </c>
      <c r="B758" s="52" t="s">
        <v>16638</v>
      </c>
      <c r="C758" s="52" t="s">
        <v>15940</v>
      </c>
      <c r="D758" s="52" t="s">
        <v>15623</v>
      </c>
      <c r="E758" s="52" t="s">
        <v>69</v>
      </c>
      <c r="F758" s="52" t="s">
        <v>15712</v>
      </c>
      <c r="G758" s="52" t="s">
        <v>15625</v>
      </c>
      <c r="H758" s="52" t="n">
        <v>6</v>
      </c>
      <c r="I758" s="52" t="n">
        <v>2.359</v>
      </c>
      <c r="J758" s="52" t="n">
        <v>4.831</v>
      </c>
      <c r="K758" s="52" t="n">
        <v>490.12</v>
      </c>
      <c r="L758" s="52" t="n">
        <v>508.15</v>
      </c>
      <c r="M758" s="52" t="n">
        <v>180</v>
      </c>
      <c r="N758" s="52" t="s">
        <v>15637</v>
      </c>
      <c r="O758" s="52" t="s">
        <v>78</v>
      </c>
      <c r="P758" s="52" t="s">
        <v>1315</v>
      </c>
      <c r="Q758" s="52" t="s">
        <v>10061</v>
      </c>
      <c r="R758" s="55" t="n">
        <f aca="false">IF(K758=0,0,ROUND((K758-L758)/K758*100,2))</f>
        <v>-3.68</v>
      </c>
      <c r="S758" s="55" t="n">
        <f aca="false">H758*K758</f>
        <v>2940.72</v>
      </c>
    </row>
    <row r="759" customFormat="false" ht="15" hidden="false" customHeight="true" outlineLevel="0" collapsed="false">
      <c r="A759" s="56" t="s">
        <v>2421</v>
      </c>
      <c r="B759" s="56" t="s">
        <v>16639</v>
      </c>
      <c r="C759" s="56" t="s">
        <v>16640</v>
      </c>
      <c r="D759" s="56" t="s">
        <v>15640</v>
      </c>
      <c r="E759" s="56" t="s">
        <v>71</v>
      </c>
      <c r="F759" s="56" t="s">
        <v>15651</v>
      </c>
      <c r="G759" s="56" t="s">
        <v>15641</v>
      </c>
      <c r="H759" s="56" t="n">
        <v>24</v>
      </c>
      <c r="I759" s="56" t="n">
        <v>3.842</v>
      </c>
      <c r="J759" s="56" t="n">
        <v>1.417</v>
      </c>
      <c r="K759" s="56" t="n">
        <v>870.81</v>
      </c>
      <c r="L759" s="56" t="n">
        <v>85.06</v>
      </c>
      <c r="M759" s="56" t="n">
        <v>180</v>
      </c>
      <c r="N759" s="56" t="s">
        <v>15548</v>
      </c>
      <c r="O759" s="56" t="s">
        <v>80</v>
      </c>
      <c r="P759" s="56" t="s">
        <v>3623</v>
      </c>
      <c r="Q759" s="56" t="s">
        <v>10061</v>
      </c>
      <c r="R759" s="55" t="n">
        <f aca="false">IF(K759=0,0,ROUND((K759-L759)/K759*100,2))</f>
        <v>90.23</v>
      </c>
      <c r="S759" s="55" t="n">
        <f aca="false">H759*K759</f>
        <v>20899.44</v>
      </c>
    </row>
    <row r="760" customFormat="false" ht="15" hidden="false" customHeight="true" outlineLevel="0" collapsed="false">
      <c r="A760" s="52" t="s">
        <v>3716</v>
      </c>
      <c r="B760" s="52" t="s">
        <v>16641</v>
      </c>
      <c r="C760" s="52" t="s">
        <v>16642</v>
      </c>
      <c r="D760" s="52" t="s">
        <v>15612</v>
      </c>
      <c r="E760" s="52" t="s">
        <v>72</v>
      </c>
      <c r="F760" s="52" t="s">
        <v>15618</v>
      </c>
      <c r="G760" s="52" t="s">
        <v>15641</v>
      </c>
      <c r="H760" s="52" t="n">
        <v>24</v>
      </c>
      <c r="I760" s="52" t="n">
        <v>0.258</v>
      </c>
      <c r="J760" s="52" t="n">
        <v>3.601</v>
      </c>
      <c r="K760" s="52" t="n">
        <v>79.54</v>
      </c>
      <c r="L760" s="52" t="n">
        <v>431.58</v>
      </c>
      <c r="M760" s="52" t="n">
        <v>365</v>
      </c>
      <c r="N760" s="52" t="s">
        <v>15637</v>
      </c>
      <c r="O760" s="52" t="s">
        <v>78</v>
      </c>
      <c r="P760" s="52" t="s">
        <v>417</v>
      </c>
      <c r="Q760" s="52" t="s">
        <v>10061</v>
      </c>
      <c r="R760" s="55" t="n">
        <f aca="false">IF(K760=0,0,ROUND((K760-L760)/K760*100,2))</f>
        <v>-442.59</v>
      </c>
      <c r="S760" s="55" t="n">
        <f aca="false">H760*K760</f>
        <v>1908.96</v>
      </c>
    </row>
    <row r="761" customFormat="false" ht="15" hidden="false" customHeight="true" outlineLevel="0" collapsed="false">
      <c r="A761" s="56" t="s">
        <v>4556</v>
      </c>
      <c r="B761" s="56" t="s">
        <v>16643</v>
      </c>
      <c r="C761" s="56" t="s">
        <v>15728</v>
      </c>
      <c r="D761" s="56" t="s">
        <v>15640</v>
      </c>
      <c r="E761" s="56" t="s">
        <v>73</v>
      </c>
      <c r="F761" s="56" t="s">
        <v>15624</v>
      </c>
      <c r="G761" s="56" t="s">
        <v>15625</v>
      </c>
      <c r="H761" s="56" t="n">
        <v>48</v>
      </c>
      <c r="I761" s="56" t="n">
        <v>0.61</v>
      </c>
      <c r="J761" s="56" t="n">
        <v>0.433</v>
      </c>
      <c r="K761" s="56" t="n">
        <v>219.76</v>
      </c>
      <c r="L761" s="56" t="n">
        <v>346.52</v>
      </c>
      <c r="M761" s="56" t="n">
        <v>730</v>
      </c>
      <c r="N761" s="56" t="s">
        <v>15548</v>
      </c>
      <c r="O761" s="56" t="s">
        <v>80</v>
      </c>
      <c r="P761" s="56" t="s">
        <v>4902</v>
      </c>
      <c r="Q761" s="56" t="s">
        <v>10061</v>
      </c>
      <c r="R761" s="55" t="n">
        <f aca="false">IF(K761=0,0,ROUND((K761-L761)/K761*100,2))</f>
        <v>-57.68</v>
      </c>
      <c r="S761" s="55" t="n">
        <f aca="false">H761*K761</f>
        <v>10548.48</v>
      </c>
    </row>
    <row r="762" customFormat="false" ht="15" hidden="false" customHeight="true" outlineLevel="0" collapsed="false">
      <c r="A762" s="52" t="s">
        <v>4018</v>
      </c>
      <c r="B762" s="52" t="s">
        <v>16644</v>
      </c>
      <c r="C762" s="52" t="s">
        <v>15622</v>
      </c>
      <c r="D762" s="52" t="s">
        <v>15623</v>
      </c>
      <c r="E762" s="52" t="s">
        <v>72</v>
      </c>
      <c r="F762" s="52" t="s">
        <v>15686</v>
      </c>
      <c r="G762" s="52" t="s">
        <v>15614</v>
      </c>
      <c r="H762" s="52" t="n">
        <v>48</v>
      </c>
      <c r="I762" s="52" t="n">
        <v>4.492</v>
      </c>
      <c r="J762" s="52" t="n">
        <v>1.905</v>
      </c>
      <c r="K762" s="52" t="n">
        <v>942.69</v>
      </c>
      <c r="L762" s="52" t="n">
        <v>183.5</v>
      </c>
      <c r="M762" s="52" t="n">
        <v>90</v>
      </c>
      <c r="N762" s="52" t="s">
        <v>15548</v>
      </c>
      <c r="O762" s="52" t="s">
        <v>79</v>
      </c>
      <c r="P762" s="52" t="s">
        <v>1788</v>
      </c>
      <c r="Q762" s="52" t="s">
        <v>10061</v>
      </c>
      <c r="R762" s="55" t="n">
        <f aca="false">IF(K762=0,0,ROUND((K762-L762)/K762*100,2))</f>
        <v>80.53</v>
      </c>
      <c r="S762" s="55" t="n">
        <f aca="false">H762*K762</f>
        <v>45249.12</v>
      </c>
    </row>
    <row r="763" customFormat="false" ht="15" hidden="false" customHeight="true" outlineLevel="0" collapsed="false">
      <c r="A763" s="56" t="s">
        <v>5420</v>
      </c>
      <c r="B763" s="56" t="s">
        <v>16645</v>
      </c>
      <c r="C763" s="56" t="s">
        <v>15680</v>
      </c>
      <c r="D763" s="56" t="s">
        <v>15623</v>
      </c>
      <c r="E763" s="56" t="s">
        <v>72</v>
      </c>
      <c r="F763" s="56" t="s">
        <v>15686</v>
      </c>
      <c r="G763" s="56" t="s">
        <v>15619</v>
      </c>
      <c r="H763" s="56" t="n">
        <v>24</v>
      </c>
      <c r="I763" s="56" t="n">
        <v>4.703</v>
      </c>
      <c r="J763" s="56" t="n">
        <v>1.925</v>
      </c>
      <c r="K763" s="56" t="n">
        <v>590.45</v>
      </c>
      <c r="L763" s="56" t="n">
        <v>397.67</v>
      </c>
      <c r="M763" s="56" t="n">
        <v>180</v>
      </c>
      <c r="N763" s="56" t="s">
        <v>15637</v>
      </c>
      <c r="O763" s="56" t="s">
        <v>80</v>
      </c>
      <c r="P763" s="56" t="s">
        <v>1996</v>
      </c>
      <c r="Q763" s="56" t="s">
        <v>10061</v>
      </c>
      <c r="R763" s="55" t="n">
        <f aca="false">IF(K763=0,0,ROUND((K763-L763)/K763*100,2))</f>
        <v>32.65</v>
      </c>
      <c r="S763" s="55" t="n">
        <f aca="false">H763*K763</f>
        <v>14170.8</v>
      </c>
    </row>
    <row r="764" customFormat="false" ht="15" hidden="false" customHeight="true" outlineLevel="0" collapsed="false">
      <c r="A764" s="52" t="s">
        <v>5549</v>
      </c>
      <c r="B764" s="52" t="s">
        <v>16646</v>
      </c>
      <c r="C764" s="52" t="s">
        <v>15616</v>
      </c>
      <c r="D764" s="52" t="s">
        <v>15617</v>
      </c>
      <c r="E764" s="52" t="s">
        <v>63</v>
      </c>
      <c r="F764" s="52" t="s">
        <v>15636</v>
      </c>
      <c r="G764" s="52" t="s">
        <v>15625</v>
      </c>
      <c r="H764" s="52" t="n">
        <v>6</v>
      </c>
      <c r="I764" s="52" t="n">
        <v>3.055</v>
      </c>
      <c r="J764" s="52" t="n">
        <v>3.313</v>
      </c>
      <c r="K764" s="52" t="n">
        <v>529.41</v>
      </c>
      <c r="L764" s="52" t="n">
        <v>196.99</v>
      </c>
      <c r="M764" s="52" t="n">
        <v>180</v>
      </c>
      <c r="N764" s="52" t="s">
        <v>15620</v>
      </c>
      <c r="O764" s="52" t="s">
        <v>79</v>
      </c>
      <c r="P764" s="52" t="s">
        <v>1783</v>
      </c>
      <c r="Q764" s="52" t="s">
        <v>10061</v>
      </c>
      <c r="R764" s="55" t="n">
        <f aca="false">IF(K764=0,0,ROUND((K764-L764)/K764*100,2))</f>
        <v>62.79</v>
      </c>
      <c r="S764" s="55" t="n">
        <f aca="false">H764*K764</f>
        <v>3176.46</v>
      </c>
    </row>
    <row r="765" customFormat="false" ht="15" hidden="false" customHeight="true" outlineLevel="0" collapsed="false">
      <c r="A765" s="56" t="s">
        <v>2701</v>
      </c>
      <c r="B765" s="56" t="s">
        <v>16647</v>
      </c>
      <c r="C765" s="56" t="s">
        <v>15704</v>
      </c>
      <c r="D765" s="56" t="s">
        <v>15617</v>
      </c>
      <c r="E765" s="56" t="s">
        <v>71</v>
      </c>
      <c r="F765" s="56" t="s">
        <v>15633</v>
      </c>
      <c r="G765" s="56" t="s">
        <v>15641</v>
      </c>
      <c r="H765" s="56" t="n">
        <v>6</v>
      </c>
      <c r="I765" s="56" t="n">
        <v>3.481</v>
      </c>
      <c r="J765" s="56" t="n">
        <v>2.253</v>
      </c>
      <c r="K765" s="56" t="n">
        <v>957.5</v>
      </c>
      <c r="L765" s="56" t="n">
        <v>251.86</v>
      </c>
      <c r="M765" s="56" t="n">
        <v>90</v>
      </c>
      <c r="N765" s="56" t="s">
        <v>15637</v>
      </c>
      <c r="O765" s="56" t="s">
        <v>80</v>
      </c>
      <c r="P765" s="56" t="s">
        <v>585</v>
      </c>
      <c r="Q765" s="56" t="s">
        <v>10061</v>
      </c>
      <c r="R765" s="55" t="n">
        <f aca="false">IF(K765=0,0,ROUND((K765-L765)/K765*100,2))</f>
        <v>73.7</v>
      </c>
      <c r="S765" s="55" t="n">
        <f aca="false">H765*K765</f>
        <v>5745</v>
      </c>
    </row>
    <row r="766" customFormat="false" ht="15" hidden="false" customHeight="true" outlineLevel="0" collapsed="false">
      <c r="A766" s="52" t="s">
        <v>3127</v>
      </c>
      <c r="B766" s="52" t="s">
        <v>16648</v>
      </c>
      <c r="C766" s="52" t="s">
        <v>15688</v>
      </c>
      <c r="D766" s="52" t="s">
        <v>15657</v>
      </c>
      <c r="E766" s="52" t="s">
        <v>69</v>
      </c>
      <c r="F766" s="52" t="s">
        <v>15712</v>
      </c>
      <c r="G766" s="52" t="s">
        <v>15619</v>
      </c>
      <c r="H766" s="52" t="n">
        <v>48</v>
      </c>
      <c r="I766" s="52" t="n">
        <v>1.187</v>
      </c>
      <c r="J766" s="52" t="n">
        <v>4.148</v>
      </c>
      <c r="K766" s="52" t="n">
        <v>986.02</v>
      </c>
      <c r="L766" s="52" t="n">
        <v>556.17</v>
      </c>
      <c r="M766" s="52" t="n">
        <v>180</v>
      </c>
      <c r="N766" s="52" t="s">
        <v>15637</v>
      </c>
      <c r="O766" s="52" t="s">
        <v>80</v>
      </c>
      <c r="P766" s="52" t="s">
        <v>2282</v>
      </c>
      <c r="Q766" s="52" t="s">
        <v>10061</v>
      </c>
      <c r="R766" s="55" t="n">
        <f aca="false">IF(K766=0,0,ROUND((K766-L766)/K766*100,2))</f>
        <v>43.59</v>
      </c>
      <c r="S766" s="55" t="n">
        <f aca="false">H766*K766</f>
        <v>47328.96</v>
      </c>
    </row>
    <row r="767" customFormat="false" ht="15" hidden="false" customHeight="true" outlineLevel="0" collapsed="false">
      <c r="A767" s="56" t="s">
        <v>3137</v>
      </c>
      <c r="B767" s="56" t="s">
        <v>16649</v>
      </c>
      <c r="C767" s="56" t="s">
        <v>16601</v>
      </c>
      <c r="D767" s="56" t="s">
        <v>15660</v>
      </c>
      <c r="E767" s="56" t="s">
        <v>71</v>
      </c>
      <c r="F767" s="56" t="s">
        <v>15651</v>
      </c>
      <c r="G767" s="56" t="s">
        <v>15625</v>
      </c>
      <c r="H767" s="56" t="n">
        <v>48</v>
      </c>
      <c r="I767" s="56" t="n">
        <v>2.134</v>
      </c>
      <c r="J767" s="56" t="n">
        <v>4.917</v>
      </c>
      <c r="K767" s="56" t="n">
        <v>583.92</v>
      </c>
      <c r="L767" s="56" t="n">
        <v>383.25</v>
      </c>
      <c r="M767" s="56" t="n">
        <v>180</v>
      </c>
      <c r="N767" s="56" t="s">
        <v>15548</v>
      </c>
      <c r="O767" s="56" t="s">
        <v>79</v>
      </c>
      <c r="P767" s="56" t="s">
        <v>3684</v>
      </c>
      <c r="Q767" s="56" t="s">
        <v>10061</v>
      </c>
      <c r="R767" s="55" t="n">
        <f aca="false">IF(K767=0,0,ROUND((K767-L767)/K767*100,2))</f>
        <v>34.37</v>
      </c>
      <c r="S767" s="55" t="n">
        <f aca="false">H767*K767</f>
        <v>28028.16</v>
      </c>
    </row>
    <row r="768" customFormat="false" ht="15" hidden="false" customHeight="true" outlineLevel="0" collapsed="false">
      <c r="A768" s="52" t="s">
        <v>4547</v>
      </c>
      <c r="B768" s="52" t="s">
        <v>16650</v>
      </c>
      <c r="C768" s="52" t="s">
        <v>15682</v>
      </c>
      <c r="D768" s="52" t="s">
        <v>15612</v>
      </c>
      <c r="E768" s="52" t="s">
        <v>63</v>
      </c>
      <c r="F768" s="52" t="s">
        <v>15636</v>
      </c>
      <c r="G768" s="52" t="s">
        <v>15641</v>
      </c>
      <c r="H768" s="52" t="n">
        <v>6</v>
      </c>
      <c r="I768" s="52" t="n">
        <v>0.676</v>
      </c>
      <c r="J768" s="52" t="n">
        <v>0.219</v>
      </c>
      <c r="K768" s="52" t="n">
        <v>442.36</v>
      </c>
      <c r="L768" s="52" t="n">
        <v>417.13</v>
      </c>
      <c r="M768" s="52" t="n">
        <v>90</v>
      </c>
      <c r="N768" s="52" t="s">
        <v>15548</v>
      </c>
      <c r="O768" s="52" t="s">
        <v>80</v>
      </c>
      <c r="P768" s="52" t="s">
        <v>1014</v>
      </c>
      <c r="Q768" s="52" t="s">
        <v>10066</v>
      </c>
      <c r="R768" s="55" t="n">
        <f aca="false">IF(K768=0,0,ROUND((K768-L768)/K768*100,2))</f>
        <v>5.7</v>
      </c>
      <c r="S768" s="55" t="n">
        <f aca="false">H768*K768</f>
        <v>2654.16</v>
      </c>
    </row>
    <row r="769" customFormat="false" ht="15" hidden="false" customHeight="true" outlineLevel="0" collapsed="false">
      <c r="A769" s="56" t="s">
        <v>8453</v>
      </c>
      <c r="B769" s="56" t="s">
        <v>16651</v>
      </c>
      <c r="C769" s="56" t="s">
        <v>15909</v>
      </c>
      <c r="D769" s="56" t="s">
        <v>15675</v>
      </c>
      <c r="E769" s="56" t="s">
        <v>71</v>
      </c>
      <c r="F769" s="56" t="s">
        <v>15775</v>
      </c>
      <c r="G769" s="56" t="s">
        <v>15641</v>
      </c>
      <c r="H769" s="56" t="n">
        <v>12</v>
      </c>
      <c r="I769" s="56" t="n">
        <v>3.574</v>
      </c>
      <c r="J769" s="56" t="n">
        <v>0.639</v>
      </c>
      <c r="K769" s="56" t="n">
        <v>898.58</v>
      </c>
      <c r="L769" s="56" t="n">
        <v>540.03</v>
      </c>
      <c r="M769" s="56" t="n">
        <v>90</v>
      </c>
      <c r="N769" s="56" t="s">
        <v>15620</v>
      </c>
      <c r="O769" s="56" t="s">
        <v>78</v>
      </c>
      <c r="P769" s="56" t="s">
        <v>1251</v>
      </c>
      <c r="Q769" s="56" t="s">
        <v>10061</v>
      </c>
      <c r="R769" s="55" t="n">
        <f aca="false">IF(K769=0,0,ROUND((K769-L769)/K769*100,2))</f>
        <v>39.9</v>
      </c>
      <c r="S769" s="55" t="n">
        <f aca="false">H769*K769</f>
        <v>10782.96</v>
      </c>
    </row>
    <row r="770" customFormat="false" ht="15" hidden="false" customHeight="true" outlineLevel="0" collapsed="false">
      <c r="A770" s="52" t="s">
        <v>7507</v>
      </c>
      <c r="B770" s="52" t="s">
        <v>16652</v>
      </c>
      <c r="C770" s="52" t="s">
        <v>16271</v>
      </c>
      <c r="D770" s="52" t="s">
        <v>15632</v>
      </c>
      <c r="E770" s="52" t="s">
        <v>63</v>
      </c>
      <c r="F770" s="52" t="s">
        <v>15636</v>
      </c>
      <c r="G770" s="52" t="s">
        <v>15641</v>
      </c>
      <c r="H770" s="52" t="n">
        <v>48</v>
      </c>
      <c r="I770" s="52" t="n">
        <v>1.482</v>
      </c>
      <c r="J770" s="52" t="n">
        <v>2.412</v>
      </c>
      <c r="K770" s="52" t="n">
        <v>151.78</v>
      </c>
      <c r="L770" s="52" t="n">
        <v>118.24</v>
      </c>
      <c r="M770" s="52" t="n">
        <v>90</v>
      </c>
      <c r="N770" s="52" t="s">
        <v>15548</v>
      </c>
      <c r="O770" s="52" t="s">
        <v>78</v>
      </c>
      <c r="P770" s="52" t="s">
        <v>2481</v>
      </c>
      <c r="Q770" s="52" t="s">
        <v>10066</v>
      </c>
      <c r="R770" s="55" t="n">
        <f aca="false">IF(K770=0,0,ROUND((K770-L770)/K770*100,2))</f>
        <v>22.1</v>
      </c>
      <c r="S770" s="55" t="n">
        <f aca="false">H770*K770</f>
        <v>7285.44</v>
      </c>
    </row>
    <row r="771" customFormat="false" ht="15" hidden="false" customHeight="true" outlineLevel="0" collapsed="false">
      <c r="A771" s="56" t="s">
        <v>996</v>
      </c>
      <c r="B771" s="56" t="s">
        <v>16653</v>
      </c>
      <c r="C771" s="56" t="s">
        <v>16044</v>
      </c>
      <c r="D771" s="56" t="s">
        <v>15675</v>
      </c>
      <c r="E771" s="56" t="s">
        <v>71</v>
      </c>
      <c r="F771" s="56" t="s">
        <v>15775</v>
      </c>
      <c r="G771" s="56" t="s">
        <v>15619</v>
      </c>
      <c r="H771" s="56" t="n">
        <v>24</v>
      </c>
      <c r="I771" s="56" t="n">
        <v>4.727</v>
      </c>
      <c r="J771" s="56" t="n">
        <v>0.53</v>
      </c>
      <c r="K771" s="56" t="n">
        <v>311.1</v>
      </c>
      <c r="L771" s="56" t="n">
        <v>211.26</v>
      </c>
      <c r="M771" s="56" t="n">
        <v>730</v>
      </c>
      <c r="N771" s="56" t="s">
        <v>15637</v>
      </c>
      <c r="O771" s="56" t="s">
        <v>79</v>
      </c>
      <c r="P771" s="56" t="s">
        <v>1350</v>
      </c>
      <c r="Q771" s="56" t="s">
        <v>10061</v>
      </c>
      <c r="R771" s="55" t="n">
        <f aca="false">IF(K771=0,0,ROUND((K771-L771)/K771*100,2))</f>
        <v>32.09</v>
      </c>
      <c r="S771" s="55" t="n">
        <f aca="false">H771*K771</f>
        <v>7466.4</v>
      </c>
    </row>
    <row r="772" customFormat="false" ht="15" hidden="false" customHeight="true" outlineLevel="0" collapsed="false">
      <c r="A772" s="52" t="s">
        <v>4579</v>
      </c>
      <c r="B772" s="52" t="s">
        <v>16654</v>
      </c>
      <c r="C772" s="52" t="s">
        <v>15855</v>
      </c>
      <c r="D772" s="52" t="s">
        <v>15623</v>
      </c>
      <c r="E772" s="52" t="s">
        <v>65</v>
      </c>
      <c r="F772" s="52" t="s">
        <v>15761</v>
      </c>
      <c r="G772" s="52" t="s">
        <v>15619</v>
      </c>
      <c r="H772" s="52" t="n">
        <v>24</v>
      </c>
      <c r="I772" s="52" t="n">
        <v>2.897</v>
      </c>
      <c r="J772" s="52" t="n">
        <v>3.097</v>
      </c>
      <c r="K772" s="52" t="n">
        <v>117.38</v>
      </c>
      <c r="L772" s="52" t="n">
        <v>178.03</v>
      </c>
      <c r="M772" s="52" t="n">
        <v>90</v>
      </c>
      <c r="N772" s="52" t="s">
        <v>15637</v>
      </c>
      <c r="O772" s="52" t="s">
        <v>79</v>
      </c>
      <c r="P772" s="52" t="s">
        <v>4602</v>
      </c>
      <c r="Q772" s="52" t="s">
        <v>10066</v>
      </c>
      <c r="R772" s="55" t="n">
        <f aca="false">IF(K772=0,0,ROUND((K772-L772)/K772*100,2))</f>
        <v>-51.67</v>
      </c>
      <c r="S772" s="55" t="n">
        <f aca="false">H772*K772</f>
        <v>2817.12</v>
      </c>
    </row>
    <row r="773" customFormat="false" ht="15" hidden="false" customHeight="true" outlineLevel="0" collapsed="false">
      <c r="A773" s="56" t="s">
        <v>2615</v>
      </c>
      <c r="B773" s="56" t="s">
        <v>16655</v>
      </c>
      <c r="C773" s="56" t="s">
        <v>16115</v>
      </c>
      <c r="D773" s="56" t="s">
        <v>15617</v>
      </c>
      <c r="E773" s="56" t="s">
        <v>65</v>
      </c>
      <c r="F773" s="56" t="s">
        <v>15813</v>
      </c>
      <c r="G773" s="56" t="s">
        <v>15614</v>
      </c>
      <c r="H773" s="56" t="n">
        <v>6</v>
      </c>
      <c r="I773" s="56" t="n">
        <v>4.626</v>
      </c>
      <c r="J773" s="56" t="n">
        <v>3.349</v>
      </c>
      <c r="K773" s="56" t="n">
        <v>158.04</v>
      </c>
      <c r="L773" s="56" t="n">
        <v>132.04</v>
      </c>
      <c r="M773" s="56" t="n">
        <v>180</v>
      </c>
      <c r="N773" s="56" t="s">
        <v>15548</v>
      </c>
      <c r="O773" s="56" t="s">
        <v>80</v>
      </c>
      <c r="P773" s="56" t="s">
        <v>2876</v>
      </c>
      <c r="Q773" s="56" t="s">
        <v>10061</v>
      </c>
      <c r="R773" s="55" t="n">
        <f aca="false">IF(K773=0,0,ROUND((K773-L773)/K773*100,2))</f>
        <v>16.45</v>
      </c>
      <c r="S773" s="55" t="n">
        <f aca="false">H773*K773</f>
        <v>948.24</v>
      </c>
    </row>
    <row r="774" customFormat="false" ht="15" hidden="false" customHeight="true" outlineLevel="0" collapsed="false">
      <c r="A774" s="52" t="s">
        <v>2785</v>
      </c>
      <c r="B774" s="52" t="s">
        <v>16656</v>
      </c>
      <c r="C774" s="52" t="s">
        <v>16533</v>
      </c>
      <c r="D774" s="52" t="s">
        <v>15664</v>
      </c>
      <c r="E774" s="52" t="s">
        <v>69</v>
      </c>
      <c r="F774" s="52" t="s">
        <v>15644</v>
      </c>
      <c r="G774" s="52" t="s">
        <v>15614</v>
      </c>
      <c r="H774" s="52" t="n">
        <v>24</v>
      </c>
      <c r="I774" s="52" t="n">
        <v>4.712</v>
      </c>
      <c r="J774" s="52" t="n">
        <v>2.877</v>
      </c>
      <c r="K774" s="52" t="n">
        <v>736.72</v>
      </c>
      <c r="L774" s="52" t="n">
        <v>317.33</v>
      </c>
      <c r="M774" s="52" t="n">
        <v>730</v>
      </c>
      <c r="N774" s="52" t="s">
        <v>15637</v>
      </c>
      <c r="O774" s="52" t="s">
        <v>78</v>
      </c>
      <c r="P774" s="52" t="s">
        <v>2094</v>
      </c>
      <c r="Q774" s="52" t="s">
        <v>10066</v>
      </c>
      <c r="R774" s="55" t="n">
        <f aca="false">IF(K774=0,0,ROUND((K774-L774)/K774*100,2))</f>
        <v>56.93</v>
      </c>
      <c r="S774" s="55" t="n">
        <f aca="false">H774*K774</f>
        <v>17681.28</v>
      </c>
    </row>
    <row r="775" customFormat="false" ht="15" hidden="false" customHeight="true" outlineLevel="0" collapsed="false">
      <c r="A775" s="56" t="s">
        <v>1994</v>
      </c>
      <c r="B775" s="56" t="s">
        <v>16657</v>
      </c>
      <c r="C775" s="56" t="s">
        <v>16183</v>
      </c>
      <c r="D775" s="56" t="s">
        <v>15675</v>
      </c>
      <c r="E775" s="56" t="s">
        <v>69</v>
      </c>
      <c r="F775" s="56" t="s">
        <v>15644</v>
      </c>
      <c r="G775" s="56" t="s">
        <v>15625</v>
      </c>
      <c r="H775" s="56" t="n">
        <v>24</v>
      </c>
      <c r="I775" s="56" t="n">
        <v>3.672</v>
      </c>
      <c r="J775" s="56" t="n">
        <v>0.626</v>
      </c>
      <c r="K775" s="56" t="n">
        <v>366.29</v>
      </c>
      <c r="L775" s="56" t="n">
        <v>56.65</v>
      </c>
      <c r="M775" s="56" t="n">
        <v>180</v>
      </c>
      <c r="N775" s="56" t="s">
        <v>15620</v>
      </c>
      <c r="O775" s="56" t="s">
        <v>78</v>
      </c>
      <c r="P775" s="56" t="s">
        <v>3657</v>
      </c>
      <c r="Q775" s="56" t="s">
        <v>10061</v>
      </c>
      <c r="R775" s="55" t="n">
        <f aca="false">IF(K775=0,0,ROUND((K775-L775)/K775*100,2))</f>
        <v>84.53</v>
      </c>
      <c r="S775" s="55" t="n">
        <f aca="false">H775*K775</f>
        <v>8790.96</v>
      </c>
    </row>
    <row r="776" customFormat="false" ht="15" hidden="false" customHeight="true" outlineLevel="0" collapsed="false">
      <c r="A776" s="52" t="s">
        <v>8868</v>
      </c>
      <c r="B776" s="52" t="s">
        <v>16658</v>
      </c>
      <c r="C776" s="52" t="s">
        <v>15653</v>
      </c>
      <c r="D776" s="52" t="s">
        <v>15628</v>
      </c>
      <c r="E776" s="52" t="s">
        <v>71</v>
      </c>
      <c r="F776" s="52" t="s">
        <v>15775</v>
      </c>
      <c r="G776" s="52" t="s">
        <v>15641</v>
      </c>
      <c r="H776" s="52" t="n">
        <v>6</v>
      </c>
      <c r="I776" s="52" t="n">
        <v>3.549</v>
      </c>
      <c r="J776" s="52" t="n">
        <v>1.608</v>
      </c>
      <c r="K776" s="52" t="n">
        <v>925.31</v>
      </c>
      <c r="L776" s="52" t="n">
        <v>265.69</v>
      </c>
      <c r="M776" s="52" t="n">
        <v>365</v>
      </c>
      <c r="N776" s="52" t="s">
        <v>15548</v>
      </c>
      <c r="O776" s="52" t="s">
        <v>80</v>
      </c>
      <c r="P776" s="52" t="s">
        <v>3377</v>
      </c>
      <c r="Q776" s="52" t="s">
        <v>10061</v>
      </c>
      <c r="R776" s="55" t="n">
        <f aca="false">IF(K776=0,0,ROUND((K776-L776)/K776*100,2))</f>
        <v>71.29</v>
      </c>
      <c r="S776" s="55" t="n">
        <f aca="false">H776*K776</f>
        <v>5551.86</v>
      </c>
    </row>
    <row r="777" customFormat="false" ht="15" hidden="false" customHeight="true" outlineLevel="0" collapsed="false">
      <c r="A777" s="56" t="s">
        <v>6622</v>
      </c>
      <c r="B777" s="56" t="s">
        <v>16659</v>
      </c>
      <c r="C777" s="56" t="s">
        <v>16059</v>
      </c>
      <c r="D777" s="56" t="s">
        <v>15617</v>
      </c>
      <c r="E777" s="56" t="s">
        <v>65</v>
      </c>
      <c r="F777" s="56" t="s">
        <v>15654</v>
      </c>
      <c r="G777" s="56" t="s">
        <v>15641</v>
      </c>
      <c r="H777" s="56" t="n">
        <v>12</v>
      </c>
      <c r="I777" s="56" t="n">
        <v>1.363</v>
      </c>
      <c r="J777" s="56" t="n">
        <v>0.8</v>
      </c>
      <c r="K777" s="56" t="n">
        <v>816.78</v>
      </c>
      <c r="L777" s="56" t="n">
        <v>442.8</v>
      </c>
      <c r="M777" s="56" t="n">
        <v>365</v>
      </c>
      <c r="N777" s="56" t="s">
        <v>15548</v>
      </c>
      <c r="O777" s="56" t="s">
        <v>78</v>
      </c>
      <c r="P777" s="56" t="s">
        <v>550</v>
      </c>
      <c r="Q777" s="56" t="s">
        <v>10061</v>
      </c>
      <c r="R777" s="55" t="n">
        <f aca="false">IF(K777=0,0,ROUND((K777-L777)/K777*100,2))</f>
        <v>45.79</v>
      </c>
      <c r="S777" s="55" t="n">
        <f aca="false">H777*K777</f>
        <v>9801.36</v>
      </c>
    </row>
    <row r="778" customFormat="false" ht="15" hidden="false" customHeight="true" outlineLevel="0" collapsed="false">
      <c r="A778" s="52" t="s">
        <v>14223</v>
      </c>
      <c r="B778" s="52" t="s">
        <v>16660</v>
      </c>
      <c r="C778" s="52" t="s">
        <v>15988</v>
      </c>
      <c r="D778" s="52" t="s">
        <v>15664</v>
      </c>
      <c r="E778" s="52" t="s">
        <v>63</v>
      </c>
      <c r="F778" s="52" t="s">
        <v>15636</v>
      </c>
      <c r="G778" s="52" t="s">
        <v>15641</v>
      </c>
      <c r="H778" s="52" t="n">
        <v>12</v>
      </c>
      <c r="I778" s="52" t="n">
        <v>3.564</v>
      </c>
      <c r="J778" s="52" t="n">
        <v>0.242</v>
      </c>
      <c r="K778" s="52" t="n">
        <v>693.53</v>
      </c>
      <c r="L778" s="52" t="n">
        <v>371.89</v>
      </c>
      <c r="M778" s="52" t="n">
        <v>180</v>
      </c>
      <c r="N778" s="52" t="s">
        <v>15620</v>
      </c>
      <c r="O778" s="52" t="s">
        <v>79</v>
      </c>
      <c r="P778" s="52" t="s">
        <v>8832</v>
      </c>
      <c r="Q778" s="52" t="s">
        <v>10061</v>
      </c>
      <c r="R778" s="55" t="n">
        <f aca="false">IF(K778=0,0,ROUND((K778-L778)/K778*100,2))</f>
        <v>46.38</v>
      </c>
      <c r="S778" s="55" t="n">
        <f aca="false">H778*K778</f>
        <v>8322.36</v>
      </c>
    </row>
    <row r="779" customFormat="false" ht="15" hidden="false" customHeight="true" outlineLevel="0" collapsed="false">
      <c r="A779" s="56" t="s">
        <v>7103</v>
      </c>
      <c r="B779" s="56" t="s">
        <v>16661</v>
      </c>
      <c r="C779" s="56" t="s">
        <v>15743</v>
      </c>
      <c r="D779" s="56" t="s">
        <v>15660</v>
      </c>
      <c r="E779" s="56" t="s">
        <v>73</v>
      </c>
      <c r="F779" s="56" t="s">
        <v>15734</v>
      </c>
      <c r="G779" s="56" t="s">
        <v>15641</v>
      </c>
      <c r="H779" s="56" t="n">
        <v>48</v>
      </c>
      <c r="I779" s="56" t="n">
        <v>3.009</v>
      </c>
      <c r="J779" s="56" t="n">
        <v>2.74</v>
      </c>
      <c r="K779" s="56" t="n">
        <v>309.21</v>
      </c>
      <c r="L779" s="56" t="n">
        <v>139.17</v>
      </c>
      <c r="M779" s="56" t="n">
        <v>365</v>
      </c>
      <c r="N779" s="56" t="s">
        <v>15637</v>
      </c>
      <c r="O779" s="56" t="s">
        <v>79</v>
      </c>
      <c r="P779" s="56" t="s">
        <v>480</v>
      </c>
      <c r="Q779" s="56" t="s">
        <v>10061</v>
      </c>
      <c r="R779" s="55" t="n">
        <f aca="false">IF(K779=0,0,ROUND((K779-L779)/K779*100,2))</f>
        <v>54.99</v>
      </c>
      <c r="S779" s="55" t="n">
        <f aca="false">H779*K779</f>
        <v>14842.08</v>
      </c>
    </row>
    <row r="780" customFormat="false" ht="15" hidden="false" customHeight="true" outlineLevel="0" collapsed="false">
      <c r="A780" s="52" t="s">
        <v>1918</v>
      </c>
      <c r="B780" s="52" t="s">
        <v>16662</v>
      </c>
      <c r="C780" s="52" t="s">
        <v>16095</v>
      </c>
      <c r="D780" s="52" t="s">
        <v>15675</v>
      </c>
      <c r="E780" s="52" t="s">
        <v>70</v>
      </c>
      <c r="F780" s="52" t="s">
        <v>15691</v>
      </c>
      <c r="G780" s="52" t="s">
        <v>15641</v>
      </c>
      <c r="H780" s="52" t="n">
        <v>6</v>
      </c>
      <c r="I780" s="52" t="n">
        <v>1.771</v>
      </c>
      <c r="J780" s="52" t="n">
        <v>2.021</v>
      </c>
      <c r="K780" s="52" t="n">
        <v>145.37</v>
      </c>
      <c r="L780" s="52" t="n">
        <v>530.48</v>
      </c>
      <c r="M780" s="52" t="n">
        <v>730</v>
      </c>
      <c r="N780" s="52" t="s">
        <v>15620</v>
      </c>
      <c r="O780" s="52" t="s">
        <v>79</v>
      </c>
      <c r="P780" s="52" t="s">
        <v>3050</v>
      </c>
      <c r="Q780" s="52" t="s">
        <v>10061</v>
      </c>
      <c r="R780" s="55" t="n">
        <f aca="false">IF(K780=0,0,ROUND((K780-L780)/K780*100,2))</f>
        <v>-264.92</v>
      </c>
      <c r="S780" s="55" t="n">
        <f aca="false">H780*K780</f>
        <v>872.22</v>
      </c>
    </row>
    <row r="781" customFormat="false" ht="15" hidden="false" customHeight="true" outlineLevel="0" collapsed="false">
      <c r="A781" s="56" t="s">
        <v>2728</v>
      </c>
      <c r="B781" s="56" t="s">
        <v>16663</v>
      </c>
      <c r="C781" s="56" t="s">
        <v>15835</v>
      </c>
      <c r="D781" s="56" t="s">
        <v>15660</v>
      </c>
      <c r="E781" s="56" t="s">
        <v>67</v>
      </c>
      <c r="F781" s="56" t="s">
        <v>15694</v>
      </c>
      <c r="G781" s="56" t="s">
        <v>15619</v>
      </c>
      <c r="H781" s="56" t="n">
        <v>6</v>
      </c>
      <c r="I781" s="56" t="n">
        <v>2.833</v>
      </c>
      <c r="J781" s="56" t="n">
        <v>1.65</v>
      </c>
      <c r="K781" s="56" t="n">
        <v>680.81</v>
      </c>
      <c r="L781" s="56" t="n">
        <v>252.63</v>
      </c>
      <c r="M781" s="56" t="n">
        <v>730</v>
      </c>
      <c r="N781" s="56" t="s">
        <v>15637</v>
      </c>
      <c r="O781" s="56" t="s">
        <v>79</v>
      </c>
      <c r="P781" s="56" t="s">
        <v>449</v>
      </c>
      <c r="Q781" s="56" t="s">
        <v>10061</v>
      </c>
      <c r="R781" s="55" t="n">
        <f aca="false">IF(K781=0,0,ROUND((K781-L781)/K781*100,2))</f>
        <v>62.89</v>
      </c>
      <c r="S781" s="55" t="n">
        <f aca="false">H781*K781</f>
        <v>4084.86</v>
      </c>
    </row>
    <row r="782" customFormat="false" ht="15" hidden="false" customHeight="true" outlineLevel="0" collapsed="false">
      <c r="A782" s="52" t="s">
        <v>6113</v>
      </c>
      <c r="B782" s="52" t="s">
        <v>16664</v>
      </c>
      <c r="C782" s="52" t="s">
        <v>16057</v>
      </c>
      <c r="D782" s="52" t="s">
        <v>15660</v>
      </c>
      <c r="E782" s="52" t="s">
        <v>69</v>
      </c>
      <c r="F782" s="52" t="s">
        <v>15712</v>
      </c>
      <c r="G782" s="52" t="s">
        <v>15619</v>
      </c>
      <c r="H782" s="52" t="n">
        <v>6</v>
      </c>
      <c r="I782" s="52" t="n">
        <v>1.577</v>
      </c>
      <c r="J782" s="52" t="n">
        <v>2.079</v>
      </c>
      <c r="K782" s="52" t="n">
        <v>580.48</v>
      </c>
      <c r="L782" s="52" t="n">
        <v>108.26</v>
      </c>
      <c r="M782" s="52" t="n">
        <v>180</v>
      </c>
      <c r="N782" s="52" t="s">
        <v>15620</v>
      </c>
      <c r="O782" s="52" t="s">
        <v>78</v>
      </c>
      <c r="P782" s="52" t="s">
        <v>1384</v>
      </c>
      <c r="Q782" s="52" t="s">
        <v>10061</v>
      </c>
      <c r="R782" s="55" t="n">
        <f aca="false">IF(K782=0,0,ROUND((K782-L782)/K782*100,2))</f>
        <v>81.35</v>
      </c>
      <c r="S782" s="55" t="n">
        <f aca="false">H782*K782</f>
        <v>3482.88</v>
      </c>
    </row>
    <row r="783" customFormat="false" ht="15" hidden="false" customHeight="true" outlineLevel="0" collapsed="false">
      <c r="A783" s="56" t="s">
        <v>8780</v>
      </c>
      <c r="B783" s="56" t="s">
        <v>16665</v>
      </c>
      <c r="C783" s="56" t="s">
        <v>16006</v>
      </c>
      <c r="D783" s="56" t="s">
        <v>15640</v>
      </c>
      <c r="E783" s="56" t="s">
        <v>72</v>
      </c>
      <c r="F783" s="56" t="s">
        <v>15686</v>
      </c>
      <c r="G783" s="56" t="s">
        <v>15625</v>
      </c>
      <c r="H783" s="56" t="n">
        <v>6</v>
      </c>
      <c r="I783" s="56" t="n">
        <v>3.913</v>
      </c>
      <c r="J783" s="56" t="n">
        <v>1.7</v>
      </c>
      <c r="K783" s="56" t="n">
        <v>365.29</v>
      </c>
      <c r="L783" s="56" t="n">
        <v>461.95</v>
      </c>
      <c r="M783" s="56" t="n">
        <v>90</v>
      </c>
      <c r="N783" s="56" t="s">
        <v>15620</v>
      </c>
      <c r="O783" s="56" t="s">
        <v>78</v>
      </c>
      <c r="P783" s="56" t="s">
        <v>2068</v>
      </c>
      <c r="Q783" s="56" t="s">
        <v>10061</v>
      </c>
      <c r="R783" s="55" t="n">
        <f aca="false">IF(K783=0,0,ROUND((K783-L783)/K783*100,2))</f>
        <v>-26.46</v>
      </c>
      <c r="S783" s="55" t="n">
        <f aca="false">H783*K783</f>
        <v>2191.74</v>
      </c>
    </row>
    <row r="784" customFormat="false" ht="15" hidden="false" customHeight="true" outlineLevel="0" collapsed="false">
      <c r="A784" s="52" t="s">
        <v>6152</v>
      </c>
      <c r="B784" s="52" t="s">
        <v>16666</v>
      </c>
      <c r="C784" s="52" t="s">
        <v>15880</v>
      </c>
      <c r="D784" s="52" t="s">
        <v>15657</v>
      </c>
      <c r="E784" s="52" t="s">
        <v>73</v>
      </c>
      <c r="F784" s="52" t="s">
        <v>15825</v>
      </c>
      <c r="G784" s="52" t="s">
        <v>15641</v>
      </c>
      <c r="H784" s="52" t="n">
        <v>12</v>
      </c>
      <c r="I784" s="52" t="n">
        <v>1.486</v>
      </c>
      <c r="J784" s="52" t="n">
        <v>0.849</v>
      </c>
      <c r="K784" s="52" t="n">
        <v>386.03</v>
      </c>
      <c r="L784" s="52" t="n">
        <v>253.9</v>
      </c>
      <c r="M784" s="52" t="n">
        <v>180</v>
      </c>
      <c r="N784" s="52" t="s">
        <v>15548</v>
      </c>
      <c r="O784" s="52" t="s">
        <v>78</v>
      </c>
      <c r="P784" s="52" t="s">
        <v>1265</v>
      </c>
      <c r="Q784" s="52" t="s">
        <v>10061</v>
      </c>
      <c r="R784" s="55" t="n">
        <f aca="false">IF(K784=0,0,ROUND((K784-L784)/K784*100,2))</f>
        <v>34.23</v>
      </c>
      <c r="S784" s="55" t="n">
        <f aca="false">H784*K784</f>
        <v>4632.36</v>
      </c>
    </row>
    <row r="785" customFormat="false" ht="15" hidden="false" customHeight="true" outlineLevel="0" collapsed="false">
      <c r="A785" s="56" t="s">
        <v>5718</v>
      </c>
      <c r="B785" s="56" t="s">
        <v>16667</v>
      </c>
      <c r="C785" s="56" t="s">
        <v>16130</v>
      </c>
      <c r="D785" s="56" t="s">
        <v>15628</v>
      </c>
      <c r="E785" s="56" t="s">
        <v>63</v>
      </c>
      <c r="F785" s="56" t="s">
        <v>15683</v>
      </c>
      <c r="G785" s="56" t="s">
        <v>15625</v>
      </c>
      <c r="H785" s="56" t="n">
        <v>24</v>
      </c>
      <c r="I785" s="56" t="n">
        <v>1.542</v>
      </c>
      <c r="J785" s="56" t="n">
        <v>1.189</v>
      </c>
      <c r="K785" s="56" t="n">
        <v>776.19</v>
      </c>
      <c r="L785" s="56" t="n">
        <v>155.91</v>
      </c>
      <c r="M785" s="56" t="n">
        <v>365</v>
      </c>
      <c r="N785" s="56" t="s">
        <v>15620</v>
      </c>
      <c r="O785" s="56" t="s">
        <v>78</v>
      </c>
      <c r="P785" s="56" t="s">
        <v>1367</v>
      </c>
      <c r="Q785" s="56" t="s">
        <v>10066</v>
      </c>
      <c r="R785" s="55" t="n">
        <f aca="false">IF(K785=0,0,ROUND((K785-L785)/K785*100,2))</f>
        <v>79.91</v>
      </c>
      <c r="S785" s="55" t="n">
        <f aca="false">H785*K785</f>
        <v>18628.56</v>
      </c>
    </row>
    <row r="786" customFormat="false" ht="15" hidden="false" customHeight="true" outlineLevel="0" collapsed="false">
      <c r="A786" s="52" t="s">
        <v>2492</v>
      </c>
      <c r="B786" s="52" t="s">
        <v>16668</v>
      </c>
      <c r="C786" s="52" t="s">
        <v>15643</v>
      </c>
      <c r="D786" s="52" t="s">
        <v>15623</v>
      </c>
      <c r="E786" s="52" t="s">
        <v>67</v>
      </c>
      <c r="F786" s="52" t="s">
        <v>15705</v>
      </c>
      <c r="G786" s="52" t="s">
        <v>15625</v>
      </c>
      <c r="H786" s="52" t="n">
        <v>48</v>
      </c>
      <c r="I786" s="52" t="n">
        <v>0.15</v>
      </c>
      <c r="J786" s="52" t="n">
        <v>3.726</v>
      </c>
      <c r="K786" s="52" t="n">
        <v>550.32</v>
      </c>
      <c r="L786" s="52" t="n">
        <v>552.19</v>
      </c>
      <c r="M786" s="52" t="n">
        <v>90</v>
      </c>
      <c r="N786" s="52" t="s">
        <v>15620</v>
      </c>
      <c r="O786" s="52" t="s">
        <v>80</v>
      </c>
      <c r="P786" s="52" t="s">
        <v>1793</v>
      </c>
      <c r="Q786" s="52" t="s">
        <v>10061</v>
      </c>
      <c r="R786" s="55" t="n">
        <f aca="false">IF(K786=0,0,ROUND((K786-L786)/K786*100,2))</f>
        <v>-0.34</v>
      </c>
      <c r="S786" s="55" t="n">
        <f aca="false">H786*K786</f>
        <v>26415.36</v>
      </c>
    </row>
    <row r="787" customFormat="false" ht="15" hidden="false" customHeight="true" outlineLevel="0" collapsed="false">
      <c r="A787" s="56" t="s">
        <v>12283</v>
      </c>
      <c r="B787" s="56" t="s">
        <v>16669</v>
      </c>
      <c r="C787" s="56" t="s">
        <v>15824</v>
      </c>
      <c r="D787" s="56" t="s">
        <v>15640</v>
      </c>
      <c r="E787" s="56" t="s">
        <v>67</v>
      </c>
      <c r="F787" s="56" t="s">
        <v>15629</v>
      </c>
      <c r="G787" s="56" t="s">
        <v>15641</v>
      </c>
      <c r="H787" s="56" t="n">
        <v>6</v>
      </c>
      <c r="I787" s="56" t="n">
        <v>1.546</v>
      </c>
      <c r="J787" s="56" t="n">
        <v>2.322</v>
      </c>
      <c r="K787" s="56" t="n">
        <v>117.59</v>
      </c>
      <c r="L787" s="56" t="n">
        <v>581.86</v>
      </c>
      <c r="M787" s="56" t="n">
        <v>730</v>
      </c>
      <c r="N787" s="56" t="s">
        <v>15637</v>
      </c>
      <c r="O787" s="56" t="s">
        <v>79</v>
      </c>
      <c r="P787" s="56" t="s">
        <v>4121</v>
      </c>
      <c r="Q787" s="56" t="s">
        <v>10061</v>
      </c>
      <c r="R787" s="55" t="n">
        <f aca="false">IF(K787=0,0,ROUND((K787-L787)/K787*100,2))</f>
        <v>-394.82</v>
      </c>
      <c r="S787" s="55" t="n">
        <f aca="false">H787*K787</f>
        <v>705.54</v>
      </c>
    </row>
    <row r="788" customFormat="false" ht="15" hidden="false" customHeight="true" outlineLevel="0" collapsed="false">
      <c r="A788" s="52" t="s">
        <v>1328</v>
      </c>
      <c r="B788" s="52" t="s">
        <v>16670</v>
      </c>
      <c r="C788" s="52" t="s">
        <v>15616</v>
      </c>
      <c r="D788" s="52" t="s">
        <v>15617</v>
      </c>
      <c r="E788" s="52" t="s">
        <v>63</v>
      </c>
      <c r="F788" s="52" t="s">
        <v>15670</v>
      </c>
      <c r="G788" s="52" t="s">
        <v>15614</v>
      </c>
      <c r="H788" s="52" t="n">
        <v>24</v>
      </c>
      <c r="I788" s="52" t="n">
        <v>4.543</v>
      </c>
      <c r="J788" s="52" t="n">
        <v>2.689</v>
      </c>
      <c r="K788" s="52" t="n">
        <v>259.48</v>
      </c>
      <c r="L788" s="52" t="n">
        <v>20.16</v>
      </c>
      <c r="M788" s="52" t="n">
        <v>730</v>
      </c>
      <c r="N788" s="52" t="s">
        <v>15620</v>
      </c>
      <c r="O788" s="52" t="s">
        <v>79</v>
      </c>
      <c r="P788" s="52" t="s">
        <v>4158</v>
      </c>
      <c r="Q788" s="52" t="s">
        <v>10061</v>
      </c>
      <c r="R788" s="55" t="n">
        <f aca="false">IF(K788=0,0,ROUND((K788-L788)/K788*100,2))</f>
        <v>92.23</v>
      </c>
      <c r="S788" s="55" t="n">
        <f aca="false">H788*K788</f>
        <v>6227.52</v>
      </c>
    </row>
    <row r="789" customFormat="false" ht="15" hidden="false" customHeight="true" outlineLevel="0" collapsed="false">
      <c r="A789" s="56" t="s">
        <v>2196</v>
      </c>
      <c r="B789" s="56" t="s">
        <v>16671</v>
      </c>
      <c r="C789" s="56" t="s">
        <v>15774</v>
      </c>
      <c r="D789" s="56" t="s">
        <v>15632</v>
      </c>
      <c r="E789" s="56" t="s">
        <v>73</v>
      </c>
      <c r="F789" s="56" t="s">
        <v>15734</v>
      </c>
      <c r="G789" s="56" t="s">
        <v>15625</v>
      </c>
      <c r="H789" s="56" t="n">
        <v>12</v>
      </c>
      <c r="I789" s="56" t="n">
        <v>2.263</v>
      </c>
      <c r="J789" s="56" t="n">
        <v>2.41</v>
      </c>
      <c r="K789" s="56" t="n">
        <v>126.66</v>
      </c>
      <c r="L789" s="56" t="n">
        <v>193.26</v>
      </c>
      <c r="M789" s="56" t="n">
        <v>180</v>
      </c>
      <c r="N789" s="56" t="s">
        <v>15620</v>
      </c>
      <c r="O789" s="56" t="s">
        <v>78</v>
      </c>
      <c r="P789" s="56" t="s">
        <v>563</v>
      </c>
      <c r="Q789" s="56" t="s">
        <v>10061</v>
      </c>
      <c r="R789" s="55" t="n">
        <f aca="false">IF(K789=0,0,ROUND((K789-L789)/K789*100,2))</f>
        <v>-52.58</v>
      </c>
      <c r="S789" s="55" t="n">
        <f aca="false">H789*K789</f>
        <v>1519.92</v>
      </c>
    </row>
    <row r="790" customFormat="false" ht="15" hidden="false" customHeight="true" outlineLevel="0" collapsed="false">
      <c r="A790" s="52" t="s">
        <v>4456</v>
      </c>
      <c r="B790" s="52" t="s">
        <v>16672</v>
      </c>
      <c r="C790" s="52" t="s">
        <v>16059</v>
      </c>
      <c r="D790" s="52" t="s">
        <v>15617</v>
      </c>
      <c r="E790" s="52" t="s">
        <v>69</v>
      </c>
      <c r="F790" s="52" t="s">
        <v>15644</v>
      </c>
      <c r="G790" s="52" t="s">
        <v>15619</v>
      </c>
      <c r="H790" s="52" t="n">
        <v>12</v>
      </c>
      <c r="I790" s="52" t="n">
        <v>2.046</v>
      </c>
      <c r="J790" s="52" t="n">
        <v>4.198</v>
      </c>
      <c r="K790" s="52" t="n">
        <v>532.41</v>
      </c>
      <c r="L790" s="52" t="n">
        <v>505.39</v>
      </c>
      <c r="M790" s="52" t="n">
        <v>180</v>
      </c>
      <c r="N790" s="52" t="s">
        <v>15548</v>
      </c>
      <c r="O790" s="52" t="s">
        <v>79</v>
      </c>
      <c r="P790" s="52" t="s">
        <v>5514</v>
      </c>
      <c r="Q790" s="52" t="s">
        <v>10066</v>
      </c>
      <c r="R790" s="55" t="n">
        <f aca="false">IF(K790=0,0,ROUND((K790-L790)/K790*100,2))</f>
        <v>5.08</v>
      </c>
      <c r="S790" s="55" t="n">
        <f aca="false">H790*K790</f>
        <v>6388.92</v>
      </c>
    </row>
    <row r="791" customFormat="false" ht="15" hidden="false" customHeight="true" outlineLevel="0" collapsed="false">
      <c r="A791" s="56" t="s">
        <v>344</v>
      </c>
      <c r="B791" s="56" t="s">
        <v>16673</v>
      </c>
      <c r="C791" s="56" t="s">
        <v>15677</v>
      </c>
      <c r="D791" s="56" t="s">
        <v>15660</v>
      </c>
      <c r="E791" s="56" t="s">
        <v>71</v>
      </c>
      <c r="F791" s="56" t="s">
        <v>15633</v>
      </c>
      <c r="G791" s="56" t="s">
        <v>15625</v>
      </c>
      <c r="H791" s="56" t="n">
        <v>48</v>
      </c>
      <c r="I791" s="56" t="n">
        <v>4.364</v>
      </c>
      <c r="J791" s="56" t="n">
        <v>1.377</v>
      </c>
      <c r="K791" s="56" t="n">
        <v>224.83</v>
      </c>
      <c r="L791" s="56" t="n">
        <v>341.82</v>
      </c>
      <c r="M791" s="56" t="n">
        <v>730</v>
      </c>
      <c r="N791" s="56" t="s">
        <v>15620</v>
      </c>
      <c r="O791" s="56" t="s">
        <v>79</v>
      </c>
      <c r="P791" s="56" t="s">
        <v>712</v>
      </c>
      <c r="Q791" s="56" t="s">
        <v>10061</v>
      </c>
      <c r="R791" s="55" t="n">
        <f aca="false">IF(K791=0,0,ROUND((K791-L791)/K791*100,2))</f>
        <v>-52.03</v>
      </c>
      <c r="S791" s="55" t="n">
        <f aca="false">H791*K791</f>
        <v>10791.84</v>
      </c>
    </row>
    <row r="792" customFormat="false" ht="15" hidden="false" customHeight="true" outlineLevel="0" collapsed="false">
      <c r="A792" s="52" t="s">
        <v>2476</v>
      </c>
      <c r="B792" s="52" t="s">
        <v>16674</v>
      </c>
      <c r="C792" s="52" t="s">
        <v>15859</v>
      </c>
      <c r="D792" s="52" t="s">
        <v>15657</v>
      </c>
      <c r="E792" s="52" t="s">
        <v>69</v>
      </c>
      <c r="F792" s="52" t="s">
        <v>15661</v>
      </c>
      <c r="G792" s="52" t="s">
        <v>15641</v>
      </c>
      <c r="H792" s="52" t="n">
        <v>6</v>
      </c>
      <c r="I792" s="52" t="n">
        <v>4.61</v>
      </c>
      <c r="J792" s="52" t="n">
        <v>2.157</v>
      </c>
      <c r="K792" s="52" t="n">
        <v>95.88</v>
      </c>
      <c r="L792" s="52" t="n">
        <v>85.1</v>
      </c>
      <c r="M792" s="52" t="n">
        <v>90</v>
      </c>
      <c r="N792" s="52" t="s">
        <v>15548</v>
      </c>
      <c r="O792" s="52" t="s">
        <v>80</v>
      </c>
      <c r="P792" s="52" t="s">
        <v>2903</v>
      </c>
      <c r="Q792" s="52" t="s">
        <v>10061</v>
      </c>
      <c r="R792" s="55" t="n">
        <f aca="false">IF(K792=0,0,ROUND((K792-L792)/K792*100,2))</f>
        <v>11.24</v>
      </c>
      <c r="S792" s="55" t="n">
        <f aca="false">H792*K792</f>
        <v>575.28</v>
      </c>
    </row>
    <row r="793" customFormat="false" ht="15" hidden="false" customHeight="true" outlineLevel="0" collapsed="false">
      <c r="A793" s="56" t="s">
        <v>12801</v>
      </c>
      <c r="B793" s="56" t="s">
        <v>16675</v>
      </c>
      <c r="C793" s="56" t="s">
        <v>15958</v>
      </c>
      <c r="D793" s="56" t="s">
        <v>15617</v>
      </c>
      <c r="E793" s="56" t="s">
        <v>69</v>
      </c>
      <c r="F793" s="56" t="s">
        <v>15712</v>
      </c>
      <c r="G793" s="56" t="s">
        <v>15625</v>
      </c>
      <c r="H793" s="56" t="n">
        <v>48</v>
      </c>
      <c r="I793" s="56" t="n">
        <v>0.895</v>
      </c>
      <c r="J793" s="56" t="n">
        <v>4.026</v>
      </c>
      <c r="K793" s="56" t="n">
        <v>496.96</v>
      </c>
      <c r="L793" s="56" t="n">
        <v>451.91</v>
      </c>
      <c r="M793" s="56" t="n">
        <v>730</v>
      </c>
      <c r="N793" s="56" t="s">
        <v>15637</v>
      </c>
      <c r="O793" s="56" t="s">
        <v>78</v>
      </c>
      <c r="P793" s="56" t="s">
        <v>2563</v>
      </c>
      <c r="Q793" s="56" t="s">
        <v>10061</v>
      </c>
      <c r="R793" s="55" t="n">
        <f aca="false">IF(K793=0,0,ROUND((K793-L793)/K793*100,2))</f>
        <v>9.07</v>
      </c>
      <c r="S793" s="55" t="n">
        <f aca="false">H793*K793</f>
        <v>23854.08</v>
      </c>
    </row>
    <row r="794" customFormat="false" ht="15" hidden="false" customHeight="true" outlineLevel="0" collapsed="false">
      <c r="A794" s="52" t="s">
        <v>2438</v>
      </c>
      <c r="B794" s="52" t="s">
        <v>16676</v>
      </c>
      <c r="C794" s="52" t="s">
        <v>15803</v>
      </c>
      <c r="D794" s="52" t="s">
        <v>15675</v>
      </c>
      <c r="E794" s="52" t="s">
        <v>67</v>
      </c>
      <c r="F794" s="52" t="s">
        <v>15629</v>
      </c>
      <c r="G794" s="52" t="s">
        <v>15614</v>
      </c>
      <c r="H794" s="52" t="n">
        <v>24</v>
      </c>
      <c r="I794" s="52" t="n">
        <v>3.095</v>
      </c>
      <c r="J794" s="52" t="n">
        <v>1.89</v>
      </c>
      <c r="K794" s="52" t="n">
        <v>656.57</v>
      </c>
      <c r="L794" s="52" t="n">
        <v>93.5</v>
      </c>
      <c r="M794" s="52" t="n">
        <v>180</v>
      </c>
      <c r="N794" s="52" t="s">
        <v>15620</v>
      </c>
      <c r="O794" s="52" t="s">
        <v>80</v>
      </c>
      <c r="P794" s="52" t="s">
        <v>3140</v>
      </c>
      <c r="Q794" s="52" t="s">
        <v>10061</v>
      </c>
      <c r="R794" s="55" t="n">
        <f aca="false">IF(K794=0,0,ROUND((K794-L794)/K794*100,2))</f>
        <v>85.76</v>
      </c>
      <c r="S794" s="55" t="n">
        <f aca="false">H794*K794</f>
        <v>15757.68</v>
      </c>
    </row>
    <row r="795" customFormat="false" ht="15" hidden="false" customHeight="true" outlineLevel="0" collapsed="false">
      <c r="A795" s="56" t="s">
        <v>1062</v>
      </c>
      <c r="B795" s="56" t="s">
        <v>16677</v>
      </c>
      <c r="C795" s="56" t="s">
        <v>16247</v>
      </c>
      <c r="D795" s="56" t="s">
        <v>15632</v>
      </c>
      <c r="E795" s="56" t="s">
        <v>69</v>
      </c>
      <c r="F795" s="56" t="s">
        <v>15661</v>
      </c>
      <c r="G795" s="56" t="s">
        <v>15614</v>
      </c>
      <c r="H795" s="56" t="n">
        <v>12</v>
      </c>
      <c r="I795" s="56" t="n">
        <v>0.863</v>
      </c>
      <c r="J795" s="56" t="n">
        <v>3.59</v>
      </c>
      <c r="K795" s="56" t="n">
        <v>483.92</v>
      </c>
      <c r="L795" s="56" t="n">
        <v>197.44</v>
      </c>
      <c r="M795" s="56" t="n">
        <v>180</v>
      </c>
      <c r="N795" s="56" t="s">
        <v>15548</v>
      </c>
      <c r="O795" s="56" t="s">
        <v>79</v>
      </c>
      <c r="P795" s="56" t="s">
        <v>1388</v>
      </c>
      <c r="Q795" s="56" t="s">
        <v>10061</v>
      </c>
      <c r="R795" s="55" t="n">
        <f aca="false">IF(K795=0,0,ROUND((K795-L795)/K795*100,2))</f>
        <v>59.2</v>
      </c>
      <c r="S795" s="55" t="n">
        <f aca="false">H795*K795</f>
        <v>5807.04</v>
      </c>
    </row>
    <row r="796" customFormat="false" ht="15" hidden="false" customHeight="true" outlineLevel="0" collapsed="false">
      <c r="A796" s="52" t="s">
        <v>1431</v>
      </c>
      <c r="B796" s="52" t="s">
        <v>16678</v>
      </c>
      <c r="C796" s="52" t="s">
        <v>15659</v>
      </c>
      <c r="D796" s="52" t="s">
        <v>15660</v>
      </c>
      <c r="E796" s="52" t="s">
        <v>73</v>
      </c>
      <c r="F796" s="52" t="s">
        <v>15825</v>
      </c>
      <c r="G796" s="52" t="s">
        <v>15625</v>
      </c>
      <c r="H796" s="52" t="n">
        <v>48</v>
      </c>
      <c r="I796" s="52" t="n">
        <v>1.689</v>
      </c>
      <c r="J796" s="52" t="n">
        <v>0.352</v>
      </c>
      <c r="K796" s="52" t="n">
        <v>478.85</v>
      </c>
      <c r="L796" s="52" t="n">
        <v>102.31</v>
      </c>
      <c r="M796" s="52" t="n">
        <v>365</v>
      </c>
      <c r="N796" s="52" t="s">
        <v>15620</v>
      </c>
      <c r="O796" s="52" t="s">
        <v>80</v>
      </c>
      <c r="P796" s="52" t="s">
        <v>2547</v>
      </c>
      <c r="Q796" s="52" t="s">
        <v>10061</v>
      </c>
      <c r="R796" s="55" t="n">
        <f aca="false">IF(K796=0,0,ROUND((K796-L796)/K796*100,2))</f>
        <v>78.63</v>
      </c>
      <c r="S796" s="55" t="n">
        <f aca="false">H796*K796</f>
        <v>22984.8</v>
      </c>
    </row>
    <row r="797" customFormat="false" ht="15" hidden="false" customHeight="true" outlineLevel="0" collapsed="false">
      <c r="A797" s="56" t="s">
        <v>3399</v>
      </c>
      <c r="B797" s="56" t="s">
        <v>16679</v>
      </c>
      <c r="C797" s="56" t="s">
        <v>15791</v>
      </c>
      <c r="D797" s="56" t="s">
        <v>15664</v>
      </c>
      <c r="E797" s="56" t="s">
        <v>73</v>
      </c>
      <c r="F797" s="56" t="s">
        <v>15734</v>
      </c>
      <c r="G797" s="56" t="s">
        <v>15614</v>
      </c>
      <c r="H797" s="56" t="n">
        <v>24</v>
      </c>
      <c r="I797" s="56" t="n">
        <v>1.868</v>
      </c>
      <c r="J797" s="56" t="n">
        <v>3.847</v>
      </c>
      <c r="K797" s="56" t="n">
        <v>934.69</v>
      </c>
      <c r="L797" s="56" t="n">
        <v>341.06</v>
      </c>
      <c r="M797" s="56" t="n">
        <v>180</v>
      </c>
      <c r="N797" s="56" t="s">
        <v>15548</v>
      </c>
      <c r="O797" s="56" t="s">
        <v>80</v>
      </c>
      <c r="P797" s="56" t="s">
        <v>4951</v>
      </c>
      <c r="Q797" s="56" t="s">
        <v>10061</v>
      </c>
      <c r="R797" s="55" t="n">
        <f aca="false">IF(K797=0,0,ROUND((K797-L797)/K797*100,2))</f>
        <v>63.51</v>
      </c>
      <c r="S797" s="55" t="n">
        <f aca="false">H797*K797</f>
        <v>22432.56</v>
      </c>
    </row>
    <row r="798" customFormat="false" ht="15" hidden="false" customHeight="true" outlineLevel="0" collapsed="false">
      <c r="A798" s="52" t="s">
        <v>3682</v>
      </c>
      <c r="B798" s="52" t="s">
        <v>16680</v>
      </c>
      <c r="C798" s="52" t="s">
        <v>15965</v>
      </c>
      <c r="D798" s="52" t="s">
        <v>15617</v>
      </c>
      <c r="E798" s="52" t="s">
        <v>67</v>
      </c>
      <c r="F798" s="52" t="s">
        <v>15629</v>
      </c>
      <c r="G798" s="52" t="s">
        <v>15614</v>
      </c>
      <c r="H798" s="52" t="n">
        <v>6</v>
      </c>
      <c r="I798" s="52" t="n">
        <v>0.677</v>
      </c>
      <c r="J798" s="52" t="n">
        <v>2.635</v>
      </c>
      <c r="K798" s="52" t="n">
        <v>651.29</v>
      </c>
      <c r="L798" s="52" t="n">
        <v>235.94</v>
      </c>
      <c r="M798" s="52" t="n">
        <v>365</v>
      </c>
      <c r="N798" s="52" t="s">
        <v>15620</v>
      </c>
      <c r="O798" s="52" t="s">
        <v>80</v>
      </c>
      <c r="P798" s="52" t="s">
        <v>2790</v>
      </c>
      <c r="Q798" s="52" t="s">
        <v>10061</v>
      </c>
      <c r="R798" s="55" t="n">
        <f aca="false">IF(K798=0,0,ROUND((K798-L798)/K798*100,2))</f>
        <v>63.77</v>
      </c>
      <c r="S798" s="55" t="n">
        <f aca="false">H798*K798</f>
        <v>3907.74</v>
      </c>
    </row>
    <row r="799" customFormat="false" ht="15" hidden="false" customHeight="true" outlineLevel="0" collapsed="false">
      <c r="A799" s="56" t="s">
        <v>2103</v>
      </c>
      <c r="B799" s="56" t="s">
        <v>16681</v>
      </c>
      <c r="C799" s="56" t="s">
        <v>16012</v>
      </c>
      <c r="D799" s="56" t="s">
        <v>15623</v>
      </c>
      <c r="E799" s="56" t="s">
        <v>72</v>
      </c>
      <c r="F799" s="56" t="s">
        <v>15613</v>
      </c>
      <c r="G799" s="56" t="s">
        <v>15619</v>
      </c>
      <c r="H799" s="56" t="n">
        <v>12</v>
      </c>
      <c r="I799" s="56" t="n">
        <v>0.759</v>
      </c>
      <c r="J799" s="56" t="n">
        <v>2.404</v>
      </c>
      <c r="K799" s="56" t="n">
        <v>20.24</v>
      </c>
      <c r="L799" s="56" t="n">
        <v>55.89</v>
      </c>
      <c r="M799" s="56" t="n">
        <v>90</v>
      </c>
      <c r="N799" s="56" t="s">
        <v>15548</v>
      </c>
      <c r="O799" s="56" t="s">
        <v>80</v>
      </c>
      <c r="P799" s="56" t="s">
        <v>924</v>
      </c>
      <c r="Q799" s="56" t="s">
        <v>10066</v>
      </c>
      <c r="R799" s="55" t="n">
        <f aca="false">IF(K799=0,0,ROUND((K799-L799)/K799*100,2))</f>
        <v>-176.14</v>
      </c>
      <c r="S799" s="55" t="n">
        <f aca="false">H799*K799</f>
        <v>242.88</v>
      </c>
    </row>
    <row r="800" customFormat="false" ht="15" hidden="false" customHeight="true" outlineLevel="0" collapsed="false">
      <c r="A800" s="52" t="s">
        <v>7568</v>
      </c>
      <c r="B800" s="52" t="s">
        <v>16682</v>
      </c>
      <c r="C800" s="52" t="s">
        <v>15926</v>
      </c>
      <c r="D800" s="52" t="s">
        <v>15632</v>
      </c>
      <c r="E800" s="52" t="s">
        <v>71</v>
      </c>
      <c r="F800" s="52" t="s">
        <v>15651</v>
      </c>
      <c r="G800" s="52" t="s">
        <v>15625</v>
      </c>
      <c r="H800" s="52" t="n">
        <v>48</v>
      </c>
      <c r="I800" s="52" t="n">
        <v>1.918</v>
      </c>
      <c r="J800" s="52" t="n">
        <v>1.958</v>
      </c>
      <c r="K800" s="52" t="n">
        <v>484.51</v>
      </c>
      <c r="L800" s="52" t="n">
        <v>193.94</v>
      </c>
      <c r="M800" s="52" t="n">
        <v>365</v>
      </c>
      <c r="N800" s="52" t="s">
        <v>15620</v>
      </c>
      <c r="O800" s="52" t="s">
        <v>78</v>
      </c>
      <c r="P800" s="52" t="s">
        <v>3150</v>
      </c>
      <c r="Q800" s="52" t="s">
        <v>10061</v>
      </c>
      <c r="R800" s="55" t="n">
        <f aca="false">IF(K800=0,0,ROUND((K800-L800)/K800*100,2))</f>
        <v>59.97</v>
      </c>
      <c r="S800" s="55" t="n">
        <f aca="false">H800*K800</f>
        <v>23256.48</v>
      </c>
    </row>
    <row r="801" customFormat="false" ht="15" hidden="false" customHeight="true" outlineLevel="0" collapsed="false">
      <c r="A801" s="56" t="s">
        <v>3332</v>
      </c>
      <c r="B801" s="56" t="s">
        <v>16683</v>
      </c>
      <c r="C801" s="56" t="s">
        <v>15947</v>
      </c>
      <c r="D801" s="56" t="s">
        <v>15660</v>
      </c>
      <c r="E801" s="56" t="s">
        <v>65</v>
      </c>
      <c r="F801" s="56" t="s">
        <v>15761</v>
      </c>
      <c r="G801" s="56" t="s">
        <v>15641</v>
      </c>
      <c r="H801" s="56" t="n">
        <v>24</v>
      </c>
      <c r="I801" s="56" t="n">
        <v>3.443</v>
      </c>
      <c r="J801" s="56" t="n">
        <v>2.812</v>
      </c>
      <c r="K801" s="56" t="n">
        <v>446.27</v>
      </c>
      <c r="L801" s="56" t="n">
        <v>215.43</v>
      </c>
      <c r="M801" s="56" t="n">
        <v>90</v>
      </c>
      <c r="N801" s="56" t="s">
        <v>15637</v>
      </c>
      <c r="O801" s="56" t="s">
        <v>79</v>
      </c>
      <c r="P801" s="56" t="s">
        <v>4929</v>
      </c>
      <c r="Q801" s="56" t="s">
        <v>10066</v>
      </c>
      <c r="R801" s="55" t="n">
        <f aca="false">IF(K801=0,0,ROUND((K801-L801)/K801*100,2))</f>
        <v>51.73</v>
      </c>
      <c r="S801" s="55" t="n">
        <f aca="false">H801*K801</f>
        <v>10710.48</v>
      </c>
    </row>
    <row r="802" customFormat="false" ht="15" hidden="false" customHeight="true" outlineLevel="0" collapsed="false">
      <c r="A802" s="52" t="s">
        <v>2484</v>
      </c>
      <c r="B802" s="52" t="s">
        <v>16684</v>
      </c>
      <c r="C802" s="52" t="s">
        <v>16525</v>
      </c>
      <c r="D802" s="52" t="s">
        <v>15617</v>
      </c>
      <c r="E802" s="52" t="s">
        <v>73</v>
      </c>
      <c r="F802" s="52" t="s">
        <v>15624</v>
      </c>
      <c r="G802" s="52" t="s">
        <v>15614</v>
      </c>
      <c r="H802" s="52" t="n">
        <v>6</v>
      </c>
      <c r="I802" s="52" t="n">
        <v>1.019</v>
      </c>
      <c r="J802" s="52" t="n">
        <v>1.837</v>
      </c>
      <c r="K802" s="52" t="n">
        <v>210.8</v>
      </c>
      <c r="L802" s="52" t="n">
        <v>355.85</v>
      </c>
      <c r="M802" s="52" t="n">
        <v>365</v>
      </c>
      <c r="N802" s="52" t="s">
        <v>15548</v>
      </c>
      <c r="O802" s="52" t="s">
        <v>79</v>
      </c>
      <c r="P802" s="52" t="s">
        <v>2763</v>
      </c>
      <c r="Q802" s="52" t="s">
        <v>10061</v>
      </c>
      <c r="R802" s="55" t="n">
        <f aca="false">IF(K802=0,0,ROUND((K802-L802)/K802*100,2))</f>
        <v>-68.81</v>
      </c>
      <c r="S802" s="55" t="n">
        <f aca="false">H802*K802</f>
        <v>1264.8</v>
      </c>
    </row>
    <row r="803" customFormat="false" ht="15" hidden="false" customHeight="true" outlineLevel="0" collapsed="false">
      <c r="A803" s="56" t="s">
        <v>7212</v>
      </c>
      <c r="B803" s="56" t="s">
        <v>16685</v>
      </c>
      <c r="C803" s="56" t="s">
        <v>16033</v>
      </c>
      <c r="D803" s="56" t="s">
        <v>15640</v>
      </c>
      <c r="E803" s="56" t="s">
        <v>67</v>
      </c>
      <c r="F803" s="56" t="s">
        <v>15629</v>
      </c>
      <c r="G803" s="56" t="s">
        <v>15614</v>
      </c>
      <c r="H803" s="56" t="n">
        <v>48</v>
      </c>
      <c r="I803" s="56" t="n">
        <v>2.022</v>
      </c>
      <c r="J803" s="56" t="n">
        <v>4.979</v>
      </c>
      <c r="K803" s="56" t="n">
        <v>709.47</v>
      </c>
      <c r="L803" s="56" t="n">
        <v>171.76</v>
      </c>
      <c r="M803" s="56" t="n">
        <v>90</v>
      </c>
      <c r="N803" s="56" t="s">
        <v>15620</v>
      </c>
      <c r="O803" s="56" t="s">
        <v>78</v>
      </c>
      <c r="P803" s="56" t="s">
        <v>2703</v>
      </c>
      <c r="Q803" s="56" t="s">
        <v>10066</v>
      </c>
      <c r="R803" s="55" t="n">
        <f aca="false">IF(K803=0,0,ROUND((K803-L803)/K803*100,2))</f>
        <v>75.79</v>
      </c>
      <c r="S803" s="55" t="n">
        <f aca="false">H803*K803</f>
        <v>34054.56</v>
      </c>
    </row>
    <row r="804" customFormat="false" ht="15" hidden="false" customHeight="true" outlineLevel="0" collapsed="false">
      <c r="A804" s="52" t="s">
        <v>7072</v>
      </c>
      <c r="B804" s="52" t="s">
        <v>16686</v>
      </c>
      <c r="C804" s="52" t="s">
        <v>16371</v>
      </c>
      <c r="D804" s="52" t="s">
        <v>15632</v>
      </c>
      <c r="E804" s="52" t="s">
        <v>65</v>
      </c>
      <c r="F804" s="52" t="s">
        <v>15654</v>
      </c>
      <c r="G804" s="52" t="s">
        <v>15625</v>
      </c>
      <c r="H804" s="52" t="n">
        <v>24</v>
      </c>
      <c r="I804" s="52" t="n">
        <v>0.193</v>
      </c>
      <c r="J804" s="52" t="n">
        <v>4.477</v>
      </c>
      <c r="K804" s="52" t="n">
        <v>169.97</v>
      </c>
      <c r="L804" s="52" t="n">
        <v>444.36</v>
      </c>
      <c r="M804" s="52" t="n">
        <v>180</v>
      </c>
      <c r="N804" s="52" t="s">
        <v>15548</v>
      </c>
      <c r="O804" s="52" t="s">
        <v>79</v>
      </c>
      <c r="P804" s="52" t="s">
        <v>1469</v>
      </c>
      <c r="Q804" s="52" t="s">
        <v>10061</v>
      </c>
      <c r="R804" s="55" t="n">
        <f aca="false">IF(K804=0,0,ROUND((K804-L804)/K804*100,2))</f>
        <v>-161.43</v>
      </c>
      <c r="S804" s="55" t="n">
        <f aca="false">H804*K804</f>
        <v>4079.28</v>
      </c>
    </row>
    <row r="805" customFormat="false" ht="15" hidden="false" customHeight="true" outlineLevel="0" collapsed="false">
      <c r="A805" s="56" t="s">
        <v>2423</v>
      </c>
      <c r="B805" s="56" t="s">
        <v>16687</v>
      </c>
      <c r="C805" s="56" t="s">
        <v>15732</v>
      </c>
      <c r="D805" s="56" t="s">
        <v>15632</v>
      </c>
      <c r="E805" s="56" t="s">
        <v>72</v>
      </c>
      <c r="F805" s="56" t="s">
        <v>15618</v>
      </c>
      <c r="G805" s="56" t="s">
        <v>15625</v>
      </c>
      <c r="H805" s="56" t="n">
        <v>24</v>
      </c>
      <c r="I805" s="56" t="n">
        <v>4.918</v>
      </c>
      <c r="J805" s="56" t="n">
        <v>1.011</v>
      </c>
      <c r="K805" s="56" t="n">
        <v>621.11</v>
      </c>
      <c r="L805" s="56" t="n">
        <v>19.84</v>
      </c>
      <c r="M805" s="56" t="n">
        <v>365</v>
      </c>
      <c r="N805" s="56" t="s">
        <v>15620</v>
      </c>
      <c r="O805" s="56" t="s">
        <v>78</v>
      </c>
      <c r="P805" s="56" t="s">
        <v>3967</v>
      </c>
      <c r="Q805" s="56" t="s">
        <v>10061</v>
      </c>
      <c r="R805" s="55" t="n">
        <f aca="false">IF(K805=0,0,ROUND((K805-L805)/K805*100,2))</f>
        <v>96.81</v>
      </c>
      <c r="S805" s="55" t="n">
        <f aca="false">H805*K805</f>
        <v>14906.64</v>
      </c>
    </row>
    <row r="806" customFormat="false" ht="15" hidden="false" customHeight="true" outlineLevel="0" collapsed="false">
      <c r="A806" s="52" t="s">
        <v>721</v>
      </c>
      <c r="B806" s="52" t="s">
        <v>16688</v>
      </c>
      <c r="C806" s="52" t="s">
        <v>15698</v>
      </c>
      <c r="D806" s="52" t="s">
        <v>15675</v>
      </c>
      <c r="E806" s="52" t="s">
        <v>63</v>
      </c>
      <c r="F806" s="52" t="s">
        <v>15683</v>
      </c>
      <c r="G806" s="52" t="s">
        <v>15625</v>
      </c>
      <c r="H806" s="52" t="n">
        <v>12</v>
      </c>
      <c r="I806" s="52" t="n">
        <v>4.134</v>
      </c>
      <c r="J806" s="52" t="n">
        <v>2.533</v>
      </c>
      <c r="K806" s="52" t="n">
        <v>733.65</v>
      </c>
      <c r="L806" s="52" t="n">
        <v>59.54</v>
      </c>
      <c r="M806" s="52" t="n">
        <v>730</v>
      </c>
      <c r="N806" s="52" t="s">
        <v>15548</v>
      </c>
      <c r="O806" s="52" t="s">
        <v>79</v>
      </c>
      <c r="P806" s="52" t="s">
        <v>1562</v>
      </c>
      <c r="Q806" s="52" t="s">
        <v>10066</v>
      </c>
      <c r="R806" s="55" t="n">
        <f aca="false">IF(K806=0,0,ROUND((K806-L806)/K806*100,2))</f>
        <v>91.88</v>
      </c>
      <c r="S806" s="55" t="n">
        <f aca="false">H806*K806</f>
        <v>8803.8</v>
      </c>
    </row>
    <row r="807" customFormat="false" ht="15" hidden="false" customHeight="true" outlineLevel="0" collapsed="false">
      <c r="A807" s="56" t="s">
        <v>3591</v>
      </c>
      <c r="B807" s="56" t="s">
        <v>16689</v>
      </c>
      <c r="C807" s="56" t="s">
        <v>16253</v>
      </c>
      <c r="D807" s="56" t="s">
        <v>15623</v>
      </c>
      <c r="E807" s="56" t="s">
        <v>72</v>
      </c>
      <c r="F807" s="56" t="s">
        <v>15618</v>
      </c>
      <c r="G807" s="56" t="s">
        <v>15614</v>
      </c>
      <c r="H807" s="56" t="n">
        <v>24</v>
      </c>
      <c r="I807" s="56" t="n">
        <v>0.633</v>
      </c>
      <c r="J807" s="56" t="n">
        <v>2.358</v>
      </c>
      <c r="K807" s="56" t="n">
        <v>838.55</v>
      </c>
      <c r="L807" s="56" t="n">
        <v>60.8</v>
      </c>
      <c r="M807" s="56" t="n">
        <v>730</v>
      </c>
      <c r="N807" s="56" t="s">
        <v>15548</v>
      </c>
      <c r="O807" s="56" t="s">
        <v>78</v>
      </c>
      <c r="P807" s="56" t="s">
        <v>1992</v>
      </c>
      <c r="Q807" s="56" t="s">
        <v>10061</v>
      </c>
      <c r="R807" s="55" t="n">
        <f aca="false">IF(K807=0,0,ROUND((K807-L807)/K807*100,2))</f>
        <v>92.75</v>
      </c>
      <c r="S807" s="55" t="n">
        <f aca="false">H807*K807</f>
        <v>20125.2</v>
      </c>
    </row>
    <row r="808" customFormat="false" ht="15" hidden="false" customHeight="true" outlineLevel="0" collapsed="false">
      <c r="A808" s="52" t="s">
        <v>1333</v>
      </c>
      <c r="B808" s="52" t="s">
        <v>16690</v>
      </c>
      <c r="C808" s="52" t="s">
        <v>16207</v>
      </c>
      <c r="D808" s="52" t="s">
        <v>15612</v>
      </c>
      <c r="E808" s="52" t="s">
        <v>65</v>
      </c>
      <c r="F808" s="52" t="s">
        <v>15654</v>
      </c>
      <c r="G808" s="52" t="s">
        <v>15625</v>
      </c>
      <c r="H808" s="52" t="n">
        <v>6</v>
      </c>
      <c r="I808" s="52" t="n">
        <v>1.127</v>
      </c>
      <c r="J808" s="52" t="n">
        <v>1.904</v>
      </c>
      <c r="K808" s="52" t="n">
        <v>99.57</v>
      </c>
      <c r="L808" s="52" t="n">
        <v>437.32</v>
      </c>
      <c r="M808" s="52" t="n">
        <v>180</v>
      </c>
      <c r="N808" s="52" t="s">
        <v>15637</v>
      </c>
      <c r="O808" s="52" t="s">
        <v>80</v>
      </c>
      <c r="P808" s="52" t="s">
        <v>1925</v>
      </c>
      <c r="Q808" s="52" t="s">
        <v>10061</v>
      </c>
      <c r="R808" s="55" t="n">
        <f aca="false">IF(K808=0,0,ROUND((K808-L808)/K808*100,2))</f>
        <v>-339.21</v>
      </c>
      <c r="S808" s="55" t="n">
        <f aca="false">H808*K808</f>
        <v>597.42</v>
      </c>
    </row>
    <row r="809" customFormat="false" ht="15" hidden="false" customHeight="true" outlineLevel="0" collapsed="false">
      <c r="A809" s="56" t="s">
        <v>2561</v>
      </c>
      <c r="B809" s="56" t="s">
        <v>16691</v>
      </c>
      <c r="C809" s="56" t="s">
        <v>15907</v>
      </c>
      <c r="D809" s="56" t="s">
        <v>15660</v>
      </c>
      <c r="E809" s="56" t="s">
        <v>72</v>
      </c>
      <c r="F809" s="56" t="s">
        <v>15613</v>
      </c>
      <c r="G809" s="56" t="s">
        <v>15614</v>
      </c>
      <c r="H809" s="56" t="n">
        <v>24</v>
      </c>
      <c r="I809" s="56" t="n">
        <v>0.745</v>
      </c>
      <c r="J809" s="56" t="n">
        <v>1.612</v>
      </c>
      <c r="K809" s="56" t="n">
        <v>241.22</v>
      </c>
      <c r="L809" s="56" t="n">
        <v>121.06</v>
      </c>
      <c r="M809" s="56" t="n">
        <v>180</v>
      </c>
      <c r="N809" s="56" t="s">
        <v>15548</v>
      </c>
      <c r="O809" s="56" t="s">
        <v>79</v>
      </c>
      <c r="P809" s="56" t="s">
        <v>1160</v>
      </c>
      <c r="Q809" s="56" t="s">
        <v>10066</v>
      </c>
      <c r="R809" s="55" t="n">
        <f aca="false">IF(K809=0,0,ROUND((K809-L809)/K809*100,2))</f>
        <v>49.81</v>
      </c>
      <c r="S809" s="55" t="n">
        <f aca="false">H809*K809</f>
        <v>5789.28</v>
      </c>
    </row>
    <row r="810" customFormat="false" ht="15" hidden="false" customHeight="true" outlineLevel="0" collapsed="false">
      <c r="A810" s="52" t="s">
        <v>1155</v>
      </c>
      <c r="B810" s="52" t="s">
        <v>16692</v>
      </c>
      <c r="C810" s="52" t="s">
        <v>15736</v>
      </c>
      <c r="D810" s="52" t="s">
        <v>15660</v>
      </c>
      <c r="E810" s="52" t="s">
        <v>70</v>
      </c>
      <c r="F810" s="52" t="s">
        <v>15648</v>
      </c>
      <c r="G810" s="52" t="s">
        <v>15614</v>
      </c>
      <c r="H810" s="52" t="n">
        <v>24</v>
      </c>
      <c r="I810" s="52" t="n">
        <v>1.777</v>
      </c>
      <c r="J810" s="52" t="n">
        <v>3.227</v>
      </c>
      <c r="K810" s="52" t="n">
        <v>460.23</v>
      </c>
      <c r="L810" s="52" t="n">
        <v>382.31</v>
      </c>
      <c r="M810" s="52" t="n">
        <v>180</v>
      </c>
      <c r="N810" s="52" t="s">
        <v>15548</v>
      </c>
      <c r="O810" s="52" t="s">
        <v>80</v>
      </c>
      <c r="P810" s="52" t="s">
        <v>4216</v>
      </c>
      <c r="Q810" s="52" t="s">
        <v>10061</v>
      </c>
      <c r="R810" s="55" t="n">
        <f aca="false">IF(K810=0,0,ROUND((K810-L810)/K810*100,2))</f>
        <v>16.93</v>
      </c>
      <c r="S810" s="55" t="n">
        <f aca="false">H810*K810</f>
        <v>11045.52</v>
      </c>
    </row>
    <row r="811" customFormat="false" ht="15" hidden="false" customHeight="true" outlineLevel="0" collapsed="false">
      <c r="A811" s="56" t="s">
        <v>9767</v>
      </c>
      <c r="B811" s="56" t="s">
        <v>16693</v>
      </c>
      <c r="C811" s="56" t="s">
        <v>16074</v>
      </c>
      <c r="D811" s="56" t="s">
        <v>15628</v>
      </c>
      <c r="E811" s="56" t="s">
        <v>73</v>
      </c>
      <c r="F811" s="56" t="s">
        <v>15734</v>
      </c>
      <c r="G811" s="56" t="s">
        <v>15641</v>
      </c>
      <c r="H811" s="56" t="n">
        <v>24</v>
      </c>
      <c r="I811" s="56" t="n">
        <v>1.077</v>
      </c>
      <c r="J811" s="56" t="n">
        <v>3.513</v>
      </c>
      <c r="K811" s="56" t="n">
        <v>513.19</v>
      </c>
      <c r="L811" s="56" t="n">
        <v>499.62</v>
      </c>
      <c r="M811" s="56" t="n">
        <v>365</v>
      </c>
      <c r="N811" s="56" t="s">
        <v>15548</v>
      </c>
      <c r="O811" s="56" t="s">
        <v>80</v>
      </c>
      <c r="P811" s="56" t="s">
        <v>1650</v>
      </c>
      <c r="Q811" s="56" t="s">
        <v>10061</v>
      </c>
      <c r="R811" s="55" t="n">
        <f aca="false">IF(K811=0,0,ROUND((K811-L811)/K811*100,2))</f>
        <v>2.64</v>
      </c>
      <c r="S811" s="55" t="n">
        <f aca="false">H811*K811</f>
        <v>12316.56</v>
      </c>
    </row>
    <row r="812" customFormat="false" ht="15" hidden="false" customHeight="true" outlineLevel="0" collapsed="false">
      <c r="A812" s="52" t="s">
        <v>12870</v>
      </c>
      <c r="B812" s="52" t="s">
        <v>16694</v>
      </c>
      <c r="C812" s="52" t="s">
        <v>15738</v>
      </c>
      <c r="D812" s="52" t="s">
        <v>15617</v>
      </c>
      <c r="E812" s="52" t="s">
        <v>69</v>
      </c>
      <c r="F812" s="52" t="s">
        <v>15644</v>
      </c>
      <c r="G812" s="52" t="s">
        <v>15625</v>
      </c>
      <c r="H812" s="52" t="n">
        <v>12</v>
      </c>
      <c r="I812" s="52" t="n">
        <v>2.402</v>
      </c>
      <c r="J812" s="52" t="n">
        <v>2.363</v>
      </c>
      <c r="K812" s="52" t="n">
        <v>336.21</v>
      </c>
      <c r="L812" s="52" t="n">
        <v>342.62</v>
      </c>
      <c r="M812" s="52" t="n">
        <v>90</v>
      </c>
      <c r="N812" s="52" t="s">
        <v>15637</v>
      </c>
      <c r="O812" s="52" t="s">
        <v>80</v>
      </c>
      <c r="P812" s="52" t="s">
        <v>4096</v>
      </c>
      <c r="Q812" s="52" t="s">
        <v>10061</v>
      </c>
      <c r="R812" s="55" t="n">
        <f aca="false">IF(K812=0,0,ROUND((K812-L812)/K812*100,2))</f>
        <v>-1.91</v>
      </c>
      <c r="S812" s="55" t="n">
        <f aca="false">H812*K812</f>
        <v>4034.52</v>
      </c>
    </row>
    <row r="813" customFormat="false" ht="15" hidden="false" customHeight="true" outlineLevel="0" collapsed="false">
      <c r="A813" s="56" t="s">
        <v>4334</v>
      </c>
      <c r="B813" s="56" t="s">
        <v>16695</v>
      </c>
      <c r="C813" s="56" t="s">
        <v>16061</v>
      </c>
      <c r="D813" s="56" t="s">
        <v>15664</v>
      </c>
      <c r="E813" s="56" t="s">
        <v>65</v>
      </c>
      <c r="F813" s="56" t="s">
        <v>15761</v>
      </c>
      <c r="G813" s="56" t="s">
        <v>15641</v>
      </c>
      <c r="H813" s="56" t="n">
        <v>24</v>
      </c>
      <c r="I813" s="56" t="n">
        <v>3.257</v>
      </c>
      <c r="J813" s="56" t="n">
        <v>0.546</v>
      </c>
      <c r="K813" s="56" t="n">
        <v>913.97</v>
      </c>
      <c r="L813" s="56" t="n">
        <v>190.7</v>
      </c>
      <c r="M813" s="56" t="n">
        <v>730</v>
      </c>
      <c r="N813" s="56" t="s">
        <v>15620</v>
      </c>
      <c r="O813" s="56" t="s">
        <v>78</v>
      </c>
      <c r="P813" s="56" t="s">
        <v>2692</v>
      </c>
      <c r="Q813" s="56" t="s">
        <v>10066</v>
      </c>
      <c r="R813" s="55" t="n">
        <f aca="false">IF(K813=0,0,ROUND((K813-L813)/K813*100,2))</f>
        <v>79.13</v>
      </c>
      <c r="S813" s="55" t="n">
        <f aca="false">H813*K813</f>
        <v>21935.28</v>
      </c>
    </row>
    <row r="814" customFormat="false" ht="15" hidden="false" customHeight="true" outlineLevel="0" collapsed="false">
      <c r="A814" s="52" t="s">
        <v>3711</v>
      </c>
      <c r="B814" s="52" t="s">
        <v>16696</v>
      </c>
      <c r="C814" s="52" t="s">
        <v>15916</v>
      </c>
      <c r="D814" s="52" t="s">
        <v>15640</v>
      </c>
      <c r="E814" s="52" t="s">
        <v>69</v>
      </c>
      <c r="F814" s="52" t="s">
        <v>15661</v>
      </c>
      <c r="G814" s="52" t="s">
        <v>15641</v>
      </c>
      <c r="H814" s="52" t="n">
        <v>48</v>
      </c>
      <c r="I814" s="52" t="n">
        <v>2.394</v>
      </c>
      <c r="J814" s="52" t="n">
        <v>1.256</v>
      </c>
      <c r="K814" s="52" t="n">
        <v>728.18</v>
      </c>
      <c r="L814" s="52" t="n">
        <v>364.56</v>
      </c>
      <c r="M814" s="52" t="n">
        <v>730</v>
      </c>
      <c r="N814" s="52" t="s">
        <v>15620</v>
      </c>
      <c r="O814" s="52" t="s">
        <v>79</v>
      </c>
      <c r="P814" s="52" t="s">
        <v>2389</v>
      </c>
      <c r="Q814" s="52" t="s">
        <v>10061</v>
      </c>
      <c r="R814" s="55" t="n">
        <f aca="false">IF(K814=0,0,ROUND((K814-L814)/K814*100,2))</f>
        <v>49.94</v>
      </c>
      <c r="S814" s="55" t="n">
        <f aca="false">H814*K814</f>
        <v>34952.64</v>
      </c>
    </row>
    <row r="815" customFormat="false" ht="15" hidden="false" customHeight="true" outlineLevel="0" collapsed="false">
      <c r="A815" s="56" t="s">
        <v>2760</v>
      </c>
      <c r="B815" s="56" t="s">
        <v>16697</v>
      </c>
      <c r="C815" s="56" t="s">
        <v>16307</v>
      </c>
      <c r="D815" s="56" t="s">
        <v>15617</v>
      </c>
      <c r="E815" s="56" t="s">
        <v>70</v>
      </c>
      <c r="F815" s="56" t="s">
        <v>15691</v>
      </c>
      <c r="G815" s="56" t="s">
        <v>15641</v>
      </c>
      <c r="H815" s="56" t="n">
        <v>48</v>
      </c>
      <c r="I815" s="56" t="n">
        <v>2.986</v>
      </c>
      <c r="J815" s="56" t="n">
        <v>0.862</v>
      </c>
      <c r="K815" s="56" t="n">
        <v>182.89</v>
      </c>
      <c r="L815" s="56" t="n">
        <v>187.34</v>
      </c>
      <c r="M815" s="56" t="n">
        <v>180</v>
      </c>
      <c r="N815" s="56" t="s">
        <v>15620</v>
      </c>
      <c r="O815" s="56" t="s">
        <v>78</v>
      </c>
      <c r="P815" s="56" t="s">
        <v>3232</v>
      </c>
      <c r="Q815" s="56" t="s">
        <v>10061</v>
      </c>
      <c r="R815" s="55" t="n">
        <f aca="false">IF(K815=0,0,ROUND((K815-L815)/K815*100,2))</f>
        <v>-2.43</v>
      </c>
      <c r="S815" s="55" t="n">
        <f aca="false">H815*K815</f>
        <v>8778.72</v>
      </c>
    </row>
    <row r="816" customFormat="false" ht="15" hidden="false" customHeight="true" outlineLevel="0" collapsed="false">
      <c r="A816" s="52" t="s">
        <v>9669</v>
      </c>
      <c r="B816" s="52" t="s">
        <v>16698</v>
      </c>
      <c r="C816" s="52" t="s">
        <v>15830</v>
      </c>
      <c r="D816" s="52" t="s">
        <v>15664</v>
      </c>
      <c r="E816" s="52" t="s">
        <v>70</v>
      </c>
      <c r="F816" s="52" t="s">
        <v>15691</v>
      </c>
      <c r="G816" s="52" t="s">
        <v>15619</v>
      </c>
      <c r="H816" s="52" t="n">
        <v>48</v>
      </c>
      <c r="I816" s="52" t="n">
        <v>2.01</v>
      </c>
      <c r="J816" s="52" t="n">
        <v>2.33</v>
      </c>
      <c r="K816" s="52" t="n">
        <v>664.78</v>
      </c>
      <c r="L816" s="52" t="n">
        <v>128.24</v>
      </c>
      <c r="M816" s="52" t="n">
        <v>180</v>
      </c>
      <c r="N816" s="52" t="s">
        <v>15637</v>
      </c>
      <c r="O816" s="52" t="s">
        <v>79</v>
      </c>
      <c r="P816" s="52" t="s">
        <v>2305</v>
      </c>
      <c r="Q816" s="52" t="s">
        <v>10061</v>
      </c>
      <c r="R816" s="55" t="n">
        <f aca="false">IF(K816=0,0,ROUND((K816-L816)/K816*100,2))</f>
        <v>80.71</v>
      </c>
      <c r="S816" s="55" t="n">
        <f aca="false">H816*K816</f>
        <v>31909.44</v>
      </c>
    </row>
    <row r="817" customFormat="false" ht="15" hidden="false" customHeight="true" outlineLevel="0" collapsed="false">
      <c r="A817" s="56" t="s">
        <v>2965</v>
      </c>
      <c r="B817" s="56" t="s">
        <v>16699</v>
      </c>
      <c r="C817" s="56" t="s">
        <v>16307</v>
      </c>
      <c r="D817" s="56" t="s">
        <v>15617</v>
      </c>
      <c r="E817" s="56" t="s">
        <v>73</v>
      </c>
      <c r="F817" s="56" t="s">
        <v>15825</v>
      </c>
      <c r="G817" s="56" t="s">
        <v>15625</v>
      </c>
      <c r="H817" s="56" t="n">
        <v>12</v>
      </c>
      <c r="I817" s="56" t="n">
        <v>0.813</v>
      </c>
      <c r="J817" s="56" t="n">
        <v>2.799</v>
      </c>
      <c r="K817" s="56" t="n">
        <v>779.32</v>
      </c>
      <c r="L817" s="56" t="n">
        <v>12.92</v>
      </c>
      <c r="M817" s="56" t="n">
        <v>180</v>
      </c>
      <c r="N817" s="56" t="s">
        <v>15637</v>
      </c>
      <c r="O817" s="56" t="s">
        <v>78</v>
      </c>
      <c r="P817" s="56" t="s">
        <v>2703</v>
      </c>
      <c r="Q817" s="56" t="s">
        <v>10066</v>
      </c>
      <c r="R817" s="55" t="n">
        <f aca="false">IF(K817=0,0,ROUND((K817-L817)/K817*100,2))</f>
        <v>98.34</v>
      </c>
      <c r="S817" s="55" t="n">
        <f aca="false">H817*K817</f>
        <v>9351.84</v>
      </c>
    </row>
    <row r="818" customFormat="false" ht="15" hidden="false" customHeight="true" outlineLevel="0" collapsed="false">
      <c r="A818" s="52" t="s">
        <v>9955</v>
      </c>
      <c r="B818" s="52" t="s">
        <v>16700</v>
      </c>
      <c r="C818" s="52" t="s">
        <v>15700</v>
      </c>
      <c r="D818" s="52" t="s">
        <v>15617</v>
      </c>
      <c r="E818" s="52" t="s">
        <v>69</v>
      </c>
      <c r="F818" s="52" t="s">
        <v>15712</v>
      </c>
      <c r="G818" s="52" t="s">
        <v>15641</v>
      </c>
      <c r="H818" s="52" t="n">
        <v>12</v>
      </c>
      <c r="I818" s="52" t="n">
        <v>3.827</v>
      </c>
      <c r="J818" s="52" t="n">
        <v>0.524</v>
      </c>
      <c r="K818" s="52" t="n">
        <v>145.8</v>
      </c>
      <c r="L818" s="52" t="n">
        <v>460.2</v>
      </c>
      <c r="M818" s="52" t="n">
        <v>180</v>
      </c>
      <c r="N818" s="52" t="s">
        <v>15637</v>
      </c>
      <c r="O818" s="52" t="s">
        <v>79</v>
      </c>
      <c r="P818" s="52" t="s">
        <v>346</v>
      </c>
      <c r="Q818" s="52" t="s">
        <v>10066</v>
      </c>
      <c r="R818" s="55" t="n">
        <f aca="false">IF(K818=0,0,ROUND((K818-L818)/K818*100,2))</f>
        <v>-215.64</v>
      </c>
      <c r="S818" s="55" t="n">
        <f aca="false">H818*K818</f>
        <v>1749.6</v>
      </c>
    </row>
    <row r="819" customFormat="false" ht="15" hidden="false" customHeight="true" outlineLevel="0" collapsed="false">
      <c r="A819" s="56" t="s">
        <v>2307</v>
      </c>
      <c r="B819" s="56" t="s">
        <v>16701</v>
      </c>
      <c r="C819" s="56" t="s">
        <v>16028</v>
      </c>
      <c r="D819" s="56" t="s">
        <v>15640</v>
      </c>
      <c r="E819" s="56" t="s">
        <v>63</v>
      </c>
      <c r="F819" s="56" t="s">
        <v>15670</v>
      </c>
      <c r="G819" s="56" t="s">
        <v>15625</v>
      </c>
      <c r="H819" s="56" t="n">
        <v>48</v>
      </c>
      <c r="I819" s="56" t="n">
        <v>3.366</v>
      </c>
      <c r="J819" s="56" t="n">
        <v>4.853</v>
      </c>
      <c r="K819" s="56" t="n">
        <v>46.33</v>
      </c>
      <c r="L819" s="56" t="n">
        <v>532.5</v>
      </c>
      <c r="M819" s="56" t="n">
        <v>180</v>
      </c>
      <c r="N819" s="56" t="s">
        <v>15548</v>
      </c>
      <c r="O819" s="56" t="s">
        <v>79</v>
      </c>
      <c r="P819" s="56" t="s">
        <v>1064</v>
      </c>
      <c r="Q819" s="56" t="s">
        <v>10061</v>
      </c>
      <c r="R819" s="55" t="n">
        <f aca="false">IF(K819=0,0,ROUND((K819-L819)/K819*100,2))</f>
        <v>-1049.36</v>
      </c>
      <c r="S819" s="55" t="n">
        <f aca="false">H819*K819</f>
        <v>2223.84</v>
      </c>
    </row>
    <row r="820" customFormat="false" ht="15" hidden="false" customHeight="true" outlineLevel="0" collapsed="false">
      <c r="A820" s="52" t="s">
        <v>4543</v>
      </c>
      <c r="B820" s="52" t="s">
        <v>16702</v>
      </c>
      <c r="C820" s="52" t="s">
        <v>15806</v>
      </c>
      <c r="D820" s="52" t="s">
        <v>15628</v>
      </c>
      <c r="E820" s="52" t="s">
        <v>72</v>
      </c>
      <c r="F820" s="52" t="s">
        <v>15613</v>
      </c>
      <c r="G820" s="52" t="s">
        <v>15641</v>
      </c>
      <c r="H820" s="52" t="n">
        <v>12</v>
      </c>
      <c r="I820" s="52" t="n">
        <v>0.733</v>
      </c>
      <c r="J820" s="52" t="n">
        <v>0.98</v>
      </c>
      <c r="K820" s="52" t="n">
        <v>226.8</v>
      </c>
      <c r="L820" s="52" t="n">
        <v>266.89</v>
      </c>
      <c r="M820" s="52" t="n">
        <v>365</v>
      </c>
      <c r="N820" s="52" t="s">
        <v>15637</v>
      </c>
      <c r="O820" s="52" t="s">
        <v>80</v>
      </c>
      <c r="P820" s="52" t="s">
        <v>3842</v>
      </c>
      <c r="Q820" s="52" t="s">
        <v>10066</v>
      </c>
      <c r="R820" s="55" t="n">
        <f aca="false">IF(K820=0,0,ROUND((K820-L820)/K820*100,2))</f>
        <v>-17.68</v>
      </c>
      <c r="S820" s="55" t="n">
        <f aca="false">H820*K820</f>
        <v>2721.6</v>
      </c>
    </row>
    <row r="821" customFormat="false" ht="15" hidden="false" customHeight="true" outlineLevel="0" collapsed="false">
      <c r="A821" s="56" t="s">
        <v>4687</v>
      </c>
      <c r="B821" s="56" t="s">
        <v>16703</v>
      </c>
      <c r="C821" s="56" t="s">
        <v>16253</v>
      </c>
      <c r="D821" s="56" t="s">
        <v>15623</v>
      </c>
      <c r="E821" s="56" t="s">
        <v>67</v>
      </c>
      <c r="F821" s="56" t="s">
        <v>15629</v>
      </c>
      <c r="G821" s="56" t="s">
        <v>15641</v>
      </c>
      <c r="H821" s="56" t="n">
        <v>48</v>
      </c>
      <c r="I821" s="56" t="n">
        <v>0.222</v>
      </c>
      <c r="J821" s="56" t="n">
        <v>4.795</v>
      </c>
      <c r="K821" s="56" t="n">
        <v>432.88</v>
      </c>
      <c r="L821" s="56" t="n">
        <v>106.49</v>
      </c>
      <c r="M821" s="56" t="n">
        <v>90</v>
      </c>
      <c r="N821" s="56" t="s">
        <v>15637</v>
      </c>
      <c r="O821" s="56" t="s">
        <v>78</v>
      </c>
      <c r="P821" s="56" t="s">
        <v>3119</v>
      </c>
      <c r="Q821" s="56" t="s">
        <v>10061</v>
      </c>
      <c r="R821" s="55" t="n">
        <f aca="false">IF(K821=0,0,ROUND((K821-L821)/K821*100,2))</f>
        <v>75.4</v>
      </c>
      <c r="S821" s="55" t="n">
        <f aca="false">H821*K821</f>
        <v>20778.24</v>
      </c>
    </row>
    <row r="822" customFormat="false" ht="15" hidden="false" customHeight="true" outlineLevel="0" collapsed="false">
      <c r="A822" s="52" t="s">
        <v>2827</v>
      </c>
      <c r="B822" s="52" t="s">
        <v>16704</v>
      </c>
      <c r="C822" s="52" t="s">
        <v>16095</v>
      </c>
      <c r="D822" s="52" t="s">
        <v>15675</v>
      </c>
      <c r="E822" s="52" t="s">
        <v>72</v>
      </c>
      <c r="F822" s="52" t="s">
        <v>15613</v>
      </c>
      <c r="G822" s="52" t="s">
        <v>15614</v>
      </c>
      <c r="H822" s="52" t="n">
        <v>48</v>
      </c>
      <c r="I822" s="52" t="n">
        <v>3.447</v>
      </c>
      <c r="J822" s="52" t="n">
        <v>0.107</v>
      </c>
      <c r="K822" s="52" t="n">
        <v>660.09</v>
      </c>
      <c r="L822" s="52" t="n">
        <v>405.42</v>
      </c>
      <c r="M822" s="52" t="n">
        <v>730</v>
      </c>
      <c r="N822" s="52" t="s">
        <v>15548</v>
      </c>
      <c r="O822" s="52" t="s">
        <v>79</v>
      </c>
      <c r="P822" s="52" t="s">
        <v>3571</v>
      </c>
      <c r="Q822" s="52" t="s">
        <v>10061</v>
      </c>
      <c r="R822" s="55" t="n">
        <f aca="false">IF(K822=0,0,ROUND((K822-L822)/K822*100,2))</f>
        <v>38.58</v>
      </c>
      <c r="S822" s="55" t="n">
        <f aca="false">H822*K822</f>
        <v>31684.32</v>
      </c>
    </row>
    <row r="823" customFormat="false" ht="15" hidden="false" customHeight="true" outlineLevel="0" collapsed="false">
      <c r="A823" s="56" t="s">
        <v>5335</v>
      </c>
      <c r="B823" s="56" t="s">
        <v>16705</v>
      </c>
      <c r="C823" s="56" t="s">
        <v>15997</v>
      </c>
      <c r="D823" s="56" t="s">
        <v>15612</v>
      </c>
      <c r="E823" s="56" t="s">
        <v>69</v>
      </c>
      <c r="F823" s="56" t="s">
        <v>15712</v>
      </c>
      <c r="G823" s="56" t="s">
        <v>15614</v>
      </c>
      <c r="H823" s="56" t="n">
        <v>24</v>
      </c>
      <c r="I823" s="56" t="n">
        <v>4.229</v>
      </c>
      <c r="J823" s="56" t="n">
        <v>4.86</v>
      </c>
      <c r="K823" s="56" t="n">
        <v>129.33</v>
      </c>
      <c r="L823" s="56" t="n">
        <v>115.52</v>
      </c>
      <c r="M823" s="56" t="n">
        <v>730</v>
      </c>
      <c r="N823" s="56" t="s">
        <v>15620</v>
      </c>
      <c r="O823" s="56" t="s">
        <v>79</v>
      </c>
      <c r="P823" s="56" t="s">
        <v>1316</v>
      </c>
      <c r="Q823" s="56" t="s">
        <v>10061</v>
      </c>
      <c r="R823" s="55" t="n">
        <f aca="false">IF(K823=0,0,ROUND((K823-L823)/K823*100,2))</f>
        <v>10.68</v>
      </c>
      <c r="S823" s="55" t="n">
        <f aca="false">H823*K823</f>
        <v>3103.92</v>
      </c>
    </row>
    <row r="824" customFormat="false" ht="15" hidden="false" customHeight="true" outlineLevel="0" collapsed="false">
      <c r="A824" s="52" t="s">
        <v>1928</v>
      </c>
      <c r="B824" s="52" t="s">
        <v>16706</v>
      </c>
      <c r="C824" s="52" t="s">
        <v>16707</v>
      </c>
      <c r="D824" s="52" t="s">
        <v>15664</v>
      </c>
      <c r="E824" s="52" t="s">
        <v>71</v>
      </c>
      <c r="F824" s="52" t="s">
        <v>15651</v>
      </c>
      <c r="G824" s="52" t="s">
        <v>15614</v>
      </c>
      <c r="H824" s="52" t="n">
        <v>48</v>
      </c>
      <c r="I824" s="52" t="n">
        <v>2.203</v>
      </c>
      <c r="J824" s="52" t="n">
        <v>2.351</v>
      </c>
      <c r="K824" s="52" t="n">
        <v>59.01</v>
      </c>
      <c r="L824" s="52" t="n">
        <v>522.06</v>
      </c>
      <c r="M824" s="52" t="n">
        <v>730</v>
      </c>
      <c r="N824" s="52" t="s">
        <v>15637</v>
      </c>
      <c r="O824" s="52" t="s">
        <v>78</v>
      </c>
      <c r="P824" s="52" t="s">
        <v>959</v>
      </c>
      <c r="Q824" s="52" t="s">
        <v>10061</v>
      </c>
      <c r="R824" s="55" t="n">
        <f aca="false">IF(K824=0,0,ROUND((K824-L824)/K824*100,2))</f>
        <v>-784.7</v>
      </c>
      <c r="S824" s="55" t="n">
        <f aca="false">H824*K824</f>
        <v>2832.48</v>
      </c>
    </row>
    <row r="825" customFormat="false" ht="15" hidden="false" customHeight="true" outlineLevel="0" collapsed="false">
      <c r="A825" s="56" t="s">
        <v>1250</v>
      </c>
      <c r="B825" s="56" t="s">
        <v>16708</v>
      </c>
      <c r="C825" s="56" t="s">
        <v>15698</v>
      </c>
      <c r="D825" s="56" t="s">
        <v>15675</v>
      </c>
      <c r="E825" s="56" t="s">
        <v>71</v>
      </c>
      <c r="F825" s="56" t="s">
        <v>15651</v>
      </c>
      <c r="G825" s="56" t="s">
        <v>15614</v>
      </c>
      <c r="H825" s="56" t="n">
        <v>24</v>
      </c>
      <c r="I825" s="56" t="n">
        <v>0.935</v>
      </c>
      <c r="J825" s="56" t="n">
        <v>1.817</v>
      </c>
      <c r="K825" s="56" t="n">
        <v>37.15</v>
      </c>
      <c r="L825" s="56" t="n">
        <v>201.53</v>
      </c>
      <c r="M825" s="56" t="n">
        <v>90</v>
      </c>
      <c r="N825" s="56" t="s">
        <v>15620</v>
      </c>
      <c r="O825" s="56" t="s">
        <v>78</v>
      </c>
      <c r="P825" s="56" t="s">
        <v>1224</v>
      </c>
      <c r="Q825" s="56" t="s">
        <v>10061</v>
      </c>
      <c r="R825" s="55" t="n">
        <f aca="false">IF(K825=0,0,ROUND((K825-L825)/K825*100,2))</f>
        <v>-442.48</v>
      </c>
      <c r="S825" s="55" t="n">
        <f aca="false">H825*K825</f>
        <v>891.6</v>
      </c>
    </row>
    <row r="826" customFormat="false" ht="15" hidden="false" customHeight="true" outlineLevel="0" collapsed="false">
      <c r="A826" s="52" t="s">
        <v>3155</v>
      </c>
      <c r="B826" s="52" t="s">
        <v>16709</v>
      </c>
      <c r="C826" s="52" t="s">
        <v>15839</v>
      </c>
      <c r="D826" s="52" t="s">
        <v>15628</v>
      </c>
      <c r="E826" s="52" t="s">
        <v>63</v>
      </c>
      <c r="F826" s="52" t="s">
        <v>15683</v>
      </c>
      <c r="G826" s="52" t="s">
        <v>15619</v>
      </c>
      <c r="H826" s="52" t="n">
        <v>6</v>
      </c>
      <c r="I826" s="52" t="n">
        <v>0.674</v>
      </c>
      <c r="J826" s="52" t="n">
        <v>0.766</v>
      </c>
      <c r="K826" s="52" t="n">
        <v>503.09</v>
      </c>
      <c r="L826" s="52" t="n">
        <v>536.7</v>
      </c>
      <c r="M826" s="52" t="n">
        <v>365</v>
      </c>
      <c r="N826" s="52" t="s">
        <v>15637</v>
      </c>
      <c r="O826" s="52" t="s">
        <v>80</v>
      </c>
      <c r="P826" s="52" t="s">
        <v>1783</v>
      </c>
      <c r="Q826" s="52" t="s">
        <v>10066</v>
      </c>
      <c r="R826" s="55" t="n">
        <f aca="false">IF(K826=0,0,ROUND((K826-L826)/K826*100,2))</f>
        <v>-6.68</v>
      </c>
      <c r="S826" s="55" t="n">
        <f aca="false">H826*K826</f>
        <v>3018.54</v>
      </c>
    </row>
    <row r="827" customFormat="false" ht="15" hidden="false" customHeight="true" outlineLevel="0" collapsed="false">
      <c r="A827" s="56" t="s">
        <v>3285</v>
      </c>
      <c r="B827" s="56" t="s">
        <v>16710</v>
      </c>
      <c r="C827" s="56" t="s">
        <v>16334</v>
      </c>
      <c r="D827" s="56" t="s">
        <v>15664</v>
      </c>
      <c r="E827" s="56" t="s">
        <v>70</v>
      </c>
      <c r="F827" s="56" t="s">
        <v>15667</v>
      </c>
      <c r="G827" s="56" t="s">
        <v>15614</v>
      </c>
      <c r="H827" s="56" t="n">
        <v>12</v>
      </c>
      <c r="I827" s="56" t="n">
        <v>3.066</v>
      </c>
      <c r="J827" s="56" t="n">
        <v>3.633</v>
      </c>
      <c r="K827" s="56" t="n">
        <v>815.41</v>
      </c>
      <c r="L827" s="56" t="n">
        <v>69.66</v>
      </c>
      <c r="M827" s="56" t="n">
        <v>90</v>
      </c>
      <c r="N827" s="56" t="s">
        <v>15637</v>
      </c>
      <c r="O827" s="56" t="s">
        <v>80</v>
      </c>
      <c r="P827" s="56" t="s">
        <v>4539</v>
      </c>
      <c r="Q827" s="56" t="s">
        <v>10066</v>
      </c>
      <c r="R827" s="55" t="n">
        <f aca="false">IF(K827=0,0,ROUND((K827-L827)/K827*100,2))</f>
        <v>91.46</v>
      </c>
      <c r="S827" s="55" t="n">
        <f aca="false">H827*K827</f>
        <v>9784.92</v>
      </c>
    </row>
    <row r="828" customFormat="false" ht="15" hidden="false" customHeight="true" outlineLevel="0" collapsed="false">
      <c r="A828" s="52" t="s">
        <v>971</v>
      </c>
      <c r="B828" s="52" t="s">
        <v>16711</v>
      </c>
      <c r="C828" s="52" t="s">
        <v>16095</v>
      </c>
      <c r="D828" s="52" t="s">
        <v>15675</v>
      </c>
      <c r="E828" s="52" t="s">
        <v>72</v>
      </c>
      <c r="F828" s="52" t="s">
        <v>15618</v>
      </c>
      <c r="G828" s="52" t="s">
        <v>15614</v>
      </c>
      <c r="H828" s="52" t="n">
        <v>6</v>
      </c>
      <c r="I828" s="52" t="n">
        <v>4.192</v>
      </c>
      <c r="J828" s="52" t="n">
        <v>2.196</v>
      </c>
      <c r="K828" s="52" t="n">
        <v>133.98</v>
      </c>
      <c r="L828" s="52" t="n">
        <v>123.07</v>
      </c>
      <c r="M828" s="52" t="n">
        <v>365</v>
      </c>
      <c r="N828" s="52" t="s">
        <v>15637</v>
      </c>
      <c r="O828" s="52" t="s">
        <v>80</v>
      </c>
      <c r="P828" s="52" t="s">
        <v>1195</v>
      </c>
      <c r="Q828" s="52" t="s">
        <v>10061</v>
      </c>
      <c r="R828" s="55" t="n">
        <f aca="false">IF(K828=0,0,ROUND((K828-L828)/K828*100,2))</f>
        <v>8.14</v>
      </c>
      <c r="S828" s="55" t="n">
        <f aca="false">H828*K828</f>
        <v>803.88</v>
      </c>
    </row>
    <row r="829" customFormat="false" ht="15" hidden="false" customHeight="true" outlineLevel="0" collapsed="false">
      <c r="A829" s="56" t="s">
        <v>14131</v>
      </c>
      <c r="B829" s="56" t="s">
        <v>16712</v>
      </c>
      <c r="C829" s="56" t="s">
        <v>16243</v>
      </c>
      <c r="D829" s="56" t="s">
        <v>15664</v>
      </c>
      <c r="E829" s="56" t="s">
        <v>71</v>
      </c>
      <c r="F829" s="56" t="s">
        <v>15651</v>
      </c>
      <c r="G829" s="56" t="s">
        <v>15641</v>
      </c>
      <c r="H829" s="56" t="n">
        <v>48</v>
      </c>
      <c r="I829" s="56" t="n">
        <v>1.41</v>
      </c>
      <c r="J829" s="56" t="n">
        <v>3.46</v>
      </c>
      <c r="K829" s="56" t="n">
        <v>201.81</v>
      </c>
      <c r="L829" s="56" t="n">
        <v>305.92</v>
      </c>
      <c r="M829" s="56" t="n">
        <v>90</v>
      </c>
      <c r="N829" s="56" t="s">
        <v>15620</v>
      </c>
      <c r="O829" s="56" t="s">
        <v>79</v>
      </c>
      <c r="P829" s="56" t="s">
        <v>5006</v>
      </c>
      <c r="Q829" s="56" t="s">
        <v>10061</v>
      </c>
      <c r="R829" s="55" t="n">
        <f aca="false">IF(K829=0,0,ROUND((K829-L829)/K829*100,2))</f>
        <v>-51.59</v>
      </c>
      <c r="S829" s="55" t="n">
        <f aca="false">H829*K829</f>
        <v>9686.88</v>
      </c>
    </row>
    <row r="830" customFormat="false" ht="15" hidden="false" customHeight="true" outlineLevel="0" collapsed="false">
      <c r="A830" s="52" t="s">
        <v>8729</v>
      </c>
      <c r="B830" s="52" t="s">
        <v>16713</v>
      </c>
      <c r="C830" s="52" t="s">
        <v>15947</v>
      </c>
      <c r="D830" s="52" t="s">
        <v>15660</v>
      </c>
      <c r="E830" s="52" t="s">
        <v>72</v>
      </c>
      <c r="F830" s="52" t="s">
        <v>15613</v>
      </c>
      <c r="G830" s="52" t="s">
        <v>15619</v>
      </c>
      <c r="H830" s="52" t="n">
        <v>48</v>
      </c>
      <c r="I830" s="52" t="n">
        <v>3.303</v>
      </c>
      <c r="J830" s="52" t="n">
        <v>1.41</v>
      </c>
      <c r="K830" s="52" t="n">
        <v>472.73</v>
      </c>
      <c r="L830" s="52" t="n">
        <v>476.25</v>
      </c>
      <c r="M830" s="52" t="n">
        <v>365</v>
      </c>
      <c r="N830" s="52" t="s">
        <v>15548</v>
      </c>
      <c r="O830" s="52" t="s">
        <v>78</v>
      </c>
      <c r="P830" s="52" t="s">
        <v>2546</v>
      </c>
      <c r="Q830" s="52" t="s">
        <v>10061</v>
      </c>
      <c r="R830" s="55" t="n">
        <f aca="false">IF(K830=0,0,ROUND((K830-L830)/K830*100,2))</f>
        <v>-0.74</v>
      </c>
      <c r="S830" s="55" t="n">
        <f aca="false">H830*K830</f>
        <v>22691.04</v>
      </c>
    </row>
    <row r="831" customFormat="false" ht="15" hidden="false" customHeight="true" outlineLevel="0" collapsed="false">
      <c r="A831" s="56" t="s">
        <v>2272</v>
      </c>
      <c r="B831" s="56" t="s">
        <v>16714</v>
      </c>
      <c r="C831" s="56" t="s">
        <v>15693</v>
      </c>
      <c r="D831" s="56" t="s">
        <v>15657</v>
      </c>
      <c r="E831" s="56" t="s">
        <v>73</v>
      </c>
      <c r="F831" s="56" t="s">
        <v>15825</v>
      </c>
      <c r="G831" s="56" t="s">
        <v>15614</v>
      </c>
      <c r="H831" s="56" t="n">
        <v>48</v>
      </c>
      <c r="I831" s="56" t="n">
        <v>2.96</v>
      </c>
      <c r="J831" s="56" t="n">
        <v>3.192</v>
      </c>
      <c r="K831" s="56" t="n">
        <v>341.85</v>
      </c>
      <c r="L831" s="56" t="n">
        <v>239.53</v>
      </c>
      <c r="M831" s="56" t="n">
        <v>90</v>
      </c>
      <c r="N831" s="56" t="s">
        <v>15637</v>
      </c>
      <c r="O831" s="56" t="s">
        <v>79</v>
      </c>
      <c r="P831" s="56" t="s">
        <v>4515</v>
      </c>
      <c r="Q831" s="56" t="s">
        <v>10061</v>
      </c>
      <c r="R831" s="55" t="n">
        <f aca="false">IF(K831=0,0,ROUND((K831-L831)/K831*100,2))</f>
        <v>29.93</v>
      </c>
      <c r="S831" s="55" t="n">
        <f aca="false">H831*K831</f>
        <v>16408.8</v>
      </c>
    </row>
    <row r="832" customFormat="false" ht="15" hidden="false" customHeight="true" outlineLevel="0" collapsed="false">
      <c r="A832" s="52" t="s">
        <v>6226</v>
      </c>
      <c r="B832" s="52" t="s">
        <v>16715</v>
      </c>
      <c r="C832" s="52" t="s">
        <v>16369</v>
      </c>
      <c r="D832" s="52" t="s">
        <v>15632</v>
      </c>
      <c r="E832" s="52" t="s">
        <v>65</v>
      </c>
      <c r="F832" s="52" t="s">
        <v>15654</v>
      </c>
      <c r="G832" s="52" t="s">
        <v>15641</v>
      </c>
      <c r="H832" s="52" t="n">
        <v>12</v>
      </c>
      <c r="I832" s="52" t="n">
        <v>3.381</v>
      </c>
      <c r="J832" s="52" t="n">
        <v>1.316</v>
      </c>
      <c r="K832" s="52" t="n">
        <v>51.59</v>
      </c>
      <c r="L832" s="52" t="n">
        <v>512.85</v>
      </c>
      <c r="M832" s="52" t="n">
        <v>90</v>
      </c>
      <c r="N832" s="52" t="s">
        <v>15620</v>
      </c>
      <c r="O832" s="52" t="s">
        <v>79</v>
      </c>
      <c r="P832" s="52" t="s">
        <v>1295</v>
      </c>
      <c r="Q832" s="52" t="s">
        <v>10061</v>
      </c>
      <c r="R832" s="55" t="n">
        <f aca="false">IF(K832=0,0,ROUND((K832-L832)/K832*100,2))</f>
        <v>-894.09</v>
      </c>
      <c r="S832" s="55" t="n">
        <f aca="false">H832*K832</f>
        <v>619.08</v>
      </c>
    </row>
    <row r="833" customFormat="false" ht="15" hidden="false" customHeight="true" outlineLevel="0" collapsed="false">
      <c r="A833" s="56" t="s">
        <v>5463</v>
      </c>
      <c r="B833" s="56" t="s">
        <v>16716</v>
      </c>
      <c r="C833" s="56" t="s">
        <v>16115</v>
      </c>
      <c r="D833" s="56" t="s">
        <v>15617</v>
      </c>
      <c r="E833" s="56" t="s">
        <v>71</v>
      </c>
      <c r="F833" s="56" t="s">
        <v>15633</v>
      </c>
      <c r="G833" s="56" t="s">
        <v>15614</v>
      </c>
      <c r="H833" s="56" t="n">
        <v>48</v>
      </c>
      <c r="I833" s="56" t="n">
        <v>3.389</v>
      </c>
      <c r="J833" s="56" t="n">
        <v>0.196</v>
      </c>
      <c r="K833" s="56" t="n">
        <v>631.74</v>
      </c>
      <c r="L833" s="56" t="n">
        <v>108.37</v>
      </c>
      <c r="M833" s="56" t="n">
        <v>365</v>
      </c>
      <c r="N833" s="56" t="s">
        <v>15620</v>
      </c>
      <c r="O833" s="56" t="s">
        <v>79</v>
      </c>
      <c r="P833" s="56" t="s">
        <v>2719</v>
      </c>
      <c r="Q833" s="56" t="s">
        <v>10061</v>
      </c>
      <c r="R833" s="55" t="n">
        <f aca="false">IF(K833=0,0,ROUND((K833-L833)/K833*100,2))</f>
        <v>82.85</v>
      </c>
      <c r="S833" s="55" t="n">
        <f aca="false">H833*K833</f>
        <v>30323.52</v>
      </c>
    </row>
    <row r="834" customFormat="false" ht="15" hidden="false" customHeight="true" outlineLevel="0" collapsed="false">
      <c r="A834" s="52" t="s">
        <v>3208</v>
      </c>
      <c r="B834" s="52" t="s">
        <v>16717</v>
      </c>
      <c r="C834" s="52" t="s">
        <v>16718</v>
      </c>
      <c r="D834" s="52" t="s">
        <v>15660</v>
      </c>
      <c r="E834" s="52" t="s">
        <v>69</v>
      </c>
      <c r="F834" s="52" t="s">
        <v>15661</v>
      </c>
      <c r="G834" s="52" t="s">
        <v>15641</v>
      </c>
      <c r="H834" s="52" t="n">
        <v>12</v>
      </c>
      <c r="I834" s="52" t="n">
        <v>1.923</v>
      </c>
      <c r="J834" s="52" t="n">
        <v>4.747</v>
      </c>
      <c r="K834" s="52" t="n">
        <v>140.9</v>
      </c>
      <c r="L834" s="52" t="n">
        <v>243.49</v>
      </c>
      <c r="M834" s="52" t="n">
        <v>180</v>
      </c>
      <c r="N834" s="52" t="s">
        <v>15548</v>
      </c>
      <c r="O834" s="52" t="s">
        <v>80</v>
      </c>
      <c r="P834" s="52" t="s">
        <v>729</v>
      </c>
      <c r="Q834" s="52" t="s">
        <v>10061</v>
      </c>
      <c r="R834" s="55" t="n">
        <f aca="false">IF(K834=0,0,ROUND((K834-L834)/K834*100,2))</f>
        <v>-72.81</v>
      </c>
      <c r="S834" s="55" t="n">
        <f aca="false">H834*K834</f>
        <v>1690.8</v>
      </c>
    </row>
    <row r="835" customFormat="false" ht="15" hidden="false" customHeight="true" outlineLevel="0" collapsed="false">
      <c r="A835" s="56" t="s">
        <v>6936</v>
      </c>
      <c r="B835" s="56" t="s">
        <v>16719</v>
      </c>
      <c r="C835" s="56" t="s">
        <v>15885</v>
      </c>
      <c r="D835" s="56" t="s">
        <v>15623</v>
      </c>
      <c r="E835" s="56" t="s">
        <v>63</v>
      </c>
      <c r="F835" s="56" t="s">
        <v>15670</v>
      </c>
      <c r="G835" s="56" t="s">
        <v>15641</v>
      </c>
      <c r="H835" s="56" t="n">
        <v>12</v>
      </c>
      <c r="I835" s="56" t="n">
        <v>2.12</v>
      </c>
      <c r="J835" s="56" t="n">
        <v>3.016</v>
      </c>
      <c r="K835" s="56" t="n">
        <v>332.7</v>
      </c>
      <c r="L835" s="56" t="n">
        <v>224.27</v>
      </c>
      <c r="M835" s="56" t="n">
        <v>90</v>
      </c>
      <c r="N835" s="56" t="s">
        <v>15620</v>
      </c>
      <c r="O835" s="56" t="s">
        <v>80</v>
      </c>
      <c r="P835" s="56" t="s">
        <v>521</v>
      </c>
      <c r="Q835" s="56" t="s">
        <v>10066</v>
      </c>
      <c r="R835" s="55" t="n">
        <f aca="false">IF(K835=0,0,ROUND((K835-L835)/K835*100,2))</f>
        <v>32.59</v>
      </c>
      <c r="S835" s="55" t="n">
        <f aca="false">H835*K835</f>
        <v>3992.4</v>
      </c>
    </row>
    <row r="836" customFormat="false" ht="15" hidden="false" customHeight="true" outlineLevel="0" collapsed="false">
      <c r="A836" s="52" t="s">
        <v>7304</v>
      </c>
      <c r="B836" s="52" t="s">
        <v>16720</v>
      </c>
      <c r="C836" s="52" t="s">
        <v>16412</v>
      </c>
      <c r="D836" s="52" t="s">
        <v>15617</v>
      </c>
      <c r="E836" s="52" t="s">
        <v>63</v>
      </c>
      <c r="F836" s="52" t="s">
        <v>15670</v>
      </c>
      <c r="G836" s="52" t="s">
        <v>15641</v>
      </c>
      <c r="H836" s="52" t="n">
        <v>48</v>
      </c>
      <c r="I836" s="52" t="n">
        <v>0.827</v>
      </c>
      <c r="J836" s="52" t="n">
        <v>4.373</v>
      </c>
      <c r="K836" s="52" t="n">
        <v>411.65</v>
      </c>
      <c r="L836" s="52" t="n">
        <v>11.97</v>
      </c>
      <c r="M836" s="52" t="n">
        <v>365</v>
      </c>
      <c r="N836" s="52" t="s">
        <v>15637</v>
      </c>
      <c r="O836" s="52" t="s">
        <v>80</v>
      </c>
      <c r="P836" s="52" t="s">
        <v>4371</v>
      </c>
      <c r="Q836" s="52" t="s">
        <v>10061</v>
      </c>
      <c r="R836" s="55" t="n">
        <f aca="false">IF(K836=0,0,ROUND((K836-L836)/K836*100,2))</f>
        <v>97.09</v>
      </c>
      <c r="S836" s="55" t="n">
        <f aca="false">H836*K836</f>
        <v>19759.2</v>
      </c>
    </row>
    <row r="837" customFormat="false" ht="15" hidden="false" customHeight="true" outlineLevel="0" collapsed="false">
      <c r="A837" s="56" t="s">
        <v>2812</v>
      </c>
      <c r="B837" s="56" t="s">
        <v>16721</v>
      </c>
      <c r="C837" s="56" t="s">
        <v>16722</v>
      </c>
      <c r="D837" s="56" t="s">
        <v>15675</v>
      </c>
      <c r="E837" s="56" t="s">
        <v>63</v>
      </c>
      <c r="F837" s="56" t="s">
        <v>15683</v>
      </c>
      <c r="G837" s="56" t="s">
        <v>15641</v>
      </c>
      <c r="H837" s="56" t="n">
        <v>6</v>
      </c>
      <c r="I837" s="56" t="n">
        <v>3.113</v>
      </c>
      <c r="J837" s="56" t="n">
        <v>0.736</v>
      </c>
      <c r="K837" s="56" t="n">
        <v>626.9</v>
      </c>
      <c r="L837" s="56" t="n">
        <v>599.36</v>
      </c>
      <c r="M837" s="56" t="n">
        <v>730</v>
      </c>
      <c r="N837" s="56" t="s">
        <v>15548</v>
      </c>
      <c r="O837" s="56" t="s">
        <v>79</v>
      </c>
      <c r="P837" s="56" t="s">
        <v>6207</v>
      </c>
      <c r="Q837" s="56" t="s">
        <v>10061</v>
      </c>
      <c r="R837" s="55" t="n">
        <f aca="false">IF(K837=0,0,ROUND((K837-L837)/K837*100,2))</f>
        <v>4.39</v>
      </c>
      <c r="S837" s="55" t="n">
        <f aca="false">H837*K837</f>
        <v>3761.4</v>
      </c>
    </row>
    <row r="838" customFormat="false" ht="15" hidden="false" customHeight="true" outlineLevel="0" collapsed="false">
      <c r="A838" s="52" t="s">
        <v>3381</v>
      </c>
      <c r="B838" s="52" t="s">
        <v>16723</v>
      </c>
      <c r="C838" s="52" t="s">
        <v>16528</v>
      </c>
      <c r="D838" s="52" t="s">
        <v>15640</v>
      </c>
      <c r="E838" s="52" t="s">
        <v>69</v>
      </c>
      <c r="F838" s="52" t="s">
        <v>15712</v>
      </c>
      <c r="G838" s="52" t="s">
        <v>15625</v>
      </c>
      <c r="H838" s="52" t="n">
        <v>6</v>
      </c>
      <c r="I838" s="52" t="n">
        <v>3.728</v>
      </c>
      <c r="J838" s="52" t="n">
        <v>4.423</v>
      </c>
      <c r="K838" s="52" t="n">
        <v>660.38</v>
      </c>
      <c r="L838" s="52" t="n">
        <v>335.71</v>
      </c>
      <c r="M838" s="52" t="n">
        <v>180</v>
      </c>
      <c r="N838" s="52" t="s">
        <v>15548</v>
      </c>
      <c r="O838" s="52" t="s">
        <v>79</v>
      </c>
      <c r="P838" s="52" t="s">
        <v>1098</v>
      </c>
      <c r="Q838" s="52" t="s">
        <v>10061</v>
      </c>
      <c r="R838" s="55" t="n">
        <f aca="false">IF(K838=0,0,ROUND((K838-L838)/K838*100,2))</f>
        <v>49.16</v>
      </c>
      <c r="S838" s="55" t="n">
        <f aca="false">H838*K838</f>
        <v>3962.28</v>
      </c>
    </row>
    <row r="839" customFormat="false" ht="15" hidden="false" customHeight="true" outlineLevel="0" collapsed="false">
      <c r="A839" s="56" t="s">
        <v>6797</v>
      </c>
      <c r="B839" s="56" t="s">
        <v>16724</v>
      </c>
      <c r="C839" s="56" t="s">
        <v>15848</v>
      </c>
      <c r="D839" s="56" t="s">
        <v>15623</v>
      </c>
      <c r="E839" s="56" t="s">
        <v>69</v>
      </c>
      <c r="F839" s="56" t="s">
        <v>15712</v>
      </c>
      <c r="G839" s="56" t="s">
        <v>15619</v>
      </c>
      <c r="H839" s="56" t="n">
        <v>12</v>
      </c>
      <c r="I839" s="56" t="n">
        <v>1.5</v>
      </c>
      <c r="J839" s="56" t="n">
        <v>4.478</v>
      </c>
      <c r="K839" s="56" t="n">
        <v>222.66</v>
      </c>
      <c r="L839" s="56" t="n">
        <v>282.1</v>
      </c>
      <c r="M839" s="56" t="n">
        <v>180</v>
      </c>
      <c r="N839" s="56" t="s">
        <v>15620</v>
      </c>
      <c r="O839" s="56" t="s">
        <v>80</v>
      </c>
      <c r="P839" s="56" t="s">
        <v>8356</v>
      </c>
      <c r="Q839" s="56" t="s">
        <v>10061</v>
      </c>
      <c r="R839" s="55" t="n">
        <f aca="false">IF(K839=0,0,ROUND((K839-L839)/K839*100,2))</f>
        <v>-26.7</v>
      </c>
      <c r="S839" s="55" t="n">
        <f aca="false">H839*K839</f>
        <v>2671.92</v>
      </c>
    </row>
    <row r="840" customFormat="false" ht="15" hidden="false" customHeight="true" outlineLevel="0" collapsed="false">
      <c r="A840" s="52" t="s">
        <v>761</v>
      </c>
      <c r="B840" s="52" t="s">
        <v>16725</v>
      </c>
      <c r="C840" s="52" t="s">
        <v>16514</v>
      </c>
      <c r="D840" s="52" t="s">
        <v>15623</v>
      </c>
      <c r="E840" s="52" t="s">
        <v>69</v>
      </c>
      <c r="F840" s="52" t="s">
        <v>15661</v>
      </c>
      <c r="G840" s="52" t="s">
        <v>15625</v>
      </c>
      <c r="H840" s="52" t="n">
        <v>24</v>
      </c>
      <c r="I840" s="52" t="n">
        <v>4.367</v>
      </c>
      <c r="J840" s="52" t="n">
        <v>4.549</v>
      </c>
      <c r="K840" s="52" t="n">
        <v>259.72</v>
      </c>
      <c r="L840" s="52" t="n">
        <v>436.01</v>
      </c>
      <c r="M840" s="52" t="n">
        <v>90</v>
      </c>
      <c r="N840" s="52" t="s">
        <v>15548</v>
      </c>
      <c r="O840" s="52" t="s">
        <v>80</v>
      </c>
      <c r="P840" s="52" t="s">
        <v>2188</v>
      </c>
      <c r="Q840" s="52" t="s">
        <v>10066</v>
      </c>
      <c r="R840" s="55" t="n">
        <f aca="false">IF(K840=0,0,ROUND((K840-L840)/K840*100,2))</f>
        <v>-67.88</v>
      </c>
      <c r="S840" s="55" t="n">
        <f aca="false">H840*K840</f>
        <v>6233.28</v>
      </c>
    </row>
    <row r="841" customFormat="false" ht="15" hidden="false" customHeight="true" outlineLevel="0" collapsed="false">
      <c r="A841" s="56" t="s">
        <v>1292</v>
      </c>
      <c r="B841" s="56" t="s">
        <v>16726</v>
      </c>
      <c r="C841" s="56" t="s">
        <v>16009</v>
      </c>
      <c r="D841" s="56" t="s">
        <v>15628</v>
      </c>
      <c r="E841" s="56" t="s">
        <v>69</v>
      </c>
      <c r="F841" s="56" t="s">
        <v>15712</v>
      </c>
      <c r="G841" s="56" t="s">
        <v>15625</v>
      </c>
      <c r="H841" s="56" t="n">
        <v>24</v>
      </c>
      <c r="I841" s="56" t="n">
        <v>4.423</v>
      </c>
      <c r="J841" s="56" t="n">
        <v>2.71</v>
      </c>
      <c r="K841" s="56" t="n">
        <v>720.76</v>
      </c>
      <c r="L841" s="56" t="n">
        <v>368.12</v>
      </c>
      <c r="M841" s="56" t="n">
        <v>90</v>
      </c>
      <c r="N841" s="56" t="s">
        <v>15637</v>
      </c>
      <c r="O841" s="56" t="s">
        <v>79</v>
      </c>
      <c r="P841" s="56" t="s">
        <v>4701</v>
      </c>
      <c r="Q841" s="56" t="s">
        <v>10061</v>
      </c>
      <c r="R841" s="55" t="n">
        <f aca="false">IF(K841=0,0,ROUND((K841-L841)/K841*100,2))</f>
        <v>48.93</v>
      </c>
      <c r="S841" s="55" t="n">
        <f aca="false">H841*K841</f>
        <v>17298.24</v>
      </c>
    </row>
    <row r="842" customFormat="false" ht="15" hidden="false" customHeight="true" outlineLevel="0" collapsed="false">
      <c r="A842" s="52" t="s">
        <v>1362</v>
      </c>
      <c r="B842" s="52" t="s">
        <v>16727</v>
      </c>
      <c r="C842" s="52" t="s">
        <v>16559</v>
      </c>
      <c r="D842" s="52" t="s">
        <v>15675</v>
      </c>
      <c r="E842" s="52" t="s">
        <v>72</v>
      </c>
      <c r="F842" s="52" t="s">
        <v>15618</v>
      </c>
      <c r="G842" s="52" t="s">
        <v>15641</v>
      </c>
      <c r="H842" s="52" t="n">
        <v>48</v>
      </c>
      <c r="I842" s="52" t="n">
        <v>2.172</v>
      </c>
      <c r="J842" s="52" t="n">
        <v>0.664</v>
      </c>
      <c r="K842" s="52" t="n">
        <v>162.92</v>
      </c>
      <c r="L842" s="52" t="n">
        <v>164.87</v>
      </c>
      <c r="M842" s="52" t="n">
        <v>90</v>
      </c>
      <c r="N842" s="52" t="s">
        <v>15620</v>
      </c>
      <c r="O842" s="52" t="s">
        <v>78</v>
      </c>
      <c r="P842" s="52" t="s">
        <v>3967</v>
      </c>
      <c r="Q842" s="52" t="s">
        <v>10066</v>
      </c>
      <c r="R842" s="55" t="n">
        <f aca="false">IF(K842=0,0,ROUND((K842-L842)/K842*100,2))</f>
        <v>-1.2</v>
      </c>
      <c r="S842" s="55" t="n">
        <f aca="false">H842*K842</f>
        <v>7820.16</v>
      </c>
    </row>
    <row r="843" customFormat="false" ht="15" hidden="false" customHeight="true" outlineLevel="0" collapsed="false">
      <c r="A843" s="56" t="s">
        <v>2005</v>
      </c>
      <c r="B843" s="56" t="s">
        <v>16728</v>
      </c>
      <c r="C843" s="56" t="s">
        <v>15818</v>
      </c>
      <c r="D843" s="56" t="s">
        <v>15657</v>
      </c>
      <c r="E843" s="56" t="s">
        <v>65</v>
      </c>
      <c r="F843" s="56" t="s">
        <v>15654</v>
      </c>
      <c r="G843" s="56" t="s">
        <v>15641</v>
      </c>
      <c r="H843" s="56" t="n">
        <v>24</v>
      </c>
      <c r="I843" s="56" t="n">
        <v>0.531</v>
      </c>
      <c r="J843" s="56" t="n">
        <v>3.228</v>
      </c>
      <c r="K843" s="56" t="n">
        <v>92.51</v>
      </c>
      <c r="L843" s="56" t="n">
        <v>540.53</v>
      </c>
      <c r="M843" s="56" t="n">
        <v>730</v>
      </c>
      <c r="N843" s="56" t="s">
        <v>15548</v>
      </c>
      <c r="O843" s="56" t="s">
        <v>79</v>
      </c>
      <c r="P843" s="56" t="s">
        <v>2650</v>
      </c>
      <c r="Q843" s="56" t="s">
        <v>10061</v>
      </c>
      <c r="R843" s="55" t="n">
        <f aca="false">IF(K843=0,0,ROUND((K843-L843)/K843*100,2))</f>
        <v>-484.29</v>
      </c>
      <c r="S843" s="55" t="n">
        <f aca="false">H843*K843</f>
        <v>2220.24</v>
      </c>
    </row>
    <row r="844" customFormat="false" ht="15" hidden="false" customHeight="true" outlineLevel="0" collapsed="false">
      <c r="A844" s="52" t="s">
        <v>1575</v>
      </c>
      <c r="B844" s="52" t="s">
        <v>16729</v>
      </c>
      <c r="C844" s="52" t="s">
        <v>16369</v>
      </c>
      <c r="D844" s="52" t="s">
        <v>15632</v>
      </c>
      <c r="E844" s="52" t="s">
        <v>71</v>
      </c>
      <c r="F844" s="52" t="s">
        <v>15775</v>
      </c>
      <c r="G844" s="52" t="s">
        <v>15614</v>
      </c>
      <c r="H844" s="52" t="n">
        <v>24</v>
      </c>
      <c r="I844" s="52" t="n">
        <v>2.992</v>
      </c>
      <c r="J844" s="52" t="n">
        <v>3.819</v>
      </c>
      <c r="K844" s="52" t="n">
        <v>164.92</v>
      </c>
      <c r="L844" s="52" t="n">
        <v>180.17</v>
      </c>
      <c r="M844" s="52" t="n">
        <v>180</v>
      </c>
      <c r="N844" s="52" t="s">
        <v>15637</v>
      </c>
      <c r="O844" s="52" t="s">
        <v>80</v>
      </c>
      <c r="P844" s="52" t="s">
        <v>1140</v>
      </c>
      <c r="Q844" s="52" t="s">
        <v>10061</v>
      </c>
      <c r="R844" s="55" t="n">
        <f aca="false">IF(K844=0,0,ROUND((K844-L844)/K844*100,2))</f>
        <v>-9.25</v>
      </c>
      <c r="S844" s="55" t="n">
        <f aca="false">H844*K844</f>
        <v>3958.08</v>
      </c>
    </row>
    <row r="845" customFormat="false" ht="15" hidden="false" customHeight="true" outlineLevel="0" collapsed="false">
      <c r="A845" s="56" t="s">
        <v>808</v>
      </c>
      <c r="B845" s="56" t="s">
        <v>16730</v>
      </c>
      <c r="C845" s="56" t="s">
        <v>15726</v>
      </c>
      <c r="D845" s="56" t="s">
        <v>15660</v>
      </c>
      <c r="E845" s="56" t="s">
        <v>65</v>
      </c>
      <c r="F845" s="56" t="s">
        <v>15761</v>
      </c>
      <c r="G845" s="56" t="s">
        <v>15614</v>
      </c>
      <c r="H845" s="56" t="n">
        <v>48</v>
      </c>
      <c r="I845" s="56" t="n">
        <v>3.383</v>
      </c>
      <c r="J845" s="56" t="n">
        <v>0.814</v>
      </c>
      <c r="K845" s="56" t="n">
        <v>808.29</v>
      </c>
      <c r="L845" s="56" t="n">
        <v>85.85</v>
      </c>
      <c r="M845" s="56" t="n">
        <v>365</v>
      </c>
      <c r="N845" s="56" t="s">
        <v>15637</v>
      </c>
      <c r="O845" s="56" t="s">
        <v>79</v>
      </c>
      <c r="P845" s="56" t="s">
        <v>3078</v>
      </c>
      <c r="Q845" s="56" t="s">
        <v>10061</v>
      </c>
      <c r="R845" s="55" t="n">
        <f aca="false">IF(K845=0,0,ROUND((K845-L845)/K845*100,2))</f>
        <v>89.38</v>
      </c>
      <c r="S845" s="55" t="n">
        <f aca="false">H845*K845</f>
        <v>38797.92</v>
      </c>
    </row>
    <row r="846" customFormat="false" ht="15" hidden="false" customHeight="true" outlineLevel="0" collapsed="false">
      <c r="A846" s="52" t="s">
        <v>3522</v>
      </c>
      <c r="B846" s="52" t="s">
        <v>16731</v>
      </c>
      <c r="C846" s="52" t="s">
        <v>16101</v>
      </c>
      <c r="D846" s="52" t="s">
        <v>15617</v>
      </c>
      <c r="E846" s="52" t="s">
        <v>67</v>
      </c>
      <c r="F846" s="52" t="s">
        <v>15694</v>
      </c>
      <c r="G846" s="52" t="s">
        <v>15625</v>
      </c>
      <c r="H846" s="52" t="n">
        <v>24</v>
      </c>
      <c r="I846" s="52" t="n">
        <v>3.62</v>
      </c>
      <c r="J846" s="52" t="n">
        <v>3.74</v>
      </c>
      <c r="K846" s="52" t="n">
        <v>995.2</v>
      </c>
      <c r="L846" s="52" t="n">
        <v>249.45</v>
      </c>
      <c r="M846" s="52" t="n">
        <v>180</v>
      </c>
      <c r="N846" s="52" t="s">
        <v>15637</v>
      </c>
      <c r="O846" s="52" t="s">
        <v>80</v>
      </c>
      <c r="P846" s="52" t="s">
        <v>1886</v>
      </c>
      <c r="Q846" s="52" t="s">
        <v>10061</v>
      </c>
      <c r="R846" s="55" t="n">
        <f aca="false">IF(K846=0,0,ROUND((K846-L846)/K846*100,2))</f>
        <v>74.93</v>
      </c>
      <c r="S846" s="55" t="n">
        <f aca="false">H846*K846</f>
        <v>23884.8</v>
      </c>
    </row>
    <row r="847" customFormat="false" ht="15" hidden="false" customHeight="true" outlineLevel="0" collapsed="false">
      <c r="A847" s="56" t="s">
        <v>2473</v>
      </c>
      <c r="B847" s="56" t="s">
        <v>16732</v>
      </c>
      <c r="C847" s="56" t="s">
        <v>16009</v>
      </c>
      <c r="D847" s="56" t="s">
        <v>15628</v>
      </c>
      <c r="E847" s="56" t="s">
        <v>71</v>
      </c>
      <c r="F847" s="56" t="s">
        <v>15775</v>
      </c>
      <c r="G847" s="56" t="s">
        <v>15641</v>
      </c>
      <c r="H847" s="56" t="n">
        <v>12</v>
      </c>
      <c r="I847" s="56" t="n">
        <v>4.36</v>
      </c>
      <c r="J847" s="56" t="n">
        <v>2.436</v>
      </c>
      <c r="K847" s="56" t="n">
        <v>493.83</v>
      </c>
      <c r="L847" s="56" t="n">
        <v>234.12</v>
      </c>
      <c r="M847" s="56" t="n">
        <v>90</v>
      </c>
      <c r="N847" s="56" t="s">
        <v>15637</v>
      </c>
      <c r="O847" s="56" t="s">
        <v>78</v>
      </c>
      <c r="P847" s="56" t="s">
        <v>3046</v>
      </c>
      <c r="Q847" s="56" t="s">
        <v>10061</v>
      </c>
      <c r="R847" s="55" t="n">
        <f aca="false">IF(K847=0,0,ROUND((K847-L847)/K847*100,2))</f>
        <v>52.59</v>
      </c>
      <c r="S847" s="55" t="n">
        <f aca="false">H847*K847</f>
        <v>5925.96</v>
      </c>
    </row>
    <row r="848" customFormat="false" ht="15" hidden="false" customHeight="true" outlineLevel="0" collapsed="false">
      <c r="A848" s="52" t="s">
        <v>2523</v>
      </c>
      <c r="B848" s="52" t="s">
        <v>16733</v>
      </c>
      <c r="C848" s="52" t="s">
        <v>15738</v>
      </c>
      <c r="D848" s="52" t="s">
        <v>15617</v>
      </c>
      <c r="E848" s="52" t="s">
        <v>65</v>
      </c>
      <c r="F848" s="52" t="s">
        <v>15813</v>
      </c>
      <c r="G848" s="52" t="s">
        <v>15625</v>
      </c>
      <c r="H848" s="52" t="n">
        <v>12</v>
      </c>
      <c r="I848" s="52" t="n">
        <v>1.815</v>
      </c>
      <c r="J848" s="52" t="n">
        <v>2.324</v>
      </c>
      <c r="K848" s="52" t="n">
        <v>913.54</v>
      </c>
      <c r="L848" s="52" t="n">
        <v>544.72</v>
      </c>
      <c r="M848" s="52" t="n">
        <v>180</v>
      </c>
      <c r="N848" s="52" t="s">
        <v>15620</v>
      </c>
      <c r="O848" s="52" t="s">
        <v>78</v>
      </c>
      <c r="P848" s="52" t="s">
        <v>1065</v>
      </c>
      <c r="Q848" s="52" t="s">
        <v>10061</v>
      </c>
      <c r="R848" s="55" t="n">
        <f aca="false">IF(K848=0,0,ROUND((K848-L848)/K848*100,2))</f>
        <v>40.37</v>
      </c>
      <c r="S848" s="55" t="n">
        <f aca="false">H848*K848</f>
        <v>10962.48</v>
      </c>
    </row>
    <row r="849" customFormat="false" ht="15" hidden="false" customHeight="true" outlineLevel="0" collapsed="false">
      <c r="A849" s="56" t="s">
        <v>4776</v>
      </c>
      <c r="B849" s="56" t="s">
        <v>16734</v>
      </c>
      <c r="C849" s="56" t="s">
        <v>16000</v>
      </c>
      <c r="D849" s="56" t="s">
        <v>15675</v>
      </c>
      <c r="E849" s="56" t="s">
        <v>70</v>
      </c>
      <c r="F849" s="56" t="s">
        <v>15691</v>
      </c>
      <c r="G849" s="56" t="s">
        <v>15625</v>
      </c>
      <c r="H849" s="56" t="n">
        <v>6</v>
      </c>
      <c r="I849" s="56" t="n">
        <v>4.854</v>
      </c>
      <c r="J849" s="56" t="n">
        <v>0.327</v>
      </c>
      <c r="K849" s="56" t="n">
        <v>574.8</v>
      </c>
      <c r="L849" s="56" t="n">
        <v>156.3</v>
      </c>
      <c r="M849" s="56" t="n">
        <v>365</v>
      </c>
      <c r="N849" s="56" t="s">
        <v>15620</v>
      </c>
      <c r="O849" s="56" t="s">
        <v>78</v>
      </c>
      <c r="P849" s="56" t="s">
        <v>2985</v>
      </c>
      <c r="Q849" s="56" t="s">
        <v>10061</v>
      </c>
      <c r="R849" s="55" t="n">
        <f aca="false">IF(K849=0,0,ROUND((K849-L849)/K849*100,2))</f>
        <v>72.81</v>
      </c>
      <c r="S849" s="55" t="n">
        <f aca="false">H849*K849</f>
        <v>3448.8</v>
      </c>
    </row>
    <row r="850" customFormat="false" ht="15" hidden="false" customHeight="true" outlineLevel="0" collapsed="false">
      <c r="A850" s="52" t="s">
        <v>7657</v>
      </c>
      <c r="B850" s="52" t="s">
        <v>16735</v>
      </c>
      <c r="C850" s="52" t="s">
        <v>15822</v>
      </c>
      <c r="D850" s="52" t="s">
        <v>15632</v>
      </c>
      <c r="E850" s="52" t="s">
        <v>65</v>
      </c>
      <c r="F850" s="52" t="s">
        <v>15813</v>
      </c>
      <c r="G850" s="52" t="s">
        <v>15614</v>
      </c>
      <c r="H850" s="52" t="n">
        <v>24</v>
      </c>
      <c r="I850" s="52" t="n">
        <v>0.502</v>
      </c>
      <c r="J850" s="52" t="n">
        <v>0.991</v>
      </c>
      <c r="K850" s="52" t="n">
        <v>833.25</v>
      </c>
      <c r="L850" s="52" t="n">
        <v>47.56</v>
      </c>
      <c r="M850" s="52" t="n">
        <v>180</v>
      </c>
      <c r="N850" s="52" t="s">
        <v>15620</v>
      </c>
      <c r="O850" s="52" t="s">
        <v>79</v>
      </c>
      <c r="P850" s="52" t="s">
        <v>2316</v>
      </c>
      <c r="Q850" s="52" t="s">
        <v>10061</v>
      </c>
      <c r="R850" s="55" t="n">
        <f aca="false">IF(K850=0,0,ROUND((K850-L850)/K850*100,2))</f>
        <v>94.29</v>
      </c>
      <c r="S850" s="55" t="n">
        <f aca="false">H850*K850</f>
        <v>19998</v>
      </c>
    </row>
    <row r="851" customFormat="false" ht="15" hidden="false" customHeight="true" outlineLevel="0" collapsed="false">
      <c r="A851" s="56" t="s">
        <v>2244</v>
      </c>
      <c r="B851" s="56" t="s">
        <v>16736</v>
      </c>
      <c r="C851" s="56" t="s">
        <v>16059</v>
      </c>
      <c r="D851" s="56" t="s">
        <v>15617</v>
      </c>
      <c r="E851" s="56" t="s">
        <v>73</v>
      </c>
      <c r="F851" s="56" t="s">
        <v>15734</v>
      </c>
      <c r="G851" s="56" t="s">
        <v>15641</v>
      </c>
      <c r="H851" s="56" t="n">
        <v>6</v>
      </c>
      <c r="I851" s="56" t="n">
        <v>2.708</v>
      </c>
      <c r="J851" s="56" t="n">
        <v>3.918</v>
      </c>
      <c r="K851" s="56" t="n">
        <v>332.16</v>
      </c>
      <c r="L851" s="56" t="n">
        <v>384</v>
      </c>
      <c r="M851" s="56" t="n">
        <v>180</v>
      </c>
      <c r="N851" s="56" t="s">
        <v>15637</v>
      </c>
      <c r="O851" s="56" t="s">
        <v>78</v>
      </c>
      <c r="P851" s="56" t="s">
        <v>5443</v>
      </c>
      <c r="Q851" s="56" t="s">
        <v>10061</v>
      </c>
      <c r="R851" s="55" t="n">
        <f aca="false">IF(K851=0,0,ROUND((K851-L851)/K851*100,2))</f>
        <v>-15.61</v>
      </c>
      <c r="S851" s="55" t="n">
        <f aca="false">H851*K851</f>
        <v>1992.96</v>
      </c>
    </row>
    <row r="852" customFormat="false" ht="15" hidden="false" customHeight="true" outlineLevel="0" collapsed="false">
      <c r="A852" s="52" t="s">
        <v>10033</v>
      </c>
      <c r="B852" s="52" t="s">
        <v>16737</v>
      </c>
      <c r="C852" s="52" t="s">
        <v>15787</v>
      </c>
      <c r="D852" s="52" t="s">
        <v>15632</v>
      </c>
      <c r="E852" s="52" t="s">
        <v>73</v>
      </c>
      <c r="F852" s="52" t="s">
        <v>15825</v>
      </c>
      <c r="G852" s="52" t="s">
        <v>15619</v>
      </c>
      <c r="H852" s="52" t="n">
        <v>48</v>
      </c>
      <c r="I852" s="52" t="n">
        <v>1.535</v>
      </c>
      <c r="J852" s="52" t="n">
        <v>0.098</v>
      </c>
      <c r="K852" s="52" t="n">
        <v>440.73</v>
      </c>
      <c r="L852" s="52" t="n">
        <v>543.94</v>
      </c>
      <c r="M852" s="52" t="n">
        <v>730</v>
      </c>
      <c r="N852" s="52" t="s">
        <v>15620</v>
      </c>
      <c r="O852" s="52" t="s">
        <v>78</v>
      </c>
      <c r="P852" s="52" t="s">
        <v>3525</v>
      </c>
      <c r="Q852" s="52" t="s">
        <v>10061</v>
      </c>
      <c r="R852" s="55" t="n">
        <f aca="false">IF(K852=0,0,ROUND((K852-L852)/K852*100,2))</f>
        <v>-23.42</v>
      </c>
      <c r="S852" s="55" t="n">
        <f aca="false">H852*K852</f>
        <v>21155.04</v>
      </c>
    </row>
    <row r="853" customFormat="false" ht="15" hidden="false" customHeight="true" outlineLevel="0" collapsed="false">
      <c r="A853" s="56" t="s">
        <v>1035</v>
      </c>
      <c r="B853" s="56" t="s">
        <v>16738</v>
      </c>
      <c r="C853" s="56" t="s">
        <v>16037</v>
      </c>
      <c r="D853" s="56" t="s">
        <v>15660</v>
      </c>
      <c r="E853" s="56" t="s">
        <v>63</v>
      </c>
      <c r="F853" s="56" t="s">
        <v>15670</v>
      </c>
      <c r="G853" s="56" t="s">
        <v>15614</v>
      </c>
      <c r="H853" s="56" t="n">
        <v>12</v>
      </c>
      <c r="I853" s="56" t="n">
        <v>1.677</v>
      </c>
      <c r="J853" s="56" t="n">
        <v>2.442</v>
      </c>
      <c r="K853" s="56" t="n">
        <v>297.8</v>
      </c>
      <c r="L853" s="56" t="n">
        <v>390.71</v>
      </c>
      <c r="M853" s="56" t="n">
        <v>365</v>
      </c>
      <c r="N853" s="56" t="s">
        <v>15620</v>
      </c>
      <c r="O853" s="56" t="s">
        <v>78</v>
      </c>
      <c r="P853" s="56" t="s">
        <v>3474</v>
      </c>
      <c r="Q853" s="56" t="s">
        <v>10061</v>
      </c>
      <c r="R853" s="55" t="n">
        <f aca="false">IF(K853=0,0,ROUND((K853-L853)/K853*100,2))</f>
        <v>-31.2</v>
      </c>
      <c r="S853" s="55" t="n">
        <f aca="false">H853*K853</f>
        <v>3573.6</v>
      </c>
    </row>
    <row r="854" customFormat="false" ht="15" hidden="false" customHeight="true" outlineLevel="0" collapsed="false">
      <c r="A854" s="52" t="s">
        <v>1570</v>
      </c>
      <c r="B854" s="52" t="s">
        <v>16739</v>
      </c>
      <c r="C854" s="52" t="s">
        <v>15627</v>
      </c>
      <c r="D854" s="52" t="s">
        <v>15628</v>
      </c>
      <c r="E854" s="52" t="s">
        <v>67</v>
      </c>
      <c r="F854" s="52" t="s">
        <v>15705</v>
      </c>
      <c r="G854" s="52" t="s">
        <v>15641</v>
      </c>
      <c r="H854" s="52" t="n">
        <v>12</v>
      </c>
      <c r="I854" s="52" t="n">
        <v>2.464</v>
      </c>
      <c r="J854" s="52" t="n">
        <v>1.63</v>
      </c>
      <c r="K854" s="52" t="n">
        <v>973.89</v>
      </c>
      <c r="L854" s="52" t="n">
        <v>287.6</v>
      </c>
      <c r="M854" s="52" t="n">
        <v>180</v>
      </c>
      <c r="N854" s="52" t="s">
        <v>15548</v>
      </c>
      <c r="O854" s="52" t="s">
        <v>78</v>
      </c>
      <c r="P854" s="52" t="s">
        <v>3906</v>
      </c>
      <c r="Q854" s="52" t="s">
        <v>10061</v>
      </c>
      <c r="R854" s="55" t="n">
        <f aca="false">IF(K854=0,0,ROUND((K854-L854)/K854*100,2))</f>
        <v>70.47</v>
      </c>
      <c r="S854" s="55" t="n">
        <f aca="false">H854*K854</f>
        <v>11686.68</v>
      </c>
    </row>
    <row r="855" customFormat="false" ht="15" hidden="false" customHeight="true" outlineLevel="0" collapsed="false">
      <c r="A855" s="56" t="s">
        <v>3259</v>
      </c>
      <c r="B855" s="56" t="s">
        <v>16740</v>
      </c>
      <c r="C855" s="56" t="s">
        <v>16207</v>
      </c>
      <c r="D855" s="56" t="s">
        <v>15612</v>
      </c>
      <c r="E855" s="56" t="s">
        <v>69</v>
      </c>
      <c r="F855" s="56" t="s">
        <v>15644</v>
      </c>
      <c r="G855" s="56" t="s">
        <v>15619</v>
      </c>
      <c r="H855" s="56" t="n">
        <v>6</v>
      </c>
      <c r="I855" s="56" t="n">
        <v>3.826</v>
      </c>
      <c r="J855" s="56" t="n">
        <v>1.105</v>
      </c>
      <c r="K855" s="56" t="n">
        <v>511.24</v>
      </c>
      <c r="L855" s="56" t="n">
        <v>198.81</v>
      </c>
      <c r="M855" s="56" t="n">
        <v>730</v>
      </c>
      <c r="N855" s="56" t="s">
        <v>15548</v>
      </c>
      <c r="O855" s="56" t="s">
        <v>80</v>
      </c>
      <c r="P855" s="56" t="s">
        <v>2389</v>
      </c>
      <c r="Q855" s="56" t="s">
        <v>10061</v>
      </c>
      <c r="R855" s="55" t="n">
        <f aca="false">IF(K855=0,0,ROUND((K855-L855)/K855*100,2))</f>
        <v>61.11</v>
      </c>
      <c r="S855" s="55" t="n">
        <f aca="false">H855*K855</f>
        <v>3067.44</v>
      </c>
    </row>
    <row r="856" customFormat="false" ht="15" hidden="false" customHeight="true" outlineLevel="0" collapsed="false">
      <c r="A856" s="52" t="s">
        <v>7640</v>
      </c>
      <c r="B856" s="52" t="s">
        <v>16741</v>
      </c>
      <c r="C856" s="52" t="s">
        <v>15824</v>
      </c>
      <c r="D856" s="52" t="s">
        <v>15640</v>
      </c>
      <c r="E856" s="52" t="s">
        <v>65</v>
      </c>
      <c r="F856" s="52" t="s">
        <v>15654</v>
      </c>
      <c r="G856" s="52" t="s">
        <v>15619</v>
      </c>
      <c r="H856" s="52" t="n">
        <v>48</v>
      </c>
      <c r="I856" s="52" t="n">
        <v>3.94</v>
      </c>
      <c r="J856" s="52" t="n">
        <v>4.269</v>
      </c>
      <c r="K856" s="52" t="n">
        <v>617.31</v>
      </c>
      <c r="L856" s="52" t="n">
        <v>102.71</v>
      </c>
      <c r="M856" s="52" t="n">
        <v>730</v>
      </c>
      <c r="N856" s="52" t="s">
        <v>15620</v>
      </c>
      <c r="O856" s="52" t="s">
        <v>80</v>
      </c>
      <c r="P856" s="52" t="s">
        <v>2962</v>
      </c>
      <c r="Q856" s="52" t="s">
        <v>10061</v>
      </c>
      <c r="R856" s="55" t="n">
        <f aca="false">IF(K856=0,0,ROUND((K856-L856)/K856*100,2))</f>
        <v>83.36</v>
      </c>
      <c r="S856" s="55" t="n">
        <f aca="false">H856*K856</f>
        <v>29630.88</v>
      </c>
    </row>
    <row r="857" customFormat="false" ht="15" hidden="false" customHeight="true" outlineLevel="0" collapsed="false">
      <c r="A857" s="56" t="s">
        <v>686</v>
      </c>
      <c r="B857" s="56" t="s">
        <v>16742</v>
      </c>
      <c r="C857" s="56" t="s">
        <v>16412</v>
      </c>
      <c r="D857" s="56" t="s">
        <v>15617</v>
      </c>
      <c r="E857" s="56" t="s">
        <v>67</v>
      </c>
      <c r="F857" s="56" t="s">
        <v>15694</v>
      </c>
      <c r="G857" s="56" t="s">
        <v>15614</v>
      </c>
      <c r="H857" s="56" t="n">
        <v>12</v>
      </c>
      <c r="I857" s="56" t="n">
        <v>1.566</v>
      </c>
      <c r="J857" s="56" t="n">
        <v>3.647</v>
      </c>
      <c r="K857" s="56" t="n">
        <v>831.82</v>
      </c>
      <c r="L857" s="56" t="n">
        <v>196.05</v>
      </c>
      <c r="M857" s="56" t="n">
        <v>365</v>
      </c>
      <c r="N857" s="56" t="s">
        <v>15637</v>
      </c>
      <c r="O857" s="56" t="s">
        <v>80</v>
      </c>
      <c r="P857" s="56" t="s">
        <v>3107</v>
      </c>
      <c r="Q857" s="56" t="s">
        <v>10066</v>
      </c>
      <c r="R857" s="55" t="n">
        <f aca="false">IF(K857=0,0,ROUND((K857-L857)/K857*100,2))</f>
        <v>76.43</v>
      </c>
      <c r="S857" s="55" t="n">
        <f aca="false">H857*K857</f>
        <v>9981.84</v>
      </c>
    </row>
    <row r="858" customFormat="false" ht="15" hidden="false" customHeight="true" outlineLevel="0" collapsed="false">
      <c r="A858" s="52" t="s">
        <v>7326</v>
      </c>
      <c r="B858" s="52" t="s">
        <v>16743</v>
      </c>
      <c r="C858" s="52" t="s">
        <v>15663</v>
      </c>
      <c r="D858" s="52" t="s">
        <v>15664</v>
      </c>
      <c r="E858" s="52" t="s">
        <v>63</v>
      </c>
      <c r="F858" s="52" t="s">
        <v>15670</v>
      </c>
      <c r="G858" s="52" t="s">
        <v>15641</v>
      </c>
      <c r="H858" s="52" t="n">
        <v>12</v>
      </c>
      <c r="I858" s="52" t="n">
        <v>4.876</v>
      </c>
      <c r="J858" s="52" t="n">
        <v>3.847</v>
      </c>
      <c r="K858" s="52" t="n">
        <v>39.07</v>
      </c>
      <c r="L858" s="52" t="n">
        <v>425.56</v>
      </c>
      <c r="M858" s="52" t="n">
        <v>180</v>
      </c>
      <c r="N858" s="52" t="s">
        <v>15620</v>
      </c>
      <c r="O858" s="52" t="s">
        <v>80</v>
      </c>
      <c r="P858" s="52" t="s">
        <v>1511</v>
      </c>
      <c r="Q858" s="52" t="s">
        <v>10061</v>
      </c>
      <c r="R858" s="55" t="n">
        <f aca="false">IF(K858=0,0,ROUND((K858-L858)/K858*100,2))</f>
        <v>-989.22</v>
      </c>
      <c r="S858" s="55" t="n">
        <f aca="false">H858*K858</f>
        <v>468.84</v>
      </c>
    </row>
    <row r="859" customFormat="false" ht="15" hidden="false" customHeight="true" outlineLevel="0" collapsed="false">
      <c r="A859" s="56" t="s">
        <v>2107</v>
      </c>
      <c r="B859" s="56" t="s">
        <v>16744</v>
      </c>
      <c r="C859" s="56" t="s">
        <v>15871</v>
      </c>
      <c r="D859" s="56" t="s">
        <v>15657</v>
      </c>
      <c r="E859" s="56" t="s">
        <v>72</v>
      </c>
      <c r="F859" s="56" t="s">
        <v>15686</v>
      </c>
      <c r="G859" s="56" t="s">
        <v>15641</v>
      </c>
      <c r="H859" s="56" t="n">
        <v>24</v>
      </c>
      <c r="I859" s="56" t="n">
        <v>2.812</v>
      </c>
      <c r="J859" s="56" t="n">
        <v>3.708</v>
      </c>
      <c r="K859" s="56" t="n">
        <v>800.73</v>
      </c>
      <c r="L859" s="56" t="n">
        <v>374.36</v>
      </c>
      <c r="M859" s="56" t="n">
        <v>730</v>
      </c>
      <c r="N859" s="56" t="s">
        <v>15637</v>
      </c>
      <c r="O859" s="56" t="s">
        <v>78</v>
      </c>
      <c r="P859" s="56" t="s">
        <v>2300</v>
      </c>
      <c r="Q859" s="56" t="s">
        <v>10061</v>
      </c>
      <c r="R859" s="55" t="n">
        <f aca="false">IF(K859=0,0,ROUND((K859-L859)/K859*100,2))</f>
        <v>53.25</v>
      </c>
      <c r="S859" s="55" t="n">
        <f aca="false">H859*K859</f>
        <v>19217.52</v>
      </c>
    </row>
    <row r="860" customFormat="false" ht="15" hidden="false" customHeight="true" outlineLevel="0" collapsed="false">
      <c r="A860" s="52" t="s">
        <v>754</v>
      </c>
      <c r="B860" s="52" t="s">
        <v>16745</v>
      </c>
      <c r="C860" s="52" t="s">
        <v>16041</v>
      </c>
      <c r="D860" s="52" t="s">
        <v>15623</v>
      </c>
      <c r="E860" s="52" t="s">
        <v>71</v>
      </c>
      <c r="F860" s="52" t="s">
        <v>15775</v>
      </c>
      <c r="G860" s="52" t="s">
        <v>15641</v>
      </c>
      <c r="H860" s="52" t="n">
        <v>48</v>
      </c>
      <c r="I860" s="52" t="n">
        <v>4.763</v>
      </c>
      <c r="J860" s="52" t="n">
        <v>4.736</v>
      </c>
      <c r="K860" s="52" t="n">
        <v>784.82</v>
      </c>
      <c r="L860" s="52" t="n">
        <v>240.14</v>
      </c>
      <c r="M860" s="52" t="n">
        <v>730</v>
      </c>
      <c r="N860" s="52" t="s">
        <v>15548</v>
      </c>
      <c r="O860" s="52" t="s">
        <v>79</v>
      </c>
      <c r="P860" s="52" t="s">
        <v>394</v>
      </c>
      <c r="Q860" s="52" t="s">
        <v>10061</v>
      </c>
      <c r="R860" s="55" t="n">
        <f aca="false">IF(K860=0,0,ROUND((K860-L860)/K860*100,2))</f>
        <v>69.4</v>
      </c>
      <c r="S860" s="55" t="n">
        <f aca="false">H860*K860</f>
        <v>37671.36</v>
      </c>
    </row>
    <row r="861" customFormat="false" ht="15" hidden="false" customHeight="true" outlineLevel="0" collapsed="false">
      <c r="A861" s="56" t="s">
        <v>7128</v>
      </c>
      <c r="B861" s="56" t="s">
        <v>16746</v>
      </c>
      <c r="C861" s="56" t="s">
        <v>15747</v>
      </c>
      <c r="D861" s="56" t="s">
        <v>15612</v>
      </c>
      <c r="E861" s="56" t="s">
        <v>72</v>
      </c>
      <c r="F861" s="56" t="s">
        <v>15686</v>
      </c>
      <c r="G861" s="56" t="s">
        <v>15614</v>
      </c>
      <c r="H861" s="56" t="n">
        <v>24</v>
      </c>
      <c r="I861" s="56" t="n">
        <v>2.219</v>
      </c>
      <c r="J861" s="56" t="n">
        <v>1.457</v>
      </c>
      <c r="K861" s="56" t="n">
        <v>481.93</v>
      </c>
      <c r="L861" s="56" t="n">
        <v>529.7</v>
      </c>
      <c r="M861" s="56" t="n">
        <v>90</v>
      </c>
      <c r="N861" s="56" t="s">
        <v>15637</v>
      </c>
      <c r="O861" s="56" t="s">
        <v>80</v>
      </c>
      <c r="P861" s="56" t="s">
        <v>1433</v>
      </c>
      <c r="Q861" s="56" t="s">
        <v>10061</v>
      </c>
      <c r="R861" s="55" t="n">
        <f aca="false">IF(K861=0,0,ROUND((K861-L861)/K861*100,2))</f>
        <v>-9.91</v>
      </c>
      <c r="S861" s="55" t="n">
        <f aca="false">H861*K861</f>
        <v>11566.32</v>
      </c>
    </row>
    <row r="862" customFormat="false" ht="15" hidden="false" customHeight="true" outlineLevel="0" collapsed="false">
      <c r="A862" s="52" t="s">
        <v>3303</v>
      </c>
      <c r="B862" s="52" t="s">
        <v>16747</v>
      </c>
      <c r="C862" s="52" t="s">
        <v>16201</v>
      </c>
      <c r="D862" s="52" t="s">
        <v>15623</v>
      </c>
      <c r="E862" s="52" t="s">
        <v>67</v>
      </c>
      <c r="F862" s="52" t="s">
        <v>15629</v>
      </c>
      <c r="G862" s="52" t="s">
        <v>15619</v>
      </c>
      <c r="H862" s="52" t="n">
        <v>6</v>
      </c>
      <c r="I862" s="52" t="n">
        <v>2.219</v>
      </c>
      <c r="J862" s="52" t="n">
        <v>1.673</v>
      </c>
      <c r="K862" s="52" t="n">
        <v>555.11</v>
      </c>
      <c r="L862" s="52" t="n">
        <v>399.81</v>
      </c>
      <c r="M862" s="52" t="n">
        <v>365</v>
      </c>
      <c r="N862" s="52" t="s">
        <v>15620</v>
      </c>
      <c r="O862" s="52" t="s">
        <v>78</v>
      </c>
      <c r="P862" s="52" t="s">
        <v>2265</v>
      </c>
      <c r="Q862" s="52" t="s">
        <v>10061</v>
      </c>
      <c r="R862" s="55" t="n">
        <f aca="false">IF(K862=0,0,ROUND((K862-L862)/K862*100,2))</f>
        <v>27.98</v>
      </c>
      <c r="S862" s="55" t="n">
        <f aca="false">H862*K862</f>
        <v>3330.66</v>
      </c>
    </row>
    <row r="863" customFormat="false" ht="15" hidden="false" customHeight="true" outlineLevel="0" collapsed="false">
      <c r="A863" s="56" t="s">
        <v>2411</v>
      </c>
      <c r="B863" s="56" t="s">
        <v>16748</v>
      </c>
      <c r="C863" s="56" t="s">
        <v>16313</v>
      </c>
      <c r="D863" s="56" t="s">
        <v>15657</v>
      </c>
      <c r="E863" s="56" t="s">
        <v>71</v>
      </c>
      <c r="F863" s="56" t="s">
        <v>15651</v>
      </c>
      <c r="G863" s="56" t="s">
        <v>15619</v>
      </c>
      <c r="H863" s="56" t="n">
        <v>24</v>
      </c>
      <c r="I863" s="56" t="n">
        <v>2.368</v>
      </c>
      <c r="J863" s="56" t="n">
        <v>2.331</v>
      </c>
      <c r="K863" s="56" t="n">
        <v>346.02</v>
      </c>
      <c r="L863" s="56" t="n">
        <v>409.82</v>
      </c>
      <c r="M863" s="56" t="n">
        <v>365</v>
      </c>
      <c r="N863" s="56" t="s">
        <v>15637</v>
      </c>
      <c r="O863" s="56" t="s">
        <v>80</v>
      </c>
      <c r="P863" s="56" t="s">
        <v>3875</v>
      </c>
      <c r="Q863" s="56" t="s">
        <v>10061</v>
      </c>
      <c r="R863" s="55" t="n">
        <f aca="false">IF(K863=0,0,ROUND((K863-L863)/K863*100,2))</f>
        <v>-18.44</v>
      </c>
      <c r="S863" s="55" t="n">
        <f aca="false">H863*K863</f>
        <v>8304.48</v>
      </c>
    </row>
    <row r="864" customFormat="false" ht="15" hidden="false" customHeight="true" outlineLevel="0" collapsed="false">
      <c r="A864" s="52" t="s">
        <v>7040</v>
      </c>
      <c r="B864" s="52" t="s">
        <v>16749</v>
      </c>
      <c r="C864" s="52" t="s">
        <v>16269</v>
      </c>
      <c r="D864" s="52" t="s">
        <v>15612</v>
      </c>
      <c r="E864" s="52" t="s">
        <v>63</v>
      </c>
      <c r="F864" s="52" t="s">
        <v>15670</v>
      </c>
      <c r="G864" s="52" t="s">
        <v>15641</v>
      </c>
      <c r="H864" s="52" t="n">
        <v>6</v>
      </c>
      <c r="I864" s="52" t="n">
        <v>4.167</v>
      </c>
      <c r="J864" s="52" t="n">
        <v>0.348</v>
      </c>
      <c r="K864" s="52" t="n">
        <v>988.86</v>
      </c>
      <c r="L864" s="52" t="n">
        <v>230.35</v>
      </c>
      <c r="M864" s="52" t="n">
        <v>730</v>
      </c>
      <c r="N864" s="52" t="s">
        <v>15548</v>
      </c>
      <c r="O864" s="52" t="s">
        <v>80</v>
      </c>
      <c r="P864" s="52" t="s">
        <v>3657</v>
      </c>
      <c r="Q864" s="52" t="s">
        <v>10066</v>
      </c>
      <c r="R864" s="55" t="n">
        <f aca="false">IF(K864=0,0,ROUND((K864-L864)/K864*100,2))</f>
        <v>76.71</v>
      </c>
      <c r="S864" s="55" t="n">
        <f aca="false">H864*K864</f>
        <v>5933.16</v>
      </c>
    </row>
    <row r="865" customFormat="false" ht="15" hidden="false" customHeight="true" outlineLevel="0" collapsed="false">
      <c r="A865" s="56" t="s">
        <v>3231</v>
      </c>
      <c r="B865" s="56" t="s">
        <v>16750</v>
      </c>
      <c r="C865" s="56" t="s">
        <v>16156</v>
      </c>
      <c r="D865" s="56" t="s">
        <v>15660</v>
      </c>
      <c r="E865" s="56" t="s">
        <v>71</v>
      </c>
      <c r="F865" s="56" t="s">
        <v>15775</v>
      </c>
      <c r="G865" s="56" t="s">
        <v>15625</v>
      </c>
      <c r="H865" s="56" t="n">
        <v>6</v>
      </c>
      <c r="I865" s="56" t="n">
        <v>2.848</v>
      </c>
      <c r="J865" s="56" t="n">
        <v>4.872</v>
      </c>
      <c r="K865" s="56" t="n">
        <v>784.2</v>
      </c>
      <c r="L865" s="56" t="n">
        <v>323.74</v>
      </c>
      <c r="M865" s="56" t="n">
        <v>90</v>
      </c>
      <c r="N865" s="56" t="s">
        <v>15620</v>
      </c>
      <c r="O865" s="56" t="s">
        <v>79</v>
      </c>
      <c r="P865" s="56" t="s">
        <v>1926</v>
      </c>
      <c r="Q865" s="56" t="s">
        <v>10061</v>
      </c>
      <c r="R865" s="55" t="n">
        <f aca="false">IF(K865=0,0,ROUND((K865-L865)/K865*100,2))</f>
        <v>58.72</v>
      </c>
      <c r="S865" s="55" t="n">
        <f aca="false">H865*K865</f>
        <v>4705.2</v>
      </c>
    </row>
    <row r="866" customFormat="false" ht="15" hidden="false" customHeight="true" outlineLevel="0" collapsed="false">
      <c r="A866" s="52" t="s">
        <v>618</v>
      </c>
      <c r="B866" s="52" t="s">
        <v>16751</v>
      </c>
      <c r="C866" s="52" t="s">
        <v>16044</v>
      </c>
      <c r="D866" s="52" t="s">
        <v>15675</v>
      </c>
      <c r="E866" s="52" t="s">
        <v>67</v>
      </c>
      <c r="F866" s="52" t="s">
        <v>15629</v>
      </c>
      <c r="G866" s="52" t="s">
        <v>15641</v>
      </c>
      <c r="H866" s="52" t="n">
        <v>12</v>
      </c>
      <c r="I866" s="52" t="n">
        <v>3.27</v>
      </c>
      <c r="J866" s="52" t="n">
        <v>0.411</v>
      </c>
      <c r="K866" s="52" t="n">
        <v>654.24</v>
      </c>
      <c r="L866" s="52" t="n">
        <v>210.49</v>
      </c>
      <c r="M866" s="52" t="n">
        <v>730</v>
      </c>
      <c r="N866" s="52" t="s">
        <v>15548</v>
      </c>
      <c r="O866" s="52" t="s">
        <v>79</v>
      </c>
      <c r="P866" s="52" t="s">
        <v>743</v>
      </c>
      <c r="Q866" s="52" t="s">
        <v>10061</v>
      </c>
      <c r="R866" s="55" t="n">
        <f aca="false">IF(K866=0,0,ROUND((K866-L866)/K866*100,2))</f>
        <v>67.83</v>
      </c>
      <c r="S866" s="55" t="n">
        <f aca="false">H866*K866</f>
        <v>7850.88</v>
      </c>
    </row>
    <row r="867" customFormat="false" ht="15" hidden="false" customHeight="true" outlineLevel="0" collapsed="false">
      <c r="A867" s="56" t="s">
        <v>1268</v>
      </c>
      <c r="B867" s="56" t="s">
        <v>16752</v>
      </c>
      <c r="C867" s="56" t="s">
        <v>16148</v>
      </c>
      <c r="D867" s="56" t="s">
        <v>15640</v>
      </c>
      <c r="E867" s="56" t="s">
        <v>63</v>
      </c>
      <c r="F867" s="56" t="s">
        <v>15683</v>
      </c>
      <c r="G867" s="56" t="s">
        <v>15625</v>
      </c>
      <c r="H867" s="56" t="n">
        <v>24</v>
      </c>
      <c r="I867" s="56" t="n">
        <v>2.164</v>
      </c>
      <c r="J867" s="56" t="n">
        <v>1.331</v>
      </c>
      <c r="K867" s="56" t="n">
        <v>238.21</v>
      </c>
      <c r="L867" s="56" t="n">
        <v>407.98</v>
      </c>
      <c r="M867" s="56" t="n">
        <v>365</v>
      </c>
      <c r="N867" s="56" t="s">
        <v>15620</v>
      </c>
      <c r="O867" s="56" t="s">
        <v>79</v>
      </c>
      <c r="P867" s="56" t="s">
        <v>763</v>
      </c>
      <c r="Q867" s="56" t="s">
        <v>10061</v>
      </c>
      <c r="R867" s="55" t="n">
        <f aca="false">IF(K867=0,0,ROUND((K867-L867)/K867*100,2))</f>
        <v>-71.27</v>
      </c>
      <c r="S867" s="55" t="n">
        <f aca="false">H867*K867</f>
        <v>5717.04</v>
      </c>
    </row>
    <row r="868" customFormat="false" ht="15" hidden="false" customHeight="true" outlineLevel="0" collapsed="false">
      <c r="A868" s="52" t="s">
        <v>922</v>
      </c>
      <c r="B868" s="52" t="s">
        <v>16753</v>
      </c>
      <c r="C868" s="52" t="s">
        <v>15639</v>
      </c>
      <c r="D868" s="52" t="s">
        <v>15640</v>
      </c>
      <c r="E868" s="52" t="s">
        <v>65</v>
      </c>
      <c r="F868" s="52" t="s">
        <v>15654</v>
      </c>
      <c r="G868" s="52" t="s">
        <v>15619</v>
      </c>
      <c r="H868" s="52" t="n">
        <v>24</v>
      </c>
      <c r="I868" s="52" t="n">
        <v>0.949</v>
      </c>
      <c r="J868" s="52" t="n">
        <v>0.18</v>
      </c>
      <c r="K868" s="52" t="n">
        <v>609.28</v>
      </c>
      <c r="L868" s="52" t="n">
        <v>508.37</v>
      </c>
      <c r="M868" s="52" t="n">
        <v>180</v>
      </c>
      <c r="N868" s="52" t="s">
        <v>15620</v>
      </c>
      <c r="O868" s="52" t="s">
        <v>79</v>
      </c>
      <c r="P868" s="52" t="s">
        <v>2429</v>
      </c>
      <c r="Q868" s="52" t="s">
        <v>10061</v>
      </c>
      <c r="R868" s="55" t="n">
        <f aca="false">IF(K868=0,0,ROUND((K868-L868)/K868*100,2))</f>
        <v>16.56</v>
      </c>
      <c r="S868" s="55" t="n">
        <f aca="false">H868*K868</f>
        <v>14622.72</v>
      </c>
    </row>
    <row r="869" customFormat="false" ht="15" hidden="false" customHeight="true" outlineLevel="0" collapsed="false">
      <c r="A869" s="56" t="s">
        <v>9484</v>
      </c>
      <c r="B869" s="56" t="s">
        <v>16754</v>
      </c>
      <c r="C869" s="56" t="s">
        <v>15753</v>
      </c>
      <c r="D869" s="56" t="s">
        <v>15657</v>
      </c>
      <c r="E869" s="56" t="s">
        <v>73</v>
      </c>
      <c r="F869" s="56" t="s">
        <v>15624</v>
      </c>
      <c r="G869" s="56" t="s">
        <v>15619</v>
      </c>
      <c r="H869" s="56" t="n">
        <v>24</v>
      </c>
      <c r="I869" s="56" t="n">
        <v>0.858</v>
      </c>
      <c r="J869" s="56" t="n">
        <v>4.955</v>
      </c>
      <c r="K869" s="56" t="n">
        <v>248.09</v>
      </c>
      <c r="L869" s="56" t="n">
        <v>552.73</v>
      </c>
      <c r="M869" s="56" t="n">
        <v>365</v>
      </c>
      <c r="N869" s="56" t="s">
        <v>15548</v>
      </c>
      <c r="O869" s="56" t="s">
        <v>78</v>
      </c>
      <c r="P869" s="56" t="s">
        <v>924</v>
      </c>
      <c r="Q869" s="56" t="s">
        <v>10061</v>
      </c>
      <c r="R869" s="55" t="n">
        <f aca="false">IF(K869=0,0,ROUND((K869-L869)/K869*100,2))</f>
        <v>-122.79</v>
      </c>
      <c r="S869" s="55" t="n">
        <f aca="false">H869*K869</f>
        <v>5954.16</v>
      </c>
    </row>
    <row r="870" customFormat="false" ht="15" hidden="false" customHeight="true" outlineLevel="0" collapsed="false">
      <c r="A870" s="52" t="s">
        <v>470</v>
      </c>
      <c r="B870" s="52" t="s">
        <v>16755</v>
      </c>
      <c r="C870" s="52" t="s">
        <v>16044</v>
      </c>
      <c r="D870" s="52" t="s">
        <v>15675</v>
      </c>
      <c r="E870" s="52" t="s">
        <v>72</v>
      </c>
      <c r="F870" s="52" t="s">
        <v>15686</v>
      </c>
      <c r="G870" s="52" t="s">
        <v>15619</v>
      </c>
      <c r="H870" s="52" t="n">
        <v>6</v>
      </c>
      <c r="I870" s="52" t="n">
        <v>2.262</v>
      </c>
      <c r="J870" s="52" t="n">
        <v>2.026</v>
      </c>
      <c r="K870" s="52" t="n">
        <v>221.31</v>
      </c>
      <c r="L870" s="52" t="n">
        <v>234.5</v>
      </c>
      <c r="M870" s="52" t="n">
        <v>90</v>
      </c>
      <c r="N870" s="52" t="s">
        <v>15548</v>
      </c>
      <c r="O870" s="52" t="s">
        <v>78</v>
      </c>
      <c r="P870" s="52" t="s">
        <v>4301</v>
      </c>
      <c r="Q870" s="52" t="s">
        <v>10061</v>
      </c>
      <c r="R870" s="55" t="n">
        <f aca="false">IF(K870=0,0,ROUND((K870-L870)/K870*100,2))</f>
        <v>-5.96</v>
      </c>
      <c r="S870" s="55" t="n">
        <f aca="false">H870*K870</f>
        <v>1327.86</v>
      </c>
    </row>
    <row r="871" customFormat="false" ht="15" hidden="false" customHeight="true" outlineLevel="0" collapsed="false">
      <c r="A871" s="56" t="s">
        <v>3198</v>
      </c>
      <c r="B871" s="56" t="s">
        <v>16756</v>
      </c>
      <c r="C871" s="56" t="s">
        <v>15680</v>
      </c>
      <c r="D871" s="56" t="s">
        <v>15623</v>
      </c>
      <c r="E871" s="56" t="s">
        <v>73</v>
      </c>
      <c r="F871" s="56" t="s">
        <v>15825</v>
      </c>
      <c r="G871" s="56" t="s">
        <v>15641</v>
      </c>
      <c r="H871" s="56" t="n">
        <v>24</v>
      </c>
      <c r="I871" s="56" t="n">
        <v>3.761</v>
      </c>
      <c r="J871" s="56" t="n">
        <v>1.619</v>
      </c>
      <c r="K871" s="56" t="n">
        <v>206.97</v>
      </c>
      <c r="L871" s="56" t="n">
        <v>591.24</v>
      </c>
      <c r="M871" s="56" t="n">
        <v>365</v>
      </c>
      <c r="N871" s="56" t="s">
        <v>15637</v>
      </c>
      <c r="O871" s="56" t="s">
        <v>79</v>
      </c>
      <c r="P871" s="56" t="s">
        <v>1355</v>
      </c>
      <c r="Q871" s="56" t="s">
        <v>10061</v>
      </c>
      <c r="R871" s="55" t="n">
        <f aca="false">IF(K871=0,0,ROUND((K871-L871)/K871*100,2))</f>
        <v>-185.66</v>
      </c>
      <c r="S871" s="55" t="n">
        <f aca="false">H871*K871</f>
        <v>4967.28</v>
      </c>
    </row>
    <row r="872" customFormat="false" ht="15" hidden="false" customHeight="true" outlineLevel="0" collapsed="false">
      <c r="A872" s="52" t="s">
        <v>5743</v>
      </c>
      <c r="B872" s="52" t="s">
        <v>16757</v>
      </c>
      <c r="C872" s="52" t="s">
        <v>16121</v>
      </c>
      <c r="D872" s="52" t="s">
        <v>15632</v>
      </c>
      <c r="E872" s="52" t="s">
        <v>72</v>
      </c>
      <c r="F872" s="52" t="s">
        <v>15686</v>
      </c>
      <c r="G872" s="52" t="s">
        <v>15641</v>
      </c>
      <c r="H872" s="52" t="n">
        <v>48</v>
      </c>
      <c r="I872" s="52" t="n">
        <v>4.81</v>
      </c>
      <c r="J872" s="52" t="n">
        <v>0.545</v>
      </c>
      <c r="K872" s="52" t="n">
        <v>372.82</v>
      </c>
      <c r="L872" s="52" t="n">
        <v>192.89</v>
      </c>
      <c r="M872" s="52" t="n">
        <v>90</v>
      </c>
      <c r="N872" s="52" t="s">
        <v>15637</v>
      </c>
      <c r="O872" s="52" t="s">
        <v>80</v>
      </c>
      <c r="P872" s="52" t="s">
        <v>3274</v>
      </c>
      <c r="Q872" s="52" t="s">
        <v>10061</v>
      </c>
      <c r="R872" s="55" t="n">
        <f aca="false">IF(K872=0,0,ROUND((K872-L872)/K872*100,2))</f>
        <v>48.26</v>
      </c>
      <c r="S872" s="55" t="n">
        <f aca="false">H872*K872</f>
        <v>17895.36</v>
      </c>
    </row>
    <row r="873" customFormat="false" ht="15" hidden="false" customHeight="true" outlineLevel="0" collapsed="false">
      <c r="A873" s="56" t="s">
        <v>7188</v>
      </c>
      <c r="B873" s="56" t="s">
        <v>16758</v>
      </c>
      <c r="C873" s="56" t="s">
        <v>16375</v>
      </c>
      <c r="D873" s="56" t="s">
        <v>15612</v>
      </c>
      <c r="E873" s="56" t="s">
        <v>63</v>
      </c>
      <c r="F873" s="56" t="s">
        <v>15670</v>
      </c>
      <c r="G873" s="56" t="s">
        <v>15625</v>
      </c>
      <c r="H873" s="56" t="n">
        <v>24</v>
      </c>
      <c r="I873" s="56" t="n">
        <v>0.275</v>
      </c>
      <c r="J873" s="56" t="n">
        <v>4.245</v>
      </c>
      <c r="K873" s="56" t="n">
        <v>193.63</v>
      </c>
      <c r="L873" s="56" t="n">
        <v>15.47</v>
      </c>
      <c r="M873" s="56" t="n">
        <v>180</v>
      </c>
      <c r="N873" s="56" t="s">
        <v>15548</v>
      </c>
      <c r="O873" s="56" t="s">
        <v>80</v>
      </c>
      <c r="P873" s="56" t="s">
        <v>2426</v>
      </c>
      <c r="Q873" s="56" t="s">
        <v>10061</v>
      </c>
      <c r="R873" s="55" t="n">
        <f aca="false">IF(K873=0,0,ROUND((K873-L873)/K873*100,2))</f>
        <v>92.01</v>
      </c>
      <c r="S873" s="55" t="n">
        <f aca="false">H873*K873</f>
        <v>4647.12</v>
      </c>
    </row>
    <row r="874" customFormat="false" ht="15" hidden="false" customHeight="true" outlineLevel="0" collapsed="false">
      <c r="A874" s="52" t="s">
        <v>2535</v>
      </c>
      <c r="B874" s="52" t="s">
        <v>16759</v>
      </c>
      <c r="C874" s="52" t="s">
        <v>15672</v>
      </c>
      <c r="D874" s="52" t="s">
        <v>15664</v>
      </c>
      <c r="E874" s="52" t="s">
        <v>73</v>
      </c>
      <c r="F874" s="52" t="s">
        <v>15734</v>
      </c>
      <c r="G874" s="52" t="s">
        <v>15614</v>
      </c>
      <c r="H874" s="52" t="n">
        <v>48</v>
      </c>
      <c r="I874" s="52" t="n">
        <v>4.125</v>
      </c>
      <c r="J874" s="52" t="n">
        <v>2.125</v>
      </c>
      <c r="K874" s="52" t="n">
        <v>190.97</v>
      </c>
      <c r="L874" s="52" t="n">
        <v>315.97</v>
      </c>
      <c r="M874" s="52" t="n">
        <v>180</v>
      </c>
      <c r="N874" s="52" t="s">
        <v>15620</v>
      </c>
      <c r="O874" s="52" t="s">
        <v>80</v>
      </c>
      <c r="P874" s="52" t="s">
        <v>5006</v>
      </c>
      <c r="Q874" s="52" t="s">
        <v>10061</v>
      </c>
      <c r="R874" s="55" t="n">
        <f aca="false">IF(K874=0,0,ROUND((K874-L874)/K874*100,2))</f>
        <v>-65.46</v>
      </c>
      <c r="S874" s="55" t="n">
        <f aca="false">H874*K874</f>
        <v>9166.56</v>
      </c>
    </row>
    <row r="875" customFormat="false" ht="15" hidden="false" customHeight="true" outlineLevel="0" collapsed="false">
      <c r="A875" s="56" t="s">
        <v>13430</v>
      </c>
      <c r="B875" s="56" t="s">
        <v>16760</v>
      </c>
      <c r="C875" s="56" t="s">
        <v>15783</v>
      </c>
      <c r="D875" s="56" t="s">
        <v>15612</v>
      </c>
      <c r="E875" s="56" t="s">
        <v>65</v>
      </c>
      <c r="F875" s="56" t="s">
        <v>15654</v>
      </c>
      <c r="G875" s="56" t="s">
        <v>15641</v>
      </c>
      <c r="H875" s="56" t="n">
        <v>24</v>
      </c>
      <c r="I875" s="56" t="n">
        <v>2.048</v>
      </c>
      <c r="J875" s="56" t="n">
        <v>1.897</v>
      </c>
      <c r="K875" s="56" t="n">
        <v>843.76</v>
      </c>
      <c r="L875" s="56" t="n">
        <v>376.93</v>
      </c>
      <c r="M875" s="56" t="n">
        <v>90</v>
      </c>
      <c r="N875" s="56" t="s">
        <v>15548</v>
      </c>
      <c r="O875" s="56" t="s">
        <v>79</v>
      </c>
      <c r="P875" s="56" t="s">
        <v>3085</v>
      </c>
      <c r="Q875" s="56" t="s">
        <v>10066</v>
      </c>
      <c r="R875" s="55" t="n">
        <f aca="false">IF(K875=0,0,ROUND((K875-L875)/K875*100,2))</f>
        <v>55.33</v>
      </c>
      <c r="S875" s="55" t="n">
        <f aca="false">H875*K875</f>
        <v>20250.24</v>
      </c>
    </row>
    <row r="876" customFormat="false" ht="15" hidden="false" customHeight="true" outlineLevel="0" collapsed="false">
      <c r="A876" s="52" t="s">
        <v>3076</v>
      </c>
      <c r="B876" s="52" t="s">
        <v>16761</v>
      </c>
      <c r="C876" s="52" t="s">
        <v>16061</v>
      </c>
      <c r="D876" s="52" t="s">
        <v>15664</v>
      </c>
      <c r="E876" s="52" t="s">
        <v>65</v>
      </c>
      <c r="F876" s="52" t="s">
        <v>15813</v>
      </c>
      <c r="G876" s="52" t="s">
        <v>15625</v>
      </c>
      <c r="H876" s="52" t="n">
        <v>48</v>
      </c>
      <c r="I876" s="52" t="n">
        <v>3.824</v>
      </c>
      <c r="J876" s="52" t="n">
        <v>3.626</v>
      </c>
      <c r="K876" s="52" t="n">
        <v>186.18</v>
      </c>
      <c r="L876" s="52" t="n">
        <v>69.07</v>
      </c>
      <c r="M876" s="52" t="n">
        <v>365</v>
      </c>
      <c r="N876" s="52" t="s">
        <v>15548</v>
      </c>
      <c r="O876" s="52" t="s">
        <v>78</v>
      </c>
      <c r="P876" s="52" t="s">
        <v>2238</v>
      </c>
      <c r="Q876" s="52" t="s">
        <v>10061</v>
      </c>
      <c r="R876" s="55" t="n">
        <f aca="false">IF(K876=0,0,ROUND((K876-L876)/K876*100,2))</f>
        <v>62.9</v>
      </c>
      <c r="S876" s="55" t="n">
        <f aca="false">H876*K876</f>
        <v>8936.64</v>
      </c>
    </row>
    <row r="877" customFormat="false" ht="15" hidden="false" customHeight="true" outlineLevel="0" collapsed="false">
      <c r="A877" s="56" t="s">
        <v>4568</v>
      </c>
      <c r="B877" s="56" t="s">
        <v>16762</v>
      </c>
      <c r="C877" s="56" t="s">
        <v>15809</v>
      </c>
      <c r="D877" s="56" t="s">
        <v>15612</v>
      </c>
      <c r="E877" s="56" t="s">
        <v>69</v>
      </c>
      <c r="F877" s="56" t="s">
        <v>15661</v>
      </c>
      <c r="G877" s="56" t="s">
        <v>15641</v>
      </c>
      <c r="H877" s="56" t="n">
        <v>48</v>
      </c>
      <c r="I877" s="56" t="n">
        <v>0.715</v>
      </c>
      <c r="J877" s="56" t="n">
        <v>3.036</v>
      </c>
      <c r="K877" s="56" t="n">
        <v>643.48</v>
      </c>
      <c r="L877" s="56" t="n">
        <v>193.74</v>
      </c>
      <c r="M877" s="56" t="n">
        <v>730</v>
      </c>
      <c r="N877" s="56" t="s">
        <v>15637</v>
      </c>
      <c r="O877" s="56" t="s">
        <v>78</v>
      </c>
      <c r="P877" s="56" t="s">
        <v>5200</v>
      </c>
      <c r="Q877" s="56" t="s">
        <v>10061</v>
      </c>
      <c r="R877" s="55" t="n">
        <f aca="false">IF(K877=0,0,ROUND((K877-L877)/K877*100,2))</f>
        <v>69.89</v>
      </c>
      <c r="S877" s="55" t="n">
        <f aca="false">H877*K877</f>
        <v>30887.04</v>
      </c>
    </row>
    <row r="878" customFormat="false" ht="15" hidden="false" customHeight="true" outlineLevel="0" collapsed="false">
      <c r="A878" s="52" t="s">
        <v>5505</v>
      </c>
      <c r="B878" s="52" t="s">
        <v>16763</v>
      </c>
      <c r="C878" s="52" t="s">
        <v>15772</v>
      </c>
      <c r="D878" s="52" t="s">
        <v>15640</v>
      </c>
      <c r="E878" s="52" t="s">
        <v>70</v>
      </c>
      <c r="F878" s="52" t="s">
        <v>15648</v>
      </c>
      <c r="G878" s="52" t="s">
        <v>15641</v>
      </c>
      <c r="H878" s="52" t="n">
        <v>12</v>
      </c>
      <c r="I878" s="52" t="n">
        <v>0.673</v>
      </c>
      <c r="J878" s="52" t="n">
        <v>2.598</v>
      </c>
      <c r="K878" s="52" t="n">
        <v>808.53</v>
      </c>
      <c r="L878" s="52" t="n">
        <v>94.13</v>
      </c>
      <c r="M878" s="52" t="n">
        <v>90</v>
      </c>
      <c r="N878" s="52" t="s">
        <v>15620</v>
      </c>
      <c r="O878" s="52" t="s">
        <v>78</v>
      </c>
      <c r="P878" s="52" t="s">
        <v>3721</v>
      </c>
      <c r="Q878" s="52" t="s">
        <v>10061</v>
      </c>
      <c r="R878" s="55" t="n">
        <f aca="false">IF(K878=0,0,ROUND((K878-L878)/K878*100,2))</f>
        <v>88.36</v>
      </c>
      <c r="S878" s="55" t="n">
        <f aca="false">H878*K878</f>
        <v>9702.36</v>
      </c>
    </row>
    <row r="879" customFormat="false" ht="15" hidden="false" customHeight="true" outlineLevel="0" collapsed="false">
      <c r="A879" s="56" t="s">
        <v>3459</v>
      </c>
      <c r="B879" s="56" t="s">
        <v>16764</v>
      </c>
      <c r="C879" s="56" t="s">
        <v>16539</v>
      </c>
      <c r="D879" s="56" t="s">
        <v>15640</v>
      </c>
      <c r="E879" s="56" t="s">
        <v>70</v>
      </c>
      <c r="F879" s="56" t="s">
        <v>15691</v>
      </c>
      <c r="G879" s="56" t="s">
        <v>15619</v>
      </c>
      <c r="H879" s="56" t="n">
        <v>12</v>
      </c>
      <c r="I879" s="56" t="n">
        <v>3.664</v>
      </c>
      <c r="J879" s="56" t="n">
        <v>1.54</v>
      </c>
      <c r="K879" s="56" t="n">
        <v>715.54</v>
      </c>
      <c r="L879" s="56" t="n">
        <v>282.67</v>
      </c>
      <c r="M879" s="56" t="n">
        <v>365</v>
      </c>
      <c r="N879" s="56" t="s">
        <v>15548</v>
      </c>
      <c r="O879" s="56" t="s">
        <v>79</v>
      </c>
      <c r="P879" s="56" t="s">
        <v>1116</v>
      </c>
      <c r="Q879" s="56" t="s">
        <v>10061</v>
      </c>
      <c r="R879" s="55" t="n">
        <f aca="false">IF(K879=0,0,ROUND((K879-L879)/K879*100,2))</f>
        <v>60.5</v>
      </c>
      <c r="S879" s="55" t="n">
        <f aca="false">H879*K879</f>
        <v>8586.48</v>
      </c>
    </row>
    <row r="880" customFormat="false" ht="15" hidden="false" customHeight="true" outlineLevel="0" collapsed="false">
      <c r="A880" s="52" t="s">
        <v>8460</v>
      </c>
      <c r="B880" s="52" t="s">
        <v>16765</v>
      </c>
      <c r="C880" s="52" t="s">
        <v>16041</v>
      </c>
      <c r="D880" s="52" t="s">
        <v>15623</v>
      </c>
      <c r="E880" s="52" t="s">
        <v>72</v>
      </c>
      <c r="F880" s="52" t="s">
        <v>15618</v>
      </c>
      <c r="G880" s="52" t="s">
        <v>15641</v>
      </c>
      <c r="H880" s="52" t="n">
        <v>6</v>
      </c>
      <c r="I880" s="52" t="n">
        <v>3.981</v>
      </c>
      <c r="J880" s="52" t="n">
        <v>4.899</v>
      </c>
      <c r="K880" s="52" t="n">
        <v>34.02</v>
      </c>
      <c r="L880" s="52" t="n">
        <v>384.43</v>
      </c>
      <c r="M880" s="52" t="n">
        <v>180</v>
      </c>
      <c r="N880" s="52" t="s">
        <v>15548</v>
      </c>
      <c r="O880" s="52" t="s">
        <v>79</v>
      </c>
      <c r="P880" s="52" t="s">
        <v>2335</v>
      </c>
      <c r="Q880" s="52" t="s">
        <v>10061</v>
      </c>
      <c r="R880" s="55" t="n">
        <f aca="false">IF(K880=0,0,ROUND((K880-L880)/K880*100,2))</f>
        <v>-1030.01</v>
      </c>
      <c r="S880" s="55" t="n">
        <f aca="false">H880*K880</f>
        <v>204.12</v>
      </c>
    </row>
    <row r="881" customFormat="false" ht="15" hidden="false" customHeight="true" outlineLevel="0" collapsed="false">
      <c r="A881" s="56" t="s">
        <v>2344</v>
      </c>
      <c r="B881" s="56" t="s">
        <v>16766</v>
      </c>
      <c r="C881" s="56" t="s">
        <v>15772</v>
      </c>
      <c r="D881" s="56" t="s">
        <v>15640</v>
      </c>
      <c r="E881" s="56" t="s">
        <v>69</v>
      </c>
      <c r="F881" s="56" t="s">
        <v>15644</v>
      </c>
      <c r="G881" s="56" t="s">
        <v>15614</v>
      </c>
      <c r="H881" s="56" t="n">
        <v>48</v>
      </c>
      <c r="I881" s="56" t="n">
        <v>2.288</v>
      </c>
      <c r="J881" s="56" t="n">
        <v>1.113</v>
      </c>
      <c r="K881" s="56" t="n">
        <v>628.26</v>
      </c>
      <c r="L881" s="56" t="n">
        <v>332.07</v>
      </c>
      <c r="M881" s="56" t="n">
        <v>90</v>
      </c>
      <c r="N881" s="56" t="s">
        <v>15620</v>
      </c>
      <c r="O881" s="56" t="s">
        <v>79</v>
      </c>
      <c r="P881" s="56" t="s">
        <v>1196</v>
      </c>
      <c r="Q881" s="56" t="s">
        <v>10061</v>
      </c>
      <c r="R881" s="55" t="n">
        <f aca="false">IF(K881=0,0,ROUND((K881-L881)/K881*100,2))</f>
        <v>47.14</v>
      </c>
      <c r="S881" s="55" t="n">
        <f aca="false">H881*K881</f>
        <v>30156.48</v>
      </c>
    </row>
    <row r="882" customFormat="false" ht="15" hidden="false" customHeight="true" outlineLevel="0" collapsed="false">
      <c r="A882" s="52" t="s">
        <v>3059</v>
      </c>
      <c r="B882" s="52" t="s">
        <v>16767</v>
      </c>
      <c r="C882" s="52" t="s">
        <v>15945</v>
      </c>
      <c r="D882" s="52" t="s">
        <v>15657</v>
      </c>
      <c r="E882" s="52" t="s">
        <v>65</v>
      </c>
      <c r="F882" s="52" t="s">
        <v>15761</v>
      </c>
      <c r="G882" s="52" t="s">
        <v>15614</v>
      </c>
      <c r="H882" s="52" t="n">
        <v>48</v>
      </c>
      <c r="I882" s="52" t="n">
        <v>3.333</v>
      </c>
      <c r="J882" s="52" t="n">
        <v>3.357</v>
      </c>
      <c r="K882" s="52" t="n">
        <v>355.19</v>
      </c>
      <c r="L882" s="52" t="n">
        <v>316.25</v>
      </c>
      <c r="M882" s="52" t="n">
        <v>90</v>
      </c>
      <c r="N882" s="52" t="s">
        <v>15637</v>
      </c>
      <c r="O882" s="52" t="s">
        <v>79</v>
      </c>
      <c r="P882" s="52" t="s">
        <v>5314</v>
      </c>
      <c r="Q882" s="52" t="s">
        <v>10061</v>
      </c>
      <c r="R882" s="55" t="n">
        <f aca="false">IF(K882=0,0,ROUND((K882-L882)/K882*100,2))</f>
        <v>10.96</v>
      </c>
      <c r="S882" s="55" t="n">
        <f aca="false">H882*K882</f>
        <v>17049.12</v>
      </c>
    </row>
    <row r="883" customFormat="false" ht="15" hidden="false" customHeight="true" outlineLevel="0" collapsed="false">
      <c r="A883" s="56" t="s">
        <v>1613</v>
      </c>
      <c r="B883" s="56" t="s">
        <v>16768</v>
      </c>
      <c r="C883" s="56" t="s">
        <v>15809</v>
      </c>
      <c r="D883" s="56" t="s">
        <v>15612</v>
      </c>
      <c r="E883" s="56" t="s">
        <v>73</v>
      </c>
      <c r="F883" s="56" t="s">
        <v>15624</v>
      </c>
      <c r="G883" s="56" t="s">
        <v>15625</v>
      </c>
      <c r="H883" s="56" t="n">
        <v>24</v>
      </c>
      <c r="I883" s="56" t="n">
        <v>0.675</v>
      </c>
      <c r="J883" s="56" t="n">
        <v>1.771</v>
      </c>
      <c r="K883" s="56" t="n">
        <v>463.06</v>
      </c>
      <c r="L883" s="56" t="n">
        <v>336.45</v>
      </c>
      <c r="M883" s="56" t="n">
        <v>90</v>
      </c>
      <c r="N883" s="56" t="s">
        <v>15620</v>
      </c>
      <c r="O883" s="56" t="s">
        <v>78</v>
      </c>
      <c r="P883" s="56" t="s">
        <v>919</v>
      </c>
      <c r="Q883" s="56" t="s">
        <v>10061</v>
      </c>
      <c r="R883" s="55" t="n">
        <f aca="false">IF(K883=0,0,ROUND((K883-L883)/K883*100,2))</f>
        <v>27.34</v>
      </c>
      <c r="S883" s="55" t="n">
        <f aca="false">H883*K883</f>
        <v>11113.44</v>
      </c>
    </row>
    <row r="884" customFormat="false" ht="15" hidden="false" customHeight="true" outlineLevel="0" collapsed="false">
      <c r="A884" s="52" t="s">
        <v>12666</v>
      </c>
      <c r="B884" s="52" t="s">
        <v>16769</v>
      </c>
      <c r="C884" s="52" t="s">
        <v>15669</v>
      </c>
      <c r="D884" s="52" t="s">
        <v>15623</v>
      </c>
      <c r="E884" s="52" t="s">
        <v>73</v>
      </c>
      <c r="F884" s="52" t="s">
        <v>15825</v>
      </c>
      <c r="G884" s="52" t="s">
        <v>15619</v>
      </c>
      <c r="H884" s="52" t="n">
        <v>24</v>
      </c>
      <c r="I884" s="52" t="n">
        <v>2.652</v>
      </c>
      <c r="J884" s="52" t="n">
        <v>3.911</v>
      </c>
      <c r="K884" s="52" t="n">
        <v>571.06</v>
      </c>
      <c r="L884" s="52" t="n">
        <v>323.03</v>
      </c>
      <c r="M884" s="52" t="n">
        <v>90</v>
      </c>
      <c r="N884" s="52" t="s">
        <v>15620</v>
      </c>
      <c r="O884" s="52" t="s">
        <v>79</v>
      </c>
      <c r="P884" s="52" t="s">
        <v>614</v>
      </c>
      <c r="Q884" s="52" t="s">
        <v>10061</v>
      </c>
      <c r="R884" s="55" t="n">
        <f aca="false">IF(K884=0,0,ROUND((K884-L884)/K884*100,2))</f>
        <v>43.43</v>
      </c>
      <c r="S884" s="55" t="n">
        <f aca="false">H884*K884</f>
        <v>13705.44</v>
      </c>
    </row>
    <row r="885" customFormat="false" ht="15" hidden="false" customHeight="true" outlineLevel="0" collapsed="false">
      <c r="A885" s="56" t="s">
        <v>13399</v>
      </c>
      <c r="B885" s="56" t="s">
        <v>16770</v>
      </c>
      <c r="C885" s="56" t="s">
        <v>15905</v>
      </c>
      <c r="D885" s="56" t="s">
        <v>15657</v>
      </c>
      <c r="E885" s="56" t="s">
        <v>65</v>
      </c>
      <c r="F885" s="56" t="s">
        <v>15813</v>
      </c>
      <c r="G885" s="56" t="s">
        <v>15619</v>
      </c>
      <c r="H885" s="56" t="n">
        <v>12</v>
      </c>
      <c r="I885" s="56" t="n">
        <v>4.224</v>
      </c>
      <c r="J885" s="56" t="n">
        <v>3.768</v>
      </c>
      <c r="K885" s="56" t="n">
        <v>168.86</v>
      </c>
      <c r="L885" s="56" t="n">
        <v>565.89</v>
      </c>
      <c r="M885" s="56" t="n">
        <v>730</v>
      </c>
      <c r="N885" s="56" t="s">
        <v>15548</v>
      </c>
      <c r="O885" s="56" t="s">
        <v>79</v>
      </c>
      <c r="P885" s="56" t="s">
        <v>1465</v>
      </c>
      <c r="Q885" s="56" t="s">
        <v>10066</v>
      </c>
      <c r="R885" s="55" t="n">
        <f aca="false">IF(K885=0,0,ROUND((K885-L885)/K885*100,2))</f>
        <v>-235.12</v>
      </c>
      <c r="S885" s="55" t="n">
        <f aca="false">H885*K885</f>
        <v>2026.32</v>
      </c>
    </row>
    <row r="886" customFormat="false" ht="15" hidden="false" customHeight="true" outlineLevel="0" collapsed="false">
      <c r="A886" s="52" t="s">
        <v>5340</v>
      </c>
      <c r="B886" s="52" t="s">
        <v>16771</v>
      </c>
      <c r="C886" s="52" t="s">
        <v>15835</v>
      </c>
      <c r="D886" s="52" t="s">
        <v>15660</v>
      </c>
      <c r="E886" s="52" t="s">
        <v>63</v>
      </c>
      <c r="F886" s="52" t="s">
        <v>15670</v>
      </c>
      <c r="G886" s="52" t="s">
        <v>15641</v>
      </c>
      <c r="H886" s="52" t="n">
        <v>48</v>
      </c>
      <c r="I886" s="52" t="n">
        <v>1.644</v>
      </c>
      <c r="J886" s="52" t="n">
        <v>3.622</v>
      </c>
      <c r="K886" s="52" t="n">
        <v>313.69</v>
      </c>
      <c r="L886" s="52" t="n">
        <v>54.17</v>
      </c>
      <c r="M886" s="52" t="n">
        <v>365</v>
      </c>
      <c r="N886" s="52" t="s">
        <v>15548</v>
      </c>
      <c r="O886" s="52" t="s">
        <v>80</v>
      </c>
      <c r="P886" s="52" t="s">
        <v>2405</v>
      </c>
      <c r="Q886" s="52" t="s">
        <v>10061</v>
      </c>
      <c r="R886" s="55" t="n">
        <f aca="false">IF(K886=0,0,ROUND((K886-L886)/K886*100,2))</f>
        <v>82.73</v>
      </c>
      <c r="S886" s="55" t="n">
        <f aca="false">H886*K886</f>
        <v>15057.12</v>
      </c>
    </row>
    <row r="887" customFormat="false" ht="15" hidden="false" customHeight="true" outlineLevel="0" collapsed="false">
      <c r="A887" s="56" t="s">
        <v>7148</v>
      </c>
      <c r="B887" s="56" t="s">
        <v>16772</v>
      </c>
      <c r="C887" s="56" t="s">
        <v>15909</v>
      </c>
      <c r="D887" s="56" t="s">
        <v>15675</v>
      </c>
      <c r="E887" s="56" t="s">
        <v>65</v>
      </c>
      <c r="F887" s="56" t="s">
        <v>15654</v>
      </c>
      <c r="G887" s="56" t="s">
        <v>15641</v>
      </c>
      <c r="H887" s="56" t="n">
        <v>12</v>
      </c>
      <c r="I887" s="56" t="n">
        <v>1.987</v>
      </c>
      <c r="J887" s="56" t="n">
        <v>0.839</v>
      </c>
      <c r="K887" s="56" t="n">
        <v>430.21</v>
      </c>
      <c r="L887" s="56" t="n">
        <v>358.94</v>
      </c>
      <c r="M887" s="56" t="n">
        <v>180</v>
      </c>
      <c r="N887" s="56" t="s">
        <v>15637</v>
      </c>
      <c r="O887" s="56" t="s">
        <v>78</v>
      </c>
      <c r="P887" s="56" t="s">
        <v>1842</v>
      </c>
      <c r="Q887" s="56" t="s">
        <v>10061</v>
      </c>
      <c r="R887" s="55" t="n">
        <f aca="false">IF(K887=0,0,ROUND((K887-L887)/K887*100,2))</f>
        <v>16.57</v>
      </c>
      <c r="S887" s="55" t="n">
        <f aca="false">H887*K887</f>
        <v>5162.52</v>
      </c>
    </row>
    <row r="888" customFormat="false" ht="15" hidden="false" customHeight="true" outlineLevel="0" collapsed="false">
      <c r="A888" s="52" t="s">
        <v>2549</v>
      </c>
      <c r="B888" s="52" t="s">
        <v>16773</v>
      </c>
      <c r="C888" s="52" t="s">
        <v>15680</v>
      </c>
      <c r="D888" s="52" t="s">
        <v>15623</v>
      </c>
      <c r="E888" s="52" t="s">
        <v>63</v>
      </c>
      <c r="F888" s="52" t="s">
        <v>15683</v>
      </c>
      <c r="G888" s="52" t="s">
        <v>15619</v>
      </c>
      <c r="H888" s="52" t="n">
        <v>48</v>
      </c>
      <c r="I888" s="52" t="n">
        <v>0.755</v>
      </c>
      <c r="J888" s="52" t="n">
        <v>1.414</v>
      </c>
      <c r="K888" s="52" t="n">
        <v>340.59</v>
      </c>
      <c r="L888" s="52" t="n">
        <v>385.69</v>
      </c>
      <c r="M888" s="52" t="n">
        <v>365</v>
      </c>
      <c r="N888" s="52" t="s">
        <v>15620</v>
      </c>
      <c r="O888" s="52" t="s">
        <v>78</v>
      </c>
      <c r="P888" s="52" t="s">
        <v>2703</v>
      </c>
      <c r="Q888" s="52" t="s">
        <v>10061</v>
      </c>
      <c r="R888" s="55" t="n">
        <f aca="false">IF(K888=0,0,ROUND((K888-L888)/K888*100,2))</f>
        <v>-13.24</v>
      </c>
      <c r="S888" s="55" t="n">
        <f aca="false">H888*K888</f>
        <v>16348.32</v>
      </c>
    </row>
    <row r="889" customFormat="false" ht="15" hidden="false" customHeight="true" outlineLevel="0" collapsed="false">
      <c r="A889" s="56" t="s">
        <v>864</v>
      </c>
      <c r="B889" s="56" t="s">
        <v>16774</v>
      </c>
      <c r="C889" s="56" t="s">
        <v>15787</v>
      </c>
      <c r="D889" s="56" t="s">
        <v>15632</v>
      </c>
      <c r="E889" s="56" t="s">
        <v>67</v>
      </c>
      <c r="F889" s="56" t="s">
        <v>15705</v>
      </c>
      <c r="G889" s="56" t="s">
        <v>15641</v>
      </c>
      <c r="H889" s="56" t="n">
        <v>6</v>
      </c>
      <c r="I889" s="56" t="n">
        <v>4.407</v>
      </c>
      <c r="J889" s="56" t="n">
        <v>3.784</v>
      </c>
      <c r="K889" s="56" t="n">
        <v>724.89</v>
      </c>
      <c r="L889" s="56" t="n">
        <v>526.39</v>
      </c>
      <c r="M889" s="56" t="n">
        <v>90</v>
      </c>
      <c r="N889" s="56" t="s">
        <v>15637</v>
      </c>
      <c r="O889" s="56" t="s">
        <v>79</v>
      </c>
      <c r="P889" s="56" t="s">
        <v>1003</v>
      </c>
      <c r="Q889" s="56" t="s">
        <v>10066</v>
      </c>
      <c r="R889" s="55" t="n">
        <f aca="false">IF(K889=0,0,ROUND((K889-L889)/K889*100,2))</f>
        <v>27.38</v>
      </c>
      <c r="S889" s="55" t="n">
        <f aca="false">H889*K889</f>
        <v>4349.34</v>
      </c>
    </row>
    <row r="890" customFormat="false" ht="15" hidden="false" customHeight="true" outlineLevel="0" collapsed="false">
      <c r="A890" s="52" t="s">
        <v>1150</v>
      </c>
      <c r="B890" s="52" t="s">
        <v>16775</v>
      </c>
      <c r="C890" s="52" t="s">
        <v>15892</v>
      </c>
      <c r="D890" s="52" t="s">
        <v>15675</v>
      </c>
      <c r="E890" s="52" t="s">
        <v>65</v>
      </c>
      <c r="F890" s="52" t="s">
        <v>15761</v>
      </c>
      <c r="G890" s="52" t="s">
        <v>15641</v>
      </c>
      <c r="H890" s="52" t="n">
        <v>12</v>
      </c>
      <c r="I890" s="52" t="n">
        <v>2.638</v>
      </c>
      <c r="J890" s="52" t="n">
        <v>0.488</v>
      </c>
      <c r="K890" s="52" t="n">
        <v>736.39</v>
      </c>
      <c r="L890" s="52" t="n">
        <v>576.24</v>
      </c>
      <c r="M890" s="52" t="n">
        <v>365</v>
      </c>
      <c r="N890" s="52" t="s">
        <v>15548</v>
      </c>
      <c r="O890" s="52" t="s">
        <v>80</v>
      </c>
      <c r="P890" s="52" t="s">
        <v>1778</v>
      </c>
      <c r="Q890" s="52" t="s">
        <v>10066</v>
      </c>
      <c r="R890" s="55" t="n">
        <f aca="false">IF(K890=0,0,ROUND((K890-L890)/K890*100,2))</f>
        <v>21.75</v>
      </c>
      <c r="S890" s="55" t="n">
        <f aca="false">H890*K890</f>
        <v>8836.68</v>
      </c>
    </row>
    <row r="891" customFormat="false" ht="15" hidden="false" customHeight="true" outlineLevel="0" collapsed="false">
      <c r="A891" s="56" t="s">
        <v>4031</v>
      </c>
      <c r="B891" s="56" t="s">
        <v>16776</v>
      </c>
      <c r="C891" s="56" t="s">
        <v>16233</v>
      </c>
      <c r="D891" s="56" t="s">
        <v>15675</v>
      </c>
      <c r="E891" s="56" t="s">
        <v>72</v>
      </c>
      <c r="F891" s="56" t="s">
        <v>15686</v>
      </c>
      <c r="G891" s="56" t="s">
        <v>15625</v>
      </c>
      <c r="H891" s="56" t="n">
        <v>24</v>
      </c>
      <c r="I891" s="56" t="n">
        <v>4.528</v>
      </c>
      <c r="J891" s="56" t="n">
        <v>3.219</v>
      </c>
      <c r="K891" s="56" t="n">
        <v>341.92</v>
      </c>
      <c r="L891" s="56" t="n">
        <v>403.52</v>
      </c>
      <c r="M891" s="56" t="n">
        <v>365</v>
      </c>
      <c r="N891" s="56" t="s">
        <v>15637</v>
      </c>
      <c r="O891" s="56" t="s">
        <v>78</v>
      </c>
      <c r="P891" s="56" t="s">
        <v>5844</v>
      </c>
      <c r="Q891" s="56" t="s">
        <v>10061</v>
      </c>
      <c r="R891" s="55" t="n">
        <f aca="false">IF(K891=0,0,ROUND((K891-L891)/K891*100,2))</f>
        <v>-18.02</v>
      </c>
      <c r="S891" s="55" t="n">
        <f aca="false">H891*K891</f>
        <v>8206.08</v>
      </c>
    </row>
    <row r="892" customFormat="false" ht="15" hidden="false" customHeight="true" outlineLevel="0" collapsed="false">
      <c r="A892" s="52" t="s">
        <v>9081</v>
      </c>
      <c r="B892" s="52" t="s">
        <v>16777</v>
      </c>
      <c r="C892" s="52" t="s">
        <v>15774</v>
      </c>
      <c r="D892" s="52" t="s">
        <v>15632</v>
      </c>
      <c r="E892" s="52" t="s">
        <v>73</v>
      </c>
      <c r="F892" s="52" t="s">
        <v>15624</v>
      </c>
      <c r="G892" s="52" t="s">
        <v>15641</v>
      </c>
      <c r="H892" s="52" t="n">
        <v>48</v>
      </c>
      <c r="I892" s="52" t="n">
        <v>3.345</v>
      </c>
      <c r="J892" s="52" t="n">
        <v>0.565</v>
      </c>
      <c r="K892" s="52" t="n">
        <v>784.52</v>
      </c>
      <c r="L892" s="52" t="n">
        <v>428.03</v>
      </c>
      <c r="M892" s="52" t="n">
        <v>730</v>
      </c>
      <c r="N892" s="52" t="s">
        <v>15620</v>
      </c>
      <c r="O892" s="52" t="s">
        <v>80</v>
      </c>
      <c r="P892" s="52" t="s">
        <v>1081</v>
      </c>
      <c r="Q892" s="52" t="s">
        <v>10061</v>
      </c>
      <c r="R892" s="55" t="n">
        <f aca="false">IF(K892=0,0,ROUND((K892-L892)/K892*100,2))</f>
        <v>45.44</v>
      </c>
      <c r="S892" s="55" t="n">
        <f aca="false">H892*K892</f>
        <v>37656.96</v>
      </c>
    </row>
    <row r="893" customFormat="false" ht="15" hidden="false" customHeight="true" outlineLevel="0" collapsed="false">
      <c r="A893" s="56" t="s">
        <v>769</v>
      </c>
      <c r="B893" s="56" t="s">
        <v>16778</v>
      </c>
      <c r="C893" s="56" t="s">
        <v>15916</v>
      </c>
      <c r="D893" s="56" t="s">
        <v>15640</v>
      </c>
      <c r="E893" s="56" t="s">
        <v>70</v>
      </c>
      <c r="F893" s="56" t="s">
        <v>15648</v>
      </c>
      <c r="G893" s="56" t="s">
        <v>15625</v>
      </c>
      <c r="H893" s="56" t="n">
        <v>6</v>
      </c>
      <c r="I893" s="56" t="n">
        <v>0.631</v>
      </c>
      <c r="J893" s="56" t="n">
        <v>3.832</v>
      </c>
      <c r="K893" s="56" t="n">
        <v>373.13</v>
      </c>
      <c r="L893" s="56" t="n">
        <v>406.84</v>
      </c>
      <c r="M893" s="56" t="n">
        <v>730</v>
      </c>
      <c r="N893" s="56" t="s">
        <v>15637</v>
      </c>
      <c r="O893" s="56" t="s">
        <v>80</v>
      </c>
      <c r="P893" s="56" t="s">
        <v>2876</v>
      </c>
      <c r="Q893" s="56" t="s">
        <v>10061</v>
      </c>
      <c r="R893" s="55" t="n">
        <f aca="false">IF(K893=0,0,ROUND((K893-L893)/K893*100,2))</f>
        <v>-9.03</v>
      </c>
      <c r="S893" s="55" t="n">
        <f aca="false">H893*K893</f>
        <v>2238.78</v>
      </c>
    </row>
    <row r="894" customFormat="false" ht="15" hidden="false" customHeight="true" outlineLevel="0" collapsed="false">
      <c r="A894" s="52" t="s">
        <v>1530</v>
      </c>
      <c r="B894" s="52" t="s">
        <v>16779</v>
      </c>
      <c r="C894" s="52" t="s">
        <v>15774</v>
      </c>
      <c r="D894" s="52" t="s">
        <v>15632</v>
      </c>
      <c r="E894" s="52" t="s">
        <v>69</v>
      </c>
      <c r="F894" s="52" t="s">
        <v>15712</v>
      </c>
      <c r="G894" s="52" t="s">
        <v>15625</v>
      </c>
      <c r="H894" s="52" t="n">
        <v>48</v>
      </c>
      <c r="I894" s="52" t="n">
        <v>3.362</v>
      </c>
      <c r="J894" s="52" t="n">
        <v>0.177</v>
      </c>
      <c r="K894" s="52" t="n">
        <v>575.02</v>
      </c>
      <c r="L894" s="52" t="n">
        <v>24.25</v>
      </c>
      <c r="M894" s="52" t="n">
        <v>365</v>
      </c>
      <c r="N894" s="52" t="s">
        <v>15548</v>
      </c>
      <c r="O894" s="52" t="s">
        <v>79</v>
      </c>
      <c r="P894" s="52" t="s">
        <v>2167</v>
      </c>
      <c r="Q894" s="52" t="s">
        <v>10061</v>
      </c>
      <c r="R894" s="55" t="n">
        <f aca="false">IF(K894=0,0,ROUND((K894-L894)/K894*100,2))</f>
        <v>95.78</v>
      </c>
      <c r="S894" s="55" t="n">
        <f aca="false">H894*K894</f>
        <v>27600.96</v>
      </c>
    </row>
    <row r="895" customFormat="false" ht="15" hidden="false" customHeight="true" outlineLevel="0" collapsed="false">
      <c r="A895" s="56" t="s">
        <v>857</v>
      </c>
      <c r="B895" s="56" t="s">
        <v>16780</v>
      </c>
      <c r="C895" s="56" t="s">
        <v>15763</v>
      </c>
      <c r="D895" s="56" t="s">
        <v>15632</v>
      </c>
      <c r="E895" s="56" t="s">
        <v>67</v>
      </c>
      <c r="F895" s="56" t="s">
        <v>15694</v>
      </c>
      <c r="G895" s="56" t="s">
        <v>15614</v>
      </c>
      <c r="H895" s="56" t="n">
        <v>12</v>
      </c>
      <c r="I895" s="56" t="n">
        <v>1.419</v>
      </c>
      <c r="J895" s="56" t="n">
        <v>3.929</v>
      </c>
      <c r="K895" s="56" t="n">
        <v>337.7</v>
      </c>
      <c r="L895" s="56" t="n">
        <v>422.47</v>
      </c>
      <c r="M895" s="56" t="n">
        <v>365</v>
      </c>
      <c r="N895" s="56" t="s">
        <v>15548</v>
      </c>
      <c r="O895" s="56" t="s">
        <v>78</v>
      </c>
      <c r="P895" s="56" t="s">
        <v>5345</v>
      </c>
      <c r="Q895" s="56" t="s">
        <v>10066</v>
      </c>
      <c r="R895" s="55" t="n">
        <f aca="false">IF(K895=0,0,ROUND((K895-L895)/K895*100,2))</f>
        <v>-25.1</v>
      </c>
      <c r="S895" s="55" t="n">
        <f aca="false">H895*K895</f>
        <v>4052.4</v>
      </c>
    </row>
    <row r="896" customFormat="false" ht="15" hidden="false" customHeight="true" outlineLevel="0" collapsed="false">
      <c r="A896" s="52" t="s">
        <v>982</v>
      </c>
      <c r="B896" s="52" t="s">
        <v>16781</v>
      </c>
      <c r="C896" s="52" t="s">
        <v>15952</v>
      </c>
      <c r="D896" s="52" t="s">
        <v>15657</v>
      </c>
      <c r="E896" s="52" t="s">
        <v>65</v>
      </c>
      <c r="F896" s="52" t="s">
        <v>15761</v>
      </c>
      <c r="G896" s="52" t="s">
        <v>15625</v>
      </c>
      <c r="H896" s="52" t="n">
        <v>24</v>
      </c>
      <c r="I896" s="52" t="n">
        <v>3.101</v>
      </c>
      <c r="J896" s="52" t="n">
        <v>3.712</v>
      </c>
      <c r="K896" s="52" t="n">
        <v>838.67</v>
      </c>
      <c r="L896" s="52" t="n">
        <v>144.27</v>
      </c>
      <c r="M896" s="52" t="n">
        <v>365</v>
      </c>
      <c r="N896" s="52" t="s">
        <v>15548</v>
      </c>
      <c r="O896" s="52" t="s">
        <v>80</v>
      </c>
      <c r="P896" s="52" t="s">
        <v>1992</v>
      </c>
      <c r="Q896" s="52" t="s">
        <v>10066</v>
      </c>
      <c r="R896" s="55" t="n">
        <f aca="false">IF(K896=0,0,ROUND((K896-L896)/K896*100,2))</f>
        <v>82.8</v>
      </c>
      <c r="S896" s="55" t="n">
        <f aca="false">H896*K896</f>
        <v>20128.08</v>
      </c>
    </row>
    <row r="897" customFormat="false" ht="15" hidden="false" customHeight="true" outlineLevel="0" collapsed="false">
      <c r="A897" s="56" t="s">
        <v>12268</v>
      </c>
      <c r="B897" s="56" t="s">
        <v>16782</v>
      </c>
      <c r="C897" s="56" t="s">
        <v>15894</v>
      </c>
      <c r="D897" s="56" t="s">
        <v>15657</v>
      </c>
      <c r="E897" s="56" t="s">
        <v>69</v>
      </c>
      <c r="F897" s="56" t="s">
        <v>15712</v>
      </c>
      <c r="G897" s="56" t="s">
        <v>15619</v>
      </c>
      <c r="H897" s="56" t="n">
        <v>12</v>
      </c>
      <c r="I897" s="56" t="n">
        <v>1.36</v>
      </c>
      <c r="J897" s="56" t="n">
        <v>3.552</v>
      </c>
      <c r="K897" s="56" t="n">
        <v>363.23</v>
      </c>
      <c r="L897" s="56" t="n">
        <v>485.48</v>
      </c>
      <c r="M897" s="56" t="n">
        <v>365</v>
      </c>
      <c r="N897" s="56" t="s">
        <v>15548</v>
      </c>
      <c r="O897" s="56" t="s">
        <v>78</v>
      </c>
      <c r="P897" s="56" t="s">
        <v>5200</v>
      </c>
      <c r="Q897" s="56" t="s">
        <v>10061</v>
      </c>
      <c r="R897" s="55" t="n">
        <f aca="false">IF(K897=0,0,ROUND((K897-L897)/K897*100,2))</f>
        <v>-33.66</v>
      </c>
      <c r="S897" s="55" t="n">
        <f aca="false">H897*K897</f>
        <v>4358.76</v>
      </c>
    </row>
    <row r="898" customFormat="false" ht="15" hidden="false" customHeight="true" outlineLevel="0" collapsed="false">
      <c r="A898" s="52" t="s">
        <v>2341</v>
      </c>
      <c r="B898" s="52" t="s">
        <v>16783</v>
      </c>
      <c r="C898" s="52" t="s">
        <v>15793</v>
      </c>
      <c r="D898" s="52" t="s">
        <v>15612</v>
      </c>
      <c r="E898" s="52" t="s">
        <v>73</v>
      </c>
      <c r="F898" s="52" t="s">
        <v>15825</v>
      </c>
      <c r="G898" s="52" t="s">
        <v>15614</v>
      </c>
      <c r="H898" s="52" t="n">
        <v>24</v>
      </c>
      <c r="I898" s="52" t="n">
        <v>3.796</v>
      </c>
      <c r="J898" s="52" t="n">
        <v>2.714</v>
      </c>
      <c r="K898" s="52" t="n">
        <v>409.61</v>
      </c>
      <c r="L898" s="52" t="n">
        <v>420.43</v>
      </c>
      <c r="M898" s="52" t="n">
        <v>180</v>
      </c>
      <c r="N898" s="52" t="s">
        <v>15548</v>
      </c>
      <c r="O898" s="52" t="s">
        <v>78</v>
      </c>
      <c r="P898" s="52" t="s">
        <v>782</v>
      </c>
      <c r="Q898" s="52" t="s">
        <v>10061</v>
      </c>
      <c r="R898" s="55" t="n">
        <f aca="false">IF(K898=0,0,ROUND((K898-L898)/K898*100,2))</f>
        <v>-2.64</v>
      </c>
      <c r="S898" s="55" t="n">
        <f aca="false">H898*K898</f>
        <v>9830.64</v>
      </c>
    </row>
    <row r="899" customFormat="false" ht="15" hidden="false" customHeight="true" outlineLevel="0" collapsed="false">
      <c r="A899" s="56" t="s">
        <v>3632</v>
      </c>
      <c r="B899" s="56" t="s">
        <v>16784</v>
      </c>
      <c r="C899" s="56" t="s">
        <v>15885</v>
      </c>
      <c r="D899" s="56" t="s">
        <v>15623</v>
      </c>
      <c r="E899" s="56" t="s">
        <v>71</v>
      </c>
      <c r="F899" s="56" t="s">
        <v>15633</v>
      </c>
      <c r="G899" s="56" t="s">
        <v>15614</v>
      </c>
      <c r="H899" s="56" t="n">
        <v>12</v>
      </c>
      <c r="I899" s="56" t="n">
        <v>4.61</v>
      </c>
      <c r="J899" s="56" t="n">
        <v>0.563</v>
      </c>
      <c r="K899" s="56" t="n">
        <v>956</v>
      </c>
      <c r="L899" s="56" t="n">
        <v>490.6</v>
      </c>
      <c r="M899" s="56" t="n">
        <v>365</v>
      </c>
      <c r="N899" s="56" t="s">
        <v>15620</v>
      </c>
      <c r="O899" s="56" t="s">
        <v>80</v>
      </c>
      <c r="P899" s="56" t="s">
        <v>877</v>
      </c>
      <c r="Q899" s="56" t="s">
        <v>10061</v>
      </c>
      <c r="R899" s="55" t="n">
        <f aca="false">IF(K899=0,0,ROUND((K899-L899)/K899*100,2))</f>
        <v>48.68</v>
      </c>
      <c r="S899" s="55" t="n">
        <f aca="false">H899*K899</f>
        <v>11472</v>
      </c>
    </row>
    <row r="900" customFormat="false" ht="15" hidden="false" customHeight="true" outlineLevel="0" collapsed="false">
      <c r="A900" s="52" t="s">
        <v>7255</v>
      </c>
      <c r="B900" s="52" t="s">
        <v>16785</v>
      </c>
      <c r="C900" s="52" t="s">
        <v>16132</v>
      </c>
      <c r="D900" s="52" t="s">
        <v>15617</v>
      </c>
      <c r="E900" s="52" t="s">
        <v>69</v>
      </c>
      <c r="F900" s="52" t="s">
        <v>15661</v>
      </c>
      <c r="G900" s="52" t="s">
        <v>15619</v>
      </c>
      <c r="H900" s="52" t="n">
        <v>12</v>
      </c>
      <c r="I900" s="52" t="n">
        <v>3.354</v>
      </c>
      <c r="J900" s="52" t="n">
        <v>1.405</v>
      </c>
      <c r="K900" s="52" t="n">
        <v>504.11</v>
      </c>
      <c r="L900" s="52" t="n">
        <v>501.62</v>
      </c>
      <c r="M900" s="52" t="n">
        <v>180</v>
      </c>
      <c r="N900" s="52" t="s">
        <v>15548</v>
      </c>
      <c r="O900" s="52" t="s">
        <v>78</v>
      </c>
      <c r="P900" s="52" t="s">
        <v>925</v>
      </c>
      <c r="Q900" s="52" t="s">
        <v>10061</v>
      </c>
      <c r="R900" s="55" t="n">
        <f aca="false">IF(K900=0,0,ROUND((K900-L900)/K900*100,2))</f>
        <v>0.49</v>
      </c>
      <c r="S900" s="55" t="n">
        <f aca="false">H900*K900</f>
        <v>6049.32</v>
      </c>
    </row>
    <row r="901" customFormat="false" ht="15" hidden="false" customHeight="true" outlineLevel="0" collapsed="false">
      <c r="A901" s="56" t="s">
        <v>2177</v>
      </c>
      <c r="B901" s="56" t="s">
        <v>16786</v>
      </c>
      <c r="C901" s="56" t="s">
        <v>16253</v>
      </c>
      <c r="D901" s="56" t="s">
        <v>15623</v>
      </c>
      <c r="E901" s="56" t="s">
        <v>72</v>
      </c>
      <c r="F901" s="56" t="s">
        <v>15613</v>
      </c>
      <c r="G901" s="56" t="s">
        <v>15619</v>
      </c>
      <c r="H901" s="56" t="n">
        <v>48</v>
      </c>
      <c r="I901" s="56" t="n">
        <v>4.198</v>
      </c>
      <c r="J901" s="56" t="n">
        <v>2.102</v>
      </c>
      <c r="K901" s="56" t="n">
        <v>559.65</v>
      </c>
      <c r="L901" s="56" t="n">
        <v>345.17</v>
      </c>
      <c r="M901" s="56" t="n">
        <v>730</v>
      </c>
      <c r="N901" s="56" t="s">
        <v>15548</v>
      </c>
      <c r="O901" s="56" t="s">
        <v>80</v>
      </c>
      <c r="P901" s="56" t="s">
        <v>3070</v>
      </c>
      <c r="Q901" s="56" t="s">
        <v>10066</v>
      </c>
      <c r="R901" s="55" t="n">
        <f aca="false">IF(K901=0,0,ROUND((K901-L901)/K901*100,2))</f>
        <v>38.32</v>
      </c>
      <c r="S901" s="55" t="n">
        <f aca="false">H901*K901</f>
        <v>26863.2</v>
      </c>
    </row>
    <row r="902" customFormat="false" ht="15" hidden="false" customHeight="true" outlineLevel="0" collapsed="false">
      <c r="A902" s="52" t="s">
        <v>590</v>
      </c>
      <c r="B902" s="52" t="s">
        <v>16787</v>
      </c>
      <c r="C902" s="52" t="s">
        <v>15722</v>
      </c>
      <c r="D902" s="52" t="s">
        <v>15660</v>
      </c>
      <c r="E902" s="52" t="s">
        <v>71</v>
      </c>
      <c r="F902" s="52" t="s">
        <v>15633</v>
      </c>
      <c r="G902" s="52" t="s">
        <v>15641</v>
      </c>
      <c r="H902" s="52" t="n">
        <v>24</v>
      </c>
      <c r="I902" s="52" t="n">
        <v>4.505</v>
      </c>
      <c r="J902" s="52" t="n">
        <v>4.688</v>
      </c>
      <c r="K902" s="52" t="n">
        <v>333.43</v>
      </c>
      <c r="L902" s="52" t="n">
        <v>220.67</v>
      </c>
      <c r="M902" s="52" t="n">
        <v>180</v>
      </c>
      <c r="N902" s="52" t="s">
        <v>15637</v>
      </c>
      <c r="O902" s="52" t="s">
        <v>80</v>
      </c>
      <c r="P902" s="52" t="s">
        <v>402</v>
      </c>
      <c r="Q902" s="52" t="s">
        <v>10061</v>
      </c>
      <c r="R902" s="55" t="n">
        <f aca="false">IF(K902=0,0,ROUND((K902-L902)/K902*100,2))</f>
        <v>33.82</v>
      </c>
      <c r="S902" s="55" t="n">
        <f aca="false">H902*K902</f>
        <v>8002.32</v>
      </c>
    </row>
    <row r="903" customFormat="false" ht="15" hidden="false" customHeight="true" outlineLevel="0" collapsed="false">
      <c r="A903" s="56" t="s">
        <v>3902</v>
      </c>
      <c r="B903" s="56" t="s">
        <v>16788</v>
      </c>
      <c r="C903" s="56" t="s">
        <v>16256</v>
      </c>
      <c r="D903" s="56" t="s">
        <v>15612</v>
      </c>
      <c r="E903" s="56" t="s">
        <v>69</v>
      </c>
      <c r="F903" s="56" t="s">
        <v>15644</v>
      </c>
      <c r="G903" s="56" t="s">
        <v>15614</v>
      </c>
      <c r="H903" s="56" t="n">
        <v>12</v>
      </c>
      <c r="I903" s="56" t="n">
        <v>3.615</v>
      </c>
      <c r="J903" s="56" t="n">
        <v>3.602</v>
      </c>
      <c r="K903" s="56" t="n">
        <v>651.42</v>
      </c>
      <c r="L903" s="56" t="n">
        <v>336.9</v>
      </c>
      <c r="M903" s="56" t="n">
        <v>180</v>
      </c>
      <c r="N903" s="56" t="s">
        <v>15637</v>
      </c>
      <c r="O903" s="56" t="s">
        <v>79</v>
      </c>
      <c r="P903" s="56" t="s">
        <v>5801</v>
      </c>
      <c r="Q903" s="56" t="s">
        <v>10066</v>
      </c>
      <c r="R903" s="55" t="n">
        <f aca="false">IF(K903=0,0,ROUND((K903-L903)/K903*100,2))</f>
        <v>48.28</v>
      </c>
      <c r="S903" s="55" t="n">
        <f aca="false">H903*K903</f>
        <v>7817.04</v>
      </c>
    </row>
    <row r="904" customFormat="false" ht="15" hidden="false" customHeight="true" outlineLevel="0" collapsed="false">
      <c r="A904" s="52" t="s">
        <v>8777</v>
      </c>
      <c r="B904" s="52" t="s">
        <v>16789</v>
      </c>
      <c r="C904" s="52" t="s">
        <v>15772</v>
      </c>
      <c r="D904" s="52" t="s">
        <v>15640</v>
      </c>
      <c r="E904" s="52" t="s">
        <v>69</v>
      </c>
      <c r="F904" s="52" t="s">
        <v>15644</v>
      </c>
      <c r="G904" s="52" t="s">
        <v>15641</v>
      </c>
      <c r="H904" s="52" t="n">
        <v>12</v>
      </c>
      <c r="I904" s="52" t="n">
        <v>0.159</v>
      </c>
      <c r="J904" s="52" t="n">
        <v>2.27</v>
      </c>
      <c r="K904" s="52" t="n">
        <v>656.62</v>
      </c>
      <c r="L904" s="52" t="n">
        <v>538.55</v>
      </c>
      <c r="M904" s="52" t="n">
        <v>730</v>
      </c>
      <c r="N904" s="52" t="s">
        <v>15620</v>
      </c>
      <c r="O904" s="52" t="s">
        <v>78</v>
      </c>
      <c r="P904" s="52" t="s">
        <v>500</v>
      </c>
      <c r="Q904" s="52" t="s">
        <v>10061</v>
      </c>
      <c r="R904" s="55" t="n">
        <f aca="false">IF(K904=0,0,ROUND((K904-L904)/K904*100,2))</f>
        <v>17.98</v>
      </c>
      <c r="S904" s="55" t="n">
        <f aca="false">H904*K904</f>
        <v>7879.44</v>
      </c>
    </row>
    <row r="905" customFormat="false" ht="15" hidden="false" customHeight="true" outlineLevel="0" collapsed="false">
      <c r="A905" s="56" t="s">
        <v>455</v>
      </c>
      <c r="B905" s="56" t="s">
        <v>16790</v>
      </c>
      <c r="C905" s="56" t="s">
        <v>15793</v>
      </c>
      <c r="D905" s="56" t="s">
        <v>15612</v>
      </c>
      <c r="E905" s="56" t="s">
        <v>67</v>
      </c>
      <c r="F905" s="56" t="s">
        <v>15629</v>
      </c>
      <c r="G905" s="56" t="s">
        <v>15614</v>
      </c>
      <c r="H905" s="56" t="n">
        <v>6</v>
      </c>
      <c r="I905" s="56" t="n">
        <v>3.582</v>
      </c>
      <c r="J905" s="56" t="n">
        <v>2.48</v>
      </c>
      <c r="K905" s="56" t="n">
        <v>709.43</v>
      </c>
      <c r="L905" s="56" t="n">
        <v>566.22</v>
      </c>
      <c r="M905" s="56" t="n">
        <v>730</v>
      </c>
      <c r="N905" s="56" t="s">
        <v>15548</v>
      </c>
      <c r="O905" s="56" t="s">
        <v>80</v>
      </c>
      <c r="P905" s="56" t="s">
        <v>1037</v>
      </c>
      <c r="Q905" s="56" t="s">
        <v>10061</v>
      </c>
      <c r="R905" s="55" t="n">
        <f aca="false">IF(K905=0,0,ROUND((K905-L905)/K905*100,2))</f>
        <v>20.19</v>
      </c>
      <c r="S905" s="55" t="n">
        <f aca="false">H905*K905</f>
        <v>4256.58</v>
      </c>
    </row>
    <row r="906" customFormat="false" ht="15" hidden="false" customHeight="true" outlineLevel="0" collapsed="false">
      <c r="A906" s="52" t="s">
        <v>4801</v>
      </c>
      <c r="B906" s="52" t="s">
        <v>16791</v>
      </c>
      <c r="C906" s="52" t="s">
        <v>16567</v>
      </c>
      <c r="D906" s="52" t="s">
        <v>15628</v>
      </c>
      <c r="E906" s="52" t="s">
        <v>67</v>
      </c>
      <c r="F906" s="52" t="s">
        <v>15629</v>
      </c>
      <c r="G906" s="52" t="s">
        <v>15619</v>
      </c>
      <c r="H906" s="52" t="n">
        <v>48</v>
      </c>
      <c r="I906" s="52" t="n">
        <v>0.764</v>
      </c>
      <c r="J906" s="52" t="n">
        <v>2.721</v>
      </c>
      <c r="K906" s="52" t="n">
        <v>687.01</v>
      </c>
      <c r="L906" s="52" t="n">
        <v>195.53</v>
      </c>
      <c r="M906" s="52" t="n">
        <v>90</v>
      </c>
      <c r="N906" s="52" t="s">
        <v>15620</v>
      </c>
      <c r="O906" s="52" t="s">
        <v>78</v>
      </c>
      <c r="P906" s="52" t="s">
        <v>6473</v>
      </c>
      <c r="Q906" s="52" t="s">
        <v>10061</v>
      </c>
      <c r="R906" s="55" t="n">
        <f aca="false">IF(K906=0,0,ROUND((K906-L906)/K906*100,2))</f>
        <v>71.54</v>
      </c>
      <c r="S906" s="55" t="n">
        <f aca="false">H906*K906</f>
        <v>32976.48</v>
      </c>
    </row>
    <row r="907" customFormat="false" ht="15" hidden="false" customHeight="true" outlineLevel="0" collapsed="false">
      <c r="A907" s="56" t="s">
        <v>3222</v>
      </c>
      <c r="B907" s="56" t="s">
        <v>16792</v>
      </c>
      <c r="C907" s="56" t="s">
        <v>15997</v>
      </c>
      <c r="D907" s="56" t="s">
        <v>15612</v>
      </c>
      <c r="E907" s="56" t="s">
        <v>70</v>
      </c>
      <c r="F907" s="56" t="s">
        <v>15648</v>
      </c>
      <c r="G907" s="56" t="s">
        <v>15641</v>
      </c>
      <c r="H907" s="56" t="n">
        <v>12</v>
      </c>
      <c r="I907" s="56" t="n">
        <v>3.676</v>
      </c>
      <c r="J907" s="56" t="n">
        <v>1.282</v>
      </c>
      <c r="K907" s="56" t="n">
        <v>608.89</v>
      </c>
      <c r="L907" s="56" t="n">
        <v>457.7</v>
      </c>
      <c r="M907" s="56" t="n">
        <v>180</v>
      </c>
      <c r="N907" s="56" t="s">
        <v>15548</v>
      </c>
      <c r="O907" s="56" t="s">
        <v>78</v>
      </c>
      <c r="P907" s="56" t="s">
        <v>6633</v>
      </c>
      <c r="Q907" s="56" t="s">
        <v>10061</v>
      </c>
      <c r="R907" s="55" t="n">
        <f aca="false">IF(K907=0,0,ROUND((K907-L907)/K907*100,2))</f>
        <v>24.83</v>
      </c>
      <c r="S907" s="55" t="n">
        <f aca="false">H907*K907</f>
        <v>7306.68</v>
      </c>
    </row>
    <row r="908" customFormat="false" ht="15" hidden="false" customHeight="true" outlineLevel="0" collapsed="false">
      <c r="A908" s="52" t="s">
        <v>1353</v>
      </c>
      <c r="B908" s="52" t="s">
        <v>16793</v>
      </c>
      <c r="C908" s="52" t="s">
        <v>15905</v>
      </c>
      <c r="D908" s="52" t="s">
        <v>15657</v>
      </c>
      <c r="E908" s="52" t="s">
        <v>70</v>
      </c>
      <c r="F908" s="52" t="s">
        <v>15648</v>
      </c>
      <c r="G908" s="52" t="s">
        <v>15641</v>
      </c>
      <c r="H908" s="52" t="n">
        <v>48</v>
      </c>
      <c r="I908" s="52" t="n">
        <v>4.034</v>
      </c>
      <c r="J908" s="52" t="n">
        <v>1.937</v>
      </c>
      <c r="K908" s="52" t="n">
        <v>484.45</v>
      </c>
      <c r="L908" s="52" t="n">
        <v>509.89</v>
      </c>
      <c r="M908" s="52" t="n">
        <v>180</v>
      </c>
      <c r="N908" s="52" t="s">
        <v>15548</v>
      </c>
      <c r="O908" s="52" t="s">
        <v>79</v>
      </c>
      <c r="P908" s="52" t="s">
        <v>964</v>
      </c>
      <c r="Q908" s="52" t="s">
        <v>10061</v>
      </c>
      <c r="R908" s="55" t="n">
        <f aca="false">IF(K908=0,0,ROUND((K908-L908)/K908*100,2))</f>
        <v>-5.25</v>
      </c>
      <c r="S908" s="55" t="n">
        <f aca="false">H908*K908</f>
        <v>23253.6</v>
      </c>
    </row>
    <row r="909" customFormat="false" ht="15" hidden="false" customHeight="true" outlineLevel="0" collapsed="false">
      <c r="A909" s="56" t="s">
        <v>3427</v>
      </c>
      <c r="B909" s="56" t="s">
        <v>16794</v>
      </c>
      <c r="C909" s="56" t="s">
        <v>15962</v>
      </c>
      <c r="D909" s="56" t="s">
        <v>15675</v>
      </c>
      <c r="E909" s="56" t="s">
        <v>67</v>
      </c>
      <c r="F909" s="56" t="s">
        <v>15705</v>
      </c>
      <c r="G909" s="56" t="s">
        <v>15625</v>
      </c>
      <c r="H909" s="56" t="n">
        <v>24</v>
      </c>
      <c r="I909" s="56" t="n">
        <v>2.037</v>
      </c>
      <c r="J909" s="56" t="n">
        <v>1.172</v>
      </c>
      <c r="K909" s="56" t="n">
        <v>984.94</v>
      </c>
      <c r="L909" s="56" t="n">
        <v>383.47</v>
      </c>
      <c r="M909" s="56" t="n">
        <v>365</v>
      </c>
      <c r="N909" s="56" t="s">
        <v>15637</v>
      </c>
      <c r="O909" s="56" t="s">
        <v>78</v>
      </c>
      <c r="P909" s="56" t="s">
        <v>1671</v>
      </c>
      <c r="Q909" s="56" t="s">
        <v>10061</v>
      </c>
      <c r="R909" s="55" t="n">
        <f aca="false">IF(K909=0,0,ROUND((K909-L909)/K909*100,2))</f>
        <v>61.07</v>
      </c>
      <c r="S909" s="55" t="n">
        <f aca="false">H909*K909</f>
        <v>23638.56</v>
      </c>
    </row>
    <row r="910" customFormat="false" ht="15" hidden="false" customHeight="true" outlineLevel="0" collapsed="false">
      <c r="A910" s="52" t="s">
        <v>1437</v>
      </c>
      <c r="B910" s="52" t="s">
        <v>16795</v>
      </c>
      <c r="C910" s="52" t="s">
        <v>15931</v>
      </c>
      <c r="D910" s="52" t="s">
        <v>15664</v>
      </c>
      <c r="E910" s="52" t="s">
        <v>72</v>
      </c>
      <c r="F910" s="52" t="s">
        <v>15618</v>
      </c>
      <c r="G910" s="52" t="s">
        <v>15625</v>
      </c>
      <c r="H910" s="52" t="n">
        <v>24</v>
      </c>
      <c r="I910" s="52" t="n">
        <v>0.523</v>
      </c>
      <c r="J910" s="52" t="n">
        <v>0.059</v>
      </c>
      <c r="K910" s="52" t="n">
        <v>984.44</v>
      </c>
      <c r="L910" s="52" t="n">
        <v>17.42</v>
      </c>
      <c r="M910" s="52" t="n">
        <v>365</v>
      </c>
      <c r="N910" s="52" t="s">
        <v>15637</v>
      </c>
      <c r="O910" s="52" t="s">
        <v>79</v>
      </c>
      <c r="P910" s="52" t="s">
        <v>2137</v>
      </c>
      <c r="Q910" s="52" t="s">
        <v>10061</v>
      </c>
      <c r="R910" s="55" t="n">
        <f aca="false">IF(K910=0,0,ROUND((K910-L910)/K910*100,2))</f>
        <v>98.23</v>
      </c>
      <c r="S910" s="55" t="n">
        <f aca="false">H910*K910</f>
        <v>23626.56</v>
      </c>
    </row>
    <row r="911" customFormat="false" ht="15" hidden="false" customHeight="true" outlineLevel="0" collapsed="false">
      <c r="A911" s="56" t="s">
        <v>2542</v>
      </c>
      <c r="B911" s="56" t="s">
        <v>16796</v>
      </c>
      <c r="C911" s="56" t="s">
        <v>16797</v>
      </c>
      <c r="D911" s="56" t="s">
        <v>15612</v>
      </c>
      <c r="E911" s="56" t="s">
        <v>65</v>
      </c>
      <c r="F911" s="56" t="s">
        <v>15654</v>
      </c>
      <c r="G911" s="56" t="s">
        <v>15641</v>
      </c>
      <c r="H911" s="56" t="n">
        <v>12</v>
      </c>
      <c r="I911" s="56" t="n">
        <v>4.88</v>
      </c>
      <c r="J911" s="56" t="n">
        <v>0.53</v>
      </c>
      <c r="K911" s="56" t="n">
        <v>688.83</v>
      </c>
      <c r="L911" s="56" t="n">
        <v>101.26</v>
      </c>
      <c r="M911" s="56" t="n">
        <v>365</v>
      </c>
      <c r="N911" s="56" t="s">
        <v>15620</v>
      </c>
      <c r="O911" s="56" t="s">
        <v>78</v>
      </c>
      <c r="P911" s="56" t="s">
        <v>2555</v>
      </c>
      <c r="Q911" s="56" t="s">
        <v>10061</v>
      </c>
      <c r="R911" s="55" t="n">
        <f aca="false">IF(K911=0,0,ROUND((K911-L911)/K911*100,2))</f>
        <v>85.3</v>
      </c>
      <c r="S911" s="55" t="n">
        <f aca="false">H911*K911</f>
        <v>8265.96</v>
      </c>
    </row>
    <row r="912" customFormat="false" ht="15" hidden="false" customHeight="true" outlineLevel="0" collapsed="false">
      <c r="A912" s="52" t="s">
        <v>12413</v>
      </c>
      <c r="B912" s="52" t="s">
        <v>16798</v>
      </c>
      <c r="C912" s="52" t="s">
        <v>16195</v>
      </c>
      <c r="D912" s="52" t="s">
        <v>15628</v>
      </c>
      <c r="E912" s="52" t="s">
        <v>65</v>
      </c>
      <c r="F912" s="52" t="s">
        <v>15813</v>
      </c>
      <c r="G912" s="52" t="s">
        <v>15625</v>
      </c>
      <c r="H912" s="52" t="n">
        <v>6</v>
      </c>
      <c r="I912" s="52" t="n">
        <v>4.68</v>
      </c>
      <c r="J912" s="52" t="n">
        <v>4.447</v>
      </c>
      <c r="K912" s="52" t="n">
        <v>796.98</v>
      </c>
      <c r="L912" s="52" t="n">
        <v>80.97</v>
      </c>
      <c r="M912" s="52" t="n">
        <v>365</v>
      </c>
      <c r="N912" s="52" t="s">
        <v>15637</v>
      </c>
      <c r="O912" s="52" t="s">
        <v>78</v>
      </c>
      <c r="P912" s="52" t="s">
        <v>1642</v>
      </c>
      <c r="Q912" s="52" t="s">
        <v>10061</v>
      </c>
      <c r="R912" s="55" t="n">
        <f aca="false">IF(K912=0,0,ROUND((K912-L912)/K912*100,2))</f>
        <v>89.84</v>
      </c>
      <c r="S912" s="55" t="n">
        <f aca="false">H912*K912</f>
        <v>4781.88</v>
      </c>
    </row>
    <row r="913" customFormat="false" ht="15" hidden="false" customHeight="true" outlineLevel="0" collapsed="false">
      <c r="A913" s="56" t="s">
        <v>1091</v>
      </c>
      <c r="B913" s="56" t="s">
        <v>16799</v>
      </c>
      <c r="C913" s="56" t="s">
        <v>16546</v>
      </c>
      <c r="D913" s="56" t="s">
        <v>15640</v>
      </c>
      <c r="E913" s="56" t="s">
        <v>65</v>
      </c>
      <c r="F913" s="56" t="s">
        <v>15654</v>
      </c>
      <c r="G913" s="56" t="s">
        <v>15641</v>
      </c>
      <c r="H913" s="56" t="n">
        <v>12</v>
      </c>
      <c r="I913" s="56" t="n">
        <v>4.987</v>
      </c>
      <c r="J913" s="56" t="n">
        <v>4.604</v>
      </c>
      <c r="K913" s="56" t="n">
        <v>938.12</v>
      </c>
      <c r="L913" s="56" t="n">
        <v>557.88</v>
      </c>
      <c r="M913" s="56" t="n">
        <v>730</v>
      </c>
      <c r="N913" s="56" t="s">
        <v>15637</v>
      </c>
      <c r="O913" s="56" t="s">
        <v>78</v>
      </c>
      <c r="P913" s="56" t="s">
        <v>1801</v>
      </c>
      <c r="Q913" s="56" t="s">
        <v>10061</v>
      </c>
      <c r="R913" s="55" t="n">
        <f aca="false">IF(K913=0,0,ROUND((K913-L913)/K913*100,2))</f>
        <v>40.53</v>
      </c>
      <c r="S913" s="55" t="n">
        <f aca="false">H913*K913</f>
        <v>11257.44</v>
      </c>
    </row>
    <row r="914" customFormat="false" ht="15" hidden="false" customHeight="true" outlineLevel="0" collapsed="false">
      <c r="A914" s="52" t="s">
        <v>4583</v>
      </c>
      <c r="B914" s="52" t="s">
        <v>16800</v>
      </c>
      <c r="C914" s="52" t="s">
        <v>16101</v>
      </c>
      <c r="D914" s="52" t="s">
        <v>15617</v>
      </c>
      <c r="E914" s="52" t="s">
        <v>71</v>
      </c>
      <c r="F914" s="52" t="s">
        <v>15633</v>
      </c>
      <c r="G914" s="52" t="s">
        <v>15619</v>
      </c>
      <c r="H914" s="52" t="n">
        <v>12</v>
      </c>
      <c r="I914" s="52" t="n">
        <v>3.981</v>
      </c>
      <c r="J914" s="52" t="n">
        <v>0.256</v>
      </c>
      <c r="K914" s="52" t="n">
        <v>77.39</v>
      </c>
      <c r="L914" s="52" t="n">
        <v>589.58</v>
      </c>
      <c r="M914" s="52" t="n">
        <v>730</v>
      </c>
      <c r="N914" s="52" t="s">
        <v>15620</v>
      </c>
      <c r="O914" s="52" t="s">
        <v>80</v>
      </c>
      <c r="P914" s="52" t="s">
        <v>5676</v>
      </c>
      <c r="Q914" s="52" t="s">
        <v>10061</v>
      </c>
      <c r="R914" s="55" t="n">
        <f aca="false">IF(K914=0,0,ROUND((K914-L914)/K914*100,2))</f>
        <v>-661.83</v>
      </c>
      <c r="S914" s="55" t="n">
        <f aca="false">H914*K914</f>
        <v>928.68</v>
      </c>
    </row>
    <row r="915" customFormat="false" ht="15" hidden="false" customHeight="true" outlineLevel="0" collapsed="false">
      <c r="A915" s="56" t="s">
        <v>327</v>
      </c>
      <c r="B915" s="56" t="s">
        <v>16801</v>
      </c>
      <c r="C915" s="56" t="s">
        <v>15769</v>
      </c>
      <c r="D915" s="56" t="s">
        <v>15657</v>
      </c>
      <c r="E915" s="56" t="s">
        <v>63</v>
      </c>
      <c r="F915" s="56" t="s">
        <v>15670</v>
      </c>
      <c r="G915" s="56" t="s">
        <v>15619</v>
      </c>
      <c r="H915" s="56" t="n">
        <v>24</v>
      </c>
      <c r="I915" s="56" t="n">
        <v>0.721</v>
      </c>
      <c r="J915" s="56" t="n">
        <v>3.829</v>
      </c>
      <c r="K915" s="56" t="n">
        <v>306.81</v>
      </c>
      <c r="L915" s="56" t="n">
        <v>379.54</v>
      </c>
      <c r="M915" s="56" t="n">
        <v>730</v>
      </c>
      <c r="N915" s="56" t="s">
        <v>15637</v>
      </c>
      <c r="O915" s="56" t="s">
        <v>79</v>
      </c>
      <c r="P915" s="56" t="s">
        <v>877</v>
      </c>
      <c r="Q915" s="56" t="s">
        <v>10066</v>
      </c>
      <c r="R915" s="55" t="n">
        <f aca="false">IF(K915=0,0,ROUND((K915-L915)/K915*100,2))</f>
        <v>-23.71</v>
      </c>
      <c r="S915" s="55" t="n">
        <f aca="false">H915*K915</f>
        <v>7363.44</v>
      </c>
    </row>
    <row r="916" customFormat="false" ht="15" hidden="false" customHeight="true" outlineLevel="0" collapsed="false">
      <c r="A916" s="52" t="s">
        <v>6714</v>
      </c>
      <c r="B916" s="52" t="s">
        <v>16802</v>
      </c>
      <c r="C916" s="52" t="s">
        <v>15709</v>
      </c>
      <c r="D916" s="52" t="s">
        <v>15664</v>
      </c>
      <c r="E916" s="52" t="s">
        <v>69</v>
      </c>
      <c r="F916" s="52" t="s">
        <v>15661</v>
      </c>
      <c r="G916" s="52" t="s">
        <v>15614</v>
      </c>
      <c r="H916" s="52" t="n">
        <v>48</v>
      </c>
      <c r="I916" s="52" t="n">
        <v>3.068</v>
      </c>
      <c r="J916" s="52" t="n">
        <v>1.564</v>
      </c>
      <c r="K916" s="52" t="n">
        <v>991.45</v>
      </c>
      <c r="L916" s="52" t="n">
        <v>464.74</v>
      </c>
      <c r="M916" s="52" t="n">
        <v>90</v>
      </c>
      <c r="N916" s="52" t="s">
        <v>15620</v>
      </c>
      <c r="O916" s="52" t="s">
        <v>78</v>
      </c>
      <c r="P916" s="52" t="s">
        <v>3477</v>
      </c>
      <c r="Q916" s="52" t="s">
        <v>10061</v>
      </c>
      <c r="R916" s="55" t="n">
        <f aca="false">IF(K916=0,0,ROUND((K916-L916)/K916*100,2))</f>
        <v>53.13</v>
      </c>
      <c r="S916" s="55" t="n">
        <f aca="false">H916*K916</f>
        <v>47589.6</v>
      </c>
    </row>
    <row r="917" customFormat="false" ht="15" hidden="false" customHeight="true" outlineLevel="0" collapsed="false">
      <c r="A917" s="56" t="s">
        <v>2996</v>
      </c>
      <c r="B917" s="56" t="s">
        <v>16803</v>
      </c>
      <c r="C917" s="56" t="s">
        <v>16156</v>
      </c>
      <c r="D917" s="56" t="s">
        <v>15660</v>
      </c>
      <c r="E917" s="56" t="s">
        <v>65</v>
      </c>
      <c r="F917" s="56" t="s">
        <v>15813</v>
      </c>
      <c r="G917" s="56" t="s">
        <v>15614</v>
      </c>
      <c r="H917" s="56" t="n">
        <v>6</v>
      </c>
      <c r="I917" s="56" t="n">
        <v>2.695</v>
      </c>
      <c r="J917" s="56" t="n">
        <v>0.284</v>
      </c>
      <c r="K917" s="56" t="n">
        <v>316.58</v>
      </c>
      <c r="L917" s="56" t="n">
        <v>121.06</v>
      </c>
      <c r="M917" s="56" t="n">
        <v>90</v>
      </c>
      <c r="N917" s="56" t="s">
        <v>15620</v>
      </c>
      <c r="O917" s="56" t="s">
        <v>79</v>
      </c>
      <c r="P917" s="56" t="s">
        <v>1355</v>
      </c>
      <c r="Q917" s="56" t="s">
        <v>10061</v>
      </c>
      <c r="R917" s="55" t="n">
        <f aca="false">IF(K917=0,0,ROUND((K917-L917)/K917*100,2))</f>
        <v>61.76</v>
      </c>
      <c r="S917" s="55" t="n">
        <f aca="false">H917*K917</f>
        <v>1899.48</v>
      </c>
    </row>
    <row r="918" customFormat="false" ht="15" hidden="false" customHeight="true" outlineLevel="0" collapsed="false">
      <c r="A918" s="52" t="s">
        <v>796</v>
      </c>
      <c r="B918" s="52" t="s">
        <v>16804</v>
      </c>
      <c r="C918" s="52" t="s">
        <v>15646</v>
      </c>
      <c r="D918" s="52" t="s">
        <v>15628</v>
      </c>
      <c r="E918" s="52" t="s">
        <v>71</v>
      </c>
      <c r="F918" s="52" t="s">
        <v>15651</v>
      </c>
      <c r="G918" s="52" t="s">
        <v>15625</v>
      </c>
      <c r="H918" s="52" t="n">
        <v>6</v>
      </c>
      <c r="I918" s="52" t="n">
        <v>2.313</v>
      </c>
      <c r="J918" s="52" t="n">
        <v>0.969</v>
      </c>
      <c r="K918" s="52" t="n">
        <v>236.91</v>
      </c>
      <c r="L918" s="52" t="n">
        <v>198.98</v>
      </c>
      <c r="M918" s="52" t="n">
        <v>180</v>
      </c>
      <c r="N918" s="52" t="s">
        <v>15637</v>
      </c>
      <c r="O918" s="52" t="s">
        <v>78</v>
      </c>
      <c r="P918" s="52" t="s">
        <v>3684</v>
      </c>
      <c r="Q918" s="52" t="s">
        <v>10061</v>
      </c>
      <c r="R918" s="55" t="n">
        <f aca="false">IF(K918=0,0,ROUND((K918-L918)/K918*100,2))</f>
        <v>16.01</v>
      </c>
      <c r="S918" s="55" t="n">
        <f aca="false">H918*K918</f>
        <v>1421.46</v>
      </c>
    </row>
    <row r="919" customFormat="false" ht="15" hidden="false" customHeight="true" outlineLevel="0" collapsed="false">
      <c r="A919" s="56" t="s">
        <v>5825</v>
      </c>
      <c r="B919" s="56" t="s">
        <v>16805</v>
      </c>
      <c r="C919" s="56" t="s">
        <v>15892</v>
      </c>
      <c r="D919" s="56" t="s">
        <v>15675</v>
      </c>
      <c r="E919" s="56" t="s">
        <v>73</v>
      </c>
      <c r="F919" s="56" t="s">
        <v>15734</v>
      </c>
      <c r="G919" s="56" t="s">
        <v>15625</v>
      </c>
      <c r="H919" s="56" t="n">
        <v>6</v>
      </c>
      <c r="I919" s="56" t="n">
        <v>4.527</v>
      </c>
      <c r="J919" s="56" t="n">
        <v>3.315</v>
      </c>
      <c r="K919" s="56" t="n">
        <v>916.02</v>
      </c>
      <c r="L919" s="56" t="n">
        <v>205.14</v>
      </c>
      <c r="M919" s="56" t="n">
        <v>180</v>
      </c>
      <c r="N919" s="56" t="s">
        <v>15637</v>
      </c>
      <c r="O919" s="56" t="s">
        <v>78</v>
      </c>
      <c r="P919" s="56" t="s">
        <v>1891</v>
      </c>
      <c r="Q919" s="56" t="s">
        <v>10066</v>
      </c>
      <c r="R919" s="55" t="n">
        <f aca="false">IF(K919=0,0,ROUND((K919-L919)/K919*100,2))</f>
        <v>77.61</v>
      </c>
      <c r="S919" s="55" t="n">
        <f aca="false">H919*K919</f>
        <v>5496.12</v>
      </c>
    </row>
    <row r="920" customFormat="false" ht="15" hidden="false" customHeight="true" outlineLevel="0" collapsed="false">
      <c r="A920" s="52" t="s">
        <v>3999</v>
      </c>
      <c r="B920" s="52" t="s">
        <v>16806</v>
      </c>
      <c r="C920" s="52" t="s">
        <v>16015</v>
      </c>
      <c r="D920" s="52" t="s">
        <v>15664</v>
      </c>
      <c r="E920" s="52" t="s">
        <v>65</v>
      </c>
      <c r="F920" s="52" t="s">
        <v>15813</v>
      </c>
      <c r="G920" s="52" t="s">
        <v>15619</v>
      </c>
      <c r="H920" s="52" t="n">
        <v>24</v>
      </c>
      <c r="I920" s="52" t="n">
        <v>4.416</v>
      </c>
      <c r="J920" s="52" t="n">
        <v>2.143</v>
      </c>
      <c r="K920" s="52" t="n">
        <v>578.56</v>
      </c>
      <c r="L920" s="52" t="n">
        <v>519.61</v>
      </c>
      <c r="M920" s="52" t="n">
        <v>365</v>
      </c>
      <c r="N920" s="52" t="s">
        <v>15548</v>
      </c>
      <c r="O920" s="52" t="s">
        <v>80</v>
      </c>
      <c r="P920" s="52" t="s">
        <v>3257</v>
      </c>
      <c r="Q920" s="52" t="s">
        <v>10066</v>
      </c>
      <c r="R920" s="55" t="n">
        <f aca="false">IF(K920=0,0,ROUND((K920-L920)/K920*100,2))</f>
        <v>10.19</v>
      </c>
      <c r="S920" s="55" t="n">
        <f aca="false">H920*K920</f>
        <v>13885.44</v>
      </c>
    </row>
    <row r="921" customFormat="false" ht="15" hidden="false" customHeight="true" outlineLevel="0" collapsed="false">
      <c r="A921" s="56" t="s">
        <v>1024</v>
      </c>
      <c r="B921" s="56" t="s">
        <v>16807</v>
      </c>
      <c r="C921" s="56" t="s">
        <v>16061</v>
      </c>
      <c r="D921" s="56" t="s">
        <v>15664</v>
      </c>
      <c r="E921" s="56" t="s">
        <v>63</v>
      </c>
      <c r="F921" s="56" t="s">
        <v>15670</v>
      </c>
      <c r="G921" s="56" t="s">
        <v>15641</v>
      </c>
      <c r="H921" s="56" t="n">
        <v>12</v>
      </c>
      <c r="I921" s="56" t="n">
        <v>4.093</v>
      </c>
      <c r="J921" s="56" t="n">
        <v>2.467</v>
      </c>
      <c r="K921" s="56" t="n">
        <v>607.53</v>
      </c>
      <c r="L921" s="56" t="n">
        <v>379.66</v>
      </c>
      <c r="M921" s="56" t="n">
        <v>730</v>
      </c>
      <c r="N921" s="56" t="s">
        <v>15548</v>
      </c>
      <c r="O921" s="56" t="s">
        <v>80</v>
      </c>
      <c r="P921" s="56" t="s">
        <v>5745</v>
      </c>
      <c r="Q921" s="56" t="s">
        <v>10061</v>
      </c>
      <c r="R921" s="55" t="n">
        <f aca="false">IF(K921=0,0,ROUND((K921-L921)/K921*100,2))</f>
        <v>37.51</v>
      </c>
      <c r="S921" s="55" t="n">
        <f aca="false">H921*K921</f>
        <v>7290.36</v>
      </c>
    </row>
    <row r="922" customFormat="false" ht="15" hidden="false" customHeight="true" outlineLevel="0" collapsed="false">
      <c r="A922" s="52" t="s">
        <v>6533</v>
      </c>
      <c r="B922" s="52" t="s">
        <v>16808</v>
      </c>
      <c r="C922" s="52" t="s">
        <v>16367</v>
      </c>
      <c r="D922" s="52" t="s">
        <v>15617</v>
      </c>
      <c r="E922" s="52" t="s">
        <v>70</v>
      </c>
      <c r="F922" s="52" t="s">
        <v>15667</v>
      </c>
      <c r="G922" s="52" t="s">
        <v>15625</v>
      </c>
      <c r="H922" s="52" t="n">
        <v>12</v>
      </c>
      <c r="I922" s="52" t="n">
        <v>4.516</v>
      </c>
      <c r="J922" s="52" t="n">
        <v>2.468</v>
      </c>
      <c r="K922" s="52" t="n">
        <v>199.51</v>
      </c>
      <c r="L922" s="52" t="n">
        <v>203.15</v>
      </c>
      <c r="M922" s="52" t="n">
        <v>365</v>
      </c>
      <c r="N922" s="52" t="s">
        <v>15620</v>
      </c>
      <c r="O922" s="52" t="s">
        <v>80</v>
      </c>
      <c r="P922" s="52" t="s">
        <v>894</v>
      </c>
      <c r="Q922" s="52" t="s">
        <v>10061</v>
      </c>
      <c r="R922" s="55" t="n">
        <f aca="false">IF(K922=0,0,ROUND((K922-L922)/K922*100,2))</f>
        <v>-1.82</v>
      </c>
      <c r="S922" s="55" t="n">
        <f aca="false">H922*K922</f>
        <v>2394.12</v>
      </c>
    </row>
    <row r="923" customFormat="false" ht="15" hidden="false" customHeight="true" outlineLevel="0" collapsed="false">
      <c r="A923" s="56" t="s">
        <v>6867</v>
      </c>
      <c r="B923" s="56" t="s">
        <v>16809</v>
      </c>
      <c r="C923" s="56" t="s">
        <v>16339</v>
      </c>
      <c r="D923" s="56" t="s">
        <v>15628</v>
      </c>
      <c r="E923" s="56" t="s">
        <v>67</v>
      </c>
      <c r="F923" s="56" t="s">
        <v>15705</v>
      </c>
      <c r="G923" s="56" t="s">
        <v>15614</v>
      </c>
      <c r="H923" s="56" t="n">
        <v>6</v>
      </c>
      <c r="I923" s="56" t="n">
        <v>2.005</v>
      </c>
      <c r="J923" s="56" t="n">
        <v>4.434</v>
      </c>
      <c r="K923" s="56" t="n">
        <v>217.88</v>
      </c>
      <c r="L923" s="56" t="n">
        <v>61.04</v>
      </c>
      <c r="M923" s="56" t="n">
        <v>730</v>
      </c>
      <c r="N923" s="56" t="s">
        <v>15548</v>
      </c>
      <c r="O923" s="56" t="s">
        <v>78</v>
      </c>
      <c r="P923" s="56" t="s">
        <v>2067</v>
      </c>
      <c r="Q923" s="56" t="s">
        <v>10061</v>
      </c>
      <c r="R923" s="55" t="n">
        <f aca="false">IF(K923=0,0,ROUND((K923-L923)/K923*100,2))</f>
        <v>71.98</v>
      </c>
      <c r="S923" s="55" t="n">
        <f aca="false">H923*K923</f>
        <v>1307.28</v>
      </c>
    </row>
    <row r="924" customFormat="false" ht="15" hidden="false" customHeight="true" outlineLevel="0" collapsed="false">
      <c r="A924" s="52" t="s">
        <v>3672</v>
      </c>
      <c r="B924" s="52" t="s">
        <v>16810</v>
      </c>
      <c r="C924" s="52" t="s">
        <v>15787</v>
      </c>
      <c r="D924" s="52" t="s">
        <v>15632</v>
      </c>
      <c r="E924" s="52" t="s">
        <v>69</v>
      </c>
      <c r="F924" s="52" t="s">
        <v>15644</v>
      </c>
      <c r="G924" s="52" t="s">
        <v>15625</v>
      </c>
      <c r="H924" s="52" t="n">
        <v>6</v>
      </c>
      <c r="I924" s="52" t="n">
        <v>4.174</v>
      </c>
      <c r="J924" s="52" t="n">
        <v>0.963</v>
      </c>
      <c r="K924" s="52" t="n">
        <v>766.53</v>
      </c>
      <c r="L924" s="52" t="n">
        <v>485.78</v>
      </c>
      <c r="M924" s="52" t="n">
        <v>180</v>
      </c>
      <c r="N924" s="52" t="s">
        <v>15637</v>
      </c>
      <c r="O924" s="52" t="s">
        <v>80</v>
      </c>
      <c r="P924" s="52" t="s">
        <v>2482</v>
      </c>
      <c r="Q924" s="52" t="s">
        <v>10066</v>
      </c>
      <c r="R924" s="55" t="n">
        <f aca="false">IF(K924=0,0,ROUND((K924-L924)/K924*100,2))</f>
        <v>36.63</v>
      </c>
      <c r="S924" s="55" t="n">
        <f aca="false">H924*K924</f>
        <v>4599.18</v>
      </c>
    </row>
    <row r="925" customFormat="false" ht="15" hidden="false" customHeight="true" outlineLevel="0" collapsed="false">
      <c r="A925" s="56" t="s">
        <v>3819</v>
      </c>
      <c r="B925" s="56" t="s">
        <v>16811</v>
      </c>
      <c r="C925" s="56" t="s">
        <v>15865</v>
      </c>
      <c r="D925" s="56" t="s">
        <v>15623</v>
      </c>
      <c r="E925" s="56" t="s">
        <v>69</v>
      </c>
      <c r="F925" s="56" t="s">
        <v>15661</v>
      </c>
      <c r="G925" s="56" t="s">
        <v>15625</v>
      </c>
      <c r="H925" s="56" t="n">
        <v>12</v>
      </c>
      <c r="I925" s="56" t="n">
        <v>3.854</v>
      </c>
      <c r="J925" s="56" t="n">
        <v>3.638</v>
      </c>
      <c r="K925" s="56" t="n">
        <v>62.84</v>
      </c>
      <c r="L925" s="56" t="n">
        <v>18.38</v>
      </c>
      <c r="M925" s="56" t="n">
        <v>180</v>
      </c>
      <c r="N925" s="56" t="s">
        <v>15637</v>
      </c>
      <c r="O925" s="56" t="s">
        <v>79</v>
      </c>
      <c r="P925" s="56" t="s">
        <v>2203</v>
      </c>
      <c r="Q925" s="56" t="s">
        <v>10061</v>
      </c>
      <c r="R925" s="55" t="n">
        <f aca="false">IF(K925=0,0,ROUND((K925-L925)/K925*100,2))</f>
        <v>70.75</v>
      </c>
      <c r="S925" s="55" t="n">
        <f aca="false">H925*K925</f>
        <v>754.08</v>
      </c>
    </row>
    <row r="926" customFormat="false" ht="15" hidden="false" customHeight="true" outlineLevel="0" collapsed="false">
      <c r="A926" s="52" t="s">
        <v>1602</v>
      </c>
      <c r="B926" s="52" t="s">
        <v>16812</v>
      </c>
      <c r="C926" s="52" t="s">
        <v>16271</v>
      </c>
      <c r="D926" s="52" t="s">
        <v>15632</v>
      </c>
      <c r="E926" s="52" t="s">
        <v>73</v>
      </c>
      <c r="F926" s="52" t="s">
        <v>15734</v>
      </c>
      <c r="G926" s="52" t="s">
        <v>15625</v>
      </c>
      <c r="H926" s="52" t="n">
        <v>48</v>
      </c>
      <c r="I926" s="52" t="n">
        <v>0.808</v>
      </c>
      <c r="J926" s="52" t="n">
        <v>1.494</v>
      </c>
      <c r="K926" s="52" t="n">
        <v>82.31</v>
      </c>
      <c r="L926" s="52" t="n">
        <v>118.54</v>
      </c>
      <c r="M926" s="52" t="n">
        <v>180</v>
      </c>
      <c r="N926" s="52" t="s">
        <v>15637</v>
      </c>
      <c r="O926" s="52" t="s">
        <v>80</v>
      </c>
      <c r="P926" s="52" t="s">
        <v>2295</v>
      </c>
      <c r="Q926" s="52" t="s">
        <v>10061</v>
      </c>
      <c r="R926" s="55" t="n">
        <f aca="false">IF(K926=0,0,ROUND((K926-L926)/K926*100,2))</f>
        <v>-44.02</v>
      </c>
      <c r="S926" s="55" t="n">
        <f aca="false">H926*K926</f>
        <v>3950.88</v>
      </c>
    </row>
    <row r="927" customFormat="false" ht="15" hidden="false" customHeight="true" outlineLevel="0" collapsed="false">
      <c r="A927" s="56" t="s">
        <v>2802</v>
      </c>
      <c r="B927" s="56" t="s">
        <v>16813</v>
      </c>
      <c r="C927" s="56" t="s">
        <v>15707</v>
      </c>
      <c r="D927" s="56" t="s">
        <v>15632</v>
      </c>
      <c r="E927" s="56" t="s">
        <v>70</v>
      </c>
      <c r="F927" s="56" t="s">
        <v>15648</v>
      </c>
      <c r="G927" s="56" t="s">
        <v>15614</v>
      </c>
      <c r="H927" s="56" t="n">
        <v>12</v>
      </c>
      <c r="I927" s="56" t="n">
        <v>0.76</v>
      </c>
      <c r="J927" s="56" t="n">
        <v>4.823</v>
      </c>
      <c r="K927" s="56" t="n">
        <v>75.52</v>
      </c>
      <c r="L927" s="56" t="n">
        <v>414.01</v>
      </c>
      <c r="M927" s="56" t="n">
        <v>730</v>
      </c>
      <c r="N927" s="56" t="s">
        <v>15620</v>
      </c>
      <c r="O927" s="56" t="s">
        <v>80</v>
      </c>
      <c r="P927" s="56" t="s">
        <v>1851</v>
      </c>
      <c r="Q927" s="56" t="s">
        <v>10061</v>
      </c>
      <c r="R927" s="55" t="n">
        <f aca="false">IF(K927=0,0,ROUND((K927-L927)/K927*100,2))</f>
        <v>-448.21</v>
      </c>
      <c r="S927" s="55" t="n">
        <f aca="false">H927*K927</f>
        <v>906.24</v>
      </c>
    </row>
    <row r="928" customFormat="false" ht="15" hidden="false" customHeight="true" outlineLevel="0" collapsed="false">
      <c r="A928" s="52" t="s">
        <v>2460</v>
      </c>
      <c r="B928" s="52" t="s">
        <v>16814</v>
      </c>
      <c r="C928" s="52" t="s">
        <v>16815</v>
      </c>
      <c r="D928" s="52" t="s">
        <v>15657</v>
      </c>
      <c r="E928" s="52" t="s">
        <v>71</v>
      </c>
      <c r="F928" s="52" t="s">
        <v>15651</v>
      </c>
      <c r="G928" s="52" t="s">
        <v>15619</v>
      </c>
      <c r="H928" s="52" t="n">
        <v>12</v>
      </c>
      <c r="I928" s="52" t="n">
        <v>0.079</v>
      </c>
      <c r="J928" s="52" t="n">
        <v>0.067</v>
      </c>
      <c r="K928" s="52" t="n">
        <v>77.19</v>
      </c>
      <c r="L928" s="52" t="n">
        <v>238.64</v>
      </c>
      <c r="M928" s="52" t="n">
        <v>90</v>
      </c>
      <c r="N928" s="52" t="s">
        <v>15548</v>
      </c>
      <c r="O928" s="52" t="s">
        <v>80</v>
      </c>
      <c r="P928" s="52" t="s">
        <v>3377</v>
      </c>
      <c r="Q928" s="52" t="s">
        <v>10061</v>
      </c>
      <c r="R928" s="55" t="n">
        <f aca="false">IF(K928=0,0,ROUND((K928-L928)/K928*100,2))</f>
        <v>-209.16</v>
      </c>
      <c r="S928" s="55" t="n">
        <f aca="false">H928*K928</f>
        <v>926.28</v>
      </c>
    </row>
    <row r="929" customFormat="false" ht="15" hidden="false" customHeight="true" outlineLevel="0" collapsed="false">
      <c r="A929" s="56" t="s">
        <v>2992</v>
      </c>
      <c r="B929" s="56" t="s">
        <v>16816</v>
      </c>
      <c r="C929" s="56" t="s">
        <v>16243</v>
      </c>
      <c r="D929" s="56" t="s">
        <v>15664</v>
      </c>
      <c r="E929" s="56" t="s">
        <v>69</v>
      </c>
      <c r="F929" s="56" t="s">
        <v>15712</v>
      </c>
      <c r="G929" s="56" t="s">
        <v>15641</v>
      </c>
      <c r="H929" s="56" t="n">
        <v>48</v>
      </c>
      <c r="I929" s="56" t="n">
        <v>2.276</v>
      </c>
      <c r="J929" s="56" t="n">
        <v>3.753</v>
      </c>
      <c r="K929" s="56" t="n">
        <v>688.54</v>
      </c>
      <c r="L929" s="56" t="n">
        <v>371.44</v>
      </c>
      <c r="M929" s="56" t="n">
        <v>365</v>
      </c>
      <c r="N929" s="56" t="s">
        <v>15620</v>
      </c>
      <c r="O929" s="56" t="s">
        <v>79</v>
      </c>
      <c r="P929" s="56" t="s">
        <v>1730</v>
      </c>
      <c r="Q929" s="56" t="s">
        <v>10061</v>
      </c>
      <c r="R929" s="55" t="n">
        <f aca="false">IF(K929=0,0,ROUND((K929-L929)/K929*100,2))</f>
        <v>46.05</v>
      </c>
      <c r="S929" s="55" t="n">
        <f aca="false">H929*K929</f>
        <v>33049.92</v>
      </c>
    </row>
    <row r="930" customFormat="false" ht="15" hidden="false" customHeight="true" outlineLevel="0" collapsed="false">
      <c r="A930" s="52" t="s">
        <v>3588</v>
      </c>
      <c r="B930" s="52" t="s">
        <v>16817</v>
      </c>
      <c r="C930" s="52" t="s">
        <v>15707</v>
      </c>
      <c r="D930" s="52" t="s">
        <v>15632</v>
      </c>
      <c r="E930" s="52" t="s">
        <v>71</v>
      </c>
      <c r="F930" s="52" t="s">
        <v>15633</v>
      </c>
      <c r="G930" s="52" t="s">
        <v>15619</v>
      </c>
      <c r="H930" s="52" t="n">
        <v>12</v>
      </c>
      <c r="I930" s="52" t="n">
        <v>4.817</v>
      </c>
      <c r="J930" s="52" t="n">
        <v>1.973</v>
      </c>
      <c r="K930" s="52" t="n">
        <v>271.81</v>
      </c>
      <c r="L930" s="52" t="n">
        <v>104.59</v>
      </c>
      <c r="M930" s="52" t="n">
        <v>90</v>
      </c>
      <c r="N930" s="52" t="s">
        <v>15637</v>
      </c>
      <c r="O930" s="52" t="s">
        <v>79</v>
      </c>
      <c r="P930" s="52" t="s">
        <v>5766</v>
      </c>
      <c r="Q930" s="52" t="s">
        <v>10061</v>
      </c>
      <c r="R930" s="55" t="n">
        <f aca="false">IF(K930=0,0,ROUND((K930-L930)/K930*100,2))</f>
        <v>61.52</v>
      </c>
      <c r="S930" s="55" t="n">
        <f aca="false">H930*K930</f>
        <v>3261.72</v>
      </c>
    </row>
    <row r="931" customFormat="false" ht="15" hidden="false" customHeight="true" outlineLevel="0" collapsed="false">
      <c r="A931" s="56" t="s">
        <v>1808</v>
      </c>
      <c r="B931" s="56" t="s">
        <v>16818</v>
      </c>
      <c r="C931" s="56" t="s">
        <v>15841</v>
      </c>
      <c r="D931" s="56" t="s">
        <v>15632</v>
      </c>
      <c r="E931" s="56" t="s">
        <v>63</v>
      </c>
      <c r="F931" s="56" t="s">
        <v>15670</v>
      </c>
      <c r="G931" s="56" t="s">
        <v>15619</v>
      </c>
      <c r="H931" s="56" t="n">
        <v>12</v>
      </c>
      <c r="I931" s="56" t="n">
        <v>4.209</v>
      </c>
      <c r="J931" s="56" t="n">
        <v>1.797</v>
      </c>
      <c r="K931" s="56" t="n">
        <v>942.1</v>
      </c>
      <c r="L931" s="56" t="n">
        <v>258.47</v>
      </c>
      <c r="M931" s="56" t="n">
        <v>730</v>
      </c>
      <c r="N931" s="56" t="s">
        <v>15637</v>
      </c>
      <c r="O931" s="56" t="s">
        <v>80</v>
      </c>
      <c r="P931" s="56" t="s">
        <v>3994</v>
      </c>
      <c r="Q931" s="56" t="s">
        <v>10066</v>
      </c>
      <c r="R931" s="55" t="n">
        <f aca="false">IF(K931=0,0,ROUND((K931-L931)/K931*100,2))</f>
        <v>72.56</v>
      </c>
      <c r="S931" s="55" t="n">
        <f aca="false">H931*K931</f>
        <v>11305.2</v>
      </c>
    </row>
    <row r="932" customFormat="false" ht="15" hidden="false" customHeight="true" outlineLevel="0" collapsed="false">
      <c r="A932" s="52" t="s">
        <v>4928</v>
      </c>
      <c r="B932" s="52" t="s">
        <v>16819</v>
      </c>
      <c r="C932" s="52" t="s">
        <v>16559</v>
      </c>
      <c r="D932" s="52" t="s">
        <v>15675</v>
      </c>
      <c r="E932" s="52" t="s">
        <v>69</v>
      </c>
      <c r="F932" s="52" t="s">
        <v>15712</v>
      </c>
      <c r="G932" s="52" t="s">
        <v>15614</v>
      </c>
      <c r="H932" s="52" t="n">
        <v>48</v>
      </c>
      <c r="I932" s="52" t="n">
        <v>0.709</v>
      </c>
      <c r="J932" s="52" t="n">
        <v>2.673</v>
      </c>
      <c r="K932" s="52" t="n">
        <v>260.84</v>
      </c>
      <c r="L932" s="52" t="n">
        <v>430.43</v>
      </c>
      <c r="M932" s="52" t="n">
        <v>180</v>
      </c>
      <c r="N932" s="52" t="s">
        <v>15620</v>
      </c>
      <c r="O932" s="52" t="s">
        <v>80</v>
      </c>
      <c r="P932" s="52" t="s">
        <v>1065</v>
      </c>
      <c r="Q932" s="52" t="s">
        <v>10066</v>
      </c>
      <c r="R932" s="55" t="n">
        <f aca="false">IF(K932=0,0,ROUND((K932-L932)/K932*100,2))</f>
        <v>-65.02</v>
      </c>
      <c r="S932" s="55" t="n">
        <f aca="false">H932*K932</f>
        <v>12520.32</v>
      </c>
    </row>
    <row r="933" customFormat="false" ht="15" hidden="false" customHeight="true" outlineLevel="0" collapsed="false">
      <c r="A933" s="56" t="s">
        <v>2033</v>
      </c>
      <c r="B933" s="56" t="s">
        <v>16820</v>
      </c>
      <c r="C933" s="56" t="s">
        <v>15954</v>
      </c>
      <c r="D933" s="56" t="s">
        <v>15628</v>
      </c>
      <c r="E933" s="56" t="s">
        <v>63</v>
      </c>
      <c r="F933" s="56" t="s">
        <v>15683</v>
      </c>
      <c r="G933" s="56" t="s">
        <v>15614</v>
      </c>
      <c r="H933" s="56" t="n">
        <v>48</v>
      </c>
      <c r="I933" s="56" t="n">
        <v>0.75</v>
      </c>
      <c r="J933" s="56" t="n">
        <v>0.588</v>
      </c>
      <c r="K933" s="56" t="n">
        <v>658.54</v>
      </c>
      <c r="L933" s="56" t="n">
        <v>187.19</v>
      </c>
      <c r="M933" s="56" t="n">
        <v>730</v>
      </c>
      <c r="N933" s="56" t="s">
        <v>15548</v>
      </c>
      <c r="O933" s="56" t="s">
        <v>78</v>
      </c>
      <c r="P933" s="56" t="s">
        <v>2924</v>
      </c>
      <c r="Q933" s="56" t="s">
        <v>10061</v>
      </c>
      <c r="R933" s="55" t="n">
        <f aca="false">IF(K933=0,0,ROUND((K933-L933)/K933*100,2))</f>
        <v>71.57</v>
      </c>
      <c r="S933" s="55" t="n">
        <f aca="false">H933*K933</f>
        <v>31609.92</v>
      </c>
    </row>
    <row r="934" customFormat="false" ht="15" hidden="false" customHeight="true" outlineLevel="0" collapsed="false">
      <c r="A934" s="52" t="s">
        <v>726</v>
      </c>
      <c r="B934" s="52" t="s">
        <v>16821</v>
      </c>
      <c r="C934" s="52" t="s">
        <v>15646</v>
      </c>
      <c r="D934" s="52" t="s">
        <v>15628</v>
      </c>
      <c r="E934" s="52" t="s">
        <v>65</v>
      </c>
      <c r="F934" s="52" t="s">
        <v>15813</v>
      </c>
      <c r="G934" s="52" t="s">
        <v>15641</v>
      </c>
      <c r="H934" s="52" t="n">
        <v>48</v>
      </c>
      <c r="I934" s="52" t="n">
        <v>0.943</v>
      </c>
      <c r="J934" s="52" t="n">
        <v>2.243</v>
      </c>
      <c r="K934" s="52" t="n">
        <v>699.4</v>
      </c>
      <c r="L934" s="52" t="n">
        <v>237.72</v>
      </c>
      <c r="M934" s="52" t="n">
        <v>180</v>
      </c>
      <c r="N934" s="52" t="s">
        <v>15637</v>
      </c>
      <c r="O934" s="52" t="s">
        <v>80</v>
      </c>
      <c r="P934" s="52" t="s">
        <v>1886</v>
      </c>
      <c r="Q934" s="52" t="s">
        <v>10066</v>
      </c>
      <c r="R934" s="55" t="n">
        <f aca="false">IF(K934=0,0,ROUND((K934-L934)/K934*100,2))</f>
        <v>66.01</v>
      </c>
      <c r="S934" s="55" t="n">
        <f aca="false">H934*K934</f>
        <v>33571.2</v>
      </c>
    </row>
    <row r="935" customFormat="false" ht="15" hidden="false" customHeight="true" outlineLevel="0" collapsed="false">
      <c r="A935" s="56" t="s">
        <v>4818</v>
      </c>
      <c r="B935" s="56" t="s">
        <v>16822</v>
      </c>
      <c r="C935" s="56" t="s">
        <v>16565</v>
      </c>
      <c r="D935" s="56" t="s">
        <v>15640</v>
      </c>
      <c r="E935" s="56" t="s">
        <v>73</v>
      </c>
      <c r="F935" s="56" t="s">
        <v>15734</v>
      </c>
      <c r="G935" s="56" t="s">
        <v>15641</v>
      </c>
      <c r="H935" s="56" t="n">
        <v>48</v>
      </c>
      <c r="I935" s="56" t="n">
        <v>1.266</v>
      </c>
      <c r="J935" s="56" t="n">
        <v>3.705</v>
      </c>
      <c r="K935" s="56" t="n">
        <v>766.61</v>
      </c>
      <c r="L935" s="56" t="n">
        <v>297.14</v>
      </c>
      <c r="M935" s="56" t="n">
        <v>90</v>
      </c>
      <c r="N935" s="56" t="s">
        <v>15620</v>
      </c>
      <c r="O935" s="56" t="s">
        <v>78</v>
      </c>
      <c r="P935" s="56" t="s">
        <v>998</v>
      </c>
      <c r="Q935" s="56" t="s">
        <v>10061</v>
      </c>
      <c r="R935" s="55" t="n">
        <f aca="false">IF(K935=0,0,ROUND((K935-L935)/K935*100,2))</f>
        <v>61.24</v>
      </c>
      <c r="S935" s="55" t="n">
        <f aca="false">H935*K935</f>
        <v>36797.28</v>
      </c>
    </row>
    <row r="936" customFormat="false" ht="15" hidden="false" customHeight="true" outlineLevel="0" collapsed="false">
      <c r="A936" s="52" t="s">
        <v>3538</v>
      </c>
      <c r="B936" s="52" t="s">
        <v>16823</v>
      </c>
      <c r="C936" s="52" t="s">
        <v>15663</v>
      </c>
      <c r="D936" s="52" t="s">
        <v>15664</v>
      </c>
      <c r="E936" s="52" t="s">
        <v>72</v>
      </c>
      <c r="F936" s="52" t="s">
        <v>15613</v>
      </c>
      <c r="G936" s="52" t="s">
        <v>15614</v>
      </c>
      <c r="H936" s="52" t="n">
        <v>24</v>
      </c>
      <c r="I936" s="52" t="n">
        <v>4.661</v>
      </c>
      <c r="J936" s="52" t="n">
        <v>1.816</v>
      </c>
      <c r="K936" s="52" t="n">
        <v>747.97</v>
      </c>
      <c r="L936" s="52" t="n">
        <v>575.19</v>
      </c>
      <c r="M936" s="52" t="n">
        <v>365</v>
      </c>
      <c r="N936" s="52" t="s">
        <v>15548</v>
      </c>
      <c r="O936" s="52" t="s">
        <v>79</v>
      </c>
      <c r="P936" s="52" t="s">
        <v>994</v>
      </c>
      <c r="Q936" s="52" t="s">
        <v>10066</v>
      </c>
      <c r="R936" s="55" t="n">
        <f aca="false">IF(K936=0,0,ROUND((K936-L936)/K936*100,2))</f>
        <v>23.1</v>
      </c>
      <c r="S936" s="55" t="n">
        <f aca="false">H936*K936</f>
        <v>17951.28</v>
      </c>
    </row>
    <row r="937" customFormat="false" ht="15" hidden="false" customHeight="true" outlineLevel="0" collapsed="false">
      <c r="A937" s="56" t="s">
        <v>4814</v>
      </c>
      <c r="B937" s="56" t="s">
        <v>16824</v>
      </c>
      <c r="C937" s="56" t="s">
        <v>15841</v>
      </c>
      <c r="D937" s="56" t="s">
        <v>15632</v>
      </c>
      <c r="E937" s="56" t="s">
        <v>71</v>
      </c>
      <c r="F937" s="56" t="s">
        <v>15633</v>
      </c>
      <c r="G937" s="56" t="s">
        <v>15619</v>
      </c>
      <c r="H937" s="56" t="n">
        <v>24</v>
      </c>
      <c r="I937" s="56" t="n">
        <v>0.552</v>
      </c>
      <c r="J937" s="56" t="n">
        <v>2.831</v>
      </c>
      <c r="K937" s="56" t="n">
        <v>901.9</v>
      </c>
      <c r="L937" s="56" t="n">
        <v>99.69</v>
      </c>
      <c r="M937" s="56" t="n">
        <v>730</v>
      </c>
      <c r="N937" s="56" t="s">
        <v>15548</v>
      </c>
      <c r="O937" s="56" t="s">
        <v>80</v>
      </c>
      <c r="P937" s="56" t="s">
        <v>487</v>
      </c>
      <c r="Q937" s="56" t="s">
        <v>10061</v>
      </c>
      <c r="R937" s="55" t="n">
        <f aca="false">IF(K937=0,0,ROUND((K937-L937)/K937*100,2))</f>
        <v>88.95</v>
      </c>
      <c r="S937" s="55" t="n">
        <f aca="false">H937*K937</f>
        <v>21645.6</v>
      </c>
    </row>
    <row r="938" customFormat="false" ht="15" hidden="false" customHeight="true" outlineLevel="0" collapsed="false">
      <c r="A938" s="52" t="s">
        <v>2589</v>
      </c>
      <c r="B938" s="52" t="s">
        <v>16825</v>
      </c>
      <c r="C938" s="52" t="s">
        <v>16074</v>
      </c>
      <c r="D938" s="52" t="s">
        <v>15628</v>
      </c>
      <c r="E938" s="52" t="s">
        <v>69</v>
      </c>
      <c r="F938" s="52" t="s">
        <v>15661</v>
      </c>
      <c r="G938" s="52" t="s">
        <v>15614</v>
      </c>
      <c r="H938" s="52" t="n">
        <v>12</v>
      </c>
      <c r="I938" s="52" t="n">
        <v>4.882</v>
      </c>
      <c r="J938" s="52" t="n">
        <v>3.336</v>
      </c>
      <c r="K938" s="52" t="n">
        <v>163.57</v>
      </c>
      <c r="L938" s="52" t="n">
        <v>272.49</v>
      </c>
      <c r="M938" s="52" t="n">
        <v>90</v>
      </c>
      <c r="N938" s="52" t="s">
        <v>15548</v>
      </c>
      <c r="O938" s="52" t="s">
        <v>79</v>
      </c>
      <c r="P938" s="52" t="s">
        <v>1458</v>
      </c>
      <c r="Q938" s="52" t="s">
        <v>10066</v>
      </c>
      <c r="R938" s="55" t="n">
        <f aca="false">IF(K938=0,0,ROUND((K938-L938)/K938*100,2))</f>
        <v>-66.59</v>
      </c>
      <c r="S938" s="55" t="n">
        <f aca="false">H938*K938</f>
        <v>1962.84</v>
      </c>
    </row>
    <row r="939" customFormat="false" ht="15" hidden="false" customHeight="true" outlineLevel="0" collapsed="false">
      <c r="A939" s="56" t="s">
        <v>13387</v>
      </c>
      <c r="B939" s="56" t="s">
        <v>16826</v>
      </c>
      <c r="C939" s="56" t="s">
        <v>16121</v>
      </c>
      <c r="D939" s="56" t="s">
        <v>15632</v>
      </c>
      <c r="E939" s="56" t="s">
        <v>65</v>
      </c>
      <c r="F939" s="56" t="s">
        <v>15761</v>
      </c>
      <c r="G939" s="56" t="s">
        <v>15614</v>
      </c>
      <c r="H939" s="56" t="n">
        <v>12</v>
      </c>
      <c r="I939" s="56" t="n">
        <v>2.264</v>
      </c>
      <c r="J939" s="56" t="n">
        <v>0.148</v>
      </c>
      <c r="K939" s="56" t="n">
        <v>501.44</v>
      </c>
      <c r="L939" s="56" t="n">
        <v>406.34</v>
      </c>
      <c r="M939" s="56" t="n">
        <v>365</v>
      </c>
      <c r="N939" s="56" t="s">
        <v>15637</v>
      </c>
      <c r="O939" s="56" t="s">
        <v>78</v>
      </c>
      <c r="P939" s="56" t="s">
        <v>2481</v>
      </c>
      <c r="Q939" s="56" t="s">
        <v>10061</v>
      </c>
      <c r="R939" s="55" t="n">
        <f aca="false">IF(K939=0,0,ROUND((K939-L939)/K939*100,2))</f>
        <v>18.97</v>
      </c>
      <c r="S939" s="55" t="n">
        <f aca="false">H939*K939</f>
        <v>6017.28</v>
      </c>
    </row>
    <row r="940" customFormat="false" ht="15" hidden="false" customHeight="true" outlineLevel="0" collapsed="false">
      <c r="A940" s="52" t="s">
        <v>3032</v>
      </c>
      <c r="B940" s="52" t="s">
        <v>16827</v>
      </c>
      <c r="C940" s="52" t="s">
        <v>15865</v>
      </c>
      <c r="D940" s="52" t="s">
        <v>15623</v>
      </c>
      <c r="E940" s="52" t="s">
        <v>65</v>
      </c>
      <c r="F940" s="52" t="s">
        <v>15813</v>
      </c>
      <c r="G940" s="52" t="s">
        <v>15614</v>
      </c>
      <c r="H940" s="52" t="n">
        <v>48</v>
      </c>
      <c r="I940" s="52" t="n">
        <v>4.588</v>
      </c>
      <c r="J940" s="52" t="n">
        <v>0.599</v>
      </c>
      <c r="K940" s="52" t="n">
        <v>935.39</v>
      </c>
      <c r="L940" s="52" t="n">
        <v>576.64</v>
      </c>
      <c r="M940" s="52" t="n">
        <v>180</v>
      </c>
      <c r="N940" s="52" t="s">
        <v>15620</v>
      </c>
      <c r="O940" s="52" t="s">
        <v>79</v>
      </c>
      <c r="P940" s="52" t="s">
        <v>1916</v>
      </c>
      <c r="Q940" s="52" t="s">
        <v>10061</v>
      </c>
      <c r="R940" s="55" t="n">
        <f aca="false">IF(K940=0,0,ROUND((K940-L940)/K940*100,2))</f>
        <v>38.35</v>
      </c>
      <c r="S940" s="55" t="n">
        <f aca="false">H940*K940</f>
        <v>44898.72</v>
      </c>
    </row>
    <row r="941" customFormat="false" ht="15" hidden="false" customHeight="true" outlineLevel="0" collapsed="false">
      <c r="A941" s="56" t="s">
        <v>2202</v>
      </c>
      <c r="B941" s="56" t="s">
        <v>16828</v>
      </c>
      <c r="C941" s="56" t="s">
        <v>16055</v>
      </c>
      <c r="D941" s="56" t="s">
        <v>15657</v>
      </c>
      <c r="E941" s="56" t="s">
        <v>69</v>
      </c>
      <c r="F941" s="56" t="s">
        <v>15644</v>
      </c>
      <c r="G941" s="56" t="s">
        <v>15641</v>
      </c>
      <c r="H941" s="56" t="n">
        <v>24</v>
      </c>
      <c r="I941" s="56" t="n">
        <v>4.264</v>
      </c>
      <c r="J941" s="56" t="n">
        <v>1.001</v>
      </c>
      <c r="K941" s="56" t="n">
        <v>294.36</v>
      </c>
      <c r="L941" s="56" t="n">
        <v>317.05</v>
      </c>
      <c r="M941" s="56" t="n">
        <v>90</v>
      </c>
      <c r="N941" s="56" t="s">
        <v>15637</v>
      </c>
      <c r="O941" s="56" t="s">
        <v>79</v>
      </c>
      <c r="P941" s="56" t="s">
        <v>8313</v>
      </c>
      <c r="Q941" s="56" t="s">
        <v>10061</v>
      </c>
      <c r="R941" s="55" t="n">
        <f aca="false">IF(K941=0,0,ROUND((K941-L941)/K941*100,2))</f>
        <v>-7.71</v>
      </c>
      <c r="S941" s="55" t="n">
        <f aca="false">H941*K941</f>
        <v>7064.64</v>
      </c>
    </row>
    <row r="942" customFormat="false" ht="15" hidden="false" customHeight="true" outlineLevel="0" collapsed="false">
      <c r="A942" s="52" t="s">
        <v>5043</v>
      </c>
      <c r="B942" s="52" t="s">
        <v>16829</v>
      </c>
      <c r="C942" s="52" t="s">
        <v>15738</v>
      </c>
      <c r="D942" s="52" t="s">
        <v>15617</v>
      </c>
      <c r="E942" s="52" t="s">
        <v>67</v>
      </c>
      <c r="F942" s="52" t="s">
        <v>15694</v>
      </c>
      <c r="G942" s="52" t="s">
        <v>15641</v>
      </c>
      <c r="H942" s="52" t="n">
        <v>24</v>
      </c>
      <c r="I942" s="52" t="n">
        <v>0.25</v>
      </c>
      <c r="J942" s="52" t="n">
        <v>3.762</v>
      </c>
      <c r="K942" s="52" t="n">
        <v>763.81</v>
      </c>
      <c r="L942" s="52" t="n">
        <v>280.27</v>
      </c>
      <c r="M942" s="52" t="n">
        <v>90</v>
      </c>
      <c r="N942" s="52" t="s">
        <v>15637</v>
      </c>
      <c r="O942" s="52" t="s">
        <v>80</v>
      </c>
      <c r="P942" s="52" t="s">
        <v>4884</v>
      </c>
      <c r="Q942" s="52" t="s">
        <v>10061</v>
      </c>
      <c r="R942" s="55" t="n">
        <f aca="false">IF(K942=0,0,ROUND((K942-L942)/K942*100,2))</f>
        <v>63.31</v>
      </c>
      <c r="S942" s="55" t="n">
        <f aca="false">H942*K942</f>
        <v>18331.44</v>
      </c>
    </row>
    <row r="943" customFormat="false" ht="15" hidden="false" customHeight="true" outlineLevel="0" collapsed="false">
      <c r="A943" s="56" t="s">
        <v>5057</v>
      </c>
      <c r="B943" s="56" t="s">
        <v>16830</v>
      </c>
      <c r="C943" s="56" t="s">
        <v>16006</v>
      </c>
      <c r="D943" s="56" t="s">
        <v>15640</v>
      </c>
      <c r="E943" s="56" t="s">
        <v>72</v>
      </c>
      <c r="F943" s="56" t="s">
        <v>15686</v>
      </c>
      <c r="G943" s="56" t="s">
        <v>15625</v>
      </c>
      <c r="H943" s="56" t="n">
        <v>48</v>
      </c>
      <c r="I943" s="56" t="n">
        <v>1.038</v>
      </c>
      <c r="J943" s="56" t="n">
        <v>2.377</v>
      </c>
      <c r="K943" s="56" t="n">
        <v>400.24</v>
      </c>
      <c r="L943" s="56" t="n">
        <v>420.22</v>
      </c>
      <c r="M943" s="56" t="n">
        <v>365</v>
      </c>
      <c r="N943" s="56" t="s">
        <v>15620</v>
      </c>
      <c r="O943" s="56" t="s">
        <v>79</v>
      </c>
      <c r="P943" s="56" t="s">
        <v>984</v>
      </c>
      <c r="Q943" s="56" t="s">
        <v>10061</v>
      </c>
      <c r="R943" s="55" t="n">
        <f aca="false">IF(K943=0,0,ROUND((K943-L943)/K943*100,2))</f>
        <v>-4.99</v>
      </c>
      <c r="S943" s="55" t="n">
        <f aca="false">H943*K943</f>
        <v>19211.52</v>
      </c>
    </row>
    <row r="944" customFormat="false" ht="15" hidden="false" customHeight="true" outlineLevel="0" collapsed="false">
      <c r="A944" s="52" t="s">
        <v>5185</v>
      </c>
      <c r="B944" s="52" t="s">
        <v>16831</v>
      </c>
      <c r="C944" s="52" t="s">
        <v>15862</v>
      </c>
      <c r="D944" s="52" t="s">
        <v>15628</v>
      </c>
      <c r="E944" s="52" t="s">
        <v>63</v>
      </c>
      <c r="F944" s="52" t="s">
        <v>15683</v>
      </c>
      <c r="G944" s="52" t="s">
        <v>15614</v>
      </c>
      <c r="H944" s="52" t="n">
        <v>24</v>
      </c>
      <c r="I944" s="52" t="n">
        <v>3.61</v>
      </c>
      <c r="J944" s="52" t="n">
        <v>2.784</v>
      </c>
      <c r="K944" s="52" t="n">
        <v>498.56</v>
      </c>
      <c r="L944" s="52" t="n">
        <v>167.34</v>
      </c>
      <c r="M944" s="52" t="n">
        <v>730</v>
      </c>
      <c r="N944" s="52" t="s">
        <v>15620</v>
      </c>
      <c r="O944" s="52" t="s">
        <v>78</v>
      </c>
      <c r="P944" s="52" t="s">
        <v>3191</v>
      </c>
      <c r="Q944" s="52" t="s">
        <v>10061</v>
      </c>
      <c r="R944" s="55" t="n">
        <f aca="false">IF(K944=0,0,ROUND((K944-L944)/K944*100,2))</f>
        <v>66.44</v>
      </c>
      <c r="S944" s="55" t="n">
        <f aca="false">H944*K944</f>
        <v>11965.44</v>
      </c>
    </row>
    <row r="945" customFormat="false" ht="15" hidden="false" customHeight="true" outlineLevel="0" collapsed="false">
      <c r="A945" s="56" t="s">
        <v>576</v>
      </c>
      <c r="B945" s="56" t="s">
        <v>16832</v>
      </c>
      <c r="C945" s="56" t="s">
        <v>15709</v>
      </c>
      <c r="D945" s="56" t="s">
        <v>15664</v>
      </c>
      <c r="E945" s="56" t="s">
        <v>65</v>
      </c>
      <c r="F945" s="56" t="s">
        <v>15654</v>
      </c>
      <c r="G945" s="56" t="s">
        <v>15619</v>
      </c>
      <c r="H945" s="56" t="n">
        <v>12</v>
      </c>
      <c r="I945" s="56" t="n">
        <v>1.898</v>
      </c>
      <c r="J945" s="56" t="n">
        <v>0.812</v>
      </c>
      <c r="K945" s="56" t="n">
        <v>804.63</v>
      </c>
      <c r="L945" s="56" t="n">
        <v>469.54</v>
      </c>
      <c r="M945" s="56" t="n">
        <v>90</v>
      </c>
      <c r="N945" s="56" t="s">
        <v>15548</v>
      </c>
      <c r="O945" s="56" t="s">
        <v>80</v>
      </c>
      <c r="P945" s="56" t="s">
        <v>10944</v>
      </c>
      <c r="Q945" s="56" t="s">
        <v>10061</v>
      </c>
      <c r="R945" s="55" t="n">
        <f aca="false">IF(K945=0,0,ROUND((K945-L945)/K945*100,2))</f>
        <v>41.65</v>
      </c>
      <c r="S945" s="55" t="n">
        <f aca="false">H945*K945</f>
        <v>9655.56</v>
      </c>
    </row>
    <row r="946" customFormat="false" ht="15" hidden="false" customHeight="true" outlineLevel="0" collapsed="false">
      <c r="A946" s="52" t="s">
        <v>987</v>
      </c>
      <c r="B946" s="52" t="s">
        <v>16833</v>
      </c>
      <c r="C946" s="52" t="s">
        <v>16565</v>
      </c>
      <c r="D946" s="52" t="s">
        <v>15640</v>
      </c>
      <c r="E946" s="52" t="s">
        <v>70</v>
      </c>
      <c r="F946" s="52" t="s">
        <v>15648</v>
      </c>
      <c r="G946" s="52" t="s">
        <v>15641</v>
      </c>
      <c r="H946" s="52" t="n">
        <v>24</v>
      </c>
      <c r="I946" s="52" t="n">
        <v>3.941</v>
      </c>
      <c r="J946" s="52" t="n">
        <v>0.574</v>
      </c>
      <c r="K946" s="52" t="n">
        <v>139.42</v>
      </c>
      <c r="L946" s="52" t="n">
        <v>425.45</v>
      </c>
      <c r="M946" s="52" t="n">
        <v>180</v>
      </c>
      <c r="N946" s="52" t="s">
        <v>15620</v>
      </c>
      <c r="O946" s="52" t="s">
        <v>78</v>
      </c>
      <c r="P946" s="52" t="s">
        <v>1566</v>
      </c>
      <c r="Q946" s="52" t="s">
        <v>10061</v>
      </c>
      <c r="R946" s="55" t="n">
        <f aca="false">IF(K946=0,0,ROUND((K946-L946)/K946*100,2))</f>
        <v>-205.16</v>
      </c>
      <c r="S946" s="55" t="n">
        <f aca="false">H946*K946</f>
        <v>3346.08</v>
      </c>
    </row>
    <row r="947" customFormat="false" ht="15" hidden="false" customHeight="true" outlineLevel="0" collapsed="false">
      <c r="A947" s="56" t="s">
        <v>2287</v>
      </c>
      <c r="B947" s="56" t="s">
        <v>16834</v>
      </c>
      <c r="C947" s="56" t="s">
        <v>16269</v>
      </c>
      <c r="D947" s="56" t="s">
        <v>15612</v>
      </c>
      <c r="E947" s="56" t="s">
        <v>72</v>
      </c>
      <c r="F947" s="56" t="s">
        <v>15613</v>
      </c>
      <c r="G947" s="56" t="s">
        <v>15619</v>
      </c>
      <c r="H947" s="56" t="n">
        <v>6</v>
      </c>
      <c r="I947" s="56" t="n">
        <v>3.599</v>
      </c>
      <c r="J947" s="56" t="n">
        <v>1.965</v>
      </c>
      <c r="K947" s="56" t="n">
        <v>632.32</v>
      </c>
      <c r="L947" s="56" t="n">
        <v>123.66</v>
      </c>
      <c r="M947" s="56" t="n">
        <v>180</v>
      </c>
      <c r="N947" s="56" t="s">
        <v>15620</v>
      </c>
      <c r="O947" s="56" t="s">
        <v>79</v>
      </c>
      <c r="P947" s="56" t="s">
        <v>1567</v>
      </c>
      <c r="Q947" s="56" t="s">
        <v>10066</v>
      </c>
      <c r="R947" s="55" t="n">
        <f aca="false">IF(K947=0,0,ROUND((K947-L947)/K947*100,2))</f>
        <v>80.44</v>
      </c>
      <c r="S947" s="55" t="n">
        <f aca="false">H947*K947</f>
        <v>3793.92</v>
      </c>
    </row>
    <row r="948" customFormat="false" ht="15" hidden="false" customHeight="true" outlineLevel="0" collapsed="false">
      <c r="A948" s="52" t="s">
        <v>2653</v>
      </c>
      <c r="B948" s="52" t="s">
        <v>16835</v>
      </c>
      <c r="C948" s="52" t="s">
        <v>16197</v>
      </c>
      <c r="D948" s="52" t="s">
        <v>15660</v>
      </c>
      <c r="E948" s="52" t="s">
        <v>72</v>
      </c>
      <c r="F948" s="52" t="s">
        <v>15618</v>
      </c>
      <c r="G948" s="52" t="s">
        <v>15619</v>
      </c>
      <c r="H948" s="52" t="n">
        <v>6</v>
      </c>
      <c r="I948" s="52" t="n">
        <v>0.444</v>
      </c>
      <c r="J948" s="52" t="n">
        <v>4.872</v>
      </c>
      <c r="K948" s="52" t="n">
        <v>277.73</v>
      </c>
      <c r="L948" s="52" t="n">
        <v>528.12</v>
      </c>
      <c r="M948" s="52" t="n">
        <v>180</v>
      </c>
      <c r="N948" s="52" t="s">
        <v>15620</v>
      </c>
      <c r="O948" s="52" t="s">
        <v>78</v>
      </c>
      <c r="P948" s="52" t="s">
        <v>3789</v>
      </c>
      <c r="Q948" s="52" t="s">
        <v>10061</v>
      </c>
      <c r="R948" s="55" t="n">
        <f aca="false">IF(K948=0,0,ROUND((K948-L948)/K948*100,2))</f>
        <v>-90.16</v>
      </c>
      <c r="S948" s="55" t="n">
        <f aca="false">H948*K948</f>
        <v>1666.38</v>
      </c>
    </row>
    <row r="949" customFormat="false" ht="15" hidden="false" customHeight="true" outlineLevel="0" collapsed="false">
      <c r="A949" s="56" t="s">
        <v>2092</v>
      </c>
      <c r="B949" s="56" t="s">
        <v>16836</v>
      </c>
      <c r="C949" s="56" t="s">
        <v>16012</v>
      </c>
      <c r="D949" s="56" t="s">
        <v>15623</v>
      </c>
      <c r="E949" s="56" t="s">
        <v>71</v>
      </c>
      <c r="F949" s="56" t="s">
        <v>15633</v>
      </c>
      <c r="G949" s="56" t="s">
        <v>15619</v>
      </c>
      <c r="H949" s="56" t="n">
        <v>24</v>
      </c>
      <c r="I949" s="56" t="n">
        <v>3.028</v>
      </c>
      <c r="J949" s="56" t="n">
        <v>2.558</v>
      </c>
      <c r="K949" s="56" t="n">
        <v>299.41</v>
      </c>
      <c r="L949" s="56" t="n">
        <v>261.65</v>
      </c>
      <c r="M949" s="56" t="n">
        <v>365</v>
      </c>
      <c r="N949" s="56" t="s">
        <v>15620</v>
      </c>
      <c r="O949" s="56" t="s">
        <v>78</v>
      </c>
      <c r="P949" s="56" t="s">
        <v>5326</v>
      </c>
      <c r="Q949" s="56" t="s">
        <v>10061</v>
      </c>
      <c r="R949" s="55" t="n">
        <f aca="false">IF(K949=0,0,ROUND((K949-L949)/K949*100,2))</f>
        <v>12.61</v>
      </c>
      <c r="S949" s="55" t="n">
        <f aca="false">H949*K949</f>
        <v>7185.84</v>
      </c>
    </row>
    <row r="950" customFormat="false" ht="15" hidden="false" customHeight="true" outlineLevel="0" collapsed="false">
      <c r="A950" s="52" t="s">
        <v>4496</v>
      </c>
      <c r="B950" s="52" t="s">
        <v>16837</v>
      </c>
      <c r="C950" s="52" t="s">
        <v>15837</v>
      </c>
      <c r="D950" s="52" t="s">
        <v>15660</v>
      </c>
      <c r="E950" s="52" t="s">
        <v>67</v>
      </c>
      <c r="F950" s="52" t="s">
        <v>15705</v>
      </c>
      <c r="G950" s="52" t="s">
        <v>15625</v>
      </c>
      <c r="H950" s="52" t="n">
        <v>6</v>
      </c>
      <c r="I950" s="52" t="n">
        <v>2.495</v>
      </c>
      <c r="J950" s="52" t="n">
        <v>4.518</v>
      </c>
      <c r="K950" s="52" t="n">
        <v>79.14</v>
      </c>
      <c r="L950" s="52" t="n">
        <v>455.83</v>
      </c>
      <c r="M950" s="52" t="n">
        <v>730</v>
      </c>
      <c r="N950" s="52" t="s">
        <v>15548</v>
      </c>
      <c r="O950" s="52" t="s">
        <v>80</v>
      </c>
      <c r="P950" s="52" t="s">
        <v>1819</v>
      </c>
      <c r="Q950" s="52" t="s">
        <v>10061</v>
      </c>
      <c r="R950" s="55" t="n">
        <f aca="false">IF(K950=0,0,ROUND((K950-L950)/K950*100,2))</f>
        <v>-475.98</v>
      </c>
      <c r="S950" s="55" t="n">
        <f aca="false">H950*K950</f>
        <v>474.84</v>
      </c>
    </row>
    <row r="951" customFormat="false" ht="15" hidden="false" customHeight="true" outlineLevel="0" collapsed="false">
      <c r="A951" s="56" t="s">
        <v>4723</v>
      </c>
      <c r="B951" s="56" t="s">
        <v>16838</v>
      </c>
      <c r="C951" s="56" t="s">
        <v>15793</v>
      </c>
      <c r="D951" s="56" t="s">
        <v>15612</v>
      </c>
      <c r="E951" s="56" t="s">
        <v>71</v>
      </c>
      <c r="F951" s="56" t="s">
        <v>15775</v>
      </c>
      <c r="G951" s="56" t="s">
        <v>15614</v>
      </c>
      <c r="H951" s="56" t="n">
        <v>6</v>
      </c>
      <c r="I951" s="56" t="n">
        <v>2.868</v>
      </c>
      <c r="J951" s="56" t="n">
        <v>3.649</v>
      </c>
      <c r="K951" s="56" t="n">
        <v>332.36</v>
      </c>
      <c r="L951" s="56" t="n">
        <v>221.29</v>
      </c>
      <c r="M951" s="56" t="n">
        <v>730</v>
      </c>
      <c r="N951" s="56" t="s">
        <v>15637</v>
      </c>
      <c r="O951" s="56" t="s">
        <v>79</v>
      </c>
      <c r="P951" s="56" t="s">
        <v>2389</v>
      </c>
      <c r="Q951" s="56" t="s">
        <v>10066</v>
      </c>
      <c r="R951" s="55" t="n">
        <f aca="false">IF(K951=0,0,ROUND((K951-L951)/K951*100,2))</f>
        <v>33.42</v>
      </c>
      <c r="S951" s="55" t="n">
        <f aca="false">H951*K951</f>
        <v>1994.16</v>
      </c>
    </row>
    <row r="952" customFormat="false" ht="15" hidden="false" customHeight="true" outlineLevel="0" collapsed="false">
      <c r="A952" s="52" t="s">
        <v>9236</v>
      </c>
      <c r="B952" s="52" t="s">
        <v>16839</v>
      </c>
      <c r="C952" s="52" t="s">
        <v>15818</v>
      </c>
      <c r="D952" s="52" t="s">
        <v>15657</v>
      </c>
      <c r="E952" s="52" t="s">
        <v>73</v>
      </c>
      <c r="F952" s="52" t="s">
        <v>15624</v>
      </c>
      <c r="G952" s="52" t="s">
        <v>15619</v>
      </c>
      <c r="H952" s="52" t="n">
        <v>24</v>
      </c>
      <c r="I952" s="52" t="n">
        <v>2.078</v>
      </c>
      <c r="J952" s="52" t="n">
        <v>4.406</v>
      </c>
      <c r="K952" s="52" t="n">
        <v>337.56</v>
      </c>
      <c r="L952" s="52" t="n">
        <v>479.79</v>
      </c>
      <c r="M952" s="52" t="n">
        <v>730</v>
      </c>
      <c r="N952" s="52" t="s">
        <v>15637</v>
      </c>
      <c r="O952" s="52" t="s">
        <v>79</v>
      </c>
      <c r="P952" s="52" t="s">
        <v>3994</v>
      </c>
      <c r="Q952" s="52" t="s">
        <v>10061</v>
      </c>
      <c r="R952" s="55" t="n">
        <f aca="false">IF(K952=0,0,ROUND((K952-L952)/K952*100,2))</f>
        <v>-42.13</v>
      </c>
      <c r="S952" s="55" t="n">
        <f aca="false">H952*K952</f>
        <v>8101.44</v>
      </c>
    </row>
    <row r="953" customFormat="false" ht="15" hidden="false" customHeight="true" outlineLevel="0" collapsed="false">
      <c r="A953" s="56" t="s">
        <v>1769</v>
      </c>
      <c r="B953" s="56" t="s">
        <v>16840</v>
      </c>
      <c r="C953" s="56" t="s">
        <v>16135</v>
      </c>
      <c r="D953" s="56" t="s">
        <v>15623</v>
      </c>
      <c r="E953" s="56" t="s">
        <v>63</v>
      </c>
      <c r="F953" s="56" t="s">
        <v>15683</v>
      </c>
      <c r="G953" s="56" t="s">
        <v>15625</v>
      </c>
      <c r="H953" s="56" t="n">
        <v>24</v>
      </c>
      <c r="I953" s="56" t="n">
        <v>1.938</v>
      </c>
      <c r="J953" s="56" t="n">
        <v>4.358</v>
      </c>
      <c r="K953" s="56" t="n">
        <v>166.25</v>
      </c>
      <c r="L953" s="56" t="n">
        <v>225.77</v>
      </c>
      <c r="M953" s="56" t="n">
        <v>730</v>
      </c>
      <c r="N953" s="56" t="s">
        <v>15620</v>
      </c>
      <c r="O953" s="56" t="s">
        <v>78</v>
      </c>
      <c r="P953" s="56" t="s">
        <v>3327</v>
      </c>
      <c r="Q953" s="56" t="s">
        <v>10061</v>
      </c>
      <c r="R953" s="55" t="n">
        <f aca="false">IF(K953=0,0,ROUND((K953-L953)/K953*100,2))</f>
        <v>-35.8</v>
      </c>
      <c r="S953" s="55" t="n">
        <f aca="false">H953*K953</f>
        <v>3990</v>
      </c>
    </row>
    <row r="954" customFormat="false" ht="15" hidden="false" customHeight="true" outlineLevel="0" collapsed="false">
      <c r="A954" s="52" t="s">
        <v>1706</v>
      </c>
      <c r="B954" s="52" t="s">
        <v>16841</v>
      </c>
      <c r="C954" s="52" t="s">
        <v>16151</v>
      </c>
      <c r="D954" s="52" t="s">
        <v>15617</v>
      </c>
      <c r="E954" s="52" t="s">
        <v>70</v>
      </c>
      <c r="F954" s="52" t="s">
        <v>15691</v>
      </c>
      <c r="G954" s="52" t="s">
        <v>15641</v>
      </c>
      <c r="H954" s="52" t="n">
        <v>12</v>
      </c>
      <c r="I954" s="52" t="n">
        <v>1.391</v>
      </c>
      <c r="J954" s="52" t="n">
        <v>1.029</v>
      </c>
      <c r="K954" s="52" t="n">
        <v>506.88</v>
      </c>
      <c r="L954" s="52" t="n">
        <v>103.41</v>
      </c>
      <c r="M954" s="52" t="n">
        <v>365</v>
      </c>
      <c r="N954" s="52" t="s">
        <v>15548</v>
      </c>
      <c r="O954" s="52" t="s">
        <v>78</v>
      </c>
      <c r="P954" s="52" t="s">
        <v>4602</v>
      </c>
      <c r="Q954" s="52" t="s">
        <v>10066</v>
      </c>
      <c r="R954" s="55" t="n">
        <f aca="false">IF(K954=0,0,ROUND((K954-L954)/K954*100,2))</f>
        <v>79.6</v>
      </c>
      <c r="S954" s="55" t="n">
        <f aca="false">H954*K954</f>
        <v>6082.56</v>
      </c>
    </row>
    <row r="955" customFormat="false" ht="15" hidden="false" customHeight="true" outlineLevel="0" collapsed="false">
      <c r="A955" s="56" t="s">
        <v>1424</v>
      </c>
      <c r="B955" s="56" t="s">
        <v>16842</v>
      </c>
      <c r="C955" s="56" t="s">
        <v>16095</v>
      </c>
      <c r="D955" s="56" t="s">
        <v>15675</v>
      </c>
      <c r="E955" s="56" t="s">
        <v>63</v>
      </c>
      <c r="F955" s="56" t="s">
        <v>15636</v>
      </c>
      <c r="G955" s="56" t="s">
        <v>15641</v>
      </c>
      <c r="H955" s="56" t="n">
        <v>6</v>
      </c>
      <c r="I955" s="56" t="n">
        <v>1.799</v>
      </c>
      <c r="J955" s="56" t="n">
        <v>0.575</v>
      </c>
      <c r="K955" s="56" t="n">
        <v>952.94</v>
      </c>
      <c r="L955" s="56" t="n">
        <v>426.55</v>
      </c>
      <c r="M955" s="56" t="n">
        <v>365</v>
      </c>
      <c r="N955" s="56" t="s">
        <v>15548</v>
      </c>
      <c r="O955" s="56" t="s">
        <v>78</v>
      </c>
      <c r="P955" s="56" t="s">
        <v>2068</v>
      </c>
      <c r="Q955" s="56" t="s">
        <v>10066</v>
      </c>
      <c r="R955" s="55" t="n">
        <f aca="false">IF(K955=0,0,ROUND((K955-L955)/K955*100,2))</f>
        <v>55.24</v>
      </c>
      <c r="S955" s="55" t="n">
        <f aca="false">H955*K955</f>
        <v>5717.64</v>
      </c>
    </row>
    <row r="956" customFormat="false" ht="15" hidden="false" customHeight="true" outlineLevel="0" collapsed="false">
      <c r="A956" s="52" t="s">
        <v>336</v>
      </c>
      <c r="B956" s="52" t="s">
        <v>16843</v>
      </c>
      <c r="C956" s="52" t="s">
        <v>16412</v>
      </c>
      <c r="D956" s="52" t="s">
        <v>15617</v>
      </c>
      <c r="E956" s="52" t="s">
        <v>63</v>
      </c>
      <c r="F956" s="52" t="s">
        <v>15670</v>
      </c>
      <c r="G956" s="52" t="s">
        <v>15625</v>
      </c>
      <c r="H956" s="52" t="n">
        <v>12</v>
      </c>
      <c r="I956" s="52" t="n">
        <v>1.726</v>
      </c>
      <c r="J956" s="52" t="n">
        <v>1.588</v>
      </c>
      <c r="K956" s="52" t="n">
        <v>625.49</v>
      </c>
      <c r="L956" s="52" t="n">
        <v>370.86</v>
      </c>
      <c r="M956" s="52" t="n">
        <v>180</v>
      </c>
      <c r="N956" s="52" t="s">
        <v>15620</v>
      </c>
      <c r="O956" s="52" t="s">
        <v>79</v>
      </c>
      <c r="P956" s="52" t="s">
        <v>3474</v>
      </c>
      <c r="Q956" s="52" t="s">
        <v>10061</v>
      </c>
      <c r="R956" s="55" t="n">
        <f aca="false">IF(K956=0,0,ROUND((K956-L956)/K956*100,2))</f>
        <v>40.71</v>
      </c>
      <c r="S956" s="55" t="n">
        <f aca="false">H956*K956</f>
        <v>7505.88</v>
      </c>
    </row>
    <row r="957" customFormat="false" ht="15" hidden="false" customHeight="true" outlineLevel="0" collapsed="false">
      <c r="A957" s="56" t="s">
        <v>6959</v>
      </c>
      <c r="B957" s="56" t="s">
        <v>16844</v>
      </c>
      <c r="C957" s="56" t="s">
        <v>16201</v>
      </c>
      <c r="D957" s="56" t="s">
        <v>15623</v>
      </c>
      <c r="E957" s="56" t="s">
        <v>71</v>
      </c>
      <c r="F957" s="56" t="s">
        <v>15651</v>
      </c>
      <c r="G957" s="56" t="s">
        <v>15641</v>
      </c>
      <c r="H957" s="56" t="n">
        <v>6</v>
      </c>
      <c r="I957" s="56" t="n">
        <v>2.263</v>
      </c>
      <c r="J957" s="56" t="n">
        <v>2.114</v>
      </c>
      <c r="K957" s="56" t="n">
        <v>225.06</v>
      </c>
      <c r="L957" s="56" t="n">
        <v>202.46</v>
      </c>
      <c r="M957" s="56" t="n">
        <v>180</v>
      </c>
      <c r="N957" s="56" t="s">
        <v>15637</v>
      </c>
      <c r="O957" s="56" t="s">
        <v>80</v>
      </c>
      <c r="P957" s="56" t="s">
        <v>1172</v>
      </c>
      <c r="Q957" s="56" t="s">
        <v>10061</v>
      </c>
      <c r="R957" s="55" t="n">
        <f aca="false">IF(K957=0,0,ROUND((K957-L957)/K957*100,2))</f>
        <v>10.04</v>
      </c>
      <c r="S957" s="55" t="n">
        <f aca="false">H957*K957</f>
        <v>1350.36</v>
      </c>
    </row>
    <row r="958" customFormat="false" ht="15" hidden="false" customHeight="true" outlineLevel="0" collapsed="false">
      <c r="A958" s="52" t="s">
        <v>5788</v>
      </c>
      <c r="B958" s="52" t="s">
        <v>16845</v>
      </c>
      <c r="C958" s="52" t="s">
        <v>16108</v>
      </c>
      <c r="D958" s="52" t="s">
        <v>15628</v>
      </c>
      <c r="E958" s="52" t="s">
        <v>71</v>
      </c>
      <c r="F958" s="52" t="s">
        <v>15775</v>
      </c>
      <c r="G958" s="52" t="s">
        <v>15614</v>
      </c>
      <c r="H958" s="52" t="n">
        <v>12</v>
      </c>
      <c r="I958" s="52" t="n">
        <v>4.514</v>
      </c>
      <c r="J958" s="52" t="n">
        <v>4.829</v>
      </c>
      <c r="K958" s="52" t="n">
        <v>785.18</v>
      </c>
      <c r="L958" s="52" t="n">
        <v>347.64</v>
      </c>
      <c r="M958" s="52" t="n">
        <v>180</v>
      </c>
      <c r="N958" s="52" t="s">
        <v>15620</v>
      </c>
      <c r="O958" s="52" t="s">
        <v>80</v>
      </c>
      <c r="P958" s="52" t="s">
        <v>2119</v>
      </c>
      <c r="Q958" s="52" t="s">
        <v>10061</v>
      </c>
      <c r="R958" s="55" t="n">
        <f aca="false">IF(K958=0,0,ROUND((K958-L958)/K958*100,2))</f>
        <v>55.72</v>
      </c>
      <c r="S958" s="55" t="n">
        <f aca="false">H958*K958</f>
        <v>9422.16</v>
      </c>
    </row>
    <row r="959" customFormat="false" ht="15" hidden="false" customHeight="true" outlineLevel="0" collapsed="false">
      <c r="A959" s="56" t="s">
        <v>13687</v>
      </c>
      <c r="B959" s="56" t="s">
        <v>16846</v>
      </c>
      <c r="C959" s="56" t="s">
        <v>16121</v>
      </c>
      <c r="D959" s="56" t="s">
        <v>15632</v>
      </c>
      <c r="E959" s="56" t="s">
        <v>69</v>
      </c>
      <c r="F959" s="56" t="s">
        <v>15661</v>
      </c>
      <c r="G959" s="56" t="s">
        <v>15614</v>
      </c>
      <c r="H959" s="56" t="n">
        <v>6</v>
      </c>
      <c r="I959" s="56" t="n">
        <v>1.952</v>
      </c>
      <c r="J959" s="56" t="n">
        <v>0.784</v>
      </c>
      <c r="K959" s="56" t="n">
        <v>334.9</v>
      </c>
      <c r="L959" s="56" t="n">
        <v>322.25</v>
      </c>
      <c r="M959" s="56" t="n">
        <v>730</v>
      </c>
      <c r="N959" s="56" t="s">
        <v>15620</v>
      </c>
      <c r="O959" s="56" t="s">
        <v>80</v>
      </c>
      <c r="P959" s="56" t="s">
        <v>951</v>
      </c>
      <c r="Q959" s="56" t="s">
        <v>10061</v>
      </c>
      <c r="R959" s="55" t="n">
        <f aca="false">IF(K959=0,0,ROUND((K959-L959)/K959*100,2))</f>
        <v>3.78</v>
      </c>
      <c r="S959" s="55" t="n">
        <f aca="false">H959*K959</f>
        <v>2009.4</v>
      </c>
    </row>
    <row r="960" customFormat="false" ht="15" hidden="false" customHeight="true" outlineLevel="0" collapsed="false">
      <c r="A960" s="52" t="s">
        <v>1259</v>
      </c>
      <c r="B960" s="52" t="s">
        <v>16847</v>
      </c>
      <c r="C960" s="52" t="s">
        <v>16247</v>
      </c>
      <c r="D960" s="52" t="s">
        <v>15632</v>
      </c>
      <c r="E960" s="52" t="s">
        <v>63</v>
      </c>
      <c r="F960" s="52" t="s">
        <v>15636</v>
      </c>
      <c r="G960" s="52" t="s">
        <v>15614</v>
      </c>
      <c r="H960" s="52" t="n">
        <v>12</v>
      </c>
      <c r="I960" s="52" t="n">
        <v>1.851</v>
      </c>
      <c r="J960" s="52" t="n">
        <v>3.9</v>
      </c>
      <c r="K960" s="52" t="n">
        <v>483.8</v>
      </c>
      <c r="L960" s="52" t="n">
        <v>141.77</v>
      </c>
      <c r="M960" s="52" t="n">
        <v>90</v>
      </c>
      <c r="N960" s="52" t="s">
        <v>15637</v>
      </c>
      <c r="O960" s="52" t="s">
        <v>79</v>
      </c>
      <c r="P960" s="52" t="s">
        <v>543</v>
      </c>
      <c r="Q960" s="52" t="s">
        <v>10061</v>
      </c>
      <c r="R960" s="55" t="n">
        <f aca="false">IF(K960=0,0,ROUND((K960-L960)/K960*100,2))</f>
        <v>70.7</v>
      </c>
      <c r="S960" s="55" t="n">
        <f aca="false">H960*K960</f>
        <v>5805.6</v>
      </c>
    </row>
    <row r="961" customFormat="false" ht="15" hidden="false" customHeight="true" outlineLevel="0" collapsed="false">
      <c r="A961" s="56" t="s">
        <v>5389</v>
      </c>
      <c r="B961" s="56" t="s">
        <v>16848</v>
      </c>
      <c r="C961" s="56" t="s">
        <v>15736</v>
      </c>
      <c r="D961" s="56" t="s">
        <v>15660</v>
      </c>
      <c r="E961" s="56" t="s">
        <v>71</v>
      </c>
      <c r="F961" s="56" t="s">
        <v>15775</v>
      </c>
      <c r="G961" s="56" t="s">
        <v>15614</v>
      </c>
      <c r="H961" s="56" t="n">
        <v>12</v>
      </c>
      <c r="I961" s="56" t="n">
        <v>4.129</v>
      </c>
      <c r="J961" s="56" t="n">
        <v>3.247</v>
      </c>
      <c r="K961" s="56" t="n">
        <v>957.61</v>
      </c>
      <c r="L961" s="56" t="n">
        <v>362.58</v>
      </c>
      <c r="M961" s="56" t="n">
        <v>90</v>
      </c>
      <c r="N961" s="56" t="s">
        <v>15637</v>
      </c>
      <c r="O961" s="56" t="s">
        <v>80</v>
      </c>
      <c r="P961" s="56" t="s">
        <v>2316</v>
      </c>
      <c r="Q961" s="56" t="s">
        <v>10061</v>
      </c>
      <c r="R961" s="55" t="n">
        <f aca="false">IF(K961=0,0,ROUND((K961-L961)/K961*100,2))</f>
        <v>62.14</v>
      </c>
      <c r="S961" s="55" t="n">
        <f aca="false">H961*K961</f>
        <v>11491.32</v>
      </c>
    </row>
    <row r="962" customFormat="false" ht="15" hidden="false" customHeight="true" outlineLevel="0" collapsed="false">
      <c r="A962" s="52" t="s">
        <v>5199</v>
      </c>
      <c r="B962" s="52" t="s">
        <v>16849</v>
      </c>
      <c r="C962" s="52" t="s">
        <v>15839</v>
      </c>
      <c r="D962" s="52" t="s">
        <v>15628</v>
      </c>
      <c r="E962" s="52" t="s">
        <v>67</v>
      </c>
      <c r="F962" s="52" t="s">
        <v>15694</v>
      </c>
      <c r="G962" s="52" t="s">
        <v>15641</v>
      </c>
      <c r="H962" s="52" t="n">
        <v>6</v>
      </c>
      <c r="I962" s="52" t="n">
        <v>1.526</v>
      </c>
      <c r="J962" s="52" t="n">
        <v>1.061</v>
      </c>
      <c r="K962" s="52" t="n">
        <v>309.89</v>
      </c>
      <c r="L962" s="52" t="n">
        <v>27</v>
      </c>
      <c r="M962" s="52" t="n">
        <v>730</v>
      </c>
      <c r="N962" s="52" t="s">
        <v>15548</v>
      </c>
      <c r="O962" s="52" t="s">
        <v>79</v>
      </c>
      <c r="P962" s="52" t="s">
        <v>2254</v>
      </c>
      <c r="Q962" s="52" t="s">
        <v>10061</v>
      </c>
      <c r="R962" s="55" t="n">
        <f aca="false">IF(K962=0,0,ROUND((K962-L962)/K962*100,2))</f>
        <v>91.29</v>
      </c>
      <c r="S962" s="55" t="n">
        <f aca="false">H962*K962</f>
        <v>1859.34</v>
      </c>
    </row>
    <row r="963" customFormat="false" ht="15" hidden="false" customHeight="true" outlineLevel="0" collapsed="false">
      <c r="A963" s="56" t="s">
        <v>525</v>
      </c>
      <c r="B963" s="56" t="s">
        <v>16850</v>
      </c>
      <c r="C963" s="56" t="s">
        <v>16112</v>
      </c>
      <c r="D963" s="56" t="s">
        <v>15632</v>
      </c>
      <c r="E963" s="56" t="s">
        <v>63</v>
      </c>
      <c r="F963" s="56" t="s">
        <v>15636</v>
      </c>
      <c r="G963" s="56" t="s">
        <v>15619</v>
      </c>
      <c r="H963" s="56" t="n">
        <v>48</v>
      </c>
      <c r="I963" s="56" t="n">
        <v>3.804</v>
      </c>
      <c r="J963" s="56" t="n">
        <v>0.583</v>
      </c>
      <c r="K963" s="56" t="n">
        <v>287.81</v>
      </c>
      <c r="L963" s="56" t="n">
        <v>172.81</v>
      </c>
      <c r="M963" s="56" t="n">
        <v>730</v>
      </c>
      <c r="N963" s="56" t="s">
        <v>15637</v>
      </c>
      <c r="O963" s="56" t="s">
        <v>78</v>
      </c>
      <c r="P963" s="56" t="s">
        <v>1031</v>
      </c>
      <c r="Q963" s="56" t="s">
        <v>10061</v>
      </c>
      <c r="R963" s="55" t="n">
        <f aca="false">IF(K963=0,0,ROUND((K963-L963)/K963*100,2))</f>
        <v>39.96</v>
      </c>
      <c r="S963" s="55" t="n">
        <f aca="false">H963*K963</f>
        <v>13814.88</v>
      </c>
    </row>
    <row r="964" customFormat="false" ht="15" hidden="false" customHeight="true" outlineLevel="0" collapsed="false">
      <c r="A964" s="52" t="s">
        <v>4369</v>
      </c>
      <c r="B964" s="52" t="s">
        <v>16851</v>
      </c>
      <c r="C964" s="52" t="s">
        <v>15663</v>
      </c>
      <c r="D964" s="52" t="s">
        <v>15664</v>
      </c>
      <c r="E964" s="52" t="s">
        <v>70</v>
      </c>
      <c r="F964" s="52" t="s">
        <v>15648</v>
      </c>
      <c r="G964" s="52" t="s">
        <v>15614</v>
      </c>
      <c r="H964" s="52" t="n">
        <v>48</v>
      </c>
      <c r="I964" s="52" t="n">
        <v>1.876</v>
      </c>
      <c r="J964" s="52" t="n">
        <v>1.611</v>
      </c>
      <c r="K964" s="52" t="n">
        <v>725.37</v>
      </c>
      <c r="L964" s="52" t="n">
        <v>334.58</v>
      </c>
      <c r="M964" s="52" t="n">
        <v>730</v>
      </c>
      <c r="N964" s="52" t="s">
        <v>15620</v>
      </c>
      <c r="O964" s="52" t="s">
        <v>79</v>
      </c>
      <c r="P964" s="52" t="s">
        <v>7727</v>
      </c>
      <c r="Q964" s="52" t="s">
        <v>10061</v>
      </c>
      <c r="R964" s="55" t="n">
        <f aca="false">IF(K964=0,0,ROUND((K964-L964)/K964*100,2))</f>
        <v>53.87</v>
      </c>
      <c r="S964" s="55" t="n">
        <f aca="false">H964*K964</f>
        <v>34817.76</v>
      </c>
    </row>
    <row r="965" customFormat="false" ht="15" hidden="false" customHeight="true" outlineLevel="0" collapsed="false">
      <c r="A965" s="56" t="s">
        <v>6092</v>
      </c>
      <c r="B965" s="56" t="s">
        <v>16852</v>
      </c>
      <c r="C965" s="56" t="s">
        <v>15894</v>
      </c>
      <c r="D965" s="56" t="s">
        <v>15657</v>
      </c>
      <c r="E965" s="56" t="s">
        <v>72</v>
      </c>
      <c r="F965" s="56" t="s">
        <v>15686</v>
      </c>
      <c r="G965" s="56" t="s">
        <v>15614</v>
      </c>
      <c r="H965" s="56" t="n">
        <v>6</v>
      </c>
      <c r="I965" s="56" t="n">
        <v>4.422</v>
      </c>
      <c r="J965" s="56" t="n">
        <v>0.327</v>
      </c>
      <c r="K965" s="56" t="n">
        <v>722.21</v>
      </c>
      <c r="L965" s="56" t="n">
        <v>87.8</v>
      </c>
      <c r="M965" s="56" t="n">
        <v>90</v>
      </c>
      <c r="N965" s="56" t="s">
        <v>15548</v>
      </c>
      <c r="O965" s="56" t="s">
        <v>78</v>
      </c>
      <c r="P965" s="56" t="s">
        <v>847</v>
      </c>
      <c r="Q965" s="56" t="s">
        <v>10061</v>
      </c>
      <c r="R965" s="55" t="n">
        <f aca="false">IF(K965=0,0,ROUND((K965-L965)/K965*100,2))</f>
        <v>87.84</v>
      </c>
      <c r="S965" s="55" t="n">
        <f aca="false">H965*K965</f>
        <v>4333.26</v>
      </c>
    </row>
    <row r="966" customFormat="false" ht="15" hidden="false" customHeight="true" outlineLevel="0" collapsed="false">
      <c r="A966" s="52" t="s">
        <v>1822</v>
      </c>
      <c r="B966" s="52" t="s">
        <v>16853</v>
      </c>
      <c r="C966" s="52" t="s">
        <v>16074</v>
      </c>
      <c r="D966" s="52" t="s">
        <v>15628</v>
      </c>
      <c r="E966" s="52" t="s">
        <v>65</v>
      </c>
      <c r="F966" s="52" t="s">
        <v>15654</v>
      </c>
      <c r="G966" s="52" t="s">
        <v>15619</v>
      </c>
      <c r="H966" s="52" t="n">
        <v>24</v>
      </c>
      <c r="I966" s="52" t="n">
        <v>4.863</v>
      </c>
      <c r="J966" s="52" t="n">
        <v>1.724</v>
      </c>
      <c r="K966" s="52" t="n">
        <v>423.98</v>
      </c>
      <c r="L966" s="52" t="n">
        <v>453</v>
      </c>
      <c r="M966" s="52" t="n">
        <v>730</v>
      </c>
      <c r="N966" s="52" t="s">
        <v>15637</v>
      </c>
      <c r="O966" s="52" t="s">
        <v>80</v>
      </c>
      <c r="P966" s="52" t="s">
        <v>2464</v>
      </c>
      <c r="Q966" s="52" t="s">
        <v>10066</v>
      </c>
      <c r="R966" s="55" t="n">
        <f aca="false">IF(K966=0,0,ROUND((K966-L966)/K966*100,2))</f>
        <v>-6.84</v>
      </c>
      <c r="S966" s="55" t="n">
        <f aca="false">H966*K966</f>
        <v>10175.52</v>
      </c>
    </row>
    <row r="967" customFormat="false" ht="15" hidden="false" customHeight="true" outlineLevel="0" collapsed="false">
      <c r="A967" s="56" t="s">
        <v>9308</v>
      </c>
      <c r="B967" s="56" t="s">
        <v>16854</v>
      </c>
      <c r="C967" s="56" t="s">
        <v>15716</v>
      </c>
      <c r="D967" s="56" t="s">
        <v>15675</v>
      </c>
      <c r="E967" s="56" t="s">
        <v>65</v>
      </c>
      <c r="F967" s="56" t="s">
        <v>15654</v>
      </c>
      <c r="G967" s="56" t="s">
        <v>15625</v>
      </c>
      <c r="H967" s="56" t="n">
        <v>48</v>
      </c>
      <c r="I967" s="56" t="n">
        <v>0.837</v>
      </c>
      <c r="J967" s="56" t="n">
        <v>3.826</v>
      </c>
      <c r="K967" s="56" t="n">
        <v>870.42</v>
      </c>
      <c r="L967" s="56" t="n">
        <v>144.16</v>
      </c>
      <c r="M967" s="56" t="n">
        <v>90</v>
      </c>
      <c r="N967" s="56" t="s">
        <v>15620</v>
      </c>
      <c r="O967" s="56" t="s">
        <v>80</v>
      </c>
      <c r="P967" s="56" t="s">
        <v>2192</v>
      </c>
      <c r="Q967" s="56" t="s">
        <v>10061</v>
      </c>
      <c r="R967" s="55" t="n">
        <f aca="false">IF(K967=0,0,ROUND((K967-L967)/K967*100,2))</f>
        <v>83.44</v>
      </c>
      <c r="S967" s="55" t="n">
        <f aca="false">H967*K967</f>
        <v>41780.16</v>
      </c>
    </row>
    <row r="968" customFormat="false" ht="15" hidden="false" customHeight="true" outlineLevel="0" collapsed="false">
      <c r="A968" s="52" t="s">
        <v>3764</v>
      </c>
      <c r="B968" s="52" t="s">
        <v>16855</v>
      </c>
      <c r="C968" s="52" t="s">
        <v>16132</v>
      </c>
      <c r="D968" s="52" t="s">
        <v>15617</v>
      </c>
      <c r="E968" s="52" t="s">
        <v>69</v>
      </c>
      <c r="F968" s="52" t="s">
        <v>15644</v>
      </c>
      <c r="G968" s="52" t="s">
        <v>15625</v>
      </c>
      <c r="H968" s="52" t="n">
        <v>12</v>
      </c>
      <c r="I968" s="52" t="n">
        <v>4.752</v>
      </c>
      <c r="J968" s="52" t="n">
        <v>4.774</v>
      </c>
      <c r="K968" s="52" t="n">
        <v>154.78</v>
      </c>
      <c r="L968" s="52" t="n">
        <v>198.48</v>
      </c>
      <c r="M968" s="52" t="n">
        <v>730</v>
      </c>
      <c r="N968" s="52" t="s">
        <v>15620</v>
      </c>
      <c r="O968" s="52" t="s">
        <v>80</v>
      </c>
      <c r="P968" s="52" t="s">
        <v>7727</v>
      </c>
      <c r="Q968" s="52" t="s">
        <v>10061</v>
      </c>
      <c r="R968" s="55" t="n">
        <f aca="false">IF(K968=0,0,ROUND((K968-L968)/K968*100,2))</f>
        <v>-28.23</v>
      </c>
      <c r="S968" s="55" t="n">
        <f aca="false">H968*K968</f>
        <v>1857.36</v>
      </c>
    </row>
    <row r="969" customFormat="false" ht="15" hidden="false" customHeight="true" outlineLevel="0" collapsed="false">
      <c r="A969" s="56" t="s">
        <v>1875</v>
      </c>
      <c r="B969" s="56" t="s">
        <v>16856</v>
      </c>
      <c r="C969" s="56" t="s">
        <v>16130</v>
      </c>
      <c r="D969" s="56" t="s">
        <v>15628</v>
      </c>
      <c r="E969" s="56" t="s">
        <v>67</v>
      </c>
      <c r="F969" s="56" t="s">
        <v>15629</v>
      </c>
      <c r="G969" s="56" t="s">
        <v>15625</v>
      </c>
      <c r="H969" s="56" t="n">
        <v>48</v>
      </c>
      <c r="I969" s="56" t="n">
        <v>2.773</v>
      </c>
      <c r="J969" s="56" t="n">
        <v>0.249</v>
      </c>
      <c r="K969" s="56" t="n">
        <v>597.29</v>
      </c>
      <c r="L969" s="56" t="n">
        <v>133.21</v>
      </c>
      <c r="M969" s="56" t="n">
        <v>730</v>
      </c>
      <c r="N969" s="56" t="s">
        <v>15548</v>
      </c>
      <c r="O969" s="56" t="s">
        <v>79</v>
      </c>
      <c r="P969" s="56" t="s">
        <v>2582</v>
      </c>
      <c r="Q969" s="56" t="s">
        <v>10061</v>
      </c>
      <c r="R969" s="55" t="n">
        <f aca="false">IF(K969=0,0,ROUND((K969-L969)/K969*100,2))</f>
        <v>77.7</v>
      </c>
      <c r="S969" s="55" t="n">
        <f aca="false">H969*K969</f>
        <v>28669.92</v>
      </c>
    </row>
    <row r="970" customFormat="false" ht="15" hidden="false" customHeight="true" outlineLevel="0" collapsed="false">
      <c r="A970" s="52" t="s">
        <v>6218</v>
      </c>
      <c r="B970" s="52" t="s">
        <v>16857</v>
      </c>
      <c r="C970" s="52" t="s">
        <v>16009</v>
      </c>
      <c r="D970" s="52" t="s">
        <v>15628</v>
      </c>
      <c r="E970" s="52" t="s">
        <v>65</v>
      </c>
      <c r="F970" s="52" t="s">
        <v>15654</v>
      </c>
      <c r="G970" s="52" t="s">
        <v>15619</v>
      </c>
      <c r="H970" s="52" t="n">
        <v>6</v>
      </c>
      <c r="I970" s="52" t="n">
        <v>4.58</v>
      </c>
      <c r="J970" s="52" t="n">
        <v>3.734</v>
      </c>
      <c r="K970" s="52" t="n">
        <v>295.51</v>
      </c>
      <c r="L970" s="52" t="n">
        <v>338.2</v>
      </c>
      <c r="M970" s="52" t="n">
        <v>730</v>
      </c>
      <c r="N970" s="52" t="s">
        <v>15548</v>
      </c>
      <c r="O970" s="52" t="s">
        <v>78</v>
      </c>
      <c r="P970" s="52" t="s">
        <v>1511</v>
      </c>
      <c r="Q970" s="52" t="s">
        <v>10061</v>
      </c>
      <c r="R970" s="55" t="n">
        <f aca="false">IF(K970=0,0,ROUND((K970-L970)/K970*100,2))</f>
        <v>-14.45</v>
      </c>
      <c r="S970" s="55" t="n">
        <f aca="false">H970*K970</f>
        <v>1773.06</v>
      </c>
    </row>
    <row r="971" customFormat="false" ht="15" hidden="false" customHeight="true" outlineLevel="0" collapsed="false">
      <c r="A971" s="56" t="s">
        <v>4430</v>
      </c>
      <c r="B971" s="56" t="s">
        <v>16858</v>
      </c>
      <c r="C971" s="56" t="s">
        <v>15738</v>
      </c>
      <c r="D971" s="56" t="s">
        <v>15617</v>
      </c>
      <c r="E971" s="56" t="s">
        <v>71</v>
      </c>
      <c r="F971" s="56" t="s">
        <v>15651</v>
      </c>
      <c r="G971" s="56" t="s">
        <v>15641</v>
      </c>
      <c r="H971" s="56" t="n">
        <v>24</v>
      </c>
      <c r="I971" s="56" t="n">
        <v>2.286</v>
      </c>
      <c r="J971" s="56" t="n">
        <v>2.255</v>
      </c>
      <c r="K971" s="56" t="n">
        <v>967.41</v>
      </c>
      <c r="L971" s="56" t="n">
        <v>406.39</v>
      </c>
      <c r="M971" s="56" t="n">
        <v>730</v>
      </c>
      <c r="N971" s="56" t="s">
        <v>15548</v>
      </c>
      <c r="O971" s="56" t="s">
        <v>78</v>
      </c>
      <c r="P971" s="56" t="s">
        <v>1703</v>
      </c>
      <c r="Q971" s="56" t="s">
        <v>10061</v>
      </c>
      <c r="R971" s="55" t="n">
        <f aca="false">IF(K971=0,0,ROUND((K971-L971)/K971*100,2))</f>
        <v>57.99</v>
      </c>
      <c r="S971" s="55" t="n">
        <f aca="false">H971*K971</f>
        <v>23217.84</v>
      </c>
    </row>
    <row r="972" customFormat="false" ht="15" hidden="false" customHeight="true" outlineLevel="0" collapsed="false">
      <c r="A972" s="52" t="s">
        <v>3146</v>
      </c>
      <c r="B972" s="52" t="s">
        <v>16859</v>
      </c>
      <c r="C972" s="52" t="s">
        <v>15803</v>
      </c>
      <c r="D972" s="52" t="s">
        <v>15675</v>
      </c>
      <c r="E972" s="52" t="s">
        <v>70</v>
      </c>
      <c r="F972" s="52" t="s">
        <v>15667</v>
      </c>
      <c r="G972" s="52" t="s">
        <v>15619</v>
      </c>
      <c r="H972" s="52" t="n">
        <v>24</v>
      </c>
      <c r="I972" s="52" t="n">
        <v>4.173</v>
      </c>
      <c r="J972" s="52" t="n">
        <v>3.387</v>
      </c>
      <c r="K972" s="52" t="n">
        <v>888.03</v>
      </c>
      <c r="L972" s="52" t="n">
        <v>492.54</v>
      </c>
      <c r="M972" s="52" t="n">
        <v>365</v>
      </c>
      <c r="N972" s="52" t="s">
        <v>15637</v>
      </c>
      <c r="O972" s="52" t="s">
        <v>78</v>
      </c>
      <c r="P972" s="52" t="s">
        <v>5553</v>
      </c>
      <c r="Q972" s="52" t="s">
        <v>10061</v>
      </c>
      <c r="R972" s="55" t="n">
        <f aca="false">IF(K972=0,0,ROUND((K972-L972)/K972*100,2))</f>
        <v>44.54</v>
      </c>
      <c r="S972" s="55" t="n">
        <f aca="false">H972*K972</f>
        <v>21312.72</v>
      </c>
    </row>
    <row r="973" customFormat="false" ht="15" hidden="false" customHeight="true" outlineLevel="0" collapsed="false">
      <c r="A973" s="56" t="s">
        <v>3802</v>
      </c>
      <c r="B973" s="56" t="s">
        <v>16860</v>
      </c>
      <c r="C973" s="56" t="s">
        <v>16115</v>
      </c>
      <c r="D973" s="56" t="s">
        <v>15617</v>
      </c>
      <c r="E973" s="56" t="s">
        <v>72</v>
      </c>
      <c r="F973" s="56" t="s">
        <v>15613</v>
      </c>
      <c r="G973" s="56" t="s">
        <v>15625</v>
      </c>
      <c r="H973" s="56" t="n">
        <v>12</v>
      </c>
      <c r="I973" s="56" t="n">
        <v>4.309</v>
      </c>
      <c r="J973" s="56" t="n">
        <v>1.071</v>
      </c>
      <c r="K973" s="56" t="n">
        <v>946.91</v>
      </c>
      <c r="L973" s="56" t="n">
        <v>239.26</v>
      </c>
      <c r="M973" s="56" t="n">
        <v>365</v>
      </c>
      <c r="N973" s="56" t="s">
        <v>15637</v>
      </c>
      <c r="O973" s="56" t="s">
        <v>79</v>
      </c>
      <c r="P973" s="56" t="s">
        <v>3470</v>
      </c>
      <c r="Q973" s="56" t="s">
        <v>10066</v>
      </c>
      <c r="R973" s="55" t="n">
        <f aca="false">IF(K973=0,0,ROUND((K973-L973)/K973*100,2))</f>
        <v>74.73</v>
      </c>
      <c r="S973" s="55" t="n">
        <f aca="false">H973*K973</f>
        <v>11362.92</v>
      </c>
    </row>
    <row r="974" customFormat="false" ht="15" hidden="false" customHeight="true" outlineLevel="0" collapsed="false">
      <c r="A974" s="52" t="s">
        <v>4324</v>
      </c>
      <c r="B974" s="52" t="s">
        <v>16861</v>
      </c>
      <c r="C974" s="52" t="s">
        <v>15702</v>
      </c>
      <c r="D974" s="52" t="s">
        <v>15632</v>
      </c>
      <c r="E974" s="52" t="s">
        <v>67</v>
      </c>
      <c r="F974" s="52" t="s">
        <v>15705</v>
      </c>
      <c r="G974" s="52" t="s">
        <v>15619</v>
      </c>
      <c r="H974" s="52" t="n">
        <v>6</v>
      </c>
      <c r="I974" s="52" t="n">
        <v>4.428</v>
      </c>
      <c r="J974" s="52" t="n">
        <v>4.271</v>
      </c>
      <c r="K974" s="52" t="n">
        <v>626.27</v>
      </c>
      <c r="L974" s="52" t="n">
        <v>515.73</v>
      </c>
      <c r="M974" s="52" t="n">
        <v>365</v>
      </c>
      <c r="N974" s="52" t="s">
        <v>15548</v>
      </c>
      <c r="O974" s="52" t="s">
        <v>79</v>
      </c>
      <c r="P974" s="52" t="s">
        <v>5444</v>
      </c>
      <c r="Q974" s="52" t="s">
        <v>10066</v>
      </c>
      <c r="R974" s="55" t="n">
        <f aca="false">IF(K974=0,0,ROUND((K974-L974)/K974*100,2))</f>
        <v>17.65</v>
      </c>
      <c r="S974" s="55" t="n">
        <f aca="false">H974*K974</f>
        <v>3757.62</v>
      </c>
    </row>
    <row r="975" customFormat="false" ht="15" hidden="false" customHeight="true" outlineLevel="0" collapsed="false">
      <c r="A975" s="56" t="s">
        <v>8055</v>
      </c>
      <c r="B975" s="56" t="s">
        <v>16862</v>
      </c>
      <c r="C975" s="56" t="s">
        <v>16546</v>
      </c>
      <c r="D975" s="56" t="s">
        <v>15640</v>
      </c>
      <c r="E975" s="56" t="s">
        <v>65</v>
      </c>
      <c r="F975" s="56" t="s">
        <v>15761</v>
      </c>
      <c r="G975" s="56" t="s">
        <v>15625</v>
      </c>
      <c r="H975" s="56" t="n">
        <v>12</v>
      </c>
      <c r="I975" s="56" t="n">
        <v>3.247</v>
      </c>
      <c r="J975" s="56" t="n">
        <v>4.856</v>
      </c>
      <c r="K975" s="56" t="n">
        <v>746.27</v>
      </c>
      <c r="L975" s="56" t="n">
        <v>229.96</v>
      </c>
      <c r="M975" s="56" t="n">
        <v>365</v>
      </c>
      <c r="N975" s="56" t="s">
        <v>15637</v>
      </c>
      <c r="O975" s="56" t="s">
        <v>80</v>
      </c>
      <c r="P975" s="56" t="s">
        <v>1319</v>
      </c>
      <c r="Q975" s="56" t="s">
        <v>10061</v>
      </c>
      <c r="R975" s="55" t="n">
        <f aca="false">IF(K975=0,0,ROUND((K975-L975)/K975*100,2))</f>
        <v>69.19</v>
      </c>
      <c r="S975" s="55" t="n">
        <f aca="false">H975*K975</f>
        <v>8955.24</v>
      </c>
    </row>
    <row r="976" customFormat="false" ht="15" hidden="false" customHeight="true" outlineLevel="0" collapsed="false">
      <c r="A976" s="52" t="s">
        <v>1408</v>
      </c>
      <c r="B976" s="52" t="s">
        <v>16863</v>
      </c>
      <c r="C976" s="52" t="s">
        <v>15830</v>
      </c>
      <c r="D976" s="52" t="s">
        <v>15664</v>
      </c>
      <c r="E976" s="52" t="s">
        <v>70</v>
      </c>
      <c r="F976" s="52" t="s">
        <v>15691</v>
      </c>
      <c r="G976" s="52" t="s">
        <v>15619</v>
      </c>
      <c r="H976" s="52" t="n">
        <v>48</v>
      </c>
      <c r="I976" s="52" t="n">
        <v>4.654</v>
      </c>
      <c r="J976" s="52" t="n">
        <v>4.442</v>
      </c>
      <c r="K976" s="52" t="n">
        <v>803.75</v>
      </c>
      <c r="L976" s="52" t="n">
        <v>130.75</v>
      </c>
      <c r="M976" s="52" t="n">
        <v>90</v>
      </c>
      <c r="N976" s="52" t="s">
        <v>15637</v>
      </c>
      <c r="O976" s="52" t="s">
        <v>78</v>
      </c>
      <c r="P976" s="52" t="s">
        <v>7463</v>
      </c>
      <c r="Q976" s="52" t="s">
        <v>10061</v>
      </c>
      <c r="R976" s="55" t="n">
        <f aca="false">IF(K976=0,0,ROUND((K976-L976)/K976*100,2))</f>
        <v>83.73</v>
      </c>
      <c r="S976" s="55" t="n">
        <f aca="false">H976*K976</f>
        <v>38580</v>
      </c>
    </row>
    <row r="977" customFormat="false" ht="15" hidden="false" customHeight="true" outlineLevel="0" collapsed="false">
      <c r="A977" s="56" t="s">
        <v>2368</v>
      </c>
      <c r="B977" s="56" t="s">
        <v>16864</v>
      </c>
      <c r="C977" s="56" t="s">
        <v>15809</v>
      </c>
      <c r="D977" s="56" t="s">
        <v>15612</v>
      </c>
      <c r="E977" s="56" t="s">
        <v>73</v>
      </c>
      <c r="F977" s="56" t="s">
        <v>15734</v>
      </c>
      <c r="G977" s="56" t="s">
        <v>15614</v>
      </c>
      <c r="H977" s="56" t="n">
        <v>6</v>
      </c>
      <c r="I977" s="56" t="n">
        <v>3.529</v>
      </c>
      <c r="J977" s="56" t="n">
        <v>2.425</v>
      </c>
      <c r="K977" s="56" t="n">
        <v>736.07</v>
      </c>
      <c r="L977" s="56" t="n">
        <v>100.44</v>
      </c>
      <c r="M977" s="56" t="n">
        <v>90</v>
      </c>
      <c r="N977" s="56" t="s">
        <v>15637</v>
      </c>
      <c r="O977" s="56" t="s">
        <v>80</v>
      </c>
      <c r="P977" s="56" t="s">
        <v>3852</v>
      </c>
      <c r="Q977" s="56" t="s">
        <v>10061</v>
      </c>
      <c r="R977" s="55" t="n">
        <f aca="false">IF(K977=0,0,ROUND((K977-L977)/K977*100,2))</f>
        <v>86.35</v>
      </c>
      <c r="S977" s="55" t="n">
        <f aca="false">H977*K977</f>
        <v>4416.42</v>
      </c>
    </row>
    <row r="978" customFormat="false" ht="15" hidden="false" customHeight="true" outlineLevel="0" collapsed="false">
      <c r="A978" s="52" t="s">
        <v>1889</v>
      </c>
      <c r="B978" s="52" t="s">
        <v>16865</v>
      </c>
      <c r="C978" s="52" t="s">
        <v>16061</v>
      </c>
      <c r="D978" s="52" t="s">
        <v>15664</v>
      </c>
      <c r="E978" s="52" t="s">
        <v>69</v>
      </c>
      <c r="F978" s="52" t="s">
        <v>15712</v>
      </c>
      <c r="G978" s="52" t="s">
        <v>15641</v>
      </c>
      <c r="H978" s="52" t="n">
        <v>12</v>
      </c>
      <c r="I978" s="52" t="n">
        <v>4.866</v>
      </c>
      <c r="J978" s="52" t="n">
        <v>2.905</v>
      </c>
      <c r="K978" s="52" t="n">
        <v>63.11</v>
      </c>
      <c r="L978" s="52" t="n">
        <v>47.18</v>
      </c>
      <c r="M978" s="52" t="n">
        <v>365</v>
      </c>
      <c r="N978" s="52" t="s">
        <v>15620</v>
      </c>
      <c r="O978" s="52" t="s">
        <v>79</v>
      </c>
      <c r="P978" s="52" t="s">
        <v>1730</v>
      </c>
      <c r="Q978" s="52" t="s">
        <v>10061</v>
      </c>
      <c r="R978" s="55" t="n">
        <f aca="false">IF(K978=0,0,ROUND((K978-L978)/K978*100,2))</f>
        <v>25.24</v>
      </c>
      <c r="S978" s="55" t="n">
        <f aca="false">H978*K978</f>
        <v>757.32</v>
      </c>
    </row>
    <row r="979" customFormat="false" ht="15" hidden="false" customHeight="true" outlineLevel="0" collapsed="false">
      <c r="A979" s="56" t="s">
        <v>7012</v>
      </c>
      <c r="B979" s="56" t="s">
        <v>16866</v>
      </c>
      <c r="C979" s="56" t="s">
        <v>15960</v>
      </c>
      <c r="D979" s="56" t="s">
        <v>15660</v>
      </c>
      <c r="E979" s="56" t="s">
        <v>72</v>
      </c>
      <c r="F979" s="56" t="s">
        <v>15613</v>
      </c>
      <c r="G979" s="56" t="s">
        <v>15614</v>
      </c>
      <c r="H979" s="56" t="n">
        <v>12</v>
      </c>
      <c r="I979" s="56" t="n">
        <v>3.464</v>
      </c>
      <c r="J979" s="56" t="n">
        <v>4.061</v>
      </c>
      <c r="K979" s="56" t="n">
        <v>994.92</v>
      </c>
      <c r="L979" s="56" t="n">
        <v>36.03</v>
      </c>
      <c r="M979" s="56" t="n">
        <v>730</v>
      </c>
      <c r="N979" s="56" t="s">
        <v>15620</v>
      </c>
      <c r="O979" s="56" t="s">
        <v>80</v>
      </c>
      <c r="P979" s="56" t="s">
        <v>663</v>
      </c>
      <c r="Q979" s="56" t="s">
        <v>10061</v>
      </c>
      <c r="R979" s="55" t="n">
        <f aca="false">IF(K979=0,0,ROUND((K979-L979)/K979*100,2))</f>
        <v>96.38</v>
      </c>
      <c r="S979" s="55" t="n">
        <f aca="false">H979*K979</f>
        <v>11939.04</v>
      </c>
    </row>
    <row r="980" customFormat="false" ht="15" hidden="false" customHeight="true" outlineLevel="0" collapsed="false">
      <c r="A980" s="52" t="s">
        <v>6362</v>
      </c>
      <c r="B980" s="52" t="s">
        <v>16867</v>
      </c>
      <c r="C980" s="52" t="s">
        <v>16172</v>
      </c>
      <c r="D980" s="52" t="s">
        <v>15664</v>
      </c>
      <c r="E980" s="52" t="s">
        <v>67</v>
      </c>
      <c r="F980" s="52" t="s">
        <v>15629</v>
      </c>
      <c r="G980" s="52" t="s">
        <v>15625</v>
      </c>
      <c r="H980" s="52" t="n">
        <v>24</v>
      </c>
      <c r="I980" s="52" t="n">
        <v>2.308</v>
      </c>
      <c r="J980" s="52" t="n">
        <v>2.389</v>
      </c>
      <c r="K980" s="52" t="n">
        <v>180.45</v>
      </c>
      <c r="L980" s="52" t="n">
        <v>398.57</v>
      </c>
      <c r="M980" s="52" t="n">
        <v>365</v>
      </c>
      <c r="N980" s="52" t="s">
        <v>15620</v>
      </c>
      <c r="O980" s="52" t="s">
        <v>80</v>
      </c>
      <c r="P980" s="52" t="s">
        <v>3795</v>
      </c>
      <c r="Q980" s="52" t="s">
        <v>10061</v>
      </c>
      <c r="R980" s="55" t="n">
        <f aca="false">IF(K980=0,0,ROUND((K980-L980)/K980*100,2))</f>
        <v>-120.88</v>
      </c>
      <c r="S980" s="55" t="n">
        <f aca="false">H980*K980</f>
        <v>4330.8</v>
      </c>
    </row>
    <row r="981" customFormat="false" ht="15" hidden="false" customHeight="true" outlineLevel="0" collapsed="false">
      <c r="A981" s="56" t="s">
        <v>3622</v>
      </c>
      <c r="B981" s="56" t="s">
        <v>16868</v>
      </c>
      <c r="C981" s="56" t="s">
        <v>15880</v>
      </c>
      <c r="D981" s="56" t="s">
        <v>15657</v>
      </c>
      <c r="E981" s="56" t="s">
        <v>63</v>
      </c>
      <c r="F981" s="56" t="s">
        <v>15670</v>
      </c>
      <c r="G981" s="56" t="s">
        <v>15641</v>
      </c>
      <c r="H981" s="56" t="n">
        <v>48</v>
      </c>
      <c r="I981" s="56" t="n">
        <v>4.918</v>
      </c>
      <c r="J981" s="56" t="n">
        <v>3.848</v>
      </c>
      <c r="K981" s="56" t="n">
        <v>164.53</v>
      </c>
      <c r="L981" s="56" t="n">
        <v>406.87</v>
      </c>
      <c r="M981" s="56" t="n">
        <v>730</v>
      </c>
      <c r="N981" s="56" t="s">
        <v>15620</v>
      </c>
      <c r="O981" s="56" t="s">
        <v>80</v>
      </c>
      <c r="P981" s="56" t="s">
        <v>2617</v>
      </c>
      <c r="Q981" s="56" t="s">
        <v>10061</v>
      </c>
      <c r="R981" s="55" t="n">
        <f aca="false">IF(K981=0,0,ROUND((K981-L981)/K981*100,2))</f>
        <v>-147.29</v>
      </c>
      <c r="S981" s="55" t="n">
        <f aca="false">H981*K981</f>
        <v>7897.44</v>
      </c>
    </row>
    <row r="982" customFormat="false" ht="15" hidden="false" customHeight="true" outlineLevel="0" collapsed="false">
      <c r="A982" s="52" t="s">
        <v>1895</v>
      </c>
      <c r="B982" s="52" t="s">
        <v>16869</v>
      </c>
      <c r="C982" s="52" t="s">
        <v>16023</v>
      </c>
      <c r="D982" s="52" t="s">
        <v>15675</v>
      </c>
      <c r="E982" s="52" t="s">
        <v>70</v>
      </c>
      <c r="F982" s="52" t="s">
        <v>15667</v>
      </c>
      <c r="G982" s="52" t="s">
        <v>15614</v>
      </c>
      <c r="H982" s="52" t="n">
        <v>24</v>
      </c>
      <c r="I982" s="52" t="n">
        <v>4.627</v>
      </c>
      <c r="J982" s="52" t="n">
        <v>3.245</v>
      </c>
      <c r="K982" s="52" t="n">
        <v>461.3</v>
      </c>
      <c r="L982" s="52" t="n">
        <v>328.13</v>
      </c>
      <c r="M982" s="52" t="n">
        <v>180</v>
      </c>
      <c r="N982" s="52" t="s">
        <v>15548</v>
      </c>
      <c r="O982" s="52" t="s">
        <v>79</v>
      </c>
      <c r="P982" s="52" t="s">
        <v>4301</v>
      </c>
      <c r="Q982" s="52" t="s">
        <v>10061</v>
      </c>
      <c r="R982" s="55" t="n">
        <f aca="false">IF(K982=0,0,ROUND((K982-L982)/K982*100,2))</f>
        <v>28.87</v>
      </c>
      <c r="S982" s="55" t="n">
        <f aca="false">H982*K982</f>
        <v>11071.2</v>
      </c>
    </row>
    <row r="983" customFormat="false" ht="15" hidden="false" customHeight="true" outlineLevel="0" collapsed="false">
      <c r="A983" s="56" t="s">
        <v>3534</v>
      </c>
      <c r="B983" s="56" t="s">
        <v>16870</v>
      </c>
      <c r="C983" s="56" t="s">
        <v>16028</v>
      </c>
      <c r="D983" s="56" t="s">
        <v>15640</v>
      </c>
      <c r="E983" s="56" t="s">
        <v>71</v>
      </c>
      <c r="F983" s="56" t="s">
        <v>15775</v>
      </c>
      <c r="G983" s="56" t="s">
        <v>15619</v>
      </c>
      <c r="H983" s="56" t="n">
        <v>12</v>
      </c>
      <c r="I983" s="56" t="n">
        <v>4.887</v>
      </c>
      <c r="J983" s="56" t="n">
        <v>3.972</v>
      </c>
      <c r="K983" s="56" t="n">
        <v>827.37</v>
      </c>
      <c r="L983" s="56" t="n">
        <v>243.85</v>
      </c>
      <c r="M983" s="56" t="n">
        <v>730</v>
      </c>
      <c r="N983" s="56" t="s">
        <v>15548</v>
      </c>
      <c r="O983" s="56" t="s">
        <v>80</v>
      </c>
      <c r="P983" s="56" t="s">
        <v>669</v>
      </c>
      <c r="Q983" s="56" t="s">
        <v>10061</v>
      </c>
      <c r="R983" s="55" t="n">
        <f aca="false">IF(K983=0,0,ROUND((K983-L983)/K983*100,2))</f>
        <v>70.53</v>
      </c>
      <c r="S983" s="55" t="n">
        <f aca="false">H983*K983</f>
        <v>9928.44</v>
      </c>
    </row>
    <row r="984" customFormat="false" ht="15" hidden="false" customHeight="true" outlineLevel="0" collapsed="false">
      <c r="A984" s="52" t="s">
        <v>4399</v>
      </c>
      <c r="B984" s="52" t="s">
        <v>16871</v>
      </c>
      <c r="C984" s="52" t="s">
        <v>16210</v>
      </c>
      <c r="D984" s="52" t="s">
        <v>15640</v>
      </c>
      <c r="E984" s="52" t="s">
        <v>72</v>
      </c>
      <c r="F984" s="52" t="s">
        <v>15618</v>
      </c>
      <c r="G984" s="52" t="s">
        <v>15619</v>
      </c>
      <c r="H984" s="52" t="n">
        <v>12</v>
      </c>
      <c r="I984" s="52" t="n">
        <v>3.436</v>
      </c>
      <c r="J984" s="52" t="n">
        <v>3.949</v>
      </c>
      <c r="K984" s="52" t="n">
        <v>498.91</v>
      </c>
      <c r="L984" s="52" t="n">
        <v>202.04</v>
      </c>
      <c r="M984" s="52" t="n">
        <v>365</v>
      </c>
      <c r="N984" s="52" t="s">
        <v>15620</v>
      </c>
      <c r="O984" s="52" t="s">
        <v>79</v>
      </c>
      <c r="P984" s="52" t="s">
        <v>1410</v>
      </c>
      <c r="Q984" s="52" t="s">
        <v>10066</v>
      </c>
      <c r="R984" s="55" t="n">
        <f aca="false">IF(K984=0,0,ROUND((K984-L984)/K984*100,2))</f>
        <v>59.5</v>
      </c>
      <c r="S984" s="55" t="n">
        <f aca="false">H984*K984</f>
        <v>5986.92</v>
      </c>
    </row>
    <row r="985" customFormat="false" ht="15" hidden="false" customHeight="true" outlineLevel="0" collapsed="false">
      <c r="A985" s="56" t="s">
        <v>4410</v>
      </c>
      <c r="B985" s="56" t="s">
        <v>16872</v>
      </c>
      <c r="C985" s="56" t="s">
        <v>16873</v>
      </c>
      <c r="D985" s="56" t="s">
        <v>15617</v>
      </c>
      <c r="E985" s="56" t="s">
        <v>71</v>
      </c>
      <c r="F985" s="56" t="s">
        <v>15775</v>
      </c>
      <c r="G985" s="56" t="s">
        <v>15641</v>
      </c>
      <c r="H985" s="56" t="n">
        <v>6</v>
      </c>
      <c r="I985" s="56" t="n">
        <v>1.168</v>
      </c>
      <c r="J985" s="56" t="n">
        <v>3.237</v>
      </c>
      <c r="K985" s="56" t="n">
        <v>172.43</v>
      </c>
      <c r="L985" s="56" t="n">
        <v>419.43</v>
      </c>
      <c r="M985" s="56" t="n">
        <v>180</v>
      </c>
      <c r="N985" s="56" t="s">
        <v>15620</v>
      </c>
      <c r="O985" s="56" t="s">
        <v>78</v>
      </c>
      <c r="P985" s="56" t="s">
        <v>1496</v>
      </c>
      <c r="Q985" s="56" t="s">
        <v>10061</v>
      </c>
      <c r="R985" s="55" t="n">
        <f aca="false">IF(K985=0,0,ROUND((K985-L985)/K985*100,2))</f>
        <v>-143.25</v>
      </c>
      <c r="S985" s="55" t="n">
        <f aca="false">H985*K985</f>
        <v>1034.58</v>
      </c>
    </row>
    <row r="986" customFormat="false" ht="15" hidden="false" customHeight="true" outlineLevel="0" collapsed="false">
      <c r="A986" s="52" t="s">
        <v>747</v>
      </c>
      <c r="B986" s="52" t="s">
        <v>16874</v>
      </c>
      <c r="C986" s="52" t="s">
        <v>15922</v>
      </c>
      <c r="D986" s="52" t="s">
        <v>15632</v>
      </c>
      <c r="E986" s="52" t="s">
        <v>65</v>
      </c>
      <c r="F986" s="52" t="s">
        <v>15654</v>
      </c>
      <c r="G986" s="52" t="s">
        <v>15614</v>
      </c>
      <c r="H986" s="52" t="n">
        <v>48</v>
      </c>
      <c r="I986" s="52" t="n">
        <v>1.549</v>
      </c>
      <c r="J986" s="52" t="n">
        <v>1.086</v>
      </c>
      <c r="K986" s="52" t="n">
        <v>644.85</v>
      </c>
      <c r="L986" s="52" t="n">
        <v>571.41</v>
      </c>
      <c r="M986" s="52" t="n">
        <v>180</v>
      </c>
      <c r="N986" s="52" t="s">
        <v>15548</v>
      </c>
      <c r="O986" s="52" t="s">
        <v>78</v>
      </c>
      <c r="P986" s="52" t="s">
        <v>1077</v>
      </c>
      <c r="Q986" s="52" t="s">
        <v>10061</v>
      </c>
      <c r="R986" s="55" t="n">
        <f aca="false">IF(K986=0,0,ROUND((K986-L986)/K986*100,2))</f>
        <v>11.39</v>
      </c>
      <c r="S986" s="55" t="n">
        <f aca="false">H986*K986</f>
        <v>30952.8</v>
      </c>
    </row>
    <row r="987" customFormat="false" ht="15" hidden="false" customHeight="true" outlineLevel="0" collapsed="false">
      <c r="A987" s="56" t="s">
        <v>1159</v>
      </c>
      <c r="B987" s="56" t="s">
        <v>16875</v>
      </c>
      <c r="C987" s="56" t="s">
        <v>16642</v>
      </c>
      <c r="D987" s="56" t="s">
        <v>15612</v>
      </c>
      <c r="E987" s="56" t="s">
        <v>73</v>
      </c>
      <c r="F987" s="56" t="s">
        <v>15624</v>
      </c>
      <c r="G987" s="56" t="s">
        <v>15625</v>
      </c>
      <c r="H987" s="56" t="n">
        <v>24</v>
      </c>
      <c r="I987" s="56" t="n">
        <v>2.29</v>
      </c>
      <c r="J987" s="56" t="n">
        <v>0.639</v>
      </c>
      <c r="K987" s="56" t="n">
        <v>945.03</v>
      </c>
      <c r="L987" s="56" t="n">
        <v>400.34</v>
      </c>
      <c r="M987" s="56" t="n">
        <v>90</v>
      </c>
      <c r="N987" s="56" t="s">
        <v>15620</v>
      </c>
      <c r="O987" s="56" t="s">
        <v>80</v>
      </c>
      <c r="P987" s="56" t="s">
        <v>2389</v>
      </c>
      <c r="Q987" s="56" t="s">
        <v>10061</v>
      </c>
      <c r="R987" s="55" t="n">
        <f aca="false">IF(K987=0,0,ROUND((K987-L987)/K987*100,2))</f>
        <v>57.64</v>
      </c>
      <c r="S987" s="55" t="n">
        <f aca="false">H987*K987</f>
        <v>22680.72</v>
      </c>
    </row>
    <row r="988" customFormat="false" ht="15" hidden="false" customHeight="true" outlineLevel="0" collapsed="false">
      <c r="A988" s="52" t="s">
        <v>2127</v>
      </c>
      <c r="B988" s="52" t="s">
        <v>16876</v>
      </c>
      <c r="C988" s="52" t="s">
        <v>16279</v>
      </c>
      <c r="D988" s="52" t="s">
        <v>15675</v>
      </c>
      <c r="E988" s="52" t="s">
        <v>71</v>
      </c>
      <c r="F988" s="52" t="s">
        <v>15633</v>
      </c>
      <c r="G988" s="52" t="s">
        <v>15614</v>
      </c>
      <c r="H988" s="52" t="n">
        <v>48</v>
      </c>
      <c r="I988" s="52" t="n">
        <v>3.194</v>
      </c>
      <c r="J988" s="52" t="n">
        <v>2.987</v>
      </c>
      <c r="K988" s="52" t="n">
        <v>684.86</v>
      </c>
      <c r="L988" s="52" t="n">
        <v>586.44</v>
      </c>
      <c r="M988" s="52" t="n">
        <v>730</v>
      </c>
      <c r="N988" s="52" t="s">
        <v>15637</v>
      </c>
      <c r="O988" s="52" t="s">
        <v>79</v>
      </c>
      <c r="P988" s="52" t="s">
        <v>1077</v>
      </c>
      <c r="Q988" s="52" t="s">
        <v>10061</v>
      </c>
      <c r="R988" s="55" t="n">
        <f aca="false">IF(K988=0,0,ROUND((K988-L988)/K988*100,2))</f>
        <v>14.37</v>
      </c>
      <c r="S988" s="55" t="n">
        <f aca="false">H988*K988</f>
        <v>32873.28</v>
      </c>
    </row>
    <row r="989" customFormat="false" ht="15" hidden="false" customHeight="true" outlineLevel="0" collapsed="false">
      <c r="A989" s="56" t="s">
        <v>1898</v>
      </c>
      <c r="B989" s="56" t="s">
        <v>16877</v>
      </c>
      <c r="C989" s="56" t="s">
        <v>16112</v>
      </c>
      <c r="D989" s="56" t="s">
        <v>15632</v>
      </c>
      <c r="E989" s="56" t="s">
        <v>63</v>
      </c>
      <c r="F989" s="56" t="s">
        <v>15670</v>
      </c>
      <c r="G989" s="56" t="s">
        <v>15625</v>
      </c>
      <c r="H989" s="56" t="n">
        <v>24</v>
      </c>
      <c r="I989" s="56" t="n">
        <v>4.748</v>
      </c>
      <c r="J989" s="56" t="n">
        <v>3.44</v>
      </c>
      <c r="K989" s="56" t="n">
        <v>993.75</v>
      </c>
      <c r="L989" s="56" t="n">
        <v>234.18</v>
      </c>
      <c r="M989" s="56" t="n">
        <v>730</v>
      </c>
      <c r="N989" s="56" t="s">
        <v>15548</v>
      </c>
      <c r="O989" s="56" t="s">
        <v>79</v>
      </c>
      <c r="P989" s="56" t="s">
        <v>5514</v>
      </c>
      <c r="Q989" s="56" t="s">
        <v>10061</v>
      </c>
      <c r="R989" s="55" t="n">
        <f aca="false">IF(K989=0,0,ROUND((K989-L989)/K989*100,2))</f>
        <v>76.43</v>
      </c>
      <c r="S989" s="55" t="n">
        <f aca="false">H989*K989</f>
        <v>23850</v>
      </c>
    </row>
    <row r="990" customFormat="false" ht="15" hidden="false" customHeight="true" outlineLevel="0" collapsed="false">
      <c r="A990" s="52" t="s">
        <v>9335</v>
      </c>
      <c r="B990" s="52" t="s">
        <v>16878</v>
      </c>
      <c r="C990" s="52" t="s">
        <v>15611</v>
      </c>
      <c r="D990" s="52" t="s">
        <v>15612</v>
      </c>
      <c r="E990" s="52" t="s">
        <v>73</v>
      </c>
      <c r="F990" s="52" t="s">
        <v>15734</v>
      </c>
      <c r="G990" s="52" t="s">
        <v>15625</v>
      </c>
      <c r="H990" s="52" t="n">
        <v>48</v>
      </c>
      <c r="I990" s="52" t="n">
        <v>3.758</v>
      </c>
      <c r="J990" s="52" t="n">
        <v>1.245</v>
      </c>
      <c r="K990" s="52" t="n">
        <v>983.34</v>
      </c>
      <c r="L990" s="52" t="n">
        <v>30.26</v>
      </c>
      <c r="M990" s="52" t="n">
        <v>365</v>
      </c>
      <c r="N990" s="52" t="s">
        <v>15620</v>
      </c>
      <c r="O990" s="52" t="s">
        <v>80</v>
      </c>
      <c r="P990" s="52" t="s">
        <v>3993</v>
      </c>
      <c r="Q990" s="52" t="s">
        <v>10061</v>
      </c>
      <c r="R990" s="55" t="n">
        <f aca="false">IF(K990=0,0,ROUND((K990-L990)/K990*100,2))</f>
        <v>96.92</v>
      </c>
      <c r="S990" s="55" t="n">
        <f aca="false">H990*K990</f>
        <v>47200.32</v>
      </c>
    </row>
    <row r="991" customFormat="false" ht="15" hidden="false" customHeight="true" outlineLevel="0" collapsed="false">
      <c r="A991" s="56" t="s">
        <v>3559</v>
      </c>
      <c r="B991" s="56" t="s">
        <v>16879</v>
      </c>
      <c r="C991" s="56" t="s">
        <v>16546</v>
      </c>
      <c r="D991" s="56" t="s">
        <v>15640</v>
      </c>
      <c r="E991" s="56" t="s">
        <v>63</v>
      </c>
      <c r="F991" s="56" t="s">
        <v>15636</v>
      </c>
      <c r="G991" s="56" t="s">
        <v>15625</v>
      </c>
      <c r="H991" s="56" t="n">
        <v>12</v>
      </c>
      <c r="I991" s="56" t="n">
        <v>2.987</v>
      </c>
      <c r="J991" s="56" t="n">
        <v>3.392</v>
      </c>
      <c r="K991" s="56" t="n">
        <v>47.64</v>
      </c>
      <c r="L991" s="56" t="n">
        <v>308.71</v>
      </c>
      <c r="M991" s="56" t="n">
        <v>90</v>
      </c>
      <c r="N991" s="56" t="s">
        <v>15620</v>
      </c>
      <c r="O991" s="56" t="s">
        <v>78</v>
      </c>
      <c r="P991" s="56" t="s">
        <v>4020</v>
      </c>
      <c r="Q991" s="56" t="s">
        <v>10061</v>
      </c>
      <c r="R991" s="55" t="n">
        <f aca="false">IF(K991=0,0,ROUND((K991-L991)/K991*100,2))</f>
        <v>-548.01</v>
      </c>
      <c r="S991" s="55" t="n">
        <f aca="false">H991*K991</f>
        <v>571.68</v>
      </c>
    </row>
    <row r="992" customFormat="false" ht="15" hidden="false" customHeight="true" outlineLevel="0" collapsed="false">
      <c r="A992" s="52" t="s">
        <v>3509</v>
      </c>
      <c r="B992" s="52" t="s">
        <v>16880</v>
      </c>
      <c r="C992" s="52" t="s">
        <v>16028</v>
      </c>
      <c r="D992" s="52" t="s">
        <v>15640</v>
      </c>
      <c r="E992" s="52" t="s">
        <v>63</v>
      </c>
      <c r="F992" s="52" t="s">
        <v>15670</v>
      </c>
      <c r="G992" s="52" t="s">
        <v>15625</v>
      </c>
      <c r="H992" s="52" t="n">
        <v>6</v>
      </c>
      <c r="I992" s="52" t="n">
        <v>3.506</v>
      </c>
      <c r="J992" s="52" t="n">
        <v>2.481</v>
      </c>
      <c r="K992" s="52" t="n">
        <v>903.31</v>
      </c>
      <c r="L992" s="52" t="n">
        <v>183.1</v>
      </c>
      <c r="M992" s="52" t="n">
        <v>180</v>
      </c>
      <c r="N992" s="52" t="s">
        <v>15548</v>
      </c>
      <c r="O992" s="52" t="s">
        <v>79</v>
      </c>
      <c r="P992" s="52" t="s">
        <v>528</v>
      </c>
      <c r="Q992" s="52" t="s">
        <v>10066</v>
      </c>
      <c r="R992" s="55" t="n">
        <f aca="false">IF(K992=0,0,ROUND((K992-L992)/K992*100,2))</f>
        <v>79.73</v>
      </c>
      <c r="S992" s="55" t="n">
        <f aca="false">H992*K992</f>
        <v>5419.86</v>
      </c>
    </row>
    <row r="993" customFormat="false" ht="15" hidden="false" customHeight="true" outlineLevel="0" collapsed="false">
      <c r="A993" s="56" t="s">
        <v>3226</v>
      </c>
      <c r="B993" s="56" t="s">
        <v>16881</v>
      </c>
      <c r="C993" s="56" t="s">
        <v>15986</v>
      </c>
      <c r="D993" s="56" t="s">
        <v>15612</v>
      </c>
      <c r="E993" s="56" t="s">
        <v>65</v>
      </c>
      <c r="F993" s="56" t="s">
        <v>15761</v>
      </c>
      <c r="G993" s="56" t="s">
        <v>15619</v>
      </c>
      <c r="H993" s="56" t="n">
        <v>48</v>
      </c>
      <c r="I993" s="56" t="n">
        <v>1.283</v>
      </c>
      <c r="J993" s="56" t="n">
        <v>1.967</v>
      </c>
      <c r="K993" s="56" t="n">
        <v>748.9</v>
      </c>
      <c r="L993" s="56" t="n">
        <v>395.78</v>
      </c>
      <c r="M993" s="56" t="n">
        <v>180</v>
      </c>
      <c r="N993" s="56" t="s">
        <v>15637</v>
      </c>
      <c r="O993" s="56" t="s">
        <v>78</v>
      </c>
      <c r="P993" s="56" t="s">
        <v>1938</v>
      </c>
      <c r="Q993" s="56" t="s">
        <v>10061</v>
      </c>
      <c r="R993" s="55" t="n">
        <f aca="false">IF(K993=0,0,ROUND((K993-L993)/K993*100,2))</f>
        <v>47.15</v>
      </c>
      <c r="S993" s="55" t="n">
        <f aca="false">H993*K993</f>
        <v>35947.2</v>
      </c>
    </row>
    <row r="994" customFormat="false" ht="15" hidden="false" customHeight="true" outlineLevel="0" collapsed="false">
      <c r="A994" s="52" t="s">
        <v>705</v>
      </c>
      <c r="B994" s="52" t="s">
        <v>16882</v>
      </c>
      <c r="C994" s="52" t="s">
        <v>15700</v>
      </c>
      <c r="D994" s="52" t="s">
        <v>15617</v>
      </c>
      <c r="E994" s="52" t="s">
        <v>71</v>
      </c>
      <c r="F994" s="52" t="s">
        <v>15651</v>
      </c>
      <c r="G994" s="52" t="s">
        <v>15641</v>
      </c>
      <c r="H994" s="52" t="n">
        <v>48</v>
      </c>
      <c r="I994" s="52" t="n">
        <v>4.052</v>
      </c>
      <c r="J994" s="52" t="n">
        <v>4.743</v>
      </c>
      <c r="K994" s="52" t="n">
        <v>133.65</v>
      </c>
      <c r="L994" s="52" t="n">
        <v>107.02</v>
      </c>
      <c r="M994" s="52" t="n">
        <v>180</v>
      </c>
      <c r="N994" s="52" t="s">
        <v>15620</v>
      </c>
      <c r="O994" s="52" t="s">
        <v>80</v>
      </c>
      <c r="P994" s="52" t="s">
        <v>4977</v>
      </c>
      <c r="Q994" s="52" t="s">
        <v>10066</v>
      </c>
      <c r="R994" s="55" t="n">
        <f aca="false">IF(K994=0,0,ROUND((K994-L994)/K994*100,2))</f>
        <v>19.93</v>
      </c>
      <c r="S994" s="55" t="n">
        <f aca="false">H994*K994</f>
        <v>6415.2</v>
      </c>
    </row>
    <row r="995" customFormat="false" ht="15" hidden="false" customHeight="true" outlineLevel="0" collapsed="false">
      <c r="A995" s="56" t="s">
        <v>6992</v>
      </c>
      <c r="B995" s="56" t="s">
        <v>16883</v>
      </c>
      <c r="C995" s="56" t="s">
        <v>15841</v>
      </c>
      <c r="D995" s="56" t="s">
        <v>15632</v>
      </c>
      <c r="E995" s="56" t="s">
        <v>71</v>
      </c>
      <c r="F995" s="56" t="s">
        <v>15651</v>
      </c>
      <c r="G995" s="56" t="s">
        <v>15641</v>
      </c>
      <c r="H995" s="56" t="n">
        <v>24</v>
      </c>
      <c r="I995" s="56" t="n">
        <v>3.192</v>
      </c>
      <c r="J995" s="56" t="n">
        <v>0.576</v>
      </c>
      <c r="K995" s="56" t="n">
        <v>483.71</v>
      </c>
      <c r="L995" s="56" t="n">
        <v>174.55</v>
      </c>
      <c r="M995" s="56" t="n">
        <v>730</v>
      </c>
      <c r="N995" s="56" t="s">
        <v>15548</v>
      </c>
      <c r="O995" s="56" t="s">
        <v>78</v>
      </c>
      <c r="P995" s="56" t="s">
        <v>3253</v>
      </c>
      <c r="Q995" s="56" t="s">
        <v>10061</v>
      </c>
      <c r="R995" s="55" t="n">
        <f aca="false">IF(K995=0,0,ROUND((K995-L995)/K995*100,2))</f>
        <v>63.91</v>
      </c>
      <c r="S995" s="55" t="n">
        <f aca="false">H995*K995</f>
        <v>11609.04</v>
      </c>
    </row>
    <row r="996" customFormat="false" ht="15" hidden="false" customHeight="true" outlineLevel="0" collapsed="false">
      <c r="A996" s="52" t="s">
        <v>2061</v>
      </c>
      <c r="B996" s="52" t="s">
        <v>16884</v>
      </c>
      <c r="C996" s="52" t="s">
        <v>15718</v>
      </c>
      <c r="D996" s="52" t="s">
        <v>15657</v>
      </c>
      <c r="E996" s="52" t="s">
        <v>69</v>
      </c>
      <c r="F996" s="52" t="s">
        <v>15644</v>
      </c>
      <c r="G996" s="52" t="s">
        <v>15619</v>
      </c>
      <c r="H996" s="52" t="n">
        <v>6</v>
      </c>
      <c r="I996" s="52" t="n">
        <v>0.169</v>
      </c>
      <c r="J996" s="52" t="n">
        <v>0.478</v>
      </c>
      <c r="K996" s="52" t="n">
        <v>202.87</v>
      </c>
      <c r="L996" s="52" t="n">
        <v>125.95</v>
      </c>
      <c r="M996" s="52" t="n">
        <v>365</v>
      </c>
      <c r="N996" s="52" t="s">
        <v>15620</v>
      </c>
      <c r="O996" s="52" t="s">
        <v>79</v>
      </c>
      <c r="P996" s="52" t="s">
        <v>2982</v>
      </c>
      <c r="Q996" s="52" t="s">
        <v>10061</v>
      </c>
      <c r="R996" s="55" t="n">
        <f aca="false">IF(K996=0,0,ROUND((K996-L996)/K996*100,2))</f>
        <v>37.92</v>
      </c>
      <c r="S996" s="55" t="n">
        <f aca="false">H996*K996</f>
        <v>1217.22</v>
      </c>
    </row>
    <row r="997" customFormat="false" ht="15" hidden="false" customHeight="true" outlineLevel="0" collapsed="false">
      <c r="A997" s="56" t="s">
        <v>8189</v>
      </c>
      <c r="B997" s="56" t="s">
        <v>16885</v>
      </c>
      <c r="C997" s="56" t="s">
        <v>15680</v>
      </c>
      <c r="D997" s="56" t="s">
        <v>15623</v>
      </c>
      <c r="E997" s="56" t="s">
        <v>63</v>
      </c>
      <c r="F997" s="56" t="s">
        <v>15683</v>
      </c>
      <c r="G997" s="56" t="s">
        <v>15625</v>
      </c>
      <c r="H997" s="56" t="n">
        <v>12</v>
      </c>
      <c r="I997" s="56" t="n">
        <v>0.78</v>
      </c>
      <c r="J997" s="56" t="n">
        <v>0.709</v>
      </c>
      <c r="K997" s="56" t="n">
        <v>706.74</v>
      </c>
      <c r="L997" s="56" t="n">
        <v>16.6</v>
      </c>
      <c r="M997" s="56" t="n">
        <v>90</v>
      </c>
      <c r="N997" s="56" t="s">
        <v>15620</v>
      </c>
      <c r="O997" s="56" t="s">
        <v>78</v>
      </c>
      <c r="P997" s="56" t="s">
        <v>1703</v>
      </c>
      <c r="Q997" s="56" t="s">
        <v>10061</v>
      </c>
      <c r="R997" s="55" t="n">
        <f aca="false">IF(K997=0,0,ROUND((K997-L997)/K997*100,2))</f>
        <v>97.65</v>
      </c>
      <c r="S997" s="55" t="n">
        <f aca="false">H997*K997</f>
        <v>8480.88</v>
      </c>
    </row>
    <row r="998" customFormat="false" ht="15" hidden="false" customHeight="true" outlineLevel="0" collapsed="false">
      <c r="A998" s="52" t="s">
        <v>4743</v>
      </c>
      <c r="B998" s="52" t="s">
        <v>16886</v>
      </c>
      <c r="C998" s="52" t="s">
        <v>16223</v>
      </c>
      <c r="D998" s="52" t="s">
        <v>15640</v>
      </c>
      <c r="E998" s="52" t="s">
        <v>72</v>
      </c>
      <c r="F998" s="52" t="s">
        <v>15686</v>
      </c>
      <c r="G998" s="52" t="s">
        <v>15619</v>
      </c>
      <c r="H998" s="52" t="n">
        <v>12</v>
      </c>
      <c r="I998" s="52" t="n">
        <v>4.31</v>
      </c>
      <c r="J998" s="52" t="n">
        <v>4.016</v>
      </c>
      <c r="K998" s="52" t="n">
        <v>204.71</v>
      </c>
      <c r="L998" s="52" t="n">
        <v>290.11</v>
      </c>
      <c r="M998" s="52" t="n">
        <v>730</v>
      </c>
      <c r="N998" s="52" t="s">
        <v>15548</v>
      </c>
      <c r="O998" s="52" t="s">
        <v>78</v>
      </c>
      <c r="P998" s="52" t="s">
        <v>2038</v>
      </c>
      <c r="Q998" s="52" t="s">
        <v>10066</v>
      </c>
      <c r="R998" s="55" t="n">
        <f aca="false">IF(K998=0,0,ROUND((K998-L998)/K998*100,2))</f>
        <v>-41.72</v>
      </c>
      <c r="S998" s="55" t="n">
        <f aca="false">H998*K998</f>
        <v>2456.52</v>
      </c>
    </row>
    <row r="999" customFormat="false" ht="15" hidden="false" customHeight="true" outlineLevel="0" collapsed="false">
      <c r="A999" s="56" t="s">
        <v>2526</v>
      </c>
      <c r="B999" s="56" t="s">
        <v>16887</v>
      </c>
      <c r="C999" s="56" t="s">
        <v>15883</v>
      </c>
      <c r="D999" s="56" t="s">
        <v>15628</v>
      </c>
      <c r="E999" s="56" t="s">
        <v>70</v>
      </c>
      <c r="F999" s="56" t="s">
        <v>15648</v>
      </c>
      <c r="G999" s="56" t="s">
        <v>15619</v>
      </c>
      <c r="H999" s="56" t="n">
        <v>12</v>
      </c>
      <c r="I999" s="56" t="n">
        <v>4.313</v>
      </c>
      <c r="J999" s="56" t="n">
        <v>0.387</v>
      </c>
      <c r="K999" s="56" t="n">
        <v>522.6</v>
      </c>
      <c r="L999" s="56" t="n">
        <v>592.54</v>
      </c>
      <c r="M999" s="56" t="n">
        <v>180</v>
      </c>
      <c r="N999" s="56" t="s">
        <v>15548</v>
      </c>
      <c r="O999" s="56" t="s">
        <v>80</v>
      </c>
      <c r="P999" s="56" t="s">
        <v>6684</v>
      </c>
      <c r="Q999" s="56" t="s">
        <v>10061</v>
      </c>
      <c r="R999" s="55" t="n">
        <f aca="false">IF(K999=0,0,ROUND((K999-L999)/K999*100,2))</f>
        <v>-13.38</v>
      </c>
      <c r="S999" s="55" t="n">
        <f aca="false">H999*K999</f>
        <v>6271.2</v>
      </c>
    </row>
    <row r="1000" customFormat="false" ht="15" hidden="false" customHeight="true" outlineLevel="0" collapsed="false">
      <c r="A1000" s="52" t="s">
        <v>775</v>
      </c>
      <c r="B1000" s="52" t="s">
        <v>16888</v>
      </c>
      <c r="C1000" s="52" t="s">
        <v>16307</v>
      </c>
      <c r="D1000" s="52" t="s">
        <v>15617</v>
      </c>
      <c r="E1000" s="52" t="s">
        <v>67</v>
      </c>
      <c r="F1000" s="52" t="s">
        <v>15694</v>
      </c>
      <c r="G1000" s="52" t="s">
        <v>15625</v>
      </c>
      <c r="H1000" s="52" t="n">
        <v>6</v>
      </c>
      <c r="I1000" s="52" t="n">
        <v>4.36</v>
      </c>
      <c r="J1000" s="52" t="n">
        <v>3.914</v>
      </c>
      <c r="K1000" s="52" t="n">
        <v>47.08</v>
      </c>
      <c r="L1000" s="52" t="n">
        <v>406.28</v>
      </c>
      <c r="M1000" s="52" t="n">
        <v>365</v>
      </c>
      <c r="N1000" s="52" t="s">
        <v>15637</v>
      </c>
      <c r="O1000" s="52" t="s">
        <v>79</v>
      </c>
      <c r="P1000" s="52" t="s">
        <v>2546</v>
      </c>
      <c r="Q1000" s="52" t="s">
        <v>10061</v>
      </c>
      <c r="R1000" s="55" t="n">
        <f aca="false">IF(K1000=0,0,ROUND((K1000-L1000)/K1000*100,2))</f>
        <v>-762.96</v>
      </c>
      <c r="S1000" s="55" t="n">
        <f aca="false">H1000*K1000</f>
        <v>282.48</v>
      </c>
    </row>
    <row r="1001" customFormat="false" ht="15" hidden="false" customHeight="true" outlineLevel="0" collapsed="false">
      <c r="A1001" s="56" t="s">
        <v>827</v>
      </c>
      <c r="B1001" s="56" t="s">
        <v>16889</v>
      </c>
      <c r="C1001" s="56" t="s">
        <v>16271</v>
      </c>
      <c r="D1001" s="56" t="s">
        <v>15632</v>
      </c>
      <c r="E1001" s="56" t="s">
        <v>63</v>
      </c>
      <c r="F1001" s="56" t="s">
        <v>15683</v>
      </c>
      <c r="G1001" s="56" t="s">
        <v>15619</v>
      </c>
      <c r="H1001" s="56" t="n">
        <v>24</v>
      </c>
      <c r="I1001" s="56" t="n">
        <v>2.511</v>
      </c>
      <c r="J1001" s="56" t="n">
        <v>0.422</v>
      </c>
      <c r="K1001" s="56" t="n">
        <v>607.23</v>
      </c>
      <c r="L1001" s="56" t="n">
        <v>256.22</v>
      </c>
      <c r="M1001" s="56" t="n">
        <v>90</v>
      </c>
      <c r="N1001" s="56" t="s">
        <v>15620</v>
      </c>
      <c r="O1001" s="56" t="s">
        <v>78</v>
      </c>
      <c r="P1001" s="56" t="s">
        <v>2876</v>
      </c>
      <c r="Q1001" s="56" t="s">
        <v>10061</v>
      </c>
      <c r="R1001" s="55" t="n">
        <f aca="false">IF(K1001=0,0,ROUND((K1001-L1001)/K1001*100,2))</f>
        <v>57.81</v>
      </c>
      <c r="S1001" s="55" t="n">
        <f aca="false">H1001*K1001</f>
        <v>14573.52</v>
      </c>
    </row>
  </sheetData>
  <autoFilter ref="A1:S1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T1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19"/>
    <col collapsed="false" customWidth="true" hidden="false" outlineLevel="0" max="6" min="4" style="0" width="11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11"/>
    <col collapsed="false" customWidth="true" hidden="false" outlineLevel="0" max="10" min="10" style="0" width="16"/>
    <col collapsed="false" customWidth="true" hidden="false" outlineLevel="0" max="11" min="11" style="0" width="22"/>
    <col collapsed="false" customWidth="true" hidden="false" outlineLevel="0" max="12" min="12" style="0" width="12"/>
    <col collapsed="false" customWidth="true" hidden="false" outlineLevel="0" max="13" min="13" style="0" width="17"/>
    <col collapsed="false" customWidth="true" hidden="false" outlineLevel="0" max="14" min="14" style="0" width="16"/>
    <col collapsed="false" customWidth="true" hidden="false" outlineLevel="0" max="15" min="15" style="0" width="14"/>
    <col collapsed="false" customWidth="true" hidden="false" outlineLevel="0" max="16" min="16" style="0" width="15"/>
    <col collapsed="false" customWidth="true" hidden="false" outlineLevel="0" max="17" min="17" style="0" width="11"/>
    <col collapsed="false" customWidth="true" hidden="false" outlineLevel="0" max="18" min="18" style="0" width="22"/>
    <col collapsed="false" customWidth="true" hidden="false" outlineLevel="0" max="19" min="19" style="0" width="19"/>
    <col collapsed="false" customWidth="true" hidden="false" outlineLevel="0" max="20" min="20" style="0" width="17"/>
  </cols>
  <sheetData>
    <row r="1" customFormat="false" ht="18" hidden="false" customHeight="true" outlineLevel="0" collapsed="false">
      <c r="A1" s="49" t="s">
        <v>4034</v>
      </c>
      <c r="B1" s="49" t="s">
        <v>16890</v>
      </c>
      <c r="C1" s="49" t="s">
        <v>16891</v>
      </c>
      <c r="D1" s="49" t="s">
        <v>16892</v>
      </c>
      <c r="E1" s="49" t="s">
        <v>15523</v>
      </c>
      <c r="F1" s="49" t="s">
        <v>15524</v>
      </c>
      <c r="G1" s="49" t="s">
        <v>4041</v>
      </c>
      <c r="H1" s="49" t="s">
        <v>16893</v>
      </c>
      <c r="I1" s="49" t="s">
        <v>16894</v>
      </c>
      <c r="J1" s="49" t="s">
        <v>16895</v>
      </c>
      <c r="K1" s="49" t="s">
        <v>14254</v>
      </c>
      <c r="L1" s="49" t="s">
        <v>14256</v>
      </c>
      <c r="M1" s="49" t="s">
        <v>16896</v>
      </c>
      <c r="N1" s="49" t="s">
        <v>16897</v>
      </c>
      <c r="O1" s="49" t="s">
        <v>16898</v>
      </c>
      <c r="P1" s="49" t="s">
        <v>16899</v>
      </c>
      <c r="Q1" s="49" t="s">
        <v>15534</v>
      </c>
      <c r="R1" s="51" t="s">
        <v>16900</v>
      </c>
      <c r="S1" s="51" t="s">
        <v>16901</v>
      </c>
      <c r="T1" s="51" t="s">
        <v>16902</v>
      </c>
    </row>
    <row r="2" customFormat="false" ht="15" hidden="false" customHeight="true" outlineLevel="0" collapsed="false">
      <c r="A2" s="52" t="s">
        <v>6168</v>
      </c>
      <c r="B2" s="52" t="s">
        <v>16903</v>
      </c>
      <c r="C2" s="52" t="s">
        <v>15539</v>
      </c>
      <c r="D2" s="52" t="s">
        <v>16904</v>
      </c>
      <c r="E2" s="52" t="s">
        <v>10095</v>
      </c>
      <c r="F2" s="52" t="s">
        <v>10063</v>
      </c>
      <c r="G2" s="52" t="s">
        <v>4067</v>
      </c>
      <c r="H2" s="52" t="n">
        <v>22</v>
      </c>
      <c r="I2" s="52" t="n">
        <v>2000</v>
      </c>
      <c r="J2" s="52" t="n">
        <v>4</v>
      </c>
      <c r="K2" s="52" t="n">
        <v>97.6</v>
      </c>
      <c r="L2" s="52" t="n">
        <v>94.2</v>
      </c>
      <c r="M2" s="52" t="n">
        <v>2.4</v>
      </c>
      <c r="N2" s="52" t="s">
        <v>1783</v>
      </c>
      <c r="O2" s="52" t="s">
        <v>4653</v>
      </c>
      <c r="P2" s="52"/>
      <c r="Q2" s="52" t="s">
        <v>10061</v>
      </c>
      <c r="R2" s="55" t="n">
        <f aca="true">IFERROR(O2-TODAY(),"")</f>
        <v>-565</v>
      </c>
      <c r="S2" s="55" t="str">
        <f aca="true">IFERROR(IF(O2&lt;TODAY(),"Expired",IF(O2-TODAY()&lt;90,"Expiring Soon","Active")),"")</f>
        <v>Expiring Soon</v>
      </c>
      <c r="T2" s="55" t="str">
        <f aca="false">IF(M2&gt;5,"High Risk",IF(M2&gt;2,"Medium","Low Risk"))</f>
        <v>Medium</v>
      </c>
    </row>
    <row r="3" customFormat="false" ht="15" hidden="false" customHeight="true" outlineLevel="0" collapsed="false">
      <c r="A3" s="56" t="s">
        <v>15205</v>
      </c>
      <c r="B3" s="56" t="s">
        <v>16905</v>
      </c>
      <c r="C3" s="56" t="s">
        <v>16906</v>
      </c>
      <c r="D3" s="56" t="s">
        <v>16904</v>
      </c>
      <c r="E3" s="56" t="s">
        <v>10112</v>
      </c>
      <c r="F3" s="56" t="s">
        <v>15542</v>
      </c>
      <c r="G3" s="56" t="s">
        <v>4067</v>
      </c>
      <c r="H3" s="56" t="n">
        <v>37</v>
      </c>
      <c r="I3" s="56" t="n">
        <v>2000</v>
      </c>
      <c r="J3" s="56" t="n">
        <v>4</v>
      </c>
      <c r="K3" s="56" t="n">
        <v>71.9</v>
      </c>
      <c r="L3" s="56" t="n">
        <v>85.2</v>
      </c>
      <c r="M3" s="56" t="n">
        <v>4.68</v>
      </c>
      <c r="N3" s="56" t="s">
        <v>2110</v>
      </c>
      <c r="O3" s="56" t="s">
        <v>1410</v>
      </c>
      <c r="P3" s="56" t="s">
        <v>16907</v>
      </c>
      <c r="Q3" s="56" t="s">
        <v>10061</v>
      </c>
      <c r="R3" s="55" t="n">
        <f aca="true">IFERROR(O3-TODAY(),"")</f>
        <v>-435</v>
      </c>
      <c r="S3" s="55" t="str">
        <f aca="true">IFERROR(IF(O3&lt;TODAY(),"Expired",IF(O3-TODAY()&lt;90,"Expiring Soon","Active")),"")</f>
        <v>Expiring Soon</v>
      </c>
      <c r="T3" s="55" t="str">
        <f aca="false">IF(M3&gt;5,"High Risk",IF(M3&gt;2,"Medium","Low Risk"))</f>
        <v>Medium</v>
      </c>
    </row>
    <row r="4" customFormat="false" ht="15" hidden="false" customHeight="true" outlineLevel="0" collapsed="false">
      <c r="A4" s="52" t="s">
        <v>7310</v>
      </c>
      <c r="B4" s="52" t="s">
        <v>16908</v>
      </c>
      <c r="C4" s="52" t="s">
        <v>16909</v>
      </c>
      <c r="D4" s="52" t="s">
        <v>16910</v>
      </c>
      <c r="E4" s="52" t="s">
        <v>10132</v>
      </c>
      <c r="F4" s="52" t="s">
        <v>15554</v>
      </c>
      <c r="G4" s="52" t="s">
        <v>4067</v>
      </c>
      <c r="H4" s="52" t="n">
        <v>15</v>
      </c>
      <c r="I4" s="52" t="n">
        <v>500</v>
      </c>
      <c r="J4" s="52" t="n">
        <v>3.8</v>
      </c>
      <c r="K4" s="52" t="n">
        <v>82.3</v>
      </c>
      <c r="L4" s="52" t="n">
        <v>70.6</v>
      </c>
      <c r="M4" s="52" t="n">
        <v>2.18</v>
      </c>
      <c r="N4" s="52" t="s">
        <v>5440</v>
      </c>
      <c r="O4" s="52" t="s">
        <v>652</v>
      </c>
      <c r="P4" s="52" t="s">
        <v>16911</v>
      </c>
      <c r="Q4" s="52" t="s">
        <v>10061</v>
      </c>
      <c r="R4" s="55" t="n">
        <f aca="true">IFERROR(O4-TODAY(),"")</f>
        <v>-818</v>
      </c>
      <c r="S4" s="55" t="str">
        <f aca="true">IFERROR(IF(O4&lt;TODAY(),"Expired",IF(O4-TODAY()&lt;90,"Expiring Soon","Active")),"")</f>
        <v>Expiring Soon</v>
      </c>
      <c r="T4" s="55" t="str">
        <f aca="false">IF(M4&gt;5,"High Risk",IF(M4&gt;2,"Medium","Low Risk"))</f>
        <v>Medium</v>
      </c>
    </row>
    <row r="5" customFormat="false" ht="15" hidden="false" customHeight="true" outlineLevel="0" collapsed="false">
      <c r="A5" s="56" t="s">
        <v>6203</v>
      </c>
      <c r="B5" s="56" t="s">
        <v>16912</v>
      </c>
      <c r="C5" s="56" t="s">
        <v>16906</v>
      </c>
      <c r="D5" s="56" t="s">
        <v>16904</v>
      </c>
      <c r="E5" s="56" t="s">
        <v>10095</v>
      </c>
      <c r="F5" s="56" t="s">
        <v>15544</v>
      </c>
      <c r="G5" s="56" t="s">
        <v>4073</v>
      </c>
      <c r="H5" s="56" t="n">
        <v>14</v>
      </c>
      <c r="I5" s="56" t="n">
        <v>100</v>
      </c>
      <c r="J5" s="56" t="n">
        <v>4.3</v>
      </c>
      <c r="K5" s="56" t="n">
        <v>96.3</v>
      </c>
      <c r="L5" s="56" t="n">
        <v>85.5</v>
      </c>
      <c r="M5" s="56" t="n">
        <v>1.11</v>
      </c>
      <c r="N5" s="56" t="s">
        <v>1126</v>
      </c>
      <c r="O5" s="56" t="s">
        <v>6473</v>
      </c>
      <c r="P5" s="56" t="s">
        <v>16913</v>
      </c>
      <c r="Q5" s="56" t="s">
        <v>10061</v>
      </c>
      <c r="R5" s="55" t="n">
        <f aca="true">IFERROR(O5-TODAY(),"")</f>
        <v>-773</v>
      </c>
      <c r="S5" s="55" t="str">
        <f aca="true">IFERROR(IF(O5&lt;TODAY(),"Expired",IF(O5-TODAY()&lt;90,"Expiring Soon","Active")),"")</f>
        <v>Expiring Soon</v>
      </c>
      <c r="T5" s="55" t="str">
        <f aca="false">IF(M5&gt;5,"High Risk",IF(M5&gt;2,"Medium","Low Risk"))</f>
        <v>Low Risk</v>
      </c>
    </row>
    <row r="6" customFormat="false" ht="15" hidden="false" customHeight="true" outlineLevel="0" collapsed="false">
      <c r="A6" s="52" t="s">
        <v>4832</v>
      </c>
      <c r="B6" s="52" t="s">
        <v>16914</v>
      </c>
      <c r="C6" s="52" t="s">
        <v>15539</v>
      </c>
      <c r="D6" s="52" t="s">
        <v>16915</v>
      </c>
      <c r="E6" s="52" t="s">
        <v>10112</v>
      </c>
      <c r="F6" s="52" t="s">
        <v>15554</v>
      </c>
      <c r="G6" s="52" t="s">
        <v>4073</v>
      </c>
      <c r="H6" s="52" t="n">
        <v>32</v>
      </c>
      <c r="I6" s="52" t="n">
        <v>2000</v>
      </c>
      <c r="J6" s="52" t="n">
        <v>3.4</v>
      </c>
      <c r="K6" s="52" t="n">
        <v>77.6</v>
      </c>
      <c r="L6" s="52" t="n">
        <v>62.9</v>
      </c>
      <c r="M6" s="52" t="n">
        <v>0.71</v>
      </c>
      <c r="N6" s="52" t="s">
        <v>3477</v>
      </c>
      <c r="O6" s="52" t="s">
        <v>4020</v>
      </c>
      <c r="P6" s="52" t="s">
        <v>16916</v>
      </c>
      <c r="Q6" s="52" t="s">
        <v>10061</v>
      </c>
      <c r="R6" s="55" t="n">
        <f aca="true">IFERROR(O6-TODAY(),"")</f>
        <v>-558</v>
      </c>
      <c r="S6" s="55" t="str">
        <f aca="true">IFERROR(IF(O6&lt;TODAY(),"Expired",IF(O6-TODAY()&lt;90,"Expiring Soon","Active")),"")</f>
        <v>Expiring Soon</v>
      </c>
      <c r="T6" s="55" t="str">
        <f aca="false">IF(M6&gt;5,"High Risk",IF(M6&gt;2,"Medium","Low Risk"))</f>
        <v>Low Risk</v>
      </c>
    </row>
    <row r="7" customFormat="false" ht="15" hidden="false" customHeight="true" outlineLevel="0" collapsed="false">
      <c r="A7" s="56" t="s">
        <v>5369</v>
      </c>
      <c r="B7" s="56" t="s">
        <v>16917</v>
      </c>
      <c r="C7" s="56" t="s">
        <v>16906</v>
      </c>
      <c r="D7" s="56" t="s">
        <v>16915</v>
      </c>
      <c r="E7" s="56" t="s">
        <v>10095</v>
      </c>
      <c r="F7" s="56" t="s">
        <v>15544</v>
      </c>
      <c r="G7" s="56" t="s">
        <v>4073</v>
      </c>
      <c r="H7" s="56" t="n">
        <v>20</v>
      </c>
      <c r="I7" s="56" t="n">
        <v>2000</v>
      </c>
      <c r="J7" s="56" t="n">
        <v>3.9</v>
      </c>
      <c r="K7" s="56" t="n">
        <v>76</v>
      </c>
      <c r="L7" s="56" t="n">
        <v>62</v>
      </c>
      <c r="M7" s="56" t="n">
        <v>2.2</v>
      </c>
      <c r="N7" s="56" t="s">
        <v>2985</v>
      </c>
      <c r="O7" s="56" t="s">
        <v>6412</v>
      </c>
      <c r="P7" s="56" t="s">
        <v>16913</v>
      </c>
      <c r="Q7" s="56" t="s">
        <v>10066</v>
      </c>
      <c r="R7" s="55" t="n">
        <f aca="true">IFERROR(O7-TODAY(),"")</f>
        <v>-850</v>
      </c>
      <c r="S7" s="55" t="str">
        <f aca="true">IFERROR(IF(O7&lt;TODAY(),"Expired",IF(O7-TODAY()&lt;90,"Expiring Soon","Active")),"")</f>
        <v>Expiring Soon</v>
      </c>
      <c r="T7" s="55" t="str">
        <f aca="false">IF(M7&gt;5,"High Risk",IF(M7&gt;2,"Medium","Low Risk"))</f>
        <v>Medium</v>
      </c>
    </row>
    <row r="8" customFormat="false" ht="15" hidden="false" customHeight="true" outlineLevel="0" collapsed="false">
      <c r="A8" s="52" t="s">
        <v>16918</v>
      </c>
      <c r="B8" s="52" t="s">
        <v>16919</v>
      </c>
      <c r="C8" s="52" t="s">
        <v>16906</v>
      </c>
      <c r="D8" s="52" t="s">
        <v>16904</v>
      </c>
      <c r="E8" s="52" t="s">
        <v>10117</v>
      </c>
      <c r="F8" s="52" t="s">
        <v>15550</v>
      </c>
      <c r="G8" s="52" t="s">
        <v>4061</v>
      </c>
      <c r="H8" s="52" t="n">
        <v>26</v>
      </c>
      <c r="I8" s="52" t="n">
        <v>100</v>
      </c>
      <c r="J8" s="52" t="n">
        <v>2.6</v>
      </c>
      <c r="K8" s="52" t="n">
        <v>72.1</v>
      </c>
      <c r="L8" s="52" t="n">
        <v>64.3</v>
      </c>
      <c r="M8" s="52" t="n">
        <v>2.72</v>
      </c>
      <c r="N8" s="52" t="s">
        <v>500</v>
      </c>
      <c r="O8" s="52" t="s">
        <v>713</v>
      </c>
      <c r="P8" s="52" t="s">
        <v>16913</v>
      </c>
      <c r="Q8" s="52" t="s">
        <v>10061</v>
      </c>
      <c r="R8" s="55" t="n">
        <f aca="true">IFERROR(O8-TODAY(),"")</f>
        <v>-862</v>
      </c>
      <c r="S8" s="55" t="str">
        <f aca="true">IFERROR(IF(O8&lt;TODAY(),"Expired",IF(O8-TODAY()&lt;90,"Expiring Soon","Active")),"")</f>
        <v>Expiring Soon</v>
      </c>
      <c r="T8" s="55" t="str">
        <f aca="false">IF(M8&gt;5,"High Risk",IF(M8&gt;2,"Medium","Low Risk"))</f>
        <v>Medium</v>
      </c>
    </row>
    <row r="9" customFormat="false" ht="15" hidden="false" customHeight="true" outlineLevel="0" collapsed="false">
      <c r="A9" s="56" t="s">
        <v>4239</v>
      </c>
      <c r="B9" s="56" t="s">
        <v>16920</v>
      </c>
      <c r="C9" s="56" t="s">
        <v>16921</v>
      </c>
      <c r="D9" s="56" t="s">
        <v>16904</v>
      </c>
      <c r="E9" s="56" t="s">
        <v>10063</v>
      </c>
      <c r="F9" s="56" t="s">
        <v>15554</v>
      </c>
      <c r="G9" s="56" t="s">
        <v>4073</v>
      </c>
      <c r="H9" s="56" t="n">
        <v>20</v>
      </c>
      <c r="I9" s="56" t="n">
        <v>500</v>
      </c>
      <c r="J9" s="56" t="n">
        <v>3.6</v>
      </c>
      <c r="K9" s="56" t="n">
        <v>76.9</v>
      </c>
      <c r="L9" s="56" t="n">
        <v>84.7</v>
      </c>
      <c r="M9" s="56" t="n">
        <v>2.9</v>
      </c>
      <c r="N9" s="56" t="s">
        <v>3293</v>
      </c>
      <c r="O9" s="56" t="s">
        <v>8356</v>
      </c>
      <c r="P9" s="56" t="s">
        <v>16907</v>
      </c>
      <c r="Q9" s="56" t="s">
        <v>10061</v>
      </c>
      <c r="R9" s="55" t="n">
        <f aca="true">IFERROR(O9-TODAY(),"")</f>
        <v>-598</v>
      </c>
      <c r="S9" s="55" t="str">
        <f aca="true">IFERROR(IF(O9&lt;TODAY(),"Expired",IF(O9-TODAY()&lt;90,"Expiring Soon","Active")),"")</f>
        <v>Expiring Soon</v>
      </c>
      <c r="T9" s="55" t="str">
        <f aca="false">IF(M9&gt;5,"High Risk",IF(M9&gt;2,"Medium","Low Risk"))</f>
        <v>Medium</v>
      </c>
    </row>
    <row r="10" customFormat="false" ht="15" hidden="false" customHeight="true" outlineLevel="0" collapsed="false">
      <c r="A10" s="52" t="s">
        <v>4925</v>
      </c>
      <c r="B10" s="52" t="s">
        <v>16922</v>
      </c>
      <c r="C10" s="52" t="s">
        <v>16906</v>
      </c>
      <c r="D10" s="52" t="s">
        <v>16904</v>
      </c>
      <c r="E10" s="52" t="s">
        <v>10117</v>
      </c>
      <c r="F10" s="52" t="s">
        <v>15542</v>
      </c>
      <c r="G10" s="52" t="s">
        <v>4055</v>
      </c>
      <c r="H10" s="52" t="n">
        <v>37</v>
      </c>
      <c r="I10" s="52" t="n">
        <v>2000</v>
      </c>
      <c r="J10" s="52" t="n">
        <v>2.5</v>
      </c>
      <c r="K10" s="52" t="n">
        <v>74.8</v>
      </c>
      <c r="L10" s="52" t="n">
        <v>82.8</v>
      </c>
      <c r="M10" s="52" t="n">
        <v>3.11</v>
      </c>
      <c r="N10" s="52" t="s">
        <v>3246</v>
      </c>
      <c r="O10" s="52" t="s">
        <v>3074</v>
      </c>
      <c r="P10" s="52" t="s">
        <v>16916</v>
      </c>
      <c r="Q10" s="52" t="s">
        <v>10061</v>
      </c>
      <c r="R10" s="55" t="n">
        <f aca="true">IFERROR(O10-TODAY(),"")</f>
        <v>-463</v>
      </c>
      <c r="S10" s="55" t="str">
        <f aca="true">IFERROR(IF(O10&lt;TODAY(),"Expired",IF(O10-TODAY()&lt;90,"Expiring Soon","Active")),"")</f>
        <v>Expiring Soon</v>
      </c>
      <c r="T10" s="55" t="str">
        <f aca="false">IF(M10&gt;5,"High Risk",IF(M10&gt;2,"Medium","Low Risk"))</f>
        <v>Medium</v>
      </c>
    </row>
    <row r="11" customFormat="false" ht="15" hidden="false" customHeight="true" outlineLevel="0" collapsed="false">
      <c r="A11" s="56" t="s">
        <v>4659</v>
      </c>
      <c r="B11" s="56" t="s">
        <v>16923</v>
      </c>
      <c r="C11" s="56" t="s">
        <v>15539</v>
      </c>
      <c r="D11" s="56" t="s">
        <v>16904</v>
      </c>
      <c r="E11" s="56" t="s">
        <v>10132</v>
      </c>
      <c r="F11" s="56" t="s">
        <v>15542</v>
      </c>
      <c r="G11" s="56" t="s">
        <v>4073</v>
      </c>
      <c r="H11" s="56" t="n">
        <v>13</v>
      </c>
      <c r="I11" s="56" t="n">
        <v>250</v>
      </c>
      <c r="J11" s="56" t="n">
        <v>4.8</v>
      </c>
      <c r="K11" s="56" t="n">
        <v>78.4</v>
      </c>
      <c r="L11" s="56" t="n">
        <v>60.1</v>
      </c>
      <c r="M11" s="56" t="n">
        <v>3.39</v>
      </c>
      <c r="N11" s="56" t="s">
        <v>2849</v>
      </c>
      <c r="O11" s="56" t="s">
        <v>4653</v>
      </c>
      <c r="P11" s="56" t="s">
        <v>16913</v>
      </c>
      <c r="Q11" s="56" t="s">
        <v>10061</v>
      </c>
      <c r="R11" s="55" t="n">
        <f aca="true">IFERROR(O11-TODAY(),"")</f>
        <v>-565</v>
      </c>
      <c r="S11" s="55" t="str">
        <f aca="true">IFERROR(IF(O11&lt;TODAY(),"Expired",IF(O11-TODAY()&lt;90,"Expiring Soon","Active")),"")</f>
        <v>Expiring Soon</v>
      </c>
      <c r="T11" s="55" t="str">
        <f aca="false">IF(M11&gt;5,"High Risk",IF(M11&gt;2,"Medium","Low Risk"))</f>
        <v>Medium</v>
      </c>
    </row>
    <row r="12" customFormat="false" ht="15" hidden="false" customHeight="true" outlineLevel="0" collapsed="false">
      <c r="A12" s="52" t="s">
        <v>6689</v>
      </c>
      <c r="B12" s="52" t="s">
        <v>16924</v>
      </c>
      <c r="C12" s="52" t="s">
        <v>16921</v>
      </c>
      <c r="D12" s="52" t="s">
        <v>16904</v>
      </c>
      <c r="E12" s="52" t="s">
        <v>10087</v>
      </c>
      <c r="F12" s="52" t="s">
        <v>10063</v>
      </c>
      <c r="G12" s="52" t="s">
        <v>4084</v>
      </c>
      <c r="H12" s="52" t="n">
        <v>31</v>
      </c>
      <c r="I12" s="52" t="n">
        <v>250</v>
      </c>
      <c r="J12" s="52" t="n">
        <v>4.3</v>
      </c>
      <c r="K12" s="52" t="n">
        <v>81.5</v>
      </c>
      <c r="L12" s="52" t="n">
        <v>84.6</v>
      </c>
      <c r="M12" s="52" t="n">
        <v>1.96</v>
      </c>
      <c r="N12" s="52" t="s">
        <v>5708</v>
      </c>
      <c r="O12" s="52" t="s">
        <v>959</v>
      </c>
      <c r="P12" s="52" t="s">
        <v>16913</v>
      </c>
      <c r="Q12" s="52" t="s">
        <v>10066</v>
      </c>
      <c r="R12" s="55" t="n">
        <f aca="true">IFERROR(O12-TODAY(),"")</f>
        <v>-750</v>
      </c>
      <c r="S12" s="55" t="str">
        <f aca="true">IFERROR(IF(O12&lt;TODAY(),"Expired",IF(O12-TODAY()&lt;90,"Expiring Soon","Active")),"")</f>
        <v>Expiring Soon</v>
      </c>
      <c r="T12" s="55" t="str">
        <f aca="false">IF(M12&gt;5,"High Risk",IF(M12&gt;2,"Medium","Low Risk"))</f>
        <v>Low Risk</v>
      </c>
    </row>
    <row r="13" customFormat="false" ht="15" hidden="false" customHeight="true" outlineLevel="0" collapsed="false">
      <c r="A13" s="56" t="s">
        <v>15275</v>
      </c>
      <c r="B13" s="56" t="s">
        <v>16925</v>
      </c>
      <c r="C13" s="56" t="s">
        <v>16906</v>
      </c>
      <c r="D13" s="56" t="s">
        <v>16904</v>
      </c>
      <c r="E13" s="56" t="s">
        <v>10058</v>
      </c>
      <c r="F13" s="56" t="s">
        <v>15542</v>
      </c>
      <c r="G13" s="56" t="s">
        <v>4073</v>
      </c>
      <c r="H13" s="56" t="n">
        <v>42</v>
      </c>
      <c r="I13" s="56" t="n">
        <v>1000</v>
      </c>
      <c r="J13" s="56" t="n">
        <v>4.6</v>
      </c>
      <c r="K13" s="56" t="n">
        <v>88.2</v>
      </c>
      <c r="L13" s="56" t="n">
        <v>74.9</v>
      </c>
      <c r="M13" s="56" t="n">
        <v>3.55</v>
      </c>
      <c r="N13" s="56" t="s">
        <v>1603</v>
      </c>
      <c r="O13" s="56" t="s">
        <v>1810</v>
      </c>
      <c r="P13" s="56" t="s">
        <v>16913</v>
      </c>
      <c r="Q13" s="56" t="s">
        <v>10061</v>
      </c>
      <c r="R13" s="55" t="n">
        <f aca="true">IFERROR(O13-TODAY(),"")</f>
        <v>-788</v>
      </c>
      <c r="S13" s="55" t="str">
        <f aca="true">IFERROR(IF(O13&lt;TODAY(),"Expired",IF(O13-TODAY()&lt;90,"Expiring Soon","Active")),"")</f>
        <v>Expiring Soon</v>
      </c>
      <c r="T13" s="55" t="str">
        <f aca="false">IF(M13&gt;5,"High Risk",IF(M13&gt;2,"Medium","Low Risk"))</f>
        <v>Medium</v>
      </c>
    </row>
    <row r="14" customFormat="false" ht="15" hidden="false" customHeight="true" outlineLevel="0" collapsed="false">
      <c r="A14" s="52" t="s">
        <v>4425</v>
      </c>
      <c r="B14" s="52" t="s">
        <v>16926</v>
      </c>
      <c r="C14" s="52" t="s">
        <v>16906</v>
      </c>
      <c r="D14" s="52" t="s">
        <v>16904</v>
      </c>
      <c r="E14" s="52" t="s">
        <v>10087</v>
      </c>
      <c r="F14" s="52" t="s">
        <v>15554</v>
      </c>
      <c r="G14" s="52" t="s">
        <v>4055</v>
      </c>
      <c r="H14" s="52" t="n">
        <v>21</v>
      </c>
      <c r="I14" s="52" t="n">
        <v>250</v>
      </c>
      <c r="J14" s="52" t="n">
        <v>3.4</v>
      </c>
      <c r="K14" s="52" t="n">
        <v>96.3</v>
      </c>
      <c r="L14" s="52" t="n">
        <v>98.4</v>
      </c>
      <c r="M14" s="52" t="n">
        <v>3.46</v>
      </c>
      <c r="N14" s="52" t="s">
        <v>3877</v>
      </c>
      <c r="O14" s="52" t="s">
        <v>3316</v>
      </c>
      <c r="P14" s="52" t="s">
        <v>16913</v>
      </c>
      <c r="Q14" s="52" t="s">
        <v>10061</v>
      </c>
      <c r="R14" s="55" t="n">
        <f aca="true">IFERROR(O14-TODAY(),"")</f>
        <v>-894</v>
      </c>
      <c r="S14" s="55" t="str">
        <f aca="true">IFERROR(IF(O14&lt;TODAY(),"Expired",IF(O14-TODAY()&lt;90,"Expiring Soon","Active")),"")</f>
        <v>Expiring Soon</v>
      </c>
      <c r="T14" s="55" t="str">
        <f aca="false">IF(M14&gt;5,"High Risk",IF(M14&gt;2,"Medium","Low Risk"))</f>
        <v>Medium</v>
      </c>
    </row>
    <row r="15" customFormat="false" ht="15" hidden="false" customHeight="true" outlineLevel="0" collapsed="false">
      <c r="A15" s="56" t="s">
        <v>16927</v>
      </c>
      <c r="B15" s="56" t="s">
        <v>16928</v>
      </c>
      <c r="C15" s="56" t="s">
        <v>16906</v>
      </c>
      <c r="D15" s="56" t="s">
        <v>16904</v>
      </c>
      <c r="E15" s="56" t="s">
        <v>10087</v>
      </c>
      <c r="F15" s="56" t="s">
        <v>15560</v>
      </c>
      <c r="G15" s="56" t="s">
        <v>4084</v>
      </c>
      <c r="H15" s="56" t="n">
        <v>30</v>
      </c>
      <c r="I15" s="56" t="n">
        <v>1000</v>
      </c>
      <c r="J15" s="56" t="n">
        <v>4.8</v>
      </c>
      <c r="K15" s="56" t="n">
        <v>72.7</v>
      </c>
      <c r="L15" s="56" t="n">
        <v>70.2</v>
      </c>
      <c r="M15" s="56" t="n">
        <v>1.22</v>
      </c>
      <c r="N15" s="56" t="s">
        <v>2665</v>
      </c>
      <c r="O15" s="56" t="s">
        <v>3700</v>
      </c>
      <c r="P15" s="56" t="s">
        <v>16913</v>
      </c>
      <c r="Q15" s="56" t="s">
        <v>10061</v>
      </c>
      <c r="R15" s="55" t="n">
        <f aca="true">IFERROR(O15-TODAY(),"")</f>
        <v>-694</v>
      </c>
      <c r="S15" s="55" t="str">
        <f aca="true">IFERROR(IF(O15&lt;TODAY(),"Expired",IF(O15-TODAY()&lt;90,"Expiring Soon","Active")),"")</f>
        <v>Expiring Soon</v>
      </c>
      <c r="T15" s="55" t="str">
        <f aca="false">IF(M15&gt;5,"High Risk",IF(M15&gt;2,"Medium","Low Risk"))</f>
        <v>Low Risk</v>
      </c>
    </row>
    <row r="16" customFormat="false" ht="15" hidden="false" customHeight="true" outlineLevel="0" collapsed="false">
      <c r="A16" s="52" t="s">
        <v>5980</v>
      </c>
      <c r="B16" s="52" t="s">
        <v>16929</v>
      </c>
      <c r="C16" s="52" t="s">
        <v>16909</v>
      </c>
      <c r="D16" s="52" t="s">
        <v>16910</v>
      </c>
      <c r="E16" s="52" t="s">
        <v>10190</v>
      </c>
      <c r="F16" s="52" t="s">
        <v>15544</v>
      </c>
      <c r="G16" s="52" t="s">
        <v>4073</v>
      </c>
      <c r="H16" s="52" t="n">
        <v>36</v>
      </c>
      <c r="I16" s="52" t="n">
        <v>250</v>
      </c>
      <c r="J16" s="52" t="n">
        <v>4.6</v>
      </c>
      <c r="K16" s="52" t="n">
        <v>99.4</v>
      </c>
      <c r="L16" s="52" t="n">
        <v>74.6</v>
      </c>
      <c r="M16" s="52" t="n">
        <v>3.83</v>
      </c>
      <c r="N16" s="52" t="s">
        <v>1900</v>
      </c>
      <c r="O16" s="52" t="s">
        <v>4929</v>
      </c>
      <c r="P16" s="52" t="s">
        <v>16916</v>
      </c>
      <c r="Q16" s="52" t="s">
        <v>10061</v>
      </c>
      <c r="R16" s="55" t="n">
        <f aca="true">IFERROR(O16-TODAY(),"")</f>
        <v>-798</v>
      </c>
      <c r="S16" s="55" t="str">
        <f aca="true">IFERROR(IF(O16&lt;TODAY(),"Expired",IF(O16-TODAY()&lt;90,"Expiring Soon","Active")),"")</f>
        <v>Expiring Soon</v>
      </c>
      <c r="T16" s="55" t="str">
        <f aca="false">IF(M16&gt;5,"High Risk",IF(M16&gt;2,"Medium","Low Risk"))</f>
        <v>Medium</v>
      </c>
    </row>
    <row r="17" customFormat="false" ht="15" hidden="false" customHeight="true" outlineLevel="0" collapsed="false">
      <c r="A17" s="56" t="s">
        <v>6172</v>
      </c>
      <c r="B17" s="56" t="s">
        <v>16930</v>
      </c>
      <c r="C17" s="56" t="s">
        <v>16921</v>
      </c>
      <c r="D17" s="56" t="s">
        <v>16910</v>
      </c>
      <c r="E17" s="56" t="s">
        <v>10073</v>
      </c>
      <c r="F17" s="56" t="s">
        <v>15542</v>
      </c>
      <c r="G17" s="56" t="s">
        <v>4055</v>
      </c>
      <c r="H17" s="56" t="n">
        <v>21</v>
      </c>
      <c r="I17" s="56" t="n">
        <v>250</v>
      </c>
      <c r="J17" s="56" t="n">
        <v>4.6</v>
      </c>
      <c r="K17" s="56" t="n">
        <v>78.4</v>
      </c>
      <c r="L17" s="56" t="n">
        <v>96.6</v>
      </c>
      <c r="M17" s="56" t="n">
        <v>1.22</v>
      </c>
      <c r="N17" s="56" t="s">
        <v>1886</v>
      </c>
      <c r="O17" s="56" t="s">
        <v>1643</v>
      </c>
      <c r="P17" s="56"/>
      <c r="Q17" s="56" t="s">
        <v>10061</v>
      </c>
      <c r="R17" s="55" t="n">
        <f aca="true">IFERROR(O17-TODAY(),"")</f>
        <v>-790</v>
      </c>
      <c r="S17" s="55" t="str">
        <f aca="true">IFERROR(IF(O17&lt;TODAY(),"Expired",IF(O17-TODAY()&lt;90,"Expiring Soon","Active")),"")</f>
        <v>Expiring Soon</v>
      </c>
      <c r="T17" s="55" t="str">
        <f aca="false">IF(M17&gt;5,"High Risk",IF(M17&gt;2,"Medium","Low Risk"))</f>
        <v>Low Risk</v>
      </c>
    </row>
    <row r="18" customFormat="false" ht="15" hidden="false" customHeight="true" outlineLevel="0" collapsed="false">
      <c r="A18" s="52" t="s">
        <v>16931</v>
      </c>
      <c r="B18" s="52" t="s">
        <v>16932</v>
      </c>
      <c r="C18" s="52" t="s">
        <v>16921</v>
      </c>
      <c r="D18" s="52" t="s">
        <v>16910</v>
      </c>
      <c r="E18" s="52" t="s">
        <v>10058</v>
      </c>
      <c r="F18" s="52" t="s">
        <v>15544</v>
      </c>
      <c r="G18" s="52" t="s">
        <v>4055</v>
      </c>
      <c r="H18" s="52" t="n">
        <v>21</v>
      </c>
      <c r="I18" s="52" t="n">
        <v>2000</v>
      </c>
      <c r="J18" s="52" t="n">
        <v>3.7</v>
      </c>
      <c r="K18" s="52" t="n">
        <v>82.7</v>
      </c>
      <c r="L18" s="52" t="n">
        <v>66.7</v>
      </c>
      <c r="M18" s="52" t="n">
        <v>0.18</v>
      </c>
      <c r="N18" s="52" t="s">
        <v>1478</v>
      </c>
      <c r="O18" s="52" t="s">
        <v>3539</v>
      </c>
      <c r="P18" s="52" t="s">
        <v>16916</v>
      </c>
      <c r="Q18" s="52" t="s">
        <v>10061</v>
      </c>
      <c r="R18" s="55" t="n">
        <f aca="true">IFERROR(O18-TODAY(),"")</f>
        <v>-882</v>
      </c>
      <c r="S18" s="55" t="str">
        <f aca="true">IFERROR(IF(O18&lt;TODAY(),"Expired",IF(O18-TODAY()&lt;90,"Expiring Soon","Active")),"")</f>
        <v>Expiring Soon</v>
      </c>
      <c r="T18" s="55" t="str">
        <f aca="false">IF(M18&gt;5,"High Risk",IF(M18&gt;2,"Medium","Low Risk"))</f>
        <v>Low Risk</v>
      </c>
    </row>
    <row r="19" customFormat="false" ht="15" hidden="false" customHeight="true" outlineLevel="0" collapsed="false">
      <c r="A19" s="56" t="s">
        <v>16933</v>
      </c>
      <c r="B19" s="56" t="s">
        <v>16934</v>
      </c>
      <c r="C19" s="56" t="s">
        <v>16909</v>
      </c>
      <c r="D19" s="56" t="s">
        <v>16910</v>
      </c>
      <c r="E19" s="56" t="s">
        <v>10063</v>
      </c>
      <c r="F19" s="56" t="s">
        <v>15542</v>
      </c>
      <c r="G19" s="56" t="s">
        <v>4073</v>
      </c>
      <c r="H19" s="56" t="n">
        <v>26</v>
      </c>
      <c r="I19" s="56" t="n">
        <v>250</v>
      </c>
      <c r="J19" s="56" t="n">
        <v>2.9</v>
      </c>
      <c r="K19" s="56" t="n">
        <v>98</v>
      </c>
      <c r="L19" s="56" t="n">
        <v>69.8</v>
      </c>
      <c r="M19" s="56" t="n">
        <v>0.14</v>
      </c>
      <c r="N19" s="56" t="s">
        <v>2819</v>
      </c>
      <c r="O19" s="56" t="s">
        <v>7474</v>
      </c>
      <c r="P19" s="56"/>
      <c r="Q19" s="56" t="s">
        <v>10061</v>
      </c>
      <c r="R19" s="55" t="n">
        <f aca="true">IFERROR(O19-TODAY(),"")</f>
        <v>-682</v>
      </c>
      <c r="S19" s="55" t="str">
        <f aca="true">IFERROR(IF(O19&lt;TODAY(),"Expired",IF(O19-TODAY()&lt;90,"Expiring Soon","Active")),"")</f>
        <v>Expiring Soon</v>
      </c>
      <c r="T19" s="55" t="str">
        <f aca="false">IF(M19&gt;5,"High Risk",IF(M19&gt;2,"Medium","Low Risk"))</f>
        <v>Low Risk</v>
      </c>
    </row>
    <row r="20" customFormat="false" ht="15" hidden="false" customHeight="true" outlineLevel="0" collapsed="false">
      <c r="A20" s="52" t="s">
        <v>5775</v>
      </c>
      <c r="B20" s="52" t="s">
        <v>16935</v>
      </c>
      <c r="C20" s="52" t="s">
        <v>16921</v>
      </c>
      <c r="D20" s="52" t="s">
        <v>16915</v>
      </c>
      <c r="E20" s="52" t="s">
        <v>10117</v>
      </c>
      <c r="F20" s="52" t="s">
        <v>15550</v>
      </c>
      <c r="G20" s="52" t="s">
        <v>4061</v>
      </c>
      <c r="H20" s="52" t="n">
        <v>33</v>
      </c>
      <c r="I20" s="52" t="n">
        <v>250</v>
      </c>
      <c r="J20" s="52" t="n">
        <v>4.6</v>
      </c>
      <c r="K20" s="52" t="n">
        <v>77.3</v>
      </c>
      <c r="L20" s="52" t="n">
        <v>84.4</v>
      </c>
      <c r="M20" s="52" t="n">
        <v>1.9</v>
      </c>
      <c r="N20" s="52" t="s">
        <v>6169</v>
      </c>
      <c r="O20" s="52" t="s">
        <v>6140</v>
      </c>
      <c r="P20" s="52" t="s">
        <v>16907</v>
      </c>
      <c r="Q20" s="52" t="s">
        <v>10066</v>
      </c>
      <c r="R20" s="55" t="n">
        <f aca="true">IFERROR(O20-TODAY(),"")</f>
        <v>-487</v>
      </c>
      <c r="S20" s="55" t="str">
        <f aca="true">IFERROR(IF(O20&lt;TODAY(),"Expired",IF(O20-TODAY()&lt;90,"Expiring Soon","Active")),"")</f>
        <v>Expiring Soon</v>
      </c>
      <c r="T20" s="55" t="str">
        <f aca="false">IF(M20&gt;5,"High Risk",IF(M20&gt;2,"Medium","Low Risk"))</f>
        <v>Low Risk</v>
      </c>
    </row>
    <row r="21" customFormat="false" ht="15" hidden="false" customHeight="true" outlineLevel="0" collapsed="false">
      <c r="A21" s="56" t="s">
        <v>7086</v>
      </c>
      <c r="B21" s="56" t="s">
        <v>16936</v>
      </c>
      <c r="C21" s="56" t="s">
        <v>16921</v>
      </c>
      <c r="D21" s="56" t="s">
        <v>16937</v>
      </c>
      <c r="E21" s="56" t="s">
        <v>10132</v>
      </c>
      <c r="F21" s="56" t="s">
        <v>15550</v>
      </c>
      <c r="G21" s="56" t="s">
        <v>4073</v>
      </c>
      <c r="H21" s="56" t="n">
        <v>5</v>
      </c>
      <c r="I21" s="56" t="n">
        <v>100</v>
      </c>
      <c r="J21" s="56" t="n">
        <v>5</v>
      </c>
      <c r="K21" s="56" t="n">
        <v>74.1</v>
      </c>
      <c r="L21" s="56" t="n">
        <v>71.5</v>
      </c>
      <c r="M21" s="56" t="n">
        <v>2.69</v>
      </c>
      <c r="N21" s="56" t="s">
        <v>2985</v>
      </c>
      <c r="O21" s="56" t="s">
        <v>4021</v>
      </c>
      <c r="P21" s="56"/>
      <c r="Q21" s="56" t="s">
        <v>10066</v>
      </c>
      <c r="R21" s="55" t="n">
        <f aca="true">IFERROR(O21-TODAY(),"")</f>
        <v>-556</v>
      </c>
      <c r="S21" s="55" t="str">
        <f aca="true">IFERROR(IF(O21&lt;TODAY(),"Expired",IF(O21-TODAY()&lt;90,"Expiring Soon","Active")),"")</f>
        <v>Expiring Soon</v>
      </c>
      <c r="T21" s="55" t="str">
        <f aca="false">IF(M21&gt;5,"High Risk",IF(M21&gt;2,"Medium","Low Risk"))</f>
        <v>Medium</v>
      </c>
    </row>
    <row r="22" customFormat="false" ht="15" hidden="false" customHeight="true" outlineLevel="0" collapsed="false">
      <c r="A22" s="52" t="s">
        <v>6108</v>
      </c>
      <c r="B22" s="52" t="s">
        <v>16938</v>
      </c>
      <c r="C22" s="52" t="s">
        <v>15539</v>
      </c>
      <c r="D22" s="52" t="s">
        <v>16937</v>
      </c>
      <c r="E22" s="52" t="s">
        <v>10104</v>
      </c>
      <c r="F22" s="52" t="s">
        <v>15554</v>
      </c>
      <c r="G22" s="52" t="s">
        <v>4073</v>
      </c>
      <c r="H22" s="52" t="n">
        <v>39</v>
      </c>
      <c r="I22" s="52" t="n">
        <v>1000</v>
      </c>
      <c r="J22" s="52" t="n">
        <v>4.4</v>
      </c>
      <c r="K22" s="52" t="n">
        <v>85.7</v>
      </c>
      <c r="L22" s="52" t="n">
        <v>76.3</v>
      </c>
      <c r="M22" s="52" t="n">
        <v>2.57</v>
      </c>
      <c r="N22" s="52" t="s">
        <v>6207</v>
      </c>
      <c r="O22" s="52" t="s">
        <v>1384</v>
      </c>
      <c r="P22" s="52" t="s">
        <v>16916</v>
      </c>
      <c r="Q22" s="52" t="s">
        <v>10061</v>
      </c>
      <c r="R22" s="55" t="n">
        <f aca="true">IFERROR(O22-TODAY(),"")</f>
        <v>-831</v>
      </c>
      <c r="S22" s="55" t="str">
        <f aca="true">IFERROR(IF(O22&lt;TODAY(),"Expired",IF(O22-TODAY()&lt;90,"Expiring Soon","Active")),"")</f>
        <v>Expiring Soon</v>
      </c>
      <c r="T22" s="55" t="str">
        <f aca="false">IF(M22&gt;5,"High Risk",IF(M22&gt;2,"Medium","Low Risk"))</f>
        <v>Medium</v>
      </c>
    </row>
    <row r="23" customFormat="false" ht="15" hidden="false" customHeight="true" outlineLevel="0" collapsed="false">
      <c r="A23" s="56" t="s">
        <v>4362</v>
      </c>
      <c r="B23" s="56" t="s">
        <v>16939</v>
      </c>
      <c r="C23" s="56" t="s">
        <v>16906</v>
      </c>
      <c r="D23" s="56" t="s">
        <v>16904</v>
      </c>
      <c r="E23" s="56" t="s">
        <v>10063</v>
      </c>
      <c r="F23" s="56" t="s">
        <v>15544</v>
      </c>
      <c r="G23" s="56" t="s">
        <v>4084</v>
      </c>
      <c r="H23" s="56" t="n">
        <v>27</v>
      </c>
      <c r="I23" s="56" t="n">
        <v>1000</v>
      </c>
      <c r="J23" s="56" t="n">
        <v>3.2</v>
      </c>
      <c r="K23" s="56" t="n">
        <v>70.7</v>
      </c>
      <c r="L23" s="56" t="n">
        <v>79.5</v>
      </c>
      <c r="M23" s="56" t="n">
        <v>3.78</v>
      </c>
      <c r="N23" s="56" t="s">
        <v>3360</v>
      </c>
      <c r="O23" s="56" t="s">
        <v>8832</v>
      </c>
      <c r="P23" s="56" t="s">
        <v>16907</v>
      </c>
      <c r="Q23" s="56" t="s">
        <v>10066</v>
      </c>
      <c r="R23" s="55" t="n">
        <f aca="true">IFERROR(O23-TODAY(),"")</f>
        <v>-515</v>
      </c>
      <c r="S23" s="55" t="str">
        <f aca="true">IFERROR(IF(O23&lt;TODAY(),"Expired",IF(O23-TODAY()&lt;90,"Expiring Soon","Active")),"")</f>
        <v>Expiring Soon</v>
      </c>
      <c r="T23" s="55" t="str">
        <f aca="false">IF(M23&gt;5,"High Risk",IF(M23&gt;2,"Medium","Low Risk"))</f>
        <v>Medium</v>
      </c>
    </row>
    <row r="24" customFormat="false" ht="15" hidden="false" customHeight="true" outlineLevel="0" collapsed="false">
      <c r="A24" s="52" t="s">
        <v>5048</v>
      </c>
      <c r="B24" s="52" t="s">
        <v>16940</v>
      </c>
      <c r="C24" s="52" t="s">
        <v>16909</v>
      </c>
      <c r="D24" s="52" t="s">
        <v>16937</v>
      </c>
      <c r="E24" s="52" t="s">
        <v>10073</v>
      </c>
      <c r="F24" s="52" t="s">
        <v>15542</v>
      </c>
      <c r="G24" s="52" t="s">
        <v>4055</v>
      </c>
      <c r="H24" s="52" t="n">
        <v>12</v>
      </c>
      <c r="I24" s="52" t="n">
        <v>100</v>
      </c>
      <c r="J24" s="52" t="n">
        <v>4.8</v>
      </c>
      <c r="K24" s="52" t="n">
        <v>97.1</v>
      </c>
      <c r="L24" s="52" t="n">
        <v>70.1</v>
      </c>
      <c r="M24" s="52" t="n">
        <v>2.06</v>
      </c>
      <c r="N24" s="52" t="s">
        <v>3494</v>
      </c>
      <c r="O24" s="52" t="s">
        <v>3994</v>
      </c>
      <c r="P24" s="52" t="s">
        <v>16907</v>
      </c>
      <c r="Q24" s="52" t="s">
        <v>10066</v>
      </c>
      <c r="R24" s="55" t="n">
        <f aca="true">IFERROR(O24-TODAY(),"")</f>
        <v>-580</v>
      </c>
      <c r="S24" s="55" t="str">
        <f aca="true">IFERROR(IF(O24&lt;TODAY(),"Expired",IF(O24-TODAY()&lt;90,"Expiring Soon","Active")),"")</f>
        <v>Expiring Soon</v>
      </c>
      <c r="T24" s="55" t="str">
        <f aca="false">IF(M24&gt;5,"High Risk",IF(M24&gt;2,"Medium","Low Risk"))</f>
        <v>Medium</v>
      </c>
    </row>
    <row r="25" customFormat="false" ht="15" hidden="false" customHeight="true" outlineLevel="0" collapsed="false">
      <c r="A25" s="56" t="s">
        <v>7363</v>
      </c>
      <c r="B25" s="56" t="s">
        <v>16941</v>
      </c>
      <c r="C25" s="56" t="s">
        <v>15539</v>
      </c>
      <c r="D25" s="56" t="s">
        <v>16904</v>
      </c>
      <c r="E25" s="56" t="s">
        <v>10132</v>
      </c>
      <c r="F25" s="56" t="s">
        <v>15550</v>
      </c>
      <c r="G25" s="56" t="s">
        <v>4061</v>
      </c>
      <c r="H25" s="56" t="n">
        <v>21</v>
      </c>
      <c r="I25" s="56" t="n">
        <v>500</v>
      </c>
      <c r="J25" s="56" t="n">
        <v>2.6</v>
      </c>
      <c r="K25" s="56" t="n">
        <v>84</v>
      </c>
      <c r="L25" s="56" t="n">
        <v>75.5</v>
      </c>
      <c r="M25" s="56" t="n">
        <v>3.3</v>
      </c>
      <c r="N25" s="56" t="s">
        <v>2786</v>
      </c>
      <c r="O25" s="56" t="s">
        <v>3620</v>
      </c>
      <c r="P25" s="56"/>
      <c r="Q25" s="56" t="s">
        <v>10061</v>
      </c>
      <c r="R25" s="55" t="n">
        <f aca="true">IFERROR(O25-TODAY(),"")</f>
        <v>-881</v>
      </c>
      <c r="S25" s="55" t="str">
        <f aca="true">IFERROR(IF(O25&lt;TODAY(),"Expired",IF(O25-TODAY()&lt;90,"Expiring Soon","Active")),"")</f>
        <v>Expiring Soon</v>
      </c>
      <c r="T25" s="55" t="str">
        <f aca="false">IF(M25&gt;5,"High Risk",IF(M25&gt;2,"Medium","Low Risk"))</f>
        <v>Medium</v>
      </c>
    </row>
    <row r="26" customFormat="false" ht="15" hidden="false" customHeight="true" outlineLevel="0" collapsed="false">
      <c r="A26" s="52" t="s">
        <v>6440</v>
      </c>
      <c r="B26" s="52" t="s">
        <v>16942</v>
      </c>
      <c r="C26" s="52" t="s">
        <v>15539</v>
      </c>
      <c r="D26" s="52" t="s">
        <v>16904</v>
      </c>
      <c r="E26" s="52" t="s">
        <v>10095</v>
      </c>
      <c r="F26" s="52" t="s">
        <v>15560</v>
      </c>
      <c r="G26" s="52" t="s">
        <v>4067</v>
      </c>
      <c r="H26" s="52" t="n">
        <v>24</v>
      </c>
      <c r="I26" s="52" t="n">
        <v>250</v>
      </c>
      <c r="J26" s="52" t="n">
        <v>3.3</v>
      </c>
      <c r="K26" s="52" t="n">
        <v>85.2</v>
      </c>
      <c r="L26" s="52" t="n">
        <v>60.4</v>
      </c>
      <c r="M26" s="52" t="n">
        <v>0.6</v>
      </c>
      <c r="N26" s="52" t="s">
        <v>3246</v>
      </c>
      <c r="O26" s="52" t="s">
        <v>2563</v>
      </c>
      <c r="P26" s="52" t="s">
        <v>16916</v>
      </c>
      <c r="Q26" s="52" t="s">
        <v>10061</v>
      </c>
      <c r="R26" s="55" t="n">
        <f aca="true">IFERROR(O26-TODAY(),"")</f>
        <v>-899</v>
      </c>
      <c r="S26" s="55" t="str">
        <f aca="true">IFERROR(IF(O26&lt;TODAY(),"Expired",IF(O26-TODAY()&lt;90,"Expiring Soon","Active")),"")</f>
        <v>Expiring Soon</v>
      </c>
      <c r="T26" s="55" t="str">
        <f aca="false">IF(M26&gt;5,"High Risk",IF(M26&gt;2,"Medium","Low Risk"))</f>
        <v>Low Risk</v>
      </c>
    </row>
    <row r="27" customFormat="false" ht="15" hidden="false" customHeight="true" outlineLevel="0" collapsed="false">
      <c r="A27" s="56" t="s">
        <v>6573</v>
      </c>
      <c r="B27" s="56" t="s">
        <v>16943</v>
      </c>
      <c r="C27" s="56" t="s">
        <v>16906</v>
      </c>
      <c r="D27" s="56" t="s">
        <v>16904</v>
      </c>
      <c r="E27" s="56" t="s">
        <v>10095</v>
      </c>
      <c r="F27" s="56" t="s">
        <v>15542</v>
      </c>
      <c r="G27" s="56" t="s">
        <v>4067</v>
      </c>
      <c r="H27" s="56" t="n">
        <v>42</v>
      </c>
      <c r="I27" s="56" t="n">
        <v>1000</v>
      </c>
      <c r="J27" s="56" t="n">
        <v>3.4</v>
      </c>
      <c r="K27" s="56" t="n">
        <v>79.8</v>
      </c>
      <c r="L27" s="56" t="n">
        <v>74.7</v>
      </c>
      <c r="M27" s="56" t="n">
        <v>4.03</v>
      </c>
      <c r="N27" s="56" t="s">
        <v>2465</v>
      </c>
      <c r="O27" s="56" t="s">
        <v>6551</v>
      </c>
      <c r="P27" s="56" t="s">
        <v>16913</v>
      </c>
      <c r="Q27" s="56" t="s">
        <v>10066</v>
      </c>
      <c r="R27" s="55" t="n">
        <f aca="true">IFERROR(O27-TODAY(),"")</f>
        <v>-512</v>
      </c>
      <c r="S27" s="55" t="str">
        <f aca="true">IFERROR(IF(O27&lt;TODAY(),"Expired",IF(O27-TODAY()&lt;90,"Expiring Soon","Active")),"")</f>
        <v>Expiring Soon</v>
      </c>
      <c r="T27" s="55" t="str">
        <f aca="false">IF(M27&gt;5,"High Risk",IF(M27&gt;2,"Medium","Low Risk"))</f>
        <v>Medium</v>
      </c>
    </row>
    <row r="28" customFormat="false" ht="15" hidden="false" customHeight="true" outlineLevel="0" collapsed="false">
      <c r="A28" s="52" t="s">
        <v>5329</v>
      </c>
      <c r="B28" s="52" t="s">
        <v>16944</v>
      </c>
      <c r="C28" s="52" t="s">
        <v>16921</v>
      </c>
      <c r="D28" s="52" t="s">
        <v>16937</v>
      </c>
      <c r="E28" s="52" t="s">
        <v>10104</v>
      </c>
      <c r="F28" s="52" t="s">
        <v>10063</v>
      </c>
      <c r="G28" s="52" t="s">
        <v>4073</v>
      </c>
      <c r="H28" s="52" t="n">
        <v>35</v>
      </c>
      <c r="I28" s="52" t="n">
        <v>100</v>
      </c>
      <c r="J28" s="52" t="n">
        <v>5</v>
      </c>
      <c r="K28" s="52" t="n">
        <v>74.6</v>
      </c>
      <c r="L28" s="52" t="n">
        <v>93</v>
      </c>
      <c r="M28" s="52" t="n">
        <v>1.72</v>
      </c>
      <c r="N28" s="52" t="s">
        <v>1959</v>
      </c>
      <c r="O28" s="52" t="s">
        <v>1920</v>
      </c>
      <c r="P28" s="52" t="s">
        <v>16907</v>
      </c>
      <c r="Q28" s="52" t="s">
        <v>10061</v>
      </c>
      <c r="R28" s="55" t="n">
        <f aca="true">IFERROR(O28-TODAY(),"")</f>
        <v>-687</v>
      </c>
      <c r="S28" s="55" t="str">
        <f aca="true">IFERROR(IF(O28&lt;TODAY(),"Expired",IF(O28-TODAY()&lt;90,"Expiring Soon","Active")),"")</f>
        <v>Expiring Soon</v>
      </c>
      <c r="T28" s="55" t="str">
        <f aca="false">IF(M28&gt;5,"High Risk",IF(M28&gt;2,"Medium","Low Risk"))</f>
        <v>Low Risk</v>
      </c>
    </row>
    <row r="29" customFormat="false" ht="15" hidden="false" customHeight="true" outlineLevel="0" collapsed="false">
      <c r="A29" s="56" t="s">
        <v>16945</v>
      </c>
      <c r="B29" s="56" t="s">
        <v>16946</v>
      </c>
      <c r="C29" s="56" t="s">
        <v>16921</v>
      </c>
      <c r="D29" s="56" t="s">
        <v>16910</v>
      </c>
      <c r="E29" s="56" t="s">
        <v>10087</v>
      </c>
      <c r="F29" s="56" t="s">
        <v>15554</v>
      </c>
      <c r="G29" s="56" t="s">
        <v>4084</v>
      </c>
      <c r="H29" s="56" t="n">
        <v>17</v>
      </c>
      <c r="I29" s="56" t="n">
        <v>100</v>
      </c>
      <c r="J29" s="56" t="n">
        <v>2.6</v>
      </c>
      <c r="K29" s="56" t="n">
        <v>70.4</v>
      </c>
      <c r="L29" s="56" t="n">
        <v>65.3</v>
      </c>
      <c r="M29" s="56" t="n">
        <v>2.15</v>
      </c>
      <c r="N29" s="56" t="s">
        <v>564</v>
      </c>
      <c r="O29" s="56" t="s">
        <v>6311</v>
      </c>
      <c r="P29" s="56" t="s">
        <v>16907</v>
      </c>
      <c r="Q29" s="56" t="s">
        <v>10066</v>
      </c>
      <c r="R29" s="55" t="n">
        <f aca="true">IFERROR(O29-TODAY(),"")</f>
        <v>-533</v>
      </c>
      <c r="S29" s="55" t="str">
        <f aca="true">IFERROR(IF(O29&lt;TODAY(),"Expired",IF(O29-TODAY()&lt;90,"Expiring Soon","Active")),"")</f>
        <v>Expiring Soon</v>
      </c>
      <c r="T29" s="55" t="str">
        <f aca="false">IF(M29&gt;5,"High Risk",IF(M29&gt;2,"Medium","Low Risk"))</f>
        <v>Medium</v>
      </c>
    </row>
    <row r="30" customFormat="false" ht="15" hidden="false" customHeight="true" outlineLevel="0" collapsed="false">
      <c r="A30" s="52" t="s">
        <v>16947</v>
      </c>
      <c r="B30" s="52" t="s">
        <v>16948</v>
      </c>
      <c r="C30" s="52" t="s">
        <v>16906</v>
      </c>
      <c r="D30" s="52" t="s">
        <v>16904</v>
      </c>
      <c r="E30" s="52" t="s">
        <v>10058</v>
      </c>
      <c r="F30" s="52" t="s">
        <v>15560</v>
      </c>
      <c r="G30" s="52" t="s">
        <v>4055</v>
      </c>
      <c r="H30" s="52" t="n">
        <v>5</v>
      </c>
      <c r="I30" s="52" t="n">
        <v>500</v>
      </c>
      <c r="J30" s="52" t="n">
        <v>4.3</v>
      </c>
      <c r="K30" s="52" t="n">
        <v>93.6</v>
      </c>
      <c r="L30" s="52" t="n">
        <v>68.8</v>
      </c>
      <c r="M30" s="52" t="n">
        <v>4.58</v>
      </c>
      <c r="N30" s="52" t="s">
        <v>5078</v>
      </c>
      <c r="O30" s="52" t="s">
        <v>7623</v>
      </c>
      <c r="P30" s="52" t="s">
        <v>16916</v>
      </c>
      <c r="Q30" s="52" t="s">
        <v>10061</v>
      </c>
      <c r="R30" s="55" t="n">
        <f aca="true">IFERROR(O30-TODAY(),"")</f>
        <v>-455</v>
      </c>
      <c r="S30" s="55" t="str">
        <f aca="true">IFERROR(IF(O30&lt;TODAY(),"Expired",IF(O30-TODAY()&lt;90,"Expiring Soon","Active")),"")</f>
        <v>Expiring Soon</v>
      </c>
      <c r="T30" s="55" t="str">
        <f aca="false">IF(M30&gt;5,"High Risk",IF(M30&gt;2,"Medium","Low Risk"))</f>
        <v>Medium</v>
      </c>
    </row>
    <row r="31" customFormat="false" ht="15" hidden="false" customHeight="true" outlineLevel="0" collapsed="false">
      <c r="A31" s="56" t="s">
        <v>16949</v>
      </c>
      <c r="B31" s="56" t="s">
        <v>16950</v>
      </c>
      <c r="C31" s="56" t="s">
        <v>16906</v>
      </c>
      <c r="D31" s="56" t="s">
        <v>16910</v>
      </c>
      <c r="E31" s="56" t="s">
        <v>10112</v>
      </c>
      <c r="F31" s="56" t="s">
        <v>15554</v>
      </c>
      <c r="G31" s="56" t="s">
        <v>4084</v>
      </c>
      <c r="H31" s="56" t="n">
        <v>19</v>
      </c>
      <c r="I31" s="56" t="n">
        <v>2000</v>
      </c>
      <c r="J31" s="56" t="n">
        <v>3.9</v>
      </c>
      <c r="K31" s="56" t="n">
        <v>96.7</v>
      </c>
      <c r="L31" s="56" t="n">
        <v>92.6</v>
      </c>
      <c r="M31" s="56" t="n">
        <v>1.72</v>
      </c>
      <c r="N31" s="56" t="s">
        <v>3832</v>
      </c>
      <c r="O31" s="56" t="s">
        <v>3175</v>
      </c>
      <c r="P31" s="56" t="s">
        <v>16907</v>
      </c>
      <c r="Q31" s="56" t="s">
        <v>10061</v>
      </c>
      <c r="R31" s="55" t="n">
        <f aca="true">IFERROR(O31-TODAY(),"")</f>
        <v>-421</v>
      </c>
      <c r="S31" s="55" t="str">
        <f aca="true">IFERROR(IF(O31&lt;TODAY(),"Expired",IF(O31-TODAY()&lt;90,"Expiring Soon","Active")),"")</f>
        <v>Expiring Soon</v>
      </c>
      <c r="T31" s="55" t="str">
        <f aca="false">IF(M31&gt;5,"High Risk",IF(M31&gt;2,"Medium","Low Risk"))</f>
        <v>Low Risk</v>
      </c>
    </row>
    <row r="32" customFormat="false" ht="15" hidden="false" customHeight="true" outlineLevel="0" collapsed="false">
      <c r="A32" s="52" t="s">
        <v>14314</v>
      </c>
      <c r="B32" s="52" t="s">
        <v>16951</v>
      </c>
      <c r="C32" s="52" t="s">
        <v>16909</v>
      </c>
      <c r="D32" s="52" t="s">
        <v>16904</v>
      </c>
      <c r="E32" s="52" t="s">
        <v>10058</v>
      </c>
      <c r="F32" s="52" t="s">
        <v>15542</v>
      </c>
      <c r="G32" s="52" t="s">
        <v>4084</v>
      </c>
      <c r="H32" s="52" t="n">
        <v>20</v>
      </c>
      <c r="I32" s="52" t="n">
        <v>500</v>
      </c>
      <c r="J32" s="52" t="n">
        <v>4.8</v>
      </c>
      <c r="K32" s="52" t="n">
        <v>79</v>
      </c>
      <c r="L32" s="52" t="n">
        <v>98.9</v>
      </c>
      <c r="M32" s="52" t="n">
        <v>4.96</v>
      </c>
      <c r="N32" s="52" t="s">
        <v>5314</v>
      </c>
      <c r="O32" s="52" t="s">
        <v>2962</v>
      </c>
      <c r="P32" s="52" t="s">
        <v>16911</v>
      </c>
      <c r="Q32" s="52" t="s">
        <v>10061</v>
      </c>
      <c r="R32" s="55" t="n">
        <f aca="true">IFERROR(O32-TODAY(),"")</f>
        <v>-653</v>
      </c>
      <c r="S32" s="55" t="str">
        <f aca="true">IFERROR(IF(O32&lt;TODAY(),"Expired",IF(O32-TODAY()&lt;90,"Expiring Soon","Active")),"")</f>
        <v>Expiring Soon</v>
      </c>
      <c r="T32" s="55" t="str">
        <f aca="false">IF(M32&gt;5,"High Risk",IF(M32&gt;2,"Medium","Low Risk"))</f>
        <v>Medium</v>
      </c>
    </row>
    <row r="33" customFormat="false" ht="15" hidden="false" customHeight="true" outlineLevel="0" collapsed="false">
      <c r="A33" s="56" t="s">
        <v>4615</v>
      </c>
      <c r="B33" s="56" t="s">
        <v>16952</v>
      </c>
      <c r="C33" s="56" t="s">
        <v>16909</v>
      </c>
      <c r="D33" s="56" t="s">
        <v>16904</v>
      </c>
      <c r="E33" s="56" t="s">
        <v>10132</v>
      </c>
      <c r="F33" s="56" t="s">
        <v>15542</v>
      </c>
      <c r="G33" s="56" t="s">
        <v>4055</v>
      </c>
      <c r="H33" s="56" t="n">
        <v>9</v>
      </c>
      <c r="I33" s="56" t="n">
        <v>2000</v>
      </c>
      <c r="J33" s="56" t="n">
        <v>3.8</v>
      </c>
      <c r="K33" s="56" t="n">
        <v>82.4</v>
      </c>
      <c r="L33" s="56" t="n">
        <v>76</v>
      </c>
      <c r="M33" s="56" t="n">
        <v>2.88</v>
      </c>
      <c r="N33" s="56" t="s">
        <v>2551</v>
      </c>
      <c r="O33" s="56" t="s">
        <v>5772</v>
      </c>
      <c r="P33" s="56" t="s">
        <v>16907</v>
      </c>
      <c r="Q33" s="56" t="s">
        <v>10061</v>
      </c>
      <c r="R33" s="55" t="n">
        <f aca="true">IFERROR(O33-TODAY(),"")</f>
        <v>-877</v>
      </c>
      <c r="S33" s="55" t="str">
        <f aca="true">IFERROR(IF(O33&lt;TODAY(),"Expired",IF(O33-TODAY()&lt;90,"Expiring Soon","Active")),"")</f>
        <v>Expiring Soon</v>
      </c>
      <c r="T33" s="55" t="str">
        <f aca="false">IF(M33&gt;5,"High Risk",IF(M33&gt;2,"Medium","Low Risk"))</f>
        <v>Medium</v>
      </c>
    </row>
    <row r="34" customFormat="false" ht="15" hidden="false" customHeight="true" outlineLevel="0" collapsed="false">
      <c r="A34" s="52" t="s">
        <v>4957</v>
      </c>
      <c r="B34" s="52" t="s">
        <v>16953</v>
      </c>
      <c r="C34" s="52" t="s">
        <v>15539</v>
      </c>
      <c r="D34" s="52" t="s">
        <v>16937</v>
      </c>
      <c r="E34" s="52" t="s">
        <v>10063</v>
      </c>
      <c r="F34" s="52" t="s">
        <v>15554</v>
      </c>
      <c r="G34" s="52" t="s">
        <v>4061</v>
      </c>
      <c r="H34" s="52" t="n">
        <v>30</v>
      </c>
      <c r="I34" s="52" t="n">
        <v>1000</v>
      </c>
      <c r="J34" s="52" t="n">
        <v>4.5</v>
      </c>
      <c r="K34" s="52" t="n">
        <v>74.6</v>
      </c>
      <c r="L34" s="52" t="n">
        <v>78.9</v>
      </c>
      <c r="M34" s="52" t="n">
        <v>0.25</v>
      </c>
      <c r="N34" s="52" t="s">
        <v>1598</v>
      </c>
      <c r="O34" s="52" t="s">
        <v>7052</v>
      </c>
      <c r="P34" s="52" t="s">
        <v>16911</v>
      </c>
      <c r="Q34" s="52" t="s">
        <v>10061</v>
      </c>
      <c r="R34" s="55" t="n">
        <f aca="true">IFERROR(O34-TODAY(),"")</f>
        <v>-839</v>
      </c>
      <c r="S34" s="55" t="str">
        <f aca="true">IFERROR(IF(O34&lt;TODAY(),"Expired",IF(O34-TODAY()&lt;90,"Expiring Soon","Active")),"")</f>
        <v>Expiring Soon</v>
      </c>
      <c r="T34" s="55" t="str">
        <f aca="false">IF(M34&gt;5,"High Risk",IF(M34&gt;2,"Medium","Low Risk"))</f>
        <v>Low Risk</v>
      </c>
    </row>
    <row r="35" customFormat="false" ht="15" hidden="false" customHeight="true" outlineLevel="0" collapsed="false">
      <c r="A35" s="56" t="s">
        <v>6933</v>
      </c>
      <c r="B35" s="56" t="s">
        <v>16954</v>
      </c>
      <c r="C35" s="56" t="s">
        <v>15539</v>
      </c>
      <c r="D35" s="56" t="s">
        <v>16915</v>
      </c>
      <c r="E35" s="56" t="s">
        <v>10078</v>
      </c>
      <c r="F35" s="56" t="s">
        <v>15550</v>
      </c>
      <c r="G35" s="56" t="s">
        <v>4084</v>
      </c>
      <c r="H35" s="56" t="n">
        <v>30</v>
      </c>
      <c r="I35" s="56" t="n">
        <v>250</v>
      </c>
      <c r="J35" s="56" t="n">
        <v>3.2</v>
      </c>
      <c r="K35" s="56" t="n">
        <v>88.3</v>
      </c>
      <c r="L35" s="56" t="n">
        <v>66.6</v>
      </c>
      <c r="M35" s="56" t="n">
        <v>0.88</v>
      </c>
      <c r="N35" s="56" t="s">
        <v>3832</v>
      </c>
      <c r="O35" s="56" t="s">
        <v>1021</v>
      </c>
      <c r="P35" s="56" t="s">
        <v>16916</v>
      </c>
      <c r="Q35" s="56" t="s">
        <v>10061</v>
      </c>
      <c r="R35" s="55" t="n">
        <f aca="true">IFERROR(O35-TODAY(),"")</f>
        <v>-575</v>
      </c>
      <c r="S35" s="55" t="str">
        <f aca="true">IFERROR(IF(O35&lt;TODAY(),"Expired",IF(O35-TODAY()&lt;90,"Expiring Soon","Active")),"")</f>
        <v>Expiring Soon</v>
      </c>
      <c r="T35" s="55" t="str">
        <f aca="false">IF(M35&gt;5,"High Risk",IF(M35&gt;2,"Medium","Low Risk"))</f>
        <v>Low Risk</v>
      </c>
    </row>
    <row r="36" customFormat="false" ht="15" hidden="false" customHeight="true" outlineLevel="0" collapsed="false">
      <c r="A36" s="52" t="s">
        <v>16955</v>
      </c>
      <c r="B36" s="52" t="s">
        <v>16956</v>
      </c>
      <c r="C36" s="52" t="s">
        <v>16921</v>
      </c>
      <c r="D36" s="52" t="s">
        <v>16937</v>
      </c>
      <c r="E36" s="52" t="s">
        <v>10058</v>
      </c>
      <c r="F36" s="52" t="s">
        <v>15550</v>
      </c>
      <c r="G36" s="52" t="s">
        <v>4073</v>
      </c>
      <c r="H36" s="52" t="n">
        <v>30</v>
      </c>
      <c r="I36" s="52" t="n">
        <v>1000</v>
      </c>
      <c r="J36" s="52" t="n">
        <v>4.7</v>
      </c>
      <c r="K36" s="52" t="n">
        <v>98</v>
      </c>
      <c r="L36" s="52" t="n">
        <v>91.7</v>
      </c>
      <c r="M36" s="52" t="n">
        <v>3.52</v>
      </c>
      <c r="N36" s="52" t="s">
        <v>3789</v>
      </c>
      <c r="O36" s="52" t="s">
        <v>1916</v>
      </c>
      <c r="P36" s="52" t="s">
        <v>16916</v>
      </c>
      <c r="Q36" s="52" t="s">
        <v>10066</v>
      </c>
      <c r="R36" s="55" t="n">
        <f aca="true">IFERROR(O36-TODAY(),"")</f>
        <v>-908</v>
      </c>
      <c r="S36" s="55" t="str">
        <f aca="true">IFERROR(IF(O36&lt;TODAY(),"Expired",IF(O36-TODAY()&lt;90,"Expiring Soon","Active")),"")</f>
        <v>Expiring Soon</v>
      </c>
      <c r="T36" s="55" t="str">
        <f aca="false">IF(M36&gt;5,"High Risk",IF(M36&gt;2,"Medium","Low Risk"))</f>
        <v>Medium</v>
      </c>
    </row>
    <row r="37" customFormat="false" ht="15" hidden="false" customHeight="true" outlineLevel="0" collapsed="false">
      <c r="A37" s="56" t="s">
        <v>5817</v>
      </c>
      <c r="B37" s="56" t="s">
        <v>16957</v>
      </c>
      <c r="C37" s="56" t="s">
        <v>16921</v>
      </c>
      <c r="D37" s="56" t="s">
        <v>16904</v>
      </c>
      <c r="E37" s="56" t="s">
        <v>10073</v>
      </c>
      <c r="F37" s="56" t="s">
        <v>15554</v>
      </c>
      <c r="G37" s="56" t="s">
        <v>4067</v>
      </c>
      <c r="H37" s="56" t="n">
        <v>45</v>
      </c>
      <c r="I37" s="56" t="n">
        <v>2000</v>
      </c>
      <c r="J37" s="56" t="n">
        <v>2.7</v>
      </c>
      <c r="K37" s="56" t="n">
        <v>75</v>
      </c>
      <c r="L37" s="56" t="n">
        <v>72.4</v>
      </c>
      <c r="M37" s="56" t="n">
        <v>0.59</v>
      </c>
      <c r="N37" s="56" t="s">
        <v>859</v>
      </c>
      <c r="O37" s="56" t="s">
        <v>3900</v>
      </c>
      <c r="P37" s="56"/>
      <c r="Q37" s="56" t="s">
        <v>10061</v>
      </c>
      <c r="R37" s="55" t="n">
        <f aca="true">IFERROR(O37-TODAY(),"")</f>
        <v>-920</v>
      </c>
      <c r="S37" s="55" t="str">
        <f aca="true">IFERROR(IF(O37&lt;TODAY(),"Expired",IF(O37-TODAY()&lt;90,"Expiring Soon","Active")),"")</f>
        <v>Expiring Soon</v>
      </c>
      <c r="T37" s="55" t="str">
        <f aca="false">IF(M37&gt;5,"High Risk",IF(M37&gt;2,"Medium","Low Risk"))</f>
        <v>Low Risk</v>
      </c>
    </row>
    <row r="38" customFormat="false" ht="15" hidden="false" customHeight="true" outlineLevel="0" collapsed="false">
      <c r="A38" s="52" t="s">
        <v>6295</v>
      </c>
      <c r="B38" s="52" t="s">
        <v>16958</v>
      </c>
      <c r="C38" s="52" t="s">
        <v>16909</v>
      </c>
      <c r="D38" s="52" t="s">
        <v>16915</v>
      </c>
      <c r="E38" s="52" t="s">
        <v>10095</v>
      </c>
      <c r="F38" s="52" t="s">
        <v>15560</v>
      </c>
      <c r="G38" s="52" t="s">
        <v>4067</v>
      </c>
      <c r="H38" s="52" t="n">
        <v>40</v>
      </c>
      <c r="I38" s="52" t="n">
        <v>500</v>
      </c>
      <c r="J38" s="52" t="n">
        <v>4</v>
      </c>
      <c r="K38" s="52" t="n">
        <v>85.8</v>
      </c>
      <c r="L38" s="52" t="n">
        <v>93.3</v>
      </c>
      <c r="M38" s="52" t="n">
        <v>1.49</v>
      </c>
      <c r="N38" s="52" t="s">
        <v>2188</v>
      </c>
      <c r="O38" s="52" t="s">
        <v>6140</v>
      </c>
      <c r="P38" s="52"/>
      <c r="Q38" s="52" t="s">
        <v>10061</v>
      </c>
      <c r="R38" s="55" t="n">
        <f aca="true">IFERROR(O38-TODAY(),"")</f>
        <v>-487</v>
      </c>
      <c r="S38" s="55" t="str">
        <f aca="true">IFERROR(IF(O38&lt;TODAY(),"Expired",IF(O38-TODAY()&lt;90,"Expiring Soon","Active")),"")</f>
        <v>Expiring Soon</v>
      </c>
      <c r="T38" s="55" t="str">
        <f aca="false">IF(M38&gt;5,"High Risk",IF(M38&gt;2,"Medium","Low Risk"))</f>
        <v>Low Risk</v>
      </c>
    </row>
    <row r="39" customFormat="false" ht="15" hidden="false" customHeight="true" outlineLevel="0" collapsed="false">
      <c r="A39" s="56" t="s">
        <v>6055</v>
      </c>
      <c r="B39" s="56" t="s">
        <v>16959</v>
      </c>
      <c r="C39" s="56" t="s">
        <v>16921</v>
      </c>
      <c r="D39" s="56" t="s">
        <v>16915</v>
      </c>
      <c r="E39" s="56" t="s">
        <v>10078</v>
      </c>
      <c r="F39" s="56" t="s">
        <v>15550</v>
      </c>
      <c r="G39" s="56" t="s">
        <v>4067</v>
      </c>
      <c r="H39" s="56" t="n">
        <v>5</v>
      </c>
      <c r="I39" s="56" t="n">
        <v>1000</v>
      </c>
      <c r="J39" s="56" t="n">
        <v>4.6</v>
      </c>
      <c r="K39" s="56" t="n">
        <v>90</v>
      </c>
      <c r="L39" s="56" t="n">
        <v>87.8</v>
      </c>
      <c r="M39" s="56" t="n">
        <v>4.07</v>
      </c>
      <c r="N39" s="56" t="s">
        <v>2324</v>
      </c>
      <c r="O39" s="56" t="s">
        <v>5027</v>
      </c>
      <c r="P39" s="56" t="s">
        <v>16911</v>
      </c>
      <c r="Q39" s="56" t="s">
        <v>10061</v>
      </c>
      <c r="R39" s="55" t="n">
        <f aca="true">IFERROR(O39-TODAY(),"")</f>
        <v>-439</v>
      </c>
      <c r="S39" s="55" t="str">
        <f aca="true">IFERROR(IF(O39&lt;TODAY(),"Expired",IF(O39-TODAY()&lt;90,"Expiring Soon","Active")),"")</f>
        <v>Expiring Soon</v>
      </c>
      <c r="T39" s="55" t="str">
        <f aca="false">IF(M39&gt;5,"High Risk",IF(M39&gt;2,"Medium","Low Risk"))</f>
        <v>Medium</v>
      </c>
    </row>
    <row r="40" customFormat="false" ht="15" hidden="false" customHeight="true" outlineLevel="0" collapsed="false">
      <c r="A40" s="52" t="s">
        <v>5611</v>
      </c>
      <c r="B40" s="52" t="s">
        <v>16960</v>
      </c>
      <c r="C40" s="52" t="s">
        <v>15539</v>
      </c>
      <c r="D40" s="52" t="s">
        <v>16904</v>
      </c>
      <c r="E40" s="52" t="s">
        <v>10073</v>
      </c>
      <c r="F40" s="52" t="s">
        <v>10063</v>
      </c>
      <c r="G40" s="52" t="s">
        <v>4067</v>
      </c>
      <c r="H40" s="52" t="n">
        <v>16</v>
      </c>
      <c r="I40" s="52" t="n">
        <v>250</v>
      </c>
      <c r="J40" s="52" t="n">
        <v>3.7</v>
      </c>
      <c r="K40" s="52" t="n">
        <v>91.1</v>
      </c>
      <c r="L40" s="52" t="n">
        <v>61.5</v>
      </c>
      <c r="M40" s="52" t="n">
        <v>0.39</v>
      </c>
      <c r="N40" s="52" t="s">
        <v>3236</v>
      </c>
      <c r="O40" s="52" t="s">
        <v>1180</v>
      </c>
      <c r="P40" s="52" t="s">
        <v>16916</v>
      </c>
      <c r="Q40" s="52" t="s">
        <v>10066</v>
      </c>
      <c r="R40" s="55" t="n">
        <f aca="true">IFERROR(O40-TODAY(),"")</f>
        <v>-809</v>
      </c>
      <c r="S40" s="55" t="str">
        <f aca="true">IFERROR(IF(O40&lt;TODAY(),"Expired",IF(O40-TODAY()&lt;90,"Expiring Soon","Active")),"")</f>
        <v>Expiring Soon</v>
      </c>
      <c r="T40" s="55" t="str">
        <f aca="false">IF(M40&gt;5,"High Risk",IF(M40&gt;2,"Medium","Low Risk"))</f>
        <v>Low Risk</v>
      </c>
    </row>
    <row r="41" customFormat="false" ht="15" hidden="false" customHeight="true" outlineLevel="0" collapsed="false">
      <c r="A41" s="56" t="s">
        <v>15073</v>
      </c>
      <c r="B41" s="56" t="s">
        <v>16961</v>
      </c>
      <c r="C41" s="56" t="s">
        <v>16909</v>
      </c>
      <c r="D41" s="56" t="s">
        <v>16937</v>
      </c>
      <c r="E41" s="56" t="s">
        <v>10063</v>
      </c>
      <c r="F41" s="56" t="s">
        <v>15554</v>
      </c>
      <c r="G41" s="56" t="s">
        <v>4067</v>
      </c>
      <c r="H41" s="56" t="n">
        <v>23</v>
      </c>
      <c r="I41" s="56" t="n">
        <v>2000</v>
      </c>
      <c r="J41" s="56" t="n">
        <v>3.1</v>
      </c>
      <c r="K41" s="56" t="n">
        <v>84.4</v>
      </c>
      <c r="L41" s="56" t="n">
        <v>76.4</v>
      </c>
      <c r="M41" s="56" t="n">
        <v>4.66</v>
      </c>
      <c r="N41" s="56" t="s">
        <v>3327</v>
      </c>
      <c r="O41" s="56" t="s">
        <v>3140</v>
      </c>
      <c r="P41" s="56" t="s">
        <v>16913</v>
      </c>
      <c r="Q41" s="56" t="s">
        <v>10061</v>
      </c>
      <c r="R41" s="55" t="n">
        <f aca="true">IFERROR(O41-TODAY(),"")</f>
        <v>-746</v>
      </c>
      <c r="S41" s="55" t="str">
        <f aca="true">IFERROR(IF(O41&lt;TODAY(),"Expired",IF(O41-TODAY()&lt;90,"Expiring Soon","Active")),"")</f>
        <v>Expiring Soon</v>
      </c>
      <c r="T41" s="55" t="str">
        <f aca="false">IF(M41&gt;5,"High Risk",IF(M41&gt;2,"Medium","Low Risk"))</f>
        <v>Medium</v>
      </c>
    </row>
    <row r="42" customFormat="false" ht="15" hidden="false" customHeight="true" outlineLevel="0" collapsed="false">
      <c r="A42" s="52" t="s">
        <v>6683</v>
      </c>
      <c r="B42" s="52" t="s">
        <v>16962</v>
      </c>
      <c r="C42" s="52" t="s">
        <v>16909</v>
      </c>
      <c r="D42" s="52" t="s">
        <v>16915</v>
      </c>
      <c r="E42" s="52" t="s">
        <v>10132</v>
      </c>
      <c r="F42" s="52" t="s">
        <v>15554</v>
      </c>
      <c r="G42" s="52" t="s">
        <v>4061</v>
      </c>
      <c r="H42" s="52" t="n">
        <v>6</v>
      </c>
      <c r="I42" s="52" t="n">
        <v>100</v>
      </c>
      <c r="J42" s="52" t="n">
        <v>4.6</v>
      </c>
      <c r="K42" s="52" t="n">
        <v>94.1</v>
      </c>
      <c r="L42" s="52" t="n">
        <v>75.6</v>
      </c>
      <c r="M42" s="52" t="n">
        <v>4.08</v>
      </c>
      <c r="N42" s="52" t="s">
        <v>3493</v>
      </c>
      <c r="O42" s="52" t="s">
        <v>6652</v>
      </c>
      <c r="P42" s="52" t="s">
        <v>16911</v>
      </c>
      <c r="Q42" s="52" t="s">
        <v>10066</v>
      </c>
      <c r="R42" s="55" t="n">
        <f aca="true">IFERROR(O42-TODAY(),"")</f>
        <v>-553</v>
      </c>
      <c r="S42" s="55" t="str">
        <f aca="true">IFERROR(IF(O42&lt;TODAY(),"Expired",IF(O42-TODAY()&lt;90,"Expiring Soon","Active")),"")</f>
        <v>Expiring Soon</v>
      </c>
      <c r="T42" s="55" t="str">
        <f aca="false">IF(M42&gt;5,"High Risk",IF(M42&gt;2,"Medium","Low Risk"))</f>
        <v>Medium</v>
      </c>
    </row>
    <row r="43" customFormat="false" ht="15" hidden="false" customHeight="true" outlineLevel="0" collapsed="false">
      <c r="A43" s="56" t="s">
        <v>6282</v>
      </c>
      <c r="B43" s="56" t="s">
        <v>16963</v>
      </c>
      <c r="C43" s="56" t="s">
        <v>16906</v>
      </c>
      <c r="D43" s="56" t="s">
        <v>16937</v>
      </c>
      <c r="E43" s="56" t="s">
        <v>10112</v>
      </c>
      <c r="F43" s="56" t="s">
        <v>15542</v>
      </c>
      <c r="G43" s="56" t="s">
        <v>4067</v>
      </c>
      <c r="H43" s="56" t="n">
        <v>39</v>
      </c>
      <c r="I43" s="56" t="n">
        <v>250</v>
      </c>
      <c r="J43" s="56" t="n">
        <v>2.5</v>
      </c>
      <c r="K43" s="56" t="n">
        <v>93.5</v>
      </c>
      <c r="L43" s="56" t="n">
        <v>98.2</v>
      </c>
      <c r="M43" s="56" t="n">
        <v>2.14</v>
      </c>
      <c r="N43" s="56" t="s">
        <v>2747</v>
      </c>
      <c r="O43" s="56" t="s">
        <v>2690</v>
      </c>
      <c r="P43" s="56" t="s">
        <v>16907</v>
      </c>
      <c r="Q43" s="56" t="s">
        <v>10061</v>
      </c>
      <c r="R43" s="55" t="n">
        <f aca="true">IFERROR(O43-TODAY(),"")</f>
        <v>-618</v>
      </c>
      <c r="S43" s="55" t="str">
        <f aca="true">IFERROR(IF(O43&lt;TODAY(),"Expired",IF(O43-TODAY()&lt;90,"Expiring Soon","Active")),"")</f>
        <v>Expiring Soon</v>
      </c>
      <c r="T43" s="55" t="str">
        <f aca="false">IF(M43&gt;5,"High Risk",IF(M43&gt;2,"Medium","Low Risk"))</f>
        <v>Medium</v>
      </c>
    </row>
    <row r="44" customFormat="false" ht="15" hidden="false" customHeight="true" outlineLevel="0" collapsed="false">
      <c r="A44" s="52" t="s">
        <v>5268</v>
      </c>
      <c r="B44" s="52" t="s">
        <v>16964</v>
      </c>
      <c r="C44" s="52" t="s">
        <v>16909</v>
      </c>
      <c r="D44" s="52" t="s">
        <v>16910</v>
      </c>
      <c r="E44" s="52" t="s">
        <v>10078</v>
      </c>
      <c r="F44" s="52" t="s">
        <v>15542</v>
      </c>
      <c r="G44" s="52" t="s">
        <v>4067</v>
      </c>
      <c r="H44" s="52" t="n">
        <v>15</v>
      </c>
      <c r="I44" s="52" t="n">
        <v>250</v>
      </c>
      <c r="J44" s="52" t="n">
        <v>3.5</v>
      </c>
      <c r="K44" s="52" t="n">
        <v>93.1</v>
      </c>
      <c r="L44" s="52" t="n">
        <v>85.3</v>
      </c>
      <c r="M44" s="52" t="n">
        <v>3.59</v>
      </c>
      <c r="N44" s="52" t="s">
        <v>1567</v>
      </c>
      <c r="O44" s="52" t="s">
        <v>2892</v>
      </c>
      <c r="P44" s="52" t="s">
        <v>16916</v>
      </c>
      <c r="Q44" s="52" t="s">
        <v>10061</v>
      </c>
      <c r="R44" s="55" t="n">
        <f aca="true">IFERROR(O44-TODAY(),"")</f>
        <v>-615</v>
      </c>
      <c r="S44" s="55" t="str">
        <f aca="true">IFERROR(IF(O44&lt;TODAY(),"Expired",IF(O44-TODAY()&lt;90,"Expiring Soon","Active")),"")</f>
        <v>Expiring Soon</v>
      </c>
      <c r="T44" s="55" t="str">
        <f aca="false">IF(M44&gt;5,"High Risk",IF(M44&gt;2,"Medium","Low Risk"))</f>
        <v>Medium</v>
      </c>
    </row>
    <row r="45" customFormat="false" ht="15" hidden="false" customHeight="true" outlineLevel="0" collapsed="false">
      <c r="A45" s="56" t="s">
        <v>14323</v>
      </c>
      <c r="B45" s="56" t="s">
        <v>16965</v>
      </c>
      <c r="C45" s="56" t="s">
        <v>16909</v>
      </c>
      <c r="D45" s="56" t="s">
        <v>16904</v>
      </c>
      <c r="E45" s="56" t="s">
        <v>10117</v>
      </c>
      <c r="F45" s="56" t="s">
        <v>15554</v>
      </c>
      <c r="G45" s="56" t="s">
        <v>4073</v>
      </c>
      <c r="H45" s="56" t="n">
        <v>20</v>
      </c>
      <c r="I45" s="56" t="n">
        <v>2000</v>
      </c>
      <c r="J45" s="56" t="n">
        <v>3.5</v>
      </c>
      <c r="K45" s="56" t="n">
        <v>85.9</v>
      </c>
      <c r="L45" s="56" t="n">
        <v>83.6</v>
      </c>
      <c r="M45" s="56" t="n">
        <v>4.64</v>
      </c>
      <c r="N45" s="56" t="s">
        <v>3668</v>
      </c>
      <c r="O45" s="56" t="s">
        <v>8832</v>
      </c>
      <c r="P45" s="56" t="s">
        <v>16916</v>
      </c>
      <c r="Q45" s="56" t="s">
        <v>10066</v>
      </c>
      <c r="R45" s="55" t="n">
        <f aca="true">IFERROR(O45-TODAY(),"")</f>
        <v>-515</v>
      </c>
      <c r="S45" s="55" t="str">
        <f aca="true">IFERROR(IF(O45&lt;TODAY(),"Expired",IF(O45-TODAY()&lt;90,"Expiring Soon","Active")),"")</f>
        <v>Expiring Soon</v>
      </c>
      <c r="T45" s="55" t="str">
        <f aca="false">IF(M45&gt;5,"High Risk",IF(M45&gt;2,"Medium","Low Risk"))</f>
        <v>Medium</v>
      </c>
    </row>
    <row r="46" customFormat="false" ht="15" hidden="false" customHeight="true" outlineLevel="0" collapsed="false">
      <c r="A46" s="52" t="s">
        <v>6259</v>
      </c>
      <c r="B46" s="52" t="s">
        <v>16966</v>
      </c>
      <c r="C46" s="52" t="s">
        <v>16906</v>
      </c>
      <c r="D46" s="52" t="s">
        <v>16910</v>
      </c>
      <c r="E46" s="52" t="s">
        <v>10095</v>
      </c>
      <c r="F46" s="52" t="s">
        <v>15560</v>
      </c>
      <c r="G46" s="52" t="s">
        <v>4067</v>
      </c>
      <c r="H46" s="52" t="n">
        <v>24</v>
      </c>
      <c r="I46" s="52" t="n">
        <v>100</v>
      </c>
      <c r="J46" s="52" t="n">
        <v>3.5</v>
      </c>
      <c r="K46" s="52" t="n">
        <v>88.8</v>
      </c>
      <c r="L46" s="52" t="n">
        <v>91.7</v>
      </c>
      <c r="M46" s="52" t="n">
        <v>2.43</v>
      </c>
      <c r="N46" s="52" t="s">
        <v>353</v>
      </c>
      <c r="O46" s="52" t="s">
        <v>2777</v>
      </c>
      <c r="P46" s="52"/>
      <c r="Q46" s="52" t="s">
        <v>10061</v>
      </c>
      <c r="R46" s="55" t="n">
        <f aca="true">IFERROR(O46-TODAY(),"")</f>
        <v>-486</v>
      </c>
      <c r="S46" s="55" t="str">
        <f aca="true">IFERROR(IF(O46&lt;TODAY(),"Expired",IF(O46-TODAY()&lt;90,"Expiring Soon","Active")),"")</f>
        <v>Expiring Soon</v>
      </c>
      <c r="T46" s="55" t="str">
        <f aca="false">IF(M46&gt;5,"High Risk",IF(M46&gt;2,"Medium","Low Risk"))</f>
        <v>Medium</v>
      </c>
    </row>
    <row r="47" customFormat="false" ht="15" hidden="false" customHeight="true" outlineLevel="0" collapsed="false">
      <c r="A47" s="56" t="s">
        <v>14360</v>
      </c>
      <c r="B47" s="56" t="s">
        <v>16967</v>
      </c>
      <c r="C47" s="56" t="s">
        <v>16909</v>
      </c>
      <c r="D47" s="56" t="s">
        <v>16915</v>
      </c>
      <c r="E47" s="56" t="s">
        <v>10073</v>
      </c>
      <c r="F47" s="56" t="s">
        <v>15554</v>
      </c>
      <c r="G47" s="56" t="s">
        <v>4061</v>
      </c>
      <c r="H47" s="56" t="n">
        <v>17</v>
      </c>
      <c r="I47" s="56" t="n">
        <v>2000</v>
      </c>
      <c r="J47" s="56" t="n">
        <v>3.1</v>
      </c>
      <c r="K47" s="56" t="n">
        <v>78</v>
      </c>
      <c r="L47" s="56" t="n">
        <v>81.2</v>
      </c>
      <c r="M47" s="56" t="n">
        <v>0.3</v>
      </c>
      <c r="N47" s="56" t="s">
        <v>2546</v>
      </c>
      <c r="O47" s="56" t="s">
        <v>1026</v>
      </c>
      <c r="P47" s="56" t="s">
        <v>16913</v>
      </c>
      <c r="Q47" s="56" t="s">
        <v>10061</v>
      </c>
      <c r="R47" s="55" t="n">
        <f aca="true">IFERROR(O47-TODAY(),"")</f>
        <v>-716</v>
      </c>
      <c r="S47" s="55" t="str">
        <f aca="true">IFERROR(IF(O47&lt;TODAY(),"Expired",IF(O47-TODAY()&lt;90,"Expiring Soon","Active")),"")</f>
        <v>Expiring Soon</v>
      </c>
      <c r="T47" s="55" t="str">
        <f aca="false">IF(M47&gt;5,"High Risk",IF(M47&gt;2,"Medium","Low Risk"))</f>
        <v>Low Risk</v>
      </c>
    </row>
    <row r="48" customFormat="false" ht="15" hidden="false" customHeight="true" outlineLevel="0" collapsed="false">
      <c r="A48" s="52" t="s">
        <v>6151</v>
      </c>
      <c r="B48" s="52" t="s">
        <v>16968</v>
      </c>
      <c r="C48" s="52" t="s">
        <v>16921</v>
      </c>
      <c r="D48" s="52" t="s">
        <v>16904</v>
      </c>
      <c r="E48" s="52" t="s">
        <v>10073</v>
      </c>
      <c r="F48" s="52" t="s">
        <v>15544</v>
      </c>
      <c r="G48" s="52" t="s">
        <v>4073</v>
      </c>
      <c r="H48" s="52" t="n">
        <v>29</v>
      </c>
      <c r="I48" s="52" t="n">
        <v>100</v>
      </c>
      <c r="J48" s="52" t="n">
        <v>3.8</v>
      </c>
      <c r="K48" s="52" t="n">
        <v>98.6</v>
      </c>
      <c r="L48" s="52" t="n">
        <v>91.8</v>
      </c>
      <c r="M48" s="52" t="n">
        <v>3.24</v>
      </c>
      <c r="N48" s="52" t="s">
        <v>5475</v>
      </c>
      <c r="O48" s="52" t="s">
        <v>1916</v>
      </c>
      <c r="P48" s="52" t="s">
        <v>16913</v>
      </c>
      <c r="Q48" s="52" t="s">
        <v>10061</v>
      </c>
      <c r="R48" s="55" t="n">
        <f aca="true">IFERROR(O48-TODAY(),"")</f>
        <v>-908</v>
      </c>
      <c r="S48" s="55" t="str">
        <f aca="true">IFERROR(IF(O48&lt;TODAY(),"Expired",IF(O48-TODAY()&lt;90,"Expiring Soon","Active")),"")</f>
        <v>Expiring Soon</v>
      </c>
      <c r="T48" s="55" t="str">
        <f aca="false">IF(M48&gt;5,"High Risk",IF(M48&gt;2,"Medium","Low Risk"))</f>
        <v>Medium</v>
      </c>
    </row>
    <row r="49" customFormat="false" ht="15" hidden="false" customHeight="true" outlineLevel="0" collapsed="false">
      <c r="A49" s="56" t="s">
        <v>4619</v>
      </c>
      <c r="B49" s="56" t="s">
        <v>16969</v>
      </c>
      <c r="C49" s="56" t="s">
        <v>16906</v>
      </c>
      <c r="D49" s="56" t="s">
        <v>16904</v>
      </c>
      <c r="E49" s="56" t="s">
        <v>10132</v>
      </c>
      <c r="F49" s="56" t="s">
        <v>15542</v>
      </c>
      <c r="G49" s="56" t="s">
        <v>4073</v>
      </c>
      <c r="H49" s="56" t="n">
        <v>24</v>
      </c>
      <c r="I49" s="56" t="n">
        <v>250</v>
      </c>
      <c r="J49" s="56" t="n">
        <v>3.9</v>
      </c>
      <c r="K49" s="56" t="n">
        <v>76</v>
      </c>
      <c r="L49" s="56" t="n">
        <v>87.4</v>
      </c>
      <c r="M49" s="56" t="n">
        <v>0.49</v>
      </c>
      <c r="N49" s="56" t="s">
        <v>2329</v>
      </c>
      <c r="O49" s="56" t="s">
        <v>4301</v>
      </c>
      <c r="P49" s="56" t="s">
        <v>16916</v>
      </c>
      <c r="Q49" s="56" t="s">
        <v>10061</v>
      </c>
      <c r="R49" s="55" t="n">
        <f aca="true">IFERROR(O49-TODAY(),"")</f>
        <v>-469</v>
      </c>
      <c r="S49" s="55" t="str">
        <f aca="true">IFERROR(IF(O49&lt;TODAY(),"Expired",IF(O49-TODAY()&lt;90,"Expiring Soon","Active")),"")</f>
        <v>Expiring Soon</v>
      </c>
      <c r="T49" s="55" t="str">
        <f aca="false">IF(M49&gt;5,"High Risk",IF(M49&gt;2,"Medium","Low Risk"))</f>
        <v>Low Risk</v>
      </c>
    </row>
    <row r="50" customFormat="false" ht="15" hidden="false" customHeight="true" outlineLevel="0" collapsed="false">
      <c r="A50" s="52" t="s">
        <v>7030</v>
      </c>
      <c r="B50" s="52" t="s">
        <v>16970</v>
      </c>
      <c r="C50" s="52" t="s">
        <v>16906</v>
      </c>
      <c r="D50" s="52" t="s">
        <v>16904</v>
      </c>
      <c r="E50" s="52" t="s">
        <v>10190</v>
      </c>
      <c r="F50" s="52" t="s">
        <v>15554</v>
      </c>
      <c r="G50" s="52" t="s">
        <v>4067</v>
      </c>
      <c r="H50" s="52" t="n">
        <v>29</v>
      </c>
      <c r="I50" s="52" t="n">
        <v>250</v>
      </c>
      <c r="J50" s="52" t="n">
        <v>4.8</v>
      </c>
      <c r="K50" s="52" t="n">
        <v>76.1</v>
      </c>
      <c r="L50" s="52" t="n">
        <v>66.6</v>
      </c>
      <c r="M50" s="52" t="n">
        <v>0.58</v>
      </c>
      <c r="N50" s="52" t="s">
        <v>2110</v>
      </c>
      <c r="O50" s="52" t="s">
        <v>5383</v>
      </c>
      <c r="P50" s="52"/>
      <c r="Q50" s="52" t="s">
        <v>10061</v>
      </c>
      <c r="R50" s="55" t="n">
        <f aca="true">IFERROR(O50-TODAY(),"")</f>
        <v>-644</v>
      </c>
      <c r="S50" s="55" t="str">
        <f aca="true">IFERROR(IF(O50&lt;TODAY(),"Expired",IF(O50-TODAY()&lt;90,"Expiring Soon","Active")),"")</f>
        <v>Expiring Soon</v>
      </c>
      <c r="T50" s="55" t="str">
        <f aca="false">IF(M50&gt;5,"High Risk",IF(M50&gt;2,"Medium","Low Risk"))</f>
        <v>Low Risk</v>
      </c>
    </row>
    <row r="51" customFormat="false" ht="15" hidden="false" customHeight="true" outlineLevel="0" collapsed="false">
      <c r="A51" s="56" t="s">
        <v>4499</v>
      </c>
      <c r="B51" s="56" t="s">
        <v>16971</v>
      </c>
      <c r="C51" s="56" t="s">
        <v>16909</v>
      </c>
      <c r="D51" s="56" t="s">
        <v>16904</v>
      </c>
      <c r="E51" s="56" t="s">
        <v>10058</v>
      </c>
      <c r="F51" s="56" t="s">
        <v>15550</v>
      </c>
      <c r="G51" s="56" t="s">
        <v>4061</v>
      </c>
      <c r="H51" s="56" t="n">
        <v>20</v>
      </c>
      <c r="I51" s="56" t="n">
        <v>250</v>
      </c>
      <c r="J51" s="56" t="n">
        <v>2.8</v>
      </c>
      <c r="K51" s="56" t="n">
        <v>83.5</v>
      </c>
      <c r="L51" s="56" t="n">
        <v>64.9</v>
      </c>
      <c r="M51" s="56" t="n">
        <v>3.85</v>
      </c>
      <c r="N51" s="56" t="s">
        <v>3494</v>
      </c>
      <c r="O51" s="56" t="s">
        <v>1535</v>
      </c>
      <c r="P51" s="56" t="s">
        <v>16916</v>
      </c>
      <c r="Q51" s="56" t="s">
        <v>10066</v>
      </c>
      <c r="R51" s="55" t="n">
        <f aca="true">IFERROR(O51-TODAY(),"")</f>
        <v>-437</v>
      </c>
      <c r="S51" s="55" t="str">
        <f aca="true">IFERROR(IF(O51&lt;TODAY(),"Expired",IF(O51-TODAY()&lt;90,"Expiring Soon","Active")),"")</f>
        <v>Expiring Soon</v>
      </c>
      <c r="T51" s="55" t="str">
        <f aca="false">IF(M51&gt;5,"High Risk",IF(M51&gt;2,"Medium","Low Risk"))</f>
        <v>Medium</v>
      </c>
    </row>
    <row r="52" customFormat="false" ht="15" hidden="false" customHeight="true" outlineLevel="0" collapsed="false">
      <c r="A52" s="52" t="s">
        <v>16972</v>
      </c>
      <c r="B52" s="52" t="s">
        <v>16973</v>
      </c>
      <c r="C52" s="52" t="s">
        <v>16906</v>
      </c>
      <c r="D52" s="52" t="s">
        <v>16904</v>
      </c>
      <c r="E52" s="52" t="s">
        <v>10069</v>
      </c>
      <c r="F52" s="52" t="s">
        <v>15560</v>
      </c>
      <c r="G52" s="52" t="s">
        <v>4067</v>
      </c>
      <c r="H52" s="52" t="n">
        <v>14</v>
      </c>
      <c r="I52" s="52" t="n">
        <v>1000</v>
      </c>
      <c r="J52" s="52" t="n">
        <v>4.5</v>
      </c>
      <c r="K52" s="52" t="n">
        <v>86.4</v>
      </c>
      <c r="L52" s="52" t="n">
        <v>70</v>
      </c>
      <c r="M52" s="52" t="n">
        <v>0.19</v>
      </c>
      <c r="N52" s="52" t="s">
        <v>5909</v>
      </c>
      <c r="O52" s="52" t="s">
        <v>2564</v>
      </c>
      <c r="P52" s="52" t="s">
        <v>16907</v>
      </c>
      <c r="Q52" s="52" t="s">
        <v>10061</v>
      </c>
      <c r="R52" s="55" t="n">
        <f aca="true">IFERROR(O52-TODAY(),"")</f>
        <v>-896</v>
      </c>
      <c r="S52" s="55" t="str">
        <f aca="true">IFERROR(IF(O52&lt;TODAY(),"Expired",IF(O52-TODAY()&lt;90,"Expiring Soon","Active")),"")</f>
        <v>Expiring Soon</v>
      </c>
      <c r="T52" s="55" t="str">
        <f aca="false">IF(M52&gt;5,"High Risk",IF(M52&gt;2,"Medium","Low Risk"))</f>
        <v>Low Risk</v>
      </c>
    </row>
    <row r="53" customFormat="false" ht="15" hidden="false" customHeight="true" outlineLevel="0" collapsed="false">
      <c r="A53" s="56" t="s">
        <v>4414</v>
      </c>
      <c r="B53" s="56" t="s">
        <v>16974</v>
      </c>
      <c r="C53" s="56" t="s">
        <v>16909</v>
      </c>
      <c r="D53" s="56" t="s">
        <v>16910</v>
      </c>
      <c r="E53" s="56" t="s">
        <v>10112</v>
      </c>
      <c r="F53" s="56" t="s">
        <v>15544</v>
      </c>
      <c r="G53" s="56" t="s">
        <v>4055</v>
      </c>
      <c r="H53" s="56" t="n">
        <v>33</v>
      </c>
      <c r="I53" s="56" t="n">
        <v>500</v>
      </c>
      <c r="J53" s="56" t="n">
        <v>2.6</v>
      </c>
      <c r="K53" s="56" t="n">
        <v>95.6</v>
      </c>
      <c r="L53" s="56" t="n">
        <v>91.7</v>
      </c>
      <c r="M53" s="56" t="n">
        <v>2.22</v>
      </c>
      <c r="N53" s="56" t="s">
        <v>1511</v>
      </c>
      <c r="O53" s="56" t="s">
        <v>3713</v>
      </c>
      <c r="P53" s="56" t="s">
        <v>16907</v>
      </c>
      <c r="Q53" s="56" t="s">
        <v>10061</v>
      </c>
      <c r="R53" s="55" t="n">
        <f aca="true">IFERROR(O53-TODAY(),"")</f>
        <v>-548</v>
      </c>
      <c r="S53" s="55" t="str">
        <f aca="true">IFERROR(IF(O53&lt;TODAY(),"Expired",IF(O53-TODAY()&lt;90,"Expiring Soon","Active")),"")</f>
        <v>Expiring Soon</v>
      </c>
      <c r="T53" s="55" t="str">
        <f aca="false">IF(M53&gt;5,"High Risk",IF(M53&gt;2,"Medium","Low Risk"))</f>
        <v>Medium</v>
      </c>
    </row>
    <row r="54" customFormat="false" ht="15" hidden="false" customHeight="true" outlineLevel="0" collapsed="false">
      <c r="A54" s="52" t="s">
        <v>6072</v>
      </c>
      <c r="B54" s="52" t="s">
        <v>16975</v>
      </c>
      <c r="C54" s="52" t="s">
        <v>15539</v>
      </c>
      <c r="D54" s="52" t="s">
        <v>16910</v>
      </c>
      <c r="E54" s="52" t="s">
        <v>10112</v>
      </c>
      <c r="F54" s="52" t="s">
        <v>10063</v>
      </c>
      <c r="G54" s="52" t="s">
        <v>4061</v>
      </c>
      <c r="H54" s="52" t="n">
        <v>17</v>
      </c>
      <c r="I54" s="52" t="n">
        <v>1000</v>
      </c>
      <c r="J54" s="52" t="n">
        <v>3.9</v>
      </c>
      <c r="K54" s="52" t="n">
        <v>83.7</v>
      </c>
      <c r="L54" s="52" t="n">
        <v>72.9</v>
      </c>
      <c r="M54" s="52" t="n">
        <v>1.91</v>
      </c>
      <c r="N54" s="52" t="s">
        <v>1266</v>
      </c>
      <c r="O54" s="52" t="s">
        <v>1404</v>
      </c>
      <c r="P54" s="52" t="s">
        <v>16913</v>
      </c>
      <c r="Q54" s="52" t="s">
        <v>10061</v>
      </c>
      <c r="R54" s="55" t="n">
        <f aca="true">IFERROR(O54-TODAY(),"")</f>
        <v>-923</v>
      </c>
      <c r="S54" s="55" t="str">
        <f aca="true">IFERROR(IF(O54&lt;TODAY(),"Expired",IF(O54-TODAY()&lt;90,"Expiring Soon","Active")),"")</f>
        <v>Expiring Soon</v>
      </c>
      <c r="T54" s="55" t="str">
        <f aca="false">IF(M54&gt;5,"High Risk",IF(M54&gt;2,"Medium","Low Risk"))</f>
        <v>Low Risk</v>
      </c>
    </row>
    <row r="55" customFormat="false" ht="15" hidden="false" customHeight="true" outlineLevel="0" collapsed="false">
      <c r="A55" s="56" t="s">
        <v>4987</v>
      </c>
      <c r="B55" s="56" t="s">
        <v>16976</v>
      </c>
      <c r="C55" s="56" t="s">
        <v>16906</v>
      </c>
      <c r="D55" s="56" t="s">
        <v>16904</v>
      </c>
      <c r="E55" s="56" t="s">
        <v>10190</v>
      </c>
      <c r="F55" s="56" t="s">
        <v>15554</v>
      </c>
      <c r="G55" s="56" t="s">
        <v>4067</v>
      </c>
      <c r="H55" s="56" t="n">
        <v>29</v>
      </c>
      <c r="I55" s="56" t="n">
        <v>100</v>
      </c>
      <c r="J55" s="56" t="n">
        <v>4.9</v>
      </c>
      <c r="K55" s="56" t="n">
        <v>95.9</v>
      </c>
      <c r="L55" s="56" t="n">
        <v>63.4</v>
      </c>
      <c r="M55" s="56" t="n">
        <v>4.23</v>
      </c>
      <c r="N55" s="56" t="s">
        <v>449</v>
      </c>
      <c r="O55" s="56" t="s">
        <v>6374</v>
      </c>
      <c r="P55" s="56"/>
      <c r="Q55" s="56" t="s">
        <v>10061</v>
      </c>
      <c r="R55" s="55" t="n">
        <f aca="true">IFERROR(O55-TODAY(),"")</f>
        <v>-841</v>
      </c>
      <c r="S55" s="55" t="str">
        <f aca="true">IFERROR(IF(O55&lt;TODAY(),"Expired",IF(O55-TODAY()&lt;90,"Expiring Soon","Active")),"")</f>
        <v>Expiring Soon</v>
      </c>
      <c r="T55" s="55" t="str">
        <f aca="false">IF(M55&gt;5,"High Risk",IF(M55&gt;2,"Medium","Low Risk"))</f>
        <v>Medium</v>
      </c>
    </row>
    <row r="56" customFormat="false" ht="15" hidden="false" customHeight="true" outlineLevel="0" collapsed="false">
      <c r="A56" s="52" t="s">
        <v>6011</v>
      </c>
      <c r="B56" s="52" t="s">
        <v>16977</v>
      </c>
      <c r="C56" s="52" t="s">
        <v>15539</v>
      </c>
      <c r="D56" s="52" t="s">
        <v>16910</v>
      </c>
      <c r="E56" s="52" t="s">
        <v>10104</v>
      </c>
      <c r="F56" s="52" t="s">
        <v>10063</v>
      </c>
      <c r="G56" s="52" t="s">
        <v>4067</v>
      </c>
      <c r="H56" s="52" t="n">
        <v>10</v>
      </c>
      <c r="I56" s="52" t="n">
        <v>2000</v>
      </c>
      <c r="J56" s="52" t="n">
        <v>4.5</v>
      </c>
      <c r="K56" s="52" t="n">
        <v>93.6</v>
      </c>
      <c r="L56" s="52" t="n">
        <v>85.5</v>
      </c>
      <c r="M56" s="52" t="n">
        <v>1.31</v>
      </c>
      <c r="N56" s="52" t="s">
        <v>3149</v>
      </c>
      <c r="O56" s="52" t="s">
        <v>6684</v>
      </c>
      <c r="P56" s="52" t="s">
        <v>16916</v>
      </c>
      <c r="Q56" s="52" t="s">
        <v>10061</v>
      </c>
      <c r="R56" s="55" t="n">
        <f aca="true">IFERROR(O56-TODAY(),"")</f>
        <v>-660</v>
      </c>
      <c r="S56" s="55" t="str">
        <f aca="true">IFERROR(IF(O56&lt;TODAY(),"Expired",IF(O56-TODAY()&lt;90,"Expiring Soon","Active")),"")</f>
        <v>Expiring Soon</v>
      </c>
      <c r="T56" s="55" t="str">
        <f aca="false">IF(M56&gt;5,"High Risk",IF(M56&gt;2,"Medium","Low Risk"))</f>
        <v>Low Risk</v>
      </c>
    </row>
    <row r="57" customFormat="false" ht="15" hidden="false" customHeight="true" outlineLevel="0" collapsed="false">
      <c r="A57" s="56" t="s">
        <v>4187</v>
      </c>
      <c r="B57" s="56" t="s">
        <v>16978</v>
      </c>
      <c r="C57" s="56" t="s">
        <v>16906</v>
      </c>
      <c r="D57" s="56" t="s">
        <v>16937</v>
      </c>
      <c r="E57" s="56" t="s">
        <v>10117</v>
      </c>
      <c r="F57" s="56" t="s">
        <v>10063</v>
      </c>
      <c r="G57" s="56" t="s">
        <v>4067</v>
      </c>
      <c r="H57" s="56" t="n">
        <v>27</v>
      </c>
      <c r="I57" s="56" t="n">
        <v>250</v>
      </c>
      <c r="J57" s="56" t="n">
        <v>3.2</v>
      </c>
      <c r="K57" s="56" t="n">
        <v>95.5</v>
      </c>
      <c r="L57" s="56" t="n">
        <v>99.3</v>
      </c>
      <c r="M57" s="56" t="n">
        <v>4.88</v>
      </c>
      <c r="N57" s="56" t="s">
        <v>1166</v>
      </c>
      <c r="O57" s="56" t="s">
        <v>4196</v>
      </c>
      <c r="P57" s="56" t="s">
        <v>16913</v>
      </c>
      <c r="Q57" s="56" t="s">
        <v>10061</v>
      </c>
      <c r="R57" s="55" t="n">
        <f aca="true">IFERROR(O57-TODAY(),"")</f>
        <v>-884</v>
      </c>
      <c r="S57" s="55" t="str">
        <f aca="true">IFERROR(IF(O57&lt;TODAY(),"Expired",IF(O57-TODAY()&lt;90,"Expiring Soon","Active")),"")</f>
        <v>Expiring Soon</v>
      </c>
      <c r="T57" s="55" t="str">
        <f aca="false">IF(M57&gt;5,"High Risk",IF(M57&gt;2,"Medium","Low Risk"))</f>
        <v>Medium</v>
      </c>
    </row>
    <row r="58" customFormat="false" ht="15" hidden="false" customHeight="true" outlineLevel="0" collapsed="false">
      <c r="A58" s="52" t="s">
        <v>4495</v>
      </c>
      <c r="B58" s="52" t="s">
        <v>16979</v>
      </c>
      <c r="C58" s="52" t="s">
        <v>15539</v>
      </c>
      <c r="D58" s="52" t="s">
        <v>16904</v>
      </c>
      <c r="E58" s="52" t="s">
        <v>10058</v>
      </c>
      <c r="F58" s="52" t="s">
        <v>15554</v>
      </c>
      <c r="G58" s="52" t="s">
        <v>4067</v>
      </c>
      <c r="H58" s="52" t="n">
        <v>14</v>
      </c>
      <c r="I58" s="52" t="n">
        <v>100</v>
      </c>
      <c r="J58" s="52" t="n">
        <v>4.7</v>
      </c>
      <c r="K58" s="52" t="n">
        <v>97.9</v>
      </c>
      <c r="L58" s="52" t="n">
        <v>84.1</v>
      </c>
      <c r="M58" s="52" t="n">
        <v>4.27</v>
      </c>
      <c r="N58" s="52" t="s">
        <v>5006</v>
      </c>
      <c r="O58" s="52" t="s">
        <v>1421</v>
      </c>
      <c r="P58" s="52" t="s">
        <v>16916</v>
      </c>
      <c r="Q58" s="52" t="s">
        <v>10061</v>
      </c>
      <c r="R58" s="55" t="n">
        <f aca="true">IFERROR(O58-TODAY(),"")</f>
        <v>-844</v>
      </c>
      <c r="S58" s="55" t="str">
        <f aca="true">IFERROR(IF(O58&lt;TODAY(),"Expired",IF(O58-TODAY()&lt;90,"Expiring Soon","Active")),"")</f>
        <v>Expiring Soon</v>
      </c>
      <c r="T58" s="55" t="str">
        <f aca="false">IF(M58&gt;5,"High Risk",IF(M58&gt;2,"Medium","Low Risk"))</f>
        <v>Medium</v>
      </c>
    </row>
    <row r="59" customFormat="false" ht="15" hidden="false" customHeight="true" outlineLevel="0" collapsed="false">
      <c r="A59" s="56" t="s">
        <v>6123</v>
      </c>
      <c r="B59" s="56" t="s">
        <v>16980</v>
      </c>
      <c r="C59" s="56" t="s">
        <v>16906</v>
      </c>
      <c r="D59" s="56" t="s">
        <v>16904</v>
      </c>
      <c r="E59" s="56" t="s">
        <v>10117</v>
      </c>
      <c r="F59" s="56" t="s">
        <v>15544</v>
      </c>
      <c r="G59" s="56" t="s">
        <v>4055</v>
      </c>
      <c r="H59" s="56" t="n">
        <v>40</v>
      </c>
      <c r="I59" s="56" t="n">
        <v>100</v>
      </c>
      <c r="J59" s="56" t="n">
        <v>3.1</v>
      </c>
      <c r="K59" s="56" t="n">
        <v>78.3</v>
      </c>
      <c r="L59" s="56" t="n">
        <v>93.7</v>
      </c>
      <c r="M59" s="56" t="n">
        <v>2.8</v>
      </c>
      <c r="N59" s="56" t="s">
        <v>2876</v>
      </c>
      <c r="O59" s="56" t="s">
        <v>2719</v>
      </c>
      <c r="P59" s="56"/>
      <c r="Q59" s="56" t="s">
        <v>10061</v>
      </c>
      <c r="R59" s="55" t="n">
        <f aca="true">IFERROR(O59-TODAY(),"")</f>
        <v>-656</v>
      </c>
      <c r="S59" s="55" t="str">
        <f aca="true">IFERROR(IF(O59&lt;TODAY(),"Expired",IF(O59-TODAY()&lt;90,"Expiring Soon","Active")),"")</f>
        <v>Expiring Soon</v>
      </c>
      <c r="T59" s="55" t="str">
        <f aca="false">IF(M59&gt;5,"High Risk",IF(M59&gt;2,"Medium","Low Risk"))</f>
        <v>Medium</v>
      </c>
    </row>
    <row r="60" customFormat="false" ht="15" hidden="false" customHeight="true" outlineLevel="0" collapsed="false">
      <c r="A60" s="52" t="s">
        <v>14849</v>
      </c>
      <c r="B60" s="52" t="s">
        <v>16981</v>
      </c>
      <c r="C60" s="52" t="s">
        <v>15539</v>
      </c>
      <c r="D60" s="52" t="s">
        <v>16904</v>
      </c>
      <c r="E60" s="52" t="s">
        <v>10073</v>
      </c>
      <c r="F60" s="52" t="s">
        <v>15542</v>
      </c>
      <c r="G60" s="52" t="s">
        <v>4061</v>
      </c>
      <c r="H60" s="52" t="n">
        <v>45</v>
      </c>
      <c r="I60" s="52" t="n">
        <v>500</v>
      </c>
      <c r="J60" s="52" t="n">
        <v>3.2</v>
      </c>
      <c r="K60" s="52" t="n">
        <v>71.6</v>
      </c>
      <c r="L60" s="52" t="n">
        <v>62.7</v>
      </c>
      <c r="M60" s="52" t="n">
        <v>4.75</v>
      </c>
      <c r="N60" s="52" t="s">
        <v>5875</v>
      </c>
      <c r="O60" s="52" t="s">
        <v>386</v>
      </c>
      <c r="P60" s="52" t="s">
        <v>16913</v>
      </c>
      <c r="Q60" s="52" t="s">
        <v>10061</v>
      </c>
      <c r="R60" s="55" t="n">
        <f aca="true">IFERROR(O60-TODAY(),"")</f>
        <v>-851</v>
      </c>
      <c r="S60" s="55" t="str">
        <f aca="true">IFERROR(IF(O60&lt;TODAY(),"Expired",IF(O60-TODAY()&lt;90,"Expiring Soon","Active")),"")</f>
        <v>Expiring Soon</v>
      </c>
      <c r="T60" s="55" t="str">
        <f aca="false">IF(M60&gt;5,"High Risk",IF(M60&gt;2,"Medium","Low Risk"))</f>
        <v>Medium</v>
      </c>
    </row>
    <row r="61" customFormat="false" ht="15" hidden="false" customHeight="true" outlineLevel="0" collapsed="false">
      <c r="A61" s="56" t="s">
        <v>5915</v>
      </c>
      <c r="B61" s="56" t="s">
        <v>16982</v>
      </c>
      <c r="C61" s="56" t="s">
        <v>16906</v>
      </c>
      <c r="D61" s="56" t="s">
        <v>16915</v>
      </c>
      <c r="E61" s="56" t="s">
        <v>10104</v>
      </c>
      <c r="F61" s="56" t="s">
        <v>15560</v>
      </c>
      <c r="G61" s="56" t="s">
        <v>4067</v>
      </c>
      <c r="H61" s="56" t="n">
        <v>13</v>
      </c>
      <c r="I61" s="56" t="n">
        <v>2000</v>
      </c>
      <c r="J61" s="56" t="n">
        <v>4.8</v>
      </c>
      <c r="K61" s="56" t="n">
        <v>96.9</v>
      </c>
      <c r="L61" s="56" t="n">
        <v>69.9</v>
      </c>
      <c r="M61" s="56" t="n">
        <v>1.74</v>
      </c>
      <c r="N61" s="56" t="s">
        <v>4778</v>
      </c>
      <c r="O61" s="56" t="s">
        <v>3191</v>
      </c>
      <c r="P61" s="56" t="s">
        <v>16916</v>
      </c>
      <c r="Q61" s="56" t="s">
        <v>10066</v>
      </c>
      <c r="R61" s="55" t="n">
        <f aca="true">IFERROR(O61-TODAY(),"")</f>
        <v>-854</v>
      </c>
      <c r="S61" s="55" t="str">
        <f aca="true">IFERROR(IF(O61&lt;TODAY(),"Expired",IF(O61-TODAY()&lt;90,"Expiring Soon","Active")),"")</f>
        <v>Expiring Soon</v>
      </c>
      <c r="T61" s="55" t="str">
        <f aca="false">IF(M61&gt;5,"High Risk",IF(M61&gt;2,"Medium","Low Risk"))</f>
        <v>Low Risk</v>
      </c>
    </row>
    <row r="62" customFormat="false" ht="15" hidden="false" customHeight="true" outlineLevel="0" collapsed="false">
      <c r="A62" s="52" t="s">
        <v>5011</v>
      </c>
      <c r="B62" s="52" t="s">
        <v>16983</v>
      </c>
      <c r="C62" s="52" t="s">
        <v>16909</v>
      </c>
      <c r="D62" s="52" t="s">
        <v>16904</v>
      </c>
      <c r="E62" s="52" t="s">
        <v>10112</v>
      </c>
      <c r="F62" s="52" t="s">
        <v>10063</v>
      </c>
      <c r="G62" s="52" t="s">
        <v>4073</v>
      </c>
      <c r="H62" s="52" t="n">
        <v>18</v>
      </c>
      <c r="I62" s="52" t="n">
        <v>1000</v>
      </c>
      <c r="J62" s="52" t="n">
        <v>2.5</v>
      </c>
      <c r="K62" s="52" t="n">
        <v>85.7</v>
      </c>
      <c r="L62" s="52" t="n">
        <v>70.9</v>
      </c>
      <c r="M62" s="52" t="n">
        <v>3.99</v>
      </c>
      <c r="N62" s="52" t="s">
        <v>5440</v>
      </c>
      <c r="O62" s="52" t="s">
        <v>3097</v>
      </c>
      <c r="P62" s="52"/>
      <c r="Q62" s="52" t="s">
        <v>10061</v>
      </c>
      <c r="R62" s="55" t="n">
        <f aca="true">IFERROR(O62-TODAY(),"")</f>
        <v>-456</v>
      </c>
      <c r="S62" s="55" t="str">
        <f aca="true">IFERROR(IF(O62&lt;TODAY(),"Expired",IF(O62-TODAY()&lt;90,"Expiring Soon","Active")),"")</f>
        <v>Expiring Soon</v>
      </c>
      <c r="T62" s="55" t="str">
        <f aca="false">IF(M62&gt;5,"High Risk",IF(M62&gt;2,"Medium","Low Risk"))</f>
        <v>Medium</v>
      </c>
    </row>
    <row r="63" customFormat="false" ht="15" hidden="false" customHeight="true" outlineLevel="0" collapsed="false">
      <c r="A63" s="56" t="s">
        <v>16984</v>
      </c>
      <c r="B63" s="56" t="s">
        <v>16985</v>
      </c>
      <c r="C63" s="56" t="s">
        <v>15539</v>
      </c>
      <c r="D63" s="56" t="s">
        <v>16904</v>
      </c>
      <c r="E63" s="56" t="s">
        <v>10078</v>
      </c>
      <c r="F63" s="56" t="s">
        <v>10063</v>
      </c>
      <c r="G63" s="56" t="s">
        <v>4084</v>
      </c>
      <c r="H63" s="56" t="n">
        <v>15</v>
      </c>
      <c r="I63" s="56" t="n">
        <v>2000</v>
      </c>
      <c r="J63" s="56" t="n">
        <v>3.2</v>
      </c>
      <c r="K63" s="56" t="n">
        <v>74.1</v>
      </c>
      <c r="L63" s="56" t="n">
        <v>98.9</v>
      </c>
      <c r="M63" s="56" t="n">
        <v>2.12</v>
      </c>
      <c r="N63" s="56" t="s">
        <v>5766</v>
      </c>
      <c r="O63" s="56" t="s">
        <v>5653</v>
      </c>
      <c r="P63" s="56" t="s">
        <v>16907</v>
      </c>
      <c r="Q63" s="56" t="s">
        <v>10061</v>
      </c>
      <c r="R63" s="55" t="n">
        <f aca="true">IFERROR(O63-TODAY(),"")</f>
        <v>-685</v>
      </c>
      <c r="S63" s="55" t="str">
        <f aca="true">IFERROR(IF(O63&lt;TODAY(),"Expired",IF(O63-TODAY()&lt;90,"Expiring Soon","Active")),"")</f>
        <v>Expiring Soon</v>
      </c>
      <c r="T63" s="55" t="str">
        <f aca="false">IF(M63&gt;5,"High Risk",IF(M63&gt;2,"Medium","Low Risk"))</f>
        <v>Medium</v>
      </c>
    </row>
    <row r="64" customFormat="false" ht="15" hidden="false" customHeight="true" outlineLevel="0" collapsed="false">
      <c r="A64" s="52" t="s">
        <v>4459</v>
      </c>
      <c r="B64" s="52" t="s">
        <v>16986</v>
      </c>
      <c r="C64" s="52" t="s">
        <v>16906</v>
      </c>
      <c r="D64" s="52" t="s">
        <v>16937</v>
      </c>
      <c r="E64" s="52" t="s">
        <v>10078</v>
      </c>
      <c r="F64" s="52" t="s">
        <v>15542</v>
      </c>
      <c r="G64" s="52" t="s">
        <v>4061</v>
      </c>
      <c r="H64" s="52" t="n">
        <v>10</v>
      </c>
      <c r="I64" s="52" t="n">
        <v>1000</v>
      </c>
      <c r="J64" s="52" t="n">
        <v>4</v>
      </c>
      <c r="K64" s="52" t="n">
        <v>92.4</v>
      </c>
      <c r="L64" s="52" t="n">
        <v>87.7</v>
      </c>
      <c r="M64" s="52" t="n">
        <v>2.93</v>
      </c>
      <c r="N64" s="52" t="s">
        <v>4701</v>
      </c>
      <c r="O64" s="52" t="s">
        <v>2832</v>
      </c>
      <c r="P64" s="52" t="s">
        <v>16907</v>
      </c>
      <c r="Q64" s="52" t="s">
        <v>10061</v>
      </c>
      <c r="R64" s="55" t="n">
        <f aca="true">IFERROR(O64-TODAY(),"")</f>
        <v>-706</v>
      </c>
      <c r="S64" s="55" t="str">
        <f aca="true">IFERROR(IF(O64&lt;TODAY(),"Expired",IF(O64-TODAY()&lt;90,"Expiring Soon","Active")),"")</f>
        <v>Expiring Soon</v>
      </c>
      <c r="T64" s="55" t="str">
        <f aca="false">IF(M64&gt;5,"High Risk",IF(M64&gt;2,"Medium","Low Risk"))</f>
        <v>Medium</v>
      </c>
    </row>
    <row r="65" customFormat="false" ht="15" hidden="false" customHeight="true" outlineLevel="0" collapsed="false">
      <c r="A65" s="56" t="s">
        <v>6434</v>
      </c>
      <c r="B65" s="56" t="s">
        <v>16987</v>
      </c>
      <c r="C65" s="56" t="s">
        <v>16909</v>
      </c>
      <c r="D65" s="56" t="s">
        <v>16937</v>
      </c>
      <c r="E65" s="56" t="s">
        <v>10058</v>
      </c>
      <c r="F65" s="56" t="s">
        <v>10063</v>
      </c>
      <c r="G65" s="56" t="s">
        <v>4061</v>
      </c>
      <c r="H65" s="56" t="n">
        <v>28</v>
      </c>
      <c r="I65" s="56" t="n">
        <v>250</v>
      </c>
      <c r="J65" s="56" t="n">
        <v>4.9</v>
      </c>
      <c r="K65" s="56" t="n">
        <v>78.3</v>
      </c>
      <c r="L65" s="56" t="n">
        <v>64.5</v>
      </c>
      <c r="M65" s="56" t="n">
        <v>0.11</v>
      </c>
      <c r="N65" s="56" t="s">
        <v>1130</v>
      </c>
      <c r="O65" s="56" t="s">
        <v>5345</v>
      </c>
      <c r="P65" s="56" t="s">
        <v>16916</v>
      </c>
      <c r="Q65" s="56" t="s">
        <v>10066</v>
      </c>
      <c r="R65" s="55" t="n">
        <f aca="true">IFERROR(O65-TODAY(),"")</f>
        <v>-847</v>
      </c>
      <c r="S65" s="55" t="str">
        <f aca="true">IFERROR(IF(O65&lt;TODAY(),"Expired",IF(O65-TODAY()&lt;90,"Expiring Soon","Active")),"")</f>
        <v>Expiring Soon</v>
      </c>
      <c r="T65" s="55" t="str">
        <f aca="false">IF(M65&gt;5,"High Risk",IF(M65&gt;2,"Medium","Low Risk"))</f>
        <v>Low Risk</v>
      </c>
    </row>
    <row r="66" customFormat="false" ht="15" hidden="false" customHeight="true" outlineLevel="0" collapsed="false">
      <c r="A66" s="52" t="s">
        <v>4634</v>
      </c>
      <c r="B66" s="52" t="s">
        <v>16988</v>
      </c>
      <c r="C66" s="52" t="s">
        <v>16906</v>
      </c>
      <c r="D66" s="52" t="s">
        <v>16904</v>
      </c>
      <c r="E66" s="52" t="s">
        <v>10095</v>
      </c>
      <c r="F66" s="52" t="s">
        <v>15550</v>
      </c>
      <c r="G66" s="52" t="s">
        <v>4055</v>
      </c>
      <c r="H66" s="52" t="n">
        <v>44</v>
      </c>
      <c r="I66" s="52" t="n">
        <v>100</v>
      </c>
      <c r="J66" s="52" t="n">
        <v>4.7</v>
      </c>
      <c r="K66" s="52" t="n">
        <v>79.8</v>
      </c>
      <c r="L66" s="52" t="n">
        <v>76.4</v>
      </c>
      <c r="M66" s="52" t="n">
        <v>3.33</v>
      </c>
      <c r="N66" s="52" t="s">
        <v>2439</v>
      </c>
      <c r="O66" s="52" t="s">
        <v>663</v>
      </c>
      <c r="P66" s="52" t="s">
        <v>16907</v>
      </c>
      <c r="Q66" s="52" t="s">
        <v>10061</v>
      </c>
      <c r="R66" s="55" t="n">
        <f aca="true">IFERROR(O66-TODAY(),"")</f>
        <v>-506</v>
      </c>
      <c r="S66" s="55" t="str">
        <f aca="true">IFERROR(IF(O66&lt;TODAY(),"Expired",IF(O66-TODAY()&lt;90,"Expiring Soon","Active")),"")</f>
        <v>Expiring Soon</v>
      </c>
      <c r="T66" s="55" t="str">
        <f aca="false">IF(M66&gt;5,"High Risk",IF(M66&gt;2,"Medium","Low Risk"))</f>
        <v>Medium</v>
      </c>
    </row>
    <row r="67" customFormat="false" ht="15" hidden="false" customHeight="true" outlineLevel="0" collapsed="false">
      <c r="A67" s="56" t="s">
        <v>4177</v>
      </c>
      <c r="B67" s="56" t="s">
        <v>16989</v>
      </c>
      <c r="C67" s="56" t="s">
        <v>15539</v>
      </c>
      <c r="D67" s="56" t="s">
        <v>16904</v>
      </c>
      <c r="E67" s="56" t="s">
        <v>10132</v>
      </c>
      <c r="F67" s="56" t="s">
        <v>10063</v>
      </c>
      <c r="G67" s="56" t="s">
        <v>4055</v>
      </c>
      <c r="H67" s="56" t="n">
        <v>34</v>
      </c>
      <c r="I67" s="56" t="n">
        <v>1000</v>
      </c>
      <c r="J67" s="56" t="n">
        <v>4.9</v>
      </c>
      <c r="K67" s="56" t="n">
        <v>83.1</v>
      </c>
      <c r="L67" s="56" t="n">
        <v>70.1</v>
      </c>
      <c r="M67" s="56" t="n">
        <v>2.22</v>
      </c>
      <c r="N67" s="56" t="s">
        <v>1315</v>
      </c>
      <c r="O67" s="56" t="s">
        <v>5074</v>
      </c>
      <c r="P67" s="56" t="s">
        <v>16916</v>
      </c>
      <c r="Q67" s="56" t="s">
        <v>10066</v>
      </c>
      <c r="R67" s="55" t="n">
        <f aca="true">IFERROR(O67-TODAY(),"")</f>
        <v>-898</v>
      </c>
      <c r="S67" s="55" t="str">
        <f aca="true">IFERROR(IF(O67&lt;TODAY(),"Expired",IF(O67-TODAY()&lt;90,"Expiring Soon","Active")),"")</f>
        <v>Expiring Soon</v>
      </c>
      <c r="T67" s="55" t="str">
        <f aca="false">IF(M67&gt;5,"High Risk",IF(M67&gt;2,"Medium","Low Risk"))</f>
        <v>Medium</v>
      </c>
    </row>
    <row r="68" customFormat="false" ht="15" hidden="false" customHeight="true" outlineLevel="0" collapsed="false">
      <c r="A68" s="52" t="s">
        <v>4746</v>
      </c>
      <c r="B68" s="52" t="s">
        <v>16990</v>
      </c>
      <c r="C68" s="52" t="s">
        <v>16906</v>
      </c>
      <c r="D68" s="52" t="s">
        <v>16904</v>
      </c>
      <c r="E68" s="52" t="s">
        <v>10087</v>
      </c>
      <c r="F68" s="52" t="s">
        <v>15560</v>
      </c>
      <c r="G68" s="52" t="s">
        <v>4067</v>
      </c>
      <c r="H68" s="52" t="n">
        <v>12</v>
      </c>
      <c r="I68" s="52" t="n">
        <v>500</v>
      </c>
      <c r="J68" s="52" t="n">
        <v>3.2</v>
      </c>
      <c r="K68" s="52" t="n">
        <v>82.8</v>
      </c>
      <c r="L68" s="52" t="n">
        <v>60.6</v>
      </c>
      <c r="M68" s="52" t="n">
        <v>3.95</v>
      </c>
      <c r="N68" s="52" t="s">
        <v>2217</v>
      </c>
      <c r="O68" s="52" t="s">
        <v>3316</v>
      </c>
      <c r="P68" s="52"/>
      <c r="Q68" s="52" t="s">
        <v>10066</v>
      </c>
      <c r="R68" s="55" t="n">
        <f aca="true">IFERROR(O68-TODAY(),"")</f>
        <v>-894</v>
      </c>
      <c r="S68" s="55" t="str">
        <f aca="true">IFERROR(IF(O68&lt;TODAY(),"Expired",IF(O68-TODAY()&lt;90,"Expiring Soon","Active")),"")</f>
        <v>Expiring Soon</v>
      </c>
      <c r="T68" s="55" t="str">
        <f aca="false">IF(M68&gt;5,"High Risk",IF(M68&gt;2,"Medium","Low Risk"))</f>
        <v>Medium</v>
      </c>
    </row>
    <row r="69" customFormat="false" ht="15" hidden="false" customHeight="true" outlineLevel="0" collapsed="false">
      <c r="A69" s="56" t="s">
        <v>14758</v>
      </c>
      <c r="B69" s="56" t="s">
        <v>16991</v>
      </c>
      <c r="C69" s="56" t="s">
        <v>16906</v>
      </c>
      <c r="D69" s="56" t="s">
        <v>16937</v>
      </c>
      <c r="E69" s="56" t="s">
        <v>10132</v>
      </c>
      <c r="F69" s="56" t="s">
        <v>15542</v>
      </c>
      <c r="G69" s="56" t="s">
        <v>4055</v>
      </c>
      <c r="H69" s="56" t="n">
        <v>20</v>
      </c>
      <c r="I69" s="56" t="n">
        <v>1000</v>
      </c>
      <c r="J69" s="56" t="n">
        <v>4.9</v>
      </c>
      <c r="K69" s="56" t="n">
        <v>78.1</v>
      </c>
      <c r="L69" s="56" t="n">
        <v>79.2</v>
      </c>
      <c r="M69" s="56" t="n">
        <v>2.25</v>
      </c>
      <c r="N69" s="56" t="s">
        <v>2405</v>
      </c>
      <c r="O69" s="56" t="s">
        <v>3541</v>
      </c>
      <c r="P69" s="56" t="s">
        <v>16907</v>
      </c>
      <c r="Q69" s="56" t="s">
        <v>10066</v>
      </c>
      <c r="R69" s="55" t="n">
        <f aca="true">IFERROR(O69-TODAY(),"")</f>
        <v>-943</v>
      </c>
      <c r="S69" s="55" t="str">
        <f aca="true">IFERROR(IF(O69&lt;TODAY(),"Expired",IF(O69-TODAY()&lt;90,"Expiring Soon","Active")),"")</f>
        <v>Expiring Soon</v>
      </c>
      <c r="T69" s="55" t="str">
        <f aca="false">IF(M69&gt;5,"High Risk",IF(M69&gt;2,"Medium","Low Risk"))</f>
        <v>Medium</v>
      </c>
    </row>
    <row r="70" customFormat="false" ht="15" hidden="false" customHeight="true" outlineLevel="0" collapsed="false">
      <c r="A70" s="52" t="s">
        <v>6532</v>
      </c>
      <c r="B70" s="52" t="s">
        <v>16992</v>
      </c>
      <c r="C70" s="52" t="s">
        <v>16909</v>
      </c>
      <c r="D70" s="52" t="s">
        <v>16910</v>
      </c>
      <c r="E70" s="52" t="s">
        <v>10104</v>
      </c>
      <c r="F70" s="52" t="s">
        <v>10063</v>
      </c>
      <c r="G70" s="52" t="s">
        <v>4055</v>
      </c>
      <c r="H70" s="52" t="n">
        <v>10</v>
      </c>
      <c r="I70" s="52" t="n">
        <v>500</v>
      </c>
      <c r="J70" s="52" t="n">
        <v>4.3</v>
      </c>
      <c r="K70" s="52" t="n">
        <v>85.7</v>
      </c>
      <c r="L70" s="52" t="n">
        <v>87.6</v>
      </c>
      <c r="M70" s="52" t="n">
        <v>1.43</v>
      </c>
      <c r="N70" s="52" t="s">
        <v>5836</v>
      </c>
      <c r="O70" s="52" t="s">
        <v>2235</v>
      </c>
      <c r="P70" s="52" t="s">
        <v>16913</v>
      </c>
      <c r="Q70" s="52" t="s">
        <v>10061</v>
      </c>
      <c r="R70" s="55" t="n">
        <f aca="true">IFERROR(O70-TODAY(),"")</f>
        <v>-643</v>
      </c>
      <c r="S70" s="55" t="str">
        <f aca="true">IFERROR(IF(O70&lt;TODAY(),"Expired",IF(O70-TODAY()&lt;90,"Expiring Soon","Active")),"")</f>
        <v>Expiring Soon</v>
      </c>
      <c r="T70" s="55" t="str">
        <f aca="false">IF(M70&gt;5,"High Risk",IF(M70&gt;2,"Medium","Low Risk"))</f>
        <v>Low Risk</v>
      </c>
    </row>
    <row r="71" customFormat="false" ht="15" hidden="false" customHeight="true" outlineLevel="0" collapsed="false">
      <c r="A71" s="56" t="s">
        <v>4645</v>
      </c>
      <c r="B71" s="56" t="s">
        <v>16993</v>
      </c>
      <c r="C71" s="56" t="s">
        <v>16921</v>
      </c>
      <c r="D71" s="56" t="s">
        <v>16904</v>
      </c>
      <c r="E71" s="56" t="s">
        <v>10073</v>
      </c>
      <c r="F71" s="56" t="s">
        <v>15554</v>
      </c>
      <c r="G71" s="56" t="s">
        <v>4055</v>
      </c>
      <c r="H71" s="56" t="n">
        <v>45</v>
      </c>
      <c r="I71" s="56" t="n">
        <v>2000</v>
      </c>
      <c r="J71" s="56" t="n">
        <v>4.6</v>
      </c>
      <c r="K71" s="56" t="n">
        <v>87.2</v>
      </c>
      <c r="L71" s="56" t="n">
        <v>97</v>
      </c>
      <c r="M71" s="56" t="n">
        <v>4.62</v>
      </c>
      <c r="N71" s="56" t="s">
        <v>1187</v>
      </c>
      <c r="O71" s="56" t="s">
        <v>7965</v>
      </c>
      <c r="P71" s="56" t="s">
        <v>16916</v>
      </c>
      <c r="Q71" s="56" t="s">
        <v>10061</v>
      </c>
      <c r="R71" s="55" t="n">
        <f aca="true">IFERROR(O71-TODAY(),"")</f>
        <v>-419</v>
      </c>
      <c r="S71" s="55" t="str">
        <f aca="true">IFERROR(IF(O71&lt;TODAY(),"Expired",IF(O71-TODAY()&lt;90,"Expiring Soon","Active")),"")</f>
        <v>Expiring Soon</v>
      </c>
      <c r="T71" s="55" t="str">
        <f aca="false">IF(M71&gt;5,"High Risk",IF(M71&gt;2,"Medium","Low Risk"))</f>
        <v>Medium</v>
      </c>
    </row>
    <row r="72" customFormat="false" ht="15" hidden="false" customHeight="true" outlineLevel="0" collapsed="false">
      <c r="A72" s="52" t="s">
        <v>5999</v>
      </c>
      <c r="B72" s="52" t="s">
        <v>16994</v>
      </c>
      <c r="C72" s="52" t="s">
        <v>16906</v>
      </c>
      <c r="D72" s="52" t="s">
        <v>16937</v>
      </c>
      <c r="E72" s="52" t="s">
        <v>10104</v>
      </c>
      <c r="F72" s="52" t="s">
        <v>15542</v>
      </c>
      <c r="G72" s="52" t="s">
        <v>4073</v>
      </c>
      <c r="H72" s="52" t="n">
        <v>24</v>
      </c>
      <c r="I72" s="52" t="n">
        <v>100</v>
      </c>
      <c r="J72" s="52" t="n">
        <v>3.7</v>
      </c>
      <c r="K72" s="52" t="n">
        <v>75.6</v>
      </c>
      <c r="L72" s="52" t="n">
        <v>89.3</v>
      </c>
      <c r="M72" s="52" t="n">
        <v>3.63</v>
      </c>
      <c r="N72" s="52" t="s">
        <v>3149</v>
      </c>
      <c r="O72" s="52" t="s">
        <v>2823</v>
      </c>
      <c r="P72" s="52" t="s">
        <v>16911</v>
      </c>
      <c r="Q72" s="52" t="s">
        <v>10061</v>
      </c>
      <c r="R72" s="55" t="n">
        <f aca="true">IFERROR(O72-TODAY(),"")</f>
        <v>-703</v>
      </c>
      <c r="S72" s="55" t="str">
        <f aca="true">IFERROR(IF(O72&lt;TODAY(),"Expired",IF(O72-TODAY()&lt;90,"Expiring Soon","Active")),"")</f>
        <v>Expiring Soon</v>
      </c>
      <c r="T72" s="55" t="str">
        <f aca="false">IF(M72&gt;5,"High Risk",IF(M72&gt;2,"Medium","Low Risk"))</f>
        <v>Medium</v>
      </c>
    </row>
    <row r="73" customFormat="false" ht="15" hidden="false" customHeight="true" outlineLevel="0" collapsed="false">
      <c r="A73" s="56" t="s">
        <v>14420</v>
      </c>
      <c r="B73" s="56" t="s">
        <v>16995</v>
      </c>
      <c r="C73" s="56" t="s">
        <v>16906</v>
      </c>
      <c r="D73" s="56" t="s">
        <v>16904</v>
      </c>
      <c r="E73" s="56" t="s">
        <v>10087</v>
      </c>
      <c r="F73" s="56" t="s">
        <v>15542</v>
      </c>
      <c r="G73" s="56" t="s">
        <v>4073</v>
      </c>
      <c r="H73" s="56" t="n">
        <v>15</v>
      </c>
      <c r="I73" s="56" t="n">
        <v>250</v>
      </c>
      <c r="J73" s="56" t="n">
        <v>3.3</v>
      </c>
      <c r="K73" s="56" t="n">
        <v>95.7</v>
      </c>
      <c r="L73" s="56" t="n">
        <v>74.3</v>
      </c>
      <c r="M73" s="56" t="n">
        <v>3.82</v>
      </c>
      <c r="N73" s="56" t="s">
        <v>4922</v>
      </c>
      <c r="O73" s="56" t="s">
        <v>4011</v>
      </c>
      <c r="P73" s="56" t="s">
        <v>16913</v>
      </c>
      <c r="Q73" s="56" t="s">
        <v>10061</v>
      </c>
      <c r="R73" s="55" t="n">
        <f aca="true">IFERROR(O73-TODAY(),"")</f>
        <v>-619</v>
      </c>
      <c r="S73" s="55" t="str">
        <f aca="true">IFERROR(IF(O73&lt;TODAY(),"Expired",IF(O73-TODAY()&lt;90,"Expiring Soon","Active")),"")</f>
        <v>Expiring Soon</v>
      </c>
      <c r="T73" s="55" t="str">
        <f aca="false">IF(M73&gt;5,"High Risk",IF(M73&gt;2,"Medium","Low Risk"))</f>
        <v>Medium</v>
      </c>
    </row>
    <row r="74" customFormat="false" ht="15" hidden="false" customHeight="true" outlineLevel="0" collapsed="false">
      <c r="A74" s="52" t="s">
        <v>5110</v>
      </c>
      <c r="B74" s="52" t="s">
        <v>16996</v>
      </c>
      <c r="C74" s="52" t="s">
        <v>16921</v>
      </c>
      <c r="D74" s="52" t="s">
        <v>16937</v>
      </c>
      <c r="E74" s="52" t="s">
        <v>10063</v>
      </c>
      <c r="F74" s="52" t="s">
        <v>15560</v>
      </c>
      <c r="G74" s="52" t="s">
        <v>4073</v>
      </c>
      <c r="H74" s="52" t="n">
        <v>11</v>
      </c>
      <c r="I74" s="52" t="n">
        <v>250</v>
      </c>
      <c r="J74" s="52" t="n">
        <v>3.5</v>
      </c>
      <c r="K74" s="52" t="n">
        <v>71.3</v>
      </c>
      <c r="L74" s="52" t="n">
        <v>78.7</v>
      </c>
      <c r="M74" s="52" t="n">
        <v>2.72</v>
      </c>
      <c r="N74" s="52" t="s">
        <v>979</v>
      </c>
      <c r="O74" s="52" t="s">
        <v>3706</v>
      </c>
      <c r="P74" s="52"/>
      <c r="Q74" s="52" t="s">
        <v>10066</v>
      </c>
      <c r="R74" s="55" t="n">
        <f aca="true">IFERROR(O74-TODAY(),"")</f>
        <v>-855</v>
      </c>
      <c r="S74" s="55" t="str">
        <f aca="true">IFERROR(IF(O74&lt;TODAY(),"Expired",IF(O74-TODAY()&lt;90,"Expiring Soon","Active")),"")</f>
        <v>Expiring Soon</v>
      </c>
      <c r="T74" s="55" t="str">
        <f aca="false">IF(M74&gt;5,"High Risk",IF(M74&gt;2,"Medium","Low Risk"))</f>
        <v>Medium</v>
      </c>
    </row>
    <row r="75" customFormat="false" ht="15" hidden="false" customHeight="true" outlineLevel="0" collapsed="false">
      <c r="A75" s="56" t="s">
        <v>5352</v>
      </c>
      <c r="B75" s="56" t="s">
        <v>16997</v>
      </c>
      <c r="C75" s="56" t="s">
        <v>16909</v>
      </c>
      <c r="D75" s="56" t="s">
        <v>16937</v>
      </c>
      <c r="E75" s="56" t="s">
        <v>10132</v>
      </c>
      <c r="F75" s="56" t="s">
        <v>15550</v>
      </c>
      <c r="G75" s="56" t="s">
        <v>4067</v>
      </c>
      <c r="H75" s="56" t="n">
        <v>9</v>
      </c>
      <c r="I75" s="56" t="n">
        <v>100</v>
      </c>
      <c r="J75" s="56" t="n">
        <v>3.1</v>
      </c>
      <c r="K75" s="56" t="n">
        <v>97.5</v>
      </c>
      <c r="L75" s="56" t="n">
        <v>76.4</v>
      </c>
      <c r="M75" s="56" t="n">
        <v>4.96</v>
      </c>
      <c r="N75" s="56" t="s">
        <v>2546</v>
      </c>
      <c r="O75" s="56" t="s">
        <v>3140</v>
      </c>
      <c r="P75" s="56" t="s">
        <v>16916</v>
      </c>
      <c r="Q75" s="56" t="s">
        <v>10061</v>
      </c>
      <c r="R75" s="55" t="n">
        <f aca="true">IFERROR(O75-TODAY(),"")</f>
        <v>-746</v>
      </c>
      <c r="S75" s="55" t="str">
        <f aca="true">IFERROR(IF(O75&lt;TODAY(),"Expired",IF(O75-TODAY()&lt;90,"Expiring Soon","Active")),"")</f>
        <v>Expiring Soon</v>
      </c>
      <c r="T75" s="55" t="str">
        <f aca="false">IF(M75&gt;5,"High Risk",IF(M75&gt;2,"Medium","Low Risk"))</f>
        <v>Medium</v>
      </c>
    </row>
    <row r="76" customFormat="false" ht="15" hidden="false" customHeight="true" outlineLevel="0" collapsed="false">
      <c r="A76" s="52" t="s">
        <v>4842</v>
      </c>
      <c r="B76" s="52" t="s">
        <v>16998</v>
      </c>
      <c r="C76" s="52" t="s">
        <v>16921</v>
      </c>
      <c r="D76" s="52" t="s">
        <v>16904</v>
      </c>
      <c r="E76" s="52" t="s">
        <v>10073</v>
      </c>
      <c r="F76" s="52" t="s">
        <v>15544</v>
      </c>
      <c r="G76" s="52" t="s">
        <v>4073</v>
      </c>
      <c r="H76" s="52" t="n">
        <v>43</v>
      </c>
      <c r="I76" s="52" t="n">
        <v>250</v>
      </c>
      <c r="J76" s="52" t="n">
        <v>2.6</v>
      </c>
      <c r="K76" s="52" t="n">
        <v>90.7</v>
      </c>
      <c r="L76" s="52" t="n">
        <v>81.6</v>
      </c>
      <c r="M76" s="52" t="n">
        <v>3.32</v>
      </c>
      <c r="N76" s="52" t="s">
        <v>4857</v>
      </c>
      <c r="O76" s="52" t="s">
        <v>1726</v>
      </c>
      <c r="P76" s="52" t="s">
        <v>16907</v>
      </c>
      <c r="Q76" s="52" t="s">
        <v>10066</v>
      </c>
      <c r="R76" s="55" t="n">
        <f aca="true">IFERROR(O76-TODAY(),"")</f>
        <v>-459</v>
      </c>
      <c r="S76" s="55" t="str">
        <f aca="true">IFERROR(IF(O76&lt;TODAY(),"Expired",IF(O76-TODAY()&lt;90,"Expiring Soon","Active")),"")</f>
        <v>Expiring Soon</v>
      </c>
      <c r="T76" s="55" t="str">
        <f aca="false">IF(M76&gt;5,"High Risk",IF(M76&gt;2,"Medium","Low Risk"))</f>
        <v>Medium</v>
      </c>
    </row>
    <row r="77" customFormat="false" ht="15" hidden="false" customHeight="true" outlineLevel="0" collapsed="false">
      <c r="A77" s="56" t="s">
        <v>16999</v>
      </c>
      <c r="B77" s="56" t="s">
        <v>17000</v>
      </c>
      <c r="C77" s="56" t="s">
        <v>16921</v>
      </c>
      <c r="D77" s="56" t="s">
        <v>16904</v>
      </c>
      <c r="E77" s="56" t="s">
        <v>10104</v>
      </c>
      <c r="F77" s="56" t="s">
        <v>15544</v>
      </c>
      <c r="G77" s="56" t="s">
        <v>4055</v>
      </c>
      <c r="H77" s="56" t="n">
        <v>39</v>
      </c>
      <c r="I77" s="56" t="n">
        <v>500</v>
      </c>
      <c r="J77" s="56" t="n">
        <v>2.5</v>
      </c>
      <c r="K77" s="56" t="n">
        <v>90.9</v>
      </c>
      <c r="L77" s="56" t="n">
        <v>97.4</v>
      </c>
      <c r="M77" s="56" t="n">
        <v>3.79</v>
      </c>
      <c r="N77" s="56" t="s">
        <v>877</v>
      </c>
      <c r="O77" s="56" t="s">
        <v>1415</v>
      </c>
      <c r="P77" s="56" t="s">
        <v>16916</v>
      </c>
      <c r="Q77" s="56" t="s">
        <v>10061</v>
      </c>
      <c r="R77" s="55" t="n">
        <f aca="true">IFERROR(O77-TODAY(),"")</f>
        <v>-933</v>
      </c>
      <c r="S77" s="55" t="str">
        <f aca="true">IFERROR(IF(O77&lt;TODAY(),"Expired",IF(O77-TODAY()&lt;90,"Expiring Soon","Active")),"")</f>
        <v>Expiring Soon</v>
      </c>
      <c r="T77" s="55" t="str">
        <f aca="false">IF(M77&gt;5,"High Risk",IF(M77&gt;2,"Medium","Low Risk"))</f>
        <v>Medium</v>
      </c>
    </row>
    <row r="78" customFormat="false" ht="15" hidden="false" customHeight="true" outlineLevel="0" collapsed="false">
      <c r="A78" s="52" t="s">
        <v>5517</v>
      </c>
      <c r="B78" s="52" t="s">
        <v>17001</v>
      </c>
      <c r="C78" s="52" t="s">
        <v>16909</v>
      </c>
      <c r="D78" s="52" t="s">
        <v>16904</v>
      </c>
      <c r="E78" s="52" t="s">
        <v>10117</v>
      </c>
      <c r="F78" s="52" t="s">
        <v>15550</v>
      </c>
      <c r="G78" s="52" t="s">
        <v>4061</v>
      </c>
      <c r="H78" s="52" t="n">
        <v>14</v>
      </c>
      <c r="I78" s="52" t="n">
        <v>250</v>
      </c>
      <c r="J78" s="52" t="n">
        <v>4.6</v>
      </c>
      <c r="K78" s="52" t="n">
        <v>75.9</v>
      </c>
      <c r="L78" s="52" t="n">
        <v>71.8</v>
      </c>
      <c r="M78" s="52" t="n">
        <v>0.4</v>
      </c>
      <c r="N78" s="52" t="s">
        <v>2546</v>
      </c>
      <c r="O78" s="52" t="s">
        <v>1087</v>
      </c>
      <c r="P78" s="52"/>
      <c r="Q78" s="52" t="s">
        <v>10061</v>
      </c>
      <c r="R78" s="55" t="n">
        <f aca="true">IFERROR(O78-TODAY(),"")</f>
        <v>-729</v>
      </c>
      <c r="S78" s="55" t="str">
        <f aca="true">IFERROR(IF(O78&lt;TODAY(),"Expired",IF(O78-TODAY()&lt;90,"Expiring Soon","Active")),"")</f>
        <v>Expiring Soon</v>
      </c>
      <c r="T78" s="55" t="str">
        <f aca="false">IF(M78&gt;5,"High Risk",IF(M78&gt;2,"Medium","Low Risk"))</f>
        <v>Low Risk</v>
      </c>
    </row>
    <row r="79" customFormat="false" ht="15" hidden="false" customHeight="true" outlineLevel="0" collapsed="false">
      <c r="A79" s="56" t="s">
        <v>14685</v>
      </c>
      <c r="B79" s="56" t="s">
        <v>17002</v>
      </c>
      <c r="C79" s="56" t="s">
        <v>16921</v>
      </c>
      <c r="D79" s="56" t="s">
        <v>16937</v>
      </c>
      <c r="E79" s="56" t="s">
        <v>10112</v>
      </c>
      <c r="F79" s="56" t="s">
        <v>15550</v>
      </c>
      <c r="G79" s="56" t="s">
        <v>4067</v>
      </c>
      <c r="H79" s="56" t="n">
        <v>43</v>
      </c>
      <c r="I79" s="56" t="n">
        <v>500</v>
      </c>
      <c r="J79" s="56" t="n">
        <v>4.6</v>
      </c>
      <c r="K79" s="56" t="n">
        <v>83</v>
      </c>
      <c r="L79" s="56" t="n">
        <v>87.5</v>
      </c>
      <c r="M79" s="56" t="n">
        <v>4.18</v>
      </c>
      <c r="N79" s="56" t="s">
        <v>1315</v>
      </c>
      <c r="O79" s="56" t="s">
        <v>1372</v>
      </c>
      <c r="P79" s="56" t="s">
        <v>16913</v>
      </c>
      <c r="Q79" s="56" t="s">
        <v>10061</v>
      </c>
      <c r="R79" s="55" t="n">
        <f aca="true">IFERROR(O79-TODAY(),"")</f>
        <v>-475</v>
      </c>
      <c r="S79" s="55" t="str">
        <f aca="true">IFERROR(IF(O79&lt;TODAY(),"Expired",IF(O79-TODAY()&lt;90,"Expiring Soon","Active")),"")</f>
        <v>Expiring Soon</v>
      </c>
      <c r="T79" s="55" t="str">
        <f aca="false">IF(M79&gt;5,"High Risk",IF(M79&gt;2,"Medium","Low Risk"))</f>
        <v>Medium</v>
      </c>
    </row>
    <row r="80" customFormat="false" ht="15" hidden="false" customHeight="true" outlineLevel="0" collapsed="false">
      <c r="A80" s="52" t="s">
        <v>14701</v>
      </c>
      <c r="B80" s="52" t="s">
        <v>17003</v>
      </c>
      <c r="C80" s="52" t="s">
        <v>16906</v>
      </c>
      <c r="D80" s="52" t="s">
        <v>16904</v>
      </c>
      <c r="E80" s="52" t="s">
        <v>10104</v>
      </c>
      <c r="F80" s="52" t="s">
        <v>15550</v>
      </c>
      <c r="G80" s="52" t="s">
        <v>4084</v>
      </c>
      <c r="H80" s="52" t="n">
        <v>9</v>
      </c>
      <c r="I80" s="52" t="n">
        <v>100</v>
      </c>
      <c r="J80" s="52" t="n">
        <v>4.4</v>
      </c>
      <c r="K80" s="52" t="n">
        <v>76.4</v>
      </c>
      <c r="L80" s="52" t="n">
        <v>66.1</v>
      </c>
      <c r="M80" s="52" t="n">
        <v>0.63</v>
      </c>
      <c r="N80" s="52" t="s">
        <v>2222</v>
      </c>
      <c r="O80" s="52" t="s">
        <v>1643</v>
      </c>
      <c r="P80" s="52" t="s">
        <v>16911</v>
      </c>
      <c r="Q80" s="52" t="s">
        <v>10061</v>
      </c>
      <c r="R80" s="55" t="n">
        <f aca="true">IFERROR(O80-TODAY(),"")</f>
        <v>-790</v>
      </c>
      <c r="S80" s="55" t="str">
        <f aca="true">IFERROR(IF(O80&lt;TODAY(),"Expired",IF(O80-TODAY()&lt;90,"Expiring Soon","Active")),"")</f>
        <v>Expiring Soon</v>
      </c>
      <c r="T80" s="55" t="str">
        <f aca="false">IF(M80&gt;5,"High Risk",IF(M80&gt;2,"Medium","Low Risk"))</f>
        <v>Low Risk</v>
      </c>
    </row>
    <row r="81" customFormat="false" ht="15" hidden="false" customHeight="true" outlineLevel="0" collapsed="false">
      <c r="A81" s="56" t="s">
        <v>5778</v>
      </c>
      <c r="B81" s="56" t="s">
        <v>17004</v>
      </c>
      <c r="C81" s="56" t="s">
        <v>16909</v>
      </c>
      <c r="D81" s="56" t="s">
        <v>16910</v>
      </c>
      <c r="E81" s="56" t="s">
        <v>10104</v>
      </c>
      <c r="F81" s="56" t="s">
        <v>10063</v>
      </c>
      <c r="G81" s="56" t="s">
        <v>4073</v>
      </c>
      <c r="H81" s="56" t="n">
        <v>16</v>
      </c>
      <c r="I81" s="56" t="n">
        <v>1000</v>
      </c>
      <c r="J81" s="56" t="n">
        <v>3.6</v>
      </c>
      <c r="K81" s="56" t="n">
        <v>88.3</v>
      </c>
      <c r="L81" s="56" t="n">
        <v>91.8</v>
      </c>
      <c r="M81" s="56" t="n">
        <v>1.47</v>
      </c>
      <c r="N81" s="56" t="s">
        <v>3232</v>
      </c>
      <c r="O81" s="56" t="s">
        <v>1527</v>
      </c>
      <c r="P81" s="56" t="s">
        <v>16916</v>
      </c>
      <c r="Q81" s="56" t="s">
        <v>10061</v>
      </c>
      <c r="R81" s="55" t="n">
        <f aca="true">IFERROR(O81-TODAY(),"")</f>
        <v>-741</v>
      </c>
      <c r="S81" s="55" t="str">
        <f aca="true">IFERROR(IF(O81&lt;TODAY(),"Expired",IF(O81-TODAY()&lt;90,"Expiring Soon","Active")),"")</f>
        <v>Expiring Soon</v>
      </c>
      <c r="T81" s="55" t="str">
        <f aca="false">IF(M81&gt;5,"High Risk",IF(M81&gt;2,"Medium","Low Risk"))</f>
        <v>Low Risk</v>
      </c>
    </row>
    <row r="82" customFormat="false" ht="15" hidden="false" customHeight="true" outlineLevel="0" collapsed="false">
      <c r="A82" s="52" t="s">
        <v>5543</v>
      </c>
      <c r="B82" s="52" t="s">
        <v>17005</v>
      </c>
      <c r="C82" s="52" t="s">
        <v>16906</v>
      </c>
      <c r="D82" s="52" t="s">
        <v>16915</v>
      </c>
      <c r="E82" s="52" t="s">
        <v>10104</v>
      </c>
      <c r="F82" s="52" t="s">
        <v>15542</v>
      </c>
      <c r="G82" s="52" t="s">
        <v>4061</v>
      </c>
      <c r="H82" s="52" t="n">
        <v>40</v>
      </c>
      <c r="I82" s="52" t="n">
        <v>100</v>
      </c>
      <c r="J82" s="52" t="n">
        <v>4.5</v>
      </c>
      <c r="K82" s="52" t="n">
        <v>73.8</v>
      </c>
      <c r="L82" s="52" t="n">
        <v>62.2</v>
      </c>
      <c r="M82" s="52" t="n">
        <v>3.71</v>
      </c>
      <c r="N82" s="52" t="s">
        <v>1270</v>
      </c>
      <c r="O82" s="52" t="s">
        <v>4302</v>
      </c>
      <c r="P82" s="52" t="s">
        <v>16913</v>
      </c>
      <c r="Q82" s="52" t="s">
        <v>10061</v>
      </c>
      <c r="R82" s="55" t="n">
        <f aca="true">IFERROR(O82-TODAY(),"")</f>
        <v>-470</v>
      </c>
      <c r="S82" s="55" t="str">
        <f aca="true">IFERROR(IF(O82&lt;TODAY(),"Expired",IF(O82-TODAY()&lt;90,"Expiring Soon","Active")),"")</f>
        <v>Expiring Soon</v>
      </c>
      <c r="T82" s="55" t="str">
        <f aca="false">IF(M82&gt;5,"High Risk",IF(M82&gt;2,"Medium","Low Risk"))</f>
        <v>Medium</v>
      </c>
    </row>
    <row r="83" customFormat="false" ht="15" hidden="false" customHeight="true" outlineLevel="0" collapsed="false">
      <c r="A83" s="56" t="s">
        <v>5799</v>
      </c>
      <c r="B83" s="56" t="s">
        <v>17006</v>
      </c>
      <c r="C83" s="56" t="s">
        <v>16909</v>
      </c>
      <c r="D83" s="56" t="s">
        <v>16910</v>
      </c>
      <c r="E83" s="56" t="s">
        <v>10132</v>
      </c>
      <c r="F83" s="56" t="s">
        <v>15550</v>
      </c>
      <c r="G83" s="56" t="s">
        <v>4055</v>
      </c>
      <c r="H83" s="56" t="n">
        <v>6</v>
      </c>
      <c r="I83" s="56" t="n">
        <v>2000</v>
      </c>
      <c r="J83" s="56" t="n">
        <v>4.6</v>
      </c>
      <c r="K83" s="56" t="n">
        <v>86.3</v>
      </c>
      <c r="L83" s="56" t="n">
        <v>63</v>
      </c>
      <c r="M83" s="56" t="n">
        <v>2.74</v>
      </c>
      <c r="N83" s="56" t="s">
        <v>669</v>
      </c>
      <c r="O83" s="56" t="s">
        <v>3997</v>
      </c>
      <c r="P83" s="56"/>
      <c r="Q83" s="56" t="s">
        <v>10061</v>
      </c>
      <c r="R83" s="55" t="n">
        <f aca="true">IFERROR(O83-TODAY(),"")</f>
        <v>-613</v>
      </c>
      <c r="S83" s="55" t="str">
        <f aca="true">IFERROR(IF(O83&lt;TODAY(),"Expired",IF(O83-TODAY()&lt;90,"Expiring Soon","Active")),"")</f>
        <v>Expiring Soon</v>
      </c>
      <c r="T83" s="55" t="str">
        <f aca="false">IF(M83&gt;5,"High Risk",IF(M83&gt;2,"Medium","Low Risk"))</f>
        <v>Medium</v>
      </c>
    </row>
    <row r="84" customFormat="false" ht="15" hidden="false" customHeight="true" outlineLevel="0" collapsed="false">
      <c r="A84" s="52" t="s">
        <v>6747</v>
      </c>
      <c r="B84" s="52" t="s">
        <v>17007</v>
      </c>
      <c r="C84" s="52" t="s">
        <v>16906</v>
      </c>
      <c r="D84" s="52" t="s">
        <v>16904</v>
      </c>
      <c r="E84" s="52" t="s">
        <v>10104</v>
      </c>
      <c r="F84" s="52" t="s">
        <v>15550</v>
      </c>
      <c r="G84" s="52" t="s">
        <v>4055</v>
      </c>
      <c r="H84" s="52" t="n">
        <v>5</v>
      </c>
      <c r="I84" s="52" t="n">
        <v>1000</v>
      </c>
      <c r="J84" s="52" t="n">
        <v>3.7</v>
      </c>
      <c r="K84" s="52" t="n">
        <v>95.1</v>
      </c>
      <c r="L84" s="52" t="n">
        <v>65.6</v>
      </c>
      <c r="M84" s="52" t="n">
        <v>3.97</v>
      </c>
      <c r="N84" s="52" t="s">
        <v>1788</v>
      </c>
      <c r="O84" s="52" t="s">
        <v>1200</v>
      </c>
      <c r="P84" s="52" t="s">
        <v>16907</v>
      </c>
      <c r="Q84" s="52" t="s">
        <v>10066</v>
      </c>
      <c r="R84" s="55" t="n">
        <f aca="true">IFERROR(O84-TODAY(),"")</f>
        <v>-430</v>
      </c>
      <c r="S84" s="55" t="str">
        <f aca="true">IFERROR(IF(O84&lt;TODAY(),"Expired",IF(O84-TODAY()&lt;90,"Expiring Soon","Active")),"")</f>
        <v>Expiring Soon</v>
      </c>
      <c r="T84" s="55" t="str">
        <f aca="false">IF(M84&gt;5,"High Risk",IF(M84&gt;2,"Medium","Low Risk"))</f>
        <v>Medium</v>
      </c>
    </row>
    <row r="85" customFormat="false" ht="15" hidden="false" customHeight="true" outlineLevel="0" collapsed="false">
      <c r="A85" s="56" t="s">
        <v>7125</v>
      </c>
      <c r="B85" s="56" t="s">
        <v>17008</v>
      </c>
      <c r="C85" s="56" t="s">
        <v>15539</v>
      </c>
      <c r="D85" s="56" t="s">
        <v>16937</v>
      </c>
      <c r="E85" s="56" t="s">
        <v>10190</v>
      </c>
      <c r="F85" s="56" t="s">
        <v>15544</v>
      </c>
      <c r="G85" s="56" t="s">
        <v>4061</v>
      </c>
      <c r="H85" s="56" t="n">
        <v>23</v>
      </c>
      <c r="I85" s="56" t="n">
        <v>1000</v>
      </c>
      <c r="J85" s="56" t="n">
        <v>2.9</v>
      </c>
      <c r="K85" s="56" t="n">
        <v>78.3</v>
      </c>
      <c r="L85" s="56" t="n">
        <v>93.9</v>
      </c>
      <c r="M85" s="56" t="n">
        <v>0.25</v>
      </c>
      <c r="N85" s="56" t="s">
        <v>4252</v>
      </c>
      <c r="O85" s="56" t="s">
        <v>1415</v>
      </c>
      <c r="P85" s="56" t="s">
        <v>16916</v>
      </c>
      <c r="Q85" s="56" t="s">
        <v>10061</v>
      </c>
      <c r="R85" s="55" t="n">
        <f aca="true">IFERROR(O85-TODAY(),"")</f>
        <v>-933</v>
      </c>
      <c r="S85" s="55" t="str">
        <f aca="true">IFERROR(IF(O85&lt;TODAY(),"Expired",IF(O85-TODAY()&lt;90,"Expiring Soon","Active")),"")</f>
        <v>Expiring Soon</v>
      </c>
      <c r="T85" s="55" t="str">
        <f aca="false">IF(M85&gt;5,"High Risk",IF(M85&gt;2,"Medium","Low Risk"))</f>
        <v>Low Risk</v>
      </c>
    </row>
    <row r="86" customFormat="false" ht="15" hidden="false" customHeight="true" outlineLevel="0" collapsed="false">
      <c r="A86" s="52" t="s">
        <v>5835</v>
      </c>
      <c r="B86" s="52" t="s">
        <v>17009</v>
      </c>
      <c r="C86" s="52" t="s">
        <v>16906</v>
      </c>
      <c r="D86" s="52" t="s">
        <v>16904</v>
      </c>
      <c r="E86" s="52" t="s">
        <v>10112</v>
      </c>
      <c r="F86" s="52" t="s">
        <v>10063</v>
      </c>
      <c r="G86" s="52" t="s">
        <v>4073</v>
      </c>
      <c r="H86" s="52" t="n">
        <v>8</v>
      </c>
      <c r="I86" s="52" t="n">
        <v>100</v>
      </c>
      <c r="J86" s="52" t="n">
        <v>4.2</v>
      </c>
      <c r="K86" s="52" t="n">
        <v>84.4</v>
      </c>
      <c r="L86" s="52" t="n">
        <v>92.2</v>
      </c>
      <c r="M86" s="52" t="n">
        <v>2.25</v>
      </c>
      <c r="N86" s="52" t="s">
        <v>1566</v>
      </c>
      <c r="O86" s="52" t="s">
        <v>5821</v>
      </c>
      <c r="P86" s="52"/>
      <c r="Q86" s="52" t="s">
        <v>10061</v>
      </c>
      <c r="R86" s="55" t="n">
        <f aca="true">IFERROR(O86-TODAY(),"")</f>
        <v>-902</v>
      </c>
      <c r="S86" s="55" t="str">
        <f aca="true">IFERROR(IF(O86&lt;TODAY(),"Expired",IF(O86-TODAY()&lt;90,"Expiring Soon","Active")),"")</f>
        <v>Expiring Soon</v>
      </c>
      <c r="T86" s="55" t="str">
        <f aca="false">IF(M86&gt;5,"High Risk",IF(M86&gt;2,"Medium","Low Risk"))</f>
        <v>Medium</v>
      </c>
    </row>
    <row r="87" customFormat="false" ht="15" hidden="false" customHeight="true" outlineLevel="0" collapsed="false">
      <c r="A87" s="56" t="s">
        <v>17010</v>
      </c>
      <c r="B87" s="56" t="s">
        <v>17011</v>
      </c>
      <c r="C87" s="56" t="s">
        <v>16906</v>
      </c>
      <c r="D87" s="56" t="s">
        <v>16904</v>
      </c>
      <c r="E87" s="56" t="s">
        <v>10087</v>
      </c>
      <c r="F87" s="56" t="s">
        <v>10063</v>
      </c>
      <c r="G87" s="56" t="s">
        <v>4061</v>
      </c>
      <c r="H87" s="56" t="n">
        <v>35</v>
      </c>
      <c r="I87" s="56" t="n">
        <v>500</v>
      </c>
      <c r="J87" s="56" t="n">
        <v>4.4</v>
      </c>
      <c r="K87" s="56" t="n">
        <v>77.8</v>
      </c>
      <c r="L87" s="56" t="n">
        <v>63.4</v>
      </c>
      <c r="M87" s="56" t="n">
        <v>4.08</v>
      </c>
      <c r="N87" s="56" t="s">
        <v>947</v>
      </c>
      <c r="O87" s="56" t="s">
        <v>486</v>
      </c>
      <c r="P87" s="56" t="s">
        <v>16913</v>
      </c>
      <c r="Q87" s="56" t="s">
        <v>10061</v>
      </c>
      <c r="R87" s="55" t="n">
        <f aca="true">IFERROR(O87-TODAY(),"")</f>
        <v>-666</v>
      </c>
      <c r="S87" s="55" t="str">
        <f aca="true">IFERROR(IF(O87&lt;TODAY(),"Expired",IF(O87-TODAY()&lt;90,"Expiring Soon","Active")),"")</f>
        <v>Expiring Soon</v>
      </c>
      <c r="T87" s="55" t="str">
        <f aca="false">IF(M87&gt;5,"High Risk",IF(M87&gt;2,"Medium","Low Risk"))</f>
        <v>Medium</v>
      </c>
    </row>
    <row r="88" customFormat="false" ht="15" hidden="false" customHeight="true" outlineLevel="0" collapsed="false">
      <c r="A88" s="52" t="s">
        <v>14316</v>
      </c>
      <c r="B88" s="52" t="s">
        <v>17012</v>
      </c>
      <c r="C88" s="52" t="s">
        <v>16909</v>
      </c>
      <c r="D88" s="52" t="s">
        <v>16904</v>
      </c>
      <c r="E88" s="52" t="s">
        <v>10104</v>
      </c>
      <c r="F88" s="52" t="s">
        <v>15544</v>
      </c>
      <c r="G88" s="52" t="s">
        <v>4061</v>
      </c>
      <c r="H88" s="52" t="n">
        <v>23</v>
      </c>
      <c r="I88" s="52" t="n">
        <v>1000</v>
      </c>
      <c r="J88" s="52" t="n">
        <v>3.7</v>
      </c>
      <c r="K88" s="52" t="n">
        <v>85.2</v>
      </c>
      <c r="L88" s="52" t="n">
        <v>78.7</v>
      </c>
      <c r="M88" s="52" t="n">
        <v>0.32</v>
      </c>
      <c r="N88" s="52" t="s">
        <v>2977</v>
      </c>
      <c r="O88" s="52" t="s">
        <v>1576</v>
      </c>
      <c r="P88" s="52" t="s">
        <v>16911</v>
      </c>
      <c r="Q88" s="52" t="s">
        <v>10061</v>
      </c>
      <c r="R88" s="55" t="n">
        <f aca="true">IFERROR(O88-TODAY(),"")</f>
        <v>-958</v>
      </c>
      <c r="S88" s="55" t="str">
        <f aca="true">IFERROR(IF(O88&lt;TODAY(),"Expired",IF(O88-TODAY()&lt;90,"Expiring Soon","Active")),"")</f>
        <v>Expiring Soon</v>
      </c>
      <c r="T88" s="55" t="str">
        <f aca="false">IF(M88&gt;5,"High Risk",IF(M88&gt;2,"Medium","Low Risk"))</f>
        <v>Low Risk</v>
      </c>
    </row>
    <row r="89" customFormat="false" ht="15" hidden="false" customHeight="true" outlineLevel="0" collapsed="false">
      <c r="A89" s="56" t="s">
        <v>6822</v>
      </c>
      <c r="B89" s="56" t="s">
        <v>17013</v>
      </c>
      <c r="C89" s="56" t="s">
        <v>16906</v>
      </c>
      <c r="D89" s="56" t="s">
        <v>16937</v>
      </c>
      <c r="E89" s="56" t="s">
        <v>10069</v>
      </c>
      <c r="F89" s="56" t="s">
        <v>15560</v>
      </c>
      <c r="G89" s="56" t="s">
        <v>4067</v>
      </c>
      <c r="H89" s="56" t="n">
        <v>36</v>
      </c>
      <c r="I89" s="56" t="n">
        <v>500</v>
      </c>
      <c r="J89" s="56" t="n">
        <v>3.8</v>
      </c>
      <c r="K89" s="56" t="n">
        <v>82.2</v>
      </c>
      <c r="L89" s="56" t="n">
        <v>82.5</v>
      </c>
      <c r="M89" s="56" t="n">
        <v>1.26</v>
      </c>
      <c r="N89" s="56" t="s">
        <v>2300</v>
      </c>
      <c r="O89" s="56" t="s">
        <v>5653</v>
      </c>
      <c r="P89" s="56"/>
      <c r="Q89" s="56" t="s">
        <v>10061</v>
      </c>
      <c r="R89" s="55" t="n">
        <f aca="true">IFERROR(O89-TODAY(),"")</f>
        <v>-685</v>
      </c>
      <c r="S89" s="55" t="str">
        <f aca="true">IFERROR(IF(O89&lt;TODAY(),"Expired",IF(O89-TODAY()&lt;90,"Expiring Soon","Active")),"")</f>
        <v>Expiring Soon</v>
      </c>
      <c r="T89" s="55" t="str">
        <f aca="false">IF(M89&gt;5,"High Risk",IF(M89&gt;2,"Medium","Low Risk"))</f>
        <v>Low Risk</v>
      </c>
    </row>
    <row r="90" customFormat="false" ht="15" hidden="false" customHeight="true" outlineLevel="0" collapsed="false">
      <c r="A90" s="52" t="s">
        <v>15399</v>
      </c>
      <c r="B90" s="52" t="s">
        <v>17014</v>
      </c>
      <c r="C90" s="52" t="s">
        <v>16906</v>
      </c>
      <c r="D90" s="52" t="s">
        <v>16937</v>
      </c>
      <c r="E90" s="52" t="s">
        <v>10058</v>
      </c>
      <c r="F90" s="52" t="s">
        <v>15554</v>
      </c>
      <c r="G90" s="52" t="s">
        <v>4067</v>
      </c>
      <c r="H90" s="52" t="n">
        <v>13</v>
      </c>
      <c r="I90" s="52" t="n">
        <v>2000</v>
      </c>
      <c r="J90" s="52" t="n">
        <v>3.4</v>
      </c>
      <c r="K90" s="52" t="n">
        <v>71.3</v>
      </c>
      <c r="L90" s="52" t="n">
        <v>88.6</v>
      </c>
      <c r="M90" s="52" t="n">
        <v>3.16</v>
      </c>
      <c r="N90" s="52" t="s">
        <v>5315</v>
      </c>
      <c r="O90" s="52" t="s">
        <v>2426</v>
      </c>
      <c r="P90" s="52" t="s">
        <v>16907</v>
      </c>
      <c r="Q90" s="52" t="s">
        <v>10061</v>
      </c>
      <c r="R90" s="55" t="n">
        <f aca="true">IFERROR(O90-TODAY(),"")</f>
        <v>-544</v>
      </c>
      <c r="S90" s="55" t="str">
        <f aca="true">IFERROR(IF(O90&lt;TODAY(),"Expired",IF(O90-TODAY()&lt;90,"Expiring Soon","Active")),"")</f>
        <v>Expiring Soon</v>
      </c>
      <c r="T90" s="55" t="str">
        <f aca="false">IF(M90&gt;5,"High Risk",IF(M90&gt;2,"Medium","Low Risk"))</f>
        <v>Medium</v>
      </c>
    </row>
    <row r="91" customFormat="false" ht="15" hidden="false" customHeight="true" outlineLevel="0" collapsed="false">
      <c r="A91" s="56" t="s">
        <v>14768</v>
      </c>
      <c r="B91" s="56" t="s">
        <v>17015</v>
      </c>
      <c r="C91" s="56" t="s">
        <v>15539</v>
      </c>
      <c r="D91" s="56" t="s">
        <v>16910</v>
      </c>
      <c r="E91" s="56" t="s">
        <v>10069</v>
      </c>
      <c r="F91" s="56" t="s">
        <v>15560</v>
      </c>
      <c r="G91" s="56" t="s">
        <v>4073</v>
      </c>
      <c r="H91" s="56" t="n">
        <v>43</v>
      </c>
      <c r="I91" s="56" t="n">
        <v>2000</v>
      </c>
      <c r="J91" s="56" t="n">
        <v>3</v>
      </c>
      <c r="K91" s="56" t="n">
        <v>71.9</v>
      </c>
      <c r="L91" s="56" t="n">
        <v>70.7</v>
      </c>
      <c r="M91" s="56" t="n">
        <v>0.33</v>
      </c>
      <c r="N91" s="56" t="s">
        <v>2724</v>
      </c>
      <c r="O91" s="56" t="s">
        <v>4867</v>
      </c>
      <c r="P91" s="56" t="s">
        <v>16911</v>
      </c>
      <c r="Q91" s="56" t="s">
        <v>10061</v>
      </c>
      <c r="R91" s="55" t="n">
        <f aca="true">IFERROR(O91-TODAY(),"")</f>
        <v>-559</v>
      </c>
      <c r="S91" s="55" t="str">
        <f aca="true">IFERROR(IF(O91&lt;TODAY(),"Expired",IF(O91-TODAY()&lt;90,"Expiring Soon","Active")),"")</f>
        <v>Expiring Soon</v>
      </c>
      <c r="T91" s="55" t="str">
        <f aca="false">IF(M91&gt;5,"High Risk",IF(M91&gt;2,"Medium","Low Risk"))</f>
        <v>Low Risk</v>
      </c>
    </row>
    <row r="92" customFormat="false" ht="15" hidden="false" customHeight="true" outlineLevel="0" collapsed="false">
      <c r="A92" s="52" t="s">
        <v>15437</v>
      </c>
      <c r="B92" s="52" t="s">
        <v>17016</v>
      </c>
      <c r="C92" s="52" t="s">
        <v>16921</v>
      </c>
      <c r="D92" s="52" t="s">
        <v>16904</v>
      </c>
      <c r="E92" s="52" t="s">
        <v>10190</v>
      </c>
      <c r="F92" s="52" t="s">
        <v>10063</v>
      </c>
      <c r="G92" s="52" t="s">
        <v>4067</v>
      </c>
      <c r="H92" s="52" t="n">
        <v>44</v>
      </c>
      <c r="I92" s="52" t="n">
        <v>250</v>
      </c>
      <c r="J92" s="52" t="n">
        <v>3.9</v>
      </c>
      <c r="K92" s="52" t="n">
        <v>84.2</v>
      </c>
      <c r="L92" s="52" t="n">
        <v>95.2</v>
      </c>
      <c r="M92" s="52" t="n">
        <v>1.32</v>
      </c>
      <c r="N92" s="52" t="s">
        <v>564</v>
      </c>
      <c r="O92" s="52" t="s">
        <v>3187</v>
      </c>
      <c r="P92" s="52" t="s">
        <v>16907</v>
      </c>
      <c r="Q92" s="52" t="s">
        <v>10061</v>
      </c>
      <c r="R92" s="55" t="n">
        <f aca="true">IFERROR(O92-TODAY(),"")</f>
        <v>-573</v>
      </c>
      <c r="S92" s="55" t="str">
        <f aca="true">IFERROR(IF(O92&lt;TODAY(),"Expired",IF(O92-TODAY()&lt;90,"Expiring Soon","Active")),"")</f>
        <v>Expiring Soon</v>
      </c>
      <c r="T92" s="55" t="str">
        <f aca="false">IF(M92&gt;5,"High Risk",IF(M92&gt;2,"Medium","Low Risk"))</f>
        <v>Low Risk</v>
      </c>
    </row>
    <row r="93" customFormat="false" ht="15" hidden="false" customHeight="true" outlineLevel="0" collapsed="false">
      <c r="A93" s="56" t="s">
        <v>15363</v>
      </c>
      <c r="B93" s="56" t="s">
        <v>17017</v>
      </c>
      <c r="C93" s="56" t="s">
        <v>16906</v>
      </c>
      <c r="D93" s="56" t="s">
        <v>16904</v>
      </c>
      <c r="E93" s="56" t="s">
        <v>10117</v>
      </c>
      <c r="F93" s="56" t="s">
        <v>10063</v>
      </c>
      <c r="G93" s="56" t="s">
        <v>4061</v>
      </c>
      <c r="H93" s="56" t="n">
        <v>12</v>
      </c>
      <c r="I93" s="56" t="n">
        <v>1000</v>
      </c>
      <c r="J93" s="56" t="n">
        <v>4</v>
      </c>
      <c r="K93" s="56" t="n">
        <v>78.9</v>
      </c>
      <c r="L93" s="56" t="n">
        <v>66.8</v>
      </c>
      <c r="M93" s="56" t="n">
        <v>2.9</v>
      </c>
      <c r="N93" s="56" t="s">
        <v>3528</v>
      </c>
      <c r="O93" s="56" t="s">
        <v>816</v>
      </c>
      <c r="P93" s="56" t="s">
        <v>16911</v>
      </c>
      <c r="Q93" s="56" t="s">
        <v>10061</v>
      </c>
      <c r="R93" s="55" t="n">
        <f aca="true">IFERROR(O93-TODAY(),"")</f>
        <v>-543</v>
      </c>
      <c r="S93" s="55" t="str">
        <f aca="true">IFERROR(IF(O93&lt;TODAY(),"Expired",IF(O93-TODAY()&lt;90,"Expiring Soon","Active")),"")</f>
        <v>Expiring Soon</v>
      </c>
      <c r="T93" s="55" t="str">
        <f aca="false">IF(M93&gt;5,"High Risk",IF(M93&gt;2,"Medium","Low Risk"))</f>
        <v>Medium</v>
      </c>
    </row>
    <row r="94" customFormat="false" ht="15" hidden="false" customHeight="true" outlineLevel="0" collapsed="false">
      <c r="A94" s="52" t="s">
        <v>6116</v>
      </c>
      <c r="B94" s="52" t="s">
        <v>17018</v>
      </c>
      <c r="C94" s="52" t="s">
        <v>16909</v>
      </c>
      <c r="D94" s="52" t="s">
        <v>16915</v>
      </c>
      <c r="E94" s="52" t="s">
        <v>10112</v>
      </c>
      <c r="F94" s="52" t="s">
        <v>15550</v>
      </c>
      <c r="G94" s="52" t="s">
        <v>4067</v>
      </c>
      <c r="H94" s="52" t="n">
        <v>36</v>
      </c>
      <c r="I94" s="52" t="n">
        <v>1000</v>
      </c>
      <c r="J94" s="52" t="n">
        <v>3</v>
      </c>
      <c r="K94" s="52" t="n">
        <v>79.3</v>
      </c>
      <c r="L94" s="52" t="n">
        <v>91.1</v>
      </c>
      <c r="M94" s="52" t="n">
        <v>0.5</v>
      </c>
      <c r="N94" s="52" t="s">
        <v>1265</v>
      </c>
      <c r="O94" s="52" t="s">
        <v>4054</v>
      </c>
      <c r="P94" s="52" t="s">
        <v>16911</v>
      </c>
      <c r="Q94" s="52" t="s">
        <v>10066</v>
      </c>
      <c r="R94" s="55" t="n">
        <f aca="true">IFERROR(O94-TODAY(),"")</f>
        <v>-561</v>
      </c>
      <c r="S94" s="55" t="str">
        <f aca="true">IFERROR(IF(O94&lt;TODAY(),"Expired",IF(O94-TODAY()&lt;90,"Expiring Soon","Active")),"")</f>
        <v>Expiring Soon</v>
      </c>
      <c r="T94" s="55" t="str">
        <f aca="false">IF(M94&gt;5,"High Risk",IF(M94&gt;2,"Medium","Low Risk"))</f>
        <v>Low Risk</v>
      </c>
    </row>
    <row r="95" customFormat="false" ht="15" hidden="false" customHeight="true" outlineLevel="0" collapsed="false">
      <c r="A95" s="56" t="s">
        <v>14756</v>
      </c>
      <c r="B95" s="56" t="s">
        <v>17019</v>
      </c>
      <c r="C95" s="56" t="s">
        <v>16906</v>
      </c>
      <c r="D95" s="56" t="s">
        <v>16904</v>
      </c>
      <c r="E95" s="56" t="s">
        <v>10073</v>
      </c>
      <c r="F95" s="56" t="s">
        <v>15560</v>
      </c>
      <c r="G95" s="56" t="s">
        <v>4055</v>
      </c>
      <c r="H95" s="56" t="n">
        <v>28</v>
      </c>
      <c r="I95" s="56" t="n">
        <v>250</v>
      </c>
      <c r="J95" s="56" t="n">
        <v>4.3</v>
      </c>
      <c r="K95" s="56" t="n">
        <v>81.1</v>
      </c>
      <c r="L95" s="56" t="n">
        <v>81.7</v>
      </c>
      <c r="M95" s="56" t="n">
        <v>1.02</v>
      </c>
      <c r="N95" s="56" t="s">
        <v>3366</v>
      </c>
      <c r="O95" s="56" t="s">
        <v>3535</v>
      </c>
      <c r="P95" s="56" t="s">
        <v>16916</v>
      </c>
      <c r="Q95" s="56" t="s">
        <v>10066</v>
      </c>
      <c r="R95" s="55" t="n">
        <f aca="true">IFERROR(O95-TODAY(),"")</f>
        <v>-937</v>
      </c>
      <c r="S95" s="55" t="str">
        <f aca="true">IFERROR(IF(O95&lt;TODAY(),"Expired",IF(O95-TODAY()&lt;90,"Expiring Soon","Active")),"")</f>
        <v>Expiring Soon</v>
      </c>
      <c r="T95" s="55" t="str">
        <f aca="false">IF(M95&gt;5,"High Risk",IF(M95&gt;2,"Medium","Low Risk"))</f>
        <v>Low Risk</v>
      </c>
    </row>
    <row r="96" customFormat="false" ht="15" hidden="false" customHeight="true" outlineLevel="0" collapsed="false">
      <c r="A96" s="52" t="s">
        <v>6508</v>
      </c>
      <c r="B96" s="52" t="s">
        <v>17020</v>
      </c>
      <c r="C96" s="52" t="s">
        <v>16906</v>
      </c>
      <c r="D96" s="52" t="s">
        <v>16915</v>
      </c>
      <c r="E96" s="52" t="s">
        <v>10073</v>
      </c>
      <c r="F96" s="52" t="s">
        <v>15554</v>
      </c>
      <c r="G96" s="52" t="s">
        <v>4073</v>
      </c>
      <c r="H96" s="52" t="n">
        <v>39</v>
      </c>
      <c r="I96" s="52" t="n">
        <v>2000</v>
      </c>
      <c r="J96" s="52" t="n">
        <v>3.8</v>
      </c>
      <c r="K96" s="52" t="n">
        <v>97.5</v>
      </c>
      <c r="L96" s="52" t="n">
        <v>90.9</v>
      </c>
      <c r="M96" s="52" t="n">
        <v>3.68</v>
      </c>
      <c r="N96" s="52" t="s">
        <v>1797</v>
      </c>
      <c r="O96" s="52" t="s">
        <v>1261</v>
      </c>
      <c r="P96" s="52"/>
      <c r="Q96" s="52" t="s">
        <v>10061</v>
      </c>
      <c r="R96" s="55" t="n">
        <f aca="true">IFERROR(O96-TODAY(),"")</f>
        <v>-713</v>
      </c>
      <c r="S96" s="55" t="str">
        <f aca="true">IFERROR(IF(O96&lt;TODAY(),"Expired",IF(O96-TODAY()&lt;90,"Expiring Soon","Active")),"")</f>
        <v>Expiring Soon</v>
      </c>
      <c r="T96" s="55" t="str">
        <f aca="false">IF(M96&gt;5,"High Risk",IF(M96&gt;2,"Medium","Low Risk"))</f>
        <v>Medium</v>
      </c>
    </row>
    <row r="97" customFormat="false" ht="15" hidden="false" customHeight="true" outlineLevel="0" collapsed="false">
      <c r="A97" s="56" t="s">
        <v>4282</v>
      </c>
      <c r="B97" s="56" t="s">
        <v>17021</v>
      </c>
      <c r="C97" s="56" t="s">
        <v>16906</v>
      </c>
      <c r="D97" s="56" t="s">
        <v>16937</v>
      </c>
      <c r="E97" s="56" t="s">
        <v>10117</v>
      </c>
      <c r="F97" s="56" t="s">
        <v>15542</v>
      </c>
      <c r="G97" s="56" t="s">
        <v>4073</v>
      </c>
      <c r="H97" s="56" t="n">
        <v>6</v>
      </c>
      <c r="I97" s="56" t="n">
        <v>500</v>
      </c>
      <c r="J97" s="56" t="n">
        <v>2.6</v>
      </c>
      <c r="K97" s="56" t="n">
        <v>90.6</v>
      </c>
      <c r="L97" s="56" t="n">
        <v>62.3</v>
      </c>
      <c r="M97" s="56" t="n">
        <v>4.28</v>
      </c>
      <c r="N97" s="56" t="s">
        <v>1469</v>
      </c>
      <c r="O97" s="56" t="s">
        <v>1098</v>
      </c>
      <c r="P97" s="56" t="s">
        <v>16907</v>
      </c>
      <c r="Q97" s="56" t="s">
        <v>10061</v>
      </c>
      <c r="R97" s="55" t="n">
        <f aca="true">IFERROR(O97-TODAY(),"")</f>
        <v>-751</v>
      </c>
      <c r="S97" s="55" t="str">
        <f aca="true">IFERROR(IF(O97&lt;TODAY(),"Expired",IF(O97-TODAY()&lt;90,"Expiring Soon","Active")),"")</f>
        <v>Expiring Soon</v>
      </c>
      <c r="T97" s="55" t="str">
        <f aca="false">IF(M97&gt;5,"High Risk",IF(M97&gt;2,"Medium","Low Risk"))</f>
        <v>Medium</v>
      </c>
    </row>
    <row r="98" customFormat="false" ht="15" hidden="false" customHeight="true" outlineLevel="0" collapsed="false">
      <c r="A98" s="52" t="s">
        <v>6548</v>
      </c>
      <c r="B98" s="52" t="s">
        <v>17022</v>
      </c>
      <c r="C98" s="52" t="s">
        <v>16909</v>
      </c>
      <c r="D98" s="52" t="s">
        <v>16910</v>
      </c>
      <c r="E98" s="52" t="s">
        <v>10073</v>
      </c>
      <c r="F98" s="52" t="s">
        <v>15544</v>
      </c>
      <c r="G98" s="52" t="s">
        <v>4067</v>
      </c>
      <c r="H98" s="52" t="n">
        <v>10</v>
      </c>
      <c r="I98" s="52" t="n">
        <v>1000</v>
      </c>
      <c r="J98" s="52" t="n">
        <v>4.3</v>
      </c>
      <c r="K98" s="52" t="n">
        <v>94.2</v>
      </c>
      <c r="L98" s="52" t="n">
        <v>92.2</v>
      </c>
      <c r="M98" s="52" t="n">
        <v>0.54</v>
      </c>
      <c r="N98" s="52" t="s">
        <v>3110</v>
      </c>
      <c r="O98" s="52" t="s">
        <v>1014</v>
      </c>
      <c r="P98" s="52" t="s">
        <v>16913</v>
      </c>
      <c r="Q98" s="52" t="s">
        <v>10061</v>
      </c>
      <c r="R98" s="55" t="n">
        <f aca="true">IFERROR(O98-TODAY(),"")</f>
        <v>-422</v>
      </c>
      <c r="S98" s="55" t="str">
        <f aca="true">IFERROR(IF(O98&lt;TODAY(),"Expired",IF(O98-TODAY()&lt;90,"Expiring Soon","Active")),"")</f>
        <v>Expiring Soon</v>
      </c>
      <c r="T98" s="55" t="str">
        <f aca="false">IF(M98&gt;5,"High Risk",IF(M98&gt;2,"Medium","Low Risk"))</f>
        <v>Low Risk</v>
      </c>
    </row>
    <row r="99" customFormat="false" ht="15" hidden="false" customHeight="true" outlineLevel="0" collapsed="false">
      <c r="A99" s="56" t="s">
        <v>14885</v>
      </c>
      <c r="B99" s="56" t="s">
        <v>17023</v>
      </c>
      <c r="C99" s="56" t="s">
        <v>16921</v>
      </c>
      <c r="D99" s="56" t="s">
        <v>16910</v>
      </c>
      <c r="E99" s="56" t="s">
        <v>10132</v>
      </c>
      <c r="F99" s="56" t="s">
        <v>15550</v>
      </c>
      <c r="G99" s="56" t="s">
        <v>4073</v>
      </c>
      <c r="H99" s="56" t="n">
        <v>8</v>
      </c>
      <c r="I99" s="56" t="n">
        <v>250</v>
      </c>
      <c r="J99" s="56" t="n">
        <v>3.7</v>
      </c>
      <c r="K99" s="56" t="n">
        <v>74</v>
      </c>
      <c r="L99" s="56" t="n">
        <v>85.8</v>
      </c>
      <c r="M99" s="56" t="n">
        <v>5</v>
      </c>
      <c r="N99" s="56" t="s">
        <v>2026</v>
      </c>
      <c r="O99" s="56" t="s">
        <v>2426</v>
      </c>
      <c r="P99" s="56" t="s">
        <v>16916</v>
      </c>
      <c r="Q99" s="56" t="s">
        <v>10061</v>
      </c>
      <c r="R99" s="55" t="n">
        <f aca="true">IFERROR(O99-TODAY(),"")</f>
        <v>-544</v>
      </c>
      <c r="S99" s="55" t="str">
        <f aca="true">IFERROR(IF(O99&lt;TODAY(),"Expired",IF(O99-TODAY()&lt;90,"Expiring Soon","Active")),"")</f>
        <v>Expiring Soon</v>
      </c>
      <c r="T99" s="55" t="str">
        <f aca="false">IF(M99&gt;5,"High Risk",IF(M99&gt;2,"Medium","Low Risk"))</f>
        <v>Medium</v>
      </c>
    </row>
    <row r="100" customFormat="false" ht="15" hidden="false" customHeight="true" outlineLevel="0" collapsed="false">
      <c r="A100" s="52" t="s">
        <v>5222</v>
      </c>
      <c r="B100" s="52" t="s">
        <v>17024</v>
      </c>
      <c r="C100" s="52" t="s">
        <v>15539</v>
      </c>
      <c r="D100" s="52" t="s">
        <v>16904</v>
      </c>
      <c r="E100" s="52" t="s">
        <v>10087</v>
      </c>
      <c r="F100" s="52" t="s">
        <v>15560</v>
      </c>
      <c r="G100" s="52" t="s">
        <v>4084</v>
      </c>
      <c r="H100" s="52" t="n">
        <v>35</v>
      </c>
      <c r="I100" s="52" t="n">
        <v>1000</v>
      </c>
      <c r="J100" s="52" t="n">
        <v>4.4</v>
      </c>
      <c r="K100" s="52" t="n">
        <v>91.6</v>
      </c>
      <c r="L100" s="52" t="n">
        <v>81</v>
      </c>
      <c r="M100" s="52" t="n">
        <v>0.14</v>
      </c>
      <c r="N100" s="52" t="s">
        <v>4778</v>
      </c>
      <c r="O100" s="52" t="s">
        <v>2482</v>
      </c>
      <c r="P100" s="52" t="s">
        <v>16916</v>
      </c>
      <c r="Q100" s="52" t="s">
        <v>10061</v>
      </c>
      <c r="R100" s="55" t="n">
        <f aca="true">IFERROR(O100-TODAY(),"")</f>
        <v>-747</v>
      </c>
      <c r="S100" s="55" t="str">
        <f aca="true">IFERROR(IF(O100&lt;TODAY(),"Expired",IF(O100-TODAY()&lt;90,"Expiring Soon","Active")),"")</f>
        <v>Expiring Soon</v>
      </c>
      <c r="T100" s="55" t="str">
        <f aca="false">IF(M100&gt;5,"High Risk",IF(M100&gt;2,"Medium","Low Risk"))</f>
        <v>Low Risk</v>
      </c>
    </row>
    <row r="101" customFormat="false" ht="15" hidden="false" customHeight="true" outlineLevel="0" collapsed="false">
      <c r="A101" s="56" t="s">
        <v>14413</v>
      </c>
      <c r="B101" s="56" t="s">
        <v>17025</v>
      </c>
      <c r="C101" s="56" t="s">
        <v>16921</v>
      </c>
      <c r="D101" s="56" t="s">
        <v>16904</v>
      </c>
      <c r="E101" s="56" t="s">
        <v>10087</v>
      </c>
      <c r="F101" s="56" t="s">
        <v>15560</v>
      </c>
      <c r="G101" s="56" t="s">
        <v>4073</v>
      </c>
      <c r="H101" s="56" t="n">
        <v>11</v>
      </c>
      <c r="I101" s="56" t="n">
        <v>2000</v>
      </c>
      <c r="J101" s="56" t="n">
        <v>3.8</v>
      </c>
      <c r="K101" s="56" t="n">
        <v>70.4</v>
      </c>
      <c r="L101" s="56" t="n">
        <v>87.5</v>
      </c>
      <c r="M101" s="56" t="n">
        <v>1.74</v>
      </c>
      <c r="N101" s="56" t="s">
        <v>1186</v>
      </c>
      <c r="O101" s="56" t="s">
        <v>1254</v>
      </c>
      <c r="P101" s="56" t="s">
        <v>16911</v>
      </c>
      <c r="Q101" s="56" t="s">
        <v>10061</v>
      </c>
      <c r="R101" s="55" t="n">
        <f aca="true">IFERROR(O101-TODAY(),"")</f>
        <v>-690</v>
      </c>
      <c r="S101" s="55" t="str">
        <f aca="true">IFERROR(IF(O101&lt;TODAY(),"Expired",IF(O101-TODAY()&lt;90,"Expiring Soon","Active")),"")</f>
        <v>Expiring Soon</v>
      </c>
      <c r="T101" s="55" t="str">
        <f aca="false">IF(M101&gt;5,"High Risk",IF(M101&gt;2,"Medium","Low Risk"))</f>
        <v>Low Risk</v>
      </c>
    </row>
    <row r="102" customFormat="false" ht="15" hidden="false" customHeight="true" outlineLevel="0" collapsed="false">
      <c r="A102" s="52" t="s">
        <v>4704</v>
      </c>
      <c r="B102" s="52" t="s">
        <v>17026</v>
      </c>
      <c r="C102" s="52" t="s">
        <v>16921</v>
      </c>
      <c r="D102" s="52" t="s">
        <v>16910</v>
      </c>
      <c r="E102" s="52" t="s">
        <v>10190</v>
      </c>
      <c r="F102" s="52" t="s">
        <v>15550</v>
      </c>
      <c r="G102" s="52" t="s">
        <v>4084</v>
      </c>
      <c r="H102" s="52" t="n">
        <v>26</v>
      </c>
      <c r="I102" s="52" t="n">
        <v>2000</v>
      </c>
      <c r="J102" s="52" t="n">
        <v>4.5</v>
      </c>
      <c r="K102" s="52" t="n">
        <v>74</v>
      </c>
      <c r="L102" s="52" t="n">
        <v>62.3</v>
      </c>
      <c r="M102" s="52" t="n">
        <v>1.63</v>
      </c>
      <c r="N102" s="52" t="s">
        <v>3377</v>
      </c>
      <c r="O102" s="52" t="s">
        <v>2675</v>
      </c>
      <c r="P102" s="52"/>
      <c r="Q102" s="52" t="s">
        <v>10061</v>
      </c>
      <c r="R102" s="55" t="n">
        <f aca="true">IFERROR(O102-TODAY(),"")</f>
        <v>-834</v>
      </c>
      <c r="S102" s="55" t="str">
        <f aca="true">IFERROR(IF(O102&lt;TODAY(),"Expired",IF(O102-TODAY()&lt;90,"Expiring Soon","Active")),"")</f>
        <v>Expiring Soon</v>
      </c>
      <c r="T102" s="55" t="str">
        <f aca="false">IF(M102&gt;5,"High Risk",IF(M102&gt;2,"Medium","Low Risk"))</f>
        <v>Low Risk</v>
      </c>
    </row>
    <row r="103" customFormat="false" ht="15" hidden="false" customHeight="true" outlineLevel="0" collapsed="false">
      <c r="A103" s="56" t="s">
        <v>17027</v>
      </c>
      <c r="B103" s="56" t="s">
        <v>17028</v>
      </c>
      <c r="C103" s="56" t="s">
        <v>16906</v>
      </c>
      <c r="D103" s="56" t="s">
        <v>16904</v>
      </c>
      <c r="E103" s="56" t="s">
        <v>10132</v>
      </c>
      <c r="F103" s="56" t="s">
        <v>15542</v>
      </c>
      <c r="G103" s="56" t="s">
        <v>4073</v>
      </c>
      <c r="H103" s="56" t="n">
        <v>33</v>
      </c>
      <c r="I103" s="56" t="n">
        <v>500</v>
      </c>
      <c r="J103" s="56" t="n">
        <v>4.6</v>
      </c>
      <c r="K103" s="56" t="n">
        <v>87.6</v>
      </c>
      <c r="L103" s="56" t="n">
        <v>90.3</v>
      </c>
      <c r="M103" s="56" t="n">
        <v>2.1</v>
      </c>
      <c r="N103" s="56" t="s">
        <v>1176</v>
      </c>
      <c r="O103" s="56" t="s">
        <v>1295</v>
      </c>
      <c r="P103" s="56" t="s">
        <v>16907</v>
      </c>
      <c r="Q103" s="56" t="s">
        <v>10061</v>
      </c>
      <c r="R103" s="55" t="n">
        <f aca="true">IFERROR(O103-TODAY(),"")</f>
        <v>-799</v>
      </c>
      <c r="S103" s="55" t="str">
        <f aca="true">IFERROR(IF(O103&lt;TODAY(),"Expired",IF(O103-TODAY()&lt;90,"Expiring Soon","Active")),"")</f>
        <v>Expiring Soon</v>
      </c>
      <c r="T103" s="55" t="str">
        <f aca="false">IF(M103&gt;5,"High Risk",IF(M103&gt;2,"Medium","Low Risk"))</f>
        <v>Medium</v>
      </c>
    </row>
    <row r="104" customFormat="false" ht="15" hidden="false" customHeight="true" outlineLevel="0" collapsed="false">
      <c r="A104" s="52" t="s">
        <v>4567</v>
      </c>
      <c r="B104" s="52" t="s">
        <v>17029</v>
      </c>
      <c r="C104" s="52" t="s">
        <v>16909</v>
      </c>
      <c r="D104" s="52" t="s">
        <v>16915</v>
      </c>
      <c r="E104" s="52" t="s">
        <v>10073</v>
      </c>
      <c r="F104" s="52" t="s">
        <v>15554</v>
      </c>
      <c r="G104" s="52" t="s">
        <v>4067</v>
      </c>
      <c r="H104" s="52" t="n">
        <v>29</v>
      </c>
      <c r="I104" s="52" t="n">
        <v>100</v>
      </c>
      <c r="J104" s="52" t="n">
        <v>2.7</v>
      </c>
      <c r="K104" s="52" t="n">
        <v>98</v>
      </c>
      <c r="L104" s="52" t="n">
        <v>87.8</v>
      </c>
      <c r="M104" s="52" t="n">
        <v>4.3</v>
      </c>
      <c r="N104" s="52" t="s">
        <v>4906</v>
      </c>
      <c r="O104" s="52" t="s">
        <v>1823</v>
      </c>
      <c r="P104" s="52"/>
      <c r="Q104" s="52" t="s">
        <v>10066</v>
      </c>
      <c r="R104" s="55" t="n">
        <f aca="true">IFERROR(O104-TODAY(),"")</f>
        <v>-827</v>
      </c>
      <c r="S104" s="55" t="str">
        <f aca="true">IFERROR(IF(O104&lt;TODAY(),"Expired",IF(O104-TODAY()&lt;90,"Expiring Soon","Active")),"")</f>
        <v>Expiring Soon</v>
      </c>
      <c r="T104" s="55" t="str">
        <f aca="false">IF(M104&gt;5,"High Risk",IF(M104&gt;2,"Medium","Low Risk"))</f>
        <v>Medium</v>
      </c>
    </row>
    <row r="105" customFormat="false" ht="15" hidden="false" customHeight="true" outlineLevel="0" collapsed="false">
      <c r="A105" s="56" t="s">
        <v>7270</v>
      </c>
      <c r="B105" s="56" t="s">
        <v>17030</v>
      </c>
      <c r="C105" s="56" t="s">
        <v>16906</v>
      </c>
      <c r="D105" s="56" t="s">
        <v>16937</v>
      </c>
      <c r="E105" s="56" t="s">
        <v>10058</v>
      </c>
      <c r="F105" s="56" t="s">
        <v>15554</v>
      </c>
      <c r="G105" s="56" t="s">
        <v>4055</v>
      </c>
      <c r="H105" s="56" t="n">
        <v>34</v>
      </c>
      <c r="I105" s="56" t="n">
        <v>1000</v>
      </c>
      <c r="J105" s="56" t="n">
        <v>3.6</v>
      </c>
      <c r="K105" s="56" t="n">
        <v>99</v>
      </c>
      <c r="L105" s="56" t="n">
        <v>89.8</v>
      </c>
      <c r="M105" s="56" t="n">
        <v>2.64</v>
      </c>
      <c r="N105" s="56" t="s">
        <v>2514</v>
      </c>
      <c r="O105" s="56" t="s">
        <v>6374</v>
      </c>
      <c r="P105" s="56" t="s">
        <v>16907</v>
      </c>
      <c r="Q105" s="56" t="s">
        <v>10066</v>
      </c>
      <c r="R105" s="55" t="n">
        <f aca="true">IFERROR(O105-TODAY(),"")</f>
        <v>-841</v>
      </c>
      <c r="S105" s="55" t="str">
        <f aca="true">IFERROR(IF(O105&lt;TODAY(),"Expired",IF(O105-TODAY()&lt;90,"Expiring Soon","Active")),"")</f>
        <v>Expiring Soon</v>
      </c>
      <c r="T105" s="55" t="str">
        <f aca="false">IF(M105&gt;5,"High Risk",IF(M105&gt;2,"Medium","Low Risk"))</f>
        <v>Medium</v>
      </c>
    </row>
    <row r="106" customFormat="false" ht="15" hidden="false" customHeight="true" outlineLevel="0" collapsed="false">
      <c r="A106" s="52" t="s">
        <v>14475</v>
      </c>
      <c r="B106" s="52" t="s">
        <v>17031</v>
      </c>
      <c r="C106" s="52" t="s">
        <v>16921</v>
      </c>
      <c r="D106" s="52" t="s">
        <v>16904</v>
      </c>
      <c r="E106" s="52" t="s">
        <v>10058</v>
      </c>
      <c r="F106" s="52" t="s">
        <v>15544</v>
      </c>
      <c r="G106" s="52" t="s">
        <v>4055</v>
      </c>
      <c r="H106" s="52" t="n">
        <v>26</v>
      </c>
      <c r="I106" s="52" t="n">
        <v>1000</v>
      </c>
      <c r="J106" s="52" t="n">
        <v>3.5</v>
      </c>
      <c r="K106" s="52" t="n">
        <v>88.2</v>
      </c>
      <c r="L106" s="52" t="n">
        <v>92.7</v>
      </c>
      <c r="M106" s="52" t="n">
        <v>3.84</v>
      </c>
      <c r="N106" s="52" t="s">
        <v>1766</v>
      </c>
      <c r="O106" s="52" t="s">
        <v>6807</v>
      </c>
      <c r="P106" s="52" t="s">
        <v>16913</v>
      </c>
      <c r="Q106" s="52" t="s">
        <v>10061</v>
      </c>
      <c r="R106" s="55" t="n">
        <f aca="true">IFERROR(O106-TODAY(),"")</f>
        <v>-803</v>
      </c>
      <c r="S106" s="55" t="str">
        <f aca="true">IFERROR(IF(O106&lt;TODAY(),"Expired",IF(O106-TODAY()&lt;90,"Expiring Soon","Active")),"")</f>
        <v>Expiring Soon</v>
      </c>
      <c r="T106" s="55" t="str">
        <f aca="false">IF(M106&gt;5,"High Risk",IF(M106&gt;2,"Medium","Low Risk"))</f>
        <v>Medium</v>
      </c>
    </row>
    <row r="107" customFormat="false" ht="15" hidden="false" customHeight="true" outlineLevel="0" collapsed="false">
      <c r="A107" s="56" t="s">
        <v>6944</v>
      </c>
      <c r="B107" s="56" t="s">
        <v>17032</v>
      </c>
      <c r="C107" s="56" t="s">
        <v>16909</v>
      </c>
      <c r="D107" s="56" t="s">
        <v>16904</v>
      </c>
      <c r="E107" s="56" t="s">
        <v>10117</v>
      </c>
      <c r="F107" s="56" t="s">
        <v>15550</v>
      </c>
      <c r="G107" s="56" t="s">
        <v>4067</v>
      </c>
      <c r="H107" s="56" t="n">
        <v>24</v>
      </c>
      <c r="I107" s="56" t="n">
        <v>500</v>
      </c>
      <c r="J107" s="56" t="n">
        <v>2.6</v>
      </c>
      <c r="K107" s="56" t="n">
        <v>82.9</v>
      </c>
      <c r="L107" s="56" t="n">
        <v>82</v>
      </c>
      <c r="M107" s="56" t="n">
        <v>2.24</v>
      </c>
      <c r="N107" s="56" t="s">
        <v>4635</v>
      </c>
      <c r="O107" s="56" t="s">
        <v>3074</v>
      </c>
      <c r="P107" s="56" t="s">
        <v>16913</v>
      </c>
      <c r="Q107" s="56" t="s">
        <v>10066</v>
      </c>
      <c r="R107" s="55" t="n">
        <f aca="true">IFERROR(O107-TODAY(),"")</f>
        <v>-463</v>
      </c>
      <c r="S107" s="55" t="str">
        <f aca="true">IFERROR(IF(O107&lt;TODAY(),"Expired",IF(O107-TODAY()&lt;90,"Expiring Soon","Active")),"")</f>
        <v>Expiring Soon</v>
      </c>
      <c r="T107" s="55" t="str">
        <f aca="false">IF(M107&gt;5,"High Risk",IF(M107&gt;2,"Medium","Low Risk"))</f>
        <v>Medium</v>
      </c>
    </row>
    <row r="108" customFormat="false" ht="15" hidden="false" customHeight="true" outlineLevel="0" collapsed="false">
      <c r="A108" s="52" t="s">
        <v>4462</v>
      </c>
      <c r="B108" s="52" t="s">
        <v>17033</v>
      </c>
      <c r="C108" s="52" t="s">
        <v>16909</v>
      </c>
      <c r="D108" s="52" t="s">
        <v>16910</v>
      </c>
      <c r="E108" s="52" t="s">
        <v>10132</v>
      </c>
      <c r="F108" s="52" t="s">
        <v>15544</v>
      </c>
      <c r="G108" s="52" t="s">
        <v>4067</v>
      </c>
      <c r="H108" s="52" t="n">
        <v>21</v>
      </c>
      <c r="I108" s="52" t="n">
        <v>100</v>
      </c>
      <c r="J108" s="52" t="n">
        <v>2.8</v>
      </c>
      <c r="K108" s="52" t="n">
        <v>79.1</v>
      </c>
      <c r="L108" s="52" t="n">
        <v>82.2</v>
      </c>
      <c r="M108" s="52" t="n">
        <v>3.99</v>
      </c>
      <c r="N108" s="52" t="s">
        <v>2973</v>
      </c>
      <c r="O108" s="52" t="s">
        <v>1065</v>
      </c>
      <c r="P108" s="52" t="s">
        <v>16911</v>
      </c>
      <c r="Q108" s="52" t="s">
        <v>10061</v>
      </c>
      <c r="R108" s="55" t="n">
        <f aca="true">IFERROR(O108-TODAY(),"")</f>
        <v>-762</v>
      </c>
      <c r="S108" s="55" t="str">
        <f aca="true">IFERROR(IF(O108&lt;TODAY(),"Expired",IF(O108-TODAY()&lt;90,"Expiring Soon","Active")),"")</f>
        <v>Expiring Soon</v>
      </c>
      <c r="T108" s="55" t="str">
        <f aca="false">IF(M108&gt;5,"High Risk",IF(M108&gt;2,"Medium","Low Risk"))</f>
        <v>Medium</v>
      </c>
    </row>
    <row r="109" customFormat="false" ht="15" hidden="false" customHeight="true" outlineLevel="0" collapsed="false">
      <c r="A109" s="56" t="s">
        <v>4171</v>
      </c>
      <c r="B109" s="56" t="s">
        <v>17034</v>
      </c>
      <c r="C109" s="56" t="s">
        <v>15539</v>
      </c>
      <c r="D109" s="56" t="s">
        <v>16937</v>
      </c>
      <c r="E109" s="56" t="s">
        <v>10104</v>
      </c>
      <c r="F109" s="56" t="s">
        <v>10063</v>
      </c>
      <c r="G109" s="56" t="s">
        <v>4073</v>
      </c>
      <c r="H109" s="56" t="n">
        <v>11</v>
      </c>
      <c r="I109" s="56" t="n">
        <v>1000</v>
      </c>
      <c r="J109" s="56" t="n">
        <v>2.6</v>
      </c>
      <c r="K109" s="56" t="n">
        <v>77</v>
      </c>
      <c r="L109" s="56" t="n">
        <v>75</v>
      </c>
      <c r="M109" s="56" t="n">
        <v>3.65</v>
      </c>
      <c r="N109" s="56" t="s">
        <v>5315</v>
      </c>
      <c r="O109" s="56" t="s">
        <v>521</v>
      </c>
      <c r="P109" s="56" t="s">
        <v>16911</v>
      </c>
      <c r="Q109" s="56" t="s">
        <v>10066</v>
      </c>
      <c r="R109" s="55" t="n">
        <f aca="true">IFERROR(O109-TODAY(),"")</f>
        <v>-856</v>
      </c>
      <c r="S109" s="55" t="str">
        <f aca="true">IFERROR(IF(O109&lt;TODAY(),"Expired",IF(O109-TODAY()&lt;90,"Expiring Soon","Active")),"")</f>
        <v>Expiring Soon</v>
      </c>
      <c r="T109" s="55" t="str">
        <f aca="false">IF(M109&gt;5,"High Risk",IF(M109&gt;2,"Medium","Low Risk"))</f>
        <v>Medium</v>
      </c>
    </row>
    <row r="110" customFormat="false" ht="15" hidden="false" customHeight="true" outlineLevel="0" collapsed="false">
      <c r="A110" s="52" t="s">
        <v>14760</v>
      </c>
      <c r="B110" s="52" t="s">
        <v>17035</v>
      </c>
      <c r="C110" s="52" t="s">
        <v>16921</v>
      </c>
      <c r="D110" s="52" t="s">
        <v>16910</v>
      </c>
      <c r="E110" s="52" t="s">
        <v>10069</v>
      </c>
      <c r="F110" s="52" t="s">
        <v>15544</v>
      </c>
      <c r="G110" s="52" t="s">
        <v>4073</v>
      </c>
      <c r="H110" s="52" t="n">
        <v>7</v>
      </c>
      <c r="I110" s="52" t="n">
        <v>500</v>
      </c>
      <c r="J110" s="52" t="n">
        <v>3.2</v>
      </c>
      <c r="K110" s="52" t="n">
        <v>75.5</v>
      </c>
      <c r="L110" s="52" t="n">
        <v>60.6</v>
      </c>
      <c r="M110" s="52" t="n">
        <v>4.98</v>
      </c>
      <c r="N110" s="52" t="s">
        <v>1444</v>
      </c>
      <c r="O110" s="52" t="s">
        <v>1248</v>
      </c>
      <c r="P110" s="52" t="s">
        <v>16913</v>
      </c>
      <c r="Q110" s="52" t="s">
        <v>10066</v>
      </c>
      <c r="R110" s="55" t="n">
        <f aca="true">IFERROR(O110-TODAY(),"")</f>
        <v>-791</v>
      </c>
      <c r="S110" s="55" t="str">
        <f aca="true">IFERROR(IF(O110&lt;TODAY(),"Expired",IF(O110-TODAY()&lt;90,"Expiring Soon","Active")),"")</f>
        <v>Expiring Soon</v>
      </c>
      <c r="T110" s="55" t="str">
        <f aca="false">IF(M110&gt;5,"High Risk",IF(M110&gt;2,"Medium","Low Risk"))</f>
        <v>Medium</v>
      </c>
    </row>
    <row r="111" customFormat="false" ht="15" hidden="false" customHeight="true" outlineLevel="0" collapsed="false">
      <c r="A111" s="56" t="s">
        <v>4345</v>
      </c>
      <c r="B111" s="56" t="s">
        <v>17036</v>
      </c>
      <c r="C111" s="56" t="s">
        <v>15539</v>
      </c>
      <c r="D111" s="56" t="s">
        <v>16937</v>
      </c>
      <c r="E111" s="56" t="s">
        <v>10073</v>
      </c>
      <c r="F111" s="56" t="s">
        <v>15544</v>
      </c>
      <c r="G111" s="56" t="s">
        <v>4073</v>
      </c>
      <c r="H111" s="56" t="n">
        <v>41</v>
      </c>
      <c r="I111" s="56" t="n">
        <v>1000</v>
      </c>
      <c r="J111" s="56" t="n">
        <v>2.7</v>
      </c>
      <c r="K111" s="56" t="n">
        <v>85.7</v>
      </c>
      <c r="L111" s="56" t="n">
        <v>65.8</v>
      </c>
      <c r="M111" s="56" t="n">
        <v>3.94</v>
      </c>
      <c r="N111" s="56" t="s">
        <v>5053</v>
      </c>
      <c r="O111" s="56" t="s">
        <v>2832</v>
      </c>
      <c r="P111" s="56" t="s">
        <v>16907</v>
      </c>
      <c r="Q111" s="56" t="s">
        <v>10061</v>
      </c>
      <c r="R111" s="55" t="n">
        <f aca="true">IFERROR(O111-TODAY(),"")</f>
        <v>-706</v>
      </c>
      <c r="S111" s="55" t="str">
        <f aca="true">IFERROR(IF(O111&lt;TODAY(),"Expired",IF(O111-TODAY()&lt;90,"Expiring Soon","Active")),"")</f>
        <v>Expiring Soon</v>
      </c>
      <c r="T111" s="55" t="str">
        <f aca="false">IF(M111&gt;5,"High Risk",IF(M111&gt;2,"Medium","Low Risk"))</f>
        <v>Medium</v>
      </c>
    </row>
    <row r="112" customFormat="false" ht="15" hidden="false" customHeight="true" outlineLevel="0" collapsed="false">
      <c r="A112" s="52" t="s">
        <v>6912</v>
      </c>
      <c r="B112" s="52" t="s">
        <v>17037</v>
      </c>
      <c r="C112" s="52" t="s">
        <v>16921</v>
      </c>
      <c r="D112" s="52" t="s">
        <v>16904</v>
      </c>
      <c r="E112" s="52" t="s">
        <v>10058</v>
      </c>
      <c r="F112" s="52" t="s">
        <v>15544</v>
      </c>
      <c r="G112" s="52" t="s">
        <v>4067</v>
      </c>
      <c r="H112" s="52" t="n">
        <v>39</v>
      </c>
      <c r="I112" s="52" t="n">
        <v>2000</v>
      </c>
      <c r="J112" s="52" t="n">
        <v>4.5</v>
      </c>
      <c r="K112" s="52" t="n">
        <v>95.7</v>
      </c>
      <c r="L112" s="52" t="n">
        <v>98.1</v>
      </c>
      <c r="M112" s="52" t="n">
        <v>4.46</v>
      </c>
      <c r="N112" s="52" t="s">
        <v>3745</v>
      </c>
      <c r="O112" s="52" t="s">
        <v>3437</v>
      </c>
      <c r="P112" s="52" t="s">
        <v>16907</v>
      </c>
      <c r="Q112" s="52" t="s">
        <v>10061</v>
      </c>
      <c r="R112" s="55" t="n">
        <f aca="true">IFERROR(O112-TODAY(),"")</f>
        <v>-771</v>
      </c>
      <c r="S112" s="55" t="str">
        <f aca="true">IFERROR(IF(O112&lt;TODAY(),"Expired",IF(O112-TODAY()&lt;90,"Expiring Soon","Active")),"")</f>
        <v>Expiring Soon</v>
      </c>
      <c r="T112" s="55" t="str">
        <f aca="false">IF(M112&gt;5,"High Risk",IF(M112&gt;2,"Medium","Low Risk"))</f>
        <v>Medium</v>
      </c>
    </row>
    <row r="113" customFormat="false" ht="15" hidden="false" customHeight="true" outlineLevel="0" collapsed="false">
      <c r="A113" s="56" t="s">
        <v>14620</v>
      </c>
      <c r="B113" s="56" t="s">
        <v>17038</v>
      </c>
      <c r="C113" s="56" t="s">
        <v>15539</v>
      </c>
      <c r="D113" s="56" t="s">
        <v>16915</v>
      </c>
      <c r="E113" s="56" t="s">
        <v>10078</v>
      </c>
      <c r="F113" s="56" t="s">
        <v>15544</v>
      </c>
      <c r="G113" s="56" t="s">
        <v>4061</v>
      </c>
      <c r="H113" s="56" t="n">
        <v>29</v>
      </c>
      <c r="I113" s="56" t="n">
        <v>2000</v>
      </c>
      <c r="J113" s="56" t="n">
        <v>4.2</v>
      </c>
      <c r="K113" s="56" t="n">
        <v>99.7</v>
      </c>
      <c r="L113" s="56" t="n">
        <v>78.9</v>
      </c>
      <c r="M113" s="56" t="n">
        <v>2.05</v>
      </c>
      <c r="N113" s="56" t="s">
        <v>3236</v>
      </c>
      <c r="O113" s="56" t="s">
        <v>677</v>
      </c>
      <c r="P113" s="56" t="s">
        <v>16913</v>
      </c>
      <c r="Q113" s="56" t="s">
        <v>10061</v>
      </c>
      <c r="R113" s="55" t="n">
        <f aca="true">IFERROR(O113-TODAY(),"")</f>
        <v>-492</v>
      </c>
      <c r="S113" s="55" t="str">
        <f aca="true">IFERROR(IF(O113&lt;TODAY(),"Expired",IF(O113-TODAY()&lt;90,"Expiring Soon","Active")),"")</f>
        <v>Expiring Soon</v>
      </c>
      <c r="T113" s="55" t="str">
        <f aca="false">IF(M113&gt;5,"High Risk",IF(M113&gt;2,"Medium","Low Risk"))</f>
        <v>Medium</v>
      </c>
    </row>
    <row r="114" customFormat="false" ht="15" hidden="false" customHeight="true" outlineLevel="0" collapsed="false">
      <c r="A114" s="52" t="s">
        <v>4156</v>
      </c>
      <c r="B114" s="52" t="s">
        <v>17039</v>
      </c>
      <c r="C114" s="52" t="s">
        <v>16909</v>
      </c>
      <c r="D114" s="52" t="s">
        <v>16937</v>
      </c>
      <c r="E114" s="52" t="s">
        <v>10132</v>
      </c>
      <c r="F114" s="52" t="s">
        <v>15554</v>
      </c>
      <c r="G114" s="52" t="s">
        <v>4073</v>
      </c>
      <c r="H114" s="52" t="n">
        <v>17</v>
      </c>
      <c r="I114" s="52" t="n">
        <v>2000</v>
      </c>
      <c r="J114" s="52" t="n">
        <v>4</v>
      </c>
      <c r="K114" s="52" t="n">
        <v>79.8</v>
      </c>
      <c r="L114" s="52" t="n">
        <v>86.5</v>
      </c>
      <c r="M114" s="52" t="n">
        <v>4.55</v>
      </c>
      <c r="N114" s="52" t="s">
        <v>3877</v>
      </c>
      <c r="O114" s="52" t="s">
        <v>1698</v>
      </c>
      <c r="P114" s="52" t="s">
        <v>16907</v>
      </c>
      <c r="Q114" s="52" t="s">
        <v>10061</v>
      </c>
      <c r="R114" s="55" t="n">
        <f aca="true">IFERROR(O114-TODAY(),"")</f>
        <v>-428</v>
      </c>
      <c r="S114" s="55" t="str">
        <f aca="true">IFERROR(IF(O114&lt;TODAY(),"Expired",IF(O114-TODAY()&lt;90,"Expiring Soon","Active")),"")</f>
        <v>Expiring Soon</v>
      </c>
      <c r="T114" s="55" t="str">
        <f aca="false">IF(M114&gt;5,"High Risk",IF(M114&gt;2,"Medium","Low Risk"))</f>
        <v>Medium</v>
      </c>
    </row>
    <row r="115" customFormat="false" ht="15" hidden="false" customHeight="true" outlineLevel="0" collapsed="false">
      <c r="A115" s="56" t="s">
        <v>6962</v>
      </c>
      <c r="B115" s="56" t="s">
        <v>17040</v>
      </c>
      <c r="C115" s="56" t="s">
        <v>16921</v>
      </c>
      <c r="D115" s="56" t="s">
        <v>16904</v>
      </c>
      <c r="E115" s="56" t="s">
        <v>10087</v>
      </c>
      <c r="F115" s="56" t="s">
        <v>10063</v>
      </c>
      <c r="G115" s="56" t="s">
        <v>4061</v>
      </c>
      <c r="H115" s="56" t="n">
        <v>12</v>
      </c>
      <c r="I115" s="56" t="n">
        <v>2000</v>
      </c>
      <c r="J115" s="56" t="n">
        <v>4</v>
      </c>
      <c r="K115" s="56" t="n">
        <v>80.2</v>
      </c>
      <c r="L115" s="56" t="n">
        <v>82</v>
      </c>
      <c r="M115" s="56" t="n">
        <v>4.26</v>
      </c>
      <c r="N115" s="56" t="s">
        <v>601</v>
      </c>
      <c r="O115" s="56" t="s">
        <v>4768</v>
      </c>
      <c r="P115" s="56"/>
      <c r="Q115" s="56" t="s">
        <v>10061</v>
      </c>
      <c r="R115" s="55" t="n">
        <f aca="true">IFERROR(O115-TODAY(),"")</f>
        <v>-545</v>
      </c>
      <c r="S115" s="55" t="str">
        <f aca="true">IFERROR(IF(O115&lt;TODAY(),"Expired",IF(O115-TODAY()&lt;90,"Expiring Soon","Active")),"")</f>
        <v>Expiring Soon</v>
      </c>
      <c r="T115" s="55" t="str">
        <f aca="false">IF(M115&gt;5,"High Risk",IF(M115&gt;2,"Medium","Low Risk"))</f>
        <v>Medium</v>
      </c>
    </row>
    <row r="116" customFormat="false" ht="15" hidden="false" customHeight="true" outlineLevel="0" collapsed="false">
      <c r="A116" s="52" t="s">
        <v>5552</v>
      </c>
      <c r="B116" s="52" t="s">
        <v>17041</v>
      </c>
      <c r="C116" s="52" t="s">
        <v>16909</v>
      </c>
      <c r="D116" s="52" t="s">
        <v>16915</v>
      </c>
      <c r="E116" s="52" t="s">
        <v>10190</v>
      </c>
      <c r="F116" s="52" t="s">
        <v>15554</v>
      </c>
      <c r="G116" s="52" t="s">
        <v>4061</v>
      </c>
      <c r="H116" s="52" t="n">
        <v>38</v>
      </c>
      <c r="I116" s="52" t="n">
        <v>1000</v>
      </c>
      <c r="J116" s="52" t="n">
        <v>3.9</v>
      </c>
      <c r="K116" s="52" t="n">
        <v>80.3</v>
      </c>
      <c r="L116" s="52" t="n">
        <v>85.2</v>
      </c>
      <c r="M116" s="52" t="n">
        <v>4.62</v>
      </c>
      <c r="N116" s="52" t="s">
        <v>1440</v>
      </c>
      <c r="O116" s="52" t="s">
        <v>3255</v>
      </c>
      <c r="P116" s="52"/>
      <c r="Q116" s="52" t="s">
        <v>10066</v>
      </c>
      <c r="R116" s="55" t="n">
        <f aca="true">IFERROR(O116-TODAY(),"")</f>
        <v>-945</v>
      </c>
      <c r="S116" s="55" t="str">
        <f aca="true">IFERROR(IF(O116&lt;TODAY(),"Expired",IF(O116-TODAY()&lt;90,"Expiring Soon","Active")),"")</f>
        <v>Expiring Soon</v>
      </c>
      <c r="T116" s="55" t="str">
        <f aca="false">IF(M116&gt;5,"High Risk",IF(M116&gt;2,"Medium","Low Risk"))</f>
        <v>Medium</v>
      </c>
    </row>
    <row r="117" customFormat="false" ht="15" hidden="false" customHeight="true" outlineLevel="0" collapsed="false">
      <c r="A117" s="56" t="s">
        <v>14478</v>
      </c>
      <c r="B117" s="56" t="s">
        <v>17042</v>
      </c>
      <c r="C117" s="56" t="s">
        <v>16921</v>
      </c>
      <c r="D117" s="56" t="s">
        <v>16937</v>
      </c>
      <c r="E117" s="56" t="s">
        <v>10190</v>
      </c>
      <c r="F117" s="56" t="s">
        <v>15550</v>
      </c>
      <c r="G117" s="56" t="s">
        <v>4055</v>
      </c>
      <c r="H117" s="56" t="n">
        <v>36</v>
      </c>
      <c r="I117" s="56" t="n">
        <v>500</v>
      </c>
      <c r="J117" s="56" t="n">
        <v>3.9</v>
      </c>
      <c r="K117" s="56" t="n">
        <v>99.4</v>
      </c>
      <c r="L117" s="56" t="n">
        <v>90</v>
      </c>
      <c r="M117" s="56" t="n">
        <v>1.33</v>
      </c>
      <c r="N117" s="56" t="s">
        <v>3366</v>
      </c>
      <c r="O117" s="56" t="s">
        <v>1920</v>
      </c>
      <c r="P117" s="56" t="s">
        <v>16913</v>
      </c>
      <c r="Q117" s="56" t="s">
        <v>10061</v>
      </c>
      <c r="R117" s="55" t="n">
        <f aca="true">IFERROR(O117-TODAY(),"")</f>
        <v>-687</v>
      </c>
      <c r="S117" s="55" t="str">
        <f aca="true">IFERROR(IF(O117&lt;TODAY(),"Expired",IF(O117-TODAY()&lt;90,"Expiring Soon","Active")),"")</f>
        <v>Expiring Soon</v>
      </c>
      <c r="T117" s="55" t="str">
        <f aca="false">IF(M117&gt;5,"High Risk",IF(M117&gt;2,"Medium","Low Risk"))</f>
        <v>Low Risk</v>
      </c>
    </row>
    <row r="118" customFormat="false" ht="15" hidden="false" customHeight="true" outlineLevel="0" collapsed="false">
      <c r="A118" s="52" t="s">
        <v>14918</v>
      </c>
      <c r="B118" s="52" t="s">
        <v>17043</v>
      </c>
      <c r="C118" s="52" t="s">
        <v>16906</v>
      </c>
      <c r="D118" s="52" t="s">
        <v>16910</v>
      </c>
      <c r="E118" s="52" t="s">
        <v>10073</v>
      </c>
      <c r="F118" s="52" t="s">
        <v>10063</v>
      </c>
      <c r="G118" s="52" t="s">
        <v>4061</v>
      </c>
      <c r="H118" s="52" t="n">
        <v>4</v>
      </c>
      <c r="I118" s="52" t="n">
        <v>250</v>
      </c>
      <c r="J118" s="52" t="n">
        <v>3.7</v>
      </c>
      <c r="K118" s="52" t="n">
        <v>76.7</v>
      </c>
      <c r="L118" s="52" t="n">
        <v>60.3</v>
      </c>
      <c r="M118" s="52" t="n">
        <v>4.28</v>
      </c>
      <c r="N118" s="52" t="s">
        <v>2924</v>
      </c>
      <c r="O118" s="52" t="s">
        <v>5097</v>
      </c>
      <c r="P118" s="52" t="s">
        <v>16913</v>
      </c>
      <c r="Q118" s="52" t="s">
        <v>10061</v>
      </c>
      <c r="R118" s="55" t="n">
        <f aca="true">IFERROR(O118-TODAY(),"")</f>
        <v>-560</v>
      </c>
      <c r="S118" s="55" t="str">
        <f aca="true">IFERROR(IF(O118&lt;TODAY(),"Expired",IF(O118-TODAY()&lt;90,"Expiring Soon","Active")),"")</f>
        <v>Expiring Soon</v>
      </c>
      <c r="T118" s="55" t="str">
        <f aca="false">IF(M118&gt;5,"High Risk",IF(M118&gt;2,"Medium","Low Risk"))</f>
        <v>Medium</v>
      </c>
    </row>
    <row r="119" customFormat="false" ht="15" hidden="false" customHeight="true" outlineLevel="0" collapsed="false">
      <c r="A119" s="56" t="s">
        <v>17044</v>
      </c>
      <c r="B119" s="56" t="s">
        <v>17045</v>
      </c>
      <c r="C119" s="56" t="s">
        <v>16921</v>
      </c>
      <c r="D119" s="56" t="s">
        <v>16915</v>
      </c>
      <c r="E119" s="56" t="s">
        <v>10104</v>
      </c>
      <c r="F119" s="56" t="s">
        <v>15550</v>
      </c>
      <c r="G119" s="56" t="s">
        <v>4061</v>
      </c>
      <c r="H119" s="56" t="n">
        <v>8</v>
      </c>
      <c r="I119" s="56" t="n">
        <v>250</v>
      </c>
      <c r="J119" s="56" t="n">
        <v>4.5</v>
      </c>
      <c r="K119" s="56" t="n">
        <v>80</v>
      </c>
      <c r="L119" s="56" t="n">
        <v>98.8</v>
      </c>
      <c r="M119" s="56" t="n">
        <v>4.29</v>
      </c>
      <c r="N119" s="56" t="s">
        <v>2192</v>
      </c>
      <c r="O119" s="56" t="s">
        <v>3634</v>
      </c>
      <c r="P119" s="56" t="s">
        <v>16913</v>
      </c>
      <c r="Q119" s="56" t="s">
        <v>10061</v>
      </c>
      <c r="R119" s="55" t="n">
        <f aca="true">IFERROR(O119-TODAY(),"")</f>
        <v>-893</v>
      </c>
      <c r="S119" s="55" t="str">
        <f aca="true">IFERROR(IF(O119&lt;TODAY(),"Expired",IF(O119-TODAY()&lt;90,"Expiring Soon","Active")),"")</f>
        <v>Expiring Soon</v>
      </c>
      <c r="T119" s="55" t="str">
        <f aca="false">IF(M119&gt;5,"High Risk",IF(M119&gt;2,"Medium","Low Risk"))</f>
        <v>Medium</v>
      </c>
    </row>
    <row r="120" customFormat="false" ht="15" hidden="false" customHeight="true" outlineLevel="0" collapsed="false">
      <c r="A120" s="52" t="s">
        <v>5853</v>
      </c>
      <c r="B120" s="52" t="s">
        <v>17046</v>
      </c>
      <c r="C120" s="52" t="s">
        <v>16906</v>
      </c>
      <c r="D120" s="52" t="s">
        <v>16904</v>
      </c>
      <c r="E120" s="52" t="s">
        <v>10073</v>
      </c>
      <c r="F120" s="52" t="s">
        <v>10063</v>
      </c>
      <c r="G120" s="52" t="s">
        <v>4073</v>
      </c>
      <c r="H120" s="52" t="n">
        <v>7</v>
      </c>
      <c r="I120" s="52" t="n">
        <v>500</v>
      </c>
      <c r="J120" s="52" t="n">
        <v>2.6</v>
      </c>
      <c r="K120" s="52" t="n">
        <v>82.2</v>
      </c>
      <c r="L120" s="52" t="n">
        <v>67.1</v>
      </c>
      <c r="M120" s="52" t="n">
        <v>3.18</v>
      </c>
      <c r="N120" s="52" t="s">
        <v>1478</v>
      </c>
      <c r="O120" s="52" t="s">
        <v>3357</v>
      </c>
      <c r="P120" s="52" t="s">
        <v>16913</v>
      </c>
      <c r="Q120" s="52" t="s">
        <v>10061</v>
      </c>
      <c r="R120" s="55" t="n">
        <f aca="true">IFERROR(O120-TODAY(),"")</f>
        <v>-507</v>
      </c>
      <c r="S120" s="55" t="str">
        <f aca="true">IFERROR(IF(O120&lt;TODAY(),"Expired",IF(O120-TODAY()&lt;90,"Expiring Soon","Active")),"")</f>
        <v>Expiring Soon</v>
      </c>
      <c r="T120" s="55" t="str">
        <f aca="false">IF(M120&gt;5,"High Risk",IF(M120&gt;2,"Medium","Low Risk"))</f>
        <v>Medium</v>
      </c>
    </row>
    <row r="121" customFormat="false" ht="15" hidden="false" customHeight="true" outlineLevel="0" collapsed="false">
      <c r="A121" s="56" t="s">
        <v>15326</v>
      </c>
      <c r="B121" s="56" t="s">
        <v>17047</v>
      </c>
      <c r="C121" s="56" t="s">
        <v>16906</v>
      </c>
      <c r="D121" s="56" t="s">
        <v>16904</v>
      </c>
      <c r="E121" s="56" t="s">
        <v>10190</v>
      </c>
      <c r="F121" s="56" t="s">
        <v>15554</v>
      </c>
      <c r="G121" s="56" t="s">
        <v>4067</v>
      </c>
      <c r="H121" s="56" t="n">
        <v>4</v>
      </c>
      <c r="I121" s="56" t="n">
        <v>1000</v>
      </c>
      <c r="J121" s="56" t="n">
        <v>3.6</v>
      </c>
      <c r="K121" s="56" t="n">
        <v>88</v>
      </c>
      <c r="L121" s="56" t="n">
        <v>75.6</v>
      </c>
      <c r="M121" s="56" t="n">
        <v>0.39</v>
      </c>
      <c r="N121" s="56" t="s">
        <v>2246</v>
      </c>
      <c r="O121" s="56" t="s">
        <v>651</v>
      </c>
      <c r="P121" s="56" t="s">
        <v>16913</v>
      </c>
      <c r="Q121" s="56" t="s">
        <v>10066</v>
      </c>
      <c r="R121" s="55" t="n">
        <f aca="true">IFERROR(O121-TODAY(),"")</f>
        <v>-817</v>
      </c>
      <c r="S121" s="55" t="str">
        <f aca="true">IFERROR(IF(O121&lt;TODAY(),"Expired",IF(O121-TODAY()&lt;90,"Expiring Soon","Active")),"")</f>
        <v>Expiring Soon</v>
      </c>
      <c r="T121" s="55" t="str">
        <f aca="false">IF(M121&gt;5,"High Risk",IF(M121&gt;2,"Medium","Low Risk"))</f>
        <v>Low Risk</v>
      </c>
    </row>
    <row r="122" customFormat="false" ht="15" hidden="false" customHeight="true" outlineLevel="0" collapsed="false">
      <c r="A122" s="52" t="s">
        <v>5205</v>
      </c>
      <c r="B122" s="52" t="s">
        <v>17048</v>
      </c>
      <c r="C122" s="52" t="s">
        <v>16909</v>
      </c>
      <c r="D122" s="52" t="s">
        <v>16904</v>
      </c>
      <c r="E122" s="52" t="s">
        <v>10058</v>
      </c>
      <c r="F122" s="52" t="s">
        <v>15544</v>
      </c>
      <c r="G122" s="52" t="s">
        <v>4061</v>
      </c>
      <c r="H122" s="52" t="n">
        <v>34</v>
      </c>
      <c r="I122" s="52" t="n">
        <v>1000</v>
      </c>
      <c r="J122" s="52" t="n">
        <v>4.8</v>
      </c>
      <c r="K122" s="52" t="n">
        <v>97.7</v>
      </c>
      <c r="L122" s="52" t="n">
        <v>99.3</v>
      </c>
      <c r="M122" s="52" t="n">
        <v>2.87</v>
      </c>
      <c r="N122" s="52" t="s">
        <v>4422</v>
      </c>
      <c r="O122" s="52" t="s">
        <v>894</v>
      </c>
      <c r="P122" s="52" t="s">
        <v>16916</v>
      </c>
      <c r="Q122" s="52" t="s">
        <v>10066</v>
      </c>
      <c r="R122" s="55" t="n">
        <f aca="true">IFERROR(O122-TODAY(),"")</f>
        <v>-691</v>
      </c>
      <c r="S122" s="55" t="str">
        <f aca="true">IFERROR(IF(O122&lt;TODAY(),"Expired",IF(O122-TODAY()&lt;90,"Expiring Soon","Active")),"")</f>
        <v>Expiring Soon</v>
      </c>
      <c r="T122" s="55" t="str">
        <f aca="false">IF(M122&gt;5,"High Risk",IF(M122&gt;2,"Medium","Low Risk"))</f>
        <v>Medium</v>
      </c>
    </row>
    <row r="123" customFormat="false" ht="15" hidden="false" customHeight="true" outlineLevel="0" collapsed="false">
      <c r="A123" s="56" t="s">
        <v>14468</v>
      </c>
      <c r="B123" s="56" t="s">
        <v>17049</v>
      </c>
      <c r="C123" s="56" t="s">
        <v>16906</v>
      </c>
      <c r="D123" s="56" t="s">
        <v>16904</v>
      </c>
      <c r="E123" s="56" t="s">
        <v>10132</v>
      </c>
      <c r="F123" s="56" t="s">
        <v>15550</v>
      </c>
      <c r="G123" s="56" t="s">
        <v>4055</v>
      </c>
      <c r="H123" s="56" t="n">
        <v>32</v>
      </c>
      <c r="I123" s="56" t="n">
        <v>250</v>
      </c>
      <c r="J123" s="56" t="n">
        <v>2.7</v>
      </c>
      <c r="K123" s="56" t="n">
        <v>74</v>
      </c>
      <c r="L123" s="56" t="n">
        <v>97.3</v>
      </c>
      <c r="M123" s="56" t="n">
        <v>1.85</v>
      </c>
      <c r="N123" s="56" t="s">
        <v>2819</v>
      </c>
      <c r="O123" s="56" t="s">
        <v>958</v>
      </c>
      <c r="P123" s="56" t="s">
        <v>16911</v>
      </c>
      <c r="Q123" s="56" t="s">
        <v>10066</v>
      </c>
      <c r="R123" s="55" t="n">
        <f aca="true">IFERROR(O123-TODAY(),"")</f>
        <v>-753</v>
      </c>
      <c r="S123" s="55" t="str">
        <f aca="true">IFERROR(IF(O123&lt;TODAY(),"Expired",IF(O123-TODAY()&lt;90,"Expiring Soon","Active")),"")</f>
        <v>Expiring Soon</v>
      </c>
      <c r="T123" s="55" t="str">
        <f aca="false">IF(M123&gt;5,"High Risk",IF(M123&gt;2,"Medium","Low Risk"))</f>
        <v>Low Risk</v>
      </c>
    </row>
    <row r="124" customFormat="false" ht="15" hidden="false" customHeight="true" outlineLevel="0" collapsed="false">
      <c r="A124" s="52" t="s">
        <v>5413</v>
      </c>
      <c r="B124" s="52" t="s">
        <v>17050</v>
      </c>
      <c r="C124" s="52" t="s">
        <v>15539</v>
      </c>
      <c r="D124" s="52" t="s">
        <v>16910</v>
      </c>
      <c r="E124" s="52" t="s">
        <v>10063</v>
      </c>
      <c r="F124" s="52" t="s">
        <v>15542</v>
      </c>
      <c r="G124" s="52" t="s">
        <v>4061</v>
      </c>
      <c r="H124" s="52" t="n">
        <v>16</v>
      </c>
      <c r="I124" s="52" t="n">
        <v>250</v>
      </c>
      <c r="J124" s="52" t="n">
        <v>4.2</v>
      </c>
      <c r="K124" s="52" t="n">
        <v>72.4</v>
      </c>
      <c r="L124" s="52" t="n">
        <v>66.5</v>
      </c>
      <c r="M124" s="52" t="n">
        <v>1.96</v>
      </c>
      <c r="N124" s="52" t="s">
        <v>3732</v>
      </c>
      <c r="O124" s="52" t="s">
        <v>2982</v>
      </c>
      <c r="P124" s="52" t="s">
        <v>16907</v>
      </c>
      <c r="Q124" s="52" t="s">
        <v>10061</v>
      </c>
      <c r="R124" s="55" t="n">
        <f aca="true">IFERROR(O124-TODAY(),"")</f>
        <v>-528</v>
      </c>
      <c r="S124" s="55" t="str">
        <f aca="true">IFERROR(IF(O124&lt;TODAY(),"Expired",IF(O124-TODAY()&lt;90,"Expiring Soon","Active")),"")</f>
        <v>Expiring Soon</v>
      </c>
      <c r="T124" s="55" t="str">
        <f aca="false">IF(M124&gt;5,"High Risk",IF(M124&gt;2,"Medium","Low Risk"))</f>
        <v>Low Risk</v>
      </c>
    </row>
    <row r="125" customFormat="false" ht="15" hidden="false" customHeight="true" outlineLevel="0" collapsed="false">
      <c r="A125" s="56" t="s">
        <v>17051</v>
      </c>
      <c r="B125" s="56" t="s">
        <v>17052</v>
      </c>
      <c r="C125" s="56" t="s">
        <v>15539</v>
      </c>
      <c r="D125" s="56" t="s">
        <v>16915</v>
      </c>
      <c r="E125" s="56" t="s">
        <v>10104</v>
      </c>
      <c r="F125" s="56" t="s">
        <v>15544</v>
      </c>
      <c r="G125" s="56" t="s">
        <v>4067</v>
      </c>
      <c r="H125" s="56" t="n">
        <v>27</v>
      </c>
      <c r="I125" s="56" t="n">
        <v>100</v>
      </c>
      <c r="J125" s="56" t="n">
        <v>3</v>
      </c>
      <c r="K125" s="56" t="n">
        <v>83.4</v>
      </c>
      <c r="L125" s="56" t="n">
        <v>95.7</v>
      </c>
      <c r="M125" s="56" t="n">
        <v>2.77</v>
      </c>
      <c r="N125" s="56" t="s">
        <v>3528</v>
      </c>
      <c r="O125" s="56" t="s">
        <v>1254</v>
      </c>
      <c r="P125" s="56"/>
      <c r="Q125" s="56" t="s">
        <v>10061</v>
      </c>
      <c r="R125" s="55" t="n">
        <f aca="true">IFERROR(O125-TODAY(),"")</f>
        <v>-690</v>
      </c>
      <c r="S125" s="55" t="str">
        <f aca="true">IFERROR(IF(O125&lt;TODAY(),"Expired",IF(O125-TODAY()&lt;90,"Expiring Soon","Active")),"")</f>
        <v>Expiring Soon</v>
      </c>
      <c r="T125" s="55" t="str">
        <f aca="false">IF(M125&gt;5,"High Risk",IF(M125&gt;2,"Medium","Low Risk"))</f>
        <v>Medium</v>
      </c>
    </row>
    <row r="126" customFormat="false" ht="15" hidden="false" customHeight="true" outlineLevel="0" collapsed="false">
      <c r="A126" s="52" t="s">
        <v>4762</v>
      </c>
      <c r="B126" s="52" t="s">
        <v>17053</v>
      </c>
      <c r="C126" s="52" t="s">
        <v>16906</v>
      </c>
      <c r="D126" s="52" t="s">
        <v>16904</v>
      </c>
      <c r="E126" s="52" t="s">
        <v>10117</v>
      </c>
      <c r="F126" s="52" t="s">
        <v>15542</v>
      </c>
      <c r="G126" s="52" t="s">
        <v>4067</v>
      </c>
      <c r="H126" s="52" t="n">
        <v>35</v>
      </c>
      <c r="I126" s="52" t="n">
        <v>100</v>
      </c>
      <c r="J126" s="52" t="n">
        <v>4.9</v>
      </c>
      <c r="K126" s="52" t="n">
        <v>72.8</v>
      </c>
      <c r="L126" s="52" t="n">
        <v>71</v>
      </c>
      <c r="M126" s="52" t="n">
        <v>4.98</v>
      </c>
      <c r="N126" s="52" t="s">
        <v>493</v>
      </c>
      <c r="O126" s="52" t="s">
        <v>2713</v>
      </c>
      <c r="P126" s="52" t="s">
        <v>16907</v>
      </c>
      <c r="Q126" s="52" t="s">
        <v>10061</v>
      </c>
      <c r="R126" s="55" t="n">
        <f aca="true">IFERROR(O126-TODAY(),"")</f>
        <v>-498</v>
      </c>
      <c r="S126" s="55" t="str">
        <f aca="true">IFERROR(IF(O126&lt;TODAY(),"Expired",IF(O126-TODAY()&lt;90,"Expiring Soon","Active")),"")</f>
        <v>Expiring Soon</v>
      </c>
      <c r="T126" s="55" t="str">
        <f aca="false">IF(M126&gt;5,"High Risk",IF(M126&gt;2,"Medium","Low Risk"))</f>
        <v>Medium</v>
      </c>
    </row>
    <row r="127" customFormat="false" ht="15" hidden="false" customHeight="true" outlineLevel="0" collapsed="false">
      <c r="A127" s="56" t="s">
        <v>7055</v>
      </c>
      <c r="B127" s="56" t="s">
        <v>17054</v>
      </c>
      <c r="C127" s="56" t="s">
        <v>15539</v>
      </c>
      <c r="D127" s="56" t="s">
        <v>16915</v>
      </c>
      <c r="E127" s="56" t="s">
        <v>10104</v>
      </c>
      <c r="F127" s="56" t="s">
        <v>15560</v>
      </c>
      <c r="G127" s="56" t="s">
        <v>4055</v>
      </c>
      <c r="H127" s="56" t="n">
        <v>32</v>
      </c>
      <c r="I127" s="56" t="n">
        <v>1000</v>
      </c>
      <c r="J127" s="56" t="n">
        <v>4.2</v>
      </c>
      <c r="K127" s="56" t="n">
        <v>75.1</v>
      </c>
      <c r="L127" s="56" t="n">
        <v>67.5</v>
      </c>
      <c r="M127" s="56" t="n">
        <v>0.17</v>
      </c>
      <c r="N127" s="56" t="s">
        <v>2582</v>
      </c>
      <c r="O127" s="56" t="s">
        <v>737</v>
      </c>
      <c r="P127" s="56" t="s">
        <v>16913</v>
      </c>
      <c r="Q127" s="56" t="s">
        <v>10061</v>
      </c>
      <c r="R127" s="55" t="n">
        <f aca="true">IFERROR(O127-TODAY(),"")</f>
        <v>-866</v>
      </c>
      <c r="S127" s="55" t="str">
        <f aca="true">IFERROR(IF(O127&lt;TODAY(),"Expired",IF(O127-TODAY()&lt;90,"Expiring Soon","Active")),"")</f>
        <v>Expiring Soon</v>
      </c>
      <c r="T127" s="55" t="str">
        <f aca="false">IF(M127&gt;5,"High Risk",IF(M127&gt;2,"Medium","Low Risk"))</f>
        <v>Low Risk</v>
      </c>
    </row>
    <row r="128" customFormat="false" ht="15" hidden="false" customHeight="true" outlineLevel="0" collapsed="false">
      <c r="A128" s="52" t="s">
        <v>14636</v>
      </c>
      <c r="B128" s="52" t="s">
        <v>17055</v>
      </c>
      <c r="C128" s="52" t="s">
        <v>16909</v>
      </c>
      <c r="D128" s="52" t="s">
        <v>16904</v>
      </c>
      <c r="E128" s="52" t="s">
        <v>10104</v>
      </c>
      <c r="F128" s="52" t="s">
        <v>15542</v>
      </c>
      <c r="G128" s="52" t="s">
        <v>4055</v>
      </c>
      <c r="H128" s="52" t="n">
        <v>39</v>
      </c>
      <c r="I128" s="52" t="n">
        <v>2000</v>
      </c>
      <c r="J128" s="52" t="n">
        <v>3.4</v>
      </c>
      <c r="K128" s="52" t="n">
        <v>94.9</v>
      </c>
      <c r="L128" s="52" t="n">
        <v>91.4</v>
      </c>
      <c r="M128" s="52" t="n">
        <v>3.47</v>
      </c>
      <c r="N128" s="52" t="s">
        <v>1958</v>
      </c>
      <c r="O128" s="52" t="s">
        <v>1349</v>
      </c>
      <c r="P128" s="52" t="s">
        <v>16913</v>
      </c>
      <c r="Q128" s="52" t="s">
        <v>10061</v>
      </c>
      <c r="R128" s="55" t="n">
        <f aca="true">IFERROR(O128-TODAY(),"")</f>
        <v>-721</v>
      </c>
      <c r="S128" s="55" t="str">
        <f aca="true">IFERROR(IF(O128&lt;TODAY(),"Expired",IF(O128-TODAY()&lt;90,"Expiring Soon","Active")),"")</f>
        <v>Expiring Soon</v>
      </c>
      <c r="T128" s="55" t="str">
        <f aca="false">IF(M128&gt;5,"High Risk",IF(M128&gt;2,"Medium","Low Risk"))</f>
        <v>Medium</v>
      </c>
    </row>
    <row r="129" customFormat="false" ht="15" hidden="false" customHeight="true" outlineLevel="0" collapsed="false">
      <c r="A129" s="56" t="s">
        <v>17056</v>
      </c>
      <c r="B129" s="56" t="s">
        <v>17057</v>
      </c>
      <c r="C129" s="56" t="s">
        <v>16909</v>
      </c>
      <c r="D129" s="56" t="s">
        <v>16904</v>
      </c>
      <c r="E129" s="56" t="s">
        <v>10104</v>
      </c>
      <c r="F129" s="56" t="s">
        <v>15550</v>
      </c>
      <c r="G129" s="56" t="s">
        <v>4073</v>
      </c>
      <c r="H129" s="56" t="n">
        <v>23</v>
      </c>
      <c r="I129" s="56" t="n">
        <v>1000</v>
      </c>
      <c r="J129" s="56" t="n">
        <v>2.6</v>
      </c>
      <c r="K129" s="56" t="n">
        <v>76.9</v>
      </c>
      <c r="L129" s="56" t="n">
        <v>90</v>
      </c>
      <c r="M129" s="56" t="n">
        <v>4.8</v>
      </c>
      <c r="N129" s="56" t="s">
        <v>2485</v>
      </c>
      <c r="O129" s="56" t="s">
        <v>3097</v>
      </c>
      <c r="P129" s="56"/>
      <c r="Q129" s="56" t="s">
        <v>10066</v>
      </c>
      <c r="R129" s="55" t="n">
        <f aca="true">IFERROR(O129-TODAY(),"")</f>
        <v>-456</v>
      </c>
      <c r="S129" s="55" t="str">
        <f aca="true">IFERROR(IF(O129&lt;TODAY(),"Expired",IF(O129-TODAY()&lt;90,"Expiring Soon","Active")),"")</f>
        <v>Expiring Soon</v>
      </c>
      <c r="T129" s="55" t="str">
        <f aca="false">IF(M129&gt;5,"High Risk",IF(M129&gt;2,"Medium","Low Risk"))</f>
        <v>Medium</v>
      </c>
    </row>
    <row r="130" customFormat="false" ht="15" hidden="false" customHeight="true" outlineLevel="0" collapsed="false">
      <c r="A130" s="52" t="s">
        <v>6505</v>
      </c>
      <c r="B130" s="52" t="s">
        <v>17058</v>
      </c>
      <c r="C130" s="52" t="s">
        <v>16921</v>
      </c>
      <c r="D130" s="52" t="s">
        <v>16915</v>
      </c>
      <c r="E130" s="52" t="s">
        <v>10095</v>
      </c>
      <c r="F130" s="52" t="s">
        <v>10063</v>
      </c>
      <c r="G130" s="52" t="s">
        <v>4061</v>
      </c>
      <c r="H130" s="52" t="n">
        <v>28</v>
      </c>
      <c r="I130" s="52" t="n">
        <v>1000</v>
      </c>
      <c r="J130" s="52" t="n">
        <v>3.1</v>
      </c>
      <c r="K130" s="52" t="n">
        <v>82.2</v>
      </c>
      <c r="L130" s="52" t="n">
        <v>91.2</v>
      </c>
      <c r="M130" s="52" t="n">
        <v>0.82</v>
      </c>
      <c r="N130" s="52" t="s">
        <v>3506</v>
      </c>
      <c r="O130" s="52" t="s">
        <v>5745</v>
      </c>
      <c r="P130" s="52" t="s">
        <v>16916</v>
      </c>
      <c r="Q130" s="52" t="s">
        <v>10066</v>
      </c>
      <c r="R130" s="55" t="n">
        <f aca="true">IFERROR(O130-TODAY(),"")</f>
        <v>-587</v>
      </c>
      <c r="S130" s="55" t="str">
        <f aca="true">IFERROR(IF(O130&lt;TODAY(),"Expired",IF(O130-TODAY()&lt;90,"Expiring Soon","Active")),"")</f>
        <v>Expiring Soon</v>
      </c>
      <c r="T130" s="55" t="str">
        <f aca="false">IF(M130&gt;5,"High Risk",IF(M130&gt;2,"Medium","Low Risk"))</f>
        <v>Low Risk</v>
      </c>
    </row>
    <row r="131" customFormat="false" ht="15" hidden="false" customHeight="true" outlineLevel="0" collapsed="false">
      <c r="A131" s="56" t="s">
        <v>4574</v>
      </c>
      <c r="B131" s="56" t="s">
        <v>17059</v>
      </c>
      <c r="C131" s="56" t="s">
        <v>16909</v>
      </c>
      <c r="D131" s="56" t="s">
        <v>16904</v>
      </c>
      <c r="E131" s="56" t="s">
        <v>10190</v>
      </c>
      <c r="F131" s="56" t="s">
        <v>15550</v>
      </c>
      <c r="G131" s="56" t="s">
        <v>4055</v>
      </c>
      <c r="H131" s="56" t="n">
        <v>17</v>
      </c>
      <c r="I131" s="56" t="n">
        <v>500</v>
      </c>
      <c r="J131" s="56" t="n">
        <v>3.3</v>
      </c>
      <c r="K131" s="56" t="n">
        <v>74.8</v>
      </c>
      <c r="L131" s="56" t="n">
        <v>99.7</v>
      </c>
      <c r="M131" s="56" t="n">
        <v>3.43</v>
      </c>
      <c r="N131" s="56" t="s">
        <v>1657</v>
      </c>
      <c r="O131" s="56" t="s">
        <v>3255</v>
      </c>
      <c r="P131" s="56" t="s">
        <v>16911</v>
      </c>
      <c r="Q131" s="56" t="s">
        <v>10066</v>
      </c>
      <c r="R131" s="55" t="n">
        <f aca="true">IFERROR(O131-TODAY(),"")</f>
        <v>-945</v>
      </c>
      <c r="S131" s="55" t="str">
        <f aca="true">IFERROR(IF(O131&lt;TODAY(),"Expired",IF(O131-TODAY()&lt;90,"Expiring Soon","Active")),"")</f>
        <v>Expiring Soon</v>
      </c>
      <c r="T131" s="55" t="str">
        <f aca="false">IF(M131&gt;5,"High Risk",IF(M131&gt;2,"Medium","Low Risk"))</f>
        <v>Medium</v>
      </c>
    </row>
    <row r="132" customFormat="false" ht="15" hidden="false" customHeight="true" outlineLevel="0" collapsed="false">
      <c r="A132" s="52" t="s">
        <v>15158</v>
      </c>
      <c r="B132" s="52" t="s">
        <v>17060</v>
      </c>
      <c r="C132" s="52" t="s">
        <v>16906</v>
      </c>
      <c r="D132" s="52" t="s">
        <v>16915</v>
      </c>
      <c r="E132" s="52" t="s">
        <v>10078</v>
      </c>
      <c r="F132" s="52" t="s">
        <v>15550</v>
      </c>
      <c r="G132" s="52" t="s">
        <v>4061</v>
      </c>
      <c r="H132" s="52" t="n">
        <v>36</v>
      </c>
      <c r="I132" s="52" t="n">
        <v>250</v>
      </c>
      <c r="J132" s="52" t="n">
        <v>2.7</v>
      </c>
      <c r="K132" s="52" t="n">
        <v>87.1</v>
      </c>
      <c r="L132" s="52" t="n">
        <v>73.1</v>
      </c>
      <c r="M132" s="52" t="n">
        <v>2.05</v>
      </c>
      <c r="N132" s="52" t="s">
        <v>2537</v>
      </c>
      <c r="O132" s="52" t="s">
        <v>3900</v>
      </c>
      <c r="P132" s="52"/>
      <c r="Q132" s="52" t="s">
        <v>10061</v>
      </c>
      <c r="R132" s="55" t="n">
        <f aca="true">IFERROR(O132-TODAY(),"")</f>
        <v>-920</v>
      </c>
      <c r="S132" s="55" t="str">
        <f aca="true">IFERROR(IF(O132&lt;TODAY(),"Expired",IF(O132-TODAY()&lt;90,"Expiring Soon","Active")),"")</f>
        <v>Expiring Soon</v>
      </c>
      <c r="T132" s="55" t="str">
        <f aca="false">IF(M132&gt;5,"High Risk",IF(M132&gt;2,"Medium","Low Risk"))</f>
        <v>Medium</v>
      </c>
    </row>
    <row r="133" customFormat="false" ht="15" hidden="false" customHeight="true" outlineLevel="0" collapsed="false">
      <c r="A133" s="56" t="s">
        <v>6206</v>
      </c>
      <c r="B133" s="56" t="s">
        <v>17061</v>
      </c>
      <c r="C133" s="56" t="s">
        <v>15539</v>
      </c>
      <c r="D133" s="56" t="s">
        <v>16910</v>
      </c>
      <c r="E133" s="56" t="s">
        <v>10078</v>
      </c>
      <c r="F133" s="56" t="s">
        <v>15544</v>
      </c>
      <c r="G133" s="56" t="s">
        <v>4067</v>
      </c>
      <c r="H133" s="56" t="n">
        <v>37</v>
      </c>
      <c r="I133" s="56" t="n">
        <v>100</v>
      </c>
      <c r="J133" s="56" t="n">
        <v>4.9</v>
      </c>
      <c r="K133" s="56" t="n">
        <v>73.8</v>
      </c>
      <c r="L133" s="56" t="n">
        <v>96.7</v>
      </c>
      <c r="M133" s="56" t="n">
        <v>4.27</v>
      </c>
      <c r="N133" s="56" t="s">
        <v>4446</v>
      </c>
      <c r="O133" s="56" t="s">
        <v>1190</v>
      </c>
      <c r="P133" s="56"/>
      <c r="Q133" s="56" t="s">
        <v>10066</v>
      </c>
      <c r="R133" s="55" t="n">
        <f aca="true">IFERROR(O133-TODAY(),"")</f>
        <v>-725</v>
      </c>
      <c r="S133" s="55" t="str">
        <f aca="true">IFERROR(IF(O133&lt;TODAY(),"Expired",IF(O133-TODAY()&lt;90,"Expiring Soon","Active")),"")</f>
        <v>Expiring Soon</v>
      </c>
      <c r="T133" s="55" t="str">
        <f aca="false">IF(M133&gt;5,"High Risk",IF(M133&gt;2,"Medium","Low Risk"))</f>
        <v>Medium</v>
      </c>
    </row>
    <row r="134" customFormat="false" ht="15" hidden="false" customHeight="true" outlineLevel="0" collapsed="false">
      <c r="A134" s="52" t="s">
        <v>4477</v>
      </c>
      <c r="B134" s="52" t="s">
        <v>17062</v>
      </c>
      <c r="C134" s="52" t="s">
        <v>16906</v>
      </c>
      <c r="D134" s="52" t="s">
        <v>16910</v>
      </c>
      <c r="E134" s="52" t="s">
        <v>10073</v>
      </c>
      <c r="F134" s="52" t="s">
        <v>10063</v>
      </c>
      <c r="G134" s="52" t="s">
        <v>4055</v>
      </c>
      <c r="H134" s="52" t="n">
        <v>22</v>
      </c>
      <c r="I134" s="52" t="n">
        <v>2000</v>
      </c>
      <c r="J134" s="52" t="n">
        <v>3.3</v>
      </c>
      <c r="K134" s="52" t="n">
        <v>92.1</v>
      </c>
      <c r="L134" s="52" t="n">
        <v>80.5</v>
      </c>
      <c r="M134" s="52" t="n">
        <v>3.18</v>
      </c>
      <c r="N134" s="52" t="s">
        <v>2815</v>
      </c>
      <c r="O134" s="52" t="s">
        <v>1857</v>
      </c>
      <c r="P134" s="52" t="s">
        <v>16911</v>
      </c>
      <c r="Q134" s="52" t="s">
        <v>10066</v>
      </c>
      <c r="R134" s="55" t="n">
        <f aca="true">IFERROR(O134-TODAY(),"")</f>
        <v>-670</v>
      </c>
      <c r="S134" s="55" t="str">
        <f aca="true">IFERROR(IF(O134&lt;TODAY(),"Expired",IF(O134-TODAY()&lt;90,"Expiring Soon","Active")),"")</f>
        <v>Expiring Soon</v>
      </c>
      <c r="T134" s="55" t="str">
        <f aca="false">IF(M134&gt;5,"High Risk",IF(M134&gt;2,"Medium","Low Risk"))</f>
        <v>Medium</v>
      </c>
    </row>
    <row r="135" customFormat="false" ht="15" hidden="false" customHeight="true" outlineLevel="0" collapsed="false">
      <c r="A135" s="56" t="s">
        <v>4236</v>
      </c>
      <c r="B135" s="56" t="s">
        <v>17063</v>
      </c>
      <c r="C135" s="56" t="s">
        <v>15539</v>
      </c>
      <c r="D135" s="56" t="s">
        <v>16904</v>
      </c>
      <c r="E135" s="56" t="s">
        <v>10112</v>
      </c>
      <c r="F135" s="56" t="s">
        <v>10063</v>
      </c>
      <c r="G135" s="56" t="s">
        <v>4084</v>
      </c>
      <c r="H135" s="56" t="n">
        <v>8</v>
      </c>
      <c r="I135" s="56" t="n">
        <v>500</v>
      </c>
      <c r="J135" s="56" t="n">
        <v>4.8</v>
      </c>
      <c r="K135" s="56" t="n">
        <v>77.1</v>
      </c>
      <c r="L135" s="56" t="n">
        <v>81.8</v>
      </c>
      <c r="M135" s="56" t="n">
        <v>2.29</v>
      </c>
      <c r="N135" s="56" t="s">
        <v>4474</v>
      </c>
      <c r="O135" s="56" t="s">
        <v>4287</v>
      </c>
      <c r="P135" s="56"/>
      <c r="Q135" s="56" t="s">
        <v>10061</v>
      </c>
      <c r="R135" s="55" t="n">
        <f aca="true">IFERROR(O135-TODAY(),"")</f>
        <v>-760</v>
      </c>
      <c r="S135" s="55" t="str">
        <f aca="true">IFERROR(IF(O135&lt;TODAY(),"Expired",IF(O135-TODAY()&lt;90,"Expiring Soon","Active")),"")</f>
        <v>Expiring Soon</v>
      </c>
      <c r="T135" s="55" t="str">
        <f aca="false">IF(M135&gt;5,"High Risk",IF(M135&gt;2,"Medium","Low Risk"))</f>
        <v>Medium</v>
      </c>
    </row>
    <row r="136" customFormat="false" ht="15" hidden="false" customHeight="true" outlineLevel="0" collapsed="false">
      <c r="A136" s="52" t="s">
        <v>17064</v>
      </c>
      <c r="B136" s="52" t="s">
        <v>17065</v>
      </c>
      <c r="C136" s="52" t="s">
        <v>15539</v>
      </c>
      <c r="D136" s="52" t="s">
        <v>16904</v>
      </c>
      <c r="E136" s="52" t="s">
        <v>10087</v>
      </c>
      <c r="F136" s="52" t="s">
        <v>15560</v>
      </c>
      <c r="G136" s="52" t="s">
        <v>4073</v>
      </c>
      <c r="H136" s="52" t="n">
        <v>7</v>
      </c>
      <c r="I136" s="52" t="n">
        <v>1000</v>
      </c>
      <c r="J136" s="52" t="n">
        <v>3.7</v>
      </c>
      <c r="K136" s="52" t="n">
        <v>86</v>
      </c>
      <c r="L136" s="52" t="n">
        <v>75.4</v>
      </c>
      <c r="M136" s="52" t="n">
        <v>0.83</v>
      </c>
      <c r="N136" s="52" t="s">
        <v>1539</v>
      </c>
      <c r="O136" s="52" t="s">
        <v>1072</v>
      </c>
      <c r="P136" s="52" t="s">
        <v>16913</v>
      </c>
      <c r="Q136" s="52" t="s">
        <v>10061</v>
      </c>
      <c r="R136" s="55" t="n">
        <f aca="true">IFERROR(O136-TODAY(),"")</f>
        <v>-443</v>
      </c>
      <c r="S136" s="55" t="str">
        <f aca="true">IFERROR(IF(O136&lt;TODAY(),"Expired",IF(O136-TODAY()&lt;90,"Expiring Soon","Active")),"")</f>
        <v>Expiring Soon</v>
      </c>
      <c r="T136" s="55" t="str">
        <f aca="false">IF(M136&gt;5,"High Risk",IF(M136&gt;2,"Medium","Low Risk"))</f>
        <v>Low Risk</v>
      </c>
    </row>
    <row r="137" customFormat="false" ht="15" hidden="false" customHeight="true" outlineLevel="0" collapsed="false">
      <c r="A137" s="56" t="s">
        <v>7134</v>
      </c>
      <c r="B137" s="56" t="s">
        <v>17066</v>
      </c>
      <c r="C137" s="56" t="s">
        <v>16906</v>
      </c>
      <c r="D137" s="56" t="s">
        <v>16910</v>
      </c>
      <c r="E137" s="56" t="s">
        <v>10078</v>
      </c>
      <c r="F137" s="56" t="s">
        <v>15550</v>
      </c>
      <c r="G137" s="56" t="s">
        <v>4084</v>
      </c>
      <c r="H137" s="56" t="n">
        <v>5</v>
      </c>
      <c r="I137" s="56" t="n">
        <v>2000</v>
      </c>
      <c r="J137" s="56" t="n">
        <v>3.3</v>
      </c>
      <c r="K137" s="56" t="n">
        <v>85.7</v>
      </c>
      <c r="L137" s="56" t="n">
        <v>75.9</v>
      </c>
      <c r="M137" s="56" t="n">
        <v>1.01</v>
      </c>
      <c r="N137" s="56" t="s">
        <v>5961</v>
      </c>
      <c r="O137" s="56" t="s">
        <v>3893</v>
      </c>
      <c r="P137" s="56" t="s">
        <v>16916</v>
      </c>
      <c r="Q137" s="56" t="s">
        <v>10061</v>
      </c>
      <c r="R137" s="55" t="n">
        <f aca="true">IFERROR(O137-TODAY(),"")</f>
        <v>-583</v>
      </c>
      <c r="S137" s="55" t="str">
        <f aca="true">IFERROR(IF(O137&lt;TODAY(),"Expired",IF(O137-TODAY()&lt;90,"Expiring Soon","Active")),"")</f>
        <v>Expiring Soon</v>
      </c>
      <c r="T137" s="55" t="str">
        <f aca="false">IF(M137&gt;5,"High Risk",IF(M137&gt;2,"Medium","Low Risk"))</f>
        <v>Low Risk</v>
      </c>
    </row>
    <row r="138" customFormat="false" ht="15" hidden="false" customHeight="true" outlineLevel="0" collapsed="false">
      <c r="A138" s="52" t="s">
        <v>14920</v>
      </c>
      <c r="B138" s="52" t="s">
        <v>17067</v>
      </c>
      <c r="C138" s="52" t="s">
        <v>16906</v>
      </c>
      <c r="D138" s="52" t="s">
        <v>16915</v>
      </c>
      <c r="E138" s="52" t="s">
        <v>10087</v>
      </c>
      <c r="F138" s="52" t="s">
        <v>10063</v>
      </c>
      <c r="G138" s="52" t="s">
        <v>4073</v>
      </c>
      <c r="H138" s="52" t="n">
        <v>24</v>
      </c>
      <c r="I138" s="52" t="n">
        <v>1000</v>
      </c>
      <c r="J138" s="52" t="n">
        <v>3.9</v>
      </c>
      <c r="K138" s="52" t="n">
        <v>70.9</v>
      </c>
      <c r="L138" s="52" t="n">
        <v>65</v>
      </c>
      <c r="M138" s="52" t="n">
        <v>1.47</v>
      </c>
      <c r="N138" s="52" t="s">
        <v>3388</v>
      </c>
      <c r="O138" s="52" t="s">
        <v>1105</v>
      </c>
      <c r="P138" s="52" t="s">
        <v>16911</v>
      </c>
      <c r="Q138" s="52" t="s">
        <v>10061</v>
      </c>
      <c r="R138" s="55" t="n">
        <f aca="true">IFERROR(O138-TODAY(),"")</f>
        <v>-610</v>
      </c>
      <c r="S138" s="55" t="str">
        <f aca="true">IFERROR(IF(O138&lt;TODAY(),"Expired",IF(O138-TODAY()&lt;90,"Expiring Soon","Active")),"")</f>
        <v>Expiring Soon</v>
      </c>
      <c r="T138" s="55" t="str">
        <f aca="false">IF(M138&gt;5,"High Risk",IF(M138&gt;2,"Medium","Low Risk"))</f>
        <v>Low Risk</v>
      </c>
    </row>
    <row r="139" customFormat="false" ht="15" hidden="false" customHeight="true" outlineLevel="0" collapsed="false">
      <c r="A139" s="56" t="s">
        <v>6995</v>
      </c>
      <c r="B139" s="56" t="s">
        <v>17068</v>
      </c>
      <c r="C139" s="56" t="s">
        <v>16909</v>
      </c>
      <c r="D139" s="56" t="s">
        <v>16910</v>
      </c>
      <c r="E139" s="56" t="s">
        <v>10087</v>
      </c>
      <c r="F139" s="56" t="s">
        <v>15542</v>
      </c>
      <c r="G139" s="56" t="s">
        <v>4073</v>
      </c>
      <c r="H139" s="56" t="n">
        <v>28</v>
      </c>
      <c r="I139" s="56" t="n">
        <v>250</v>
      </c>
      <c r="J139" s="56" t="n">
        <v>2.9</v>
      </c>
      <c r="K139" s="56" t="n">
        <v>94.8</v>
      </c>
      <c r="L139" s="56" t="n">
        <v>84.5</v>
      </c>
      <c r="M139" s="56" t="n">
        <v>1.01</v>
      </c>
      <c r="N139" s="56" t="s">
        <v>1398</v>
      </c>
      <c r="O139" s="56" t="s">
        <v>1824</v>
      </c>
      <c r="P139" s="56"/>
      <c r="Q139" s="56" t="s">
        <v>10061</v>
      </c>
      <c r="R139" s="55" t="n">
        <f aca="true">IFERROR(O139-TODAY(),"")</f>
        <v>-824</v>
      </c>
      <c r="S139" s="55" t="str">
        <f aca="true">IFERROR(IF(O139&lt;TODAY(),"Expired",IF(O139-TODAY()&lt;90,"Expiring Soon","Active")),"")</f>
        <v>Expiring Soon</v>
      </c>
      <c r="T139" s="55" t="str">
        <f aca="false">IF(M139&gt;5,"High Risk",IF(M139&gt;2,"Medium","Low Risk"))</f>
        <v>Low Risk</v>
      </c>
    </row>
    <row r="140" customFormat="false" ht="15" hidden="false" customHeight="true" outlineLevel="0" collapsed="false">
      <c r="A140" s="52" t="s">
        <v>15038</v>
      </c>
      <c r="B140" s="52" t="s">
        <v>17069</v>
      </c>
      <c r="C140" s="52" t="s">
        <v>16909</v>
      </c>
      <c r="D140" s="52" t="s">
        <v>16904</v>
      </c>
      <c r="E140" s="52" t="s">
        <v>10104</v>
      </c>
      <c r="F140" s="52" t="s">
        <v>15544</v>
      </c>
      <c r="G140" s="52" t="s">
        <v>4061</v>
      </c>
      <c r="H140" s="52" t="n">
        <v>24</v>
      </c>
      <c r="I140" s="52" t="n">
        <v>1000</v>
      </c>
      <c r="J140" s="52" t="n">
        <v>2.9</v>
      </c>
      <c r="K140" s="52" t="n">
        <v>72.4</v>
      </c>
      <c r="L140" s="52" t="n">
        <v>87.2</v>
      </c>
      <c r="M140" s="52" t="n">
        <v>1.71</v>
      </c>
      <c r="N140" s="52" t="s">
        <v>4922</v>
      </c>
      <c r="O140" s="52" t="s">
        <v>2892</v>
      </c>
      <c r="P140" s="52" t="s">
        <v>16913</v>
      </c>
      <c r="Q140" s="52" t="s">
        <v>10061</v>
      </c>
      <c r="R140" s="55" t="n">
        <f aca="true">IFERROR(O140-TODAY(),"")</f>
        <v>-615</v>
      </c>
      <c r="S140" s="55" t="str">
        <f aca="true">IFERROR(IF(O140&lt;TODAY(),"Expired",IF(O140-TODAY()&lt;90,"Expiring Soon","Active")),"")</f>
        <v>Expiring Soon</v>
      </c>
      <c r="T140" s="55" t="str">
        <f aca="false">IF(M140&gt;5,"High Risk",IF(M140&gt;2,"Medium","Low Risk"))</f>
        <v>Low Risk</v>
      </c>
    </row>
    <row r="141" customFormat="false" ht="15" hidden="false" customHeight="true" outlineLevel="0" collapsed="false">
      <c r="A141" s="56" t="s">
        <v>5462</v>
      </c>
      <c r="B141" s="56" t="s">
        <v>17070</v>
      </c>
      <c r="C141" s="56" t="s">
        <v>15539</v>
      </c>
      <c r="D141" s="56" t="s">
        <v>16904</v>
      </c>
      <c r="E141" s="56" t="s">
        <v>10078</v>
      </c>
      <c r="F141" s="56" t="s">
        <v>15550</v>
      </c>
      <c r="G141" s="56" t="s">
        <v>4084</v>
      </c>
      <c r="H141" s="56" t="n">
        <v>40</v>
      </c>
      <c r="I141" s="56" t="n">
        <v>250</v>
      </c>
      <c r="J141" s="56" t="n">
        <v>4.7</v>
      </c>
      <c r="K141" s="56" t="n">
        <v>76.7</v>
      </c>
      <c r="L141" s="56" t="n">
        <v>81.2</v>
      </c>
      <c r="M141" s="56" t="n">
        <v>3.93</v>
      </c>
      <c r="N141" s="56" t="s">
        <v>1599</v>
      </c>
      <c r="O141" s="56" t="s">
        <v>521</v>
      </c>
      <c r="P141" s="56" t="s">
        <v>16907</v>
      </c>
      <c r="Q141" s="56" t="s">
        <v>10061</v>
      </c>
      <c r="R141" s="55" t="n">
        <f aca="true">IFERROR(O141-TODAY(),"")</f>
        <v>-856</v>
      </c>
      <c r="S141" s="55" t="str">
        <f aca="true">IFERROR(IF(O141&lt;TODAY(),"Expired",IF(O141-TODAY()&lt;90,"Expiring Soon","Active")),"")</f>
        <v>Expiring Soon</v>
      </c>
      <c r="T141" s="55" t="str">
        <f aca="false">IF(M141&gt;5,"High Risk",IF(M141&gt;2,"Medium","Low Risk"))</f>
        <v>Medium</v>
      </c>
    </row>
    <row r="142" customFormat="false" ht="15" hidden="false" customHeight="true" outlineLevel="0" collapsed="false">
      <c r="A142" s="52" t="s">
        <v>4382</v>
      </c>
      <c r="B142" s="52" t="s">
        <v>17071</v>
      </c>
      <c r="C142" s="52" t="s">
        <v>15539</v>
      </c>
      <c r="D142" s="52" t="s">
        <v>16904</v>
      </c>
      <c r="E142" s="52" t="s">
        <v>10069</v>
      </c>
      <c r="F142" s="52" t="s">
        <v>15560</v>
      </c>
      <c r="G142" s="52" t="s">
        <v>4084</v>
      </c>
      <c r="H142" s="52" t="n">
        <v>36</v>
      </c>
      <c r="I142" s="52" t="n">
        <v>500</v>
      </c>
      <c r="J142" s="52" t="n">
        <v>4.9</v>
      </c>
      <c r="K142" s="52" t="n">
        <v>98.5</v>
      </c>
      <c r="L142" s="52" t="n">
        <v>82.3</v>
      </c>
      <c r="M142" s="52" t="n">
        <v>0.18</v>
      </c>
      <c r="N142" s="52" t="s">
        <v>2871</v>
      </c>
      <c r="O142" s="52" t="s">
        <v>1450</v>
      </c>
      <c r="P142" s="52" t="s">
        <v>16911</v>
      </c>
      <c r="Q142" s="52" t="s">
        <v>10061</v>
      </c>
      <c r="R142" s="55" t="n">
        <f aca="true">IFERROR(O142-TODAY(),"")</f>
        <v>-461</v>
      </c>
      <c r="S142" s="55" t="str">
        <f aca="true">IFERROR(IF(O142&lt;TODAY(),"Expired",IF(O142-TODAY()&lt;90,"Expiring Soon","Active")),"")</f>
        <v>Expiring Soon</v>
      </c>
      <c r="T142" s="55" t="str">
        <f aca="false">IF(M142&gt;5,"High Risk",IF(M142&gt;2,"Medium","Low Risk"))</f>
        <v>Low Risk</v>
      </c>
    </row>
    <row r="143" customFormat="false" ht="15" hidden="false" customHeight="true" outlineLevel="0" collapsed="false">
      <c r="A143" s="56" t="s">
        <v>14456</v>
      </c>
      <c r="B143" s="56" t="s">
        <v>17072</v>
      </c>
      <c r="C143" s="56" t="s">
        <v>16921</v>
      </c>
      <c r="D143" s="56" t="s">
        <v>16904</v>
      </c>
      <c r="E143" s="56" t="s">
        <v>10073</v>
      </c>
      <c r="F143" s="56" t="s">
        <v>10063</v>
      </c>
      <c r="G143" s="56" t="s">
        <v>4073</v>
      </c>
      <c r="H143" s="56" t="n">
        <v>10</v>
      </c>
      <c r="I143" s="56" t="n">
        <v>2000</v>
      </c>
      <c r="J143" s="56" t="n">
        <v>4.6</v>
      </c>
      <c r="K143" s="56" t="n">
        <v>72.2</v>
      </c>
      <c r="L143" s="56" t="n">
        <v>93.3</v>
      </c>
      <c r="M143" s="56" t="n">
        <v>4.58</v>
      </c>
      <c r="N143" s="56" t="s">
        <v>1972</v>
      </c>
      <c r="O143" s="56" t="s">
        <v>1642</v>
      </c>
      <c r="P143" s="56" t="s">
        <v>16916</v>
      </c>
      <c r="Q143" s="56" t="s">
        <v>10061</v>
      </c>
      <c r="R143" s="55" t="n">
        <f aca="true">IFERROR(O143-TODAY(),"")</f>
        <v>-792</v>
      </c>
      <c r="S143" s="55" t="str">
        <f aca="true">IFERROR(IF(O143&lt;TODAY(),"Expired",IF(O143-TODAY()&lt;90,"Expiring Soon","Active")),"")</f>
        <v>Expiring Soon</v>
      </c>
      <c r="T143" s="55" t="str">
        <f aca="false">IF(M143&gt;5,"High Risk",IF(M143&gt;2,"Medium","Low Risk"))</f>
        <v>Medium</v>
      </c>
    </row>
    <row r="144" customFormat="false" ht="15" hidden="false" customHeight="true" outlineLevel="0" collapsed="false">
      <c r="A144" s="52" t="s">
        <v>15140</v>
      </c>
      <c r="B144" s="52" t="s">
        <v>17073</v>
      </c>
      <c r="C144" s="52" t="s">
        <v>16906</v>
      </c>
      <c r="D144" s="52" t="s">
        <v>16910</v>
      </c>
      <c r="E144" s="52" t="s">
        <v>10132</v>
      </c>
      <c r="F144" s="52" t="s">
        <v>15554</v>
      </c>
      <c r="G144" s="52" t="s">
        <v>4061</v>
      </c>
      <c r="H144" s="52" t="n">
        <v>8</v>
      </c>
      <c r="I144" s="52" t="n">
        <v>500</v>
      </c>
      <c r="J144" s="52" t="n">
        <v>3</v>
      </c>
      <c r="K144" s="52" t="n">
        <v>79.2</v>
      </c>
      <c r="L144" s="52" t="n">
        <v>73</v>
      </c>
      <c r="M144" s="52" t="n">
        <v>2.32</v>
      </c>
      <c r="N144" s="52" t="s">
        <v>3832</v>
      </c>
      <c r="O144" s="52" t="s">
        <v>3562</v>
      </c>
      <c r="P144" s="52" t="s">
        <v>16907</v>
      </c>
      <c r="Q144" s="52" t="s">
        <v>10061</v>
      </c>
      <c r="R144" s="55" t="n">
        <f aca="true">IFERROR(O144-TODAY(),"")</f>
        <v>-625</v>
      </c>
      <c r="S144" s="55" t="str">
        <f aca="true">IFERROR(IF(O144&lt;TODAY(),"Expired",IF(O144-TODAY()&lt;90,"Expiring Soon","Active")),"")</f>
        <v>Expiring Soon</v>
      </c>
      <c r="T144" s="55" t="str">
        <f aca="false">IF(M144&gt;5,"High Risk",IF(M144&gt;2,"Medium","Low Risk"))</f>
        <v>Medium</v>
      </c>
    </row>
    <row r="145" customFormat="false" ht="15" hidden="false" customHeight="true" outlineLevel="0" collapsed="false">
      <c r="A145" s="56" t="s">
        <v>5934</v>
      </c>
      <c r="B145" s="56" t="s">
        <v>17074</v>
      </c>
      <c r="C145" s="56" t="s">
        <v>16909</v>
      </c>
      <c r="D145" s="56" t="s">
        <v>16904</v>
      </c>
      <c r="E145" s="56" t="s">
        <v>10078</v>
      </c>
      <c r="F145" s="56" t="s">
        <v>15550</v>
      </c>
      <c r="G145" s="56" t="s">
        <v>4084</v>
      </c>
      <c r="H145" s="56" t="n">
        <v>33</v>
      </c>
      <c r="I145" s="56" t="n">
        <v>2000</v>
      </c>
      <c r="J145" s="56" t="n">
        <v>2.7</v>
      </c>
      <c r="K145" s="56" t="n">
        <v>94</v>
      </c>
      <c r="L145" s="56" t="n">
        <v>77.9</v>
      </c>
      <c r="M145" s="56" t="n">
        <v>1.65</v>
      </c>
      <c r="N145" s="56" t="s">
        <v>1543</v>
      </c>
      <c r="O145" s="56" t="s">
        <v>3070</v>
      </c>
      <c r="P145" s="56" t="s">
        <v>16907</v>
      </c>
      <c r="Q145" s="56" t="s">
        <v>10061</v>
      </c>
      <c r="R145" s="55" t="n">
        <f aca="true">IFERROR(O145-TODAY(),"")</f>
        <v>-688</v>
      </c>
      <c r="S145" s="55" t="str">
        <f aca="true">IFERROR(IF(O145&lt;TODAY(),"Expired",IF(O145-TODAY()&lt;90,"Expiring Soon","Active")),"")</f>
        <v>Expiring Soon</v>
      </c>
      <c r="T145" s="55" t="str">
        <f aca="false">IF(M145&gt;5,"High Risk",IF(M145&gt;2,"Medium","Low Risk"))</f>
        <v>Low Risk</v>
      </c>
    </row>
    <row r="146" customFormat="false" ht="15" hidden="false" customHeight="true" outlineLevel="0" collapsed="false">
      <c r="A146" s="52" t="s">
        <v>5474</v>
      </c>
      <c r="B146" s="52" t="s">
        <v>17075</v>
      </c>
      <c r="C146" s="52" t="s">
        <v>16921</v>
      </c>
      <c r="D146" s="52" t="s">
        <v>16904</v>
      </c>
      <c r="E146" s="52" t="s">
        <v>10069</v>
      </c>
      <c r="F146" s="52" t="s">
        <v>15550</v>
      </c>
      <c r="G146" s="52" t="s">
        <v>4084</v>
      </c>
      <c r="H146" s="52" t="n">
        <v>27</v>
      </c>
      <c r="I146" s="52" t="n">
        <v>2000</v>
      </c>
      <c r="J146" s="52" t="n">
        <v>3.8</v>
      </c>
      <c r="K146" s="52" t="n">
        <v>99.9</v>
      </c>
      <c r="L146" s="52" t="n">
        <v>87.8</v>
      </c>
      <c r="M146" s="52" t="n">
        <v>2.67</v>
      </c>
      <c r="N146" s="52" t="s">
        <v>409</v>
      </c>
      <c r="O146" s="52" t="s">
        <v>473</v>
      </c>
      <c r="P146" s="52" t="s">
        <v>16913</v>
      </c>
      <c r="Q146" s="52" t="s">
        <v>10061</v>
      </c>
      <c r="R146" s="55" t="n">
        <f aca="true">IFERROR(O146-TODAY(),"")</f>
        <v>-826</v>
      </c>
      <c r="S146" s="55" t="str">
        <f aca="true">IFERROR(IF(O146&lt;TODAY(),"Expired",IF(O146-TODAY()&lt;90,"Expiring Soon","Active")),"")</f>
        <v>Expiring Soon</v>
      </c>
      <c r="T146" s="55" t="str">
        <f aca="false">IF(M146&gt;5,"High Risk",IF(M146&gt;2,"Medium","Low Risk"))</f>
        <v>Medium</v>
      </c>
    </row>
    <row r="147" customFormat="false" ht="15" hidden="false" customHeight="true" outlineLevel="0" collapsed="false">
      <c r="A147" s="56" t="s">
        <v>14825</v>
      </c>
      <c r="B147" s="56" t="s">
        <v>17076</v>
      </c>
      <c r="C147" s="56" t="s">
        <v>16906</v>
      </c>
      <c r="D147" s="56" t="s">
        <v>16904</v>
      </c>
      <c r="E147" s="56" t="s">
        <v>10132</v>
      </c>
      <c r="F147" s="56" t="s">
        <v>15544</v>
      </c>
      <c r="G147" s="56" t="s">
        <v>4073</v>
      </c>
      <c r="H147" s="56" t="n">
        <v>38</v>
      </c>
      <c r="I147" s="56" t="n">
        <v>500</v>
      </c>
      <c r="J147" s="56" t="n">
        <v>3.5</v>
      </c>
      <c r="K147" s="56" t="n">
        <v>96.7</v>
      </c>
      <c r="L147" s="56" t="n">
        <v>97.4</v>
      </c>
      <c r="M147" s="56" t="n">
        <v>2.83</v>
      </c>
      <c r="N147" s="56" t="s">
        <v>3150</v>
      </c>
      <c r="O147" s="56" t="s">
        <v>3449</v>
      </c>
      <c r="P147" s="56" t="s">
        <v>16916</v>
      </c>
      <c r="Q147" s="56" t="s">
        <v>10061</v>
      </c>
      <c r="R147" s="55" t="n">
        <f aca="true">IFERROR(O147-TODAY(),"")</f>
        <v>-534</v>
      </c>
      <c r="S147" s="55" t="str">
        <f aca="true">IFERROR(IF(O147&lt;TODAY(),"Expired",IF(O147-TODAY()&lt;90,"Expiring Soon","Active")),"")</f>
        <v>Expiring Soon</v>
      </c>
      <c r="T147" s="55" t="str">
        <f aca="false">IF(M147&gt;5,"High Risk",IF(M147&gt;2,"Medium","Low Risk"))</f>
        <v>Medium</v>
      </c>
    </row>
    <row r="148" customFormat="false" ht="15" hidden="false" customHeight="true" outlineLevel="0" collapsed="false">
      <c r="A148" s="52" t="s">
        <v>4095</v>
      </c>
      <c r="B148" s="52" t="s">
        <v>17077</v>
      </c>
      <c r="C148" s="52" t="s">
        <v>15539</v>
      </c>
      <c r="D148" s="52" t="s">
        <v>16915</v>
      </c>
      <c r="E148" s="52" t="s">
        <v>10104</v>
      </c>
      <c r="F148" s="52" t="s">
        <v>15542</v>
      </c>
      <c r="G148" s="52" t="s">
        <v>4067</v>
      </c>
      <c r="H148" s="52" t="n">
        <v>22</v>
      </c>
      <c r="I148" s="52" t="n">
        <v>250</v>
      </c>
      <c r="J148" s="52" t="n">
        <v>2.8</v>
      </c>
      <c r="K148" s="52" t="n">
        <v>91.2</v>
      </c>
      <c r="L148" s="52" t="n">
        <v>80.4</v>
      </c>
      <c r="M148" s="52" t="n">
        <v>4.92</v>
      </c>
      <c r="N148" s="52" t="s">
        <v>3092</v>
      </c>
      <c r="O148" s="52" t="s">
        <v>3997</v>
      </c>
      <c r="P148" s="52"/>
      <c r="Q148" s="52" t="s">
        <v>10066</v>
      </c>
      <c r="R148" s="55" t="n">
        <f aca="true">IFERROR(O148-TODAY(),"")</f>
        <v>-613</v>
      </c>
      <c r="S148" s="55" t="str">
        <f aca="true">IFERROR(IF(O148&lt;TODAY(),"Expired",IF(O148-TODAY()&lt;90,"Expiring Soon","Active")),"")</f>
        <v>Expiring Soon</v>
      </c>
      <c r="T148" s="55" t="str">
        <f aca="false">IF(M148&gt;5,"High Risk",IF(M148&gt;2,"Medium","Low Risk"))</f>
        <v>Medium</v>
      </c>
    </row>
    <row r="149" customFormat="false" ht="15" hidden="false" customHeight="true" outlineLevel="0" collapsed="false">
      <c r="A149" s="56" t="s">
        <v>14626</v>
      </c>
      <c r="B149" s="56" t="s">
        <v>17078</v>
      </c>
      <c r="C149" s="56" t="s">
        <v>16906</v>
      </c>
      <c r="D149" s="56" t="s">
        <v>16937</v>
      </c>
      <c r="E149" s="56" t="s">
        <v>10078</v>
      </c>
      <c r="F149" s="56" t="s">
        <v>15554</v>
      </c>
      <c r="G149" s="56" t="s">
        <v>4055</v>
      </c>
      <c r="H149" s="56" t="n">
        <v>35</v>
      </c>
      <c r="I149" s="56" t="n">
        <v>250</v>
      </c>
      <c r="J149" s="56" t="n">
        <v>3.3</v>
      </c>
      <c r="K149" s="56" t="n">
        <v>88.4</v>
      </c>
      <c r="L149" s="56" t="n">
        <v>64.7</v>
      </c>
      <c r="M149" s="56" t="n">
        <v>0.51</v>
      </c>
      <c r="N149" s="56" t="s">
        <v>3150</v>
      </c>
      <c r="O149" s="56" t="s">
        <v>2689</v>
      </c>
      <c r="P149" s="56" t="s">
        <v>16916</v>
      </c>
      <c r="Q149" s="56" t="s">
        <v>10061</v>
      </c>
      <c r="R149" s="55" t="n">
        <f aca="true">IFERROR(O149-TODAY(),"")</f>
        <v>-620</v>
      </c>
      <c r="S149" s="55" t="str">
        <f aca="true">IFERROR(IF(O149&lt;TODAY(),"Expired",IF(O149-TODAY()&lt;90,"Expiring Soon","Active")),"")</f>
        <v>Expiring Soon</v>
      </c>
      <c r="T149" s="55" t="str">
        <f aca="false">IF(M149&gt;5,"High Risk",IF(M149&gt;2,"Medium","Low Risk"))</f>
        <v>Low Risk</v>
      </c>
    </row>
    <row r="150" customFormat="false" ht="15" hidden="false" customHeight="true" outlineLevel="0" collapsed="false">
      <c r="A150" s="52" t="s">
        <v>17079</v>
      </c>
      <c r="B150" s="52" t="s">
        <v>17080</v>
      </c>
      <c r="C150" s="52" t="s">
        <v>16921</v>
      </c>
      <c r="D150" s="52" t="s">
        <v>16904</v>
      </c>
      <c r="E150" s="52" t="s">
        <v>10117</v>
      </c>
      <c r="F150" s="52" t="s">
        <v>15554</v>
      </c>
      <c r="G150" s="52" t="s">
        <v>4067</v>
      </c>
      <c r="H150" s="52" t="n">
        <v>43</v>
      </c>
      <c r="I150" s="52" t="n">
        <v>250</v>
      </c>
      <c r="J150" s="52" t="n">
        <v>4</v>
      </c>
      <c r="K150" s="52" t="n">
        <v>96.4</v>
      </c>
      <c r="L150" s="52" t="n">
        <v>62.9</v>
      </c>
      <c r="M150" s="52" t="n">
        <v>1.26</v>
      </c>
      <c r="N150" s="52" t="s">
        <v>2375</v>
      </c>
      <c r="O150" s="52" t="s">
        <v>4121</v>
      </c>
      <c r="P150" s="52" t="s">
        <v>16911</v>
      </c>
      <c r="Q150" s="52" t="s">
        <v>10061</v>
      </c>
      <c r="R150" s="55" t="n">
        <f aca="true">IFERROR(O150-TODAY(),"")</f>
        <v>-627</v>
      </c>
      <c r="S150" s="55" t="str">
        <f aca="true">IFERROR(IF(O150&lt;TODAY(),"Expired",IF(O150-TODAY()&lt;90,"Expiring Soon","Active")),"")</f>
        <v>Expiring Soon</v>
      </c>
      <c r="T150" s="55" t="str">
        <f aca="false">IF(M150&gt;5,"High Risk",IF(M150&gt;2,"Medium","Low Risk"))</f>
        <v>Low Risk</v>
      </c>
    </row>
    <row r="151" customFormat="false" ht="15" hidden="false" customHeight="true" outlineLevel="0" collapsed="false">
      <c r="A151" s="56" t="s">
        <v>14443</v>
      </c>
      <c r="B151" s="56" t="s">
        <v>17081</v>
      </c>
      <c r="C151" s="56" t="s">
        <v>16921</v>
      </c>
      <c r="D151" s="56" t="s">
        <v>16904</v>
      </c>
      <c r="E151" s="56" t="s">
        <v>10069</v>
      </c>
      <c r="F151" s="56" t="s">
        <v>15542</v>
      </c>
      <c r="G151" s="56" t="s">
        <v>4061</v>
      </c>
      <c r="H151" s="56" t="n">
        <v>36</v>
      </c>
      <c r="I151" s="56" t="n">
        <v>250</v>
      </c>
      <c r="J151" s="56" t="n">
        <v>4.1</v>
      </c>
      <c r="K151" s="56" t="n">
        <v>82.8</v>
      </c>
      <c r="L151" s="56" t="n">
        <v>89.5</v>
      </c>
      <c r="M151" s="56" t="n">
        <v>3.44</v>
      </c>
      <c r="N151" s="56" t="s">
        <v>1572</v>
      </c>
      <c r="O151" s="56" t="s">
        <v>2257</v>
      </c>
      <c r="P151" s="56" t="s">
        <v>16911</v>
      </c>
      <c r="Q151" s="56" t="s">
        <v>10066</v>
      </c>
      <c r="R151" s="55" t="n">
        <f aca="true">IFERROR(O151-TODAY(),"")</f>
        <v>-650</v>
      </c>
      <c r="S151" s="55" t="str">
        <f aca="true">IFERROR(IF(O151&lt;TODAY(),"Expired",IF(O151-TODAY()&lt;90,"Expiring Soon","Active")),"")</f>
        <v>Expiring Soon</v>
      </c>
      <c r="T151" s="55" t="str">
        <f aca="false">IF(M151&gt;5,"High Risk",IF(M151&gt;2,"Medium","Low Risk"))</f>
        <v>Medium</v>
      </c>
    </row>
    <row r="152" customFormat="false" ht="15" hidden="false" customHeight="true" outlineLevel="0" collapsed="false">
      <c r="A152" s="52" t="s">
        <v>4328</v>
      </c>
      <c r="B152" s="52" t="s">
        <v>17082</v>
      </c>
      <c r="C152" s="52" t="s">
        <v>15539</v>
      </c>
      <c r="D152" s="52" t="s">
        <v>16904</v>
      </c>
      <c r="E152" s="52" t="s">
        <v>10095</v>
      </c>
      <c r="F152" s="52" t="s">
        <v>10063</v>
      </c>
      <c r="G152" s="52" t="s">
        <v>4055</v>
      </c>
      <c r="H152" s="52" t="n">
        <v>30</v>
      </c>
      <c r="I152" s="52" t="n">
        <v>1000</v>
      </c>
      <c r="J152" s="52" t="n">
        <v>4.7</v>
      </c>
      <c r="K152" s="52" t="n">
        <v>93.7</v>
      </c>
      <c r="L152" s="52" t="n">
        <v>88.8</v>
      </c>
      <c r="M152" s="52" t="n">
        <v>1.53</v>
      </c>
      <c r="N152" s="52" t="s">
        <v>4934</v>
      </c>
      <c r="O152" s="52" t="s">
        <v>6457</v>
      </c>
      <c r="P152" s="52" t="s">
        <v>16916</v>
      </c>
      <c r="Q152" s="52" t="s">
        <v>10061</v>
      </c>
      <c r="R152" s="55" t="n">
        <f aca="true">IFERROR(O152-TODAY(),"")</f>
        <v>-807</v>
      </c>
      <c r="S152" s="55" t="str">
        <f aca="true">IFERROR(IF(O152&lt;TODAY(),"Expired",IF(O152-TODAY()&lt;90,"Expiring Soon","Active")),"")</f>
        <v>Expiring Soon</v>
      </c>
      <c r="T152" s="55" t="str">
        <f aca="false">IF(M152&gt;5,"High Risk",IF(M152&gt;2,"Medium","Low Risk"))</f>
        <v>Low Risk</v>
      </c>
    </row>
    <row r="153" customFormat="false" ht="15" hidden="false" customHeight="true" outlineLevel="0" collapsed="false">
      <c r="A153" s="56" t="s">
        <v>15095</v>
      </c>
      <c r="B153" s="56" t="s">
        <v>17083</v>
      </c>
      <c r="C153" s="56" t="s">
        <v>16909</v>
      </c>
      <c r="D153" s="56" t="s">
        <v>16904</v>
      </c>
      <c r="E153" s="56" t="s">
        <v>10073</v>
      </c>
      <c r="F153" s="56" t="s">
        <v>15550</v>
      </c>
      <c r="G153" s="56" t="s">
        <v>4061</v>
      </c>
      <c r="H153" s="56" t="n">
        <v>36</v>
      </c>
      <c r="I153" s="56" t="n">
        <v>250</v>
      </c>
      <c r="J153" s="56" t="n">
        <v>4.5</v>
      </c>
      <c r="K153" s="56" t="n">
        <v>75.2</v>
      </c>
      <c r="L153" s="56" t="n">
        <v>81.7</v>
      </c>
      <c r="M153" s="56" t="n">
        <v>4.1</v>
      </c>
      <c r="N153" s="56" t="s">
        <v>2405</v>
      </c>
      <c r="O153" s="56" t="s">
        <v>2489</v>
      </c>
      <c r="P153" s="56" t="s">
        <v>16916</v>
      </c>
      <c r="Q153" s="56" t="s">
        <v>10061</v>
      </c>
      <c r="R153" s="55" t="n">
        <f aca="true">IFERROR(O153-TODAY(),"")</f>
        <v>-766</v>
      </c>
      <c r="S153" s="55" t="str">
        <f aca="true">IFERROR(IF(O153&lt;TODAY(),"Expired",IF(O153-TODAY()&lt;90,"Expiring Soon","Active")),"")</f>
        <v>Expiring Soon</v>
      </c>
      <c r="T153" s="55" t="str">
        <f aca="false">IF(M153&gt;5,"High Risk",IF(M153&gt;2,"Medium","Low Risk"))</f>
        <v>Medium</v>
      </c>
    </row>
    <row r="154" customFormat="false" ht="15" hidden="false" customHeight="true" outlineLevel="0" collapsed="false">
      <c r="A154" s="52" t="s">
        <v>5167</v>
      </c>
      <c r="B154" s="52" t="s">
        <v>17084</v>
      </c>
      <c r="C154" s="52" t="s">
        <v>16909</v>
      </c>
      <c r="D154" s="52" t="s">
        <v>16937</v>
      </c>
      <c r="E154" s="52" t="s">
        <v>10058</v>
      </c>
      <c r="F154" s="52" t="s">
        <v>10063</v>
      </c>
      <c r="G154" s="52" t="s">
        <v>4067</v>
      </c>
      <c r="H154" s="52" t="n">
        <v>42</v>
      </c>
      <c r="I154" s="52" t="n">
        <v>100</v>
      </c>
      <c r="J154" s="52" t="n">
        <v>2.6</v>
      </c>
      <c r="K154" s="52" t="n">
        <v>92.1</v>
      </c>
      <c r="L154" s="52" t="n">
        <v>95.4</v>
      </c>
      <c r="M154" s="52" t="n">
        <v>2.65</v>
      </c>
      <c r="N154" s="52" t="s">
        <v>2679</v>
      </c>
      <c r="O154" s="52" t="s">
        <v>919</v>
      </c>
      <c r="P154" s="52" t="s">
        <v>16913</v>
      </c>
      <c r="Q154" s="52" t="s">
        <v>10061</v>
      </c>
      <c r="R154" s="55" t="n">
        <f aca="true">IFERROR(O154-TODAY(),"")</f>
        <v>-692</v>
      </c>
      <c r="S154" s="55" t="str">
        <f aca="true">IFERROR(IF(O154&lt;TODAY(),"Expired",IF(O154-TODAY()&lt;90,"Expiring Soon","Active")),"")</f>
        <v>Expiring Soon</v>
      </c>
      <c r="T154" s="55" t="str">
        <f aca="false">IF(M154&gt;5,"High Risk",IF(M154&gt;2,"Medium","Low Risk"))</f>
        <v>Medium</v>
      </c>
    </row>
    <row r="155" customFormat="false" ht="15" hidden="false" customHeight="true" outlineLevel="0" collapsed="false">
      <c r="A155" s="56" t="s">
        <v>14864</v>
      </c>
      <c r="B155" s="56" t="s">
        <v>17085</v>
      </c>
      <c r="C155" s="56" t="s">
        <v>15539</v>
      </c>
      <c r="D155" s="56" t="s">
        <v>16904</v>
      </c>
      <c r="E155" s="56" t="s">
        <v>10058</v>
      </c>
      <c r="F155" s="56" t="s">
        <v>15544</v>
      </c>
      <c r="G155" s="56" t="s">
        <v>4055</v>
      </c>
      <c r="H155" s="56" t="n">
        <v>33</v>
      </c>
      <c r="I155" s="56" t="n">
        <v>1000</v>
      </c>
      <c r="J155" s="56" t="n">
        <v>3.8</v>
      </c>
      <c r="K155" s="56" t="n">
        <v>72.6</v>
      </c>
      <c r="L155" s="56" t="n">
        <v>78.2</v>
      </c>
      <c r="M155" s="56" t="n">
        <v>3.96</v>
      </c>
      <c r="N155" s="56" t="s">
        <v>1662</v>
      </c>
      <c r="O155" s="56" t="s">
        <v>4301</v>
      </c>
      <c r="P155" s="56" t="s">
        <v>16913</v>
      </c>
      <c r="Q155" s="56" t="s">
        <v>10061</v>
      </c>
      <c r="R155" s="55" t="n">
        <f aca="true">IFERROR(O155-TODAY(),"")</f>
        <v>-469</v>
      </c>
      <c r="S155" s="55" t="str">
        <f aca="true">IFERROR(IF(O155&lt;TODAY(),"Expired",IF(O155-TODAY()&lt;90,"Expiring Soon","Active")),"")</f>
        <v>Expiring Soon</v>
      </c>
      <c r="T155" s="55" t="str">
        <f aca="false">IF(M155&gt;5,"High Risk",IF(M155&gt;2,"Medium","Low Risk"))</f>
        <v>Medium</v>
      </c>
    </row>
    <row r="156" customFormat="false" ht="15" hidden="false" customHeight="true" outlineLevel="0" collapsed="false">
      <c r="A156" s="52" t="s">
        <v>6511</v>
      </c>
      <c r="B156" s="52" t="s">
        <v>17086</v>
      </c>
      <c r="C156" s="52" t="s">
        <v>16906</v>
      </c>
      <c r="D156" s="52" t="s">
        <v>16910</v>
      </c>
      <c r="E156" s="52" t="s">
        <v>10190</v>
      </c>
      <c r="F156" s="52" t="s">
        <v>15554</v>
      </c>
      <c r="G156" s="52" t="s">
        <v>4084</v>
      </c>
      <c r="H156" s="52" t="n">
        <v>11</v>
      </c>
      <c r="I156" s="52" t="n">
        <v>1000</v>
      </c>
      <c r="J156" s="52" t="n">
        <v>2.9</v>
      </c>
      <c r="K156" s="52" t="n">
        <v>87.1</v>
      </c>
      <c r="L156" s="52" t="n">
        <v>61.3</v>
      </c>
      <c r="M156" s="52" t="n">
        <v>0.8</v>
      </c>
      <c r="N156" s="52" t="s">
        <v>1900</v>
      </c>
      <c r="O156" s="52" t="s">
        <v>1535</v>
      </c>
      <c r="P156" s="52" t="s">
        <v>16913</v>
      </c>
      <c r="Q156" s="52" t="s">
        <v>10066</v>
      </c>
      <c r="R156" s="55" t="n">
        <f aca="true">IFERROR(O156-TODAY(),"")</f>
        <v>-437</v>
      </c>
      <c r="S156" s="55" t="str">
        <f aca="true">IFERROR(IF(O156&lt;TODAY(),"Expired",IF(O156-TODAY()&lt;90,"Expiring Soon","Active")),"")</f>
        <v>Expiring Soon</v>
      </c>
      <c r="T156" s="55" t="str">
        <f aca="false">IF(M156&gt;5,"High Risk",IF(M156&gt;2,"Medium","Low Risk"))</f>
        <v>Low Risk</v>
      </c>
    </row>
    <row r="157" customFormat="false" ht="15" hidden="false" customHeight="true" outlineLevel="0" collapsed="false">
      <c r="A157" s="56" t="s">
        <v>4804</v>
      </c>
      <c r="B157" s="56" t="s">
        <v>17087</v>
      </c>
      <c r="C157" s="56" t="s">
        <v>16909</v>
      </c>
      <c r="D157" s="56" t="s">
        <v>16937</v>
      </c>
      <c r="E157" s="56" t="s">
        <v>10063</v>
      </c>
      <c r="F157" s="56" t="s">
        <v>15542</v>
      </c>
      <c r="G157" s="56" t="s">
        <v>4061</v>
      </c>
      <c r="H157" s="56" t="n">
        <v>38</v>
      </c>
      <c r="I157" s="56" t="n">
        <v>250</v>
      </c>
      <c r="J157" s="56" t="n">
        <v>4.3</v>
      </c>
      <c r="K157" s="56" t="n">
        <v>98.8</v>
      </c>
      <c r="L157" s="56" t="n">
        <v>85.8</v>
      </c>
      <c r="M157" s="56" t="n">
        <v>0.96</v>
      </c>
      <c r="N157" s="56" t="s">
        <v>1943</v>
      </c>
      <c r="O157" s="56" t="s">
        <v>4183</v>
      </c>
      <c r="P157" s="56" t="s">
        <v>16907</v>
      </c>
      <c r="Q157" s="56" t="s">
        <v>10066</v>
      </c>
      <c r="R157" s="55" t="n">
        <f aca="true">IFERROR(O157-TODAY(),"")</f>
        <v>-740</v>
      </c>
      <c r="S157" s="55" t="str">
        <f aca="true">IFERROR(IF(O157&lt;TODAY(),"Expired",IF(O157-TODAY()&lt;90,"Expiring Soon","Active")),"")</f>
        <v>Expiring Soon</v>
      </c>
      <c r="T157" s="55" t="str">
        <f aca="false">IF(M157&gt;5,"High Risk",IF(M157&gt;2,"Medium","Low Risk"))</f>
        <v>Low Risk</v>
      </c>
    </row>
    <row r="158" customFormat="false" ht="15" hidden="false" customHeight="true" outlineLevel="0" collapsed="false">
      <c r="A158" s="52" t="s">
        <v>17088</v>
      </c>
      <c r="B158" s="52" t="s">
        <v>17089</v>
      </c>
      <c r="C158" s="52" t="s">
        <v>16909</v>
      </c>
      <c r="D158" s="52" t="s">
        <v>16904</v>
      </c>
      <c r="E158" s="52" t="s">
        <v>10069</v>
      </c>
      <c r="F158" s="52" t="s">
        <v>15550</v>
      </c>
      <c r="G158" s="52" t="s">
        <v>4055</v>
      </c>
      <c r="H158" s="52" t="n">
        <v>12</v>
      </c>
      <c r="I158" s="52" t="n">
        <v>2000</v>
      </c>
      <c r="J158" s="52" t="n">
        <v>4.9</v>
      </c>
      <c r="K158" s="52" t="n">
        <v>97.3</v>
      </c>
      <c r="L158" s="52" t="n">
        <v>68.6</v>
      </c>
      <c r="M158" s="52" t="n">
        <v>2.12</v>
      </c>
      <c r="N158" s="52" t="s">
        <v>2819</v>
      </c>
      <c r="O158" s="52" t="s">
        <v>5427</v>
      </c>
      <c r="P158" s="52" t="s">
        <v>16913</v>
      </c>
      <c r="Q158" s="52" t="s">
        <v>10061</v>
      </c>
      <c r="R158" s="55" t="n">
        <f aca="true">IFERROR(O158-TODAY(),"")</f>
        <v>-857</v>
      </c>
      <c r="S158" s="55" t="str">
        <f aca="true">IFERROR(IF(O158&lt;TODAY(),"Expired",IF(O158-TODAY()&lt;90,"Expiring Soon","Active")),"")</f>
        <v>Expiring Soon</v>
      </c>
      <c r="T158" s="55" t="str">
        <f aca="false">IF(M158&gt;5,"High Risk",IF(M158&gt;2,"Medium","Low Risk"))</f>
        <v>Medium</v>
      </c>
    </row>
    <row r="159" customFormat="false" ht="15" hidden="false" customHeight="true" outlineLevel="0" collapsed="false">
      <c r="A159" s="56" t="s">
        <v>6129</v>
      </c>
      <c r="B159" s="56" t="s">
        <v>17090</v>
      </c>
      <c r="C159" s="56" t="s">
        <v>16921</v>
      </c>
      <c r="D159" s="56" t="s">
        <v>16937</v>
      </c>
      <c r="E159" s="56" t="s">
        <v>10073</v>
      </c>
      <c r="F159" s="56" t="s">
        <v>15550</v>
      </c>
      <c r="G159" s="56" t="s">
        <v>4073</v>
      </c>
      <c r="H159" s="56" t="n">
        <v>38</v>
      </c>
      <c r="I159" s="56" t="n">
        <v>250</v>
      </c>
      <c r="J159" s="56" t="n">
        <v>3.1</v>
      </c>
      <c r="K159" s="56" t="n">
        <v>75</v>
      </c>
      <c r="L159" s="56" t="n">
        <v>86.1</v>
      </c>
      <c r="M159" s="56" t="n">
        <v>3.54</v>
      </c>
      <c r="N159" s="56" t="s">
        <v>1397</v>
      </c>
      <c r="O159" s="56" t="s">
        <v>1097</v>
      </c>
      <c r="P159" s="56" t="s">
        <v>16911</v>
      </c>
      <c r="Q159" s="56" t="s">
        <v>10061</v>
      </c>
      <c r="R159" s="55" t="n">
        <f aca="true">IFERROR(O159-TODAY(),"")</f>
        <v>-752</v>
      </c>
      <c r="S159" s="55" t="str">
        <f aca="true">IFERROR(IF(O159&lt;TODAY(),"Expired",IF(O159-TODAY()&lt;90,"Expiring Soon","Active")),"")</f>
        <v>Expiring Soon</v>
      </c>
      <c r="T159" s="55" t="str">
        <f aca="false">IF(M159&gt;5,"High Risk",IF(M159&gt;2,"Medium","Low Risk"))</f>
        <v>Medium</v>
      </c>
    </row>
    <row r="160" customFormat="false" ht="15" hidden="false" customHeight="true" outlineLevel="0" collapsed="false">
      <c r="A160" s="52" t="s">
        <v>7316</v>
      </c>
      <c r="B160" s="52" t="s">
        <v>17091</v>
      </c>
      <c r="C160" s="52" t="s">
        <v>15539</v>
      </c>
      <c r="D160" s="52" t="s">
        <v>16904</v>
      </c>
      <c r="E160" s="52" t="s">
        <v>10095</v>
      </c>
      <c r="F160" s="52" t="s">
        <v>10063</v>
      </c>
      <c r="G160" s="52" t="s">
        <v>4084</v>
      </c>
      <c r="H160" s="52" t="n">
        <v>34</v>
      </c>
      <c r="I160" s="52" t="n">
        <v>250</v>
      </c>
      <c r="J160" s="52" t="n">
        <v>2.9</v>
      </c>
      <c r="K160" s="52" t="n">
        <v>81.8</v>
      </c>
      <c r="L160" s="52" t="n">
        <v>69.9</v>
      </c>
      <c r="M160" s="52" t="n">
        <v>0.2</v>
      </c>
      <c r="N160" s="52" t="s">
        <v>4112</v>
      </c>
      <c r="O160" s="52" t="s">
        <v>3699</v>
      </c>
      <c r="P160" s="52" t="s">
        <v>16911</v>
      </c>
      <c r="Q160" s="52" t="s">
        <v>10066</v>
      </c>
      <c r="R160" s="55" t="n">
        <f aca="true">IFERROR(O160-TODAY(),"")</f>
        <v>-693</v>
      </c>
      <c r="S160" s="55" t="str">
        <f aca="true">IFERROR(IF(O160&lt;TODAY(),"Expired",IF(O160-TODAY()&lt;90,"Expiring Soon","Active")),"")</f>
        <v>Expiring Soon</v>
      </c>
      <c r="T160" s="55" t="str">
        <f aca="false">IF(M160&gt;5,"High Risk",IF(M160&gt;2,"Medium","Low Risk"))</f>
        <v>Low Risk</v>
      </c>
    </row>
    <row r="161" customFormat="false" ht="15" hidden="false" customHeight="true" outlineLevel="0" collapsed="false">
      <c r="A161" s="56" t="s">
        <v>5614</v>
      </c>
      <c r="B161" s="56" t="s">
        <v>17092</v>
      </c>
      <c r="C161" s="56" t="s">
        <v>16921</v>
      </c>
      <c r="D161" s="56" t="s">
        <v>16904</v>
      </c>
      <c r="E161" s="56" t="s">
        <v>10095</v>
      </c>
      <c r="F161" s="56" t="s">
        <v>15544</v>
      </c>
      <c r="G161" s="56" t="s">
        <v>4073</v>
      </c>
      <c r="H161" s="56" t="n">
        <v>31</v>
      </c>
      <c r="I161" s="56" t="n">
        <v>100</v>
      </c>
      <c r="J161" s="56" t="n">
        <v>3</v>
      </c>
      <c r="K161" s="56" t="n">
        <v>75.2</v>
      </c>
      <c r="L161" s="56" t="n">
        <v>62.8</v>
      </c>
      <c r="M161" s="56" t="n">
        <v>0.37</v>
      </c>
      <c r="N161" s="56" t="s">
        <v>1398</v>
      </c>
      <c r="O161" s="56" t="s">
        <v>3433</v>
      </c>
      <c r="P161" s="56"/>
      <c r="Q161" s="56" t="s">
        <v>10066</v>
      </c>
      <c r="R161" s="55" t="n">
        <f aca="true">IFERROR(O161-TODAY(),"")</f>
        <v>-481</v>
      </c>
      <c r="S161" s="55" t="str">
        <f aca="true">IFERROR(IF(O161&lt;TODAY(),"Expired",IF(O161-TODAY()&lt;90,"Expiring Soon","Active")),"")</f>
        <v>Expiring Soon</v>
      </c>
      <c r="T161" s="55" t="str">
        <f aca="false">IF(M161&gt;5,"High Risk",IF(M161&gt;2,"Medium","Low Risk"))</f>
        <v>Low Risk</v>
      </c>
    </row>
    <row r="162" customFormat="false" ht="15" hidden="false" customHeight="true" outlineLevel="0" collapsed="false">
      <c r="A162" s="52" t="s">
        <v>14529</v>
      </c>
      <c r="B162" s="52" t="s">
        <v>17093</v>
      </c>
      <c r="C162" s="52" t="s">
        <v>16909</v>
      </c>
      <c r="D162" s="52" t="s">
        <v>16915</v>
      </c>
      <c r="E162" s="52" t="s">
        <v>10112</v>
      </c>
      <c r="F162" s="52" t="s">
        <v>15554</v>
      </c>
      <c r="G162" s="52" t="s">
        <v>4055</v>
      </c>
      <c r="H162" s="52" t="n">
        <v>40</v>
      </c>
      <c r="I162" s="52" t="n">
        <v>2000</v>
      </c>
      <c r="J162" s="52" t="n">
        <v>4.9</v>
      </c>
      <c r="K162" s="52" t="n">
        <v>85.6</v>
      </c>
      <c r="L162" s="52" t="n">
        <v>65.2</v>
      </c>
      <c r="M162" s="52" t="n">
        <v>0.24</v>
      </c>
      <c r="N162" s="52" t="s">
        <v>1465</v>
      </c>
      <c r="O162" s="52" t="s">
        <v>1755</v>
      </c>
      <c r="P162" s="52" t="s">
        <v>16911</v>
      </c>
      <c r="Q162" s="52" t="s">
        <v>10066</v>
      </c>
      <c r="R162" s="55" t="n">
        <f aca="true">IFERROR(O162-TODAY(),"")</f>
        <v>-823</v>
      </c>
      <c r="S162" s="55" t="str">
        <f aca="true">IFERROR(IF(O162&lt;TODAY(),"Expired",IF(O162-TODAY()&lt;90,"Expiring Soon","Active")),"")</f>
        <v>Expiring Soon</v>
      </c>
      <c r="T162" s="55" t="str">
        <f aca="false">IF(M162&gt;5,"High Risk",IF(M162&gt;2,"Medium","Low Risk"))</f>
        <v>Low Risk</v>
      </c>
    </row>
    <row r="163" customFormat="false" ht="15" hidden="false" customHeight="true" outlineLevel="0" collapsed="false">
      <c r="A163" s="56" t="s">
        <v>17094</v>
      </c>
      <c r="B163" s="56" t="s">
        <v>17095</v>
      </c>
      <c r="C163" s="56" t="s">
        <v>16909</v>
      </c>
      <c r="D163" s="56" t="s">
        <v>16904</v>
      </c>
      <c r="E163" s="56" t="s">
        <v>10058</v>
      </c>
      <c r="F163" s="56" t="s">
        <v>15560</v>
      </c>
      <c r="G163" s="56" t="s">
        <v>4067</v>
      </c>
      <c r="H163" s="56" t="n">
        <v>38</v>
      </c>
      <c r="I163" s="56" t="n">
        <v>1000</v>
      </c>
      <c r="J163" s="56" t="n">
        <v>4</v>
      </c>
      <c r="K163" s="56" t="n">
        <v>98.2</v>
      </c>
      <c r="L163" s="56" t="n">
        <v>95.4</v>
      </c>
      <c r="M163" s="56" t="n">
        <v>2.64</v>
      </c>
      <c r="N163" s="56" t="s">
        <v>2762</v>
      </c>
      <c r="O163" s="56" t="s">
        <v>6551</v>
      </c>
      <c r="P163" s="56" t="s">
        <v>16911</v>
      </c>
      <c r="Q163" s="56" t="s">
        <v>10061</v>
      </c>
      <c r="R163" s="55" t="n">
        <f aca="true">IFERROR(O163-TODAY(),"")</f>
        <v>-512</v>
      </c>
      <c r="S163" s="55" t="str">
        <f aca="true">IFERROR(IF(O163&lt;TODAY(),"Expired",IF(O163-TODAY()&lt;90,"Expiring Soon","Active")),"")</f>
        <v>Expiring Soon</v>
      </c>
      <c r="T163" s="55" t="str">
        <f aca="false">IF(M163&gt;5,"High Risk",IF(M163&gt;2,"Medium","Low Risk"))</f>
        <v>Medium</v>
      </c>
    </row>
    <row r="164" customFormat="false" ht="15" hidden="false" customHeight="true" outlineLevel="0" collapsed="false">
      <c r="A164" s="52" t="s">
        <v>4781</v>
      </c>
      <c r="B164" s="52" t="s">
        <v>17096</v>
      </c>
      <c r="C164" s="52" t="s">
        <v>16906</v>
      </c>
      <c r="D164" s="52" t="s">
        <v>16904</v>
      </c>
      <c r="E164" s="52" t="s">
        <v>10132</v>
      </c>
      <c r="F164" s="52" t="s">
        <v>10063</v>
      </c>
      <c r="G164" s="52" t="s">
        <v>4073</v>
      </c>
      <c r="H164" s="52" t="n">
        <v>28</v>
      </c>
      <c r="I164" s="52" t="n">
        <v>100</v>
      </c>
      <c r="J164" s="52" t="n">
        <v>4.5</v>
      </c>
      <c r="K164" s="52" t="n">
        <v>97.7</v>
      </c>
      <c r="L164" s="52" t="n">
        <v>91.6</v>
      </c>
      <c r="M164" s="52" t="n">
        <v>4.09</v>
      </c>
      <c r="N164" s="52" t="s">
        <v>1265</v>
      </c>
      <c r="O164" s="52" t="s">
        <v>3968</v>
      </c>
      <c r="P164" s="52" t="s">
        <v>16916</v>
      </c>
      <c r="Q164" s="52" t="s">
        <v>10061</v>
      </c>
      <c r="R164" s="55" t="n">
        <f aca="true">IFERROR(O164-TODAY(),"")</f>
        <v>-754</v>
      </c>
      <c r="S164" s="55" t="str">
        <f aca="true">IFERROR(IF(O164&lt;TODAY(),"Expired",IF(O164-TODAY()&lt;90,"Expiring Soon","Active")),"")</f>
        <v>Expiring Soon</v>
      </c>
      <c r="T164" s="55" t="str">
        <f aca="false">IF(M164&gt;5,"High Risk",IF(M164&gt;2,"Medium","Low Risk"))</f>
        <v>Medium</v>
      </c>
    </row>
    <row r="165" customFormat="false" ht="15" hidden="false" customHeight="true" outlineLevel="0" collapsed="false">
      <c r="A165" s="56" t="s">
        <v>4734</v>
      </c>
      <c r="B165" s="56" t="s">
        <v>17097</v>
      </c>
      <c r="C165" s="56" t="s">
        <v>16909</v>
      </c>
      <c r="D165" s="56" t="s">
        <v>16915</v>
      </c>
      <c r="E165" s="56" t="s">
        <v>10190</v>
      </c>
      <c r="F165" s="56" t="s">
        <v>15560</v>
      </c>
      <c r="G165" s="56" t="s">
        <v>4073</v>
      </c>
      <c r="H165" s="56" t="n">
        <v>39</v>
      </c>
      <c r="I165" s="56" t="n">
        <v>500</v>
      </c>
      <c r="J165" s="56" t="n">
        <v>2.8</v>
      </c>
      <c r="K165" s="56" t="n">
        <v>72</v>
      </c>
      <c r="L165" s="56" t="n">
        <v>93.4</v>
      </c>
      <c r="M165" s="56" t="n">
        <v>0.9</v>
      </c>
      <c r="N165" s="56" t="s">
        <v>1130</v>
      </c>
      <c r="O165" s="56" t="s">
        <v>712</v>
      </c>
      <c r="P165" s="56" t="s">
        <v>16916</v>
      </c>
      <c r="Q165" s="56" t="s">
        <v>10061</v>
      </c>
      <c r="R165" s="55" t="n">
        <f aca="true">IFERROR(O165-TODAY(),"")</f>
        <v>-865</v>
      </c>
      <c r="S165" s="55" t="str">
        <f aca="true">IFERROR(IF(O165&lt;TODAY(),"Expired",IF(O165-TODAY()&lt;90,"Expiring Soon","Active")),"")</f>
        <v>Expiring Soon</v>
      </c>
      <c r="T165" s="55" t="str">
        <f aca="false">IF(M165&gt;5,"High Risk",IF(M165&gt;2,"Medium","Low Risk"))</f>
        <v>Low Risk</v>
      </c>
    </row>
    <row r="166" customFormat="false" ht="15" hidden="false" customHeight="true" outlineLevel="0" collapsed="false">
      <c r="A166" s="52" t="s">
        <v>6217</v>
      </c>
      <c r="B166" s="52" t="s">
        <v>17098</v>
      </c>
      <c r="C166" s="52" t="s">
        <v>16909</v>
      </c>
      <c r="D166" s="52" t="s">
        <v>16937</v>
      </c>
      <c r="E166" s="52" t="s">
        <v>10078</v>
      </c>
      <c r="F166" s="52" t="s">
        <v>10063</v>
      </c>
      <c r="G166" s="52" t="s">
        <v>4067</v>
      </c>
      <c r="H166" s="52" t="n">
        <v>45</v>
      </c>
      <c r="I166" s="52" t="n">
        <v>100</v>
      </c>
      <c r="J166" s="52" t="n">
        <v>2.7</v>
      </c>
      <c r="K166" s="52" t="n">
        <v>76</v>
      </c>
      <c r="L166" s="52" t="n">
        <v>71.1</v>
      </c>
      <c r="M166" s="52" t="n">
        <v>4.35</v>
      </c>
      <c r="N166" s="52" t="s">
        <v>1512</v>
      </c>
      <c r="O166" s="52" t="s">
        <v>1141</v>
      </c>
      <c r="P166" s="52" t="s">
        <v>16916</v>
      </c>
      <c r="Q166" s="52" t="s">
        <v>10061</v>
      </c>
      <c r="R166" s="55" t="n">
        <f aca="true">IFERROR(O166-TODAY(),"")</f>
        <v>-763</v>
      </c>
      <c r="S166" s="55" t="str">
        <f aca="true">IFERROR(IF(O166&lt;TODAY(),"Expired",IF(O166-TODAY()&lt;90,"Expiring Soon","Active")),"")</f>
        <v>Expiring Soon</v>
      </c>
      <c r="T166" s="55" t="str">
        <f aca="false">IF(M166&gt;5,"High Risk",IF(M166&gt;2,"Medium","Low Risk"))</f>
        <v>Medium</v>
      </c>
    </row>
    <row r="167" customFormat="false" ht="15" hidden="false" customHeight="true" outlineLevel="0" collapsed="false">
      <c r="A167" s="56" t="s">
        <v>14351</v>
      </c>
      <c r="B167" s="56" t="s">
        <v>17099</v>
      </c>
      <c r="C167" s="56" t="s">
        <v>15539</v>
      </c>
      <c r="D167" s="56" t="s">
        <v>16915</v>
      </c>
      <c r="E167" s="56" t="s">
        <v>10063</v>
      </c>
      <c r="F167" s="56" t="s">
        <v>15550</v>
      </c>
      <c r="G167" s="56" t="s">
        <v>4073</v>
      </c>
      <c r="H167" s="56" t="n">
        <v>34</v>
      </c>
      <c r="I167" s="56" t="n">
        <v>100</v>
      </c>
      <c r="J167" s="56" t="n">
        <v>4</v>
      </c>
      <c r="K167" s="56" t="n">
        <v>73.5</v>
      </c>
      <c r="L167" s="56" t="n">
        <v>75.9</v>
      </c>
      <c r="M167" s="56" t="n">
        <v>3.2</v>
      </c>
      <c r="N167" s="56" t="s">
        <v>3789</v>
      </c>
      <c r="O167" s="56" t="s">
        <v>2229</v>
      </c>
      <c r="P167" s="56" t="s">
        <v>16907</v>
      </c>
      <c r="Q167" s="56" t="s">
        <v>10061</v>
      </c>
      <c r="R167" s="55" t="n">
        <f aca="true">IFERROR(O167-TODAY(),"")</f>
        <v>-842</v>
      </c>
      <c r="S167" s="55" t="str">
        <f aca="true">IFERROR(IF(O167&lt;TODAY(),"Expired",IF(O167-TODAY()&lt;90,"Expiring Soon","Active")),"")</f>
        <v>Expiring Soon</v>
      </c>
      <c r="T167" s="55" t="str">
        <f aca="false">IF(M167&gt;5,"High Risk",IF(M167&gt;2,"Medium","Low Risk"))</f>
        <v>Medium</v>
      </c>
    </row>
    <row r="168" customFormat="false" ht="15" hidden="false" customHeight="true" outlineLevel="0" collapsed="false">
      <c r="A168" s="52" t="s">
        <v>14356</v>
      </c>
      <c r="B168" s="52" t="s">
        <v>17100</v>
      </c>
      <c r="C168" s="52" t="s">
        <v>15539</v>
      </c>
      <c r="D168" s="52" t="s">
        <v>16915</v>
      </c>
      <c r="E168" s="52" t="s">
        <v>10095</v>
      </c>
      <c r="F168" s="52" t="s">
        <v>10063</v>
      </c>
      <c r="G168" s="52" t="s">
        <v>4055</v>
      </c>
      <c r="H168" s="52" t="n">
        <v>6</v>
      </c>
      <c r="I168" s="52" t="n">
        <v>100</v>
      </c>
      <c r="J168" s="52" t="n">
        <v>4</v>
      </c>
      <c r="K168" s="52" t="n">
        <v>92.4</v>
      </c>
      <c r="L168" s="52" t="n">
        <v>63.6</v>
      </c>
      <c r="M168" s="52" t="n">
        <v>0.65</v>
      </c>
      <c r="N168" s="52" t="s">
        <v>3043</v>
      </c>
      <c r="O168" s="52" t="s">
        <v>2521</v>
      </c>
      <c r="P168" s="52" t="s">
        <v>16907</v>
      </c>
      <c r="Q168" s="52" t="s">
        <v>10061</v>
      </c>
      <c r="R168" s="55" t="n">
        <f aca="true">IFERROR(O168-TODAY(),"")</f>
        <v>-853</v>
      </c>
      <c r="S168" s="55" t="str">
        <f aca="true">IFERROR(IF(O168&lt;TODAY(),"Expired",IF(O168-TODAY()&lt;90,"Expiring Soon","Active")),"")</f>
        <v>Expiring Soon</v>
      </c>
      <c r="T168" s="55" t="str">
        <f aca="false">IF(M168&gt;5,"High Risk",IF(M168&gt;2,"Medium","Low Risk"))</f>
        <v>Low Risk</v>
      </c>
    </row>
    <row r="169" customFormat="false" ht="15" hidden="false" customHeight="true" outlineLevel="0" collapsed="false">
      <c r="A169" s="56" t="s">
        <v>7122</v>
      </c>
      <c r="B169" s="56" t="s">
        <v>17101</v>
      </c>
      <c r="C169" s="56" t="s">
        <v>16921</v>
      </c>
      <c r="D169" s="56" t="s">
        <v>16910</v>
      </c>
      <c r="E169" s="56" t="s">
        <v>10112</v>
      </c>
      <c r="F169" s="56" t="s">
        <v>15560</v>
      </c>
      <c r="G169" s="56" t="s">
        <v>4084</v>
      </c>
      <c r="H169" s="56" t="n">
        <v>11</v>
      </c>
      <c r="I169" s="56" t="n">
        <v>500</v>
      </c>
      <c r="J169" s="56" t="n">
        <v>4.2</v>
      </c>
      <c r="K169" s="56" t="n">
        <v>97.8</v>
      </c>
      <c r="L169" s="56" t="n">
        <v>90.4</v>
      </c>
      <c r="M169" s="56" t="n">
        <v>4.67</v>
      </c>
      <c r="N169" s="56" t="s">
        <v>5676</v>
      </c>
      <c r="O169" s="56" t="s">
        <v>1527</v>
      </c>
      <c r="P169" s="56" t="s">
        <v>16916</v>
      </c>
      <c r="Q169" s="56" t="s">
        <v>10061</v>
      </c>
      <c r="R169" s="55" t="n">
        <f aca="true">IFERROR(O169-TODAY(),"")</f>
        <v>-741</v>
      </c>
      <c r="S169" s="55" t="str">
        <f aca="true">IFERROR(IF(O169&lt;TODAY(),"Expired",IF(O169-TODAY()&lt;90,"Expiring Soon","Active")),"")</f>
        <v>Expiring Soon</v>
      </c>
      <c r="T169" s="55" t="str">
        <f aca="false">IF(M169&gt;5,"High Risk",IF(M169&gt;2,"Medium","Low Risk"))</f>
        <v>Medium</v>
      </c>
    </row>
    <row r="170" customFormat="false" ht="15" hidden="false" customHeight="true" outlineLevel="0" collapsed="false">
      <c r="A170" s="52" t="s">
        <v>4839</v>
      </c>
      <c r="B170" s="52" t="s">
        <v>17102</v>
      </c>
      <c r="C170" s="52" t="s">
        <v>16909</v>
      </c>
      <c r="D170" s="52" t="s">
        <v>16915</v>
      </c>
      <c r="E170" s="52" t="s">
        <v>10087</v>
      </c>
      <c r="F170" s="52" t="s">
        <v>15554</v>
      </c>
      <c r="G170" s="52" t="s">
        <v>4055</v>
      </c>
      <c r="H170" s="52" t="n">
        <v>37</v>
      </c>
      <c r="I170" s="52" t="n">
        <v>100</v>
      </c>
      <c r="J170" s="52" t="n">
        <v>4.2</v>
      </c>
      <c r="K170" s="52" t="n">
        <v>83.7</v>
      </c>
      <c r="L170" s="52" t="n">
        <v>95.1</v>
      </c>
      <c r="M170" s="52" t="n">
        <v>4.08</v>
      </c>
      <c r="N170" s="52" t="s">
        <v>449</v>
      </c>
      <c r="O170" s="52" t="s">
        <v>3191</v>
      </c>
      <c r="P170" s="52" t="s">
        <v>16907</v>
      </c>
      <c r="Q170" s="52" t="s">
        <v>10061</v>
      </c>
      <c r="R170" s="55" t="n">
        <f aca="true">IFERROR(O170-TODAY(),"")</f>
        <v>-854</v>
      </c>
      <c r="S170" s="55" t="str">
        <f aca="true">IFERROR(IF(O170&lt;TODAY(),"Expired",IF(O170-TODAY()&lt;90,"Expiring Soon","Active")),"")</f>
        <v>Expiring Soon</v>
      </c>
      <c r="T170" s="55" t="str">
        <f aca="false">IF(M170&gt;5,"High Risk",IF(M170&gt;2,"Medium","Low Risk"))</f>
        <v>Medium</v>
      </c>
    </row>
    <row r="171" customFormat="false" ht="15" hidden="false" customHeight="true" outlineLevel="0" collapsed="false">
      <c r="A171" s="56" t="s">
        <v>17103</v>
      </c>
      <c r="B171" s="56" t="s">
        <v>17104</v>
      </c>
      <c r="C171" s="56" t="s">
        <v>16921</v>
      </c>
      <c r="D171" s="56" t="s">
        <v>16904</v>
      </c>
      <c r="E171" s="56" t="s">
        <v>10073</v>
      </c>
      <c r="F171" s="56" t="s">
        <v>15560</v>
      </c>
      <c r="G171" s="56" t="s">
        <v>4073</v>
      </c>
      <c r="H171" s="56" t="n">
        <v>28</v>
      </c>
      <c r="I171" s="56" t="n">
        <v>2000</v>
      </c>
      <c r="J171" s="56" t="n">
        <v>2.9</v>
      </c>
      <c r="K171" s="56" t="n">
        <v>80.1</v>
      </c>
      <c r="L171" s="56" t="n">
        <v>60.3</v>
      </c>
      <c r="M171" s="56" t="n">
        <v>3.36</v>
      </c>
      <c r="N171" s="56" t="s">
        <v>1388</v>
      </c>
      <c r="O171" s="56" t="s">
        <v>6457</v>
      </c>
      <c r="P171" s="56"/>
      <c r="Q171" s="56" t="s">
        <v>10061</v>
      </c>
      <c r="R171" s="55" t="n">
        <f aca="true">IFERROR(O171-TODAY(),"")</f>
        <v>-807</v>
      </c>
      <c r="S171" s="55" t="str">
        <f aca="true">IFERROR(IF(O171&lt;TODAY(),"Expired",IF(O171-TODAY()&lt;90,"Expiring Soon","Active")),"")</f>
        <v>Expiring Soon</v>
      </c>
      <c r="T171" s="55" t="str">
        <f aca="false">IF(M171&gt;5,"High Risk",IF(M171&gt;2,"Medium","Low Risk"))</f>
        <v>Medium</v>
      </c>
    </row>
    <row r="172" customFormat="false" ht="15" hidden="false" customHeight="true" outlineLevel="0" collapsed="false">
      <c r="A172" s="52" t="s">
        <v>15151</v>
      </c>
      <c r="B172" s="52" t="s">
        <v>17105</v>
      </c>
      <c r="C172" s="52" t="s">
        <v>16909</v>
      </c>
      <c r="D172" s="52" t="s">
        <v>16904</v>
      </c>
      <c r="E172" s="52" t="s">
        <v>10078</v>
      </c>
      <c r="F172" s="52" t="s">
        <v>15550</v>
      </c>
      <c r="G172" s="52" t="s">
        <v>4067</v>
      </c>
      <c r="H172" s="52" t="n">
        <v>25</v>
      </c>
      <c r="I172" s="52" t="n">
        <v>1000</v>
      </c>
      <c r="J172" s="52" t="n">
        <v>4.6</v>
      </c>
      <c r="K172" s="52" t="n">
        <v>72</v>
      </c>
      <c r="L172" s="52" t="n">
        <v>89.7</v>
      </c>
      <c r="M172" s="52" t="n">
        <v>3.31</v>
      </c>
      <c r="N172" s="52" t="s">
        <v>2592</v>
      </c>
      <c r="O172" s="52" t="s">
        <v>3323</v>
      </c>
      <c r="P172" s="52" t="s">
        <v>16907</v>
      </c>
      <c r="Q172" s="52" t="s">
        <v>10066</v>
      </c>
      <c r="R172" s="55" t="n">
        <f aca="true">IFERROR(O172-TODAY(),"")</f>
        <v>-607</v>
      </c>
      <c r="S172" s="55" t="str">
        <f aca="true">IFERROR(IF(O172&lt;TODAY(),"Expired",IF(O172-TODAY()&lt;90,"Expiring Soon","Active")),"")</f>
        <v>Expiring Soon</v>
      </c>
      <c r="T172" s="55" t="str">
        <f aca="false">IF(M172&gt;5,"High Risk",IF(M172&gt;2,"Medium","Low Risk"))</f>
        <v>Medium</v>
      </c>
    </row>
    <row r="173" customFormat="false" ht="15" hidden="false" customHeight="true" outlineLevel="0" collapsed="false">
      <c r="A173" s="56" t="s">
        <v>6007</v>
      </c>
      <c r="B173" s="56" t="s">
        <v>17106</v>
      </c>
      <c r="C173" s="56" t="s">
        <v>16921</v>
      </c>
      <c r="D173" s="56" t="s">
        <v>16904</v>
      </c>
      <c r="E173" s="56" t="s">
        <v>10095</v>
      </c>
      <c r="F173" s="56" t="s">
        <v>15560</v>
      </c>
      <c r="G173" s="56" t="s">
        <v>4055</v>
      </c>
      <c r="H173" s="56" t="n">
        <v>20</v>
      </c>
      <c r="I173" s="56" t="n">
        <v>250</v>
      </c>
      <c r="J173" s="56" t="n">
        <v>3.6</v>
      </c>
      <c r="K173" s="56" t="n">
        <v>80.8</v>
      </c>
      <c r="L173" s="56" t="n">
        <v>73.1</v>
      </c>
      <c r="M173" s="56" t="n">
        <v>1.9</v>
      </c>
      <c r="N173" s="56" t="s">
        <v>3528</v>
      </c>
      <c r="O173" s="56" t="s">
        <v>1823</v>
      </c>
      <c r="P173" s="56" t="s">
        <v>16907</v>
      </c>
      <c r="Q173" s="56" t="s">
        <v>10061</v>
      </c>
      <c r="R173" s="55" t="n">
        <f aca="true">IFERROR(O173-TODAY(),"")</f>
        <v>-827</v>
      </c>
      <c r="S173" s="55" t="str">
        <f aca="true">IFERROR(IF(O173&lt;TODAY(),"Expired",IF(O173-TODAY()&lt;90,"Expiring Soon","Active")),"")</f>
        <v>Expiring Soon</v>
      </c>
      <c r="T173" s="55" t="str">
        <f aca="false">IF(M173&gt;5,"High Risk",IF(M173&gt;2,"Medium","Low Risk"))</f>
        <v>Low Risk</v>
      </c>
    </row>
    <row r="174" customFormat="false" ht="15" hidden="false" customHeight="true" outlineLevel="0" collapsed="false">
      <c r="A174" s="52" t="s">
        <v>5321</v>
      </c>
      <c r="B174" s="52" t="s">
        <v>17107</v>
      </c>
      <c r="C174" s="52" t="s">
        <v>16921</v>
      </c>
      <c r="D174" s="52" t="s">
        <v>16937</v>
      </c>
      <c r="E174" s="52" t="s">
        <v>10117</v>
      </c>
      <c r="F174" s="52" t="s">
        <v>15560</v>
      </c>
      <c r="G174" s="52" t="s">
        <v>4055</v>
      </c>
      <c r="H174" s="52" t="n">
        <v>33</v>
      </c>
      <c r="I174" s="52" t="n">
        <v>100</v>
      </c>
      <c r="J174" s="52" t="n">
        <v>3.6</v>
      </c>
      <c r="K174" s="52" t="n">
        <v>80.9</v>
      </c>
      <c r="L174" s="52" t="n">
        <v>66.5</v>
      </c>
      <c r="M174" s="52" t="n">
        <v>1.23</v>
      </c>
      <c r="N174" s="52" t="s">
        <v>5454</v>
      </c>
      <c r="O174" s="52" t="s">
        <v>5374</v>
      </c>
      <c r="P174" s="52" t="s">
        <v>16916</v>
      </c>
      <c r="Q174" s="52" t="s">
        <v>10061</v>
      </c>
      <c r="R174" s="55" t="n">
        <f aca="true">IFERROR(O174-TODAY(),"")</f>
        <v>-676</v>
      </c>
      <c r="S174" s="55" t="str">
        <f aca="true">IFERROR(IF(O174&lt;TODAY(),"Expired",IF(O174-TODAY()&lt;90,"Expiring Soon","Active")),"")</f>
        <v>Expiring Soon</v>
      </c>
      <c r="T174" s="55" t="str">
        <f aca="false">IF(M174&gt;5,"High Risk",IF(M174&gt;2,"Medium","Low Risk"))</f>
        <v>Low Risk</v>
      </c>
    </row>
    <row r="175" customFormat="false" ht="15" hidden="false" customHeight="true" outlineLevel="0" collapsed="false">
      <c r="A175" s="56" t="s">
        <v>6393</v>
      </c>
      <c r="B175" s="56" t="s">
        <v>17108</v>
      </c>
      <c r="C175" s="56" t="s">
        <v>16921</v>
      </c>
      <c r="D175" s="56" t="s">
        <v>16915</v>
      </c>
      <c r="E175" s="56" t="s">
        <v>10112</v>
      </c>
      <c r="F175" s="56" t="s">
        <v>10063</v>
      </c>
      <c r="G175" s="56" t="s">
        <v>4061</v>
      </c>
      <c r="H175" s="56" t="n">
        <v>30</v>
      </c>
      <c r="I175" s="56" t="n">
        <v>1000</v>
      </c>
      <c r="J175" s="56" t="n">
        <v>4.7</v>
      </c>
      <c r="K175" s="56" t="n">
        <v>70.7</v>
      </c>
      <c r="L175" s="56" t="n">
        <v>69.1</v>
      </c>
      <c r="M175" s="56" t="n">
        <v>0.72</v>
      </c>
      <c r="N175" s="56" t="s">
        <v>1571</v>
      </c>
      <c r="O175" s="56" t="s">
        <v>5325</v>
      </c>
      <c r="P175" s="56" t="s">
        <v>16916</v>
      </c>
      <c r="Q175" s="56" t="s">
        <v>10061</v>
      </c>
      <c r="R175" s="55" t="n">
        <f aca="true">IFERROR(O175-TODAY(),"")</f>
        <v>-417</v>
      </c>
      <c r="S175" s="55" t="str">
        <f aca="true">IFERROR(IF(O175&lt;TODAY(),"Expired",IF(O175-TODAY()&lt;90,"Expiring Soon","Active")),"")</f>
        <v>Expiring Soon</v>
      </c>
      <c r="T175" s="55" t="str">
        <f aca="false">IF(M175&gt;5,"High Risk",IF(M175&gt;2,"Medium","Low Risk"))</f>
        <v>Low Risk</v>
      </c>
    </row>
    <row r="176" customFormat="false" ht="15" hidden="false" customHeight="true" outlineLevel="0" collapsed="false">
      <c r="A176" s="52" t="s">
        <v>6252</v>
      </c>
      <c r="B176" s="52" t="s">
        <v>17109</v>
      </c>
      <c r="C176" s="52" t="s">
        <v>16906</v>
      </c>
      <c r="D176" s="52" t="s">
        <v>16904</v>
      </c>
      <c r="E176" s="52" t="s">
        <v>10190</v>
      </c>
      <c r="F176" s="52" t="s">
        <v>10063</v>
      </c>
      <c r="G176" s="52" t="s">
        <v>4061</v>
      </c>
      <c r="H176" s="52" t="n">
        <v>17</v>
      </c>
      <c r="I176" s="52" t="n">
        <v>500</v>
      </c>
      <c r="J176" s="52" t="n">
        <v>2.6</v>
      </c>
      <c r="K176" s="52" t="n">
        <v>71.8</v>
      </c>
      <c r="L176" s="52" t="n">
        <v>60.7</v>
      </c>
      <c r="M176" s="52" t="n">
        <v>1.88</v>
      </c>
      <c r="N176" s="52" t="s">
        <v>579</v>
      </c>
      <c r="O176" s="52" t="s">
        <v>1330</v>
      </c>
      <c r="P176" s="52"/>
      <c r="Q176" s="52" t="s">
        <v>10066</v>
      </c>
      <c r="R176" s="55" t="n">
        <f aca="true">IFERROR(O176-TODAY(),"")</f>
        <v>-452</v>
      </c>
      <c r="S176" s="55" t="str">
        <f aca="true">IFERROR(IF(O176&lt;TODAY(),"Expired",IF(O176-TODAY()&lt;90,"Expiring Soon","Active")),"")</f>
        <v>Expiring Soon</v>
      </c>
      <c r="T176" s="55" t="str">
        <f aca="false">IF(M176&gt;5,"High Risk",IF(M176&gt;2,"Medium","Low Risk"))</f>
        <v>Low Risk</v>
      </c>
    </row>
    <row r="177" customFormat="false" ht="15" hidden="false" customHeight="true" outlineLevel="0" collapsed="false">
      <c r="A177" s="56" t="s">
        <v>7076</v>
      </c>
      <c r="B177" s="56" t="s">
        <v>17110</v>
      </c>
      <c r="C177" s="56" t="s">
        <v>15539</v>
      </c>
      <c r="D177" s="56" t="s">
        <v>16904</v>
      </c>
      <c r="E177" s="56" t="s">
        <v>10078</v>
      </c>
      <c r="F177" s="56" t="s">
        <v>15560</v>
      </c>
      <c r="G177" s="56" t="s">
        <v>4067</v>
      </c>
      <c r="H177" s="56" t="n">
        <v>31</v>
      </c>
      <c r="I177" s="56" t="n">
        <v>2000</v>
      </c>
      <c r="J177" s="56" t="n">
        <v>4.2</v>
      </c>
      <c r="K177" s="56" t="n">
        <v>99.9</v>
      </c>
      <c r="L177" s="56" t="n">
        <v>74.9</v>
      </c>
      <c r="M177" s="56" t="n">
        <v>2.18</v>
      </c>
      <c r="N177" s="56" t="s">
        <v>1963</v>
      </c>
      <c r="O177" s="56" t="s">
        <v>1792</v>
      </c>
      <c r="P177" s="56" t="s">
        <v>16911</v>
      </c>
      <c r="Q177" s="56" t="s">
        <v>10066</v>
      </c>
      <c r="R177" s="55" t="n">
        <f aca="true">IFERROR(O177-TODAY(),"")</f>
        <v>-708</v>
      </c>
      <c r="S177" s="55" t="str">
        <f aca="true">IFERROR(IF(O177&lt;TODAY(),"Expired",IF(O177-TODAY()&lt;90,"Expiring Soon","Active")),"")</f>
        <v>Expiring Soon</v>
      </c>
      <c r="T177" s="55" t="str">
        <f aca="false">IF(M177&gt;5,"High Risk",IF(M177&gt;2,"Medium","Low Risk"))</f>
        <v>Medium</v>
      </c>
    </row>
    <row r="178" customFormat="false" ht="15" hidden="false" customHeight="true" outlineLevel="0" collapsed="false">
      <c r="A178" s="52" t="s">
        <v>5249</v>
      </c>
      <c r="B178" s="52" t="s">
        <v>17111</v>
      </c>
      <c r="C178" s="52" t="s">
        <v>16909</v>
      </c>
      <c r="D178" s="52" t="s">
        <v>16904</v>
      </c>
      <c r="E178" s="52" t="s">
        <v>10095</v>
      </c>
      <c r="F178" s="52" t="s">
        <v>15542</v>
      </c>
      <c r="G178" s="52" t="s">
        <v>4061</v>
      </c>
      <c r="H178" s="52" t="n">
        <v>10</v>
      </c>
      <c r="I178" s="52" t="n">
        <v>100</v>
      </c>
      <c r="J178" s="52" t="n">
        <v>3.9</v>
      </c>
      <c r="K178" s="52" t="n">
        <v>93.1</v>
      </c>
      <c r="L178" s="52" t="n">
        <v>91.9</v>
      </c>
      <c r="M178" s="52" t="n">
        <v>2.62</v>
      </c>
      <c r="N178" s="52" t="s">
        <v>1589</v>
      </c>
      <c r="O178" s="52" t="s">
        <v>2207</v>
      </c>
      <c r="P178" s="52" t="s">
        <v>16916</v>
      </c>
      <c r="Q178" s="52" t="s">
        <v>10066</v>
      </c>
      <c r="R178" s="55" t="n">
        <f aca="true">IFERROR(O178-TODAY(),"")</f>
        <v>-748</v>
      </c>
      <c r="S178" s="55" t="str">
        <f aca="true">IFERROR(IF(O178&lt;TODAY(),"Expired",IF(O178-TODAY()&lt;90,"Expiring Soon","Active")),"")</f>
        <v>Expiring Soon</v>
      </c>
      <c r="T178" s="55" t="str">
        <f aca="false">IF(M178&gt;5,"High Risk",IF(M178&gt;2,"Medium","Low Risk"))</f>
        <v>Medium</v>
      </c>
    </row>
    <row r="179" customFormat="false" ht="15" hidden="false" customHeight="true" outlineLevel="0" collapsed="false">
      <c r="A179" s="56" t="s">
        <v>17112</v>
      </c>
      <c r="B179" s="56" t="s">
        <v>17113</v>
      </c>
      <c r="C179" s="56" t="s">
        <v>16909</v>
      </c>
      <c r="D179" s="56" t="s">
        <v>16904</v>
      </c>
      <c r="E179" s="56" t="s">
        <v>10095</v>
      </c>
      <c r="F179" s="56" t="s">
        <v>15542</v>
      </c>
      <c r="G179" s="56" t="s">
        <v>4067</v>
      </c>
      <c r="H179" s="56" t="n">
        <v>8</v>
      </c>
      <c r="I179" s="56" t="n">
        <v>1000</v>
      </c>
      <c r="J179" s="56" t="n">
        <v>2.9</v>
      </c>
      <c r="K179" s="56" t="n">
        <v>85.5</v>
      </c>
      <c r="L179" s="56" t="n">
        <v>81.8</v>
      </c>
      <c r="M179" s="56" t="n">
        <v>2.63</v>
      </c>
      <c r="N179" s="56" t="s">
        <v>2665</v>
      </c>
      <c r="O179" s="56" t="s">
        <v>836</v>
      </c>
      <c r="P179" s="56" t="s">
        <v>16916</v>
      </c>
      <c r="Q179" s="56" t="s">
        <v>10061</v>
      </c>
      <c r="R179" s="55" t="n">
        <f aca="true">IFERROR(O179-TODAY(),"")</f>
        <v>-502</v>
      </c>
      <c r="S179" s="55" t="str">
        <f aca="true">IFERROR(IF(O179&lt;TODAY(),"Expired",IF(O179-TODAY()&lt;90,"Expiring Soon","Active")),"")</f>
        <v>Expiring Soon</v>
      </c>
      <c r="T179" s="55" t="str">
        <f aca="false">IF(M179&gt;5,"High Risk",IF(M179&gt;2,"Medium","Low Risk"))</f>
        <v>Medium</v>
      </c>
    </row>
    <row r="180" customFormat="false" ht="15" hidden="false" customHeight="true" outlineLevel="0" collapsed="false">
      <c r="A180" s="52" t="s">
        <v>17114</v>
      </c>
      <c r="B180" s="52" t="s">
        <v>17115</v>
      </c>
      <c r="C180" s="52" t="s">
        <v>16921</v>
      </c>
      <c r="D180" s="52" t="s">
        <v>16937</v>
      </c>
      <c r="E180" s="52" t="s">
        <v>10063</v>
      </c>
      <c r="F180" s="52" t="s">
        <v>15554</v>
      </c>
      <c r="G180" s="52" t="s">
        <v>4061</v>
      </c>
      <c r="H180" s="52" t="n">
        <v>32</v>
      </c>
      <c r="I180" s="52" t="n">
        <v>100</v>
      </c>
      <c r="J180" s="52" t="n">
        <v>3</v>
      </c>
      <c r="K180" s="52" t="n">
        <v>71.3</v>
      </c>
      <c r="L180" s="52" t="n">
        <v>78.1</v>
      </c>
      <c r="M180" s="52" t="n">
        <v>1.31</v>
      </c>
      <c r="N180" s="52" t="s">
        <v>989</v>
      </c>
      <c r="O180" s="52" t="s">
        <v>2016</v>
      </c>
      <c r="P180" s="52" t="s">
        <v>16911</v>
      </c>
      <c r="Q180" s="52" t="s">
        <v>10061</v>
      </c>
      <c r="R180" s="55" t="n">
        <f aca="true">IFERROR(O180-TODAY(),"")</f>
        <v>-726</v>
      </c>
      <c r="S180" s="55" t="str">
        <f aca="true">IFERROR(IF(O180&lt;TODAY(),"Expired",IF(O180-TODAY()&lt;90,"Expiring Soon","Active")),"")</f>
        <v>Expiring Soon</v>
      </c>
      <c r="T180" s="55" t="str">
        <f aca="false">IF(M180&gt;5,"High Risk",IF(M180&gt;2,"Medium","Low Risk"))</f>
        <v>Low Risk</v>
      </c>
    </row>
    <row r="181" customFormat="false" ht="15" hidden="false" customHeight="true" outlineLevel="0" collapsed="false">
      <c r="A181" s="56" t="s">
        <v>17116</v>
      </c>
      <c r="B181" s="56" t="s">
        <v>17117</v>
      </c>
      <c r="C181" s="56" t="s">
        <v>16906</v>
      </c>
      <c r="D181" s="56" t="s">
        <v>16904</v>
      </c>
      <c r="E181" s="56" t="s">
        <v>10104</v>
      </c>
      <c r="F181" s="56" t="s">
        <v>15554</v>
      </c>
      <c r="G181" s="56" t="s">
        <v>4084</v>
      </c>
      <c r="H181" s="56" t="n">
        <v>22</v>
      </c>
      <c r="I181" s="56" t="n">
        <v>250</v>
      </c>
      <c r="J181" s="56" t="n">
        <v>4.5</v>
      </c>
      <c r="K181" s="56" t="n">
        <v>75.2</v>
      </c>
      <c r="L181" s="56" t="n">
        <v>88.2</v>
      </c>
      <c r="M181" s="56" t="n">
        <v>0.22</v>
      </c>
      <c r="N181" s="56" t="s">
        <v>2849</v>
      </c>
      <c r="O181" s="56" t="s">
        <v>1223</v>
      </c>
      <c r="P181" s="56" t="s">
        <v>16911</v>
      </c>
      <c r="Q181" s="56" t="s">
        <v>10061</v>
      </c>
      <c r="R181" s="55" t="n">
        <f aca="true">IFERROR(O181-TODAY(),"")</f>
        <v>-774</v>
      </c>
      <c r="S181" s="55" t="str">
        <f aca="true">IFERROR(IF(O181&lt;TODAY(),"Expired",IF(O181-TODAY()&lt;90,"Expiring Soon","Active")),"")</f>
        <v>Expiring Soon</v>
      </c>
      <c r="T181" s="55" t="str">
        <f aca="false">IF(M181&gt;5,"High Risk",IF(M181&gt;2,"Medium","Low Risk"))</f>
        <v>Low Risk</v>
      </c>
    </row>
    <row r="182" customFormat="false" ht="15" hidden="false" customHeight="true" outlineLevel="0" collapsed="false">
      <c r="A182" s="52" t="s">
        <v>14406</v>
      </c>
      <c r="B182" s="52" t="s">
        <v>17118</v>
      </c>
      <c r="C182" s="52" t="s">
        <v>15539</v>
      </c>
      <c r="D182" s="52" t="s">
        <v>16937</v>
      </c>
      <c r="E182" s="52" t="s">
        <v>10087</v>
      </c>
      <c r="F182" s="52" t="s">
        <v>15544</v>
      </c>
      <c r="G182" s="52" t="s">
        <v>4067</v>
      </c>
      <c r="H182" s="52" t="n">
        <v>34</v>
      </c>
      <c r="I182" s="52" t="n">
        <v>100</v>
      </c>
      <c r="J182" s="52" t="n">
        <v>3</v>
      </c>
      <c r="K182" s="52" t="n">
        <v>86.8</v>
      </c>
      <c r="L182" s="52" t="n">
        <v>73.4</v>
      </c>
      <c r="M182" s="52" t="n">
        <v>5</v>
      </c>
      <c r="N182" s="52" t="s">
        <v>2470</v>
      </c>
      <c r="O182" s="52" t="s">
        <v>3713</v>
      </c>
      <c r="P182" s="52" t="s">
        <v>16907</v>
      </c>
      <c r="Q182" s="52" t="s">
        <v>10066</v>
      </c>
      <c r="R182" s="55" t="n">
        <f aca="true">IFERROR(O182-TODAY(),"")</f>
        <v>-548</v>
      </c>
      <c r="S182" s="55" t="str">
        <f aca="true">IFERROR(IF(O182&lt;TODAY(),"Expired",IF(O182-TODAY()&lt;90,"Expiring Soon","Active")),"")</f>
        <v>Expiring Soon</v>
      </c>
      <c r="T182" s="55" t="str">
        <f aca="false">IF(M182&gt;5,"High Risk",IF(M182&gt;2,"Medium","Low Risk"))</f>
        <v>Medium</v>
      </c>
    </row>
    <row r="183" customFormat="false" ht="15" hidden="false" customHeight="true" outlineLevel="0" collapsed="false">
      <c r="A183" s="56" t="s">
        <v>14384</v>
      </c>
      <c r="B183" s="56" t="s">
        <v>17119</v>
      </c>
      <c r="C183" s="56" t="s">
        <v>15539</v>
      </c>
      <c r="D183" s="56" t="s">
        <v>16915</v>
      </c>
      <c r="E183" s="56" t="s">
        <v>10087</v>
      </c>
      <c r="F183" s="56" t="s">
        <v>15550</v>
      </c>
      <c r="G183" s="56" t="s">
        <v>4061</v>
      </c>
      <c r="H183" s="56" t="n">
        <v>25</v>
      </c>
      <c r="I183" s="56" t="n">
        <v>2000</v>
      </c>
      <c r="J183" s="56" t="n">
        <v>2.7</v>
      </c>
      <c r="K183" s="56" t="n">
        <v>77.2</v>
      </c>
      <c r="L183" s="56" t="n">
        <v>65.5</v>
      </c>
      <c r="M183" s="56" t="n">
        <v>4.28</v>
      </c>
      <c r="N183" s="56" t="s">
        <v>1057</v>
      </c>
      <c r="O183" s="56" t="s">
        <v>6801</v>
      </c>
      <c r="P183" s="56" t="s">
        <v>16916</v>
      </c>
      <c r="Q183" s="56" t="s">
        <v>10061</v>
      </c>
      <c r="R183" s="55" t="n">
        <f aca="true">IFERROR(O183-TODAY(),"")</f>
        <v>-928</v>
      </c>
      <c r="S183" s="55" t="str">
        <f aca="true">IFERROR(IF(O183&lt;TODAY(),"Expired",IF(O183-TODAY()&lt;90,"Expiring Soon","Active")),"")</f>
        <v>Expiring Soon</v>
      </c>
      <c r="T183" s="55" t="str">
        <f aca="false">IF(M183&gt;5,"High Risk",IF(M183&gt;2,"Medium","Low Risk"))</f>
        <v>Medium</v>
      </c>
    </row>
    <row r="184" customFormat="false" ht="15" hidden="false" customHeight="true" outlineLevel="0" collapsed="false">
      <c r="A184" s="52" t="s">
        <v>5950</v>
      </c>
      <c r="B184" s="52" t="s">
        <v>17120</v>
      </c>
      <c r="C184" s="52" t="s">
        <v>15539</v>
      </c>
      <c r="D184" s="52" t="s">
        <v>16915</v>
      </c>
      <c r="E184" s="52" t="s">
        <v>10063</v>
      </c>
      <c r="F184" s="52" t="s">
        <v>15554</v>
      </c>
      <c r="G184" s="52" t="s">
        <v>4067</v>
      </c>
      <c r="H184" s="52" t="n">
        <v>43</v>
      </c>
      <c r="I184" s="52" t="n">
        <v>2000</v>
      </c>
      <c r="J184" s="52" t="n">
        <v>2.6</v>
      </c>
      <c r="K184" s="52" t="n">
        <v>72</v>
      </c>
      <c r="L184" s="52" t="n">
        <v>64.7</v>
      </c>
      <c r="M184" s="52" t="n">
        <v>2.29</v>
      </c>
      <c r="N184" s="52" t="s">
        <v>6052</v>
      </c>
      <c r="O184" s="52" t="s">
        <v>3005</v>
      </c>
      <c r="P184" s="52" t="s">
        <v>16916</v>
      </c>
      <c r="Q184" s="52" t="s">
        <v>10061</v>
      </c>
      <c r="R184" s="55" t="n">
        <f aca="true">IFERROR(O184-TODAY(),"")</f>
        <v>-482</v>
      </c>
      <c r="S184" s="55" t="str">
        <f aca="true">IFERROR(IF(O184&lt;TODAY(),"Expired",IF(O184-TODAY()&lt;90,"Expiring Soon","Active")),"")</f>
        <v>Expiring Soon</v>
      </c>
      <c r="T184" s="55" t="str">
        <f aca="false">IF(M184&gt;5,"High Risk",IF(M184&gt;2,"Medium","Low Risk"))</f>
        <v>Medium</v>
      </c>
    </row>
    <row r="185" customFormat="false" ht="15" hidden="false" customHeight="true" outlineLevel="0" collapsed="false">
      <c r="A185" s="56" t="s">
        <v>5124</v>
      </c>
      <c r="B185" s="56" t="s">
        <v>17121</v>
      </c>
      <c r="C185" s="56" t="s">
        <v>16921</v>
      </c>
      <c r="D185" s="56" t="s">
        <v>16937</v>
      </c>
      <c r="E185" s="56" t="s">
        <v>10190</v>
      </c>
      <c r="F185" s="56" t="s">
        <v>15554</v>
      </c>
      <c r="G185" s="56" t="s">
        <v>4073</v>
      </c>
      <c r="H185" s="56" t="n">
        <v>18</v>
      </c>
      <c r="I185" s="56" t="n">
        <v>2000</v>
      </c>
      <c r="J185" s="56" t="n">
        <v>4.4</v>
      </c>
      <c r="K185" s="56" t="n">
        <v>86.6</v>
      </c>
      <c r="L185" s="56" t="n">
        <v>92.8</v>
      </c>
      <c r="M185" s="56" t="n">
        <v>2.86</v>
      </c>
      <c r="N185" s="56" t="s">
        <v>3246</v>
      </c>
      <c r="O185" s="56" t="s">
        <v>1878</v>
      </c>
      <c r="P185" s="56" t="s">
        <v>16911</v>
      </c>
      <c r="Q185" s="56" t="s">
        <v>10061</v>
      </c>
      <c r="R185" s="55" t="n">
        <f aca="true">IFERROR(O185-TODAY(),"")</f>
        <v>-957</v>
      </c>
      <c r="S185" s="55" t="str">
        <f aca="true">IFERROR(IF(O185&lt;TODAY(),"Expired",IF(O185-TODAY()&lt;90,"Expiring Soon","Active")),"")</f>
        <v>Expiring Soon</v>
      </c>
      <c r="T185" s="55" t="str">
        <f aca="false">IF(M185&gt;5,"High Risk",IF(M185&gt;2,"Medium","Low Risk"))</f>
        <v>Medium</v>
      </c>
    </row>
    <row r="186" customFormat="false" ht="15" hidden="false" customHeight="true" outlineLevel="0" collapsed="false">
      <c r="A186" s="52" t="s">
        <v>7035</v>
      </c>
      <c r="B186" s="52" t="s">
        <v>17122</v>
      </c>
      <c r="C186" s="52" t="s">
        <v>16906</v>
      </c>
      <c r="D186" s="52" t="s">
        <v>16904</v>
      </c>
      <c r="E186" s="52" t="s">
        <v>10058</v>
      </c>
      <c r="F186" s="52" t="s">
        <v>15554</v>
      </c>
      <c r="G186" s="52" t="s">
        <v>4073</v>
      </c>
      <c r="H186" s="52" t="n">
        <v>41</v>
      </c>
      <c r="I186" s="52" t="n">
        <v>2000</v>
      </c>
      <c r="J186" s="52" t="n">
        <v>2.6</v>
      </c>
      <c r="K186" s="52" t="n">
        <v>87.7</v>
      </c>
      <c r="L186" s="52" t="n">
        <v>85.9</v>
      </c>
      <c r="M186" s="52" t="n">
        <v>3.03</v>
      </c>
      <c r="N186" s="52" t="s">
        <v>1187</v>
      </c>
      <c r="O186" s="52" t="s">
        <v>4021</v>
      </c>
      <c r="P186" s="52"/>
      <c r="Q186" s="52" t="s">
        <v>10066</v>
      </c>
      <c r="R186" s="55" t="n">
        <f aca="true">IFERROR(O186-TODAY(),"")</f>
        <v>-556</v>
      </c>
      <c r="S186" s="55" t="str">
        <f aca="true">IFERROR(IF(O186&lt;TODAY(),"Expired",IF(O186-TODAY()&lt;90,"Expiring Soon","Active")),"")</f>
        <v>Expiring Soon</v>
      </c>
      <c r="T186" s="55" t="str">
        <f aca="false">IF(M186&gt;5,"High Risk",IF(M186&gt;2,"Medium","Low Risk"))</f>
        <v>Medium</v>
      </c>
    </row>
    <row r="187" customFormat="false" ht="15" hidden="false" customHeight="true" outlineLevel="0" collapsed="false">
      <c r="A187" s="56" t="s">
        <v>5828</v>
      </c>
      <c r="B187" s="56" t="s">
        <v>17123</v>
      </c>
      <c r="C187" s="56" t="s">
        <v>16921</v>
      </c>
      <c r="D187" s="56" t="s">
        <v>16904</v>
      </c>
      <c r="E187" s="56" t="s">
        <v>10095</v>
      </c>
      <c r="F187" s="56" t="s">
        <v>15544</v>
      </c>
      <c r="G187" s="56" t="s">
        <v>4084</v>
      </c>
      <c r="H187" s="56" t="n">
        <v>10</v>
      </c>
      <c r="I187" s="56" t="n">
        <v>1000</v>
      </c>
      <c r="J187" s="56" t="n">
        <v>3.5</v>
      </c>
      <c r="K187" s="56" t="n">
        <v>86.7</v>
      </c>
      <c r="L187" s="56" t="n">
        <v>71.7</v>
      </c>
      <c r="M187" s="56" t="n">
        <v>2.11</v>
      </c>
      <c r="N187" s="56" t="s">
        <v>1925</v>
      </c>
      <c r="O187" s="56" t="s">
        <v>6625</v>
      </c>
      <c r="P187" s="56" t="s">
        <v>16907</v>
      </c>
      <c r="Q187" s="56" t="s">
        <v>10061</v>
      </c>
      <c r="R187" s="55" t="n">
        <f aca="true">IFERROR(O187-TODAY(),"")</f>
        <v>-859</v>
      </c>
      <c r="S187" s="55" t="str">
        <f aca="true">IFERROR(IF(O187&lt;TODAY(),"Expired",IF(O187-TODAY()&lt;90,"Expiring Soon","Active")),"")</f>
        <v>Expiring Soon</v>
      </c>
      <c r="T187" s="55" t="str">
        <f aca="false">IF(M187&gt;5,"High Risk",IF(M187&gt;2,"Medium","Low Risk"))</f>
        <v>Medium</v>
      </c>
    </row>
    <row r="188" customFormat="false" ht="15" hidden="false" customHeight="true" outlineLevel="0" collapsed="false">
      <c r="A188" s="52" t="s">
        <v>17124</v>
      </c>
      <c r="B188" s="52" t="s">
        <v>17125</v>
      </c>
      <c r="C188" s="52" t="s">
        <v>16906</v>
      </c>
      <c r="D188" s="52" t="s">
        <v>16904</v>
      </c>
      <c r="E188" s="52" t="s">
        <v>10095</v>
      </c>
      <c r="F188" s="52" t="s">
        <v>15542</v>
      </c>
      <c r="G188" s="52" t="s">
        <v>4073</v>
      </c>
      <c r="H188" s="52" t="n">
        <v>20</v>
      </c>
      <c r="I188" s="52" t="n">
        <v>250</v>
      </c>
      <c r="J188" s="52" t="n">
        <v>3.1</v>
      </c>
      <c r="K188" s="52" t="n">
        <v>75.2</v>
      </c>
      <c r="L188" s="52" t="n">
        <v>72.9</v>
      </c>
      <c r="M188" s="52" t="n">
        <v>1</v>
      </c>
      <c r="N188" s="52" t="s">
        <v>7794</v>
      </c>
      <c r="O188" s="52" t="s">
        <v>3345</v>
      </c>
      <c r="P188" s="52"/>
      <c r="Q188" s="52" t="s">
        <v>10061</v>
      </c>
      <c r="R188" s="55" t="n">
        <f aca="true">IFERROR(O188-TODAY(),"")</f>
        <v>-664</v>
      </c>
      <c r="S188" s="55" t="str">
        <f aca="true">IFERROR(IF(O188&lt;TODAY(),"Expired",IF(O188-TODAY()&lt;90,"Expiring Soon","Active")),"")</f>
        <v>Expiring Soon</v>
      </c>
      <c r="T188" s="55" t="str">
        <f aca="false">IF(M188&gt;5,"High Risk",IF(M188&gt;2,"Medium","Low Risk"))</f>
        <v>Low Risk</v>
      </c>
    </row>
    <row r="189" customFormat="false" ht="15" hidden="false" customHeight="true" outlineLevel="0" collapsed="false">
      <c r="A189" s="56" t="s">
        <v>17126</v>
      </c>
      <c r="B189" s="56" t="s">
        <v>17127</v>
      </c>
      <c r="C189" s="56" t="s">
        <v>15539</v>
      </c>
      <c r="D189" s="56" t="s">
        <v>16904</v>
      </c>
      <c r="E189" s="56" t="s">
        <v>10063</v>
      </c>
      <c r="F189" s="56" t="s">
        <v>10063</v>
      </c>
      <c r="G189" s="56" t="s">
        <v>4067</v>
      </c>
      <c r="H189" s="56" t="n">
        <v>13</v>
      </c>
      <c r="I189" s="56" t="n">
        <v>1000</v>
      </c>
      <c r="J189" s="56" t="n">
        <v>4.6</v>
      </c>
      <c r="K189" s="56" t="n">
        <v>98.7</v>
      </c>
      <c r="L189" s="56" t="n">
        <v>65.6</v>
      </c>
      <c r="M189" s="56" t="n">
        <v>1.15</v>
      </c>
      <c r="N189" s="56" t="s">
        <v>5314</v>
      </c>
      <c r="O189" s="56" t="s">
        <v>4221</v>
      </c>
      <c r="P189" s="56" t="s">
        <v>16913</v>
      </c>
      <c r="Q189" s="56" t="s">
        <v>10061</v>
      </c>
      <c r="R189" s="55" t="n">
        <f aca="true">IFERROR(O189-TODAY(),"")</f>
        <v>-433</v>
      </c>
      <c r="S189" s="55" t="str">
        <f aca="true">IFERROR(IF(O189&lt;TODAY(),"Expired",IF(O189-TODAY()&lt;90,"Expiring Soon","Active")),"")</f>
        <v>Expiring Soon</v>
      </c>
      <c r="T189" s="55" t="str">
        <f aca="false">IF(M189&gt;5,"High Risk",IF(M189&gt;2,"Medium","Low Risk"))</f>
        <v>Low Risk</v>
      </c>
    </row>
    <row r="190" customFormat="false" ht="15" hidden="false" customHeight="true" outlineLevel="0" collapsed="false">
      <c r="A190" s="52" t="s">
        <v>15232</v>
      </c>
      <c r="B190" s="52" t="s">
        <v>17128</v>
      </c>
      <c r="C190" s="52" t="s">
        <v>16921</v>
      </c>
      <c r="D190" s="52" t="s">
        <v>16915</v>
      </c>
      <c r="E190" s="52" t="s">
        <v>10058</v>
      </c>
      <c r="F190" s="52" t="s">
        <v>15550</v>
      </c>
      <c r="G190" s="52" t="s">
        <v>4061</v>
      </c>
      <c r="H190" s="52" t="n">
        <v>43</v>
      </c>
      <c r="I190" s="52" t="n">
        <v>500</v>
      </c>
      <c r="J190" s="52" t="n">
        <v>2.7</v>
      </c>
      <c r="K190" s="52" t="n">
        <v>97.9</v>
      </c>
      <c r="L190" s="52" t="n">
        <v>97.5</v>
      </c>
      <c r="M190" s="52" t="n">
        <v>4.72</v>
      </c>
      <c r="N190" s="52" t="s">
        <v>669</v>
      </c>
      <c r="O190" s="52" t="s">
        <v>1350</v>
      </c>
      <c r="P190" s="52" t="s">
        <v>16911</v>
      </c>
      <c r="Q190" s="52" t="s">
        <v>10066</v>
      </c>
      <c r="R190" s="55" t="n">
        <f aca="true">IFERROR(O190-TODAY(),"")</f>
        <v>-720</v>
      </c>
      <c r="S190" s="55" t="str">
        <f aca="true">IFERROR(IF(O190&lt;TODAY(),"Expired",IF(O190-TODAY()&lt;90,"Expiring Soon","Active")),"")</f>
        <v>Expiring Soon</v>
      </c>
      <c r="T190" s="55" t="str">
        <f aca="false">IF(M190&gt;5,"High Risk",IF(M190&gt;2,"Medium","Low Risk"))</f>
        <v>Medium</v>
      </c>
    </row>
    <row r="191" customFormat="false" ht="15" hidden="false" customHeight="true" outlineLevel="0" collapsed="false">
      <c r="A191" s="56" t="s">
        <v>14366</v>
      </c>
      <c r="B191" s="56" t="s">
        <v>17129</v>
      </c>
      <c r="C191" s="56" t="s">
        <v>16921</v>
      </c>
      <c r="D191" s="56" t="s">
        <v>16904</v>
      </c>
      <c r="E191" s="56" t="s">
        <v>10095</v>
      </c>
      <c r="F191" s="56" t="s">
        <v>15560</v>
      </c>
      <c r="G191" s="56" t="s">
        <v>4073</v>
      </c>
      <c r="H191" s="56" t="n">
        <v>35</v>
      </c>
      <c r="I191" s="56" t="n">
        <v>2000</v>
      </c>
      <c r="J191" s="56" t="n">
        <v>4.9</v>
      </c>
      <c r="K191" s="56" t="n">
        <v>97.8</v>
      </c>
      <c r="L191" s="56" t="n">
        <v>80.3</v>
      </c>
      <c r="M191" s="56" t="n">
        <v>4.1</v>
      </c>
      <c r="N191" s="56" t="s">
        <v>3377</v>
      </c>
      <c r="O191" s="56" t="s">
        <v>5272</v>
      </c>
      <c r="P191" s="56" t="s">
        <v>16911</v>
      </c>
      <c r="Q191" s="56" t="s">
        <v>10061</v>
      </c>
      <c r="R191" s="55" t="n">
        <f aca="true">IFERROR(O191-TODAY(),"")</f>
        <v>-552</v>
      </c>
      <c r="S191" s="55" t="str">
        <f aca="true">IFERROR(IF(O191&lt;TODAY(),"Expired",IF(O191-TODAY()&lt;90,"Expiring Soon","Active")),"")</f>
        <v>Expiring Soon</v>
      </c>
      <c r="T191" s="55" t="str">
        <f aca="false">IF(M191&gt;5,"High Risk",IF(M191&gt;2,"Medium","Low Risk"))</f>
        <v>Medium</v>
      </c>
    </row>
    <row r="192" customFormat="false" ht="15" hidden="false" customHeight="true" outlineLevel="0" collapsed="false">
      <c r="A192" s="52" t="s">
        <v>4233</v>
      </c>
      <c r="B192" s="52" t="s">
        <v>17130</v>
      </c>
      <c r="C192" s="52" t="s">
        <v>16909</v>
      </c>
      <c r="D192" s="52" t="s">
        <v>16904</v>
      </c>
      <c r="E192" s="52" t="s">
        <v>10063</v>
      </c>
      <c r="F192" s="52" t="s">
        <v>15542</v>
      </c>
      <c r="G192" s="52" t="s">
        <v>4067</v>
      </c>
      <c r="H192" s="52" t="n">
        <v>36</v>
      </c>
      <c r="I192" s="52" t="n">
        <v>2000</v>
      </c>
      <c r="J192" s="52" t="n">
        <v>4.3</v>
      </c>
      <c r="K192" s="52" t="n">
        <v>77</v>
      </c>
      <c r="L192" s="52" t="n">
        <v>99.3</v>
      </c>
      <c r="M192" s="52" t="n">
        <v>4.87</v>
      </c>
      <c r="N192" s="52" t="s">
        <v>3089</v>
      </c>
      <c r="O192" s="52" t="s">
        <v>6551</v>
      </c>
      <c r="P192" s="52" t="s">
        <v>16916</v>
      </c>
      <c r="Q192" s="52" t="s">
        <v>10061</v>
      </c>
      <c r="R192" s="55" t="n">
        <f aca="true">IFERROR(O192-TODAY(),"")</f>
        <v>-512</v>
      </c>
      <c r="S192" s="55" t="str">
        <f aca="true">IFERROR(IF(O192&lt;TODAY(),"Expired",IF(O192-TODAY()&lt;90,"Expiring Soon","Active")),"")</f>
        <v>Expiring Soon</v>
      </c>
      <c r="T192" s="55" t="str">
        <f aca="false">IF(M192&gt;5,"High Risk",IF(M192&gt;2,"Medium","Low Risk"))</f>
        <v>Medium</v>
      </c>
    </row>
    <row r="193" customFormat="false" ht="15" hidden="false" customHeight="true" outlineLevel="0" collapsed="false">
      <c r="A193" s="56" t="s">
        <v>17131</v>
      </c>
      <c r="B193" s="56" t="s">
        <v>17132</v>
      </c>
      <c r="C193" s="56" t="s">
        <v>16921</v>
      </c>
      <c r="D193" s="56" t="s">
        <v>16904</v>
      </c>
      <c r="E193" s="56" t="s">
        <v>10104</v>
      </c>
      <c r="F193" s="56" t="s">
        <v>15560</v>
      </c>
      <c r="G193" s="56" t="s">
        <v>4084</v>
      </c>
      <c r="H193" s="56" t="n">
        <v>33</v>
      </c>
      <c r="I193" s="56" t="n">
        <v>500</v>
      </c>
      <c r="J193" s="56" t="n">
        <v>3.7</v>
      </c>
      <c r="K193" s="56" t="n">
        <v>72.8</v>
      </c>
      <c r="L193" s="56" t="n">
        <v>93.7</v>
      </c>
      <c r="M193" s="56" t="n">
        <v>4.23</v>
      </c>
      <c r="N193" s="56" t="s">
        <v>1604</v>
      </c>
      <c r="O193" s="56" t="s">
        <v>3046</v>
      </c>
      <c r="P193" s="56" t="s">
        <v>16911</v>
      </c>
      <c r="Q193" s="56" t="s">
        <v>10066</v>
      </c>
      <c r="R193" s="55" t="n">
        <f aca="true">IFERROR(O193-TODAY(),"")</f>
        <v>-873</v>
      </c>
      <c r="S193" s="55" t="str">
        <f aca="true">IFERROR(IF(O193&lt;TODAY(),"Expired",IF(O193-TODAY()&lt;90,"Expiring Soon","Active")),"")</f>
        <v>Expiring Soon</v>
      </c>
      <c r="T193" s="55" t="str">
        <f aca="false">IF(M193&gt;5,"High Risk",IF(M193&gt;2,"Medium","Low Risk"))</f>
        <v>Medium</v>
      </c>
    </row>
    <row r="194" customFormat="false" ht="15" hidden="false" customHeight="true" outlineLevel="0" collapsed="false">
      <c r="A194" s="52" t="s">
        <v>15239</v>
      </c>
      <c r="B194" s="52" t="s">
        <v>17133</v>
      </c>
      <c r="C194" s="52" t="s">
        <v>16921</v>
      </c>
      <c r="D194" s="52" t="s">
        <v>16904</v>
      </c>
      <c r="E194" s="52" t="s">
        <v>10104</v>
      </c>
      <c r="F194" s="52" t="s">
        <v>15542</v>
      </c>
      <c r="G194" s="52" t="s">
        <v>4073</v>
      </c>
      <c r="H194" s="52" t="n">
        <v>20</v>
      </c>
      <c r="I194" s="52" t="n">
        <v>250</v>
      </c>
      <c r="J194" s="52" t="n">
        <v>4</v>
      </c>
      <c r="K194" s="52" t="n">
        <v>82.7</v>
      </c>
      <c r="L194" s="52" t="n">
        <v>96.2</v>
      </c>
      <c r="M194" s="52" t="n">
        <v>0.84</v>
      </c>
      <c r="N194" s="52" t="s">
        <v>4972</v>
      </c>
      <c r="O194" s="52" t="s">
        <v>2493</v>
      </c>
      <c r="P194" s="52" t="s">
        <v>16916</v>
      </c>
      <c r="Q194" s="52" t="s">
        <v>10061</v>
      </c>
      <c r="R194" s="55" t="n">
        <f aca="true">IFERROR(O194-TODAY(),"")</f>
        <v>-472</v>
      </c>
      <c r="S194" s="55" t="str">
        <f aca="true">IFERROR(IF(O194&lt;TODAY(),"Expired",IF(O194-TODAY()&lt;90,"Expiring Soon","Active")),"")</f>
        <v>Expiring Soon</v>
      </c>
      <c r="T194" s="55" t="str">
        <f aca="false">IF(M194&gt;5,"High Risk",IF(M194&gt;2,"Medium","Low Risk"))</f>
        <v>Low Risk</v>
      </c>
    </row>
    <row r="195" customFormat="false" ht="15" hidden="false" customHeight="true" outlineLevel="0" collapsed="false">
      <c r="A195" s="56" t="s">
        <v>14799</v>
      </c>
      <c r="B195" s="56" t="s">
        <v>17134</v>
      </c>
      <c r="C195" s="56" t="s">
        <v>16906</v>
      </c>
      <c r="D195" s="56" t="s">
        <v>16904</v>
      </c>
      <c r="E195" s="56" t="s">
        <v>10112</v>
      </c>
      <c r="F195" s="56" t="s">
        <v>15560</v>
      </c>
      <c r="G195" s="56" t="s">
        <v>4067</v>
      </c>
      <c r="H195" s="56" t="n">
        <v>8</v>
      </c>
      <c r="I195" s="56" t="n">
        <v>2000</v>
      </c>
      <c r="J195" s="56" t="n">
        <v>3.6</v>
      </c>
      <c r="K195" s="56" t="n">
        <v>80.6</v>
      </c>
      <c r="L195" s="56" t="n">
        <v>61.8</v>
      </c>
      <c r="M195" s="56" t="n">
        <v>4.51</v>
      </c>
      <c r="N195" s="56" t="s">
        <v>2330</v>
      </c>
      <c r="O195" s="56" t="s">
        <v>964</v>
      </c>
      <c r="P195" s="56" t="s">
        <v>16913</v>
      </c>
      <c r="Q195" s="56" t="s">
        <v>10061</v>
      </c>
      <c r="R195" s="55" t="n">
        <f aca="true">IFERROR(O195-TODAY(),"")</f>
        <v>-779</v>
      </c>
      <c r="S195" s="55" t="str">
        <f aca="true">IFERROR(IF(O195&lt;TODAY(),"Expired",IF(O195-TODAY()&lt;90,"Expiring Soon","Active")),"")</f>
        <v>Expiring Soon</v>
      </c>
      <c r="T195" s="55" t="str">
        <f aca="false">IF(M195&gt;5,"High Risk",IF(M195&gt;2,"Medium","Low Risk"))</f>
        <v>Medium</v>
      </c>
    </row>
    <row r="196" customFormat="false" ht="15" hidden="false" customHeight="true" outlineLevel="0" collapsed="false">
      <c r="A196" s="52" t="s">
        <v>4385</v>
      </c>
      <c r="B196" s="52" t="s">
        <v>17135</v>
      </c>
      <c r="C196" s="52" t="s">
        <v>16909</v>
      </c>
      <c r="D196" s="52" t="s">
        <v>16904</v>
      </c>
      <c r="E196" s="52" t="s">
        <v>10112</v>
      </c>
      <c r="F196" s="52" t="s">
        <v>15542</v>
      </c>
      <c r="G196" s="52" t="s">
        <v>4067</v>
      </c>
      <c r="H196" s="52" t="n">
        <v>9</v>
      </c>
      <c r="I196" s="52" t="n">
        <v>1000</v>
      </c>
      <c r="J196" s="52" t="n">
        <v>4</v>
      </c>
      <c r="K196" s="52" t="n">
        <v>95.8</v>
      </c>
      <c r="L196" s="52" t="n">
        <v>86.3</v>
      </c>
      <c r="M196" s="52" t="n">
        <v>3.24</v>
      </c>
      <c r="N196" s="52" t="s">
        <v>1522</v>
      </c>
      <c r="O196" s="52" t="s">
        <v>2945</v>
      </c>
      <c r="P196" s="52" t="s">
        <v>16916</v>
      </c>
      <c r="Q196" s="52" t="s">
        <v>10066</v>
      </c>
      <c r="R196" s="55" t="n">
        <f aca="true">IFERROR(O196-TODAY(),"")</f>
        <v>-661</v>
      </c>
      <c r="S196" s="55" t="str">
        <f aca="true">IFERROR(IF(O196&lt;TODAY(),"Expired",IF(O196-TODAY()&lt;90,"Expiring Soon","Active")),"")</f>
        <v>Expiring Soon</v>
      </c>
      <c r="T196" s="55" t="str">
        <f aca="false">IF(M196&gt;5,"High Risk",IF(M196&gt;2,"Medium","Low Risk"))</f>
        <v>Medium</v>
      </c>
    </row>
    <row r="197" customFormat="false" ht="15" hidden="false" customHeight="true" outlineLevel="0" collapsed="false">
      <c r="A197" s="56" t="s">
        <v>15010</v>
      </c>
      <c r="B197" s="56" t="s">
        <v>17136</v>
      </c>
      <c r="C197" s="56" t="s">
        <v>15539</v>
      </c>
      <c r="D197" s="56" t="s">
        <v>16915</v>
      </c>
      <c r="E197" s="56" t="s">
        <v>10104</v>
      </c>
      <c r="F197" s="56" t="s">
        <v>15550</v>
      </c>
      <c r="G197" s="56" t="s">
        <v>4067</v>
      </c>
      <c r="H197" s="56" t="n">
        <v>42</v>
      </c>
      <c r="I197" s="56" t="n">
        <v>1000</v>
      </c>
      <c r="J197" s="56" t="n">
        <v>2.6</v>
      </c>
      <c r="K197" s="56" t="n">
        <v>83.6</v>
      </c>
      <c r="L197" s="56" t="n">
        <v>72.5</v>
      </c>
      <c r="M197" s="56" t="n">
        <v>0.42</v>
      </c>
      <c r="N197" s="56" t="s">
        <v>4252</v>
      </c>
      <c r="O197" s="56" t="s">
        <v>2651</v>
      </c>
      <c r="P197" s="56"/>
      <c r="Q197" s="56" t="s">
        <v>10061</v>
      </c>
      <c r="R197" s="55" t="n">
        <f aca="true">IFERROR(O197-TODAY(),"")</f>
        <v>-804</v>
      </c>
      <c r="S197" s="55" t="str">
        <f aca="true">IFERROR(IF(O197&lt;TODAY(),"Expired",IF(O197-TODAY()&lt;90,"Expiring Soon","Active")),"")</f>
        <v>Expiring Soon</v>
      </c>
      <c r="T197" s="55" t="str">
        <f aca="false">IF(M197&gt;5,"High Risk",IF(M197&gt;2,"Medium","Low Risk"))</f>
        <v>Low Risk</v>
      </c>
    </row>
    <row r="198" customFormat="false" ht="15" hidden="false" customHeight="true" outlineLevel="0" collapsed="false">
      <c r="A198" s="52" t="s">
        <v>17137</v>
      </c>
      <c r="B198" s="52" t="s">
        <v>17138</v>
      </c>
      <c r="C198" s="52" t="s">
        <v>15539</v>
      </c>
      <c r="D198" s="52" t="s">
        <v>16904</v>
      </c>
      <c r="E198" s="52" t="s">
        <v>10117</v>
      </c>
      <c r="F198" s="52" t="s">
        <v>15554</v>
      </c>
      <c r="G198" s="52" t="s">
        <v>4073</v>
      </c>
      <c r="H198" s="52" t="n">
        <v>18</v>
      </c>
      <c r="I198" s="52" t="n">
        <v>1000</v>
      </c>
      <c r="J198" s="52" t="n">
        <v>3.2</v>
      </c>
      <c r="K198" s="52" t="n">
        <v>86.4</v>
      </c>
      <c r="L198" s="52" t="n">
        <v>60</v>
      </c>
      <c r="M198" s="52" t="n">
        <v>4.84</v>
      </c>
      <c r="N198" s="52" t="s">
        <v>2022</v>
      </c>
      <c r="O198" s="52" t="s">
        <v>3070</v>
      </c>
      <c r="P198" s="52"/>
      <c r="Q198" s="52" t="s">
        <v>10066</v>
      </c>
      <c r="R198" s="55" t="n">
        <f aca="true">IFERROR(O198-TODAY(),"")</f>
        <v>-688</v>
      </c>
      <c r="S198" s="55" t="str">
        <f aca="true">IFERROR(IF(O198&lt;TODAY(),"Expired",IF(O198-TODAY()&lt;90,"Expiring Soon","Active")),"")</f>
        <v>Expiring Soon</v>
      </c>
      <c r="T198" s="55" t="str">
        <f aca="false">IF(M198&gt;5,"High Risk",IF(M198&gt;2,"Medium","Low Risk"))</f>
        <v>Medium</v>
      </c>
    </row>
    <row r="199" customFormat="false" ht="15" hidden="false" customHeight="true" outlineLevel="0" collapsed="false">
      <c r="A199" s="56" t="s">
        <v>5656</v>
      </c>
      <c r="B199" s="56" t="s">
        <v>17139</v>
      </c>
      <c r="C199" s="56" t="s">
        <v>16909</v>
      </c>
      <c r="D199" s="56" t="s">
        <v>16910</v>
      </c>
      <c r="E199" s="56" t="s">
        <v>10058</v>
      </c>
      <c r="F199" s="56" t="s">
        <v>15542</v>
      </c>
      <c r="G199" s="56" t="s">
        <v>4055</v>
      </c>
      <c r="H199" s="56" t="n">
        <v>19</v>
      </c>
      <c r="I199" s="56" t="n">
        <v>1000</v>
      </c>
      <c r="J199" s="56" t="n">
        <v>3.7</v>
      </c>
      <c r="K199" s="56" t="n">
        <v>99.7</v>
      </c>
      <c r="L199" s="56" t="n">
        <v>90.1</v>
      </c>
      <c r="M199" s="56" t="n">
        <v>2.28</v>
      </c>
      <c r="N199" s="56" t="s">
        <v>2055</v>
      </c>
      <c r="O199" s="56" t="s">
        <v>1730</v>
      </c>
      <c r="P199" s="56" t="s">
        <v>16916</v>
      </c>
      <c r="Q199" s="56" t="s">
        <v>10061</v>
      </c>
      <c r="R199" s="55" t="n">
        <f aca="true">IFERROR(O199-TODAY(),"")</f>
        <v>-525</v>
      </c>
      <c r="S199" s="55" t="str">
        <f aca="true">IFERROR(IF(O199&lt;TODAY(),"Expired",IF(O199-TODAY()&lt;90,"Expiring Soon","Active")),"")</f>
        <v>Expiring Soon</v>
      </c>
      <c r="T199" s="55" t="str">
        <f aca="false">IF(M199&gt;5,"High Risk",IF(M199&gt;2,"Medium","Low Risk"))</f>
        <v>Medium</v>
      </c>
    </row>
    <row r="200" customFormat="false" ht="15" hidden="false" customHeight="true" outlineLevel="0" collapsed="false">
      <c r="A200" s="52" t="s">
        <v>14909</v>
      </c>
      <c r="B200" s="52" t="s">
        <v>17140</v>
      </c>
      <c r="C200" s="52" t="s">
        <v>16906</v>
      </c>
      <c r="D200" s="52" t="s">
        <v>16904</v>
      </c>
      <c r="E200" s="52" t="s">
        <v>10132</v>
      </c>
      <c r="F200" s="52" t="s">
        <v>15560</v>
      </c>
      <c r="G200" s="52" t="s">
        <v>4073</v>
      </c>
      <c r="H200" s="52" t="n">
        <v>18</v>
      </c>
      <c r="I200" s="52" t="n">
        <v>500</v>
      </c>
      <c r="J200" s="52" t="n">
        <v>4.2</v>
      </c>
      <c r="K200" s="52" t="n">
        <v>99.6</v>
      </c>
      <c r="L200" s="52" t="n">
        <v>85.6</v>
      </c>
      <c r="M200" s="52" t="n">
        <v>0.9</v>
      </c>
      <c r="N200" s="52" t="s">
        <v>1340</v>
      </c>
      <c r="O200" s="52" t="s">
        <v>816</v>
      </c>
      <c r="P200" s="52" t="s">
        <v>16916</v>
      </c>
      <c r="Q200" s="52" t="s">
        <v>10061</v>
      </c>
      <c r="R200" s="55" t="n">
        <f aca="true">IFERROR(O200-TODAY(),"")</f>
        <v>-543</v>
      </c>
      <c r="S200" s="55" t="str">
        <f aca="true">IFERROR(IF(O200&lt;TODAY(),"Expired",IF(O200-TODAY()&lt;90,"Expiring Soon","Active")),"")</f>
        <v>Expiring Soon</v>
      </c>
      <c r="T200" s="55" t="str">
        <f aca="false">IF(M200&gt;5,"High Risk",IF(M200&gt;2,"Medium","Low Risk"))</f>
        <v>Low Risk</v>
      </c>
    </row>
    <row r="201" customFormat="false" ht="15" hidden="false" customHeight="true" outlineLevel="0" collapsed="false">
      <c r="A201" s="56" t="s">
        <v>17141</v>
      </c>
      <c r="B201" s="56" t="s">
        <v>17142</v>
      </c>
      <c r="C201" s="56" t="s">
        <v>15539</v>
      </c>
      <c r="D201" s="56" t="s">
        <v>16937</v>
      </c>
      <c r="E201" s="56" t="s">
        <v>10087</v>
      </c>
      <c r="F201" s="56" t="s">
        <v>15560</v>
      </c>
      <c r="G201" s="56" t="s">
        <v>4067</v>
      </c>
      <c r="H201" s="56" t="n">
        <v>14</v>
      </c>
      <c r="I201" s="56" t="n">
        <v>250</v>
      </c>
      <c r="J201" s="56" t="n">
        <v>2.6</v>
      </c>
      <c r="K201" s="56" t="n">
        <v>77.6</v>
      </c>
      <c r="L201" s="56" t="n">
        <v>82.3</v>
      </c>
      <c r="M201" s="56" t="n">
        <v>0.56</v>
      </c>
      <c r="N201" s="56" t="s">
        <v>4112</v>
      </c>
      <c r="O201" s="56" t="s">
        <v>1499</v>
      </c>
      <c r="P201" s="56" t="s">
        <v>16907</v>
      </c>
      <c r="Q201" s="56" t="s">
        <v>10061</v>
      </c>
      <c r="R201" s="55" t="n">
        <f aca="true">IFERROR(O201-TODAY(),"")</f>
        <v>-938</v>
      </c>
      <c r="S201" s="55" t="str">
        <f aca="true">IFERROR(IF(O201&lt;TODAY(),"Expired",IF(O201-TODAY()&lt;90,"Expiring Soon","Active")),"")</f>
        <v>Expiring Soon</v>
      </c>
      <c r="T201" s="55" t="str">
        <f aca="false">IF(M201&gt;5,"High Risk",IF(M201&gt;2,"Medium","Low Risk"))</f>
        <v>Low Risk</v>
      </c>
    </row>
    <row r="202" customFormat="false" ht="15" hidden="false" customHeight="true" outlineLevel="0" collapsed="false">
      <c r="A202" s="52" t="s">
        <v>5434</v>
      </c>
      <c r="B202" s="52" t="s">
        <v>17143</v>
      </c>
      <c r="C202" s="52" t="s">
        <v>16906</v>
      </c>
      <c r="D202" s="52" t="s">
        <v>16915</v>
      </c>
      <c r="E202" s="52" t="s">
        <v>10117</v>
      </c>
      <c r="F202" s="52" t="s">
        <v>15554</v>
      </c>
      <c r="G202" s="52" t="s">
        <v>4061</v>
      </c>
      <c r="H202" s="52" t="n">
        <v>42</v>
      </c>
      <c r="I202" s="52" t="n">
        <v>100</v>
      </c>
      <c r="J202" s="52" t="n">
        <v>3.6</v>
      </c>
      <c r="K202" s="52" t="n">
        <v>89.5</v>
      </c>
      <c r="L202" s="52" t="n">
        <v>94.9</v>
      </c>
      <c r="M202" s="52" t="n">
        <v>3.52</v>
      </c>
      <c r="N202" s="52" t="s">
        <v>1954</v>
      </c>
      <c r="O202" s="52" t="s">
        <v>5416</v>
      </c>
      <c r="P202" s="52"/>
      <c r="Q202" s="52" t="s">
        <v>10066</v>
      </c>
      <c r="R202" s="55" t="n">
        <f aca="true">IFERROR(O202-TODAY(),"")</f>
        <v>-932</v>
      </c>
      <c r="S202" s="55" t="str">
        <f aca="true">IFERROR(IF(O202&lt;TODAY(),"Expired",IF(O202-TODAY()&lt;90,"Expiring Soon","Active")),"")</f>
        <v>Expiring Soon</v>
      </c>
      <c r="T202" s="55" t="str">
        <f aca="false">IF(M202&gt;5,"High Risk",IF(M202&gt;2,"Medium","Low Risk"))</f>
        <v>Medium</v>
      </c>
    </row>
    <row r="203" customFormat="false" ht="15" hidden="false" customHeight="true" outlineLevel="0" collapsed="false">
      <c r="A203" s="56" t="s">
        <v>15063</v>
      </c>
      <c r="B203" s="56" t="s">
        <v>17144</v>
      </c>
      <c r="C203" s="56" t="s">
        <v>16921</v>
      </c>
      <c r="D203" s="56" t="s">
        <v>16915</v>
      </c>
      <c r="E203" s="56" t="s">
        <v>10112</v>
      </c>
      <c r="F203" s="56" t="s">
        <v>15542</v>
      </c>
      <c r="G203" s="56" t="s">
        <v>4061</v>
      </c>
      <c r="H203" s="56" t="n">
        <v>36</v>
      </c>
      <c r="I203" s="56" t="n">
        <v>250</v>
      </c>
      <c r="J203" s="56" t="n">
        <v>4.3</v>
      </c>
      <c r="K203" s="56" t="n">
        <v>87.8</v>
      </c>
      <c r="L203" s="56" t="n">
        <v>82.9</v>
      </c>
      <c r="M203" s="56" t="n">
        <v>2.78</v>
      </c>
      <c r="N203" s="56" t="s">
        <v>1266</v>
      </c>
      <c r="O203" s="56" t="s">
        <v>1576</v>
      </c>
      <c r="P203" s="56" t="s">
        <v>16913</v>
      </c>
      <c r="Q203" s="56" t="s">
        <v>10066</v>
      </c>
      <c r="R203" s="55" t="n">
        <f aca="true">IFERROR(O203-TODAY(),"")</f>
        <v>-958</v>
      </c>
      <c r="S203" s="55" t="str">
        <f aca="true">IFERROR(IF(O203&lt;TODAY(),"Expired",IF(O203-TODAY()&lt;90,"Expiring Soon","Active")),"")</f>
        <v>Expiring Soon</v>
      </c>
      <c r="T203" s="55" t="str">
        <f aca="false">IF(M203&gt;5,"High Risk",IF(M203&gt;2,"Medium","Low Risk"))</f>
        <v>Medium</v>
      </c>
    </row>
    <row r="204" customFormat="false" ht="15" hidden="false" customHeight="true" outlineLevel="0" collapsed="false">
      <c r="A204" s="52" t="s">
        <v>4436</v>
      </c>
      <c r="B204" s="52" t="s">
        <v>17145</v>
      </c>
      <c r="C204" s="52" t="s">
        <v>16909</v>
      </c>
      <c r="D204" s="52" t="s">
        <v>16904</v>
      </c>
      <c r="E204" s="52" t="s">
        <v>10073</v>
      </c>
      <c r="F204" s="52" t="s">
        <v>15560</v>
      </c>
      <c r="G204" s="52" t="s">
        <v>4084</v>
      </c>
      <c r="H204" s="52" t="n">
        <v>20</v>
      </c>
      <c r="I204" s="52" t="n">
        <v>1000</v>
      </c>
      <c r="J204" s="52" t="n">
        <v>3.8</v>
      </c>
      <c r="K204" s="52" t="n">
        <v>99.9</v>
      </c>
      <c r="L204" s="52" t="n">
        <v>91.5</v>
      </c>
      <c r="M204" s="52" t="n">
        <v>4.21</v>
      </c>
      <c r="N204" s="52" t="s">
        <v>4778</v>
      </c>
      <c r="O204" s="52" t="s">
        <v>2253</v>
      </c>
      <c r="P204" s="52" t="s">
        <v>16913</v>
      </c>
      <c r="Q204" s="52" t="s">
        <v>10061</v>
      </c>
      <c r="R204" s="55" t="n">
        <f aca="true">IFERROR(O204-TODAY(),"")</f>
        <v>-557</v>
      </c>
      <c r="S204" s="55" t="str">
        <f aca="true">IFERROR(IF(O204&lt;TODAY(),"Expired",IF(O204-TODAY()&lt;90,"Expiring Soon","Active")),"")</f>
        <v>Expiring Soon</v>
      </c>
      <c r="T204" s="55" t="str">
        <f aca="false">IF(M204&gt;5,"High Risk",IF(M204&gt;2,"Medium","Low Risk"))</f>
        <v>Medium</v>
      </c>
    </row>
    <row r="205" customFormat="false" ht="15" hidden="false" customHeight="true" outlineLevel="0" collapsed="false">
      <c r="A205" s="56" t="s">
        <v>17146</v>
      </c>
      <c r="B205" s="56" t="s">
        <v>17147</v>
      </c>
      <c r="C205" s="56" t="s">
        <v>15539</v>
      </c>
      <c r="D205" s="56" t="s">
        <v>16910</v>
      </c>
      <c r="E205" s="56" t="s">
        <v>10190</v>
      </c>
      <c r="F205" s="56" t="s">
        <v>15544</v>
      </c>
      <c r="G205" s="56" t="s">
        <v>4073</v>
      </c>
      <c r="H205" s="56" t="n">
        <v>18</v>
      </c>
      <c r="I205" s="56" t="n">
        <v>2000</v>
      </c>
      <c r="J205" s="56" t="n">
        <v>3.5</v>
      </c>
      <c r="K205" s="56" t="n">
        <v>88.6</v>
      </c>
      <c r="L205" s="56" t="n">
        <v>77.6</v>
      </c>
      <c r="M205" s="56" t="n">
        <v>4.66</v>
      </c>
      <c r="N205" s="56" t="s">
        <v>1926</v>
      </c>
      <c r="O205" s="56" t="s">
        <v>4331</v>
      </c>
      <c r="P205" s="56" t="s">
        <v>16916</v>
      </c>
      <c r="Q205" s="56" t="s">
        <v>10061</v>
      </c>
      <c r="R205" s="55" t="n">
        <f aca="true">IFERROR(O205-TODAY(),"")</f>
        <v>-641</v>
      </c>
      <c r="S205" s="55" t="str">
        <f aca="true">IFERROR(IF(O205&lt;TODAY(),"Expired",IF(O205-TODAY()&lt;90,"Expiring Soon","Active")),"")</f>
        <v>Expiring Soon</v>
      </c>
      <c r="T205" s="55" t="str">
        <f aca="false">IF(M205&gt;5,"High Risk",IF(M205&gt;2,"Medium","Low Risk"))</f>
        <v>Medium</v>
      </c>
    </row>
    <row r="206" customFormat="false" ht="15" hidden="false" customHeight="true" outlineLevel="0" collapsed="false">
      <c r="A206" s="52" t="s">
        <v>4145</v>
      </c>
      <c r="B206" s="52" t="s">
        <v>17148</v>
      </c>
      <c r="C206" s="52" t="s">
        <v>16906</v>
      </c>
      <c r="D206" s="52" t="s">
        <v>16904</v>
      </c>
      <c r="E206" s="52" t="s">
        <v>10190</v>
      </c>
      <c r="F206" s="52" t="s">
        <v>15560</v>
      </c>
      <c r="G206" s="52" t="s">
        <v>4061</v>
      </c>
      <c r="H206" s="52" t="n">
        <v>10</v>
      </c>
      <c r="I206" s="52" t="n">
        <v>2000</v>
      </c>
      <c r="J206" s="52" t="n">
        <v>2.8</v>
      </c>
      <c r="K206" s="52" t="n">
        <v>88</v>
      </c>
      <c r="L206" s="52" t="n">
        <v>67.2</v>
      </c>
      <c r="M206" s="52" t="n">
        <v>4.24</v>
      </c>
      <c r="N206" s="52" t="s">
        <v>4474</v>
      </c>
      <c r="O206" s="52" t="s">
        <v>1772</v>
      </c>
      <c r="P206" s="52" t="s">
        <v>16907</v>
      </c>
      <c r="Q206" s="52" t="s">
        <v>10066</v>
      </c>
      <c r="R206" s="55" t="n">
        <f aca="true">IFERROR(O206-TODAY(),"")</f>
        <v>-591</v>
      </c>
      <c r="S206" s="55" t="str">
        <f aca="true">IFERROR(IF(O206&lt;TODAY(),"Expired",IF(O206-TODAY()&lt;90,"Expiring Soon","Active")),"")</f>
        <v>Expiring Soon</v>
      </c>
      <c r="T206" s="55" t="str">
        <f aca="false">IF(M206&gt;5,"High Risk",IF(M206&gt;2,"Medium","Low Risk"))</f>
        <v>Medium</v>
      </c>
    </row>
    <row r="207" customFormat="false" ht="15" hidden="false" customHeight="true" outlineLevel="0" collapsed="false">
      <c r="A207" s="56" t="s">
        <v>6800</v>
      </c>
      <c r="B207" s="56" t="s">
        <v>17149</v>
      </c>
      <c r="C207" s="56" t="s">
        <v>16906</v>
      </c>
      <c r="D207" s="56" t="s">
        <v>16904</v>
      </c>
      <c r="E207" s="56" t="s">
        <v>10063</v>
      </c>
      <c r="F207" s="56" t="s">
        <v>15542</v>
      </c>
      <c r="G207" s="56" t="s">
        <v>4061</v>
      </c>
      <c r="H207" s="56" t="n">
        <v>30</v>
      </c>
      <c r="I207" s="56" t="n">
        <v>100</v>
      </c>
      <c r="J207" s="56" t="n">
        <v>3.1</v>
      </c>
      <c r="K207" s="56" t="n">
        <v>87.9</v>
      </c>
      <c r="L207" s="56" t="n">
        <v>90.1</v>
      </c>
      <c r="M207" s="56" t="n">
        <v>2.82</v>
      </c>
      <c r="N207" s="56" t="s">
        <v>425</v>
      </c>
      <c r="O207" s="56" t="s">
        <v>2207</v>
      </c>
      <c r="P207" s="56" t="s">
        <v>16913</v>
      </c>
      <c r="Q207" s="56" t="s">
        <v>10061</v>
      </c>
      <c r="R207" s="55" t="n">
        <f aca="true">IFERROR(O207-TODAY(),"")</f>
        <v>-748</v>
      </c>
      <c r="S207" s="55" t="str">
        <f aca="true">IFERROR(IF(O207&lt;TODAY(),"Expired",IF(O207-TODAY()&lt;90,"Expiring Soon","Active")),"")</f>
        <v>Expiring Soon</v>
      </c>
      <c r="T207" s="55" t="str">
        <f aca="false">IF(M207&gt;5,"High Risk",IF(M207&gt;2,"Medium","Low Risk"))</f>
        <v>Medium</v>
      </c>
    </row>
    <row r="208" customFormat="false" ht="15" hidden="false" customHeight="true" outlineLevel="0" collapsed="false">
      <c r="A208" s="52" t="s">
        <v>14597</v>
      </c>
      <c r="B208" s="52" t="s">
        <v>17150</v>
      </c>
      <c r="C208" s="52" t="s">
        <v>15539</v>
      </c>
      <c r="D208" s="52" t="s">
        <v>16937</v>
      </c>
      <c r="E208" s="52" t="s">
        <v>10190</v>
      </c>
      <c r="F208" s="52" t="s">
        <v>15550</v>
      </c>
      <c r="G208" s="52" t="s">
        <v>4061</v>
      </c>
      <c r="H208" s="52" t="n">
        <v>35</v>
      </c>
      <c r="I208" s="52" t="n">
        <v>2000</v>
      </c>
      <c r="J208" s="52" t="n">
        <v>3.1</v>
      </c>
      <c r="K208" s="52" t="n">
        <v>81.2</v>
      </c>
      <c r="L208" s="52" t="n">
        <v>62.2</v>
      </c>
      <c r="M208" s="52" t="n">
        <v>2.48</v>
      </c>
      <c r="N208" s="52" t="s">
        <v>2977</v>
      </c>
      <c r="O208" s="52" t="s">
        <v>3807</v>
      </c>
      <c r="P208" s="52"/>
      <c r="Q208" s="52" t="s">
        <v>10061</v>
      </c>
      <c r="R208" s="55" t="n">
        <f aca="true">IFERROR(O208-TODAY(),"")</f>
        <v>-935</v>
      </c>
      <c r="S208" s="55" t="str">
        <f aca="true">IFERROR(IF(O208&lt;TODAY(),"Expired",IF(O208-TODAY()&lt;90,"Expiring Soon","Active")),"")</f>
        <v>Expiring Soon</v>
      </c>
      <c r="T208" s="55" t="str">
        <f aca="false">IF(M208&gt;5,"High Risk",IF(M208&gt;2,"Medium","Low Risk"))</f>
        <v>Medium</v>
      </c>
    </row>
    <row r="209" customFormat="false" ht="15" hidden="false" customHeight="true" outlineLevel="0" collapsed="false">
      <c r="A209" s="56" t="s">
        <v>17151</v>
      </c>
      <c r="B209" s="56" t="s">
        <v>17152</v>
      </c>
      <c r="C209" s="56" t="s">
        <v>16906</v>
      </c>
      <c r="D209" s="56" t="s">
        <v>16910</v>
      </c>
      <c r="E209" s="56" t="s">
        <v>10078</v>
      </c>
      <c r="F209" s="56" t="s">
        <v>15554</v>
      </c>
      <c r="G209" s="56" t="s">
        <v>4055</v>
      </c>
      <c r="H209" s="56" t="n">
        <v>6</v>
      </c>
      <c r="I209" s="56" t="n">
        <v>500</v>
      </c>
      <c r="J209" s="56" t="n">
        <v>4.8</v>
      </c>
      <c r="K209" s="56" t="n">
        <v>100</v>
      </c>
      <c r="L209" s="56" t="n">
        <v>87.3</v>
      </c>
      <c r="M209" s="56" t="n">
        <v>1.44</v>
      </c>
      <c r="N209" s="56" t="s">
        <v>2849</v>
      </c>
      <c r="O209" s="56" t="s">
        <v>1276</v>
      </c>
      <c r="P209" s="56" t="s">
        <v>16913</v>
      </c>
      <c r="Q209" s="56" t="s">
        <v>10066</v>
      </c>
      <c r="R209" s="55" t="n">
        <f aca="true">IFERROR(O209-TODAY(),"")</f>
        <v>-519</v>
      </c>
      <c r="S209" s="55" t="str">
        <f aca="true">IFERROR(IF(O209&lt;TODAY(),"Expired",IF(O209-TODAY()&lt;90,"Expiring Soon","Active")),"")</f>
        <v>Expiring Soon</v>
      </c>
      <c r="T209" s="55" t="str">
        <f aca="false">IF(M209&gt;5,"High Risk",IF(M209&gt;2,"Medium","Low Risk"))</f>
        <v>Low Risk</v>
      </c>
    </row>
    <row r="210" customFormat="false" ht="15" hidden="false" customHeight="true" outlineLevel="0" collapsed="false">
      <c r="A210" s="52" t="s">
        <v>14426</v>
      </c>
      <c r="B210" s="52" t="s">
        <v>17153</v>
      </c>
      <c r="C210" s="52" t="s">
        <v>16906</v>
      </c>
      <c r="D210" s="52" t="s">
        <v>16915</v>
      </c>
      <c r="E210" s="52" t="s">
        <v>10073</v>
      </c>
      <c r="F210" s="52" t="s">
        <v>15550</v>
      </c>
      <c r="G210" s="52" t="s">
        <v>4061</v>
      </c>
      <c r="H210" s="52" t="n">
        <v>22</v>
      </c>
      <c r="I210" s="52" t="n">
        <v>500</v>
      </c>
      <c r="J210" s="52" t="n">
        <v>3.6</v>
      </c>
      <c r="K210" s="52" t="n">
        <v>80.9</v>
      </c>
      <c r="L210" s="52" t="n">
        <v>90.3</v>
      </c>
      <c r="M210" s="52" t="n">
        <v>1.77</v>
      </c>
      <c r="N210" s="52" t="s">
        <v>7463</v>
      </c>
      <c r="O210" s="52" t="s">
        <v>7271</v>
      </c>
      <c r="P210" s="52" t="s">
        <v>16911</v>
      </c>
      <c r="Q210" s="52" t="s">
        <v>10061</v>
      </c>
      <c r="R210" s="55" t="n">
        <f aca="true">IFERROR(O210-TODAY(),"")</f>
        <v>-499</v>
      </c>
      <c r="S210" s="55" t="str">
        <f aca="true">IFERROR(IF(O210&lt;TODAY(),"Expired",IF(O210-TODAY()&lt;90,"Expiring Soon","Active")),"")</f>
        <v>Expiring Soon</v>
      </c>
      <c r="T210" s="55" t="str">
        <f aca="false">IF(M210&gt;5,"High Risk",IF(M210&gt;2,"Medium","Low Risk"))</f>
        <v>Low Risk</v>
      </c>
    </row>
    <row r="211" customFormat="false" ht="15" hidden="false" customHeight="true" outlineLevel="0" collapsed="false">
      <c r="A211" s="56" t="s">
        <v>15416</v>
      </c>
      <c r="B211" s="56" t="s">
        <v>17154</v>
      </c>
      <c r="C211" s="56" t="s">
        <v>16909</v>
      </c>
      <c r="D211" s="56" t="s">
        <v>16910</v>
      </c>
      <c r="E211" s="56" t="s">
        <v>10078</v>
      </c>
      <c r="F211" s="56" t="s">
        <v>15560</v>
      </c>
      <c r="G211" s="56" t="s">
        <v>4084</v>
      </c>
      <c r="H211" s="56" t="n">
        <v>11</v>
      </c>
      <c r="I211" s="56" t="n">
        <v>250</v>
      </c>
      <c r="J211" s="56" t="n">
        <v>4.6</v>
      </c>
      <c r="K211" s="56" t="n">
        <v>81.1</v>
      </c>
      <c r="L211" s="56" t="n">
        <v>92</v>
      </c>
      <c r="M211" s="56" t="n">
        <v>4.39</v>
      </c>
      <c r="N211" s="56" t="s">
        <v>998</v>
      </c>
      <c r="O211" s="56" t="s">
        <v>1750</v>
      </c>
      <c r="P211" s="56" t="s">
        <v>16913</v>
      </c>
      <c r="Q211" s="56" t="s">
        <v>10061</v>
      </c>
      <c r="R211" s="55" t="n">
        <f aca="true">IFERROR(O211-TODAY(),"")</f>
        <v>-772</v>
      </c>
      <c r="S211" s="55" t="str">
        <f aca="true">IFERROR(IF(O211&lt;TODAY(),"Expired",IF(O211-TODAY()&lt;90,"Expiring Soon","Active")),"")</f>
        <v>Expiring Soon</v>
      </c>
      <c r="T211" s="55" t="str">
        <f aca="false">IF(M211&gt;5,"High Risk",IF(M211&gt;2,"Medium","Low Risk"))</f>
        <v>Medium</v>
      </c>
    </row>
    <row r="212" customFormat="false" ht="15" hidden="false" customHeight="true" outlineLevel="0" collapsed="false">
      <c r="A212" s="52" t="s">
        <v>4111</v>
      </c>
      <c r="B212" s="52" t="s">
        <v>17155</v>
      </c>
      <c r="C212" s="52" t="s">
        <v>16921</v>
      </c>
      <c r="D212" s="52" t="s">
        <v>16904</v>
      </c>
      <c r="E212" s="52" t="s">
        <v>10087</v>
      </c>
      <c r="F212" s="52" t="s">
        <v>10063</v>
      </c>
      <c r="G212" s="52" t="s">
        <v>4067</v>
      </c>
      <c r="H212" s="52" t="n">
        <v>41</v>
      </c>
      <c r="I212" s="52" t="n">
        <v>2000</v>
      </c>
      <c r="J212" s="52" t="n">
        <v>3.4</v>
      </c>
      <c r="K212" s="52" t="n">
        <v>97.8</v>
      </c>
      <c r="L212" s="52" t="n">
        <v>60.4</v>
      </c>
      <c r="M212" s="52" t="n">
        <v>4.67</v>
      </c>
      <c r="N212" s="52" t="s">
        <v>3149</v>
      </c>
      <c r="O212" s="52" t="s">
        <v>3026</v>
      </c>
      <c r="P212" s="52" t="s">
        <v>16907</v>
      </c>
      <c r="Q212" s="52" t="s">
        <v>10061</v>
      </c>
      <c r="R212" s="55" t="n">
        <f aca="true">IFERROR(O212-TODAY(),"")</f>
        <v>-796</v>
      </c>
      <c r="S212" s="55" t="str">
        <f aca="true">IFERROR(IF(O212&lt;TODAY(),"Expired",IF(O212-TODAY()&lt;90,"Expiring Soon","Active")),"")</f>
        <v>Expiring Soon</v>
      </c>
      <c r="T212" s="55" t="str">
        <f aca="false">IF(M212&gt;5,"High Risk",IF(M212&gt;2,"Medium","Low Risk"))</f>
        <v>Medium</v>
      </c>
    </row>
    <row r="213" customFormat="false" ht="15" hidden="false" customHeight="true" outlineLevel="0" collapsed="false">
      <c r="A213" s="56" t="s">
        <v>5625</v>
      </c>
      <c r="B213" s="56" t="s">
        <v>17156</v>
      </c>
      <c r="C213" s="56" t="s">
        <v>16909</v>
      </c>
      <c r="D213" s="56" t="s">
        <v>16904</v>
      </c>
      <c r="E213" s="56" t="s">
        <v>10117</v>
      </c>
      <c r="F213" s="56" t="s">
        <v>15542</v>
      </c>
      <c r="G213" s="56" t="s">
        <v>4084</v>
      </c>
      <c r="H213" s="56" t="n">
        <v>33</v>
      </c>
      <c r="I213" s="56" t="n">
        <v>1000</v>
      </c>
      <c r="J213" s="56" t="n">
        <v>3.3</v>
      </c>
      <c r="K213" s="56" t="n">
        <v>74</v>
      </c>
      <c r="L213" s="56" t="n">
        <v>72.6</v>
      </c>
      <c r="M213" s="56" t="n">
        <v>0.43</v>
      </c>
      <c r="N213" s="56" t="s">
        <v>4918</v>
      </c>
      <c r="O213" s="56" t="s">
        <v>3191</v>
      </c>
      <c r="P213" s="56" t="s">
        <v>16916</v>
      </c>
      <c r="Q213" s="56" t="s">
        <v>10061</v>
      </c>
      <c r="R213" s="55" t="n">
        <f aca="true">IFERROR(O213-TODAY(),"")</f>
        <v>-854</v>
      </c>
      <c r="S213" s="55" t="str">
        <f aca="true">IFERROR(IF(O213&lt;TODAY(),"Expired",IF(O213-TODAY()&lt;90,"Expiring Soon","Active")),"")</f>
        <v>Expiring Soon</v>
      </c>
      <c r="T213" s="55" t="str">
        <f aca="false">IF(M213&gt;5,"High Risk",IF(M213&gt;2,"Medium","Low Risk"))</f>
        <v>Low Risk</v>
      </c>
    </row>
    <row r="214" customFormat="false" ht="15" hidden="false" customHeight="true" outlineLevel="0" collapsed="false">
      <c r="A214" s="52" t="s">
        <v>6579</v>
      </c>
      <c r="B214" s="52" t="s">
        <v>17157</v>
      </c>
      <c r="C214" s="52" t="s">
        <v>16921</v>
      </c>
      <c r="D214" s="52" t="s">
        <v>16904</v>
      </c>
      <c r="E214" s="52" t="s">
        <v>10069</v>
      </c>
      <c r="F214" s="52" t="s">
        <v>15544</v>
      </c>
      <c r="G214" s="52" t="s">
        <v>4067</v>
      </c>
      <c r="H214" s="52" t="n">
        <v>37</v>
      </c>
      <c r="I214" s="52" t="n">
        <v>2000</v>
      </c>
      <c r="J214" s="52" t="n">
        <v>4.1</v>
      </c>
      <c r="K214" s="52" t="n">
        <v>99.8</v>
      </c>
      <c r="L214" s="52" t="n">
        <v>60.2</v>
      </c>
      <c r="M214" s="52" t="n">
        <v>4.53</v>
      </c>
      <c r="N214" s="52" t="s">
        <v>3506</v>
      </c>
      <c r="O214" s="52" t="s">
        <v>6412</v>
      </c>
      <c r="P214" s="52" t="s">
        <v>16913</v>
      </c>
      <c r="Q214" s="52" t="s">
        <v>10066</v>
      </c>
      <c r="R214" s="55" t="n">
        <f aca="true">IFERROR(O214-TODAY(),"")</f>
        <v>-850</v>
      </c>
      <c r="S214" s="55" t="str">
        <f aca="true">IFERROR(IF(O214&lt;TODAY(),"Expired",IF(O214-TODAY()&lt;90,"Expiring Soon","Active")),"")</f>
        <v>Expiring Soon</v>
      </c>
      <c r="T214" s="55" t="str">
        <f aca="false">IF(M214&gt;5,"High Risk",IF(M214&gt;2,"Medium","Low Risk"))</f>
        <v>Medium</v>
      </c>
    </row>
    <row r="215" customFormat="false" ht="15" hidden="false" customHeight="true" outlineLevel="0" collapsed="false">
      <c r="A215" s="56" t="s">
        <v>15257</v>
      </c>
      <c r="B215" s="56" t="s">
        <v>17158</v>
      </c>
      <c r="C215" s="56" t="s">
        <v>15539</v>
      </c>
      <c r="D215" s="56" t="s">
        <v>16910</v>
      </c>
      <c r="E215" s="56" t="s">
        <v>10117</v>
      </c>
      <c r="F215" s="56" t="s">
        <v>15550</v>
      </c>
      <c r="G215" s="56" t="s">
        <v>4061</v>
      </c>
      <c r="H215" s="56" t="n">
        <v>14</v>
      </c>
      <c r="I215" s="56" t="n">
        <v>2000</v>
      </c>
      <c r="J215" s="56" t="n">
        <v>4</v>
      </c>
      <c r="K215" s="56" t="n">
        <v>98.3</v>
      </c>
      <c r="L215" s="56" t="n">
        <v>77.8</v>
      </c>
      <c r="M215" s="56" t="n">
        <v>3.95</v>
      </c>
      <c r="N215" s="56" t="s">
        <v>2241</v>
      </c>
      <c r="O215" s="56" t="s">
        <v>1814</v>
      </c>
      <c r="P215" s="56" t="s">
        <v>16913</v>
      </c>
      <c r="Q215" s="56" t="s">
        <v>10061</v>
      </c>
      <c r="R215" s="55" t="n">
        <f aca="true">IFERROR(O215-TODAY(),"")</f>
        <v>-681</v>
      </c>
      <c r="S215" s="55" t="str">
        <f aca="true">IFERROR(IF(O215&lt;TODAY(),"Expired",IF(O215-TODAY()&lt;90,"Expiring Soon","Active")),"")</f>
        <v>Expiring Soon</v>
      </c>
      <c r="T215" s="55" t="str">
        <f aca="false">IF(M215&gt;5,"High Risk",IF(M215&gt;2,"Medium","Low Risk"))</f>
        <v>Medium</v>
      </c>
    </row>
    <row r="216" customFormat="false" ht="15" hidden="false" customHeight="true" outlineLevel="0" collapsed="false">
      <c r="A216" s="52" t="s">
        <v>5334</v>
      </c>
      <c r="B216" s="52" t="s">
        <v>17159</v>
      </c>
      <c r="C216" s="52" t="s">
        <v>16906</v>
      </c>
      <c r="D216" s="52" t="s">
        <v>16904</v>
      </c>
      <c r="E216" s="52" t="s">
        <v>10190</v>
      </c>
      <c r="F216" s="52" t="s">
        <v>15542</v>
      </c>
      <c r="G216" s="52" t="s">
        <v>4061</v>
      </c>
      <c r="H216" s="52" t="n">
        <v>12</v>
      </c>
      <c r="I216" s="52" t="n">
        <v>100</v>
      </c>
      <c r="J216" s="52" t="n">
        <v>4.8</v>
      </c>
      <c r="K216" s="52" t="n">
        <v>71.6</v>
      </c>
      <c r="L216" s="52" t="n">
        <v>81.2</v>
      </c>
      <c r="M216" s="52" t="n">
        <v>1.22</v>
      </c>
      <c r="N216" s="52" t="s">
        <v>777</v>
      </c>
      <c r="O216" s="52" t="s">
        <v>1105</v>
      </c>
      <c r="P216" s="52" t="s">
        <v>16907</v>
      </c>
      <c r="Q216" s="52" t="s">
        <v>10066</v>
      </c>
      <c r="R216" s="55" t="n">
        <f aca="true">IFERROR(O216-TODAY(),"")</f>
        <v>-610</v>
      </c>
      <c r="S216" s="55" t="str">
        <f aca="true">IFERROR(IF(O216&lt;TODAY(),"Expired",IF(O216-TODAY()&lt;90,"Expiring Soon","Active")),"")</f>
        <v>Expiring Soon</v>
      </c>
      <c r="T216" s="55" t="str">
        <f aca="false">IF(M216&gt;5,"High Risk",IF(M216&gt;2,"Medium","Low Risk"))</f>
        <v>Low Risk</v>
      </c>
    </row>
    <row r="217" customFormat="false" ht="15" hidden="false" customHeight="true" outlineLevel="0" collapsed="false">
      <c r="A217" s="56" t="s">
        <v>4601</v>
      </c>
      <c r="B217" s="56" t="s">
        <v>17160</v>
      </c>
      <c r="C217" s="56" t="s">
        <v>15539</v>
      </c>
      <c r="D217" s="56" t="s">
        <v>16910</v>
      </c>
      <c r="E217" s="56" t="s">
        <v>10058</v>
      </c>
      <c r="F217" s="56" t="s">
        <v>15542</v>
      </c>
      <c r="G217" s="56" t="s">
        <v>4073</v>
      </c>
      <c r="H217" s="56" t="n">
        <v>25</v>
      </c>
      <c r="I217" s="56" t="n">
        <v>250</v>
      </c>
      <c r="J217" s="56" t="n">
        <v>3.4</v>
      </c>
      <c r="K217" s="56" t="n">
        <v>77.9</v>
      </c>
      <c r="L217" s="56" t="n">
        <v>80.6</v>
      </c>
      <c r="M217" s="56" t="n">
        <v>1.62</v>
      </c>
      <c r="N217" s="56" t="s">
        <v>2465</v>
      </c>
      <c r="O217" s="56" t="s">
        <v>535</v>
      </c>
      <c r="P217" s="56"/>
      <c r="Q217" s="56" t="s">
        <v>10061</v>
      </c>
      <c r="R217" s="55" t="n">
        <f aca="true">IFERROR(O217-TODAY(),"")</f>
        <v>-722</v>
      </c>
      <c r="S217" s="55" t="str">
        <f aca="true">IFERROR(IF(O217&lt;TODAY(),"Expired",IF(O217-TODAY()&lt;90,"Expiring Soon","Active")),"")</f>
        <v>Expiring Soon</v>
      </c>
      <c r="T217" s="55" t="str">
        <f aca="false">IF(M217&gt;5,"High Risk",IF(M217&gt;2,"Medium","Low Risk"))</f>
        <v>Low Risk</v>
      </c>
    </row>
    <row r="218" customFormat="false" ht="15" hidden="false" customHeight="true" outlineLevel="0" collapsed="false">
      <c r="A218" s="52" t="s">
        <v>5284</v>
      </c>
      <c r="B218" s="52" t="s">
        <v>17161</v>
      </c>
      <c r="C218" s="52" t="s">
        <v>16906</v>
      </c>
      <c r="D218" s="52" t="s">
        <v>16904</v>
      </c>
      <c r="E218" s="52" t="s">
        <v>10058</v>
      </c>
      <c r="F218" s="52" t="s">
        <v>15560</v>
      </c>
      <c r="G218" s="52" t="s">
        <v>4084</v>
      </c>
      <c r="H218" s="52" t="n">
        <v>19</v>
      </c>
      <c r="I218" s="52" t="n">
        <v>500</v>
      </c>
      <c r="J218" s="52" t="n">
        <v>4.1</v>
      </c>
      <c r="K218" s="52" t="n">
        <v>78.6</v>
      </c>
      <c r="L218" s="52" t="n">
        <v>78.7</v>
      </c>
      <c r="M218" s="52" t="n">
        <v>3.72</v>
      </c>
      <c r="N218" s="52" t="s">
        <v>3668</v>
      </c>
      <c r="O218" s="52" t="s">
        <v>3539</v>
      </c>
      <c r="P218" s="52" t="s">
        <v>16916</v>
      </c>
      <c r="Q218" s="52" t="s">
        <v>10061</v>
      </c>
      <c r="R218" s="55" t="n">
        <f aca="true">IFERROR(O218-TODAY(),"")</f>
        <v>-882</v>
      </c>
      <c r="S218" s="55" t="str">
        <f aca="true">IFERROR(IF(O218&lt;TODAY(),"Expired",IF(O218-TODAY()&lt;90,"Expiring Soon","Active")),"")</f>
        <v>Expiring Soon</v>
      </c>
      <c r="T218" s="55" t="str">
        <f aca="false">IF(M218&gt;5,"High Risk",IF(M218&gt;2,"Medium","Low Risk"))</f>
        <v>Medium</v>
      </c>
    </row>
    <row r="219" customFormat="false" ht="15" hidden="false" customHeight="true" outlineLevel="0" collapsed="false">
      <c r="A219" s="56" t="s">
        <v>5339</v>
      </c>
      <c r="B219" s="56" t="s">
        <v>17162</v>
      </c>
      <c r="C219" s="56" t="s">
        <v>16909</v>
      </c>
      <c r="D219" s="56" t="s">
        <v>16937</v>
      </c>
      <c r="E219" s="56" t="s">
        <v>10095</v>
      </c>
      <c r="F219" s="56" t="s">
        <v>15554</v>
      </c>
      <c r="G219" s="56" t="s">
        <v>4073</v>
      </c>
      <c r="H219" s="56" t="n">
        <v>42</v>
      </c>
      <c r="I219" s="56" t="n">
        <v>1000</v>
      </c>
      <c r="J219" s="56" t="n">
        <v>4.2</v>
      </c>
      <c r="K219" s="56" t="n">
        <v>88.6</v>
      </c>
      <c r="L219" s="56" t="n">
        <v>92.6</v>
      </c>
      <c r="M219" s="56" t="n">
        <v>0.52</v>
      </c>
      <c r="N219" s="56" t="s">
        <v>1958</v>
      </c>
      <c r="O219" s="56" t="s">
        <v>6652</v>
      </c>
      <c r="P219" s="56" t="s">
        <v>16907</v>
      </c>
      <c r="Q219" s="56" t="s">
        <v>10061</v>
      </c>
      <c r="R219" s="55" t="n">
        <f aca="true">IFERROR(O219-TODAY(),"")</f>
        <v>-553</v>
      </c>
      <c r="S219" s="55" t="str">
        <f aca="true">IFERROR(IF(O219&lt;TODAY(),"Expired",IF(O219-TODAY()&lt;90,"Expiring Soon","Active")),"")</f>
        <v>Expiring Soon</v>
      </c>
      <c r="T219" s="55" t="str">
        <f aca="false">IF(M219&gt;5,"High Risk",IF(M219&gt;2,"Medium","Low Risk"))</f>
        <v>Low Risk</v>
      </c>
    </row>
    <row r="220" customFormat="false" ht="15" hidden="false" customHeight="true" outlineLevel="0" collapsed="false">
      <c r="A220" s="52" t="s">
        <v>7235</v>
      </c>
      <c r="B220" s="52" t="s">
        <v>17163</v>
      </c>
      <c r="C220" s="52" t="s">
        <v>16909</v>
      </c>
      <c r="D220" s="52" t="s">
        <v>16915</v>
      </c>
      <c r="E220" s="52" t="s">
        <v>10117</v>
      </c>
      <c r="F220" s="52" t="s">
        <v>15560</v>
      </c>
      <c r="G220" s="52" t="s">
        <v>4055</v>
      </c>
      <c r="H220" s="52" t="n">
        <v>38</v>
      </c>
      <c r="I220" s="52" t="n">
        <v>2000</v>
      </c>
      <c r="J220" s="52" t="n">
        <v>3.4</v>
      </c>
      <c r="K220" s="52" t="n">
        <v>75.1</v>
      </c>
      <c r="L220" s="52" t="n">
        <v>62.9</v>
      </c>
      <c r="M220" s="52" t="n">
        <v>2.43</v>
      </c>
      <c r="N220" s="52" t="s">
        <v>2568</v>
      </c>
      <c r="O220" s="52" t="s">
        <v>5074</v>
      </c>
      <c r="P220" s="52" t="s">
        <v>16916</v>
      </c>
      <c r="Q220" s="52" t="s">
        <v>10066</v>
      </c>
      <c r="R220" s="55" t="n">
        <f aca="true">IFERROR(O220-TODAY(),"")</f>
        <v>-898</v>
      </c>
      <c r="S220" s="55" t="str">
        <f aca="true">IFERROR(IF(O220&lt;TODAY(),"Expired",IF(O220-TODAY()&lt;90,"Expiring Soon","Active")),"")</f>
        <v>Expiring Soon</v>
      </c>
      <c r="T220" s="55" t="str">
        <f aca="false">IF(M220&gt;5,"High Risk",IF(M220&gt;2,"Medium","Low Risk"))</f>
        <v>Medium</v>
      </c>
    </row>
    <row r="221" customFormat="false" ht="15" hidden="false" customHeight="true" outlineLevel="0" collapsed="false">
      <c r="A221" s="56" t="s">
        <v>4182</v>
      </c>
      <c r="B221" s="56" t="s">
        <v>17164</v>
      </c>
      <c r="C221" s="56" t="s">
        <v>16921</v>
      </c>
      <c r="D221" s="56" t="s">
        <v>16904</v>
      </c>
      <c r="E221" s="56" t="s">
        <v>10069</v>
      </c>
      <c r="F221" s="56" t="s">
        <v>10063</v>
      </c>
      <c r="G221" s="56" t="s">
        <v>4055</v>
      </c>
      <c r="H221" s="56" t="n">
        <v>5</v>
      </c>
      <c r="I221" s="56" t="n">
        <v>1000</v>
      </c>
      <c r="J221" s="56" t="n">
        <v>4</v>
      </c>
      <c r="K221" s="56" t="n">
        <v>93.8</v>
      </c>
      <c r="L221" s="56" t="n">
        <v>69.2</v>
      </c>
      <c r="M221" s="56" t="n">
        <v>3.62</v>
      </c>
      <c r="N221" s="56" t="s">
        <v>1949</v>
      </c>
      <c r="O221" s="56" t="s">
        <v>1549</v>
      </c>
      <c r="P221" s="56" t="s">
        <v>16911</v>
      </c>
      <c r="Q221" s="56" t="s">
        <v>10061</v>
      </c>
      <c r="R221" s="55" t="n">
        <f aca="true">IFERROR(O221-TODAY(),"")</f>
        <v>-812</v>
      </c>
      <c r="S221" s="55" t="str">
        <f aca="true">IFERROR(IF(O221&lt;TODAY(),"Expired",IF(O221-TODAY()&lt;90,"Expiring Soon","Active")),"")</f>
        <v>Expiring Soon</v>
      </c>
      <c r="T221" s="55" t="str">
        <f aca="false">IF(M221&gt;5,"High Risk",IF(M221&gt;2,"Medium","Low Risk"))</f>
        <v>Medium</v>
      </c>
    </row>
    <row r="222" customFormat="false" ht="15" hidden="false" customHeight="true" outlineLevel="0" collapsed="false">
      <c r="A222" s="52" t="s">
        <v>7279</v>
      </c>
      <c r="B222" s="52" t="s">
        <v>17165</v>
      </c>
      <c r="C222" s="52" t="s">
        <v>16909</v>
      </c>
      <c r="D222" s="52" t="s">
        <v>16904</v>
      </c>
      <c r="E222" s="52" t="s">
        <v>10058</v>
      </c>
      <c r="F222" s="52" t="s">
        <v>15560</v>
      </c>
      <c r="G222" s="52" t="s">
        <v>4061</v>
      </c>
      <c r="H222" s="52" t="n">
        <v>35</v>
      </c>
      <c r="I222" s="52" t="n">
        <v>100</v>
      </c>
      <c r="J222" s="52" t="n">
        <v>4.3</v>
      </c>
      <c r="K222" s="52" t="n">
        <v>81.9</v>
      </c>
      <c r="L222" s="52" t="n">
        <v>79</v>
      </c>
      <c r="M222" s="52" t="n">
        <v>1.5</v>
      </c>
      <c r="N222" s="52" t="s">
        <v>4422</v>
      </c>
      <c r="O222" s="52" t="s">
        <v>1730</v>
      </c>
      <c r="P222" s="52" t="s">
        <v>16911</v>
      </c>
      <c r="Q222" s="52" t="s">
        <v>10061</v>
      </c>
      <c r="R222" s="55" t="n">
        <f aca="true">IFERROR(O222-TODAY(),"")</f>
        <v>-525</v>
      </c>
      <c r="S222" s="55" t="str">
        <f aca="true">IFERROR(IF(O222&lt;TODAY(),"Expired",IF(O222-TODAY()&lt;90,"Expiring Soon","Active")),"")</f>
        <v>Expiring Soon</v>
      </c>
      <c r="T222" s="55" t="str">
        <f aca="false">IF(M222&gt;5,"High Risk",IF(M222&gt;2,"Medium","Low Risk"))</f>
        <v>Low Risk</v>
      </c>
    </row>
    <row r="223" customFormat="false" ht="15" hidden="false" customHeight="true" outlineLevel="0" collapsed="false">
      <c r="A223" s="56" t="s">
        <v>6813</v>
      </c>
      <c r="B223" s="56" t="s">
        <v>17166</v>
      </c>
      <c r="C223" s="56" t="s">
        <v>16906</v>
      </c>
      <c r="D223" s="56" t="s">
        <v>16904</v>
      </c>
      <c r="E223" s="56" t="s">
        <v>10190</v>
      </c>
      <c r="F223" s="56" t="s">
        <v>15554</v>
      </c>
      <c r="G223" s="56" t="s">
        <v>4067</v>
      </c>
      <c r="H223" s="56" t="n">
        <v>19</v>
      </c>
      <c r="I223" s="56" t="n">
        <v>1000</v>
      </c>
      <c r="J223" s="56" t="n">
        <v>2.6</v>
      </c>
      <c r="K223" s="56" t="n">
        <v>86</v>
      </c>
      <c r="L223" s="56" t="n">
        <v>92.8</v>
      </c>
      <c r="M223" s="56" t="n">
        <v>4.41</v>
      </c>
      <c r="N223" s="56" t="s">
        <v>2054</v>
      </c>
      <c r="O223" s="56" t="s">
        <v>584</v>
      </c>
      <c r="P223" s="56"/>
      <c r="Q223" s="56" t="s">
        <v>10061</v>
      </c>
      <c r="R223" s="55" t="n">
        <f aca="true">IFERROR(O223-TODAY(),"")</f>
        <v>-474</v>
      </c>
      <c r="S223" s="55" t="str">
        <f aca="true">IFERROR(IF(O223&lt;TODAY(),"Expired",IF(O223-TODAY()&lt;90,"Expiring Soon","Active")),"")</f>
        <v>Expiring Soon</v>
      </c>
      <c r="T223" s="55" t="str">
        <f aca="false">IF(M223&gt;5,"High Risk",IF(M223&gt;2,"Medium","Low Risk"))</f>
        <v>Medium</v>
      </c>
    </row>
    <row r="224" customFormat="false" ht="15" hidden="false" customHeight="true" outlineLevel="0" collapsed="false">
      <c r="A224" s="52" t="s">
        <v>6221</v>
      </c>
      <c r="B224" s="52" t="s">
        <v>17167</v>
      </c>
      <c r="C224" s="52" t="s">
        <v>16921</v>
      </c>
      <c r="D224" s="52" t="s">
        <v>16904</v>
      </c>
      <c r="E224" s="52" t="s">
        <v>10190</v>
      </c>
      <c r="F224" s="52" t="s">
        <v>10063</v>
      </c>
      <c r="G224" s="52" t="s">
        <v>4067</v>
      </c>
      <c r="H224" s="52" t="n">
        <v>18</v>
      </c>
      <c r="I224" s="52" t="n">
        <v>2000</v>
      </c>
      <c r="J224" s="52" t="n">
        <v>2.8</v>
      </c>
      <c r="K224" s="52" t="n">
        <v>86.1</v>
      </c>
      <c r="L224" s="52" t="n">
        <v>98.4</v>
      </c>
      <c r="M224" s="52" t="n">
        <v>2.61</v>
      </c>
      <c r="N224" s="52" t="s">
        <v>1444</v>
      </c>
      <c r="O224" s="52" t="s">
        <v>4653</v>
      </c>
      <c r="P224" s="52"/>
      <c r="Q224" s="52" t="s">
        <v>10066</v>
      </c>
      <c r="R224" s="55" t="n">
        <f aca="true">IFERROR(O224-TODAY(),"")</f>
        <v>-565</v>
      </c>
      <c r="S224" s="55" t="str">
        <f aca="true">IFERROR(IF(O224&lt;TODAY(),"Expired",IF(O224-TODAY()&lt;90,"Expiring Soon","Active")),"")</f>
        <v>Expiring Soon</v>
      </c>
      <c r="T224" s="55" t="str">
        <f aca="false">IF(M224&gt;5,"High Risk",IF(M224&gt;2,"Medium","Low Risk"))</f>
        <v>Medium</v>
      </c>
    </row>
    <row r="225" customFormat="false" ht="15" hidden="false" customHeight="true" outlineLevel="0" collapsed="false">
      <c r="A225" s="56" t="s">
        <v>14577</v>
      </c>
      <c r="B225" s="56" t="s">
        <v>17168</v>
      </c>
      <c r="C225" s="56" t="s">
        <v>16909</v>
      </c>
      <c r="D225" s="56" t="s">
        <v>16937</v>
      </c>
      <c r="E225" s="56" t="s">
        <v>10078</v>
      </c>
      <c r="F225" s="56" t="s">
        <v>15560</v>
      </c>
      <c r="G225" s="56" t="s">
        <v>4067</v>
      </c>
      <c r="H225" s="56" t="n">
        <v>23</v>
      </c>
      <c r="I225" s="56" t="n">
        <v>1000</v>
      </c>
      <c r="J225" s="56" t="n">
        <v>3.9</v>
      </c>
      <c r="K225" s="56" t="n">
        <v>74</v>
      </c>
      <c r="L225" s="56" t="n">
        <v>79.2</v>
      </c>
      <c r="M225" s="56" t="n">
        <v>1.44</v>
      </c>
      <c r="N225" s="56" t="s">
        <v>2546</v>
      </c>
      <c r="O225" s="56" t="s">
        <v>1229</v>
      </c>
      <c r="P225" s="56" t="s">
        <v>16911</v>
      </c>
      <c r="Q225" s="56" t="s">
        <v>10066</v>
      </c>
      <c r="R225" s="55" t="n">
        <f aca="true">IFERROR(O225-TODAY(),"")</f>
        <v>-820</v>
      </c>
      <c r="S225" s="55" t="str">
        <f aca="true">IFERROR(IF(O225&lt;TODAY(),"Expired",IF(O225-TODAY()&lt;90,"Expiring Soon","Active")),"")</f>
        <v>Expiring Soon</v>
      </c>
      <c r="T225" s="55" t="str">
        <f aca="false">IF(M225&gt;5,"High Risk",IF(M225&gt;2,"Medium","Low Risk"))</f>
        <v>Low Risk</v>
      </c>
    </row>
    <row r="226" customFormat="false" ht="15" hidden="false" customHeight="true" outlineLevel="0" collapsed="false">
      <c r="A226" s="52" t="s">
        <v>5178</v>
      </c>
      <c r="B226" s="52" t="s">
        <v>17169</v>
      </c>
      <c r="C226" s="52" t="s">
        <v>16921</v>
      </c>
      <c r="D226" s="52" t="s">
        <v>16904</v>
      </c>
      <c r="E226" s="52" t="s">
        <v>10112</v>
      </c>
      <c r="F226" s="52" t="s">
        <v>15544</v>
      </c>
      <c r="G226" s="52" t="s">
        <v>4073</v>
      </c>
      <c r="H226" s="52" t="n">
        <v>27</v>
      </c>
      <c r="I226" s="52" t="n">
        <v>500</v>
      </c>
      <c r="J226" s="52" t="n">
        <v>2.9</v>
      </c>
      <c r="K226" s="52" t="n">
        <v>74</v>
      </c>
      <c r="L226" s="52" t="n">
        <v>68.1</v>
      </c>
      <c r="M226" s="52" t="n">
        <v>2.83</v>
      </c>
      <c r="N226" s="52" t="s">
        <v>1003</v>
      </c>
      <c r="O226" s="52" t="s">
        <v>4405</v>
      </c>
      <c r="P226" s="52" t="s">
        <v>16907</v>
      </c>
      <c r="Q226" s="52" t="s">
        <v>10061</v>
      </c>
      <c r="R226" s="55" t="n">
        <f aca="true">IFERROR(O226-TODAY(),"")</f>
        <v>-500</v>
      </c>
      <c r="S226" s="55" t="str">
        <f aca="true">IFERROR(IF(O226&lt;TODAY(),"Expired",IF(O226-TODAY()&lt;90,"Expiring Soon","Active")),"")</f>
        <v>Expiring Soon</v>
      </c>
      <c r="T226" s="55" t="str">
        <f aca="false">IF(M226&gt;5,"High Risk",IF(M226&gt;2,"Medium","Low Risk"))</f>
        <v>Medium</v>
      </c>
    </row>
    <row r="227" customFormat="false" ht="15" hidden="false" customHeight="true" outlineLevel="0" collapsed="false">
      <c r="A227" s="56" t="s">
        <v>17170</v>
      </c>
      <c r="B227" s="56" t="s">
        <v>17171</v>
      </c>
      <c r="C227" s="56" t="s">
        <v>16921</v>
      </c>
      <c r="D227" s="56" t="s">
        <v>16904</v>
      </c>
      <c r="E227" s="56" t="s">
        <v>10063</v>
      </c>
      <c r="F227" s="56" t="s">
        <v>10063</v>
      </c>
      <c r="G227" s="56" t="s">
        <v>4073</v>
      </c>
      <c r="H227" s="56" t="n">
        <v>34</v>
      </c>
      <c r="I227" s="56" t="n">
        <v>100</v>
      </c>
      <c r="J227" s="56" t="n">
        <v>3.5</v>
      </c>
      <c r="K227" s="56" t="n">
        <v>94.5</v>
      </c>
      <c r="L227" s="56" t="n">
        <v>97.7</v>
      </c>
      <c r="M227" s="56" t="n">
        <v>2.88</v>
      </c>
      <c r="N227" s="56" t="s">
        <v>1963</v>
      </c>
      <c r="O227" s="56" t="s">
        <v>2178</v>
      </c>
      <c r="P227" s="56"/>
      <c r="Q227" s="56" t="s">
        <v>10061</v>
      </c>
      <c r="R227" s="55" t="n">
        <f aca="true">IFERROR(O227-TODAY(),"")</f>
        <v>-431</v>
      </c>
      <c r="S227" s="55" t="str">
        <f aca="true">IFERROR(IF(O227&lt;TODAY(),"Expired",IF(O227-TODAY()&lt;90,"Expiring Soon","Active")),"")</f>
        <v>Expiring Soon</v>
      </c>
      <c r="T227" s="55" t="str">
        <f aca="false">IF(M227&gt;5,"High Risk",IF(M227&gt;2,"Medium","Low Risk"))</f>
        <v>Medium</v>
      </c>
    </row>
    <row r="228" customFormat="false" ht="15" hidden="false" customHeight="true" outlineLevel="0" collapsed="false">
      <c r="A228" s="52" t="s">
        <v>5603</v>
      </c>
      <c r="B228" s="52" t="s">
        <v>17172</v>
      </c>
      <c r="C228" s="52" t="s">
        <v>16909</v>
      </c>
      <c r="D228" s="52" t="s">
        <v>16904</v>
      </c>
      <c r="E228" s="52" t="s">
        <v>10117</v>
      </c>
      <c r="F228" s="52" t="s">
        <v>15560</v>
      </c>
      <c r="G228" s="52" t="s">
        <v>4061</v>
      </c>
      <c r="H228" s="52" t="n">
        <v>10</v>
      </c>
      <c r="I228" s="52" t="n">
        <v>100</v>
      </c>
      <c r="J228" s="52" t="n">
        <v>3</v>
      </c>
      <c r="K228" s="52" t="n">
        <v>75.3</v>
      </c>
      <c r="L228" s="52" t="n">
        <v>60.1</v>
      </c>
      <c r="M228" s="52" t="n">
        <v>0.41</v>
      </c>
      <c r="N228" s="52" t="s">
        <v>3941</v>
      </c>
      <c r="O228" s="52" t="s">
        <v>4653</v>
      </c>
      <c r="P228" s="52" t="s">
        <v>16913</v>
      </c>
      <c r="Q228" s="52" t="s">
        <v>10066</v>
      </c>
      <c r="R228" s="55" t="n">
        <f aca="true">IFERROR(O228-TODAY(),"")</f>
        <v>-565</v>
      </c>
      <c r="S228" s="55" t="str">
        <f aca="true">IFERROR(IF(O228&lt;TODAY(),"Expired",IF(O228-TODAY()&lt;90,"Expiring Soon","Active")),"")</f>
        <v>Expiring Soon</v>
      </c>
      <c r="T228" s="55" t="str">
        <f aca="false">IF(M228&gt;5,"High Risk",IF(M228&gt;2,"Medium","Low Risk"))</f>
        <v>Low Risk</v>
      </c>
    </row>
    <row r="229" customFormat="false" ht="15" hidden="false" customHeight="true" outlineLevel="0" collapsed="false">
      <c r="A229" s="56" t="s">
        <v>4686</v>
      </c>
      <c r="B229" s="56" t="s">
        <v>17173</v>
      </c>
      <c r="C229" s="56" t="s">
        <v>16921</v>
      </c>
      <c r="D229" s="56" t="s">
        <v>16904</v>
      </c>
      <c r="E229" s="56" t="s">
        <v>10058</v>
      </c>
      <c r="F229" s="56" t="s">
        <v>15544</v>
      </c>
      <c r="G229" s="56" t="s">
        <v>4073</v>
      </c>
      <c r="H229" s="56" t="n">
        <v>45</v>
      </c>
      <c r="I229" s="56" t="n">
        <v>2000</v>
      </c>
      <c r="J229" s="56" t="n">
        <v>4.8</v>
      </c>
      <c r="K229" s="56" t="n">
        <v>90.3</v>
      </c>
      <c r="L229" s="56" t="n">
        <v>88.6</v>
      </c>
      <c r="M229" s="56" t="n">
        <v>0.7</v>
      </c>
      <c r="N229" s="56" t="s">
        <v>669</v>
      </c>
      <c r="O229" s="56" t="s">
        <v>2540</v>
      </c>
      <c r="P229" s="56" t="s">
        <v>16907</v>
      </c>
      <c r="Q229" s="56" t="s">
        <v>10061</v>
      </c>
      <c r="R229" s="55" t="n">
        <f aca="true">IFERROR(O229-TODAY(),"")</f>
        <v>-658</v>
      </c>
      <c r="S229" s="55" t="str">
        <f aca="true">IFERROR(IF(O229&lt;TODAY(),"Expired",IF(O229-TODAY()&lt;90,"Expiring Soon","Active")),"")</f>
        <v>Expiring Soon</v>
      </c>
      <c r="T229" s="55" t="str">
        <f aca="false">IF(M229&gt;5,"High Risk",IF(M229&gt;2,"Medium","Low Risk"))</f>
        <v>Low Risk</v>
      </c>
    </row>
    <row r="230" customFormat="false" ht="15" hidden="false" customHeight="true" outlineLevel="0" collapsed="false">
      <c r="A230" s="52" t="s">
        <v>5943</v>
      </c>
      <c r="B230" s="52" t="s">
        <v>17174</v>
      </c>
      <c r="C230" s="52" t="s">
        <v>16921</v>
      </c>
      <c r="D230" s="52" t="s">
        <v>16904</v>
      </c>
      <c r="E230" s="52" t="s">
        <v>10058</v>
      </c>
      <c r="F230" s="52" t="s">
        <v>10063</v>
      </c>
      <c r="G230" s="52" t="s">
        <v>4055</v>
      </c>
      <c r="H230" s="52" t="n">
        <v>38</v>
      </c>
      <c r="I230" s="52" t="n">
        <v>500</v>
      </c>
      <c r="J230" s="52" t="n">
        <v>4.8</v>
      </c>
      <c r="K230" s="52" t="n">
        <v>89.5</v>
      </c>
      <c r="L230" s="52" t="n">
        <v>85.6</v>
      </c>
      <c r="M230" s="52" t="n">
        <v>0.52</v>
      </c>
      <c r="N230" s="52" t="s">
        <v>3223</v>
      </c>
      <c r="O230" s="52" t="s">
        <v>4351</v>
      </c>
      <c r="P230" s="52" t="s">
        <v>16913</v>
      </c>
      <c r="Q230" s="52" t="s">
        <v>10061</v>
      </c>
      <c r="R230" s="55" t="n">
        <f aca="true">IFERROR(O230-TODAY(),"")</f>
        <v>-912</v>
      </c>
      <c r="S230" s="55" t="str">
        <f aca="true">IFERROR(IF(O230&lt;TODAY(),"Expired",IF(O230-TODAY()&lt;90,"Expiring Soon","Active")),"")</f>
        <v>Expiring Soon</v>
      </c>
      <c r="T230" s="55" t="str">
        <f aca="false">IF(M230&gt;5,"High Risk",IF(M230&gt;2,"Medium","Low Risk"))</f>
        <v>Low Risk</v>
      </c>
    </row>
    <row r="231" customFormat="false" ht="15" hidden="false" customHeight="true" outlineLevel="0" collapsed="false">
      <c r="A231" s="56" t="s">
        <v>14986</v>
      </c>
      <c r="B231" s="56" t="s">
        <v>17175</v>
      </c>
      <c r="C231" s="56" t="s">
        <v>16909</v>
      </c>
      <c r="D231" s="56" t="s">
        <v>16904</v>
      </c>
      <c r="E231" s="56" t="s">
        <v>10069</v>
      </c>
      <c r="F231" s="56" t="s">
        <v>15554</v>
      </c>
      <c r="G231" s="56" t="s">
        <v>4084</v>
      </c>
      <c r="H231" s="56" t="n">
        <v>40</v>
      </c>
      <c r="I231" s="56" t="n">
        <v>500</v>
      </c>
      <c r="J231" s="56" t="n">
        <v>4.6</v>
      </c>
      <c r="K231" s="56" t="n">
        <v>93.7</v>
      </c>
      <c r="L231" s="56" t="n">
        <v>61.4</v>
      </c>
      <c r="M231" s="56" t="n">
        <v>1.07</v>
      </c>
      <c r="N231" s="56" t="s">
        <v>3507</v>
      </c>
      <c r="O231" s="56" t="s">
        <v>677</v>
      </c>
      <c r="P231" s="56" t="s">
        <v>16913</v>
      </c>
      <c r="Q231" s="56" t="s">
        <v>10061</v>
      </c>
      <c r="R231" s="55" t="n">
        <f aca="true">IFERROR(O231-TODAY(),"")</f>
        <v>-492</v>
      </c>
      <c r="S231" s="55" t="str">
        <f aca="true">IFERROR(IF(O231&lt;TODAY(),"Expired",IF(O231-TODAY()&lt;90,"Expiring Soon","Active")),"")</f>
        <v>Expiring Soon</v>
      </c>
      <c r="T231" s="55" t="str">
        <f aca="false">IF(M231&gt;5,"High Risk",IF(M231&gt;2,"Medium","Low Risk"))</f>
        <v>Low Risk</v>
      </c>
    </row>
    <row r="232" customFormat="false" ht="15" hidden="false" customHeight="true" outlineLevel="0" collapsed="false">
      <c r="A232" s="52" t="s">
        <v>5402</v>
      </c>
      <c r="B232" s="52" t="s">
        <v>17176</v>
      </c>
      <c r="C232" s="52" t="s">
        <v>16906</v>
      </c>
      <c r="D232" s="52" t="s">
        <v>16904</v>
      </c>
      <c r="E232" s="52" t="s">
        <v>10069</v>
      </c>
      <c r="F232" s="52" t="s">
        <v>10063</v>
      </c>
      <c r="G232" s="52" t="s">
        <v>4073</v>
      </c>
      <c r="H232" s="52" t="n">
        <v>27</v>
      </c>
      <c r="I232" s="52" t="n">
        <v>1000</v>
      </c>
      <c r="J232" s="52" t="n">
        <v>4.6</v>
      </c>
      <c r="K232" s="52" t="n">
        <v>79.9</v>
      </c>
      <c r="L232" s="52" t="n">
        <v>96.1</v>
      </c>
      <c r="M232" s="52" t="n">
        <v>0.33</v>
      </c>
      <c r="N232" s="52" t="s">
        <v>2786</v>
      </c>
      <c r="O232" s="52" t="s">
        <v>4054</v>
      </c>
      <c r="P232" s="52" t="s">
        <v>16913</v>
      </c>
      <c r="Q232" s="52" t="s">
        <v>10061</v>
      </c>
      <c r="R232" s="55" t="n">
        <f aca="true">IFERROR(O232-TODAY(),"")</f>
        <v>-561</v>
      </c>
      <c r="S232" s="55" t="str">
        <f aca="true">IFERROR(IF(O232&lt;TODAY(),"Expired",IF(O232-TODAY()&lt;90,"Expiring Soon","Active")),"")</f>
        <v>Expiring Soon</v>
      </c>
      <c r="T232" s="55" t="str">
        <f aca="false">IF(M232&gt;5,"High Risk",IF(M232&gt;2,"Medium","Low Risk"))</f>
        <v>Low Risk</v>
      </c>
    </row>
    <row r="233" customFormat="false" ht="15" hidden="false" customHeight="true" outlineLevel="0" collapsed="false">
      <c r="A233" s="56" t="s">
        <v>7163</v>
      </c>
      <c r="B233" s="56" t="s">
        <v>17177</v>
      </c>
      <c r="C233" s="56" t="s">
        <v>16921</v>
      </c>
      <c r="D233" s="56" t="s">
        <v>16904</v>
      </c>
      <c r="E233" s="56" t="s">
        <v>10190</v>
      </c>
      <c r="F233" s="56" t="s">
        <v>15542</v>
      </c>
      <c r="G233" s="56" t="s">
        <v>4067</v>
      </c>
      <c r="H233" s="56" t="n">
        <v>22</v>
      </c>
      <c r="I233" s="56" t="n">
        <v>100</v>
      </c>
      <c r="J233" s="56" t="n">
        <v>4.3</v>
      </c>
      <c r="K233" s="56" t="n">
        <v>91.1</v>
      </c>
      <c r="L233" s="56" t="n">
        <v>95.7</v>
      </c>
      <c r="M233" s="56" t="n">
        <v>4.72</v>
      </c>
      <c r="N233" s="56" t="s">
        <v>1571</v>
      </c>
      <c r="O233" s="56" t="s">
        <v>952</v>
      </c>
      <c r="P233" s="56" t="s">
        <v>16913</v>
      </c>
      <c r="Q233" s="56" t="s">
        <v>10061</v>
      </c>
      <c r="R233" s="55" t="n">
        <f aca="true">IFERROR(O233-TODAY(),"")</f>
        <v>-959</v>
      </c>
      <c r="S233" s="55" t="str">
        <f aca="true">IFERROR(IF(O233&lt;TODAY(),"Expired",IF(O233-TODAY()&lt;90,"Expiring Soon","Active")),"")</f>
        <v>Expiring Soon</v>
      </c>
      <c r="T233" s="55" t="str">
        <f aca="false">IF(M233&gt;5,"High Risk",IF(M233&gt;2,"Medium","Low Risk"))</f>
        <v>Medium</v>
      </c>
    </row>
    <row r="234" customFormat="false" ht="15" hidden="false" customHeight="true" outlineLevel="0" collapsed="false">
      <c r="A234" s="52" t="s">
        <v>14562</v>
      </c>
      <c r="B234" s="52" t="s">
        <v>17178</v>
      </c>
      <c r="C234" s="52" t="s">
        <v>15539</v>
      </c>
      <c r="D234" s="52" t="s">
        <v>16910</v>
      </c>
      <c r="E234" s="52" t="s">
        <v>10078</v>
      </c>
      <c r="F234" s="52" t="s">
        <v>15554</v>
      </c>
      <c r="G234" s="52" t="s">
        <v>4073</v>
      </c>
      <c r="H234" s="52" t="n">
        <v>33</v>
      </c>
      <c r="I234" s="52" t="n">
        <v>100</v>
      </c>
      <c r="J234" s="52" t="n">
        <v>3.8</v>
      </c>
      <c r="K234" s="52" t="n">
        <v>70.5</v>
      </c>
      <c r="L234" s="52" t="n">
        <v>90.9</v>
      </c>
      <c r="M234" s="52" t="n">
        <v>3.83</v>
      </c>
      <c r="N234" s="52" t="s">
        <v>4473</v>
      </c>
      <c r="O234" s="52" t="s">
        <v>1172</v>
      </c>
      <c r="P234" s="52"/>
      <c r="Q234" s="52" t="s">
        <v>10061</v>
      </c>
      <c r="R234" s="55" t="n">
        <f aca="true">IFERROR(O234-TODAY(),"")</f>
        <v>-531</v>
      </c>
      <c r="S234" s="55" t="str">
        <f aca="true">IFERROR(IF(O234&lt;TODAY(),"Expired",IF(O234-TODAY()&lt;90,"Expiring Soon","Active")),"")</f>
        <v>Expiring Soon</v>
      </c>
      <c r="T234" s="55" t="str">
        <f aca="false">IF(M234&gt;5,"High Risk",IF(M234&gt;2,"Medium","Low Risk"))</f>
        <v>Medium</v>
      </c>
    </row>
    <row r="235" customFormat="false" ht="15" hidden="false" customHeight="true" outlineLevel="0" collapsed="false">
      <c r="A235" s="56" t="s">
        <v>17179</v>
      </c>
      <c r="B235" s="56" t="s">
        <v>17180</v>
      </c>
      <c r="C235" s="56" t="s">
        <v>16909</v>
      </c>
      <c r="D235" s="56" t="s">
        <v>16915</v>
      </c>
      <c r="E235" s="56" t="s">
        <v>10104</v>
      </c>
      <c r="F235" s="56" t="s">
        <v>10063</v>
      </c>
      <c r="G235" s="56" t="s">
        <v>4073</v>
      </c>
      <c r="H235" s="56" t="n">
        <v>39</v>
      </c>
      <c r="I235" s="56" t="n">
        <v>2000</v>
      </c>
      <c r="J235" s="56" t="n">
        <v>3.5</v>
      </c>
      <c r="K235" s="56" t="n">
        <v>81.7</v>
      </c>
      <c r="L235" s="56" t="n">
        <v>78.4</v>
      </c>
      <c r="M235" s="56" t="n">
        <v>0.18</v>
      </c>
      <c r="N235" s="56" t="s">
        <v>811</v>
      </c>
      <c r="O235" s="56" t="s">
        <v>542</v>
      </c>
      <c r="P235" s="56"/>
      <c r="Q235" s="56" t="s">
        <v>10061</v>
      </c>
      <c r="R235" s="55" t="n">
        <f aca="true">IFERROR(O235-TODAY(),"")</f>
        <v>-517</v>
      </c>
      <c r="S235" s="55" t="str">
        <f aca="true">IFERROR(IF(O235&lt;TODAY(),"Expired",IF(O235-TODAY()&lt;90,"Expiring Soon","Active")),"")</f>
        <v>Expiring Soon</v>
      </c>
      <c r="T235" s="55" t="str">
        <f aca="false">IF(M235&gt;5,"High Risk",IF(M235&gt;2,"Medium","Low Risk"))</f>
        <v>Low Risk</v>
      </c>
    </row>
    <row r="236" customFormat="false" ht="15" hidden="false" customHeight="true" outlineLevel="0" collapsed="false">
      <c r="A236" s="52" t="s">
        <v>14954</v>
      </c>
      <c r="B236" s="52" t="s">
        <v>17181</v>
      </c>
      <c r="C236" s="52" t="s">
        <v>15539</v>
      </c>
      <c r="D236" s="52" t="s">
        <v>16910</v>
      </c>
      <c r="E236" s="52" t="s">
        <v>10063</v>
      </c>
      <c r="F236" s="52" t="s">
        <v>15554</v>
      </c>
      <c r="G236" s="52" t="s">
        <v>4061</v>
      </c>
      <c r="H236" s="52" t="n">
        <v>26</v>
      </c>
      <c r="I236" s="52" t="n">
        <v>2000</v>
      </c>
      <c r="J236" s="52" t="n">
        <v>3.6</v>
      </c>
      <c r="K236" s="52" t="n">
        <v>80.9</v>
      </c>
      <c r="L236" s="52" t="n">
        <v>93.8</v>
      </c>
      <c r="M236" s="52" t="n">
        <v>2.89</v>
      </c>
      <c r="N236" s="52" t="s">
        <v>1603</v>
      </c>
      <c r="O236" s="52" t="s">
        <v>3535</v>
      </c>
      <c r="P236" s="52"/>
      <c r="Q236" s="52" t="s">
        <v>10061</v>
      </c>
      <c r="R236" s="55" t="n">
        <f aca="true">IFERROR(O236-TODAY(),"")</f>
        <v>-937</v>
      </c>
      <c r="S236" s="55" t="str">
        <f aca="true">IFERROR(IF(O236&lt;TODAY(),"Expired",IF(O236-TODAY()&lt;90,"Expiring Soon","Active")),"")</f>
        <v>Expiring Soon</v>
      </c>
      <c r="T236" s="55" t="str">
        <f aca="false">IF(M236&gt;5,"High Risk",IF(M236&gt;2,"Medium","Low Risk"))</f>
        <v>Medium</v>
      </c>
    </row>
    <row r="237" customFormat="false" ht="15" hidden="false" customHeight="true" outlineLevel="0" collapsed="false">
      <c r="A237" s="56" t="s">
        <v>4134</v>
      </c>
      <c r="B237" s="56" t="s">
        <v>17182</v>
      </c>
      <c r="C237" s="56" t="s">
        <v>16921</v>
      </c>
      <c r="D237" s="56" t="s">
        <v>16904</v>
      </c>
      <c r="E237" s="56" t="s">
        <v>10117</v>
      </c>
      <c r="F237" s="56" t="s">
        <v>15542</v>
      </c>
      <c r="G237" s="56" t="s">
        <v>4067</v>
      </c>
      <c r="H237" s="56" t="n">
        <v>32</v>
      </c>
      <c r="I237" s="56" t="n">
        <v>2000</v>
      </c>
      <c r="J237" s="56" t="n">
        <v>3.9</v>
      </c>
      <c r="K237" s="56" t="n">
        <v>94.9</v>
      </c>
      <c r="L237" s="56" t="n">
        <v>67.5</v>
      </c>
      <c r="M237" s="56" t="n">
        <v>0.17</v>
      </c>
      <c r="N237" s="56" t="s">
        <v>8156</v>
      </c>
      <c r="O237" s="56" t="s">
        <v>4441</v>
      </c>
      <c r="P237" s="56"/>
      <c r="Q237" s="56" t="s">
        <v>10061</v>
      </c>
      <c r="R237" s="55" t="n">
        <f aca="true">IFERROR(O237-TODAY(),"")</f>
        <v>-955</v>
      </c>
      <c r="S237" s="55" t="str">
        <f aca="true">IFERROR(IF(O237&lt;TODAY(),"Expired",IF(O237-TODAY()&lt;90,"Expiring Soon","Active")),"")</f>
        <v>Expiring Soon</v>
      </c>
      <c r="T237" s="55" t="str">
        <f aca="false">IF(M237&gt;5,"High Risk",IF(M237&gt;2,"Medium","Low Risk"))</f>
        <v>Low Risk</v>
      </c>
    </row>
    <row r="238" customFormat="false" ht="15" hidden="false" customHeight="true" outlineLevel="0" collapsed="false">
      <c r="A238" s="52" t="s">
        <v>6190</v>
      </c>
      <c r="B238" s="52" t="s">
        <v>17183</v>
      </c>
      <c r="C238" s="52" t="s">
        <v>16921</v>
      </c>
      <c r="D238" s="52" t="s">
        <v>16915</v>
      </c>
      <c r="E238" s="52" t="s">
        <v>10069</v>
      </c>
      <c r="F238" s="52" t="s">
        <v>15554</v>
      </c>
      <c r="G238" s="52" t="s">
        <v>4073</v>
      </c>
      <c r="H238" s="52" t="n">
        <v>23</v>
      </c>
      <c r="I238" s="52" t="n">
        <v>100</v>
      </c>
      <c r="J238" s="52" t="n">
        <v>3.7</v>
      </c>
      <c r="K238" s="52" t="n">
        <v>83.7</v>
      </c>
      <c r="L238" s="52" t="n">
        <v>88.2</v>
      </c>
      <c r="M238" s="52" t="n">
        <v>3.39</v>
      </c>
      <c r="N238" s="52" t="s">
        <v>2429</v>
      </c>
      <c r="O238" s="52" t="s">
        <v>1450</v>
      </c>
      <c r="P238" s="52" t="s">
        <v>16911</v>
      </c>
      <c r="Q238" s="52" t="s">
        <v>10066</v>
      </c>
      <c r="R238" s="55" t="n">
        <f aca="true">IFERROR(O238-TODAY(),"")</f>
        <v>-461</v>
      </c>
      <c r="S238" s="55" t="str">
        <f aca="true">IFERROR(IF(O238&lt;TODAY(),"Expired",IF(O238-TODAY()&lt;90,"Expiring Soon","Active")),"")</f>
        <v>Expiring Soon</v>
      </c>
      <c r="T238" s="55" t="str">
        <f aca="false">IF(M238&gt;5,"High Risk",IF(M238&gt;2,"Medium","Low Risk"))</f>
        <v>Medium</v>
      </c>
    </row>
    <row r="239" customFormat="false" ht="15" hidden="false" customHeight="true" outlineLevel="0" collapsed="false">
      <c r="A239" s="56" t="s">
        <v>4992</v>
      </c>
      <c r="B239" s="56" t="s">
        <v>17184</v>
      </c>
      <c r="C239" s="56" t="s">
        <v>16909</v>
      </c>
      <c r="D239" s="56" t="s">
        <v>16904</v>
      </c>
      <c r="E239" s="56" t="s">
        <v>10063</v>
      </c>
      <c r="F239" s="56" t="s">
        <v>15544</v>
      </c>
      <c r="G239" s="56" t="s">
        <v>4073</v>
      </c>
      <c r="H239" s="56" t="n">
        <v>12</v>
      </c>
      <c r="I239" s="56" t="n">
        <v>500</v>
      </c>
      <c r="J239" s="56" t="n">
        <v>2.7</v>
      </c>
      <c r="K239" s="56" t="n">
        <v>91.4</v>
      </c>
      <c r="L239" s="56" t="n">
        <v>76.1</v>
      </c>
      <c r="M239" s="56" t="n">
        <v>0.78</v>
      </c>
      <c r="N239" s="56" t="s">
        <v>6083</v>
      </c>
      <c r="O239" s="56" t="s">
        <v>964</v>
      </c>
      <c r="P239" s="56" t="s">
        <v>16907</v>
      </c>
      <c r="Q239" s="56" t="s">
        <v>10061</v>
      </c>
      <c r="R239" s="55" t="n">
        <f aca="true">IFERROR(O239-TODAY(),"")</f>
        <v>-779</v>
      </c>
      <c r="S239" s="55" t="str">
        <f aca="true">IFERROR(IF(O239&lt;TODAY(),"Expired",IF(O239-TODAY()&lt;90,"Expiring Soon","Active")),"")</f>
        <v>Expiring Soon</v>
      </c>
      <c r="T239" s="55" t="str">
        <f aca="false">IF(M239&gt;5,"High Risk",IF(M239&gt;2,"Medium","Low Risk"))</f>
        <v>Low Risk</v>
      </c>
    </row>
    <row r="240" customFormat="false" ht="15" hidden="false" customHeight="true" outlineLevel="0" collapsed="false">
      <c r="A240" s="52" t="s">
        <v>4698</v>
      </c>
      <c r="B240" s="52" t="s">
        <v>17185</v>
      </c>
      <c r="C240" s="52" t="s">
        <v>15539</v>
      </c>
      <c r="D240" s="52" t="s">
        <v>16904</v>
      </c>
      <c r="E240" s="52" t="s">
        <v>10104</v>
      </c>
      <c r="F240" s="52" t="s">
        <v>15544</v>
      </c>
      <c r="G240" s="52" t="s">
        <v>4061</v>
      </c>
      <c r="H240" s="52" t="n">
        <v>31</v>
      </c>
      <c r="I240" s="52" t="n">
        <v>100</v>
      </c>
      <c r="J240" s="52" t="n">
        <v>4.5</v>
      </c>
      <c r="K240" s="52" t="n">
        <v>96.4</v>
      </c>
      <c r="L240" s="52" t="n">
        <v>96.5</v>
      </c>
      <c r="M240" s="52" t="n">
        <v>1.4</v>
      </c>
      <c r="N240" s="52" t="s">
        <v>2665</v>
      </c>
      <c r="O240" s="52" t="s">
        <v>3070</v>
      </c>
      <c r="P240" s="52" t="s">
        <v>16907</v>
      </c>
      <c r="Q240" s="52" t="s">
        <v>10061</v>
      </c>
      <c r="R240" s="55" t="n">
        <f aca="true">IFERROR(O240-TODAY(),"")</f>
        <v>-688</v>
      </c>
      <c r="S240" s="55" t="str">
        <f aca="true">IFERROR(IF(O240&lt;TODAY(),"Expired",IF(O240-TODAY()&lt;90,"Expiring Soon","Active")),"")</f>
        <v>Expiring Soon</v>
      </c>
      <c r="T240" s="55" t="str">
        <f aca="false">IF(M240&gt;5,"High Risk",IF(M240&gt;2,"Medium","Low Risk"))</f>
        <v>Low Risk</v>
      </c>
    </row>
    <row r="241" customFormat="false" ht="15" hidden="false" customHeight="true" outlineLevel="0" collapsed="false">
      <c r="A241" s="56" t="s">
        <v>5607</v>
      </c>
      <c r="B241" s="56" t="s">
        <v>17186</v>
      </c>
      <c r="C241" s="56" t="s">
        <v>16906</v>
      </c>
      <c r="D241" s="56" t="s">
        <v>16937</v>
      </c>
      <c r="E241" s="56" t="s">
        <v>10073</v>
      </c>
      <c r="F241" s="56" t="s">
        <v>15554</v>
      </c>
      <c r="G241" s="56" t="s">
        <v>4084</v>
      </c>
      <c r="H241" s="56" t="n">
        <v>5</v>
      </c>
      <c r="I241" s="56" t="n">
        <v>500</v>
      </c>
      <c r="J241" s="56" t="n">
        <v>3.6</v>
      </c>
      <c r="K241" s="56" t="n">
        <v>85.2</v>
      </c>
      <c r="L241" s="56" t="n">
        <v>60.1</v>
      </c>
      <c r="M241" s="56" t="n">
        <v>2.93</v>
      </c>
      <c r="N241" s="56" t="s">
        <v>2808</v>
      </c>
      <c r="O241" s="56" t="s">
        <v>8113</v>
      </c>
      <c r="P241" s="56" t="s">
        <v>16913</v>
      </c>
      <c r="Q241" s="56" t="s">
        <v>10061</v>
      </c>
      <c r="R241" s="55" t="n">
        <f aca="true">IFERROR(O241-TODAY(),"")</f>
        <v>-585</v>
      </c>
      <c r="S241" s="55" t="str">
        <f aca="true">IFERROR(IF(O241&lt;TODAY(),"Expired",IF(O241-TODAY()&lt;90,"Expiring Soon","Active")),"")</f>
        <v>Expiring Soon</v>
      </c>
      <c r="T241" s="55" t="str">
        <f aca="false">IF(M241&gt;5,"High Risk",IF(M241&gt;2,"Medium","Low Risk"))</f>
        <v>Medium</v>
      </c>
    </row>
    <row r="242" customFormat="false" ht="15" hidden="false" customHeight="true" outlineLevel="0" collapsed="false">
      <c r="A242" s="52" t="s">
        <v>14831</v>
      </c>
      <c r="B242" s="52" t="s">
        <v>17187</v>
      </c>
      <c r="C242" s="52" t="s">
        <v>16921</v>
      </c>
      <c r="D242" s="52" t="s">
        <v>16937</v>
      </c>
      <c r="E242" s="52" t="s">
        <v>10058</v>
      </c>
      <c r="F242" s="52" t="s">
        <v>15560</v>
      </c>
      <c r="G242" s="52" t="s">
        <v>4084</v>
      </c>
      <c r="H242" s="52" t="n">
        <v>17</v>
      </c>
      <c r="I242" s="52" t="n">
        <v>500</v>
      </c>
      <c r="J242" s="52" t="n">
        <v>3.5</v>
      </c>
      <c r="K242" s="52" t="n">
        <v>98.5</v>
      </c>
      <c r="L242" s="52" t="n">
        <v>78.4</v>
      </c>
      <c r="M242" s="52" t="n">
        <v>1.14</v>
      </c>
      <c r="N242" s="52" t="s">
        <v>3057</v>
      </c>
      <c r="O242" s="52" t="s">
        <v>2277</v>
      </c>
      <c r="P242" s="52" t="s">
        <v>16913</v>
      </c>
      <c r="Q242" s="52" t="s">
        <v>10061</v>
      </c>
      <c r="R242" s="55" t="n">
        <f aca="true">IFERROR(O242-TODAY(),"")</f>
        <v>-675</v>
      </c>
      <c r="S242" s="55" t="str">
        <f aca="true">IFERROR(IF(O242&lt;TODAY(),"Expired",IF(O242-TODAY()&lt;90,"Expiring Soon","Active")),"")</f>
        <v>Expiring Soon</v>
      </c>
      <c r="T242" s="55" t="str">
        <f aca="false">IF(M242&gt;5,"High Risk",IF(M242&gt;2,"Medium","Low Risk"))</f>
        <v>Low Risk</v>
      </c>
    </row>
    <row r="243" customFormat="false" ht="15" hidden="false" customHeight="true" outlineLevel="0" collapsed="false">
      <c r="A243" s="56" t="s">
        <v>6923</v>
      </c>
      <c r="B243" s="56" t="s">
        <v>17188</v>
      </c>
      <c r="C243" s="56" t="s">
        <v>16909</v>
      </c>
      <c r="D243" s="56" t="s">
        <v>16910</v>
      </c>
      <c r="E243" s="56" t="s">
        <v>10078</v>
      </c>
      <c r="F243" s="56" t="s">
        <v>15554</v>
      </c>
      <c r="G243" s="56" t="s">
        <v>4067</v>
      </c>
      <c r="H243" s="56" t="n">
        <v>3</v>
      </c>
      <c r="I243" s="56" t="n">
        <v>100</v>
      </c>
      <c r="J243" s="56" t="n">
        <v>2.7</v>
      </c>
      <c r="K243" s="56" t="n">
        <v>85.6</v>
      </c>
      <c r="L243" s="56" t="n">
        <v>97.8</v>
      </c>
      <c r="M243" s="56" t="n">
        <v>4.1</v>
      </c>
      <c r="N243" s="56" t="s">
        <v>3034</v>
      </c>
      <c r="O243" s="56" t="s">
        <v>3026</v>
      </c>
      <c r="P243" s="56" t="s">
        <v>16911</v>
      </c>
      <c r="Q243" s="56" t="s">
        <v>10066</v>
      </c>
      <c r="R243" s="55" t="n">
        <f aca="true">IFERROR(O243-TODAY(),"")</f>
        <v>-796</v>
      </c>
      <c r="S243" s="55" t="str">
        <f aca="true">IFERROR(IF(O243&lt;TODAY(),"Expired",IF(O243-TODAY()&lt;90,"Expiring Soon","Active")),"")</f>
        <v>Expiring Soon</v>
      </c>
      <c r="T243" s="55" t="str">
        <f aca="false">IF(M243&gt;5,"High Risk",IF(M243&gt;2,"Medium","Low Risk"))</f>
        <v>Medium</v>
      </c>
    </row>
    <row r="244" customFormat="false" ht="15" hidden="false" customHeight="true" outlineLevel="0" collapsed="false">
      <c r="A244" s="52" t="s">
        <v>17189</v>
      </c>
      <c r="B244" s="52" t="s">
        <v>17190</v>
      </c>
      <c r="C244" s="52" t="s">
        <v>16921</v>
      </c>
      <c r="D244" s="52" t="s">
        <v>16904</v>
      </c>
      <c r="E244" s="52" t="s">
        <v>10087</v>
      </c>
      <c r="F244" s="52" t="s">
        <v>15560</v>
      </c>
      <c r="G244" s="52" t="s">
        <v>4084</v>
      </c>
      <c r="H244" s="52" t="n">
        <v>37</v>
      </c>
      <c r="I244" s="52" t="n">
        <v>500</v>
      </c>
      <c r="J244" s="52" t="n">
        <v>2.5</v>
      </c>
      <c r="K244" s="52" t="n">
        <v>72</v>
      </c>
      <c r="L244" s="52" t="n">
        <v>91.5</v>
      </c>
      <c r="M244" s="52" t="n">
        <v>4.72</v>
      </c>
      <c r="N244" s="52" t="s">
        <v>3603</v>
      </c>
      <c r="O244" s="52" t="s">
        <v>736</v>
      </c>
      <c r="P244" s="52" t="s">
        <v>16916</v>
      </c>
      <c r="Q244" s="52" t="s">
        <v>10061</v>
      </c>
      <c r="R244" s="55" t="n">
        <f aca="true">IFERROR(O244-TODAY(),"")</f>
        <v>-867</v>
      </c>
      <c r="S244" s="55" t="str">
        <f aca="true">IFERROR(IF(O244&lt;TODAY(),"Expired",IF(O244-TODAY()&lt;90,"Expiring Soon","Active")),"")</f>
        <v>Expiring Soon</v>
      </c>
      <c r="T244" s="55" t="str">
        <f aca="false">IF(M244&gt;5,"High Risk",IF(M244&gt;2,"Medium","Low Risk"))</f>
        <v>Medium</v>
      </c>
    </row>
    <row r="245" customFormat="false" ht="15" hidden="false" customHeight="true" outlineLevel="0" collapsed="false">
      <c r="A245" s="56" t="s">
        <v>7151</v>
      </c>
      <c r="B245" s="56" t="s">
        <v>17191</v>
      </c>
      <c r="C245" s="56" t="s">
        <v>16909</v>
      </c>
      <c r="D245" s="56" t="s">
        <v>16915</v>
      </c>
      <c r="E245" s="56" t="s">
        <v>10063</v>
      </c>
      <c r="F245" s="56" t="s">
        <v>10063</v>
      </c>
      <c r="G245" s="56" t="s">
        <v>4061</v>
      </c>
      <c r="H245" s="56" t="n">
        <v>23</v>
      </c>
      <c r="I245" s="56" t="n">
        <v>250</v>
      </c>
      <c r="J245" s="56" t="n">
        <v>3.6</v>
      </c>
      <c r="K245" s="56" t="n">
        <v>92.4</v>
      </c>
      <c r="L245" s="56" t="n">
        <v>61.7</v>
      </c>
      <c r="M245" s="56" t="n">
        <v>1.88</v>
      </c>
      <c r="N245" s="56" t="s">
        <v>1837</v>
      </c>
      <c r="O245" s="56" t="s">
        <v>3286</v>
      </c>
      <c r="P245" s="56"/>
      <c r="Q245" s="56" t="s">
        <v>10061</v>
      </c>
      <c r="R245" s="55" t="n">
        <f aca="true">IFERROR(O245-TODAY(),"")</f>
        <v>-906</v>
      </c>
      <c r="S245" s="55" t="str">
        <f aca="true">IFERROR(IF(O245&lt;TODAY(),"Expired",IF(O245-TODAY()&lt;90,"Expiring Soon","Active")),"")</f>
        <v>Expiring Soon</v>
      </c>
      <c r="T245" s="55" t="str">
        <f aca="false">IF(M245&gt;5,"High Risk",IF(M245&gt;2,"Medium","Low Risk"))</f>
        <v>Low Risk</v>
      </c>
    </row>
    <row r="246" customFormat="false" ht="15" hidden="false" customHeight="true" outlineLevel="0" collapsed="false">
      <c r="A246" s="52" t="s">
        <v>4255</v>
      </c>
      <c r="B246" s="52" t="s">
        <v>17192</v>
      </c>
      <c r="C246" s="52" t="s">
        <v>16921</v>
      </c>
      <c r="D246" s="52" t="s">
        <v>16904</v>
      </c>
      <c r="E246" s="52" t="s">
        <v>10095</v>
      </c>
      <c r="F246" s="52" t="s">
        <v>15560</v>
      </c>
      <c r="G246" s="52" t="s">
        <v>4084</v>
      </c>
      <c r="H246" s="52" t="n">
        <v>40</v>
      </c>
      <c r="I246" s="52" t="n">
        <v>500</v>
      </c>
      <c r="J246" s="52" t="n">
        <v>4.2</v>
      </c>
      <c r="K246" s="52" t="n">
        <v>70.1</v>
      </c>
      <c r="L246" s="52" t="n">
        <v>79.4</v>
      </c>
      <c r="M246" s="52" t="n">
        <v>4.54</v>
      </c>
      <c r="N246" s="52" t="s">
        <v>5909</v>
      </c>
      <c r="O246" s="52" t="s">
        <v>2068</v>
      </c>
      <c r="P246" s="52"/>
      <c r="Q246" s="52" t="s">
        <v>10061</v>
      </c>
      <c r="R246" s="55" t="n">
        <f aca="true">IFERROR(O246-TODAY(),"")</f>
        <v>-444</v>
      </c>
      <c r="S246" s="55" t="str">
        <f aca="true">IFERROR(IF(O246&lt;TODAY(),"Expired",IF(O246-TODAY()&lt;90,"Expiring Soon","Active")),"")</f>
        <v>Expiring Soon</v>
      </c>
      <c r="T246" s="55" t="str">
        <f aca="false">IF(M246&gt;5,"High Risk",IF(M246&gt;2,"Medium","Low Risk"))</f>
        <v>Medium</v>
      </c>
    </row>
    <row r="247" customFormat="false" ht="15" hidden="false" customHeight="true" outlineLevel="0" collapsed="false">
      <c r="A247" s="56" t="s">
        <v>17193</v>
      </c>
      <c r="B247" s="56" t="s">
        <v>17194</v>
      </c>
      <c r="C247" s="56" t="s">
        <v>16906</v>
      </c>
      <c r="D247" s="56" t="s">
        <v>16937</v>
      </c>
      <c r="E247" s="56" t="s">
        <v>10073</v>
      </c>
      <c r="F247" s="56" t="s">
        <v>15550</v>
      </c>
      <c r="G247" s="56" t="s">
        <v>4055</v>
      </c>
      <c r="H247" s="56" t="n">
        <v>39</v>
      </c>
      <c r="I247" s="56" t="n">
        <v>2000</v>
      </c>
      <c r="J247" s="56" t="n">
        <v>3.7</v>
      </c>
      <c r="K247" s="56" t="n">
        <v>87.8</v>
      </c>
      <c r="L247" s="56" t="n">
        <v>82.9</v>
      </c>
      <c r="M247" s="56" t="n">
        <v>4.34</v>
      </c>
      <c r="N247" s="56" t="s">
        <v>1281</v>
      </c>
      <c r="O247" s="56" t="s">
        <v>2295</v>
      </c>
      <c r="P247" s="56" t="s">
        <v>16907</v>
      </c>
      <c r="Q247" s="56" t="s">
        <v>10061</v>
      </c>
      <c r="R247" s="55" t="n">
        <f aca="true">IFERROR(O247-TODAY(),"")</f>
        <v>-608</v>
      </c>
      <c r="S247" s="55" t="str">
        <f aca="true">IFERROR(IF(O247&lt;TODAY(),"Expired",IF(O247-TODAY()&lt;90,"Expiring Soon","Active")),"")</f>
        <v>Expiring Soon</v>
      </c>
      <c r="T247" s="55" t="str">
        <f aca="false">IF(M247&gt;5,"High Risk",IF(M247&gt;2,"Medium","Low Risk"))</f>
        <v>Medium</v>
      </c>
    </row>
    <row r="248" customFormat="false" ht="15" hidden="false" customHeight="true" outlineLevel="0" collapsed="false">
      <c r="A248" s="52" t="s">
        <v>17195</v>
      </c>
      <c r="B248" s="52" t="s">
        <v>17196</v>
      </c>
      <c r="C248" s="52" t="s">
        <v>15539</v>
      </c>
      <c r="D248" s="52" t="s">
        <v>16904</v>
      </c>
      <c r="E248" s="52" t="s">
        <v>10087</v>
      </c>
      <c r="F248" s="52" t="s">
        <v>10063</v>
      </c>
      <c r="G248" s="52" t="s">
        <v>4061</v>
      </c>
      <c r="H248" s="52" t="n">
        <v>42</v>
      </c>
      <c r="I248" s="52" t="n">
        <v>2000</v>
      </c>
      <c r="J248" s="52" t="n">
        <v>4.8</v>
      </c>
      <c r="K248" s="52" t="n">
        <v>99.3</v>
      </c>
      <c r="L248" s="52" t="n">
        <v>68.1</v>
      </c>
      <c r="M248" s="52" t="n">
        <v>1.62</v>
      </c>
      <c r="N248" s="52" t="s">
        <v>859</v>
      </c>
      <c r="O248" s="52" t="s">
        <v>3650</v>
      </c>
      <c r="P248" s="52" t="s">
        <v>16916</v>
      </c>
      <c r="Q248" s="52" t="s">
        <v>10061</v>
      </c>
      <c r="R248" s="55" t="n">
        <f aca="true">IFERROR(O248-TODAY(),"")</f>
        <v>-742</v>
      </c>
      <c r="S248" s="55" t="str">
        <f aca="true">IFERROR(IF(O248&lt;TODAY(),"Expired",IF(O248-TODAY()&lt;90,"Expiring Soon","Active")),"")</f>
        <v>Expiring Soon</v>
      </c>
      <c r="T248" s="55" t="str">
        <f aca="false">IF(M248&gt;5,"High Risk",IF(M248&gt;2,"Medium","Low Risk"))</f>
        <v>Low Risk</v>
      </c>
    </row>
    <row r="249" customFormat="false" ht="15" hidden="false" customHeight="true" outlineLevel="0" collapsed="false">
      <c r="A249" s="56" t="s">
        <v>14728</v>
      </c>
      <c r="B249" s="56" t="s">
        <v>17197</v>
      </c>
      <c r="C249" s="56" t="s">
        <v>16906</v>
      </c>
      <c r="D249" s="56" t="s">
        <v>16904</v>
      </c>
      <c r="E249" s="56" t="s">
        <v>10117</v>
      </c>
      <c r="F249" s="56" t="s">
        <v>15554</v>
      </c>
      <c r="G249" s="56" t="s">
        <v>4073</v>
      </c>
      <c r="H249" s="56" t="n">
        <v>45</v>
      </c>
      <c r="I249" s="56" t="n">
        <v>2000</v>
      </c>
      <c r="J249" s="56" t="n">
        <v>3.5</v>
      </c>
      <c r="K249" s="56" t="n">
        <v>90.5</v>
      </c>
      <c r="L249" s="56" t="n">
        <v>62.7</v>
      </c>
      <c r="M249" s="56" t="n">
        <v>4.47</v>
      </c>
      <c r="N249" s="56" t="s">
        <v>1439</v>
      </c>
      <c r="O249" s="56" t="s">
        <v>619</v>
      </c>
      <c r="P249" s="56" t="s">
        <v>16913</v>
      </c>
      <c r="Q249" s="56" t="s">
        <v>10061</v>
      </c>
      <c r="R249" s="55" t="n">
        <f aca="true">IFERROR(O249-TODAY(),"")</f>
        <v>-592</v>
      </c>
      <c r="S249" s="55" t="str">
        <f aca="true">IFERROR(IF(O249&lt;TODAY(),"Expired",IF(O249-TODAY()&lt;90,"Expiring Soon","Active")),"")</f>
        <v>Expiring Soon</v>
      </c>
      <c r="T249" s="55" t="str">
        <f aca="false">IF(M249&gt;5,"High Risk",IF(M249&gt;2,"Medium","Low Risk"))</f>
        <v>Medium</v>
      </c>
    </row>
    <row r="250" customFormat="false" ht="15" hidden="false" customHeight="true" outlineLevel="0" collapsed="false">
      <c r="A250" s="52" t="s">
        <v>5257</v>
      </c>
      <c r="B250" s="52" t="s">
        <v>17198</v>
      </c>
      <c r="C250" s="52" t="s">
        <v>16909</v>
      </c>
      <c r="D250" s="52" t="s">
        <v>16904</v>
      </c>
      <c r="E250" s="52" t="s">
        <v>10117</v>
      </c>
      <c r="F250" s="52" t="s">
        <v>15542</v>
      </c>
      <c r="G250" s="52" t="s">
        <v>4073</v>
      </c>
      <c r="H250" s="52" t="n">
        <v>6</v>
      </c>
      <c r="I250" s="52" t="n">
        <v>1000</v>
      </c>
      <c r="J250" s="52" t="n">
        <v>4.7</v>
      </c>
      <c r="K250" s="52" t="n">
        <v>99.4</v>
      </c>
      <c r="L250" s="52" t="n">
        <v>77.4</v>
      </c>
      <c r="M250" s="52" t="n">
        <v>3.75</v>
      </c>
      <c r="N250" s="52" t="s">
        <v>2973</v>
      </c>
      <c r="O250" s="52" t="s">
        <v>1065</v>
      </c>
      <c r="P250" s="52"/>
      <c r="Q250" s="52" t="s">
        <v>10061</v>
      </c>
      <c r="R250" s="55" t="n">
        <f aca="true">IFERROR(O250-TODAY(),"")</f>
        <v>-762</v>
      </c>
      <c r="S250" s="55" t="str">
        <f aca="true">IFERROR(IF(O250&lt;TODAY(),"Expired",IF(O250-TODAY()&lt;90,"Expiring Soon","Active")),"")</f>
        <v>Expiring Soon</v>
      </c>
      <c r="T250" s="55" t="str">
        <f aca="false">IF(M250&gt;5,"High Risk",IF(M250&gt;2,"Medium","Low Risk"))</f>
        <v>Medium</v>
      </c>
    </row>
    <row r="251" customFormat="false" ht="15" hidden="false" customHeight="true" outlineLevel="0" collapsed="false">
      <c r="A251" s="56" t="s">
        <v>15171</v>
      </c>
      <c r="B251" s="56" t="s">
        <v>17199</v>
      </c>
      <c r="C251" s="56" t="s">
        <v>16906</v>
      </c>
      <c r="D251" s="56" t="s">
        <v>16910</v>
      </c>
      <c r="E251" s="56" t="s">
        <v>10104</v>
      </c>
      <c r="F251" s="56" t="s">
        <v>15550</v>
      </c>
      <c r="G251" s="56" t="s">
        <v>4073</v>
      </c>
      <c r="H251" s="56" t="n">
        <v>22</v>
      </c>
      <c r="I251" s="56" t="n">
        <v>250</v>
      </c>
      <c r="J251" s="56" t="n">
        <v>3.3</v>
      </c>
      <c r="K251" s="56" t="n">
        <v>76.8</v>
      </c>
      <c r="L251" s="56" t="n">
        <v>96.8</v>
      </c>
      <c r="M251" s="56" t="n">
        <v>4.01</v>
      </c>
      <c r="N251" s="56" t="s">
        <v>464</v>
      </c>
      <c r="O251" s="56" t="s">
        <v>4768</v>
      </c>
      <c r="P251" s="56" t="s">
        <v>16907</v>
      </c>
      <c r="Q251" s="56" t="s">
        <v>10061</v>
      </c>
      <c r="R251" s="55" t="n">
        <f aca="true">IFERROR(O251-TODAY(),"")</f>
        <v>-545</v>
      </c>
      <c r="S251" s="55" t="str">
        <f aca="true">IFERROR(IF(O251&lt;TODAY(),"Expired",IF(O251-TODAY()&lt;90,"Expiring Soon","Active")),"")</f>
        <v>Expiring Soon</v>
      </c>
      <c r="T251" s="55" t="str">
        <f aca="false">IF(M251&gt;5,"High Risk",IF(M251&gt;2,"Medium","Low Risk"))</f>
        <v>Medium</v>
      </c>
    </row>
    <row r="252" customFormat="false" ht="15" hidden="false" customHeight="true" outlineLevel="0" collapsed="false">
      <c r="A252" s="52" t="s">
        <v>6655</v>
      </c>
      <c r="B252" s="52" t="s">
        <v>17200</v>
      </c>
      <c r="C252" s="52" t="s">
        <v>16906</v>
      </c>
      <c r="D252" s="52" t="s">
        <v>16904</v>
      </c>
      <c r="E252" s="52" t="s">
        <v>10095</v>
      </c>
      <c r="F252" s="52" t="s">
        <v>15542</v>
      </c>
      <c r="G252" s="52" t="s">
        <v>4067</v>
      </c>
      <c r="H252" s="52" t="n">
        <v>6</v>
      </c>
      <c r="I252" s="52" t="n">
        <v>1000</v>
      </c>
      <c r="J252" s="52" t="n">
        <v>3.4</v>
      </c>
      <c r="K252" s="52" t="n">
        <v>88.6</v>
      </c>
      <c r="L252" s="52" t="n">
        <v>74.1</v>
      </c>
      <c r="M252" s="52" t="n">
        <v>1.88</v>
      </c>
      <c r="N252" s="52" t="s">
        <v>1562</v>
      </c>
      <c r="O252" s="52" t="s">
        <v>3119</v>
      </c>
      <c r="P252" s="52" t="s">
        <v>16907</v>
      </c>
      <c r="Q252" s="52" t="s">
        <v>10061</v>
      </c>
      <c r="R252" s="55" t="n">
        <f aca="true">IFERROR(O252-TODAY(),"")</f>
        <v>-797</v>
      </c>
      <c r="S252" s="55" t="str">
        <f aca="true">IFERROR(IF(O252&lt;TODAY(),"Expired",IF(O252-TODAY()&lt;90,"Expiring Soon","Active")),"")</f>
        <v>Expiring Soon</v>
      </c>
      <c r="T252" s="55" t="str">
        <f aca="false">IF(M252&gt;5,"High Risk",IF(M252&gt;2,"Medium","Low Risk"))</f>
        <v>Low Risk</v>
      </c>
    </row>
    <row r="253" customFormat="false" ht="15" hidden="false" customHeight="true" outlineLevel="0" collapsed="false">
      <c r="A253" s="56" t="s">
        <v>15280</v>
      </c>
      <c r="B253" s="56" t="s">
        <v>17201</v>
      </c>
      <c r="C253" s="56" t="s">
        <v>16921</v>
      </c>
      <c r="D253" s="56" t="s">
        <v>16910</v>
      </c>
      <c r="E253" s="56" t="s">
        <v>10069</v>
      </c>
      <c r="F253" s="56" t="s">
        <v>15554</v>
      </c>
      <c r="G253" s="56" t="s">
        <v>4061</v>
      </c>
      <c r="H253" s="56" t="n">
        <v>5</v>
      </c>
      <c r="I253" s="56" t="n">
        <v>1000</v>
      </c>
      <c r="J253" s="56" t="n">
        <v>4.1</v>
      </c>
      <c r="K253" s="56" t="n">
        <v>79.3</v>
      </c>
      <c r="L253" s="56" t="n">
        <v>61.1</v>
      </c>
      <c r="M253" s="56" t="n">
        <v>4.95</v>
      </c>
      <c r="N253" s="56" t="s">
        <v>442</v>
      </c>
      <c r="O253" s="56" t="s">
        <v>1349</v>
      </c>
      <c r="P253" s="56" t="s">
        <v>16916</v>
      </c>
      <c r="Q253" s="56" t="s">
        <v>10061</v>
      </c>
      <c r="R253" s="55" t="n">
        <f aca="true">IFERROR(O253-TODAY(),"")</f>
        <v>-721</v>
      </c>
      <c r="S253" s="55" t="str">
        <f aca="true">IFERROR(IF(O253&lt;TODAY(),"Expired",IF(O253-TODAY()&lt;90,"Expiring Soon","Active")),"")</f>
        <v>Expiring Soon</v>
      </c>
      <c r="T253" s="55" t="str">
        <f aca="false">IF(M253&gt;5,"High Risk",IF(M253&gt;2,"Medium","Low Risk"))</f>
        <v>Medium</v>
      </c>
    </row>
    <row r="254" customFormat="false" ht="15" hidden="false" customHeight="true" outlineLevel="0" collapsed="false">
      <c r="A254" s="52" t="s">
        <v>15107</v>
      </c>
      <c r="B254" s="52" t="s">
        <v>17202</v>
      </c>
      <c r="C254" s="52" t="s">
        <v>15539</v>
      </c>
      <c r="D254" s="52" t="s">
        <v>16910</v>
      </c>
      <c r="E254" s="52" t="s">
        <v>10087</v>
      </c>
      <c r="F254" s="52" t="s">
        <v>15560</v>
      </c>
      <c r="G254" s="52" t="s">
        <v>4073</v>
      </c>
      <c r="H254" s="52" t="n">
        <v>4</v>
      </c>
      <c r="I254" s="52" t="n">
        <v>250</v>
      </c>
      <c r="J254" s="52" t="n">
        <v>3.3</v>
      </c>
      <c r="K254" s="52" t="n">
        <v>78.8</v>
      </c>
      <c r="L254" s="52" t="n">
        <v>97.7</v>
      </c>
      <c r="M254" s="52" t="n">
        <v>3.44</v>
      </c>
      <c r="N254" s="52" t="s">
        <v>4138</v>
      </c>
      <c r="O254" s="52" t="s">
        <v>964</v>
      </c>
      <c r="P254" s="52" t="s">
        <v>16907</v>
      </c>
      <c r="Q254" s="52" t="s">
        <v>10061</v>
      </c>
      <c r="R254" s="55" t="n">
        <f aca="true">IFERROR(O254-TODAY(),"")</f>
        <v>-779</v>
      </c>
      <c r="S254" s="55" t="str">
        <f aca="true">IFERROR(IF(O254&lt;TODAY(),"Expired",IF(O254-TODAY()&lt;90,"Expiring Soon","Active")),"")</f>
        <v>Expiring Soon</v>
      </c>
      <c r="T254" s="55" t="str">
        <f aca="false">IF(M254&gt;5,"High Risk",IF(M254&gt;2,"Medium","Low Risk"))</f>
        <v>Medium</v>
      </c>
    </row>
    <row r="255" customFormat="false" ht="15" hidden="false" customHeight="true" outlineLevel="0" collapsed="false">
      <c r="A255" s="56" t="s">
        <v>5052</v>
      </c>
      <c r="B255" s="56" t="s">
        <v>17203</v>
      </c>
      <c r="C255" s="56" t="s">
        <v>16906</v>
      </c>
      <c r="D255" s="56" t="s">
        <v>16904</v>
      </c>
      <c r="E255" s="56" t="s">
        <v>10069</v>
      </c>
      <c r="F255" s="56" t="s">
        <v>15554</v>
      </c>
      <c r="G255" s="56" t="s">
        <v>4061</v>
      </c>
      <c r="H255" s="56" t="n">
        <v>14</v>
      </c>
      <c r="I255" s="56" t="n">
        <v>100</v>
      </c>
      <c r="J255" s="56" t="n">
        <v>4.7</v>
      </c>
      <c r="K255" s="56" t="n">
        <v>90</v>
      </c>
      <c r="L255" s="56" t="n">
        <v>67.3</v>
      </c>
      <c r="M255" s="56" t="n">
        <v>4.52</v>
      </c>
      <c r="N255" s="56" t="s">
        <v>6885</v>
      </c>
      <c r="O255" s="56" t="s">
        <v>4511</v>
      </c>
      <c r="P255" s="56" t="s">
        <v>16916</v>
      </c>
      <c r="Q255" s="56" t="s">
        <v>10061</v>
      </c>
      <c r="R255" s="55" t="n">
        <f aca="true">IFERROR(O255-TODAY(),"")</f>
        <v>-900</v>
      </c>
      <c r="S255" s="55" t="str">
        <f aca="true">IFERROR(IF(O255&lt;TODAY(),"Expired",IF(O255-TODAY()&lt;90,"Expiring Soon","Active")),"")</f>
        <v>Expiring Soon</v>
      </c>
      <c r="T255" s="55" t="str">
        <f aca="false">IF(M255&gt;5,"High Risk",IF(M255&gt;2,"Medium","Low Risk"))</f>
        <v>Medium</v>
      </c>
    </row>
    <row r="256" customFormat="false" ht="15" hidden="false" customHeight="true" outlineLevel="0" collapsed="false">
      <c r="A256" s="52" t="s">
        <v>5287</v>
      </c>
      <c r="B256" s="52" t="s">
        <v>17204</v>
      </c>
      <c r="C256" s="52" t="s">
        <v>16921</v>
      </c>
      <c r="D256" s="52" t="s">
        <v>16904</v>
      </c>
      <c r="E256" s="52" t="s">
        <v>10069</v>
      </c>
      <c r="F256" s="52" t="s">
        <v>15560</v>
      </c>
      <c r="G256" s="52" t="s">
        <v>4067</v>
      </c>
      <c r="H256" s="52" t="n">
        <v>16</v>
      </c>
      <c r="I256" s="52" t="n">
        <v>250</v>
      </c>
      <c r="J256" s="52" t="n">
        <v>4.8</v>
      </c>
      <c r="K256" s="52" t="n">
        <v>80.4</v>
      </c>
      <c r="L256" s="52" t="n">
        <v>91.9</v>
      </c>
      <c r="M256" s="52" t="n">
        <v>3.46</v>
      </c>
      <c r="N256" s="52" t="s">
        <v>3616</v>
      </c>
      <c r="O256" s="52" t="s">
        <v>4602</v>
      </c>
      <c r="P256" s="52"/>
      <c r="Q256" s="52" t="s">
        <v>10061</v>
      </c>
      <c r="R256" s="55" t="n">
        <f aca="true">IFERROR(O256-TODAY(),"")</f>
        <v>-510</v>
      </c>
      <c r="S256" s="55" t="str">
        <f aca="true">IFERROR(IF(O256&lt;TODAY(),"Expired",IF(O256-TODAY()&lt;90,"Expiring Soon","Active")),"")</f>
        <v>Expiring Soon</v>
      </c>
      <c r="T256" s="55" t="str">
        <f aca="false">IF(M256&gt;5,"High Risk",IF(M256&gt;2,"Medium","Low Risk"))</f>
        <v>Medium</v>
      </c>
    </row>
    <row r="257" customFormat="false" ht="15" hidden="false" customHeight="true" outlineLevel="0" collapsed="false">
      <c r="A257" s="56" t="s">
        <v>4682</v>
      </c>
      <c r="B257" s="56" t="s">
        <v>17205</v>
      </c>
      <c r="C257" s="56" t="s">
        <v>15539</v>
      </c>
      <c r="D257" s="56" t="s">
        <v>16904</v>
      </c>
      <c r="E257" s="56" t="s">
        <v>10058</v>
      </c>
      <c r="F257" s="56" t="s">
        <v>15542</v>
      </c>
      <c r="G257" s="56" t="s">
        <v>4061</v>
      </c>
      <c r="H257" s="56" t="n">
        <v>31</v>
      </c>
      <c r="I257" s="56" t="n">
        <v>250</v>
      </c>
      <c r="J257" s="56" t="n">
        <v>4.6</v>
      </c>
      <c r="K257" s="56" t="n">
        <v>83.9</v>
      </c>
      <c r="L257" s="56" t="n">
        <v>82</v>
      </c>
      <c r="M257" s="56" t="n">
        <v>4.66</v>
      </c>
      <c r="N257" s="56" t="s">
        <v>1657</v>
      </c>
      <c r="O257" s="56" t="s">
        <v>5416</v>
      </c>
      <c r="P257" s="56" t="s">
        <v>16907</v>
      </c>
      <c r="Q257" s="56" t="s">
        <v>10061</v>
      </c>
      <c r="R257" s="55" t="n">
        <f aca="true">IFERROR(O257-TODAY(),"")</f>
        <v>-932</v>
      </c>
      <c r="S257" s="55" t="str">
        <f aca="true">IFERROR(IF(O257&lt;TODAY(),"Expired",IF(O257-TODAY()&lt;90,"Expiring Soon","Active")),"")</f>
        <v>Expiring Soon</v>
      </c>
      <c r="T257" s="55" t="str">
        <f aca="false">IF(M257&gt;5,"High Risk",IF(M257&gt;2,"Medium","Low Risk"))</f>
        <v>Medium</v>
      </c>
    </row>
    <row r="258" customFormat="false" ht="15" hidden="false" customHeight="true" outlineLevel="0" collapsed="false">
      <c r="A258" s="52" t="s">
        <v>7139</v>
      </c>
      <c r="B258" s="52" t="s">
        <v>17206</v>
      </c>
      <c r="C258" s="52" t="s">
        <v>16921</v>
      </c>
      <c r="D258" s="52" t="s">
        <v>16915</v>
      </c>
      <c r="E258" s="52" t="s">
        <v>10073</v>
      </c>
      <c r="F258" s="52" t="s">
        <v>10063</v>
      </c>
      <c r="G258" s="52" t="s">
        <v>4073</v>
      </c>
      <c r="H258" s="52" t="n">
        <v>16</v>
      </c>
      <c r="I258" s="52" t="n">
        <v>500</v>
      </c>
      <c r="J258" s="52" t="n">
        <v>4.4</v>
      </c>
      <c r="K258" s="52" t="n">
        <v>70.4</v>
      </c>
      <c r="L258" s="52" t="n">
        <v>87.6</v>
      </c>
      <c r="M258" s="52" t="n">
        <v>2.94</v>
      </c>
      <c r="N258" s="52" t="s">
        <v>7143</v>
      </c>
      <c r="O258" s="52" t="s">
        <v>5374</v>
      </c>
      <c r="P258" s="52" t="s">
        <v>16911</v>
      </c>
      <c r="Q258" s="52" t="s">
        <v>10061</v>
      </c>
      <c r="R258" s="55" t="n">
        <f aca="true">IFERROR(O258-TODAY(),"")</f>
        <v>-676</v>
      </c>
      <c r="S258" s="55" t="str">
        <f aca="true">IFERROR(IF(O258&lt;TODAY(),"Expired",IF(O258-TODAY()&lt;90,"Expiring Soon","Active")),"")</f>
        <v>Expiring Soon</v>
      </c>
      <c r="T258" s="55" t="str">
        <f aca="false">IF(M258&gt;5,"High Risk",IF(M258&gt;2,"Medium","Low Risk"))</f>
        <v>Medium</v>
      </c>
    </row>
    <row r="259" customFormat="false" ht="15" hidden="false" customHeight="true" outlineLevel="0" collapsed="false">
      <c r="A259" s="56" t="s">
        <v>5132</v>
      </c>
      <c r="B259" s="56" t="s">
        <v>17207</v>
      </c>
      <c r="C259" s="56" t="s">
        <v>16909</v>
      </c>
      <c r="D259" s="56" t="s">
        <v>16915</v>
      </c>
      <c r="E259" s="56" t="s">
        <v>10058</v>
      </c>
      <c r="F259" s="56" t="s">
        <v>15544</v>
      </c>
      <c r="G259" s="56" t="s">
        <v>4073</v>
      </c>
      <c r="H259" s="56" t="n">
        <v>21</v>
      </c>
      <c r="I259" s="56" t="n">
        <v>100</v>
      </c>
      <c r="J259" s="56" t="n">
        <v>2.7</v>
      </c>
      <c r="K259" s="56" t="n">
        <v>79</v>
      </c>
      <c r="L259" s="56" t="n">
        <v>84.5</v>
      </c>
      <c r="M259" s="56" t="n">
        <v>0.56</v>
      </c>
      <c r="N259" s="56" t="s">
        <v>2021</v>
      </c>
      <c r="O259" s="56" t="s">
        <v>3930</v>
      </c>
      <c r="P259" s="56"/>
      <c r="Q259" s="56" t="s">
        <v>10061</v>
      </c>
      <c r="R259" s="55" t="n">
        <f aca="true">IFERROR(O259-TODAY(),"")</f>
        <v>-616</v>
      </c>
      <c r="S259" s="55" t="str">
        <f aca="true">IFERROR(IF(O259&lt;TODAY(),"Expired",IF(O259-TODAY()&lt;90,"Expiring Soon","Active")),"")</f>
        <v>Expiring Soon</v>
      </c>
      <c r="T259" s="55" t="str">
        <f aca="false">IF(M259&gt;5,"High Risk",IF(M259&gt;2,"Medium","Low Risk"))</f>
        <v>Low Risk</v>
      </c>
    </row>
    <row r="260" customFormat="false" ht="15" hidden="false" customHeight="true" outlineLevel="0" collapsed="false">
      <c r="A260" s="52" t="s">
        <v>17208</v>
      </c>
      <c r="B260" s="52" t="s">
        <v>17209</v>
      </c>
      <c r="C260" s="52" t="s">
        <v>16906</v>
      </c>
      <c r="D260" s="52" t="s">
        <v>16904</v>
      </c>
      <c r="E260" s="52" t="s">
        <v>10132</v>
      </c>
      <c r="F260" s="52" t="s">
        <v>15554</v>
      </c>
      <c r="G260" s="52" t="s">
        <v>4073</v>
      </c>
      <c r="H260" s="52" t="n">
        <v>24</v>
      </c>
      <c r="I260" s="52" t="n">
        <v>250</v>
      </c>
      <c r="J260" s="52" t="n">
        <v>2.6</v>
      </c>
      <c r="K260" s="52" t="n">
        <v>81.6</v>
      </c>
      <c r="L260" s="52" t="n">
        <v>61.3</v>
      </c>
      <c r="M260" s="52" t="n">
        <v>2.1</v>
      </c>
      <c r="N260" s="52" t="s">
        <v>2747</v>
      </c>
      <c r="O260" s="52" t="s">
        <v>1242</v>
      </c>
      <c r="P260" s="52" t="s">
        <v>16916</v>
      </c>
      <c r="Q260" s="52" t="s">
        <v>10066</v>
      </c>
      <c r="R260" s="55" t="n">
        <f aca="true">IFERROR(O260-TODAY(),"")</f>
        <v>-947</v>
      </c>
      <c r="S260" s="55" t="str">
        <f aca="true">IFERROR(IF(O260&lt;TODAY(),"Expired",IF(O260-TODAY()&lt;90,"Expiring Soon","Active")),"")</f>
        <v>Expiring Soon</v>
      </c>
      <c r="T260" s="55" t="str">
        <f aca="false">IF(M260&gt;5,"High Risk",IF(M260&gt;2,"Medium","Low Risk"))</f>
        <v>Medium</v>
      </c>
    </row>
    <row r="261" customFormat="false" ht="15" hidden="false" customHeight="true" outlineLevel="0" collapsed="false">
      <c r="A261" s="56" t="s">
        <v>5184</v>
      </c>
      <c r="B261" s="56" t="s">
        <v>17210</v>
      </c>
      <c r="C261" s="56" t="s">
        <v>15539</v>
      </c>
      <c r="D261" s="56" t="s">
        <v>16910</v>
      </c>
      <c r="E261" s="56" t="s">
        <v>10058</v>
      </c>
      <c r="F261" s="56" t="s">
        <v>15560</v>
      </c>
      <c r="G261" s="56" t="s">
        <v>4073</v>
      </c>
      <c r="H261" s="56" t="n">
        <v>27</v>
      </c>
      <c r="I261" s="56" t="n">
        <v>1000</v>
      </c>
      <c r="J261" s="56" t="n">
        <v>3.7</v>
      </c>
      <c r="K261" s="56" t="n">
        <v>71.3</v>
      </c>
      <c r="L261" s="56" t="n">
        <v>87.8</v>
      </c>
      <c r="M261" s="56" t="n">
        <v>1.28</v>
      </c>
      <c r="N261" s="56" t="s">
        <v>777</v>
      </c>
      <c r="O261" s="56" t="s">
        <v>1720</v>
      </c>
      <c r="P261" s="56" t="s">
        <v>16911</v>
      </c>
      <c r="Q261" s="56" t="s">
        <v>10061</v>
      </c>
      <c r="R261" s="55" t="n">
        <f aca="true">IFERROR(O261-TODAY(),"")</f>
        <v>-448</v>
      </c>
      <c r="S261" s="55" t="str">
        <f aca="true">IFERROR(IF(O261&lt;TODAY(),"Expired",IF(O261-TODAY()&lt;90,"Expiring Soon","Active")),"")</f>
        <v>Expiring Soon</v>
      </c>
      <c r="T261" s="55" t="str">
        <f aca="false">IF(M261&gt;5,"High Risk",IF(M261&gt;2,"Medium","Low Risk"))</f>
        <v>Low Risk</v>
      </c>
    </row>
    <row r="262" customFormat="false" ht="15" hidden="false" customHeight="true" outlineLevel="0" collapsed="false">
      <c r="A262" s="52" t="s">
        <v>17211</v>
      </c>
      <c r="B262" s="52" t="s">
        <v>17212</v>
      </c>
      <c r="C262" s="52" t="s">
        <v>16909</v>
      </c>
      <c r="D262" s="52" t="s">
        <v>16910</v>
      </c>
      <c r="E262" s="52" t="s">
        <v>10073</v>
      </c>
      <c r="F262" s="52" t="s">
        <v>15554</v>
      </c>
      <c r="G262" s="52" t="s">
        <v>4073</v>
      </c>
      <c r="H262" s="52" t="n">
        <v>26</v>
      </c>
      <c r="I262" s="52" t="n">
        <v>250</v>
      </c>
      <c r="J262" s="52" t="n">
        <v>2.6</v>
      </c>
      <c r="K262" s="52" t="n">
        <v>81.8</v>
      </c>
      <c r="L262" s="52" t="n">
        <v>78.3</v>
      </c>
      <c r="M262" s="52" t="n">
        <v>3.82</v>
      </c>
      <c r="N262" s="52" t="s">
        <v>1996</v>
      </c>
      <c r="O262" s="52" t="s">
        <v>2690</v>
      </c>
      <c r="P262" s="52" t="s">
        <v>16911</v>
      </c>
      <c r="Q262" s="52" t="s">
        <v>10061</v>
      </c>
      <c r="R262" s="55" t="n">
        <f aca="true">IFERROR(O262-TODAY(),"")</f>
        <v>-618</v>
      </c>
      <c r="S262" s="55" t="str">
        <f aca="true">IFERROR(IF(O262&lt;TODAY(),"Expired",IF(O262-TODAY()&lt;90,"Expiring Soon","Active")),"")</f>
        <v>Expiring Soon</v>
      </c>
      <c r="T262" s="55" t="str">
        <f aca="false">IF(M262&gt;5,"High Risk",IF(M262&gt;2,"Medium","Low Risk"))</f>
        <v>Medium</v>
      </c>
    </row>
    <row r="263" customFormat="false" ht="15" hidden="false" customHeight="true" outlineLevel="0" collapsed="false">
      <c r="A263" s="56" t="s">
        <v>4465</v>
      </c>
      <c r="B263" s="56" t="s">
        <v>17213</v>
      </c>
      <c r="C263" s="56" t="s">
        <v>16909</v>
      </c>
      <c r="D263" s="56" t="s">
        <v>16937</v>
      </c>
      <c r="E263" s="56" t="s">
        <v>10069</v>
      </c>
      <c r="F263" s="56" t="s">
        <v>15560</v>
      </c>
      <c r="G263" s="56" t="s">
        <v>4061</v>
      </c>
      <c r="H263" s="56" t="n">
        <v>34</v>
      </c>
      <c r="I263" s="56" t="n">
        <v>250</v>
      </c>
      <c r="J263" s="56" t="n">
        <v>5</v>
      </c>
      <c r="K263" s="56" t="n">
        <v>79.4</v>
      </c>
      <c r="L263" s="56" t="n">
        <v>65.2</v>
      </c>
      <c r="M263" s="56" t="n">
        <v>2.02</v>
      </c>
      <c r="N263" s="56" t="s">
        <v>2109</v>
      </c>
      <c r="O263" s="56" t="s">
        <v>4515</v>
      </c>
      <c r="P263" s="56" t="s">
        <v>16913</v>
      </c>
      <c r="Q263" s="56" t="s">
        <v>10061</v>
      </c>
      <c r="R263" s="55" t="n">
        <f aca="true">IFERROR(O263-TODAY(),"")</f>
        <v>-852</v>
      </c>
      <c r="S263" s="55" t="str">
        <f aca="true">IFERROR(IF(O263&lt;TODAY(),"Expired",IF(O263-TODAY()&lt;90,"Expiring Soon","Active")),"")</f>
        <v>Expiring Soon</v>
      </c>
      <c r="T263" s="55" t="str">
        <f aca="false">IF(M263&gt;5,"High Risk",IF(M263&gt;2,"Medium","Low Risk"))</f>
        <v>Medium</v>
      </c>
    </row>
    <row r="264" customFormat="false" ht="15" hidden="false" customHeight="true" outlineLevel="0" collapsed="false">
      <c r="A264" s="52" t="s">
        <v>4204</v>
      </c>
      <c r="B264" s="52" t="s">
        <v>17214</v>
      </c>
      <c r="C264" s="52" t="s">
        <v>16921</v>
      </c>
      <c r="D264" s="52" t="s">
        <v>16937</v>
      </c>
      <c r="E264" s="52" t="s">
        <v>10117</v>
      </c>
      <c r="F264" s="52" t="s">
        <v>10063</v>
      </c>
      <c r="G264" s="52" t="s">
        <v>4073</v>
      </c>
      <c r="H264" s="52" t="n">
        <v>12</v>
      </c>
      <c r="I264" s="52" t="n">
        <v>250</v>
      </c>
      <c r="J264" s="52" t="n">
        <v>4.5</v>
      </c>
      <c r="K264" s="52" t="n">
        <v>79.2</v>
      </c>
      <c r="L264" s="52" t="n">
        <v>94.2</v>
      </c>
      <c r="M264" s="52" t="n">
        <v>0.44</v>
      </c>
      <c r="N264" s="52" t="s">
        <v>6734</v>
      </c>
      <c r="O264" s="52" t="s">
        <v>3900</v>
      </c>
      <c r="P264" s="52" t="s">
        <v>16913</v>
      </c>
      <c r="Q264" s="52" t="s">
        <v>10061</v>
      </c>
      <c r="R264" s="55" t="n">
        <f aca="true">IFERROR(O264-TODAY(),"")</f>
        <v>-920</v>
      </c>
      <c r="S264" s="55" t="str">
        <f aca="true">IFERROR(IF(O264&lt;TODAY(),"Expired",IF(O264-TODAY()&lt;90,"Expiring Soon","Active")),"")</f>
        <v>Expiring Soon</v>
      </c>
      <c r="T264" s="55" t="str">
        <f aca="false">IF(M264&gt;5,"High Risk",IF(M264&gt;2,"Medium","Low Risk"))</f>
        <v>Low Risk</v>
      </c>
    </row>
    <row r="265" customFormat="false" ht="15" hidden="false" customHeight="true" outlineLevel="0" collapsed="false">
      <c r="A265" s="56" t="s">
        <v>4072</v>
      </c>
      <c r="B265" s="56" t="s">
        <v>17215</v>
      </c>
      <c r="C265" s="56" t="s">
        <v>16909</v>
      </c>
      <c r="D265" s="56" t="s">
        <v>16904</v>
      </c>
      <c r="E265" s="56" t="s">
        <v>10190</v>
      </c>
      <c r="F265" s="56" t="s">
        <v>15544</v>
      </c>
      <c r="G265" s="56" t="s">
        <v>4073</v>
      </c>
      <c r="H265" s="56" t="n">
        <v>29</v>
      </c>
      <c r="I265" s="56" t="n">
        <v>2000</v>
      </c>
      <c r="J265" s="56" t="n">
        <v>3.1</v>
      </c>
      <c r="K265" s="56" t="n">
        <v>70.4</v>
      </c>
      <c r="L265" s="56" t="n">
        <v>95.5</v>
      </c>
      <c r="M265" s="56" t="n">
        <v>0.67</v>
      </c>
      <c r="N265" s="56" t="s">
        <v>5053</v>
      </c>
      <c r="O265" s="56" t="s">
        <v>4020</v>
      </c>
      <c r="P265" s="56" t="s">
        <v>16913</v>
      </c>
      <c r="Q265" s="56" t="s">
        <v>10061</v>
      </c>
      <c r="R265" s="55" t="n">
        <f aca="true">IFERROR(O265-TODAY(),"")</f>
        <v>-558</v>
      </c>
      <c r="S265" s="55" t="str">
        <f aca="true">IFERROR(IF(O265&lt;TODAY(),"Expired",IF(O265-TODAY()&lt;90,"Expiring Soon","Active")),"")</f>
        <v>Expiring Soon</v>
      </c>
      <c r="T265" s="55" t="str">
        <f aca="false">IF(M265&gt;5,"High Risk",IF(M265&gt;2,"Medium","Low Risk"))</f>
        <v>Low Risk</v>
      </c>
    </row>
    <row r="266" customFormat="false" ht="15" hidden="false" customHeight="true" outlineLevel="0" collapsed="false">
      <c r="A266" s="52" t="s">
        <v>4893</v>
      </c>
      <c r="B266" s="52" t="s">
        <v>17216</v>
      </c>
      <c r="C266" s="52" t="s">
        <v>16921</v>
      </c>
      <c r="D266" s="52" t="s">
        <v>16904</v>
      </c>
      <c r="E266" s="52" t="s">
        <v>10190</v>
      </c>
      <c r="F266" s="52" t="s">
        <v>15554</v>
      </c>
      <c r="G266" s="52" t="s">
        <v>4084</v>
      </c>
      <c r="H266" s="52" t="n">
        <v>24</v>
      </c>
      <c r="I266" s="52" t="n">
        <v>2000</v>
      </c>
      <c r="J266" s="52" t="n">
        <v>3.9</v>
      </c>
      <c r="K266" s="52" t="n">
        <v>99.5</v>
      </c>
      <c r="L266" s="52" t="n">
        <v>78</v>
      </c>
      <c r="M266" s="52" t="n">
        <v>4.3</v>
      </c>
      <c r="N266" s="52" t="s">
        <v>3243</v>
      </c>
      <c r="O266" s="52" t="s">
        <v>5238</v>
      </c>
      <c r="P266" s="52" t="s">
        <v>16907</v>
      </c>
      <c r="Q266" s="52" t="s">
        <v>10066</v>
      </c>
      <c r="R266" s="55" t="n">
        <f aca="true">IFERROR(O266-TODAY(),"")</f>
        <v>-871</v>
      </c>
      <c r="S266" s="55" t="str">
        <f aca="true">IFERROR(IF(O266&lt;TODAY(),"Expired",IF(O266-TODAY()&lt;90,"Expiring Soon","Active")),"")</f>
        <v>Expiring Soon</v>
      </c>
      <c r="T266" s="55" t="str">
        <f aca="false">IF(M266&gt;5,"High Risk",IF(M266&gt;2,"Medium","Low Risk"))</f>
        <v>Medium</v>
      </c>
    </row>
    <row r="267" customFormat="false" ht="15" hidden="false" customHeight="true" outlineLevel="0" collapsed="false">
      <c r="A267" s="56" t="s">
        <v>4311</v>
      </c>
      <c r="B267" s="56" t="s">
        <v>17217</v>
      </c>
      <c r="C267" s="56" t="s">
        <v>16909</v>
      </c>
      <c r="D267" s="56" t="s">
        <v>16915</v>
      </c>
      <c r="E267" s="56" t="s">
        <v>10058</v>
      </c>
      <c r="F267" s="56" t="s">
        <v>15550</v>
      </c>
      <c r="G267" s="56" t="s">
        <v>4055</v>
      </c>
      <c r="H267" s="56" t="n">
        <v>29</v>
      </c>
      <c r="I267" s="56" t="n">
        <v>250</v>
      </c>
      <c r="J267" s="56" t="n">
        <v>4.5</v>
      </c>
      <c r="K267" s="56" t="n">
        <v>96.5</v>
      </c>
      <c r="L267" s="56" t="n">
        <v>65.7</v>
      </c>
      <c r="M267" s="56" t="n">
        <v>1.91</v>
      </c>
      <c r="N267" s="56" t="s">
        <v>449</v>
      </c>
      <c r="O267" s="56" t="s">
        <v>1741</v>
      </c>
      <c r="P267" s="56" t="s">
        <v>16916</v>
      </c>
      <c r="Q267" s="56" t="s">
        <v>10061</v>
      </c>
      <c r="R267" s="55" t="n">
        <f aca="true">IFERROR(O267-TODAY(),"")</f>
        <v>-769</v>
      </c>
      <c r="S267" s="55" t="str">
        <f aca="true">IFERROR(IF(O267&lt;TODAY(),"Expired",IF(O267-TODAY()&lt;90,"Expiring Soon","Active")),"")</f>
        <v>Expiring Soon</v>
      </c>
      <c r="T267" s="55" t="str">
        <f aca="false">IF(M267&gt;5,"High Risk",IF(M267&gt;2,"Medium","Low Risk"))</f>
        <v>Low Risk</v>
      </c>
    </row>
    <row r="268" customFormat="false" ht="15" hidden="false" customHeight="true" outlineLevel="0" collapsed="false">
      <c r="A268" s="52" t="s">
        <v>6387</v>
      </c>
      <c r="B268" s="52" t="s">
        <v>17218</v>
      </c>
      <c r="C268" s="52" t="s">
        <v>15539</v>
      </c>
      <c r="D268" s="52" t="s">
        <v>16904</v>
      </c>
      <c r="E268" s="52" t="s">
        <v>10112</v>
      </c>
      <c r="F268" s="52" t="s">
        <v>15544</v>
      </c>
      <c r="G268" s="52" t="s">
        <v>4055</v>
      </c>
      <c r="H268" s="52" t="n">
        <v>3</v>
      </c>
      <c r="I268" s="52" t="n">
        <v>1000</v>
      </c>
      <c r="J268" s="52" t="n">
        <v>2.8</v>
      </c>
      <c r="K268" s="52" t="n">
        <v>94</v>
      </c>
      <c r="L268" s="52" t="n">
        <v>93.7</v>
      </c>
      <c r="M268" s="52" t="n">
        <v>1.21</v>
      </c>
      <c r="N268" s="52" t="s">
        <v>4857</v>
      </c>
      <c r="O268" s="52" t="s">
        <v>1224</v>
      </c>
      <c r="P268" s="52" t="s">
        <v>16907</v>
      </c>
      <c r="Q268" s="52" t="s">
        <v>10066</v>
      </c>
      <c r="R268" s="55" t="n">
        <f aca="true">IFERROR(O268-TODAY(),"")</f>
        <v>-775</v>
      </c>
      <c r="S268" s="55" t="str">
        <f aca="true">IFERROR(IF(O268&lt;TODAY(),"Expired",IF(O268-TODAY()&lt;90,"Expiring Soon","Active")),"")</f>
        <v>Expiring Soon</v>
      </c>
      <c r="T268" s="55" t="str">
        <f aca="false">IF(M268&gt;5,"High Risk",IF(M268&gt;2,"Medium","Low Risk"))</f>
        <v>Low Risk</v>
      </c>
    </row>
    <row r="269" customFormat="false" ht="15" hidden="false" customHeight="true" outlineLevel="0" collapsed="false">
      <c r="A269" s="56" t="s">
        <v>4394</v>
      </c>
      <c r="B269" s="56" t="s">
        <v>17219</v>
      </c>
      <c r="C269" s="56" t="s">
        <v>16921</v>
      </c>
      <c r="D269" s="56" t="s">
        <v>16937</v>
      </c>
      <c r="E269" s="56" t="s">
        <v>10078</v>
      </c>
      <c r="F269" s="56" t="s">
        <v>10063</v>
      </c>
      <c r="G269" s="56" t="s">
        <v>4055</v>
      </c>
      <c r="H269" s="56" t="n">
        <v>7</v>
      </c>
      <c r="I269" s="56" t="n">
        <v>500</v>
      </c>
      <c r="J269" s="56" t="n">
        <v>4.8</v>
      </c>
      <c r="K269" s="56" t="n">
        <v>85.7</v>
      </c>
      <c r="L269" s="56" t="n">
        <v>65</v>
      </c>
      <c r="M269" s="56" t="n">
        <v>2.91</v>
      </c>
      <c r="N269" s="56" t="s">
        <v>756</v>
      </c>
      <c r="O269" s="56" t="s">
        <v>5019</v>
      </c>
      <c r="P269" s="56" t="s">
        <v>16911</v>
      </c>
      <c r="Q269" s="56" t="s">
        <v>10061</v>
      </c>
      <c r="R269" s="55" t="n">
        <f aca="true">IFERROR(O269-TODAY(),"")</f>
        <v>-956</v>
      </c>
      <c r="S269" s="55" t="str">
        <f aca="true">IFERROR(IF(O269&lt;TODAY(),"Expired",IF(O269-TODAY()&lt;90,"Expiring Soon","Active")),"")</f>
        <v>Expiring Soon</v>
      </c>
      <c r="T269" s="55" t="str">
        <f aca="false">IF(M269&gt;5,"High Risk",IF(M269&gt;2,"Medium","Low Risk"))</f>
        <v>Medium</v>
      </c>
    </row>
    <row r="270" customFormat="false" ht="15" hidden="false" customHeight="true" outlineLevel="0" collapsed="false">
      <c r="A270" s="52" t="s">
        <v>17220</v>
      </c>
      <c r="B270" s="52" t="s">
        <v>17221</v>
      </c>
      <c r="C270" s="52" t="s">
        <v>16921</v>
      </c>
      <c r="D270" s="52" t="s">
        <v>16904</v>
      </c>
      <c r="E270" s="52" t="s">
        <v>10104</v>
      </c>
      <c r="F270" s="52" t="s">
        <v>15542</v>
      </c>
      <c r="G270" s="52" t="s">
        <v>4055</v>
      </c>
      <c r="H270" s="52" t="n">
        <v>37</v>
      </c>
      <c r="I270" s="52" t="n">
        <v>500</v>
      </c>
      <c r="J270" s="52" t="n">
        <v>3.3</v>
      </c>
      <c r="K270" s="52" t="n">
        <v>86.5</v>
      </c>
      <c r="L270" s="52" t="n">
        <v>89.2</v>
      </c>
      <c r="M270" s="52" t="n">
        <v>4.42</v>
      </c>
      <c r="N270" s="52" t="s">
        <v>3493</v>
      </c>
      <c r="O270" s="52" t="s">
        <v>3972</v>
      </c>
      <c r="P270" s="52" t="s">
        <v>16907</v>
      </c>
      <c r="Q270" s="52" t="s">
        <v>10061</v>
      </c>
      <c r="R270" s="55" t="n">
        <f aca="true">IFERROR(O270-TODAY(),"")</f>
        <v>-479</v>
      </c>
      <c r="S270" s="55" t="str">
        <f aca="true">IFERROR(IF(O270&lt;TODAY(),"Expired",IF(O270-TODAY()&lt;90,"Expiring Soon","Active")),"")</f>
        <v>Expiring Soon</v>
      </c>
      <c r="T270" s="55" t="str">
        <f aca="false">IF(M270&gt;5,"High Risk",IF(M270&gt;2,"Medium","Low Risk"))</f>
        <v>Medium</v>
      </c>
    </row>
    <row r="271" customFormat="false" ht="15" hidden="false" customHeight="true" outlineLevel="0" collapsed="false">
      <c r="A271" s="56" t="s">
        <v>17222</v>
      </c>
      <c r="B271" s="56" t="s">
        <v>17223</v>
      </c>
      <c r="C271" s="56" t="s">
        <v>16921</v>
      </c>
      <c r="D271" s="56" t="s">
        <v>16937</v>
      </c>
      <c r="E271" s="56" t="s">
        <v>10058</v>
      </c>
      <c r="F271" s="56" t="s">
        <v>15554</v>
      </c>
      <c r="G271" s="56" t="s">
        <v>4055</v>
      </c>
      <c r="H271" s="56" t="n">
        <v>33</v>
      </c>
      <c r="I271" s="56" t="n">
        <v>2000</v>
      </c>
      <c r="J271" s="56" t="n">
        <v>4.4</v>
      </c>
      <c r="K271" s="56" t="n">
        <v>91</v>
      </c>
      <c r="L271" s="56" t="n">
        <v>94.3</v>
      </c>
      <c r="M271" s="56" t="n">
        <v>0.43</v>
      </c>
      <c r="N271" s="56" t="s">
        <v>5129</v>
      </c>
      <c r="O271" s="56" t="s">
        <v>3889</v>
      </c>
      <c r="P271" s="56"/>
      <c r="Q271" s="56" t="s">
        <v>10066</v>
      </c>
      <c r="R271" s="55" t="n">
        <f aca="true">IFERROR(O271-TODAY(),"")</f>
        <v>-802</v>
      </c>
      <c r="S271" s="55" t="str">
        <f aca="true">IFERROR(IF(O271&lt;TODAY(),"Expired",IF(O271-TODAY()&lt;90,"Expiring Soon","Active")),"")</f>
        <v>Expiring Soon</v>
      </c>
      <c r="T271" s="55" t="str">
        <f aca="false">IF(M271&gt;5,"High Risk",IF(M271&gt;2,"Medium","Low Risk"))</f>
        <v>Low Risk</v>
      </c>
    </row>
    <row r="272" customFormat="false" ht="15" hidden="false" customHeight="true" outlineLevel="0" collapsed="false">
      <c r="A272" s="52" t="s">
        <v>14689</v>
      </c>
      <c r="B272" s="52" t="s">
        <v>17224</v>
      </c>
      <c r="C272" s="52" t="s">
        <v>16906</v>
      </c>
      <c r="D272" s="52" t="s">
        <v>16904</v>
      </c>
      <c r="E272" s="52" t="s">
        <v>10073</v>
      </c>
      <c r="F272" s="52" t="s">
        <v>15560</v>
      </c>
      <c r="G272" s="52" t="s">
        <v>4061</v>
      </c>
      <c r="H272" s="52" t="n">
        <v>35</v>
      </c>
      <c r="I272" s="52" t="n">
        <v>250</v>
      </c>
      <c r="J272" s="52" t="n">
        <v>2.9</v>
      </c>
      <c r="K272" s="52" t="n">
        <v>92.6</v>
      </c>
      <c r="L272" s="52" t="n">
        <v>66.5</v>
      </c>
      <c r="M272" s="52" t="n">
        <v>0.36</v>
      </c>
      <c r="N272" s="52" t="s">
        <v>1439</v>
      </c>
      <c r="O272" s="52" t="s">
        <v>1433</v>
      </c>
      <c r="P272" s="52"/>
      <c r="Q272" s="52" t="s">
        <v>10061</v>
      </c>
      <c r="R272" s="55" t="n">
        <f aca="true">IFERROR(O272-TODAY(),"")</f>
        <v>-659</v>
      </c>
      <c r="S272" s="55" t="str">
        <f aca="true">IFERROR(IF(O272&lt;TODAY(),"Expired",IF(O272-TODAY()&lt;90,"Expiring Soon","Active")),"")</f>
        <v>Expiring Soon</v>
      </c>
      <c r="T272" s="55" t="str">
        <f aca="false">IF(M272&gt;5,"High Risk",IF(M272&gt;2,"Medium","Low Risk"))</f>
        <v>Low Risk</v>
      </c>
    </row>
    <row r="273" customFormat="false" ht="15" hidden="false" customHeight="true" outlineLevel="0" collapsed="false">
      <c r="A273" s="56" t="s">
        <v>6194</v>
      </c>
      <c r="B273" s="56" t="s">
        <v>17225</v>
      </c>
      <c r="C273" s="56" t="s">
        <v>16909</v>
      </c>
      <c r="D273" s="56" t="s">
        <v>16937</v>
      </c>
      <c r="E273" s="56" t="s">
        <v>10117</v>
      </c>
      <c r="F273" s="56" t="s">
        <v>15560</v>
      </c>
      <c r="G273" s="56" t="s">
        <v>4067</v>
      </c>
      <c r="H273" s="56" t="n">
        <v>8</v>
      </c>
      <c r="I273" s="56" t="n">
        <v>500</v>
      </c>
      <c r="J273" s="56" t="n">
        <v>3.2</v>
      </c>
      <c r="K273" s="56" t="n">
        <v>99.6</v>
      </c>
      <c r="L273" s="56" t="n">
        <v>86.2</v>
      </c>
      <c r="M273" s="56" t="n">
        <v>3.68</v>
      </c>
      <c r="N273" s="56" t="s">
        <v>5455</v>
      </c>
      <c r="O273" s="56" t="s">
        <v>1517</v>
      </c>
      <c r="P273" s="56" t="s">
        <v>16916</v>
      </c>
      <c r="Q273" s="56" t="s">
        <v>10066</v>
      </c>
      <c r="R273" s="55" t="n">
        <f aca="true">IFERROR(O273-TODAY(),"")</f>
        <v>-848</v>
      </c>
      <c r="S273" s="55" t="str">
        <f aca="true">IFERROR(IF(O273&lt;TODAY(),"Expired",IF(O273-TODAY()&lt;90,"Expiring Soon","Active")),"")</f>
        <v>Expiring Soon</v>
      </c>
      <c r="T273" s="55" t="str">
        <f aca="false">IF(M273&gt;5,"High Risk",IF(M273&gt;2,"Medium","Low Risk"))</f>
        <v>Medium</v>
      </c>
    </row>
    <row r="274" customFormat="false" ht="15" hidden="false" customHeight="true" outlineLevel="0" collapsed="false">
      <c r="A274" s="52" t="s">
        <v>7265</v>
      </c>
      <c r="B274" s="52" t="s">
        <v>17226</v>
      </c>
      <c r="C274" s="52" t="s">
        <v>16909</v>
      </c>
      <c r="D274" s="52" t="s">
        <v>16937</v>
      </c>
      <c r="E274" s="52" t="s">
        <v>10058</v>
      </c>
      <c r="F274" s="52" t="s">
        <v>10063</v>
      </c>
      <c r="G274" s="52" t="s">
        <v>4055</v>
      </c>
      <c r="H274" s="52" t="n">
        <v>43</v>
      </c>
      <c r="I274" s="52" t="n">
        <v>100</v>
      </c>
      <c r="J274" s="52" t="n">
        <v>2.8</v>
      </c>
      <c r="K274" s="52" t="n">
        <v>89</v>
      </c>
      <c r="L274" s="52" t="n">
        <v>99.1</v>
      </c>
      <c r="M274" s="52" t="n">
        <v>1.46</v>
      </c>
      <c r="N274" s="52" t="s">
        <v>2300</v>
      </c>
      <c r="O274" s="52" t="s">
        <v>1582</v>
      </c>
      <c r="P274" s="52" t="s">
        <v>16907</v>
      </c>
      <c r="Q274" s="52" t="s">
        <v>10061</v>
      </c>
      <c r="R274" s="55" t="n">
        <f aca="true">IFERROR(O274-TODAY(),"")</f>
        <v>-736</v>
      </c>
      <c r="S274" s="55" t="str">
        <f aca="true">IFERROR(IF(O274&lt;TODAY(),"Expired",IF(O274-TODAY()&lt;90,"Expiring Soon","Active")),"")</f>
        <v>Expiring Soon</v>
      </c>
      <c r="T274" s="55" t="str">
        <f aca="false">IF(M274&gt;5,"High Risk",IF(M274&gt;2,"Medium","Low Risk"))</f>
        <v>Low Risk</v>
      </c>
    </row>
    <row r="275" customFormat="false" ht="15" hidden="false" customHeight="true" outlineLevel="0" collapsed="false">
      <c r="A275" s="56" t="s">
        <v>6069</v>
      </c>
      <c r="B275" s="56" t="s">
        <v>17227</v>
      </c>
      <c r="C275" s="56" t="s">
        <v>15539</v>
      </c>
      <c r="D275" s="56" t="s">
        <v>16904</v>
      </c>
      <c r="E275" s="56" t="s">
        <v>10117</v>
      </c>
      <c r="F275" s="56" t="s">
        <v>10063</v>
      </c>
      <c r="G275" s="56" t="s">
        <v>4061</v>
      </c>
      <c r="H275" s="56" t="n">
        <v>18</v>
      </c>
      <c r="I275" s="56" t="n">
        <v>500</v>
      </c>
      <c r="J275" s="56" t="n">
        <v>4.3</v>
      </c>
      <c r="K275" s="56" t="n">
        <v>71.2</v>
      </c>
      <c r="L275" s="56" t="n">
        <v>91.1</v>
      </c>
      <c r="M275" s="56" t="n">
        <v>0.74</v>
      </c>
      <c r="N275" s="56" t="s">
        <v>1483</v>
      </c>
      <c r="O275" s="56" t="s">
        <v>6311</v>
      </c>
      <c r="P275" s="56" t="s">
        <v>16911</v>
      </c>
      <c r="Q275" s="56" t="s">
        <v>10061</v>
      </c>
      <c r="R275" s="55" t="n">
        <f aca="true">IFERROR(O275-TODAY(),"")</f>
        <v>-533</v>
      </c>
      <c r="S275" s="55" t="str">
        <f aca="true">IFERROR(IF(O275&lt;TODAY(),"Expired",IF(O275-TODAY()&lt;90,"Expiring Soon","Active")),"")</f>
        <v>Expiring Soon</v>
      </c>
      <c r="T275" s="55" t="str">
        <f aca="false">IF(M275&gt;5,"High Risk",IF(M275&gt;2,"Medium","Low Risk"))</f>
        <v>Low Risk</v>
      </c>
    </row>
    <row r="276" customFormat="false" ht="15" hidden="false" customHeight="true" outlineLevel="0" collapsed="false">
      <c r="A276" s="52" t="s">
        <v>17228</v>
      </c>
      <c r="B276" s="52" t="s">
        <v>17229</v>
      </c>
      <c r="C276" s="52" t="s">
        <v>16906</v>
      </c>
      <c r="D276" s="52" t="s">
        <v>16915</v>
      </c>
      <c r="E276" s="52" t="s">
        <v>10132</v>
      </c>
      <c r="F276" s="52" t="s">
        <v>15560</v>
      </c>
      <c r="G276" s="52" t="s">
        <v>4061</v>
      </c>
      <c r="H276" s="52" t="n">
        <v>25</v>
      </c>
      <c r="I276" s="52" t="n">
        <v>2000</v>
      </c>
      <c r="J276" s="52" t="n">
        <v>3.1</v>
      </c>
      <c r="K276" s="52" t="n">
        <v>94.8</v>
      </c>
      <c r="L276" s="52" t="n">
        <v>78.3</v>
      </c>
      <c r="M276" s="52" t="n">
        <v>1.84</v>
      </c>
      <c r="N276" s="52" t="s">
        <v>2514</v>
      </c>
      <c r="O276" s="52" t="s">
        <v>3409</v>
      </c>
      <c r="P276" s="52" t="s">
        <v>16907</v>
      </c>
      <c r="Q276" s="52" t="s">
        <v>10061</v>
      </c>
      <c r="R276" s="55" t="n">
        <f aca="true">IFERROR(O276-TODAY(),"")</f>
        <v>-731</v>
      </c>
      <c r="S276" s="55" t="str">
        <f aca="true">IFERROR(IF(O276&lt;TODAY(),"Expired",IF(O276-TODAY()&lt;90,"Expiring Soon","Active")),"")</f>
        <v>Expiring Soon</v>
      </c>
      <c r="T276" s="55" t="str">
        <f aca="false">IF(M276&gt;5,"High Risk",IF(M276&gt;2,"Medium","Low Risk"))</f>
        <v>Low Risk</v>
      </c>
    </row>
    <row r="277" customFormat="false" ht="15" hidden="false" customHeight="true" outlineLevel="0" collapsed="false">
      <c r="A277" s="56" t="s">
        <v>5725</v>
      </c>
      <c r="B277" s="56" t="s">
        <v>17230</v>
      </c>
      <c r="C277" s="56" t="s">
        <v>16909</v>
      </c>
      <c r="D277" s="56" t="s">
        <v>16910</v>
      </c>
      <c r="E277" s="56" t="s">
        <v>10063</v>
      </c>
      <c r="F277" s="56" t="s">
        <v>15542</v>
      </c>
      <c r="G277" s="56" t="s">
        <v>4061</v>
      </c>
      <c r="H277" s="56" t="n">
        <v>33</v>
      </c>
      <c r="I277" s="56" t="n">
        <v>500</v>
      </c>
      <c r="J277" s="56" t="n">
        <v>3.4</v>
      </c>
      <c r="K277" s="56" t="n">
        <v>88.2</v>
      </c>
      <c r="L277" s="56" t="n">
        <v>94.4</v>
      </c>
      <c r="M277" s="56" t="n">
        <v>0.88</v>
      </c>
      <c r="N277" s="56" t="s">
        <v>4646</v>
      </c>
      <c r="O277" s="56" t="s">
        <v>1763</v>
      </c>
      <c r="P277" s="56" t="s">
        <v>16916</v>
      </c>
      <c r="Q277" s="56" t="s">
        <v>10061</v>
      </c>
      <c r="R277" s="55" t="n">
        <f aca="true">IFERROR(O277-TODAY(),"")</f>
        <v>-737</v>
      </c>
      <c r="S277" s="55" t="str">
        <f aca="true">IFERROR(IF(O277&lt;TODAY(),"Expired",IF(O277-TODAY()&lt;90,"Expiring Soon","Active")),"")</f>
        <v>Expiring Soon</v>
      </c>
      <c r="T277" s="55" t="str">
        <f aca="false">IF(M277&gt;5,"High Risk",IF(M277&gt;2,"Medium","Low Risk"))</f>
        <v>Low Risk</v>
      </c>
    </row>
    <row r="278" customFormat="false" ht="15" hidden="false" customHeight="true" outlineLevel="0" collapsed="false">
      <c r="A278" s="52" t="s">
        <v>6126</v>
      </c>
      <c r="B278" s="52" t="s">
        <v>17231</v>
      </c>
      <c r="C278" s="52" t="s">
        <v>16909</v>
      </c>
      <c r="D278" s="52" t="s">
        <v>16937</v>
      </c>
      <c r="E278" s="52" t="s">
        <v>10104</v>
      </c>
      <c r="F278" s="52" t="s">
        <v>15554</v>
      </c>
      <c r="G278" s="52" t="s">
        <v>4061</v>
      </c>
      <c r="H278" s="52" t="n">
        <v>42</v>
      </c>
      <c r="I278" s="52" t="n">
        <v>1000</v>
      </c>
      <c r="J278" s="52" t="n">
        <v>3.5</v>
      </c>
      <c r="K278" s="52" t="n">
        <v>74.5</v>
      </c>
      <c r="L278" s="52" t="n">
        <v>63.2</v>
      </c>
      <c r="M278" s="52" t="n">
        <v>4.36</v>
      </c>
      <c r="N278" s="52" t="s">
        <v>2315</v>
      </c>
      <c r="O278" s="52" t="s">
        <v>1172</v>
      </c>
      <c r="P278" s="52" t="s">
        <v>16913</v>
      </c>
      <c r="Q278" s="52" t="s">
        <v>10061</v>
      </c>
      <c r="R278" s="55" t="n">
        <f aca="true">IFERROR(O278-TODAY(),"")</f>
        <v>-531</v>
      </c>
      <c r="S278" s="55" t="str">
        <f aca="true">IFERROR(IF(O278&lt;TODAY(),"Expired",IF(O278-TODAY()&lt;90,"Expiring Soon","Active")),"")</f>
        <v>Expiring Soon</v>
      </c>
      <c r="T278" s="55" t="str">
        <f aca="false">IF(M278&gt;5,"High Risk",IF(M278&gt;2,"Medium","Low Risk"))</f>
        <v>Medium</v>
      </c>
    </row>
    <row r="279" customFormat="false" ht="15" hidden="false" customHeight="true" outlineLevel="0" collapsed="false">
      <c r="A279" s="56" t="s">
        <v>5680</v>
      </c>
      <c r="B279" s="56" t="s">
        <v>17232</v>
      </c>
      <c r="C279" s="56" t="s">
        <v>16921</v>
      </c>
      <c r="D279" s="56" t="s">
        <v>16904</v>
      </c>
      <c r="E279" s="56" t="s">
        <v>10087</v>
      </c>
      <c r="F279" s="56" t="s">
        <v>15544</v>
      </c>
      <c r="G279" s="56" t="s">
        <v>4067</v>
      </c>
      <c r="H279" s="56" t="n">
        <v>29</v>
      </c>
      <c r="I279" s="56" t="n">
        <v>1000</v>
      </c>
      <c r="J279" s="56" t="n">
        <v>3.7</v>
      </c>
      <c r="K279" s="56" t="n">
        <v>92.6</v>
      </c>
      <c r="L279" s="56" t="n">
        <v>95.6</v>
      </c>
      <c r="M279" s="56" t="n">
        <v>1.98</v>
      </c>
      <c r="N279" s="56" t="s">
        <v>3825</v>
      </c>
      <c r="O279" s="56" t="s">
        <v>2651</v>
      </c>
      <c r="P279" s="56" t="s">
        <v>16916</v>
      </c>
      <c r="Q279" s="56" t="s">
        <v>10066</v>
      </c>
      <c r="R279" s="55" t="n">
        <f aca="true">IFERROR(O279-TODAY(),"")</f>
        <v>-804</v>
      </c>
      <c r="S279" s="55" t="str">
        <f aca="true">IFERROR(IF(O279&lt;TODAY(),"Expired",IF(O279-TODAY()&lt;90,"Expiring Soon","Active")),"")</f>
        <v>Expiring Soon</v>
      </c>
      <c r="T279" s="55" t="str">
        <f aca="false">IF(M279&gt;5,"High Risk",IF(M279&gt;2,"Medium","Low Risk"))</f>
        <v>Low Risk</v>
      </c>
    </row>
    <row r="280" customFormat="false" ht="15" hidden="false" customHeight="true" outlineLevel="0" collapsed="false">
      <c r="A280" s="52" t="s">
        <v>4587</v>
      </c>
      <c r="B280" s="52" t="s">
        <v>17233</v>
      </c>
      <c r="C280" s="52" t="s">
        <v>16906</v>
      </c>
      <c r="D280" s="52" t="s">
        <v>16904</v>
      </c>
      <c r="E280" s="52" t="s">
        <v>10073</v>
      </c>
      <c r="F280" s="52" t="s">
        <v>15544</v>
      </c>
      <c r="G280" s="52" t="s">
        <v>4067</v>
      </c>
      <c r="H280" s="52" t="n">
        <v>19</v>
      </c>
      <c r="I280" s="52" t="n">
        <v>500</v>
      </c>
      <c r="J280" s="52" t="n">
        <v>4.1</v>
      </c>
      <c r="K280" s="52" t="n">
        <v>83.2</v>
      </c>
      <c r="L280" s="52" t="n">
        <v>77.3</v>
      </c>
      <c r="M280" s="52" t="n">
        <v>4.9</v>
      </c>
      <c r="N280" s="52" t="s">
        <v>5475</v>
      </c>
      <c r="O280" s="52" t="s">
        <v>1742</v>
      </c>
      <c r="P280" s="52" t="s">
        <v>16907</v>
      </c>
      <c r="Q280" s="52" t="s">
        <v>10066</v>
      </c>
      <c r="R280" s="55" t="n">
        <f aca="true">IFERROR(O280-TODAY(),"")</f>
        <v>-767</v>
      </c>
      <c r="S280" s="55" t="str">
        <f aca="true">IFERROR(IF(O280&lt;TODAY(),"Expired",IF(O280-TODAY()&lt;90,"Expiring Soon","Active")),"")</f>
        <v>Expiring Soon</v>
      </c>
      <c r="T280" s="55" t="str">
        <f aca="false">IF(M280&gt;5,"High Risk",IF(M280&gt;2,"Medium","Low Risk"))</f>
        <v>Medium</v>
      </c>
    </row>
    <row r="281" customFormat="false" ht="15" hidden="false" customHeight="true" outlineLevel="0" collapsed="false">
      <c r="A281" s="56" t="s">
        <v>5699</v>
      </c>
      <c r="B281" s="56" t="s">
        <v>17234</v>
      </c>
      <c r="C281" s="56" t="s">
        <v>16921</v>
      </c>
      <c r="D281" s="56" t="s">
        <v>16904</v>
      </c>
      <c r="E281" s="56" t="s">
        <v>10190</v>
      </c>
      <c r="F281" s="56" t="s">
        <v>15544</v>
      </c>
      <c r="G281" s="56" t="s">
        <v>4084</v>
      </c>
      <c r="H281" s="56" t="n">
        <v>13</v>
      </c>
      <c r="I281" s="56" t="n">
        <v>1000</v>
      </c>
      <c r="J281" s="56" t="n">
        <v>3</v>
      </c>
      <c r="K281" s="56" t="n">
        <v>95.4</v>
      </c>
      <c r="L281" s="56" t="n">
        <v>75.4</v>
      </c>
      <c r="M281" s="56" t="n">
        <v>2.23</v>
      </c>
      <c r="N281" s="56" t="s">
        <v>3236</v>
      </c>
      <c r="O281" s="56" t="s">
        <v>3047</v>
      </c>
      <c r="P281" s="56" t="s">
        <v>16911</v>
      </c>
      <c r="Q281" s="56" t="s">
        <v>10061</v>
      </c>
      <c r="R281" s="55" t="n">
        <f aca="true">IFERROR(O281-TODAY(),"")</f>
        <v>-870</v>
      </c>
      <c r="S281" s="55" t="str">
        <f aca="true">IFERROR(IF(O281&lt;TODAY(),"Expired",IF(O281-TODAY()&lt;90,"Expiring Soon","Active")),"")</f>
        <v>Expiring Soon</v>
      </c>
      <c r="T281" s="55" t="str">
        <f aca="false">IF(M281&gt;5,"High Risk",IF(M281&gt;2,"Medium","Low Risk"))</f>
        <v>Medium</v>
      </c>
    </row>
    <row r="282" customFormat="false" ht="15" hidden="false" customHeight="true" outlineLevel="0" collapsed="false">
      <c r="A282" s="52" t="s">
        <v>5897</v>
      </c>
      <c r="B282" s="52" t="s">
        <v>17235</v>
      </c>
      <c r="C282" s="52" t="s">
        <v>16909</v>
      </c>
      <c r="D282" s="52" t="s">
        <v>16915</v>
      </c>
      <c r="E282" s="52" t="s">
        <v>10190</v>
      </c>
      <c r="F282" s="52" t="s">
        <v>15550</v>
      </c>
      <c r="G282" s="52" t="s">
        <v>4067</v>
      </c>
      <c r="H282" s="52" t="n">
        <v>44</v>
      </c>
      <c r="I282" s="52" t="n">
        <v>2000</v>
      </c>
      <c r="J282" s="52" t="n">
        <v>4.2</v>
      </c>
      <c r="K282" s="52" t="n">
        <v>78</v>
      </c>
      <c r="L282" s="52" t="n">
        <v>66.1</v>
      </c>
      <c r="M282" s="52" t="n">
        <v>3.43</v>
      </c>
      <c r="N282" s="52" t="s">
        <v>1676</v>
      </c>
      <c r="O282" s="52" t="s">
        <v>3900</v>
      </c>
      <c r="P282" s="52"/>
      <c r="Q282" s="52" t="s">
        <v>10066</v>
      </c>
      <c r="R282" s="55" t="n">
        <f aca="true">IFERROR(O282-TODAY(),"")</f>
        <v>-920</v>
      </c>
      <c r="S282" s="55" t="str">
        <f aca="true">IFERROR(IF(O282&lt;TODAY(),"Expired",IF(O282-TODAY()&lt;90,"Expiring Soon","Active")),"")</f>
        <v>Expiring Soon</v>
      </c>
      <c r="T282" s="55" t="str">
        <f aca="false">IF(M282&gt;5,"High Risk",IF(M282&gt;2,"Medium","Low Risk"))</f>
        <v>Medium</v>
      </c>
    </row>
    <row r="283" customFormat="false" ht="15" hidden="false" customHeight="true" outlineLevel="0" collapsed="false">
      <c r="A283" s="56" t="s">
        <v>6024</v>
      </c>
      <c r="B283" s="56" t="s">
        <v>17236</v>
      </c>
      <c r="C283" s="56" t="s">
        <v>16921</v>
      </c>
      <c r="D283" s="56" t="s">
        <v>16937</v>
      </c>
      <c r="E283" s="56" t="s">
        <v>10078</v>
      </c>
      <c r="F283" s="56" t="s">
        <v>15542</v>
      </c>
      <c r="G283" s="56" t="s">
        <v>4055</v>
      </c>
      <c r="H283" s="56" t="n">
        <v>43</v>
      </c>
      <c r="I283" s="56" t="n">
        <v>250</v>
      </c>
      <c r="J283" s="56" t="n">
        <v>4.3</v>
      </c>
      <c r="K283" s="56" t="n">
        <v>97.2</v>
      </c>
      <c r="L283" s="56" t="n">
        <v>88.4</v>
      </c>
      <c r="M283" s="56" t="n">
        <v>3.32</v>
      </c>
      <c r="N283" s="56" t="s">
        <v>1604</v>
      </c>
      <c r="O283" s="56" t="s">
        <v>894</v>
      </c>
      <c r="P283" s="56" t="s">
        <v>16907</v>
      </c>
      <c r="Q283" s="56" t="s">
        <v>10061</v>
      </c>
      <c r="R283" s="55" t="n">
        <f aca="true">IFERROR(O283-TODAY(),"")</f>
        <v>-691</v>
      </c>
      <c r="S283" s="55" t="str">
        <f aca="true">IFERROR(IF(O283&lt;TODAY(),"Expired",IF(O283-TODAY()&lt;90,"Expiring Soon","Active")),"")</f>
        <v>Expiring Soon</v>
      </c>
      <c r="T283" s="55" t="str">
        <f aca="false">IF(M283&gt;5,"High Risk",IF(M283&gt;2,"Medium","Low Risk"))</f>
        <v>Medium</v>
      </c>
    </row>
    <row r="284" customFormat="false" ht="15" hidden="false" customHeight="true" outlineLevel="0" collapsed="false">
      <c r="A284" s="52" t="s">
        <v>15328</v>
      </c>
      <c r="B284" s="52" t="s">
        <v>17237</v>
      </c>
      <c r="C284" s="52" t="s">
        <v>16906</v>
      </c>
      <c r="D284" s="52" t="s">
        <v>16904</v>
      </c>
      <c r="E284" s="52" t="s">
        <v>10117</v>
      </c>
      <c r="F284" s="52" t="s">
        <v>10063</v>
      </c>
      <c r="G284" s="52" t="s">
        <v>4067</v>
      </c>
      <c r="H284" s="52" t="n">
        <v>32</v>
      </c>
      <c r="I284" s="52" t="n">
        <v>250</v>
      </c>
      <c r="J284" s="52" t="n">
        <v>4.7</v>
      </c>
      <c r="K284" s="52" t="n">
        <v>90</v>
      </c>
      <c r="L284" s="52" t="n">
        <v>74.6</v>
      </c>
      <c r="M284" s="52" t="n">
        <v>1.26</v>
      </c>
      <c r="N284" s="52" t="s">
        <v>2329</v>
      </c>
      <c r="O284" s="52" t="s">
        <v>3700</v>
      </c>
      <c r="P284" s="52" t="s">
        <v>16907</v>
      </c>
      <c r="Q284" s="52" t="s">
        <v>10061</v>
      </c>
      <c r="R284" s="55" t="n">
        <f aca="true">IFERROR(O284-TODAY(),"")</f>
        <v>-694</v>
      </c>
      <c r="S284" s="55" t="str">
        <f aca="true">IFERROR(IF(O284&lt;TODAY(),"Expired",IF(O284-TODAY()&lt;90,"Expiring Soon","Active")),"")</f>
        <v>Expiring Soon</v>
      </c>
      <c r="T284" s="55" t="str">
        <f aca="false">IF(M284&gt;5,"High Risk",IF(M284&gt;2,"Medium","Low Risk"))</f>
        <v>Low Risk</v>
      </c>
    </row>
    <row r="285" customFormat="false" ht="15" hidden="false" customHeight="true" outlineLevel="0" collapsed="false">
      <c r="A285" s="56" t="s">
        <v>5702</v>
      </c>
      <c r="B285" s="56" t="s">
        <v>17238</v>
      </c>
      <c r="C285" s="56" t="s">
        <v>16921</v>
      </c>
      <c r="D285" s="56" t="s">
        <v>16904</v>
      </c>
      <c r="E285" s="56" t="s">
        <v>10112</v>
      </c>
      <c r="F285" s="56" t="s">
        <v>15554</v>
      </c>
      <c r="G285" s="56" t="s">
        <v>4073</v>
      </c>
      <c r="H285" s="56" t="n">
        <v>34</v>
      </c>
      <c r="I285" s="56" t="n">
        <v>1000</v>
      </c>
      <c r="J285" s="56" t="n">
        <v>2.6</v>
      </c>
      <c r="K285" s="56" t="n">
        <v>99.4</v>
      </c>
      <c r="L285" s="56" t="n">
        <v>70.7</v>
      </c>
      <c r="M285" s="56" t="n">
        <v>4.33</v>
      </c>
      <c r="N285" s="56" t="s">
        <v>936</v>
      </c>
      <c r="O285" s="56" t="s">
        <v>5653</v>
      </c>
      <c r="P285" s="56" t="s">
        <v>16913</v>
      </c>
      <c r="Q285" s="56" t="s">
        <v>10061</v>
      </c>
      <c r="R285" s="55" t="n">
        <f aca="true">IFERROR(O285-TODAY(),"")</f>
        <v>-685</v>
      </c>
      <c r="S285" s="55" t="str">
        <f aca="true">IFERROR(IF(O285&lt;TODAY(),"Expired",IF(O285-TODAY()&lt;90,"Expiring Soon","Active")),"")</f>
        <v>Expiring Soon</v>
      </c>
      <c r="T285" s="55" t="str">
        <f aca="false">IF(M285&gt;5,"High Risk",IF(M285&gt;2,"Medium","Low Risk"))</f>
        <v>Medium</v>
      </c>
    </row>
    <row r="286" customFormat="false" ht="15" hidden="false" customHeight="true" outlineLevel="0" collapsed="false">
      <c r="A286" s="52" t="s">
        <v>4491</v>
      </c>
      <c r="B286" s="52" t="s">
        <v>17239</v>
      </c>
      <c r="C286" s="52" t="s">
        <v>15539</v>
      </c>
      <c r="D286" s="52" t="s">
        <v>16910</v>
      </c>
      <c r="E286" s="52" t="s">
        <v>10112</v>
      </c>
      <c r="F286" s="52" t="s">
        <v>10063</v>
      </c>
      <c r="G286" s="52" t="s">
        <v>4067</v>
      </c>
      <c r="H286" s="52" t="n">
        <v>43</v>
      </c>
      <c r="I286" s="52" t="n">
        <v>500</v>
      </c>
      <c r="J286" s="52" t="n">
        <v>4.9</v>
      </c>
      <c r="K286" s="52" t="n">
        <v>80.8</v>
      </c>
      <c r="L286" s="52" t="n">
        <v>69.6</v>
      </c>
      <c r="M286" s="52" t="n">
        <v>1.92</v>
      </c>
      <c r="N286" s="52" t="s">
        <v>5258</v>
      </c>
      <c r="O286" s="52" t="s">
        <v>2501</v>
      </c>
      <c r="P286" s="52" t="s">
        <v>16913</v>
      </c>
      <c r="Q286" s="52" t="s">
        <v>10066</v>
      </c>
      <c r="R286" s="55" t="n">
        <f aca="true">IFERROR(O286-TODAY(),"")</f>
        <v>-683</v>
      </c>
      <c r="S286" s="55" t="str">
        <f aca="true">IFERROR(IF(O286&lt;TODAY(),"Expired",IF(O286-TODAY()&lt;90,"Expiring Soon","Active")),"")</f>
        <v>Expiring Soon</v>
      </c>
      <c r="T286" s="55" t="str">
        <f aca="false">IF(M286&gt;5,"High Risk",IF(M286&gt;2,"Medium","Low Risk"))</f>
        <v>Low Risk</v>
      </c>
    </row>
    <row r="287" customFormat="false" ht="15" hidden="false" customHeight="true" outlineLevel="0" collapsed="false">
      <c r="A287" s="56" t="s">
        <v>14707</v>
      </c>
      <c r="B287" s="56" t="s">
        <v>17240</v>
      </c>
      <c r="C287" s="56" t="s">
        <v>15539</v>
      </c>
      <c r="D287" s="56" t="s">
        <v>16904</v>
      </c>
      <c r="E287" s="56" t="s">
        <v>10087</v>
      </c>
      <c r="F287" s="56" t="s">
        <v>15550</v>
      </c>
      <c r="G287" s="56" t="s">
        <v>4067</v>
      </c>
      <c r="H287" s="56" t="n">
        <v>11</v>
      </c>
      <c r="I287" s="56" t="n">
        <v>100</v>
      </c>
      <c r="J287" s="56" t="n">
        <v>2.9</v>
      </c>
      <c r="K287" s="56" t="n">
        <v>78.6</v>
      </c>
      <c r="L287" s="56" t="n">
        <v>60.9</v>
      </c>
      <c r="M287" s="56" t="n">
        <v>3.52</v>
      </c>
      <c r="N287" s="56" t="s">
        <v>702</v>
      </c>
      <c r="O287" s="56" t="s">
        <v>2689</v>
      </c>
      <c r="P287" s="56"/>
      <c r="Q287" s="56" t="s">
        <v>10061</v>
      </c>
      <c r="R287" s="55" t="n">
        <f aca="true">IFERROR(O287-TODAY(),"")</f>
        <v>-620</v>
      </c>
      <c r="S287" s="55" t="str">
        <f aca="true">IFERROR(IF(O287&lt;TODAY(),"Expired",IF(O287-TODAY()&lt;90,"Expiring Soon","Active")),"")</f>
        <v>Expiring Soon</v>
      </c>
      <c r="T287" s="55" t="str">
        <f aca="false">IF(M287&gt;5,"High Risk",IF(M287&gt;2,"Medium","Low Risk"))</f>
        <v>Medium</v>
      </c>
    </row>
    <row r="288" customFormat="false" ht="15" hidden="false" customHeight="true" outlineLevel="0" collapsed="false">
      <c r="A288" s="52" t="s">
        <v>4214</v>
      </c>
      <c r="B288" s="52" t="s">
        <v>17241</v>
      </c>
      <c r="C288" s="52" t="s">
        <v>16921</v>
      </c>
      <c r="D288" s="52" t="s">
        <v>16904</v>
      </c>
      <c r="E288" s="52" t="s">
        <v>10117</v>
      </c>
      <c r="F288" s="52" t="s">
        <v>15542</v>
      </c>
      <c r="G288" s="52" t="s">
        <v>4073</v>
      </c>
      <c r="H288" s="52" t="n">
        <v>12</v>
      </c>
      <c r="I288" s="52" t="n">
        <v>500</v>
      </c>
      <c r="J288" s="52" t="n">
        <v>4.5</v>
      </c>
      <c r="K288" s="52" t="n">
        <v>81.1</v>
      </c>
      <c r="L288" s="52" t="n">
        <v>75.3</v>
      </c>
      <c r="M288" s="52" t="n">
        <v>1.58</v>
      </c>
      <c r="N288" s="52" t="s">
        <v>2245</v>
      </c>
      <c r="O288" s="52" t="s">
        <v>1223</v>
      </c>
      <c r="P288" s="52" t="s">
        <v>16916</v>
      </c>
      <c r="Q288" s="52" t="s">
        <v>10061</v>
      </c>
      <c r="R288" s="55" t="n">
        <f aca="true">IFERROR(O288-TODAY(),"")</f>
        <v>-774</v>
      </c>
      <c r="S288" s="55" t="str">
        <f aca="true">IFERROR(IF(O288&lt;TODAY(),"Expired",IF(O288-TODAY()&lt;90,"Expiring Soon","Active")),"")</f>
        <v>Expiring Soon</v>
      </c>
      <c r="T288" s="55" t="str">
        <f aca="false">IF(M288&gt;5,"High Risk",IF(M288&gt;2,"Medium","Low Risk"))</f>
        <v>Low Risk</v>
      </c>
    </row>
    <row r="289" customFormat="false" ht="15" hidden="false" customHeight="true" outlineLevel="0" collapsed="false">
      <c r="A289" s="56" t="s">
        <v>4453</v>
      </c>
      <c r="B289" s="56" t="s">
        <v>17242</v>
      </c>
      <c r="C289" s="56" t="s">
        <v>15539</v>
      </c>
      <c r="D289" s="56" t="s">
        <v>16904</v>
      </c>
      <c r="E289" s="56" t="s">
        <v>10117</v>
      </c>
      <c r="F289" s="56" t="s">
        <v>15550</v>
      </c>
      <c r="G289" s="56" t="s">
        <v>4067</v>
      </c>
      <c r="H289" s="56" t="n">
        <v>40</v>
      </c>
      <c r="I289" s="56" t="n">
        <v>100</v>
      </c>
      <c r="J289" s="56" t="n">
        <v>3.2</v>
      </c>
      <c r="K289" s="56" t="n">
        <v>81.5</v>
      </c>
      <c r="L289" s="56" t="n">
        <v>97.3</v>
      </c>
      <c r="M289" s="56" t="n">
        <v>1.5</v>
      </c>
      <c r="N289" s="56" t="s">
        <v>7129</v>
      </c>
      <c r="O289" s="56" t="s">
        <v>4287</v>
      </c>
      <c r="P289" s="56" t="s">
        <v>16907</v>
      </c>
      <c r="Q289" s="56" t="s">
        <v>10061</v>
      </c>
      <c r="R289" s="55" t="n">
        <f aca="true">IFERROR(O289-TODAY(),"")</f>
        <v>-760</v>
      </c>
      <c r="S289" s="55" t="str">
        <f aca="true">IFERROR(IF(O289&lt;TODAY(),"Expired",IF(O289-TODAY()&lt;90,"Expiring Soon","Active")),"")</f>
        <v>Expiring Soon</v>
      </c>
      <c r="T289" s="55" t="str">
        <f aca="false">IF(M289&gt;5,"High Risk",IF(M289&gt;2,"Medium","Low Risk"))</f>
        <v>Low Risk</v>
      </c>
    </row>
    <row r="290" customFormat="false" ht="15" hidden="false" customHeight="true" outlineLevel="0" collapsed="false">
      <c r="A290" s="52" t="s">
        <v>5759</v>
      </c>
      <c r="B290" s="52" t="s">
        <v>17243</v>
      </c>
      <c r="C290" s="52" t="s">
        <v>16921</v>
      </c>
      <c r="D290" s="52" t="s">
        <v>16904</v>
      </c>
      <c r="E290" s="52" t="s">
        <v>10069</v>
      </c>
      <c r="F290" s="52" t="s">
        <v>15554</v>
      </c>
      <c r="G290" s="52" t="s">
        <v>4055</v>
      </c>
      <c r="H290" s="52" t="n">
        <v>6</v>
      </c>
      <c r="I290" s="52" t="n">
        <v>1000</v>
      </c>
      <c r="J290" s="52" t="n">
        <v>3.9</v>
      </c>
      <c r="K290" s="52" t="n">
        <v>76.6</v>
      </c>
      <c r="L290" s="52" t="n">
        <v>90.8</v>
      </c>
      <c r="M290" s="52" t="n">
        <v>1.21</v>
      </c>
      <c r="N290" s="52" t="s">
        <v>1205</v>
      </c>
      <c r="O290" s="52" t="s">
        <v>1416</v>
      </c>
      <c r="P290" s="52"/>
      <c r="Q290" s="52" t="s">
        <v>10061</v>
      </c>
      <c r="R290" s="55" t="n">
        <f aca="true">IFERROR(O290-TODAY(),"")</f>
        <v>-930</v>
      </c>
      <c r="S290" s="55" t="str">
        <f aca="true">IFERROR(IF(O290&lt;TODAY(),"Expired",IF(O290-TODAY()&lt;90,"Expiring Soon","Active")),"")</f>
        <v>Expiring Soon</v>
      </c>
      <c r="T290" s="55" t="str">
        <f aca="false">IF(M290&gt;5,"High Risk",IF(M290&gt;2,"Medium","Low Risk"))</f>
        <v>Low Risk</v>
      </c>
    </row>
    <row r="291" customFormat="false" ht="15" hidden="false" customHeight="true" outlineLevel="0" collapsed="false">
      <c r="A291" s="56" t="s">
        <v>15098</v>
      </c>
      <c r="B291" s="56" t="s">
        <v>17244</v>
      </c>
      <c r="C291" s="56" t="s">
        <v>16906</v>
      </c>
      <c r="D291" s="56" t="s">
        <v>16904</v>
      </c>
      <c r="E291" s="56" t="s">
        <v>10117</v>
      </c>
      <c r="F291" s="56" t="s">
        <v>15560</v>
      </c>
      <c r="G291" s="56" t="s">
        <v>4061</v>
      </c>
      <c r="H291" s="56" t="n">
        <v>26</v>
      </c>
      <c r="I291" s="56" t="n">
        <v>2000</v>
      </c>
      <c r="J291" s="56" t="n">
        <v>3.6</v>
      </c>
      <c r="K291" s="56" t="n">
        <v>97.5</v>
      </c>
      <c r="L291" s="56" t="n">
        <v>82.3</v>
      </c>
      <c r="M291" s="56" t="n">
        <v>1.66</v>
      </c>
      <c r="N291" s="56" t="s">
        <v>4096</v>
      </c>
      <c r="O291" s="56" t="s">
        <v>4866</v>
      </c>
      <c r="P291" s="56" t="s">
        <v>16911</v>
      </c>
      <c r="Q291" s="56" t="s">
        <v>10061</v>
      </c>
      <c r="R291" s="55" t="n">
        <f aca="true">IFERROR(O291-TODAY(),"")</f>
        <v>-589</v>
      </c>
      <c r="S291" s="55" t="str">
        <f aca="true">IFERROR(IF(O291&lt;TODAY(),"Expired",IF(O291-TODAY()&lt;90,"Expiring Soon","Active")),"")</f>
        <v>Expiring Soon</v>
      </c>
      <c r="T291" s="55" t="str">
        <f aca="false">IF(M291&gt;5,"High Risk",IF(M291&gt;2,"Medium","Low Risk"))</f>
        <v>Low Risk</v>
      </c>
    </row>
    <row r="292" customFormat="false" ht="15" hidden="false" customHeight="true" outlineLevel="0" collapsed="false">
      <c r="A292" s="52" t="s">
        <v>14291</v>
      </c>
      <c r="B292" s="52" t="s">
        <v>17245</v>
      </c>
      <c r="C292" s="52" t="s">
        <v>15539</v>
      </c>
      <c r="D292" s="52" t="s">
        <v>16904</v>
      </c>
      <c r="E292" s="52" t="s">
        <v>10073</v>
      </c>
      <c r="F292" s="52" t="s">
        <v>10063</v>
      </c>
      <c r="G292" s="52" t="s">
        <v>4084</v>
      </c>
      <c r="H292" s="52" t="n">
        <v>6</v>
      </c>
      <c r="I292" s="52" t="n">
        <v>100</v>
      </c>
      <c r="J292" s="52" t="n">
        <v>3.7</v>
      </c>
      <c r="K292" s="52" t="n">
        <v>89.3</v>
      </c>
      <c r="L292" s="52" t="n">
        <v>66.5</v>
      </c>
      <c r="M292" s="52" t="n">
        <v>3.28</v>
      </c>
      <c r="N292" s="52" t="s">
        <v>5152</v>
      </c>
      <c r="O292" s="52" t="s">
        <v>7965</v>
      </c>
      <c r="P292" s="52" t="s">
        <v>16913</v>
      </c>
      <c r="Q292" s="52" t="s">
        <v>10061</v>
      </c>
      <c r="R292" s="55" t="n">
        <f aca="true">IFERROR(O292-TODAY(),"")</f>
        <v>-419</v>
      </c>
      <c r="S292" s="55" t="str">
        <f aca="true">IFERROR(IF(O292&lt;TODAY(),"Expired",IF(O292-TODAY()&lt;90,"Expiring Soon","Active")),"")</f>
        <v>Expiring Soon</v>
      </c>
      <c r="T292" s="55" t="str">
        <f aca="false">IF(M292&gt;5,"High Risk",IF(M292&gt;2,"Medium","Low Risk"))</f>
        <v>Medium</v>
      </c>
    </row>
    <row r="293" customFormat="false" ht="15" hidden="false" customHeight="true" outlineLevel="0" collapsed="false">
      <c r="A293" s="56" t="s">
        <v>17246</v>
      </c>
      <c r="B293" s="56" t="s">
        <v>17247</v>
      </c>
      <c r="C293" s="56" t="s">
        <v>16909</v>
      </c>
      <c r="D293" s="56" t="s">
        <v>16915</v>
      </c>
      <c r="E293" s="56" t="s">
        <v>10095</v>
      </c>
      <c r="F293" s="56" t="s">
        <v>15542</v>
      </c>
      <c r="G293" s="56" t="s">
        <v>4055</v>
      </c>
      <c r="H293" s="56" t="n">
        <v>39</v>
      </c>
      <c r="I293" s="56" t="n">
        <v>1000</v>
      </c>
      <c r="J293" s="56" t="n">
        <v>3.5</v>
      </c>
      <c r="K293" s="56" t="n">
        <v>79.7</v>
      </c>
      <c r="L293" s="56" t="n">
        <v>67.5</v>
      </c>
      <c r="M293" s="56" t="n">
        <v>2.39</v>
      </c>
      <c r="N293" s="56" t="s">
        <v>572</v>
      </c>
      <c r="O293" s="56" t="s">
        <v>2277</v>
      </c>
      <c r="P293" s="56" t="s">
        <v>16916</v>
      </c>
      <c r="Q293" s="56" t="s">
        <v>10061</v>
      </c>
      <c r="R293" s="55" t="n">
        <f aca="true">IFERROR(O293-TODAY(),"")</f>
        <v>-675</v>
      </c>
      <c r="S293" s="55" t="str">
        <f aca="true">IFERROR(IF(O293&lt;TODAY(),"Expired",IF(O293-TODAY()&lt;90,"Expiring Soon","Active")),"")</f>
        <v>Expiring Soon</v>
      </c>
      <c r="T293" s="55" t="str">
        <f aca="false">IF(M293&gt;5,"High Risk",IF(M293&gt;2,"Medium","Low Risk"))</f>
        <v>Medium</v>
      </c>
    </row>
    <row r="294" customFormat="false" ht="15" hidden="false" customHeight="true" outlineLevel="0" collapsed="false">
      <c r="A294" s="52" t="s">
        <v>14396</v>
      </c>
      <c r="B294" s="52" t="s">
        <v>17248</v>
      </c>
      <c r="C294" s="52" t="s">
        <v>16909</v>
      </c>
      <c r="D294" s="52" t="s">
        <v>16915</v>
      </c>
      <c r="E294" s="52" t="s">
        <v>10104</v>
      </c>
      <c r="F294" s="52" t="s">
        <v>15560</v>
      </c>
      <c r="G294" s="52" t="s">
        <v>4061</v>
      </c>
      <c r="H294" s="52" t="n">
        <v>26</v>
      </c>
      <c r="I294" s="52" t="n">
        <v>500</v>
      </c>
      <c r="J294" s="52" t="n">
        <v>4.1</v>
      </c>
      <c r="K294" s="52" t="n">
        <v>89.7</v>
      </c>
      <c r="L294" s="52" t="n">
        <v>61.8</v>
      </c>
      <c r="M294" s="52" t="n">
        <v>0.22</v>
      </c>
      <c r="N294" s="52" t="s">
        <v>3789</v>
      </c>
      <c r="O294" s="52" t="s">
        <v>1355</v>
      </c>
      <c r="P294" s="52" t="s">
        <v>16907</v>
      </c>
      <c r="Q294" s="52" t="s">
        <v>10061</v>
      </c>
      <c r="R294" s="55" t="n">
        <f aca="true">IFERROR(O294-TODAY(),"")</f>
        <v>-465</v>
      </c>
      <c r="S294" s="55" t="str">
        <f aca="true">IFERROR(IF(O294&lt;TODAY(),"Expired",IF(O294-TODAY()&lt;90,"Expiring Soon","Active")),"")</f>
        <v>Expiring Soon</v>
      </c>
      <c r="T294" s="55" t="str">
        <f aca="false">IF(M294&gt;5,"High Risk",IF(M294&gt;2,"Medium","Low Risk"))</f>
        <v>Low Risk</v>
      </c>
    </row>
    <row r="295" customFormat="false" ht="15" hidden="false" customHeight="true" outlineLevel="0" collapsed="false">
      <c r="A295" s="56" t="s">
        <v>15082</v>
      </c>
      <c r="B295" s="56" t="s">
        <v>17249</v>
      </c>
      <c r="C295" s="56" t="s">
        <v>16906</v>
      </c>
      <c r="D295" s="56" t="s">
        <v>16904</v>
      </c>
      <c r="E295" s="56" t="s">
        <v>10069</v>
      </c>
      <c r="F295" s="56" t="s">
        <v>15542</v>
      </c>
      <c r="G295" s="56" t="s">
        <v>4055</v>
      </c>
      <c r="H295" s="56" t="n">
        <v>10</v>
      </c>
      <c r="I295" s="56" t="n">
        <v>1000</v>
      </c>
      <c r="J295" s="56" t="n">
        <v>2.6</v>
      </c>
      <c r="K295" s="56" t="n">
        <v>79</v>
      </c>
      <c r="L295" s="56" t="n">
        <v>98.7</v>
      </c>
      <c r="M295" s="56" t="n">
        <v>3.49</v>
      </c>
      <c r="N295" s="56" t="s">
        <v>2465</v>
      </c>
      <c r="O295" s="56" t="s">
        <v>394</v>
      </c>
      <c r="P295" s="56" t="s">
        <v>16913</v>
      </c>
      <c r="Q295" s="56" t="s">
        <v>10061</v>
      </c>
      <c r="R295" s="55" t="n">
        <f aca="true">IFERROR(O295-TODAY(),"")</f>
        <v>-738</v>
      </c>
      <c r="S295" s="55" t="str">
        <f aca="true">IFERROR(IF(O295&lt;TODAY(),"Expired",IF(O295-TODAY()&lt;90,"Expiring Soon","Active")),"")</f>
        <v>Expiring Soon</v>
      </c>
      <c r="T295" s="55" t="str">
        <f aca="false">IF(M295&gt;5,"High Risk",IF(M295&gt;2,"Medium","Low Risk"))</f>
        <v>Medium</v>
      </c>
    </row>
    <row r="296" customFormat="false" ht="15" hidden="false" customHeight="true" outlineLevel="0" collapsed="false">
      <c r="A296" s="52" t="s">
        <v>17250</v>
      </c>
      <c r="B296" s="52" t="s">
        <v>17251</v>
      </c>
      <c r="C296" s="52" t="s">
        <v>16909</v>
      </c>
      <c r="D296" s="52" t="s">
        <v>16904</v>
      </c>
      <c r="E296" s="52" t="s">
        <v>10132</v>
      </c>
      <c r="F296" s="52" t="s">
        <v>15560</v>
      </c>
      <c r="G296" s="52" t="s">
        <v>4055</v>
      </c>
      <c r="H296" s="52" t="n">
        <v>27</v>
      </c>
      <c r="I296" s="52" t="n">
        <v>2000</v>
      </c>
      <c r="J296" s="52" t="n">
        <v>3.4</v>
      </c>
      <c r="K296" s="52" t="n">
        <v>91.3</v>
      </c>
      <c r="L296" s="52" t="n">
        <v>80.7</v>
      </c>
      <c r="M296" s="52" t="n">
        <v>2.01</v>
      </c>
      <c r="N296" s="52" t="s">
        <v>10944</v>
      </c>
      <c r="O296" s="52" t="s">
        <v>4810</v>
      </c>
      <c r="P296" s="52"/>
      <c r="Q296" s="52" t="s">
        <v>10066</v>
      </c>
      <c r="R296" s="55" t="n">
        <f aca="true">IFERROR(O296-TODAY(),"")</f>
        <v>-770</v>
      </c>
      <c r="S296" s="55" t="str">
        <f aca="true">IFERROR(IF(O296&lt;TODAY(),"Expired",IF(O296-TODAY()&lt;90,"Expiring Soon","Active")),"")</f>
        <v>Expiring Soon</v>
      </c>
      <c r="T296" s="55" t="str">
        <f aca="false">IF(M296&gt;5,"High Risk",IF(M296&gt;2,"Medium","Low Risk"))</f>
        <v>Medium</v>
      </c>
    </row>
    <row r="297" customFormat="false" ht="15" hidden="false" customHeight="true" outlineLevel="0" collapsed="false">
      <c r="A297" s="56" t="s">
        <v>14964</v>
      </c>
      <c r="B297" s="56" t="s">
        <v>17252</v>
      </c>
      <c r="C297" s="56" t="s">
        <v>16906</v>
      </c>
      <c r="D297" s="56" t="s">
        <v>16904</v>
      </c>
      <c r="E297" s="56" t="s">
        <v>10112</v>
      </c>
      <c r="F297" s="56" t="s">
        <v>15554</v>
      </c>
      <c r="G297" s="56" t="s">
        <v>4073</v>
      </c>
      <c r="H297" s="56" t="n">
        <v>25</v>
      </c>
      <c r="I297" s="56" t="n">
        <v>250</v>
      </c>
      <c r="J297" s="56" t="n">
        <v>4.8</v>
      </c>
      <c r="K297" s="56" t="n">
        <v>74.5</v>
      </c>
      <c r="L297" s="56" t="n">
        <v>66</v>
      </c>
      <c r="M297" s="56" t="n">
        <v>3.5</v>
      </c>
      <c r="N297" s="56" t="s">
        <v>2030</v>
      </c>
      <c r="O297" s="56" t="s">
        <v>4167</v>
      </c>
      <c r="P297" s="56"/>
      <c r="Q297" s="56" t="s">
        <v>10061</v>
      </c>
      <c r="R297" s="55" t="n">
        <f aca="true">IFERROR(O297-TODAY(),"")</f>
        <v>-728</v>
      </c>
      <c r="S297" s="55" t="str">
        <f aca="true">IFERROR(IF(O297&lt;TODAY(),"Expired",IF(O297-TODAY()&lt;90,"Expiring Soon","Active")),"")</f>
        <v>Expiring Soon</v>
      </c>
      <c r="T297" s="55" t="str">
        <f aca="false">IF(M297&gt;5,"High Risk",IF(M297&gt;2,"Medium","Low Risk"))</f>
        <v>Medium</v>
      </c>
    </row>
    <row r="298" customFormat="false" ht="15" hidden="false" customHeight="true" outlineLevel="0" collapsed="false">
      <c r="A298" s="52" t="s">
        <v>4166</v>
      </c>
      <c r="B298" s="52" t="s">
        <v>17253</v>
      </c>
      <c r="C298" s="52" t="s">
        <v>16909</v>
      </c>
      <c r="D298" s="52" t="s">
        <v>16904</v>
      </c>
      <c r="E298" s="52" t="s">
        <v>10073</v>
      </c>
      <c r="F298" s="52" t="s">
        <v>15554</v>
      </c>
      <c r="G298" s="52" t="s">
        <v>4084</v>
      </c>
      <c r="H298" s="52" t="n">
        <v>17</v>
      </c>
      <c r="I298" s="52" t="n">
        <v>500</v>
      </c>
      <c r="J298" s="52" t="n">
        <v>3.1</v>
      </c>
      <c r="K298" s="52" t="n">
        <v>76.8</v>
      </c>
      <c r="L298" s="52" t="n">
        <v>77.1</v>
      </c>
      <c r="M298" s="52" t="n">
        <v>2.59</v>
      </c>
      <c r="N298" s="52" t="s">
        <v>1851</v>
      </c>
      <c r="O298" s="52" t="s">
        <v>3006</v>
      </c>
      <c r="P298" s="52" t="s">
        <v>16913</v>
      </c>
      <c r="Q298" s="52" t="s">
        <v>10061</v>
      </c>
      <c r="R298" s="55" t="n">
        <f aca="true">IFERROR(O298-TODAY(),"")</f>
        <v>-480</v>
      </c>
      <c r="S298" s="55" t="str">
        <f aca="true">IFERROR(IF(O298&lt;TODAY(),"Expired",IF(O298-TODAY()&lt;90,"Expiring Soon","Active")),"")</f>
        <v>Expiring Soon</v>
      </c>
      <c r="T298" s="55" t="str">
        <f aca="false">IF(M298&gt;5,"High Risk",IF(M298&gt;2,"Medium","Low Risk"))</f>
        <v>Medium</v>
      </c>
    </row>
    <row r="299" customFormat="false" ht="15" hidden="false" customHeight="true" outlineLevel="0" collapsed="false">
      <c r="A299" s="56" t="s">
        <v>17254</v>
      </c>
      <c r="B299" s="56" t="s">
        <v>17255</v>
      </c>
      <c r="C299" s="56" t="s">
        <v>15539</v>
      </c>
      <c r="D299" s="56" t="s">
        <v>16904</v>
      </c>
      <c r="E299" s="56" t="s">
        <v>10104</v>
      </c>
      <c r="F299" s="56" t="s">
        <v>15550</v>
      </c>
      <c r="G299" s="56" t="s">
        <v>4084</v>
      </c>
      <c r="H299" s="56" t="n">
        <v>41</v>
      </c>
      <c r="I299" s="56" t="n">
        <v>1000</v>
      </c>
      <c r="J299" s="56" t="n">
        <v>4.5</v>
      </c>
      <c r="K299" s="56" t="n">
        <v>73.6</v>
      </c>
      <c r="L299" s="56" t="n">
        <v>80.2</v>
      </c>
      <c r="M299" s="56" t="n">
        <v>0.88</v>
      </c>
      <c r="N299" s="56" t="s">
        <v>4688</v>
      </c>
      <c r="O299" s="56" t="s">
        <v>3209</v>
      </c>
      <c r="P299" s="56" t="s">
        <v>16916</v>
      </c>
      <c r="Q299" s="56" t="s">
        <v>10061</v>
      </c>
      <c r="R299" s="55" t="n">
        <f aca="true">IFERROR(O299-TODAY(),"")</f>
        <v>-570</v>
      </c>
      <c r="S299" s="55" t="str">
        <f aca="true">IFERROR(IF(O299&lt;TODAY(),"Expired",IF(O299-TODAY()&lt;90,"Expiring Soon","Active")),"")</f>
        <v>Expiring Soon</v>
      </c>
      <c r="T299" s="55" t="str">
        <f aca="false">IF(M299&gt;5,"High Risk",IF(M299&gt;2,"Medium","Low Risk"))</f>
        <v>Low Risk</v>
      </c>
    </row>
    <row r="300" customFormat="false" ht="15" hidden="false" customHeight="true" outlineLevel="0" collapsed="false">
      <c r="A300" s="52" t="s">
        <v>14648</v>
      </c>
      <c r="B300" s="52" t="s">
        <v>17256</v>
      </c>
      <c r="C300" s="52" t="s">
        <v>15539</v>
      </c>
      <c r="D300" s="52" t="s">
        <v>16904</v>
      </c>
      <c r="E300" s="52" t="s">
        <v>10117</v>
      </c>
      <c r="F300" s="52" t="s">
        <v>15542</v>
      </c>
      <c r="G300" s="52" t="s">
        <v>4061</v>
      </c>
      <c r="H300" s="52" t="n">
        <v>25</v>
      </c>
      <c r="I300" s="52" t="n">
        <v>2000</v>
      </c>
      <c r="J300" s="52" t="n">
        <v>3.1</v>
      </c>
      <c r="K300" s="52" t="n">
        <v>98.9</v>
      </c>
      <c r="L300" s="52" t="n">
        <v>87.1</v>
      </c>
      <c r="M300" s="52" t="n">
        <v>3.2</v>
      </c>
      <c r="N300" s="52" t="s">
        <v>3034</v>
      </c>
      <c r="O300" s="52" t="s">
        <v>6079</v>
      </c>
      <c r="P300" s="52" t="s">
        <v>16913</v>
      </c>
      <c r="Q300" s="52" t="s">
        <v>10066</v>
      </c>
      <c r="R300" s="55" t="n">
        <f aca="true">IFERROR(O300-TODAY(),"")</f>
        <v>-869</v>
      </c>
      <c r="S300" s="55" t="str">
        <f aca="true">IFERROR(IF(O300&lt;TODAY(),"Expired",IF(O300-TODAY()&lt;90,"Expiring Soon","Active")),"")</f>
        <v>Expiring Soon</v>
      </c>
      <c r="T300" s="55" t="str">
        <f aca="false">IF(M300&gt;5,"High Risk",IF(M300&gt;2,"Medium","Low Risk"))</f>
        <v>Medium</v>
      </c>
    </row>
    <row r="301" customFormat="false" ht="15" hidden="false" customHeight="true" outlineLevel="0" collapsed="false">
      <c r="A301" s="56" t="s">
        <v>4510</v>
      </c>
      <c r="B301" s="56" t="s">
        <v>17257</v>
      </c>
      <c r="C301" s="56" t="s">
        <v>16906</v>
      </c>
      <c r="D301" s="56" t="s">
        <v>16915</v>
      </c>
      <c r="E301" s="56" t="s">
        <v>10095</v>
      </c>
      <c r="F301" s="56" t="s">
        <v>15550</v>
      </c>
      <c r="G301" s="56" t="s">
        <v>4067</v>
      </c>
      <c r="H301" s="56" t="n">
        <v>31</v>
      </c>
      <c r="I301" s="56" t="n">
        <v>500</v>
      </c>
      <c r="J301" s="56" t="n">
        <v>2.8</v>
      </c>
      <c r="K301" s="56" t="n">
        <v>76.3</v>
      </c>
      <c r="L301" s="56" t="n">
        <v>98.8</v>
      </c>
      <c r="M301" s="56" t="n">
        <v>1.16</v>
      </c>
      <c r="N301" s="56" t="s">
        <v>3788</v>
      </c>
      <c r="O301" s="56" t="s">
        <v>1680</v>
      </c>
      <c r="P301" s="56" t="s">
        <v>16907</v>
      </c>
      <c r="Q301" s="56" t="s">
        <v>10061</v>
      </c>
      <c r="R301" s="55" t="n">
        <f aca="true">IFERROR(O301-TODAY(),"")</f>
        <v>-815</v>
      </c>
      <c r="S301" s="55" t="str">
        <f aca="true">IFERROR(IF(O301&lt;TODAY(),"Expired",IF(O301-TODAY()&lt;90,"Expiring Soon","Active")),"")</f>
        <v>Expiring Soon</v>
      </c>
      <c r="T301" s="55" t="str">
        <f aca="false">IF(M301&gt;5,"High Risk",IF(M301&gt;2,"Medium","Low Risk"))</f>
        <v>Low Risk</v>
      </c>
    </row>
    <row r="302" customFormat="false" ht="15" hidden="false" customHeight="true" outlineLevel="0" collapsed="false">
      <c r="A302" s="52" t="s">
        <v>14622</v>
      </c>
      <c r="B302" s="52" t="s">
        <v>17258</v>
      </c>
      <c r="C302" s="52" t="s">
        <v>16906</v>
      </c>
      <c r="D302" s="52" t="s">
        <v>16904</v>
      </c>
      <c r="E302" s="52" t="s">
        <v>10117</v>
      </c>
      <c r="F302" s="52" t="s">
        <v>15554</v>
      </c>
      <c r="G302" s="52" t="s">
        <v>4073</v>
      </c>
      <c r="H302" s="52" t="n">
        <v>45</v>
      </c>
      <c r="I302" s="52" t="n">
        <v>2000</v>
      </c>
      <c r="J302" s="52" t="n">
        <v>2.9</v>
      </c>
      <c r="K302" s="52" t="n">
        <v>94.5</v>
      </c>
      <c r="L302" s="52" t="n">
        <v>99.6</v>
      </c>
      <c r="M302" s="52" t="n">
        <v>3.19</v>
      </c>
      <c r="N302" s="52" t="s">
        <v>3643</v>
      </c>
      <c r="O302" s="52" t="s">
        <v>369</v>
      </c>
      <c r="P302" s="52" t="s">
        <v>16911</v>
      </c>
      <c r="Q302" s="52" t="s">
        <v>10066</v>
      </c>
      <c r="R302" s="55" t="n">
        <f aca="true">IFERROR(O302-TODAY(),"")</f>
        <v>-778</v>
      </c>
      <c r="S302" s="55" t="str">
        <f aca="true">IFERROR(IF(O302&lt;TODAY(),"Expired",IF(O302-TODAY()&lt;90,"Expiring Soon","Active")),"")</f>
        <v>Expiring Soon</v>
      </c>
      <c r="T302" s="55" t="str">
        <f aca="false">IF(M302&gt;5,"High Risk",IF(M302&gt;2,"Medium","Low Risk"))</f>
        <v>Medium</v>
      </c>
    </row>
    <row r="303" customFormat="false" ht="15" hidden="false" customHeight="true" outlineLevel="0" collapsed="false">
      <c r="A303" s="56" t="s">
        <v>6091</v>
      </c>
      <c r="B303" s="56" t="s">
        <v>17259</v>
      </c>
      <c r="C303" s="56" t="s">
        <v>15539</v>
      </c>
      <c r="D303" s="56" t="s">
        <v>16904</v>
      </c>
      <c r="E303" s="56" t="s">
        <v>10078</v>
      </c>
      <c r="F303" s="56" t="s">
        <v>15554</v>
      </c>
      <c r="G303" s="56" t="s">
        <v>4055</v>
      </c>
      <c r="H303" s="56" t="n">
        <v>26</v>
      </c>
      <c r="I303" s="56" t="n">
        <v>100</v>
      </c>
      <c r="J303" s="56" t="n">
        <v>4.8</v>
      </c>
      <c r="K303" s="56" t="n">
        <v>77.3</v>
      </c>
      <c r="L303" s="56" t="n">
        <v>95.9</v>
      </c>
      <c r="M303" s="56" t="n">
        <v>3.97</v>
      </c>
      <c r="N303" s="56" t="s">
        <v>777</v>
      </c>
      <c r="O303" s="56" t="s">
        <v>803</v>
      </c>
      <c r="P303" s="56" t="s">
        <v>16916</v>
      </c>
      <c r="Q303" s="56" t="s">
        <v>10061</v>
      </c>
      <c r="R303" s="55" t="n">
        <f aca="true">IFERROR(O303-TODAY(),"")</f>
        <v>-710</v>
      </c>
      <c r="S303" s="55" t="str">
        <f aca="true">IFERROR(IF(O303&lt;TODAY(),"Expired",IF(O303-TODAY()&lt;90,"Expiring Soon","Active")),"")</f>
        <v>Expiring Soon</v>
      </c>
      <c r="T303" s="55" t="str">
        <f aca="false">IF(M303&gt;5,"High Risk",IF(M303&gt;2,"Medium","Low Risk"))</f>
        <v>Medium</v>
      </c>
    </row>
    <row r="304" customFormat="false" ht="15" hidden="false" customHeight="true" outlineLevel="0" collapsed="false">
      <c r="A304" s="52" t="s">
        <v>5847</v>
      </c>
      <c r="B304" s="52" t="s">
        <v>17260</v>
      </c>
      <c r="C304" s="52" t="s">
        <v>16921</v>
      </c>
      <c r="D304" s="52" t="s">
        <v>16904</v>
      </c>
      <c r="E304" s="52" t="s">
        <v>10087</v>
      </c>
      <c r="F304" s="52" t="s">
        <v>10063</v>
      </c>
      <c r="G304" s="52" t="s">
        <v>4084</v>
      </c>
      <c r="H304" s="52" t="n">
        <v>20</v>
      </c>
      <c r="I304" s="52" t="n">
        <v>100</v>
      </c>
      <c r="J304" s="52" t="n">
        <v>4.6</v>
      </c>
      <c r="K304" s="52" t="n">
        <v>70.2</v>
      </c>
      <c r="L304" s="52" t="n">
        <v>86.8</v>
      </c>
      <c r="M304" s="52" t="n">
        <v>1.22</v>
      </c>
      <c r="N304" s="52" t="s">
        <v>4951</v>
      </c>
      <c r="O304" s="52" t="s">
        <v>2611</v>
      </c>
      <c r="P304" s="52"/>
      <c r="Q304" s="52" t="s">
        <v>10061</v>
      </c>
      <c r="R304" s="55" t="n">
        <f aca="true">IFERROR(O304-TODAY(),"")</f>
        <v>-836</v>
      </c>
      <c r="S304" s="55" t="str">
        <f aca="true">IFERROR(IF(O304&lt;TODAY(),"Expired",IF(O304-TODAY()&lt;90,"Expiring Soon","Active")),"")</f>
        <v>Expiring Soon</v>
      </c>
      <c r="T304" s="55" t="str">
        <f aca="false">IF(M304&gt;5,"High Risk",IF(M304&gt;2,"Medium","Low Risk"))</f>
        <v>Low Risk</v>
      </c>
    </row>
    <row r="305" customFormat="false" ht="15" hidden="false" customHeight="true" outlineLevel="0" collapsed="false">
      <c r="A305" s="56" t="s">
        <v>14989</v>
      </c>
      <c r="B305" s="56" t="s">
        <v>17261</v>
      </c>
      <c r="C305" s="56" t="s">
        <v>16921</v>
      </c>
      <c r="D305" s="56" t="s">
        <v>16937</v>
      </c>
      <c r="E305" s="56" t="s">
        <v>10063</v>
      </c>
      <c r="F305" s="56" t="s">
        <v>15550</v>
      </c>
      <c r="G305" s="56" t="s">
        <v>4084</v>
      </c>
      <c r="H305" s="56" t="n">
        <v>14</v>
      </c>
      <c r="I305" s="56" t="n">
        <v>1000</v>
      </c>
      <c r="J305" s="56" t="n">
        <v>4.2</v>
      </c>
      <c r="K305" s="56" t="n">
        <v>85.3</v>
      </c>
      <c r="L305" s="56" t="n">
        <v>71.5</v>
      </c>
      <c r="M305" s="56" t="n">
        <v>2.06</v>
      </c>
      <c r="N305" s="56" t="s">
        <v>3872</v>
      </c>
      <c r="O305" s="56" t="s">
        <v>771</v>
      </c>
      <c r="P305" s="56" t="s">
        <v>16913</v>
      </c>
      <c r="Q305" s="56" t="s">
        <v>10061</v>
      </c>
      <c r="R305" s="55" t="n">
        <f aca="true">IFERROR(O305-TODAY(),"")</f>
        <v>-586</v>
      </c>
      <c r="S305" s="55" t="str">
        <f aca="true">IFERROR(IF(O305&lt;TODAY(),"Expired",IF(O305-TODAY()&lt;90,"Expiring Soon","Active")),"")</f>
        <v>Expiring Soon</v>
      </c>
      <c r="T305" s="55" t="str">
        <f aca="false">IF(M305&gt;5,"High Risk",IF(M305&gt;2,"Medium","Low Risk"))</f>
        <v>Medium</v>
      </c>
    </row>
    <row r="306" customFormat="false" ht="15" hidden="false" customHeight="true" outlineLevel="0" collapsed="false">
      <c r="A306" s="52" t="s">
        <v>17262</v>
      </c>
      <c r="B306" s="52" t="s">
        <v>17263</v>
      </c>
      <c r="C306" s="52" t="s">
        <v>16906</v>
      </c>
      <c r="D306" s="52" t="s">
        <v>16915</v>
      </c>
      <c r="E306" s="52" t="s">
        <v>10058</v>
      </c>
      <c r="F306" s="52" t="s">
        <v>15554</v>
      </c>
      <c r="G306" s="52" t="s">
        <v>4067</v>
      </c>
      <c r="H306" s="52" t="n">
        <v>19</v>
      </c>
      <c r="I306" s="52" t="n">
        <v>2000</v>
      </c>
      <c r="J306" s="52" t="n">
        <v>2.7</v>
      </c>
      <c r="K306" s="52" t="n">
        <v>75.2</v>
      </c>
      <c r="L306" s="52" t="n">
        <v>85</v>
      </c>
      <c r="M306" s="52" t="n">
        <v>0.43</v>
      </c>
      <c r="N306" s="52" t="s">
        <v>5909</v>
      </c>
      <c r="O306" s="52" t="s">
        <v>6938</v>
      </c>
      <c r="P306" s="52" t="s">
        <v>16911</v>
      </c>
      <c r="Q306" s="52" t="s">
        <v>10061</v>
      </c>
      <c r="R306" s="55" t="n">
        <f aca="true">IFERROR(O306-TODAY(),"")</f>
        <v>-522</v>
      </c>
      <c r="S306" s="55" t="str">
        <f aca="true">IFERROR(IF(O306&lt;TODAY(),"Expired",IF(O306-TODAY()&lt;90,"Expiring Soon","Active")),"")</f>
        <v>Expiring Soon</v>
      </c>
      <c r="T306" s="55" t="str">
        <f aca="false">IF(M306&gt;5,"High Risk",IF(M306&gt;2,"Medium","Low Risk"))</f>
        <v>Low Risk</v>
      </c>
    </row>
    <row r="307" customFormat="false" ht="15" hidden="false" customHeight="true" outlineLevel="0" collapsed="false">
      <c r="A307" s="56" t="s">
        <v>17264</v>
      </c>
      <c r="B307" s="56" t="s">
        <v>17265</v>
      </c>
      <c r="C307" s="56" t="s">
        <v>16906</v>
      </c>
      <c r="D307" s="56" t="s">
        <v>16904</v>
      </c>
      <c r="E307" s="56" t="s">
        <v>10087</v>
      </c>
      <c r="F307" s="56" t="s">
        <v>15554</v>
      </c>
      <c r="G307" s="56" t="s">
        <v>4061</v>
      </c>
      <c r="H307" s="56" t="n">
        <v>39</v>
      </c>
      <c r="I307" s="56" t="n">
        <v>100</v>
      </c>
      <c r="J307" s="56" t="n">
        <v>3.9</v>
      </c>
      <c r="K307" s="56" t="n">
        <v>81.3</v>
      </c>
      <c r="L307" s="56" t="n">
        <v>99.4</v>
      </c>
      <c r="M307" s="56" t="n">
        <v>3</v>
      </c>
      <c r="N307" s="56" t="s">
        <v>3249</v>
      </c>
      <c r="O307" s="56" t="s">
        <v>1330</v>
      </c>
      <c r="P307" s="56" t="s">
        <v>16911</v>
      </c>
      <c r="Q307" s="56" t="s">
        <v>10061</v>
      </c>
      <c r="R307" s="55" t="n">
        <f aca="true">IFERROR(O307-TODAY(),"")</f>
        <v>-452</v>
      </c>
      <c r="S307" s="55" t="str">
        <f aca="true">IFERROR(IF(O307&lt;TODAY(),"Expired",IF(O307-TODAY()&lt;90,"Expiring Soon","Active")),"")</f>
        <v>Expiring Soon</v>
      </c>
      <c r="T307" s="55" t="str">
        <f aca="false">IF(M307&gt;5,"High Risk",IF(M307&gt;2,"Medium","Low Risk"))</f>
        <v>Medium</v>
      </c>
    </row>
    <row r="308" customFormat="false" ht="15" hidden="false" customHeight="true" outlineLevel="0" collapsed="false">
      <c r="A308" s="52" t="s">
        <v>14338</v>
      </c>
      <c r="B308" s="52" t="s">
        <v>17266</v>
      </c>
      <c r="C308" s="52" t="s">
        <v>15539</v>
      </c>
      <c r="D308" s="52" t="s">
        <v>16904</v>
      </c>
      <c r="E308" s="52" t="s">
        <v>10117</v>
      </c>
      <c r="F308" s="52" t="s">
        <v>15560</v>
      </c>
      <c r="G308" s="52" t="s">
        <v>4067</v>
      </c>
      <c r="H308" s="52" t="n">
        <v>13</v>
      </c>
      <c r="I308" s="52" t="n">
        <v>1000</v>
      </c>
      <c r="J308" s="52" t="n">
        <v>4.9</v>
      </c>
      <c r="K308" s="52" t="n">
        <v>90</v>
      </c>
      <c r="L308" s="52" t="n">
        <v>62.8</v>
      </c>
      <c r="M308" s="52" t="n">
        <v>4.35</v>
      </c>
      <c r="N308" s="52" t="s">
        <v>1187</v>
      </c>
      <c r="O308" s="52" t="s">
        <v>713</v>
      </c>
      <c r="P308" s="52" t="s">
        <v>16907</v>
      </c>
      <c r="Q308" s="52" t="s">
        <v>10061</v>
      </c>
      <c r="R308" s="55" t="n">
        <f aca="true">IFERROR(O308-TODAY(),"")</f>
        <v>-862</v>
      </c>
      <c r="S308" s="55" t="str">
        <f aca="true">IFERROR(IF(O308&lt;TODAY(),"Expired",IF(O308-TODAY()&lt;90,"Expiring Soon","Active")),"")</f>
        <v>Expiring Soon</v>
      </c>
      <c r="T308" s="55" t="str">
        <f aca="false">IF(M308&gt;5,"High Risk",IF(M308&gt;2,"Medium","Low Risk"))</f>
        <v>Medium</v>
      </c>
    </row>
    <row r="309" customFormat="false" ht="15" hidden="false" customHeight="true" outlineLevel="0" collapsed="false">
      <c r="A309" s="56" t="s">
        <v>6301</v>
      </c>
      <c r="B309" s="56" t="s">
        <v>17267</v>
      </c>
      <c r="C309" s="56" t="s">
        <v>16906</v>
      </c>
      <c r="D309" s="56" t="s">
        <v>16904</v>
      </c>
      <c r="E309" s="56" t="s">
        <v>10132</v>
      </c>
      <c r="F309" s="56" t="s">
        <v>15544</v>
      </c>
      <c r="G309" s="56" t="s">
        <v>4055</v>
      </c>
      <c r="H309" s="56" t="n">
        <v>30</v>
      </c>
      <c r="I309" s="56" t="n">
        <v>2000</v>
      </c>
      <c r="J309" s="56" t="n">
        <v>3.5</v>
      </c>
      <c r="K309" s="56" t="n">
        <v>86</v>
      </c>
      <c r="L309" s="56" t="n">
        <v>85.9</v>
      </c>
      <c r="M309" s="56" t="n">
        <v>2.09</v>
      </c>
      <c r="N309" s="56" t="s">
        <v>3550</v>
      </c>
      <c r="O309" s="56" t="s">
        <v>1372</v>
      </c>
      <c r="P309" s="56" t="s">
        <v>16907</v>
      </c>
      <c r="Q309" s="56" t="s">
        <v>10061</v>
      </c>
      <c r="R309" s="55" t="n">
        <f aca="true">IFERROR(O309-TODAY(),"")</f>
        <v>-475</v>
      </c>
      <c r="S309" s="55" t="str">
        <f aca="true">IFERROR(IF(O309&lt;TODAY(),"Expired",IF(O309-TODAY()&lt;90,"Expiring Soon","Active")),"")</f>
        <v>Expiring Soon</v>
      </c>
      <c r="T309" s="55" t="str">
        <f aca="false">IF(M309&gt;5,"High Risk",IF(M309&gt;2,"Medium","Low Risk"))</f>
        <v>Medium</v>
      </c>
    </row>
    <row r="310" customFormat="false" ht="15" hidden="false" customHeight="true" outlineLevel="0" collapsed="false">
      <c r="A310" s="52" t="s">
        <v>14604</v>
      </c>
      <c r="B310" s="52" t="s">
        <v>17268</v>
      </c>
      <c r="C310" s="52" t="s">
        <v>15539</v>
      </c>
      <c r="D310" s="52" t="s">
        <v>16915</v>
      </c>
      <c r="E310" s="52" t="s">
        <v>10095</v>
      </c>
      <c r="F310" s="52" t="s">
        <v>15550</v>
      </c>
      <c r="G310" s="52" t="s">
        <v>4061</v>
      </c>
      <c r="H310" s="52" t="n">
        <v>41</v>
      </c>
      <c r="I310" s="52" t="n">
        <v>250</v>
      </c>
      <c r="J310" s="52" t="n">
        <v>2.8</v>
      </c>
      <c r="K310" s="52" t="n">
        <v>89.6</v>
      </c>
      <c r="L310" s="52" t="n">
        <v>87</v>
      </c>
      <c r="M310" s="52" t="n">
        <v>0.24</v>
      </c>
      <c r="N310" s="52" t="s">
        <v>1122</v>
      </c>
      <c r="O310" s="52" t="s">
        <v>5325</v>
      </c>
      <c r="P310" s="52"/>
      <c r="Q310" s="52" t="s">
        <v>10066</v>
      </c>
      <c r="R310" s="55" t="n">
        <f aca="true">IFERROR(O310-TODAY(),"")</f>
        <v>-417</v>
      </c>
      <c r="S310" s="55" t="str">
        <f aca="true">IFERROR(IF(O310&lt;TODAY(),"Expired",IF(O310-TODAY()&lt;90,"Expiring Soon","Active")),"")</f>
        <v>Expiring Soon</v>
      </c>
      <c r="T310" s="55" t="str">
        <f aca="false">IF(M310&gt;5,"High Risk",IF(M310&gt;2,"Medium","Low Risk"))</f>
        <v>Low Risk</v>
      </c>
    </row>
    <row r="311" customFormat="false" ht="15" hidden="false" customHeight="true" outlineLevel="0" collapsed="false">
      <c r="A311" s="56" t="s">
        <v>15183</v>
      </c>
      <c r="B311" s="56" t="s">
        <v>17269</v>
      </c>
      <c r="C311" s="56" t="s">
        <v>15539</v>
      </c>
      <c r="D311" s="56" t="s">
        <v>16904</v>
      </c>
      <c r="E311" s="56" t="s">
        <v>10132</v>
      </c>
      <c r="F311" s="56" t="s">
        <v>10063</v>
      </c>
      <c r="G311" s="56" t="s">
        <v>4055</v>
      </c>
      <c r="H311" s="56" t="n">
        <v>43</v>
      </c>
      <c r="I311" s="56" t="n">
        <v>2000</v>
      </c>
      <c r="J311" s="56" t="n">
        <v>4.8</v>
      </c>
      <c r="K311" s="56" t="n">
        <v>90.9</v>
      </c>
      <c r="L311" s="56" t="n">
        <v>72.4</v>
      </c>
      <c r="M311" s="56" t="n">
        <v>0.66</v>
      </c>
      <c r="N311" s="56" t="s">
        <v>558</v>
      </c>
      <c r="O311" s="56" t="s">
        <v>2916</v>
      </c>
      <c r="P311" s="56" t="s">
        <v>16911</v>
      </c>
      <c r="Q311" s="56" t="s">
        <v>10061</v>
      </c>
      <c r="R311" s="55" t="n">
        <f aca="true">IFERROR(O311-TODAY(),"")</f>
        <v>-569</v>
      </c>
      <c r="S311" s="55" t="str">
        <f aca="true">IFERROR(IF(O311&lt;TODAY(),"Expired",IF(O311-TODAY()&lt;90,"Expiring Soon","Active")),"")</f>
        <v>Expiring Soon</v>
      </c>
      <c r="T311" s="55" t="str">
        <f aca="false">IF(M311&gt;5,"High Risk",IF(M311&gt;2,"Medium","Low Risk"))</f>
        <v>Low Risk</v>
      </c>
    </row>
    <row r="312" customFormat="false" ht="15" hidden="false" customHeight="true" outlineLevel="0" collapsed="false">
      <c r="A312" s="52" t="s">
        <v>6989</v>
      </c>
      <c r="B312" s="52" t="s">
        <v>17270</v>
      </c>
      <c r="C312" s="52" t="s">
        <v>16921</v>
      </c>
      <c r="D312" s="52" t="s">
        <v>16910</v>
      </c>
      <c r="E312" s="52" t="s">
        <v>10190</v>
      </c>
      <c r="F312" s="52" t="s">
        <v>10063</v>
      </c>
      <c r="G312" s="52" t="s">
        <v>4073</v>
      </c>
      <c r="H312" s="52" t="n">
        <v>43</v>
      </c>
      <c r="I312" s="52" t="n">
        <v>500</v>
      </c>
      <c r="J312" s="52" t="n">
        <v>3</v>
      </c>
      <c r="K312" s="52" t="n">
        <v>73.7</v>
      </c>
      <c r="L312" s="52" t="n">
        <v>61.8</v>
      </c>
      <c r="M312" s="52" t="n">
        <v>0.69</v>
      </c>
      <c r="N312" s="52" t="s">
        <v>1630</v>
      </c>
      <c r="O312" s="52" t="s">
        <v>4915</v>
      </c>
      <c r="P312" s="52" t="s">
        <v>16916</v>
      </c>
      <c r="Q312" s="52" t="s">
        <v>10061</v>
      </c>
      <c r="R312" s="55" t="n">
        <f aca="true">IFERROR(O312-TODAY(),"")</f>
        <v>-600</v>
      </c>
      <c r="S312" s="55" t="str">
        <f aca="true">IFERROR(IF(O312&lt;TODAY(),"Expired",IF(O312-TODAY()&lt;90,"Expiring Soon","Active")),"")</f>
        <v>Expiring Soon</v>
      </c>
      <c r="T312" s="55" t="str">
        <f aca="false">IF(M312&gt;5,"High Risk",IF(M312&gt;2,"Medium","Low Risk"))</f>
        <v>Low Risk</v>
      </c>
    </row>
    <row r="313" customFormat="false" ht="15" hidden="false" customHeight="true" outlineLevel="0" collapsed="false">
      <c r="A313" s="56" t="s">
        <v>5620</v>
      </c>
      <c r="B313" s="56" t="s">
        <v>17271</v>
      </c>
      <c r="C313" s="56" t="s">
        <v>15539</v>
      </c>
      <c r="D313" s="56" t="s">
        <v>16904</v>
      </c>
      <c r="E313" s="56" t="s">
        <v>10073</v>
      </c>
      <c r="F313" s="56" t="s">
        <v>15544</v>
      </c>
      <c r="G313" s="56" t="s">
        <v>4084</v>
      </c>
      <c r="H313" s="56" t="n">
        <v>21</v>
      </c>
      <c r="I313" s="56" t="n">
        <v>1000</v>
      </c>
      <c r="J313" s="56" t="n">
        <v>2.5</v>
      </c>
      <c r="K313" s="56" t="n">
        <v>71.5</v>
      </c>
      <c r="L313" s="56" t="n">
        <v>65.6</v>
      </c>
      <c r="M313" s="56" t="n">
        <v>4.84</v>
      </c>
      <c r="N313" s="56" t="s">
        <v>5246</v>
      </c>
      <c r="O313" s="56" t="s">
        <v>2906</v>
      </c>
      <c r="P313" s="56" t="s">
        <v>16911</v>
      </c>
      <c r="Q313" s="56" t="s">
        <v>10061</v>
      </c>
      <c r="R313" s="55" t="n">
        <f aca="true">IFERROR(O313-TODAY(),"")</f>
        <v>-555</v>
      </c>
      <c r="S313" s="55" t="str">
        <f aca="true">IFERROR(IF(O313&lt;TODAY(),"Expired",IF(O313-TODAY()&lt;90,"Expiring Soon","Active")),"")</f>
        <v>Expiring Soon</v>
      </c>
      <c r="T313" s="55" t="str">
        <f aca="false">IF(M313&gt;5,"High Risk",IF(M313&gt;2,"Medium","Low Risk"))</f>
        <v>Medium</v>
      </c>
    </row>
    <row r="314" customFormat="false" ht="15" hidden="false" customHeight="true" outlineLevel="0" collapsed="false">
      <c r="A314" s="52" t="s">
        <v>15494</v>
      </c>
      <c r="B314" s="52" t="s">
        <v>17272</v>
      </c>
      <c r="C314" s="52" t="s">
        <v>15539</v>
      </c>
      <c r="D314" s="52" t="s">
        <v>16915</v>
      </c>
      <c r="E314" s="52" t="s">
        <v>10087</v>
      </c>
      <c r="F314" s="52" t="s">
        <v>15554</v>
      </c>
      <c r="G314" s="52" t="s">
        <v>4073</v>
      </c>
      <c r="H314" s="52" t="n">
        <v>31</v>
      </c>
      <c r="I314" s="52" t="n">
        <v>2000</v>
      </c>
      <c r="J314" s="52" t="n">
        <v>3.6</v>
      </c>
      <c r="K314" s="52" t="n">
        <v>79.3</v>
      </c>
      <c r="L314" s="52" t="n">
        <v>97.6</v>
      </c>
      <c r="M314" s="52" t="n">
        <v>2.16</v>
      </c>
      <c r="N314" s="52" t="s">
        <v>3392</v>
      </c>
      <c r="O314" s="52" t="s">
        <v>4807</v>
      </c>
      <c r="P314" s="52" t="s">
        <v>16911</v>
      </c>
      <c r="Q314" s="52" t="s">
        <v>10066</v>
      </c>
      <c r="R314" s="55" t="n">
        <f aca="true">IFERROR(O314-TODAY(),"")</f>
        <v>-566</v>
      </c>
      <c r="S314" s="55" t="str">
        <f aca="true">IFERROR(IF(O314&lt;TODAY(),"Expired",IF(O314-TODAY()&lt;90,"Expiring Soon","Active")),"")</f>
        <v>Expiring Soon</v>
      </c>
      <c r="T314" s="55" t="str">
        <f aca="false">IF(M314&gt;5,"High Risk",IF(M314&gt;2,"Medium","Low Risk"))</f>
        <v>Medium</v>
      </c>
    </row>
    <row r="315" customFormat="false" ht="15" hidden="false" customHeight="true" outlineLevel="0" collapsed="false">
      <c r="A315" s="56" t="s">
        <v>17273</v>
      </c>
      <c r="B315" s="56" t="s">
        <v>17274</v>
      </c>
      <c r="C315" s="56" t="s">
        <v>16906</v>
      </c>
      <c r="D315" s="56" t="s">
        <v>16904</v>
      </c>
      <c r="E315" s="56" t="s">
        <v>10058</v>
      </c>
      <c r="F315" s="56" t="s">
        <v>15560</v>
      </c>
      <c r="G315" s="56" t="s">
        <v>4084</v>
      </c>
      <c r="H315" s="56" t="n">
        <v>18</v>
      </c>
      <c r="I315" s="56" t="n">
        <v>500</v>
      </c>
      <c r="J315" s="56" t="n">
        <v>3.3</v>
      </c>
      <c r="K315" s="56" t="n">
        <v>76.6</v>
      </c>
      <c r="L315" s="56" t="n">
        <v>68</v>
      </c>
      <c r="M315" s="56" t="n">
        <v>2.99</v>
      </c>
      <c r="N315" s="56" t="s">
        <v>1766</v>
      </c>
      <c r="O315" s="56" t="s">
        <v>7474</v>
      </c>
      <c r="P315" s="56"/>
      <c r="Q315" s="56" t="s">
        <v>10066</v>
      </c>
      <c r="R315" s="55" t="n">
        <f aca="true">IFERROR(O315-TODAY(),"")</f>
        <v>-682</v>
      </c>
      <c r="S315" s="55" t="str">
        <f aca="true">IFERROR(IF(O315&lt;TODAY(),"Expired",IF(O315-TODAY()&lt;90,"Expiring Soon","Active")),"")</f>
        <v>Expiring Soon</v>
      </c>
      <c r="T315" s="55" t="str">
        <f aca="false">IF(M315&gt;5,"High Risk",IF(M315&gt;2,"Medium","Low Risk"))</f>
        <v>Medium</v>
      </c>
    </row>
    <row r="316" customFormat="false" ht="15" hidden="false" customHeight="true" outlineLevel="0" collapsed="false">
      <c r="A316" s="52" t="s">
        <v>4535</v>
      </c>
      <c r="B316" s="52" t="s">
        <v>17275</v>
      </c>
      <c r="C316" s="52" t="s">
        <v>16909</v>
      </c>
      <c r="D316" s="52" t="s">
        <v>16915</v>
      </c>
      <c r="E316" s="52" t="s">
        <v>10095</v>
      </c>
      <c r="F316" s="52" t="s">
        <v>15560</v>
      </c>
      <c r="G316" s="52" t="s">
        <v>4061</v>
      </c>
      <c r="H316" s="52" t="n">
        <v>43</v>
      </c>
      <c r="I316" s="52" t="n">
        <v>2000</v>
      </c>
      <c r="J316" s="52" t="n">
        <v>4.1</v>
      </c>
      <c r="K316" s="52" t="n">
        <v>74.1</v>
      </c>
      <c r="L316" s="52" t="n">
        <v>87.8</v>
      </c>
      <c r="M316" s="52" t="n">
        <v>1.19</v>
      </c>
      <c r="N316" s="52" t="s">
        <v>1235</v>
      </c>
      <c r="O316" s="52" t="s">
        <v>3362</v>
      </c>
      <c r="P316" s="52" t="s">
        <v>16911</v>
      </c>
      <c r="Q316" s="52" t="s">
        <v>10066</v>
      </c>
      <c r="R316" s="55" t="n">
        <f aca="true">IFERROR(O316-TODAY(),"")</f>
        <v>-910</v>
      </c>
      <c r="S316" s="55" t="str">
        <f aca="true">IFERROR(IF(O316&lt;TODAY(),"Expired",IF(O316-TODAY()&lt;90,"Expiring Soon","Active")),"")</f>
        <v>Expiring Soon</v>
      </c>
      <c r="T316" s="55" t="str">
        <f aca="false">IF(M316&gt;5,"High Risk",IF(M316&gt;2,"Medium","Low Risk"))</f>
        <v>Low Risk</v>
      </c>
    </row>
    <row r="317" customFormat="false" ht="15" hidden="false" customHeight="true" outlineLevel="0" collapsed="false">
      <c r="A317" s="56" t="s">
        <v>5077</v>
      </c>
      <c r="B317" s="56" t="s">
        <v>17276</v>
      </c>
      <c r="C317" s="56" t="s">
        <v>16909</v>
      </c>
      <c r="D317" s="56" t="s">
        <v>16904</v>
      </c>
      <c r="E317" s="56" t="s">
        <v>10069</v>
      </c>
      <c r="F317" s="56" t="s">
        <v>15560</v>
      </c>
      <c r="G317" s="56" t="s">
        <v>4055</v>
      </c>
      <c r="H317" s="56" t="n">
        <v>36</v>
      </c>
      <c r="I317" s="56" t="n">
        <v>250</v>
      </c>
      <c r="J317" s="56" t="n">
        <v>3.7</v>
      </c>
      <c r="K317" s="56" t="n">
        <v>90.2</v>
      </c>
      <c r="L317" s="56" t="n">
        <v>77.1</v>
      </c>
      <c r="M317" s="56" t="n">
        <v>1.25</v>
      </c>
      <c r="N317" s="56" t="s">
        <v>8156</v>
      </c>
      <c r="O317" s="56" t="s">
        <v>4959</v>
      </c>
      <c r="P317" s="56"/>
      <c r="Q317" s="56" t="s">
        <v>10061</v>
      </c>
      <c r="R317" s="55" t="n">
        <f aca="true">IFERROR(O317-TODAY(),"")</f>
        <v>-639</v>
      </c>
      <c r="S317" s="55" t="str">
        <f aca="true">IFERROR(IF(O317&lt;TODAY(),"Expired",IF(O317-TODAY()&lt;90,"Expiring Soon","Active")),"")</f>
        <v>Expiring Soon</v>
      </c>
      <c r="T317" s="55" t="str">
        <f aca="false">IF(M317&gt;5,"High Risk",IF(M317&gt;2,"Medium","Low Risk"))</f>
        <v>Low Risk</v>
      </c>
    </row>
    <row r="318" customFormat="false" ht="15" hidden="false" customHeight="true" outlineLevel="0" collapsed="false">
      <c r="A318" s="52" t="s">
        <v>17277</v>
      </c>
      <c r="B318" s="52" t="s">
        <v>17278</v>
      </c>
      <c r="C318" s="52" t="s">
        <v>16906</v>
      </c>
      <c r="D318" s="52" t="s">
        <v>16910</v>
      </c>
      <c r="E318" s="52" t="s">
        <v>10087</v>
      </c>
      <c r="F318" s="52" t="s">
        <v>15554</v>
      </c>
      <c r="G318" s="52" t="s">
        <v>4067</v>
      </c>
      <c r="H318" s="52" t="n">
        <v>29</v>
      </c>
      <c r="I318" s="52" t="n">
        <v>1000</v>
      </c>
      <c r="J318" s="52" t="n">
        <v>3.1</v>
      </c>
      <c r="K318" s="52" t="n">
        <v>99.2</v>
      </c>
      <c r="L318" s="52" t="n">
        <v>90.1</v>
      </c>
      <c r="M318" s="52" t="n">
        <v>4.39</v>
      </c>
      <c r="N318" s="52" t="s">
        <v>6819</v>
      </c>
      <c r="O318" s="52" t="s">
        <v>3852</v>
      </c>
      <c r="P318" s="52" t="s">
        <v>16911</v>
      </c>
      <c r="Q318" s="52" t="s">
        <v>10061</v>
      </c>
      <c r="R318" s="55" t="n">
        <f aca="true">IFERROR(O318-TODAY(),"")</f>
        <v>-734</v>
      </c>
      <c r="S318" s="55" t="str">
        <f aca="true">IFERROR(IF(O318&lt;TODAY(),"Expired",IF(O318-TODAY()&lt;90,"Expiring Soon","Active")),"")</f>
        <v>Expiring Soon</v>
      </c>
      <c r="T318" s="55" t="str">
        <f aca="false">IF(M318&gt;5,"High Risk",IF(M318&gt;2,"Medium","Low Risk"))</f>
        <v>Medium</v>
      </c>
    </row>
    <row r="319" customFormat="false" ht="15" hidden="false" customHeight="true" outlineLevel="0" collapsed="false">
      <c r="A319" s="56" t="s">
        <v>15315</v>
      </c>
      <c r="B319" s="56" t="s">
        <v>17279</v>
      </c>
      <c r="C319" s="56" t="s">
        <v>16906</v>
      </c>
      <c r="D319" s="56" t="s">
        <v>16910</v>
      </c>
      <c r="E319" s="56" t="s">
        <v>10063</v>
      </c>
      <c r="F319" s="56" t="s">
        <v>15542</v>
      </c>
      <c r="G319" s="56" t="s">
        <v>4073</v>
      </c>
      <c r="H319" s="56" t="n">
        <v>41</v>
      </c>
      <c r="I319" s="56" t="n">
        <v>2000</v>
      </c>
      <c r="J319" s="56" t="n">
        <v>3.1</v>
      </c>
      <c r="K319" s="56" t="n">
        <v>88.2</v>
      </c>
      <c r="L319" s="56" t="n">
        <v>93.4</v>
      </c>
      <c r="M319" s="56" t="n">
        <v>4.73</v>
      </c>
      <c r="N319" s="56" t="s">
        <v>5951</v>
      </c>
      <c r="O319" s="56" t="s">
        <v>782</v>
      </c>
      <c r="P319" s="56"/>
      <c r="Q319" s="56" t="s">
        <v>10066</v>
      </c>
      <c r="R319" s="55" t="n">
        <f aca="true">IFERROR(O319-TODAY(),"")</f>
        <v>-678</v>
      </c>
      <c r="S319" s="55" t="str">
        <f aca="true">IFERROR(IF(O319&lt;TODAY(),"Expired",IF(O319-TODAY()&lt;90,"Expiring Soon","Active")),"")</f>
        <v>Expiring Soon</v>
      </c>
      <c r="T319" s="55" t="str">
        <f aca="false">IF(M319&gt;5,"High Risk",IF(M319&gt;2,"Medium","Low Risk"))</f>
        <v>Medium</v>
      </c>
    </row>
    <row r="320" customFormat="false" ht="15" hidden="false" customHeight="true" outlineLevel="0" collapsed="false">
      <c r="A320" s="52" t="s">
        <v>17280</v>
      </c>
      <c r="B320" s="52" t="s">
        <v>17281</v>
      </c>
      <c r="C320" s="52" t="s">
        <v>16909</v>
      </c>
      <c r="D320" s="52" t="s">
        <v>16910</v>
      </c>
      <c r="E320" s="52" t="s">
        <v>10073</v>
      </c>
      <c r="F320" s="52" t="s">
        <v>15542</v>
      </c>
      <c r="G320" s="52" t="s">
        <v>4067</v>
      </c>
      <c r="H320" s="52" t="n">
        <v>4</v>
      </c>
      <c r="I320" s="52" t="n">
        <v>2000</v>
      </c>
      <c r="J320" s="52" t="n">
        <v>4.4</v>
      </c>
      <c r="K320" s="52" t="n">
        <v>95.1</v>
      </c>
      <c r="L320" s="52" t="n">
        <v>88</v>
      </c>
      <c r="M320" s="52" t="n">
        <v>0.94</v>
      </c>
      <c r="N320" s="52" t="s">
        <v>5677</v>
      </c>
      <c r="O320" s="52" t="s">
        <v>4351</v>
      </c>
      <c r="P320" s="52"/>
      <c r="Q320" s="52" t="s">
        <v>10061</v>
      </c>
      <c r="R320" s="55" t="n">
        <f aca="true">IFERROR(O320-TODAY(),"")</f>
        <v>-912</v>
      </c>
      <c r="S320" s="55" t="str">
        <f aca="true">IFERROR(IF(O320&lt;TODAY(),"Expired",IF(O320-TODAY()&lt;90,"Expiring Soon","Active")),"")</f>
        <v>Expiring Soon</v>
      </c>
      <c r="T320" s="55" t="str">
        <f aca="false">IF(M320&gt;5,"High Risk",IF(M320&gt;2,"Medium","Low Risk"))</f>
        <v>Low Risk</v>
      </c>
    </row>
    <row r="321" customFormat="false" ht="15" hidden="false" customHeight="true" outlineLevel="0" collapsed="false">
      <c r="A321" s="56" t="s">
        <v>5525</v>
      </c>
      <c r="B321" s="56" t="s">
        <v>17282</v>
      </c>
      <c r="C321" s="56" t="s">
        <v>15539</v>
      </c>
      <c r="D321" s="56" t="s">
        <v>16904</v>
      </c>
      <c r="E321" s="56" t="s">
        <v>10078</v>
      </c>
      <c r="F321" s="56" t="s">
        <v>10063</v>
      </c>
      <c r="G321" s="56" t="s">
        <v>4084</v>
      </c>
      <c r="H321" s="56" t="n">
        <v>16</v>
      </c>
      <c r="I321" s="56" t="n">
        <v>2000</v>
      </c>
      <c r="J321" s="56" t="n">
        <v>4.2</v>
      </c>
      <c r="K321" s="56" t="n">
        <v>86</v>
      </c>
      <c r="L321" s="56" t="n">
        <v>90.8</v>
      </c>
      <c r="M321" s="56" t="n">
        <v>2.66</v>
      </c>
      <c r="N321" s="56" t="s">
        <v>3246</v>
      </c>
      <c r="O321" s="56" t="s">
        <v>5431</v>
      </c>
      <c r="P321" s="56" t="s">
        <v>16907</v>
      </c>
      <c r="Q321" s="56" t="s">
        <v>10061</v>
      </c>
      <c r="R321" s="55" t="n">
        <f aca="true">IFERROR(O321-TODAY(),"")</f>
        <v>-858</v>
      </c>
      <c r="S321" s="55" t="str">
        <f aca="true">IFERROR(IF(O321&lt;TODAY(),"Expired",IF(O321-TODAY()&lt;90,"Expiring Soon","Active")),"")</f>
        <v>Expiring Soon</v>
      </c>
      <c r="T321" s="55" t="str">
        <f aca="false">IF(M321&gt;5,"High Risk",IF(M321&gt;2,"Medium","Low Risk"))</f>
        <v>Medium</v>
      </c>
    </row>
    <row r="322" customFormat="false" ht="15" hidden="false" customHeight="true" outlineLevel="0" collapsed="false">
      <c r="A322" s="52" t="s">
        <v>7047</v>
      </c>
      <c r="B322" s="52" t="s">
        <v>17283</v>
      </c>
      <c r="C322" s="52" t="s">
        <v>16921</v>
      </c>
      <c r="D322" s="52" t="s">
        <v>16910</v>
      </c>
      <c r="E322" s="52" t="s">
        <v>10095</v>
      </c>
      <c r="F322" s="52" t="s">
        <v>15550</v>
      </c>
      <c r="G322" s="52" t="s">
        <v>4061</v>
      </c>
      <c r="H322" s="52" t="n">
        <v>14</v>
      </c>
      <c r="I322" s="52" t="n">
        <v>100</v>
      </c>
      <c r="J322" s="52" t="n">
        <v>4.7</v>
      </c>
      <c r="K322" s="52" t="n">
        <v>92.9</v>
      </c>
      <c r="L322" s="52" t="n">
        <v>79.2</v>
      </c>
      <c r="M322" s="52" t="n">
        <v>1.58</v>
      </c>
      <c r="N322" s="52" t="s">
        <v>1160</v>
      </c>
      <c r="O322" s="52" t="s">
        <v>2555</v>
      </c>
      <c r="P322" s="52" t="s">
        <v>16907</v>
      </c>
      <c r="Q322" s="52" t="s">
        <v>10061</v>
      </c>
      <c r="R322" s="55" t="n">
        <f aca="true">IFERROR(O322-TODAY(),"")</f>
        <v>-604</v>
      </c>
      <c r="S322" s="55" t="str">
        <f aca="true">IFERROR(IF(O322&lt;TODAY(),"Expired",IF(O322-TODAY()&lt;90,"Expiring Soon","Active")),"")</f>
        <v>Expiring Soon</v>
      </c>
      <c r="T322" s="55" t="str">
        <f aca="false">IF(M322&gt;5,"High Risk",IF(M322&gt;2,"Medium","Low Risk"))</f>
        <v>Low Risk</v>
      </c>
    </row>
    <row r="323" customFormat="false" ht="15" hidden="false" customHeight="true" outlineLevel="0" collapsed="false">
      <c r="A323" s="56" t="s">
        <v>6632</v>
      </c>
      <c r="B323" s="56" t="s">
        <v>17284</v>
      </c>
      <c r="C323" s="56" t="s">
        <v>16906</v>
      </c>
      <c r="D323" s="56" t="s">
        <v>16904</v>
      </c>
      <c r="E323" s="56" t="s">
        <v>10095</v>
      </c>
      <c r="F323" s="56" t="s">
        <v>15544</v>
      </c>
      <c r="G323" s="56" t="s">
        <v>4055</v>
      </c>
      <c r="H323" s="56" t="n">
        <v>11</v>
      </c>
      <c r="I323" s="56" t="n">
        <v>100</v>
      </c>
      <c r="J323" s="56" t="n">
        <v>3.1</v>
      </c>
      <c r="K323" s="56" t="n">
        <v>71.3</v>
      </c>
      <c r="L323" s="56" t="n">
        <v>71.1</v>
      </c>
      <c r="M323" s="56" t="n">
        <v>2.22</v>
      </c>
      <c r="N323" s="56" t="s">
        <v>848</v>
      </c>
      <c r="O323" s="56" t="s">
        <v>3209</v>
      </c>
      <c r="P323" s="56" t="s">
        <v>16916</v>
      </c>
      <c r="Q323" s="56" t="s">
        <v>10061</v>
      </c>
      <c r="R323" s="55" t="n">
        <f aca="true">IFERROR(O323-TODAY(),"")</f>
        <v>-570</v>
      </c>
      <c r="S323" s="55" t="str">
        <f aca="true">IFERROR(IF(O323&lt;TODAY(),"Expired",IF(O323-TODAY()&lt;90,"Expiring Soon","Active")),"")</f>
        <v>Expiring Soon</v>
      </c>
      <c r="T323" s="55" t="str">
        <f aca="false">IF(M323&gt;5,"High Risk",IF(M323&gt;2,"Medium","Low Risk"))</f>
        <v>Medium</v>
      </c>
    </row>
    <row r="324" customFormat="false" ht="15" hidden="false" customHeight="true" outlineLevel="0" collapsed="false">
      <c r="A324" s="52" t="s">
        <v>6743</v>
      </c>
      <c r="B324" s="52" t="s">
        <v>17285</v>
      </c>
      <c r="C324" s="52" t="s">
        <v>16909</v>
      </c>
      <c r="D324" s="52" t="s">
        <v>16910</v>
      </c>
      <c r="E324" s="52" t="s">
        <v>10058</v>
      </c>
      <c r="F324" s="52" t="s">
        <v>15560</v>
      </c>
      <c r="G324" s="52" t="s">
        <v>4055</v>
      </c>
      <c r="H324" s="52" t="n">
        <v>25</v>
      </c>
      <c r="I324" s="52" t="n">
        <v>100</v>
      </c>
      <c r="J324" s="52" t="n">
        <v>2.8</v>
      </c>
      <c r="K324" s="52" t="n">
        <v>73.4</v>
      </c>
      <c r="L324" s="52" t="n">
        <v>89.4</v>
      </c>
      <c r="M324" s="52" t="n">
        <v>2.36</v>
      </c>
      <c r="N324" s="52" t="s">
        <v>646</v>
      </c>
      <c r="O324" s="52" t="s">
        <v>4122</v>
      </c>
      <c r="P324" s="52"/>
      <c r="Q324" s="52" t="s">
        <v>10066</v>
      </c>
      <c r="R324" s="55" t="n">
        <f aca="true">IFERROR(O324-TODAY(),"")</f>
        <v>-596</v>
      </c>
      <c r="S324" s="55" t="str">
        <f aca="true">IFERROR(IF(O324&lt;TODAY(),"Expired",IF(O324-TODAY()&lt;90,"Expiring Soon","Active")),"")</f>
        <v>Expiring Soon</v>
      </c>
      <c r="T324" s="55" t="str">
        <f aca="false">IF(M324&gt;5,"High Risk",IF(M324&gt;2,"Medium","Low Risk"))</f>
        <v>Medium</v>
      </c>
    </row>
    <row r="325" customFormat="false" ht="15" hidden="false" customHeight="true" outlineLevel="0" collapsed="false">
      <c r="A325" s="56" t="s">
        <v>4965</v>
      </c>
      <c r="B325" s="56" t="s">
        <v>17286</v>
      </c>
      <c r="C325" s="56" t="s">
        <v>16906</v>
      </c>
      <c r="D325" s="56" t="s">
        <v>16910</v>
      </c>
      <c r="E325" s="56" t="s">
        <v>10069</v>
      </c>
      <c r="F325" s="56" t="s">
        <v>10063</v>
      </c>
      <c r="G325" s="56" t="s">
        <v>4084</v>
      </c>
      <c r="H325" s="56" t="n">
        <v>3</v>
      </c>
      <c r="I325" s="56" t="n">
        <v>2000</v>
      </c>
      <c r="J325" s="56" t="n">
        <v>4.8</v>
      </c>
      <c r="K325" s="56" t="n">
        <v>99.1</v>
      </c>
      <c r="L325" s="56" t="n">
        <v>63.2</v>
      </c>
      <c r="M325" s="56" t="n">
        <v>2.91</v>
      </c>
      <c r="N325" s="56" t="s">
        <v>3261</v>
      </c>
      <c r="O325" s="56" t="s">
        <v>1937</v>
      </c>
      <c r="P325" s="56" t="s">
        <v>16911</v>
      </c>
      <c r="Q325" s="56" t="s">
        <v>10061</v>
      </c>
      <c r="R325" s="55" t="n">
        <f aca="true">IFERROR(O325-TODAY(),"")</f>
        <v>-890</v>
      </c>
      <c r="S325" s="55" t="str">
        <f aca="true">IFERROR(IF(O325&lt;TODAY(),"Expired",IF(O325-TODAY()&lt;90,"Expiring Soon","Active")),"")</f>
        <v>Expiring Soon</v>
      </c>
      <c r="T325" s="55" t="str">
        <f aca="false">IF(M325&gt;5,"High Risk",IF(M325&gt;2,"Medium","Low Risk"))</f>
        <v>Medium</v>
      </c>
    </row>
    <row r="326" customFormat="false" ht="15" hidden="false" customHeight="true" outlineLevel="0" collapsed="false">
      <c r="A326" s="52" t="s">
        <v>14333</v>
      </c>
      <c r="B326" s="52" t="s">
        <v>17287</v>
      </c>
      <c r="C326" s="52" t="s">
        <v>16906</v>
      </c>
      <c r="D326" s="52" t="s">
        <v>16904</v>
      </c>
      <c r="E326" s="52" t="s">
        <v>10073</v>
      </c>
      <c r="F326" s="52" t="s">
        <v>10063</v>
      </c>
      <c r="G326" s="52" t="s">
        <v>4067</v>
      </c>
      <c r="H326" s="52" t="n">
        <v>28</v>
      </c>
      <c r="I326" s="52" t="n">
        <v>1000</v>
      </c>
      <c r="J326" s="52" t="n">
        <v>3.1</v>
      </c>
      <c r="K326" s="52" t="n">
        <v>72.2</v>
      </c>
      <c r="L326" s="52" t="n">
        <v>97.4</v>
      </c>
      <c r="M326" s="52" t="n">
        <v>2.8</v>
      </c>
      <c r="N326" s="52" t="s">
        <v>2192</v>
      </c>
      <c r="O326" s="52" t="s">
        <v>1098</v>
      </c>
      <c r="P326" s="52" t="s">
        <v>16911</v>
      </c>
      <c r="Q326" s="52" t="s">
        <v>10061</v>
      </c>
      <c r="R326" s="55" t="n">
        <f aca="true">IFERROR(O326-TODAY(),"")</f>
        <v>-751</v>
      </c>
      <c r="S326" s="55" t="str">
        <f aca="true">IFERROR(IF(O326&lt;TODAY(),"Expired",IF(O326-TODAY()&lt;90,"Expiring Soon","Active")),"")</f>
        <v>Expiring Soon</v>
      </c>
      <c r="T326" s="55" t="str">
        <f aca="false">IF(M326&gt;5,"High Risk",IF(M326&gt;2,"Medium","Low Risk"))</f>
        <v>Medium</v>
      </c>
    </row>
    <row r="327" customFormat="false" ht="15" hidden="false" customHeight="true" outlineLevel="0" collapsed="false">
      <c r="A327" s="56" t="s">
        <v>6861</v>
      </c>
      <c r="B327" s="56" t="s">
        <v>17288</v>
      </c>
      <c r="C327" s="56" t="s">
        <v>15539</v>
      </c>
      <c r="D327" s="56" t="s">
        <v>16904</v>
      </c>
      <c r="E327" s="56" t="s">
        <v>10190</v>
      </c>
      <c r="F327" s="56" t="s">
        <v>10063</v>
      </c>
      <c r="G327" s="56" t="s">
        <v>4055</v>
      </c>
      <c r="H327" s="56" t="n">
        <v>5</v>
      </c>
      <c r="I327" s="56" t="n">
        <v>250</v>
      </c>
      <c r="J327" s="56" t="n">
        <v>3</v>
      </c>
      <c r="K327" s="56" t="n">
        <v>83.7</v>
      </c>
      <c r="L327" s="56" t="n">
        <v>67.3</v>
      </c>
      <c r="M327" s="56" t="n">
        <v>2.09</v>
      </c>
      <c r="N327" s="56" t="s">
        <v>3745</v>
      </c>
      <c r="O327" s="56" t="s">
        <v>3914</v>
      </c>
      <c r="P327" s="56" t="s">
        <v>16911</v>
      </c>
      <c r="Q327" s="56" t="s">
        <v>10061</v>
      </c>
      <c r="R327" s="55" t="n">
        <f aca="true">IFERROR(O327-TODAY(),"")</f>
        <v>-941</v>
      </c>
      <c r="S327" s="55" t="str">
        <f aca="true">IFERROR(IF(O327&lt;TODAY(),"Expired",IF(O327-TODAY()&lt;90,"Expiring Soon","Active")),"")</f>
        <v>Expiring Soon</v>
      </c>
      <c r="T327" s="55" t="str">
        <f aca="false">IF(M327&gt;5,"High Risk",IF(M327&gt;2,"Medium","Low Risk"))</f>
        <v>Medium</v>
      </c>
    </row>
    <row r="328" customFormat="false" ht="15" hidden="false" customHeight="true" outlineLevel="0" collapsed="false">
      <c r="A328" s="52" t="s">
        <v>14738</v>
      </c>
      <c r="B328" s="52" t="s">
        <v>17289</v>
      </c>
      <c r="C328" s="52" t="s">
        <v>15539</v>
      </c>
      <c r="D328" s="52" t="s">
        <v>16910</v>
      </c>
      <c r="E328" s="52" t="s">
        <v>10112</v>
      </c>
      <c r="F328" s="52" t="s">
        <v>10063</v>
      </c>
      <c r="G328" s="52" t="s">
        <v>4084</v>
      </c>
      <c r="H328" s="52" t="n">
        <v>37</v>
      </c>
      <c r="I328" s="52" t="n">
        <v>100</v>
      </c>
      <c r="J328" s="52" t="n">
        <v>2.6</v>
      </c>
      <c r="K328" s="52" t="n">
        <v>93.7</v>
      </c>
      <c r="L328" s="52" t="n">
        <v>99.5</v>
      </c>
      <c r="M328" s="52" t="n">
        <v>3.29</v>
      </c>
      <c r="N328" s="52" t="s">
        <v>695</v>
      </c>
      <c r="O328" s="52" t="s">
        <v>2225</v>
      </c>
      <c r="P328" s="52" t="s">
        <v>16913</v>
      </c>
      <c r="Q328" s="52" t="s">
        <v>10061</v>
      </c>
      <c r="R328" s="55" t="n">
        <f aca="true">IFERROR(O328-TODAY(),"")</f>
        <v>-673</v>
      </c>
      <c r="S328" s="55" t="str">
        <f aca="true">IFERROR(IF(O328&lt;TODAY(),"Expired",IF(O328-TODAY()&lt;90,"Expiring Soon","Active")),"")</f>
        <v>Expiring Soon</v>
      </c>
      <c r="T328" s="55" t="str">
        <f aca="false">IF(M328&gt;5,"High Risk",IF(M328&gt;2,"Medium","Low Risk"))</f>
        <v>Medium</v>
      </c>
    </row>
    <row r="329" customFormat="false" ht="15" hidden="false" customHeight="true" outlineLevel="0" collapsed="false">
      <c r="A329" s="56" t="s">
        <v>5987</v>
      </c>
      <c r="B329" s="56" t="s">
        <v>17290</v>
      </c>
      <c r="C329" s="56" t="s">
        <v>16921</v>
      </c>
      <c r="D329" s="56" t="s">
        <v>16937</v>
      </c>
      <c r="E329" s="56" t="s">
        <v>10190</v>
      </c>
      <c r="F329" s="56" t="s">
        <v>15542</v>
      </c>
      <c r="G329" s="56" t="s">
        <v>4084</v>
      </c>
      <c r="H329" s="56" t="n">
        <v>21</v>
      </c>
      <c r="I329" s="56" t="n">
        <v>100</v>
      </c>
      <c r="J329" s="56" t="n">
        <v>3.7</v>
      </c>
      <c r="K329" s="56" t="n">
        <v>75.6</v>
      </c>
      <c r="L329" s="56" t="n">
        <v>61.5</v>
      </c>
      <c r="M329" s="56" t="n">
        <v>1.12</v>
      </c>
      <c r="N329" s="56" t="s">
        <v>7179</v>
      </c>
      <c r="O329" s="56" t="s">
        <v>361</v>
      </c>
      <c r="P329" s="56" t="s">
        <v>16907</v>
      </c>
      <c r="Q329" s="56" t="s">
        <v>10061</v>
      </c>
      <c r="R329" s="55" t="n">
        <f aca="true">IFERROR(O329-TODAY(),"")</f>
        <v>-901</v>
      </c>
      <c r="S329" s="55" t="str">
        <f aca="true">IFERROR(IF(O329&lt;TODAY(),"Expired",IF(O329-TODAY()&lt;90,"Expiring Soon","Active")),"")</f>
        <v>Expiring Soon</v>
      </c>
      <c r="T329" s="55" t="str">
        <f aca="false">IF(M329&gt;5,"High Risk",IF(M329&gt;2,"Medium","Low Risk"))</f>
        <v>Low Risk</v>
      </c>
    </row>
    <row r="330" customFormat="false" ht="15" hidden="false" customHeight="true" outlineLevel="0" collapsed="false">
      <c r="A330" s="52" t="s">
        <v>7065</v>
      </c>
      <c r="B330" s="52" t="s">
        <v>17291</v>
      </c>
      <c r="C330" s="52" t="s">
        <v>16906</v>
      </c>
      <c r="D330" s="52" t="s">
        <v>16904</v>
      </c>
      <c r="E330" s="52" t="s">
        <v>10117</v>
      </c>
      <c r="F330" s="52" t="s">
        <v>15550</v>
      </c>
      <c r="G330" s="52" t="s">
        <v>4073</v>
      </c>
      <c r="H330" s="52" t="n">
        <v>42</v>
      </c>
      <c r="I330" s="52" t="n">
        <v>500</v>
      </c>
      <c r="J330" s="52" t="n">
        <v>3.6</v>
      </c>
      <c r="K330" s="52" t="n">
        <v>80.2</v>
      </c>
      <c r="L330" s="52" t="n">
        <v>77.9</v>
      </c>
      <c r="M330" s="52" t="n">
        <v>1.75</v>
      </c>
      <c r="N330" s="52" t="s">
        <v>1316</v>
      </c>
      <c r="O330" s="52" t="s">
        <v>2643</v>
      </c>
      <c r="P330" s="52" t="s">
        <v>16907</v>
      </c>
      <c r="Q330" s="52" t="s">
        <v>10061</v>
      </c>
      <c r="R330" s="55" t="n">
        <f aca="true">IFERROR(O330-TODAY(),"")</f>
        <v>-757</v>
      </c>
      <c r="S330" s="55" t="str">
        <f aca="true">IFERROR(IF(O330&lt;TODAY(),"Expired",IF(O330-TODAY()&lt;90,"Expiring Soon","Active")),"")</f>
        <v>Expiring Soon</v>
      </c>
      <c r="T330" s="55" t="str">
        <f aca="false">IF(M330&gt;5,"High Risk",IF(M330&gt;2,"Medium","Low Risk"))</f>
        <v>Low Risk</v>
      </c>
    </row>
    <row r="331" customFormat="false" ht="15" hidden="false" customHeight="true" outlineLevel="0" collapsed="false">
      <c r="A331" s="56" t="s">
        <v>5164</v>
      </c>
      <c r="B331" s="56" t="s">
        <v>17292</v>
      </c>
      <c r="C331" s="56" t="s">
        <v>16909</v>
      </c>
      <c r="D331" s="56" t="s">
        <v>16910</v>
      </c>
      <c r="E331" s="56" t="s">
        <v>10132</v>
      </c>
      <c r="F331" s="56" t="s">
        <v>15560</v>
      </c>
      <c r="G331" s="56" t="s">
        <v>4055</v>
      </c>
      <c r="H331" s="56" t="n">
        <v>4</v>
      </c>
      <c r="I331" s="56" t="n">
        <v>250</v>
      </c>
      <c r="J331" s="56" t="n">
        <v>3.3</v>
      </c>
      <c r="K331" s="56" t="n">
        <v>87.2</v>
      </c>
      <c r="L331" s="56" t="n">
        <v>64.3</v>
      </c>
      <c r="M331" s="56" t="n">
        <v>1.1</v>
      </c>
      <c r="N331" s="56" t="s">
        <v>5832</v>
      </c>
      <c r="O331" s="56" t="s">
        <v>1190</v>
      </c>
      <c r="P331" s="56" t="s">
        <v>16916</v>
      </c>
      <c r="Q331" s="56" t="s">
        <v>10061</v>
      </c>
      <c r="R331" s="55" t="n">
        <f aca="true">IFERROR(O331-TODAY(),"")</f>
        <v>-725</v>
      </c>
      <c r="S331" s="55" t="str">
        <f aca="true">IFERROR(IF(O331&lt;TODAY(),"Expired",IF(O331-TODAY()&lt;90,"Expiring Soon","Active")),"")</f>
        <v>Expiring Soon</v>
      </c>
      <c r="T331" s="55" t="str">
        <f aca="false">IF(M331&gt;5,"High Risk",IF(M331&gt;2,"Medium","Low Risk"))</f>
        <v>Low Risk</v>
      </c>
    </row>
    <row r="332" customFormat="false" ht="15" hidden="false" customHeight="true" outlineLevel="0" collapsed="false">
      <c r="A332" s="52" t="s">
        <v>6175</v>
      </c>
      <c r="B332" s="52" t="s">
        <v>17293</v>
      </c>
      <c r="C332" s="52" t="s">
        <v>16906</v>
      </c>
      <c r="D332" s="52" t="s">
        <v>16915</v>
      </c>
      <c r="E332" s="52" t="s">
        <v>10095</v>
      </c>
      <c r="F332" s="52" t="s">
        <v>15542</v>
      </c>
      <c r="G332" s="52" t="s">
        <v>4061</v>
      </c>
      <c r="H332" s="52" t="n">
        <v>10</v>
      </c>
      <c r="I332" s="52" t="n">
        <v>1000</v>
      </c>
      <c r="J332" s="52" t="n">
        <v>4.5</v>
      </c>
      <c r="K332" s="52" t="n">
        <v>81</v>
      </c>
      <c r="L332" s="52" t="n">
        <v>92.6</v>
      </c>
      <c r="M332" s="52" t="n">
        <v>2.24</v>
      </c>
      <c r="N332" s="52" t="s">
        <v>2966</v>
      </c>
      <c r="O332" s="52" t="s">
        <v>1680</v>
      </c>
      <c r="P332" s="52" t="s">
        <v>16913</v>
      </c>
      <c r="Q332" s="52" t="s">
        <v>10061</v>
      </c>
      <c r="R332" s="55" t="n">
        <f aca="true">IFERROR(O332-TODAY(),"")</f>
        <v>-815</v>
      </c>
      <c r="S332" s="55" t="str">
        <f aca="true">IFERROR(IF(O332&lt;TODAY(),"Expired",IF(O332-TODAY()&lt;90,"Expiring Soon","Active")),"")</f>
        <v>Expiring Soon</v>
      </c>
      <c r="T332" s="55" t="str">
        <f aca="false">IF(M332&gt;5,"High Risk",IF(M332&gt;2,"Medium","Low Risk"))</f>
        <v>Medium</v>
      </c>
    </row>
    <row r="333" customFormat="false" ht="15" hidden="false" customHeight="true" outlineLevel="0" collapsed="false">
      <c r="A333" s="56" t="s">
        <v>6837</v>
      </c>
      <c r="B333" s="56" t="s">
        <v>17294</v>
      </c>
      <c r="C333" s="56" t="s">
        <v>16909</v>
      </c>
      <c r="D333" s="56" t="s">
        <v>16937</v>
      </c>
      <c r="E333" s="56" t="s">
        <v>10058</v>
      </c>
      <c r="F333" s="56" t="s">
        <v>15550</v>
      </c>
      <c r="G333" s="56" t="s">
        <v>4067</v>
      </c>
      <c r="H333" s="56" t="n">
        <v>44</v>
      </c>
      <c r="I333" s="56" t="n">
        <v>500</v>
      </c>
      <c r="J333" s="56" t="n">
        <v>3</v>
      </c>
      <c r="K333" s="56" t="n">
        <v>72.3</v>
      </c>
      <c r="L333" s="56" t="n">
        <v>96.1</v>
      </c>
      <c r="M333" s="56" t="n">
        <v>4.56</v>
      </c>
      <c r="N333" s="56" t="s">
        <v>5951</v>
      </c>
      <c r="O333" s="56" t="s">
        <v>1450</v>
      </c>
      <c r="P333" s="56" t="s">
        <v>16907</v>
      </c>
      <c r="Q333" s="56" t="s">
        <v>10061</v>
      </c>
      <c r="R333" s="55" t="n">
        <f aca="true">IFERROR(O333-TODAY(),"")</f>
        <v>-461</v>
      </c>
      <c r="S333" s="55" t="str">
        <f aca="true">IFERROR(IF(O333&lt;TODAY(),"Expired",IF(O333-TODAY()&lt;90,"Expiring Soon","Active")),"")</f>
        <v>Expiring Soon</v>
      </c>
      <c r="T333" s="55" t="str">
        <f aca="false">IF(M333&gt;5,"High Risk",IF(M333&gt;2,"Medium","Low Risk"))</f>
        <v>Medium</v>
      </c>
    </row>
    <row r="334" customFormat="false" ht="15" hidden="false" customHeight="true" outlineLevel="0" collapsed="false">
      <c r="A334" s="52" t="s">
        <v>15344</v>
      </c>
      <c r="B334" s="52" t="s">
        <v>17295</v>
      </c>
      <c r="C334" s="52" t="s">
        <v>16909</v>
      </c>
      <c r="D334" s="52" t="s">
        <v>16904</v>
      </c>
      <c r="E334" s="52" t="s">
        <v>10112</v>
      </c>
      <c r="F334" s="52" t="s">
        <v>15550</v>
      </c>
      <c r="G334" s="52" t="s">
        <v>4061</v>
      </c>
      <c r="H334" s="52" t="n">
        <v>11</v>
      </c>
      <c r="I334" s="52" t="n">
        <v>2000</v>
      </c>
      <c r="J334" s="52" t="n">
        <v>3.2</v>
      </c>
      <c r="K334" s="52" t="n">
        <v>72</v>
      </c>
      <c r="L334" s="52" t="n">
        <v>98.9</v>
      </c>
      <c r="M334" s="52" t="n">
        <v>2.95</v>
      </c>
      <c r="N334" s="52" t="s">
        <v>1543</v>
      </c>
      <c r="O334" s="52" t="s">
        <v>736</v>
      </c>
      <c r="P334" s="52" t="s">
        <v>16913</v>
      </c>
      <c r="Q334" s="52" t="s">
        <v>10061</v>
      </c>
      <c r="R334" s="55" t="n">
        <f aca="true">IFERROR(O334-TODAY(),"")</f>
        <v>-867</v>
      </c>
      <c r="S334" s="55" t="str">
        <f aca="true">IFERROR(IF(O334&lt;TODAY(),"Expired",IF(O334-TODAY()&lt;90,"Expiring Soon","Active")),"")</f>
        <v>Expiring Soon</v>
      </c>
      <c r="T334" s="55" t="str">
        <f aca="false">IF(M334&gt;5,"High Risk",IF(M334&gt;2,"Medium","Low Risk"))</f>
        <v>Medium</v>
      </c>
    </row>
    <row r="335" customFormat="false" ht="15" hidden="false" customHeight="true" outlineLevel="0" collapsed="false">
      <c r="A335" s="56" t="s">
        <v>7142</v>
      </c>
      <c r="B335" s="56" t="s">
        <v>17296</v>
      </c>
      <c r="C335" s="56" t="s">
        <v>16909</v>
      </c>
      <c r="D335" s="56" t="s">
        <v>16904</v>
      </c>
      <c r="E335" s="56" t="s">
        <v>10058</v>
      </c>
      <c r="F335" s="56" t="s">
        <v>15554</v>
      </c>
      <c r="G335" s="56" t="s">
        <v>4061</v>
      </c>
      <c r="H335" s="56" t="n">
        <v>31</v>
      </c>
      <c r="I335" s="56" t="n">
        <v>1000</v>
      </c>
      <c r="J335" s="56" t="n">
        <v>4.8</v>
      </c>
      <c r="K335" s="56" t="n">
        <v>77.8</v>
      </c>
      <c r="L335" s="56" t="n">
        <v>95.3</v>
      </c>
      <c r="M335" s="56" t="n">
        <v>2.37</v>
      </c>
      <c r="N335" s="56" t="s">
        <v>442</v>
      </c>
      <c r="O335" s="56" t="s">
        <v>1496</v>
      </c>
      <c r="P335" s="56" t="s">
        <v>16913</v>
      </c>
      <c r="Q335" s="56" t="s">
        <v>10061</v>
      </c>
      <c r="R335" s="55" t="n">
        <f aca="true">IFERROR(O335-TODAY(),"")</f>
        <v>-473</v>
      </c>
      <c r="S335" s="55" t="str">
        <f aca="true">IFERROR(IF(O335&lt;TODAY(),"Expired",IF(O335-TODAY()&lt;90,"Expiring Soon","Active")),"")</f>
        <v>Expiring Soon</v>
      </c>
      <c r="T335" s="55" t="str">
        <f aca="false">IF(M335&gt;5,"High Risk",IF(M335&gt;2,"Medium","Low Risk"))</f>
        <v>Medium</v>
      </c>
    </row>
    <row r="336" customFormat="false" ht="15" hidden="false" customHeight="true" outlineLevel="0" collapsed="false">
      <c r="A336" s="52" t="s">
        <v>5502</v>
      </c>
      <c r="B336" s="52" t="s">
        <v>17297</v>
      </c>
      <c r="C336" s="52" t="s">
        <v>15539</v>
      </c>
      <c r="D336" s="52" t="s">
        <v>16904</v>
      </c>
      <c r="E336" s="52" t="s">
        <v>10078</v>
      </c>
      <c r="F336" s="52" t="s">
        <v>15544</v>
      </c>
      <c r="G336" s="52" t="s">
        <v>4055</v>
      </c>
      <c r="H336" s="52" t="n">
        <v>19</v>
      </c>
      <c r="I336" s="52" t="n">
        <v>100</v>
      </c>
      <c r="J336" s="52" t="n">
        <v>3.5</v>
      </c>
      <c r="K336" s="52" t="n">
        <v>89.2</v>
      </c>
      <c r="L336" s="52" t="n">
        <v>69.1</v>
      </c>
      <c r="M336" s="52" t="n">
        <v>4.37</v>
      </c>
      <c r="N336" s="52" t="s">
        <v>1837</v>
      </c>
      <c r="O336" s="52" t="s">
        <v>6807</v>
      </c>
      <c r="P336" s="52" t="s">
        <v>16913</v>
      </c>
      <c r="Q336" s="52" t="s">
        <v>10061</v>
      </c>
      <c r="R336" s="55" t="n">
        <f aca="true">IFERROR(O336-TODAY(),"")</f>
        <v>-803</v>
      </c>
      <c r="S336" s="55" t="str">
        <f aca="true">IFERROR(IF(O336&lt;TODAY(),"Expired",IF(O336-TODAY()&lt;90,"Expiring Soon","Active")),"")</f>
        <v>Expiring Soon</v>
      </c>
      <c r="T336" s="55" t="str">
        <f aca="false">IF(M336&gt;5,"High Risk",IF(M336&gt;2,"Medium","Low Risk"))</f>
        <v>Medium</v>
      </c>
    </row>
    <row r="337" customFormat="false" ht="15" hidden="false" customHeight="true" outlineLevel="0" collapsed="false">
      <c r="A337" s="56" t="s">
        <v>17298</v>
      </c>
      <c r="B337" s="56" t="s">
        <v>17299</v>
      </c>
      <c r="C337" s="56" t="s">
        <v>16921</v>
      </c>
      <c r="D337" s="56" t="s">
        <v>16904</v>
      </c>
      <c r="E337" s="56" t="s">
        <v>10117</v>
      </c>
      <c r="F337" s="56" t="s">
        <v>15554</v>
      </c>
      <c r="G337" s="56" t="s">
        <v>4073</v>
      </c>
      <c r="H337" s="56" t="n">
        <v>5</v>
      </c>
      <c r="I337" s="56" t="n">
        <v>2000</v>
      </c>
      <c r="J337" s="56" t="n">
        <v>4.5</v>
      </c>
      <c r="K337" s="56" t="n">
        <v>80.3</v>
      </c>
      <c r="L337" s="56" t="n">
        <v>75.8</v>
      </c>
      <c r="M337" s="56" t="n">
        <v>2.72</v>
      </c>
      <c r="N337" s="56" t="s">
        <v>2768</v>
      </c>
      <c r="O337" s="56" t="s">
        <v>2528</v>
      </c>
      <c r="P337" s="56" t="s">
        <v>16907</v>
      </c>
      <c r="Q337" s="56" t="s">
        <v>10061</v>
      </c>
      <c r="R337" s="55" t="n">
        <f aca="true">IFERROR(O337-TODAY(),"")</f>
        <v>-441</v>
      </c>
      <c r="S337" s="55" t="str">
        <f aca="true">IFERROR(IF(O337&lt;TODAY(),"Expired",IF(O337-TODAY()&lt;90,"Expiring Soon","Active")),"")</f>
        <v>Expiring Soon</v>
      </c>
      <c r="T337" s="55" t="str">
        <f aca="false">IF(M337&gt;5,"High Risk",IF(M337&gt;2,"Medium","Low Risk"))</f>
        <v>Medium</v>
      </c>
    </row>
    <row r="338" customFormat="false" ht="15" hidden="false" customHeight="true" outlineLevel="0" collapsed="false">
      <c r="A338" s="52" t="s">
        <v>5646</v>
      </c>
      <c r="B338" s="52" t="s">
        <v>17300</v>
      </c>
      <c r="C338" s="52" t="s">
        <v>16909</v>
      </c>
      <c r="D338" s="52" t="s">
        <v>16937</v>
      </c>
      <c r="E338" s="52" t="s">
        <v>10132</v>
      </c>
      <c r="F338" s="52" t="s">
        <v>15542</v>
      </c>
      <c r="G338" s="52" t="s">
        <v>4073</v>
      </c>
      <c r="H338" s="52" t="n">
        <v>7</v>
      </c>
      <c r="I338" s="52" t="n">
        <v>250</v>
      </c>
      <c r="J338" s="52" t="n">
        <v>2.7</v>
      </c>
      <c r="K338" s="52" t="n">
        <v>72.5</v>
      </c>
      <c r="L338" s="52" t="n">
        <v>99.2</v>
      </c>
      <c r="M338" s="52" t="n">
        <v>0.68</v>
      </c>
      <c r="N338" s="52" t="s">
        <v>1943</v>
      </c>
      <c r="O338" s="52" t="s">
        <v>1410</v>
      </c>
      <c r="P338" s="52" t="s">
        <v>16916</v>
      </c>
      <c r="Q338" s="52" t="s">
        <v>10061</v>
      </c>
      <c r="R338" s="55" t="n">
        <f aca="true">IFERROR(O338-TODAY(),"")</f>
        <v>-435</v>
      </c>
      <c r="S338" s="55" t="str">
        <f aca="true">IFERROR(IF(O338&lt;TODAY(),"Expired",IF(O338-TODAY()&lt;90,"Expiring Soon","Active")),"")</f>
        <v>Expiring Soon</v>
      </c>
      <c r="T338" s="55" t="str">
        <f aca="false">IF(M338&gt;5,"High Risk",IF(M338&gt;2,"Medium","Low Risk"))</f>
        <v>Low Risk</v>
      </c>
    </row>
    <row r="339" customFormat="false" ht="15" hidden="false" customHeight="true" outlineLevel="0" collapsed="false">
      <c r="A339" s="56" t="s">
        <v>14722</v>
      </c>
      <c r="B339" s="56" t="s">
        <v>17301</v>
      </c>
      <c r="C339" s="56" t="s">
        <v>15539</v>
      </c>
      <c r="D339" s="56" t="s">
        <v>16937</v>
      </c>
      <c r="E339" s="56" t="s">
        <v>10078</v>
      </c>
      <c r="F339" s="56" t="s">
        <v>15560</v>
      </c>
      <c r="G339" s="56" t="s">
        <v>4061</v>
      </c>
      <c r="H339" s="56" t="n">
        <v>32</v>
      </c>
      <c r="I339" s="56" t="n">
        <v>100</v>
      </c>
      <c r="J339" s="56" t="n">
        <v>4.7</v>
      </c>
      <c r="K339" s="56" t="n">
        <v>84.5</v>
      </c>
      <c r="L339" s="56" t="n">
        <v>87.7</v>
      </c>
      <c r="M339" s="56" t="n">
        <v>4.01</v>
      </c>
      <c r="N339" s="56" t="s">
        <v>1703</v>
      </c>
      <c r="O339" s="56" t="s">
        <v>1181</v>
      </c>
      <c r="P339" s="56" t="s">
        <v>16911</v>
      </c>
      <c r="Q339" s="56" t="s">
        <v>10061</v>
      </c>
      <c r="R339" s="55" t="n">
        <f aca="true">IFERROR(O339-TODAY(),"")</f>
        <v>-806</v>
      </c>
      <c r="S339" s="55" t="str">
        <f aca="true">IFERROR(IF(O339&lt;TODAY(),"Expired",IF(O339-TODAY()&lt;90,"Expiring Soon","Active")),"")</f>
        <v>Expiring Soon</v>
      </c>
      <c r="T339" s="55" t="str">
        <f aca="false">IF(M339&gt;5,"High Risk",IF(M339&gt;2,"Medium","Low Risk"))</f>
        <v>Medium</v>
      </c>
    </row>
    <row r="340" customFormat="false" ht="15" hidden="false" customHeight="true" outlineLevel="0" collapsed="false">
      <c r="A340" s="52" t="s">
        <v>6139</v>
      </c>
      <c r="B340" s="52" t="s">
        <v>17302</v>
      </c>
      <c r="C340" s="52" t="s">
        <v>16906</v>
      </c>
      <c r="D340" s="52" t="s">
        <v>16937</v>
      </c>
      <c r="E340" s="52" t="s">
        <v>10069</v>
      </c>
      <c r="F340" s="52" t="s">
        <v>15550</v>
      </c>
      <c r="G340" s="52" t="s">
        <v>4073</v>
      </c>
      <c r="H340" s="52" t="n">
        <v>23</v>
      </c>
      <c r="I340" s="52" t="n">
        <v>100</v>
      </c>
      <c r="J340" s="52" t="n">
        <v>3.7</v>
      </c>
      <c r="K340" s="52" t="n">
        <v>75.2</v>
      </c>
      <c r="L340" s="52" t="n">
        <v>65.7</v>
      </c>
      <c r="M340" s="52" t="n">
        <v>2.51</v>
      </c>
      <c r="N340" s="52" t="s">
        <v>2603</v>
      </c>
      <c r="O340" s="52" t="s">
        <v>1505</v>
      </c>
      <c r="P340" s="52" t="s">
        <v>16907</v>
      </c>
      <c r="Q340" s="52" t="s">
        <v>10061</v>
      </c>
      <c r="R340" s="55" t="n">
        <f aca="true">IFERROR(O340-TODAY(),"")</f>
        <v>-700</v>
      </c>
      <c r="S340" s="55" t="str">
        <f aca="true">IFERROR(IF(O340&lt;TODAY(),"Expired",IF(O340-TODAY()&lt;90,"Expiring Soon","Active")),"")</f>
        <v>Expiring Soon</v>
      </c>
      <c r="T340" s="55" t="str">
        <f aca="false">IF(M340&gt;5,"High Risk",IF(M340&gt;2,"Medium","Low Risk"))</f>
        <v>Medium</v>
      </c>
    </row>
    <row r="341" customFormat="false" ht="15" hidden="false" customHeight="true" outlineLevel="0" collapsed="false">
      <c r="A341" s="56" t="s">
        <v>15443</v>
      </c>
      <c r="B341" s="56" t="s">
        <v>17303</v>
      </c>
      <c r="C341" s="56" t="s">
        <v>15539</v>
      </c>
      <c r="D341" s="56" t="s">
        <v>16904</v>
      </c>
      <c r="E341" s="56" t="s">
        <v>10117</v>
      </c>
      <c r="F341" s="56" t="s">
        <v>15560</v>
      </c>
      <c r="G341" s="56" t="s">
        <v>4067</v>
      </c>
      <c r="H341" s="56" t="n">
        <v>21</v>
      </c>
      <c r="I341" s="56" t="n">
        <v>250</v>
      </c>
      <c r="J341" s="56" t="n">
        <v>2.9</v>
      </c>
      <c r="K341" s="56" t="n">
        <v>81.3</v>
      </c>
      <c r="L341" s="56" t="n">
        <v>75.1</v>
      </c>
      <c r="M341" s="56" t="n">
        <v>1.67</v>
      </c>
      <c r="N341" s="56" t="s">
        <v>3232</v>
      </c>
      <c r="O341" s="56" t="s">
        <v>2916</v>
      </c>
      <c r="P341" s="56" t="s">
        <v>16907</v>
      </c>
      <c r="Q341" s="56" t="s">
        <v>10061</v>
      </c>
      <c r="R341" s="55" t="n">
        <f aca="true">IFERROR(O341-TODAY(),"")</f>
        <v>-569</v>
      </c>
      <c r="S341" s="55" t="str">
        <f aca="true">IFERROR(IF(O341&lt;TODAY(),"Expired",IF(O341-TODAY()&lt;90,"Expiring Soon","Active")),"")</f>
        <v>Expiring Soon</v>
      </c>
      <c r="T341" s="55" t="str">
        <f aca="false">IF(M341&gt;5,"High Risk",IF(M341&gt;2,"Medium","Low Risk"))</f>
        <v>Low Risk</v>
      </c>
    </row>
    <row r="342" customFormat="false" ht="15" hidden="false" customHeight="true" outlineLevel="0" collapsed="false">
      <c r="A342" s="52" t="s">
        <v>4378</v>
      </c>
      <c r="B342" s="52" t="s">
        <v>17304</v>
      </c>
      <c r="C342" s="52" t="s">
        <v>16909</v>
      </c>
      <c r="D342" s="52" t="s">
        <v>16904</v>
      </c>
      <c r="E342" s="52" t="s">
        <v>10073</v>
      </c>
      <c r="F342" s="52" t="s">
        <v>15554</v>
      </c>
      <c r="G342" s="52" t="s">
        <v>4067</v>
      </c>
      <c r="H342" s="52" t="n">
        <v>31</v>
      </c>
      <c r="I342" s="52" t="n">
        <v>100</v>
      </c>
      <c r="J342" s="52" t="n">
        <v>3.3</v>
      </c>
      <c r="K342" s="52" t="n">
        <v>95.2</v>
      </c>
      <c r="L342" s="52" t="n">
        <v>80</v>
      </c>
      <c r="M342" s="52" t="n">
        <v>3.04</v>
      </c>
      <c r="N342" s="52" t="s">
        <v>3470</v>
      </c>
      <c r="O342" s="52" t="s">
        <v>3257</v>
      </c>
      <c r="P342" s="52" t="s">
        <v>16911</v>
      </c>
      <c r="Q342" s="52" t="s">
        <v>10066</v>
      </c>
      <c r="R342" s="55" t="n">
        <f aca="true">IFERROR(O342-TODAY(),"")</f>
        <v>-948</v>
      </c>
      <c r="S342" s="55" t="str">
        <f aca="true">IFERROR(IF(O342&lt;TODAY(),"Expired",IF(O342-TODAY()&lt;90,"Expiring Soon","Active")),"")</f>
        <v>Expiring Soon</v>
      </c>
      <c r="T342" s="55" t="str">
        <f aca="false">IF(M342&gt;5,"High Risk",IF(M342&gt;2,"Medium","Low Risk"))</f>
        <v>Medium</v>
      </c>
    </row>
    <row r="343" customFormat="false" ht="15" hidden="false" customHeight="true" outlineLevel="0" collapsed="false">
      <c r="A343" s="56" t="s">
        <v>15143</v>
      </c>
      <c r="B343" s="56" t="s">
        <v>17305</v>
      </c>
      <c r="C343" s="56" t="s">
        <v>16909</v>
      </c>
      <c r="D343" s="56" t="s">
        <v>16904</v>
      </c>
      <c r="E343" s="56" t="s">
        <v>10069</v>
      </c>
      <c r="F343" s="56" t="s">
        <v>15544</v>
      </c>
      <c r="G343" s="56" t="s">
        <v>4084</v>
      </c>
      <c r="H343" s="56" t="n">
        <v>35</v>
      </c>
      <c r="I343" s="56" t="n">
        <v>500</v>
      </c>
      <c r="J343" s="56" t="n">
        <v>2.7</v>
      </c>
      <c r="K343" s="56" t="n">
        <v>93</v>
      </c>
      <c r="L343" s="56" t="n">
        <v>72.5</v>
      </c>
      <c r="M343" s="56" t="n">
        <v>3.96</v>
      </c>
      <c r="N343" s="56" t="s">
        <v>2973</v>
      </c>
      <c r="O343" s="56" t="s">
        <v>1330</v>
      </c>
      <c r="P343" s="56" t="s">
        <v>16911</v>
      </c>
      <c r="Q343" s="56" t="s">
        <v>10061</v>
      </c>
      <c r="R343" s="55" t="n">
        <f aca="true">IFERROR(O343-TODAY(),"")</f>
        <v>-452</v>
      </c>
      <c r="S343" s="55" t="str">
        <f aca="true">IFERROR(IF(O343&lt;TODAY(),"Expired",IF(O343-TODAY()&lt;90,"Expiring Soon","Active")),"")</f>
        <v>Expiring Soon</v>
      </c>
      <c r="T343" s="55" t="str">
        <f aca="false">IF(M343&gt;5,"High Risk",IF(M343&gt;2,"Medium","Low Risk"))</f>
        <v>Medium</v>
      </c>
    </row>
    <row r="344" customFormat="false" ht="15" hidden="false" customHeight="true" outlineLevel="0" collapsed="false">
      <c r="A344" s="52" t="s">
        <v>5089</v>
      </c>
      <c r="B344" s="52" t="s">
        <v>17306</v>
      </c>
      <c r="C344" s="52" t="s">
        <v>15539</v>
      </c>
      <c r="D344" s="52" t="s">
        <v>16937</v>
      </c>
      <c r="E344" s="52" t="s">
        <v>10190</v>
      </c>
      <c r="F344" s="52" t="s">
        <v>15550</v>
      </c>
      <c r="G344" s="52" t="s">
        <v>4055</v>
      </c>
      <c r="H344" s="52" t="n">
        <v>41</v>
      </c>
      <c r="I344" s="52" t="n">
        <v>500</v>
      </c>
      <c r="J344" s="52" t="n">
        <v>3.5</v>
      </c>
      <c r="K344" s="52" t="n">
        <v>78</v>
      </c>
      <c r="L344" s="52" t="n">
        <v>78.1</v>
      </c>
      <c r="M344" s="52" t="n">
        <v>2.54</v>
      </c>
      <c r="N344" s="52" t="s">
        <v>7179</v>
      </c>
      <c r="O344" s="52" t="s">
        <v>3054</v>
      </c>
      <c r="P344" s="52" t="s">
        <v>16907</v>
      </c>
      <c r="Q344" s="52" t="s">
        <v>10061</v>
      </c>
      <c r="R344" s="55" t="n">
        <f aca="true">IFERROR(O344-TODAY(),"")</f>
        <v>-786</v>
      </c>
      <c r="S344" s="55" t="str">
        <f aca="true">IFERROR(IF(O344&lt;TODAY(),"Expired",IF(O344-TODAY()&lt;90,"Expiring Soon","Active")),"")</f>
        <v>Expiring Soon</v>
      </c>
      <c r="T344" s="55" t="str">
        <f aca="false">IF(M344&gt;5,"High Risk",IF(M344&gt;2,"Medium","Low Risk"))</f>
        <v>Medium</v>
      </c>
    </row>
    <row r="345" customFormat="false" ht="15" hidden="false" customHeight="true" outlineLevel="0" collapsed="false">
      <c r="A345" s="56" t="s">
        <v>4483</v>
      </c>
      <c r="B345" s="56" t="s">
        <v>17307</v>
      </c>
      <c r="C345" s="56" t="s">
        <v>16909</v>
      </c>
      <c r="D345" s="56" t="s">
        <v>16904</v>
      </c>
      <c r="E345" s="56" t="s">
        <v>10087</v>
      </c>
      <c r="F345" s="56" t="s">
        <v>15560</v>
      </c>
      <c r="G345" s="56" t="s">
        <v>4084</v>
      </c>
      <c r="H345" s="56" t="n">
        <v>25</v>
      </c>
      <c r="I345" s="56" t="n">
        <v>2000</v>
      </c>
      <c r="J345" s="56" t="n">
        <v>2.7</v>
      </c>
      <c r="K345" s="56" t="n">
        <v>94.3</v>
      </c>
      <c r="L345" s="56" t="n">
        <v>65.4</v>
      </c>
      <c r="M345" s="56" t="n">
        <v>3.31</v>
      </c>
      <c r="N345" s="56" t="s">
        <v>3661</v>
      </c>
      <c r="O345" s="56" t="s">
        <v>1181</v>
      </c>
      <c r="P345" s="56"/>
      <c r="Q345" s="56" t="s">
        <v>10061</v>
      </c>
      <c r="R345" s="55" t="n">
        <f aca="true">IFERROR(O345-TODAY(),"")</f>
        <v>-806</v>
      </c>
      <c r="S345" s="55" t="str">
        <f aca="true">IFERROR(IF(O345&lt;TODAY(),"Expired",IF(O345-TODAY()&lt;90,"Expiring Soon","Active")),"")</f>
        <v>Expiring Soon</v>
      </c>
      <c r="T345" s="55" t="str">
        <f aca="false">IF(M345&gt;5,"High Risk",IF(M345&gt;2,"Medium","Low Risk"))</f>
        <v>Medium</v>
      </c>
    </row>
    <row r="346" customFormat="false" ht="15" hidden="false" customHeight="true" outlineLevel="0" collapsed="false">
      <c r="A346" s="52" t="s">
        <v>14285</v>
      </c>
      <c r="B346" s="52" t="s">
        <v>17308</v>
      </c>
      <c r="C346" s="52" t="s">
        <v>16921</v>
      </c>
      <c r="D346" s="52" t="s">
        <v>16904</v>
      </c>
      <c r="E346" s="52" t="s">
        <v>10087</v>
      </c>
      <c r="F346" s="52" t="s">
        <v>15550</v>
      </c>
      <c r="G346" s="52" t="s">
        <v>4061</v>
      </c>
      <c r="H346" s="52" t="n">
        <v>12</v>
      </c>
      <c r="I346" s="52" t="n">
        <v>2000</v>
      </c>
      <c r="J346" s="52" t="n">
        <v>3.3</v>
      </c>
      <c r="K346" s="52" t="n">
        <v>92.7</v>
      </c>
      <c r="L346" s="52" t="n">
        <v>88</v>
      </c>
      <c r="M346" s="52" t="n">
        <v>2.07</v>
      </c>
      <c r="N346" s="52" t="s">
        <v>1539</v>
      </c>
      <c r="O346" s="52" t="s">
        <v>803</v>
      </c>
      <c r="P346" s="52" t="s">
        <v>16913</v>
      </c>
      <c r="Q346" s="52" t="s">
        <v>10061</v>
      </c>
      <c r="R346" s="55" t="n">
        <f aca="true">IFERROR(O346-TODAY(),"")</f>
        <v>-710</v>
      </c>
      <c r="S346" s="55" t="str">
        <f aca="true">IFERROR(IF(O346&lt;TODAY(),"Expired",IF(O346-TODAY()&lt;90,"Expiring Soon","Active")),"")</f>
        <v>Expiring Soon</v>
      </c>
      <c r="T346" s="55" t="str">
        <f aca="false">IF(M346&gt;5,"High Risk",IF(M346&gt;2,"Medium","Low Risk"))</f>
        <v>Medium</v>
      </c>
    </row>
    <row r="347" customFormat="false" ht="15" hidden="false" customHeight="true" outlineLevel="0" collapsed="false">
      <c r="A347" s="56" t="s">
        <v>14503</v>
      </c>
      <c r="B347" s="56" t="s">
        <v>17309</v>
      </c>
      <c r="C347" s="56" t="s">
        <v>16909</v>
      </c>
      <c r="D347" s="56" t="s">
        <v>16910</v>
      </c>
      <c r="E347" s="56" t="s">
        <v>10112</v>
      </c>
      <c r="F347" s="56" t="s">
        <v>15554</v>
      </c>
      <c r="G347" s="56" t="s">
        <v>4055</v>
      </c>
      <c r="H347" s="56" t="n">
        <v>5</v>
      </c>
      <c r="I347" s="56" t="n">
        <v>1000</v>
      </c>
      <c r="J347" s="56" t="n">
        <v>3.4</v>
      </c>
      <c r="K347" s="56" t="n">
        <v>80.1</v>
      </c>
      <c r="L347" s="56" t="n">
        <v>70.4</v>
      </c>
      <c r="M347" s="56" t="n">
        <v>2.62</v>
      </c>
      <c r="N347" s="56" t="s">
        <v>1122</v>
      </c>
      <c r="O347" s="56" t="s">
        <v>1111</v>
      </c>
      <c r="P347" s="56" t="s">
        <v>16907</v>
      </c>
      <c r="Q347" s="56" t="s">
        <v>10061</v>
      </c>
      <c r="R347" s="55" t="n">
        <f aca="true">IFERROR(O347-TODAY(),"")</f>
        <v>-861</v>
      </c>
      <c r="S347" s="55" t="str">
        <f aca="true">IFERROR(IF(O347&lt;TODAY(),"Expired",IF(O347-TODAY()&lt;90,"Expiring Soon","Active")),"")</f>
        <v>Expiring Soon</v>
      </c>
      <c r="T347" s="55" t="str">
        <f aca="false">IF(M347&gt;5,"High Risk",IF(M347&gt;2,"Medium","Low Risk"))</f>
        <v>Medium</v>
      </c>
    </row>
    <row r="348" customFormat="false" ht="15" hidden="false" customHeight="true" outlineLevel="0" collapsed="false">
      <c r="A348" s="52" t="s">
        <v>17310</v>
      </c>
      <c r="B348" s="52" t="s">
        <v>17311</v>
      </c>
      <c r="C348" s="52" t="s">
        <v>16909</v>
      </c>
      <c r="D348" s="52" t="s">
        <v>16937</v>
      </c>
      <c r="E348" s="52" t="s">
        <v>10104</v>
      </c>
      <c r="F348" s="52" t="s">
        <v>15560</v>
      </c>
      <c r="G348" s="52" t="s">
        <v>4061</v>
      </c>
      <c r="H348" s="52" t="n">
        <v>20</v>
      </c>
      <c r="I348" s="52" t="n">
        <v>2000</v>
      </c>
      <c r="J348" s="52" t="n">
        <v>3.8</v>
      </c>
      <c r="K348" s="52" t="n">
        <v>95.5</v>
      </c>
      <c r="L348" s="52" t="n">
        <v>88.2</v>
      </c>
      <c r="M348" s="52" t="n">
        <v>0.87</v>
      </c>
      <c r="N348" s="52" t="s">
        <v>669</v>
      </c>
      <c r="O348" s="52" t="s">
        <v>964</v>
      </c>
      <c r="P348" s="52" t="s">
        <v>16907</v>
      </c>
      <c r="Q348" s="52" t="s">
        <v>10061</v>
      </c>
      <c r="R348" s="55" t="n">
        <f aca="true">IFERROR(O348-TODAY(),"")</f>
        <v>-779</v>
      </c>
      <c r="S348" s="55" t="str">
        <f aca="true">IFERROR(IF(O348&lt;TODAY(),"Expired",IF(O348-TODAY()&lt;90,"Expiring Soon","Active")),"")</f>
        <v>Expiring Soon</v>
      </c>
      <c r="T348" s="55" t="str">
        <f aca="false">IF(M348&gt;5,"High Risk",IF(M348&gt;2,"Medium","Low Risk"))</f>
        <v>Low Risk</v>
      </c>
    </row>
    <row r="349" customFormat="false" ht="15" hidden="false" customHeight="true" outlineLevel="0" collapsed="false">
      <c r="A349" s="56" t="s">
        <v>14288</v>
      </c>
      <c r="B349" s="56" t="s">
        <v>17312</v>
      </c>
      <c r="C349" s="56" t="s">
        <v>16921</v>
      </c>
      <c r="D349" s="56" t="s">
        <v>16904</v>
      </c>
      <c r="E349" s="56" t="s">
        <v>10112</v>
      </c>
      <c r="F349" s="56" t="s">
        <v>15554</v>
      </c>
      <c r="G349" s="56" t="s">
        <v>4073</v>
      </c>
      <c r="H349" s="56" t="n">
        <v>45</v>
      </c>
      <c r="I349" s="56" t="n">
        <v>100</v>
      </c>
      <c r="J349" s="56" t="n">
        <v>4.3</v>
      </c>
      <c r="K349" s="56" t="n">
        <v>86.1</v>
      </c>
      <c r="L349" s="56" t="n">
        <v>94.8</v>
      </c>
      <c r="M349" s="56" t="n">
        <v>2.76</v>
      </c>
      <c r="N349" s="56" t="s">
        <v>6207</v>
      </c>
      <c r="O349" s="56" t="s">
        <v>1554</v>
      </c>
      <c r="P349" s="56" t="s">
        <v>16911</v>
      </c>
      <c r="Q349" s="56" t="s">
        <v>10061</v>
      </c>
      <c r="R349" s="55" t="n">
        <f aca="true">IFERROR(O349-TODAY(),"")</f>
        <v>-549</v>
      </c>
      <c r="S349" s="55" t="str">
        <f aca="true">IFERROR(IF(O349&lt;TODAY(),"Expired",IF(O349-TODAY()&lt;90,"Expiring Soon","Active")),"")</f>
        <v>Expiring Soon</v>
      </c>
      <c r="T349" s="55" t="str">
        <f aca="false">IF(M349&gt;5,"High Risk",IF(M349&gt;2,"Medium","Low Risk"))</f>
        <v>Medium</v>
      </c>
    </row>
    <row r="350" customFormat="false" ht="15" hidden="false" customHeight="true" outlineLevel="0" collapsed="false">
      <c r="A350" s="52" t="s">
        <v>14599</v>
      </c>
      <c r="B350" s="52" t="s">
        <v>17313</v>
      </c>
      <c r="C350" s="52" t="s">
        <v>16921</v>
      </c>
      <c r="D350" s="52" t="s">
        <v>16910</v>
      </c>
      <c r="E350" s="52" t="s">
        <v>10069</v>
      </c>
      <c r="F350" s="52" t="s">
        <v>15554</v>
      </c>
      <c r="G350" s="52" t="s">
        <v>4073</v>
      </c>
      <c r="H350" s="52" t="n">
        <v>37</v>
      </c>
      <c r="I350" s="52" t="n">
        <v>100</v>
      </c>
      <c r="J350" s="52" t="n">
        <v>3.5</v>
      </c>
      <c r="K350" s="52" t="n">
        <v>99.7</v>
      </c>
      <c r="L350" s="52" t="n">
        <v>90</v>
      </c>
      <c r="M350" s="52" t="n">
        <v>4.2</v>
      </c>
      <c r="N350" s="52" t="s">
        <v>5831</v>
      </c>
      <c r="O350" s="52" t="s">
        <v>2396</v>
      </c>
      <c r="P350" s="52" t="s">
        <v>16913</v>
      </c>
      <c r="Q350" s="52" t="s">
        <v>10061</v>
      </c>
      <c r="R350" s="55" t="n">
        <f aca="true">IFERROR(O350-TODAY(),"")</f>
        <v>-917</v>
      </c>
      <c r="S350" s="55" t="str">
        <f aca="true">IFERROR(IF(O350&lt;TODAY(),"Expired",IF(O350-TODAY()&lt;90,"Expiring Soon","Active")),"")</f>
        <v>Expiring Soon</v>
      </c>
      <c r="T350" s="55" t="str">
        <f aca="false">IF(M350&gt;5,"High Risk",IF(M350&gt;2,"Medium","Low Risk"))</f>
        <v>Medium</v>
      </c>
    </row>
    <row r="351" customFormat="false" ht="15" hidden="false" customHeight="true" outlineLevel="0" collapsed="false">
      <c r="A351" s="56" t="s">
        <v>4191</v>
      </c>
      <c r="B351" s="56" t="s">
        <v>17314</v>
      </c>
      <c r="C351" s="56" t="s">
        <v>15539</v>
      </c>
      <c r="D351" s="56" t="s">
        <v>16915</v>
      </c>
      <c r="E351" s="56" t="s">
        <v>10190</v>
      </c>
      <c r="F351" s="56" t="s">
        <v>15544</v>
      </c>
      <c r="G351" s="56" t="s">
        <v>4084</v>
      </c>
      <c r="H351" s="56" t="n">
        <v>18</v>
      </c>
      <c r="I351" s="56" t="n">
        <v>500</v>
      </c>
      <c r="J351" s="56" t="n">
        <v>3.8</v>
      </c>
      <c r="K351" s="56" t="n">
        <v>93.3</v>
      </c>
      <c r="L351" s="56" t="n">
        <v>98.4</v>
      </c>
      <c r="M351" s="56" t="n">
        <v>3.23</v>
      </c>
      <c r="N351" s="56" t="s">
        <v>1571</v>
      </c>
      <c r="O351" s="56" t="s">
        <v>5272</v>
      </c>
      <c r="P351" s="56" t="s">
        <v>16911</v>
      </c>
      <c r="Q351" s="56" t="s">
        <v>10061</v>
      </c>
      <c r="R351" s="55" t="n">
        <f aca="true">IFERROR(O351-TODAY(),"")</f>
        <v>-552</v>
      </c>
      <c r="S351" s="55" t="str">
        <f aca="true">IFERROR(IF(O351&lt;TODAY(),"Expired",IF(O351-TODAY()&lt;90,"Expiring Soon","Active")),"")</f>
        <v>Expiring Soon</v>
      </c>
      <c r="T351" s="55" t="str">
        <f aca="false">IF(M351&gt;5,"High Risk",IF(M351&gt;2,"Medium","Low Risk"))</f>
        <v>Medium</v>
      </c>
    </row>
    <row r="352" customFormat="false" ht="15" hidden="false" customHeight="true" outlineLevel="0" collapsed="false">
      <c r="A352" s="52" t="s">
        <v>5666</v>
      </c>
      <c r="B352" s="52" t="s">
        <v>17315</v>
      </c>
      <c r="C352" s="52" t="s">
        <v>15539</v>
      </c>
      <c r="D352" s="52" t="s">
        <v>16937</v>
      </c>
      <c r="E352" s="52" t="s">
        <v>10117</v>
      </c>
      <c r="F352" s="52" t="s">
        <v>15550</v>
      </c>
      <c r="G352" s="52" t="s">
        <v>4067</v>
      </c>
      <c r="H352" s="52" t="n">
        <v>45</v>
      </c>
      <c r="I352" s="52" t="n">
        <v>250</v>
      </c>
      <c r="J352" s="52" t="n">
        <v>2.8</v>
      </c>
      <c r="K352" s="52" t="n">
        <v>74.2</v>
      </c>
      <c r="L352" s="52" t="n">
        <v>97.2</v>
      </c>
      <c r="M352" s="52" t="n">
        <v>4.06</v>
      </c>
      <c r="N352" s="52" t="s">
        <v>2152</v>
      </c>
      <c r="O352" s="52" t="s">
        <v>4196</v>
      </c>
      <c r="P352" s="52" t="s">
        <v>16907</v>
      </c>
      <c r="Q352" s="52" t="s">
        <v>10061</v>
      </c>
      <c r="R352" s="55" t="n">
        <f aca="true">IFERROR(O352-TODAY(),"")</f>
        <v>-884</v>
      </c>
      <c r="S352" s="55" t="str">
        <f aca="true">IFERROR(IF(O352&lt;TODAY(),"Expired",IF(O352-TODAY()&lt;90,"Expiring Soon","Active")),"")</f>
        <v>Expiring Soon</v>
      </c>
      <c r="T352" s="55" t="str">
        <f aca="false">IF(M352&gt;5,"High Risk",IF(M352&gt;2,"Medium","Low Risk"))</f>
        <v>Medium</v>
      </c>
    </row>
    <row r="353" customFormat="false" ht="15" hidden="false" customHeight="true" outlineLevel="0" collapsed="false">
      <c r="A353" s="56" t="s">
        <v>17316</v>
      </c>
      <c r="B353" s="56" t="s">
        <v>17317</v>
      </c>
      <c r="C353" s="56" t="s">
        <v>16906</v>
      </c>
      <c r="D353" s="56" t="s">
        <v>16937</v>
      </c>
      <c r="E353" s="56" t="s">
        <v>10063</v>
      </c>
      <c r="F353" s="56" t="s">
        <v>15560</v>
      </c>
      <c r="G353" s="56" t="s">
        <v>4067</v>
      </c>
      <c r="H353" s="56" t="n">
        <v>13</v>
      </c>
      <c r="I353" s="56" t="n">
        <v>2000</v>
      </c>
      <c r="J353" s="56" t="n">
        <v>3.1</v>
      </c>
      <c r="K353" s="56" t="n">
        <v>76.5</v>
      </c>
      <c r="L353" s="56" t="n">
        <v>98.9</v>
      </c>
      <c r="M353" s="56" t="n">
        <v>1.48</v>
      </c>
      <c r="N353" s="56" t="s">
        <v>6052</v>
      </c>
      <c r="O353" s="56" t="s">
        <v>1535</v>
      </c>
      <c r="P353" s="56"/>
      <c r="Q353" s="56" t="s">
        <v>10061</v>
      </c>
      <c r="R353" s="55" t="n">
        <f aca="true">IFERROR(O353-TODAY(),"")</f>
        <v>-437</v>
      </c>
      <c r="S353" s="55" t="str">
        <f aca="true">IFERROR(IF(O353&lt;TODAY(),"Expired",IF(O353-TODAY()&lt;90,"Expiring Soon","Active")),"")</f>
        <v>Expiring Soon</v>
      </c>
      <c r="T353" s="55" t="str">
        <f aca="false">IF(M353&gt;5,"High Risk",IF(M353&gt;2,"Medium","Low Risk"))</f>
        <v>Low Risk</v>
      </c>
    </row>
    <row r="354" customFormat="false" ht="15" hidden="false" customHeight="true" outlineLevel="0" collapsed="false">
      <c r="A354" s="52" t="s">
        <v>5358</v>
      </c>
      <c r="B354" s="52" t="s">
        <v>17318</v>
      </c>
      <c r="C354" s="52" t="s">
        <v>15539</v>
      </c>
      <c r="D354" s="52" t="s">
        <v>16910</v>
      </c>
      <c r="E354" s="52" t="s">
        <v>10095</v>
      </c>
      <c r="F354" s="52" t="s">
        <v>15550</v>
      </c>
      <c r="G354" s="52" t="s">
        <v>4084</v>
      </c>
      <c r="H354" s="52" t="n">
        <v>40</v>
      </c>
      <c r="I354" s="52" t="n">
        <v>2000</v>
      </c>
      <c r="J354" s="52" t="n">
        <v>4</v>
      </c>
      <c r="K354" s="52" t="n">
        <v>88.4</v>
      </c>
      <c r="L354" s="52" t="n">
        <v>83</v>
      </c>
      <c r="M354" s="52" t="n">
        <v>2.68</v>
      </c>
      <c r="N354" s="52" t="s">
        <v>2305</v>
      </c>
      <c r="O354" s="52" t="s">
        <v>1671</v>
      </c>
      <c r="P354" s="52" t="s">
        <v>16907</v>
      </c>
      <c r="Q354" s="52" t="s">
        <v>10061</v>
      </c>
      <c r="R354" s="55" t="n">
        <f aca="true">IFERROR(O354-TODAY(),"")</f>
        <v>-434</v>
      </c>
      <c r="S354" s="55" t="str">
        <f aca="true">IFERROR(IF(O354&lt;TODAY(),"Expired",IF(O354-TODAY()&lt;90,"Expiring Soon","Active")),"")</f>
        <v>Expiring Soon</v>
      </c>
      <c r="T354" s="55" t="str">
        <f aca="false">IF(M354&gt;5,"High Risk",IF(M354&gt;2,"Medium","Low Risk"))</f>
        <v>Medium</v>
      </c>
    </row>
    <row r="355" customFormat="false" ht="15" hidden="false" customHeight="true" outlineLevel="0" collapsed="false">
      <c r="A355" s="56" t="s">
        <v>17319</v>
      </c>
      <c r="B355" s="56" t="s">
        <v>17320</v>
      </c>
      <c r="C355" s="56" t="s">
        <v>16921</v>
      </c>
      <c r="D355" s="56" t="s">
        <v>16904</v>
      </c>
      <c r="E355" s="56" t="s">
        <v>10132</v>
      </c>
      <c r="F355" s="56" t="s">
        <v>15542</v>
      </c>
      <c r="G355" s="56" t="s">
        <v>4084</v>
      </c>
      <c r="H355" s="56" t="n">
        <v>29</v>
      </c>
      <c r="I355" s="56" t="n">
        <v>100</v>
      </c>
      <c r="J355" s="56" t="n">
        <v>4.3</v>
      </c>
      <c r="K355" s="56" t="n">
        <v>92.4</v>
      </c>
      <c r="L355" s="56" t="n">
        <v>88.2</v>
      </c>
      <c r="M355" s="56" t="n">
        <v>0.41</v>
      </c>
      <c r="N355" s="56" t="s">
        <v>2781</v>
      </c>
      <c r="O355" s="56" t="s">
        <v>3382</v>
      </c>
      <c r="P355" s="56" t="s">
        <v>16907</v>
      </c>
      <c r="Q355" s="56" t="s">
        <v>10061</v>
      </c>
      <c r="R355" s="55" t="n">
        <f aca="true">IFERROR(O355-TODAY(),"")</f>
        <v>-759</v>
      </c>
      <c r="S355" s="55" t="str">
        <f aca="true">IFERROR(IF(O355&lt;TODAY(),"Expired",IF(O355-TODAY()&lt;90,"Expiring Soon","Active")),"")</f>
        <v>Expiring Soon</v>
      </c>
      <c r="T355" s="55" t="str">
        <f aca="false">IF(M355&gt;5,"High Risk",IF(M355&gt;2,"Medium","Low Risk"))</f>
        <v>Low Risk</v>
      </c>
    </row>
    <row r="356" customFormat="false" ht="15" hidden="false" customHeight="true" outlineLevel="0" collapsed="false">
      <c r="A356" s="52" t="s">
        <v>14601</v>
      </c>
      <c r="B356" s="52" t="s">
        <v>17321</v>
      </c>
      <c r="C356" s="52" t="s">
        <v>15539</v>
      </c>
      <c r="D356" s="52" t="s">
        <v>16904</v>
      </c>
      <c r="E356" s="52" t="s">
        <v>10063</v>
      </c>
      <c r="F356" s="52" t="s">
        <v>15560</v>
      </c>
      <c r="G356" s="52" t="s">
        <v>4067</v>
      </c>
      <c r="H356" s="52" t="n">
        <v>43</v>
      </c>
      <c r="I356" s="52" t="n">
        <v>100</v>
      </c>
      <c r="J356" s="52" t="n">
        <v>3.3</v>
      </c>
      <c r="K356" s="52" t="n">
        <v>75.4</v>
      </c>
      <c r="L356" s="52" t="n">
        <v>69.8</v>
      </c>
      <c r="M356" s="52" t="n">
        <v>2.69</v>
      </c>
      <c r="N356" s="52" t="s">
        <v>492</v>
      </c>
      <c r="O356" s="52" t="s">
        <v>952</v>
      </c>
      <c r="P356" s="52" t="s">
        <v>16911</v>
      </c>
      <c r="Q356" s="52" t="s">
        <v>10061</v>
      </c>
      <c r="R356" s="55" t="n">
        <f aca="true">IFERROR(O356-TODAY(),"")</f>
        <v>-959</v>
      </c>
      <c r="S356" s="55" t="str">
        <f aca="true">IFERROR(IF(O356&lt;TODAY(),"Expired",IF(O356-TODAY()&lt;90,"Expiring Soon","Active")),"")</f>
        <v>Expiring Soon</v>
      </c>
      <c r="T356" s="55" t="str">
        <f aca="false">IF(M356&gt;5,"High Risk",IF(M356&gt;2,"Medium","Low Risk"))</f>
        <v>Medium</v>
      </c>
    </row>
    <row r="357" customFormat="false" ht="15" hidden="false" customHeight="true" outlineLevel="0" collapsed="false">
      <c r="A357" s="56" t="s">
        <v>6065</v>
      </c>
      <c r="B357" s="56" t="s">
        <v>17322</v>
      </c>
      <c r="C357" s="56" t="s">
        <v>16909</v>
      </c>
      <c r="D357" s="56" t="s">
        <v>16937</v>
      </c>
      <c r="E357" s="56" t="s">
        <v>10078</v>
      </c>
      <c r="F357" s="56" t="s">
        <v>15544</v>
      </c>
      <c r="G357" s="56" t="s">
        <v>4061</v>
      </c>
      <c r="H357" s="56" t="n">
        <v>6</v>
      </c>
      <c r="I357" s="56" t="n">
        <v>1000</v>
      </c>
      <c r="J357" s="56" t="n">
        <v>3.5</v>
      </c>
      <c r="K357" s="56" t="n">
        <v>90.9</v>
      </c>
      <c r="L357" s="56" t="n">
        <v>66.6</v>
      </c>
      <c r="M357" s="56" t="n">
        <v>2.34</v>
      </c>
      <c r="N357" s="56" t="s">
        <v>1539</v>
      </c>
      <c r="O357" s="56" t="s">
        <v>4107</v>
      </c>
      <c r="P357" s="56" t="s">
        <v>16907</v>
      </c>
      <c r="Q357" s="56" t="s">
        <v>10061</v>
      </c>
      <c r="R357" s="55" t="n">
        <f aca="true">IFERROR(O357-TODAY(),"")</f>
        <v>-711</v>
      </c>
      <c r="S357" s="55" t="str">
        <f aca="true">IFERROR(IF(O357&lt;TODAY(),"Expired",IF(O357-TODAY()&lt;90,"Expiring Soon","Active")),"")</f>
        <v>Expiring Soon</v>
      </c>
      <c r="T357" s="55" t="str">
        <f aca="false">IF(M357&gt;5,"High Risk",IF(M357&gt;2,"Medium","Low Risk"))</f>
        <v>Medium</v>
      </c>
    </row>
    <row r="358" customFormat="false" ht="15" hidden="false" customHeight="true" outlineLevel="0" collapsed="false">
      <c r="A358" s="52" t="s">
        <v>6668</v>
      </c>
      <c r="B358" s="52" t="s">
        <v>17323</v>
      </c>
      <c r="C358" s="52" t="s">
        <v>16909</v>
      </c>
      <c r="D358" s="52" t="s">
        <v>16910</v>
      </c>
      <c r="E358" s="52" t="s">
        <v>10078</v>
      </c>
      <c r="F358" s="52" t="s">
        <v>15542</v>
      </c>
      <c r="G358" s="52" t="s">
        <v>4055</v>
      </c>
      <c r="H358" s="52" t="n">
        <v>16</v>
      </c>
      <c r="I358" s="52" t="n">
        <v>1000</v>
      </c>
      <c r="J358" s="52" t="n">
        <v>3.5</v>
      </c>
      <c r="K358" s="52" t="n">
        <v>92.4</v>
      </c>
      <c r="L358" s="52" t="n">
        <v>80.2</v>
      </c>
      <c r="M358" s="52" t="n">
        <v>3.21</v>
      </c>
      <c r="N358" s="52" t="s">
        <v>3043</v>
      </c>
      <c r="O358" s="52" t="s">
        <v>964</v>
      </c>
      <c r="P358" s="52" t="s">
        <v>16913</v>
      </c>
      <c r="Q358" s="52" t="s">
        <v>10066</v>
      </c>
      <c r="R358" s="55" t="n">
        <f aca="true">IFERROR(O358-TODAY(),"")</f>
        <v>-779</v>
      </c>
      <c r="S358" s="55" t="str">
        <f aca="true">IFERROR(IF(O358&lt;TODAY(),"Expired",IF(O358-TODAY()&lt;90,"Expiring Soon","Active")),"")</f>
        <v>Expiring Soon</v>
      </c>
      <c r="T358" s="55" t="str">
        <f aca="false">IF(M358&gt;5,"High Risk",IF(M358&gt;2,"Medium","Low Risk"))</f>
        <v>Medium</v>
      </c>
    </row>
    <row r="359" customFormat="false" ht="15" hidden="false" customHeight="true" outlineLevel="0" collapsed="false">
      <c r="A359" s="56" t="s">
        <v>6075</v>
      </c>
      <c r="B359" s="56" t="s">
        <v>17324</v>
      </c>
      <c r="C359" s="56" t="s">
        <v>16909</v>
      </c>
      <c r="D359" s="56" t="s">
        <v>16915</v>
      </c>
      <c r="E359" s="56" t="s">
        <v>10104</v>
      </c>
      <c r="F359" s="56" t="s">
        <v>15554</v>
      </c>
      <c r="G359" s="56" t="s">
        <v>4061</v>
      </c>
      <c r="H359" s="56" t="n">
        <v>3</v>
      </c>
      <c r="I359" s="56" t="n">
        <v>100</v>
      </c>
      <c r="J359" s="56" t="n">
        <v>3</v>
      </c>
      <c r="K359" s="56" t="n">
        <v>89.9</v>
      </c>
      <c r="L359" s="56" t="n">
        <v>91.6</v>
      </c>
      <c r="M359" s="56" t="n">
        <v>1.09</v>
      </c>
      <c r="N359" s="56" t="s">
        <v>1003</v>
      </c>
      <c r="O359" s="56" t="s">
        <v>2651</v>
      </c>
      <c r="P359" s="56" t="s">
        <v>16916</v>
      </c>
      <c r="Q359" s="56" t="s">
        <v>10061</v>
      </c>
      <c r="R359" s="55" t="n">
        <f aca="true">IFERROR(O359-TODAY(),"")</f>
        <v>-804</v>
      </c>
      <c r="S359" s="55" t="str">
        <f aca="true">IFERROR(IF(O359&lt;TODAY(),"Expired",IF(O359-TODAY()&lt;90,"Expiring Soon","Active")),"")</f>
        <v>Expiring Soon</v>
      </c>
      <c r="T359" s="55" t="str">
        <f aca="false">IF(M359&gt;5,"High Risk",IF(M359&gt;2,"Medium","Low Risk"))</f>
        <v>Low Risk</v>
      </c>
    </row>
    <row r="360" customFormat="false" ht="15" hidden="false" customHeight="true" outlineLevel="0" collapsed="false">
      <c r="A360" s="52" t="s">
        <v>17325</v>
      </c>
      <c r="B360" s="52" t="s">
        <v>17326</v>
      </c>
      <c r="C360" s="52" t="s">
        <v>16909</v>
      </c>
      <c r="D360" s="52" t="s">
        <v>16915</v>
      </c>
      <c r="E360" s="52" t="s">
        <v>10112</v>
      </c>
      <c r="F360" s="52" t="s">
        <v>15544</v>
      </c>
      <c r="G360" s="52" t="s">
        <v>4061</v>
      </c>
      <c r="H360" s="52" t="n">
        <v>36</v>
      </c>
      <c r="I360" s="52" t="n">
        <v>1000</v>
      </c>
      <c r="J360" s="52" t="n">
        <v>3.3</v>
      </c>
      <c r="K360" s="52" t="n">
        <v>98.1</v>
      </c>
      <c r="L360" s="52" t="n">
        <v>89.5</v>
      </c>
      <c r="M360" s="52" t="n">
        <v>3.53</v>
      </c>
      <c r="N360" s="52" t="s">
        <v>579</v>
      </c>
      <c r="O360" s="52" t="s">
        <v>798</v>
      </c>
      <c r="P360" s="52" t="s">
        <v>16913</v>
      </c>
      <c r="Q360" s="52" t="s">
        <v>10066</v>
      </c>
      <c r="R360" s="55" t="n">
        <f aca="true">IFERROR(O360-TODAY(),"")</f>
        <v>-467</v>
      </c>
      <c r="S360" s="55" t="str">
        <f aca="true">IFERROR(IF(O360&lt;TODAY(),"Expired",IF(O360-TODAY()&lt;90,"Expiring Soon","Active")),"")</f>
        <v>Expiring Soon</v>
      </c>
      <c r="T360" s="55" t="str">
        <f aca="false">IF(M360&gt;5,"High Risk",IF(M360&gt;2,"Medium","Low Risk"))</f>
        <v>Medium</v>
      </c>
    </row>
    <row r="361" customFormat="false" ht="15" hidden="false" customHeight="true" outlineLevel="0" collapsed="false">
      <c r="A361" s="56" t="s">
        <v>5453</v>
      </c>
      <c r="B361" s="56" t="s">
        <v>17327</v>
      </c>
      <c r="C361" s="56" t="s">
        <v>16921</v>
      </c>
      <c r="D361" s="56" t="s">
        <v>16915</v>
      </c>
      <c r="E361" s="56" t="s">
        <v>10190</v>
      </c>
      <c r="F361" s="56" t="s">
        <v>10063</v>
      </c>
      <c r="G361" s="56" t="s">
        <v>4067</v>
      </c>
      <c r="H361" s="56" t="n">
        <v>40</v>
      </c>
      <c r="I361" s="56" t="n">
        <v>250</v>
      </c>
      <c r="J361" s="56" t="n">
        <v>2.5</v>
      </c>
      <c r="K361" s="56" t="n">
        <v>97</v>
      </c>
      <c r="L361" s="56" t="n">
        <v>81.5</v>
      </c>
      <c r="M361" s="56" t="n">
        <v>0.59</v>
      </c>
      <c r="N361" s="56" t="s">
        <v>6083</v>
      </c>
      <c r="O361" s="56" t="s">
        <v>899</v>
      </c>
      <c r="P361" s="56" t="s">
        <v>16916</v>
      </c>
      <c r="Q361" s="56" t="s">
        <v>10061</v>
      </c>
      <c r="R361" s="55" t="n">
        <f aca="true">IFERROR(O361-TODAY(),"")</f>
        <v>-707</v>
      </c>
      <c r="S361" s="55" t="str">
        <f aca="true">IFERROR(IF(O361&lt;TODAY(),"Expired",IF(O361-TODAY()&lt;90,"Expiring Soon","Active")),"")</f>
        <v>Expiring Soon</v>
      </c>
      <c r="T361" s="55" t="str">
        <f aca="false">IF(M361&gt;5,"High Risk",IF(M361&gt;2,"Medium","Low Risk"))</f>
        <v>Low Risk</v>
      </c>
    </row>
    <row r="362" customFormat="false" ht="15" hidden="false" customHeight="true" outlineLevel="0" collapsed="false">
      <c r="A362" s="52" t="s">
        <v>17328</v>
      </c>
      <c r="B362" s="52" t="s">
        <v>17329</v>
      </c>
      <c r="C362" s="52" t="s">
        <v>15539</v>
      </c>
      <c r="D362" s="52" t="s">
        <v>16915</v>
      </c>
      <c r="E362" s="52" t="s">
        <v>10063</v>
      </c>
      <c r="F362" s="52" t="s">
        <v>15542</v>
      </c>
      <c r="G362" s="52" t="s">
        <v>4073</v>
      </c>
      <c r="H362" s="52" t="n">
        <v>10</v>
      </c>
      <c r="I362" s="52" t="n">
        <v>500</v>
      </c>
      <c r="J362" s="52" t="n">
        <v>4.9</v>
      </c>
      <c r="K362" s="52" t="n">
        <v>82.6</v>
      </c>
      <c r="L362" s="52" t="n">
        <v>94.1</v>
      </c>
      <c r="M362" s="52" t="n">
        <v>3.25</v>
      </c>
      <c r="N362" s="52" t="s">
        <v>2551</v>
      </c>
      <c r="O362" s="52" t="s">
        <v>6516</v>
      </c>
      <c r="P362" s="52" t="s">
        <v>16913</v>
      </c>
      <c r="Q362" s="52" t="s">
        <v>10061</v>
      </c>
      <c r="R362" s="55" t="n">
        <f aca="true">IFERROR(O362-TODAY(),"")</f>
        <v>-602</v>
      </c>
      <c r="S362" s="55" t="str">
        <f aca="true">IFERROR(IF(O362&lt;TODAY(),"Expired",IF(O362-TODAY()&lt;90,"Expiring Soon","Active")),"")</f>
        <v>Expiring Soon</v>
      </c>
      <c r="T362" s="55" t="str">
        <f aca="false">IF(M362&gt;5,"High Risk",IF(M362&gt;2,"Medium","Low Risk"))</f>
        <v>Medium</v>
      </c>
    </row>
    <row r="363" customFormat="false" ht="15" hidden="false" customHeight="true" outlineLevel="0" collapsed="false">
      <c r="A363" s="56" t="s">
        <v>17330</v>
      </c>
      <c r="B363" s="56" t="s">
        <v>17331</v>
      </c>
      <c r="C363" s="56" t="s">
        <v>16909</v>
      </c>
      <c r="D363" s="56" t="s">
        <v>16937</v>
      </c>
      <c r="E363" s="56" t="s">
        <v>10087</v>
      </c>
      <c r="F363" s="56" t="s">
        <v>15542</v>
      </c>
      <c r="G363" s="56" t="s">
        <v>4067</v>
      </c>
      <c r="H363" s="56" t="n">
        <v>28</v>
      </c>
      <c r="I363" s="56" t="n">
        <v>2000</v>
      </c>
      <c r="J363" s="56" t="n">
        <v>3.5</v>
      </c>
      <c r="K363" s="56" t="n">
        <v>75.1</v>
      </c>
      <c r="L363" s="56" t="n">
        <v>94.8</v>
      </c>
      <c r="M363" s="56" t="n">
        <v>2.92</v>
      </c>
      <c r="N363" s="56" t="s">
        <v>3289</v>
      </c>
      <c r="O363" s="56" t="s">
        <v>984</v>
      </c>
      <c r="P363" s="56" t="s">
        <v>16911</v>
      </c>
      <c r="Q363" s="56" t="s">
        <v>10066</v>
      </c>
      <c r="R363" s="55" t="n">
        <f aca="true">IFERROR(O363-TODAY(),"")</f>
        <v>-819</v>
      </c>
      <c r="S363" s="55" t="str">
        <f aca="true">IFERROR(IF(O363&lt;TODAY(),"Expired",IF(O363-TODAY()&lt;90,"Expiring Soon","Active")),"")</f>
        <v>Expiring Soon</v>
      </c>
      <c r="T363" s="55" t="str">
        <f aca="false">IF(M363&gt;5,"High Risk",IF(M363&gt;2,"Medium","Low Risk"))</f>
        <v>Medium</v>
      </c>
    </row>
    <row r="364" customFormat="false" ht="15" hidden="false" customHeight="true" outlineLevel="0" collapsed="false">
      <c r="A364" s="52" t="s">
        <v>6346</v>
      </c>
      <c r="B364" s="52" t="s">
        <v>17332</v>
      </c>
      <c r="C364" s="52" t="s">
        <v>16906</v>
      </c>
      <c r="D364" s="52" t="s">
        <v>16910</v>
      </c>
      <c r="E364" s="52" t="s">
        <v>10104</v>
      </c>
      <c r="F364" s="52" t="s">
        <v>15544</v>
      </c>
      <c r="G364" s="52" t="s">
        <v>4073</v>
      </c>
      <c r="H364" s="52" t="n">
        <v>13</v>
      </c>
      <c r="I364" s="52" t="n">
        <v>500</v>
      </c>
      <c r="J364" s="52" t="n">
        <v>3.3</v>
      </c>
      <c r="K364" s="52" t="n">
        <v>88.1</v>
      </c>
      <c r="L364" s="52" t="n">
        <v>86.8</v>
      </c>
      <c r="M364" s="52" t="n">
        <v>3.18</v>
      </c>
      <c r="N364" s="52" t="s">
        <v>4137</v>
      </c>
      <c r="O364" s="52" t="s">
        <v>662</v>
      </c>
      <c r="P364" s="52" t="s">
        <v>16911</v>
      </c>
      <c r="Q364" s="52" t="s">
        <v>10061</v>
      </c>
      <c r="R364" s="55" t="n">
        <f aca="true">IFERROR(O364-TODAY(),"")</f>
        <v>-505</v>
      </c>
      <c r="S364" s="55" t="str">
        <f aca="true">IFERROR(IF(O364&lt;TODAY(),"Expired",IF(O364-TODAY()&lt;90,"Expiring Soon","Active")),"")</f>
        <v>Expiring Soon</v>
      </c>
      <c r="T364" s="55" t="str">
        <f aca="false">IF(M364&gt;5,"High Risk",IF(M364&gt;2,"Medium","Low Risk"))</f>
        <v>Medium</v>
      </c>
    </row>
    <row r="365" customFormat="false" ht="15" hidden="false" customHeight="true" outlineLevel="0" collapsed="false">
      <c r="A365" s="56" t="s">
        <v>5787</v>
      </c>
      <c r="B365" s="56" t="s">
        <v>17333</v>
      </c>
      <c r="C365" s="56" t="s">
        <v>16921</v>
      </c>
      <c r="D365" s="56" t="s">
        <v>16915</v>
      </c>
      <c r="E365" s="56" t="s">
        <v>10073</v>
      </c>
      <c r="F365" s="56" t="s">
        <v>10063</v>
      </c>
      <c r="G365" s="56" t="s">
        <v>4084</v>
      </c>
      <c r="H365" s="56" t="n">
        <v>12</v>
      </c>
      <c r="I365" s="56" t="n">
        <v>2000</v>
      </c>
      <c r="J365" s="56" t="n">
        <v>3.5</v>
      </c>
      <c r="K365" s="56" t="n">
        <v>87.7</v>
      </c>
      <c r="L365" s="56" t="n">
        <v>99.9</v>
      </c>
      <c r="M365" s="56" t="n">
        <v>0.41</v>
      </c>
      <c r="N365" s="56" t="s">
        <v>1958</v>
      </c>
      <c r="O365" s="56" t="s">
        <v>2906</v>
      </c>
      <c r="P365" s="56" t="s">
        <v>16913</v>
      </c>
      <c r="Q365" s="56" t="s">
        <v>10061</v>
      </c>
      <c r="R365" s="55" t="n">
        <f aca="true">IFERROR(O365-TODAY(),"")</f>
        <v>-555</v>
      </c>
      <c r="S365" s="55" t="str">
        <f aca="true">IFERROR(IF(O365&lt;TODAY(),"Expired",IF(O365-TODAY()&lt;90,"Expiring Soon","Active")),"")</f>
        <v>Expiring Soon</v>
      </c>
      <c r="T365" s="55" t="str">
        <f aca="false">IF(M365&gt;5,"High Risk",IF(M365&gt;2,"Medium","Low Risk"))</f>
        <v>Low Risk</v>
      </c>
    </row>
    <row r="366" customFormat="false" ht="15" hidden="false" customHeight="true" outlineLevel="0" collapsed="false">
      <c r="A366" s="52" t="s">
        <v>6929</v>
      </c>
      <c r="B366" s="52" t="s">
        <v>17334</v>
      </c>
      <c r="C366" s="52" t="s">
        <v>16921</v>
      </c>
      <c r="D366" s="52" t="s">
        <v>16910</v>
      </c>
      <c r="E366" s="52" t="s">
        <v>10078</v>
      </c>
      <c r="F366" s="52" t="s">
        <v>15542</v>
      </c>
      <c r="G366" s="52" t="s">
        <v>4067</v>
      </c>
      <c r="H366" s="52" t="n">
        <v>34</v>
      </c>
      <c r="I366" s="52" t="n">
        <v>500</v>
      </c>
      <c r="J366" s="52" t="n">
        <v>3.9</v>
      </c>
      <c r="K366" s="52" t="n">
        <v>90.6</v>
      </c>
      <c r="L366" s="52" t="n">
        <v>94</v>
      </c>
      <c r="M366" s="52" t="n">
        <v>1.49</v>
      </c>
      <c r="N366" s="52" t="s">
        <v>2282</v>
      </c>
      <c r="O366" s="52" t="s">
        <v>1289</v>
      </c>
      <c r="P366" s="52"/>
      <c r="Q366" s="52" t="s">
        <v>10061</v>
      </c>
      <c r="R366" s="55" t="n">
        <f aca="true">IFERROR(O366-TODAY(),"")</f>
        <v>-883</v>
      </c>
      <c r="S366" s="55" t="str">
        <f aca="true">IFERROR(IF(O366&lt;TODAY(),"Expired",IF(O366-TODAY()&lt;90,"Expiring Soon","Active")),"")</f>
        <v>Expiring Soon</v>
      </c>
      <c r="T366" s="55" t="str">
        <f aca="false">IF(M366&gt;5,"High Risk",IF(M366&gt;2,"Medium","Low Risk"))</f>
        <v>Low Risk</v>
      </c>
    </row>
    <row r="367" customFormat="false" ht="15" hidden="false" customHeight="true" outlineLevel="0" collapsed="false">
      <c r="A367" s="56" t="s">
        <v>14744</v>
      </c>
      <c r="B367" s="56" t="s">
        <v>17335</v>
      </c>
      <c r="C367" s="56" t="s">
        <v>16906</v>
      </c>
      <c r="D367" s="56" t="s">
        <v>16904</v>
      </c>
      <c r="E367" s="56" t="s">
        <v>10087</v>
      </c>
      <c r="F367" s="56" t="s">
        <v>15542</v>
      </c>
      <c r="G367" s="56" t="s">
        <v>4055</v>
      </c>
      <c r="H367" s="56" t="n">
        <v>21</v>
      </c>
      <c r="I367" s="56" t="n">
        <v>1000</v>
      </c>
      <c r="J367" s="56" t="n">
        <v>3.8</v>
      </c>
      <c r="K367" s="56" t="n">
        <v>88.9</v>
      </c>
      <c r="L367" s="56" t="n">
        <v>68.3</v>
      </c>
      <c r="M367" s="56" t="n">
        <v>3.69</v>
      </c>
      <c r="N367" s="56" t="s">
        <v>4295</v>
      </c>
      <c r="O367" s="56" t="s">
        <v>3526</v>
      </c>
      <c r="P367" s="56" t="s">
        <v>16911</v>
      </c>
      <c r="Q367" s="56" t="s">
        <v>10061</v>
      </c>
      <c r="R367" s="55" t="n">
        <f aca="true">IFERROR(O367-TODAY(),"")</f>
        <v>-571</v>
      </c>
      <c r="S367" s="55" t="str">
        <f aca="true">IFERROR(IF(O367&lt;TODAY(),"Expired",IF(O367-TODAY()&lt;90,"Expiring Soon","Active")),"")</f>
        <v>Expiring Soon</v>
      </c>
      <c r="T367" s="55" t="str">
        <f aca="false">IF(M367&gt;5,"High Risk",IF(M367&gt;2,"Medium","Low Risk"))</f>
        <v>Medium</v>
      </c>
    </row>
    <row r="368" customFormat="false" ht="15" hidden="false" customHeight="true" outlineLevel="0" collapsed="false">
      <c r="A368" s="52" t="s">
        <v>4663</v>
      </c>
      <c r="B368" s="52" t="s">
        <v>17336</v>
      </c>
      <c r="C368" s="52" t="s">
        <v>16906</v>
      </c>
      <c r="D368" s="52" t="s">
        <v>16904</v>
      </c>
      <c r="E368" s="52" t="s">
        <v>10058</v>
      </c>
      <c r="F368" s="52" t="s">
        <v>15544</v>
      </c>
      <c r="G368" s="52" t="s">
        <v>4055</v>
      </c>
      <c r="H368" s="52" t="n">
        <v>45</v>
      </c>
      <c r="I368" s="52" t="n">
        <v>2000</v>
      </c>
      <c r="J368" s="52" t="n">
        <v>4.5</v>
      </c>
      <c r="K368" s="52" t="n">
        <v>96.3</v>
      </c>
      <c r="L368" s="52" t="n">
        <v>73.1</v>
      </c>
      <c r="M368" s="52" t="n">
        <v>0.94</v>
      </c>
      <c r="N368" s="52" t="s">
        <v>6734</v>
      </c>
      <c r="O368" s="52" t="s">
        <v>1863</v>
      </c>
      <c r="P368" s="52" t="s">
        <v>16913</v>
      </c>
      <c r="Q368" s="52" t="s">
        <v>10061</v>
      </c>
      <c r="R368" s="55" t="n">
        <f aca="true">IFERROR(O368-TODAY(),"")</f>
        <v>-793</v>
      </c>
      <c r="S368" s="55" t="str">
        <f aca="true">IFERROR(IF(O368&lt;TODAY(),"Expired",IF(O368-TODAY()&lt;90,"Expiring Soon","Active")),"")</f>
        <v>Expiring Soon</v>
      </c>
      <c r="T368" s="55" t="str">
        <f aca="false">IF(M368&gt;5,"High Risk",IF(M368&gt;2,"Medium","Low Risk"))</f>
        <v>Low Risk</v>
      </c>
    </row>
    <row r="369" customFormat="false" ht="15" hidden="false" customHeight="true" outlineLevel="0" collapsed="false">
      <c r="A369" s="56" t="s">
        <v>14960</v>
      </c>
      <c r="B369" s="56" t="s">
        <v>17337</v>
      </c>
      <c r="C369" s="56" t="s">
        <v>16921</v>
      </c>
      <c r="D369" s="56" t="s">
        <v>16915</v>
      </c>
      <c r="E369" s="56" t="s">
        <v>10087</v>
      </c>
      <c r="F369" s="56" t="s">
        <v>15554</v>
      </c>
      <c r="G369" s="56" t="s">
        <v>4073</v>
      </c>
      <c r="H369" s="56" t="n">
        <v>41</v>
      </c>
      <c r="I369" s="56" t="n">
        <v>100</v>
      </c>
      <c r="J369" s="56" t="n">
        <v>2.5</v>
      </c>
      <c r="K369" s="56" t="n">
        <v>86.3</v>
      </c>
      <c r="L369" s="56" t="n">
        <v>70.8</v>
      </c>
      <c r="M369" s="56" t="n">
        <v>4.18</v>
      </c>
      <c r="N369" s="56" t="s">
        <v>2324</v>
      </c>
      <c r="O369" s="56" t="s">
        <v>1698</v>
      </c>
      <c r="P369" s="56" t="s">
        <v>16916</v>
      </c>
      <c r="Q369" s="56" t="s">
        <v>10061</v>
      </c>
      <c r="R369" s="55" t="n">
        <f aca="true">IFERROR(O369-TODAY(),"")</f>
        <v>-428</v>
      </c>
      <c r="S369" s="55" t="str">
        <f aca="true">IFERROR(IF(O369&lt;TODAY(),"Expired",IF(O369-TODAY()&lt;90,"Expiring Soon","Active")),"")</f>
        <v>Expiring Soon</v>
      </c>
      <c r="T369" s="55" t="str">
        <f aca="false">IF(M369&gt;5,"High Risk",IF(M369&gt;2,"Medium","Low Risk"))</f>
        <v>Medium</v>
      </c>
    </row>
    <row r="370" customFormat="false" ht="15" hidden="false" customHeight="true" outlineLevel="0" collapsed="false">
      <c r="A370" s="52" t="s">
        <v>4759</v>
      </c>
      <c r="B370" s="52" t="s">
        <v>17338</v>
      </c>
      <c r="C370" s="52" t="s">
        <v>16909</v>
      </c>
      <c r="D370" s="52" t="s">
        <v>16937</v>
      </c>
      <c r="E370" s="52" t="s">
        <v>10058</v>
      </c>
      <c r="F370" s="52" t="s">
        <v>15554</v>
      </c>
      <c r="G370" s="52" t="s">
        <v>4084</v>
      </c>
      <c r="H370" s="52" t="n">
        <v>22</v>
      </c>
      <c r="I370" s="52" t="n">
        <v>2000</v>
      </c>
      <c r="J370" s="52" t="n">
        <v>3.9</v>
      </c>
      <c r="K370" s="52" t="n">
        <v>88.6</v>
      </c>
      <c r="L370" s="52" t="n">
        <v>89.5</v>
      </c>
      <c r="M370" s="52" t="n">
        <v>1.38</v>
      </c>
      <c r="N370" s="52" t="s">
        <v>5801</v>
      </c>
      <c r="O370" s="52" t="s">
        <v>925</v>
      </c>
      <c r="P370" s="52" t="s">
        <v>16913</v>
      </c>
      <c r="Q370" s="52" t="s">
        <v>10061</v>
      </c>
      <c r="R370" s="55" t="n">
        <f aca="true">IFERROR(O370-TODAY(),"")</f>
        <v>-605</v>
      </c>
      <c r="S370" s="55" t="str">
        <f aca="true">IFERROR(IF(O370&lt;TODAY(),"Expired",IF(O370-TODAY()&lt;90,"Expiring Soon","Active")),"")</f>
        <v>Expiring Soon</v>
      </c>
      <c r="T370" s="55" t="str">
        <f aca="false">IF(M370&gt;5,"High Risk",IF(M370&gt;2,"Medium","Low Risk"))</f>
        <v>Low Risk</v>
      </c>
    </row>
    <row r="371" customFormat="false" ht="15" hidden="false" customHeight="true" outlineLevel="0" collapsed="false">
      <c r="A371" s="56" t="s">
        <v>17339</v>
      </c>
      <c r="B371" s="56" t="s">
        <v>17340</v>
      </c>
      <c r="C371" s="56" t="s">
        <v>16909</v>
      </c>
      <c r="D371" s="56" t="s">
        <v>16915</v>
      </c>
      <c r="E371" s="56" t="s">
        <v>10069</v>
      </c>
      <c r="F371" s="56" t="s">
        <v>15560</v>
      </c>
      <c r="G371" s="56" t="s">
        <v>4061</v>
      </c>
      <c r="H371" s="56" t="n">
        <v>3</v>
      </c>
      <c r="I371" s="56" t="n">
        <v>250</v>
      </c>
      <c r="J371" s="56" t="n">
        <v>2.6</v>
      </c>
      <c r="K371" s="56" t="n">
        <v>80.3</v>
      </c>
      <c r="L371" s="56" t="n">
        <v>75.6</v>
      </c>
      <c r="M371" s="56" t="n">
        <v>3.43</v>
      </c>
      <c r="N371" s="56" t="s">
        <v>442</v>
      </c>
      <c r="O371" s="56" t="s">
        <v>4122</v>
      </c>
      <c r="P371" s="56" t="s">
        <v>16907</v>
      </c>
      <c r="Q371" s="56" t="s">
        <v>10061</v>
      </c>
      <c r="R371" s="55" t="n">
        <f aca="true">IFERROR(O371-TODAY(),"")</f>
        <v>-596</v>
      </c>
      <c r="S371" s="55" t="str">
        <f aca="true">IFERROR(IF(O371&lt;TODAY(),"Expired",IF(O371-TODAY()&lt;90,"Expiring Soon","Active")),"")</f>
        <v>Expiring Soon</v>
      </c>
      <c r="T371" s="55" t="str">
        <f aca="false">IF(M371&gt;5,"High Risk",IF(M371&gt;2,"Medium","Low Risk"))</f>
        <v>Medium</v>
      </c>
    </row>
    <row r="372" customFormat="false" ht="15" hidden="false" customHeight="true" outlineLevel="0" collapsed="false">
      <c r="A372" s="52" t="s">
        <v>4909</v>
      </c>
      <c r="B372" s="52" t="s">
        <v>17341</v>
      </c>
      <c r="C372" s="52" t="s">
        <v>15539</v>
      </c>
      <c r="D372" s="52" t="s">
        <v>16904</v>
      </c>
      <c r="E372" s="52" t="s">
        <v>10063</v>
      </c>
      <c r="F372" s="52" t="s">
        <v>15544</v>
      </c>
      <c r="G372" s="52" t="s">
        <v>4067</v>
      </c>
      <c r="H372" s="52" t="n">
        <v>39</v>
      </c>
      <c r="I372" s="52" t="n">
        <v>250</v>
      </c>
      <c r="J372" s="52" t="n">
        <v>4.6</v>
      </c>
      <c r="K372" s="52" t="n">
        <v>99.4</v>
      </c>
      <c r="L372" s="52" t="n">
        <v>86.6</v>
      </c>
      <c r="M372" s="52" t="n">
        <v>4.5</v>
      </c>
      <c r="N372" s="52" t="s">
        <v>4906</v>
      </c>
      <c r="O372" s="52" t="s">
        <v>543</v>
      </c>
      <c r="P372" s="52" t="s">
        <v>16913</v>
      </c>
      <c r="Q372" s="52" t="s">
        <v>10061</v>
      </c>
      <c r="R372" s="55" t="n">
        <f aca="true">IFERROR(O372-TODAY(),"")</f>
        <v>-518</v>
      </c>
      <c r="S372" s="55" t="str">
        <f aca="true">IFERROR(IF(O372&lt;TODAY(),"Expired",IF(O372-TODAY()&lt;90,"Expiring Soon","Active")),"")</f>
        <v>Expiring Soon</v>
      </c>
      <c r="T372" s="55" t="str">
        <f aca="false">IF(M372&gt;5,"High Risk",IF(M372&gt;2,"Medium","Low Risk"))</f>
        <v>Medium</v>
      </c>
    </row>
    <row r="373" customFormat="false" ht="15" hidden="false" customHeight="true" outlineLevel="0" collapsed="false">
      <c r="A373" s="56" t="s">
        <v>5242</v>
      </c>
      <c r="B373" s="56" t="s">
        <v>17342</v>
      </c>
      <c r="C373" s="56" t="s">
        <v>15539</v>
      </c>
      <c r="D373" s="56" t="s">
        <v>16937</v>
      </c>
      <c r="E373" s="56" t="s">
        <v>10058</v>
      </c>
      <c r="F373" s="56" t="s">
        <v>10063</v>
      </c>
      <c r="G373" s="56" t="s">
        <v>4061</v>
      </c>
      <c r="H373" s="56" t="n">
        <v>36</v>
      </c>
      <c r="I373" s="56" t="n">
        <v>1000</v>
      </c>
      <c r="J373" s="56" t="n">
        <v>2.9</v>
      </c>
      <c r="K373" s="56" t="n">
        <v>96.3</v>
      </c>
      <c r="L373" s="56" t="n">
        <v>92.1</v>
      </c>
      <c r="M373" s="56" t="n">
        <v>0.25</v>
      </c>
      <c r="N373" s="56" t="s">
        <v>506</v>
      </c>
      <c r="O373" s="56" t="s">
        <v>6550</v>
      </c>
      <c r="P373" s="56" t="s">
        <v>16911</v>
      </c>
      <c r="Q373" s="56" t="s">
        <v>10061</v>
      </c>
      <c r="R373" s="55" t="n">
        <f aca="true">IFERROR(O373-TODAY(),"")</f>
        <v>-523</v>
      </c>
      <c r="S373" s="55" t="str">
        <f aca="true">IFERROR(IF(O373&lt;TODAY(),"Expired",IF(O373-TODAY()&lt;90,"Expiring Soon","Active")),"")</f>
        <v>Expiring Soon</v>
      </c>
      <c r="T373" s="55" t="str">
        <f aca="false">IF(M373&gt;5,"High Risk",IF(M373&gt;2,"Medium","Low Risk"))</f>
        <v>Low Risk</v>
      </c>
    </row>
    <row r="374" customFormat="false" ht="15" hidden="false" customHeight="true" outlineLevel="0" collapsed="false">
      <c r="A374" s="52" t="s">
        <v>5559</v>
      </c>
      <c r="B374" s="52" t="s">
        <v>17343</v>
      </c>
      <c r="C374" s="52" t="s">
        <v>16909</v>
      </c>
      <c r="D374" s="52" t="s">
        <v>16904</v>
      </c>
      <c r="E374" s="52" t="s">
        <v>10073</v>
      </c>
      <c r="F374" s="52" t="s">
        <v>15554</v>
      </c>
      <c r="G374" s="52" t="s">
        <v>4067</v>
      </c>
      <c r="H374" s="52" t="n">
        <v>11</v>
      </c>
      <c r="I374" s="52" t="n">
        <v>2000</v>
      </c>
      <c r="J374" s="52" t="n">
        <v>4</v>
      </c>
      <c r="K374" s="52" t="n">
        <v>71.3</v>
      </c>
      <c r="L374" s="52" t="n">
        <v>79.4</v>
      </c>
      <c r="M374" s="52" t="n">
        <v>3.36</v>
      </c>
      <c r="N374" s="52" t="s">
        <v>633</v>
      </c>
      <c r="O374" s="52" t="s">
        <v>1553</v>
      </c>
      <c r="P374" s="52" t="s">
        <v>16911</v>
      </c>
      <c r="Q374" s="52" t="s">
        <v>10061</v>
      </c>
      <c r="R374" s="55" t="n">
        <f aca="true">IFERROR(O374-TODAY(),"")</f>
        <v>-550</v>
      </c>
      <c r="S374" s="55" t="str">
        <f aca="true">IFERROR(IF(O374&lt;TODAY(),"Expired",IF(O374-TODAY()&lt;90,"Expiring Soon","Active")),"")</f>
        <v>Expiring Soon</v>
      </c>
      <c r="T374" s="55" t="str">
        <f aca="false">IF(M374&gt;5,"High Risk",IF(M374&gt;2,"Medium","Low Risk"))</f>
        <v>Medium</v>
      </c>
    </row>
    <row r="375" customFormat="false" ht="15" hidden="false" customHeight="true" outlineLevel="0" collapsed="false">
      <c r="A375" s="56" t="s">
        <v>17344</v>
      </c>
      <c r="B375" s="56" t="s">
        <v>17345</v>
      </c>
      <c r="C375" s="56" t="s">
        <v>16921</v>
      </c>
      <c r="D375" s="56" t="s">
        <v>16915</v>
      </c>
      <c r="E375" s="56" t="s">
        <v>10117</v>
      </c>
      <c r="F375" s="56" t="s">
        <v>15550</v>
      </c>
      <c r="G375" s="56" t="s">
        <v>4061</v>
      </c>
      <c r="H375" s="56" t="n">
        <v>23</v>
      </c>
      <c r="I375" s="56" t="n">
        <v>500</v>
      </c>
      <c r="J375" s="56" t="n">
        <v>4</v>
      </c>
      <c r="K375" s="56" t="n">
        <v>83.1</v>
      </c>
      <c r="L375" s="56" t="n">
        <v>79.1</v>
      </c>
      <c r="M375" s="56" t="n">
        <v>1.65</v>
      </c>
      <c r="N375" s="56" t="s">
        <v>3149</v>
      </c>
      <c r="O375" s="56" t="s">
        <v>369</v>
      </c>
      <c r="P375" s="56" t="s">
        <v>16907</v>
      </c>
      <c r="Q375" s="56" t="s">
        <v>10061</v>
      </c>
      <c r="R375" s="55" t="n">
        <f aca="true">IFERROR(O375-TODAY(),"")</f>
        <v>-778</v>
      </c>
      <c r="S375" s="55" t="str">
        <f aca="true">IFERROR(IF(O375&lt;TODAY(),"Expired",IF(O375-TODAY()&lt;90,"Expiring Soon","Active")),"")</f>
        <v>Expiring Soon</v>
      </c>
      <c r="T375" s="55" t="str">
        <f aca="false">IF(M375&gt;5,"High Risk",IF(M375&gt;2,"Medium","Low Risk"))</f>
        <v>Low Risk</v>
      </c>
    </row>
    <row r="376" customFormat="false" ht="15" hidden="false" customHeight="true" outlineLevel="0" collapsed="false">
      <c r="A376" s="52" t="s">
        <v>6160</v>
      </c>
      <c r="B376" s="52" t="s">
        <v>17346</v>
      </c>
      <c r="C376" s="52" t="s">
        <v>16921</v>
      </c>
      <c r="D376" s="52" t="s">
        <v>16904</v>
      </c>
      <c r="E376" s="52" t="s">
        <v>10132</v>
      </c>
      <c r="F376" s="52" t="s">
        <v>15550</v>
      </c>
      <c r="G376" s="52" t="s">
        <v>4067</v>
      </c>
      <c r="H376" s="52" t="n">
        <v>31</v>
      </c>
      <c r="I376" s="52" t="n">
        <v>100</v>
      </c>
      <c r="J376" s="52" t="n">
        <v>3.1</v>
      </c>
      <c r="K376" s="52" t="n">
        <v>79.2</v>
      </c>
      <c r="L376" s="52" t="n">
        <v>96</v>
      </c>
      <c r="M376" s="52" t="n">
        <v>1.59</v>
      </c>
      <c r="N376" s="52" t="s">
        <v>2110</v>
      </c>
      <c r="O376" s="52" t="s">
        <v>4121</v>
      </c>
      <c r="P376" s="52" t="s">
        <v>16911</v>
      </c>
      <c r="Q376" s="52" t="s">
        <v>10061</v>
      </c>
      <c r="R376" s="55" t="n">
        <f aca="true">IFERROR(O376-TODAY(),"")</f>
        <v>-627</v>
      </c>
      <c r="S376" s="55" t="str">
        <f aca="true">IFERROR(IF(O376&lt;TODAY(),"Expired",IF(O376-TODAY()&lt;90,"Expiring Soon","Active")),"")</f>
        <v>Expiring Soon</v>
      </c>
      <c r="T376" s="55" t="str">
        <f aca="false">IF(M376&gt;5,"High Risk",IF(M376&gt;2,"Medium","Low Risk"))</f>
        <v>Low Risk</v>
      </c>
    </row>
    <row r="377" customFormat="false" ht="15" hidden="false" customHeight="true" outlineLevel="0" collapsed="false">
      <c r="A377" s="56" t="s">
        <v>4870</v>
      </c>
      <c r="B377" s="56" t="s">
        <v>17347</v>
      </c>
      <c r="C377" s="56" t="s">
        <v>15539</v>
      </c>
      <c r="D377" s="56" t="s">
        <v>16904</v>
      </c>
      <c r="E377" s="56" t="s">
        <v>10117</v>
      </c>
      <c r="F377" s="56" t="s">
        <v>15560</v>
      </c>
      <c r="G377" s="56" t="s">
        <v>4055</v>
      </c>
      <c r="H377" s="56" t="n">
        <v>37</v>
      </c>
      <c r="I377" s="56" t="n">
        <v>250</v>
      </c>
      <c r="J377" s="56" t="n">
        <v>3.3</v>
      </c>
      <c r="K377" s="56" t="n">
        <v>84.7</v>
      </c>
      <c r="L377" s="56" t="n">
        <v>63.3</v>
      </c>
      <c r="M377" s="56" t="n">
        <v>0.77</v>
      </c>
      <c r="N377" s="56" t="s">
        <v>8313</v>
      </c>
      <c r="O377" s="56" t="s">
        <v>2555</v>
      </c>
      <c r="P377" s="56" t="s">
        <v>16907</v>
      </c>
      <c r="Q377" s="56" t="s">
        <v>10061</v>
      </c>
      <c r="R377" s="55" t="n">
        <f aca="true">IFERROR(O377-TODAY(),"")</f>
        <v>-604</v>
      </c>
      <c r="S377" s="55" t="str">
        <f aca="true">IFERROR(IF(O377&lt;TODAY(),"Expired",IF(O377-TODAY()&lt;90,"Expiring Soon","Active")),"")</f>
        <v>Expiring Soon</v>
      </c>
      <c r="T377" s="55" t="str">
        <f aca="false">IF(M377&gt;5,"High Risk",IF(M377&gt;2,"Medium","Low Risk"))</f>
        <v>Low Risk</v>
      </c>
    </row>
    <row r="378" customFormat="false" ht="15" hidden="false" customHeight="true" outlineLevel="0" collapsed="false">
      <c r="A378" s="52" t="s">
        <v>14391</v>
      </c>
      <c r="B378" s="52" t="s">
        <v>17348</v>
      </c>
      <c r="C378" s="52" t="s">
        <v>16921</v>
      </c>
      <c r="D378" s="52" t="s">
        <v>16904</v>
      </c>
      <c r="E378" s="52" t="s">
        <v>10112</v>
      </c>
      <c r="F378" s="52" t="s">
        <v>15550</v>
      </c>
      <c r="G378" s="52" t="s">
        <v>4084</v>
      </c>
      <c r="H378" s="52" t="n">
        <v>11</v>
      </c>
      <c r="I378" s="52" t="n">
        <v>250</v>
      </c>
      <c r="J378" s="52" t="n">
        <v>4.9</v>
      </c>
      <c r="K378" s="52" t="n">
        <v>97.9</v>
      </c>
      <c r="L378" s="52" t="n">
        <v>62.7</v>
      </c>
      <c r="M378" s="52" t="n">
        <v>3.61</v>
      </c>
      <c r="N378" s="52" t="s">
        <v>5258</v>
      </c>
      <c r="O378" s="52" t="s">
        <v>2128</v>
      </c>
      <c r="P378" s="52" t="s">
        <v>16907</v>
      </c>
      <c r="Q378" s="52" t="s">
        <v>10066</v>
      </c>
      <c r="R378" s="55" t="n">
        <f aca="true">IFERROR(O378-TODAY(),"")</f>
        <v>-718</v>
      </c>
      <c r="S378" s="55" t="str">
        <f aca="true">IFERROR(IF(O378&lt;TODAY(),"Expired",IF(O378-TODAY()&lt;90,"Expiring Soon","Active")),"")</f>
        <v>Expiring Soon</v>
      </c>
      <c r="T378" s="55" t="str">
        <f aca="false">IF(M378&gt;5,"High Risk",IF(M378&gt;2,"Medium","Low Risk"))</f>
        <v>Medium</v>
      </c>
    </row>
    <row r="379" customFormat="false" ht="15" hidden="false" customHeight="true" outlineLevel="0" collapsed="false">
      <c r="A379" s="56" t="s">
        <v>5430</v>
      </c>
      <c r="B379" s="56" t="s">
        <v>17349</v>
      </c>
      <c r="C379" s="56" t="s">
        <v>16909</v>
      </c>
      <c r="D379" s="56" t="s">
        <v>16915</v>
      </c>
      <c r="E379" s="56" t="s">
        <v>10073</v>
      </c>
      <c r="F379" s="56" t="s">
        <v>15544</v>
      </c>
      <c r="G379" s="56" t="s">
        <v>4073</v>
      </c>
      <c r="H379" s="56" t="n">
        <v>18</v>
      </c>
      <c r="I379" s="56" t="n">
        <v>2000</v>
      </c>
      <c r="J379" s="56" t="n">
        <v>3.4</v>
      </c>
      <c r="K379" s="56" t="n">
        <v>79.6</v>
      </c>
      <c r="L379" s="56" t="n">
        <v>87</v>
      </c>
      <c r="M379" s="56" t="n">
        <v>2.82</v>
      </c>
      <c r="N379" s="56" t="s">
        <v>2819</v>
      </c>
      <c r="O379" s="56" t="s">
        <v>1224</v>
      </c>
      <c r="P379" s="56"/>
      <c r="Q379" s="56" t="s">
        <v>10061</v>
      </c>
      <c r="R379" s="55" t="n">
        <f aca="true">IFERROR(O379-TODAY(),"")</f>
        <v>-775</v>
      </c>
      <c r="S379" s="55" t="str">
        <f aca="true">IFERROR(IF(O379&lt;TODAY(),"Expired",IF(O379-TODAY()&lt;90,"Expiring Soon","Active")),"")</f>
        <v>Expiring Soon</v>
      </c>
      <c r="T379" s="55" t="str">
        <f aca="false">IF(M379&gt;5,"High Risk",IF(M379&gt;2,"Medium","Low Risk"))</f>
        <v>Medium</v>
      </c>
    </row>
    <row r="380" customFormat="false" ht="15" hidden="false" customHeight="true" outlineLevel="0" collapsed="false">
      <c r="A380" s="52" t="s">
        <v>4066</v>
      </c>
      <c r="B380" s="52" t="s">
        <v>17350</v>
      </c>
      <c r="C380" s="52" t="s">
        <v>16906</v>
      </c>
      <c r="D380" s="52" t="s">
        <v>16904</v>
      </c>
      <c r="E380" s="52" t="s">
        <v>10112</v>
      </c>
      <c r="F380" s="52" t="s">
        <v>15554</v>
      </c>
      <c r="G380" s="52" t="s">
        <v>4061</v>
      </c>
      <c r="H380" s="52" t="n">
        <v>28</v>
      </c>
      <c r="I380" s="52" t="n">
        <v>100</v>
      </c>
      <c r="J380" s="52" t="n">
        <v>4.9</v>
      </c>
      <c r="K380" s="52" t="n">
        <v>79.8</v>
      </c>
      <c r="L380" s="52" t="n">
        <v>74.7</v>
      </c>
      <c r="M380" s="52" t="n">
        <v>0.51</v>
      </c>
      <c r="N380" s="52" t="s">
        <v>4422</v>
      </c>
      <c r="O380" s="52" t="s">
        <v>2497</v>
      </c>
      <c r="P380" s="52" t="s">
        <v>16911</v>
      </c>
      <c r="Q380" s="52" t="s">
        <v>10061</v>
      </c>
      <c r="R380" s="55" t="n">
        <f aca="true">IFERROR(O380-TODAY(),"")</f>
        <v>-904</v>
      </c>
      <c r="S380" s="55" t="str">
        <f aca="true">IFERROR(IF(O380&lt;TODAY(),"Expired",IF(O380-TODAY()&lt;90,"Expiring Soon","Active")),"")</f>
        <v>Expiring Soon</v>
      </c>
      <c r="T380" s="55" t="str">
        <f aca="false">IF(M380&gt;5,"High Risk",IF(M380&gt;2,"Medium","Low Risk"))</f>
        <v>Low Risk</v>
      </c>
    </row>
    <row r="381" customFormat="false" ht="15" hidden="false" customHeight="true" outlineLevel="0" collapsed="false">
      <c r="A381" s="56" t="s">
        <v>14326</v>
      </c>
      <c r="B381" s="56" t="s">
        <v>17351</v>
      </c>
      <c r="C381" s="56" t="s">
        <v>16921</v>
      </c>
      <c r="D381" s="56" t="s">
        <v>16904</v>
      </c>
      <c r="E381" s="56" t="s">
        <v>10073</v>
      </c>
      <c r="F381" s="56" t="s">
        <v>15544</v>
      </c>
      <c r="G381" s="56" t="s">
        <v>4061</v>
      </c>
      <c r="H381" s="56" t="n">
        <v>19</v>
      </c>
      <c r="I381" s="56" t="n">
        <v>1000</v>
      </c>
      <c r="J381" s="56" t="n">
        <v>3.6</v>
      </c>
      <c r="K381" s="56" t="n">
        <v>78.1</v>
      </c>
      <c r="L381" s="56" t="n">
        <v>69.2</v>
      </c>
      <c r="M381" s="56" t="n">
        <v>1.89</v>
      </c>
      <c r="N381" s="56" t="s">
        <v>2592</v>
      </c>
      <c r="O381" s="56" t="s">
        <v>5444</v>
      </c>
      <c r="P381" s="56" t="s">
        <v>16907</v>
      </c>
      <c r="Q381" s="56" t="s">
        <v>10061</v>
      </c>
      <c r="R381" s="55" t="n">
        <f aca="true">IFERROR(O381-TODAY(),"")</f>
        <v>-595</v>
      </c>
      <c r="S381" s="55" t="str">
        <f aca="true">IFERROR(IF(O381&lt;TODAY(),"Expired",IF(O381-TODAY()&lt;90,"Expiring Soon","Active")),"")</f>
        <v>Expiring Soon</v>
      </c>
      <c r="T381" s="55" t="str">
        <f aca="false">IF(M381&gt;5,"High Risk",IF(M381&gt;2,"Medium","Low Risk"))</f>
        <v>Low Risk</v>
      </c>
    </row>
    <row r="382" customFormat="false" ht="15" hidden="false" customHeight="true" outlineLevel="0" collapsed="false">
      <c r="A382" s="52" t="s">
        <v>4350</v>
      </c>
      <c r="B382" s="52" t="s">
        <v>17352</v>
      </c>
      <c r="C382" s="52" t="s">
        <v>16906</v>
      </c>
      <c r="D382" s="52" t="s">
        <v>16904</v>
      </c>
      <c r="E382" s="52" t="s">
        <v>10095</v>
      </c>
      <c r="F382" s="52" t="s">
        <v>15560</v>
      </c>
      <c r="G382" s="52" t="s">
        <v>4067</v>
      </c>
      <c r="H382" s="52" t="n">
        <v>40</v>
      </c>
      <c r="I382" s="52" t="n">
        <v>500</v>
      </c>
      <c r="J382" s="52" t="n">
        <v>4.3</v>
      </c>
      <c r="K382" s="52" t="n">
        <v>99.4</v>
      </c>
      <c r="L382" s="52" t="n">
        <v>78.4</v>
      </c>
      <c r="M382" s="52" t="n">
        <v>1.37</v>
      </c>
      <c r="N382" s="52" t="s">
        <v>506</v>
      </c>
      <c r="O382" s="52" t="s">
        <v>1404</v>
      </c>
      <c r="P382" s="52" t="s">
        <v>16911</v>
      </c>
      <c r="Q382" s="52" t="s">
        <v>10061</v>
      </c>
      <c r="R382" s="55" t="n">
        <f aca="true">IFERROR(O382-TODAY(),"")</f>
        <v>-923</v>
      </c>
      <c r="S382" s="55" t="str">
        <f aca="true">IFERROR(IF(O382&lt;TODAY(),"Expired",IF(O382-TODAY()&lt;90,"Expiring Soon","Active")),"")</f>
        <v>Expiring Soon</v>
      </c>
      <c r="T382" s="55" t="str">
        <f aca="false">IF(M382&gt;5,"High Risk",IF(M382&gt;2,"Medium","Low Risk"))</f>
        <v>Low Risk</v>
      </c>
    </row>
    <row r="383" customFormat="false" ht="15" hidden="false" customHeight="true" outlineLevel="0" collapsed="false">
      <c r="A383" s="56" t="s">
        <v>4433</v>
      </c>
      <c r="B383" s="56" t="s">
        <v>17353</v>
      </c>
      <c r="C383" s="56" t="s">
        <v>16921</v>
      </c>
      <c r="D383" s="56" t="s">
        <v>16904</v>
      </c>
      <c r="E383" s="56" t="s">
        <v>10132</v>
      </c>
      <c r="F383" s="56" t="s">
        <v>15560</v>
      </c>
      <c r="G383" s="56" t="s">
        <v>4073</v>
      </c>
      <c r="H383" s="56" t="n">
        <v>16</v>
      </c>
      <c r="I383" s="56" t="n">
        <v>1000</v>
      </c>
      <c r="J383" s="56" t="n">
        <v>2.7</v>
      </c>
      <c r="K383" s="56" t="n">
        <v>93.6</v>
      </c>
      <c r="L383" s="56" t="n">
        <v>87.5</v>
      </c>
      <c r="M383" s="56" t="n">
        <v>1.27</v>
      </c>
      <c r="N383" s="56" t="s">
        <v>449</v>
      </c>
      <c r="O383" s="56" t="s">
        <v>1223</v>
      </c>
      <c r="P383" s="56" t="s">
        <v>16913</v>
      </c>
      <c r="Q383" s="56" t="s">
        <v>10061</v>
      </c>
      <c r="R383" s="55" t="n">
        <f aca="true">IFERROR(O383-TODAY(),"")</f>
        <v>-774</v>
      </c>
      <c r="S383" s="55" t="str">
        <f aca="true">IFERROR(IF(O383&lt;TODAY(),"Expired",IF(O383-TODAY()&lt;90,"Expiring Soon","Active")),"")</f>
        <v>Expiring Soon</v>
      </c>
      <c r="T383" s="55" t="str">
        <f aca="false">IF(M383&gt;5,"High Risk",IF(M383&gt;2,"Medium","Low Risk"))</f>
        <v>Low Risk</v>
      </c>
    </row>
    <row r="384" customFormat="false" ht="15" hidden="false" customHeight="true" outlineLevel="0" collapsed="false">
      <c r="A384" s="52" t="s">
        <v>5265</v>
      </c>
      <c r="B384" s="52" t="s">
        <v>17354</v>
      </c>
      <c r="C384" s="52" t="s">
        <v>15539</v>
      </c>
      <c r="D384" s="52" t="s">
        <v>16910</v>
      </c>
      <c r="E384" s="52" t="s">
        <v>10104</v>
      </c>
      <c r="F384" s="52" t="s">
        <v>15550</v>
      </c>
      <c r="G384" s="52" t="s">
        <v>4073</v>
      </c>
      <c r="H384" s="52" t="n">
        <v>7</v>
      </c>
      <c r="I384" s="52" t="n">
        <v>500</v>
      </c>
      <c r="J384" s="52" t="n">
        <v>4.5</v>
      </c>
      <c r="K384" s="52" t="n">
        <v>84.4</v>
      </c>
      <c r="L384" s="52" t="n">
        <v>79</v>
      </c>
      <c r="M384" s="52" t="n">
        <v>0.15</v>
      </c>
      <c r="N384" s="52" t="s">
        <v>2849</v>
      </c>
      <c r="O384" s="52" t="s">
        <v>1750</v>
      </c>
      <c r="P384" s="52" t="s">
        <v>16911</v>
      </c>
      <c r="Q384" s="52" t="s">
        <v>10061</v>
      </c>
      <c r="R384" s="55" t="n">
        <f aca="true">IFERROR(O384-TODAY(),"")</f>
        <v>-772</v>
      </c>
      <c r="S384" s="55" t="str">
        <f aca="true">IFERROR(IF(O384&lt;TODAY(),"Expired",IF(O384-TODAY()&lt;90,"Expiring Soon","Active")),"")</f>
        <v>Expiring Soon</v>
      </c>
      <c r="T384" s="55" t="str">
        <f aca="false">IF(M384&gt;5,"High Risk",IF(M384&gt;2,"Medium","Low Risk"))</f>
        <v>Low Risk</v>
      </c>
    </row>
    <row r="385" customFormat="false" ht="15" hidden="false" customHeight="true" outlineLevel="0" collapsed="false">
      <c r="A385" s="56" t="s">
        <v>14465</v>
      </c>
      <c r="B385" s="56" t="s">
        <v>17355</v>
      </c>
      <c r="C385" s="56" t="s">
        <v>16909</v>
      </c>
      <c r="D385" s="56" t="s">
        <v>16904</v>
      </c>
      <c r="E385" s="56" t="s">
        <v>10095</v>
      </c>
      <c r="F385" s="56" t="s">
        <v>10063</v>
      </c>
      <c r="G385" s="56" t="s">
        <v>4067</v>
      </c>
      <c r="H385" s="56" t="n">
        <v>29</v>
      </c>
      <c r="I385" s="56" t="n">
        <v>500</v>
      </c>
      <c r="J385" s="56" t="n">
        <v>4.6</v>
      </c>
      <c r="K385" s="56" t="n">
        <v>76.4</v>
      </c>
      <c r="L385" s="56" t="n">
        <v>73.1</v>
      </c>
      <c r="M385" s="56" t="n">
        <v>1.21</v>
      </c>
      <c r="N385" s="56" t="s">
        <v>1511</v>
      </c>
      <c r="O385" s="56" t="s">
        <v>1915</v>
      </c>
      <c r="P385" s="56" t="s">
        <v>16916</v>
      </c>
      <c r="Q385" s="56" t="s">
        <v>10061</v>
      </c>
      <c r="R385" s="55" t="n">
        <f aca="true">IFERROR(O385-TODAY(),"")</f>
        <v>-909</v>
      </c>
      <c r="S385" s="55" t="str">
        <f aca="true">IFERROR(IF(O385&lt;TODAY(),"Expired",IF(O385-TODAY()&lt;90,"Expiring Soon","Active")),"")</f>
        <v>Expiring Soon</v>
      </c>
      <c r="T385" s="55" t="str">
        <f aca="false">IF(M385&gt;5,"High Risk",IF(M385&gt;2,"Medium","Low Risk"))</f>
        <v>Low Risk</v>
      </c>
    </row>
    <row r="386" customFormat="false" ht="15" hidden="false" customHeight="true" outlineLevel="0" collapsed="false">
      <c r="A386" s="52" t="s">
        <v>6740</v>
      </c>
      <c r="B386" s="52" t="s">
        <v>17356</v>
      </c>
      <c r="C386" s="52" t="s">
        <v>15539</v>
      </c>
      <c r="D386" s="52" t="s">
        <v>16937</v>
      </c>
      <c r="E386" s="52" t="s">
        <v>10095</v>
      </c>
      <c r="F386" s="52" t="s">
        <v>15550</v>
      </c>
      <c r="G386" s="52" t="s">
        <v>4067</v>
      </c>
      <c r="H386" s="52" t="n">
        <v>20</v>
      </c>
      <c r="I386" s="52" t="n">
        <v>1000</v>
      </c>
      <c r="J386" s="52" t="n">
        <v>3.7</v>
      </c>
      <c r="K386" s="52" t="n">
        <v>92.1</v>
      </c>
      <c r="L386" s="52" t="n">
        <v>77.7</v>
      </c>
      <c r="M386" s="52" t="n">
        <v>1.96</v>
      </c>
      <c r="N386" s="52" t="s">
        <v>3401</v>
      </c>
      <c r="O386" s="52" t="s">
        <v>6652</v>
      </c>
      <c r="P386" s="52"/>
      <c r="Q386" s="52" t="s">
        <v>10061</v>
      </c>
      <c r="R386" s="55" t="n">
        <f aca="true">IFERROR(O386-TODAY(),"")</f>
        <v>-553</v>
      </c>
      <c r="S386" s="55" t="str">
        <f aca="true">IFERROR(IF(O386&lt;TODAY(),"Expired",IF(O386-TODAY()&lt;90,"Expiring Soon","Active")),"")</f>
        <v>Expiring Soon</v>
      </c>
      <c r="T386" s="55" t="str">
        <f aca="false">IF(M386&gt;5,"High Risk",IF(M386&gt;2,"Medium","Low Risk"))</f>
        <v>Low Risk</v>
      </c>
    </row>
    <row r="387" customFormat="false" ht="15" hidden="false" customHeight="true" outlineLevel="0" collapsed="false">
      <c r="A387" s="56" t="s">
        <v>4727</v>
      </c>
      <c r="B387" s="56" t="s">
        <v>17357</v>
      </c>
      <c r="C387" s="56" t="s">
        <v>16909</v>
      </c>
      <c r="D387" s="56" t="s">
        <v>16904</v>
      </c>
      <c r="E387" s="56" t="s">
        <v>10087</v>
      </c>
      <c r="F387" s="56" t="s">
        <v>15550</v>
      </c>
      <c r="G387" s="56" t="s">
        <v>4073</v>
      </c>
      <c r="H387" s="56" t="n">
        <v>41</v>
      </c>
      <c r="I387" s="56" t="n">
        <v>2000</v>
      </c>
      <c r="J387" s="56" t="n">
        <v>3.1</v>
      </c>
      <c r="K387" s="56" t="n">
        <v>81.3</v>
      </c>
      <c r="L387" s="56" t="n">
        <v>91.8</v>
      </c>
      <c r="M387" s="56" t="n">
        <v>1.38</v>
      </c>
      <c r="N387" s="56" t="s">
        <v>3754</v>
      </c>
      <c r="O387" s="56" t="s">
        <v>742</v>
      </c>
      <c r="P387" s="56"/>
      <c r="Q387" s="56" t="s">
        <v>10061</v>
      </c>
      <c r="R387" s="55" t="n">
        <f aca="true">IFERROR(O387-TODAY(),"")</f>
        <v>-907</v>
      </c>
      <c r="S387" s="55" t="str">
        <f aca="true">IFERROR(IF(O387&lt;TODAY(),"Expired",IF(O387-TODAY()&lt;90,"Expiring Soon","Active")),"")</f>
        <v>Expiring Soon</v>
      </c>
      <c r="T387" s="55" t="str">
        <f aca="false">IF(M387&gt;5,"High Risk",IF(M387&gt;2,"Medium","Low Risk"))</f>
        <v>Low Risk</v>
      </c>
    </row>
    <row r="388" customFormat="false" ht="15" hidden="false" customHeight="true" outlineLevel="0" collapsed="false">
      <c r="A388" s="52" t="s">
        <v>6424</v>
      </c>
      <c r="B388" s="52" t="s">
        <v>17358</v>
      </c>
      <c r="C388" s="52" t="s">
        <v>16921</v>
      </c>
      <c r="D388" s="52" t="s">
        <v>16904</v>
      </c>
      <c r="E388" s="52" t="s">
        <v>10104</v>
      </c>
      <c r="F388" s="52" t="s">
        <v>15544</v>
      </c>
      <c r="G388" s="52" t="s">
        <v>4073</v>
      </c>
      <c r="H388" s="52" t="n">
        <v>24</v>
      </c>
      <c r="I388" s="52" t="n">
        <v>1000</v>
      </c>
      <c r="J388" s="52" t="n">
        <v>3.1</v>
      </c>
      <c r="K388" s="52" t="n">
        <v>70.5</v>
      </c>
      <c r="L388" s="52" t="n">
        <v>96.2</v>
      </c>
      <c r="M388" s="52" t="n">
        <v>4.18</v>
      </c>
      <c r="N388" s="52" t="s">
        <v>1586</v>
      </c>
      <c r="O388" s="52" t="s">
        <v>1863</v>
      </c>
      <c r="P388" s="52" t="s">
        <v>16916</v>
      </c>
      <c r="Q388" s="52" t="s">
        <v>10061</v>
      </c>
      <c r="R388" s="55" t="n">
        <f aca="true">IFERROR(O388-TODAY(),"")</f>
        <v>-793</v>
      </c>
      <c r="S388" s="55" t="str">
        <f aca="true">IFERROR(IF(O388&lt;TODAY(),"Expired",IF(O388-TODAY()&lt;90,"Expiring Soon","Active")),"")</f>
        <v>Expiring Soon</v>
      </c>
      <c r="T388" s="55" t="str">
        <f aca="false">IF(M388&gt;5,"High Risk",IF(M388&gt;2,"Medium","Low Risk"))</f>
        <v>Medium</v>
      </c>
    </row>
    <row r="389" customFormat="false" ht="15" hidden="false" customHeight="true" outlineLevel="0" collapsed="false">
      <c r="A389" s="56" t="s">
        <v>14299</v>
      </c>
      <c r="B389" s="56" t="s">
        <v>17359</v>
      </c>
      <c r="C389" s="56" t="s">
        <v>15539</v>
      </c>
      <c r="D389" s="56" t="s">
        <v>16937</v>
      </c>
      <c r="E389" s="56" t="s">
        <v>10104</v>
      </c>
      <c r="F389" s="56" t="s">
        <v>15554</v>
      </c>
      <c r="G389" s="56" t="s">
        <v>4067</v>
      </c>
      <c r="H389" s="56" t="n">
        <v>13</v>
      </c>
      <c r="I389" s="56" t="n">
        <v>500</v>
      </c>
      <c r="J389" s="56" t="n">
        <v>3.5</v>
      </c>
      <c r="K389" s="56" t="n">
        <v>92.1</v>
      </c>
      <c r="L389" s="56" t="n">
        <v>80.6</v>
      </c>
      <c r="M389" s="56" t="n">
        <v>2.63</v>
      </c>
      <c r="N389" s="56" t="s">
        <v>1943</v>
      </c>
      <c r="O389" s="56" t="s">
        <v>1037</v>
      </c>
      <c r="P389" s="56" t="s">
        <v>16913</v>
      </c>
      <c r="Q389" s="56" t="s">
        <v>10061</v>
      </c>
      <c r="R389" s="55" t="n">
        <f aca="true">IFERROR(O389-TODAY(),"")</f>
        <v>-581</v>
      </c>
      <c r="S389" s="55" t="str">
        <f aca="true">IFERROR(IF(O389&lt;TODAY(),"Expired",IF(O389-TODAY()&lt;90,"Expiring Soon","Active")),"")</f>
        <v>Expiring Soon</v>
      </c>
      <c r="T389" s="55" t="str">
        <f aca="false">IF(M389&gt;5,"High Risk",IF(M389&gt;2,"Medium","Low Risk"))</f>
        <v>Medium</v>
      </c>
    </row>
    <row r="390" customFormat="false" ht="15" hidden="false" customHeight="true" outlineLevel="0" collapsed="false">
      <c r="A390" s="52" t="s">
        <v>17360</v>
      </c>
      <c r="B390" s="52" t="s">
        <v>17361</v>
      </c>
      <c r="C390" s="52" t="s">
        <v>16906</v>
      </c>
      <c r="D390" s="52" t="s">
        <v>16915</v>
      </c>
      <c r="E390" s="52" t="s">
        <v>10069</v>
      </c>
      <c r="F390" s="52" t="s">
        <v>10063</v>
      </c>
      <c r="G390" s="52" t="s">
        <v>4073</v>
      </c>
      <c r="H390" s="52" t="n">
        <v>25</v>
      </c>
      <c r="I390" s="52" t="n">
        <v>2000</v>
      </c>
      <c r="J390" s="52" t="n">
        <v>2.8</v>
      </c>
      <c r="K390" s="52" t="n">
        <v>85.5</v>
      </c>
      <c r="L390" s="52" t="n">
        <v>64.4</v>
      </c>
      <c r="M390" s="52" t="n">
        <v>3</v>
      </c>
      <c r="N390" s="52" t="s">
        <v>2152</v>
      </c>
      <c r="O390" s="52" t="s">
        <v>434</v>
      </c>
      <c r="P390" s="52" t="s">
        <v>16916</v>
      </c>
      <c r="Q390" s="52" t="s">
        <v>10066</v>
      </c>
      <c r="R390" s="55" t="n">
        <f aca="true">IFERROR(O390-TODAY(),"")</f>
        <v>-814</v>
      </c>
      <c r="S390" s="55" t="str">
        <f aca="true">IFERROR(IF(O390&lt;TODAY(),"Expired",IF(O390-TODAY()&lt;90,"Expiring Soon","Active")),"")</f>
        <v>Expiring Soon</v>
      </c>
      <c r="T390" s="55" t="str">
        <f aca="false">IF(M390&gt;5,"High Risk",IF(M390&gt;2,"Medium","Low Risk"))</f>
        <v>Medium</v>
      </c>
    </row>
    <row r="391" customFormat="false" ht="15" hidden="false" customHeight="true" outlineLevel="0" collapsed="false">
      <c r="A391" s="56" t="s">
        <v>6042</v>
      </c>
      <c r="B391" s="56" t="s">
        <v>17362</v>
      </c>
      <c r="C391" s="56" t="s">
        <v>15539</v>
      </c>
      <c r="D391" s="56" t="s">
        <v>16937</v>
      </c>
      <c r="E391" s="56" t="s">
        <v>10104</v>
      </c>
      <c r="F391" s="56" t="s">
        <v>15544</v>
      </c>
      <c r="G391" s="56" t="s">
        <v>4061</v>
      </c>
      <c r="H391" s="56" t="n">
        <v>11</v>
      </c>
      <c r="I391" s="56" t="n">
        <v>500</v>
      </c>
      <c r="J391" s="56" t="n">
        <v>3.8</v>
      </c>
      <c r="K391" s="56" t="n">
        <v>75.6</v>
      </c>
      <c r="L391" s="56" t="n">
        <v>84.3</v>
      </c>
      <c r="M391" s="56" t="n">
        <v>4.31</v>
      </c>
      <c r="N391" s="56" t="s">
        <v>860</v>
      </c>
      <c r="O391" s="56" t="s">
        <v>6140</v>
      </c>
      <c r="P391" s="56" t="s">
        <v>16916</v>
      </c>
      <c r="Q391" s="56" t="s">
        <v>10061</v>
      </c>
      <c r="R391" s="55" t="n">
        <f aca="true">IFERROR(O391-TODAY(),"")</f>
        <v>-487</v>
      </c>
      <c r="S391" s="55" t="str">
        <f aca="true">IFERROR(IF(O391&lt;TODAY(),"Expired",IF(O391-TODAY()&lt;90,"Expiring Soon","Active")),"")</f>
        <v>Expiring Soon</v>
      </c>
      <c r="T391" s="55" t="str">
        <f aca="false">IF(M391&gt;5,"High Risk",IF(M391&gt;2,"Medium","Low Risk"))</f>
        <v>Medium</v>
      </c>
    </row>
    <row r="392" customFormat="false" ht="15" hidden="false" customHeight="true" outlineLevel="0" collapsed="false">
      <c r="A392" s="52" t="s">
        <v>14401</v>
      </c>
      <c r="B392" s="52" t="s">
        <v>17363</v>
      </c>
      <c r="C392" s="52" t="s">
        <v>16906</v>
      </c>
      <c r="D392" s="52" t="s">
        <v>16904</v>
      </c>
      <c r="E392" s="52" t="s">
        <v>10069</v>
      </c>
      <c r="F392" s="52" t="s">
        <v>15560</v>
      </c>
      <c r="G392" s="52" t="s">
        <v>4067</v>
      </c>
      <c r="H392" s="52" t="n">
        <v>16</v>
      </c>
      <c r="I392" s="52" t="n">
        <v>1000</v>
      </c>
      <c r="J392" s="52" t="n">
        <v>3.7</v>
      </c>
      <c r="K392" s="52" t="n">
        <v>96.2</v>
      </c>
      <c r="L392" s="52" t="n">
        <v>80.9</v>
      </c>
      <c r="M392" s="52" t="n">
        <v>2.02</v>
      </c>
      <c r="N392" s="52" t="s">
        <v>3550</v>
      </c>
      <c r="O392" s="52" t="s">
        <v>2521</v>
      </c>
      <c r="P392" s="52" t="s">
        <v>16916</v>
      </c>
      <c r="Q392" s="52" t="s">
        <v>10061</v>
      </c>
      <c r="R392" s="55" t="n">
        <f aca="true">IFERROR(O392-TODAY(),"")</f>
        <v>-853</v>
      </c>
      <c r="S392" s="55" t="str">
        <f aca="true">IFERROR(IF(O392&lt;TODAY(),"Expired",IF(O392-TODAY()&lt;90,"Expiring Soon","Active")),"")</f>
        <v>Expiring Soon</v>
      </c>
      <c r="T392" s="55" t="str">
        <f aca="false">IF(M392&gt;5,"High Risk",IF(M392&gt;2,"Medium","Low Risk"))</f>
        <v>Medium</v>
      </c>
    </row>
    <row r="393" customFormat="false" ht="15" hidden="false" customHeight="true" outlineLevel="0" collapsed="false">
      <c r="A393" s="56" t="s">
        <v>5193</v>
      </c>
      <c r="B393" s="56" t="s">
        <v>17364</v>
      </c>
      <c r="C393" s="56" t="s">
        <v>16921</v>
      </c>
      <c r="D393" s="56" t="s">
        <v>16904</v>
      </c>
      <c r="E393" s="56" t="s">
        <v>10104</v>
      </c>
      <c r="F393" s="56" t="s">
        <v>15544</v>
      </c>
      <c r="G393" s="56" t="s">
        <v>4067</v>
      </c>
      <c r="H393" s="56" t="n">
        <v>30</v>
      </c>
      <c r="I393" s="56" t="n">
        <v>2000</v>
      </c>
      <c r="J393" s="56" t="n">
        <v>2.8</v>
      </c>
      <c r="K393" s="56" t="n">
        <v>72.5</v>
      </c>
      <c r="L393" s="56" t="n">
        <v>69.8</v>
      </c>
      <c r="M393" s="56" t="n">
        <v>4.93</v>
      </c>
      <c r="N393" s="56" t="s">
        <v>757</v>
      </c>
      <c r="O393" s="56" t="s">
        <v>823</v>
      </c>
      <c r="P393" s="56" t="s">
        <v>16911</v>
      </c>
      <c r="Q393" s="56" t="s">
        <v>10061</v>
      </c>
      <c r="R393" s="55" t="n">
        <f aca="true">IFERROR(O393-TODAY(),"")</f>
        <v>-879</v>
      </c>
      <c r="S393" s="55" t="str">
        <f aca="true">IFERROR(IF(O393&lt;TODAY(),"Expired",IF(O393-TODAY()&lt;90,"Expiring Soon","Active")),"")</f>
        <v>Expiring Soon</v>
      </c>
      <c r="T393" s="55" t="str">
        <f aca="false">IF(M393&gt;5,"High Risk",IF(M393&gt;2,"Medium","Low Risk"))</f>
        <v>Medium</v>
      </c>
    </row>
    <row r="394" customFormat="false" ht="15" hidden="false" customHeight="true" outlineLevel="0" collapsed="false">
      <c r="A394" s="52" t="s">
        <v>7211</v>
      </c>
      <c r="B394" s="52" t="s">
        <v>17365</v>
      </c>
      <c r="C394" s="52" t="s">
        <v>16921</v>
      </c>
      <c r="D394" s="52" t="s">
        <v>16904</v>
      </c>
      <c r="E394" s="52" t="s">
        <v>10112</v>
      </c>
      <c r="F394" s="52" t="s">
        <v>15544</v>
      </c>
      <c r="G394" s="52" t="s">
        <v>4073</v>
      </c>
      <c r="H394" s="52" t="n">
        <v>43</v>
      </c>
      <c r="I394" s="52" t="n">
        <v>250</v>
      </c>
      <c r="J394" s="52" t="n">
        <v>4.6</v>
      </c>
      <c r="K394" s="52" t="n">
        <v>83.4</v>
      </c>
      <c r="L394" s="52" t="n">
        <v>83.1</v>
      </c>
      <c r="M394" s="52" t="n">
        <v>1.91</v>
      </c>
      <c r="N394" s="52" t="s">
        <v>1251</v>
      </c>
      <c r="O394" s="52" t="s">
        <v>1730</v>
      </c>
      <c r="P394" s="52" t="s">
        <v>16913</v>
      </c>
      <c r="Q394" s="52" t="s">
        <v>10061</v>
      </c>
      <c r="R394" s="55" t="n">
        <f aca="true">IFERROR(O394-TODAY(),"")</f>
        <v>-525</v>
      </c>
      <c r="S394" s="55" t="str">
        <f aca="true">IFERROR(IF(O394&lt;TODAY(),"Expired",IF(O394-TODAY()&lt;90,"Expiring Soon","Active")),"")</f>
        <v>Expiring Soon</v>
      </c>
      <c r="T394" s="55" t="str">
        <f aca="false">IF(M394&gt;5,"High Risk",IF(M394&gt;2,"Medium","Low Risk"))</f>
        <v>Low Risk</v>
      </c>
    </row>
    <row r="395" customFormat="false" ht="15" hidden="false" customHeight="true" outlineLevel="0" collapsed="false">
      <c r="A395" s="56" t="s">
        <v>15297</v>
      </c>
      <c r="B395" s="56" t="s">
        <v>17366</v>
      </c>
      <c r="C395" s="56" t="s">
        <v>16906</v>
      </c>
      <c r="D395" s="56" t="s">
        <v>16904</v>
      </c>
      <c r="E395" s="56" t="s">
        <v>10190</v>
      </c>
      <c r="F395" s="56" t="s">
        <v>10063</v>
      </c>
      <c r="G395" s="56" t="s">
        <v>4067</v>
      </c>
      <c r="H395" s="56" t="n">
        <v>35</v>
      </c>
      <c r="I395" s="56" t="n">
        <v>2000</v>
      </c>
      <c r="J395" s="56" t="n">
        <v>4.4</v>
      </c>
      <c r="K395" s="56" t="n">
        <v>92.6</v>
      </c>
      <c r="L395" s="56" t="n">
        <v>78.6</v>
      </c>
      <c r="M395" s="56" t="n">
        <v>3.77</v>
      </c>
      <c r="N395" s="56" t="s">
        <v>7179</v>
      </c>
      <c r="O395" s="56" t="s">
        <v>5403</v>
      </c>
      <c r="P395" s="56" t="s">
        <v>16907</v>
      </c>
      <c r="Q395" s="56" t="s">
        <v>10066</v>
      </c>
      <c r="R395" s="55" t="n">
        <f aca="true">IFERROR(O395-TODAY(),"")</f>
        <v>-761</v>
      </c>
      <c r="S395" s="55" t="str">
        <f aca="true">IFERROR(IF(O395&lt;TODAY(),"Expired",IF(O395-TODAY()&lt;90,"Expiring Soon","Active")),"")</f>
        <v>Expiring Soon</v>
      </c>
      <c r="T395" s="55" t="str">
        <f aca="false">IF(M395&gt;5,"High Risk",IF(M395&gt;2,"Medium","Low Risk"))</f>
        <v>Medium</v>
      </c>
    </row>
    <row r="396" customFormat="false" ht="15" hidden="false" customHeight="true" outlineLevel="0" collapsed="false">
      <c r="A396" s="52" t="s">
        <v>17367</v>
      </c>
      <c r="B396" s="52" t="s">
        <v>17368</v>
      </c>
      <c r="C396" s="52" t="s">
        <v>16921</v>
      </c>
      <c r="D396" s="52" t="s">
        <v>16904</v>
      </c>
      <c r="E396" s="52" t="s">
        <v>10078</v>
      </c>
      <c r="F396" s="52" t="s">
        <v>15550</v>
      </c>
      <c r="G396" s="52" t="s">
        <v>4073</v>
      </c>
      <c r="H396" s="52" t="n">
        <v>8</v>
      </c>
      <c r="I396" s="52" t="n">
        <v>100</v>
      </c>
      <c r="J396" s="52" t="n">
        <v>3.1</v>
      </c>
      <c r="K396" s="52" t="n">
        <v>95.7</v>
      </c>
      <c r="L396" s="52" t="n">
        <v>65</v>
      </c>
      <c r="M396" s="52" t="n">
        <v>2.91</v>
      </c>
      <c r="N396" s="52" t="s">
        <v>2119</v>
      </c>
      <c r="O396" s="52" t="s">
        <v>6766</v>
      </c>
      <c r="P396" s="52" t="s">
        <v>16907</v>
      </c>
      <c r="Q396" s="52" t="s">
        <v>10061</v>
      </c>
      <c r="R396" s="55" t="n">
        <f aca="true">IFERROR(O396-TODAY(),"")</f>
        <v>-646</v>
      </c>
      <c r="S396" s="55" t="str">
        <f aca="true">IFERROR(IF(O396&lt;TODAY(),"Expired",IF(O396-TODAY()&lt;90,"Expiring Soon","Active")),"")</f>
        <v>Expiring Soon</v>
      </c>
      <c r="T396" s="55" t="str">
        <f aca="false">IF(M396&gt;5,"High Risk",IF(M396&gt;2,"Medium","Low Risk"))</f>
        <v>Medium</v>
      </c>
    </row>
    <row r="397" customFormat="false" ht="15" hidden="false" customHeight="true" outlineLevel="0" collapsed="false">
      <c r="A397" s="56" t="s">
        <v>17369</v>
      </c>
      <c r="B397" s="56" t="s">
        <v>17370</v>
      </c>
      <c r="C397" s="56" t="s">
        <v>16921</v>
      </c>
      <c r="D397" s="56" t="s">
        <v>16904</v>
      </c>
      <c r="E397" s="56" t="s">
        <v>10112</v>
      </c>
      <c r="F397" s="56" t="s">
        <v>15542</v>
      </c>
      <c r="G397" s="56" t="s">
        <v>4061</v>
      </c>
      <c r="H397" s="56" t="n">
        <v>39</v>
      </c>
      <c r="I397" s="56" t="n">
        <v>100</v>
      </c>
      <c r="J397" s="56" t="n">
        <v>4.2</v>
      </c>
      <c r="K397" s="56" t="n">
        <v>79.8</v>
      </c>
      <c r="L397" s="56" t="n">
        <v>81.4</v>
      </c>
      <c r="M397" s="56" t="n">
        <v>0.6</v>
      </c>
      <c r="N397" s="56" t="s">
        <v>1948</v>
      </c>
      <c r="O397" s="56" t="s">
        <v>1426</v>
      </c>
      <c r="P397" s="56" t="s">
        <v>16916</v>
      </c>
      <c r="Q397" s="56" t="s">
        <v>10061</v>
      </c>
      <c r="R397" s="55" t="n">
        <f aca="true">IFERROR(O397-TODAY(),"")</f>
        <v>-835</v>
      </c>
      <c r="S397" s="55" t="str">
        <f aca="true">IFERROR(IF(O397&lt;TODAY(),"Expired",IF(O397-TODAY()&lt;90,"Expiring Soon","Active")),"")</f>
        <v>Expiring Soon</v>
      </c>
      <c r="T397" s="55" t="str">
        <f aca="false">IF(M397&gt;5,"High Risk",IF(M397&gt;2,"Medium","Low Risk"))</f>
        <v>Low Risk</v>
      </c>
    </row>
    <row r="398" customFormat="false" ht="15" hidden="false" customHeight="true" outlineLevel="0" collapsed="false">
      <c r="A398" s="52" t="s">
        <v>4730</v>
      </c>
      <c r="B398" s="52" t="s">
        <v>17371</v>
      </c>
      <c r="C398" s="52" t="s">
        <v>16921</v>
      </c>
      <c r="D398" s="52" t="s">
        <v>16904</v>
      </c>
      <c r="E398" s="52" t="s">
        <v>10073</v>
      </c>
      <c r="F398" s="52" t="s">
        <v>15550</v>
      </c>
      <c r="G398" s="52" t="s">
        <v>4084</v>
      </c>
      <c r="H398" s="52" t="n">
        <v>16</v>
      </c>
      <c r="I398" s="52" t="n">
        <v>1000</v>
      </c>
      <c r="J398" s="52" t="n">
        <v>2.7</v>
      </c>
      <c r="K398" s="52" t="n">
        <v>80.3</v>
      </c>
      <c r="L398" s="52" t="n">
        <v>87.9</v>
      </c>
      <c r="M398" s="52" t="n">
        <v>3.96</v>
      </c>
      <c r="N398" s="52" t="s">
        <v>1187</v>
      </c>
      <c r="O398" s="52" t="s">
        <v>959</v>
      </c>
      <c r="P398" s="52" t="s">
        <v>16913</v>
      </c>
      <c r="Q398" s="52" t="s">
        <v>10066</v>
      </c>
      <c r="R398" s="55" t="n">
        <f aca="true">IFERROR(O398-TODAY(),"")</f>
        <v>-750</v>
      </c>
      <c r="S398" s="55" t="str">
        <f aca="true">IFERROR(IF(O398&lt;TODAY(),"Expired",IF(O398-TODAY()&lt;90,"Expiring Soon","Active")),"")</f>
        <v>Expiring Soon</v>
      </c>
      <c r="T398" s="55" t="str">
        <f aca="false">IF(M398&gt;5,"High Risk",IF(M398&gt;2,"Medium","Low Risk"))</f>
        <v>Medium</v>
      </c>
    </row>
    <row r="399" customFormat="false" ht="15" hidden="false" customHeight="true" outlineLevel="0" collapsed="false">
      <c r="A399" s="56" t="s">
        <v>6132</v>
      </c>
      <c r="B399" s="56" t="s">
        <v>17372</v>
      </c>
      <c r="C399" s="56" t="s">
        <v>15539</v>
      </c>
      <c r="D399" s="56" t="s">
        <v>16904</v>
      </c>
      <c r="E399" s="56" t="s">
        <v>10132</v>
      </c>
      <c r="F399" s="56" t="s">
        <v>10063</v>
      </c>
      <c r="G399" s="56" t="s">
        <v>4067</v>
      </c>
      <c r="H399" s="56" t="n">
        <v>35</v>
      </c>
      <c r="I399" s="56" t="n">
        <v>2000</v>
      </c>
      <c r="J399" s="56" t="n">
        <v>3.5</v>
      </c>
      <c r="K399" s="56" t="n">
        <v>77.4</v>
      </c>
      <c r="L399" s="56" t="n">
        <v>74.1</v>
      </c>
      <c r="M399" s="56" t="n">
        <v>4.01</v>
      </c>
      <c r="N399" s="56" t="s">
        <v>409</v>
      </c>
      <c r="O399" s="56" t="s">
        <v>4091</v>
      </c>
      <c r="P399" s="56" t="s">
        <v>16911</v>
      </c>
      <c r="Q399" s="56" t="s">
        <v>10061</v>
      </c>
      <c r="R399" s="55" t="n">
        <f aca="true">IFERROR(O399-TODAY(),"")</f>
        <v>-953</v>
      </c>
      <c r="S399" s="55" t="str">
        <f aca="true">IFERROR(IF(O399&lt;TODAY(),"Expired",IF(O399-TODAY()&lt;90,"Expiring Soon","Active")),"")</f>
        <v>Expiring Soon</v>
      </c>
      <c r="T399" s="55" t="str">
        <f aca="false">IF(M399&gt;5,"High Risk",IF(M399&gt;2,"Medium","Low Risk"))</f>
        <v>Medium</v>
      </c>
    </row>
    <row r="400" customFormat="false" ht="15" hidden="false" customHeight="true" outlineLevel="0" collapsed="false">
      <c r="A400" s="52" t="s">
        <v>4875</v>
      </c>
      <c r="B400" s="52" t="s">
        <v>17373</v>
      </c>
      <c r="C400" s="52" t="s">
        <v>16921</v>
      </c>
      <c r="D400" s="52" t="s">
        <v>16904</v>
      </c>
      <c r="E400" s="52" t="s">
        <v>10190</v>
      </c>
      <c r="F400" s="52" t="s">
        <v>15554</v>
      </c>
      <c r="G400" s="52" t="s">
        <v>4084</v>
      </c>
      <c r="H400" s="52" t="n">
        <v>45</v>
      </c>
      <c r="I400" s="52" t="n">
        <v>250</v>
      </c>
      <c r="J400" s="52" t="n">
        <v>2.7</v>
      </c>
      <c r="K400" s="52" t="n">
        <v>80</v>
      </c>
      <c r="L400" s="52" t="n">
        <v>75.4</v>
      </c>
      <c r="M400" s="52" t="n">
        <v>1.94</v>
      </c>
      <c r="N400" s="52" t="s">
        <v>1783</v>
      </c>
      <c r="O400" s="52" t="s">
        <v>4810</v>
      </c>
      <c r="P400" s="52" t="s">
        <v>16911</v>
      </c>
      <c r="Q400" s="52" t="s">
        <v>10061</v>
      </c>
      <c r="R400" s="55" t="n">
        <f aca="true">IFERROR(O400-TODAY(),"")</f>
        <v>-770</v>
      </c>
      <c r="S400" s="55" t="str">
        <f aca="true">IFERROR(IF(O400&lt;TODAY(),"Expired",IF(O400-TODAY()&lt;90,"Expiring Soon","Active")),"")</f>
        <v>Expiring Soon</v>
      </c>
      <c r="T400" s="55" t="str">
        <f aca="false">IF(M400&gt;5,"High Risk",IF(M400&gt;2,"Medium","Low Risk"))</f>
        <v>Low Risk</v>
      </c>
    </row>
    <row r="401" customFormat="false" ht="15" hidden="false" customHeight="true" outlineLevel="0" collapsed="false">
      <c r="A401" s="56" t="s">
        <v>6098</v>
      </c>
      <c r="B401" s="56" t="s">
        <v>17374</v>
      </c>
      <c r="C401" s="56" t="s">
        <v>16921</v>
      </c>
      <c r="D401" s="56" t="s">
        <v>16915</v>
      </c>
      <c r="E401" s="56" t="s">
        <v>10073</v>
      </c>
      <c r="F401" s="56" t="s">
        <v>15550</v>
      </c>
      <c r="G401" s="56" t="s">
        <v>4084</v>
      </c>
      <c r="H401" s="56" t="n">
        <v>42</v>
      </c>
      <c r="I401" s="56" t="n">
        <v>100</v>
      </c>
      <c r="J401" s="56" t="n">
        <v>4.2</v>
      </c>
      <c r="K401" s="56" t="n">
        <v>95.1</v>
      </c>
      <c r="L401" s="56" t="n">
        <v>96.4</v>
      </c>
      <c r="M401" s="56" t="n">
        <v>2.41</v>
      </c>
      <c r="N401" s="56" t="s">
        <v>1522</v>
      </c>
      <c r="O401" s="56" t="s">
        <v>6633</v>
      </c>
      <c r="P401" s="56" t="s">
        <v>16916</v>
      </c>
      <c r="Q401" s="56" t="s">
        <v>10061</v>
      </c>
      <c r="R401" s="55" t="n">
        <f aca="true">IFERROR(O401-TODAY(),"")</f>
        <v>-493</v>
      </c>
      <c r="S401" s="55" t="str">
        <f aca="true">IFERROR(IF(O401&lt;TODAY(),"Expired",IF(O401-TODAY()&lt;90,"Expiring Soon","Active")),"")</f>
        <v>Expiring Soon</v>
      </c>
      <c r="T401" s="55" t="str">
        <f aca="false">IF(M401&gt;5,"High Risk",IF(M401&gt;2,"Medium","Low Risk"))</f>
        <v>Medium</v>
      </c>
    </row>
    <row r="402" customFormat="false" ht="15" hidden="false" customHeight="true" outlineLevel="0" collapsed="false">
      <c r="A402" s="52" t="s">
        <v>14330</v>
      </c>
      <c r="B402" s="52" t="s">
        <v>17375</v>
      </c>
      <c r="C402" s="52" t="s">
        <v>15539</v>
      </c>
      <c r="D402" s="52" t="s">
        <v>16937</v>
      </c>
      <c r="E402" s="52" t="s">
        <v>10087</v>
      </c>
      <c r="F402" s="52" t="s">
        <v>15542</v>
      </c>
      <c r="G402" s="52" t="s">
        <v>4061</v>
      </c>
      <c r="H402" s="52" t="n">
        <v>24</v>
      </c>
      <c r="I402" s="52" t="n">
        <v>250</v>
      </c>
      <c r="J402" s="52" t="n">
        <v>3.2</v>
      </c>
      <c r="K402" s="52" t="n">
        <v>85.6</v>
      </c>
      <c r="L402" s="52" t="n">
        <v>75.1</v>
      </c>
      <c r="M402" s="52" t="n">
        <v>1.35</v>
      </c>
      <c r="N402" s="52" t="s">
        <v>1630</v>
      </c>
      <c r="O402" s="52" t="s">
        <v>1458</v>
      </c>
      <c r="P402" s="52" t="s">
        <v>16916</v>
      </c>
      <c r="Q402" s="52" t="s">
        <v>10061</v>
      </c>
      <c r="R402" s="55" t="n">
        <f aca="true">IFERROR(O402-TODAY(),"")</f>
        <v>-538</v>
      </c>
      <c r="S402" s="55" t="str">
        <f aca="true">IFERROR(IF(O402&lt;TODAY(),"Expired",IF(O402-TODAY()&lt;90,"Expiring Soon","Active")),"")</f>
        <v>Expiring Soon</v>
      </c>
      <c r="T402" s="55" t="str">
        <f aca="false">IF(M402&gt;5,"High Risk",IF(M402&gt;2,"Medium","Low Risk"))</f>
        <v>Low Risk</v>
      </c>
    </row>
    <row r="403" customFormat="false" ht="15" hidden="false" customHeight="true" outlineLevel="0" collapsed="false">
      <c r="A403" s="56" t="s">
        <v>14445</v>
      </c>
      <c r="B403" s="56" t="s">
        <v>17376</v>
      </c>
      <c r="C403" s="56" t="s">
        <v>15539</v>
      </c>
      <c r="D403" s="56" t="s">
        <v>16904</v>
      </c>
      <c r="E403" s="56" t="s">
        <v>10190</v>
      </c>
      <c r="F403" s="56" t="s">
        <v>15550</v>
      </c>
      <c r="G403" s="56" t="s">
        <v>4067</v>
      </c>
      <c r="H403" s="56" t="n">
        <v>37</v>
      </c>
      <c r="I403" s="56" t="n">
        <v>500</v>
      </c>
      <c r="J403" s="56" t="n">
        <v>3.5</v>
      </c>
      <c r="K403" s="56" t="n">
        <v>78</v>
      </c>
      <c r="L403" s="56" t="n">
        <v>99</v>
      </c>
      <c r="M403" s="56" t="n">
        <v>4.82</v>
      </c>
      <c r="N403" s="56" t="s">
        <v>1852</v>
      </c>
      <c r="O403" s="56" t="s">
        <v>1742</v>
      </c>
      <c r="P403" s="56"/>
      <c r="Q403" s="56" t="s">
        <v>10061</v>
      </c>
      <c r="R403" s="55" t="n">
        <f aca="true">IFERROR(O403-TODAY(),"")</f>
        <v>-767</v>
      </c>
      <c r="S403" s="55" t="str">
        <f aca="true">IFERROR(IF(O403&lt;TODAY(),"Expired",IF(O403-TODAY()&lt;90,"Expiring Soon","Active")),"")</f>
        <v>Expiring Soon</v>
      </c>
      <c r="T403" s="55" t="str">
        <f aca="false">IF(M403&gt;5,"High Risk",IF(M403&gt;2,"Medium","Low Risk"))</f>
        <v>Medium</v>
      </c>
    </row>
    <row r="404" customFormat="false" ht="15" hidden="false" customHeight="true" outlineLevel="0" collapsed="false">
      <c r="A404" s="52" t="s">
        <v>5873</v>
      </c>
      <c r="B404" s="52" t="s">
        <v>17377</v>
      </c>
      <c r="C404" s="52" t="s">
        <v>15539</v>
      </c>
      <c r="D404" s="52" t="s">
        <v>16904</v>
      </c>
      <c r="E404" s="52" t="s">
        <v>10058</v>
      </c>
      <c r="F404" s="52" t="s">
        <v>15554</v>
      </c>
      <c r="G404" s="52" t="s">
        <v>4055</v>
      </c>
      <c r="H404" s="52" t="n">
        <v>34</v>
      </c>
      <c r="I404" s="52" t="n">
        <v>1000</v>
      </c>
      <c r="J404" s="52" t="n">
        <v>3</v>
      </c>
      <c r="K404" s="52" t="n">
        <v>74</v>
      </c>
      <c r="L404" s="52" t="n">
        <v>94.3</v>
      </c>
      <c r="M404" s="52" t="n">
        <v>4.37</v>
      </c>
      <c r="N404" s="52" t="s">
        <v>3821</v>
      </c>
      <c r="O404" s="52" t="s">
        <v>4288</v>
      </c>
      <c r="P404" s="52" t="s">
        <v>16911</v>
      </c>
      <c r="Q404" s="52" t="s">
        <v>10066</v>
      </c>
      <c r="R404" s="55" t="n">
        <f aca="true">IFERROR(O404-TODAY(),"")</f>
        <v>-695</v>
      </c>
      <c r="S404" s="55" t="str">
        <f aca="true">IFERROR(IF(O404&lt;TODAY(),"Expired",IF(O404-TODAY()&lt;90,"Expiring Soon","Active")),"")</f>
        <v>Expiring Soon</v>
      </c>
      <c r="T404" s="55" t="str">
        <f aca="false">IF(M404&gt;5,"High Risk",IF(M404&gt;2,"Medium","Low Risk"))</f>
        <v>Medium</v>
      </c>
    </row>
    <row r="405" customFormat="false" ht="15" hidden="false" customHeight="true" outlineLevel="0" collapsed="false">
      <c r="A405" s="56" t="s">
        <v>6239</v>
      </c>
      <c r="B405" s="56" t="s">
        <v>17378</v>
      </c>
      <c r="C405" s="56" t="s">
        <v>16909</v>
      </c>
      <c r="D405" s="56" t="s">
        <v>16910</v>
      </c>
      <c r="E405" s="56" t="s">
        <v>10069</v>
      </c>
      <c r="F405" s="56" t="s">
        <v>15550</v>
      </c>
      <c r="G405" s="56" t="s">
        <v>4061</v>
      </c>
      <c r="H405" s="56" t="n">
        <v>39</v>
      </c>
      <c r="I405" s="56" t="n">
        <v>1000</v>
      </c>
      <c r="J405" s="56" t="n">
        <v>3.9</v>
      </c>
      <c r="K405" s="56" t="n">
        <v>71.3</v>
      </c>
      <c r="L405" s="56" t="n">
        <v>79.8</v>
      </c>
      <c r="M405" s="56" t="n">
        <v>1.37</v>
      </c>
      <c r="N405" s="56" t="s">
        <v>7143</v>
      </c>
      <c r="O405" s="56" t="s">
        <v>417</v>
      </c>
      <c r="P405" s="56" t="s">
        <v>16907</v>
      </c>
      <c r="Q405" s="56" t="s">
        <v>10061</v>
      </c>
      <c r="R405" s="55" t="n">
        <f aca="true">IFERROR(O405-TODAY(),"")</f>
        <v>-783</v>
      </c>
      <c r="S405" s="55" t="str">
        <f aca="true">IFERROR(IF(O405&lt;TODAY(),"Expired",IF(O405-TODAY()&lt;90,"Expiring Soon","Active")),"")</f>
        <v>Expiring Soon</v>
      </c>
      <c r="T405" s="55" t="str">
        <f aca="false">IF(M405&gt;5,"High Risk",IF(M405&gt;2,"Medium","Low Risk"))</f>
        <v>Low Risk</v>
      </c>
    </row>
    <row r="406" customFormat="false" ht="15" hidden="false" customHeight="true" outlineLevel="0" collapsed="false">
      <c r="A406" s="52" t="s">
        <v>4403</v>
      </c>
      <c r="B406" s="52" t="s">
        <v>17379</v>
      </c>
      <c r="C406" s="52" t="s">
        <v>15539</v>
      </c>
      <c r="D406" s="52" t="s">
        <v>16904</v>
      </c>
      <c r="E406" s="52" t="s">
        <v>10069</v>
      </c>
      <c r="F406" s="52" t="s">
        <v>15554</v>
      </c>
      <c r="G406" s="52" t="s">
        <v>4061</v>
      </c>
      <c r="H406" s="52" t="n">
        <v>18</v>
      </c>
      <c r="I406" s="52" t="n">
        <v>500</v>
      </c>
      <c r="J406" s="52" t="n">
        <v>3.8</v>
      </c>
      <c r="K406" s="52" t="n">
        <v>96.8</v>
      </c>
      <c r="L406" s="52" t="n">
        <v>65.4</v>
      </c>
      <c r="M406" s="52" t="n">
        <v>2.51</v>
      </c>
      <c r="N406" s="52" t="s">
        <v>1843</v>
      </c>
      <c r="O406" s="52" t="s">
        <v>3070</v>
      </c>
      <c r="P406" s="52" t="s">
        <v>16907</v>
      </c>
      <c r="Q406" s="52" t="s">
        <v>10061</v>
      </c>
      <c r="R406" s="55" t="n">
        <f aca="true">IFERROR(O406-TODAY(),"")</f>
        <v>-688</v>
      </c>
      <c r="S406" s="55" t="str">
        <f aca="true">IFERROR(IF(O406&lt;TODAY(),"Expired",IF(O406-TODAY()&lt;90,"Expiring Soon","Active")),"")</f>
        <v>Expiring Soon</v>
      </c>
      <c r="T406" s="55" t="str">
        <f aca="false">IF(M406&gt;5,"High Risk",IF(M406&gt;2,"Medium","Low Risk"))</f>
        <v>Medium</v>
      </c>
    </row>
    <row r="407" customFormat="false" ht="15" hidden="false" customHeight="true" outlineLevel="0" collapsed="false">
      <c r="A407" s="56" t="s">
        <v>4440</v>
      </c>
      <c r="B407" s="56" t="s">
        <v>17380</v>
      </c>
      <c r="C407" s="56" t="s">
        <v>16921</v>
      </c>
      <c r="D407" s="56" t="s">
        <v>16904</v>
      </c>
      <c r="E407" s="56" t="s">
        <v>10087</v>
      </c>
      <c r="F407" s="56" t="s">
        <v>15554</v>
      </c>
      <c r="G407" s="56" t="s">
        <v>4061</v>
      </c>
      <c r="H407" s="56" t="n">
        <v>15</v>
      </c>
      <c r="I407" s="56" t="n">
        <v>500</v>
      </c>
      <c r="J407" s="56" t="n">
        <v>4.9</v>
      </c>
      <c r="K407" s="56" t="n">
        <v>87.7</v>
      </c>
      <c r="L407" s="56" t="n">
        <v>90.4</v>
      </c>
      <c r="M407" s="56" t="n">
        <v>4.52</v>
      </c>
      <c r="N407" s="56" t="s">
        <v>2763</v>
      </c>
      <c r="O407" s="56" t="s">
        <v>7623</v>
      </c>
      <c r="P407" s="56" t="s">
        <v>16907</v>
      </c>
      <c r="Q407" s="56" t="s">
        <v>10066</v>
      </c>
      <c r="R407" s="55" t="n">
        <f aca="true">IFERROR(O407-TODAY(),"")</f>
        <v>-455</v>
      </c>
      <c r="S407" s="55" t="str">
        <f aca="true">IFERROR(IF(O407&lt;TODAY(),"Expired",IF(O407-TODAY()&lt;90,"Expiring Soon","Active")),"")</f>
        <v>Expiring Soon</v>
      </c>
      <c r="T407" s="55" t="str">
        <f aca="false">IF(M407&gt;5,"High Risk",IF(M407&gt;2,"Medium","Low Risk"))</f>
        <v>Medium</v>
      </c>
    </row>
    <row r="408" customFormat="false" ht="15" hidden="false" customHeight="true" outlineLevel="0" collapsed="false">
      <c r="A408" s="52" t="s">
        <v>6737</v>
      </c>
      <c r="B408" s="52" t="s">
        <v>17381</v>
      </c>
      <c r="C408" s="52" t="s">
        <v>16906</v>
      </c>
      <c r="D408" s="52" t="s">
        <v>16910</v>
      </c>
      <c r="E408" s="52" t="s">
        <v>10132</v>
      </c>
      <c r="F408" s="52" t="s">
        <v>10063</v>
      </c>
      <c r="G408" s="52" t="s">
        <v>4055</v>
      </c>
      <c r="H408" s="52" t="n">
        <v>16</v>
      </c>
      <c r="I408" s="52" t="n">
        <v>1000</v>
      </c>
      <c r="J408" s="52" t="n">
        <v>3.2</v>
      </c>
      <c r="K408" s="52" t="n">
        <v>84.2</v>
      </c>
      <c r="L408" s="52" t="n">
        <v>60.6</v>
      </c>
      <c r="M408" s="52" t="n">
        <v>1.33</v>
      </c>
      <c r="N408" s="52" t="s">
        <v>3922</v>
      </c>
      <c r="O408" s="52" t="s">
        <v>2901</v>
      </c>
      <c r="P408" s="52"/>
      <c r="Q408" s="52" t="s">
        <v>10061</v>
      </c>
      <c r="R408" s="55" t="n">
        <f aca="true">IFERROR(O408-TODAY(),"")</f>
        <v>-952</v>
      </c>
      <c r="S408" s="55" t="str">
        <f aca="true">IFERROR(IF(O408&lt;TODAY(),"Expired",IF(O408-TODAY()&lt;90,"Expiring Soon","Active")),"")</f>
        <v>Expiring Soon</v>
      </c>
      <c r="T408" s="55" t="str">
        <f aca="false">IF(M408&gt;5,"High Risk",IF(M408&gt;2,"Medium","Low Risk"))</f>
        <v>Low Risk</v>
      </c>
    </row>
    <row r="409" customFormat="false" ht="15" hidden="false" customHeight="true" outlineLevel="0" collapsed="false">
      <c r="A409" s="56" t="s">
        <v>5564</v>
      </c>
      <c r="B409" s="56" t="s">
        <v>17382</v>
      </c>
      <c r="C409" s="56" t="s">
        <v>16921</v>
      </c>
      <c r="D409" s="56" t="s">
        <v>16904</v>
      </c>
      <c r="E409" s="56" t="s">
        <v>10132</v>
      </c>
      <c r="F409" s="56" t="s">
        <v>15544</v>
      </c>
      <c r="G409" s="56" t="s">
        <v>4084</v>
      </c>
      <c r="H409" s="56" t="n">
        <v>4</v>
      </c>
      <c r="I409" s="56" t="n">
        <v>250</v>
      </c>
      <c r="J409" s="56" t="n">
        <v>3.9</v>
      </c>
      <c r="K409" s="56" t="n">
        <v>81.9</v>
      </c>
      <c r="L409" s="56" t="n">
        <v>73.9</v>
      </c>
      <c r="M409" s="56" t="n">
        <v>3.96</v>
      </c>
      <c r="N409" s="56" t="s">
        <v>2026</v>
      </c>
      <c r="O409" s="56" t="s">
        <v>919</v>
      </c>
      <c r="P409" s="56" t="s">
        <v>16916</v>
      </c>
      <c r="Q409" s="56" t="s">
        <v>10061</v>
      </c>
      <c r="R409" s="55" t="n">
        <f aca="true">IFERROR(O409-TODAY(),"")</f>
        <v>-692</v>
      </c>
      <c r="S409" s="55" t="str">
        <f aca="true">IFERROR(IF(O409&lt;TODAY(),"Expired",IF(O409-TODAY()&lt;90,"Expiring Soon","Active")),"")</f>
        <v>Expiring Soon</v>
      </c>
      <c r="T409" s="55" t="str">
        <f aca="false">IF(M409&gt;5,"High Risk",IF(M409&gt;2,"Medium","Low Risk"))</f>
        <v>Medium</v>
      </c>
    </row>
    <row r="410" customFormat="false" ht="15" hidden="false" customHeight="true" outlineLevel="0" collapsed="false">
      <c r="A410" s="52" t="s">
        <v>5734</v>
      </c>
      <c r="B410" s="52" t="s">
        <v>17383</v>
      </c>
      <c r="C410" s="52" t="s">
        <v>16921</v>
      </c>
      <c r="D410" s="52" t="s">
        <v>16910</v>
      </c>
      <c r="E410" s="52" t="s">
        <v>10058</v>
      </c>
      <c r="F410" s="52" t="s">
        <v>10063</v>
      </c>
      <c r="G410" s="52" t="s">
        <v>4067</v>
      </c>
      <c r="H410" s="52" t="n">
        <v>31</v>
      </c>
      <c r="I410" s="52" t="n">
        <v>1000</v>
      </c>
      <c r="J410" s="52" t="n">
        <v>2.8</v>
      </c>
      <c r="K410" s="52" t="n">
        <v>78.1</v>
      </c>
      <c r="L410" s="52" t="n">
        <v>71.2</v>
      </c>
      <c r="M410" s="52" t="n">
        <v>0.2</v>
      </c>
      <c r="N410" s="52" t="s">
        <v>5454</v>
      </c>
      <c r="O410" s="52" t="s">
        <v>7474</v>
      </c>
      <c r="P410" s="52" t="s">
        <v>16916</v>
      </c>
      <c r="Q410" s="52" t="s">
        <v>10061</v>
      </c>
      <c r="R410" s="55" t="n">
        <f aca="true">IFERROR(O410-TODAY(),"")</f>
        <v>-682</v>
      </c>
      <c r="S410" s="55" t="str">
        <f aca="true">IFERROR(IF(O410&lt;TODAY(),"Expired",IF(O410-TODAY()&lt;90,"Expiring Soon","Active")),"")</f>
        <v>Expiring Soon</v>
      </c>
      <c r="T410" s="55" t="str">
        <f aca="false">IF(M410&gt;5,"High Risk",IF(M410&gt;2,"Medium","Low Risk"))</f>
        <v>Low Risk</v>
      </c>
    </row>
    <row r="411" customFormat="false" ht="15" hidden="false" customHeight="true" outlineLevel="0" collapsed="false">
      <c r="A411" s="56" t="s">
        <v>17384</v>
      </c>
      <c r="B411" s="56" t="s">
        <v>17385</v>
      </c>
      <c r="C411" s="56" t="s">
        <v>16906</v>
      </c>
      <c r="D411" s="56" t="s">
        <v>16904</v>
      </c>
      <c r="E411" s="56" t="s">
        <v>10132</v>
      </c>
      <c r="F411" s="56" t="s">
        <v>15544</v>
      </c>
      <c r="G411" s="56" t="s">
        <v>4061</v>
      </c>
      <c r="H411" s="56" t="n">
        <v>6</v>
      </c>
      <c r="I411" s="56" t="n">
        <v>2000</v>
      </c>
      <c r="J411" s="56" t="n">
        <v>3.7</v>
      </c>
      <c r="K411" s="56" t="n">
        <v>88.5</v>
      </c>
      <c r="L411" s="56" t="n">
        <v>64</v>
      </c>
      <c r="M411" s="56" t="n">
        <v>3.21</v>
      </c>
      <c r="N411" s="56" t="s">
        <v>1359</v>
      </c>
      <c r="O411" s="56" t="s">
        <v>1548</v>
      </c>
      <c r="P411" s="56" t="s">
        <v>16911</v>
      </c>
      <c r="Q411" s="56" t="s">
        <v>10066</v>
      </c>
      <c r="R411" s="55" t="n">
        <f aca="true">IFERROR(O411-TODAY(),"")</f>
        <v>-813</v>
      </c>
      <c r="S411" s="55" t="str">
        <f aca="true">IFERROR(IF(O411&lt;TODAY(),"Expired",IF(O411-TODAY()&lt;90,"Expiring Soon","Active")),"")</f>
        <v>Expiring Soon</v>
      </c>
      <c r="T411" s="55" t="str">
        <f aca="false">IF(M411&gt;5,"High Risk",IF(M411&gt;2,"Medium","Low Risk"))</f>
        <v>Medium</v>
      </c>
    </row>
    <row r="412" customFormat="false" ht="15" hidden="false" customHeight="true" outlineLevel="0" collapsed="false">
      <c r="A412" s="52" t="s">
        <v>17386</v>
      </c>
      <c r="B412" s="52" t="s">
        <v>17387</v>
      </c>
      <c r="C412" s="52" t="s">
        <v>15539</v>
      </c>
      <c r="D412" s="52" t="s">
        <v>16904</v>
      </c>
      <c r="E412" s="52" t="s">
        <v>10112</v>
      </c>
      <c r="F412" s="52" t="s">
        <v>15542</v>
      </c>
      <c r="G412" s="52" t="s">
        <v>4067</v>
      </c>
      <c r="H412" s="52" t="n">
        <v>39</v>
      </c>
      <c r="I412" s="52" t="n">
        <v>1000</v>
      </c>
      <c r="J412" s="52" t="n">
        <v>3</v>
      </c>
      <c r="K412" s="52" t="n">
        <v>75.3</v>
      </c>
      <c r="L412" s="52" t="n">
        <v>63.1</v>
      </c>
      <c r="M412" s="52" t="n">
        <v>2.53</v>
      </c>
      <c r="N412" s="52" t="s">
        <v>464</v>
      </c>
      <c r="O412" s="52" t="s">
        <v>1548</v>
      </c>
      <c r="P412" s="52" t="s">
        <v>16907</v>
      </c>
      <c r="Q412" s="52" t="s">
        <v>10061</v>
      </c>
      <c r="R412" s="55" t="n">
        <f aca="true">IFERROR(O412-TODAY(),"")</f>
        <v>-813</v>
      </c>
      <c r="S412" s="55" t="str">
        <f aca="true">IFERROR(IF(O412&lt;TODAY(),"Expired",IF(O412-TODAY()&lt;90,"Expiring Soon","Active")),"")</f>
        <v>Expiring Soon</v>
      </c>
      <c r="T412" s="55" t="str">
        <f aca="false">IF(M412&gt;5,"High Risk",IF(M412&gt;2,"Medium","Low Risk"))</f>
        <v>Medium</v>
      </c>
    </row>
    <row r="413" customFormat="false" ht="15" hidden="false" customHeight="true" outlineLevel="0" collapsed="false">
      <c r="A413" s="56" t="s">
        <v>14854</v>
      </c>
      <c r="B413" s="56" t="s">
        <v>17388</v>
      </c>
      <c r="C413" s="56" t="s">
        <v>16906</v>
      </c>
      <c r="D413" s="56" t="s">
        <v>16937</v>
      </c>
      <c r="E413" s="56" t="s">
        <v>10190</v>
      </c>
      <c r="F413" s="56" t="s">
        <v>10063</v>
      </c>
      <c r="G413" s="56" t="s">
        <v>4055</v>
      </c>
      <c r="H413" s="56" t="n">
        <v>14</v>
      </c>
      <c r="I413" s="56" t="n">
        <v>1000</v>
      </c>
      <c r="J413" s="56" t="n">
        <v>2.7</v>
      </c>
      <c r="K413" s="56" t="n">
        <v>86</v>
      </c>
      <c r="L413" s="56" t="n">
        <v>84.9</v>
      </c>
      <c r="M413" s="56" t="n">
        <v>0.27</v>
      </c>
      <c r="N413" s="56" t="s">
        <v>4951</v>
      </c>
      <c r="O413" s="56" t="s">
        <v>2916</v>
      </c>
      <c r="P413" s="56"/>
      <c r="Q413" s="56" t="s">
        <v>10066</v>
      </c>
      <c r="R413" s="55" t="n">
        <f aca="true">IFERROR(O413-TODAY(),"")</f>
        <v>-569</v>
      </c>
      <c r="S413" s="55" t="str">
        <f aca="true">IFERROR(IF(O413&lt;TODAY(),"Expired",IF(O413-TODAY()&lt;90,"Expiring Soon","Active")),"")</f>
        <v>Expiring Soon</v>
      </c>
      <c r="T413" s="55" t="str">
        <f aca="false">IF(M413&gt;5,"High Risk",IF(M413&gt;2,"Medium","Low Risk"))</f>
        <v>Low Risk</v>
      </c>
    </row>
    <row r="414" customFormat="false" ht="15" hidden="false" customHeight="true" outlineLevel="0" collapsed="false">
      <c r="A414" s="52" t="s">
        <v>14279</v>
      </c>
      <c r="B414" s="52" t="s">
        <v>17389</v>
      </c>
      <c r="C414" s="52" t="s">
        <v>15539</v>
      </c>
      <c r="D414" s="52" t="s">
        <v>16904</v>
      </c>
      <c r="E414" s="52" t="s">
        <v>10058</v>
      </c>
      <c r="F414" s="52" t="s">
        <v>15542</v>
      </c>
      <c r="G414" s="52" t="s">
        <v>4061</v>
      </c>
      <c r="H414" s="52" t="n">
        <v>12</v>
      </c>
      <c r="I414" s="52" t="n">
        <v>2000</v>
      </c>
      <c r="J414" s="52" t="n">
        <v>3.5</v>
      </c>
      <c r="K414" s="52" t="n">
        <v>90.8</v>
      </c>
      <c r="L414" s="52" t="n">
        <v>66.8</v>
      </c>
      <c r="M414" s="52" t="n">
        <v>4.68</v>
      </c>
      <c r="N414" s="52" t="s">
        <v>3789</v>
      </c>
      <c r="O414" s="52" t="s">
        <v>1747</v>
      </c>
      <c r="P414" s="52" t="s">
        <v>16916</v>
      </c>
      <c r="Q414" s="52" t="s">
        <v>10061</v>
      </c>
      <c r="R414" s="55" t="n">
        <f aca="true">IFERROR(O414-TODAY(),"")</f>
        <v>-925</v>
      </c>
      <c r="S414" s="55" t="str">
        <f aca="true">IFERROR(IF(O414&lt;TODAY(),"Expired",IF(O414-TODAY()&lt;90,"Expiring Soon","Active")),"")</f>
        <v>Expiring Soon</v>
      </c>
      <c r="T414" s="55" t="str">
        <f aca="false">IF(M414&gt;5,"High Risk",IF(M414&gt;2,"Medium","Low Risk"))</f>
        <v>Medium</v>
      </c>
    </row>
    <row r="415" customFormat="false" ht="15" hidden="false" customHeight="true" outlineLevel="0" collapsed="false">
      <c r="A415" s="56" t="s">
        <v>4913</v>
      </c>
      <c r="B415" s="56" t="s">
        <v>17390</v>
      </c>
      <c r="C415" s="56" t="s">
        <v>15539</v>
      </c>
      <c r="D415" s="56" t="s">
        <v>16915</v>
      </c>
      <c r="E415" s="56" t="s">
        <v>10112</v>
      </c>
      <c r="F415" s="56" t="s">
        <v>15550</v>
      </c>
      <c r="G415" s="56" t="s">
        <v>4061</v>
      </c>
      <c r="H415" s="56" t="n">
        <v>39</v>
      </c>
      <c r="I415" s="56" t="n">
        <v>500</v>
      </c>
      <c r="J415" s="56" t="n">
        <v>3</v>
      </c>
      <c r="K415" s="56" t="n">
        <v>98.8</v>
      </c>
      <c r="L415" s="56" t="n">
        <v>83.3</v>
      </c>
      <c r="M415" s="56" t="n">
        <v>0.15</v>
      </c>
      <c r="N415" s="56" t="s">
        <v>3494</v>
      </c>
      <c r="O415" s="56" t="s">
        <v>1496</v>
      </c>
      <c r="P415" s="56"/>
      <c r="Q415" s="56" t="s">
        <v>10061</v>
      </c>
      <c r="R415" s="55" t="n">
        <f aca="true">IFERROR(O415-TODAY(),"")</f>
        <v>-473</v>
      </c>
      <c r="S415" s="55" t="str">
        <f aca="true">IFERROR(IF(O415&lt;TODAY(),"Expired",IF(O415-TODAY()&lt;90,"Expiring Soon","Active")),"")</f>
        <v>Expiring Soon</v>
      </c>
      <c r="T415" s="55" t="str">
        <f aca="false">IF(M415&gt;5,"High Risk",IF(M415&gt;2,"Medium","Low Risk"))</f>
        <v>Low Risk</v>
      </c>
    </row>
    <row r="416" customFormat="false" ht="15" hidden="false" customHeight="true" outlineLevel="0" collapsed="false">
      <c r="A416" s="52" t="s">
        <v>17391</v>
      </c>
      <c r="B416" s="52" t="s">
        <v>17392</v>
      </c>
      <c r="C416" s="52" t="s">
        <v>16921</v>
      </c>
      <c r="D416" s="52" t="s">
        <v>16904</v>
      </c>
      <c r="E416" s="52" t="s">
        <v>10095</v>
      </c>
      <c r="F416" s="52" t="s">
        <v>15550</v>
      </c>
      <c r="G416" s="52" t="s">
        <v>4055</v>
      </c>
      <c r="H416" s="52" t="n">
        <v>24</v>
      </c>
      <c r="I416" s="52" t="n">
        <v>2000</v>
      </c>
      <c r="J416" s="52" t="n">
        <v>4.9</v>
      </c>
      <c r="K416" s="52" t="n">
        <v>70.8</v>
      </c>
      <c r="L416" s="52" t="n">
        <v>78.5</v>
      </c>
      <c r="M416" s="52" t="n">
        <v>3.12</v>
      </c>
      <c r="N416" s="52" t="s">
        <v>1788</v>
      </c>
      <c r="O416" s="52" t="s">
        <v>2489</v>
      </c>
      <c r="P416" s="52" t="s">
        <v>16916</v>
      </c>
      <c r="Q416" s="52" t="s">
        <v>10066</v>
      </c>
      <c r="R416" s="55" t="n">
        <f aca="true">IFERROR(O416-TODAY(),"")</f>
        <v>-766</v>
      </c>
      <c r="S416" s="55" t="str">
        <f aca="true">IFERROR(IF(O416&lt;TODAY(),"Expired",IF(O416-TODAY()&lt;90,"Expiring Soon","Active")),"")</f>
        <v>Expiring Soon</v>
      </c>
      <c r="T416" s="55" t="str">
        <f aca="false">IF(M416&gt;5,"High Risk",IF(M416&gt;2,"Medium","Low Risk"))</f>
        <v>Medium</v>
      </c>
    </row>
    <row r="417" customFormat="false" ht="15" hidden="false" customHeight="true" outlineLevel="0" collapsed="false">
      <c r="A417" s="56" t="s">
        <v>6700</v>
      </c>
      <c r="B417" s="56" t="s">
        <v>17393</v>
      </c>
      <c r="C417" s="56" t="s">
        <v>16909</v>
      </c>
      <c r="D417" s="56" t="s">
        <v>16904</v>
      </c>
      <c r="E417" s="56" t="s">
        <v>10063</v>
      </c>
      <c r="F417" s="56" t="s">
        <v>15550</v>
      </c>
      <c r="G417" s="56" t="s">
        <v>4073</v>
      </c>
      <c r="H417" s="56" t="n">
        <v>27</v>
      </c>
      <c r="I417" s="56" t="n">
        <v>2000</v>
      </c>
      <c r="J417" s="56" t="n">
        <v>2.6</v>
      </c>
      <c r="K417" s="56" t="n">
        <v>85.3</v>
      </c>
      <c r="L417" s="56" t="n">
        <v>95.4</v>
      </c>
      <c r="M417" s="56" t="n">
        <v>3.31</v>
      </c>
      <c r="N417" s="56" t="s">
        <v>403</v>
      </c>
      <c r="O417" s="56" t="s">
        <v>1680</v>
      </c>
      <c r="P417" s="56" t="s">
        <v>16907</v>
      </c>
      <c r="Q417" s="56" t="s">
        <v>10061</v>
      </c>
      <c r="R417" s="55" t="n">
        <f aca="true">IFERROR(O417-TODAY(),"")</f>
        <v>-815</v>
      </c>
      <c r="S417" s="55" t="str">
        <f aca="true">IFERROR(IF(O417&lt;TODAY(),"Expired",IF(O417-TODAY()&lt;90,"Expiring Soon","Active")),"")</f>
        <v>Expiring Soon</v>
      </c>
      <c r="T417" s="55" t="str">
        <f aca="false">IF(M417&gt;5,"High Risk",IF(M417&gt;2,"Medium","Low Risk"))</f>
        <v>Medium</v>
      </c>
    </row>
    <row r="418" customFormat="false" ht="15" hidden="false" customHeight="true" outlineLevel="0" collapsed="false">
      <c r="A418" s="52" t="s">
        <v>14770</v>
      </c>
      <c r="B418" s="52" t="s">
        <v>17394</v>
      </c>
      <c r="C418" s="52" t="s">
        <v>16906</v>
      </c>
      <c r="D418" s="52" t="s">
        <v>16904</v>
      </c>
      <c r="E418" s="52" t="s">
        <v>10112</v>
      </c>
      <c r="F418" s="52" t="s">
        <v>15554</v>
      </c>
      <c r="G418" s="52" t="s">
        <v>4084</v>
      </c>
      <c r="H418" s="52" t="n">
        <v>10</v>
      </c>
      <c r="I418" s="52" t="n">
        <v>1000</v>
      </c>
      <c r="J418" s="52" t="n">
        <v>2.8</v>
      </c>
      <c r="K418" s="52" t="n">
        <v>75</v>
      </c>
      <c r="L418" s="52" t="n">
        <v>92.3</v>
      </c>
      <c r="M418" s="52" t="n">
        <v>4.83</v>
      </c>
      <c r="N418" s="52" t="s">
        <v>2119</v>
      </c>
      <c r="O418" s="52" t="s">
        <v>2900</v>
      </c>
      <c r="P418" s="52" t="s">
        <v>16913</v>
      </c>
      <c r="Q418" s="52" t="s">
        <v>10061</v>
      </c>
      <c r="R418" s="55" t="n">
        <f aca="true">IFERROR(O418-TODAY(),"")</f>
        <v>-954</v>
      </c>
      <c r="S418" s="55" t="str">
        <f aca="true">IFERROR(IF(O418&lt;TODAY(),"Expired",IF(O418-TODAY()&lt;90,"Expiring Soon","Active")),"")</f>
        <v>Expiring Soon</v>
      </c>
      <c r="T418" s="55" t="str">
        <f aca="false">IF(M418&gt;5,"High Risk",IF(M418&gt;2,"Medium","Low Risk"))</f>
        <v>Medium</v>
      </c>
    </row>
    <row r="419" customFormat="false" ht="15" hidden="false" customHeight="true" outlineLevel="0" collapsed="false">
      <c r="A419" s="56" t="s">
        <v>5639</v>
      </c>
      <c r="B419" s="56" t="s">
        <v>17395</v>
      </c>
      <c r="C419" s="56" t="s">
        <v>16909</v>
      </c>
      <c r="D419" s="56" t="s">
        <v>16915</v>
      </c>
      <c r="E419" s="56" t="s">
        <v>10058</v>
      </c>
      <c r="F419" s="56" t="s">
        <v>15550</v>
      </c>
      <c r="G419" s="56" t="s">
        <v>4055</v>
      </c>
      <c r="H419" s="56" t="n">
        <v>22</v>
      </c>
      <c r="I419" s="56" t="n">
        <v>500</v>
      </c>
      <c r="J419" s="56" t="n">
        <v>4.6</v>
      </c>
      <c r="K419" s="56" t="n">
        <v>97.9</v>
      </c>
      <c r="L419" s="56" t="n">
        <v>65.3</v>
      </c>
      <c r="M419" s="56" t="n">
        <v>1.87</v>
      </c>
      <c r="N419" s="56" t="s">
        <v>1483</v>
      </c>
      <c r="O419" s="56" t="s">
        <v>2254</v>
      </c>
      <c r="P419" s="56" t="s">
        <v>16916</v>
      </c>
      <c r="Q419" s="56" t="s">
        <v>10061</v>
      </c>
      <c r="R419" s="55" t="n">
        <f aca="true">IFERROR(O419-TODAY(),"")</f>
        <v>-554</v>
      </c>
      <c r="S419" s="55" t="str">
        <f aca="true">IFERROR(IF(O419&lt;TODAY(),"Expired",IF(O419-TODAY()&lt;90,"Expiring Soon","Active")),"")</f>
        <v>Expiring Soon</v>
      </c>
      <c r="T419" s="55" t="str">
        <f aca="false">IF(M419&gt;5,"High Risk",IF(M419&gt;2,"Medium","Low Risk"))</f>
        <v>Low Risk</v>
      </c>
    </row>
    <row r="420" customFormat="false" ht="15" hidden="false" customHeight="true" outlineLevel="0" collapsed="false">
      <c r="A420" s="52" t="s">
        <v>17396</v>
      </c>
      <c r="B420" s="52" t="s">
        <v>17397</v>
      </c>
      <c r="C420" s="52" t="s">
        <v>16909</v>
      </c>
      <c r="D420" s="52" t="s">
        <v>16904</v>
      </c>
      <c r="E420" s="52" t="s">
        <v>10078</v>
      </c>
      <c r="F420" s="52" t="s">
        <v>15554</v>
      </c>
      <c r="G420" s="52" t="s">
        <v>4061</v>
      </c>
      <c r="H420" s="52" t="n">
        <v>12</v>
      </c>
      <c r="I420" s="52" t="n">
        <v>100</v>
      </c>
      <c r="J420" s="52" t="n">
        <v>4</v>
      </c>
      <c r="K420" s="52" t="n">
        <v>79.2</v>
      </c>
      <c r="L420" s="52" t="n">
        <v>92.9</v>
      </c>
      <c r="M420" s="52" t="n">
        <v>4.01</v>
      </c>
      <c r="N420" s="52" t="s">
        <v>2119</v>
      </c>
      <c r="O420" s="52" t="s">
        <v>3415</v>
      </c>
      <c r="P420" s="52" t="s">
        <v>16913</v>
      </c>
      <c r="Q420" s="52" t="s">
        <v>10061</v>
      </c>
      <c r="R420" s="55" t="n">
        <f aca="true">IFERROR(O420-TODAY(),"")</f>
        <v>-776</v>
      </c>
      <c r="S420" s="55" t="str">
        <f aca="true">IFERROR(IF(O420&lt;TODAY(),"Expired",IF(O420-TODAY()&lt;90,"Expiring Soon","Active")),"")</f>
        <v>Expiring Soon</v>
      </c>
      <c r="T420" s="55" t="str">
        <f aca="false">IF(M420&gt;5,"High Risk",IF(M420&gt;2,"Medium","Low Risk"))</f>
        <v>Medium</v>
      </c>
    </row>
    <row r="421" customFormat="false" ht="15" hidden="false" customHeight="true" outlineLevel="0" collapsed="false">
      <c r="A421" s="56" t="s">
        <v>6765</v>
      </c>
      <c r="B421" s="56" t="s">
        <v>17398</v>
      </c>
      <c r="C421" s="56" t="s">
        <v>16909</v>
      </c>
      <c r="D421" s="56" t="s">
        <v>16915</v>
      </c>
      <c r="E421" s="56" t="s">
        <v>10190</v>
      </c>
      <c r="F421" s="56" t="s">
        <v>10063</v>
      </c>
      <c r="G421" s="56" t="s">
        <v>4067</v>
      </c>
      <c r="H421" s="56" t="n">
        <v>23</v>
      </c>
      <c r="I421" s="56" t="n">
        <v>100</v>
      </c>
      <c r="J421" s="56" t="n">
        <v>3.1</v>
      </c>
      <c r="K421" s="56" t="n">
        <v>73.9</v>
      </c>
      <c r="L421" s="56" t="n">
        <v>76.4</v>
      </c>
      <c r="M421" s="56" t="n">
        <v>3.29</v>
      </c>
      <c r="N421" s="56" t="s">
        <v>7594</v>
      </c>
      <c r="O421" s="56" t="s">
        <v>3536</v>
      </c>
      <c r="P421" s="56" t="s">
        <v>16907</v>
      </c>
      <c r="Q421" s="56" t="s">
        <v>10061</v>
      </c>
      <c r="R421" s="55" t="n">
        <f aca="true">IFERROR(O421-TODAY(),"")</f>
        <v>-936</v>
      </c>
      <c r="S421" s="55" t="str">
        <f aca="true">IFERROR(IF(O421&lt;TODAY(),"Expired",IF(O421-TODAY()&lt;90,"Expiring Soon","Active")),"")</f>
        <v>Expiring Soon</v>
      </c>
      <c r="T421" s="55" t="str">
        <f aca="false">IF(M421&gt;5,"High Risk",IF(M421&gt;2,"Medium","Low Risk"))</f>
        <v>Medium</v>
      </c>
    </row>
    <row r="422" customFormat="false" ht="15" hidden="false" customHeight="true" outlineLevel="0" collapsed="false">
      <c r="A422" s="52" t="s">
        <v>6401</v>
      </c>
      <c r="B422" s="52" t="s">
        <v>17399</v>
      </c>
      <c r="C422" s="52" t="s">
        <v>16906</v>
      </c>
      <c r="D422" s="52" t="s">
        <v>16910</v>
      </c>
      <c r="E422" s="52" t="s">
        <v>10104</v>
      </c>
      <c r="F422" s="52" t="s">
        <v>15554</v>
      </c>
      <c r="G422" s="52" t="s">
        <v>4061</v>
      </c>
      <c r="H422" s="52" t="n">
        <v>27</v>
      </c>
      <c r="I422" s="52" t="n">
        <v>100</v>
      </c>
      <c r="J422" s="52" t="n">
        <v>2.8</v>
      </c>
      <c r="K422" s="52" t="n">
        <v>73.2</v>
      </c>
      <c r="L422" s="52" t="n">
        <v>86.7</v>
      </c>
      <c r="M422" s="52" t="n">
        <v>1.67</v>
      </c>
      <c r="N422" s="52" t="s">
        <v>558</v>
      </c>
      <c r="O422" s="52" t="s">
        <v>3054</v>
      </c>
      <c r="P422" s="52" t="s">
        <v>16913</v>
      </c>
      <c r="Q422" s="52" t="s">
        <v>10066</v>
      </c>
      <c r="R422" s="55" t="n">
        <f aca="true">IFERROR(O422-TODAY(),"")</f>
        <v>-786</v>
      </c>
      <c r="S422" s="55" t="str">
        <f aca="true">IFERROR(IF(O422&lt;TODAY(),"Expired",IF(O422-TODAY()&lt;90,"Expiring Soon","Active")),"")</f>
        <v>Expiring Soon</v>
      </c>
      <c r="T422" s="55" t="str">
        <f aca="false">IF(M422&gt;5,"High Risk",IF(M422&gt;2,"Medium","Low Risk"))</f>
        <v>Low Risk</v>
      </c>
    </row>
    <row r="423" customFormat="false" ht="15" hidden="false" customHeight="true" outlineLevel="0" collapsed="false">
      <c r="A423" s="56" t="s">
        <v>7174</v>
      </c>
      <c r="B423" s="56" t="s">
        <v>17400</v>
      </c>
      <c r="C423" s="56" t="s">
        <v>15539</v>
      </c>
      <c r="D423" s="56" t="s">
        <v>16904</v>
      </c>
      <c r="E423" s="56" t="s">
        <v>10095</v>
      </c>
      <c r="F423" s="56" t="s">
        <v>15544</v>
      </c>
      <c r="G423" s="56" t="s">
        <v>4084</v>
      </c>
      <c r="H423" s="56" t="n">
        <v>35</v>
      </c>
      <c r="I423" s="56" t="n">
        <v>1000</v>
      </c>
      <c r="J423" s="56" t="n">
        <v>2.8</v>
      </c>
      <c r="K423" s="56" t="n">
        <v>83.9</v>
      </c>
      <c r="L423" s="56" t="n">
        <v>100</v>
      </c>
      <c r="M423" s="56" t="n">
        <v>4.55</v>
      </c>
      <c r="N423" s="56" t="s">
        <v>2048</v>
      </c>
      <c r="O423" s="56" t="s">
        <v>1014</v>
      </c>
      <c r="P423" s="56" t="s">
        <v>16911</v>
      </c>
      <c r="Q423" s="56" t="s">
        <v>10061</v>
      </c>
      <c r="R423" s="55" t="n">
        <f aca="true">IFERROR(O423-TODAY(),"")</f>
        <v>-422</v>
      </c>
      <c r="S423" s="55" t="str">
        <f aca="true">IFERROR(IF(O423&lt;TODAY(),"Expired",IF(O423-TODAY()&lt;90,"Expiring Soon","Active")),"")</f>
        <v>Expiring Soon</v>
      </c>
      <c r="T423" s="55" t="str">
        <f aca="false">IF(M423&gt;5,"High Risk",IF(M423&gt;2,"Medium","Low Risk"))</f>
        <v>Medium</v>
      </c>
    </row>
    <row r="424" customFormat="false" ht="15" hidden="false" customHeight="true" outlineLevel="0" collapsed="false">
      <c r="A424" s="52" t="s">
        <v>4250</v>
      </c>
      <c r="B424" s="52" t="s">
        <v>17401</v>
      </c>
      <c r="C424" s="52" t="s">
        <v>16906</v>
      </c>
      <c r="D424" s="52" t="s">
        <v>16904</v>
      </c>
      <c r="E424" s="52" t="s">
        <v>10104</v>
      </c>
      <c r="F424" s="52" t="s">
        <v>10063</v>
      </c>
      <c r="G424" s="52" t="s">
        <v>4055</v>
      </c>
      <c r="H424" s="52" t="n">
        <v>31</v>
      </c>
      <c r="I424" s="52" t="n">
        <v>2000</v>
      </c>
      <c r="J424" s="52" t="n">
        <v>4.9</v>
      </c>
      <c r="K424" s="52" t="n">
        <v>99.3</v>
      </c>
      <c r="L424" s="52" t="n">
        <v>64.4</v>
      </c>
      <c r="M424" s="52" t="n">
        <v>0.26</v>
      </c>
      <c r="N424" s="52" t="s">
        <v>3795</v>
      </c>
      <c r="O424" s="52" t="s">
        <v>1823</v>
      </c>
      <c r="P424" s="52" t="s">
        <v>16916</v>
      </c>
      <c r="Q424" s="52" t="s">
        <v>10066</v>
      </c>
      <c r="R424" s="55" t="n">
        <f aca="true">IFERROR(O424-TODAY(),"")</f>
        <v>-827</v>
      </c>
      <c r="S424" s="55" t="str">
        <f aca="true">IFERROR(IF(O424&lt;TODAY(),"Expired",IF(O424-TODAY()&lt;90,"Expiring Soon","Active")),"")</f>
        <v>Expiring Soon</v>
      </c>
      <c r="T424" s="55" t="str">
        <f aca="false">IF(M424&gt;5,"High Risk",IF(M424&gt;2,"Medium","Low Risk"))</f>
        <v>Low Risk</v>
      </c>
    </row>
    <row r="425" customFormat="false" ht="15" hidden="false" customHeight="true" outlineLevel="0" collapsed="false">
      <c r="A425" s="56" t="s">
        <v>5495</v>
      </c>
      <c r="B425" s="56" t="s">
        <v>17402</v>
      </c>
      <c r="C425" s="56" t="s">
        <v>16921</v>
      </c>
      <c r="D425" s="56" t="s">
        <v>16904</v>
      </c>
      <c r="E425" s="56" t="s">
        <v>10087</v>
      </c>
      <c r="F425" s="56" t="s">
        <v>15544</v>
      </c>
      <c r="G425" s="56" t="s">
        <v>4073</v>
      </c>
      <c r="H425" s="56" t="n">
        <v>15</v>
      </c>
      <c r="I425" s="56" t="n">
        <v>1000</v>
      </c>
      <c r="J425" s="56" t="n">
        <v>4</v>
      </c>
      <c r="K425" s="56" t="n">
        <v>91.9</v>
      </c>
      <c r="L425" s="56" t="n">
        <v>65.1</v>
      </c>
      <c r="M425" s="56" t="n">
        <v>1.07</v>
      </c>
      <c r="N425" s="56" t="s">
        <v>1910</v>
      </c>
      <c r="O425" s="56" t="s">
        <v>1190</v>
      </c>
      <c r="P425" s="56" t="s">
        <v>16911</v>
      </c>
      <c r="Q425" s="56" t="s">
        <v>10061</v>
      </c>
      <c r="R425" s="55" t="n">
        <f aca="true">IFERROR(O425-TODAY(),"")</f>
        <v>-725</v>
      </c>
      <c r="S425" s="55" t="str">
        <f aca="true">IFERROR(IF(O425&lt;TODAY(),"Expired",IF(O425-TODAY()&lt;90,"Expiring Soon","Active")),"")</f>
        <v>Expiring Soon</v>
      </c>
      <c r="T425" s="55" t="str">
        <f aca="false">IF(M425&gt;5,"High Risk",IF(M425&gt;2,"Medium","Low Risk"))</f>
        <v>Low Risk</v>
      </c>
    </row>
    <row r="426" customFormat="false" ht="15" hidden="false" customHeight="true" outlineLevel="0" collapsed="false">
      <c r="A426" s="52" t="s">
        <v>6229</v>
      </c>
      <c r="B426" s="52" t="s">
        <v>17403</v>
      </c>
      <c r="C426" s="52" t="s">
        <v>15539</v>
      </c>
      <c r="D426" s="52" t="s">
        <v>16904</v>
      </c>
      <c r="E426" s="52" t="s">
        <v>10095</v>
      </c>
      <c r="F426" s="52" t="s">
        <v>15560</v>
      </c>
      <c r="G426" s="52" t="s">
        <v>4073</v>
      </c>
      <c r="H426" s="52" t="n">
        <v>13</v>
      </c>
      <c r="I426" s="52" t="n">
        <v>100</v>
      </c>
      <c r="J426" s="52" t="n">
        <v>3.1</v>
      </c>
      <c r="K426" s="52" t="n">
        <v>99</v>
      </c>
      <c r="L426" s="52" t="n">
        <v>76.4</v>
      </c>
      <c r="M426" s="52" t="n">
        <v>1.44</v>
      </c>
      <c r="N426" s="52" t="s">
        <v>2576</v>
      </c>
      <c r="O426" s="52" t="s">
        <v>1180</v>
      </c>
      <c r="P426" s="52" t="s">
        <v>16916</v>
      </c>
      <c r="Q426" s="52" t="s">
        <v>10061</v>
      </c>
      <c r="R426" s="55" t="n">
        <f aca="true">IFERROR(O426-TODAY(),"")</f>
        <v>-809</v>
      </c>
      <c r="S426" s="55" t="str">
        <f aca="true">IFERROR(IF(O426&lt;TODAY(),"Expired",IF(O426-TODAY()&lt;90,"Expiring Soon","Active")),"")</f>
        <v>Expiring Soon</v>
      </c>
      <c r="T426" s="55" t="str">
        <f aca="false">IF(M426&gt;5,"High Risk",IF(M426&gt;2,"Medium","Low Risk"))</f>
        <v>Low Risk</v>
      </c>
    </row>
    <row r="427" customFormat="false" ht="15" hidden="false" customHeight="true" outlineLevel="0" collapsed="false">
      <c r="A427" s="56" t="s">
        <v>5958</v>
      </c>
      <c r="B427" s="56" t="s">
        <v>17404</v>
      </c>
      <c r="C427" s="56" t="s">
        <v>16909</v>
      </c>
      <c r="D427" s="56" t="s">
        <v>16904</v>
      </c>
      <c r="E427" s="56" t="s">
        <v>10112</v>
      </c>
      <c r="F427" s="56" t="s">
        <v>10063</v>
      </c>
      <c r="G427" s="56" t="s">
        <v>4084</v>
      </c>
      <c r="H427" s="56" t="n">
        <v>12</v>
      </c>
      <c r="I427" s="56" t="n">
        <v>100</v>
      </c>
      <c r="J427" s="56" t="n">
        <v>3.4</v>
      </c>
      <c r="K427" s="56" t="n">
        <v>79.9</v>
      </c>
      <c r="L427" s="56" t="n">
        <v>95.1</v>
      </c>
      <c r="M427" s="56" t="n">
        <v>3.83</v>
      </c>
      <c r="N427" s="56" t="s">
        <v>5151</v>
      </c>
      <c r="O427" s="56" t="s">
        <v>5074</v>
      </c>
      <c r="P427" s="56" t="s">
        <v>16916</v>
      </c>
      <c r="Q427" s="56" t="s">
        <v>10061</v>
      </c>
      <c r="R427" s="55" t="n">
        <f aca="true">IFERROR(O427-TODAY(),"")</f>
        <v>-898</v>
      </c>
      <c r="S427" s="55" t="str">
        <f aca="true">IFERROR(IF(O427&lt;TODAY(),"Expired",IF(O427-TODAY()&lt;90,"Expiring Soon","Active")),"")</f>
        <v>Expiring Soon</v>
      </c>
      <c r="T427" s="55" t="str">
        <f aca="false">IF(M427&gt;5,"High Risk",IF(M427&gt;2,"Medium","Low Risk"))</f>
        <v>Medium</v>
      </c>
    </row>
    <row r="428" customFormat="false" ht="15" hidden="false" customHeight="true" outlineLevel="0" collapsed="false">
      <c r="A428" s="52" t="s">
        <v>17405</v>
      </c>
      <c r="B428" s="52" t="s">
        <v>17406</v>
      </c>
      <c r="C428" s="52" t="s">
        <v>15539</v>
      </c>
      <c r="D428" s="52" t="s">
        <v>16904</v>
      </c>
      <c r="E428" s="52" t="s">
        <v>10073</v>
      </c>
      <c r="F428" s="52" t="s">
        <v>10063</v>
      </c>
      <c r="G428" s="52" t="s">
        <v>4084</v>
      </c>
      <c r="H428" s="52" t="n">
        <v>32</v>
      </c>
      <c r="I428" s="52" t="n">
        <v>250</v>
      </c>
      <c r="J428" s="52" t="n">
        <v>4</v>
      </c>
      <c r="K428" s="52" t="n">
        <v>88.4</v>
      </c>
      <c r="L428" s="52" t="n">
        <v>60.1</v>
      </c>
      <c r="M428" s="52" t="n">
        <v>2.65</v>
      </c>
      <c r="N428" s="52" t="s">
        <v>1900</v>
      </c>
      <c r="O428" s="52" t="s">
        <v>2611</v>
      </c>
      <c r="P428" s="52" t="s">
        <v>16911</v>
      </c>
      <c r="Q428" s="52" t="s">
        <v>10061</v>
      </c>
      <c r="R428" s="55" t="n">
        <f aca="true">IFERROR(O428-TODAY(),"")</f>
        <v>-836</v>
      </c>
      <c r="S428" s="55" t="str">
        <f aca="true">IFERROR(IF(O428&lt;TODAY(),"Expired",IF(O428-TODAY()&lt;90,"Expiring Soon","Active")),"")</f>
        <v>Expiring Soon</v>
      </c>
      <c r="T428" s="55" t="str">
        <f aca="false">IF(M428&gt;5,"High Risk",IF(M428&gt;2,"Medium","Low Risk"))</f>
        <v>Medium</v>
      </c>
    </row>
    <row r="429" customFormat="false" ht="15" hidden="false" customHeight="true" outlineLevel="0" collapsed="false">
      <c r="A429" s="56" t="s">
        <v>17407</v>
      </c>
      <c r="B429" s="56" t="s">
        <v>17408</v>
      </c>
      <c r="C429" s="56" t="s">
        <v>16921</v>
      </c>
      <c r="D429" s="56" t="s">
        <v>16904</v>
      </c>
      <c r="E429" s="56" t="s">
        <v>10078</v>
      </c>
      <c r="F429" s="56" t="s">
        <v>15560</v>
      </c>
      <c r="G429" s="56" t="s">
        <v>4084</v>
      </c>
      <c r="H429" s="56" t="n">
        <v>39</v>
      </c>
      <c r="I429" s="56" t="n">
        <v>250</v>
      </c>
      <c r="J429" s="56" t="n">
        <v>4.6</v>
      </c>
      <c r="K429" s="56" t="n">
        <v>74.2</v>
      </c>
      <c r="L429" s="56" t="n">
        <v>79.8</v>
      </c>
      <c r="M429" s="56" t="n">
        <v>4.68</v>
      </c>
      <c r="N429" s="56" t="s">
        <v>951</v>
      </c>
      <c r="O429" s="56" t="s">
        <v>592</v>
      </c>
      <c r="P429" s="56"/>
      <c r="Q429" s="56" t="s">
        <v>10061</v>
      </c>
      <c r="R429" s="55" t="n">
        <f aca="true">IFERROR(O429-TODAY(),"")</f>
        <v>-490</v>
      </c>
      <c r="S429" s="55" t="str">
        <f aca="true">IFERROR(IF(O429&lt;TODAY(),"Expired",IF(O429-TODAY()&lt;90,"Expiring Soon","Active")),"")</f>
        <v>Expiring Soon</v>
      </c>
      <c r="T429" s="55" t="str">
        <f aca="false">IF(M429&gt;5,"High Risk",IF(M429&gt;2,"Medium","Low Risk"))</f>
        <v>Medium</v>
      </c>
    </row>
    <row r="430" customFormat="false" ht="15" hidden="false" customHeight="true" outlineLevel="0" collapsed="false">
      <c r="A430" s="52" t="s">
        <v>6901</v>
      </c>
      <c r="B430" s="52" t="s">
        <v>17409</v>
      </c>
      <c r="C430" s="52" t="s">
        <v>16921</v>
      </c>
      <c r="D430" s="52" t="s">
        <v>16910</v>
      </c>
      <c r="E430" s="52" t="s">
        <v>10112</v>
      </c>
      <c r="F430" s="52" t="s">
        <v>15554</v>
      </c>
      <c r="G430" s="52" t="s">
        <v>4067</v>
      </c>
      <c r="H430" s="52" t="n">
        <v>37</v>
      </c>
      <c r="I430" s="52" t="n">
        <v>100</v>
      </c>
      <c r="J430" s="52" t="n">
        <v>4.9</v>
      </c>
      <c r="K430" s="52" t="n">
        <v>96</v>
      </c>
      <c r="L430" s="52" t="n">
        <v>81.9</v>
      </c>
      <c r="M430" s="52" t="n">
        <v>2.45</v>
      </c>
      <c r="N430" s="52" t="s">
        <v>5951</v>
      </c>
      <c r="O430" s="52" t="s">
        <v>1616</v>
      </c>
      <c r="P430" s="52" t="s">
        <v>16907</v>
      </c>
      <c r="Q430" s="52" t="s">
        <v>10061</v>
      </c>
      <c r="R430" s="55" t="n">
        <f aca="true">IFERROR(O430-TODAY(),"")</f>
        <v>-563</v>
      </c>
      <c r="S430" s="55" t="str">
        <f aca="true">IFERROR(IF(O430&lt;TODAY(),"Expired",IF(O430-TODAY()&lt;90,"Expiring Soon","Active")),"")</f>
        <v>Expiring Soon</v>
      </c>
      <c r="T430" s="55" t="str">
        <f aca="false">IF(M430&gt;5,"High Risk",IF(M430&gt;2,"Medium","Low Risk"))</f>
        <v>Medium</v>
      </c>
    </row>
    <row r="431" customFormat="false" ht="15" hidden="false" customHeight="true" outlineLevel="0" collapsed="false">
      <c r="A431" s="56" t="s">
        <v>15413</v>
      </c>
      <c r="B431" s="56" t="s">
        <v>17410</v>
      </c>
      <c r="C431" s="56" t="s">
        <v>16921</v>
      </c>
      <c r="D431" s="56" t="s">
        <v>16910</v>
      </c>
      <c r="E431" s="56" t="s">
        <v>10078</v>
      </c>
      <c r="F431" s="56" t="s">
        <v>15544</v>
      </c>
      <c r="G431" s="56" t="s">
        <v>4067</v>
      </c>
      <c r="H431" s="56" t="n">
        <v>17</v>
      </c>
      <c r="I431" s="56" t="n">
        <v>250</v>
      </c>
      <c r="J431" s="56" t="n">
        <v>3.6</v>
      </c>
      <c r="K431" s="56" t="n">
        <v>96.7</v>
      </c>
      <c r="L431" s="56" t="n">
        <v>88.9</v>
      </c>
      <c r="M431" s="56" t="n">
        <v>1.3</v>
      </c>
      <c r="N431" s="56" t="s">
        <v>3396</v>
      </c>
      <c r="O431" s="56" t="s">
        <v>2213</v>
      </c>
      <c r="P431" s="56" t="s">
        <v>16916</v>
      </c>
      <c r="Q431" s="56" t="s">
        <v>10061</v>
      </c>
      <c r="R431" s="55" t="n">
        <f aca="true">IFERROR(O431-TODAY(),"")</f>
        <v>-876</v>
      </c>
      <c r="S431" s="55" t="str">
        <f aca="true">IFERROR(IF(O431&lt;TODAY(),"Expired",IF(O431-TODAY()&lt;90,"Expiring Soon","Active")),"")</f>
        <v>Expiring Soon</v>
      </c>
      <c r="T431" s="55" t="str">
        <f aca="false">IF(M431&gt;5,"High Risk",IF(M431&gt;2,"Medium","Low Risk"))</f>
        <v>Low Risk</v>
      </c>
    </row>
    <row r="432" customFormat="false" ht="15" hidden="false" customHeight="true" outlineLevel="0" collapsed="false">
      <c r="A432" s="52" t="s">
        <v>4578</v>
      </c>
      <c r="B432" s="52" t="s">
        <v>17411</v>
      </c>
      <c r="C432" s="52" t="s">
        <v>16921</v>
      </c>
      <c r="D432" s="52" t="s">
        <v>16937</v>
      </c>
      <c r="E432" s="52" t="s">
        <v>10078</v>
      </c>
      <c r="F432" s="52" t="s">
        <v>15544</v>
      </c>
      <c r="G432" s="52" t="s">
        <v>4067</v>
      </c>
      <c r="H432" s="52" t="n">
        <v>19</v>
      </c>
      <c r="I432" s="52" t="n">
        <v>500</v>
      </c>
      <c r="J432" s="52" t="n">
        <v>3.8</v>
      </c>
      <c r="K432" s="52" t="n">
        <v>92.8</v>
      </c>
      <c r="L432" s="52" t="n">
        <v>98.5</v>
      </c>
      <c r="M432" s="52" t="n">
        <v>1.61</v>
      </c>
      <c r="N432" s="52" t="s">
        <v>1205</v>
      </c>
      <c r="O432" s="52" t="s">
        <v>1742</v>
      </c>
      <c r="P432" s="52" t="s">
        <v>16911</v>
      </c>
      <c r="Q432" s="52" t="s">
        <v>10061</v>
      </c>
      <c r="R432" s="55" t="n">
        <f aca="true">IFERROR(O432-TODAY(),"")</f>
        <v>-767</v>
      </c>
      <c r="S432" s="55" t="str">
        <f aca="true">IFERROR(IF(O432&lt;TODAY(),"Expired",IF(O432-TODAY()&lt;90,"Expiring Soon","Active")),"")</f>
        <v>Expiring Soon</v>
      </c>
      <c r="T432" s="55" t="str">
        <f aca="false">IF(M432&gt;5,"High Risk",IF(M432&gt;2,"Medium","Low Risk"))</f>
        <v>Low Risk</v>
      </c>
    </row>
    <row r="433" customFormat="false" ht="15" hidden="false" customHeight="true" outlineLevel="0" collapsed="false">
      <c r="A433" s="56" t="s">
        <v>15521</v>
      </c>
      <c r="B433" s="56" t="s">
        <v>17412</v>
      </c>
      <c r="C433" s="56" t="s">
        <v>16906</v>
      </c>
      <c r="D433" s="56" t="s">
        <v>16904</v>
      </c>
      <c r="E433" s="56" t="s">
        <v>10069</v>
      </c>
      <c r="F433" s="56" t="s">
        <v>15550</v>
      </c>
      <c r="G433" s="56" t="s">
        <v>4067</v>
      </c>
      <c r="H433" s="56" t="n">
        <v>29</v>
      </c>
      <c r="I433" s="56" t="n">
        <v>1000</v>
      </c>
      <c r="J433" s="56" t="n">
        <v>2.6</v>
      </c>
      <c r="K433" s="56" t="n">
        <v>79.6</v>
      </c>
      <c r="L433" s="56" t="n">
        <v>97.7</v>
      </c>
      <c r="M433" s="56" t="n">
        <v>3.08</v>
      </c>
      <c r="N433" s="56" t="s">
        <v>1689</v>
      </c>
      <c r="O433" s="56" t="s">
        <v>1857</v>
      </c>
      <c r="P433" s="56"/>
      <c r="Q433" s="56" t="s">
        <v>10061</v>
      </c>
      <c r="R433" s="55" t="n">
        <f aca="true">IFERROR(O433-TODAY(),"")</f>
        <v>-670</v>
      </c>
      <c r="S433" s="55" t="str">
        <f aca="true">IFERROR(IF(O433&lt;TODAY(),"Expired",IF(O433-TODAY()&lt;90,"Expiring Soon","Active")),"")</f>
        <v>Expiring Soon</v>
      </c>
      <c r="T433" s="55" t="str">
        <f aca="false">IF(M433&gt;5,"High Risk",IF(M433&gt;2,"Medium","Low Risk"))</f>
        <v>Medium</v>
      </c>
    </row>
    <row r="434" customFormat="false" ht="15" hidden="false" customHeight="true" outlineLevel="0" collapsed="false">
      <c r="A434" s="52" t="s">
        <v>4409</v>
      </c>
      <c r="B434" s="52" t="s">
        <v>17413</v>
      </c>
      <c r="C434" s="52" t="s">
        <v>15539</v>
      </c>
      <c r="D434" s="52" t="s">
        <v>16915</v>
      </c>
      <c r="E434" s="52" t="s">
        <v>10117</v>
      </c>
      <c r="F434" s="52" t="s">
        <v>10063</v>
      </c>
      <c r="G434" s="52" t="s">
        <v>4061</v>
      </c>
      <c r="H434" s="52" t="n">
        <v>9</v>
      </c>
      <c r="I434" s="52" t="n">
        <v>100</v>
      </c>
      <c r="J434" s="52" t="n">
        <v>3.9</v>
      </c>
      <c r="K434" s="52" t="n">
        <v>78</v>
      </c>
      <c r="L434" s="52" t="n">
        <v>85.8</v>
      </c>
      <c r="M434" s="52" t="n">
        <v>0.18</v>
      </c>
      <c r="N434" s="52" t="s">
        <v>3167</v>
      </c>
      <c r="O434" s="52" t="s">
        <v>736</v>
      </c>
      <c r="P434" s="52"/>
      <c r="Q434" s="52" t="s">
        <v>10061</v>
      </c>
      <c r="R434" s="55" t="n">
        <f aca="true">IFERROR(O434-TODAY(),"")</f>
        <v>-867</v>
      </c>
      <c r="S434" s="55" t="str">
        <f aca="true">IFERROR(IF(O434&lt;TODAY(),"Expired",IF(O434-TODAY()&lt;90,"Expiring Soon","Active")),"")</f>
        <v>Expiring Soon</v>
      </c>
      <c r="T434" s="55" t="str">
        <f aca="false">IF(M434&gt;5,"High Risk",IF(M434&gt;2,"Medium","Low Risk"))</f>
        <v>Low Risk</v>
      </c>
    </row>
    <row r="435" customFormat="false" ht="15" hidden="false" customHeight="true" outlineLevel="0" collapsed="false">
      <c r="A435" s="56" t="s">
        <v>4152</v>
      </c>
      <c r="B435" s="56" t="s">
        <v>17414</v>
      </c>
      <c r="C435" s="56" t="s">
        <v>16909</v>
      </c>
      <c r="D435" s="56" t="s">
        <v>16910</v>
      </c>
      <c r="E435" s="56" t="s">
        <v>10095</v>
      </c>
      <c r="F435" s="56" t="s">
        <v>15544</v>
      </c>
      <c r="G435" s="56" t="s">
        <v>4067</v>
      </c>
      <c r="H435" s="56" t="n">
        <v>3</v>
      </c>
      <c r="I435" s="56" t="n">
        <v>250</v>
      </c>
      <c r="J435" s="56" t="n">
        <v>4.9</v>
      </c>
      <c r="K435" s="56" t="n">
        <v>81.7</v>
      </c>
      <c r="L435" s="56" t="n">
        <v>61.3</v>
      </c>
      <c r="M435" s="56" t="n">
        <v>1.8</v>
      </c>
      <c r="N435" s="56" t="s">
        <v>7481</v>
      </c>
      <c r="O435" s="56" t="s">
        <v>1330</v>
      </c>
      <c r="P435" s="56" t="s">
        <v>16911</v>
      </c>
      <c r="Q435" s="56" t="s">
        <v>10061</v>
      </c>
      <c r="R435" s="55" t="n">
        <f aca="true">IFERROR(O435-TODAY(),"")</f>
        <v>-452</v>
      </c>
      <c r="S435" s="55" t="str">
        <f aca="true">IFERROR(IF(O435&lt;TODAY(),"Expired",IF(O435-TODAY()&lt;90,"Expiring Soon","Active")),"")</f>
        <v>Expiring Soon</v>
      </c>
      <c r="T435" s="55" t="str">
        <f aca="false">IF(M435&gt;5,"High Risk",IF(M435&gt;2,"Medium","Low Risk"))</f>
        <v>Low Risk</v>
      </c>
    </row>
    <row r="436" customFormat="false" ht="15" hidden="false" customHeight="true" outlineLevel="0" collapsed="false">
      <c r="A436" s="52" t="s">
        <v>5116</v>
      </c>
      <c r="B436" s="52" t="s">
        <v>17415</v>
      </c>
      <c r="C436" s="52" t="s">
        <v>15539</v>
      </c>
      <c r="D436" s="52" t="s">
        <v>16904</v>
      </c>
      <c r="E436" s="52" t="s">
        <v>10069</v>
      </c>
      <c r="F436" s="52" t="s">
        <v>10063</v>
      </c>
      <c r="G436" s="52" t="s">
        <v>4055</v>
      </c>
      <c r="H436" s="52" t="n">
        <v>29</v>
      </c>
      <c r="I436" s="52" t="n">
        <v>500</v>
      </c>
      <c r="J436" s="52" t="n">
        <v>2.9</v>
      </c>
      <c r="K436" s="52" t="n">
        <v>97.9</v>
      </c>
      <c r="L436" s="52" t="n">
        <v>73.8</v>
      </c>
      <c r="M436" s="52" t="n">
        <v>2.33</v>
      </c>
      <c r="N436" s="52" t="s">
        <v>702</v>
      </c>
      <c r="O436" s="52" t="s">
        <v>1433</v>
      </c>
      <c r="P436" s="52" t="s">
        <v>16916</v>
      </c>
      <c r="Q436" s="52" t="s">
        <v>10061</v>
      </c>
      <c r="R436" s="55" t="n">
        <f aca="true">IFERROR(O436-TODAY(),"")</f>
        <v>-659</v>
      </c>
      <c r="S436" s="55" t="str">
        <f aca="true">IFERROR(IF(O436&lt;TODAY(),"Expired",IF(O436-TODAY()&lt;90,"Expiring Soon","Active")),"")</f>
        <v>Expiring Soon</v>
      </c>
      <c r="T436" s="55" t="str">
        <f aca="false">IF(M436&gt;5,"High Risk",IF(M436&gt;2,"Medium","Low Risk"))</f>
        <v>Medium</v>
      </c>
    </row>
    <row r="437" customFormat="false" ht="15" hidden="false" customHeight="true" outlineLevel="0" collapsed="false">
      <c r="A437" s="56" t="s">
        <v>15286</v>
      </c>
      <c r="B437" s="56" t="s">
        <v>17416</v>
      </c>
      <c r="C437" s="56" t="s">
        <v>16921</v>
      </c>
      <c r="D437" s="56" t="s">
        <v>16910</v>
      </c>
      <c r="E437" s="56" t="s">
        <v>10117</v>
      </c>
      <c r="F437" s="56" t="s">
        <v>15544</v>
      </c>
      <c r="G437" s="56" t="s">
        <v>4067</v>
      </c>
      <c r="H437" s="56" t="n">
        <v>9</v>
      </c>
      <c r="I437" s="56" t="n">
        <v>2000</v>
      </c>
      <c r="J437" s="56" t="n">
        <v>2.8</v>
      </c>
      <c r="K437" s="56" t="n">
        <v>82.6</v>
      </c>
      <c r="L437" s="56" t="n">
        <v>62.8</v>
      </c>
      <c r="M437" s="56" t="n">
        <v>0.97</v>
      </c>
      <c r="N437" s="56" t="s">
        <v>1933</v>
      </c>
      <c r="O437" s="56" t="s">
        <v>924</v>
      </c>
      <c r="P437" s="56"/>
      <c r="Q437" s="56" t="s">
        <v>10061</v>
      </c>
      <c r="R437" s="55" t="n">
        <f aca="true">IFERROR(O437-TODAY(),"")</f>
        <v>-606</v>
      </c>
      <c r="S437" s="55" t="str">
        <f aca="true">IFERROR(IF(O437&lt;TODAY(),"Expired",IF(O437-TODAY()&lt;90,"Expiring Soon","Active")),"")</f>
        <v>Expiring Soon</v>
      </c>
      <c r="T437" s="55" t="str">
        <f aca="false">IF(M437&gt;5,"High Risk",IF(M437&gt;2,"Medium","Low Risk"))</f>
        <v>Low Risk</v>
      </c>
    </row>
    <row r="438" customFormat="false" ht="15" hidden="false" customHeight="true" outlineLevel="0" collapsed="false">
      <c r="A438" s="52" t="s">
        <v>4368</v>
      </c>
      <c r="B438" s="52" t="s">
        <v>17417</v>
      </c>
      <c r="C438" s="52" t="s">
        <v>15539</v>
      </c>
      <c r="D438" s="52" t="s">
        <v>16904</v>
      </c>
      <c r="E438" s="52" t="s">
        <v>10058</v>
      </c>
      <c r="F438" s="52" t="s">
        <v>15560</v>
      </c>
      <c r="G438" s="52" t="s">
        <v>4084</v>
      </c>
      <c r="H438" s="52" t="n">
        <v>41</v>
      </c>
      <c r="I438" s="52" t="n">
        <v>250</v>
      </c>
      <c r="J438" s="52" t="n">
        <v>3</v>
      </c>
      <c r="K438" s="52" t="n">
        <v>77.9</v>
      </c>
      <c r="L438" s="52" t="n">
        <v>76.3</v>
      </c>
      <c r="M438" s="52" t="n">
        <v>0.36</v>
      </c>
      <c r="N438" s="52" t="s">
        <v>500</v>
      </c>
      <c r="O438" s="52" t="s">
        <v>1621</v>
      </c>
      <c r="P438" s="52"/>
      <c r="Q438" s="52" t="s">
        <v>10061</v>
      </c>
      <c r="R438" s="55" t="n">
        <f aca="true">IFERROR(O438-TODAY(),"")</f>
        <v>-712</v>
      </c>
      <c r="S438" s="55" t="str">
        <f aca="true">IFERROR(IF(O438&lt;TODAY(),"Expired",IF(O438-TODAY()&lt;90,"Expiring Soon","Active")),"")</f>
        <v>Expiring Soon</v>
      </c>
      <c r="T438" s="55" t="str">
        <f aca="false">IF(M438&gt;5,"High Risk",IF(M438&gt;2,"Medium","Low Risk"))</f>
        <v>Low Risk</v>
      </c>
    </row>
    <row r="439" customFormat="false" ht="15" hidden="false" customHeight="true" outlineLevel="0" collapsed="false">
      <c r="A439" s="56" t="s">
        <v>17418</v>
      </c>
      <c r="B439" s="56" t="s">
        <v>17419</v>
      </c>
      <c r="C439" s="56" t="s">
        <v>16921</v>
      </c>
      <c r="D439" s="56" t="s">
        <v>16904</v>
      </c>
      <c r="E439" s="56" t="s">
        <v>10063</v>
      </c>
      <c r="F439" s="56" t="s">
        <v>10063</v>
      </c>
      <c r="G439" s="56" t="s">
        <v>4055</v>
      </c>
      <c r="H439" s="56" t="n">
        <v>15</v>
      </c>
      <c r="I439" s="56" t="n">
        <v>250</v>
      </c>
      <c r="J439" s="56" t="n">
        <v>3.9</v>
      </c>
      <c r="K439" s="56" t="n">
        <v>99.7</v>
      </c>
      <c r="L439" s="56" t="n">
        <v>85.1</v>
      </c>
      <c r="M439" s="56" t="n">
        <v>0.44</v>
      </c>
      <c r="N439" s="56" t="s">
        <v>1788</v>
      </c>
      <c r="O439" s="56" t="s">
        <v>1427</v>
      </c>
      <c r="P439" s="56" t="s">
        <v>16916</v>
      </c>
      <c r="Q439" s="56" t="s">
        <v>10061</v>
      </c>
      <c r="R439" s="55" t="n">
        <f aca="true">IFERROR(O439-TODAY(),"")</f>
        <v>-832</v>
      </c>
      <c r="S439" s="55" t="str">
        <f aca="true">IFERROR(IF(O439&lt;TODAY(),"Expired",IF(O439-TODAY()&lt;90,"Expiring Soon","Active")),"")</f>
        <v>Expiring Soon</v>
      </c>
      <c r="T439" s="55" t="str">
        <f aca="false">IF(M439&gt;5,"High Risk",IF(M439&gt;2,"Medium","Low Risk"))</f>
        <v>Low Risk</v>
      </c>
    </row>
    <row r="440" customFormat="false" ht="15" hidden="false" customHeight="true" outlineLevel="0" collapsed="false">
      <c r="A440" s="52" t="s">
        <v>14712</v>
      </c>
      <c r="B440" s="52" t="s">
        <v>17420</v>
      </c>
      <c r="C440" s="52" t="s">
        <v>16906</v>
      </c>
      <c r="D440" s="52" t="s">
        <v>16904</v>
      </c>
      <c r="E440" s="52" t="s">
        <v>10095</v>
      </c>
      <c r="F440" s="52" t="s">
        <v>10063</v>
      </c>
      <c r="G440" s="52" t="s">
        <v>4084</v>
      </c>
      <c r="H440" s="52" t="n">
        <v>30</v>
      </c>
      <c r="I440" s="52" t="n">
        <v>500</v>
      </c>
      <c r="J440" s="52" t="n">
        <v>3.1</v>
      </c>
      <c r="K440" s="52" t="n">
        <v>94.4</v>
      </c>
      <c r="L440" s="52" t="n">
        <v>95.6</v>
      </c>
      <c r="M440" s="52" t="n">
        <v>4.58</v>
      </c>
      <c r="N440" s="52" t="s">
        <v>5951</v>
      </c>
      <c r="O440" s="52" t="s">
        <v>4331</v>
      </c>
      <c r="P440" s="52" t="s">
        <v>16913</v>
      </c>
      <c r="Q440" s="52" t="s">
        <v>10061</v>
      </c>
      <c r="R440" s="55" t="n">
        <f aca="true">IFERROR(O440-TODAY(),"")</f>
        <v>-641</v>
      </c>
      <c r="S440" s="55" t="str">
        <f aca="true">IFERROR(IF(O440&lt;TODAY(),"Expired",IF(O440-TODAY()&lt;90,"Expiring Soon","Active")),"")</f>
        <v>Expiring Soon</v>
      </c>
      <c r="T440" s="55" t="str">
        <f aca="false">IF(M440&gt;5,"High Risk",IF(M440&gt;2,"Medium","Low Risk"))</f>
        <v>Medium</v>
      </c>
    </row>
    <row r="441" customFormat="false" ht="15" hidden="false" customHeight="true" outlineLevel="0" collapsed="false">
      <c r="A441" s="56" t="s">
        <v>6210</v>
      </c>
      <c r="B441" s="56" t="s">
        <v>17421</v>
      </c>
      <c r="C441" s="56" t="s">
        <v>16909</v>
      </c>
      <c r="D441" s="56" t="s">
        <v>16904</v>
      </c>
      <c r="E441" s="56" t="s">
        <v>10095</v>
      </c>
      <c r="F441" s="56" t="s">
        <v>15542</v>
      </c>
      <c r="G441" s="56" t="s">
        <v>4055</v>
      </c>
      <c r="H441" s="56" t="n">
        <v>43</v>
      </c>
      <c r="I441" s="56" t="n">
        <v>500</v>
      </c>
      <c r="J441" s="56" t="n">
        <v>3.5</v>
      </c>
      <c r="K441" s="56" t="n">
        <v>99</v>
      </c>
      <c r="L441" s="56" t="n">
        <v>64.3</v>
      </c>
      <c r="M441" s="56" t="n">
        <v>0.53</v>
      </c>
      <c r="N441" s="56" t="s">
        <v>493</v>
      </c>
      <c r="O441" s="56" t="s">
        <v>4091</v>
      </c>
      <c r="P441" s="56" t="s">
        <v>16911</v>
      </c>
      <c r="Q441" s="56" t="s">
        <v>10066</v>
      </c>
      <c r="R441" s="55" t="n">
        <f aca="true">IFERROR(O441-TODAY(),"")</f>
        <v>-953</v>
      </c>
      <c r="S441" s="55" t="str">
        <f aca="true">IFERROR(IF(O441&lt;TODAY(),"Expired",IF(O441-TODAY()&lt;90,"Expiring Soon","Active")),"")</f>
        <v>Expiring Soon</v>
      </c>
      <c r="T441" s="55" t="str">
        <f aca="false">IF(M441&gt;5,"High Risk",IF(M441&gt;2,"Medium","Low Risk"))</f>
        <v>Low Risk</v>
      </c>
    </row>
    <row r="442" customFormat="false" ht="15" hidden="false" customHeight="true" outlineLevel="0" collapsed="false">
      <c r="A442" s="52" t="s">
        <v>4998</v>
      </c>
      <c r="B442" s="52" t="s">
        <v>17422</v>
      </c>
      <c r="C442" s="52" t="s">
        <v>16906</v>
      </c>
      <c r="D442" s="52" t="s">
        <v>16915</v>
      </c>
      <c r="E442" s="52" t="s">
        <v>10117</v>
      </c>
      <c r="F442" s="52" t="s">
        <v>15554</v>
      </c>
      <c r="G442" s="52" t="s">
        <v>4055</v>
      </c>
      <c r="H442" s="52" t="n">
        <v>25</v>
      </c>
      <c r="I442" s="52" t="n">
        <v>2000</v>
      </c>
      <c r="J442" s="52" t="n">
        <v>4.9</v>
      </c>
      <c r="K442" s="52" t="n">
        <v>72.5</v>
      </c>
      <c r="L442" s="52" t="n">
        <v>100</v>
      </c>
      <c r="M442" s="52" t="n">
        <v>2.72</v>
      </c>
      <c r="N442" s="52" t="s">
        <v>6283</v>
      </c>
      <c r="O442" s="52" t="s">
        <v>5947</v>
      </c>
      <c r="P442" s="52" t="s">
        <v>16916</v>
      </c>
      <c r="Q442" s="52" t="s">
        <v>10061</v>
      </c>
      <c r="R442" s="55" t="n">
        <f aca="true">IFERROR(O442-TODAY(),"")</f>
        <v>-635</v>
      </c>
      <c r="S442" s="55" t="str">
        <f aca="true">IFERROR(IF(O442&lt;TODAY(),"Expired",IF(O442-TODAY()&lt;90,"Expiring Soon","Active")),"")</f>
        <v>Expiring Soon</v>
      </c>
      <c r="T442" s="55" t="str">
        <f aca="false">IF(M442&gt;5,"High Risk",IF(M442&gt;2,"Medium","Low Risk"))</f>
        <v>Medium</v>
      </c>
    </row>
    <row r="443" customFormat="false" ht="15" hidden="false" customHeight="true" outlineLevel="0" collapsed="false">
      <c r="A443" s="56" t="s">
        <v>17423</v>
      </c>
      <c r="B443" s="56" t="s">
        <v>17424</v>
      </c>
      <c r="C443" s="56" t="s">
        <v>16909</v>
      </c>
      <c r="D443" s="56" t="s">
        <v>16915</v>
      </c>
      <c r="E443" s="56" t="s">
        <v>10095</v>
      </c>
      <c r="F443" s="56" t="s">
        <v>15560</v>
      </c>
      <c r="G443" s="56" t="s">
        <v>4073</v>
      </c>
      <c r="H443" s="56" t="n">
        <v>28</v>
      </c>
      <c r="I443" s="56" t="n">
        <v>1000</v>
      </c>
      <c r="J443" s="56" t="n">
        <v>4.3</v>
      </c>
      <c r="K443" s="56" t="n">
        <v>81.6</v>
      </c>
      <c r="L443" s="56" t="n">
        <v>74</v>
      </c>
      <c r="M443" s="56" t="n">
        <v>3.52</v>
      </c>
      <c r="N443" s="56" t="s">
        <v>640</v>
      </c>
      <c r="O443" s="56" t="s">
        <v>2651</v>
      </c>
      <c r="P443" s="56" t="s">
        <v>16907</v>
      </c>
      <c r="Q443" s="56" t="s">
        <v>10061</v>
      </c>
      <c r="R443" s="55" t="n">
        <f aca="true">IFERROR(O443-TODAY(),"")</f>
        <v>-804</v>
      </c>
      <c r="S443" s="55" t="str">
        <f aca="true">IFERROR(IF(O443&lt;TODAY(),"Expired",IF(O443-TODAY()&lt;90,"Expiring Soon","Active")),"")</f>
        <v>Expiring Soon</v>
      </c>
      <c r="T443" s="55" t="str">
        <f aca="false">IF(M443&gt;5,"High Risk",IF(M443&gt;2,"Medium","Low Risk"))</f>
        <v>Medium</v>
      </c>
    </row>
    <row r="444" customFormat="false" ht="15" hidden="false" customHeight="true" outlineLevel="0" collapsed="false">
      <c r="A444" s="52" t="s">
        <v>4571</v>
      </c>
      <c r="B444" s="52" t="s">
        <v>17425</v>
      </c>
      <c r="C444" s="52" t="s">
        <v>15539</v>
      </c>
      <c r="D444" s="52" t="s">
        <v>16915</v>
      </c>
      <c r="E444" s="52" t="s">
        <v>10104</v>
      </c>
      <c r="F444" s="52" t="s">
        <v>15542</v>
      </c>
      <c r="G444" s="52" t="s">
        <v>4073</v>
      </c>
      <c r="H444" s="52" t="n">
        <v>20</v>
      </c>
      <c r="I444" s="52" t="n">
        <v>2000</v>
      </c>
      <c r="J444" s="52" t="n">
        <v>3.2</v>
      </c>
      <c r="K444" s="52" t="n">
        <v>84</v>
      </c>
      <c r="L444" s="52" t="n">
        <v>63.2</v>
      </c>
      <c r="M444" s="52" t="n">
        <v>0.88</v>
      </c>
      <c r="N444" s="52" t="s">
        <v>409</v>
      </c>
      <c r="O444" s="52" t="s">
        <v>2207</v>
      </c>
      <c r="P444" s="52" t="s">
        <v>16911</v>
      </c>
      <c r="Q444" s="52" t="s">
        <v>10061</v>
      </c>
      <c r="R444" s="55" t="n">
        <f aca="true">IFERROR(O444-TODAY(),"")</f>
        <v>-748</v>
      </c>
      <c r="S444" s="55" t="str">
        <f aca="true">IFERROR(IF(O444&lt;TODAY(),"Expired",IF(O444-TODAY()&lt;90,"Expiring Soon","Active")),"")</f>
        <v>Expiring Soon</v>
      </c>
      <c r="T444" s="55" t="str">
        <f aca="false">IF(M444&gt;5,"High Risk",IF(M444&gt;2,"Medium","Low Risk"))</f>
        <v>Low Risk</v>
      </c>
    </row>
    <row r="445" customFormat="false" ht="15" hidden="false" customHeight="true" outlineLevel="0" collapsed="false">
      <c r="A445" s="56" t="s">
        <v>14663</v>
      </c>
      <c r="B445" s="56" t="s">
        <v>17426</v>
      </c>
      <c r="C445" s="56" t="s">
        <v>15539</v>
      </c>
      <c r="D445" s="56" t="s">
        <v>16904</v>
      </c>
      <c r="E445" s="56" t="s">
        <v>10104</v>
      </c>
      <c r="F445" s="56" t="s">
        <v>15554</v>
      </c>
      <c r="G445" s="56" t="s">
        <v>4073</v>
      </c>
      <c r="H445" s="56" t="n">
        <v>39</v>
      </c>
      <c r="I445" s="56" t="n">
        <v>1000</v>
      </c>
      <c r="J445" s="56" t="n">
        <v>5</v>
      </c>
      <c r="K445" s="56" t="n">
        <v>99.2</v>
      </c>
      <c r="L445" s="56" t="n">
        <v>65</v>
      </c>
      <c r="M445" s="56" t="n">
        <v>1.63</v>
      </c>
      <c r="N445" s="56" t="s">
        <v>5708</v>
      </c>
      <c r="O445" s="56" t="s">
        <v>3140</v>
      </c>
      <c r="P445" s="56" t="s">
        <v>16911</v>
      </c>
      <c r="Q445" s="56" t="s">
        <v>10061</v>
      </c>
      <c r="R445" s="55" t="n">
        <f aca="true">IFERROR(O445-TODAY(),"")</f>
        <v>-746</v>
      </c>
      <c r="S445" s="55" t="str">
        <f aca="true">IFERROR(IF(O445&lt;TODAY(),"Expired",IF(O445-TODAY()&lt;90,"Expiring Soon","Active")),"")</f>
        <v>Expiring Soon</v>
      </c>
      <c r="T445" s="55" t="str">
        <f aca="false">IF(M445&gt;5,"High Risk",IF(M445&gt;2,"Medium","Low Risk"))</f>
        <v>Low Risk</v>
      </c>
    </row>
    <row r="446" customFormat="false" ht="15" hidden="false" customHeight="true" outlineLevel="0" collapsed="false">
      <c r="A446" s="52" t="s">
        <v>4119</v>
      </c>
      <c r="B446" s="52" t="s">
        <v>17427</v>
      </c>
      <c r="C446" s="52" t="s">
        <v>15539</v>
      </c>
      <c r="D446" s="52" t="s">
        <v>16937</v>
      </c>
      <c r="E446" s="52" t="s">
        <v>10087</v>
      </c>
      <c r="F446" s="52" t="s">
        <v>15544</v>
      </c>
      <c r="G446" s="52" t="s">
        <v>4055</v>
      </c>
      <c r="H446" s="52" t="n">
        <v>10</v>
      </c>
      <c r="I446" s="52" t="n">
        <v>250</v>
      </c>
      <c r="J446" s="52" t="n">
        <v>2.7</v>
      </c>
      <c r="K446" s="52" t="n">
        <v>93.7</v>
      </c>
      <c r="L446" s="52" t="n">
        <v>77.3</v>
      </c>
      <c r="M446" s="52" t="n">
        <v>1.34</v>
      </c>
      <c r="N446" s="52" t="s">
        <v>2543</v>
      </c>
      <c r="O446" s="52" t="s">
        <v>1863</v>
      </c>
      <c r="P446" s="52" t="s">
        <v>16911</v>
      </c>
      <c r="Q446" s="52" t="s">
        <v>10061</v>
      </c>
      <c r="R446" s="55" t="n">
        <f aca="true">IFERROR(O446-TODAY(),"")</f>
        <v>-793</v>
      </c>
      <c r="S446" s="55" t="str">
        <f aca="true">IFERROR(IF(O446&lt;TODAY(),"Expired",IF(O446-TODAY()&lt;90,"Expiring Soon","Active")),"")</f>
        <v>Expiring Soon</v>
      </c>
      <c r="T446" s="55" t="str">
        <f aca="false">IF(M446&gt;5,"High Risk",IF(M446&gt;2,"Medium","Low Risk"))</f>
        <v>Low Risk</v>
      </c>
    </row>
    <row r="447" customFormat="false" ht="15" hidden="false" customHeight="true" outlineLevel="0" collapsed="false">
      <c r="A447" s="56" t="s">
        <v>4089</v>
      </c>
      <c r="B447" s="56" t="s">
        <v>17428</v>
      </c>
      <c r="C447" s="56" t="s">
        <v>16909</v>
      </c>
      <c r="D447" s="56" t="s">
        <v>16904</v>
      </c>
      <c r="E447" s="56" t="s">
        <v>10087</v>
      </c>
      <c r="F447" s="56" t="s">
        <v>10063</v>
      </c>
      <c r="G447" s="56" t="s">
        <v>4067</v>
      </c>
      <c r="H447" s="56" t="n">
        <v>21</v>
      </c>
      <c r="I447" s="56" t="n">
        <v>100</v>
      </c>
      <c r="J447" s="56" t="n">
        <v>4.4</v>
      </c>
      <c r="K447" s="56" t="n">
        <v>73</v>
      </c>
      <c r="L447" s="56" t="n">
        <v>88.4</v>
      </c>
      <c r="M447" s="56" t="n">
        <v>2.52</v>
      </c>
      <c r="N447" s="56" t="s">
        <v>1478</v>
      </c>
      <c r="O447" s="56" t="s">
        <v>5522</v>
      </c>
      <c r="P447" s="56"/>
      <c r="Q447" s="56" t="s">
        <v>10061</v>
      </c>
      <c r="R447" s="55" t="n">
        <f aca="true">IFERROR(O447-TODAY(),"")</f>
        <v>-878</v>
      </c>
      <c r="S447" s="55" t="str">
        <f aca="true">IFERROR(IF(O447&lt;TODAY(),"Expired",IF(O447-TODAY()&lt;90,"Expiring Soon","Active")),"")</f>
        <v>Expiring Soon</v>
      </c>
      <c r="T447" s="55" t="str">
        <f aca="false">IF(M447&gt;5,"High Risk",IF(M447&gt;2,"Medium","Low Risk"))</f>
        <v>Medium</v>
      </c>
    </row>
    <row r="448" customFormat="false" ht="15" hidden="false" customHeight="true" outlineLevel="0" collapsed="false">
      <c r="A448" s="52" t="s">
        <v>5762</v>
      </c>
      <c r="B448" s="52" t="s">
        <v>17429</v>
      </c>
      <c r="C448" s="52" t="s">
        <v>16909</v>
      </c>
      <c r="D448" s="52" t="s">
        <v>16904</v>
      </c>
      <c r="E448" s="52" t="s">
        <v>10190</v>
      </c>
      <c r="F448" s="52" t="s">
        <v>15542</v>
      </c>
      <c r="G448" s="52" t="s">
        <v>4055</v>
      </c>
      <c r="H448" s="52" t="n">
        <v>22</v>
      </c>
      <c r="I448" s="52" t="n">
        <v>250</v>
      </c>
      <c r="J448" s="52" t="n">
        <v>3.3</v>
      </c>
      <c r="K448" s="52" t="n">
        <v>87.6</v>
      </c>
      <c r="L448" s="52" t="n">
        <v>71.5</v>
      </c>
      <c r="M448" s="52" t="n">
        <v>4.38</v>
      </c>
      <c r="N448" s="52" t="s">
        <v>1948</v>
      </c>
      <c r="O448" s="52" t="s">
        <v>2401</v>
      </c>
      <c r="P448" s="52" t="s">
        <v>16916</v>
      </c>
      <c r="Q448" s="52" t="s">
        <v>10061</v>
      </c>
      <c r="R448" s="55" t="n">
        <f aca="true">IFERROR(O448-TODAY(),"")</f>
        <v>-777</v>
      </c>
      <c r="S448" s="55" t="str">
        <f aca="true">IFERROR(IF(O448&lt;TODAY(),"Expired",IF(O448-TODAY()&lt;90,"Expiring Soon","Active")),"")</f>
        <v>Expiring Soon</v>
      </c>
      <c r="T448" s="55" t="str">
        <f aca="false">IF(M448&gt;5,"High Risk",IF(M448&gt;2,"Medium","Low Risk"))</f>
        <v>Medium</v>
      </c>
    </row>
    <row r="449" customFormat="false" ht="15" hidden="false" customHeight="true" outlineLevel="0" collapsed="false">
      <c r="A449" s="56" t="s">
        <v>4771</v>
      </c>
      <c r="B449" s="56" t="s">
        <v>17430</v>
      </c>
      <c r="C449" s="56" t="s">
        <v>15539</v>
      </c>
      <c r="D449" s="56" t="s">
        <v>16910</v>
      </c>
      <c r="E449" s="56" t="s">
        <v>10058</v>
      </c>
      <c r="F449" s="56" t="s">
        <v>15542</v>
      </c>
      <c r="G449" s="56" t="s">
        <v>4084</v>
      </c>
      <c r="H449" s="56" t="n">
        <v>19</v>
      </c>
      <c r="I449" s="56" t="n">
        <v>100</v>
      </c>
      <c r="J449" s="56" t="n">
        <v>3.4</v>
      </c>
      <c r="K449" s="56" t="n">
        <v>73</v>
      </c>
      <c r="L449" s="56" t="n">
        <v>64</v>
      </c>
      <c r="M449" s="56" t="n">
        <v>0.31</v>
      </c>
      <c r="N449" s="56" t="s">
        <v>558</v>
      </c>
      <c r="O449" s="56" t="s">
        <v>3026</v>
      </c>
      <c r="P449" s="56" t="s">
        <v>16911</v>
      </c>
      <c r="Q449" s="56" t="s">
        <v>10061</v>
      </c>
      <c r="R449" s="55" t="n">
        <f aca="true">IFERROR(O449-TODAY(),"")</f>
        <v>-796</v>
      </c>
      <c r="S449" s="55" t="str">
        <f aca="true">IFERROR(IF(O449&lt;TODAY(),"Expired",IF(O449-TODAY()&lt;90,"Expiring Soon","Active")),"")</f>
        <v>Expiring Soon</v>
      </c>
      <c r="T449" s="55" t="str">
        <f aca="false">IF(M449&gt;5,"High Risk",IF(M449&gt;2,"Medium","Low Risk"))</f>
        <v>Low Risk</v>
      </c>
    </row>
    <row r="450" customFormat="false" ht="15" hidden="false" customHeight="true" outlineLevel="0" collapsed="false">
      <c r="A450" s="52" t="s">
        <v>5939</v>
      </c>
      <c r="B450" s="52" t="s">
        <v>17431</v>
      </c>
      <c r="C450" s="52" t="s">
        <v>16906</v>
      </c>
      <c r="D450" s="52" t="s">
        <v>16904</v>
      </c>
      <c r="E450" s="52" t="s">
        <v>10112</v>
      </c>
      <c r="F450" s="52" t="s">
        <v>15550</v>
      </c>
      <c r="G450" s="52" t="s">
        <v>4055</v>
      </c>
      <c r="H450" s="52" t="n">
        <v>4</v>
      </c>
      <c r="I450" s="52" t="n">
        <v>100</v>
      </c>
      <c r="J450" s="52" t="n">
        <v>4.3</v>
      </c>
      <c r="K450" s="52" t="n">
        <v>71.5</v>
      </c>
      <c r="L450" s="52" t="n">
        <v>84.5</v>
      </c>
      <c r="M450" s="52" t="n">
        <v>4.76</v>
      </c>
      <c r="N450" s="52" t="s">
        <v>883</v>
      </c>
      <c r="O450" s="52" t="s">
        <v>5019</v>
      </c>
      <c r="P450" s="52" t="s">
        <v>16907</v>
      </c>
      <c r="Q450" s="52" t="s">
        <v>10066</v>
      </c>
      <c r="R450" s="55" t="n">
        <f aca="true">IFERROR(O450-TODAY(),"")</f>
        <v>-956</v>
      </c>
      <c r="S450" s="55" t="str">
        <f aca="true">IFERROR(IF(O450&lt;TODAY(),"Expired",IF(O450-TODAY()&lt;90,"Expiring Soon","Active")),"")</f>
        <v>Expiring Soon</v>
      </c>
      <c r="T450" s="55" t="str">
        <f aca="false">IF(M450&gt;5,"High Risk",IF(M450&gt;2,"Medium","Low Risk"))</f>
        <v>Medium</v>
      </c>
    </row>
    <row r="451" customFormat="false" ht="15" hidden="false" customHeight="true" outlineLevel="0" collapsed="false">
      <c r="A451" s="56" t="s">
        <v>4943</v>
      </c>
      <c r="B451" s="56" t="s">
        <v>17432</v>
      </c>
      <c r="C451" s="56" t="s">
        <v>16921</v>
      </c>
      <c r="D451" s="56" t="s">
        <v>16937</v>
      </c>
      <c r="E451" s="56" t="s">
        <v>10112</v>
      </c>
      <c r="F451" s="56" t="s">
        <v>10063</v>
      </c>
      <c r="G451" s="56" t="s">
        <v>4073</v>
      </c>
      <c r="H451" s="56" t="n">
        <v>27</v>
      </c>
      <c r="I451" s="56" t="n">
        <v>100</v>
      </c>
      <c r="J451" s="56" t="n">
        <v>5</v>
      </c>
      <c r="K451" s="56" t="n">
        <v>76.1</v>
      </c>
      <c r="L451" s="56" t="n">
        <v>62.5</v>
      </c>
      <c r="M451" s="56" t="n">
        <v>3.52</v>
      </c>
      <c r="N451" s="56" t="s">
        <v>1833</v>
      </c>
      <c r="O451" s="56" t="s">
        <v>2658</v>
      </c>
      <c r="P451" s="56"/>
      <c r="Q451" s="56" t="s">
        <v>10061</v>
      </c>
      <c r="R451" s="55" t="n">
        <f aca="true">IFERROR(O451-TODAY(),"")</f>
        <v>-503</v>
      </c>
      <c r="S451" s="55" t="str">
        <f aca="true">IFERROR(IF(O451&lt;TODAY(),"Expired",IF(O451-TODAY()&lt;90,"Expiring Soon","Active")),"")</f>
        <v>Expiring Soon</v>
      </c>
      <c r="T451" s="55" t="str">
        <f aca="false">IF(M451&gt;5,"High Risk",IF(M451&gt;2,"Medium","Low Risk"))</f>
        <v>Medium</v>
      </c>
    </row>
    <row r="452" customFormat="false" ht="15" hidden="false" customHeight="true" outlineLevel="0" collapsed="false">
      <c r="A452" s="52" t="s">
        <v>4266</v>
      </c>
      <c r="B452" s="52" t="s">
        <v>17433</v>
      </c>
      <c r="C452" s="52" t="s">
        <v>16921</v>
      </c>
      <c r="D452" s="52" t="s">
        <v>16904</v>
      </c>
      <c r="E452" s="52" t="s">
        <v>10058</v>
      </c>
      <c r="F452" s="52" t="s">
        <v>15560</v>
      </c>
      <c r="G452" s="52" t="s">
        <v>4055</v>
      </c>
      <c r="H452" s="52" t="n">
        <v>22</v>
      </c>
      <c r="I452" s="52" t="n">
        <v>1000</v>
      </c>
      <c r="J452" s="52" t="n">
        <v>4.5</v>
      </c>
      <c r="K452" s="52" t="n">
        <v>77.2</v>
      </c>
      <c r="L452" s="52" t="n">
        <v>90</v>
      </c>
      <c r="M452" s="52" t="n">
        <v>2.53</v>
      </c>
      <c r="N452" s="52" t="s">
        <v>3623</v>
      </c>
      <c r="O452" s="52" t="s">
        <v>2778</v>
      </c>
      <c r="P452" s="52"/>
      <c r="Q452" s="52" t="s">
        <v>10066</v>
      </c>
      <c r="R452" s="55" t="n">
        <f aca="true">IFERROR(O452-TODAY(),"")</f>
        <v>-483</v>
      </c>
      <c r="S452" s="55" t="str">
        <f aca="true">IFERROR(IF(O452&lt;TODAY(),"Expired",IF(O452-TODAY()&lt;90,"Expiring Soon","Active")),"")</f>
        <v>Expiring Soon</v>
      </c>
      <c r="T452" s="55" t="str">
        <f aca="false">IF(M452&gt;5,"High Risk",IF(M452&gt;2,"Medium","Low Risk"))</f>
        <v>Medium</v>
      </c>
    </row>
    <row r="453" customFormat="false" ht="15" hidden="false" customHeight="true" outlineLevel="0" collapsed="false">
      <c r="A453" s="56" t="s">
        <v>5092</v>
      </c>
      <c r="B453" s="56" t="s">
        <v>17434</v>
      </c>
      <c r="C453" s="56" t="s">
        <v>16921</v>
      </c>
      <c r="D453" s="56" t="s">
        <v>16937</v>
      </c>
      <c r="E453" s="56" t="s">
        <v>10087</v>
      </c>
      <c r="F453" s="56" t="s">
        <v>15550</v>
      </c>
      <c r="G453" s="56" t="s">
        <v>4067</v>
      </c>
      <c r="H453" s="56" t="n">
        <v>42</v>
      </c>
      <c r="I453" s="56" t="n">
        <v>100</v>
      </c>
      <c r="J453" s="56" t="n">
        <v>4.3</v>
      </c>
      <c r="K453" s="56" t="n">
        <v>77.8</v>
      </c>
      <c r="L453" s="56" t="n">
        <v>83.3</v>
      </c>
      <c r="M453" s="56" t="n">
        <v>1.5</v>
      </c>
      <c r="N453" s="56" t="s">
        <v>5065</v>
      </c>
      <c r="O453" s="56" t="s">
        <v>2736</v>
      </c>
      <c r="P453" s="56" t="s">
        <v>16911</v>
      </c>
      <c r="Q453" s="56" t="s">
        <v>10061</v>
      </c>
      <c r="R453" s="55" t="n">
        <f aca="true">IFERROR(O453-TODAY(),"")</f>
        <v>-424</v>
      </c>
      <c r="S453" s="55" t="str">
        <f aca="true">IFERROR(IF(O453&lt;TODAY(),"Expired",IF(O453-TODAY()&lt;90,"Expiring Soon","Active")),"")</f>
        <v>Expiring Soon</v>
      </c>
      <c r="T453" s="55" t="str">
        <f aca="false">IF(M453&gt;5,"High Risk",IF(M453&gt;2,"Medium","Low Risk"))</f>
        <v>Low Risk</v>
      </c>
    </row>
    <row r="454" customFormat="false" ht="15" hidden="false" customHeight="true" outlineLevel="0" collapsed="false">
      <c r="A454" s="52" t="s">
        <v>5512</v>
      </c>
      <c r="B454" s="52" t="s">
        <v>17435</v>
      </c>
      <c r="C454" s="52" t="s">
        <v>16921</v>
      </c>
      <c r="D454" s="52" t="s">
        <v>16904</v>
      </c>
      <c r="E454" s="52" t="s">
        <v>10132</v>
      </c>
      <c r="F454" s="52" t="s">
        <v>15542</v>
      </c>
      <c r="G454" s="52" t="s">
        <v>4067</v>
      </c>
      <c r="H454" s="52" t="n">
        <v>17</v>
      </c>
      <c r="I454" s="52" t="n">
        <v>500</v>
      </c>
      <c r="J454" s="52" t="n">
        <v>3.8</v>
      </c>
      <c r="K454" s="52" t="n">
        <v>91.2</v>
      </c>
      <c r="L454" s="52" t="n">
        <v>60.9</v>
      </c>
      <c r="M454" s="52" t="n">
        <v>4.62</v>
      </c>
      <c r="N454" s="52" t="s">
        <v>2218</v>
      </c>
      <c r="O454" s="52" t="s">
        <v>663</v>
      </c>
      <c r="P454" s="52"/>
      <c r="Q454" s="52" t="s">
        <v>10061</v>
      </c>
      <c r="R454" s="55" t="n">
        <f aca="true">IFERROR(O454-TODAY(),"")</f>
        <v>-506</v>
      </c>
      <c r="S454" s="55" t="str">
        <f aca="true">IFERROR(IF(O454&lt;TODAY(),"Expired",IF(O454-TODAY()&lt;90,"Expiring Soon","Active")),"")</f>
        <v>Expiring Soon</v>
      </c>
      <c r="T454" s="55" t="str">
        <f aca="false">IF(M454&gt;5,"High Risk",IF(M454&gt;2,"Medium","Low Risk"))</f>
        <v>Medium</v>
      </c>
    </row>
    <row r="455" customFormat="false" ht="15" hidden="false" customHeight="true" outlineLevel="0" collapsed="false">
      <c r="A455" s="56" t="s">
        <v>5839</v>
      </c>
      <c r="B455" s="56" t="s">
        <v>17436</v>
      </c>
      <c r="C455" s="56" t="s">
        <v>16909</v>
      </c>
      <c r="D455" s="56" t="s">
        <v>16915</v>
      </c>
      <c r="E455" s="56" t="s">
        <v>10078</v>
      </c>
      <c r="F455" s="56" t="s">
        <v>15560</v>
      </c>
      <c r="G455" s="56" t="s">
        <v>4055</v>
      </c>
      <c r="H455" s="56" t="n">
        <v>32</v>
      </c>
      <c r="I455" s="56" t="n">
        <v>100</v>
      </c>
      <c r="J455" s="56" t="n">
        <v>4.9</v>
      </c>
      <c r="K455" s="56" t="n">
        <v>73.2</v>
      </c>
      <c r="L455" s="56" t="n">
        <v>61.1</v>
      </c>
      <c r="M455" s="56" t="n">
        <v>3.48</v>
      </c>
      <c r="N455" s="56" t="s">
        <v>571</v>
      </c>
      <c r="O455" s="56" t="s">
        <v>3972</v>
      </c>
      <c r="P455" s="56" t="s">
        <v>16907</v>
      </c>
      <c r="Q455" s="56" t="s">
        <v>10061</v>
      </c>
      <c r="R455" s="55" t="n">
        <f aca="true">IFERROR(O455-TODAY(),"")</f>
        <v>-479</v>
      </c>
      <c r="S455" s="55" t="str">
        <f aca="true">IFERROR(IF(O455&lt;TODAY(),"Expired",IF(O455-TODAY()&lt;90,"Expiring Soon","Active")),"")</f>
        <v>Expiring Soon</v>
      </c>
      <c r="T455" s="55" t="str">
        <f aca="false">IF(M455&gt;5,"High Risk",IF(M455&gt;2,"Medium","Low Risk"))</f>
        <v>Medium</v>
      </c>
    </row>
    <row r="456" customFormat="false" ht="15" hidden="false" customHeight="true" outlineLevel="0" collapsed="false">
      <c r="A456" s="52" t="s">
        <v>6856</v>
      </c>
      <c r="B456" s="52" t="s">
        <v>17437</v>
      </c>
      <c r="C456" s="52" t="s">
        <v>15539</v>
      </c>
      <c r="D456" s="52" t="s">
        <v>16904</v>
      </c>
      <c r="E456" s="52" t="s">
        <v>10095</v>
      </c>
      <c r="F456" s="52" t="s">
        <v>15542</v>
      </c>
      <c r="G456" s="52" t="s">
        <v>4061</v>
      </c>
      <c r="H456" s="52" t="n">
        <v>37</v>
      </c>
      <c r="I456" s="52" t="n">
        <v>250</v>
      </c>
      <c r="J456" s="52" t="n">
        <v>3.7</v>
      </c>
      <c r="K456" s="52" t="n">
        <v>95.1</v>
      </c>
      <c r="L456" s="52" t="n">
        <v>61.6</v>
      </c>
      <c r="M456" s="52" t="n">
        <v>4.4</v>
      </c>
      <c r="N456" s="52" t="s">
        <v>5801</v>
      </c>
      <c r="O456" s="52" t="s">
        <v>4091</v>
      </c>
      <c r="P456" s="52" t="s">
        <v>16907</v>
      </c>
      <c r="Q456" s="52" t="s">
        <v>10061</v>
      </c>
      <c r="R456" s="55" t="n">
        <f aca="true">IFERROR(O456-TODAY(),"")</f>
        <v>-953</v>
      </c>
      <c r="S456" s="55" t="str">
        <f aca="true">IFERROR(IF(O456&lt;TODAY(),"Expired",IF(O456-TODAY()&lt;90,"Expiring Soon","Active")),"")</f>
        <v>Expiring Soon</v>
      </c>
      <c r="T456" s="55" t="str">
        <f aca="false">IF(M456&gt;5,"High Risk",IF(M456&gt;2,"Medium","Low Risk"))</f>
        <v>Medium</v>
      </c>
    </row>
    <row r="457" customFormat="false" ht="15" hidden="false" customHeight="true" outlineLevel="0" collapsed="false">
      <c r="A457" s="56" t="s">
        <v>4755</v>
      </c>
      <c r="B457" s="56" t="s">
        <v>17438</v>
      </c>
      <c r="C457" s="56" t="s">
        <v>16921</v>
      </c>
      <c r="D457" s="56" t="s">
        <v>16937</v>
      </c>
      <c r="E457" s="56" t="s">
        <v>10112</v>
      </c>
      <c r="F457" s="56" t="s">
        <v>10063</v>
      </c>
      <c r="G457" s="56" t="s">
        <v>4073</v>
      </c>
      <c r="H457" s="56" t="n">
        <v>26</v>
      </c>
      <c r="I457" s="56" t="n">
        <v>500</v>
      </c>
      <c r="J457" s="56" t="n">
        <v>3.7</v>
      </c>
      <c r="K457" s="56" t="n">
        <v>99.1</v>
      </c>
      <c r="L457" s="56" t="n">
        <v>61.3</v>
      </c>
      <c r="M457" s="56" t="n">
        <v>0.93</v>
      </c>
      <c r="N457" s="56" t="s">
        <v>1031</v>
      </c>
      <c r="O457" s="56" t="s">
        <v>6684</v>
      </c>
      <c r="P457" s="56" t="s">
        <v>16907</v>
      </c>
      <c r="Q457" s="56" t="s">
        <v>10061</v>
      </c>
      <c r="R457" s="55" t="n">
        <f aca="true">IFERROR(O457-TODAY(),"")</f>
        <v>-660</v>
      </c>
      <c r="S457" s="55" t="str">
        <f aca="true">IFERROR(IF(O457&lt;TODAY(),"Expired",IF(O457-TODAY()&lt;90,"Expiring Soon","Active")),"")</f>
        <v>Expiring Soon</v>
      </c>
      <c r="T457" s="55" t="str">
        <f aca="false">IF(M457&gt;5,"High Risk",IF(M457&gt;2,"Medium","Low Risk"))</f>
        <v>Low Risk</v>
      </c>
    </row>
    <row r="458" customFormat="false" ht="15" hidden="false" customHeight="true" outlineLevel="0" collapsed="false">
      <c r="A458" s="52" t="s">
        <v>6331</v>
      </c>
      <c r="B458" s="52" t="s">
        <v>17439</v>
      </c>
      <c r="C458" s="52" t="s">
        <v>15539</v>
      </c>
      <c r="D458" s="52" t="s">
        <v>16904</v>
      </c>
      <c r="E458" s="52" t="s">
        <v>10117</v>
      </c>
      <c r="F458" s="52" t="s">
        <v>15560</v>
      </c>
      <c r="G458" s="52" t="s">
        <v>4084</v>
      </c>
      <c r="H458" s="52" t="n">
        <v>40</v>
      </c>
      <c r="I458" s="52" t="n">
        <v>100</v>
      </c>
      <c r="J458" s="52" t="n">
        <v>4.5</v>
      </c>
      <c r="K458" s="52" t="n">
        <v>81.5</v>
      </c>
      <c r="L458" s="52" t="n">
        <v>86.8</v>
      </c>
      <c r="M458" s="52" t="n">
        <v>1.97</v>
      </c>
      <c r="N458" s="52" t="s">
        <v>1905</v>
      </c>
      <c r="O458" s="52" t="s">
        <v>1778</v>
      </c>
      <c r="P458" s="52" t="s">
        <v>16911</v>
      </c>
      <c r="Q458" s="52" t="s">
        <v>10066</v>
      </c>
      <c r="R458" s="55" t="n">
        <f aca="true">IFERROR(O458-TODAY(),"")</f>
        <v>-494</v>
      </c>
      <c r="S458" s="55" t="str">
        <f aca="true">IFERROR(IF(O458&lt;TODAY(),"Expired",IF(O458-TODAY()&lt;90,"Expiring Soon","Active")),"")</f>
        <v>Expiring Soon</v>
      </c>
      <c r="T458" s="55" t="str">
        <f aca="false">IF(M458&gt;5,"High Risk",IF(M458&gt;2,"Medium","Low Risk"))</f>
        <v>Low Risk</v>
      </c>
    </row>
    <row r="459" customFormat="false" ht="15" hidden="false" customHeight="true" outlineLevel="0" collapsed="false">
      <c r="A459" s="56" t="s">
        <v>4365</v>
      </c>
      <c r="B459" s="56" t="s">
        <v>17440</v>
      </c>
      <c r="C459" s="56" t="s">
        <v>16921</v>
      </c>
      <c r="D459" s="56" t="s">
        <v>16915</v>
      </c>
      <c r="E459" s="56" t="s">
        <v>10095</v>
      </c>
      <c r="F459" s="56" t="s">
        <v>10063</v>
      </c>
      <c r="G459" s="56" t="s">
        <v>4067</v>
      </c>
      <c r="H459" s="56" t="n">
        <v>7</v>
      </c>
      <c r="I459" s="56" t="n">
        <v>1000</v>
      </c>
      <c r="J459" s="56" t="n">
        <v>4</v>
      </c>
      <c r="K459" s="56" t="n">
        <v>73.6</v>
      </c>
      <c r="L459" s="56" t="n">
        <v>83.1</v>
      </c>
      <c r="M459" s="56" t="n">
        <v>4.91</v>
      </c>
      <c r="N459" s="56" t="s">
        <v>3860</v>
      </c>
      <c r="O459" s="56" t="s">
        <v>1680</v>
      </c>
      <c r="P459" s="56" t="s">
        <v>16916</v>
      </c>
      <c r="Q459" s="56" t="s">
        <v>10061</v>
      </c>
      <c r="R459" s="55" t="n">
        <f aca="true">IFERROR(O459-TODAY(),"")</f>
        <v>-815</v>
      </c>
      <c r="S459" s="55" t="str">
        <f aca="true">IFERROR(IF(O459&lt;TODAY(),"Expired",IF(O459-TODAY()&lt;90,"Expiring Soon","Active")),"")</f>
        <v>Expiring Soon</v>
      </c>
      <c r="T459" s="55" t="str">
        <f aca="false">IF(M459&gt;5,"High Risk",IF(M459&gt;2,"Medium","Low Risk"))</f>
        <v>Medium</v>
      </c>
    </row>
    <row r="460" customFormat="false" ht="15" hidden="false" customHeight="true" outlineLevel="0" collapsed="false">
      <c r="A460" s="52" t="s">
        <v>14788</v>
      </c>
      <c r="B460" s="52" t="s">
        <v>17441</v>
      </c>
      <c r="C460" s="52" t="s">
        <v>16921</v>
      </c>
      <c r="D460" s="52" t="s">
        <v>16915</v>
      </c>
      <c r="E460" s="52" t="s">
        <v>10073</v>
      </c>
      <c r="F460" s="52" t="s">
        <v>15550</v>
      </c>
      <c r="G460" s="52" t="s">
        <v>4084</v>
      </c>
      <c r="H460" s="52" t="n">
        <v>7</v>
      </c>
      <c r="I460" s="52" t="n">
        <v>100</v>
      </c>
      <c r="J460" s="52" t="n">
        <v>3.7</v>
      </c>
      <c r="K460" s="52" t="n">
        <v>70.3</v>
      </c>
      <c r="L460" s="52" t="n">
        <v>67.9</v>
      </c>
      <c r="M460" s="52" t="n">
        <v>0.33</v>
      </c>
      <c r="N460" s="52" t="s">
        <v>3550</v>
      </c>
      <c r="O460" s="52" t="s">
        <v>7727</v>
      </c>
      <c r="P460" s="52" t="s">
        <v>16907</v>
      </c>
      <c r="Q460" s="52" t="s">
        <v>10061</v>
      </c>
      <c r="R460" s="55" t="n">
        <f aca="true">IFERROR(O460-TODAY(),"")</f>
        <v>-696</v>
      </c>
      <c r="S460" s="55" t="str">
        <f aca="true">IFERROR(IF(O460&lt;TODAY(),"Expired",IF(O460-TODAY()&lt;90,"Expiring Soon","Active")),"")</f>
        <v>Expiring Soon</v>
      </c>
      <c r="T460" s="55" t="str">
        <f aca="false">IF(M460&gt;5,"High Risk",IF(M460&gt;2,"Medium","Low Risk"))</f>
        <v>Low Risk</v>
      </c>
    </row>
    <row r="461" customFormat="false" ht="15" hidden="false" customHeight="true" outlineLevel="0" collapsed="false">
      <c r="A461" s="56" t="s">
        <v>4962</v>
      </c>
      <c r="B461" s="56" t="s">
        <v>17442</v>
      </c>
      <c r="C461" s="56" t="s">
        <v>16921</v>
      </c>
      <c r="D461" s="56" t="s">
        <v>16910</v>
      </c>
      <c r="E461" s="56" t="s">
        <v>10104</v>
      </c>
      <c r="F461" s="56" t="s">
        <v>15550</v>
      </c>
      <c r="G461" s="56" t="s">
        <v>4073</v>
      </c>
      <c r="H461" s="56" t="n">
        <v>11</v>
      </c>
      <c r="I461" s="56" t="n">
        <v>500</v>
      </c>
      <c r="J461" s="56" t="n">
        <v>3.9</v>
      </c>
      <c r="K461" s="56" t="n">
        <v>78.8</v>
      </c>
      <c r="L461" s="56" t="n">
        <v>62.6</v>
      </c>
      <c r="M461" s="56" t="n">
        <v>0.22</v>
      </c>
      <c r="N461" s="56" t="s">
        <v>465</v>
      </c>
      <c r="O461" s="56" t="s">
        <v>386</v>
      </c>
      <c r="P461" s="56" t="s">
        <v>16913</v>
      </c>
      <c r="Q461" s="56" t="s">
        <v>10061</v>
      </c>
      <c r="R461" s="55" t="n">
        <f aca="true">IFERROR(O461-TODAY(),"")</f>
        <v>-851</v>
      </c>
      <c r="S461" s="55" t="str">
        <f aca="true">IFERROR(IF(O461&lt;TODAY(),"Expired",IF(O461-TODAY()&lt;90,"Expiring Soon","Active")),"")</f>
        <v>Expiring Soon</v>
      </c>
      <c r="T461" s="55" t="str">
        <f aca="false">IF(M461&gt;5,"High Risk",IF(M461&gt;2,"Medium","Low Risk"))</f>
        <v>Low Risk</v>
      </c>
    </row>
    <row r="462" customFormat="false" ht="15" hidden="false" customHeight="true" outlineLevel="0" collapsed="false">
      <c r="A462" s="52" t="s">
        <v>14404</v>
      </c>
      <c r="B462" s="52" t="s">
        <v>17443</v>
      </c>
      <c r="C462" s="52" t="s">
        <v>16906</v>
      </c>
      <c r="D462" s="52" t="s">
        <v>16904</v>
      </c>
      <c r="E462" s="52" t="s">
        <v>10058</v>
      </c>
      <c r="F462" s="52" t="s">
        <v>15550</v>
      </c>
      <c r="G462" s="52" t="s">
        <v>4061</v>
      </c>
      <c r="H462" s="52" t="n">
        <v>26</v>
      </c>
      <c r="I462" s="52" t="n">
        <v>100</v>
      </c>
      <c r="J462" s="52" t="n">
        <v>3.4</v>
      </c>
      <c r="K462" s="52" t="n">
        <v>91.6</v>
      </c>
      <c r="L462" s="52" t="n">
        <v>90.5</v>
      </c>
      <c r="M462" s="52" t="n">
        <v>3.6</v>
      </c>
      <c r="N462" s="52" t="s">
        <v>2603</v>
      </c>
      <c r="O462" s="52" t="s">
        <v>2166</v>
      </c>
      <c r="P462" s="52" t="s">
        <v>16913</v>
      </c>
      <c r="Q462" s="52" t="s">
        <v>10061</v>
      </c>
      <c r="R462" s="55" t="n">
        <f aca="true">IFERROR(O462-TODAY(),"")</f>
        <v>-663</v>
      </c>
      <c r="S462" s="55" t="str">
        <f aca="true">IFERROR(IF(O462&lt;TODAY(),"Expired",IF(O462-TODAY()&lt;90,"Expiring Soon","Active")),"")</f>
        <v>Expiring Soon</v>
      </c>
      <c r="T462" s="55" t="str">
        <f aca="false">IF(M462&gt;5,"High Risk",IF(M462&gt;2,"Medium","Low Risk"))</f>
        <v>Medium</v>
      </c>
    </row>
    <row r="463" customFormat="false" ht="15" hidden="false" customHeight="true" outlineLevel="0" collapsed="false">
      <c r="A463" s="56" t="s">
        <v>6756</v>
      </c>
      <c r="B463" s="56" t="s">
        <v>17444</v>
      </c>
      <c r="C463" s="56" t="s">
        <v>16906</v>
      </c>
      <c r="D463" s="56" t="s">
        <v>16904</v>
      </c>
      <c r="E463" s="56" t="s">
        <v>10073</v>
      </c>
      <c r="F463" s="56" t="s">
        <v>15544</v>
      </c>
      <c r="G463" s="56" t="s">
        <v>4061</v>
      </c>
      <c r="H463" s="56" t="n">
        <v>8</v>
      </c>
      <c r="I463" s="56" t="n">
        <v>100</v>
      </c>
      <c r="J463" s="56" t="n">
        <v>3.3</v>
      </c>
      <c r="K463" s="56" t="n">
        <v>94.6</v>
      </c>
      <c r="L463" s="56" t="n">
        <v>95.2</v>
      </c>
      <c r="M463" s="56" t="n">
        <v>1.45</v>
      </c>
      <c r="N463" s="56" t="s">
        <v>2506</v>
      </c>
      <c r="O463" s="56" t="s">
        <v>338</v>
      </c>
      <c r="P463" s="56" t="s">
        <v>16911</v>
      </c>
      <c r="Q463" s="56" t="s">
        <v>10061</v>
      </c>
      <c r="R463" s="55" t="n">
        <f aca="true">IFERROR(O463-TODAY(),"")</f>
        <v>-530</v>
      </c>
      <c r="S463" s="55" t="str">
        <f aca="true">IFERROR(IF(O463&lt;TODAY(),"Expired",IF(O463-TODAY()&lt;90,"Expiring Soon","Active")),"")</f>
        <v>Expiring Soon</v>
      </c>
      <c r="T463" s="55" t="str">
        <f aca="false">IF(M463&gt;5,"High Risk",IF(M463&gt;2,"Medium","Low Risk"))</f>
        <v>Low Risk</v>
      </c>
    </row>
    <row r="464" customFormat="false" ht="15" hidden="false" customHeight="true" outlineLevel="0" collapsed="false">
      <c r="A464" s="52" t="s">
        <v>6463</v>
      </c>
      <c r="B464" s="52" t="s">
        <v>17445</v>
      </c>
      <c r="C464" s="52" t="s">
        <v>15539</v>
      </c>
      <c r="D464" s="52" t="s">
        <v>16904</v>
      </c>
      <c r="E464" s="52" t="s">
        <v>10069</v>
      </c>
      <c r="F464" s="52" t="s">
        <v>15542</v>
      </c>
      <c r="G464" s="52" t="s">
        <v>4055</v>
      </c>
      <c r="H464" s="52" t="n">
        <v>38</v>
      </c>
      <c r="I464" s="52" t="n">
        <v>500</v>
      </c>
      <c r="J464" s="52" t="n">
        <v>3.3</v>
      </c>
      <c r="K464" s="52" t="n">
        <v>92.9</v>
      </c>
      <c r="L464" s="52" t="n">
        <v>94.6</v>
      </c>
      <c r="M464" s="52" t="n">
        <v>0.77</v>
      </c>
      <c r="N464" s="52" t="s">
        <v>4797</v>
      </c>
      <c r="O464" s="52" t="s">
        <v>837</v>
      </c>
      <c r="P464" s="52" t="s">
        <v>16913</v>
      </c>
      <c r="Q464" s="52" t="s">
        <v>10061</v>
      </c>
      <c r="R464" s="55" t="n">
        <f aca="true">IFERROR(O464-TODAY(),"")</f>
        <v>-501</v>
      </c>
      <c r="S464" s="55" t="str">
        <f aca="true">IFERROR(IF(O464&lt;TODAY(),"Expired",IF(O464-TODAY()&lt;90,"Expiring Soon","Active")),"")</f>
        <v>Expiring Soon</v>
      </c>
      <c r="T464" s="55" t="str">
        <f aca="false">IF(M464&gt;5,"High Risk",IF(M464&gt;2,"Medium","Low Risk"))</f>
        <v>Low Risk</v>
      </c>
    </row>
    <row r="465" customFormat="false" ht="15" hidden="false" customHeight="true" outlineLevel="0" collapsed="false">
      <c r="A465" s="56" t="s">
        <v>5100</v>
      </c>
      <c r="B465" s="56" t="s">
        <v>17446</v>
      </c>
      <c r="C465" s="56" t="s">
        <v>16909</v>
      </c>
      <c r="D465" s="56" t="s">
        <v>16904</v>
      </c>
      <c r="E465" s="56" t="s">
        <v>10078</v>
      </c>
      <c r="F465" s="56" t="s">
        <v>15554</v>
      </c>
      <c r="G465" s="56" t="s">
        <v>4073</v>
      </c>
      <c r="H465" s="56" t="n">
        <v>34</v>
      </c>
      <c r="I465" s="56" t="n">
        <v>2000</v>
      </c>
      <c r="J465" s="56" t="n">
        <v>2.7</v>
      </c>
      <c r="K465" s="56" t="n">
        <v>80.9</v>
      </c>
      <c r="L465" s="56" t="n">
        <v>66.2</v>
      </c>
      <c r="M465" s="56" t="n">
        <v>4.29</v>
      </c>
      <c r="N465" s="56" t="s">
        <v>1044</v>
      </c>
      <c r="O465" s="56" t="s">
        <v>593</v>
      </c>
      <c r="P465" s="56" t="s">
        <v>16907</v>
      </c>
      <c r="Q465" s="56" t="s">
        <v>10061</v>
      </c>
      <c r="R465" s="55" t="n">
        <f aca="true">IFERROR(O465-TODAY(),"")</f>
        <v>-488</v>
      </c>
      <c r="S465" s="55" t="str">
        <f aca="true">IFERROR(IF(O465&lt;TODAY(),"Expired",IF(O465-TODAY()&lt;90,"Expiring Soon","Active")),"")</f>
        <v>Expiring Soon</v>
      </c>
      <c r="T465" s="55" t="str">
        <f aca="false">IF(M465&gt;5,"High Risk",IF(M465&gt;2,"Medium","Low Risk"))</f>
        <v>Medium</v>
      </c>
    </row>
    <row r="466" customFormat="false" ht="15" hidden="false" customHeight="true" outlineLevel="0" collapsed="false">
      <c r="A466" s="52" t="s">
        <v>14974</v>
      </c>
      <c r="B466" s="52" t="s">
        <v>17447</v>
      </c>
      <c r="C466" s="52" t="s">
        <v>16921</v>
      </c>
      <c r="D466" s="52" t="s">
        <v>16904</v>
      </c>
      <c r="E466" s="52" t="s">
        <v>10073</v>
      </c>
      <c r="F466" s="52" t="s">
        <v>15554</v>
      </c>
      <c r="G466" s="52" t="s">
        <v>4084</v>
      </c>
      <c r="H466" s="52" t="n">
        <v>26</v>
      </c>
      <c r="I466" s="52" t="n">
        <v>500</v>
      </c>
      <c r="J466" s="52" t="n">
        <v>3.6</v>
      </c>
      <c r="K466" s="52" t="n">
        <v>83.9</v>
      </c>
      <c r="L466" s="52" t="n">
        <v>65.7</v>
      </c>
      <c r="M466" s="52" t="n">
        <v>1.85</v>
      </c>
      <c r="N466" s="52" t="s">
        <v>1838</v>
      </c>
      <c r="O466" s="52" t="s">
        <v>521</v>
      </c>
      <c r="P466" s="52" t="s">
        <v>16916</v>
      </c>
      <c r="Q466" s="52" t="s">
        <v>10066</v>
      </c>
      <c r="R466" s="55" t="n">
        <f aca="true">IFERROR(O466-TODAY(),"")</f>
        <v>-856</v>
      </c>
      <c r="S466" s="55" t="str">
        <f aca="true">IFERROR(IF(O466&lt;TODAY(),"Expired",IF(O466-TODAY()&lt;90,"Expiring Soon","Active")),"")</f>
        <v>Expiring Soon</v>
      </c>
      <c r="T466" s="55" t="str">
        <f aca="false">IF(M466&gt;5,"High Risk",IF(M466&gt;2,"Medium","Low Risk"))</f>
        <v>Low Risk</v>
      </c>
    </row>
    <row r="467" customFormat="false" ht="15" hidden="false" customHeight="true" outlineLevel="0" collapsed="false">
      <c r="A467" s="56" t="s">
        <v>5567</v>
      </c>
      <c r="B467" s="56" t="s">
        <v>17448</v>
      </c>
      <c r="C467" s="56" t="s">
        <v>16921</v>
      </c>
      <c r="D467" s="56" t="s">
        <v>16910</v>
      </c>
      <c r="E467" s="56" t="s">
        <v>10095</v>
      </c>
      <c r="F467" s="56" t="s">
        <v>15560</v>
      </c>
      <c r="G467" s="56" t="s">
        <v>4067</v>
      </c>
      <c r="H467" s="56" t="n">
        <v>27</v>
      </c>
      <c r="I467" s="56" t="n">
        <v>500</v>
      </c>
      <c r="J467" s="56" t="n">
        <v>4.4</v>
      </c>
      <c r="K467" s="56" t="n">
        <v>84.4</v>
      </c>
      <c r="L467" s="56" t="n">
        <v>99.8</v>
      </c>
      <c r="M467" s="56" t="n">
        <v>3.79</v>
      </c>
      <c r="N467" s="56" t="s">
        <v>3584</v>
      </c>
      <c r="O467" s="56" t="s">
        <v>5074</v>
      </c>
      <c r="P467" s="56" t="s">
        <v>16907</v>
      </c>
      <c r="Q467" s="56" t="s">
        <v>10061</v>
      </c>
      <c r="R467" s="55" t="n">
        <f aca="true">IFERROR(O467-TODAY(),"")</f>
        <v>-898</v>
      </c>
      <c r="S467" s="55" t="str">
        <f aca="true">IFERROR(IF(O467&lt;TODAY(),"Expired",IF(O467-TODAY()&lt;90,"Expiring Soon","Active")),"")</f>
        <v>Expiring Soon</v>
      </c>
      <c r="T467" s="55" t="str">
        <f aca="false">IF(M467&gt;5,"High Risk",IF(M467&gt;2,"Medium","Low Risk"))</f>
        <v>Medium</v>
      </c>
    </row>
    <row r="468" customFormat="false" ht="15" hidden="false" customHeight="true" outlineLevel="0" collapsed="false">
      <c r="A468" s="52" t="s">
        <v>15237</v>
      </c>
      <c r="B468" s="52" t="s">
        <v>17449</v>
      </c>
      <c r="C468" s="52" t="s">
        <v>16906</v>
      </c>
      <c r="D468" s="52" t="s">
        <v>16904</v>
      </c>
      <c r="E468" s="52" t="s">
        <v>10132</v>
      </c>
      <c r="F468" s="52" t="s">
        <v>15544</v>
      </c>
      <c r="G468" s="52" t="s">
        <v>4061</v>
      </c>
      <c r="H468" s="52" t="n">
        <v>14</v>
      </c>
      <c r="I468" s="52" t="n">
        <v>1000</v>
      </c>
      <c r="J468" s="52" t="n">
        <v>3.2</v>
      </c>
      <c r="K468" s="52" t="n">
        <v>72.2</v>
      </c>
      <c r="L468" s="52" t="n">
        <v>72.1</v>
      </c>
      <c r="M468" s="52" t="n">
        <v>4.25</v>
      </c>
      <c r="N468" s="52" t="s">
        <v>5553</v>
      </c>
      <c r="O468" s="52" t="s">
        <v>1224</v>
      </c>
      <c r="P468" s="52" t="s">
        <v>16913</v>
      </c>
      <c r="Q468" s="52" t="s">
        <v>10061</v>
      </c>
      <c r="R468" s="55" t="n">
        <f aca="true">IFERROR(O468-TODAY(),"")</f>
        <v>-775</v>
      </c>
      <c r="S468" s="55" t="str">
        <f aca="true">IFERROR(IF(O468&lt;TODAY(),"Expired",IF(O468-TODAY()&lt;90,"Expiring Soon","Active")),"")</f>
        <v>Expiring Soon</v>
      </c>
      <c r="T468" s="55" t="str">
        <f aca="false">IF(M468&gt;5,"High Risk",IF(M468&gt;2,"Medium","Low Risk"))</f>
        <v>Medium</v>
      </c>
    </row>
    <row r="469" customFormat="false" ht="15" hidden="false" customHeight="true" outlineLevel="0" collapsed="false">
      <c r="A469" s="56" t="s">
        <v>6061</v>
      </c>
      <c r="B469" s="56" t="s">
        <v>17450</v>
      </c>
      <c r="C469" s="56" t="s">
        <v>16909</v>
      </c>
      <c r="D469" s="56" t="s">
        <v>16904</v>
      </c>
      <c r="E469" s="56" t="s">
        <v>10073</v>
      </c>
      <c r="F469" s="56" t="s">
        <v>15542</v>
      </c>
      <c r="G469" s="56" t="s">
        <v>4073</v>
      </c>
      <c r="H469" s="56" t="n">
        <v>28</v>
      </c>
      <c r="I469" s="56" t="n">
        <v>250</v>
      </c>
      <c r="J469" s="56" t="n">
        <v>4.7</v>
      </c>
      <c r="K469" s="56" t="n">
        <v>75.6</v>
      </c>
      <c r="L469" s="56" t="n">
        <v>80.6</v>
      </c>
      <c r="M469" s="56" t="n">
        <v>1.57</v>
      </c>
      <c r="N469" s="56" t="s">
        <v>1044</v>
      </c>
      <c r="O469" s="56" t="s">
        <v>837</v>
      </c>
      <c r="P469" s="56" t="s">
        <v>16913</v>
      </c>
      <c r="Q469" s="56" t="s">
        <v>10066</v>
      </c>
      <c r="R469" s="55" t="n">
        <f aca="true">IFERROR(O469-TODAY(),"")</f>
        <v>-501</v>
      </c>
      <c r="S469" s="55" t="str">
        <f aca="true">IFERROR(IF(O469&lt;TODAY(),"Expired",IF(O469-TODAY()&lt;90,"Expiring Soon","Active")),"")</f>
        <v>Expiring Soon</v>
      </c>
      <c r="T469" s="55" t="str">
        <f aca="false">IF(M469&gt;5,"High Risk",IF(M469&gt;2,"Medium","Low Risk"))</f>
        <v>Low Risk</v>
      </c>
    </row>
    <row r="470" customFormat="false" ht="15" hidden="false" customHeight="true" outlineLevel="0" collapsed="false">
      <c r="A470" s="52" t="s">
        <v>4546</v>
      </c>
      <c r="B470" s="52" t="s">
        <v>17451</v>
      </c>
      <c r="C470" s="52" t="s">
        <v>16909</v>
      </c>
      <c r="D470" s="52" t="s">
        <v>16904</v>
      </c>
      <c r="E470" s="52" t="s">
        <v>10095</v>
      </c>
      <c r="F470" s="52" t="s">
        <v>10063</v>
      </c>
      <c r="G470" s="52" t="s">
        <v>4084</v>
      </c>
      <c r="H470" s="52" t="n">
        <v>16</v>
      </c>
      <c r="I470" s="52" t="n">
        <v>250</v>
      </c>
      <c r="J470" s="52" t="n">
        <v>3.7</v>
      </c>
      <c r="K470" s="52" t="n">
        <v>72</v>
      </c>
      <c r="L470" s="52" t="n">
        <v>93.4</v>
      </c>
      <c r="M470" s="52" t="n">
        <v>1.11</v>
      </c>
      <c r="N470" s="52" t="s">
        <v>1121</v>
      </c>
      <c r="O470" s="52" t="s">
        <v>2482</v>
      </c>
      <c r="P470" s="52"/>
      <c r="Q470" s="52" t="s">
        <v>10066</v>
      </c>
      <c r="R470" s="55" t="n">
        <f aca="true">IFERROR(O470-TODAY(),"")</f>
        <v>-747</v>
      </c>
      <c r="S470" s="55" t="str">
        <f aca="true">IFERROR(IF(O470&lt;TODAY(),"Expired",IF(O470-TODAY()&lt;90,"Expiring Soon","Active")),"")</f>
        <v>Expiring Soon</v>
      </c>
      <c r="T470" s="55" t="str">
        <f aca="false">IF(M470&gt;5,"High Risk",IF(M470&gt;2,"Medium","Low Risk"))</f>
        <v>Low Risk</v>
      </c>
    </row>
    <row r="471" customFormat="false" ht="15" hidden="false" customHeight="true" outlineLevel="0" collapsed="false">
      <c r="A471" s="56" t="s">
        <v>14725</v>
      </c>
      <c r="B471" s="56" t="s">
        <v>17452</v>
      </c>
      <c r="C471" s="56" t="s">
        <v>15539</v>
      </c>
      <c r="D471" s="56" t="s">
        <v>16937</v>
      </c>
      <c r="E471" s="56" t="s">
        <v>10117</v>
      </c>
      <c r="F471" s="56" t="s">
        <v>15554</v>
      </c>
      <c r="G471" s="56" t="s">
        <v>4073</v>
      </c>
      <c r="H471" s="56" t="n">
        <v>11</v>
      </c>
      <c r="I471" s="56" t="n">
        <v>250</v>
      </c>
      <c r="J471" s="56" t="n">
        <v>4.7</v>
      </c>
      <c r="K471" s="56" t="n">
        <v>82.9</v>
      </c>
      <c r="L471" s="56" t="n">
        <v>80.2</v>
      </c>
      <c r="M471" s="56" t="n">
        <v>2.43</v>
      </c>
      <c r="N471" s="56" t="s">
        <v>5891</v>
      </c>
      <c r="O471" s="56" t="s">
        <v>2426</v>
      </c>
      <c r="P471" s="56" t="s">
        <v>16916</v>
      </c>
      <c r="Q471" s="56" t="s">
        <v>10061</v>
      </c>
      <c r="R471" s="55" t="n">
        <f aca="true">IFERROR(O471-TODAY(),"")</f>
        <v>-544</v>
      </c>
      <c r="S471" s="55" t="str">
        <f aca="true">IFERROR(IF(O471&lt;TODAY(),"Expired",IF(O471-TODAY()&lt;90,"Expiring Soon","Active")),"")</f>
        <v>Expiring Soon</v>
      </c>
      <c r="T471" s="55" t="str">
        <f aca="false">IF(M471&gt;5,"High Risk",IF(M471&gt;2,"Medium","Low Risk"))</f>
        <v>Medium</v>
      </c>
    </row>
    <row r="472" customFormat="false" ht="15" hidden="false" customHeight="true" outlineLevel="0" collapsed="false">
      <c r="A472" s="52" t="s">
        <v>5594</v>
      </c>
      <c r="B472" s="52" t="s">
        <v>17453</v>
      </c>
      <c r="C472" s="52" t="s">
        <v>15539</v>
      </c>
      <c r="D472" s="52" t="s">
        <v>16910</v>
      </c>
      <c r="E472" s="52" t="s">
        <v>10190</v>
      </c>
      <c r="F472" s="52" t="s">
        <v>15550</v>
      </c>
      <c r="G472" s="52" t="s">
        <v>4055</v>
      </c>
      <c r="H472" s="52" t="n">
        <v>6</v>
      </c>
      <c r="I472" s="52" t="n">
        <v>500</v>
      </c>
      <c r="J472" s="52" t="n">
        <v>4.5</v>
      </c>
      <c r="K472" s="52" t="n">
        <v>93.3</v>
      </c>
      <c r="L472" s="52" t="n">
        <v>70.4</v>
      </c>
      <c r="M472" s="52" t="n">
        <v>1.8</v>
      </c>
      <c r="N472" s="52" t="s">
        <v>5844</v>
      </c>
      <c r="O472" s="52" t="s">
        <v>1015</v>
      </c>
      <c r="P472" s="52"/>
      <c r="Q472" s="52" t="s">
        <v>10061</v>
      </c>
      <c r="R472" s="55" t="n">
        <f aca="true">IFERROR(O472-TODAY(),"")</f>
        <v>-423</v>
      </c>
      <c r="S472" s="55" t="str">
        <f aca="true">IFERROR(IF(O472&lt;TODAY(),"Expired",IF(O472-TODAY()&lt;90,"Expiring Soon","Active")),"")</f>
        <v>Expiring Soon</v>
      </c>
      <c r="T472" s="55" t="str">
        <f aca="false">IF(M472&gt;5,"High Risk",IF(M472&gt;2,"Medium","Low Risk"))</f>
        <v>Low Risk</v>
      </c>
    </row>
    <row r="473" customFormat="false" ht="15" hidden="false" customHeight="true" outlineLevel="0" collapsed="false">
      <c r="A473" s="56" t="s">
        <v>6873</v>
      </c>
      <c r="B473" s="56" t="s">
        <v>17454</v>
      </c>
      <c r="C473" s="56" t="s">
        <v>16909</v>
      </c>
      <c r="D473" s="56" t="s">
        <v>16910</v>
      </c>
      <c r="E473" s="56" t="s">
        <v>10087</v>
      </c>
      <c r="F473" s="56" t="s">
        <v>10063</v>
      </c>
      <c r="G473" s="56" t="s">
        <v>4061</v>
      </c>
      <c r="H473" s="56" t="n">
        <v>23</v>
      </c>
      <c r="I473" s="56" t="n">
        <v>2000</v>
      </c>
      <c r="J473" s="56" t="n">
        <v>4.6</v>
      </c>
      <c r="K473" s="56" t="n">
        <v>82.9</v>
      </c>
      <c r="L473" s="56" t="n">
        <v>70.3</v>
      </c>
      <c r="M473" s="56" t="n">
        <v>0.14</v>
      </c>
      <c r="N473" s="56" t="s">
        <v>3366</v>
      </c>
      <c r="O473" s="56" t="s">
        <v>4967</v>
      </c>
      <c r="P473" s="56" t="s">
        <v>16913</v>
      </c>
      <c r="Q473" s="56" t="s">
        <v>10066</v>
      </c>
      <c r="R473" s="55" t="n">
        <f aca="true">IFERROR(O473-TODAY(),"")</f>
        <v>-631</v>
      </c>
      <c r="S473" s="55" t="str">
        <f aca="true">IFERROR(IF(O473&lt;TODAY(),"Expired",IF(O473-TODAY()&lt;90,"Expiring Soon","Active")),"")</f>
        <v>Expiring Soon</v>
      </c>
      <c r="T473" s="55" t="str">
        <f aca="false">IF(M473&gt;5,"High Risk",IF(M473&gt;2,"Medium","Low Risk"))</f>
        <v>Low Risk</v>
      </c>
    </row>
    <row r="474" customFormat="false" ht="15" hidden="false" customHeight="true" outlineLevel="0" collapsed="false">
      <c r="A474" s="52" t="s">
        <v>4299</v>
      </c>
      <c r="B474" s="52" t="s">
        <v>17455</v>
      </c>
      <c r="C474" s="52" t="s">
        <v>15539</v>
      </c>
      <c r="D474" s="52" t="s">
        <v>16910</v>
      </c>
      <c r="E474" s="52" t="s">
        <v>10078</v>
      </c>
      <c r="F474" s="52" t="s">
        <v>15542</v>
      </c>
      <c r="G474" s="52" t="s">
        <v>4084</v>
      </c>
      <c r="H474" s="52" t="n">
        <v>24</v>
      </c>
      <c r="I474" s="52" t="n">
        <v>500</v>
      </c>
      <c r="J474" s="52" t="n">
        <v>3.1</v>
      </c>
      <c r="K474" s="52" t="n">
        <v>83.1</v>
      </c>
      <c r="L474" s="52" t="n">
        <v>63.1</v>
      </c>
      <c r="M474" s="52" t="n">
        <v>3.55</v>
      </c>
      <c r="N474" s="52" t="s">
        <v>4918</v>
      </c>
      <c r="O474" s="52" t="s">
        <v>1261</v>
      </c>
      <c r="P474" s="52"/>
      <c r="Q474" s="52" t="s">
        <v>10061</v>
      </c>
      <c r="R474" s="55" t="n">
        <f aca="true">IFERROR(O474-TODAY(),"")</f>
        <v>-713</v>
      </c>
      <c r="S474" s="55" t="str">
        <f aca="true">IFERROR(IF(O474&lt;TODAY(),"Expired",IF(O474-TODAY()&lt;90,"Expiring Soon","Active")),"")</f>
        <v>Expiring Soon</v>
      </c>
      <c r="T474" s="55" t="str">
        <f aca="false">IF(M474&gt;5,"High Risk",IF(M474&gt;2,"Medium","Low Risk"))</f>
        <v>Medium</v>
      </c>
    </row>
    <row r="475" customFormat="false" ht="15" hidden="false" customHeight="true" outlineLevel="0" collapsed="false">
      <c r="A475" s="56" t="s">
        <v>17456</v>
      </c>
      <c r="B475" s="56" t="s">
        <v>17457</v>
      </c>
      <c r="C475" s="56" t="s">
        <v>16909</v>
      </c>
      <c r="D475" s="56" t="s">
        <v>16915</v>
      </c>
      <c r="E475" s="56" t="s">
        <v>10132</v>
      </c>
      <c r="F475" s="56" t="s">
        <v>15542</v>
      </c>
      <c r="G475" s="56" t="s">
        <v>4055</v>
      </c>
      <c r="H475" s="56" t="n">
        <v>32</v>
      </c>
      <c r="I475" s="56" t="n">
        <v>250</v>
      </c>
      <c r="J475" s="56" t="n">
        <v>3</v>
      </c>
      <c r="K475" s="56" t="n">
        <v>91.2</v>
      </c>
      <c r="L475" s="56" t="n">
        <v>67</v>
      </c>
      <c r="M475" s="56" t="n">
        <v>3.25</v>
      </c>
      <c r="N475" s="56" t="s">
        <v>1532</v>
      </c>
      <c r="O475" s="56" t="s">
        <v>3706</v>
      </c>
      <c r="P475" s="56" t="s">
        <v>16916</v>
      </c>
      <c r="Q475" s="56" t="s">
        <v>10061</v>
      </c>
      <c r="R475" s="55" t="n">
        <f aca="true">IFERROR(O475-TODAY(),"")</f>
        <v>-855</v>
      </c>
      <c r="S475" s="55" t="str">
        <f aca="true">IFERROR(IF(O475&lt;TODAY(),"Expired",IF(O475-TODAY()&lt;90,"Expiring Soon","Active")),"")</f>
        <v>Expiring Soon</v>
      </c>
      <c r="T475" s="55" t="str">
        <f aca="false">IF(M475&gt;5,"High Risk",IF(M475&gt;2,"Medium","Low Risk"))</f>
        <v>Medium</v>
      </c>
    </row>
    <row r="476" customFormat="false" ht="15" hidden="false" customHeight="true" outlineLevel="0" collapsed="false">
      <c r="A476" s="52" t="s">
        <v>5931</v>
      </c>
      <c r="B476" s="52" t="s">
        <v>17458</v>
      </c>
      <c r="C476" s="52" t="s">
        <v>16906</v>
      </c>
      <c r="D476" s="52" t="s">
        <v>16937</v>
      </c>
      <c r="E476" s="52" t="s">
        <v>10095</v>
      </c>
      <c r="F476" s="52" t="s">
        <v>15542</v>
      </c>
      <c r="G476" s="52" t="s">
        <v>4073</v>
      </c>
      <c r="H476" s="52" t="n">
        <v>10</v>
      </c>
      <c r="I476" s="52" t="n">
        <v>1000</v>
      </c>
      <c r="J476" s="52" t="n">
        <v>2.8</v>
      </c>
      <c r="K476" s="52" t="n">
        <v>74.9</v>
      </c>
      <c r="L476" s="52" t="n">
        <v>91.2</v>
      </c>
      <c r="M476" s="52" t="n">
        <v>0.87</v>
      </c>
      <c r="N476" s="52" t="s">
        <v>1566</v>
      </c>
      <c r="O476" s="52" t="s">
        <v>1421</v>
      </c>
      <c r="P476" s="52" t="s">
        <v>16911</v>
      </c>
      <c r="Q476" s="52" t="s">
        <v>10061</v>
      </c>
      <c r="R476" s="55" t="n">
        <f aca="true">IFERROR(O476-TODAY(),"")</f>
        <v>-844</v>
      </c>
      <c r="S476" s="55" t="str">
        <f aca="true">IFERROR(IF(O476&lt;TODAY(),"Expired",IF(O476-TODAY()&lt;90,"Expiring Soon","Active")),"")</f>
        <v>Expiring Soon</v>
      </c>
      <c r="T476" s="55" t="str">
        <f aca="false">IF(M476&gt;5,"High Risk",IF(M476&gt;2,"Medium","Low Risk"))</f>
        <v>Low Risk</v>
      </c>
    </row>
    <row r="477" customFormat="false" ht="15" hidden="false" customHeight="true" outlineLevel="0" collapsed="false">
      <c r="A477" s="56" t="s">
        <v>14535</v>
      </c>
      <c r="B477" s="56" t="s">
        <v>17459</v>
      </c>
      <c r="C477" s="56" t="s">
        <v>15539</v>
      </c>
      <c r="D477" s="56" t="s">
        <v>16910</v>
      </c>
      <c r="E477" s="56" t="s">
        <v>10104</v>
      </c>
      <c r="F477" s="56" t="s">
        <v>15550</v>
      </c>
      <c r="G477" s="56" t="s">
        <v>4061</v>
      </c>
      <c r="H477" s="56" t="n">
        <v>26</v>
      </c>
      <c r="I477" s="56" t="n">
        <v>250</v>
      </c>
      <c r="J477" s="56" t="n">
        <v>4.8</v>
      </c>
      <c r="K477" s="56" t="n">
        <v>95.1</v>
      </c>
      <c r="L477" s="56" t="n">
        <v>98.2</v>
      </c>
      <c r="M477" s="56" t="n">
        <v>0.14</v>
      </c>
      <c r="N477" s="56" t="s">
        <v>2152</v>
      </c>
      <c r="O477" s="56" t="s">
        <v>1741</v>
      </c>
      <c r="P477" s="56" t="s">
        <v>16916</v>
      </c>
      <c r="Q477" s="56" t="s">
        <v>10061</v>
      </c>
      <c r="R477" s="55" t="n">
        <f aca="true">IFERROR(O477-TODAY(),"")</f>
        <v>-769</v>
      </c>
      <c r="S477" s="55" t="str">
        <f aca="true">IFERROR(IF(O477&lt;TODAY(),"Expired",IF(O477-TODAY()&lt;90,"Expiring Soon","Active")),"")</f>
        <v>Expiring Soon</v>
      </c>
      <c r="T477" s="55" t="str">
        <f aca="false">IF(M477&gt;5,"High Risk",IF(M477&gt;2,"Medium","Low Risk"))</f>
        <v>Low Risk</v>
      </c>
    </row>
    <row r="478" customFormat="false" ht="15" hidden="false" customHeight="true" outlineLevel="0" collapsed="false">
      <c r="A478" s="52" t="s">
        <v>4864</v>
      </c>
      <c r="B478" s="52" t="s">
        <v>17460</v>
      </c>
      <c r="C478" s="52" t="s">
        <v>16921</v>
      </c>
      <c r="D478" s="52" t="s">
        <v>16904</v>
      </c>
      <c r="E478" s="52" t="s">
        <v>10073</v>
      </c>
      <c r="F478" s="52" t="s">
        <v>15550</v>
      </c>
      <c r="G478" s="52" t="s">
        <v>4084</v>
      </c>
      <c r="H478" s="52" t="n">
        <v>20</v>
      </c>
      <c r="I478" s="52" t="n">
        <v>1000</v>
      </c>
      <c r="J478" s="52" t="n">
        <v>4.6</v>
      </c>
      <c r="K478" s="52" t="n">
        <v>71.8</v>
      </c>
      <c r="L478" s="52" t="n">
        <v>81.9</v>
      </c>
      <c r="M478" s="52" t="n">
        <v>4.35</v>
      </c>
      <c r="N478" s="52" t="s">
        <v>3249</v>
      </c>
      <c r="O478" s="52" t="s">
        <v>2478</v>
      </c>
      <c r="P478" s="52" t="s">
        <v>16916</v>
      </c>
      <c r="Q478" s="52" t="s">
        <v>10061</v>
      </c>
      <c r="R478" s="55" t="n">
        <f aca="true">IFERROR(O478-TODAY(),"")</f>
        <v>-485</v>
      </c>
      <c r="S478" s="55" t="str">
        <f aca="true">IFERROR(IF(O478&lt;TODAY(),"Expired",IF(O478-TODAY()&lt;90,"Expiring Soon","Active")),"")</f>
        <v>Expiring Soon</v>
      </c>
      <c r="T478" s="55" t="str">
        <f aca="false">IF(M478&gt;5,"High Risk",IF(M478&gt;2,"Medium","Low Risk"))</f>
        <v>Medium</v>
      </c>
    </row>
    <row r="479" customFormat="false" ht="15" hidden="false" customHeight="true" outlineLevel="0" collapsed="false">
      <c r="A479" s="56" t="s">
        <v>17461</v>
      </c>
      <c r="B479" s="56" t="s">
        <v>17462</v>
      </c>
      <c r="C479" s="56" t="s">
        <v>15539</v>
      </c>
      <c r="D479" s="56" t="s">
        <v>16904</v>
      </c>
      <c r="E479" s="56" t="s">
        <v>10095</v>
      </c>
      <c r="F479" s="56" t="s">
        <v>15560</v>
      </c>
      <c r="G479" s="56" t="s">
        <v>4067</v>
      </c>
      <c r="H479" s="56" t="n">
        <v>3</v>
      </c>
      <c r="I479" s="56" t="n">
        <v>100</v>
      </c>
      <c r="J479" s="56" t="n">
        <v>3.2</v>
      </c>
      <c r="K479" s="56" t="n">
        <v>75.9</v>
      </c>
      <c r="L479" s="56" t="n">
        <v>67.4</v>
      </c>
      <c r="M479" s="56" t="n">
        <v>4.19</v>
      </c>
      <c r="N479" s="56" t="s">
        <v>3034</v>
      </c>
      <c r="O479" s="56" t="s">
        <v>3107</v>
      </c>
      <c r="P479" s="56" t="s">
        <v>16911</v>
      </c>
      <c r="Q479" s="56" t="s">
        <v>10066</v>
      </c>
      <c r="R479" s="55" t="n">
        <f aca="true">IFERROR(O479-TODAY(),"")</f>
        <v>-701</v>
      </c>
      <c r="S479" s="55" t="str">
        <f aca="true">IFERROR(IF(O479&lt;TODAY(),"Expired",IF(O479-TODAY()&lt;90,"Expiring Soon","Active")),"")</f>
        <v>Expiring Soon</v>
      </c>
      <c r="T479" s="55" t="str">
        <f aca="false">IF(M479&gt;5,"High Risk",IF(M479&gt;2,"Medium","Low Risk"))</f>
        <v>Medium</v>
      </c>
    </row>
    <row r="480" customFormat="false" ht="15" hidden="false" customHeight="true" outlineLevel="0" collapsed="false">
      <c r="A480" s="52" t="s">
        <v>6639</v>
      </c>
      <c r="B480" s="52" t="s">
        <v>17463</v>
      </c>
      <c r="C480" s="52" t="s">
        <v>16909</v>
      </c>
      <c r="D480" s="52" t="s">
        <v>16904</v>
      </c>
      <c r="E480" s="52" t="s">
        <v>10095</v>
      </c>
      <c r="F480" s="52" t="s">
        <v>15550</v>
      </c>
      <c r="G480" s="52" t="s">
        <v>4073</v>
      </c>
      <c r="H480" s="52" t="n">
        <v>20</v>
      </c>
      <c r="I480" s="52" t="n">
        <v>1000</v>
      </c>
      <c r="J480" s="52" t="n">
        <v>3.6</v>
      </c>
      <c r="K480" s="52" t="n">
        <v>77.2</v>
      </c>
      <c r="L480" s="52" t="n">
        <v>82.2</v>
      </c>
      <c r="M480" s="52" t="n">
        <v>2.75</v>
      </c>
      <c r="N480" s="52" t="s">
        <v>8254</v>
      </c>
      <c r="O480" s="52" t="s">
        <v>6652</v>
      </c>
      <c r="P480" s="52" t="s">
        <v>16911</v>
      </c>
      <c r="Q480" s="52" t="s">
        <v>10061</v>
      </c>
      <c r="R480" s="55" t="n">
        <f aca="true">IFERROR(O480-TODAY(),"")</f>
        <v>-553</v>
      </c>
      <c r="S480" s="55" t="str">
        <f aca="true">IFERROR(IF(O480&lt;TODAY(),"Expired",IF(O480-TODAY()&lt;90,"Expiring Soon","Active")),"")</f>
        <v>Expiring Soon</v>
      </c>
      <c r="T480" s="55" t="str">
        <f aca="false">IF(M480&gt;5,"High Risk",IF(M480&gt;2,"Medium","Low Risk"))</f>
        <v>Medium</v>
      </c>
    </row>
    <row r="481" customFormat="false" ht="15" hidden="false" customHeight="true" outlineLevel="0" collapsed="false">
      <c r="A481" s="56" t="s">
        <v>15049</v>
      </c>
      <c r="B481" s="56" t="s">
        <v>17464</v>
      </c>
      <c r="C481" s="56" t="s">
        <v>16909</v>
      </c>
      <c r="D481" s="56" t="s">
        <v>16904</v>
      </c>
      <c r="E481" s="56" t="s">
        <v>10078</v>
      </c>
      <c r="F481" s="56" t="s">
        <v>10063</v>
      </c>
      <c r="G481" s="56" t="s">
        <v>4073</v>
      </c>
      <c r="H481" s="56" t="n">
        <v>38</v>
      </c>
      <c r="I481" s="56" t="n">
        <v>500</v>
      </c>
      <c r="J481" s="56" t="n">
        <v>2.8</v>
      </c>
      <c r="K481" s="56" t="n">
        <v>88.1</v>
      </c>
      <c r="L481" s="56" t="n">
        <v>89.5</v>
      </c>
      <c r="M481" s="56" t="n">
        <v>1.2</v>
      </c>
      <c r="N481" s="56" t="s">
        <v>989</v>
      </c>
      <c r="O481" s="56" t="s">
        <v>1295</v>
      </c>
      <c r="P481" s="56" t="s">
        <v>16913</v>
      </c>
      <c r="Q481" s="56" t="s">
        <v>10061</v>
      </c>
      <c r="R481" s="55" t="n">
        <f aca="true">IFERROR(O481-TODAY(),"")</f>
        <v>-799</v>
      </c>
      <c r="S481" s="55" t="str">
        <f aca="true">IFERROR(IF(O481&lt;TODAY(),"Expired",IF(O481-TODAY()&lt;90,"Expiring Soon","Active")),"")</f>
        <v>Expiring Soon</v>
      </c>
      <c r="T481" s="55" t="str">
        <f aca="false">IF(M481&gt;5,"High Risk",IF(M481&gt;2,"Medium","Low Risk"))</f>
        <v>Low Risk</v>
      </c>
    </row>
    <row r="482" customFormat="false" ht="15" hidden="false" customHeight="true" outlineLevel="0" collapsed="false">
      <c r="A482" s="52" t="s">
        <v>15234</v>
      </c>
      <c r="B482" s="52" t="s">
        <v>17465</v>
      </c>
      <c r="C482" s="52" t="s">
        <v>16921</v>
      </c>
      <c r="D482" s="52" t="s">
        <v>16904</v>
      </c>
      <c r="E482" s="52" t="s">
        <v>10078</v>
      </c>
      <c r="F482" s="52" t="s">
        <v>15560</v>
      </c>
      <c r="G482" s="52" t="s">
        <v>4084</v>
      </c>
      <c r="H482" s="52" t="n">
        <v>17</v>
      </c>
      <c r="I482" s="52" t="n">
        <v>500</v>
      </c>
      <c r="J482" s="52" t="n">
        <v>4.1</v>
      </c>
      <c r="K482" s="52" t="n">
        <v>79</v>
      </c>
      <c r="L482" s="52" t="n">
        <v>90.9</v>
      </c>
      <c r="M482" s="52" t="n">
        <v>4.1</v>
      </c>
      <c r="N482" s="52" t="s">
        <v>3603</v>
      </c>
      <c r="O482" s="52" t="s">
        <v>1427</v>
      </c>
      <c r="P482" s="52" t="s">
        <v>16913</v>
      </c>
      <c r="Q482" s="52" t="s">
        <v>10066</v>
      </c>
      <c r="R482" s="55" t="n">
        <f aca="true">IFERROR(O482-TODAY(),"")</f>
        <v>-832</v>
      </c>
      <c r="S482" s="55" t="str">
        <f aca="true">IFERROR(IF(O482&lt;TODAY(),"Expired",IF(O482-TODAY()&lt;90,"Expiring Soon","Active")),"")</f>
        <v>Expiring Soon</v>
      </c>
      <c r="T482" s="55" t="str">
        <f aca="false">IF(M482&gt;5,"High Risk",IF(M482&gt;2,"Medium","Low Risk"))</f>
        <v>Medium</v>
      </c>
    </row>
    <row r="483" customFormat="false" ht="15" hidden="false" customHeight="true" outlineLevel="0" collapsed="false">
      <c r="A483" s="56" t="s">
        <v>4115</v>
      </c>
      <c r="B483" s="56" t="s">
        <v>17466</v>
      </c>
      <c r="C483" s="56" t="s">
        <v>15539</v>
      </c>
      <c r="D483" s="56" t="s">
        <v>16937</v>
      </c>
      <c r="E483" s="56" t="s">
        <v>10069</v>
      </c>
      <c r="F483" s="56" t="s">
        <v>15550</v>
      </c>
      <c r="G483" s="56" t="s">
        <v>4084</v>
      </c>
      <c r="H483" s="56" t="n">
        <v>13</v>
      </c>
      <c r="I483" s="56" t="n">
        <v>2000</v>
      </c>
      <c r="J483" s="56" t="n">
        <v>4.1</v>
      </c>
      <c r="K483" s="56" t="n">
        <v>80.7</v>
      </c>
      <c r="L483" s="56" t="n">
        <v>68.2</v>
      </c>
      <c r="M483" s="56" t="n">
        <v>2.5</v>
      </c>
      <c r="N483" s="56" t="s">
        <v>3089</v>
      </c>
      <c r="O483" s="56" t="s">
        <v>3535</v>
      </c>
      <c r="P483" s="56" t="s">
        <v>16913</v>
      </c>
      <c r="Q483" s="56" t="s">
        <v>10061</v>
      </c>
      <c r="R483" s="55" t="n">
        <f aca="true">IFERROR(O483-TODAY(),"")</f>
        <v>-937</v>
      </c>
      <c r="S483" s="55" t="str">
        <f aca="true">IFERROR(IF(O483&lt;TODAY(),"Expired",IF(O483-TODAY()&lt;90,"Expiring Soon","Active")),"")</f>
        <v>Expiring Soon</v>
      </c>
      <c r="T483" s="55" t="str">
        <f aca="false">IF(M483&gt;5,"High Risk",IF(M483&gt;2,"Medium","Low Risk"))</f>
        <v>Medium</v>
      </c>
    </row>
    <row r="484" customFormat="false" ht="15" hidden="false" customHeight="true" outlineLevel="0" collapsed="false">
      <c r="A484" s="52" t="s">
        <v>5859</v>
      </c>
      <c r="B484" s="52" t="s">
        <v>17467</v>
      </c>
      <c r="C484" s="52" t="s">
        <v>15539</v>
      </c>
      <c r="D484" s="52" t="s">
        <v>16904</v>
      </c>
      <c r="E484" s="52" t="s">
        <v>10058</v>
      </c>
      <c r="F484" s="52" t="s">
        <v>15542</v>
      </c>
      <c r="G484" s="52" t="s">
        <v>4084</v>
      </c>
      <c r="H484" s="52" t="n">
        <v>26</v>
      </c>
      <c r="I484" s="52" t="n">
        <v>1000</v>
      </c>
      <c r="J484" s="52" t="n">
        <v>4.6</v>
      </c>
      <c r="K484" s="52" t="n">
        <v>70.7</v>
      </c>
      <c r="L484" s="52" t="n">
        <v>61.8</v>
      </c>
      <c r="M484" s="52" t="n">
        <v>0.15</v>
      </c>
      <c r="N484" s="52" t="s">
        <v>3131</v>
      </c>
      <c r="O484" s="52" t="s">
        <v>5363</v>
      </c>
      <c r="P484" s="52"/>
      <c r="Q484" s="52" t="s">
        <v>10061</v>
      </c>
      <c r="R484" s="55" t="n">
        <f aca="true">IFERROR(O484-TODAY(),"")</f>
        <v>-785</v>
      </c>
      <c r="S484" s="55" t="str">
        <f aca="true">IFERROR(IF(O484&lt;TODAY(),"Expired",IF(O484-TODAY()&lt;90,"Expiring Soon","Active")),"")</f>
        <v>Expiring Soon</v>
      </c>
      <c r="T484" s="55" t="str">
        <f aca="false">IF(M484&gt;5,"High Risk",IF(M484&gt;2,"Medium","Low Risk"))</f>
        <v>Low Risk</v>
      </c>
    </row>
    <row r="485" customFormat="false" ht="15" hidden="false" customHeight="true" outlineLevel="0" collapsed="false">
      <c r="A485" s="56" t="s">
        <v>17468</v>
      </c>
      <c r="B485" s="56" t="s">
        <v>17469</v>
      </c>
      <c r="C485" s="56" t="s">
        <v>16909</v>
      </c>
      <c r="D485" s="56" t="s">
        <v>16904</v>
      </c>
      <c r="E485" s="56" t="s">
        <v>10069</v>
      </c>
      <c r="F485" s="56" t="s">
        <v>15554</v>
      </c>
      <c r="G485" s="56" t="s">
        <v>4055</v>
      </c>
      <c r="H485" s="56" t="n">
        <v>42</v>
      </c>
      <c r="I485" s="56" t="n">
        <v>100</v>
      </c>
      <c r="J485" s="56" t="n">
        <v>3.2</v>
      </c>
      <c r="K485" s="56" t="n">
        <v>86.3</v>
      </c>
      <c r="L485" s="56" t="n">
        <v>96.6</v>
      </c>
      <c r="M485" s="56" t="n">
        <v>2.97</v>
      </c>
      <c r="N485" s="56" t="s">
        <v>1218</v>
      </c>
      <c r="O485" s="56" t="s">
        <v>2755</v>
      </c>
      <c r="P485" s="56" t="s">
        <v>16911</v>
      </c>
      <c r="Q485" s="56" t="s">
        <v>10061</v>
      </c>
      <c r="R485" s="55" t="n">
        <f aca="true">IFERROR(O485-TODAY(),"")</f>
        <v>-800</v>
      </c>
      <c r="S485" s="55" t="str">
        <f aca="true">IFERROR(IF(O485&lt;TODAY(),"Expired",IF(O485-TODAY()&lt;90,"Expiring Soon","Active")),"")</f>
        <v>Expiring Soon</v>
      </c>
      <c r="T485" s="55" t="str">
        <f aca="false">IF(M485&gt;5,"High Risk",IF(M485&gt;2,"Medium","Low Risk"))</f>
        <v>Medium</v>
      </c>
    </row>
    <row r="486" customFormat="false" ht="15" hidden="false" customHeight="true" outlineLevel="0" collapsed="false">
      <c r="A486" s="52" t="s">
        <v>4860</v>
      </c>
      <c r="B486" s="52" t="s">
        <v>17470</v>
      </c>
      <c r="C486" s="52" t="s">
        <v>16909</v>
      </c>
      <c r="D486" s="52" t="s">
        <v>16904</v>
      </c>
      <c r="E486" s="52" t="s">
        <v>10058</v>
      </c>
      <c r="F486" s="52" t="s">
        <v>15550</v>
      </c>
      <c r="G486" s="52" t="s">
        <v>4055</v>
      </c>
      <c r="H486" s="52" t="n">
        <v>25</v>
      </c>
      <c r="I486" s="52" t="n">
        <v>100</v>
      </c>
      <c r="J486" s="52" t="n">
        <v>2.6</v>
      </c>
      <c r="K486" s="52" t="n">
        <v>94.3</v>
      </c>
      <c r="L486" s="52" t="n">
        <v>96.2</v>
      </c>
      <c r="M486" s="52" t="n">
        <v>4.05</v>
      </c>
      <c r="N486" s="52" t="s">
        <v>4371</v>
      </c>
      <c r="O486" s="52" t="s">
        <v>4511</v>
      </c>
      <c r="P486" s="52" t="s">
        <v>16916</v>
      </c>
      <c r="Q486" s="52" t="s">
        <v>10061</v>
      </c>
      <c r="R486" s="55" t="n">
        <f aca="true">IFERROR(O486-TODAY(),"")</f>
        <v>-900</v>
      </c>
      <c r="S486" s="55" t="str">
        <f aca="true">IFERROR(IF(O486&lt;TODAY(),"Expired",IF(O486-TODAY()&lt;90,"Expiring Soon","Active")),"")</f>
        <v>Expiring Soon</v>
      </c>
      <c r="T486" s="55" t="str">
        <f aca="false">IF(M486&gt;5,"High Risk",IF(M486&gt;2,"Medium","Low Risk"))</f>
        <v>Medium</v>
      </c>
    </row>
    <row r="487" customFormat="false" ht="15" hidden="false" customHeight="true" outlineLevel="0" collapsed="false">
      <c r="A487" s="56" t="s">
        <v>14448</v>
      </c>
      <c r="B487" s="56" t="s">
        <v>17471</v>
      </c>
      <c r="C487" s="56" t="s">
        <v>16906</v>
      </c>
      <c r="D487" s="56" t="s">
        <v>16904</v>
      </c>
      <c r="E487" s="56" t="s">
        <v>10112</v>
      </c>
      <c r="F487" s="56" t="s">
        <v>10063</v>
      </c>
      <c r="G487" s="56" t="s">
        <v>4061</v>
      </c>
      <c r="H487" s="56" t="n">
        <v>17</v>
      </c>
      <c r="I487" s="56" t="n">
        <v>1000</v>
      </c>
      <c r="J487" s="56" t="n">
        <v>4</v>
      </c>
      <c r="K487" s="56" t="n">
        <v>94.4</v>
      </c>
      <c r="L487" s="56" t="n">
        <v>92.3</v>
      </c>
      <c r="M487" s="56" t="n">
        <v>1.5</v>
      </c>
      <c r="N487" s="56" t="s">
        <v>1236</v>
      </c>
      <c r="O487" s="56" t="s">
        <v>1065</v>
      </c>
      <c r="P487" s="56" t="s">
        <v>16907</v>
      </c>
      <c r="Q487" s="56" t="s">
        <v>10061</v>
      </c>
      <c r="R487" s="55" t="n">
        <f aca="true">IFERROR(O487-TODAY(),"")</f>
        <v>-762</v>
      </c>
      <c r="S487" s="55" t="str">
        <f aca="true">IFERROR(IF(O487&lt;TODAY(),"Expired",IF(O487-TODAY()&lt;90,"Expiring Soon","Active")),"")</f>
        <v>Expiring Soon</v>
      </c>
      <c r="T487" s="55" t="str">
        <f aca="false">IF(M487&gt;5,"High Risk",IF(M487&gt;2,"Medium","Low Risk"))</f>
        <v>Low Risk</v>
      </c>
    </row>
    <row r="488" customFormat="false" ht="15" hidden="false" customHeight="true" outlineLevel="0" collapsed="false">
      <c r="A488" s="52" t="s">
        <v>14328</v>
      </c>
      <c r="B488" s="52" t="s">
        <v>17472</v>
      </c>
      <c r="C488" s="52" t="s">
        <v>16906</v>
      </c>
      <c r="D488" s="52" t="s">
        <v>16904</v>
      </c>
      <c r="E488" s="52" t="s">
        <v>10087</v>
      </c>
      <c r="F488" s="52" t="s">
        <v>15550</v>
      </c>
      <c r="G488" s="52" t="s">
        <v>4073</v>
      </c>
      <c r="H488" s="52" t="n">
        <v>30</v>
      </c>
      <c r="I488" s="52" t="n">
        <v>250</v>
      </c>
      <c r="J488" s="52" t="n">
        <v>2.5</v>
      </c>
      <c r="K488" s="52" t="n">
        <v>86.1</v>
      </c>
      <c r="L488" s="52" t="n">
        <v>73.9</v>
      </c>
      <c r="M488" s="52" t="n">
        <v>3.76</v>
      </c>
      <c r="N488" s="52" t="s">
        <v>2100</v>
      </c>
      <c r="O488" s="52" t="s">
        <v>1426</v>
      </c>
      <c r="P488" s="52" t="s">
        <v>16907</v>
      </c>
      <c r="Q488" s="52" t="s">
        <v>10061</v>
      </c>
      <c r="R488" s="55" t="n">
        <f aca="true">IFERROR(O488-TODAY(),"")</f>
        <v>-835</v>
      </c>
      <c r="S488" s="55" t="str">
        <f aca="true">IFERROR(IF(O488&lt;TODAY(),"Expired",IF(O488-TODAY()&lt;90,"Expiring Soon","Active")),"")</f>
        <v>Expiring Soon</v>
      </c>
      <c r="T488" s="55" t="str">
        <f aca="false">IF(M488&gt;5,"High Risk",IF(M488&gt;2,"Medium","Low Risk"))</f>
        <v>Medium</v>
      </c>
    </row>
    <row r="489" customFormat="false" ht="15" hidden="false" customHeight="true" outlineLevel="0" collapsed="false">
      <c r="A489" s="56" t="s">
        <v>4294</v>
      </c>
      <c r="B489" s="56" t="s">
        <v>17473</v>
      </c>
      <c r="C489" s="56" t="s">
        <v>16921</v>
      </c>
      <c r="D489" s="56" t="s">
        <v>16904</v>
      </c>
      <c r="E489" s="56" t="s">
        <v>10078</v>
      </c>
      <c r="F489" s="56" t="s">
        <v>15560</v>
      </c>
      <c r="G489" s="56" t="s">
        <v>4084</v>
      </c>
      <c r="H489" s="56" t="n">
        <v>24</v>
      </c>
      <c r="I489" s="56" t="n">
        <v>2000</v>
      </c>
      <c r="J489" s="56" t="n">
        <v>3.5</v>
      </c>
      <c r="K489" s="56" t="n">
        <v>97.2</v>
      </c>
      <c r="L489" s="56" t="n">
        <v>84.5</v>
      </c>
      <c r="M489" s="56" t="n">
        <v>3.11</v>
      </c>
      <c r="N489" s="56" t="s">
        <v>2783</v>
      </c>
      <c r="O489" s="56" t="s">
        <v>480</v>
      </c>
      <c r="P489" s="56" t="s">
        <v>16907</v>
      </c>
      <c r="Q489" s="56" t="s">
        <v>10061</v>
      </c>
      <c r="R489" s="55" t="n">
        <f aca="true">IFERROR(O489-TODAY(),"")</f>
        <v>-840</v>
      </c>
      <c r="S489" s="55" t="str">
        <f aca="true">IFERROR(IF(O489&lt;TODAY(),"Expired",IF(O489-TODAY()&lt;90,"Expiring Soon","Active")),"")</f>
        <v>Expiring Soon</v>
      </c>
      <c r="T489" s="55" t="str">
        <f aca="false">IF(M489&gt;5,"High Risk",IF(M489&gt;2,"Medium","Low Risk"))</f>
        <v>Medium</v>
      </c>
    </row>
    <row r="490" customFormat="false" ht="15" hidden="false" customHeight="true" outlineLevel="0" collapsed="false">
      <c r="A490" s="52" t="s">
        <v>4488</v>
      </c>
      <c r="B490" s="52" t="s">
        <v>17474</v>
      </c>
      <c r="C490" s="52" t="s">
        <v>15539</v>
      </c>
      <c r="D490" s="52" t="s">
        <v>16904</v>
      </c>
      <c r="E490" s="52" t="s">
        <v>10063</v>
      </c>
      <c r="F490" s="52" t="s">
        <v>15542</v>
      </c>
      <c r="G490" s="52" t="s">
        <v>4084</v>
      </c>
      <c r="H490" s="52" t="n">
        <v>22</v>
      </c>
      <c r="I490" s="52" t="n">
        <v>2000</v>
      </c>
      <c r="J490" s="52" t="n">
        <v>3.4</v>
      </c>
      <c r="K490" s="52" t="n">
        <v>74.8</v>
      </c>
      <c r="L490" s="52" t="n">
        <v>96.3</v>
      </c>
      <c r="M490" s="52" t="n">
        <v>1.98</v>
      </c>
      <c r="N490" s="52" t="s">
        <v>2319</v>
      </c>
      <c r="O490" s="52" t="s">
        <v>712</v>
      </c>
      <c r="P490" s="52"/>
      <c r="Q490" s="52" t="s">
        <v>10061</v>
      </c>
      <c r="R490" s="55" t="n">
        <f aca="true">IFERROR(O490-TODAY(),"")</f>
        <v>-865</v>
      </c>
      <c r="S490" s="55" t="str">
        <f aca="true">IFERROR(IF(O490&lt;TODAY(),"Expired",IF(O490-TODAY()&lt;90,"Expiring Soon","Active")),"")</f>
        <v>Expiring Soon</v>
      </c>
      <c r="T490" s="55" t="str">
        <f aca="false">IF(M490&gt;5,"High Risk",IF(M490&gt;2,"Medium","Low Risk"))</f>
        <v>Low Risk</v>
      </c>
    </row>
    <row r="491" customFormat="false" ht="15" hidden="false" customHeight="true" outlineLevel="0" collapsed="false">
      <c r="A491" s="56" t="s">
        <v>17475</v>
      </c>
      <c r="B491" s="56" t="s">
        <v>17476</v>
      </c>
      <c r="C491" s="56" t="s">
        <v>16906</v>
      </c>
      <c r="D491" s="56" t="s">
        <v>16910</v>
      </c>
      <c r="E491" s="56" t="s">
        <v>10063</v>
      </c>
      <c r="F491" s="56" t="s">
        <v>15544</v>
      </c>
      <c r="G491" s="56" t="s">
        <v>4055</v>
      </c>
      <c r="H491" s="56" t="n">
        <v>14</v>
      </c>
      <c r="I491" s="56" t="n">
        <v>1000</v>
      </c>
      <c r="J491" s="56" t="n">
        <v>3.6</v>
      </c>
      <c r="K491" s="56" t="n">
        <v>91.1</v>
      </c>
      <c r="L491" s="56" t="n">
        <v>64</v>
      </c>
      <c r="M491" s="56" t="n">
        <v>1.92</v>
      </c>
      <c r="N491" s="56" t="s">
        <v>763</v>
      </c>
      <c r="O491" s="56" t="s">
        <v>5239</v>
      </c>
      <c r="P491" s="56" t="s">
        <v>16913</v>
      </c>
      <c r="Q491" s="56" t="s">
        <v>10061</v>
      </c>
      <c r="R491" s="55" t="n">
        <f aca="true">IFERROR(O491-TODAY(),"")</f>
        <v>-829</v>
      </c>
      <c r="S491" s="55" t="str">
        <f aca="true">IFERROR(IF(O491&lt;TODAY(),"Expired",IF(O491-TODAY()&lt;90,"Expiring Soon","Active")),"")</f>
        <v>Expiring Soon</v>
      </c>
      <c r="T491" s="55" t="str">
        <f aca="false">IF(M491&gt;5,"High Risk",IF(M491&gt;2,"Medium","Low Risk"))</f>
        <v>Low Risk</v>
      </c>
    </row>
    <row r="492" customFormat="false" ht="15" hidden="false" customHeight="true" outlineLevel="0" collapsed="false">
      <c r="A492" s="52" t="s">
        <v>4260</v>
      </c>
      <c r="B492" s="52" t="s">
        <v>17477</v>
      </c>
      <c r="C492" s="52" t="s">
        <v>16906</v>
      </c>
      <c r="D492" s="52" t="s">
        <v>16904</v>
      </c>
      <c r="E492" s="52" t="s">
        <v>10190</v>
      </c>
      <c r="F492" s="52" t="s">
        <v>15544</v>
      </c>
      <c r="G492" s="52" t="s">
        <v>4084</v>
      </c>
      <c r="H492" s="52" t="n">
        <v>19</v>
      </c>
      <c r="I492" s="52" t="n">
        <v>1000</v>
      </c>
      <c r="J492" s="52" t="n">
        <v>2.8</v>
      </c>
      <c r="K492" s="52" t="n">
        <v>97.2</v>
      </c>
      <c r="L492" s="52" t="n">
        <v>88</v>
      </c>
      <c r="M492" s="52" t="n">
        <v>4.46</v>
      </c>
      <c r="N492" s="52" t="s">
        <v>3149</v>
      </c>
      <c r="O492" s="52" t="s">
        <v>3657</v>
      </c>
      <c r="P492" s="52" t="s">
        <v>16913</v>
      </c>
      <c r="Q492" s="52" t="s">
        <v>10061</v>
      </c>
      <c r="R492" s="55" t="n">
        <f aca="true">IFERROR(O492-TODAY(),"")</f>
        <v>-837</v>
      </c>
      <c r="S492" s="55" t="str">
        <f aca="true">IFERROR(IF(O492&lt;TODAY(),"Expired",IF(O492-TODAY()&lt;90,"Expiring Soon","Active")),"")</f>
        <v>Expiring Soon</v>
      </c>
      <c r="T492" s="55" t="str">
        <f aca="false">IF(M492&gt;5,"High Risk",IF(M492&gt;2,"Medium","Low Risk"))</f>
        <v>Medium</v>
      </c>
    </row>
    <row r="493" customFormat="false" ht="15" hidden="false" customHeight="true" outlineLevel="0" collapsed="false">
      <c r="A493" s="56" t="s">
        <v>6648</v>
      </c>
      <c r="B493" s="56" t="s">
        <v>17478</v>
      </c>
      <c r="C493" s="56" t="s">
        <v>16921</v>
      </c>
      <c r="D493" s="56" t="s">
        <v>16910</v>
      </c>
      <c r="E493" s="56" t="s">
        <v>10078</v>
      </c>
      <c r="F493" s="56" t="s">
        <v>15550</v>
      </c>
      <c r="G493" s="56" t="s">
        <v>4073</v>
      </c>
      <c r="H493" s="56" t="n">
        <v>20</v>
      </c>
      <c r="I493" s="56" t="n">
        <v>500</v>
      </c>
      <c r="J493" s="56" t="n">
        <v>4.7</v>
      </c>
      <c r="K493" s="56" t="n">
        <v>78.1</v>
      </c>
      <c r="L493" s="56" t="n">
        <v>67.6</v>
      </c>
      <c r="M493" s="56" t="n">
        <v>3.56</v>
      </c>
      <c r="N493" s="56" t="s">
        <v>4884</v>
      </c>
      <c r="O493" s="56" t="s">
        <v>8356</v>
      </c>
      <c r="P493" s="56" t="s">
        <v>16907</v>
      </c>
      <c r="Q493" s="56" t="s">
        <v>10061</v>
      </c>
      <c r="R493" s="55" t="n">
        <f aca="true">IFERROR(O493-TODAY(),"")</f>
        <v>-598</v>
      </c>
      <c r="S493" s="55" t="str">
        <f aca="true">IFERROR(IF(O493&lt;TODAY(),"Expired",IF(O493-TODAY()&lt;90,"Expiring Soon","Active")),"")</f>
        <v>Expiring Soon</v>
      </c>
      <c r="T493" s="55" t="str">
        <f aca="false">IF(M493&gt;5,"High Risk",IF(M493&gt;2,"Medium","Low Risk"))</f>
        <v>Medium</v>
      </c>
    </row>
    <row r="494" customFormat="false" ht="15" hidden="false" customHeight="true" outlineLevel="0" collapsed="false">
      <c r="A494" s="52" t="s">
        <v>17479</v>
      </c>
      <c r="B494" s="52" t="s">
        <v>17480</v>
      </c>
      <c r="C494" s="52" t="s">
        <v>16921</v>
      </c>
      <c r="D494" s="52" t="s">
        <v>16904</v>
      </c>
      <c r="E494" s="52" t="s">
        <v>10063</v>
      </c>
      <c r="F494" s="52" t="s">
        <v>15554</v>
      </c>
      <c r="G494" s="52" t="s">
        <v>4055</v>
      </c>
      <c r="H494" s="52" t="n">
        <v>11</v>
      </c>
      <c r="I494" s="52" t="n">
        <v>100</v>
      </c>
      <c r="J494" s="52" t="n">
        <v>4</v>
      </c>
      <c r="K494" s="52" t="n">
        <v>73.2</v>
      </c>
      <c r="L494" s="52" t="n">
        <v>69.5</v>
      </c>
      <c r="M494" s="52" t="n">
        <v>4.22</v>
      </c>
      <c r="N494" s="52" t="s">
        <v>6338</v>
      </c>
      <c r="O494" s="52" t="s">
        <v>2634</v>
      </c>
      <c r="P494" s="52" t="s">
        <v>16913</v>
      </c>
      <c r="Q494" s="52" t="s">
        <v>10066</v>
      </c>
      <c r="R494" s="55" t="n">
        <f aca="true">IFERROR(O494-TODAY(),"")</f>
        <v>-508</v>
      </c>
      <c r="S494" s="55" t="str">
        <f aca="true">IFERROR(IF(O494&lt;TODAY(),"Expired",IF(O494-TODAY()&lt;90,"Expiring Soon","Active")),"")</f>
        <v>Expiring Soon</v>
      </c>
      <c r="T494" s="55" t="str">
        <f aca="false">IF(M494&gt;5,"High Risk",IF(M494&gt;2,"Medium","Low Risk"))</f>
        <v>Medium</v>
      </c>
    </row>
    <row r="495" customFormat="false" ht="15" hidden="false" customHeight="true" outlineLevel="0" collapsed="false">
      <c r="A495" s="56" t="s">
        <v>4835</v>
      </c>
      <c r="B495" s="56" t="s">
        <v>17481</v>
      </c>
      <c r="C495" s="56" t="s">
        <v>16906</v>
      </c>
      <c r="D495" s="56" t="s">
        <v>16915</v>
      </c>
      <c r="E495" s="56" t="s">
        <v>10078</v>
      </c>
      <c r="F495" s="56" t="s">
        <v>15550</v>
      </c>
      <c r="G495" s="56" t="s">
        <v>4067</v>
      </c>
      <c r="H495" s="56" t="n">
        <v>19</v>
      </c>
      <c r="I495" s="56" t="n">
        <v>250</v>
      </c>
      <c r="J495" s="56" t="n">
        <v>2.9</v>
      </c>
      <c r="K495" s="56" t="n">
        <v>72.8</v>
      </c>
      <c r="L495" s="56" t="n">
        <v>81.8</v>
      </c>
      <c r="M495" s="56" t="n">
        <v>3.57</v>
      </c>
      <c r="N495" s="56" t="s">
        <v>2768</v>
      </c>
      <c r="O495" s="56" t="s">
        <v>4967</v>
      </c>
      <c r="P495" s="56"/>
      <c r="Q495" s="56" t="s">
        <v>10061</v>
      </c>
      <c r="R495" s="55" t="n">
        <f aca="true">IFERROR(O495-TODAY(),"")</f>
        <v>-631</v>
      </c>
      <c r="S495" s="55" t="str">
        <f aca="true">IFERROR(IF(O495&lt;TODAY(),"Expired",IF(O495-TODAY()&lt;90,"Expiring Soon","Active")),"")</f>
        <v>Expiring Soon</v>
      </c>
      <c r="T495" s="55" t="str">
        <f aca="false">IF(M495&gt;5,"High Risk",IF(M495&gt;2,"Medium","Low Risk"))</f>
        <v>Medium</v>
      </c>
    </row>
    <row r="496" customFormat="false" ht="15" hidden="false" customHeight="true" outlineLevel="0" collapsed="false">
      <c r="A496" s="52" t="s">
        <v>14873</v>
      </c>
      <c r="B496" s="52" t="s">
        <v>17482</v>
      </c>
      <c r="C496" s="52" t="s">
        <v>16909</v>
      </c>
      <c r="D496" s="52" t="s">
        <v>16937</v>
      </c>
      <c r="E496" s="52" t="s">
        <v>10058</v>
      </c>
      <c r="F496" s="52" t="s">
        <v>15554</v>
      </c>
      <c r="G496" s="52" t="s">
        <v>4073</v>
      </c>
      <c r="H496" s="52" t="n">
        <v>33</v>
      </c>
      <c r="I496" s="52" t="n">
        <v>1000</v>
      </c>
      <c r="J496" s="52" t="n">
        <v>2.6</v>
      </c>
      <c r="K496" s="52" t="n">
        <v>84.8</v>
      </c>
      <c r="L496" s="52" t="n">
        <v>75.3</v>
      </c>
      <c r="M496" s="52" t="n">
        <v>2.92</v>
      </c>
      <c r="N496" s="52" t="s">
        <v>1236</v>
      </c>
      <c r="O496" s="52" t="s">
        <v>1350</v>
      </c>
      <c r="P496" s="52" t="s">
        <v>16907</v>
      </c>
      <c r="Q496" s="52" t="s">
        <v>10066</v>
      </c>
      <c r="R496" s="55" t="n">
        <f aca="true">IFERROR(O496-TODAY(),"")</f>
        <v>-720</v>
      </c>
      <c r="S496" s="55" t="str">
        <f aca="true">IFERROR(IF(O496&lt;TODAY(),"Expired",IF(O496-TODAY()&lt;90,"Expiring Soon","Active")),"")</f>
        <v>Expiring Soon</v>
      </c>
      <c r="T496" s="55" t="str">
        <f aca="false">IF(M496&gt;5,"High Risk",IF(M496&gt;2,"Medium","Low Risk"))</f>
        <v>Medium</v>
      </c>
    </row>
    <row r="497" customFormat="false" ht="15" hidden="false" customHeight="true" outlineLevel="0" collapsed="false">
      <c r="A497" s="56" t="s">
        <v>4141</v>
      </c>
      <c r="B497" s="56" t="s">
        <v>17483</v>
      </c>
      <c r="C497" s="56" t="s">
        <v>16921</v>
      </c>
      <c r="D497" s="56" t="s">
        <v>16904</v>
      </c>
      <c r="E497" s="56" t="s">
        <v>10078</v>
      </c>
      <c r="F497" s="56" t="s">
        <v>15560</v>
      </c>
      <c r="G497" s="56" t="s">
        <v>4055</v>
      </c>
      <c r="H497" s="56" t="n">
        <v>24</v>
      </c>
      <c r="I497" s="56" t="n">
        <v>1000</v>
      </c>
      <c r="J497" s="56" t="n">
        <v>4.3</v>
      </c>
      <c r="K497" s="56" t="n">
        <v>90</v>
      </c>
      <c r="L497" s="56" t="n">
        <v>98.4</v>
      </c>
      <c r="M497" s="56" t="n">
        <v>1.45</v>
      </c>
      <c r="N497" s="56" t="s">
        <v>450</v>
      </c>
      <c r="O497" s="56" t="s">
        <v>4011</v>
      </c>
      <c r="P497" s="56"/>
      <c r="Q497" s="56" t="s">
        <v>10061</v>
      </c>
      <c r="R497" s="55" t="n">
        <f aca="true">IFERROR(O497-TODAY(),"")</f>
        <v>-619</v>
      </c>
      <c r="S497" s="55" t="str">
        <f aca="true">IFERROR(IF(O497&lt;TODAY(),"Expired",IF(O497-TODAY()&lt;90,"Expiring Soon","Active")),"")</f>
        <v>Expiring Soon</v>
      </c>
      <c r="T497" s="55" t="str">
        <f aca="false">IF(M497&gt;5,"High Risk",IF(M497&gt;2,"Medium","Low Risk"))</f>
        <v>Low Risk</v>
      </c>
    </row>
    <row r="498" customFormat="false" ht="15" hidden="false" customHeight="true" outlineLevel="0" collapsed="false">
      <c r="A498" s="52" t="s">
        <v>5312</v>
      </c>
      <c r="B498" s="52" t="s">
        <v>17484</v>
      </c>
      <c r="C498" s="52" t="s">
        <v>16909</v>
      </c>
      <c r="D498" s="52" t="s">
        <v>16937</v>
      </c>
      <c r="E498" s="52" t="s">
        <v>10104</v>
      </c>
      <c r="F498" s="52" t="s">
        <v>15550</v>
      </c>
      <c r="G498" s="52" t="s">
        <v>4067</v>
      </c>
      <c r="H498" s="52" t="n">
        <v>30</v>
      </c>
      <c r="I498" s="52" t="n">
        <v>1000</v>
      </c>
      <c r="J498" s="52" t="n">
        <v>2.8</v>
      </c>
      <c r="K498" s="52" t="n">
        <v>93.7</v>
      </c>
      <c r="L498" s="52" t="n">
        <v>60.7</v>
      </c>
      <c r="M498" s="52" t="n">
        <v>2.59</v>
      </c>
      <c r="N498" s="52" t="s">
        <v>639</v>
      </c>
      <c r="O498" s="52" t="s">
        <v>798</v>
      </c>
      <c r="P498" s="52" t="s">
        <v>16907</v>
      </c>
      <c r="Q498" s="52" t="s">
        <v>10061</v>
      </c>
      <c r="R498" s="55" t="n">
        <f aca="true">IFERROR(O498-TODAY(),"")</f>
        <v>-467</v>
      </c>
      <c r="S498" s="55" t="str">
        <f aca="true">IFERROR(IF(O498&lt;TODAY(),"Expired",IF(O498-TODAY()&lt;90,"Expiring Soon","Active")),"")</f>
        <v>Expiring Soon</v>
      </c>
      <c r="T498" s="55" t="str">
        <f aca="false">IF(M498&gt;5,"High Risk",IF(M498&gt;2,"Medium","Low Risk"))</f>
        <v>Medium</v>
      </c>
    </row>
    <row r="499" customFormat="false" ht="15" hidden="false" customHeight="true" outlineLevel="0" collapsed="false">
      <c r="A499" s="56" t="s">
        <v>5673</v>
      </c>
      <c r="B499" s="56" t="s">
        <v>17485</v>
      </c>
      <c r="C499" s="56" t="s">
        <v>16906</v>
      </c>
      <c r="D499" s="56" t="s">
        <v>16904</v>
      </c>
      <c r="E499" s="56" t="s">
        <v>10190</v>
      </c>
      <c r="F499" s="56" t="s">
        <v>15554</v>
      </c>
      <c r="G499" s="56" t="s">
        <v>4067</v>
      </c>
      <c r="H499" s="56" t="n">
        <v>8</v>
      </c>
      <c r="I499" s="56" t="n">
        <v>2000</v>
      </c>
      <c r="J499" s="56" t="n">
        <v>3.5</v>
      </c>
      <c r="K499" s="56" t="n">
        <v>86.7</v>
      </c>
      <c r="L499" s="56" t="n">
        <v>66.9</v>
      </c>
      <c r="M499" s="56" t="n">
        <v>4.36</v>
      </c>
      <c r="N499" s="56" t="s">
        <v>702</v>
      </c>
      <c r="O499" s="56" t="s">
        <v>4515</v>
      </c>
      <c r="P499" s="56"/>
      <c r="Q499" s="56" t="s">
        <v>10061</v>
      </c>
      <c r="R499" s="55" t="n">
        <f aca="true">IFERROR(O499-TODAY(),"")</f>
        <v>-852</v>
      </c>
      <c r="S499" s="55" t="str">
        <f aca="true">IFERROR(IF(O499&lt;TODAY(),"Expired",IF(O499-TODAY()&lt;90,"Expiring Soon","Active")),"")</f>
        <v>Expiring Soon</v>
      </c>
      <c r="T499" s="55" t="str">
        <f aca="false">IF(M499&gt;5,"High Risk",IF(M499&gt;2,"Medium","Low Risk"))</f>
        <v>Medium</v>
      </c>
    </row>
    <row r="500" customFormat="false" ht="15" hidden="false" customHeight="true" outlineLevel="0" collapsed="false">
      <c r="A500" s="52" t="s">
        <v>4946</v>
      </c>
      <c r="B500" s="52" t="s">
        <v>17486</v>
      </c>
      <c r="C500" s="52" t="s">
        <v>15539</v>
      </c>
      <c r="D500" s="52" t="s">
        <v>16904</v>
      </c>
      <c r="E500" s="52" t="s">
        <v>10073</v>
      </c>
      <c r="F500" s="52" t="s">
        <v>15542</v>
      </c>
      <c r="G500" s="52" t="s">
        <v>4055</v>
      </c>
      <c r="H500" s="52" t="n">
        <v>38</v>
      </c>
      <c r="I500" s="52" t="n">
        <v>1000</v>
      </c>
      <c r="J500" s="52" t="n">
        <v>3</v>
      </c>
      <c r="K500" s="52" t="n">
        <v>92.8</v>
      </c>
      <c r="L500" s="52" t="n">
        <v>95.2</v>
      </c>
      <c r="M500" s="52" t="n">
        <v>3.27</v>
      </c>
      <c r="N500" s="52" t="s">
        <v>1900</v>
      </c>
      <c r="O500" s="52" t="s">
        <v>866</v>
      </c>
      <c r="P500" s="52" t="s">
        <v>16907</v>
      </c>
      <c r="Q500" s="52" t="s">
        <v>10061</v>
      </c>
      <c r="R500" s="55" t="n">
        <f aca="true">IFERROR(O500-TODAY(),"")</f>
        <v>-787</v>
      </c>
      <c r="S500" s="55" t="str">
        <f aca="true">IFERROR(IF(O500&lt;TODAY(),"Expired",IF(O500-TODAY()&lt;90,"Expiring Soon","Active")),"")</f>
        <v>Expiring Soon</v>
      </c>
      <c r="T500" s="55" t="str">
        <f aca="false">IF(M500&gt;5,"High Risk",IF(M500&gt;2,"Medium","Low Risk"))</f>
        <v>Medium</v>
      </c>
    </row>
    <row r="501" customFormat="false" ht="15" hidden="false" customHeight="true" outlineLevel="0" collapsed="false">
      <c r="A501" s="56" t="s">
        <v>5398</v>
      </c>
      <c r="B501" s="56" t="s">
        <v>17487</v>
      </c>
      <c r="C501" s="56" t="s">
        <v>16921</v>
      </c>
      <c r="D501" s="56" t="s">
        <v>16904</v>
      </c>
      <c r="E501" s="56" t="s">
        <v>10078</v>
      </c>
      <c r="F501" s="56" t="s">
        <v>15544</v>
      </c>
      <c r="G501" s="56" t="s">
        <v>4055</v>
      </c>
      <c r="H501" s="56" t="n">
        <v>41</v>
      </c>
      <c r="I501" s="56" t="n">
        <v>100</v>
      </c>
      <c r="J501" s="56" t="n">
        <v>4.5</v>
      </c>
      <c r="K501" s="56" t="n">
        <v>88.2</v>
      </c>
      <c r="L501" s="56" t="n">
        <v>86.2</v>
      </c>
      <c r="M501" s="56" t="n">
        <v>2.03</v>
      </c>
      <c r="N501" s="56" t="s">
        <v>2031</v>
      </c>
      <c r="O501" s="56" t="s">
        <v>3900</v>
      </c>
      <c r="P501" s="56" t="s">
        <v>16907</v>
      </c>
      <c r="Q501" s="56" t="s">
        <v>10066</v>
      </c>
      <c r="R501" s="55" t="n">
        <f aca="true">IFERROR(O501-TODAY(),"")</f>
        <v>-920</v>
      </c>
      <c r="S501" s="55" t="str">
        <f aca="true">IFERROR(IF(O501&lt;TODAY(),"Expired",IF(O501-TODAY()&lt;90,"Expiring Soon","Active")),"")</f>
        <v>Expiring Soon</v>
      </c>
      <c r="T501" s="55" t="str">
        <f aca="false">IF(M501&gt;5,"High Risk",IF(M501&gt;2,"Medium","Low Risk"))</f>
        <v>Medium</v>
      </c>
    </row>
    <row r="502" customFormat="false" ht="15" hidden="false" customHeight="true" outlineLevel="0" collapsed="false">
      <c r="A502" s="52" t="s">
        <v>4130</v>
      </c>
      <c r="B502" s="52" t="s">
        <v>17488</v>
      </c>
      <c r="C502" s="52" t="s">
        <v>16921</v>
      </c>
      <c r="D502" s="52" t="s">
        <v>16904</v>
      </c>
      <c r="E502" s="52" t="s">
        <v>10069</v>
      </c>
      <c r="F502" s="52" t="s">
        <v>15560</v>
      </c>
      <c r="G502" s="52" t="s">
        <v>4073</v>
      </c>
      <c r="H502" s="52" t="n">
        <v>26</v>
      </c>
      <c r="I502" s="52" t="n">
        <v>1000</v>
      </c>
      <c r="J502" s="52" t="n">
        <v>3</v>
      </c>
      <c r="K502" s="52" t="n">
        <v>72</v>
      </c>
      <c r="L502" s="52" t="n">
        <v>93.4</v>
      </c>
      <c r="M502" s="52" t="n">
        <v>3.27</v>
      </c>
      <c r="N502" s="52" t="s">
        <v>1057</v>
      </c>
      <c r="O502" s="52" t="s">
        <v>1081</v>
      </c>
      <c r="P502" s="52"/>
      <c r="Q502" s="52" t="s">
        <v>10061</v>
      </c>
      <c r="R502" s="55" t="n">
        <f aca="true">IFERROR(O502-TODAY(),"")</f>
        <v>-723</v>
      </c>
      <c r="S502" s="55" t="str">
        <f aca="true">IFERROR(IF(O502&lt;TODAY(),"Expired",IF(O502-TODAY()&lt;90,"Expiring Soon","Active")),"")</f>
        <v>Expiring Soon</v>
      </c>
      <c r="T502" s="55" t="str">
        <f aca="false">IF(M502&gt;5,"High Risk",IF(M502&gt;2,"Medium","Low Risk"))</f>
        <v>Medium</v>
      </c>
    </row>
    <row r="503" customFormat="false" ht="15" hidden="false" customHeight="true" outlineLevel="0" collapsed="false">
      <c r="A503" s="56" t="s">
        <v>6570</v>
      </c>
      <c r="B503" s="56" t="s">
        <v>17489</v>
      </c>
      <c r="C503" s="56" t="s">
        <v>16921</v>
      </c>
      <c r="D503" s="56" t="s">
        <v>16910</v>
      </c>
      <c r="E503" s="56" t="s">
        <v>10132</v>
      </c>
      <c r="F503" s="56" t="s">
        <v>15550</v>
      </c>
      <c r="G503" s="56" t="s">
        <v>4067</v>
      </c>
      <c r="H503" s="56" t="n">
        <v>15</v>
      </c>
      <c r="I503" s="56" t="n">
        <v>2000</v>
      </c>
      <c r="J503" s="56" t="n">
        <v>4</v>
      </c>
      <c r="K503" s="56" t="n">
        <v>74</v>
      </c>
      <c r="L503" s="56" t="n">
        <v>71.9</v>
      </c>
      <c r="M503" s="56" t="n">
        <v>2.37</v>
      </c>
      <c r="N503" s="56" t="s">
        <v>5909</v>
      </c>
      <c r="O503" s="56" t="s">
        <v>1367</v>
      </c>
      <c r="P503" s="56" t="s">
        <v>16913</v>
      </c>
      <c r="Q503" s="56" t="s">
        <v>10061</v>
      </c>
      <c r="R503" s="55" t="n">
        <f aca="true">IFERROR(O503-TODAY(),"")</f>
        <v>-733</v>
      </c>
      <c r="S503" s="55" t="str">
        <f aca="true">IFERROR(IF(O503&lt;TODAY(),"Expired",IF(O503-TODAY()&lt;90,"Expiring Soon","Active")),"")</f>
        <v>Expiring Soon</v>
      </c>
      <c r="T503" s="55" t="str">
        <f aca="false">IF(M503&gt;5,"High Risk",IF(M503&gt;2,"Medium","Low Risk"))</f>
        <v>Medium</v>
      </c>
    </row>
    <row r="504" customFormat="false" ht="15" hidden="false" customHeight="true" outlineLevel="0" collapsed="false">
      <c r="A504" s="52" t="s">
        <v>15217</v>
      </c>
      <c r="B504" s="52" t="s">
        <v>17490</v>
      </c>
      <c r="C504" s="52" t="s">
        <v>15539</v>
      </c>
      <c r="D504" s="52" t="s">
        <v>16904</v>
      </c>
      <c r="E504" s="52" t="s">
        <v>10104</v>
      </c>
      <c r="F504" s="52" t="s">
        <v>15550</v>
      </c>
      <c r="G504" s="52" t="s">
        <v>4084</v>
      </c>
      <c r="H504" s="52" t="n">
        <v>34</v>
      </c>
      <c r="I504" s="52" t="n">
        <v>100</v>
      </c>
      <c r="J504" s="52" t="n">
        <v>3.3</v>
      </c>
      <c r="K504" s="52" t="n">
        <v>78.4</v>
      </c>
      <c r="L504" s="52" t="n">
        <v>64.4</v>
      </c>
      <c r="M504" s="52" t="n">
        <v>3.46</v>
      </c>
      <c r="N504" s="52" t="s">
        <v>2895</v>
      </c>
      <c r="O504" s="52" t="s">
        <v>2497</v>
      </c>
      <c r="P504" s="52" t="s">
        <v>16913</v>
      </c>
      <c r="Q504" s="52" t="s">
        <v>10066</v>
      </c>
      <c r="R504" s="55" t="n">
        <f aca="true">IFERROR(O504-TODAY(),"")</f>
        <v>-904</v>
      </c>
      <c r="S504" s="55" t="str">
        <f aca="true">IFERROR(IF(O504&lt;TODAY(),"Expired",IF(O504-TODAY()&lt;90,"Expiring Soon","Active")),"")</f>
        <v>Expiring Soon</v>
      </c>
      <c r="T504" s="55" t="str">
        <f aca="false">IF(M504&gt;5,"High Risk",IF(M504&gt;2,"Medium","Low Risk"))</f>
        <v>Medium</v>
      </c>
    </row>
    <row r="505" customFormat="false" ht="15" hidden="false" customHeight="true" outlineLevel="0" collapsed="false">
      <c r="A505" s="56" t="s">
        <v>14440</v>
      </c>
      <c r="B505" s="56" t="s">
        <v>17491</v>
      </c>
      <c r="C505" s="56" t="s">
        <v>15539</v>
      </c>
      <c r="D505" s="56" t="s">
        <v>16904</v>
      </c>
      <c r="E505" s="56" t="s">
        <v>10132</v>
      </c>
      <c r="F505" s="56" t="s">
        <v>10063</v>
      </c>
      <c r="G505" s="56" t="s">
        <v>4073</v>
      </c>
      <c r="H505" s="56" t="n">
        <v>25</v>
      </c>
      <c r="I505" s="56" t="n">
        <v>100</v>
      </c>
      <c r="J505" s="56" t="n">
        <v>2.5</v>
      </c>
      <c r="K505" s="56" t="n">
        <v>79.8</v>
      </c>
      <c r="L505" s="56" t="n">
        <v>78.5</v>
      </c>
      <c r="M505" s="56" t="n">
        <v>1.08</v>
      </c>
      <c r="N505" s="56" t="s">
        <v>884</v>
      </c>
      <c r="O505" s="56" t="s">
        <v>872</v>
      </c>
      <c r="P505" s="56" t="s">
        <v>16913</v>
      </c>
      <c r="Q505" s="56" t="s">
        <v>10066</v>
      </c>
      <c r="R505" s="55" t="n">
        <f aca="true">IFERROR(O505-TODAY(),"")</f>
        <v>-868</v>
      </c>
      <c r="S505" s="55" t="str">
        <f aca="true">IFERROR(IF(O505&lt;TODAY(),"Expired",IF(O505-TODAY()&lt;90,"Expiring Soon","Active")),"")</f>
        <v>Expiring Soon</v>
      </c>
      <c r="T505" s="55" t="str">
        <f aca="false">IF(M505&gt;5,"High Risk",IF(M505&gt;2,"Medium","Low Risk"))</f>
        <v>Low Risk</v>
      </c>
    </row>
    <row r="506" customFormat="false" ht="15" hidden="false" customHeight="true" outlineLevel="0" collapsed="false">
      <c r="A506" s="52" t="s">
        <v>7222</v>
      </c>
      <c r="B506" s="52" t="s">
        <v>17492</v>
      </c>
      <c r="C506" s="52" t="s">
        <v>16909</v>
      </c>
      <c r="D506" s="52" t="s">
        <v>16937</v>
      </c>
      <c r="E506" s="52" t="s">
        <v>10063</v>
      </c>
      <c r="F506" s="52" t="s">
        <v>15550</v>
      </c>
      <c r="G506" s="52" t="s">
        <v>4055</v>
      </c>
      <c r="H506" s="52" t="n">
        <v>29</v>
      </c>
      <c r="I506" s="52" t="n">
        <v>100</v>
      </c>
      <c r="J506" s="52" t="n">
        <v>2.5</v>
      </c>
      <c r="K506" s="52" t="n">
        <v>98.1</v>
      </c>
      <c r="L506" s="52" t="n">
        <v>84.7</v>
      </c>
      <c r="M506" s="52" t="n">
        <v>1.49</v>
      </c>
      <c r="N506" s="52" t="s">
        <v>1483</v>
      </c>
      <c r="O506" s="52" t="s">
        <v>8832</v>
      </c>
      <c r="P506" s="52" t="s">
        <v>16911</v>
      </c>
      <c r="Q506" s="52" t="s">
        <v>10061</v>
      </c>
      <c r="R506" s="55" t="n">
        <f aca="true">IFERROR(O506-TODAY(),"")</f>
        <v>-515</v>
      </c>
      <c r="S506" s="55" t="str">
        <f aca="true">IFERROR(IF(O506&lt;TODAY(),"Expired",IF(O506-TODAY()&lt;90,"Expiring Soon","Active")),"")</f>
        <v>Expiring Soon</v>
      </c>
      <c r="T506" s="55" t="str">
        <f aca="false">IF(M506&gt;5,"High Risk",IF(M506&gt;2,"Medium","Low Risk"))</f>
        <v>Low Risk</v>
      </c>
    </row>
    <row r="507" customFormat="false" ht="15" hidden="false" customHeight="true" outlineLevel="0" collapsed="false">
      <c r="A507" s="56" t="s">
        <v>17493</v>
      </c>
      <c r="B507" s="56" t="s">
        <v>17494</v>
      </c>
      <c r="C507" s="56" t="s">
        <v>16921</v>
      </c>
      <c r="D507" s="56" t="s">
        <v>16915</v>
      </c>
      <c r="E507" s="56" t="s">
        <v>10069</v>
      </c>
      <c r="F507" s="56" t="s">
        <v>15554</v>
      </c>
      <c r="G507" s="56" t="s">
        <v>4067</v>
      </c>
      <c r="H507" s="56" t="n">
        <v>10</v>
      </c>
      <c r="I507" s="56" t="n">
        <v>250</v>
      </c>
      <c r="J507" s="56" t="n">
        <v>3.6</v>
      </c>
      <c r="K507" s="56" t="n">
        <v>83.9</v>
      </c>
      <c r="L507" s="56" t="n">
        <v>86.3</v>
      </c>
      <c r="M507" s="56" t="n">
        <v>2</v>
      </c>
      <c r="N507" s="56" t="s">
        <v>1977</v>
      </c>
      <c r="O507" s="56" t="s">
        <v>2493</v>
      </c>
      <c r="P507" s="56" t="s">
        <v>16913</v>
      </c>
      <c r="Q507" s="56" t="s">
        <v>10061</v>
      </c>
      <c r="R507" s="55" t="n">
        <f aca="true">IFERROR(O507-TODAY(),"")</f>
        <v>-472</v>
      </c>
      <c r="S507" s="55" t="str">
        <f aca="true">IFERROR(IF(O507&lt;TODAY(),"Expired",IF(O507-TODAY()&lt;90,"Expiring Soon","Active")),"")</f>
        <v>Expiring Soon</v>
      </c>
      <c r="T507" s="55" t="str">
        <f aca="false">IF(M507&gt;5,"High Risk",IF(M507&gt;2,"Medium","Low Risk"))</f>
        <v>Low Risk</v>
      </c>
    </row>
    <row r="508" customFormat="false" ht="15" hidden="false" customHeight="true" outlineLevel="0" collapsed="false">
      <c r="A508" s="52" t="s">
        <v>14417</v>
      </c>
      <c r="B508" s="52" t="s">
        <v>17495</v>
      </c>
      <c r="C508" s="52" t="s">
        <v>16909</v>
      </c>
      <c r="D508" s="52" t="s">
        <v>16904</v>
      </c>
      <c r="E508" s="52" t="s">
        <v>10078</v>
      </c>
      <c r="F508" s="52" t="s">
        <v>15554</v>
      </c>
      <c r="G508" s="52" t="s">
        <v>4055</v>
      </c>
      <c r="H508" s="52" t="n">
        <v>42</v>
      </c>
      <c r="I508" s="52" t="n">
        <v>100</v>
      </c>
      <c r="J508" s="52" t="n">
        <v>4.5</v>
      </c>
      <c r="K508" s="52" t="n">
        <v>96.4</v>
      </c>
      <c r="L508" s="52" t="n">
        <v>92.4</v>
      </c>
      <c r="M508" s="52" t="n">
        <v>2.42</v>
      </c>
      <c r="N508" s="52" t="s">
        <v>1586</v>
      </c>
      <c r="O508" s="52" t="s">
        <v>5431</v>
      </c>
      <c r="P508" s="52"/>
      <c r="Q508" s="52" t="s">
        <v>10066</v>
      </c>
      <c r="R508" s="55" t="n">
        <f aca="true">IFERROR(O508-TODAY(),"")</f>
        <v>-858</v>
      </c>
      <c r="S508" s="55" t="str">
        <f aca="true">IFERROR(IF(O508&lt;TODAY(),"Expired",IF(O508-TODAY()&lt;90,"Expiring Soon","Active")),"")</f>
        <v>Expiring Soon</v>
      </c>
      <c r="T508" s="55" t="str">
        <f aca="false">IF(M508&gt;5,"High Risk",IF(M508&gt;2,"Medium","Low Risk"))</f>
        <v>Medium</v>
      </c>
    </row>
    <row r="509" customFormat="false" ht="15" hidden="false" customHeight="true" outlineLevel="0" collapsed="false">
      <c r="A509" s="56" t="s">
        <v>5373</v>
      </c>
      <c r="B509" s="56" t="s">
        <v>17496</v>
      </c>
      <c r="C509" s="56" t="s">
        <v>16921</v>
      </c>
      <c r="D509" s="56" t="s">
        <v>16915</v>
      </c>
      <c r="E509" s="56" t="s">
        <v>10078</v>
      </c>
      <c r="F509" s="56" t="s">
        <v>15544</v>
      </c>
      <c r="G509" s="56" t="s">
        <v>4073</v>
      </c>
      <c r="H509" s="56" t="n">
        <v>15</v>
      </c>
      <c r="I509" s="56" t="n">
        <v>250</v>
      </c>
      <c r="J509" s="56" t="n">
        <v>3.2</v>
      </c>
      <c r="K509" s="56" t="n">
        <v>75.5</v>
      </c>
      <c r="L509" s="56" t="n">
        <v>95.3</v>
      </c>
      <c r="M509" s="56" t="n">
        <v>1.51</v>
      </c>
      <c r="N509" s="56" t="s">
        <v>3732</v>
      </c>
      <c r="O509" s="56" t="s">
        <v>662</v>
      </c>
      <c r="P509" s="56" t="s">
        <v>16911</v>
      </c>
      <c r="Q509" s="56" t="s">
        <v>10061</v>
      </c>
      <c r="R509" s="55" t="n">
        <f aca="true">IFERROR(O509-TODAY(),"")</f>
        <v>-505</v>
      </c>
      <c r="S509" s="55" t="str">
        <f aca="true">IFERROR(IF(O509&lt;TODAY(),"Expired",IF(O509-TODAY()&lt;90,"Expiring Soon","Active")),"")</f>
        <v>Expiring Soon</v>
      </c>
      <c r="T509" s="55" t="str">
        <f aca="false">IF(M509&gt;5,"High Risk",IF(M509&gt;2,"Medium","Low Risk"))</f>
        <v>Low Risk</v>
      </c>
    </row>
    <row r="510" customFormat="false" ht="15" hidden="false" customHeight="true" outlineLevel="0" collapsed="false">
      <c r="A510" s="52" t="s">
        <v>4954</v>
      </c>
      <c r="B510" s="52" t="s">
        <v>17497</v>
      </c>
      <c r="C510" s="52" t="s">
        <v>16921</v>
      </c>
      <c r="D510" s="52" t="s">
        <v>16915</v>
      </c>
      <c r="E510" s="52" t="s">
        <v>10117</v>
      </c>
      <c r="F510" s="52" t="s">
        <v>15550</v>
      </c>
      <c r="G510" s="52" t="s">
        <v>4067</v>
      </c>
      <c r="H510" s="52" t="n">
        <v>25</v>
      </c>
      <c r="I510" s="52" t="n">
        <v>1000</v>
      </c>
      <c r="J510" s="52" t="n">
        <v>4.5</v>
      </c>
      <c r="K510" s="52" t="n">
        <v>93.9</v>
      </c>
      <c r="L510" s="52" t="n">
        <v>80</v>
      </c>
      <c r="M510" s="52" t="n">
        <v>2</v>
      </c>
      <c r="N510" s="52" t="s">
        <v>1444</v>
      </c>
      <c r="O510" s="52" t="s">
        <v>837</v>
      </c>
      <c r="P510" s="52"/>
      <c r="Q510" s="52" t="s">
        <v>10061</v>
      </c>
      <c r="R510" s="55" t="n">
        <f aca="true">IFERROR(O510-TODAY(),"")</f>
        <v>-501</v>
      </c>
      <c r="S510" s="55" t="str">
        <f aca="true">IFERROR(IF(O510&lt;TODAY(),"Expired",IF(O510-TODAY()&lt;90,"Expiring Soon","Active")),"")</f>
        <v>Expiring Soon</v>
      </c>
      <c r="T510" s="55" t="str">
        <f aca="false">IF(M510&gt;5,"High Risk",IF(M510&gt;2,"Medium","Low Risk"))</f>
        <v>Low Risk</v>
      </c>
    </row>
    <row r="511" customFormat="false" ht="15" hidden="false" customHeight="true" outlineLevel="0" collapsed="false">
      <c r="A511" s="56" t="s">
        <v>4609</v>
      </c>
      <c r="B511" s="56" t="s">
        <v>17498</v>
      </c>
      <c r="C511" s="56" t="s">
        <v>16906</v>
      </c>
      <c r="D511" s="56" t="s">
        <v>16904</v>
      </c>
      <c r="E511" s="56" t="s">
        <v>10104</v>
      </c>
      <c r="F511" s="56" t="s">
        <v>15554</v>
      </c>
      <c r="G511" s="56" t="s">
        <v>4055</v>
      </c>
      <c r="H511" s="56" t="n">
        <v>27</v>
      </c>
      <c r="I511" s="56" t="n">
        <v>250</v>
      </c>
      <c r="J511" s="56" t="n">
        <v>3.5</v>
      </c>
      <c r="K511" s="56" t="n">
        <v>87</v>
      </c>
      <c r="L511" s="56" t="n">
        <v>71.2</v>
      </c>
      <c r="M511" s="56" t="n">
        <v>2.39</v>
      </c>
      <c r="N511" s="56" t="s">
        <v>5676</v>
      </c>
      <c r="O511" s="56" t="s">
        <v>2179</v>
      </c>
      <c r="P511" s="56" t="s">
        <v>16913</v>
      </c>
      <c r="Q511" s="56" t="s">
        <v>10061</v>
      </c>
      <c r="R511" s="55" t="n">
        <f aca="true">IFERROR(O511-TODAY(),"")</f>
        <v>-432</v>
      </c>
      <c r="S511" s="55" t="str">
        <f aca="true">IFERROR(IF(O511&lt;TODAY(),"Expired",IF(O511-TODAY()&lt;90,"Expiring Soon","Active")),"")</f>
        <v>Expiring Soon</v>
      </c>
      <c r="T511" s="55" t="str">
        <f aca="false">IF(M511&gt;5,"High Risk",IF(M511&gt;2,"Medium","Low Risk"))</f>
        <v>Medium</v>
      </c>
    </row>
    <row r="512" customFormat="false" ht="15" hidden="false" customHeight="true" outlineLevel="0" collapsed="false">
      <c r="A512" s="52" t="s">
        <v>7015</v>
      </c>
      <c r="B512" s="52" t="s">
        <v>17499</v>
      </c>
      <c r="C512" s="52" t="s">
        <v>16921</v>
      </c>
      <c r="D512" s="52" t="s">
        <v>16904</v>
      </c>
      <c r="E512" s="52" t="s">
        <v>10078</v>
      </c>
      <c r="F512" s="52" t="s">
        <v>15554</v>
      </c>
      <c r="G512" s="52" t="s">
        <v>4055</v>
      </c>
      <c r="H512" s="52" t="n">
        <v>35</v>
      </c>
      <c r="I512" s="52" t="n">
        <v>500</v>
      </c>
      <c r="J512" s="52" t="n">
        <v>4.1</v>
      </c>
      <c r="K512" s="52" t="n">
        <v>79.4</v>
      </c>
      <c r="L512" s="52" t="n">
        <v>89.7</v>
      </c>
      <c r="M512" s="52" t="n">
        <v>1.41</v>
      </c>
      <c r="N512" s="52" t="s">
        <v>558</v>
      </c>
      <c r="O512" s="52" t="s">
        <v>5097</v>
      </c>
      <c r="P512" s="52" t="s">
        <v>16911</v>
      </c>
      <c r="Q512" s="52" t="s">
        <v>10061</v>
      </c>
      <c r="R512" s="55" t="n">
        <f aca="true">IFERROR(O512-TODAY(),"")</f>
        <v>-560</v>
      </c>
      <c r="S512" s="55" t="str">
        <f aca="true">IFERROR(IF(O512&lt;TODAY(),"Expired",IF(O512-TODAY()&lt;90,"Expiring Soon","Active")),"")</f>
        <v>Expiring Soon</v>
      </c>
      <c r="T512" s="55" t="str">
        <f aca="false">IF(M512&gt;5,"High Risk",IF(M512&gt;2,"Medium","Low Risk"))</f>
        <v>Low Risk</v>
      </c>
    </row>
    <row r="513" customFormat="false" ht="15" hidden="false" customHeight="true" outlineLevel="0" collapsed="false">
      <c r="A513" s="56" t="s">
        <v>17500</v>
      </c>
      <c r="B513" s="56" t="s">
        <v>17501</v>
      </c>
      <c r="C513" s="56" t="s">
        <v>16921</v>
      </c>
      <c r="D513" s="56" t="s">
        <v>16904</v>
      </c>
      <c r="E513" s="56" t="s">
        <v>10078</v>
      </c>
      <c r="F513" s="56" t="s">
        <v>15550</v>
      </c>
      <c r="G513" s="56" t="s">
        <v>4084</v>
      </c>
      <c r="H513" s="56" t="n">
        <v>37</v>
      </c>
      <c r="I513" s="56" t="n">
        <v>100</v>
      </c>
      <c r="J513" s="56" t="n">
        <v>3.2</v>
      </c>
      <c r="K513" s="56" t="n">
        <v>82.8</v>
      </c>
      <c r="L513" s="56" t="n">
        <v>72.2</v>
      </c>
      <c r="M513" s="56" t="n">
        <v>4.25</v>
      </c>
      <c r="N513" s="56" t="s">
        <v>2989</v>
      </c>
      <c r="O513" s="56" t="s">
        <v>2409</v>
      </c>
      <c r="P513" s="56" t="s">
        <v>16911</v>
      </c>
      <c r="Q513" s="56" t="s">
        <v>10061</v>
      </c>
      <c r="R513" s="55" t="n">
        <f aca="true">IFERROR(O513-TODAY(),"")</f>
        <v>-864</v>
      </c>
      <c r="S513" s="55" t="str">
        <f aca="true">IFERROR(IF(O513&lt;TODAY(),"Expired",IF(O513-TODAY()&lt;90,"Expiring Soon","Active")),"")</f>
        <v>Expiring Soon</v>
      </c>
      <c r="T513" s="55" t="str">
        <f aca="false">IF(M513&gt;5,"High Risk",IF(M513&gt;2,"Medium","Low Risk"))</f>
        <v>Medium</v>
      </c>
    </row>
    <row r="514" customFormat="false" ht="15" hidden="false" customHeight="true" outlineLevel="0" collapsed="false">
      <c r="A514" s="52" t="s">
        <v>6039</v>
      </c>
      <c r="B514" s="52" t="s">
        <v>17502</v>
      </c>
      <c r="C514" s="52" t="s">
        <v>16906</v>
      </c>
      <c r="D514" s="52" t="s">
        <v>16904</v>
      </c>
      <c r="E514" s="52" t="s">
        <v>10132</v>
      </c>
      <c r="F514" s="52" t="s">
        <v>15542</v>
      </c>
      <c r="G514" s="52" t="s">
        <v>4061</v>
      </c>
      <c r="H514" s="52" t="n">
        <v>28</v>
      </c>
      <c r="I514" s="52" t="n">
        <v>1000</v>
      </c>
      <c r="J514" s="52" t="n">
        <v>2.7</v>
      </c>
      <c r="K514" s="52" t="n">
        <v>92.6</v>
      </c>
      <c r="L514" s="52" t="n">
        <v>93.7</v>
      </c>
      <c r="M514" s="52" t="n">
        <v>4.82</v>
      </c>
      <c r="N514" s="52" t="s">
        <v>2203</v>
      </c>
      <c r="O514" s="52" t="s">
        <v>1930</v>
      </c>
      <c r="P514" s="52" t="s">
        <v>16911</v>
      </c>
      <c r="Q514" s="52" t="s">
        <v>10066</v>
      </c>
      <c r="R514" s="55" t="n">
        <f aca="true">IFERROR(O514-TODAY(),"")</f>
        <v>-535</v>
      </c>
      <c r="S514" s="55" t="str">
        <f aca="true">IFERROR(IF(O514&lt;TODAY(),"Expired",IF(O514-TODAY()&lt;90,"Expiring Soon","Active")),"")</f>
        <v>Expiring Soon</v>
      </c>
      <c r="T514" s="55" t="str">
        <f aca="false">IF(M514&gt;5,"High Risk",IF(M514&gt;2,"Medium","Low Risk"))</f>
        <v>Medium</v>
      </c>
    </row>
    <row r="515" customFormat="false" ht="15" hidden="false" customHeight="true" outlineLevel="0" collapsed="false">
      <c r="A515" s="56" t="s">
        <v>17503</v>
      </c>
      <c r="B515" s="56" t="s">
        <v>17504</v>
      </c>
      <c r="C515" s="56" t="s">
        <v>16909</v>
      </c>
      <c r="D515" s="56" t="s">
        <v>16937</v>
      </c>
      <c r="E515" s="56" t="s">
        <v>10087</v>
      </c>
      <c r="F515" s="56" t="s">
        <v>15550</v>
      </c>
      <c r="G515" s="56" t="s">
        <v>4084</v>
      </c>
      <c r="H515" s="56" t="n">
        <v>38</v>
      </c>
      <c r="I515" s="56" t="n">
        <v>100</v>
      </c>
      <c r="J515" s="56" t="n">
        <v>3.4</v>
      </c>
      <c r="K515" s="56" t="n">
        <v>78.9</v>
      </c>
      <c r="L515" s="56" t="n">
        <v>87.8</v>
      </c>
      <c r="M515" s="56" t="n">
        <v>2.65</v>
      </c>
      <c r="N515" s="56" t="s">
        <v>6338</v>
      </c>
      <c r="O515" s="56" t="s">
        <v>2081</v>
      </c>
      <c r="P515" s="56" t="s">
        <v>16916</v>
      </c>
      <c r="Q515" s="56" t="s">
        <v>10061</v>
      </c>
      <c r="R515" s="55" t="n">
        <f aca="true">IFERROR(O515-TODAY(),"")</f>
        <v>-926</v>
      </c>
      <c r="S515" s="55" t="str">
        <f aca="true">IFERROR(IF(O515&lt;TODAY(),"Expired",IF(O515-TODAY()&lt;90,"Expiring Soon","Active")),"")</f>
        <v>Expiring Soon</v>
      </c>
      <c r="T515" s="55" t="str">
        <f aca="false">IF(M515&gt;5,"High Risk",IF(M515&gt;2,"Medium","Low Risk"))</f>
        <v>Medium</v>
      </c>
    </row>
    <row r="516" customFormat="false" ht="15" hidden="false" customHeight="true" outlineLevel="0" collapsed="false">
      <c r="A516" s="52" t="s">
        <v>5406</v>
      </c>
      <c r="B516" s="52" t="s">
        <v>17505</v>
      </c>
      <c r="C516" s="52" t="s">
        <v>15539</v>
      </c>
      <c r="D516" s="52" t="s">
        <v>16937</v>
      </c>
      <c r="E516" s="52" t="s">
        <v>10117</v>
      </c>
      <c r="F516" s="52" t="s">
        <v>15544</v>
      </c>
      <c r="G516" s="52" t="s">
        <v>4061</v>
      </c>
      <c r="H516" s="52" t="n">
        <v>3</v>
      </c>
      <c r="I516" s="52" t="n">
        <v>2000</v>
      </c>
      <c r="J516" s="52" t="n">
        <v>3.3</v>
      </c>
      <c r="K516" s="52" t="n">
        <v>71.2</v>
      </c>
      <c r="L516" s="52" t="n">
        <v>78.2</v>
      </c>
      <c r="M516" s="52" t="n">
        <v>4.22</v>
      </c>
      <c r="N516" s="52" t="s">
        <v>1767</v>
      </c>
      <c r="O516" s="52" t="s">
        <v>2309</v>
      </c>
      <c r="P516" s="52" t="s">
        <v>16911</v>
      </c>
      <c r="Q516" s="52" t="s">
        <v>10061</v>
      </c>
      <c r="R516" s="55" t="n">
        <f aca="true">IFERROR(O516-TODAY(),"")</f>
        <v>-940</v>
      </c>
      <c r="S516" s="55" t="str">
        <f aca="true">IFERROR(IF(O516&lt;TODAY(),"Expired",IF(O516-TODAY()&lt;90,"Expiring Soon","Active")),"")</f>
        <v>Expiring Soon</v>
      </c>
      <c r="T516" s="55" t="str">
        <f aca="false">IF(M516&gt;5,"High Risk",IF(M516&gt;2,"Medium","Low Risk"))</f>
        <v>Medium</v>
      </c>
    </row>
    <row r="517" customFormat="false" ht="15" hidden="false" customHeight="true" outlineLevel="0" collapsed="false">
      <c r="A517" s="56" t="s">
        <v>4106</v>
      </c>
      <c r="B517" s="56" t="s">
        <v>17506</v>
      </c>
      <c r="C517" s="56" t="s">
        <v>15539</v>
      </c>
      <c r="D517" s="56" t="s">
        <v>16915</v>
      </c>
      <c r="E517" s="56" t="s">
        <v>10058</v>
      </c>
      <c r="F517" s="56" t="s">
        <v>15554</v>
      </c>
      <c r="G517" s="56" t="s">
        <v>4061</v>
      </c>
      <c r="H517" s="56" t="n">
        <v>17</v>
      </c>
      <c r="I517" s="56" t="n">
        <v>250</v>
      </c>
      <c r="J517" s="56" t="n">
        <v>3.6</v>
      </c>
      <c r="K517" s="56" t="n">
        <v>97.4</v>
      </c>
      <c r="L517" s="56" t="n">
        <v>83.7</v>
      </c>
      <c r="M517" s="56" t="n">
        <v>1.3</v>
      </c>
      <c r="N517" s="56" t="s">
        <v>10944</v>
      </c>
      <c r="O517" s="56" t="s">
        <v>2906</v>
      </c>
      <c r="P517" s="56" t="s">
        <v>16913</v>
      </c>
      <c r="Q517" s="56" t="s">
        <v>10066</v>
      </c>
      <c r="R517" s="55" t="n">
        <f aca="true">IFERROR(O517-TODAY(),"")</f>
        <v>-555</v>
      </c>
      <c r="S517" s="55" t="str">
        <f aca="true">IFERROR(IF(O517&lt;TODAY(),"Expired",IF(O517-TODAY()&lt;90,"Expiring Soon","Active")),"")</f>
        <v>Expiring Soon</v>
      </c>
      <c r="T517" s="55" t="str">
        <f aca="false">IF(M517&gt;5,"High Risk",IF(M517&gt;2,"Medium","Low Risk"))</f>
        <v>Low Risk</v>
      </c>
    </row>
    <row r="518" customFormat="false" ht="15" hidden="false" customHeight="true" outlineLevel="0" collapsed="false">
      <c r="A518" s="52" t="s">
        <v>17507</v>
      </c>
      <c r="B518" s="52" t="s">
        <v>17508</v>
      </c>
      <c r="C518" s="52" t="s">
        <v>16921</v>
      </c>
      <c r="D518" s="52" t="s">
        <v>16915</v>
      </c>
      <c r="E518" s="52" t="s">
        <v>10095</v>
      </c>
      <c r="F518" s="52" t="s">
        <v>10063</v>
      </c>
      <c r="G518" s="52" t="s">
        <v>4061</v>
      </c>
      <c r="H518" s="52" t="n">
        <v>38</v>
      </c>
      <c r="I518" s="52" t="n">
        <v>250</v>
      </c>
      <c r="J518" s="52" t="n">
        <v>3</v>
      </c>
      <c r="K518" s="52" t="n">
        <v>75.5</v>
      </c>
      <c r="L518" s="52" t="n">
        <v>76.4</v>
      </c>
      <c r="M518" s="52" t="n">
        <v>4.3</v>
      </c>
      <c r="N518" s="52" t="s">
        <v>2265</v>
      </c>
      <c r="O518" s="52" t="s">
        <v>5772</v>
      </c>
      <c r="P518" s="52"/>
      <c r="Q518" s="52" t="s">
        <v>10061</v>
      </c>
      <c r="R518" s="55" t="n">
        <f aca="true">IFERROR(O518-TODAY(),"")</f>
        <v>-877</v>
      </c>
      <c r="S518" s="55" t="str">
        <f aca="true">IFERROR(IF(O518&lt;TODAY(),"Expired",IF(O518-TODAY()&lt;90,"Expiring Soon","Active")),"")</f>
        <v>Expiring Soon</v>
      </c>
      <c r="T518" s="55" t="str">
        <f aca="false">IF(M518&gt;5,"High Risk",IF(M518&gt;2,"Medium","Low Risk"))</f>
        <v>Medium</v>
      </c>
    </row>
    <row r="519" customFormat="false" ht="15" hidden="false" customHeight="true" outlineLevel="0" collapsed="false">
      <c r="A519" s="56" t="s">
        <v>15227</v>
      </c>
      <c r="B519" s="56" t="s">
        <v>17509</v>
      </c>
      <c r="C519" s="56" t="s">
        <v>15539</v>
      </c>
      <c r="D519" s="56" t="s">
        <v>16910</v>
      </c>
      <c r="E519" s="56" t="s">
        <v>10190</v>
      </c>
      <c r="F519" s="56" t="s">
        <v>15544</v>
      </c>
      <c r="G519" s="56" t="s">
        <v>4084</v>
      </c>
      <c r="H519" s="56" t="n">
        <v>24</v>
      </c>
      <c r="I519" s="56" t="n">
        <v>250</v>
      </c>
      <c r="J519" s="56" t="n">
        <v>3.8</v>
      </c>
      <c r="K519" s="56" t="n">
        <v>79.9</v>
      </c>
      <c r="L519" s="56" t="n">
        <v>83.9</v>
      </c>
      <c r="M519" s="56" t="n">
        <v>4.15</v>
      </c>
      <c r="N519" s="56" t="s">
        <v>935</v>
      </c>
      <c r="O519" s="56" t="s">
        <v>750</v>
      </c>
      <c r="P519" s="56" t="s">
        <v>16907</v>
      </c>
      <c r="Q519" s="56" t="s">
        <v>10066</v>
      </c>
      <c r="R519" s="55" t="n">
        <f aca="true">IFERROR(O519-TODAY(),"")</f>
        <v>-478</v>
      </c>
      <c r="S519" s="55" t="str">
        <f aca="true">IFERROR(IF(O519&lt;TODAY(),"Expired",IF(O519-TODAY()&lt;90,"Expiring Soon","Active")),"")</f>
        <v>Expiring Soon</v>
      </c>
      <c r="T519" s="55" t="str">
        <f aca="false">IF(M519&gt;5,"High Risk",IF(M519&gt;2,"Medium","Low Risk"))</f>
        <v>Medium</v>
      </c>
    </row>
    <row r="520" customFormat="false" ht="15" hidden="false" customHeight="true" outlineLevel="0" collapsed="false">
      <c r="A520" s="52" t="s">
        <v>4208</v>
      </c>
      <c r="B520" s="52" t="s">
        <v>17510</v>
      </c>
      <c r="C520" s="52" t="s">
        <v>16906</v>
      </c>
      <c r="D520" s="52" t="s">
        <v>16937</v>
      </c>
      <c r="E520" s="52" t="s">
        <v>10117</v>
      </c>
      <c r="F520" s="52" t="s">
        <v>10063</v>
      </c>
      <c r="G520" s="52" t="s">
        <v>4073</v>
      </c>
      <c r="H520" s="52" t="n">
        <v>42</v>
      </c>
      <c r="I520" s="52" t="n">
        <v>2000</v>
      </c>
      <c r="J520" s="52" t="n">
        <v>4.4</v>
      </c>
      <c r="K520" s="52" t="n">
        <v>99.6</v>
      </c>
      <c r="L520" s="52" t="n">
        <v>61</v>
      </c>
      <c r="M520" s="52" t="n">
        <v>4.23</v>
      </c>
      <c r="N520" s="52" t="s">
        <v>3016</v>
      </c>
      <c r="O520" s="52" t="s">
        <v>1499</v>
      </c>
      <c r="P520" s="52" t="s">
        <v>16911</v>
      </c>
      <c r="Q520" s="52" t="s">
        <v>10061</v>
      </c>
      <c r="R520" s="55" t="n">
        <f aca="true">IFERROR(O520-TODAY(),"")</f>
        <v>-938</v>
      </c>
      <c r="S520" s="55" t="str">
        <f aca="true">IFERROR(IF(O520&lt;TODAY(),"Expired",IF(O520-TODAY()&lt;90,"Expiring Soon","Active")),"")</f>
        <v>Expiring Soon</v>
      </c>
      <c r="T520" s="55" t="str">
        <f aca="false">IF(M520&gt;5,"High Risk",IF(M520&gt;2,"Medium","Low Risk"))</f>
        <v>Medium</v>
      </c>
    </row>
    <row r="521" customFormat="false" ht="15" hidden="false" customHeight="true" outlineLevel="0" collapsed="false">
      <c r="A521" s="56" t="s">
        <v>17511</v>
      </c>
      <c r="B521" s="56" t="s">
        <v>17512</v>
      </c>
      <c r="C521" s="56" t="s">
        <v>16921</v>
      </c>
      <c r="D521" s="56" t="s">
        <v>16937</v>
      </c>
      <c r="E521" s="56" t="s">
        <v>10095</v>
      </c>
      <c r="F521" s="56" t="s">
        <v>15560</v>
      </c>
      <c r="G521" s="56" t="s">
        <v>4067</v>
      </c>
      <c r="H521" s="56" t="n">
        <v>44</v>
      </c>
      <c r="I521" s="56" t="n">
        <v>2000</v>
      </c>
      <c r="J521" s="56" t="n">
        <v>3.6</v>
      </c>
      <c r="K521" s="56" t="n">
        <v>91</v>
      </c>
      <c r="L521" s="56" t="n">
        <v>63.1</v>
      </c>
      <c r="M521" s="56" t="n">
        <v>4.34</v>
      </c>
      <c r="N521" s="56" t="s">
        <v>2030</v>
      </c>
      <c r="O521" s="56" t="s">
        <v>1416</v>
      </c>
      <c r="P521" s="56" t="s">
        <v>16913</v>
      </c>
      <c r="Q521" s="56" t="s">
        <v>10066</v>
      </c>
      <c r="R521" s="55" t="n">
        <f aca="true">IFERROR(O521-TODAY(),"")</f>
        <v>-930</v>
      </c>
      <c r="S521" s="55" t="str">
        <f aca="true">IFERROR(IF(O521&lt;TODAY(),"Expired",IF(O521-TODAY()&lt;90,"Expiring Soon","Active")),"")</f>
        <v>Expiring Soon</v>
      </c>
      <c r="T521" s="55" t="str">
        <f aca="false">IF(M521&gt;5,"High Risk",IF(M521&gt;2,"Medium","Low Risk"))</f>
        <v>Medium</v>
      </c>
    </row>
    <row r="522" customFormat="false" ht="15" hidden="false" customHeight="true" outlineLevel="0" collapsed="false">
      <c r="A522" s="52" t="s">
        <v>5538</v>
      </c>
      <c r="B522" s="52" t="s">
        <v>17513</v>
      </c>
      <c r="C522" s="52" t="s">
        <v>16909</v>
      </c>
      <c r="D522" s="52" t="s">
        <v>16904</v>
      </c>
      <c r="E522" s="52" t="s">
        <v>10063</v>
      </c>
      <c r="F522" s="52" t="s">
        <v>15542</v>
      </c>
      <c r="G522" s="52" t="s">
        <v>4055</v>
      </c>
      <c r="H522" s="52" t="n">
        <v>39</v>
      </c>
      <c r="I522" s="52" t="n">
        <v>100</v>
      </c>
      <c r="J522" s="52" t="n">
        <v>3.7</v>
      </c>
      <c r="K522" s="52" t="n">
        <v>98.3</v>
      </c>
      <c r="L522" s="52" t="n">
        <v>83.2</v>
      </c>
      <c r="M522" s="52" t="n">
        <v>0.97</v>
      </c>
      <c r="N522" s="52" t="s">
        <v>2685</v>
      </c>
      <c r="O522" s="52" t="s">
        <v>5522</v>
      </c>
      <c r="P522" s="52"/>
      <c r="Q522" s="52" t="s">
        <v>10061</v>
      </c>
      <c r="R522" s="55" t="n">
        <f aca="true">IFERROR(O522-TODAY(),"")</f>
        <v>-878</v>
      </c>
      <c r="S522" s="55" t="str">
        <f aca="true">IFERROR(IF(O522&lt;TODAY(),"Expired",IF(O522-TODAY()&lt;90,"Expiring Soon","Active")),"")</f>
        <v>Expiring Soon</v>
      </c>
      <c r="T522" s="55" t="str">
        <f aca="false">IF(M522&gt;5,"High Risk",IF(M522&gt;2,"Medium","Low Risk"))</f>
        <v>Low Risk</v>
      </c>
    </row>
    <row r="523" customFormat="false" ht="15" hidden="false" customHeight="true" outlineLevel="0" collapsed="false">
      <c r="A523" s="56" t="s">
        <v>6642</v>
      </c>
      <c r="B523" s="56" t="s">
        <v>17514</v>
      </c>
      <c r="C523" s="56" t="s">
        <v>16921</v>
      </c>
      <c r="D523" s="56" t="s">
        <v>16910</v>
      </c>
      <c r="E523" s="56" t="s">
        <v>10117</v>
      </c>
      <c r="F523" s="56" t="s">
        <v>15542</v>
      </c>
      <c r="G523" s="56" t="s">
        <v>4067</v>
      </c>
      <c r="H523" s="56" t="n">
        <v>16</v>
      </c>
      <c r="I523" s="56" t="n">
        <v>250</v>
      </c>
      <c r="J523" s="56" t="n">
        <v>3.7</v>
      </c>
      <c r="K523" s="56" t="n">
        <v>83.7</v>
      </c>
      <c r="L523" s="56" t="n">
        <v>96.6</v>
      </c>
      <c r="M523" s="56" t="n">
        <v>0.13</v>
      </c>
      <c r="N523" s="56" t="s">
        <v>884</v>
      </c>
      <c r="O523" s="56" t="s">
        <v>5647</v>
      </c>
      <c r="P523" s="56"/>
      <c r="Q523" s="56" t="s">
        <v>10061</v>
      </c>
      <c r="R523" s="55" t="n">
        <f aca="true">IFERROR(O523-TODAY(),"")</f>
        <v>-645</v>
      </c>
      <c r="S523" s="55" t="str">
        <f aca="true">IFERROR(IF(O523&lt;TODAY(),"Expired",IF(O523-TODAY()&lt;90,"Expiring Soon","Active")),"")</f>
        <v>Expiring Soon</v>
      </c>
      <c r="T523" s="55" t="str">
        <f aca="false">IF(M523&gt;5,"High Risk",IF(M523&gt;2,"Medium","Low Risk"))</f>
        <v>Low Risk</v>
      </c>
    </row>
    <row r="524" customFormat="false" ht="15" hidden="false" customHeight="true" outlineLevel="0" collapsed="false">
      <c r="A524" s="52" t="s">
        <v>4374</v>
      </c>
      <c r="B524" s="52" t="s">
        <v>17515</v>
      </c>
      <c r="C524" s="52" t="s">
        <v>15539</v>
      </c>
      <c r="D524" s="52" t="s">
        <v>16910</v>
      </c>
      <c r="E524" s="52" t="s">
        <v>10073</v>
      </c>
      <c r="F524" s="52" t="s">
        <v>15550</v>
      </c>
      <c r="G524" s="52" t="s">
        <v>4061</v>
      </c>
      <c r="H524" s="52" t="n">
        <v>16</v>
      </c>
      <c r="I524" s="52" t="n">
        <v>2000</v>
      </c>
      <c r="J524" s="52" t="n">
        <v>3.8</v>
      </c>
      <c r="K524" s="52" t="n">
        <v>98.6</v>
      </c>
      <c r="L524" s="52" t="n">
        <v>69.4</v>
      </c>
      <c r="M524" s="52" t="n">
        <v>4.43</v>
      </c>
      <c r="N524" s="52" t="s">
        <v>5961</v>
      </c>
      <c r="O524" s="52" t="s">
        <v>2366</v>
      </c>
      <c r="P524" s="52" t="s">
        <v>16911</v>
      </c>
      <c r="Q524" s="52" t="s">
        <v>10061</v>
      </c>
      <c r="R524" s="55" t="n">
        <f aca="true">IFERROR(O524-TODAY(),"")</f>
        <v>-626</v>
      </c>
      <c r="S524" s="55" t="str">
        <f aca="true">IFERROR(IF(O524&lt;TODAY(),"Expired",IF(O524-TODAY()&lt;90,"Expiring Soon","Active")),"")</f>
        <v>Expiring Soon</v>
      </c>
      <c r="T524" s="55" t="str">
        <f aca="false">IF(M524&gt;5,"High Risk",IF(M524&gt;2,"Medium","Low Risk"))</f>
        <v>Medium</v>
      </c>
    </row>
    <row r="525" customFormat="false" ht="15" hidden="false" customHeight="true" outlineLevel="0" collapsed="false">
      <c r="A525" s="56" t="s">
        <v>17516</v>
      </c>
      <c r="B525" s="56" t="s">
        <v>17517</v>
      </c>
      <c r="C525" s="56" t="s">
        <v>16906</v>
      </c>
      <c r="D525" s="56" t="s">
        <v>16904</v>
      </c>
      <c r="E525" s="56" t="s">
        <v>10078</v>
      </c>
      <c r="F525" s="56" t="s">
        <v>15544</v>
      </c>
      <c r="G525" s="56" t="s">
        <v>4084</v>
      </c>
      <c r="H525" s="56" t="n">
        <v>31</v>
      </c>
      <c r="I525" s="56" t="n">
        <v>100</v>
      </c>
      <c r="J525" s="56" t="n">
        <v>5</v>
      </c>
      <c r="K525" s="56" t="n">
        <v>88</v>
      </c>
      <c r="L525" s="56" t="n">
        <v>62.5</v>
      </c>
      <c r="M525" s="56" t="n">
        <v>1.77</v>
      </c>
      <c r="N525" s="56" t="s">
        <v>931</v>
      </c>
      <c r="O525" s="56" t="s">
        <v>2489</v>
      </c>
      <c r="P525" s="56" t="s">
        <v>16916</v>
      </c>
      <c r="Q525" s="56" t="s">
        <v>10061</v>
      </c>
      <c r="R525" s="55" t="n">
        <f aca="true">IFERROR(O525-TODAY(),"")</f>
        <v>-766</v>
      </c>
      <c r="S525" s="55" t="str">
        <f aca="true">IFERROR(IF(O525&lt;TODAY(),"Expired",IF(O525-TODAY()&lt;90,"Expiring Soon","Active")),"")</f>
        <v>Expiring Soon</v>
      </c>
      <c r="T525" s="55" t="str">
        <f aca="false">IF(M525&gt;5,"High Risk",IF(M525&gt;2,"Medium","Low Risk"))</f>
        <v>Low Risk</v>
      </c>
    </row>
    <row r="526" customFormat="false" ht="15" hidden="false" customHeight="true" outlineLevel="0" collapsed="false">
      <c r="A526" s="52" t="s">
        <v>15187</v>
      </c>
      <c r="B526" s="52" t="s">
        <v>17518</v>
      </c>
      <c r="C526" s="52" t="s">
        <v>16909</v>
      </c>
      <c r="D526" s="52" t="s">
        <v>16904</v>
      </c>
      <c r="E526" s="52" t="s">
        <v>10132</v>
      </c>
      <c r="F526" s="52" t="s">
        <v>15544</v>
      </c>
      <c r="G526" s="52" t="s">
        <v>4073</v>
      </c>
      <c r="H526" s="52" t="n">
        <v>20</v>
      </c>
      <c r="I526" s="52" t="n">
        <v>250</v>
      </c>
      <c r="J526" s="52" t="n">
        <v>4.5</v>
      </c>
      <c r="K526" s="52" t="n">
        <v>90.9</v>
      </c>
      <c r="L526" s="52" t="n">
        <v>91.3</v>
      </c>
      <c r="M526" s="52" t="n">
        <v>3.5</v>
      </c>
      <c r="N526" s="52" t="s">
        <v>6347</v>
      </c>
      <c r="O526" s="52" t="s">
        <v>2778</v>
      </c>
      <c r="P526" s="52"/>
      <c r="Q526" s="52" t="s">
        <v>10061</v>
      </c>
      <c r="R526" s="55" t="n">
        <f aca="true">IFERROR(O526-TODAY(),"")</f>
        <v>-483</v>
      </c>
      <c r="S526" s="55" t="str">
        <f aca="true">IFERROR(IF(O526&lt;TODAY(),"Expired",IF(O526-TODAY()&lt;90,"Expiring Soon","Active")),"")</f>
        <v>Expiring Soon</v>
      </c>
      <c r="T526" s="55" t="str">
        <f aca="false">IF(M526&gt;5,"High Risk",IF(M526&gt;2,"Medium","Low Risk"))</f>
        <v>Medium</v>
      </c>
    </row>
    <row r="527" customFormat="false" ht="15" hidden="false" customHeight="true" outlineLevel="0" collapsed="false">
      <c r="A527" s="56" t="s">
        <v>4195</v>
      </c>
      <c r="B527" s="56" t="s">
        <v>17519</v>
      </c>
      <c r="C527" s="56" t="s">
        <v>15539</v>
      </c>
      <c r="D527" s="56" t="s">
        <v>16910</v>
      </c>
      <c r="E527" s="56" t="s">
        <v>10058</v>
      </c>
      <c r="F527" s="56" t="s">
        <v>15542</v>
      </c>
      <c r="G527" s="56" t="s">
        <v>4084</v>
      </c>
      <c r="H527" s="56" t="n">
        <v>44</v>
      </c>
      <c r="I527" s="56" t="n">
        <v>500</v>
      </c>
      <c r="J527" s="56" t="n">
        <v>4.2</v>
      </c>
      <c r="K527" s="56" t="n">
        <v>90.3</v>
      </c>
      <c r="L527" s="56" t="n">
        <v>73.7</v>
      </c>
      <c r="M527" s="56" t="n">
        <v>3.26</v>
      </c>
      <c r="N527" s="56" t="s">
        <v>5891</v>
      </c>
      <c r="O527" s="56" t="s">
        <v>3706</v>
      </c>
      <c r="P527" s="56" t="s">
        <v>16913</v>
      </c>
      <c r="Q527" s="56" t="s">
        <v>10061</v>
      </c>
      <c r="R527" s="55" t="n">
        <f aca="true">IFERROR(O527-TODAY(),"")</f>
        <v>-855</v>
      </c>
      <c r="S527" s="55" t="str">
        <f aca="true">IFERROR(IF(O527&lt;TODAY(),"Expired",IF(O527-TODAY()&lt;90,"Expiring Soon","Active")),"")</f>
        <v>Expiring Soon</v>
      </c>
      <c r="T527" s="55" t="str">
        <f aca="false">IF(M527&gt;5,"High Risk",IF(M527&gt;2,"Medium","Low Risk"))</f>
        <v>Medium</v>
      </c>
    </row>
    <row r="528" customFormat="false" ht="15" hidden="false" customHeight="true" outlineLevel="0" collapsed="false">
      <c r="A528" s="52" t="s">
        <v>17520</v>
      </c>
      <c r="B528" s="52" t="s">
        <v>17521</v>
      </c>
      <c r="C528" s="52" t="s">
        <v>16909</v>
      </c>
      <c r="D528" s="52" t="s">
        <v>16937</v>
      </c>
      <c r="E528" s="52" t="s">
        <v>10104</v>
      </c>
      <c r="F528" s="52" t="s">
        <v>15560</v>
      </c>
      <c r="G528" s="52" t="s">
        <v>4067</v>
      </c>
      <c r="H528" s="52" t="n">
        <v>3</v>
      </c>
      <c r="I528" s="52" t="n">
        <v>250</v>
      </c>
      <c r="J528" s="52" t="n">
        <v>4.8</v>
      </c>
      <c r="K528" s="52" t="n">
        <v>93.2</v>
      </c>
      <c r="L528" s="52" t="n">
        <v>64.6</v>
      </c>
      <c r="M528" s="52" t="n">
        <v>0.37</v>
      </c>
      <c r="N528" s="52" t="s">
        <v>2268</v>
      </c>
      <c r="O528" s="52" t="s">
        <v>1458</v>
      </c>
      <c r="P528" s="52" t="s">
        <v>16911</v>
      </c>
      <c r="Q528" s="52" t="s">
        <v>10061</v>
      </c>
      <c r="R528" s="55" t="n">
        <f aca="true">IFERROR(O528-TODAY(),"")</f>
        <v>-538</v>
      </c>
      <c r="S528" s="55" t="str">
        <f aca="true">IFERROR(IF(O528&lt;TODAY(),"Expired",IF(O528-TODAY()&lt;90,"Expiring Soon","Active")),"")</f>
        <v>Expiring Soon</v>
      </c>
      <c r="T528" s="55" t="str">
        <f aca="false">IF(M528&gt;5,"High Risk",IF(M528&gt;2,"Medium","Low Risk"))</f>
        <v>Low Risk</v>
      </c>
    </row>
    <row r="529" customFormat="false" ht="15" hidden="false" customHeight="true" outlineLevel="0" collapsed="false">
      <c r="A529" s="56" t="s">
        <v>7108</v>
      </c>
      <c r="B529" s="56" t="s">
        <v>17522</v>
      </c>
      <c r="C529" s="56" t="s">
        <v>16921</v>
      </c>
      <c r="D529" s="56" t="s">
        <v>16904</v>
      </c>
      <c r="E529" s="56" t="s">
        <v>10058</v>
      </c>
      <c r="F529" s="56" t="s">
        <v>15544</v>
      </c>
      <c r="G529" s="56" t="s">
        <v>4073</v>
      </c>
      <c r="H529" s="56" t="n">
        <v>5</v>
      </c>
      <c r="I529" s="56" t="n">
        <v>2000</v>
      </c>
      <c r="J529" s="56" t="n">
        <v>4.1</v>
      </c>
      <c r="K529" s="56" t="n">
        <v>96</v>
      </c>
      <c r="L529" s="56" t="n">
        <v>94.4</v>
      </c>
      <c r="M529" s="56" t="n">
        <v>2.33</v>
      </c>
      <c r="N529" s="56" t="s">
        <v>330</v>
      </c>
      <c r="O529" s="56" t="s">
        <v>6457</v>
      </c>
      <c r="P529" s="56"/>
      <c r="Q529" s="56" t="s">
        <v>10061</v>
      </c>
      <c r="R529" s="55" t="n">
        <f aca="true">IFERROR(O529-TODAY(),"")</f>
        <v>-807</v>
      </c>
      <c r="S529" s="55" t="str">
        <f aca="true">IFERROR(IF(O529&lt;TODAY(),"Expired",IF(O529-TODAY()&lt;90,"Expiring Soon","Active")),"")</f>
        <v>Expiring Soon</v>
      </c>
      <c r="T529" s="55" t="str">
        <f aca="false">IF(M529&gt;5,"High Risk",IF(M529&gt;2,"Medium","Low Risk"))</f>
        <v>Medium</v>
      </c>
    </row>
    <row r="530" customFormat="false" ht="15" hidden="false" customHeight="true" outlineLevel="0" collapsed="false">
      <c r="A530" s="52" t="s">
        <v>17523</v>
      </c>
      <c r="B530" s="52" t="s">
        <v>17524</v>
      </c>
      <c r="C530" s="52" t="s">
        <v>15539</v>
      </c>
      <c r="D530" s="52" t="s">
        <v>16910</v>
      </c>
      <c r="E530" s="52" t="s">
        <v>10117</v>
      </c>
      <c r="F530" s="52" t="s">
        <v>10063</v>
      </c>
      <c r="G530" s="52" t="s">
        <v>4067</v>
      </c>
      <c r="H530" s="52" t="n">
        <v>22</v>
      </c>
      <c r="I530" s="52" t="n">
        <v>2000</v>
      </c>
      <c r="J530" s="52" t="n">
        <v>3.3</v>
      </c>
      <c r="K530" s="52" t="n">
        <v>98.4</v>
      </c>
      <c r="L530" s="52" t="n">
        <v>86.4</v>
      </c>
      <c r="M530" s="52" t="n">
        <v>0.19</v>
      </c>
      <c r="N530" s="52" t="s">
        <v>601</v>
      </c>
      <c r="O530" s="52" t="s">
        <v>2179</v>
      </c>
      <c r="P530" s="52"/>
      <c r="Q530" s="52" t="s">
        <v>10061</v>
      </c>
      <c r="R530" s="55" t="n">
        <f aca="true">IFERROR(O530-TODAY(),"")</f>
        <v>-432</v>
      </c>
      <c r="S530" s="55" t="str">
        <f aca="true">IFERROR(IF(O530&lt;TODAY(),"Expired",IF(O530-TODAY()&lt;90,"Expiring Soon","Active")),"")</f>
        <v>Expiring Soon</v>
      </c>
      <c r="T530" s="55" t="str">
        <f aca="false">IF(M530&gt;5,"High Risk",IF(M530&gt;2,"Medium","Low Risk"))</f>
        <v>Low Risk</v>
      </c>
    </row>
    <row r="531" customFormat="false" ht="15" hidden="false" customHeight="true" outlineLevel="0" collapsed="false">
      <c r="A531" s="56" t="s">
        <v>17525</v>
      </c>
      <c r="B531" s="56" t="s">
        <v>17526</v>
      </c>
      <c r="C531" s="56" t="s">
        <v>16909</v>
      </c>
      <c r="D531" s="56" t="s">
        <v>16937</v>
      </c>
      <c r="E531" s="56" t="s">
        <v>10190</v>
      </c>
      <c r="F531" s="56" t="s">
        <v>15542</v>
      </c>
      <c r="G531" s="56" t="s">
        <v>4067</v>
      </c>
      <c r="H531" s="56" t="n">
        <v>8</v>
      </c>
      <c r="I531" s="56" t="n">
        <v>100</v>
      </c>
      <c r="J531" s="56" t="n">
        <v>3.5</v>
      </c>
      <c r="K531" s="56" t="n">
        <v>70.1</v>
      </c>
      <c r="L531" s="56" t="n">
        <v>97.5</v>
      </c>
      <c r="M531" s="56" t="n">
        <v>3.46</v>
      </c>
      <c r="N531" s="56" t="s">
        <v>1767</v>
      </c>
      <c r="O531" s="56" t="s">
        <v>1517</v>
      </c>
      <c r="P531" s="56" t="s">
        <v>16907</v>
      </c>
      <c r="Q531" s="56" t="s">
        <v>10066</v>
      </c>
      <c r="R531" s="55" t="n">
        <f aca="true">IFERROR(O531-TODAY(),"")</f>
        <v>-848</v>
      </c>
      <c r="S531" s="55" t="str">
        <f aca="true">IFERROR(IF(O531&lt;TODAY(),"Expired",IF(O531-TODAY()&lt;90,"Expiring Soon","Active")),"")</f>
        <v>Expiring Soon</v>
      </c>
      <c r="T531" s="55" t="str">
        <f aca="false">IF(M531&gt;5,"High Risk",IF(M531&gt;2,"Medium","Low Risk"))</f>
        <v>Medium</v>
      </c>
    </row>
    <row r="532" customFormat="false" ht="15" hidden="false" customHeight="true" outlineLevel="0" collapsed="false">
      <c r="A532" s="52" t="s">
        <v>4357</v>
      </c>
      <c r="B532" s="52" t="s">
        <v>17527</v>
      </c>
      <c r="C532" s="52" t="s">
        <v>15539</v>
      </c>
      <c r="D532" s="52" t="s">
        <v>16904</v>
      </c>
      <c r="E532" s="52" t="s">
        <v>10058</v>
      </c>
      <c r="F532" s="52" t="s">
        <v>15544</v>
      </c>
      <c r="G532" s="52" t="s">
        <v>4061</v>
      </c>
      <c r="H532" s="52" t="n">
        <v>36</v>
      </c>
      <c r="I532" s="52" t="n">
        <v>250</v>
      </c>
      <c r="J532" s="52" t="n">
        <v>4.6</v>
      </c>
      <c r="K532" s="52" t="n">
        <v>77.2</v>
      </c>
      <c r="L532" s="52" t="n">
        <v>64.8</v>
      </c>
      <c r="M532" s="52" t="n">
        <v>0.38</v>
      </c>
      <c r="N532" s="52" t="s">
        <v>549</v>
      </c>
      <c r="O532" s="52" t="s">
        <v>1052</v>
      </c>
      <c r="P532" s="52" t="s">
        <v>16907</v>
      </c>
      <c r="Q532" s="52" t="s">
        <v>10061</v>
      </c>
      <c r="R532" s="55" t="n">
        <f aca="true">IFERROR(O532-TODAY(),"")</f>
        <v>-529</v>
      </c>
      <c r="S532" s="55" t="str">
        <f aca="true">IFERROR(IF(O532&lt;TODAY(),"Expired",IF(O532-TODAY()&lt;90,"Expiring Soon","Active")),"")</f>
        <v>Expiring Soon</v>
      </c>
      <c r="T532" s="55" t="str">
        <f aca="false">IF(M532&gt;5,"High Risk",IF(M532&gt;2,"Medium","Low Risk"))</f>
        <v>Low Risk</v>
      </c>
    </row>
    <row r="533" customFormat="false" ht="15" hidden="false" customHeight="true" outlineLevel="0" collapsed="false">
      <c r="A533" s="56" t="s">
        <v>6602</v>
      </c>
      <c r="B533" s="56" t="s">
        <v>17528</v>
      </c>
      <c r="C533" s="56" t="s">
        <v>16906</v>
      </c>
      <c r="D533" s="56" t="s">
        <v>16904</v>
      </c>
      <c r="E533" s="56" t="s">
        <v>10069</v>
      </c>
      <c r="F533" s="56" t="s">
        <v>15544</v>
      </c>
      <c r="G533" s="56" t="s">
        <v>4084</v>
      </c>
      <c r="H533" s="56" t="n">
        <v>43</v>
      </c>
      <c r="I533" s="56" t="n">
        <v>250</v>
      </c>
      <c r="J533" s="56" t="n">
        <v>4.1</v>
      </c>
      <c r="K533" s="56" t="n">
        <v>80</v>
      </c>
      <c r="L533" s="56" t="n">
        <v>80.9</v>
      </c>
      <c r="M533" s="56" t="n">
        <v>4.12</v>
      </c>
      <c r="N533" s="56" t="s">
        <v>1782</v>
      </c>
      <c r="O533" s="56" t="s">
        <v>2900</v>
      </c>
      <c r="P533" s="56" t="s">
        <v>16916</v>
      </c>
      <c r="Q533" s="56" t="s">
        <v>10061</v>
      </c>
      <c r="R533" s="55" t="n">
        <f aca="true">IFERROR(O533-TODAY(),"")</f>
        <v>-954</v>
      </c>
      <c r="S533" s="55" t="str">
        <f aca="true">IFERROR(IF(O533&lt;TODAY(),"Expired",IF(O533-TODAY()&lt;90,"Expiring Soon","Active")),"")</f>
        <v>Expiring Soon</v>
      </c>
      <c r="T533" s="55" t="str">
        <f aca="false">IF(M533&gt;5,"High Risk",IF(M533&gt;2,"Medium","Low Risk"))</f>
        <v>Medium</v>
      </c>
    </row>
    <row r="534" customFormat="false" ht="15" hidden="false" customHeight="true" outlineLevel="0" collapsed="false">
      <c r="A534" s="52" t="s">
        <v>5548</v>
      </c>
      <c r="B534" s="52" t="s">
        <v>17529</v>
      </c>
      <c r="C534" s="52" t="s">
        <v>16906</v>
      </c>
      <c r="D534" s="52" t="s">
        <v>16937</v>
      </c>
      <c r="E534" s="52" t="s">
        <v>10190</v>
      </c>
      <c r="F534" s="52" t="s">
        <v>15550</v>
      </c>
      <c r="G534" s="52" t="s">
        <v>4067</v>
      </c>
      <c r="H534" s="52" t="n">
        <v>13</v>
      </c>
      <c r="I534" s="52" t="n">
        <v>500</v>
      </c>
      <c r="J534" s="52" t="n">
        <v>3</v>
      </c>
      <c r="K534" s="52" t="n">
        <v>87.9</v>
      </c>
      <c r="L534" s="52" t="n">
        <v>83.4</v>
      </c>
      <c r="M534" s="52" t="n">
        <v>4.7</v>
      </c>
      <c r="N534" s="52" t="s">
        <v>2268</v>
      </c>
      <c r="O534" s="52" t="s">
        <v>2131</v>
      </c>
      <c r="P534" s="52" t="s">
        <v>16913</v>
      </c>
      <c r="Q534" s="52" t="s">
        <v>10061</v>
      </c>
      <c r="R534" s="55" t="n">
        <f aca="true">IFERROR(O534-TODAY(),"")</f>
        <v>-732</v>
      </c>
      <c r="S534" s="55" t="str">
        <f aca="true">IFERROR(IF(O534&lt;TODAY(),"Expired",IF(O534-TODAY()&lt;90,"Expiring Soon","Active")),"")</f>
        <v>Expiring Soon</v>
      </c>
      <c r="T534" s="55" t="str">
        <f aca="false">IF(M534&gt;5,"High Risk",IF(M534&gt;2,"Medium","Low Risk"))</f>
        <v>Medium</v>
      </c>
    </row>
    <row r="535" customFormat="false" ht="15" hidden="false" customHeight="true" outlineLevel="0" collapsed="false">
      <c r="A535" s="56" t="s">
        <v>6560</v>
      </c>
      <c r="B535" s="56" t="s">
        <v>17530</v>
      </c>
      <c r="C535" s="56" t="s">
        <v>16921</v>
      </c>
      <c r="D535" s="56" t="s">
        <v>16904</v>
      </c>
      <c r="E535" s="56" t="s">
        <v>10104</v>
      </c>
      <c r="F535" s="56" t="s">
        <v>15554</v>
      </c>
      <c r="G535" s="56" t="s">
        <v>4073</v>
      </c>
      <c r="H535" s="56" t="n">
        <v>31</v>
      </c>
      <c r="I535" s="56" t="n">
        <v>1000</v>
      </c>
      <c r="J535" s="56" t="n">
        <v>4.6</v>
      </c>
      <c r="K535" s="56" t="n">
        <v>97.8</v>
      </c>
      <c r="L535" s="56" t="n">
        <v>62.4</v>
      </c>
      <c r="M535" s="56" t="n">
        <v>3.09</v>
      </c>
      <c r="N535" s="56" t="s">
        <v>2246</v>
      </c>
      <c r="O535" s="56" t="s">
        <v>1877</v>
      </c>
      <c r="P535" s="56" t="s">
        <v>16907</v>
      </c>
      <c r="Q535" s="56" t="s">
        <v>10061</v>
      </c>
      <c r="R535" s="55" t="n">
        <f aca="true">IFERROR(O535-TODAY(),"")</f>
        <v>-960</v>
      </c>
      <c r="S535" s="55" t="str">
        <f aca="true">IFERROR(IF(O535&lt;TODAY(),"Expired",IF(O535-TODAY()&lt;90,"Expiring Soon","Active")),"")</f>
        <v>Expiring Soon</v>
      </c>
      <c r="T535" s="55" t="str">
        <f aca="false">IF(M535&gt;5,"High Risk",IF(M535&gt;2,"Medium","Low Risk"))</f>
        <v>Medium</v>
      </c>
    </row>
    <row r="536" customFormat="false" ht="15" hidden="false" customHeight="true" outlineLevel="0" collapsed="false">
      <c r="A536" s="52" t="s">
        <v>14994</v>
      </c>
      <c r="B536" s="52" t="s">
        <v>17531</v>
      </c>
      <c r="C536" s="52" t="s">
        <v>15539</v>
      </c>
      <c r="D536" s="52" t="s">
        <v>16904</v>
      </c>
      <c r="E536" s="52" t="s">
        <v>10117</v>
      </c>
      <c r="F536" s="52" t="s">
        <v>10063</v>
      </c>
      <c r="G536" s="52" t="s">
        <v>4067</v>
      </c>
      <c r="H536" s="52" t="n">
        <v>5</v>
      </c>
      <c r="I536" s="52" t="n">
        <v>500</v>
      </c>
      <c r="J536" s="52" t="n">
        <v>3.4</v>
      </c>
      <c r="K536" s="52" t="n">
        <v>91</v>
      </c>
      <c r="L536" s="52" t="n">
        <v>77</v>
      </c>
      <c r="M536" s="52" t="n">
        <v>2.56</v>
      </c>
      <c r="N536" s="52" t="s">
        <v>2876</v>
      </c>
      <c r="O536" s="52" t="s">
        <v>905</v>
      </c>
      <c r="P536" s="52" t="s">
        <v>16913</v>
      </c>
      <c r="Q536" s="52" t="s">
        <v>10061</v>
      </c>
      <c r="R536" s="55" t="n">
        <f aca="true">IFERROR(O536-TODAY(),"")</f>
        <v>-415</v>
      </c>
      <c r="S536" s="55" t="str">
        <f aca="true">IFERROR(IF(O536&lt;TODAY(),"Expired",IF(O536-TODAY()&lt;90,"Expiring Soon","Active")),"")</f>
        <v>Expiring Soon</v>
      </c>
      <c r="T536" s="55" t="str">
        <f aca="false">IF(M536&gt;5,"High Risk",IF(M536&gt;2,"Medium","Low Risk"))</f>
        <v>Medium</v>
      </c>
    </row>
    <row r="537" customFormat="false" ht="15" hidden="false" customHeight="true" outlineLevel="0" collapsed="false">
      <c r="A537" s="56" t="s">
        <v>6082</v>
      </c>
      <c r="B537" s="56" t="s">
        <v>17532</v>
      </c>
      <c r="C537" s="56" t="s">
        <v>16921</v>
      </c>
      <c r="D537" s="56" t="s">
        <v>16904</v>
      </c>
      <c r="E537" s="56" t="s">
        <v>10087</v>
      </c>
      <c r="F537" s="56" t="s">
        <v>10063</v>
      </c>
      <c r="G537" s="56" t="s">
        <v>4067</v>
      </c>
      <c r="H537" s="56" t="n">
        <v>35</v>
      </c>
      <c r="I537" s="56" t="n">
        <v>2000</v>
      </c>
      <c r="J537" s="56" t="n">
        <v>2.9</v>
      </c>
      <c r="K537" s="56" t="n">
        <v>80.6</v>
      </c>
      <c r="L537" s="56" t="n">
        <v>88.7</v>
      </c>
      <c r="M537" s="56" t="n">
        <v>2.31</v>
      </c>
      <c r="N537" s="56" t="s">
        <v>2506</v>
      </c>
      <c r="O537" s="56" t="s">
        <v>2832</v>
      </c>
      <c r="P537" s="56"/>
      <c r="Q537" s="56" t="s">
        <v>10061</v>
      </c>
      <c r="R537" s="55" t="n">
        <f aca="true">IFERROR(O537-TODAY(),"")</f>
        <v>-706</v>
      </c>
      <c r="S537" s="55" t="str">
        <f aca="true">IFERROR(IF(O537&lt;TODAY(),"Expired",IF(O537-TODAY()&lt;90,"Expiring Soon","Active")),"")</f>
        <v>Expiring Soon</v>
      </c>
      <c r="T537" s="55" t="str">
        <f aca="false">IF(M537&gt;5,"High Risk",IF(M537&gt;2,"Medium","Low Risk"))</f>
        <v>Medium</v>
      </c>
    </row>
    <row r="538" customFormat="false" ht="15" hidden="false" customHeight="true" outlineLevel="0" collapsed="false">
      <c r="A538" s="52" t="s">
        <v>5275</v>
      </c>
      <c r="B538" s="52" t="s">
        <v>17533</v>
      </c>
      <c r="C538" s="52" t="s">
        <v>15539</v>
      </c>
      <c r="D538" s="52" t="s">
        <v>16915</v>
      </c>
      <c r="E538" s="52" t="s">
        <v>10117</v>
      </c>
      <c r="F538" s="52" t="s">
        <v>15550</v>
      </c>
      <c r="G538" s="52" t="s">
        <v>4055</v>
      </c>
      <c r="H538" s="52" t="n">
        <v>17</v>
      </c>
      <c r="I538" s="52" t="n">
        <v>1000</v>
      </c>
      <c r="J538" s="52" t="n">
        <v>2.6</v>
      </c>
      <c r="K538" s="52" t="n">
        <v>82.1</v>
      </c>
      <c r="L538" s="52" t="n">
        <v>78.5</v>
      </c>
      <c r="M538" s="52" t="n">
        <v>3.9</v>
      </c>
      <c r="N538" s="52" t="s">
        <v>2218</v>
      </c>
      <c r="O538" s="52" t="s">
        <v>816</v>
      </c>
      <c r="P538" s="52" t="s">
        <v>16911</v>
      </c>
      <c r="Q538" s="52" t="s">
        <v>10061</v>
      </c>
      <c r="R538" s="55" t="n">
        <f aca="true">IFERROR(O538-TODAY(),"")</f>
        <v>-543</v>
      </c>
      <c r="S538" s="55" t="str">
        <f aca="true">IFERROR(IF(O538&lt;TODAY(),"Expired",IF(O538-TODAY()&lt;90,"Expiring Soon","Active")),"")</f>
        <v>Expiring Soon</v>
      </c>
      <c r="T538" s="55" t="str">
        <f aca="false">IF(M538&gt;5,"High Risk",IF(M538&gt;2,"Medium","Low Risk"))</f>
        <v>Medium</v>
      </c>
    </row>
    <row r="539" customFormat="false" ht="15" hidden="false" customHeight="true" outlineLevel="0" collapsed="false">
      <c r="A539" s="56" t="s">
        <v>5324</v>
      </c>
      <c r="B539" s="56" t="s">
        <v>17534</v>
      </c>
      <c r="C539" s="56" t="s">
        <v>16906</v>
      </c>
      <c r="D539" s="56" t="s">
        <v>16910</v>
      </c>
      <c r="E539" s="56" t="s">
        <v>10073</v>
      </c>
      <c r="F539" s="56" t="s">
        <v>15544</v>
      </c>
      <c r="G539" s="56" t="s">
        <v>4084</v>
      </c>
      <c r="H539" s="56" t="n">
        <v>45</v>
      </c>
      <c r="I539" s="56" t="n">
        <v>250</v>
      </c>
      <c r="J539" s="56" t="n">
        <v>2.8</v>
      </c>
      <c r="K539" s="56" t="n">
        <v>71.5</v>
      </c>
      <c r="L539" s="56" t="n">
        <v>70.3</v>
      </c>
      <c r="M539" s="56" t="n">
        <v>3.06</v>
      </c>
      <c r="N539" s="56" t="s">
        <v>935</v>
      </c>
      <c r="O539" s="56" t="s">
        <v>1750</v>
      </c>
      <c r="P539" s="56" t="s">
        <v>16907</v>
      </c>
      <c r="Q539" s="56" t="s">
        <v>10066</v>
      </c>
      <c r="R539" s="55" t="n">
        <f aca="true">IFERROR(O539-TODAY(),"")</f>
        <v>-772</v>
      </c>
      <c r="S539" s="55" t="str">
        <f aca="true">IFERROR(IF(O539&lt;TODAY(),"Expired",IF(O539-TODAY()&lt;90,"Expiring Soon","Active")),"")</f>
        <v>Expiring Soon</v>
      </c>
      <c r="T539" s="55" t="str">
        <f aca="false">IF(M539&gt;5,"High Risk",IF(M539&gt;2,"Medium","Low Risk"))</f>
        <v>Medium</v>
      </c>
    </row>
    <row r="540" customFormat="false" ht="15" hidden="false" customHeight="true" outlineLevel="0" collapsed="false">
      <c r="A540" s="52" t="s">
        <v>5355</v>
      </c>
      <c r="B540" s="52" t="s">
        <v>17535</v>
      </c>
      <c r="C540" s="52" t="s">
        <v>16909</v>
      </c>
      <c r="D540" s="52" t="s">
        <v>16904</v>
      </c>
      <c r="E540" s="52" t="s">
        <v>10087</v>
      </c>
      <c r="F540" s="52" t="s">
        <v>15542</v>
      </c>
      <c r="G540" s="52" t="s">
        <v>4084</v>
      </c>
      <c r="H540" s="52" t="n">
        <v>7</v>
      </c>
      <c r="I540" s="52" t="n">
        <v>1000</v>
      </c>
      <c r="J540" s="52" t="n">
        <v>4.9</v>
      </c>
      <c r="K540" s="52" t="n">
        <v>87.1</v>
      </c>
      <c r="L540" s="52" t="n">
        <v>76.3</v>
      </c>
      <c r="M540" s="52" t="n">
        <v>1.03</v>
      </c>
      <c r="N540" s="52" t="s">
        <v>2038</v>
      </c>
      <c r="O540" s="52" t="s">
        <v>3188</v>
      </c>
      <c r="P540" s="52"/>
      <c r="Q540" s="52" t="s">
        <v>10061</v>
      </c>
      <c r="R540" s="55" t="n">
        <f aca="true">IFERROR(O540-TODAY(),"")</f>
        <v>-574</v>
      </c>
      <c r="S540" s="55" t="str">
        <f aca="true">IFERROR(IF(O540&lt;TODAY(),"Expired",IF(O540-TODAY()&lt;90,"Expiring Soon","Active")),"")</f>
        <v>Expiring Soon</v>
      </c>
      <c r="T540" s="55" t="str">
        <f aca="false">IF(M540&gt;5,"High Risk",IF(M540&gt;2,"Medium","Low Risk"))</f>
        <v>Low Risk</v>
      </c>
    </row>
    <row r="541" customFormat="false" ht="15" hidden="false" customHeight="true" outlineLevel="0" collapsed="false">
      <c r="A541" s="56" t="s">
        <v>7238</v>
      </c>
      <c r="B541" s="56" t="s">
        <v>17536</v>
      </c>
      <c r="C541" s="56" t="s">
        <v>16909</v>
      </c>
      <c r="D541" s="56" t="s">
        <v>16904</v>
      </c>
      <c r="E541" s="56" t="s">
        <v>10069</v>
      </c>
      <c r="F541" s="56" t="s">
        <v>15544</v>
      </c>
      <c r="G541" s="56" t="s">
        <v>4084</v>
      </c>
      <c r="H541" s="56" t="n">
        <v>28</v>
      </c>
      <c r="I541" s="56" t="n">
        <v>2000</v>
      </c>
      <c r="J541" s="56" t="n">
        <v>3.8</v>
      </c>
      <c r="K541" s="56" t="n">
        <v>91.3</v>
      </c>
      <c r="L541" s="56" t="n">
        <v>78</v>
      </c>
      <c r="M541" s="56" t="n">
        <v>1.02</v>
      </c>
      <c r="N541" s="56" t="s">
        <v>2924</v>
      </c>
      <c r="O541" s="56" t="s">
        <v>3257</v>
      </c>
      <c r="P541" s="56" t="s">
        <v>16911</v>
      </c>
      <c r="Q541" s="56" t="s">
        <v>10061</v>
      </c>
      <c r="R541" s="55" t="n">
        <f aca="true">IFERROR(O541-TODAY(),"")</f>
        <v>-948</v>
      </c>
      <c r="S541" s="55" t="str">
        <f aca="true">IFERROR(IF(O541&lt;TODAY(),"Expired",IF(O541-TODAY()&lt;90,"Expiring Soon","Active")),"")</f>
        <v>Expiring Soon</v>
      </c>
      <c r="T541" s="55" t="str">
        <f aca="false">IF(M541&gt;5,"High Risk",IF(M541&gt;2,"Medium","Low Risk"))</f>
        <v>Low Risk</v>
      </c>
    </row>
    <row r="542" customFormat="false" ht="15" hidden="false" customHeight="true" outlineLevel="0" collapsed="false">
      <c r="A542" s="52" t="s">
        <v>14634</v>
      </c>
      <c r="B542" s="52" t="s">
        <v>17537</v>
      </c>
      <c r="C542" s="52" t="s">
        <v>16906</v>
      </c>
      <c r="D542" s="52" t="s">
        <v>16910</v>
      </c>
      <c r="E542" s="52" t="s">
        <v>10117</v>
      </c>
      <c r="F542" s="52" t="s">
        <v>15560</v>
      </c>
      <c r="G542" s="52" t="s">
        <v>4073</v>
      </c>
      <c r="H542" s="52" t="n">
        <v>19</v>
      </c>
      <c r="I542" s="52" t="n">
        <v>2000</v>
      </c>
      <c r="J542" s="52" t="n">
        <v>4.5</v>
      </c>
      <c r="K542" s="52" t="n">
        <v>72.9</v>
      </c>
      <c r="L542" s="52" t="n">
        <v>68</v>
      </c>
      <c r="M542" s="52" t="n">
        <v>2.69</v>
      </c>
      <c r="N542" s="52" t="s">
        <v>3295</v>
      </c>
      <c r="O542" s="52" t="s">
        <v>5658</v>
      </c>
      <c r="P542" s="52" t="s">
        <v>16907</v>
      </c>
      <c r="Q542" s="52" t="s">
        <v>10061</v>
      </c>
      <c r="R542" s="55" t="n">
        <f aca="true">IFERROR(O542-TODAY(),"")</f>
        <v>-874</v>
      </c>
      <c r="S542" s="55" t="str">
        <f aca="true">IFERROR(IF(O542&lt;TODAY(),"Expired",IF(O542-TODAY()&lt;90,"Expiring Soon","Active")),"")</f>
        <v>Expiring Soon</v>
      </c>
      <c r="T542" s="55" t="str">
        <f aca="false">IF(M542&gt;5,"High Risk",IF(M542&gt;2,"Medium","Low Risk"))</f>
        <v>Medium</v>
      </c>
    </row>
    <row r="543" customFormat="false" ht="15" hidden="false" customHeight="true" outlineLevel="0" collapsed="false">
      <c r="A543" s="56" t="s">
        <v>5867</v>
      </c>
      <c r="B543" s="56" t="s">
        <v>17538</v>
      </c>
      <c r="C543" s="56" t="s">
        <v>16921</v>
      </c>
      <c r="D543" s="56" t="s">
        <v>16904</v>
      </c>
      <c r="E543" s="56" t="s">
        <v>10058</v>
      </c>
      <c r="F543" s="56" t="s">
        <v>15560</v>
      </c>
      <c r="G543" s="56" t="s">
        <v>4067</v>
      </c>
      <c r="H543" s="56" t="n">
        <v>22</v>
      </c>
      <c r="I543" s="56" t="n">
        <v>100</v>
      </c>
      <c r="J543" s="56" t="n">
        <v>4.1</v>
      </c>
      <c r="K543" s="56" t="n">
        <v>89.7</v>
      </c>
      <c r="L543" s="56" t="n">
        <v>78.7</v>
      </c>
      <c r="M543" s="56" t="n">
        <v>2.05</v>
      </c>
      <c r="N543" s="56" t="s">
        <v>4422</v>
      </c>
      <c r="O543" s="56" t="s">
        <v>5670</v>
      </c>
      <c r="P543" s="56" t="s">
        <v>16907</v>
      </c>
      <c r="Q543" s="56" t="s">
        <v>10061</v>
      </c>
      <c r="R543" s="55" t="n">
        <f aca="true">IFERROR(O543-TODAY(),"")</f>
        <v>-648</v>
      </c>
      <c r="S543" s="55" t="str">
        <f aca="true">IFERROR(IF(O543&lt;TODAY(),"Expired",IF(O543-TODAY()&lt;90,"Expiring Soon","Active")),"")</f>
        <v>Expiring Soon</v>
      </c>
      <c r="T543" s="55" t="str">
        <f aca="false">IF(M543&gt;5,"High Risk",IF(M543&gt;2,"Medium","Low Risk"))</f>
        <v>Medium</v>
      </c>
    </row>
    <row r="544" customFormat="false" ht="15" hidden="false" customHeight="true" outlineLevel="0" collapsed="false">
      <c r="A544" s="52" t="s">
        <v>4174</v>
      </c>
      <c r="B544" s="52" t="s">
        <v>17539</v>
      </c>
      <c r="C544" s="52" t="s">
        <v>16921</v>
      </c>
      <c r="D544" s="52" t="s">
        <v>16904</v>
      </c>
      <c r="E544" s="52" t="s">
        <v>10073</v>
      </c>
      <c r="F544" s="52" t="s">
        <v>15560</v>
      </c>
      <c r="G544" s="52" t="s">
        <v>4061</v>
      </c>
      <c r="H544" s="52" t="n">
        <v>16</v>
      </c>
      <c r="I544" s="52" t="n">
        <v>2000</v>
      </c>
      <c r="J544" s="52" t="n">
        <v>4.5</v>
      </c>
      <c r="K544" s="52" t="n">
        <v>84.9</v>
      </c>
      <c r="L544" s="52" t="n">
        <v>66.1</v>
      </c>
      <c r="M544" s="52" t="n">
        <v>3.21</v>
      </c>
      <c r="N544" s="52" t="s">
        <v>3871</v>
      </c>
      <c r="O544" s="52" t="s">
        <v>472</v>
      </c>
      <c r="P544" s="52" t="s">
        <v>16916</v>
      </c>
      <c r="Q544" s="52" t="s">
        <v>10066</v>
      </c>
      <c r="R544" s="55" t="n">
        <f aca="true">IFERROR(O544-TODAY(),"")</f>
        <v>-825</v>
      </c>
      <c r="S544" s="55" t="str">
        <f aca="true">IFERROR(IF(O544&lt;TODAY(),"Expired",IF(O544-TODAY()&lt;90,"Expiring Soon","Active")),"")</f>
        <v>Expiring Soon</v>
      </c>
      <c r="T544" s="55" t="str">
        <f aca="false">IF(M544&gt;5,"High Risk",IF(M544&gt;2,"Medium","Low Risk"))</f>
        <v>Medium</v>
      </c>
    </row>
    <row r="545" customFormat="false" ht="15" hidden="false" customHeight="true" outlineLevel="0" collapsed="false">
      <c r="A545" s="56" t="s">
        <v>4940</v>
      </c>
      <c r="B545" s="56" t="s">
        <v>17540</v>
      </c>
      <c r="C545" s="56" t="s">
        <v>15539</v>
      </c>
      <c r="D545" s="56" t="s">
        <v>16904</v>
      </c>
      <c r="E545" s="56" t="s">
        <v>10117</v>
      </c>
      <c r="F545" s="56" t="s">
        <v>10063</v>
      </c>
      <c r="G545" s="56" t="s">
        <v>4055</v>
      </c>
      <c r="H545" s="56" t="n">
        <v>21</v>
      </c>
      <c r="I545" s="56" t="n">
        <v>100</v>
      </c>
      <c r="J545" s="56" t="n">
        <v>3.3</v>
      </c>
      <c r="K545" s="56" t="n">
        <v>99.1</v>
      </c>
      <c r="L545" s="56" t="n">
        <v>86</v>
      </c>
      <c r="M545" s="56" t="n">
        <v>0.37</v>
      </c>
      <c r="N545" s="56" t="s">
        <v>3034</v>
      </c>
      <c r="O545" s="56" t="s">
        <v>1349</v>
      </c>
      <c r="P545" s="56" t="s">
        <v>16911</v>
      </c>
      <c r="Q545" s="56" t="s">
        <v>10061</v>
      </c>
      <c r="R545" s="55" t="n">
        <f aca="true">IFERROR(O545-TODAY(),"")</f>
        <v>-721</v>
      </c>
      <c r="S545" s="55" t="str">
        <f aca="true">IFERROR(IF(O545&lt;TODAY(),"Expired",IF(O545-TODAY()&lt;90,"Expiring Soon","Active")),"")</f>
        <v>Expiring Soon</v>
      </c>
      <c r="T545" s="55" t="str">
        <f aca="false">IF(M545&gt;5,"High Risk",IF(M545&gt;2,"Medium","Low Risk"))</f>
        <v>Low Risk</v>
      </c>
    </row>
    <row r="546" customFormat="false" ht="15" hidden="false" customHeight="true" outlineLevel="0" collapsed="false">
      <c r="A546" s="52" t="s">
        <v>14956</v>
      </c>
      <c r="B546" s="52" t="s">
        <v>17541</v>
      </c>
      <c r="C546" s="52" t="s">
        <v>15539</v>
      </c>
      <c r="D546" s="52" t="s">
        <v>16915</v>
      </c>
      <c r="E546" s="52" t="s">
        <v>10087</v>
      </c>
      <c r="F546" s="52" t="s">
        <v>15544</v>
      </c>
      <c r="G546" s="52" t="s">
        <v>4061</v>
      </c>
      <c r="H546" s="52" t="n">
        <v>42</v>
      </c>
      <c r="I546" s="52" t="n">
        <v>500</v>
      </c>
      <c r="J546" s="52" t="n">
        <v>3.9</v>
      </c>
      <c r="K546" s="52" t="n">
        <v>88.6</v>
      </c>
      <c r="L546" s="52" t="n">
        <v>65</v>
      </c>
      <c r="M546" s="52" t="n">
        <v>4.69</v>
      </c>
      <c r="N546" s="52" t="s">
        <v>4446</v>
      </c>
      <c r="O546" s="52" t="s">
        <v>3993</v>
      </c>
      <c r="P546" s="52" t="s">
        <v>16913</v>
      </c>
      <c r="Q546" s="52" t="s">
        <v>10061</v>
      </c>
      <c r="R546" s="55" t="n">
        <f aca="true">IFERROR(O546-TODAY(),"")</f>
        <v>-582</v>
      </c>
      <c r="S546" s="55" t="str">
        <f aca="true">IFERROR(IF(O546&lt;TODAY(),"Expired",IF(O546-TODAY()&lt;90,"Expiring Soon","Active")),"")</f>
        <v>Expiring Soon</v>
      </c>
      <c r="T546" s="55" t="str">
        <f aca="false">IF(M546&gt;5,"High Risk",IF(M546&gt;2,"Medium","Low Risk"))</f>
        <v>Medium</v>
      </c>
    </row>
    <row r="547" customFormat="false" ht="15" hidden="false" customHeight="true" outlineLevel="0" collapsed="false">
      <c r="A547" s="56" t="s">
        <v>4199</v>
      </c>
      <c r="B547" s="56" t="s">
        <v>17542</v>
      </c>
      <c r="C547" s="56" t="s">
        <v>16921</v>
      </c>
      <c r="D547" s="56" t="s">
        <v>16915</v>
      </c>
      <c r="E547" s="56" t="s">
        <v>10190</v>
      </c>
      <c r="F547" s="56" t="s">
        <v>15554</v>
      </c>
      <c r="G547" s="56" t="s">
        <v>4055</v>
      </c>
      <c r="H547" s="56" t="n">
        <v>43</v>
      </c>
      <c r="I547" s="56" t="n">
        <v>100</v>
      </c>
      <c r="J547" s="56" t="n">
        <v>3.6</v>
      </c>
      <c r="K547" s="56" t="n">
        <v>82.3</v>
      </c>
      <c r="L547" s="56" t="n">
        <v>64</v>
      </c>
      <c r="M547" s="56" t="n">
        <v>2.68</v>
      </c>
      <c r="N547" s="56" t="s">
        <v>8313</v>
      </c>
      <c r="O547" s="56" t="s">
        <v>4301</v>
      </c>
      <c r="P547" s="56" t="s">
        <v>16907</v>
      </c>
      <c r="Q547" s="56" t="s">
        <v>10061</v>
      </c>
      <c r="R547" s="55" t="n">
        <f aca="true">IFERROR(O547-TODAY(),"")</f>
        <v>-469</v>
      </c>
      <c r="S547" s="55" t="str">
        <f aca="true">IFERROR(IF(O547&lt;TODAY(),"Expired",IF(O547-TODAY()&lt;90,"Expiring Soon","Active")),"")</f>
        <v>Expiring Soon</v>
      </c>
      <c r="T547" s="55" t="str">
        <f aca="false">IF(M547&gt;5,"High Risk",IF(M547&gt;2,"Medium","Low Risk"))</f>
        <v>Medium</v>
      </c>
    </row>
    <row r="548" customFormat="false" ht="15" hidden="false" customHeight="true" outlineLevel="0" collapsed="false">
      <c r="A548" s="52" t="s">
        <v>14546</v>
      </c>
      <c r="B548" s="52" t="s">
        <v>17543</v>
      </c>
      <c r="C548" s="52" t="s">
        <v>16906</v>
      </c>
      <c r="D548" s="52" t="s">
        <v>16904</v>
      </c>
      <c r="E548" s="52" t="s">
        <v>10073</v>
      </c>
      <c r="F548" s="52" t="s">
        <v>15542</v>
      </c>
      <c r="G548" s="52" t="s">
        <v>4067</v>
      </c>
      <c r="H548" s="52" t="n">
        <v>10</v>
      </c>
      <c r="I548" s="52" t="n">
        <v>250</v>
      </c>
      <c r="J548" s="52" t="n">
        <v>3.3</v>
      </c>
      <c r="K548" s="52" t="n">
        <v>98.9</v>
      </c>
      <c r="L548" s="52" t="n">
        <v>86.3</v>
      </c>
      <c r="M548" s="52" t="n">
        <v>2.46</v>
      </c>
      <c r="N548" s="52" t="s">
        <v>3443</v>
      </c>
      <c r="O548" s="52" t="s">
        <v>3714</v>
      </c>
      <c r="P548" s="52" t="s">
        <v>16916</v>
      </c>
      <c r="Q548" s="52" t="s">
        <v>10061</v>
      </c>
      <c r="R548" s="55" t="n">
        <f aca="true">IFERROR(O548-TODAY(),"")</f>
        <v>-546</v>
      </c>
      <c r="S548" s="55" t="str">
        <f aca="true">IFERROR(IF(O548&lt;TODAY(),"Expired",IF(O548-TODAY()&lt;90,"Expiring Soon","Active")),"")</f>
        <v>Expiring Soon</v>
      </c>
      <c r="T548" s="55" t="str">
        <f aca="false">IF(M548&gt;5,"High Risk",IF(M548&gt;2,"Medium","Low Risk"))</f>
        <v>Medium</v>
      </c>
    </row>
    <row r="549" customFormat="false" ht="15" hidden="false" customHeight="true" outlineLevel="0" collapsed="false">
      <c r="A549" s="56" t="s">
        <v>14793</v>
      </c>
      <c r="B549" s="56" t="s">
        <v>17544</v>
      </c>
      <c r="C549" s="56" t="s">
        <v>15539</v>
      </c>
      <c r="D549" s="56" t="s">
        <v>16915</v>
      </c>
      <c r="E549" s="56" t="s">
        <v>10095</v>
      </c>
      <c r="F549" s="56" t="s">
        <v>15550</v>
      </c>
      <c r="G549" s="56" t="s">
        <v>4055</v>
      </c>
      <c r="H549" s="56" t="n">
        <v>7</v>
      </c>
      <c r="I549" s="56" t="n">
        <v>1000</v>
      </c>
      <c r="J549" s="56" t="n">
        <v>5</v>
      </c>
      <c r="K549" s="56" t="n">
        <v>80.5</v>
      </c>
      <c r="L549" s="56" t="n">
        <v>69</v>
      </c>
      <c r="M549" s="56" t="n">
        <v>0.52</v>
      </c>
      <c r="N549" s="56" t="s">
        <v>2152</v>
      </c>
      <c r="O549" s="56" t="s">
        <v>729</v>
      </c>
      <c r="P549" s="56" t="s">
        <v>16907</v>
      </c>
      <c r="Q549" s="56" t="s">
        <v>10061</v>
      </c>
      <c r="R549" s="55" t="n">
        <f aca="true">IFERROR(O549-TODAY(),"")</f>
        <v>-914</v>
      </c>
      <c r="S549" s="55" t="str">
        <f aca="true">IFERROR(IF(O549&lt;TODAY(),"Expired",IF(O549-TODAY()&lt;90,"Expiring Soon","Active")),"")</f>
        <v>Expiring Soon</v>
      </c>
      <c r="T549" s="55" t="str">
        <f aca="false">IF(M549&gt;5,"High Risk",IF(M549&gt;2,"Medium","Low Risk"))</f>
        <v>Low Risk</v>
      </c>
    </row>
    <row r="550" customFormat="false" ht="15" hidden="false" customHeight="true" outlineLevel="0" collapsed="false">
      <c r="A550" s="52" t="s">
        <v>14335</v>
      </c>
      <c r="B550" s="52" t="s">
        <v>17545</v>
      </c>
      <c r="C550" s="52" t="s">
        <v>16921</v>
      </c>
      <c r="D550" s="52" t="s">
        <v>16910</v>
      </c>
      <c r="E550" s="52" t="s">
        <v>10132</v>
      </c>
      <c r="F550" s="52" t="s">
        <v>15544</v>
      </c>
      <c r="G550" s="52" t="s">
        <v>4084</v>
      </c>
      <c r="H550" s="52" t="n">
        <v>15</v>
      </c>
      <c r="I550" s="52" t="n">
        <v>250</v>
      </c>
      <c r="J550" s="52" t="n">
        <v>3.6</v>
      </c>
      <c r="K550" s="52" t="n">
        <v>75.7</v>
      </c>
      <c r="L550" s="52" t="n">
        <v>89.3</v>
      </c>
      <c r="M550" s="52" t="n">
        <v>4.07</v>
      </c>
      <c r="N550" s="52" t="s">
        <v>4192</v>
      </c>
      <c r="O550" s="52" t="s">
        <v>3721</v>
      </c>
      <c r="P550" s="52" t="s">
        <v>16913</v>
      </c>
      <c r="Q550" s="52" t="s">
        <v>10061</v>
      </c>
      <c r="R550" s="55" t="n">
        <f aca="true">IFERROR(O550-TODAY(),"")</f>
        <v>-679</v>
      </c>
      <c r="S550" s="55" t="str">
        <f aca="true">IFERROR(IF(O550&lt;TODAY(),"Expired",IF(O550-TODAY()&lt;90,"Expiring Soon","Active")),"")</f>
        <v>Expiring Soon</v>
      </c>
      <c r="T550" s="55" t="str">
        <f aca="false">IF(M550&gt;5,"High Risk",IF(M550&gt;2,"Medium","Low Risk"))</f>
        <v>Medium</v>
      </c>
    </row>
    <row r="551" customFormat="false" ht="15" hidden="false" customHeight="true" outlineLevel="0" collapsed="false">
      <c r="A551" s="56" t="s">
        <v>14517</v>
      </c>
      <c r="B551" s="56" t="s">
        <v>17546</v>
      </c>
      <c r="C551" s="56" t="s">
        <v>16921</v>
      </c>
      <c r="D551" s="56" t="s">
        <v>16904</v>
      </c>
      <c r="E551" s="56" t="s">
        <v>10095</v>
      </c>
      <c r="F551" s="56" t="s">
        <v>15542</v>
      </c>
      <c r="G551" s="56" t="s">
        <v>4061</v>
      </c>
      <c r="H551" s="56" t="n">
        <v>31</v>
      </c>
      <c r="I551" s="56" t="n">
        <v>2000</v>
      </c>
      <c r="J551" s="56" t="n">
        <v>3.5</v>
      </c>
      <c r="K551" s="56" t="n">
        <v>73.9</v>
      </c>
      <c r="L551" s="56" t="n">
        <v>69</v>
      </c>
      <c r="M551" s="56" t="n">
        <v>4.93</v>
      </c>
      <c r="N551" s="56" t="s">
        <v>701</v>
      </c>
      <c r="O551" s="56" t="s">
        <v>3972</v>
      </c>
      <c r="P551" s="56" t="s">
        <v>16913</v>
      </c>
      <c r="Q551" s="56" t="s">
        <v>10061</v>
      </c>
      <c r="R551" s="55" t="n">
        <f aca="true">IFERROR(O551-TODAY(),"")</f>
        <v>-479</v>
      </c>
      <c r="S551" s="55" t="str">
        <f aca="true">IFERROR(IF(O551&lt;TODAY(),"Expired",IF(O551-TODAY()&lt;90,"Expiring Soon","Active")),"")</f>
        <v>Expiring Soon</v>
      </c>
      <c r="T551" s="55" t="str">
        <f aca="false">IF(M551&gt;5,"High Risk",IF(M551&gt;2,"Medium","Low Risk"))</f>
        <v>Medium</v>
      </c>
    </row>
    <row r="552" customFormat="false" ht="15" hidden="false" customHeight="true" outlineLevel="0" collapsed="false">
      <c r="A552" s="52" t="s">
        <v>6112</v>
      </c>
      <c r="B552" s="52" t="s">
        <v>17547</v>
      </c>
      <c r="C552" s="52" t="s">
        <v>16921</v>
      </c>
      <c r="D552" s="52" t="s">
        <v>16915</v>
      </c>
      <c r="E552" s="52" t="s">
        <v>10190</v>
      </c>
      <c r="F552" s="52" t="s">
        <v>15560</v>
      </c>
      <c r="G552" s="52" t="s">
        <v>4073</v>
      </c>
      <c r="H552" s="52" t="n">
        <v>25</v>
      </c>
      <c r="I552" s="52" t="n">
        <v>100</v>
      </c>
      <c r="J552" s="52" t="n">
        <v>3.7</v>
      </c>
      <c r="K552" s="52" t="n">
        <v>77.2</v>
      </c>
      <c r="L552" s="52" t="n">
        <v>86.3</v>
      </c>
      <c r="M552" s="52" t="n">
        <v>4.33</v>
      </c>
      <c r="N552" s="52" t="s">
        <v>2039</v>
      </c>
      <c r="O552" s="52" t="s">
        <v>822</v>
      </c>
      <c r="P552" s="52" t="s">
        <v>16911</v>
      </c>
      <c r="Q552" s="52" t="s">
        <v>10061</v>
      </c>
      <c r="R552" s="55" t="n">
        <f aca="true">IFERROR(O552-TODAY(),"")</f>
        <v>-880</v>
      </c>
      <c r="S552" s="55" t="str">
        <f aca="true">IFERROR(IF(O552&lt;TODAY(),"Expired",IF(O552-TODAY()&lt;90,"Expiring Soon","Active")),"")</f>
        <v>Expiring Soon</v>
      </c>
      <c r="T552" s="55" t="str">
        <f aca="false">IF(M552&gt;5,"High Risk",IF(M552&gt;2,"Medium","Low Risk"))</f>
        <v>Medium</v>
      </c>
    </row>
    <row r="553" customFormat="false" ht="15" hidden="false" customHeight="true" outlineLevel="0" collapsed="false">
      <c r="A553" s="56" t="s">
        <v>17548</v>
      </c>
      <c r="B553" s="56" t="s">
        <v>17549</v>
      </c>
      <c r="C553" s="56" t="s">
        <v>16909</v>
      </c>
      <c r="D553" s="56" t="s">
        <v>16904</v>
      </c>
      <c r="E553" s="56" t="s">
        <v>10058</v>
      </c>
      <c r="F553" s="56" t="s">
        <v>15544</v>
      </c>
      <c r="G553" s="56" t="s">
        <v>4061</v>
      </c>
      <c r="H553" s="56" t="n">
        <v>38</v>
      </c>
      <c r="I553" s="56" t="n">
        <v>500</v>
      </c>
      <c r="J553" s="56" t="n">
        <v>3.8</v>
      </c>
      <c r="K553" s="56" t="n">
        <v>80.3</v>
      </c>
      <c r="L553" s="56" t="n">
        <v>81.8</v>
      </c>
      <c r="M553" s="56" t="n">
        <v>0.49</v>
      </c>
      <c r="N553" s="56" t="s">
        <v>4763</v>
      </c>
      <c r="O553" s="56" t="s">
        <v>2949</v>
      </c>
      <c r="P553" s="56" t="s">
        <v>16913</v>
      </c>
      <c r="Q553" s="56" t="s">
        <v>10061</v>
      </c>
      <c r="R553" s="55" t="n">
        <f aca="true">IFERROR(O553-TODAY(),"")</f>
        <v>-632</v>
      </c>
      <c r="S553" s="55" t="str">
        <f aca="true">IFERROR(IF(O553&lt;TODAY(),"Expired",IF(O553-TODAY()&lt;90,"Expiring Soon","Active")),"")</f>
        <v>Expiring Soon</v>
      </c>
      <c r="T553" s="55" t="str">
        <f aca="false">IF(M553&gt;5,"High Risk",IF(M553&gt;2,"Medium","Low Risk"))</f>
        <v>Low Risk</v>
      </c>
    </row>
    <row r="554" customFormat="false" ht="15" hidden="false" customHeight="true" outlineLevel="0" collapsed="false">
      <c r="A554" s="52" t="s">
        <v>4821</v>
      </c>
      <c r="B554" s="52" t="s">
        <v>17550</v>
      </c>
      <c r="C554" s="52" t="s">
        <v>15539</v>
      </c>
      <c r="D554" s="52" t="s">
        <v>16937</v>
      </c>
      <c r="E554" s="52" t="s">
        <v>10069</v>
      </c>
      <c r="F554" s="52" t="s">
        <v>15550</v>
      </c>
      <c r="G554" s="52" t="s">
        <v>4073</v>
      </c>
      <c r="H554" s="52" t="n">
        <v>45</v>
      </c>
      <c r="I554" s="52" t="n">
        <v>100</v>
      </c>
      <c r="J554" s="52" t="n">
        <v>4.8</v>
      </c>
      <c r="K554" s="52" t="n">
        <v>71.4</v>
      </c>
      <c r="L554" s="52" t="n">
        <v>79.7</v>
      </c>
      <c r="M554" s="52" t="n">
        <v>2.42</v>
      </c>
      <c r="N554" s="52" t="s">
        <v>2976</v>
      </c>
      <c r="O554" s="52" t="s">
        <v>1856</v>
      </c>
      <c r="P554" s="52" t="s">
        <v>16916</v>
      </c>
      <c r="Q554" s="52" t="s">
        <v>10061</v>
      </c>
      <c r="R554" s="55" t="n">
        <f aca="true">IFERROR(O554-TODAY(),"")</f>
        <v>-669</v>
      </c>
      <c r="S554" s="55" t="str">
        <f aca="true">IFERROR(IF(O554&lt;TODAY(),"Expired",IF(O554-TODAY()&lt;90,"Expiring Soon","Active")),"")</f>
        <v>Expiring Soon</v>
      </c>
      <c r="T554" s="55" t="str">
        <f aca="false">IF(M554&gt;5,"High Risk",IF(M554&gt;2,"Medium","Low Risk"))</f>
        <v>Medium</v>
      </c>
    </row>
    <row r="555" customFormat="false" ht="15" hidden="false" customHeight="true" outlineLevel="0" collapsed="false">
      <c r="A555" s="56" t="s">
        <v>14371</v>
      </c>
      <c r="B555" s="56" t="s">
        <v>17551</v>
      </c>
      <c r="C555" s="56" t="s">
        <v>16906</v>
      </c>
      <c r="D555" s="56" t="s">
        <v>16904</v>
      </c>
      <c r="E555" s="56" t="s">
        <v>10073</v>
      </c>
      <c r="F555" s="56" t="s">
        <v>15560</v>
      </c>
      <c r="G555" s="56" t="s">
        <v>4073</v>
      </c>
      <c r="H555" s="56" t="n">
        <v>20</v>
      </c>
      <c r="I555" s="56" t="n">
        <v>100</v>
      </c>
      <c r="J555" s="56" t="n">
        <v>5</v>
      </c>
      <c r="K555" s="56" t="n">
        <v>77.5</v>
      </c>
      <c r="L555" s="56" t="n">
        <v>96.9</v>
      </c>
      <c r="M555" s="56" t="n">
        <v>3.59</v>
      </c>
      <c r="N555" s="56" t="s">
        <v>2301</v>
      </c>
      <c r="O555" s="56" t="s">
        <v>369</v>
      </c>
      <c r="P555" s="56" t="s">
        <v>16916</v>
      </c>
      <c r="Q555" s="56" t="s">
        <v>10061</v>
      </c>
      <c r="R555" s="55" t="n">
        <f aca="true">IFERROR(O555-TODAY(),"")</f>
        <v>-778</v>
      </c>
      <c r="S555" s="55" t="str">
        <f aca="true">IFERROR(IF(O555&lt;TODAY(),"Expired",IF(O555-TODAY()&lt;90,"Expiring Soon","Active")),"")</f>
        <v>Expiring Soon</v>
      </c>
      <c r="T555" s="55" t="str">
        <f aca="false">IF(M555&gt;5,"High Risk",IF(M555&gt;2,"Medium","Low Risk"))</f>
        <v>Medium</v>
      </c>
    </row>
    <row r="556" customFormat="false" ht="15" hidden="false" customHeight="true" outlineLevel="0" collapsed="false">
      <c r="A556" s="52" t="s">
        <v>17552</v>
      </c>
      <c r="B556" s="52" t="s">
        <v>17553</v>
      </c>
      <c r="C556" s="52" t="s">
        <v>15539</v>
      </c>
      <c r="D556" s="52" t="s">
        <v>16915</v>
      </c>
      <c r="E556" s="52" t="s">
        <v>10117</v>
      </c>
      <c r="F556" s="52" t="s">
        <v>10063</v>
      </c>
      <c r="G556" s="52" t="s">
        <v>4061</v>
      </c>
      <c r="H556" s="52" t="n">
        <v>18</v>
      </c>
      <c r="I556" s="52" t="n">
        <v>2000</v>
      </c>
      <c r="J556" s="52" t="n">
        <v>3.4</v>
      </c>
      <c r="K556" s="52" t="n">
        <v>94.6</v>
      </c>
      <c r="L556" s="52" t="n">
        <v>82.2</v>
      </c>
      <c r="M556" s="52" t="n">
        <v>3.45</v>
      </c>
      <c r="N556" s="52" t="s">
        <v>6169</v>
      </c>
      <c r="O556" s="52" t="s">
        <v>1500</v>
      </c>
      <c r="P556" s="52" t="s">
        <v>16913</v>
      </c>
      <c r="Q556" s="52" t="s">
        <v>10061</v>
      </c>
      <c r="R556" s="55" t="n">
        <f aca="true">IFERROR(O556-TODAY(),"")</f>
        <v>-939</v>
      </c>
      <c r="S556" s="55" t="str">
        <f aca="true">IFERROR(IF(O556&lt;TODAY(),"Expired",IF(O556-TODAY()&lt;90,"Expiring Soon","Active")),"")</f>
        <v>Expiring Soon</v>
      </c>
      <c r="T556" s="55" t="str">
        <f aca="false">IF(M556&gt;5,"High Risk",IF(M556&gt;2,"Medium","Low Risk"))</f>
        <v>Medium</v>
      </c>
    </row>
    <row r="557" customFormat="false" ht="15" hidden="false" customHeight="true" outlineLevel="0" collapsed="false">
      <c r="A557" s="56" t="s">
        <v>6616</v>
      </c>
      <c r="B557" s="56" t="s">
        <v>17554</v>
      </c>
      <c r="C557" s="56" t="s">
        <v>15539</v>
      </c>
      <c r="D557" s="56" t="s">
        <v>16904</v>
      </c>
      <c r="E557" s="56" t="s">
        <v>10117</v>
      </c>
      <c r="F557" s="56" t="s">
        <v>15544</v>
      </c>
      <c r="G557" s="56" t="s">
        <v>4067</v>
      </c>
      <c r="H557" s="56" t="n">
        <v>8</v>
      </c>
      <c r="I557" s="56" t="n">
        <v>1000</v>
      </c>
      <c r="J557" s="56" t="n">
        <v>3.2</v>
      </c>
      <c r="K557" s="56" t="n">
        <v>83.1</v>
      </c>
      <c r="L557" s="56" t="n">
        <v>84</v>
      </c>
      <c r="M557" s="56" t="n">
        <v>4.35</v>
      </c>
      <c r="N557" s="56" t="s">
        <v>493</v>
      </c>
      <c r="O557" s="56" t="s">
        <v>1105</v>
      </c>
      <c r="P557" s="56" t="s">
        <v>16913</v>
      </c>
      <c r="Q557" s="56" t="s">
        <v>10061</v>
      </c>
      <c r="R557" s="55" t="n">
        <f aca="true">IFERROR(O557-TODAY(),"")</f>
        <v>-610</v>
      </c>
      <c r="S557" s="55" t="str">
        <f aca="true">IFERROR(IF(O557&lt;TODAY(),"Expired",IF(O557-TODAY()&lt;90,"Expiring Soon","Active")),"")</f>
        <v>Expiring Soon</v>
      </c>
      <c r="T557" s="55" t="str">
        <f aca="false">IF(M557&gt;5,"High Risk",IF(M557&gt;2,"Medium","Low Risk"))</f>
        <v>Medium</v>
      </c>
    </row>
    <row r="558" customFormat="false" ht="15" hidden="false" customHeight="true" outlineLevel="0" collapsed="false">
      <c r="A558" s="52" t="s">
        <v>5366</v>
      </c>
      <c r="B558" s="52" t="s">
        <v>17555</v>
      </c>
      <c r="C558" s="52" t="s">
        <v>16921</v>
      </c>
      <c r="D558" s="52" t="s">
        <v>16904</v>
      </c>
      <c r="E558" s="52" t="s">
        <v>10078</v>
      </c>
      <c r="F558" s="52" t="s">
        <v>15542</v>
      </c>
      <c r="G558" s="52" t="s">
        <v>4067</v>
      </c>
      <c r="H558" s="52" t="n">
        <v>19</v>
      </c>
      <c r="I558" s="52" t="n">
        <v>100</v>
      </c>
      <c r="J558" s="52" t="n">
        <v>3.8</v>
      </c>
      <c r="K558" s="52" t="n">
        <v>85.2</v>
      </c>
      <c r="L558" s="52" t="n">
        <v>62.1</v>
      </c>
      <c r="M558" s="52" t="n">
        <v>3.87</v>
      </c>
      <c r="N558" s="52" t="s">
        <v>2787</v>
      </c>
      <c r="O558" s="52" t="s">
        <v>1450</v>
      </c>
      <c r="P558" s="52" t="s">
        <v>16916</v>
      </c>
      <c r="Q558" s="52" t="s">
        <v>10066</v>
      </c>
      <c r="R558" s="55" t="n">
        <f aca="true">IFERROR(O558-TODAY(),"")</f>
        <v>-461</v>
      </c>
      <c r="S558" s="55" t="str">
        <f aca="true">IFERROR(IF(O558&lt;TODAY(),"Expired",IF(O558-TODAY()&lt;90,"Expiring Soon","Active")),"")</f>
        <v>Expiring Soon</v>
      </c>
      <c r="T558" s="55" t="str">
        <f aca="false">IF(M558&gt;5,"High Risk",IF(M558&gt;2,"Medium","Low Risk"))</f>
        <v>Medium</v>
      </c>
    </row>
    <row r="559" customFormat="false" ht="15" hidden="false" customHeight="true" outlineLevel="0" collapsed="false">
      <c r="A559" s="56" t="s">
        <v>15467</v>
      </c>
      <c r="B559" s="56" t="s">
        <v>17556</v>
      </c>
      <c r="C559" s="56" t="s">
        <v>16909</v>
      </c>
      <c r="D559" s="56" t="s">
        <v>16904</v>
      </c>
      <c r="E559" s="56" t="s">
        <v>10190</v>
      </c>
      <c r="F559" s="56" t="s">
        <v>10063</v>
      </c>
      <c r="G559" s="56" t="s">
        <v>4061</v>
      </c>
      <c r="H559" s="56" t="n">
        <v>41</v>
      </c>
      <c r="I559" s="56" t="n">
        <v>2000</v>
      </c>
      <c r="J559" s="56" t="n">
        <v>2.7</v>
      </c>
      <c r="K559" s="56" t="n">
        <v>95.2</v>
      </c>
      <c r="L559" s="56" t="n">
        <v>92.9</v>
      </c>
      <c r="M559" s="56" t="n">
        <v>3.18</v>
      </c>
      <c r="N559" s="56" t="s">
        <v>1571</v>
      </c>
      <c r="O559" s="56" t="s">
        <v>1367</v>
      </c>
      <c r="P559" s="56" t="s">
        <v>16916</v>
      </c>
      <c r="Q559" s="56" t="s">
        <v>10061</v>
      </c>
      <c r="R559" s="55" t="n">
        <f aca="true">IFERROR(O559-TODAY(),"")</f>
        <v>-733</v>
      </c>
      <c r="S559" s="55" t="str">
        <f aca="true">IFERROR(IF(O559&lt;TODAY(),"Expired",IF(O559-TODAY()&lt;90,"Expiring Soon","Active")),"")</f>
        <v>Expiring Soon</v>
      </c>
      <c r="T559" s="55" t="str">
        <f aca="false">IF(M559&gt;5,"High Risk",IF(M559&gt;2,"Medium","Low Risk"))</f>
        <v>Medium</v>
      </c>
    </row>
    <row r="560" customFormat="false" ht="15" hidden="false" customHeight="true" outlineLevel="0" collapsed="false">
      <c r="A560" s="52" t="s">
        <v>6377</v>
      </c>
      <c r="B560" s="52" t="s">
        <v>17557</v>
      </c>
      <c r="C560" s="52" t="s">
        <v>16909</v>
      </c>
      <c r="D560" s="52" t="s">
        <v>16915</v>
      </c>
      <c r="E560" s="52" t="s">
        <v>10087</v>
      </c>
      <c r="F560" s="52" t="s">
        <v>15560</v>
      </c>
      <c r="G560" s="52" t="s">
        <v>4061</v>
      </c>
      <c r="H560" s="52" t="n">
        <v>24</v>
      </c>
      <c r="I560" s="52" t="n">
        <v>2000</v>
      </c>
      <c r="J560" s="52" t="n">
        <v>3.2</v>
      </c>
      <c r="K560" s="52" t="n">
        <v>80.2</v>
      </c>
      <c r="L560" s="52" t="n">
        <v>61.9</v>
      </c>
      <c r="M560" s="52" t="n">
        <v>0.9</v>
      </c>
      <c r="N560" s="52" t="s">
        <v>329</v>
      </c>
      <c r="O560" s="52" t="s">
        <v>4215</v>
      </c>
      <c r="P560" s="52" t="s">
        <v>16907</v>
      </c>
      <c r="Q560" s="52" t="s">
        <v>10061</v>
      </c>
      <c r="R560" s="55" t="n">
        <f aca="true">IFERROR(O560-TODAY(),"")</f>
        <v>-714</v>
      </c>
      <c r="S560" s="55" t="str">
        <f aca="true">IFERROR(IF(O560&lt;TODAY(),"Expired",IF(O560-TODAY()&lt;90,"Expiring Soon","Active")),"")</f>
        <v>Expiring Soon</v>
      </c>
      <c r="T560" s="55" t="str">
        <f aca="false">IF(M560&gt;5,"High Risk",IF(M560&gt;2,"Medium","Low Risk"))</f>
        <v>Low Risk</v>
      </c>
    </row>
    <row r="561" customFormat="false" ht="15" hidden="false" customHeight="true" outlineLevel="0" collapsed="false">
      <c r="A561" s="56" t="s">
        <v>5652</v>
      </c>
      <c r="B561" s="56" t="s">
        <v>17558</v>
      </c>
      <c r="C561" s="56" t="s">
        <v>15539</v>
      </c>
      <c r="D561" s="56" t="s">
        <v>16904</v>
      </c>
      <c r="E561" s="56" t="s">
        <v>10073</v>
      </c>
      <c r="F561" s="56" t="s">
        <v>15542</v>
      </c>
      <c r="G561" s="56" t="s">
        <v>4055</v>
      </c>
      <c r="H561" s="56" t="n">
        <v>12</v>
      </c>
      <c r="I561" s="56" t="n">
        <v>100</v>
      </c>
      <c r="J561" s="56" t="n">
        <v>3.3</v>
      </c>
      <c r="K561" s="56" t="n">
        <v>88</v>
      </c>
      <c r="L561" s="56" t="n">
        <v>78.8</v>
      </c>
      <c r="M561" s="56" t="n">
        <v>0.13</v>
      </c>
      <c r="N561" s="56" t="s">
        <v>947</v>
      </c>
      <c r="O561" s="56" t="s">
        <v>1814</v>
      </c>
      <c r="P561" s="56" t="s">
        <v>16911</v>
      </c>
      <c r="Q561" s="56" t="s">
        <v>10061</v>
      </c>
      <c r="R561" s="55" t="n">
        <f aca="true">IFERROR(O561-TODAY(),"")</f>
        <v>-681</v>
      </c>
      <c r="S561" s="55" t="str">
        <f aca="true">IFERROR(IF(O561&lt;TODAY(),"Expired",IF(O561-TODAY()&lt;90,"Expiring Soon","Active")),"")</f>
        <v>Expiring Soon</v>
      </c>
      <c r="T561" s="55" t="str">
        <f aca="false">IF(M561&gt;5,"High Risk",IF(M561&gt;2,"Medium","Low Risk"))</f>
        <v>Low Risk</v>
      </c>
    </row>
    <row r="562" customFormat="false" ht="15" hidden="false" customHeight="true" outlineLevel="0" collapsed="false">
      <c r="A562" s="52" t="s">
        <v>5410</v>
      </c>
      <c r="B562" s="52" t="s">
        <v>17559</v>
      </c>
      <c r="C562" s="52" t="s">
        <v>15539</v>
      </c>
      <c r="D562" s="52" t="s">
        <v>16937</v>
      </c>
      <c r="E562" s="52" t="s">
        <v>10112</v>
      </c>
      <c r="F562" s="52" t="s">
        <v>15560</v>
      </c>
      <c r="G562" s="52" t="s">
        <v>4073</v>
      </c>
      <c r="H562" s="52" t="n">
        <v>11</v>
      </c>
      <c r="I562" s="52" t="n">
        <v>250</v>
      </c>
      <c r="J562" s="52" t="n">
        <v>2.7</v>
      </c>
      <c r="K562" s="52" t="n">
        <v>92.5</v>
      </c>
      <c r="L562" s="52" t="n">
        <v>71.6</v>
      </c>
      <c r="M562" s="52" t="n">
        <v>3.75</v>
      </c>
      <c r="N562" s="52" t="s">
        <v>1122</v>
      </c>
      <c r="O562" s="52" t="s">
        <v>4107</v>
      </c>
      <c r="P562" s="52"/>
      <c r="Q562" s="52" t="s">
        <v>10061</v>
      </c>
      <c r="R562" s="55" t="n">
        <f aca="true">IFERROR(O562-TODAY(),"")</f>
        <v>-711</v>
      </c>
      <c r="S562" s="55" t="str">
        <f aca="true">IFERROR(IF(O562&lt;TODAY(),"Expired",IF(O562-TODAY()&lt;90,"Expiring Soon","Active")),"")</f>
        <v>Expiring Soon</v>
      </c>
      <c r="T562" s="55" t="str">
        <f aca="false">IF(M562&gt;5,"High Risk",IF(M562&gt;2,"Medium","Low Risk"))</f>
        <v>Medium</v>
      </c>
    </row>
    <row r="563" customFormat="false" ht="15" hidden="false" customHeight="true" outlineLevel="0" collapsed="false">
      <c r="A563" s="56" t="s">
        <v>17560</v>
      </c>
      <c r="B563" s="56" t="s">
        <v>17561</v>
      </c>
      <c r="C563" s="56" t="s">
        <v>15539</v>
      </c>
      <c r="D563" s="56" t="s">
        <v>16915</v>
      </c>
      <c r="E563" s="56" t="s">
        <v>10087</v>
      </c>
      <c r="F563" s="56" t="s">
        <v>15550</v>
      </c>
      <c r="G563" s="56" t="s">
        <v>4084</v>
      </c>
      <c r="H563" s="56" t="n">
        <v>14</v>
      </c>
      <c r="I563" s="56" t="n">
        <v>250</v>
      </c>
      <c r="J563" s="56" t="n">
        <v>3.3</v>
      </c>
      <c r="K563" s="56" t="n">
        <v>92.8</v>
      </c>
      <c r="L563" s="56" t="n">
        <v>75</v>
      </c>
      <c r="M563" s="56" t="n">
        <v>0.11</v>
      </c>
      <c r="N563" s="56" t="s">
        <v>810</v>
      </c>
      <c r="O563" s="56" t="s">
        <v>1242</v>
      </c>
      <c r="P563" s="56" t="s">
        <v>16907</v>
      </c>
      <c r="Q563" s="56" t="s">
        <v>10066</v>
      </c>
      <c r="R563" s="55" t="n">
        <f aca="true">IFERROR(O563-TODAY(),"")</f>
        <v>-947</v>
      </c>
      <c r="S563" s="55" t="str">
        <f aca="true">IFERROR(IF(O563&lt;TODAY(),"Expired",IF(O563-TODAY()&lt;90,"Expiring Soon","Active")),"")</f>
        <v>Expiring Soon</v>
      </c>
      <c r="T563" s="55" t="str">
        <f aca="false">IF(M563&gt;5,"High Risk",IF(M563&gt;2,"Medium","Low Risk"))</f>
        <v>Low Risk</v>
      </c>
    </row>
    <row r="564" customFormat="false" ht="15" hidden="false" customHeight="true" outlineLevel="0" collapsed="false">
      <c r="A564" s="52" t="s">
        <v>6483</v>
      </c>
      <c r="B564" s="52" t="s">
        <v>17562</v>
      </c>
      <c r="C564" s="52" t="s">
        <v>16906</v>
      </c>
      <c r="D564" s="52" t="s">
        <v>16904</v>
      </c>
      <c r="E564" s="52" t="s">
        <v>10117</v>
      </c>
      <c r="F564" s="52" t="s">
        <v>15554</v>
      </c>
      <c r="G564" s="52" t="s">
        <v>4084</v>
      </c>
      <c r="H564" s="52" t="n">
        <v>38</v>
      </c>
      <c r="I564" s="52" t="n">
        <v>1000</v>
      </c>
      <c r="J564" s="52" t="n">
        <v>2.5</v>
      </c>
      <c r="K564" s="52" t="n">
        <v>97.2</v>
      </c>
      <c r="L564" s="52" t="n">
        <v>80.7</v>
      </c>
      <c r="M564" s="52" t="n">
        <v>0.34</v>
      </c>
      <c r="N564" s="52" t="s">
        <v>5891</v>
      </c>
      <c r="O564" s="52" t="s">
        <v>4020</v>
      </c>
      <c r="P564" s="52" t="s">
        <v>16907</v>
      </c>
      <c r="Q564" s="52" t="s">
        <v>10061</v>
      </c>
      <c r="R564" s="55" t="n">
        <f aca="true">IFERROR(O564-TODAY(),"")</f>
        <v>-558</v>
      </c>
      <c r="S564" s="55" t="str">
        <f aca="true">IFERROR(IF(O564&lt;TODAY(),"Expired",IF(O564-TODAY()&lt;90,"Expiring Soon","Active")),"")</f>
        <v>Expiring Soon</v>
      </c>
      <c r="T564" s="55" t="str">
        <f aca="false">IF(M564&gt;5,"High Risk",IF(M564&gt;2,"Medium","Low Risk"))</f>
        <v>Low Risk</v>
      </c>
    </row>
    <row r="565" customFormat="false" ht="15" hidden="false" customHeight="true" outlineLevel="0" collapsed="false">
      <c r="A565" s="56" t="s">
        <v>6493</v>
      </c>
      <c r="B565" s="56" t="s">
        <v>17563</v>
      </c>
      <c r="C565" s="56" t="s">
        <v>15539</v>
      </c>
      <c r="D565" s="56" t="s">
        <v>16904</v>
      </c>
      <c r="E565" s="56" t="s">
        <v>10087</v>
      </c>
      <c r="F565" s="56" t="s">
        <v>15560</v>
      </c>
      <c r="G565" s="56" t="s">
        <v>4067</v>
      </c>
      <c r="H565" s="56" t="n">
        <v>5</v>
      </c>
      <c r="I565" s="56" t="n">
        <v>250</v>
      </c>
      <c r="J565" s="56" t="n">
        <v>4.3</v>
      </c>
      <c r="K565" s="56" t="n">
        <v>96.6</v>
      </c>
      <c r="L565" s="56" t="n">
        <v>63.5</v>
      </c>
      <c r="M565" s="56" t="n">
        <v>3.2</v>
      </c>
      <c r="N565" s="56" t="s">
        <v>6083</v>
      </c>
      <c r="O565" s="56" t="s">
        <v>2901</v>
      </c>
      <c r="P565" s="56"/>
      <c r="Q565" s="56" t="s">
        <v>10061</v>
      </c>
      <c r="R565" s="55" t="n">
        <f aca="true">IFERROR(O565-TODAY(),"")</f>
        <v>-952</v>
      </c>
      <c r="S565" s="55" t="str">
        <f aca="true">IFERROR(IF(O565&lt;TODAY(),"Expired",IF(O565-TODAY()&lt;90,"Expiring Soon","Active")),"")</f>
        <v>Expiring Soon</v>
      </c>
      <c r="T565" s="55" t="str">
        <f aca="false">IF(M565&gt;5,"High Risk",IF(M565&gt;2,"Medium","Low Risk"))</f>
        <v>Medium</v>
      </c>
    </row>
    <row r="566" customFormat="false" ht="15" hidden="false" customHeight="true" outlineLevel="0" collapsed="false">
      <c r="A566" s="52" t="s">
        <v>5748</v>
      </c>
      <c r="B566" s="52" t="s">
        <v>17564</v>
      </c>
      <c r="C566" s="52" t="s">
        <v>16909</v>
      </c>
      <c r="D566" s="52" t="s">
        <v>16910</v>
      </c>
      <c r="E566" s="52" t="s">
        <v>10058</v>
      </c>
      <c r="F566" s="52" t="s">
        <v>15544</v>
      </c>
      <c r="G566" s="52" t="s">
        <v>4061</v>
      </c>
      <c r="H566" s="52" t="n">
        <v>13</v>
      </c>
      <c r="I566" s="52" t="n">
        <v>100</v>
      </c>
      <c r="J566" s="52" t="n">
        <v>4.5</v>
      </c>
      <c r="K566" s="52" t="n">
        <v>77.1</v>
      </c>
      <c r="L566" s="52" t="n">
        <v>61.2</v>
      </c>
      <c r="M566" s="52" t="n">
        <v>1.89</v>
      </c>
      <c r="N566" s="52" t="s">
        <v>2485</v>
      </c>
      <c r="O566" s="52" t="s">
        <v>919</v>
      </c>
      <c r="P566" s="52" t="s">
        <v>16911</v>
      </c>
      <c r="Q566" s="52" t="s">
        <v>10061</v>
      </c>
      <c r="R566" s="55" t="n">
        <f aca="true">IFERROR(O566-TODAY(),"")</f>
        <v>-692</v>
      </c>
      <c r="S566" s="55" t="str">
        <f aca="true">IFERROR(IF(O566&lt;TODAY(),"Expired",IF(O566-TODAY()&lt;90,"Expiring Soon","Active")),"")</f>
        <v>Expiring Soon</v>
      </c>
      <c r="T566" s="55" t="str">
        <f aca="false">IF(M566&gt;5,"High Risk",IF(M566&gt;2,"Medium","Low Risk"))</f>
        <v>Low Risk</v>
      </c>
    </row>
    <row r="567" customFormat="false" ht="15" hidden="false" customHeight="true" outlineLevel="0" collapsed="false">
      <c r="A567" s="56" t="s">
        <v>6892</v>
      </c>
      <c r="B567" s="56" t="s">
        <v>17565</v>
      </c>
      <c r="C567" s="56" t="s">
        <v>15539</v>
      </c>
      <c r="D567" s="56" t="s">
        <v>16904</v>
      </c>
      <c r="E567" s="56" t="s">
        <v>10078</v>
      </c>
      <c r="F567" s="56" t="s">
        <v>15542</v>
      </c>
      <c r="G567" s="56" t="s">
        <v>4073</v>
      </c>
      <c r="H567" s="56" t="n">
        <v>26</v>
      </c>
      <c r="I567" s="56" t="n">
        <v>250</v>
      </c>
      <c r="J567" s="56" t="n">
        <v>4.6</v>
      </c>
      <c r="K567" s="56" t="n">
        <v>87.2</v>
      </c>
      <c r="L567" s="56" t="n">
        <v>93</v>
      </c>
      <c r="M567" s="56" t="n">
        <v>4.85</v>
      </c>
      <c r="N567" s="56" t="s">
        <v>1266</v>
      </c>
      <c r="O567" s="56" t="s">
        <v>3362</v>
      </c>
      <c r="P567" s="56"/>
      <c r="Q567" s="56" t="s">
        <v>10066</v>
      </c>
      <c r="R567" s="55" t="n">
        <f aca="true">IFERROR(O567-TODAY(),"")</f>
        <v>-910</v>
      </c>
      <c r="S567" s="55" t="str">
        <f aca="true">IFERROR(IF(O567&lt;TODAY(),"Expired",IF(O567-TODAY()&lt;90,"Expiring Soon","Active")),"")</f>
        <v>Expiring Soon</v>
      </c>
      <c r="T567" s="55" t="str">
        <f aca="false">IF(M567&gt;5,"High Risk",IF(M567&gt;2,"Medium","Low Risk"))</f>
        <v>Medium</v>
      </c>
    </row>
    <row r="568" customFormat="false" ht="15" hidden="false" customHeight="true" outlineLevel="0" collapsed="false">
      <c r="A568" s="52" t="s">
        <v>4314</v>
      </c>
      <c r="B568" s="52" t="s">
        <v>17566</v>
      </c>
      <c r="C568" s="52" t="s">
        <v>16909</v>
      </c>
      <c r="D568" s="52" t="s">
        <v>16915</v>
      </c>
      <c r="E568" s="52" t="s">
        <v>10069</v>
      </c>
      <c r="F568" s="52" t="s">
        <v>15542</v>
      </c>
      <c r="G568" s="52" t="s">
        <v>4067</v>
      </c>
      <c r="H568" s="52" t="n">
        <v>45</v>
      </c>
      <c r="I568" s="52" t="n">
        <v>500</v>
      </c>
      <c r="J568" s="52" t="n">
        <v>3.1</v>
      </c>
      <c r="K568" s="52" t="n">
        <v>78.2</v>
      </c>
      <c r="L568" s="52" t="n">
        <v>85.2</v>
      </c>
      <c r="M568" s="52" t="n">
        <v>4.76</v>
      </c>
      <c r="N568" s="52" t="s">
        <v>2692</v>
      </c>
      <c r="O568" s="52" t="s">
        <v>626</v>
      </c>
      <c r="P568" s="52" t="s">
        <v>16911</v>
      </c>
      <c r="Q568" s="52" t="s">
        <v>10061</v>
      </c>
      <c r="R568" s="55" t="n">
        <f aca="true">IFERROR(O568-TODAY(),"")</f>
        <v>-634</v>
      </c>
      <c r="S568" s="55" t="str">
        <f aca="true">IFERROR(IF(O568&lt;TODAY(),"Expired",IF(O568-TODAY()&lt;90,"Expiring Soon","Active")),"")</f>
        <v>Expiring Soon</v>
      </c>
      <c r="T568" s="55" t="str">
        <f aca="false">IF(M568&gt;5,"High Risk",IF(M568&gt;2,"Medium","Low Risk"))</f>
        <v>Medium</v>
      </c>
    </row>
    <row r="569" customFormat="false" ht="15" hidden="false" customHeight="true" outlineLevel="0" collapsed="false">
      <c r="A569" s="56" t="s">
        <v>7345</v>
      </c>
      <c r="B569" s="56" t="s">
        <v>17567</v>
      </c>
      <c r="C569" s="56" t="s">
        <v>16906</v>
      </c>
      <c r="D569" s="56" t="s">
        <v>16904</v>
      </c>
      <c r="E569" s="56" t="s">
        <v>10104</v>
      </c>
      <c r="F569" s="56" t="s">
        <v>15560</v>
      </c>
      <c r="G569" s="56" t="s">
        <v>4061</v>
      </c>
      <c r="H569" s="56" t="n">
        <v>38</v>
      </c>
      <c r="I569" s="56" t="n">
        <v>100</v>
      </c>
      <c r="J569" s="56" t="n">
        <v>4.1</v>
      </c>
      <c r="K569" s="56" t="n">
        <v>73.6</v>
      </c>
      <c r="L569" s="56" t="n">
        <v>81.9</v>
      </c>
      <c r="M569" s="56" t="n">
        <v>2.01</v>
      </c>
      <c r="N569" s="56" t="s">
        <v>1662</v>
      </c>
      <c r="O569" s="56" t="s">
        <v>5478</v>
      </c>
      <c r="P569" s="56" t="s">
        <v>16907</v>
      </c>
      <c r="Q569" s="56" t="s">
        <v>10061</v>
      </c>
      <c r="R569" s="55" t="n">
        <f aca="true">IFERROR(O569-TODAY(),"")</f>
        <v>-418</v>
      </c>
      <c r="S569" s="55" t="str">
        <f aca="true">IFERROR(IF(O569&lt;TODAY(),"Expired",IF(O569-TODAY()&lt;90,"Expiring Soon","Active")),"")</f>
        <v>Expiring Soon</v>
      </c>
      <c r="T569" s="55" t="str">
        <f aca="false">IF(M569&gt;5,"High Risk",IF(M569&gt;2,"Medium","Low Risk"))</f>
        <v>Medium</v>
      </c>
    </row>
    <row r="570" customFormat="false" ht="15" hidden="false" customHeight="true" outlineLevel="0" collapsed="false">
      <c r="A570" s="52" t="s">
        <v>5466</v>
      </c>
      <c r="B570" s="52" t="s">
        <v>17568</v>
      </c>
      <c r="C570" s="52" t="s">
        <v>16906</v>
      </c>
      <c r="D570" s="52" t="s">
        <v>16915</v>
      </c>
      <c r="E570" s="52" t="s">
        <v>10087</v>
      </c>
      <c r="F570" s="52" t="s">
        <v>15550</v>
      </c>
      <c r="G570" s="52" t="s">
        <v>4055</v>
      </c>
      <c r="H570" s="52" t="n">
        <v>41</v>
      </c>
      <c r="I570" s="52" t="n">
        <v>500</v>
      </c>
      <c r="J570" s="52" t="n">
        <v>2.9</v>
      </c>
      <c r="K570" s="52" t="n">
        <v>84.8</v>
      </c>
      <c r="L570" s="52" t="n">
        <v>79.8</v>
      </c>
      <c r="M570" s="52" t="n">
        <v>1.64</v>
      </c>
      <c r="N570" s="52" t="s">
        <v>3100</v>
      </c>
      <c r="O570" s="52" t="s">
        <v>3526</v>
      </c>
      <c r="P570" s="52" t="s">
        <v>16916</v>
      </c>
      <c r="Q570" s="52" t="s">
        <v>10061</v>
      </c>
      <c r="R570" s="55" t="n">
        <f aca="true">IFERROR(O570-TODAY(),"")</f>
        <v>-571</v>
      </c>
      <c r="S570" s="55" t="str">
        <f aca="true">IFERROR(IF(O570&lt;TODAY(),"Expired",IF(O570-TODAY()&lt;90,"Expiring Soon","Active")),"")</f>
        <v>Expiring Soon</v>
      </c>
      <c r="T570" s="55" t="str">
        <f aca="false">IF(M570&gt;5,"High Risk",IF(M570&gt;2,"Medium","Low Risk"))</f>
        <v>Low Risk</v>
      </c>
    </row>
    <row r="571" customFormat="false" ht="15" hidden="false" customHeight="true" outlineLevel="0" collapsed="false">
      <c r="A571" s="56" t="s">
        <v>15310</v>
      </c>
      <c r="B571" s="56" t="s">
        <v>17569</v>
      </c>
      <c r="C571" s="56" t="s">
        <v>16921</v>
      </c>
      <c r="D571" s="56" t="s">
        <v>16915</v>
      </c>
      <c r="E571" s="56" t="s">
        <v>10117</v>
      </c>
      <c r="F571" s="56" t="s">
        <v>15554</v>
      </c>
      <c r="G571" s="56" t="s">
        <v>4073</v>
      </c>
      <c r="H571" s="56" t="n">
        <v>30</v>
      </c>
      <c r="I571" s="56" t="n">
        <v>100</v>
      </c>
      <c r="J571" s="56" t="n">
        <v>3.6</v>
      </c>
      <c r="K571" s="56" t="n">
        <v>78.9</v>
      </c>
      <c r="L571" s="56" t="n">
        <v>94.5</v>
      </c>
      <c r="M571" s="56" t="n">
        <v>0.86</v>
      </c>
      <c r="N571" s="56" t="s">
        <v>1650</v>
      </c>
      <c r="O571" s="56" t="s">
        <v>4768</v>
      </c>
      <c r="P571" s="56" t="s">
        <v>16916</v>
      </c>
      <c r="Q571" s="56" t="s">
        <v>10061</v>
      </c>
      <c r="R571" s="55" t="n">
        <f aca="true">IFERROR(O571-TODAY(),"")</f>
        <v>-545</v>
      </c>
      <c r="S571" s="55" t="str">
        <f aca="true">IFERROR(IF(O571&lt;TODAY(),"Expired",IF(O571-TODAY()&lt;90,"Expiring Soon","Active")),"")</f>
        <v>Expiring Soon</v>
      </c>
      <c r="T571" s="55" t="str">
        <f aca="false">IF(M571&gt;5,"High Risk",IF(M571&gt;2,"Medium","Low Risk"))</f>
        <v>Low Risk</v>
      </c>
    </row>
    <row r="572" customFormat="false" ht="15" hidden="false" customHeight="true" outlineLevel="0" collapsed="false">
      <c r="A572" s="52" t="s">
        <v>6033</v>
      </c>
      <c r="B572" s="52" t="s">
        <v>17570</v>
      </c>
      <c r="C572" s="52" t="s">
        <v>16906</v>
      </c>
      <c r="D572" s="52" t="s">
        <v>16904</v>
      </c>
      <c r="E572" s="52" t="s">
        <v>10069</v>
      </c>
      <c r="F572" s="52" t="s">
        <v>15544</v>
      </c>
      <c r="G572" s="52" t="s">
        <v>4067</v>
      </c>
      <c r="H572" s="52" t="n">
        <v>4</v>
      </c>
      <c r="I572" s="52" t="n">
        <v>100</v>
      </c>
      <c r="J572" s="52" t="n">
        <v>3.4</v>
      </c>
      <c r="K572" s="52" t="n">
        <v>76</v>
      </c>
      <c r="L572" s="52" t="n">
        <v>60.2</v>
      </c>
      <c r="M572" s="52" t="n">
        <v>2.26</v>
      </c>
      <c r="N572" s="52" t="s">
        <v>1900</v>
      </c>
      <c r="O572" s="52" t="s">
        <v>2981</v>
      </c>
      <c r="P572" s="52" t="s">
        <v>16913</v>
      </c>
      <c r="Q572" s="52" t="s">
        <v>10061</v>
      </c>
      <c r="R572" s="55" t="n">
        <f aca="true">IFERROR(O572-TODAY(),"")</f>
        <v>-527</v>
      </c>
      <c r="S572" s="55" t="str">
        <f aca="true">IFERROR(IF(O572&lt;TODAY(),"Expired",IF(O572-TODAY()&lt;90,"Expiring Soon","Active")),"")</f>
        <v>Expiring Soon</v>
      </c>
      <c r="T572" s="55" t="str">
        <f aca="false">IF(M572&gt;5,"High Risk",IF(M572&gt;2,"Medium","Low Risk"))</f>
        <v>Medium</v>
      </c>
    </row>
    <row r="573" customFormat="false" ht="15" hidden="false" customHeight="true" outlineLevel="0" collapsed="false">
      <c r="A573" s="56" t="s">
        <v>14811</v>
      </c>
      <c r="B573" s="56" t="s">
        <v>17571</v>
      </c>
      <c r="C573" s="56" t="s">
        <v>15539</v>
      </c>
      <c r="D573" s="56" t="s">
        <v>16904</v>
      </c>
      <c r="E573" s="56" t="s">
        <v>10069</v>
      </c>
      <c r="F573" s="56" t="s">
        <v>15544</v>
      </c>
      <c r="G573" s="56" t="s">
        <v>4084</v>
      </c>
      <c r="H573" s="56" t="n">
        <v>39</v>
      </c>
      <c r="I573" s="56" t="n">
        <v>100</v>
      </c>
      <c r="J573" s="56" t="n">
        <v>3.4</v>
      </c>
      <c r="K573" s="56" t="n">
        <v>75.4</v>
      </c>
      <c r="L573" s="56" t="n">
        <v>72.1</v>
      </c>
      <c r="M573" s="56" t="n">
        <v>1.13</v>
      </c>
      <c r="N573" s="56" t="s">
        <v>3832</v>
      </c>
      <c r="O573" s="56" t="s">
        <v>6766</v>
      </c>
      <c r="P573" s="56" t="s">
        <v>16913</v>
      </c>
      <c r="Q573" s="56" t="s">
        <v>10061</v>
      </c>
      <c r="R573" s="55" t="n">
        <f aca="true">IFERROR(O573-TODAY(),"")</f>
        <v>-646</v>
      </c>
      <c r="S573" s="55" t="str">
        <f aca="true">IFERROR(IF(O573&lt;TODAY(),"Expired",IF(O573-TODAY()&lt;90,"Expiring Soon","Active")),"")</f>
        <v>Expiring Soon</v>
      </c>
      <c r="T573" s="55" t="str">
        <f aca="false">IF(M573&gt;5,"High Risk",IF(M573&gt;2,"Medium","Low Risk"))</f>
        <v>Low Risk</v>
      </c>
    </row>
    <row r="574" customFormat="false" ht="15" hidden="false" customHeight="true" outlineLevel="0" collapsed="false">
      <c r="A574" s="52" t="s">
        <v>4480</v>
      </c>
      <c r="B574" s="52" t="s">
        <v>17572</v>
      </c>
      <c r="C574" s="52" t="s">
        <v>15539</v>
      </c>
      <c r="D574" s="52" t="s">
        <v>16904</v>
      </c>
      <c r="E574" s="52" t="s">
        <v>10112</v>
      </c>
      <c r="F574" s="52" t="s">
        <v>10063</v>
      </c>
      <c r="G574" s="52" t="s">
        <v>4067</v>
      </c>
      <c r="H574" s="52" t="n">
        <v>16</v>
      </c>
      <c r="I574" s="52" t="n">
        <v>100</v>
      </c>
      <c r="J574" s="52" t="n">
        <v>4.2</v>
      </c>
      <c r="K574" s="52" t="n">
        <v>79.6</v>
      </c>
      <c r="L574" s="52" t="n">
        <v>97.6</v>
      </c>
      <c r="M574" s="52" t="n">
        <v>4.6</v>
      </c>
      <c r="N574" s="52" t="s">
        <v>4138</v>
      </c>
      <c r="O574" s="52" t="s">
        <v>626</v>
      </c>
      <c r="P574" s="52" t="s">
        <v>16913</v>
      </c>
      <c r="Q574" s="52" t="s">
        <v>10061</v>
      </c>
      <c r="R574" s="55" t="n">
        <f aca="true">IFERROR(O574-TODAY(),"")</f>
        <v>-634</v>
      </c>
      <c r="S574" s="55" t="str">
        <f aca="true">IFERROR(IF(O574&lt;TODAY(),"Expired",IF(O574-TODAY()&lt;90,"Expiring Soon","Active")),"")</f>
        <v>Expiring Soon</v>
      </c>
      <c r="T574" s="55" t="str">
        <f aca="false">IF(M574&gt;5,"High Risk",IF(M574&gt;2,"Medium","Low Risk"))</f>
        <v>Medium</v>
      </c>
    </row>
    <row r="575" customFormat="false" ht="15" hidden="false" customHeight="true" outlineLevel="0" collapsed="false">
      <c r="A575" s="56" t="s">
        <v>4555</v>
      </c>
      <c r="B575" s="56" t="s">
        <v>17573</v>
      </c>
      <c r="C575" s="56" t="s">
        <v>16921</v>
      </c>
      <c r="D575" s="56" t="s">
        <v>16937</v>
      </c>
      <c r="E575" s="56" t="s">
        <v>10104</v>
      </c>
      <c r="F575" s="56" t="s">
        <v>10063</v>
      </c>
      <c r="G575" s="56" t="s">
        <v>4073</v>
      </c>
      <c r="H575" s="56" t="n">
        <v>37</v>
      </c>
      <c r="I575" s="56" t="n">
        <v>1000</v>
      </c>
      <c r="J575" s="56" t="n">
        <v>3.6</v>
      </c>
      <c r="K575" s="56" t="n">
        <v>92.3</v>
      </c>
      <c r="L575" s="56" t="n">
        <v>72</v>
      </c>
      <c r="M575" s="56" t="n">
        <v>3.62</v>
      </c>
      <c r="N575" s="56" t="s">
        <v>2592</v>
      </c>
      <c r="O575" s="56" t="s">
        <v>5093</v>
      </c>
      <c r="P575" s="56" t="s">
        <v>16911</v>
      </c>
      <c r="Q575" s="56" t="s">
        <v>10066</v>
      </c>
      <c r="R575" s="55" t="n">
        <f aca="true">IFERROR(O575-TODAY(),"")</f>
        <v>-521</v>
      </c>
      <c r="S575" s="55" t="str">
        <f aca="true">IFERROR(IF(O575&lt;TODAY(),"Expired",IF(O575-TODAY()&lt;90,"Expiring Soon","Active")),"")</f>
        <v>Expiring Soon</v>
      </c>
      <c r="T575" s="55" t="str">
        <f aca="false">IF(M575&gt;5,"High Risk",IF(M575&gt;2,"Medium","Low Risk"))</f>
        <v>Medium</v>
      </c>
    </row>
    <row r="576" customFormat="false" ht="15" hidden="false" customHeight="true" outlineLevel="0" collapsed="false">
      <c r="A576" s="52" t="s">
        <v>5807</v>
      </c>
      <c r="B576" s="52" t="s">
        <v>17574</v>
      </c>
      <c r="C576" s="52" t="s">
        <v>16909</v>
      </c>
      <c r="D576" s="52" t="s">
        <v>16904</v>
      </c>
      <c r="E576" s="52" t="s">
        <v>10069</v>
      </c>
      <c r="F576" s="52" t="s">
        <v>10063</v>
      </c>
      <c r="G576" s="52" t="s">
        <v>4073</v>
      </c>
      <c r="H576" s="52" t="n">
        <v>34</v>
      </c>
      <c r="I576" s="52" t="n">
        <v>500</v>
      </c>
      <c r="J576" s="52" t="n">
        <v>4.1</v>
      </c>
      <c r="K576" s="52" t="n">
        <v>86.8</v>
      </c>
      <c r="L576" s="52" t="n">
        <v>75.8</v>
      </c>
      <c r="M576" s="52" t="n">
        <v>4.78</v>
      </c>
      <c r="N576" s="52" t="s">
        <v>1626</v>
      </c>
      <c r="O576" s="52" t="s">
        <v>3433</v>
      </c>
      <c r="P576" s="52" t="s">
        <v>16916</v>
      </c>
      <c r="Q576" s="52" t="s">
        <v>10061</v>
      </c>
      <c r="R576" s="55" t="n">
        <f aca="true">IFERROR(O576-TODAY(),"")</f>
        <v>-481</v>
      </c>
      <c r="S576" s="55" t="str">
        <f aca="true">IFERROR(IF(O576&lt;TODAY(),"Expired",IF(O576-TODAY()&lt;90,"Expiring Soon","Active")),"")</f>
        <v>Expiring Soon</v>
      </c>
      <c r="T576" s="55" t="str">
        <f aca="false">IF(M576&gt;5,"High Risk",IF(M576&gt;2,"Medium","Low Risk"))</f>
        <v>Medium</v>
      </c>
    </row>
    <row r="577" customFormat="false" ht="15" hidden="false" customHeight="true" outlineLevel="0" collapsed="false">
      <c r="A577" s="56" t="s">
        <v>17575</v>
      </c>
      <c r="B577" s="56" t="s">
        <v>17576</v>
      </c>
      <c r="C577" s="56" t="s">
        <v>15539</v>
      </c>
      <c r="D577" s="56" t="s">
        <v>16915</v>
      </c>
      <c r="E577" s="56" t="s">
        <v>10112</v>
      </c>
      <c r="F577" s="56" t="s">
        <v>15560</v>
      </c>
      <c r="G577" s="56" t="s">
        <v>4073</v>
      </c>
      <c r="H577" s="56" t="n">
        <v>19</v>
      </c>
      <c r="I577" s="56" t="n">
        <v>250</v>
      </c>
      <c r="J577" s="56" t="n">
        <v>4.6</v>
      </c>
      <c r="K577" s="56" t="n">
        <v>94.2</v>
      </c>
      <c r="L577" s="56" t="n">
        <v>64</v>
      </c>
      <c r="M577" s="56" t="n">
        <v>1.01</v>
      </c>
      <c r="N577" s="56" t="s">
        <v>5844</v>
      </c>
      <c r="O577" s="56" t="s">
        <v>619</v>
      </c>
      <c r="P577" s="56" t="s">
        <v>16913</v>
      </c>
      <c r="Q577" s="56" t="s">
        <v>10066</v>
      </c>
      <c r="R577" s="55" t="n">
        <f aca="true">IFERROR(O577-TODAY(),"")</f>
        <v>-592</v>
      </c>
      <c r="S577" s="55" t="str">
        <f aca="true">IFERROR(IF(O577&lt;TODAY(),"Expired",IF(O577-TODAY()&lt;90,"Expiring Soon","Active")),"")</f>
        <v>Expiring Soon</v>
      </c>
      <c r="T577" s="55" t="str">
        <f aca="false">IF(M577&gt;5,"High Risk",IF(M577&gt;2,"Medium","Low Risk"))</f>
        <v>Low Risk</v>
      </c>
    </row>
    <row r="578" customFormat="false" ht="15" hidden="false" customHeight="true" outlineLevel="0" collapsed="false">
      <c r="A578" s="52" t="s">
        <v>15161</v>
      </c>
      <c r="B578" s="52" t="s">
        <v>17577</v>
      </c>
      <c r="C578" s="52" t="s">
        <v>16909</v>
      </c>
      <c r="D578" s="52" t="s">
        <v>16904</v>
      </c>
      <c r="E578" s="52" t="s">
        <v>10117</v>
      </c>
      <c r="F578" s="52" t="s">
        <v>10063</v>
      </c>
      <c r="G578" s="52" t="s">
        <v>4073</v>
      </c>
      <c r="H578" s="52" t="n">
        <v>33</v>
      </c>
      <c r="I578" s="52" t="n">
        <v>250</v>
      </c>
      <c r="J578" s="52" t="n">
        <v>4.5</v>
      </c>
      <c r="K578" s="52" t="n">
        <v>74</v>
      </c>
      <c r="L578" s="52" t="n">
        <v>82.6</v>
      </c>
      <c r="M578" s="52" t="n">
        <v>4.32</v>
      </c>
      <c r="N578" s="52" t="s">
        <v>4598</v>
      </c>
      <c r="O578" s="52" t="s">
        <v>4288</v>
      </c>
      <c r="P578" s="52" t="s">
        <v>16916</v>
      </c>
      <c r="Q578" s="52" t="s">
        <v>10061</v>
      </c>
      <c r="R578" s="55" t="n">
        <f aca="true">IFERROR(O578-TODAY(),"")</f>
        <v>-695</v>
      </c>
      <c r="S578" s="55" t="str">
        <f aca="true">IFERROR(IF(O578&lt;TODAY(),"Expired",IF(O578-TODAY()&lt;90,"Expiring Soon","Active")),"")</f>
        <v>Expiring Soon</v>
      </c>
      <c r="T578" s="55" t="str">
        <f aca="false">IF(M578&gt;5,"High Risk",IF(M578&gt;2,"Medium","Low Risk"))</f>
        <v>Medium</v>
      </c>
    </row>
    <row r="579" customFormat="false" ht="15" hidden="false" customHeight="true" outlineLevel="0" collapsed="false">
      <c r="A579" s="56" t="s">
        <v>14694</v>
      </c>
      <c r="B579" s="56" t="s">
        <v>17578</v>
      </c>
      <c r="C579" s="56" t="s">
        <v>16909</v>
      </c>
      <c r="D579" s="56" t="s">
        <v>16904</v>
      </c>
      <c r="E579" s="56" t="s">
        <v>10132</v>
      </c>
      <c r="F579" s="56" t="s">
        <v>15550</v>
      </c>
      <c r="G579" s="56" t="s">
        <v>4084</v>
      </c>
      <c r="H579" s="56" t="n">
        <v>32</v>
      </c>
      <c r="I579" s="56" t="n">
        <v>1000</v>
      </c>
      <c r="J579" s="56" t="n">
        <v>4</v>
      </c>
      <c r="K579" s="56" t="n">
        <v>87.8</v>
      </c>
      <c r="L579" s="56" t="n">
        <v>67.5</v>
      </c>
      <c r="M579" s="56" t="n">
        <v>0.91</v>
      </c>
      <c r="N579" s="56" t="s">
        <v>3872</v>
      </c>
      <c r="O579" s="56" t="s">
        <v>2128</v>
      </c>
      <c r="P579" s="56"/>
      <c r="Q579" s="56" t="s">
        <v>10061</v>
      </c>
      <c r="R579" s="55" t="n">
        <f aca="true">IFERROR(O579-TODAY(),"")</f>
        <v>-718</v>
      </c>
      <c r="S579" s="55" t="str">
        <f aca="true">IFERROR(IF(O579&lt;TODAY(),"Expired",IF(O579-TODAY()&lt;90,"Expiring Soon","Active")),"")</f>
        <v>Expiring Soon</v>
      </c>
      <c r="T579" s="55" t="str">
        <f aca="false">IF(M579&gt;5,"High Risk",IF(M579&gt;2,"Medium","Low Risk"))</f>
        <v>Low Risk</v>
      </c>
    </row>
    <row r="580" customFormat="false" ht="15" hidden="false" customHeight="true" outlineLevel="0" collapsed="false">
      <c r="A580" s="52" t="s">
        <v>6671</v>
      </c>
      <c r="B580" s="52" t="s">
        <v>17579</v>
      </c>
      <c r="C580" s="52" t="s">
        <v>16906</v>
      </c>
      <c r="D580" s="52" t="s">
        <v>16937</v>
      </c>
      <c r="E580" s="52" t="s">
        <v>10117</v>
      </c>
      <c r="F580" s="52" t="s">
        <v>15560</v>
      </c>
      <c r="G580" s="52" t="s">
        <v>4055</v>
      </c>
      <c r="H580" s="52" t="n">
        <v>18</v>
      </c>
      <c r="I580" s="52" t="n">
        <v>250</v>
      </c>
      <c r="J580" s="52" t="n">
        <v>2.6</v>
      </c>
      <c r="K580" s="52" t="n">
        <v>72.8</v>
      </c>
      <c r="L580" s="52" t="n">
        <v>87.5</v>
      </c>
      <c r="M580" s="52" t="n">
        <v>0.1</v>
      </c>
      <c r="N580" s="52" t="s">
        <v>884</v>
      </c>
      <c r="O580" s="52" t="s">
        <v>1742</v>
      </c>
      <c r="P580" s="52" t="s">
        <v>16907</v>
      </c>
      <c r="Q580" s="52" t="s">
        <v>10061</v>
      </c>
      <c r="R580" s="55" t="n">
        <f aca="true">IFERROR(O580-TODAY(),"")</f>
        <v>-767</v>
      </c>
      <c r="S580" s="55" t="str">
        <f aca="true">IFERROR(IF(O580&lt;TODAY(),"Expired",IF(O580-TODAY()&lt;90,"Expiring Soon","Active")),"")</f>
        <v>Expiring Soon</v>
      </c>
      <c r="T580" s="55" t="str">
        <f aca="false">IF(M580&gt;5,"High Risk",IF(M580&gt;2,"Medium","Low Risk"))</f>
        <v>Low Risk</v>
      </c>
    </row>
    <row r="581" customFormat="false" ht="15" hidden="false" customHeight="true" outlineLevel="0" collapsed="false">
      <c r="A581" s="56" t="s">
        <v>5437</v>
      </c>
      <c r="B581" s="56" t="s">
        <v>17580</v>
      </c>
      <c r="C581" s="56" t="s">
        <v>16906</v>
      </c>
      <c r="D581" s="56" t="s">
        <v>16904</v>
      </c>
      <c r="E581" s="56" t="s">
        <v>10117</v>
      </c>
      <c r="F581" s="56" t="s">
        <v>15550</v>
      </c>
      <c r="G581" s="56" t="s">
        <v>4067</v>
      </c>
      <c r="H581" s="56" t="n">
        <v>34</v>
      </c>
      <c r="I581" s="56" t="n">
        <v>100</v>
      </c>
      <c r="J581" s="56" t="n">
        <v>4</v>
      </c>
      <c r="K581" s="56" t="n">
        <v>85.8</v>
      </c>
      <c r="L581" s="56" t="n">
        <v>95.6</v>
      </c>
      <c r="M581" s="56" t="n">
        <v>0.14</v>
      </c>
      <c r="N581" s="56" t="s">
        <v>1973</v>
      </c>
      <c r="O581" s="56" t="s">
        <v>911</v>
      </c>
      <c r="P581" s="56" t="s">
        <v>16911</v>
      </c>
      <c r="Q581" s="56" t="s">
        <v>10061</v>
      </c>
      <c r="R581" s="55" t="n">
        <f aca="true">IFERROR(O581-TODAY(),"")</f>
        <v>-621</v>
      </c>
      <c r="S581" s="55" t="str">
        <f aca="true">IFERROR(IF(O581&lt;TODAY(),"Expired",IF(O581-TODAY()&lt;90,"Expiring Soon","Active")),"")</f>
        <v>Expiring Soon</v>
      </c>
      <c r="T581" s="55" t="str">
        <f aca="false">IF(M581&gt;5,"High Risk",IF(M581&gt;2,"Medium","Low Risk"))</f>
        <v>Low Risk</v>
      </c>
    </row>
    <row r="582" customFormat="false" ht="15" hidden="false" customHeight="true" outlineLevel="0" collapsed="false">
      <c r="A582" s="52" t="s">
        <v>14375</v>
      </c>
      <c r="B582" s="52" t="s">
        <v>17581</v>
      </c>
      <c r="C582" s="52" t="s">
        <v>16906</v>
      </c>
      <c r="D582" s="52" t="s">
        <v>16937</v>
      </c>
      <c r="E582" s="52" t="s">
        <v>10069</v>
      </c>
      <c r="F582" s="52" t="s">
        <v>15550</v>
      </c>
      <c r="G582" s="52" t="s">
        <v>4084</v>
      </c>
      <c r="H582" s="52" t="n">
        <v>6</v>
      </c>
      <c r="I582" s="52" t="n">
        <v>1000</v>
      </c>
      <c r="J582" s="52" t="n">
        <v>3.3</v>
      </c>
      <c r="K582" s="52" t="n">
        <v>87.1</v>
      </c>
      <c r="L582" s="52" t="n">
        <v>84.4</v>
      </c>
      <c r="M582" s="52" t="n">
        <v>0.44</v>
      </c>
      <c r="N582" s="52" t="s">
        <v>2021</v>
      </c>
      <c r="O582" s="52" t="s">
        <v>2612</v>
      </c>
      <c r="P582" s="52" t="s">
        <v>16916</v>
      </c>
      <c r="Q582" s="52" t="s">
        <v>10061</v>
      </c>
      <c r="R582" s="55" t="n">
        <f aca="true">IFERROR(O582-TODAY(),"")</f>
        <v>-833</v>
      </c>
      <c r="S582" s="55" t="str">
        <f aca="true">IFERROR(IF(O582&lt;TODAY(),"Expired",IF(O582-TODAY()&lt;90,"Expiring Soon","Active")),"")</f>
        <v>Expiring Soon</v>
      </c>
      <c r="T582" s="55" t="str">
        <f aca="false">IF(M582&gt;5,"High Risk",IF(M582&gt;2,"Medium","Low Risk"))</f>
        <v>Low Risk</v>
      </c>
    </row>
    <row r="583" customFormat="false" ht="15" hidden="false" customHeight="true" outlineLevel="0" collapsed="false">
      <c r="A583" s="56" t="s">
        <v>5175</v>
      </c>
      <c r="B583" s="56" t="s">
        <v>17582</v>
      </c>
      <c r="C583" s="56" t="s">
        <v>16906</v>
      </c>
      <c r="D583" s="56" t="s">
        <v>16904</v>
      </c>
      <c r="E583" s="56" t="s">
        <v>10132</v>
      </c>
      <c r="F583" s="56" t="s">
        <v>10063</v>
      </c>
      <c r="G583" s="56" t="s">
        <v>4055</v>
      </c>
      <c r="H583" s="56" t="n">
        <v>14</v>
      </c>
      <c r="I583" s="56" t="n">
        <v>1000</v>
      </c>
      <c r="J583" s="56" t="n">
        <v>5</v>
      </c>
      <c r="K583" s="56" t="n">
        <v>91.7</v>
      </c>
      <c r="L583" s="56" t="n">
        <v>66</v>
      </c>
      <c r="M583" s="56" t="n">
        <v>0.73</v>
      </c>
      <c r="N583" s="56" t="s">
        <v>2546</v>
      </c>
      <c r="O583" s="56" t="s">
        <v>3005</v>
      </c>
      <c r="P583" s="56" t="s">
        <v>16913</v>
      </c>
      <c r="Q583" s="56" t="s">
        <v>10061</v>
      </c>
      <c r="R583" s="55" t="n">
        <f aca="true">IFERROR(O583-TODAY(),"")</f>
        <v>-482</v>
      </c>
      <c r="S583" s="55" t="str">
        <f aca="true">IFERROR(IF(O583&lt;TODAY(),"Expired",IF(O583-TODAY()&lt;90,"Expiring Soon","Active")),"")</f>
        <v>Expiring Soon</v>
      </c>
      <c r="T583" s="55" t="str">
        <f aca="false">IF(M583&gt;5,"High Risk",IF(M583&gt;2,"Medium","Low Risk"))</f>
        <v>Low Risk</v>
      </c>
    </row>
    <row r="584" customFormat="false" ht="15" hidden="false" customHeight="true" outlineLevel="0" collapsed="false">
      <c r="A584" s="52" t="s">
        <v>5261</v>
      </c>
      <c r="B584" s="52" t="s">
        <v>17583</v>
      </c>
      <c r="C584" s="52" t="s">
        <v>16921</v>
      </c>
      <c r="D584" s="52" t="s">
        <v>16915</v>
      </c>
      <c r="E584" s="52" t="s">
        <v>10112</v>
      </c>
      <c r="F584" s="52" t="s">
        <v>15544</v>
      </c>
      <c r="G584" s="52" t="s">
        <v>4061</v>
      </c>
      <c r="H584" s="52" t="n">
        <v>28</v>
      </c>
      <c r="I584" s="52" t="n">
        <v>1000</v>
      </c>
      <c r="J584" s="52" t="n">
        <v>4.8</v>
      </c>
      <c r="K584" s="52" t="n">
        <v>91.9</v>
      </c>
      <c r="L584" s="52" t="n">
        <v>61.1</v>
      </c>
      <c r="M584" s="52" t="n">
        <v>4.03</v>
      </c>
      <c r="N584" s="52" t="s">
        <v>7143</v>
      </c>
      <c r="O584" s="52" t="s">
        <v>2207</v>
      </c>
      <c r="P584" s="52"/>
      <c r="Q584" s="52" t="s">
        <v>10061</v>
      </c>
      <c r="R584" s="55" t="n">
        <f aca="true">IFERROR(O584-TODAY(),"")</f>
        <v>-748</v>
      </c>
      <c r="S584" s="55" t="str">
        <f aca="true">IFERROR(IF(O584&lt;TODAY(),"Expired",IF(O584-TODAY()&lt;90,"Expiring Soon","Active")),"")</f>
        <v>Expiring Soon</v>
      </c>
      <c r="T584" s="55" t="str">
        <f aca="false">IF(M584&gt;5,"High Risk",IF(M584&gt;2,"Medium","Low Risk"))</f>
        <v>Medium</v>
      </c>
    </row>
    <row r="585" customFormat="false" ht="15" hidden="false" customHeight="true" outlineLevel="0" collapsed="false">
      <c r="A585" s="56" t="s">
        <v>5305</v>
      </c>
      <c r="B585" s="56" t="s">
        <v>17584</v>
      </c>
      <c r="C585" s="56" t="s">
        <v>16909</v>
      </c>
      <c r="D585" s="56" t="s">
        <v>16915</v>
      </c>
      <c r="E585" s="56" t="s">
        <v>10058</v>
      </c>
      <c r="F585" s="56" t="s">
        <v>15554</v>
      </c>
      <c r="G585" s="56" t="s">
        <v>4073</v>
      </c>
      <c r="H585" s="56" t="n">
        <v>23</v>
      </c>
      <c r="I585" s="56" t="n">
        <v>250</v>
      </c>
      <c r="J585" s="56" t="n">
        <v>4.1</v>
      </c>
      <c r="K585" s="56" t="n">
        <v>93.9</v>
      </c>
      <c r="L585" s="56" t="n">
        <v>65.4</v>
      </c>
      <c r="M585" s="56" t="n">
        <v>1.51</v>
      </c>
      <c r="N585" s="56" t="s">
        <v>1852</v>
      </c>
      <c r="O585" s="56" t="s">
        <v>4257</v>
      </c>
      <c r="P585" s="56" t="s">
        <v>16911</v>
      </c>
      <c r="Q585" s="56" t="s">
        <v>10061</v>
      </c>
      <c r="R585" s="55" t="n">
        <f aca="true">IFERROR(O585-TODAY(),"")</f>
        <v>-476</v>
      </c>
      <c r="S585" s="55" t="str">
        <f aca="true">IFERROR(IF(O585&lt;TODAY(),"Expired",IF(O585-TODAY()&lt;90,"Expiring Soon","Active")),"")</f>
        <v>Expiring Soon</v>
      </c>
      <c r="T585" s="55" t="str">
        <f aca="false">IF(M585&gt;5,"High Risk",IF(M585&gt;2,"Medium","Low Risk"))</f>
        <v>Low Risk</v>
      </c>
    </row>
    <row r="586" customFormat="false" ht="15" hidden="false" customHeight="true" outlineLevel="0" collapsed="false">
      <c r="A586" s="52" t="s">
        <v>5995</v>
      </c>
      <c r="B586" s="52" t="s">
        <v>17585</v>
      </c>
      <c r="C586" s="52" t="s">
        <v>15539</v>
      </c>
      <c r="D586" s="52" t="s">
        <v>16904</v>
      </c>
      <c r="E586" s="52" t="s">
        <v>10058</v>
      </c>
      <c r="F586" s="52" t="s">
        <v>10063</v>
      </c>
      <c r="G586" s="52" t="s">
        <v>4084</v>
      </c>
      <c r="H586" s="52" t="n">
        <v>33</v>
      </c>
      <c r="I586" s="52" t="n">
        <v>500</v>
      </c>
      <c r="J586" s="52" t="n">
        <v>3.8</v>
      </c>
      <c r="K586" s="52" t="n">
        <v>82.8</v>
      </c>
      <c r="L586" s="52" t="n">
        <v>76.8</v>
      </c>
      <c r="M586" s="52" t="n">
        <v>1.92</v>
      </c>
      <c r="N586" s="52" t="s">
        <v>5151</v>
      </c>
      <c r="O586" s="52" t="s">
        <v>1275</v>
      </c>
      <c r="P586" s="52" t="s">
        <v>16907</v>
      </c>
      <c r="Q586" s="52" t="s">
        <v>10061</v>
      </c>
      <c r="R586" s="55" t="n">
        <f aca="true">IFERROR(O586-TODAY(),"")</f>
        <v>-520</v>
      </c>
      <c r="S586" s="55" t="str">
        <f aca="true">IFERROR(IF(O586&lt;TODAY(),"Expired",IF(O586-TODAY()&lt;90,"Expiring Soon","Active")),"")</f>
        <v>Expiring Soon</v>
      </c>
      <c r="T586" s="55" t="str">
        <f aca="false">IF(M586&gt;5,"High Risk",IF(M586&gt;2,"Medium","Low Risk"))</f>
        <v>Low Risk</v>
      </c>
    </row>
    <row r="587" customFormat="false" ht="15" hidden="false" customHeight="true" outlineLevel="0" collapsed="false">
      <c r="A587" s="56" t="s">
        <v>14294</v>
      </c>
      <c r="B587" s="56" t="s">
        <v>17586</v>
      </c>
      <c r="C587" s="56" t="s">
        <v>16909</v>
      </c>
      <c r="D587" s="56" t="s">
        <v>16937</v>
      </c>
      <c r="E587" s="56" t="s">
        <v>10087</v>
      </c>
      <c r="F587" s="56" t="s">
        <v>15550</v>
      </c>
      <c r="G587" s="56" t="s">
        <v>4073</v>
      </c>
      <c r="H587" s="56" t="n">
        <v>45</v>
      </c>
      <c r="I587" s="56" t="n">
        <v>500</v>
      </c>
      <c r="J587" s="56" t="n">
        <v>4.1</v>
      </c>
      <c r="K587" s="56" t="n">
        <v>93.8</v>
      </c>
      <c r="L587" s="56" t="n">
        <v>97.8</v>
      </c>
      <c r="M587" s="56" t="n">
        <v>4.43</v>
      </c>
      <c r="N587" s="56" t="s">
        <v>2059</v>
      </c>
      <c r="O587" s="56" t="s">
        <v>916</v>
      </c>
      <c r="P587" s="56" t="s">
        <v>16916</v>
      </c>
      <c r="Q587" s="56" t="s">
        <v>10061</v>
      </c>
      <c r="R587" s="55" t="n">
        <f aca="true">IFERROR(O587-TODAY(),"")</f>
        <v>-539</v>
      </c>
      <c r="S587" s="55" t="str">
        <f aca="true">IFERROR(IF(O587&lt;TODAY(),"Expired",IF(O587-TODAY()&lt;90,"Expiring Soon","Active")),"")</f>
        <v>Expiring Soon</v>
      </c>
      <c r="T587" s="55" t="str">
        <f aca="false">IF(M587&gt;5,"High Risk",IF(M587&gt;2,"Medium","Low Risk"))</f>
        <v>Medium</v>
      </c>
    </row>
    <row r="588" customFormat="false" ht="15" hidden="false" customHeight="true" outlineLevel="0" collapsed="false">
      <c r="A588" s="52" t="s">
        <v>4970</v>
      </c>
      <c r="B588" s="52" t="s">
        <v>17587</v>
      </c>
      <c r="C588" s="52" t="s">
        <v>15539</v>
      </c>
      <c r="D588" s="52" t="s">
        <v>16904</v>
      </c>
      <c r="E588" s="52" t="s">
        <v>10069</v>
      </c>
      <c r="F588" s="52" t="s">
        <v>15544</v>
      </c>
      <c r="G588" s="52" t="s">
        <v>4084</v>
      </c>
      <c r="H588" s="52" t="n">
        <v>44</v>
      </c>
      <c r="I588" s="52" t="n">
        <v>2000</v>
      </c>
      <c r="J588" s="52" t="n">
        <v>3</v>
      </c>
      <c r="K588" s="52" t="n">
        <v>85.7</v>
      </c>
      <c r="L588" s="52" t="n">
        <v>68.7</v>
      </c>
      <c r="M588" s="52" t="n">
        <v>2.98</v>
      </c>
      <c r="N588" s="52" t="s">
        <v>1782</v>
      </c>
      <c r="O588" s="52" t="s">
        <v>5374</v>
      </c>
      <c r="P588" s="52"/>
      <c r="Q588" s="52" t="s">
        <v>10061</v>
      </c>
      <c r="R588" s="55" t="n">
        <f aca="true">IFERROR(O588-TODAY(),"")</f>
        <v>-676</v>
      </c>
      <c r="S588" s="55" t="str">
        <f aca="true">IFERROR(IF(O588&lt;TODAY(),"Expired",IF(O588-TODAY()&lt;90,"Expiring Soon","Active")),"")</f>
        <v>Expiring Soon</v>
      </c>
      <c r="T588" s="55" t="str">
        <f aca="false">IF(M588&gt;5,"High Risk",IF(M588&gt;2,"Medium","Low Risk"))</f>
        <v>Medium</v>
      </c>
    </row>
    <row r="589" customFormat="false" ht="15" hidden="false" customHeight="true" outlineLevel="0" collapsed="false">
      <c r="A589" s="56" t="s">
        <v>4638</v>
      </c>
      <c r="B589" s="56" t="s">
        <v>17588</v>
      </c>
      <c r="C589" s="56" t="s">
        <v>15539</v>
      </c>
      <c r="D589" s="56" t="s">
        <v>16904</v>
      </c>
      <c r="E589" s="56" t="s">
        <v>10078</v>
      </c>
      <c r="F589" s="56" t="s">
        <v>10063</v>
      </c>
      <c r="G589" s="56" t="s">
        <v>4073</v>
      </c>
      <c r="H589" s="56" t="n">
        <v>23</v>
      </c>
      <c r="I589" s="56" t="n">
        <v>500</v>
      </c>
      <c r="J589" s="56" t="n">
        <v>2.5</v>
      </c>
      <c r="K589" s="56" t="n">
        <v>78.5</v>
      </c>
      <c r="L589" s="56" t="n">
        <v>88.1</v>
      </c>
      <c r="M589" s="56" t="n">
        <v>3.34</v>
      </c>
      <c r="N589" s="56" t="s">
        <v>3348</v>
      </c>
      <c r="O589" s="56" t="s">
        <v>3449</v>
      </c>
      <c r="P589" s="56" t="s">
        <v>16913</v>
      </c>
      <c r="Q589" s="56" t="s">
        <v>10061</v>
      </c>
      <c r="R589" s="55" t="n">
        <f aca="true">IFERROR(O589-TODAY(),"")</f>
        <v>-534</v>
      </c>
      <c r="S589" s="55" t="str">
        <f aca="true">IFERROR(IF(O589&lt;TODAY(),"Expired",IF(O589-TODAY()&lt;90,"Expiring Soon","Active")),"")</f>
        <v>Expiring Soon</v>
      </c>
      <c r="T589" s="55" t="str">
        <f aca="false">IF(M589&gt;5,"High Risk",IF(M589&gt;2,"Medium","Low Risk"))</f>
        <v>Medium</v>
      </c>
    </row>
    <row r="590" customFormat="false" ht="15" hidden="false" customHeight="true" outlineLevel="0" collapsed="false">
      <c r="A590" s="52" t="s">
        <v>4551</v>
      </c>
      <c r="B590" s="52" t="s">
        <v>17589</v>
      </c>
      <c r="C590" s="52" t="s">
        <v>16909</v>
      </c>
      <c r="D590" s="52" t="s">
        <v>16904</v>
      </c>
      <c r="E590" s="52" t="s">
        <v>10112</v>
      </c>
      <c r="F590" s="52" t="s">
        <v>15550</v>
      </c>
      <c r="G590" s="52" t="s">
        <v>4073</v>
      </c>
      <c r="H590" s="52" t="n">
        <v>19</v>
      </c>
      <c r="I590" s="52" t="n">
        <v>1000</v>
      </c>
      <c r="J590" s="52" t="n">
        <v>2.8</v>
      </c>
      <c r="K590" s="52" t="n">
        <v>73</v>
      </c>
      <c r="L590" s="52" t="n">
        <v>88.7</v>
      </c>
      <c r="M590" s="52" t="n">
        <v>2.97</v>
      </c>
      <c r="N590" s="52" t="s">
        <v>2077</v>
      </c>
      <c r="O590" s="52" t="s">
        <v>3191</v>
      </c>
      <c r="P590" s="52" t="s">
        <v>16911</v>
      </c>
      <c r="Q590" s="52" t="s">
        <v>10061</v>
      </c>
      <c r="R590" s="55" t="n">
        <f aca="true">IFERROR(O590-TODAY(),"")</f>
        <v>-854</v>
      </c>
      <c r="S590" s="55" t="str">
        <f aca="true">IFERROR(IF(O590&lt;TODAY(),"Expired",IF(O590-TODAY()&lt;90,"Expiring Soon","Active")),"")</f>
        <v>Expiring Soon</v>
      </c>
      <c r="T590" s="55" t="str">
        <f aca="false">IF(M590&gt;5,"High Risk",IF(M590&gt;2,"Medium","Low Risk"))</f>
        <v>Medium</v>
      </c>
    </row>
    <row r="591" customFormat="false" ht="15" hidden="false" customHeight="true" outlineLevel="0" collapsed="false">
      <c r="A591" s="56" t="s">
        <v>5711</v>
      </c>
      <c r="B591" s="56" t="s">
        <v>17590</v>
      </c>
      <c r="C591" s="56" t="s">
        <v>16906</v>
      </c>
      <c r="D591" s="56" t="s">
        <v>16904</v>
      </c>
      <c r="E591" s="56" t="s">
        <v>10073</v>
      </c>
      <c r="F591" s="56" t="s">
        <v>15560</v>
      </c>
      <c r="G591" s="56" t="s">
        <v>4061</v>
      </c>
      <c r="H591" s="56" t="n">
        <v>7</v>
      </c>
      <c r="I591" s="56" t="n">
        <v>250</v>
      </c>
      <c r="J591" s="56" t="n">
        <v>4.2</v>
      </c>
      <c r="K591" s="56" t="n">
        <v>83.1</v>
      </c>
      <c r="L591" s="56" t="n">
        <v>88</v>
      </c>
      <c r="M591" s="56" t="n">
        <v>4.6</v>
      </c>
      <c r="N591" s="56" t="s">
        <v>6283</v>
      </c>
      <c r="O591" s="56" t="s">
        <v>1229</v>
      </c>
      <c r="P591" s="56" t="s">
        <v>16907</v>
      </c>
      <c r="Q591" s="56" t="s">
        <v>10061</v>
      </c>
      <c r="R591" s="55" t="n">
        <f aca="true">IFERROR(O591-TODAY(),"")</f>
        <v>-820</v>
      </c>
      <c r="S591" s="55" t="str">
        <f aca="true">IFERROR(IF(O591&lt;TODAY(),"Expired",IF(O591-TODAY()&lt;90,"Expiring Soon","Active")),"")</f>
        <v>Expiring Soon</v>
      </c>
      <c r="T591" s="55" t="str">
        <f aca="false">IF(M591&gt;5,"High Risk",IF(M591&gt;2,"Medium","Low Risk"))</f>
        <v>Medium</v>
      </c>
    </row>
    <row r="592" customFormat="false" ht="15" hidden="false" customHeight="true" outlineLevel="0" collapsed="false">
      <c r="A592" s="52" t="s">
        <v>4342</v>
      </c>
      <c r="B592" s="52" t="s">
        <v>17591</v>
      </c>
      <c r="C592" s="52" t="s">
        <v>16906</v>
      </c>
      <c r="D592" s="52" t="s">
        <v>16904</v>
      </c>
      <c r="E592" s="52" t="s">
        <v>10190</v>
      </c>
      <c r="F592" s="52" t="s">
        <v>15550</v>
      </c>
      <c r="G592" s="52" t="s">
        <v>4067</v>
      </c>
      <c r="H592" s="52" t="n">
        <v>28</v>
      </c>
      <c r="I592" s="52" t="n">
        <v>1000</v>
      </c>
      <c r="J592" s="52" t="n">
        <v>4.4</v>
      </c>
      <c r="K592" s="52" t="n">
        <v>90.9</v>
      </c>
      <c r="L592" s="52" t="n">
        <v>62.6</v>
      </c>
      <c r="M592" s="52" t="n">
        <v>2.62</v>
      </c>
      <c r="N592" s="52" t="s">
        <v>2510</v>
      </c>
      <c r="O592" s="52" t="s">
        <v>1014</v>
      </c>
      <c r="P592" s="52" t="s">
        <v>16907</v>
      </c>
      <c r="Q592" s="52" t="s">
        <v>10061</v>
      </c>
      <c r="R592" s="55" t="n">
        <f aca="true">IFERROR(O592-TODAY(),"")</f>
        <v>-422</v>
      </c>
      <c r="S592" s="55" t="str">
        <f aca="true">IFERROR(IF(O592&lt;TODAY(),"Expired",IF(O592-TODAY()&lt;90,"Expiring Soon","Active")),"")</f>
        <v>Expiring Soon</v>
      </c>
      <c r="T592" s="55" t="str">
        <f aca="false">IF(M592&gt;5,"High Risk",IF(M592&gt;2,"Medium","Low Risk"))</f>
        <v>Medium</v>
      </c>
    </row>
    <row r="593" customFormat="false" ht="15" hidden="false" customHeight="true" outlineLevel="0" collapsed="false">
      <c r="A593" s="56" t="s">
        <v>14368</v>
      </c>
      <c r="B593" s="56" t="s">
        <v>17592</v>
      </c>
      <c r="C593" s="56" t="s">
        <v>15539</v>
      </c>
      <c r="D593" s="56" t="s">
        <v>16910</v>
      </c>
      <c r="E593" s="56" t="s">
        <v>10190</v>
      </c>
      <c r="F593" s="56" t="s">
        <v>15544</v>
      </c>
      <c r="G593" s="56" t="s">
        <v>4084</v>
      </c>
      <c r="H593" s="56" t="n">
        <v>6</v>
      </c>
      <c r="I593" s="56" t="n">
        <v>500</v>
      </c>
      <c r="J593" s="56" t="n">
        <v>4.1</v>
      </c>
      <c r="K593" s="56" t="n">
        <v>99.2</v>
      </c>
      <c r="L593" s="56" t="n">
        <v>71.6</v>
      </c>
      <c r="M593" s="56" t="n">
        <v>2</v>
      </c>
      <c r="N593" s="56" t="s">
        <v>2977</v>
      </c>
      <c r="O593" s="56" t="s">
        <v>2620</v>
      </c>
      <c r="P593" s="56" t="s">
        <v>16916</v>
      </c>
      <c r="Q593" s="56" t="s">
        <v>10061</v>
      </c>
      <c r="R593" s="55" t="n">
        <f aca="true">IFERROR(O593-TODAY(),"")</f>
        <v>-567</v>
      </c>
      <c r="S593" s="55" t="str">
        <f aca="true">IFERROR(IF(O593&lt;TODAY(),"Expired",IF(O593-TODAY()&lt;90,"Expiring Soon","Active")),"")</f>
        <v>Expiring Soon</v>
      </c>
      <c r="T593" s="55" t="str">
        <f aca="false">IF(M593&gt;5,"High Risk",IF(M593&gt;2,"Medium","Low Risk"))</f>
        <v>Low Risk</v>
      </c>
    </row>
    <row r="594" customFormat="false" ht="15" hidden="false" customHeight="true" outlineLevel="0" collapsed="false">
      <c r="A594" s="52" t="s">
        <v>15118</v>
      </c>
      <c r="B594" s="52" t="s">
        <v>17593</v>
      </c>
      <c r="C594" s="52" t="s">
        <v>16906</v>
      </c>
      <c r="D594" s="52" t="s">
        <v>16915</v>
      </c>
      <c r="E594" s="52" t="s">
        <v>10073</v>
      </c>
      <c r="F594" s="52" t="s">
        <v>15542</v>
      </c>
      <c r="G594" s="52" t="s">
        <v>4073</v>
      </c>
      <c r="H594" s="52" t="n">
        <v>41</v>
      </c>
      <c r="I594" s="52" t="n">
        <v>2000</v>
      </c>
      <c r="J594" s="52" t="n">
        <v>4.9</v>
      </c>
      <c r="K594" s="52" t="n">
        <v>99.1</v>
      </c>
      <c r="L594" s="52" t="n">
        <v>75.7</v>
      </c>
      <c r="M594" s="52" t="n">
        <v>3.79</v>
      </c>
      <c r="N594" s="52" t="s">
        <v>2572</v>
      </c>
      <c r="O594" s="52" t="s">
        <v>4221</v>
      </c>
      <c r="P594" s="52" t="s">
        <v>16913</v>
      </c>
      <c r="Q594" s="52" t="s">
        <v>10066</v>
      </c>
      <c r="R594" s="55" t="n">
        <f aca="true">IFERROR(O594-TODAY(),"")</f>
        <v>-433</v>
      </c>
      <c r="S594" s="55" t="str">
        <f aca="true">IFERROR(IF(O594&lt;TODAY(),"Expired",IF(O594-TODAY()&lt;90,"Expiring Soon","Active")),"")</f>
        <v>Expiring Soon</v>
      </c>
      <c r="T594" s="55" t="str">
        <f aca="false">IF(M594&gt;5,"High Risk",IF(M594&gt;2,"Medium","Low Risk"))</f>
        <v>Medium</v>
      </c>
    </row>
    <row r="595" customFormat="false" ht="15" hidden="false" customHeight="true" outlineLevel="0" collapsed="false">
      <c r="A595" s="56" t="s">
        <v>4161</v>
      </c>
      <c r="B595" s="56" t="s">
        <v>17594</v>
      </c>
      <c r="C595" s="56" t="s">
        <v>16906</v>
      </c>
      <c r="D595" s="56" t="s">
        <v>16910</v>
      </c>
      <c r="E595" s="56" t="s">
        <v>10087</v>
      </c>
      <c r="F595" s="56" t="s">
        <v>15550</v>
      </c>
      <c r="G595" s="56" t="s">
        <v>4073</v>
      </c>
      <c r="H595" s="56" t="n">
        <v>18</v>
      </c>
      <c r="I595" s="56" t="n">
        <v>100</v>
      </c>
      <c r="J595" s="56" t="n">
        <v>4.6</v>
      </c>
      <c r="K595" s="56" t="n">
        <v>95.7</v>
      </c>
      <c r="L595" s="56" t="n">
        <v>77.8</v>
      </c>
      <c r="M595" s="56" t="n">
        <v>1.09</v>
      </c>
      <c r="N595" s="56" t="s">
        <v>4701</v>
      </c>
      <c r="O595" s="56" t="s">
        <v>1915</v>
      </c>
      <c r="P595" s="56"/>
      <c r="Q595" s="56" t="s">
        <v>10061</v>
      </c>
      <c r="R595" s="55" t="n">
        <f aca="true">IFERROR(O595-TODAY(),"")</f>
        <v>-909</v>
      </c>
      <c r="S595" s="55" t="str">
        <f aca="true">IFERROR(IF(O595&lt;TODAY(),"Expired",IF(O595-TODAY()&lt;90,"Expiring Soon","Active")),"")</f>
        <v>Expiring Soon</v>
      </c>
      <c r="T595" s="55" t="str">
        <f aca="false">IF(M595&gt;5,"High Risk",IF(M595&gt;2,"Medium","Low Risk"))</f>
        <v>Low Risk</v>
      </c>
    </row>
    <row r="596" customFormat="false" ht="15" hidden="false" customHeight="true" outlineLevel="0" collapsed="false">
      <c r="A596" s="52" t="s">
        <v>4228</v>
      </c>
      <c r="B596" s="52" t="s">
        <v>17595</v>
      </c>
      <c r="C596" s="52" t="s">
        <v>16909</v>
      </c>
      <c r="D596" s="52" t="s">
        <v>16915</v>
      </c>
      <c r="E596" s="52" t="s">
        <v>10063</v>
      </c>
      <c r="F596" s="52" t="s">
        <v>15542</v>
      </c>
      <c r="G596" s="52" t="s">
        <v>4084</v>
      </c>
      <c r="H596" s="52" t="n">
        <v>11</v>
      </c>
      <c r="I596" s="52" t="n">
        <v>100</v>
      </c>
      <c r="J596" s="52" t="n">
        <v>2.7</v>
      </c>
      <c r="K596" s="52" t="n">
        <v>79.7</v>
      </c>
      <c r="L596" s="52" t="n">
        <v>96</v>
      </c>
      <c r="M596" s="52" t="n">
        <v>3.69</v>
      </c>
      <c r="N596" s="52" t="s">
        <v>2762</v>
      </c>
      <c r="O596" s="52" t="s">
        <v>2426</v>
      </c>
      <c r="P596" s="52" t="s">
        <v>16911</v>
      </c>
      <c r="Q596" s="52" t="s">
        <v>10061</v>
      </c>
      <c r="R596" s="55" t="n">
        <f aca="true">IFERROR(O596-TODAY(),"")</f>
        <v>-544</v>
      </c>
      <c r="S596" s="55" t="str">
        <f aca="true">IFERROR(IF(O596&lt;TODAY(),"Expired",IF(O596-TODAY()&lt;90,"Expiring Soon","Active")),"")</f>
        <v>Expiring Soon</v>
      </c>
      <c r="T596" s="55" t="str">
        <f aca="false">IF(M596&gt;5,"High Risk",IF(M596&gt;2,"Medium","Low Risk"))</f>
        <v>Medium</v>
      </c>
    </row>
    <row r="597" customFormat="false" ht="15" hidden="false" customHeight="true" outlineLevel="0" collapsed="false">
      <c r="A597" s="56" t="s">
        <v>4624</v>
      </c>
      <c r="B597" s="56" t="s">
        <v>17596</v>
      </c>
      <c r="C597" s="56" t="s">
        <v>15539</v>
      </c>
      <c r="D597" s="56" t="s">
        <v>16904</v>
      </c>
      <c r="E597" s="56" t="s">
        <v>10069</v>
      </c>
      <c r="F597" s="56" t="s">
        <v>15554</v>
      </c>
      <c r="G597" s="56" t="s">
        <v>4084</v>
      </c>
      <c r="H597" s="56" t="n">
        <v>25</v>
      </c>
      <c r="I597" s="56" t="n">
        <v>100</v>
      </c>
      <c r="J597" s="56" t="n">
        <v>5</v>
      </c>
      <c r="K597" s="56" t="n">
        <v>75.2</v>
      </c>
      <c r="L597" s="56" t="n">
        <v>78.8</v>
      </c>
      <c r="M597" s="56" t="n">
        <v>1.45</v>
      </c>
      <c r="N597" s="56" t="s">
        <v>9981</v>
      </c>
      <c r="O597" s="56" t="s">
        <v>742</v>
      </c>
      <c r="P597" s="56" t="s">
        <v>16913</v>
      </c>
      <c r="Q597" s="56" t="s">
        <v>10066</v>
      </c>
      <c r="R597" s="55" t="n">
        <f aca="true">IFERROR(O597-TODAY(),"")</f>
        <v>-907</v>
      </c>
      <c r="S597" s="55" t="str">
        <f aca="true">IFERROR(IF(O597&lt;TODAY(),"Expired",IF(O597-TODAY()&lt;90,"Expiring Soon","Active")),"")</f>
        <v>Expiring Soon</v>
      </c>
      <c r="T597" s="55" t="str">
        <f aca="false">IF(M597&gt;5,"High Risk",IF(M597&gt;2,"Medium","Low Risk"))</f>
        <v>Low Risk</v>
      </c>
    </row>
    <row r="598" customFormat="false" ht="15" hidden="false" customHeight="true" outlineLevel="0" collapsed="false">
      <c r="A598" s="52" t="s">
        <v>5683</v>
      </c>
      <c r="B598" s="52" t="s">
        <v>17597</v>
      </c>
      <c r="C598" s="52" t="s">
        <v>15539</v>
      </c>
      <c r="D598" s="52" t="s">
        <v>16910</v>
      </c>
      <c r="E598" s="52" t="s">
        <v>10117</v>
      </c>
      <c r="F598" s="52" t="s">
        <v>15554</v>
      </c>
      <c r="G598" s="52" t="s">
        <v>4061</v>
      </c>
      <c r="H598" s="52" t="n">
        <v>25</v>
      </c>
      <c r="I598" s="52" t="n">
        <v>100</v>
      </c>
      <c r="J598" s="52" t="n">
        <v>3.5</v>
      </c>
      <c r="K598" s="52" t="n">
        <v>80.6</v>
      </c>
      <c r="L598" s="52" t="n">
        <v>73</v>
      </c>
      <c r="M598" s="52" t="n">
        <v>0.85</v>
      </c>
      <c r="N598" s="52" t="s">
        <v>1445</v>
      </c>
      <c r="O598" s="52" t="s">
        <v>3160</v>
      </c>
      <c r="P598" s="52" t="s">
        <v>16911</v>
      </c>
      <c r="Q598" s="52" t="s">
        <v>10061</v>
      </c>
      <c r="R598" s="55" t="n">
        <f aca="true">IFERROR(O598-TODAY(),"")</f>
        <v>-651</v>
      </c>
      <c r="S598" s="55" t="str">
        <f aca="true">IFERROR(IF(O598&lt;TODAY(),"Expired",IF(O598-TODAY()&lt;90,"Expiring Soon","Active")),"")</f>
        <v>Expiring Soon</v>
      </c>
      <c r="T598" s="55" t="str">
        <f aca="false">IF(M598&gt;5,"High Risk",IF(M598&gt;2,"Medium","Low Risk"))</f>
        <v>Low Risk</v>
      </c>
    </row>
    <row r="599" customFormat="false" ht="15" hidden="false" customHeight="true" outlineLevel="0" collapsed="false">
      <c r="A599" s="56" t="s">
        <v>4883</v>
      </c>
      <c r="B599" s="56" t="s">
        <v>17598</v>
      </c>
      <c r="C599" s="56" t="s">
        <v>15539</v>
      </c>
      <c r="D599" s="56" t="s">
        <v>16904</v>
      </c>
      <c r="E599" s="56" t="s">
        <v>10058</v>
      </c>
      <c r="F599" s="56" t="s">
        <v>15550</v>
      </c>
      <c r="G599" s="56" t="s">
        <v>4055</v>
      </c>
      <c r="H599" s="56" t="n">
        <v>15</v>
      </c>
      <c r="I599" s="56" t="n">
        <v>2000</v>
      </c>
      <c r="J599" s="56" t="n">
        <v>3.5</v>
      </c>
      <c r="K599" s="56" t="n">
        <v>86</v>
      </c>
      <c r="L599" s="56" t="n">
        <v>77</v>
      </c>
      <c r="M599" s="56" t="n">
        <v>2.61</v>
      </c>
      <c r="N599" s="56" t="s">
        <v>3922</v>
      </c>
      <c r="O599" s="56" t="s">
        <v>5947</v>
      </c>
      <c r="P599" s="56" t="s">
        <v>16913</v>
      </c>
      <c r="Q599" s="56" t="s">
        <v>10061</v>
      </c>
      <c r="R599" s="55" t="n">
        <f aca="true">IFERROR(O599-TODAY(),"")</f>
        <v>-635</v>
      </c>
      <c r="S599" s="55" t="str">
        <f aca="true">IFERROR(IF(O599&lt;TODAY(),"Expired",IF(O599-TODAY()&lt;90,"Expiring Soon","Active")),"")</f>
        <v>Expiring Soon</v>
      </c>
      <c r="T599" s="55" t="str">
        <f aca="false">IF(M599&gt;5,"High Risk",IF(M599&gt;2,"Medium","Low Risk"))</f>
        <v>Medium</v>
      </c>
    </row>
    <row r="600" customFormat="false" ht="15" hidden="false" customHeight="true" outlineLevel="0" collapsed="false">
      <c r="A600" s="52" t="s">
        <v>15013</v>
      </c>
      <c r="B600" s="52" t="s">
        <v>17599</v>
      </c>
      <c r="C600" s="52" t="s">
        <v>15539</v>
      </c>
      <c r="D600" s="52" t="s">
        <v>16904</v>
      </c>
      <c r="E600" s="52" t="s">
        <v>10132</v>
      </c>
      <c r="F600" s="52" t="s">
        <v>15542</v>
      </c>
      <c r="G600" s="52" t="s">
        <v>4055</v>
      </c>
      <c r="H600" s="52" t="n">
        <v>5</v>
      </c>
      <c r="I600" s="52" t="n">
        <v>2000</v>
      </c>
      <c r="J600" s="52" t="n">
        <v>3.2</v>
      </c>
      <c r="K600" s="52" t="n">
        <v>98.1</v>
      </c>
      <c r="L600" s="52" t="n">
        <v>66.2</v>
      </c>
      <c r="M600" s="52" t="n">
        <v>1.14</v>
      </c>
      <c r="N600" s="52" t="s">
        <v>608</v>
      </c>
      <c r="O600" s="52" t="s">
        <v>5074</v>
      </c>
      <c r="P600" s="52" t="s">
        <v>16907</v>
      </c>
      <c r="Q600" s="52" t="s">
        <v>10061</v>
      </c>
      <c r="R600" s="55" t="n">
        <f aca="true">IFERROR(O600-TODAY(),"")</f>
        <v>-898</v>
      </c>
      <c r="S600" s="55" t="str">
        <f aca="true">IFERROR(IF(O600&lt;TODAY(),"Expired",IF(O600-TODAY()&lt;90,"Expiring Soon","Active")),"")</f>
        <v>Expiring Soon</v>
      </c>
      <c r="T600" s="55" t="str">
        <f aca="false">IF(M600&gt;5,"High Risk",IF(M600&gt;2,"Medium","Low Risk"))</f>
        <v>Low Risk</v>
      </c>
    </row>
    <row r="601" customFormat="false" ht="15" hidden="false" customHeight="true" outlineLevel="0" collapsed="false">
      <c r="A601" s="56" t="s">
        <v>6769</v>
      </c>
      <c r="B601" s="56" t="s">
        <v>17600</v>
      </c>
      <c r="C601" s="56" t="s">
        <v>16921</v>
      </c>
      <c r="D601" s="56" t="s">
        <v>16910</v>
      </c>
      <c r="E601" s="56" t="s">
        <v>10078</v>
      </c>
      <c r="F601" s="56" t="s">
        <v>10063</v>
      </c>
      <c r="G601" s="56" t="s">
        <v>4073</v>
      </c>
      <c r="H601" s="56" t="n">
        <v>17</v>
      </c>
      <c r="I601" s="56" t="n">
        <v>100</v>
      </c>
      <c r="J601" s="56" t="n">
        <v>5</v>
      </c>
      <c r="K601" s="56" t="n">
        <v>93.3</v>
      </c>
      <c r="L601" s="56" t="n">
        <v>71.1</v>
      </c>
      <c r="M601" s="56" t="n">
        <v>0.44</v>
      </c>
      <c r="N601" s="56" t="s">
        <v>2320</v>
      </c>
      <c r="O601" s="56" t="s">
        <v>3257</v>
      </c>
      <c r="P601" s="56"/>
      <c r="Q601" s="56" t="s">
        <v>10066</v>
      </c>
      <c r="R601" s="55" t="n">
        <f aca="true">IFERROR(O601-TODAY(),"")</f>
        <v>-948</v>
      </c>
      <c r="S601" s="55" t="str">
        <f aca="true">IFERROR(IF(O601&lt;TODAY(),"Expired",IF(O601-TODAY()&lt;90,"Expiring Soon","Active")),"")</f>
        <v>Expiring Soon</v>
      </c>
      <c r="T601" s="55" t="str">
        <f aca="false">IF(M601&gt;5,"High Risk",IF(M601&gt;2,"Medium","Low Risk"))</f>
        <v>Low Risk</v>
      </c>
    </row>
    <row r="602" customFormat="false" ht="15" hidden="false" customHeight="true" outlineLevel="0" collapsed="false">
      <c r="A602" s="52" t="s">
        <v>17601</v>
      </c>
      <c r="B602" s="52" t="s">
        <v>17602</v>
      </c>
      <c r="C602" s="52" t="s">
        <v>15539</v>
      </c>
      <c r="D602" s="52" t="s">
        <v>16910</v>
      </c>
      <c r="E602" s="52" t="s">
        <v>10095</v>
      </c>
      <c r="F602" s="52" t="s">
        <v>15544</v>
      </c>
      <c r="G602" s="52" t="s">
        <v>4084</v>
      </c>
      <c r="H602" s="52" t="n">
        <v>11</v>
      </c>
      <c r="I602" s="52" t="n">
        <v>500</v>
      </c>
      <c r="J602" s="52" t="n">
        <v>3.3</v>
      </c>
      <c r="K602" s="52" t="n">
        <v>74.6</v>
      </c>
      <c r="L602" s="52" t="n">
        <v>70.7</v>
      </c>
      <c r="M602" s="52" t="n">
        <v>1.13</v>
      </c>
      <c r="N602" s="52" t="s">
        <v>3066</v>
      </c>
      <c r="O602" s="52" t="s">
        <v>1982</v>
      </c>
      <c r="P602" s="52"/>
      <c r="Q602" s="52" t="s">
        <v>10061</v>
      </c>
      <c r="R602" s="55" t="n">
        <f aca="true">IFERROR(O602-TODAY(),"")</f>
        <v>-684</v>
      </c>
      <c r="S602" s="55" t="str">
        <f aca="true">IFERROR(IF(O602&lt;TODAY(),"Expired",IF(O602-TODAY()&lt;90,"Expiring Soon","Active")),"")</f>
        <v>Expiring Soon</v>
      </c>
      <c r="T602" s="55" t="str">
        <f aca="false">IF(M602&gt;5,"High Risk",IF(M602&gt;2,"Medium","Low Risk"))</f>
        <v>Low Risk</v>
      </c>
    </row>
    <row r="603" customFormat="false" ht="15" hidden="false" customHeight="true" outlineLevel="0" collapsed="false">
      <c r="A603" s="56" t="s">
        <v>6596</v>
      </c>
      <c r="B603" s="56" t="s">
        <v>17603</v>
      </c>
      <c r="C603" s="56" t="s">
        <v>16906</v>
      </c>
      <c r="D603" s="56" t="s">
        <v>16904</v>
      </c>
      <c r="E603" s="56" t="s">
        <v>10095</v>
      </c>
      <c r="F603" s="56" t="s">
        <v>15550</v>
      </c>
      <c r="G603" s="56" t="s">
        <v>4067</v>
      </c>
      <c r="H603" s="56" t="n">
        <v>27</v>
      </c>
      <c r="I603" s="56" t="n">
        <v>1000</v>
      </c>
      <c r="J603" s="56" t="n">
        <v>3.2</v>
      </c>
      <c r="K603" s="56" t="n">
        <v>85.3</v>
      </c>
      <c r="L603" s="56" t="n">
        <v>99.3</v>
      </c>
      <c r="M603" s="56" t="n">
        <v>2.91</v>
      </c>
      <c r="N603" s="56" t="s">
        <v>2506</v>
      </c>
      <c r="O603" s="56" t="s">
        <v>2131</v>
      </c>
      <c r="P603" s="56"/>
      <c r="Q603" s="56" t="s">
        <v>10061</v>
      </c>
      <c r="R603" s="55" t="n">
        <f aca="true">IFERROR(O603-TODAY(),"")</f>
        <v>-732</v>
      </c>
      <c r="S603" s="55" t="str">
        <f aca="true">IFERROR(IF(O603&lt;TODAY(),"Expired",IF(O603-TODAY()&lt;90,"Expiring Soon","Active")),"")</f>
        <v>Expiring Soon</v>
      </c>
      <c r="T603" s="55" t="str">
        <f aca="false">IF(M603&gt;5,"High Risk",IF(M603&gt;2,"Medium","Low Risk"))</f>
        <v>Medium</v>
      </c>
    </row>
    <row r="604" customFormat="false" ht="15" hidden="false" customHeight="true" outlineLevel="0" collapsed="false">
      <c r="A604" s="52" t="s">
        <v>6706</v>
      </c>
      <c r="B604" s="52" t="s">
        <v>17604</v>
      </c>
      <c r="C604" s="52" t="s">
        <v>16906</v>
      </c>
      <c r="D604" s="52" t="s">
        <v>16910</v>
      </c>
      <c r="E604" s="52" t="s">
        <v>10190</v>
      </c>
      <c r="F604" s="52" t="s">
        <v>15544</v>
      </c>
      <c r="G604" s="52" t="s">
        <v>4061</v>
      </c>
      <c r="H604" s="52" t="n">
        <v>11</v>
      </c>
      <c r="I604" s="52" t="n">
        <v>1000</v>
      </c>
      <c r="J604" s="52" t="n">
        <v>2.5</v>
      </c>
      <c r="K604" s="52" t="n">
        <v>91.5</v>
      </c>
      <c r="L604" s="52" t="n">
        <v>70</v>
      </c>
      <c r="M604" s="52" t="n">
        <v>0.82</v>
      </c>
      <c r="N604" s="52" t="s">
        <v>1319</v>
      </c>
      <c r="O604" s="52" t="s">
        <v>535</v>
      </c>
      <c r="P604" s="52" t="s">
        <v>16916</v>
      </c>
      <c r="Q604" s="52" t="s">
        <v>10061</v>
      </c>
      <c r="R604" s="55" t="n">
        <f aca="true">IFERROR(O604-TODAY(),"")</f>
        <v>-722</v>
      </c>
      <c r="S604" s="55" t="str">
        <f aca="true">IFERROR(IF(O604&lt;TODAY(),"Expired",IF(O604-TODAY()&lt;90,"Expiring Soon","Active")),"")</f>
        <v>Expiring Soon</v>
      </c>
      <c r="T604" s="55" t="str">
        <f aca="false">IF(M604&gt;5,"High Risk",IF(M604&gt;2,"Medium","Low Risk"))</f>
        <v>Low Risk</v>
      </c>
    </row>
    <row r="605" customFormat="false" ht="15" hidden="false" customHeight="true" outlineLevel="0" collapsed="false">
      <c r="A605" s="56" t="s">
        <v>14560</v>
      </c>
      <c r="B605" s="56" t="s">
        <v>17605</v>
      </c>
      <c r="C605" s="56" t="s">
        <v>16909</v>
      </c>
      <c r="D605" s="56" t="s">
        <v>16904</v>
      </c>
      <c r="E605" s="56" t="s">
        <v>10104</v>
      </c>
      <c r="F605" s="56" t="s">
        <v>15554</v>
      </c>
      <c r="G605" s="56" t="s">
        <v>4073</v>
      </c>
      <c r="H605" s="56" t="n">
        <v>4</v>
      </c>
      <c r="I605" s="56" t="n">
        <v>1000</v>
      </c>
      <c r="J605" s="56" t="n">
        <v>3</v>
      </c>
      <c r="K605" s="56" t="n">
        <v>79.4</v>
      </c>
      <c r="L605" s="56" t="n">
        <v>61.6</v>
      </c>
      <c r="M605" s="56" t="n">
        <v>0.57</v>
      </c>
      <c r="N605" s="56" t="s">
        <v>1959</v>
      </c>
      <c r="O605" s="56" t="s">
        <v>592</v>
      </c>
      <c r="P605" s="56" t="s">
        <v>16913</v>
      </c>
      <c r="Q605" s="56" t="s">
        <v>10061</v>
      </c>
      <c r="R605" s="55" t="n">
        <f aca="true">IFERROR(O605-TODAY(),"")</f>
        <v>-490</v>
      </c>
      <c r="S605" s="55" t="str">
        <f aca="true">IFERROR(IF(O605&lt;TODAY(),"Expired",IF(O605-TODAY()&lt;90,"Expiring Soon","Active")),"")</f>
        <v>Expiring Soon</v>
      </c>
      <c r="T605" s="55" t="str">
        <f aca="false">IF(M605&gt;5,"High Risk",IF(M605&gt;2,"Medium","Low Risk"))</f>
        <v>Low Risk</v>
      </c>
    </row>
    <row r="606" customFormat="false" ht="15" hidden="false" customHeight="true" outlineLevel="0" collapsed="false">
      <c r="A606" s="52" t="s">
        <v>5580</v>
      </c>
      <c r="B606" s="52" t="s">
        <v>17606</v>
      </c>
      <c r="C606" s="52" t="s">
        <v>15539</v>
      </c>
      <c r="D606" s="52" t="s">
        <v>16915</v>
      </c>
      <c r="E606" s="52" t="s">
        <v>10069</v>
      </c>
      <c r="F606" s="52" t="s">
        <v>15544</v>
      </c>
      <c r="G606" s="52" t="s">
        <v>4067</v>
      </c>
      <c r="H606" s="52" t="n">
        <v>10</v>
      </c>
      <c r="I606" s="52" t="n">
        <v>500</v>
      </c>
      <c r="J606" s="52" t="n">
        <v>2.7</v>
      </c>
      <c r="K606" s="52" t="n">
        <v>97</v>
      </c>
      <c r="L606" s="52" t="n">
        <v>89.5</v>
      </c>
      <c r="M606" s="52" t="n">
        <v>4.97</v>
      </c>
      <c r="N606" s="52" t="s">
        <v>3550</v>
      </c>
      <c r="O606" s="52" t="s">
        <v>4929</v>
      </c>
      <c r="P606" s="52" t="s">
        <v>16907</v>
      </c>
      <c r="Q606" s="52" t="s">
        <v>10061</v>
      </c>
      <c r="R606" s="55" t="n">
        <f aca="true">IFERROR(O606-TODAY(),"")</f>
        <v>-798</v>
      </c>
      <c r="S606" s="55" t="str">
        <f aca="true">IFERROR(IF(O606&lt;TODAY(),"Expired",IF(O606-TODAY()&lt;90,"Expiring Soon","Active")),"")</f>
        <v>Expiring Soon</v>
      </c>
      <c r="T606" s="55" t="str">
        <f aca="false">IF(M606&gt;5,"High Risk",IF(M606&gt;2,"Medium","Low Risk"))</f>
        <v>Medium</v>
      </c>
    </row>
    <row r="607" customFormat="false" ht="15" hidden="false" customHeight="true" outlineLevel="0" collapsed="false">
      <c r="A607" s="56" t="s">
        <v>5068</v>
      </c>
      <c r="B607" s="56" t="s">
        <v>17607</v>
      </c>
      <c r="C607" s="56" t="s">
        <v>16909</v>
      </c>
      <c r="D607" s="56" t="s">
        <v>16910</v>
      </c>
      <c r="E607" s="56" t="s">
        <v>10069</v>
      </c>
      <c r="F607" s="56" t="s">
        <v>10063</v>
      </c>
      <c r="G607" s="56" t="s">
        <v>4073</v>
      </c>
      <c r="H607" s="56" t="n">
        <v>28</v>
      </c>
      <c r="I607" s="56" t="n">
        <v>2000</v>
      </c>
      <c r="J607" s="56" t="n">
        <v>4.5</v>
      </c>
      <c r="K607" s="56" t="n">
        <v>78.3</v>
      </c>
      <c r="L607" s="56" t="n">
        <v>82.8</v>
      </c>
      <c r="M607" s="56" t="n">
        <v>0.88</v>
      </c>
      <c r="N607" s="56" t="s">
        <v>1491</v>
      </c>
      <c r="O607" s="56" t="s">
        <v>1810</v>
      </c>
      <c r="P607" s="56" t="s">
        <v>16913</v>
      </c>
      <c r="Q607" s="56" t="s">
        <v>10061</v>
      </c>
      <c r="R607" s="55" t="n">
        <f aca="true">IFERROR(O607-TODAY(),"")</f>
        <v>-788</v>
      </c>
      <c r="S607" s="55" t="str">
        <f aca="true">IFERROR(IF(O607&lt;TODAY(),"Expired",IF(O607-TODAY()&lt;90,"Expiring Soon","Active")),"")</f>
        <v>Expiring Soon</v>
      </c>
      <c r="T607" s="55" t="str">
        <f aca="false">IF(M607&gt;5,"High Risk",IF(M607&gt;2,"Medium","Low Risk"))</f>
        <v>Low Risk</v>
      </c>
    </row>
    <row r="608" customFormat="false" ht="15" hidden="false" customHeight="true" outlineLevel="0" collapsed="false">
      <c r="A608" s="52" t="s">
        <v>5484</v>
      </c>
      <c r="B608" s="52" t="s">
        <v>17608</v>
      </c>
      <c r="C608" s="52" t="s">
        <v>15539</v>
      </c>
      <c r="D608" s="52" t="s">
        <v>16937</v>
      </c>
      <c r="E608" s="52" t="s">
        <v>10078</v>
      </c>
      <c r="F608" s="52" t="s">
        <v>15554</v>
      </c>
      <c r="G608" s="52" t="s">
        <v>4055</v>
      </c>
      <c r="H608" s="52" t="n">
        <v>32</v>
      </c>
      <c r="I608" s="52" t="n">
        <v>1000</v>
      </c>
      <c r="J608" s="52" t="n">
        <v>4.6</v>
      </c>
      <c r="K608" s="52" t="n">
        <v>78.8</v>
      </c>
      <c r="L608" s="52" t="n">
        <v>80.7</v>
      </c>
      <c r="M608" s="52" t="n">
        <v>0.58</v>
      </c>
      <c r="N608" s="52" t="s">
        <v>2031</v>
      </c>
      <c r="O608" s="52" t="s">
        <v>1141</v>
      </c>
      <c r="P608" s="52" t="s">
        <v>16916</v>
      </c>
      <c r="Q608" s="52" t="s">
        <v>10066</v>
      </c>
      <c r="R608" s="55" t="n">
        <f aca="true">IFERROR(O608-TODAY(),"")</f>
        <v>-763</v>
      </c>
      <c r="S608" s="55" t="str">
        <f aca="true">IFERROR(IF(O608&lt;TODAY(),"Expired",IF(O608-TODAY()&lt;90,"Expiring Soon","Active")),"")</f>
        <v>Expiring Soon</v>
      </c>
      <c r="T608" s="55" t="str">
        <f aca="false">IF(M608&gt;5,"High Risk",IF(M608&gt;2,"Medium","Low Risk"))</f>
        <v>Low Risk</v>
      </c>
    </row>
    <row r="609" customFormat="false" ht="15" hidden="false" customHeight="true" outlineLevel="0" collapsed="false">
      <c r="A609" s="56" t="s">
        <v>14764</v>
      </c>
      <c r="B609" s="56" t="s">
        <v>17609</v>
      </c>
      <c r="C609" s="56" t="s">
        <v>16909</v>
      </c>
      <c r="D609" s="56" t="s">
        <v>16910</v>
      </c>
      <c r="E609" s="56" t="s">
        <v>10132</v>
      </c>
      <c r="F609" s="56" t="s">
        <v>10063</v>
      </c>
      <c r="G609" s="56" t="s">
        <v>4061</v>
      </c>
      <c r="H609" s="56" t="n">
        <v>26</v>
      </c>
      <c r="I609" s="56" t="n">
        <v>100</v>
      </c>
      <c r="J609" s="56" t="n">
        <v>5</v>
      </c>
      <c r="K609" s="56" t="n">
        <v>85.9</v>
      </c>
      <c r="L609" s="56" t="n">
        <v>95.7</v>
      </c>
      <c r="M609" s="56" t="n">
        <v>3.85</v>
      </c>
      <c r="N609" s="56" t="s">
        <v>3051</v>
      </c>
      <c r="O609" s="56" t="s">
        <v>1720</v>
      </c>
      <c r="P609" s="56" t="s">
        <v>16907</v>
      </c>
      <c r="Q609" s="56" t="s">
        <v>10061</v>
      </c>
      <c r="R609" s="55" t="n">
        <f aca="true">IFERROR(O609-TODAY(),"")</f>
        <v>-448</v>
      </c>
      <c r="S609" s="55" t="str">
        <f aca="true">IFERROR(IF(O609&lt;TODAY(),"Expired",IF(O609-TODAY()&lt;90,"Expiring Soon","Active")),"")</f>
        <v>Expiring Soon</v>
      </c>
      <c r="T609" s="55" t="str">
        <f aca="false">IF(M609&gt;5,"High Risk",IF(M609&gt;2,"Medium","Low Risk"))</f>
        <v>Medium</v>
      </c>
    </row>
    <row r="610" customFormat="false" ht="15" hidden="false" customHeight="true" outlineLevel="0" collapsed="false">
      <c r="A610" s="52" t="s">
        <v>15373</v>
      </c>
      <c r="B610" s="52" t="s">
        <v>17610</v>
      </c>
      <c r="C610" s="52" t="s">
        <v>15539</v>
      </c>
      <c r="D610" s="52" t="s">
        <v>16904</v>
      </c>
      <c r="E610" s="52" t="s">
        <v>10069</v>
      </c>
      <c r="F610" s="52" t="s">
        <v>15544</v>
      </c>
      <c r="G610" s="52" t="s">
        <v>4067</v>
      </c>
      <c r="H610" s="52" t="n">
        <v>29</v>
      </c>
      <c r="I610" s="52" t="n">
        <v>2000</v>
      </c>
      <c r="J610" s="52" t="n">
        <v>3.9</v>
      </c>
      <c r="K610" s="52" t="n">
        <v>95.1</v>
      </c>
      <c r="L610" s="52" t="n">
        <v>97.3</v>
      </c>
      <c r="M610" s="52" t="n">
        <v>4.65</v>
      </c>
      <c r="N610" s="52" t="s">
        <v>3446</v>
      </c>
      <c r="O610" s="52" t="s">
        <v>1824</v>
      </c>
      <c r="P610" s="52" t="s">
        <v>16913</v>
      </c>
      <c r="Q610" s="52" t="s">
        <v>10061</v>
      </c>
      <c r="R610" s="55" t="n">
        <f aca="true">IFERROR(O610-TODAY(),"")</f>
        <v>-824</v>
      </c>
      <c r="S610" s="55" t="str">
        <f aca="true">IFERROR(IF(O610&lt;TODAY(),"Expired",IF(O610-TODAY()&lt;90,"Expiring Soon","Active")),"")</f>
        <v>Expiring Soon</v>
      </c>
      <c r="T610" s="55" t="str">
        <f aca="false">IF(M610&gt;5,"High Risk",IF(M610&gt;2,"Medium","Low Risk"))</f>
        <v>Medium</v>
      </c>
    </row>
    <row r="611" customFormat="false" ht="15" hidden="false" customHeight="true" outlineLevel="0" collapsed="false">
      <c r="A611" s="56" t="s">
        <v>6341</v>
      </c>
      <c r="B611" s="56" t="s">
        <v>17611</v>
      </c>
      <c r="C611" s="56" t="s">
        <v>15539</v>
      </c>
      <c r="D611" s="56" t="s">
        <v>16904</v>
      </c>
      <c r="E611" s="56" t="s">
        <v>10095</v>
      </c>
      <c r="F611" s="56" t="s">
        <v>15544</v>
      </c>
      <c r="G611" s="56" t="s">
        <v>4073</v>
      </c>
      <c r="H611" s="56" t="n">
        <v>40</v>
      </c>
      <c r="I611" s="56" t="n">
        <v>100</v>
      </c>
      <c r="J611" s="56" t="n">
        <v>5</v>
      </c>
      <c r="K611" s="56" t="n">
        <v>96.5</v>
      </c>
      <c r="L611" s="56" t="n">
        <v>69.1</v>
      </c>
      <c r="M611" s="56" t="n">
        <v>3.43</v>
      </c>
      <c r="N611" s="56" t="s">
        <v>2783</v>
      </c>
      <c r="O611" s="56" t="s">
        <v>1403</v>
      </c>
      <c r="P611" s="56" t="s">
        <v>16913</v>
      </c>
      <c r="Q611" s="56" t="s">
        <v>10061</v>
      </c>
      <c r="R611" s="55" t="n">
        <f aca="true">IFERROR(O611-TODAY(),"")</f>
        <v>-924</v>
      </c>
      <c r="S611" s="55" t="str">
        <f aca="true">IFERROR(IF(O611&lt;TODAY(),"Expired",IF(O611-TODAY()&lt;90,"Expiring Soon","Active")),"")</f>
        <v>Expiring Soon</v>
      </c>
      <c r="T611" s="55" t="str">
        <f aca="false">IF(M611&gt;5,"High Risk",IF(M611&gt;2,"Medium","Low Risk"))</f>
        <v>Medium</v>
      </c>
    </row>
    <row r="612" customFormat="false" ht="15" hidden="false" customHeight="true" outlineLevel="0" collapsed="false">
      <c r="A612" s="52" t="s">
        <v>6584</v>
      </c>
      <c r="B612" s="52" t="s">
        <v>17612</v>
      </c>
      <c r="C612" s="52" t="s">
        <v>15539</v>
      </c>
      <c r="D612" s="52" t="s">
        <v>16904</v>
      </c>
      <c r="E612" s="52" t="s">
        <v>10190</v>
      </c>
      <c r="F612" s="52" t="s">
        <v>15544</v>
      </c>
      <c r="G612" s="52" t="s">
        <v>4067</v>
      </c>
      <c r="H612" s="52" t="n">
        <v>32</v>
      </c>
      <c r="I612" s="52" t="n">
        <v>1000</v>
      </c>
      <c r="J612" s="52" t="n">
        <v>4</v>
      </c>
      <c r="K612" s="52" t="n">
        <v>91.1</v>
      </c>
      <c r="L612" s="52" t="n">
        <v>62.8</v>
      </c>
      <c r="M612" s="52" t="n">
        <v>3.98</v>
      </c>
      <c r="N612" s="52" t="s">
        <v>632</v>
      </c>
      <c r="O612" s="52" t="s">
        <v>1330</v>
      </c>
      <c r="P612" s="52" t="s">
        <v>16911</v>
      </c>
      <c r="Q612" s="52" t="s">
        <v>10061</v>
      </c>
      <c r="R612" s="55" t="n">
        <f aca="true">IFERROR(O612-TODAY(),"")</f>
        <v>-452</v>
      </c>
      <c r="S612" s="55" t="str">
        <f aca="true">IFERROR(IF(O612&lt;TODAY(),"Expired",IF(O612-TODAY()&lt;90,"Expiring Soon","Active")),"")</f>
        <v>Expiring Soon</v>
      </c>
      <c r="T612" s="55" t="str">
        <f aca="false">IF(M612&gt;5,"High Risk",IF(M612&gt;2,"Medium","Low Risk"))</f>
        <v>Medium</v>
      </c>
    </row>
    <row r="613" customFormat="false" ht="15" hidden="false" customHeight="true" outlineLevel="0" collapsed="false">
      <c r="A613" s="56" t="s">
        <v>15181</v>
      </c>
      <c r="B613" s="56" t="s">
        <v>17613</v>
      </c>
      <c r="C613" s="56" t="s">
        <v>16921</v>
      </c>
      <c r="D613" s="56" t="s">
        <v>16910</v>
      </c>
      <c r="E613" s="56" t="s">
        <v>10104</v>
      </c>
      <c r="F613" s="56" t="s">
        <v>15544</v>
      </c>
      <c r="G613" s="56" t="s">
        <v>4061</v>
      </c>
      <c r="H613" s="56" t="n">
        <v>31</v>
      </c>
      <c r="I613" s="56" t="n">
        <v>250</v>
      </c>
      <c r="J613" s="56" t="n">
        <v>3.7</v>
      </c>
      <c r="K613" s="56" t="n">
        <v>72</v>
      </c>
      <c r="L613" s="56" t="n">
        <v>83.3</v>
      </c>
      <c r="M613" s="56" t="n">
        <v>1.67</v>
      </c>
      <c r="N613" s="56" t="s">
        <v>2138</v>
      </c>
      <c r="O613" s="56" t="s">
        <v>3160</v>
      </c>
      <c r="P613" s="56" t="s">
        <v>16911</v>
      </c>
      <c r="Q613" s="56" t="s">
        <v>10066</v>
      </c>
      <c r="R613" s="55" t="n">
        <f aca="true">IFERROR(O613-TODAY(),"")</f>
        <v>-651</v>
      </c>
      <c r="S613" s="55" t="str">
        <f aca="true">IFERROR(IF(O613&lt;TODAY(),"Expired",IF(O613-TODAY()&lt;90,"Expiring Soon","Active")),"")</f>
        <v>Expiring Soon</v>
      </c>
      <c r="T613" s="55" t="str">
        <f aca="false">IF(M613&gt;5,"High Risk",IF(M613&gt;2,"Medium","Low Risk"))</f>
        <v>Low Risk</v>
      </c>
    </row>
    <row r="614" customFormat="false" ht="15" hidden="false" customHeight="true" outlineLevel="0" collapsed="false">
      <c r="A614" s="52" t="s">
        <v>5121</v>
      </c>
      <c r="B614" s="52" t="s">
        <v>17614</v>
      </c>
      <c r="C614" s="52" t="s">
        <v>15539</v>
      </c>
      <c r="D614" s="52" t="s">
        <v>16910</v>
      </c>
      <c r="E614" s="52" t="s">
        <v>10132</v>
      </c>
      <c r="F614" s="52" t="s">
        <v>15544</v>
      </c>
      <c r="G614" s="52" t="s">
        <v>4067</v>
      </c>
      <c r="H614" s="52" t="n">
        <v>38</v>
      </c>
      <c r="I614" s="52" t="n">
        <v>2000</v>
      </c>
      <c r="J614" s="52" t="n">
        <v>3.6</v>
      </c>
      <c r="K614" s="52" t="n">
        <v>76.2</v>
      </c>
      <c r="L614" s="52" t="n">
        <v>60.9</v>
      </c>
      <c r="M614" s="52" t="n">
        <v>0.86</v>
      </c>
      <c r="N614" s="52" t="s">
        <v>3507</v>
      </c>
      <c r="O614" s="52" t="s">
        <v>4302</v>
      </c>
      <c r="P614" s="52" t="s">
        <v>16913</v>
      </c>
      <c r="Q614" s="52" t="s">
        <v>10061</v>
      </c>
      <c r="R614" s="55" t="n">
        <f aca="true">IFERROR(O614-TODAY(),"")</f>
        <v>-470</v>
      </c>
      <c r="S614" s="55" t="str">
        <f aca="true">IFERROR(IF(O614&lt;TODAY(),"Expired",IF(O614-TODAY()&lt;90,"Expiring Soon","Active")),"")</f>
        <v>Expiring Soon</v>
      </c>
      <c r="T614" s="55" t="str">
        <f aca="false">IF(M614&gt;5,"High Risk",IF(M614&gt;2,"Medium","Low Risk"))</f>
        <v>Low Risk</v>
      </c>
    </row>
    <row r="615" customFormat="false" ht="15" hidden="false" customHeight="true" outlineLevel="0" collapsed="false">
      <c r="A615" s="56" t="s">
        <v>7025</v>
      </c>
      <c r="B615" s="56" t="s">
        <v>17615</v>
      </c>
      <c r="C615" s="56" t="s">
        <v>16909</v>
      </c>
      <c r="D615" s="56" t="s">
        <v>16910</v>
      </c>
      <c r="E615" s="56" t="s">
        <v>10087</v>
      </c>
      <c r="F615" s="56" t="s">
        <v>10063</v>
      </c>
      <c r="G615" s="56" t="s">
        <v>4061</v>
      </c>
      <c r="H615" s="56" t="n">
        <v>14</v>
      </c>
      <c r="I615" s="56" t="n">
        <v>100</v>
      </c>
      <c r="J615" s="56" t="n">
        <v>4.8</v>
      </c>
      <c r="K615" s="56" t="n">
        <v>93.6</v>
      </c>
      <c r="L615" s="56" t="n">
        <v>84.1</v>
      </c>
      <c r="M615" s="56" t="n">
        <v>3.2</v>
      </c>
      <c r="N615" s="56" t="s">
        <v>8313</v>
      </c>
      <c r="O615" s="56" t="s">
        <v>3047</v>
      </c>
      <c r="P615" s="56"/>
      <c r="Q615" s="56" t="s">
        <v>10061</v>
      </c>
      <c r="R615" s="55" t="n">
        <f aca="true">IFERROR(O615-TODAY(),"")</f>
        <v>-870</v>
      </c>
      <c r="S615" s="55" t="str">
        <f aca="true">IFERROR(IF(O615&lt;TODAY(),"Expired",IF(O615-TODAY()&lt;90,"Expiring Soon","Active")),"")</f>
        <v>Expiring Soon</v>
      </c>
      <c r="T615" s="55" t="str">
        <f aca="false">IF(M615&gt;5,"High Risk",IF(M615&gt;2,"Medium","Low Risk"))</f>
        <v>Medium</v>
      </c>
    </row>
    <row r="616" customFormat="false" ht="15" hidden="false" customHeight="true" outlineLevel="0" collapsed="false">
      <c r="A616" s="52" t="s">
        <v>14774</v>
      </c>
      <c r="B616" s="52" t="s">
        <v>17616</v>
      </c>
      <c r="C616" s="52" t="s">
        <v>15539</v>
      </c>
      <c r="D616" s="52" t="s">
        <v>16937</v>
      </c>
      <c r="E616" s="52" t="s">
        <v>10063</v>
      </c>
      <c r="F616" s="52" t="s">
        <v>15544</v>
      </c>
      <c r="G616" s="52" t="s">
        <v>4055</v>
      </c>
      <c r="H616" s="52" t="n">
        <v>4</v>
      </c>
      <c r="I616" s="52" t="n">
        <v>1000</v>
      </c>
      <c r="J616" s="52" t="n">
        <v>2.5</v>
      </c>
      <c r="K616" s="52" t="n">
        <v>82.1</v>
      </c>
      <c r="L616" s="52" t="n">
        <v>88.6</v>
      </c>
      <c r="M616" s="52" t="n">
        <v>4.26</v>
      </c>
      <c r="N616" s="52" t="s">
        <v>4359</v>
      </c>
      <c r="O616" s="52" t="s">
        <v>7052</v>
      </c>
      <c r="P616" s="52" t="s">
        <v>16916</v>
      </c>
      <c r="Q616" s="52" t="s">
        <v>10066</v>
      </c>
      <c r="R616" s="55" t="n">
        <f aca="true">IFERROR(O616-TODAY(),"")</f>
        <v>-839</v>
      </c>
      <c r="S616" s="55" t="str">
        <f aca="true">IFERROR(IF(O616&lt;TODAY(),"Expired",IF(O616-TODAY()&lt;90,"Expiring Soon","Active")),"")</f>
        <v>Expiring Soon</v>
      </c>
      <c r="T616" s="55" t="str">
        <f aca="false">IF(M616&gt;5,"High Risk",IF(M616&gt;2,"Medium","Low Risk"))</f>
        <v>Medium</v>
      </c>
    </row>
    <row r="617" customFormat="false" ht="15" hidden="false" customHeight="true" outlineLevel="0" collapsed="false">
      <c r="A617" s="56" t="s">
        <v>14808</v>
      </c>
      <c r="B617" s="56" t="s">
        <v>17617</v>
      </c>
      <c r="C617" s="56" t="s">
        <v>16909</v>
      </c>
      <c r="D617" s="56" t="s">
        <v>16904</v>
      </c>
      <c r="E617" s="56" t="s">
        <v>10095</v>
      </c>
      <c r="F617" s="56" t="s">
        <v>15550</v>
      </c>
      <c r="G617" s="56" t="s">
        <v>4073</v>
      </c>
      <c r="H617" s="56" t="n">
        <v>38</v>
      </c>
      <c r="I617" s="56" t="n">
        <v>250</v>
      </c>
      <c r="J617" s="56" t="n">
        <v>3.5</v>
      </c>
      <c r="K617" s="56" t="n">
        <v>88.2</v>
      </c>
      <c r="L617" s="56" t="n">
        <v>69.2</v>
      </c>
      <c r="M617" s="56" t="n">
        <v>1.45</v>
      </c>
      <c r="N617" s="56" t="s">
        <v>1512</v>
      </c>
      <c r="O617" s="56" t="s">
        <v>1595</v>
      </c>
      <c r="P617" s="56" t="s">
        <v>16911</v>
      </c>
      <c r="Q617" s="56" t="s">
        <v>10066</v>
      </c>
      <c r="R617" s="55" t="n">
        <f aca="true">IFERROR(O617-TODAY(),"")</f>
        <v>-513</v>
      </c>
      <c r="S617" s="55" t="str">
        <f aca="true">IFERROR(IF(O617&lt;TODAY(),"Expired",IF(O617-TODAY()&lt;90,"Expiring Soon","Active")),"")</f>
        <v>Expiring Soon</v>
      </c>
      <c r="T617" s="55" t="str">
        <f aca="false">IF(M617&gt;5,"High Risk",IF(M617&gt;2,"Medium","Low Risk"))</f>
        <v>Low Risk</v>
      </c>
    </row>
    <row r="618" customFormat="false" ht="15" hidden="false" customHeight="true" outlineLevel="0" collapsed="false">
      <c r="A618" s="52" t="s">
        <v>15288</v>
      </c>
      <c r="B618" s="52" t="s">
        <v>17618</v>
      </c>
      <c r="C618" s="52" t="s">
        <v>16909</v>
      </c>
      <c r="D618" s="52" t="s">
        <v>16937</v>
      </c>
      <c r="E618" s="52" t="s">
        <v>10069</v>
      </c>
      <c r="F618" s="52" t="s">
        <v>15560</v>
      </c>
      <c r="G618" s="52" t="s">
        <v>4084</v>
      </c>
      <c r="H618" s="52" t="n">
        <v>34</v>
      </c>
      <c r="I618" s="52" t="n">
        <v>500</v>
      </c>
      <c r="J618" s="52" t="n">
        <v>3.7</v>
      </c>
      <c r="K618" s="52" t="n">
        <v>88.4</v>
      </c>
      <c r="L618" s="52" t="n">
        <v>94.5</v>
      </c>
      <c r="M618" s="52" t="n">
        <v>3.94</v>
      </c>
      <c r="N618" s="52" t="s">
        <v>1703</v>
      </c>
      <c r="O618" s="52" t="s">
        <v>1064</v>
      </c>
      <c r="P618" s="52" t="s">
        <v>16911</v>
      </c>
      <c r="Q618" s="52" t="s">
        <v>10061</v>
      </c>
      <c r="R618" s="55" t="n">
        <f aca="true">IFERROR(O618-TODAY(),"")</f>
        <v>-765</v>
      </c>
      <c r="S618" s="55" t="str">
        <f aca="true">IFERROR(IF(O618&lt;TODAY(),"Expired",IF(O618-TODAY()&lt;90,"Expiring Soon","Active")),"")</f>
        <v>Expiring Soon</v>
      </c>
      <c r="T618" s="55" t="str">
        <f aca="false">IF(M618&gt;5,"High Risk",IF(M618&gt;2,"Medium","Low Risk"))</f>
        <v>Medium</v>
      </c>
    </row>
    <row r="619" customFormat="false" ht="15" hidden="false" customHeight="true" outlineLevel="0" collapsed="false">
      <c r="A619" s="56" t="s">
        <v>4077</v>
      </c>
      <c r="B619" s="56" t="s">
        <v>17619</v>
      </c>
      <c r="C619" s="56" t="s">
        <v>16921</v>
      </c>
      <c r="D619" s="56" t="s">
        <v>16915</v>
      </c>
      <c r="E619" s="56" t="s">
        <v>10095</v>
      </c>
      <c r="F619" s="56" t="s">
        <v>15550</v>
      </c>
      <c r="G619" s="56" t="s">
        <v>4061</v>
      </c>
      <c r="H619" s="56" t="n">
        <v>13</v>
      </c>
      <c r="I619" s="56" t="n">
        <v>250</v>
      </c>
      <c r="J619" s="56" t="n">
        <v>2.8</v>
      </c>
      <c r="K619" s="56" t="n">
        <v>79.9</v>
      </c>
      <c r="L619" s="56" t="n">
        <v>85.3</v>
      </c>
      <c r="M619" s="56" t="n">
        <v>3.44</v>
      </c>
      <c r="N619" s="56" t="s">
        <v>2997</v>
      </c>
      <c r="O619" s="56" t="s">
        <v>4602</v>
      </c>
      <c r="P619" s="56" t="s">
        <v>16916</v>
      </c>
      <c r="Q619" s="56" t="s">
        <v>10061</v>
      </c>
      <c r="R619" s="55" t="n">
        <f aca="true">IFERROR(O619-TODAY(),"")</f>
        <v>-510</v>
      </c>
      <c r="S619" s="55" t="str">
        <f aca="true">IFERROR(IF(O619&lt;TODAY(),"Expired",IF(O619-TODAY()&lt;90,"Expiring Soon","Active")),"")</f>
        <v>Expiring Soon</v>
      </c>
      <c r="T619" s="55" t="str">
        <f aca="false">IF(M619&gt;5,"High Risk",IF(M619&gt;2,"Medium","Low Risk"))</f>
        <v>Medium</v>
      </c>
    </row>
    <row r="620" customFormat="false" ht="15" hidden="false" customHeight="true" outlineLevel="0" collapsed="false">
      <c r="A620" s="52" t="s">
        <v>17620</v>
      </c>
      <c r="B620" s="52" t="s">
        <v>17621</v>
      </c>
      <c r="C620" s="52" t="s">
        <v>16921</v>
      </c>
      <c r="D620" s="52" t="s">
        <v>16910</v>
      </c>
      <c r="E620" s="52" t="s">
        <v>10095</v>
      </c>
      <c r="F620" s="52" t="s">
        <v>15544</v>
      </c>
      <c r="G620" s="52" t="s">
        <v>4073</v>
      </c>
      <c r="H620" s="52" t="n">
        <v>17</v>
      </c>
      <c r="I620" s="52" t="n">
        <v>2000</v>
      </c>
      <c r="J620" s="52" t="n">
        <v>3.2</v>
      </c>
      <c r="K620" s="52" t="n">
        <v>94.7</v>
      </c>
      <c r="L620" s="52" t="n">
        <v>70.5</v>
      </c>
      <c r="M620" s="52" t="n">
        <v>1.62</v>
      </c>
      <c r="N620" s="52" t="s">
        <v>2685</v>
      </c>
      <c r="O620" s="52" t="s">
        <v>3140</v>
      </c>
      <c r="P620" s="52" t="s">
        <v>16916</v>
      </c>
      <c r="Q620" s="52" t="s">
        <v>10061</v>
      </c>
      <c r="R620" s="55" t="n">
        <f aca="true">IFERROR(O620-TODAY(),"")</f>
        <v>-746</v>
      </c>
      <c r="S620" s="55" t="str">
        <f aca="true">IFERROR(IF(O620&lt;TODAY(),"Expired",IF(O620-TODAY()&lt;90,"Expiring Soon","Active")),"")</f>
        <v>Expiring Soon</v>
      </c>
      <c r="T620" s="55" t="str">
        <f aca="false">IF(M620&gt;5,"High Risk",IF(M620&gt;2,"Medium","Low Risk"))</f>
        <v>Low Risk</v>
      </c>
    </row>
    <row r="621" customFormat="false" ht="15" hidden="false" customHeight="true" outlineLevel="0" collapsed="false">
      <c r="A621" s="56" t="s">
        <v>5395</v>
      </c>
      <c r="B621" s="56" t="s">
        <v>17622</v>
      </c>
      <c r="C621" s="56" t="s">
        <v>16921</v>
      </c>
      <c r="D621" s="56" t="s">
        <v>16904</v>
      </c>
      <c r="E621" s="56" t="s">
        <v>10095</v>
      </c>
      <c r="F621" s="56" t="s">
        <v>15560</v>
      </c>
      <c r="G621" s="56" t="s">
        <v>4061</v>
      </c>
      <c r="H621" s="56" t="n">
        <v>12</v>
      </c>
      <c r="I621" s="56" t="n">
        <v>250</v>
      </c>
      <c r="J621" s="56" t="n">
        <v>4.9</v>
      </c>
      <c r="K621" s="56" t="n">
        <v>93.8</v>
      </c>
      <c r="L621" s="56" t="n">
        <v>94</v>
      </c>
      <c r="M621" s="56" t="n">
        <v>1.07</v>
      </c>
      <c r="N621" s="56" t="s">
        <v>2031</v>
      </c>
      <c r="O621" s="56" t="s">
        <v>1421</v>
      </c>
      <c r="P621" s="56" t="s">
        <v>16911</v>
      </c>
      <c r="Q621" s="56" t="s">
        <v>10066</v>
      </c>
      <c r="R621" s="55" t="n">
        <f aca="true">IFERROR(O621-TODAY(),"")</f>
        <v>-844</v>
      </c>
      <c r="S621" s="55" t="str">
        <f aca="true">IFERROR(IF(O621&lt;TODAY(),"Expired",IF(O621-TODAY()&lt;90,"Expiring Soon","Active")),"")</f>
        <v>Expiring Soon</v>
      </c>
      <c r="T621" s="55" t="str">
        <f aca="false">IF(M621&gt;5,"High Risk",IF(M621&gt;2,"Medium","Low Risk"))</f>
        <v>Low Risk</v>
      </c>
    </row>
    <row r="622" customFormat="false" ht="15" hidden="false" customHeight="true" outlineLevel="0" collapsed="false">
      <c r="A622" s="52" t="s">
        <v>17623</v>
      </c>
      <c r="B622" s="52" t="s">
        <v>17624</v>
      </c>
      <c r="C622" s="52" t="s">
        <v>16921</v>
      </c>
      <c r="D622" s="52" t="s">
        <v>16937</v>
      </c>
      <c r="E622" s="52" t="s">
        <v>10058</v>
      </c>
      <c r="F622" s="52" t="s">
        <v>15544</v>
      </c>
      <c r="G622" s="52" t="s">
        <v>4084</v>
      </c>
      <c r="H622" s="52" t="n">
        <v>31</v>
      </c>
      <c r="I622" s="52" t="n">
        <v>2000</v>
      </c>
      <c r="J622" s="52" t="n">
        <v>3.6</v>
      </c>
      <c r="K622" s="52" t="n">
        <v>71.6</v>
      </c>
      <c r="L622" s="52" t="n">
        <v>95.3</v>
      </c>
      <c r="M622" s="52" t="n">
        <v>1.24</v>
      </c>
      <c r="N622" s="52" t="s">
        <v>3327</v>
      </c>
      <c r="O622" s="52" t="s">
        <v>1920</v>
      </c>
      <c r="P622" s="52" t="s">
        <v>16911</v>
      </c>
      <c r="Q622" s="52" t="s">
        <v>10066</v>
      </c>
      <c r="R622" s="55" t="n">
        <f aca="true">IFERROR(O622-TODAY(),"")</f>
        <v>-687</v>
      </c>
      <c r="S622" s="55" t="str">
        <f aca="true">IFERROR(IF(O622&lt;TODAY(),"Expired",IF(O622-TODAY()&lt;90,"Expiring Soon","Active")),"")</f>
        <v>Expiring Soon</v>
      </c>
      <c r="T622" s="55" t="str">
        <f aca="false">IF(M622&gt;5,"High Risk",IF(M622&gt;2,"Medium","Low Risk"))</f>
        <v>Low Risk</v>
      </c>
    </row>
    <row r="623" customFormat="false" ht="15" hidden="false" customHeight="true" outlineLevel="0" collapsed="false">
      <c r="A623" s="56" t="s">
        <v>4538</v>
      </c>
      <c r="B623" s="56" t="s">
        <v>17625</v>
      </c>
      <c r="C623" s="56" t="s">
        <v>16906</v>
      </c>
      <c r="D623" s="56" t="s">
        <v>16904</v>
      </c>
      <c r="E623" s="56" t="s">
        <v>10087</v>
      </c>
      <c r="F623" s="56" t="s">
        <v>15542</v>
      </c>
      <c r="G623" s="56" t="s">
        <v>4073</v>
      </c>
      <c r="H623" s="56" t="n">
        <v>21</v>
      </c>
      <c r="I623" s="56" t="n">
        <v>100</v>
      </c>
      <c r="J623" s="56" t="n">
        <v>4.8</v>
      </c>
      <c r="K623" s="56" t="n">
        <v>99.7</v>
      </c>
      <c r="L623" s="56" t="n">
        <v>92.8</v>
      </c>
      <c r="M623" s="56" t="n">
        <v>2.17</v>
      </c>
      <c r="N623" s="56" t="s">
        <v>2966</v>
      </c>
      <c r="O623" s="56" t="s">
        <v>1324</v>
      </c>
      <c r="P623" s="56" t="s">
        <v>16916</v>
      </c>
      <c r="Q623" s="56" t="s">
        <v>10061</v>
      </c>
      <c r="R623" s="55" t="n">
        <f aca="true">IFERROR(O623-TODAY(),"")</f>
        <v>-655</v>
      </c>
      <c r="S623" s="55" t="str">
        <f aca="true">IFERROR(IF(O623&lt;TODAY(),"Expired",IF(O623-TODAY()&lt;90,"Expiring Soon","Active")),"")</f>
        <v>Expiring Soon</v>
      </c>
      <c r="T623" s="55" t="str">
        <f aca="false">IF(M623&gt;5,"High Risk",IF(M623&gt;2,"Medium","Low Risk"))</f>
        <v>Medium</v>
      </c>
    </row>
    <row r="624" customFormat="false" ht="15" hidden="false" customHeight="true" outlineLevel="0" collapsed="false">
      <c r="A624" s="52" t="s">
        <v>14862</v>
      </c>
      <c r="B624" s="52" t="s">
        <v>17626</v>
      </c>
      <c r="C624" s="52" t="s">
        <v>16909</v>
      </c>
      <c r="D624" s="52" t="s">
        <v>16904</v>
      </c>
      <c r="E624" s="52" t="s">
        <v>10078</v>
      </c>
      <c r="F624" s="52" t="s">
        <v>15554</v>
      </c>
      <c r="G624" s="52" t="s">
        <v>4084</v>
      </c>
      <c r="H624" s="52" t="n">
        <v>16</v>
      </c>
      <c r="I624" s="52" t="n">
        <v>1000</v>
      </c>
      <c r="J624" s="52" t="n">
        <v>3.8</v>
      </c>
      <c r="K624" s="52" t="n">
        <v>76.2</v>
      </c>
      <c r="L624" s="52" t="n">
        <v>64.8</v>
      </c>
      <c r="M624" s="52" t="n">
        <v>2.95</v>
      </c>
      <c r="N624" s="52" t="s">
        <v>2506</v>
      </c>
      <c r="O624" s="52" t="s">
        <v>771</v>
      </c>
      <c r="P624" s="52" t="s">
        <v>16913</v>
      </c>
      <c r="Q624" s="52" t="s">
        <v>10061</v>
      </c>
      <c r="R624" s="55" t="n">
        <f aca="true">IFERROR(O624-TODAY(),"")</f>
        <v>-586</v>
      </c>
      <c r="S624" s="55" t="str">
        <f aca="true">IFERROR(IF(O624&lt;TODAY(),"Expired",IF(O624-TODAY()&lt;90,"Expiring Soon","Active")),"")</f>
        <v>Expiring Soon</v>
      </c>
      <c r="T624" s="55" t="str">
        <f aca="false">IF(M624&gt;5,"High Risk",IF(M624&gt;2,"Medium","Low Risk"))</f>
        <v>Medium</v>
      </c>
    </row>
    <row r="625" customFormat="false" ht="15" hidden="false" customHeight="true" outlineLevel="0" collapsed="false">
      <c r="A625" s="56" t="s">
        <v>14540</v>
      </c>
      <c r="B625" s="56" t="s">
        <v>17627</v>
      </c>
      <c r="C625" s="56" t="s">
        <v>16909</v>
      </c>
      <c r="D625" s="56" t="s">
        <v>16937</v>
      </c>
      <c r="E625" s="56" t="s">
        <v>10095</v>
      </c>
      <c r="F625" s="56" t="s">
        <v>15550</v>
      </c>
      <c r="G625" s="56" t="s">
        <v>4061</v>
      </c>
      <c r="H625" s="56" t="n">
        <v>35</v>
      </c>
      <c r="I625" s="56" t="n">
        <v>1000</v>
      </c>
      <c r="J625" s="56" t="n">
        <v>4.9</v>
      </c>
      <c r="K625" s="56" t="n">
        <v>93.2</v>
      </c>
      <c r="L625" s="56" t="n">
        <v>68.3</v>
      </c>
      <c r="M625" s="56" t="n">
        <v>0.28</v>
      </c>
      <c r="N625" s="56" t="s">
        <v>3029</v>
      </c>
      <c r="O625" s="56" t="s">
        <v>911</v>
      </c>
      <c r="P625" s="56"/>
      <c r="Q625" s="56" t="s">
        <v>10061</v>
      </c>
      <c r="R625" s="55" t="n">
        <f aca="true">IFERROR(O625-TODAY(),"")</f>
        <v>-621</v>
      </c>
      <c r="S625" s="55" t="str">
        <f aca="true">IFERROR(IF(O625&lt;TODAY(),"Expired",IF(O625-TODAY()&lt;90,"Expiring Soon","Active")),"")</f>
        <v>Expiring Soon</v>
      </c>
      <c r="T625" s="55" t="str">
        <f aca="false">IF(M625&gt;5,"High Risk",IF(M625&gt;2,"Medium","Low Risk"))</f>
        <v>Low Risk</v>
      </c>
    </row>
    <row r="626" customFormat="false" ht="15" hidden="false" customHeight="true" outlineLevel="0" collapsed="false">
      <c r="A626" s="52" t="s">
        <v>5695</v>
      </c>
      <c r="B626" s="52" t="s">
        <v>17628</v>
      </c>
      <c r="C626" s="52" t="s">
        <v>16909</v>
      </c>
      <c r="D626" s="52" t="s">
        <v>16904</v>
      </c>
      <c r="E626" s="52" t="s">
        <v>10132</v>
      </c>
      <c r="F626" s="52" t="s">
        <v>15550</v>
      </c>
      <c r="G626" s="52" t="s">
        <v>4067</v>
      </c>
      <c r="H626" s="52" t="n">
        <v>8</v>
      </c>
      <c r="I626" s="52" t="n">
        <v>1000</v>
      </c>
      <c r="J626" s="52" t="n">
        <v>4.6</v>
      </c>
      <c r="K626" s="52" t="n">
        <v>92.1</v>
      </c>
      <c r="L626" s="52" t="n">
        <v>62.8</v>
      </c>
      <c r="M626" s="52" t="n">
        <v>1.8</v>
      </c>
      <c r="N626" s="52" t="s">
        <v>2768</v>
      </c>
      <c r="O626" s="52" t="s">
        <v>899</v>
      </c>
      <c r="P626" s="52"/>
      <c r="Q626" s="52" t="s">
        <v>10066</v>
      </c>
      <c r="R626" s="55" t="n">
        <f aca="true">IFERROR(O626-TODAY(),"")</f>
        <v>-707</v>
      </c>
      <c r="S626" s="55" t="str">
        <f aca="true">IFERROR(IF(O626&lt;TODAY(),"Expired",IF(O626-TODAY()&lt;90,"Expiring Soon","Active")),"")</f>
        <v>Expiring Soon</v>
      </c>
      <c r="T626" s="55" t="str">
        <f aca="false">IF(M626&gt;5,"High Risk",IF(M626&gt;2,"Medium","Low Risk"))</f>
        <v>Low Risk</v>
      </c>
    </row>
    <row r="627" customFormat="false" ht="15" hidden="false" customHeight="true" outlineLevel="0" collapsed="false">
      <c r="A627" s="56" t="s">
        <v>14388</v>
      </c>
      <c r="B627" s="56" t="s">
        <v>17629</v>
      </c>
      <c r="C627" s="56" t="s">
        <v>16921</v>
      </c>
      <c r="D627" s="56" t="s">
        <v>16915</v>
      </c>
      <c r="E627" s="56" t="s">
        <v>10132</v>
      </c>
      <c r="F627" s="56" t="s">
        <v>15554</v>
      </c>
      <c r="G627" s="56" t="s">
        <v>4067</v>
      </c>
      <c r="H627" s="56" t="n">
        <v>27</v>
      </c>
      <c r="I627" s="56" t="n">
        <v>1000</v>
      </c>
      <c r="J627" s="56" t="n">
        <v>4.3</v>
      </c>
      <c r="K627" s="56" t="n">
        <v>81.7</v>
      </c>
      <c r="L627" s="56" t="n">
        <v>89.1</v>
      </c>
      <c r="M627" s="56" t="n">
        <v>1.79</v>
      </c>
      <c r="N627" s="56" t="s">
        <v>6885</v>
      </c>
      <c r="O627" s="56" t="s">
        <v>1857</v>
      </c>
      <c r="P627" s="56" t="s">
        <v>16916</v>
      </c>
      <c r="Q627" s="56" t="s">
        <v>10066</v>
      </c>
      <c r="R627" s="55" t="n">
        <f aca="true">IFERROR(O627-TODAY(),"")</f>
        <v>-670</v>
      </c>
      <c r="S627" s="55" t="str">
        <f aca="true">IFERROR(IF(O627&lt;TODAY(),"Expired",IF(O627-TODAY()&lt;90,"Expiring Soon","Active")),"")</f>
        <v>Expiring Soon</v>
      </c>
      <c r="T627" s="55" t="str">
        <f aca="false">IF(M627&gt;5,"High Risk",IF(M627&gt;2,"Medium","Low Risk"))</f>
        <v>Low Risk</v>
      </c>
    </row>
    <row r="628" customFormat="false" ht="15" hidden="false" customHeight="true" outlineLevel="0" collapsed="false">
      <c r="A628" s="52" t="s">
        <v>15509</v>
      </c>
      <c r="B628" s="52" t="s">
        <v>17630</v>
      </c>
      <c r="C628" s="52" t="s">
        <v>16921</v>
      </c>
      <c r="D628" s="52" t="s">
        <v>16915</v>
      </c>
      <c r="E628" s="52" t="s">
        <v>10063</v>
      </c>
      <c r="F628" s="52" t="s">
        <v>15542</v>
      </c>
      <c r="G628" s="52" t="s">
        <v>4061</v>
      </c>
      <c r="H628" s="52" t="n">
        <v>24</v>
      </c>
      <c r="I628" s="52" t="n">
        <v>100</v>
      </c>
      <c r="J628" s="52" t="n">
        <v>4.9</v>
      </c>
      <c r="K628" s="52" t="n">
        <v>96.9</v>
      </c>
      <c r="L628" s="52" t="n">
        <v>63.1</v>
      </c>
      <c r="M628" s="52" t="n">
        <v>3.36</v>
      </c>
      <c r="N628" s="52" t="s">
        <v>3203</v>
      </c>
      <c r="O628" s="52" t="s">
        <v>1938</v>
      </c>
      <c r="P628" s="52" t="s">
        <v>16911</v>
      </c>
      <c r="Q628" s="52" t="s">
        <v>10061</v>
      </c>
      <c r="R628" s="55" t="n">
        <f aca="true">IFERROR(O628-TODAY(),"")</f>
        <v>-887</v>
      </c>
      <c r="S628" s="55" t="str">
        <f aca="true">IFERROR(IF(O628&lt;TODAY(),"Expired",IF(O628-TODAY()&lt;90,"Expiring Soon","Active")),"")</f>
        <v>Expiring Soon</v>
      </c>
      <c r="T628" s="55" t="str">
        <f aca="false">IF(M628&gt;5,"High Risk",IF(M628&gt;2,"Medium","Low Risk"))</f>
        <v>Medium</v>
      </c>
    </row>
    <row r="629" customFormat="false" ht="15" hidden="false" customHeight="true" outlineLevel="0" collapsed="false">
      <c r="A629" s="56" t="s">
        <v>4630</v>
      </c>
      <c r="B629" s="56" t="s">
        <v>17631</v>
      </c>
      <c r="C629" s="56" t="s">
        <v>16906</v>
      </c>
      <c r="D629" s="56" t="s">
        <v>16904</v>
      </c>
      <c r="E629" s="56" t="s">
        <v>10190</v>
      </c>
      <c r="F629" s="56" t="s">
        <v>15542</v>
      </c>
      <c r="G629" s="56" t="s">
        <v>4084</v>
      </c>
      <c r="H629" s="56" t="n">
        <v>6</v>
      </c>
      <c r="I629" s="56" t="n">
        <v>2000</v>
      </c>
      <c r="J629" s="56" t="n">
        <v>3.1</v>
      </c>
      <c r="K629" s="56" t="n">
        <v>86.9</v>
      </c>
      <c r="L629" s="56" t="n">
        <v>87.8</v>
      </c>
      <c r="M629" s="56" t="n">
        <v>4.07</v>
      </c>
      <c r="N629" s="56" t="s">
        <v>5766</v>
      </c>
      <c r="O629" s="56" t="s">
        <v>2443</v>
      </c>
      <c r="P629" s="56" t="s">
        <v>16907</v>
      </c>
      <c r="Q629" s="56" t="s">
        <v>10061</v>
      </c>
      <c r="R629" s="55" t="n">
        <f aca="true">IFERROR(O629-TODAY(),"")</f>
        <v>-934</v>
      </c>
      <c r="S629" s="55" t="str">
        <f aca="true">IFERROR(IF(O629&lt;TODAY(),"Expired",IF(O629-TODAY()&lt;90,"Expiring Soon","Active")),"")</f>
        <v>Expiring Soon</v>
      </c>
      <c r="T629" s="55" t="str">
        <f aca="false">IF(M629&gt;5,"High Risk",IF(M629&gt;2,"Medium","Low Risk"))</f>
        <v>Medium</v>
      </c>
    </row>
    <row r="630" customFormat="false" ht="15" hidden="false" customHeight="true" outlineLevel="0" collapsed="false">
      <c r="A630" s="52" t="s">
        <v>17632</v>
      </c>
      <c r="B630" s="52" t="s">
        <v>17633</v>
      </c>
      <c r="C630" s="52" t="s">
        <v>15539</v>
      </c>
      <c r="D630" s="52" t="s">
        <v>16904</v>
      </c>
      <c r="E630" s="52" t="s">
        <v>10190</v>
      </c>
      <c r="F630" s="52" t="s">
        <v>10063</v>
      </c>
      <c r="G630" s="52" t="s">
        <v>4055</v>
      </c>
      <c r="H630" s="52" t="n">
        <v>15</v>
      </c>
      <c r="I630" s="52" t="n">
        <v>100</v>
      </c>
      <c r="J630" s="52" t="n">
        <v>4.5</v>
      </c>
      <c r="K630" s="52" t="n">
        <v>82.7</v>
      </c>
      <c r="L630" s="52" t="n">
        <v>94.1</v>
      </c>
      <c r="M630" s="52" t="n">
        <v>1.8</v>
      </c>
      <c r="N630" s="52" t="s">
        <v>5313</v>
      </c>
      <c r="O630" s="52" t="s">
        <v>2620</v>
      </c>
      <c r="P630" s="52" t="s">
        <v>16907</v>
      </c>
      <c r="Q630" s="52" t="s">
        <v>10061</v>
      </c>
      <c r="R630" s="55" t="n">
        <f aca="true">IFERROR(O630-TODAY(),"")</f>
        <v>-567</v>
      </c>
      <c r="S630" s="55" t="str">
        <f aca="true">IFERROR(IF(O630&lt;TODAY(),"Expired",IF(O630-TODAY()&lt;90,"Expiring Soon","Active")),"")</f>
        <v>Expiring Soon</v>
      </c>
      <c r="T630" s="55" t="str">
        <f aca="false">IF(M630&gt;5,"High Risk",IF(M630&gt;2,"Medium","Low Risk"))</f>
        <v>Low Risk</v>
      </c>
    </row>
    <row r="631" customFormat="false" ht="15" hidden="false" customHeight="true" outlineLevel="0" collapsed="false">
      <c r="A631" s="56" t="s">
        <v>5158</v>
      </c>
      <c r="B631" s="56" t="s">
        <v>17634</v>
      </c>
      <c r="C631" s="56" t="s">
        <v>16909</v>
      </c>
      <c r="D631" s="56" t="s">
        <v>16915</v>
      </c>
      <c r="E631" s="56" t="s">
        <v>10087</v>
      </c>
      <c r="F631" s="56" t="s">
        <v>15542</v>
      </c>
      <c r="G631" s="56" t="s">
        <v>4084</v>
      </c>
      <c r="H631" s="56" t="n">
        <v>10</v>
      </c>
      <c r="I631" s="56" t="n">
        <v>2000</v>
      </c>
      <c r="J631" s="56" t="n">
        <v>4.4</v>
      </c>
      <c r="K631" s="56" t="n">
        <v>99.7</v>
      </c>
      <c r="L631" s="56" t="n">
        <v>76.6</v>
      </c>
      <c r="M631" s="56" t="n">
        <v>4.77</v>
      </c>
      <c r="N631" s="56" t="s">
        <v>5015</v>
      </c>
      <c r="O631" s="56" t="s">
        <v>652</v>
      </c>
      <c r="P631" s="56" t="s">
        <v>16911</v>
      </c>
      <c r="Q631" s="56" t="s">
        <v>10066</v>
      </c>
      <c r="R631" s="55" t="n">
        <f aca="true">IFERROR(O631-TODAY(),"")</f>
        <v>-818</v>
      </c>
      <c r="S631" s="55" t="str">
        <f aca="true">IFERROR(IF(O631&lt;TODAY(),"Expired",IF(O631-TODAY()&lt;90,"Expiring Soon","Active")),"")</f>
        <v>Expiring Soon</v>
      </c>
      <c r="T631" s="55" t="str">
        <f aca="false">IF(M631&gt;5,"High Risk",IF(M631&gt;2,"Medium","Low Risk"))</f>
        <v>Medium</v>
      </c>
    </row>
    <row r="632" customFormat="false" ht="15" hidden="false" customHeight="true" outlineLevel="0" collapsed="false">
      <c r="A632" s="52" t="s">
        <v>4980</v>
      </c>
      <c r="B632" s="52" t="s">
        <v>17635</v>
      </c>
      <c r="C632" s="52" t="s">
        <v>16906</v>
      </c>
      <c r="D632" s="52" t="s">
        <v>16904</v>
      </c>
      <c r="E632" s="52" t="s">
        <v>10058</v>
      </c>
      <c r="F632" s="52" t="s">
        <v>15550</v>
      </c>
      <c r="G632" s="52" t="s">
        <v>4055</v>
      </c>
      <c r="H632" s="52" t="n">
        <v>11</v>
      </c>
      <c r="I632" s="52" t="n">
        <v>250</v>
      </c>
      <c r="J632" s="52" t="n">
        <v>3.2</v>
      </c>
      <c r="K632" s="52" t="n">
        <v>87.7</v>
      </c>
      <c r="L632" s="52" t="n">
        <v>61.6</v>
      </c>
      <c r="M632" s="52" t="n">
        <v>4.51</v>
      </c>
      <c r="N632" s="52" t="s">
        <v>1236</v>
      </c>
      <c r="O632" s="52" t="s">
        <v>6551</v>
      </c>
      <c r="P632" s="52" t="s">
        <v>16913</v>
      </c>
      <c r="Q632" s="52" t="s">
        <v>10061</v>
      </c>
      <c r="R632" s="55" t="n">
        <f aca="true">IFERROR(O632-TODAY(),"")</f>
        <v>-512</v>
      </c>
      <c r="S632" s="55" t="str">
        <f aca="true">IFERROR(IF(O632&lt;TODAY(),"Expired",IF(O632-TODAY()&lt;90,"Expiring Soon","Active")),"")</f>
        <v>Expiring Soon</v>
      </c>
      <c r="T632" s="55" t="str">
        <f aca="false">IF(M632&gt;5,"High Risk",IF(M632&gt;2,"Medium","Low Risk"))</f>
        <v>Medium</v>
      </c>
    </row>
    <row r="633" customFormat="false" ht="15" hidden="false" customHeight="true" outlineLevel="0" collapsed="false">
      <c r="A633" s="56" t="s">
        <v>14588</v>
      </c>
      <c r="B633" s="56" t="s">
        <v>17636</v>
      </c>
      <c r="C633" s="56" t="s">
        <v>15539</v>
      </c>
      <c r="D633" s="56" t="s">
        <v>16904</v>
      </c>
      <c r="E633" s="56" t="s">
        <v>10078</v>
      </c>
      <c r="F633" s="56" t="s">
        <v>10063</v>
      </c>
      <c r="G633" s="56" t="s">
        <v>4061</v>
      </c>
      <c r="H633" s="56" t="n">
        <v>9</v>
      </c>
      <c r="I633" s="56" t="n">
        <v>1000</v>
      </c>
      <c r="J633" s="56" t="n">
        <v>4.7</v>
      </c>
      <c r="K633" s="56" t="n">
        <v>88.4</v>
      </c>
      <c r="L633" s="56" t="n">
        <v>73.1</v>
      </c>
      <c r="M633" s="56" t="n">
        <v>3.21</v>
      </c>
      <c r="N633" s="56" t="s">
        <v>2282</v>
      </c>
      <c r="O633" s="56" t="s">
        <v>2751</v>
      </c>
      <c r="P633" s="56" t="s">
        <v>16916</v>
      </c>
      <c r="Q633" s="56" t="s">
        <v>10061</v>
      </c>
      <c r="R633" s="55" t="n">
        <f aca="true">IFERROR(O633-TODAY(),"")</f>
        <v>-547</v>
      </c>
      <c r="S633" s="55" t="str">
        <f aca="true">IFERROR(IF(O633&lt;TODAY(),"Expired",IF(O633-TODAY()&lt;90,"Expiring Soon","Active")),"")</f>
        <v>Expiring Soon</v>
      </c>
      <c r="T633" s="55" t="str">
        <f aca="false">IF(M633&gt;5,"High Risk",IF(M633&gt;2,"Medium","Low Risk"))</f>
        <v>Medium</v>
      </c>
    </row>
    <row r="634" customFormat="false" ht="15" hidden="false" customHeight="true" outlineLevel="0" collapsed="false">
      <c r="A634" s="52" t="s">
        <v>6322</v>
      </c>
      <c r="B634" s="52" t="s">
        <v>17637</v>
      </c>
      <c r="C634" s="52" t="s">
        <v>16921</v>
      </c>
      <c r="D634" s="52" t="s">
        <v>16910</v>
      </c>
      <c r="E634" s="52" t="s">
        <v>10117</v>
      </c>
      <c r="F634" s="52" t="s">
        <v>15550</v>
      </c>
      <c r="G634" s="52" t="s">
        <v>4055</v>
      </c>
      <c r="H634" s="52" t="n">
        <v>25</v>
      </c>
      <c r="I634" s="52" t="n">
        <v>100</v>
      </c>
      <c r="J634" s="52" t="n">
        <v>3.6</v>
      </c>
      <c r="K634" s="52" t="n">
        <v>95.5</v>
      </c>
      <c r="L634" s="52" t="n">
        <v>96.3</v>
      </c>
      <c r="M634" s="52" t="n">
        <v>2.23</v>
      </c>
      <c r="N634" s="52" t="s">
        <v>3528</v>
      </c>
      <c r="O634" s="52" t="s">
        <v>651</v>
      </c>
      <c r="P634" s="52" t="s">
        <v>16913</v>
      </c>
      <c r="Q634" s="52" t="s">
        <v>10061</v>
      </c>
      <c r="R634" s="55" t="n">
        <f aca="true">IFERROR(O634-TODAY(),"")</f>
        <v>-817</v>
      </c>
      <c r="S634" s="55" t="str">
        <f aca="true">IFERROR(IF(O634&lt;TODAY(),"Expired",IF(O634-TODAY()&lt;90,"Expiring Soon","Active")),"")</f>
        <v>Expiring Soon</v>
      </c>
      <c r="T634" s="55" t="str">
        <f aca="false">IF(M634&gt;5,"High Risk",IF(M634&gt;2,"Medium","Low Risk"))</f>
        <v>Medium</v>
      </c>
    </row>
    <row r="635" customFormat="false" ht="15" hidden="false" customHeight="true" outlineLevel="0" collapsed="false">
      <c r="A635" s="56" t="s">
        <v>5458</v>
      </c>
      <c r="B635" s="56" t="s">
        <v>17638</v>
      </c>
      <c r="C635" s="56" t="s">
        <v>15539</v>
      </c>
      <c r="D635" s="56" t="s">
        <v>16904</v>
      </c>
      <c r="E635" s="56" t="s">
        <v>10095</v>
      </c>
      <c r="F635" s="56" t="s">
        <v>15550</v>
      </c>
      <c r="G635" s="56" t="s">
        <v>4084</v>
      </c>
      <c r="H635" s="56" t="n">
        <v>16</v>
      </c>
      <c r="I635" s="56" t="n">
        <v>100</v>
      </c>
      <c r="J635" s="56" t="n">
        <v>3.9</v>
      </c>
      <c r="K635" s="56" t="n">
        <v>93.5</v>
      </c>
      <c r="L635" s="56" t="n">
        <v>74.3</v>
      </c>
      <c r="M635" s="56" t="n">
        <v>4.53</v>
      </c>
      <c r="N635" s="56" t="s">
        <v>1926</v>
      </c>
      <c r="O635" s="56" t="s">
        <v>2690</v>
      </c>
      <c r="P635" s="56" t="s">
        <v>16911</v>
      </c>
      <c r="Q635" s="56" t="s">
        <v>10061</v>
      </c>
      <c r="R635" s="55" t="n">
        <f aca="true">IFERROR(O635-TODAY(),"")</f>
        <v>-618</v>
      </c>
      <c r="S635" s="55" t="str">
        <f aca="true">IFERROR(IF(O635&lt;TODAY(),"Expired",IF(O635-TODAY()&lt;90,"Expiring Soon","Active")),"")</f>
        <v>Expiring Soon</v>
      </c>
      <c r="T635" s="55" t="str">
        <f aca="false">IF(M635&gt;5,"High Risk",IF(M635&gt;2,"Medium","Low Risk"))</f>
        <v>Medium</v>
      </c>
    </row>
    <row r="636" customFormat="false" ht="15" hidden="false" customHeight="true" outlineLevel="0" collapsed="false">
      <c r="A636" s="52" t="s">
        <v>5072</v>
      </c>
      <c r="B636" s="52" t="s">
        <v>17639</v>
      </c>
      <c r="C636" s="52" t="s">
        <v>15539</v>
      </c>
      <c r="D636" s="52" t="s">
        <v>16937</v>
      </c>
      <c r="E636" s="52" t="s">
        <v>10095</v>
      </c>
      <c r="F636" s="52" t="s">
        <v>15542</v>
      </c>
      <c r="G636" s="52" t="s">
        <v>4067</v>
      </c>
      <c r="H636" s="52" t="n">
        <v>8</v>
      </c>
      <c r="I636" s="52" t="n">
        <v>500</v>
      </c>
      <c r="J636" s="52" t="n">
        <v>4</v>
      </c>
      <c r="K636" s="52" t="n">
        <v>70.8</v>
      </c>
      <c r="L636" s="52" t="n">
        <v>97.1</v>
      </c>
      <c r="M636" s="52" t="n">
        <v>4.85</v>
      </c>
      <c r="N636" s="52" t="s">
        <v>2872</v>
      </c>
      <c r="O636" s="52" t="s">
        <v>1576</v>
      </c>
      <c r="P636" s="52" t="s">
        <v>16907</v>
      </c>
      <c r="Q636" s="52" t="s">
        <v>10061</v>
      </c>
      <c r="R636" s="55" t="n">
        <f aca="true">IFERROR(O636-TODAY(),"")</f>
        <v>-958</v>
      </c>
      <c r="S636" s="55" t="str">
        <f aca="true">IFERROR(IF(O636&lt;TODAY(),"Expired",IF(O636-TODAY()&lt;90,"Expiring Soon","Active")),"")</f>
        <v>Expiring Soon</v>
      </c>
      <c r="T636" s="55" t="str">
        <f aca="false">IF(M636&gt;5,"High Risk",IF(M636&gt;2,"Medium","Low Risk"))</f>
        <v>Medium</v>
      </c>
    </row>
    <row r="637" customFormat="false" ht="15" hidden="false" customHeight="true" outlineLevel="0" collapsed="false">
      <c r="A637" s="56" t="s">
        <v>6368</v>
      </c>
      <c r="B637" s="56" t="s">
        <v>17640</v>
      </c>
      <c r="C637" s="56" t="s">
        <v>16921</v>
      </c>
      <c r="D637" s="56" t="s">
        <v>16937</v>
      </c>
      <c r="E637" s="56" t="s">
        <v>10112</v>
      </c>
      <c r="F637" s="56" t="s">
        <v>15550</v>
      </c>
      <c r="G637" s="56" t="s">
        <v>4067</v>
      </c>
      <c r="H637" s="56" t="n">
        <v>21</v>
      </c>
      <c r="I637" s="56" t="n">
        <v>500</v>
      </c>
      <c r="J637" s="56" t="n">
        <v>4.7</v>
      </c>
      <c r="K637" s="56" t="n">
        <v>82</v>
      </c>
      <c r="L637" s="56" t="n">
        <v>65.6</v>
      </c>
      <c r="M637" s="56" t="n">
        <v>2.71</v>
      </c>
      <c r="N637" s="56" t="s">
        <v>2222</v>
      </c>
      <c r="O637" s="56" t="s">
        <v>1877</v>
      </c>
      <c r="P637" s="56" t="s">
        <v>16911</v>
      </c>
      <c r="Q637" s="56" t="s">
        <v>10066</v>
      </c>
      <c r="R637" s="55" t="n">
        <f aca="true">IFERROR(O637-TODAY(),"")</f>
        <v>-960</v>
      </c>
      <c r="S637" s="55" t="str">
        <f aca="true">IFERROR(IF(O637&lt;TODAY(),"Expired",IF(O637-TODAY()&lt;90,"Expiring Soon","Active")),"")</f>
        <v>Expiring Soon</v>
      </c>
      <c r="T637" s="55" t="str">
        <f aca="false">IF(M637&gt;5,"High Risk",IF(M637&gt;2,"Medium","Low Risk"))</f>
        <v>Medium</v>
      </c>
    </row>
    <row r="638" customFormat="false" ht="15" hidden="false" customHeight="true" outlineLevel="0" collapsed="false">
      <c r="A638" s="52" t="s">
        <v>17641</v>
      </c>
      <c r="B638" s="52" t="s">
        <v>17642</v>
      </c>
      <c r="C638" s="52" t="s">
        <v>16909</v>
      </c>
      <c r="D638" s="52" t="s">
        <v>16904</v>
      </c>
      <c r="E638" s="52" t="s">
        <v>10073</v>
      </c>
      <c r="F638" s="52" t="s">
        <v>15554</v>
      </c>
      <c r="G638" s="52" t="s">
        <v>4067</v>
      </c>
      <c r="H638" s="52" t="n">
        <v>27</v>
      </c>
      <c r="I638" s="52" t="n">
        <v>100</v>
      </c>
      <c r="J638" s="52" t="n">
        <v>3.4</v>
      </c>
      <c r="K638" s="52" t="n">
        <v>84.5</v>
      </c>
      <c r="L638" s="52" t="n">
        <v>83.2</v>
      </c>
      <c r="M638" s="52" t="n">
        <v>1.07</v>
      </c>
      <c r="N638" s="52" t="s">
        <v>4559</v>
      </c>
      <c r="O638" s="52" t="s">
        <v>712</v>
      </c>
      <c r="P638" s="52" t="s">
        <v>16916</v>
      </c>
      <c r="Q638" s="52" t="s">
        <v>10061</v>
      </c>
      <c r="R638" s="55" t="n">
        <f aca="true">IFERROR(O638-TODAY(),"")</f>
        <v>-865</v>
      </c>
      <c r="S638" s="55" t="str">
        <f aca="true">IFERROR(IF(O638&lt;TODAY(),"Expired",IF(O638-TODAY()&lt;90,"Expiring Soon","Active")),"")</f>
        <v>Expiring Soon</v>
      </c>
      <c r="T638" s="55" t="str">
        <f aca="false">IF(M638&gt;5,"High Risk",IF(M638&gt;2,"Medium","Low Risk"))</f>
        <v>Low Risk</v>
      </c>
    </row>
    <row r="639" customFormat="false" ht="15" hidden="false" customHeight="true" outlineLevel="0" collapsed="false">
      <c r="A639" s="56" t="s">
        <v>7007</v>
      </c>
      <c r="B639" s="56" t="s">
        <v>17643</v>
      </c>
      <c r="C639" s="56" t="s">
        <v>15539</v>
      </c>
      <c r="D639" s="56" t="s">
        <v>16910</v>
      </c>
      <c r="E639" s="56" t="s">
        <v>10104</v>
      </c>
      <c r="F639" s="56" t="s">
        <v>15542</v>
      </c>
      <c r="G639" s="56" t="s">
        <v>4073</v>
      </c>
      <c r="H639" s="56" t="n">
        <v>23</v>
      </c>
      <c r="I639" s="56" t="n">
        <v>250</v>
      </c>
      <c r="J639" s="56" t="n">
        <v>2.7</v>
      </c>
      <c r="K639" s="56" t="n">
        <v>96.2</v>
      </c>
      <c r="L639" s="56" t="n">
        <v>60.3</v>
      </c>
      <c r="M639" s="56" t="n">
        <v>0.17</v>
      </c>
      <c r="N639" s="56" t="s">
        <v>2105</v>
      </c>
      <c r="O639" s="56" t="s">
        <v>2378</v>
      </c>
      <c r="P639" s="56" t="s">
        <v>16907</v>
      </c>
      <c r="Q639" s="56" t="s">
        <v>10066</v>
      </c>
      <c r="R639" s="55" t="n">
        <f aca="true">IFERROR(O639-TODAY(),"")</f>
        <v>-668</v>
      </c>
      <c r="S639" s="55" t="str">
        <f aca="true">IFERROR(IF(O639&lt;TODAY(),"Expired",IF(O639-TODAY()&lt;90,"Expiring Soon","Active")),"")</f>
        <v>Expiring Soon</v>
      </c>
      <c r="T639" s="55" t="str">
        <f aca="false">IF(M639&gt;5,"High Risk",IF(M639&gt;2,"Medium","Low Risk"))</f>
        <v>Low Risk</v>
      </c>
    </row>
    <row r="640" customFormat="false" ht="15" hidden="false" customHeight="true" outlineLevel="0" collapsed="false">
      <c r="A640" s="52" t="s">
        <v>4827</v>
      </c>
      <c r="B640" s="52" t="s">
        <v>17644</v>
      </c>
      <c r="C640" s="52" t="s">
        <v>15539</v>
      </c>
      <c r="D640" s="52" t="s">
        <v>16915</v>
      </c>
      <c r="E640" s="52" t="s">
        <v>10063</v>
      </c>
      <c r="F640" s="52" t="s">
        <v>15544</v>
      </c>
      <c r="G640" s="52" t="s">
        <v>4055</v>
      </c>
      <c r="H640" s="52" t="n">
        <v>6</v>
      </c>
      <c r="I640" s="52" t="n">
        <v>2000</v>
      </c>
      <c r="J640" s="52" t="n">
        <v>4.5</v>
      </c>
      <c r="K640" s="52" t="n">
        <v>85.1</v>
      </c>
      <c r="L640" s="52" t="n">
        <v>62.4</v>
      </c>
      <c r="M640" s="52" t="n">
        <v>3.64</v>
      </c>
      <c r="N640" s="52" t="s">
        <v>948</v>
      </c>
      <c r="O640" s="52" t="s">
        <v>4107</v>
      </c>
      <c r="P640" s="52" t="s">
        <v>16916</v>
      </c>
      <c r="Q640" s="52" t="s">
        <v>10061</v>
      </c>
      <c r="R640" s="55" t="n">
        <f aca="true">IFERROR(O640-TODAY(),"")</f>
        <v>-711</v>
      </c>
      <c r="S640" s="55" t="str">
        <f aca="true">IFERROR(IF(O640&lt;TODAY(),"Expired",IF(O640-TODAY()&lt;90,"Expiring Soon","Active")),"")</f>
        <v>Expiring Soon</v>
      </c>
      <c r="T640" s="55" t="str">
        <f aca="false">IF(M640&gt;5,"High Risk",IF(M640&gt;2,"Medium","Low Risk"))</f>
        <v>Medium</v>
      </c>
    </row>
    <row r="641" customFormat="false" ht="15" hidden="false" customHeight="true" outlineLevel="0" collapsed="false">
      <c r="A641" s="56" t="s">
        <v>4276</v>
      </c>
      <c r="B641" s="56" t="s">
        <v>17645</v>
      </c>
      <c r="C641" s="56" t="s">
        <v>16921</v>
      </c>
      <c r="D641" s="56" t="s">
        <v>16904</v>
      </c>
      <c r="E641" s="56" t="s">
        <v>10063</v>
      </c>
      <c r="F641" s="56" t="s">
        <v>15560</v>
      </c>
      <c r="G641" s="56" t="s">
        <v>4067</v>
      </c>
      <c r="H641" s="56" t="n">
        <v>17</v>
      </c>
      <c r="I641" s="56" t="n">
        <v>1000</v>
      </c>
      <c r="J641" s="56" t="n">
        <v>3.7</v>
      </c>
      <c r="K641" s="56" t="n">
        <v>82.4</v>
      </c>
      <c r="L641" s="56" t="n">
        <v>85.3</v>
      </c>
      <c r="M641" s="56" t="n">
        <v>4.73</v>
      </c>
      <c r="N641" s="56" t="s">
        <v>3506</v>
      </c>
      <c r="O641" s="56" t="s">
        <v>3074</v>
      </c>
      <c r="P641" s="56"/>
      <c r="Q641" s="56" t="s">
        <v>10061</v>
      </c>
      <c r="R641" s="55" t="n">
        <f aca="true">IFERROR(O641-TODAY(),"")</f>
        <v>-463</v>
      </c>
      <c r="S641" s="55" t="str">
        <f aca="true">IFERROR(IF(O641&lt;TODAY(),"Expired",IF(O641-TODAY()&lt;90,"Expiring Soon","Active")),"")</f>
        <v>Expiring Soon</v>
      </c>
      <c r="T641" s="55" t="str">
        <f aca="false">IF(M641&gt;5,"High Risk",IF(M641&gt;2,"Medium","Low Risk"))</f>
        <v>Medium</v>
      </c>
    </row>
    <row r="642" customFormat="false" ht="15" hidden="false" customHeight="true" outlineLevel="0" collapsed="false">
      <c r="A642" s="52" t="s">
        <v>15428</v>
      </c>
      <c r="B642" s="52" t="s">
        <v>17646</v>
      </c>
      <c r="C642" s="52" t="s">
        <v>15539</v>
      </c>
      <c r="D642" s="52" t="s">
        <v>16904</v>
      </c>
      <c r="E642" s="52" t="s">
        <v>10058</v>
      </c>
      <c r="F642" s="52" t="s">
        <v>15544</v>
      </c>
      <c r="G642" s="52" t="s">
        <v>4084</v>
      </c>
      <c r="H642" s="52" t="n">
        <v>43</v>
      </c>
      <c r="I642" s="52" t="n">
        <v>2000</v>
      </c>
      <c r="J642" s="52" t="n">
        <v>3.3</v>
      </c>
      <c r="K642" s="52" t="n">
        <v>79</v>
      </c>
      <c r="L642" s="52" t="n">
        <v>73.2</v>
      </c>
      <c r="M642" s="52" t="n">
        <v>2.33</v>
      </c>
      <c r="N642" s="52" t="s">
        <v>5315</v>
      </c>
      <c r="O642" s="52" t="s">
        <v>2426</v>
      </c>
      <c r="P642" s="52"/>
      <c r="Q642" s="52" t="s">
        <v>10061</v>
      </c>
      <c r="R642" s="55" t="n">
        <f aca="true">IFERROR(O642-TODAY(),"")</f>
        <v>-544</v>
      </c>
      <c r="S642" s="55" t="str">
        <f aca="true">IFERROR(IF(O642&lt;TODAY(),"Expired",IF(O642-TODAY()&lt;90,"Expiring Soon","Active")),"")</f>
        <v>Expiring Soon</v>
      </c>
      <c r="T642" s="55" t="str">
        <f aca="false">IF(M642&gt;5,"High Risk",IF(M642&gt;2,"Medium","Low Risk"))</f>
        <v>Medium</v>
      </c>
    </row>
    <row r="643" customFormat="false" ht="15" hidden="false" customHeight="true" outlineLevel="0" collapsed="false">
      <c r="A643" s="56" t="s">
        <v>17647</v>
      </c>
      <c r="B643" s="56" t="s">
        <v>17648</v>
      </c>
      <c r="C643" s="56" t="s">
        <v>15539</v>
      </c>
      <c r="D643" s="56" t="s">
        <v>16910</v>
      </c>
      <c r="E643" s="56" t="s">
        <v>10190</v>
      </c>
      <c r="F643" s="56" t="s">
        <v>15550</v>
      </c>
      <c r="G643" s="56" t="s">
        <v>4055</v>
      </c>
      <c r="H643" s="56" t="n">
        <v>7</v>
      </c>
      <c r="I643" s="56" t="n">
        <v>500</v>
      </c>
      <c r="J643" s="56" t="n">
        <v>4.9</v>
      </c>
      <c r="K643" s="56" t="n">
        <v>75.4</v>
      </c>
      <c r="L643" s="56" t="n">
        <v>89.7</v>
      </c>
      <c r="M643" s="56" t="n">
        <v>0.16</v>
      </c>
      <c r="N643" s="56" t="s">
        <v>4446</v>
      </c>
      <c r="O643" s="56" t="s">
        <v>3286</v>
      </c>
      <c r="P643" s="56" t="s">
        <v>16907</v>
      </c>
      <c r="Q643" s="56" t="s">
        <v>10061</v>
      </c>
      <c r="R643" s="55" t="n">
        <f aca="true">IFERROR(O643-TODAY(),"")</f>
        <v>-906</v>
      </c>
      <c r="S643" s="55" t="str">
        <f aca="true">IFERROR(IF(O643&lt;TODAY(),"Expired",IF(O643-TODAY()&lt;90,"Expiring Soon","Active")),"")</f>
        <v>Expiring Soon</v>
      </c>
      <c r="T643" s="55" t="str">
        <f aca="false">IF(M643&gt;5,"High Risk",IF(M643&gt;2,"Medium","Low Risk"))</f>
        <v>Low Risk</v>
      </c>
    </row>
    <row r="644" customFormat="false" ht="15" hidden="false" customHeight="true" outlineLevel="0" collapsed="false">
      <c r="A644" s="52" t="s">
        <v>14490</v>
      </c>
      <c r="B644" s="52" t="s">
        <v>17649</v>
      </c>
      <c r="C644" s="52" t="s">
        <v>16909</v>
      </c>
      <c r="D644" s="52" t="s">
        <v>16910</v>
      </c>
      <c r="E644" s="52" t="s">
        <v>10087</v>
      </c>
      <c r="F644" s="52" t="s">
        <v>15554</v>
      </c>
      <c r="G644" s="52" t="s">
        <v>4067</v>
      </c>
      <c r="H644" s="52" t="n">
        <v>4</v>
      </c>
      <c r="I644" s="52" t="n">
        <v>500</v>
      </c>
      <c r="J644" s="52" t="n">
        <v>4.8</v>
      </c>
      <c r="K644" s="52" t="n">
        <v>74.1</v>
      </c>
      <c r="L644" s="52" t="n">
        <v>71.5</v>
      </c>
      <c r="M644" s="52" t="n">
        <v>0.57</v>
      </c>
      <c r="N644" s="52" t="s">
        <v>4598</v>
      </c>
      <c r="O644" s="52" t="s">
        <v>6807</v>
      </c>
      <c r="P644" s="52" t="s">
        <v>16916</v>
      </c>
      <c r="Q644" s="52" t="s">
        <v>10066</v>
      </c>
      <c r="R644" s="55" t="n">
        <f aca="true">IFERROR(O644-TODAY(),"")</f>
        <v>-803</v>
      </c>
      <c r="S644" s="55" t="str">
        <f aca="true">IFERROR(IF(O644&lt;TODAY(),"Expired",IF(O644-TODAY()&lt;90,"Expiring Soon","Active")),"")</f>
        <v>Expiring Soon</v>
      </c>
      <c r="T644" s="55" t="str">
        <f aca="false">IF(M644&gt;5,"High Risk",IF(M644&gt;2,"Medium","Low Risk"))</f>
        <v>Low Risk</v>
      </c>
    </row>
    <row r="645" customFormat="false" ht="15" hidden="false" customHeight="true" outlineLevel="0" collapsed="false">
      <c r="A645" s="56" t="s">
        <v>4791</v>
      </c>
      <c r="B645" s="56" t="s">
        <v>17650</v>
      </c>
      <c r="C645" s="56" t="s">
        <v>15539</v>
      </c>
      <c r="D645" s="56" t="s">
        <v>16904</v>
      </c>
      <c r="E645" s="56" t="s">
        <v>10063</v>
      </c>
      <c r="F645" s="56" t="s">
        <v>15554</v>
      </c>
      <c r="G645" s="56" t="s">
        <v>4061</v>
      </c>
      <c r="H645" s="56" t="n">
        <v>19</v>
      </c>
      <c r="I645" s="56" t="n">
        <v>500</v>
      </c>
      <c r="J645" s="56" t="n">
        <v>4.3</v>
      </c>
      <c r="K645" s="56" t="n">
        <v>87</v>
      </c>
      <c r="L645" s="56" t="n">
        <v>60.8</v>
      </c>
      <c r="M645" s="56" t="n">
        <v>4.92</v>
      </c>
      <c r="N645" s="56" t="s">
        <v>330</v>
      </c>
      <c r="O645" s="56" t="s">
        <v>1731</v>
      </c>
      <c r="P645" s="56" t="s">
        <v>16907</v>
      </c>
      <c r="Q645" s="56" t="s">
        <v>10061</v>
      </c>
      <c r="R645" s="55" t="n">
        <f aca="true">IFERROR(O645-TODAY(),"")</f>
        <v>-526</v>
      </c>
      <c r="S645" s="55" t="str">
        <f aca="true">IFERROR(IF(O645&lt;TODAY(),"Expired",IF(O645-TODAY()&lt;90,"Expiring Soon","Active")),"")</f>
        <v>Expiring Soon</v>
      </c>
      <c r="T645" s="55" t="str">
        <f aca="false">IF(M645&gt;5,"High Risk",IF(M645&gt;2,"Medium","Low Risk"))</f>
        <v>Medium</v>
      </c>
    </row>
    <row r="646" customFormat="false" ht="15" hidden="false" customHeight="true" outlineLevel="0" collapsed="false">
      <c r="A646" s="52" t="s">
        <v>14347</v>
      </c>
      <c r="B646" s="52" t="s">
        <v>17651</v>
      </c>
      <c r="C646" s="52" t="s">
        <v>16909</v>
      </c>
      <c r="D646" s="52" t="s">
        <v>16904</v>
      </c>
      <c r="E646" s="52" t="s">
        <v>10117</v>
      </c>
      <c r="F646" s="52" t="s">
        <v>15550</v>
      </c>
      <c r="G646" s="52" t="s">
        <v>4067</v>
      </c>
      <c r="H646" s="52" t="n">
        <v>5</v>
      </c>
      <c r="I646" s="52" t="n">
        <v>100</v>
      </c>
      <c r="J646" s="52" t="n">
        <v>5</v>
      </c>
      <c r="K646" s="52" t="n">
        <v>77</v>
      </c>
      <c r="L646" s="52" t="n">
        <v>99.1</v>
      </c>
      <c r="M646" s="52" t="n">
        <v>0.74</v>
      </c>
      <c r="N646" s="52" t="s">
        <v>3388</v>
      </c>
      <c r="O646" s="52" t="s">
        <v>4351</v>
      </c>
      <c r="P646" s="52" t="s">
        <v>16911</v>
      </c>
      <c r="Q646" s="52" t="s">
        <v>10066</v>
      </c>
      <c r="R646" s="55" t="n">
        <f aca="true">IFERROR(O646-TODAY(),"")</f>
        <v>-912</v>
      </c>
      <c r="S646" s="55" t="str">
        <f aca="true">IFERROR(IF(O646&lt;TODAY(),"Expired",IF(O646-TODAY()&lt;90,"Expiring Soon","Active")),"")</f>
        <v>Expiring Soon</v>
      </c>
      <c r="T646" s="55" t="str">
        <f aca="false">IF(M646&gt;5,"High Risk",IF(M646&gt;2,"Medium","Low Risk"))</f>
        <v>Low Risk</v>
      </c>
    </row>
    <row r="647" customFormat="false" ht="15" hidden="false" customHeight="true" outlineLevel="0" collapsed="false">
      <c r="A647" s="56" t="s">
        <v>4596</v>
      </c>
      <c r="B647" s="56" t="s">
        <v>17652</v>
      </c>
      <c r="C647" s="56" t="s">
        <v>16921</v>
      </c>
      <c r="D647" s="56" t="s">
        <v>16904</v>
      </c>
      <c r="E647" s="56" t="s">
        <v>10190</v>
      </c>
      <c r="F647" s="56" t="s">
        <v>10063</v>
      </c>
      <c r="G647" s="56" t="s">
        <v>4073</v>
      </c>
      <c r="H647" s="56" t="n">
        <v>5</v>
      </c>
      <c r="I647" s="56" t="n">
        <v>100</v>
      </c>
      <c r="J647" s="56" t="n">
        <v>2.8</v>
      </c>
      <c r="K647" s="56" t="n">
        <v>76.2</v>
      </c>
      <c r="L647" s="56" t="n">
        <v>81.4</v>
      </c>
      <c r="M647" s="56" t="n">
        <v>1.12</v>
      </c>
      <c r="N647" s="56" t="s">
        <v>441</v>
      </c>
      <c r="O647" s="56" t="s">
        <v>1141</v>
      </c>
      <c r="P647" s="56" t="s">
        <v>16907</v>
      </c>
      <c r="Q647" s="56" t="s">
        <v>10061</v>
      </c>
      <c r="R647" s="55" t="n">
        <f aca="true">IFERROR(O647-TODAY(),"")</f>
        <v>-763</v>
      </c>
      <c r="S647" s="55" t="str">
        <f aca="true">IFERROR(IF(O647&lt;TODAY(),"Expired",IF(O647-TODAY()&lt;90,"Expiring Soon","Active")),"")</f>
        <v>Expiring Soon</v>
      </c>
      <c r="T647" s="55" t="str">
        <f aca="false">IF(M647&gt;5,"High Risk",IF(M647&gt;2,"Medium","Low Risk"))</f>
        <v>Low Risk</v>
      </c>
    </row>
    <row r="648" customFormat="false" ht="15" hidden="false" customHeight="true" outlineLevel="0" collapsed="false">
      <c r="A648" s="52" t="s">
        <v>4471</v>
      </c>
      <c r="B648" s="52" t="s">
        <v>17653</v>
      </c>
      <c r="C648" s="52" t="s">
        <v>16909</v>
      </c>
      <c r="D648" s="52" t="s">
        <v>16910</v>
      </c>
      <c r="E648" s="52" t="s">
        <v>10087</v>
      </c>
      <c r="F648" s="52" t="s">
        <v>15560</v>
      </c>
      <c r="G648" s="52" t="s">
        <v>4055</v>
      </c>
      <c r="H648" s="52" t="n">
        <v>13</v>
      </c>
      <c r="I648" s="52" t="n">
        <v>250</v>
      </c>
      <c r="J648" s="52" t="n">
        <v>4.3</v>
      </c>
      <c r="K648" s="52" t="n">
        <v>77.6</v>
      </c>
      <c r="L648" s="52" t="n">
        <v>93.3</v>
      </c>
      <c r="M648" s="52" t="n">
        <v>2.12</v>
      </c>
      <c r="N648" s="52" t="s">
        <v>1572</v>
      </c>
      <c r="O648" s="52" t="s">
        <v>4011</v>
      </c>
      <c r="P648" s="52" t="s">
        <v>16907</v>
      </c>
      <c r="Q648" s="52" t="s">
        <v>10061</v>
      </c>
      <c r="R648" s="55" t="n">
        <f aca="true">IFERROR(O648-TODAY(),"")</f>
        <v>-619</v>
      </c>
      <c r="S648" s="55" t="str">
        <f aca="true">IFERROR(IF(O648&lt;TODAY(),"Expired",IF(O648-TODAY()&lt;90,"Expiring Soon","Active")),"")</f>
        <v>Expiring Soon</v>
      </c>
      <c r="T648" s="55" t="str">
        <f aca="false">IF(M648&gt;5,"High Risk",IF(M648&gt;2,"Medium","Low Risk"))</f>
        <v>Medium</v>
      </c>
    </row>
    <row r="649" customFormat="false" ht="15" hidden="false" customHeight="true" outlineLevel="0" collapsed="false">
      <c r="A649" s="56" t="s">
        <v>4855</v>
      </c>
      <c r="B649" s="56" t="s">
        <v>17654</v>
      </c>
      <c r="C649" s="56" t="s">
        <v>16909</v>
      </c>
      <c r="D649" s="56" t="s">
        <v>16910</v>
      </c>
      <c r="E649" s="56" t="s">
        <v>10087</v>
      </c>
      <c r="F649" s="56" t="s">
        <v>15554</v>
      </c>
      <c r="G649" s="56" t="s">
        <v>4067</v>
      </c>
      <c r="H649" s="56" t="n">
        <v>42</v>
      </c>
      <c r="I649" s="56" t="n">
        <v>1000</v>
      </c>
      <c r="J649" s="56" t="n">
        <v>3.6</v>
      </c>
      <c r="K649" s="56" t="n">
        <v>70.1</v>
      </c>
      <c r="L649" s="56" t="n">
        <v>70.5</v>
      </c>
      <c r="M649" s="56" t="n">
        <v>2.61</v>
      </c>
      <c r="N649" s="56" t="s">
        <v>6343</v>
      </c>
      <c r="O649" s="56" t="s">
        <v>1141</v>
      </c>
      <c r="P649" s="56" t="s">
        <v>16911</v>
      </c>
      <c r="Q649" s="56" t="s">
        <v>10061</v>
      </c>
      <c r="R649" s="55" t="n">
        <f aca="true">IFERROR(O649-TODAY(),"")</f>
        <v>-763</v>
      </c>
      <c r="S649" s="55" t="str">
        <f aca="true">IFERROR(IF(O649&lt;TODAY(),"Expired",IF(O649-TODAY()&lt;90,"Expiring Soon","Active")),"")</f>
        <v>Expiring Soon</v>
      </c>
      <c r="T649" s="55" t="str">
        <f aca="false">IF(M649&gt;5,"High Risk",IF(M649&gt;2,"Medium","Low Risk"))</f>
        <v>Medium</v>
      </c>
    </row>
    <row r="650" customFormat="false" ht="15" hidden="false" customHeight="true" outlineLevel="0" collapsed="false">
      <c r="A650" s="52" t="s">
        <v>5236</v>
      </c>
      <c r="B650" s="52" t="s">
        <v>17655</v>
      </c>
      <c r="C650" s="52" t="s">
        <v>16906</v>
      </c>
      <c r="D650" s="52" t="s">
        <v>16904</v>
      </c>
      <c r="E650" s="52" t="s">
        <v>10087</v>
      </c>
      <c r="F650" s="52" t="s">
        <v>15542</v>
      </c>
      <c r="G650" s="52" t="s">
        <v>4084</v>
      </c>
      <c r="H650" s="52" t="n">
        <v>43</v>
      </c>
      <c r="I650" s="52" t="n">
        <v>250</v>
      </c>
      <c r="J650" s="52" t="n">
        <v>3.2</v>
      </c>
      <c r="K650" s="52" t="n">
        <v>87.2</v>
      </c>
      <c r="L650" s="52" t="n">
        <v>85.5</v>
      </c>
      <c r="M650" s="52" t="n">
        <v>1.87</v>
      </c>
      <c r="N650" s="52" t="s">
        <v>5258</v>
      </c>
      <c r="O650" s="52" t="s">
        <v>1081</v>
      </c>
      <c r="P650" s="52" t="s">
        <v>16911</v>
      </c>
      <c r="Q650" s="52" t="s">
        <v>10066</v>
      </c>
      <c r="R650" s="55" t="n">
        <f aca="true">IFERROR(O650-TODAY(),"")</f>
        <v>-723</v>
      </c>
      <c r="S650" s="55" t="str">
        <f aca="true">IFERROR(IF(O650&lt;TODAY(),"Expired",IF(O650-TODAY()&lt;90,"Expiring Soon","Active")),"")</f>
        <v>Expiring Soon</v>
      </c>
      <c r="T650" s="55" t="str">
        <f aca="false">IF(M650&gt;5,"High Risk",IF(M650&gt;2,"Medium","Low Risk"))</f>
        <v>Low Risk</v>
      </c>
    </row>
    <row r="651" customFormat="false" ht="15" hidden="false" customHeight="true" outlineLevel="0" collapsed="false">
      <c r="A651" s="56" t="s">
        <v>6104</v>
      </c>
      <c r="B651" s="56" t="s">
        <v>17656</v>
      </c>
      <c r="C651" s="56" t="s">
        <v>16906</v>
      </c>
      <c r="D651" s="56" t="s">
        <v>16937</v>
      </c>
      <c r="E651" s="56" t="s">
        <v>10117</v>
      </c>
      <c r="F651" s="56" t="s">
        <v>15542</v>
      </c>
      <c r="G651" s="56" t="s">
        <v>4084</v>
      </c>
      <c r="H651" s="56" t="n">
        <v>26</v>
      </c>
      <c r="I651" s="56" t="n">
        <v>500</v>
      </c>
      <c r="J651" s="56" t="n">
        <v>3.9</v>
      </c>
      <c r="K651" s="56" t="n">
        <v>72</v>
      </c>
      <c r="L651" s="56" t="n">
        <v>79.5</v>
      </c>
      <c r="M651" s="56" t="n">
        <v>4.5</v>
      </c>
      <c r="N651" s="56" t="s">
        <v>3661</v>
      </c>
      <c r="O651" s="56" t="s">
        <v>3993</v>
      </c>
      <c r="P651" s="56" t="s">
        <v>16907</v>
      </c>
      <c r="Q651" s="56" t="s">
        <v>10061</v>
      </c>
      <c r="R651" s="55" t="n">
        <f aca="true">IFERROR(O651-TODAY(),"")</f>
        <v>-582</v>
      </c>
      <c r="S651" s="55" t="str">
        <f aca="true">IFERROR(IF(O651&lt;TODAY(),"Expired",IF(O651-TODAY()&lt;90,"Expiring Soon","Active")),"")</f>
        <v>Expiring Soon</v>
      </c>
      <c r="T651" s="55" t="str">
        <f aca="false">IF(M651&gt;5,"High Risk",IF(M651&gt;2,"Medium","Low Risk"))</f>
        <v>Medium</v>
      </c>
    </row>
    <row r="652" customFormat="false" ht="15" hidden="false" customHeight="true" outlineLevel="0" collapsed="false">
      <c r="A652" s="52" t="s">
        <v>4850</v>
      </c>
      <c r="B652" s="52" t="s">
        <v>17657</v>
      </c>
      <c r="C652" s="52" t="s">
        <v>15539</v>
      </c>
      <c r="D652" s="52" t="s">
        <v>16915</v>
      </c>
      <c r="E652" s="52" t="s">
        <v>10073</v>
      </c>
      <c r="F652" s="52" t="s">
        <v>15560</v>
      </c>
      <c r="G652" s="52" t="s">
        <v>4067</v>
      </c>
      <c r="H652" s="52" t="n">
        <v>33</v>
      </c>
      <c r="I652" s="52" t="n">
        <v>500</v>
      </c>
      <c r="J652" s="52" t="n">
        <v>3</v>
      </c>
      <c r="K652" s="52" t="n">
        <v>82.1</v>
      </c>
      <c r="L652" s="52" t="n">
        <v>83.3</v>
      </c>
      <c r="M652" s="52" t="n">
        <v>1.92</v>
      </c>
      <c r="N652" s="52" t="s">
        <v>2110</v>
      </c>
      <c r="O652" s="52" t="s">
        <v>2634</v>
      </c>
      <c r="P652" s="52" t="s">
        <v>16911</v>
      </c>
      <c r="Q652" s="52" t="s">
        <v>10066</v>
      </c>
      <c r="R652" s="55" t="n">
        <f aca="true">IFERROR(O652-TODAY(),"")</f>
        <v>-508</v>
      </c>
      <c r="S652" s="55" t="str">
        <f aca="true">IFERROR(IF(O652&lt;TODAY(),"Expired",IF(O652-TODAY()&lt;90,"Expiring Soon","Active")),"")</f>
        <v>Expiring Soon</v>
      </c>
      <c r="T652" s="55" t="str">
        <f aca="false">IF(M652&gt;5,"High Risk",IF(M652&gt;2,"Medium","Low Risk"))</f>
        <v>Low Risk</v>
      </c>
    </row>
    <row r="653" customFormat="false" ht="15" hidden="false" customHeight="true" outlineLevel="0" collapsed="false">
      <c r="A653" s="56" t="s">
        <v>4995</v>
      </c>
      <c r="B653" s="56" t="s">
        <v>17658</v>
      </c>
      <c r="C653" s="56" t="s">
        <v>16906</v>
      </c>
      <c r="D653" s="56" t="s">
        <v>16937</v>
      </c>
      <c r="E653" s="56" t="s">
        <v>10132</v>
      </c>
      <c r="F653" s="56" t="s">
        <v>15554</v>
      </c>
      <c r="G653" s="56" t="s">
        <v>4055</v>
      </c>
      <c r="H653" s="56" t="n">
        <v>38</v>
      </c>
      <c r="I653" s="56" t="n">
        <v>2000</v>
      </c>
      <c r="J653" s="56" t="n">
        <v>4.2</v>
      </c>
      <c r="K653" s="56" t="n">
        <v>91</v>
      </c>
      <c r="L653" s="56" t="n">
        <v>76.3</v>
      </c>
      <c r="M653" s="56" t="n">
        <v>3.83</v>
      </c>
      <c r="N653" s="56" t="s">
        <v>1122</v>
      </c>
      <c r="O653" s="56" t="s">
        <v>1793</v>
      </c>
      <c r="P653" s="56" t="s">
        <v>16907</v>
      </c>
      <c r="Q653" s="56" t="s">
        <v>10061</v>
      </c>
      <c r="R653" s="55" t="n">
        <f aca="true">IFERROR(O653-TODAY(),"")</f>
        <v>-705</v>
      </c>
      <c r="S653" s="55" t="str">
        <f aca="true">IFERROR(IF(O653&lt;TODAY(),"Expired",IF(O653-TODAY()&lt;90,"Expiring Soon","Active")),"")</f>
        <v>Expiring Soon</v>
      </c>
      <c r="T653" s="55" t="str">
        <f aca="false">IF(M653&gt;5,"High Risk",IF(M653&gt;2,"Medium","Low Risk"))</f>
        <v>Medium</v>
      </c>
    </row>
    <row r="654" customFormat="false" ht="15" hidden="false" customHeight="true" outlineLevel="0" collapsed="false">
      <c r="A654" s="52" t="s">
        <v>14876</v>
      </c>
      <c r="B654" s="52" t="s">
        <v>17659</v>
      </c>
      <c r="C654" s="52" t="s">
        <v>15539</v>
      </c>
      <c r="D654" s="52" t="s">
        <v>16915</v>
      </c>
      <c r="E654" s="52" t="s">
        <v>10078</v>
      </c>
      <c r="F654" s="52" t="s">
        <v>15550</v>
      </c>
      <c r="G654" s="52" t="s">
        <v>4067</v>
      </c>
      <c r="H654" s="52" t="n">
        <v>9</v>
      </c>
      <c r="I654" s="52" t="n">
        <v>500</v>
      </c>
      <c r="J654" s="52" t="n">
        <v>3.7</v>
      </c>
      <c r="K654" s="52" t="n">
        <v>74.7</v>
      </c>
      <c r="L654" s="52" t="n">
        <v>78.3</v>
      </c>
      <c r="M654" s="52" t="n">
        <v>3.26</v>
      </c>
      <c r="N654" s="52" t="s">
        <v>2895</v>
      </c>
      <c r="O654" s="52" t="s">
        <v>3382</v>
      </c>
      <c r="P654" s="52"/>
      <c r="Q654" s="52" t="s">
        <v>10061</v>
      </c>
      <c r="R654" s="55" t="n">
        <f aca="true">IFERROR(O654-TODAY(),"")</f>
        <v>-759</v>
      </c>
      <c r="S654" s="55" t="str">
        <f aca="true">IFERROR(IF(O654&lt;TODAY(),"Expired",IF(O654-TODAY()&lt;90,"Expiring Soon","Active")),"")</f>
        <v>Expiring Soon</v>
      </c>
      <c r="T654" s="55" t="str">
        <f aca="false">IF(M654&gt;5,"High Risk",IF(M654&gt;2,"Medium","Low Risk"))</f>
        <v>Medium</v>
      </c>
    </row>
    <row r="655" customFormat="false" ht="15" hidden="false" customHeight="true" outlineLevel="0" collapsed="false">
      <c r="A655" s="56" t="s">
        <v>5085</v>
      </c>
      <c r="B655" s="56" t="s">
        <v>17660</v>
      </c>
      <c r="C655" s="56" t="s">
        <v>16906</v>
      </c>
      <c r="D655" s="56" t="s">
        <v>16904</v>
      </c>
      <c r="E655" s="56" t="s">
        <v>10190</v>
      </c>
      <c r="F655" s="56" t="s">
        <v>15554</v>
      </c>
      <c r="G655" s="56" t="s">
        <v>4084</v>
      </c>
      <c r="H655" s="56" t="n">
        <v>38</v>
      </c>
      <c r="I655" s="56" t="n">
        <v>500</v>
      </c>
      <c r="J655" s="56" t="n">
        <v>3.8</v>
      </c>
      <c r="K655" s="56" t="n">
        <v>82.9</v>
      </c>
      <c r="L655" s="56" t="n">
        <v>86.8</v>
      </c>
      <c r="M655" s="56" t="n">
        <v>0.23</v>
      </c>
      <c r="N655" s="56" t="s">
        <v>441</v>
      </c>
      <c r="O655" s="56" t="s">
        <v>4020</v>
      </c>
      <c r="P655" s="56"/>
      <c r="Q655" s="56" t="s">
        <v>10061</v>
      </c>
      <c r="R655" s="55" t="n">
        <f aca="true">IFERROR(O655-TODAY(),"")</f>
        <v>-558</v>
      </c>
      <c r="S655" s="55" t="str">
        <f aca="true">IFERROR(IF(O655&lt;TODAY(),"Expired",IF(O655-TODAY()&lt;90,"Expiring Soon","Active")),"")</f>
        <v>Expiring Soon</v>
      </c>
      <c r="T655" s="55" t="str">
        <f aca="false">IF(M655&gt;5,"High Risk",IF(M655&gt;2,"Medium","Low Risk"))</f>
        <v>Low Risk</v>
      </c>
    </row>
    <row r="656" customFormat="false" ht="15" hidden="false" customHeight="true" outlineLevel="0" collapsed="false">
      <c r="A656" s="52" t="s">
        <v>4641</v>
      </c>
      <c r="B656" s="52" t="s">
        <v>17661</v>
      </c>
      <c r="C656" s="52" t="s">
        <v>15539</v>
      </c>
      <c r="D656" s="52" t="s">
        <v>16910</v>
      </c>
      <c r="E656" s="52" t="s">
        <v>10190</v>
      </c>
      <c r="F656" s="52" t="s">
        <v>15550</v>
      </c>
      <c r="G656" s="52" t="s">
        <v>4073</v>
      </c>
      <c r="H656" s="52" t="n">
        <v>41</v>
      </c>
      <c r="I656" s="52" t="n">
        <v>2000</v>
      </c>
      <c r="J656" s="52" t="n">
        <v>4.5</v>
      </c>
      <c r="K656" s="52" t="n">
        <v>72.3</v>
      </c>
      <c r="L656" s="52" t="n">
        <v>63.8</v>
      </c>
      <c r="M656" s="52" t="n">
        <v>4.32</v>
      </c>
      <c r="N656" s="52" t="s">
        <v>2048</v>
      </c>
      <c r="O656" s="52" t="s">
        <v>2214</v>
      </c>
      <c r="P656" s="52" t="s">
        <v>16916</v>
      </c>
      <c r="Q656" s="52" t="s">
        <v>10066</v>
      </c>
      <c r="R656" s="55" t="n">
        <f aca="true">IFERROR(O656-TODAY(),"")</f>
        <v>-875</v>
      </c>
      <c r="S656" s="55" t="str">
        <f aca="true">IFERROR(IF(O656&lt;TODAY(),"Expired",IF(O656-TODAY()&lt;90,"Expiring Soon","Active")),"")</f>
        <v>Expiring Soon</v>
      </c>
      <c r="T656" s="55" t="str">
        <f aca="false">IF(M656&gt;5,"High Risk",IF(M656&gt;2,"Medium","Low Risk"))</f>
        <v>Medium</v>
      </c>
    </row>
    <row r="657" customFormat="false" ht="15" hidden="false" customHeight="true" outlineLevel="0" collapsed="false">
      <c r="A657" s="56" t="s">
        <v>4126</v>
      </c>
      <c r="B657" s="56" t="s">
        <v>17662</v>
      </c>
      <c r="C657" s="56" t="s">
        <v>16909</v>
      </c>
      <c r="D657" s="56" t="s">
        <v>16937</v>
      </c>
      <c r="E657" s="56" t="s">
        <v>10095</v>
      </c>
      <c r="F657" s="56" t="s">
        <v>15560</v>
      </c>
      <c r="G657" s="56" t="s">
        <v>4061</v>
      </c>
      <c r="H657" s="56" t="n">
        <v>18</v>
      </c>
      <c r="I657" s="56" t="n">
        <v>100</v>
      </c>
      <c r="J657" s="56" t="n">
        <v>3.7</v>
      </c>
      <c r="K657" s="56" t="n">
        <v>76.2</v>
      </c>
      <c r="L657" s="56" t="n">
        <v>65.2</v>
      </c>
      <c r="M657" s="56" t="n">
        <v>0.39</v>
      </c>
      <c r="N657" s="56" t="s">
        <v>2912</v>
      </c>
      <c r="O657" s="56" t="s">
        <v>5019</v>
      </c>
      <c r="P657" s="56" t="s">
        <v>16916</v>
      </c>
      <c r="Q657" s="56" t="s">
        <v>10061</v>
      </c>
      <c r="R657" s="55" t="n">
        <f aca="true">IFERROR(O657-TODAY(),"")</f>
        <v>-956</v>
      </c>
      <c r="S657" s="55" t="str">
        <f aca="true">IFERROR(IF(O657&lt;TODAY(),"Expired",IF(O657-TODAY()&lt;90,"Expiring Soon","Active")),"")</f>
        <v>Expiring Soon</v>
      </c>
      <c r="T657" s="55" t="str">
        <f aca="false">IF(M657&gt;5,"High Risk",IF(M657&gt;2,"Medium","Low Risk"))</f>
        <v>Low Risk</v>
      </c>
    </row>
    <row r="658" customFormat="false" ht="15" hidden="false" customHeight="true" outlineLevel="0" collapsed="false">
      <c r="A658" s="52" t="s">
        <v>4338</v>
      </c>
      <c r="B658" s="52" t="s">
        <v>17663</v>
      </c>
      <c r="C658" s="52" t="s">
        <v>15539</v>
      </c>
      <c r="D658" s="52" t="s">
        <v>16915</v>
      </c>
      <c r="E658" s="52" t="s">
        <v>10104</v>
      </c>
      <c r="F658" s="52" t="s">
        <v>10063</v>
      </c>
      <c r="G658" s="52" t="s">
        <v>4061</v>
      </c>
      <c r="H658" s="52" t="n">
        <v>38</v>
      </c>
      <c r="I658" s="52" t="n">
        <v>250</v>
      </c>
      <c r="J658" s="52" t="n">
        <v>3.5</v>
      </c>
      <c r="K658" s="52" t="n">
        <v>78.3</v>
      </c>
      <c r="L658" s="52" t="n">
        <v>68.3</v>
      </c>
      <c r="M658" s="52" t="n">
        <v>0.75</v>
      </c>
      <c r="N658" s="52" t="s">
        <v>2724</v>
      </c>
      <c r="O658" s="52" t="s">
        <v>2378</v>
      </c>
      <c r="P658" s="52" t="s">
        <v>16913</v>
      </c>
      <c r="Q658" s="52" t="s">
        <v>10061</v>
      </c>
      <c r="R658" s="55" t="n">
        <f aca="true">IFERROR(O658-TODAY(),"")</f>
        <v>-668</v>
      </c>
      <c r="S658" s="55" t="str">
        <f aca="true">IFERROR(IF(O658&lt;TODAY(),"Expired",IF(O658-TODAY()&lt;90,"Expiring Soon","Active")),"")</f>
        <v>Expiring Soon</v>
      </c>
      <c r="T658" s="55" t="str">
        <f aca="false">IF(M658&gt;5,"High Risk",IF(M658&gt;2,"Medium","Low Risk"))</f>
        <v>Low Risk</v>
      </c>
    </row>
    <row r="659" customFormat="false" ht="15" hidden="false" customHeight="true" outlineLevel="0" collapsed="false">
      <c r="A659" s="56" t="s">
        <v>5954</v>
      </c>
      <c r="B659" s="56" t="s">
        <v>17664</v>
      </c>
      <c r="C659" s="56" t="s">
        <v>16906</v>
      </c>
      <c r="D659" s="56" t="s">
        <v>16915</v>
      </c>
      <c r="E659" s="56" t="s">
        <v>10087</v>
      </c>
      <c r="F659" s="56" t="s">
        <v>15550</v>
      </c>
      <c r="G659" s="56" t="s">
        <v>4067</v>
      </c>
      <c r="H659" s="56" t="n">
        <v>44</v>
      </c>
      <c r="I659" s="56" t="n">
        <v>500</v>
      </c>
      <c r="J659" s="56" t="n">
        <v>4.6</v>
      </c>
      <c r="K659" s="56" t="n">
        <v>92.5</v>
      </c>
      <c r="L659" s="56" t="n">
        <v>99.7</v>
      </c>
      <c r="M659" s="56" t="n">
        <v>3.2</v>
      </c>
      <c r="N659" s="56" t="s">
        <v>2603</v>
      </c>
      <c r="O659" s="56" t="s">
        <v>1434</v>
      </c>
      <c r="P659" s="56" t="s">
        <v>16911</v>
      </c>
      <c r="Q659" s="56" t="s">
        <v>10066</v>
      </c>
      <c r="R659" s="55" t="n">
        <f aca="true">IFERROR(O659-TODAY(),"")</f>
        <v>-657</v>
      </c>
      <c r="S659" s="55" t="str">
        <f aca="true">IFERROR(IF(O659&lt;TODAY(),"Expired",IF(O659-TODAY()&lt;90,"Expiring Soon","Active")),"")</f>
        <v>Expiring Soon</v>
      </c>
      <c r="T659" s="55" t="str">
        <f aca="false">IF(M659&gt;5,"High Risk",IF(M659&gt;2,"Medium","Low Risk"))</f>
        <v>Medium</v>
      </c>
    </row>
    <row r="660" customFormat="false" ht="15" hidden="false" customHeight="true" outlineLevel="0" collapsed="false">
      <c r="A660" s="52" t="s">
        <v>17665</v>
      </c>
      <c r="B660" s="52" t="s">
        <v>17666</v>
      </c>
      <c r="C660" s="52" t="s">
        <v>16909</v>
      </c>
      <c r="D660" s="52" t="s">
        <v>16910</v>
      </c>
      <c r="E660" s="52" t="s">
        <v>10063</v>
      </c>
      <c r="F660" s="52" t="s">
        <v>15542</v>
      </c>
      <c r="G660" s="52" t="s">
        <v>4055</v>
      </c>
      <c r="H660" s="52" t="n">
        <v>40</v>
      </c>
      <c r="I660" s="52" t="n">
        <v>2000</v>
      </c>
      <c r="J660" s="52" t="n">
        <v>4.1</v>
      </c>
      <c r="K660" s="52" t="n">
        <v>79</v>
      </c>
      <c r="L660" s="52" t="n">
        <v>68.6</v>
      </c>
      <c r="M660" s="52" t="n">
        <v>4.12</v>
      </c>
      <c r="N660" s="52" t="s">
        <v>2059</v>
      </c>
      <c r="O660" s="52" t="s">
        <v>1072</v>
      </c>
      <c r="P660" s="52" t="s">
        <v>16916</v>
      </c>
      <c r="Q660" s="52" t="s">
        <v>10061</v>
      </c>
      <c r="R660" s="55" t="n">
        <f aca="true">IFERROR(O660-TODAY(),"")</f>
        <v>-443</v>
      </c>
      <c r="S660" s="55" t="str">
        <f aca="true">IFERROR(IF(O660&lt;TODAY(),"Expired",IF(O660-TODAY()&lt;90,"Expiring Soon","Active")),"")</f>
        <v>Expiring Soon</v>
      </c>
      <c r="T660" s="55" t="str">
        <f aca="false">IF(M660&gt;5,"High Risk",IF(M660&gt;2,"Medium","Low Risk"))</f>
        <v>Medium</v>
      </c>
    </row>
    <row r="661" customFormat="false" ht="15" hidden="false" customHeight="true" outlineLevel="0" collapsed="false">
      <c r="A661" s="56" t="s">
        <v>4320</v>
      </c>
      <c r="B661" s="56" t="s">
        <v>17667</v>
      </c>
      <c r="C661" s="56" t="s">
        <v>15539</v>
      </c>
      <c r="D661" s="56" t="s">
        <v>16937</v>
      </c>
      <c r="E661" s="56" t="s">
        <v>10087</v>
      </c>
      <c r="F661" s="56" t="s">
        <v>10063</v>
      </c>
      <c r="G661" s="56" t="s">
        <v>4067</v>
      </c>
      <c r="H661" s="56" t="n">
        <v>39</v>
      </c>
      <c r="I661" s="56" t="n">
        <v>1000</v>
      </c>
      <c r="J661" s="56" t="n">
        <v>2.7</v>
      </c>
      <c r="K661" s="56" t="n">
        <v>82.3</v>
      </c>
      <c r="L661" s="56" t="n">
        <v>99.6</v>
      </c>
      <c r="M661" s="56" t="n">
        <v>0.23</v>
      </c>
      <c r="N661" s="56" t="s">
        <v>5677</v>
      </c>
      <c r="O661" s="56" t="s">
        <v>1763</v>
      </c>
      <c r="P661" s="56" t="s">
        <v>16911</v>
      </c>
      <c r="Q661" s="56" t="s">
        <v>10061</v>
      </c>
      <c r="R661" s="55" t="n">
        <f aca="true">IFERROR(O661-TODAY(),"")</f>
        <v>-737</v>
      </c>
      <c r="S661" s="55" t="str">
        <f aca="true">IFERROR(IF(O661&lt;TODAY(),"Expired",IF(O661-TODAY()&lt;90,"Expiring Soon","Active")),"")</f>
        <v>Expiring Soon</v>
      </c>
      <c r="T661" s="55" t="str">
        <f aca="false">IF(M661&gt;5,"High Risk",IF(M661&gt;2,"Medium","Low Risk"))</f>
        <v>Low Risk</v>
      </c>
    </row>
    <row r="662" customFormat="false" ht="15" hidden="false" customHeight="true" outlineLevel="0" collapsed="false">
      <c r="A662" s="52" t="s">
        <v>17668</v>
      </c>
      <c r="B662" s="52" t="s">
        <v>17669</v>
      </c>
      <c r="C662" s="52" t="s">
        <v>16921</v>
      </c>
      <c r="D662" s="52" t="s">
        <v>16904</v>
      </c>
      <c r="E662" s="52" t="s">
        <v>10063</v>
      </c>
      <c r="F662" s="52" t="s">
        <v>15542</v>
      </c>
      <c r="G662" s="52" t="s">
        <v>4061</v>
      </c>
      <c r="H662" s="52" t="n">
        <v>13</v>
      </c>
      <c r="I662" s="52" t="n">
        <v>500</v>
      </c>
      <c r="J662" s="52" t="n">
        <v>4.5</v>
      </c>
      <c r="K662" s="52" t="n">
        <v>87.1</v>
      </c>
      <c r="L662" s="52" t="n">
        <v>64.5</v>
      </c>
      <c r="M662" s="52" t="n">
        <v>3.9</v>
      </c>
      <c r="N662" s="52" t="s">
        <v>1398</v>
      </c>
      <c r="O662" s="52" t="s">
        <v>7474</v>
      </c>
      <c r="P662" s="52"/>
      <c r="Q662" s="52" t="s">
        <v>10061</v>
      </c>
      <c r="R662" s="55" t="n">
        <f aca="true">IFERROR(O662-TODAY(),"")</f>
        <v>-682</v>
      </c>
      <c r="S662" s="55" t="str">
        <f aca="true">IFERROR(IF(O662&lt;TODAY(),"Expired",IF(O662-TODAY()&lt;90,"Expiring Soon","Active")),"")</f>
        <v>Expiring Soon</v>
      </c>
      <c r="T662" s="55" t="str">
        <f aca="false">IF(M662&gt;5,"High Risk",IF(M662&gt;2,"Medium","Low Risk"))</f>
        <v>Medium</v>
      </c>
    </row>
    <row r="663" customFormat="false" ht="15" hidden="false" customHeight="true" outlineLevel="0" collapsed="false">
      <c r="A663" s="56" t="s">
        <v>4652</v>
      </c>
      <c r="B663" s="56" t="s">
        <v>17670</v>
      </c>
      <c r="C663" s="56" t="s">
        <v>16909</v>
      </c>
      <c r="D663" s="56" t="s">
        <v>16904</v>
      </c>
      <c r="E663" s="56" t="s">
        <v>10132</v>
      </c>
      <c r="F663" s="56" t="s">
        <v>15554</v>
      </c>
      <c r="G663" s="56" t="s">
        <v>4067</v>
      </c>
      <c r="H663" s="56" t="n">
        <v>16</v>
      </c>
      <c r="I663" s="56" t="n">
        <v>1000</v>
      </c>
      <c r="J663" s="56" t="n">
        <v>4.8</v>
      </c>
      <c r="K663" s="56" t="n">
        <v>82.6</v>
      </c>
      <c r="L663" s="56" t="n">
        <v>79.3</v>
      </c>
      <c r="M663" s="56" t="n">
        <v>4.02</v>
      </c>
      <c r="N663" s="56" t="s">
        <v>1954</v>
      </c>
      <c r="O663" s="56" t="s">
        <v>3687</v>
      </c>
      <c r="P663" s="56" t="s">
        <v>16916</v>
      </c>
      <c r="Q663" s="56" t="s">
        <v>10061</v>
      </c>
      <c r="R663" s="55" t="n">
        <f aca="true">IFERROR(O663-TODAY(),"")</f>
        <v>-414</v>
      </c>
      <c r="S663" s="55" t="str">
        <f aca="true">IFERROR(IF(O663&lt;TODAY(),"Expired",IF(O663-TODAY()&lt;90,"Expiring Soon","Active")),"")</f>
        <v>Expiring Soon</v>
      </c>
      <c r="T663" s="55" t="str">
        <f aca="false">IF(M663&gt;5,"High Risk",IF(M663&gt;2,"Medium","Low Risk"))</f>
        <v>Medium</v>
      </c>
    </row>
    <row r="664" customFormat="false" ht="15" hidden="false" customHeight="true" outlineLevel="0" collapsed="false">
      <c r="A664" s="52" t="s">
        <v>5977</v>
      </c>
      <c r="B664" s="52" t="s">
        <v>17671</v>
      </c>
      <c r="C664" s="52" t="s">
        <v>16906</v>
      </c>
      <c r="D664" s="52" t="s">
        <v>16904</v>
      </c>
      <c r="E664" s="52" t="s">
        <v>10112</v>
      </c>
      <c r="F664" s="52" t="s">
        <v>15560</v>
      </c>
      <c r="G664" s="52" t="s">
        <v>4061</v>
      </c>
      <c r="H664" s="52" t="n">
        <v>30</v>
      </c>
      <c r="I664" s="52" t="n">
        <v>1000</v>
      </c>
      <c r="J664" s="52" t="n">
        <v>4</v>
      </c>
      <c r="K664" s="52" t="n">
        <v>71.1</v>
      </c>
      <c r="L664" s="52" t="n">
        <v>99.8</v>
      </c>
      <c r="M664" s="52" t="n">
        <v>4.55</v>
      </c>
      <c r="N664" s="52" t="s">
        <v>558</v>
      </c>
      <c r="O664" s="52" t="s">
        <v>3191</v>
      </c>
      <c r="P664" s="52" t="s">
        <v>16913</v>
      </c>
      <c r="Q664" s="52" t="s">
        <v>10061</v>
      </c>
      <c r="R664" s="55" t="n">
        <f aca="true">IFERROR(O664-TODAY(),"")</f>
        <v>-854</v>
      </c>
      <c r="S664" s="55" t="str">
        <f aca="true">IFERROR(IF(O664&lt;TODAY(),"Expired",IF(O664-TODAY()&lt;90,"Expiring Soon","Active")),"")</f>
        <v>Expiring Soon</v>
      </c>
      <c r="T664" s="55" t="str">
        <f aca="false">IF(M664&gt;5,"High Risk",IF(M664&gt;2,"Medium","Low Risk"))</f>
        <v>Medium</v>
      </c>
    </row>
    <row r="665" customFormat="false" ht="15" hidden="false" customHeight="true" outlineLevel="0" collapsed="false">
      <c r="A665" s="56" t="s">
        <v>7182</v>
      </c>
      <c r="B665" s="56" t="s">
        <v>17672</v>
      </c>
      <c r="C665" s="56" t="s">
        <v>16921</v>
      </c>
      <c r="D665" s="56" t="s">
        <v>16904</v>
      </c>
      <c r="E665" s="56" t="s">
        <v>10058</v>
      </c>
      <c r="F665" s="56" t="s">
        <v>15554</v>
      </c>
      <c r="G665" s="56" t="s">
        <v>4055</v>
      </c>
      <c r="H665" s="56" t="n">
        <v>5</v>
      </c>
      <c r="I665" s="56" t="n">
        <v>250</v>
      </c>
      <c r="J665" s="56" t="n">
        <v>3.8</v>
      </c>
      <c r="K665" s="56" t="n">
        <v>94.9</v>
      </c>
      <c r="L665" s="56" t="n">
        <v>76.7</v>
      </c>
      <c r="M665" s="56" t="n">
        <v>2.14</v>
      </c>
      <c r="N665" s="56" t="s">
        <v>2315</v>
      </c>
      <c r="O665" s="56" t="s">
        <v>2751</v>
      </c>
      <c r="P665" s="56"/>
      <c r="Q665" s="56" t="s">
        <v>10061</v>
      </c>
      <c r="R665" s="55" t="n">
        <f aca="true">IFERROR(O665-TODAY(),"")</f>
        <v>-547</v>
      </c>
      <c r="S665" s="55" t="str">
        <f aca="true">IFERROR(IF(O665&lt;TODAY(),"Expired",IF(O665-TODAY()&lt;90,"Expiring Soon","Active")),"")</f>
        <v>Expiring Soon</v>
      </c>
      <c r="T665" s="55" t="str">
        <f aca="false">IF(M665&gt;5,"High Risk",IF(M665&gt;2,"Medium","Low Risk"))</f>
        <v>Medium</v>
      </c>
    </row>
    <row r="666" customFormat="false" ht="15" hidden="false" customHeight="true" outlineLevel="0" collapsed="false">
      <c r="A666" s="52" t="s">
        <v>14741</v>
      </c>
      <c r="B666" s="52" t="s">
        <v>17673</v>
      </c>
      <c r="C666" s="52" t="s">
        <v>16921</v>
      </c>
      <c r="D666" s="52" t="s">
        <v>16904</v>
      </c>
      <c r="E666" s="52" t="s">
        <v>10073</v>
      </c>
      <c r="F666" s="52" t="s">
        <v>15550</v>
      </c>
      <c r="G666" s="52" t="s">
        <v>4061</v>
      </c>
      <c r="H666" s="52" t="n">
        <v>15</v>
      </c>
      <c r="I666" s="52" t="n">
        <v>500</v>
      </c>
      <c r="J666" s="52" t="n">
        <v>3.8</v>
      </c>
      <c r="K666" s="52" t="n">
        <v>92.3</v>
      </c>
      <c r="L666" s="52" t="n">
        <v>73.2</v>
      </c>
      <c r="M666" s="52" t="n">
        <v>2.81</v>
      </c>
      <c r="N666" s="52" t="s">
        <v>2268</v>
      </c>
      <c r="O666" s="52" t="s">
        <v>2563</v>
      </c>
      <c r="P666" s="52" t="s">
        <v>16907</v>
      </c>
      <c r="Q666" s="52" t="s">
        <v>10061</v>
      </c>
      <c r="R666" s="55" t="n">
        <f aca="true">IFERROR(O666-TODAY(),"")</f>
        <v>-899</v>
      </c>
      <c r="S666" s="55" t="str">
        <f aca="true">IFERROR(IF(O666&lt;TODAY(),"Expired",IF(O666-TODAY()&lt;90,"Expiring Soon","Active")),"")</f>
        <v>Expiring Soon</v>
      </c>
      <c r="T666" s="55" t="str">
        <f aca="false">IF(M666&gt;5,"High Risk",IF(M666&gt;2,"Medium","Low Risk"))</f>
        <v>Medium</v>
      </c>
    </row>
    <row r="667" customFormat="false" ht="15" hidden="false" customHeight="true" outlineLevel="0" collapsed="false">
      <c r="A667" s="56" t="s">
        <v>6015</v>
      </c>
      <c r="B667" s="56" t="s">
        <v>17674</v>
      </c>
      <c r="C667" s="56" t="s">
        <v>16921</v>
      </c>
      <c r="D667" s="56" t="s">
        <v>16915</v>
      </c>
      <c r="E667" s="56" t="s">
        <v>10058</v>
      </c>
      <c r="F667" s="56" t="s">
        <v>10063</v>
      </c>
      <c r="G667" s="56" t="s">
        <v>4084</v>
      </c>
      <c r="H667" s="56" t="n">
        <v>39</v>
      </c>
      <c r="I667" s="56" t="n">
        <v>100</v>
      </c>
      <c r="J667" s="56" t="n">
        <v>3.7</v>
      </c>
      <c r="K667" s="56" t="n">
        <v>98.2</v>
      </c>
      <c r="L667" s="56" t="n">
        <v>83.7</v>
      </c>
      <c r="M667" s="56" t="n">
        <v>1.11</v>
      </c>
      <c r="N667" s="56" t="s">
        <v>1925</v>
      </c>
      <c r="O667" s="56" t="s">
        <v>4511</v>
      </c>
      <c r="P667" s="56" t="s">
        <v>16916</v>
      </c>
      <c r="Q667" s="56" t="s">
        <v>10061</v>
      </c>
      <c r="R667" s="55" t="n">
        <f aca="true">IFERROR(O667-TODAY(),"")</f>
        <v>-900</v>
      </c>
      <c r="S667" s="55" t="str">
        <f aca="true">IFERROR(IF(O667&lt;TODAY(),"Expired",IF(O667-TODAY()&lt;90,"Expiring Soon","Active")),"")</f>
        <v>Expiring Soon</v>
      </c>
      <c r="T667" s="55" t="str">
        <f aca="false">IF(M667&gt;5,"High Risk",IF(M667&gt;2,"Medium","Low Risk"))</f>
        <v>Low Risk</v>
      </c>
    </row>
    <row r="668" customFormat="false" ht="15" hidden="false" customHeight="true" outlineLevel="0" collapsed="false">
      <c r="A668" s="52" t="s">
        <v>5318</v>
      </c>
      <c r="B668" s="52" t="s">
        <v>17675</v>
      </c>
      <c r="C668" s="52" t="s">
        <v>16921</v>
      </c>
      <c r="D668" s="52" t="s">
        <v>16937</v>
      </c>
      <c r="E668" s="52" t="s">
        <v>10063</v>
      </c>
      <c r="F668" s="52" t="s">
        <v>15542</v>
      </c>
      <c r="G668" s="52" t="s">
        <v>4061</v>
      </c>
      <c r="H668" s="52" t="n">
        <v>16</v>
      </c>
      <c r="I668" s="52" t="n">
        <v>250</v>
      </c>
      <c r="J668" s="52" t="n">
        <v>4.5</v>
      </c>
      <c r="K668" s="52" t="n">
        <v>72.9</v>
      </c>
      <c r="L668" s="52" t="n">
        <v>87.3</v>
      </c>
      <c r="M668" s="52" t="n">
        <v>4.64</v>
      </c>
      <c r="N668" s="52" t="s">
        <v>1543</v>
      </c>
      <c r="O668" s="52" t="s">
        <v>378</v>
      </c>
      <c r="P668" s="52" t="s">
        <v>16911</v>
      </c>
      <c r="Q668" s="52" t="s">
        <v>10066</v>
      </c>
      <c r="R668" s="55" t="n">
        <f aca="true">IFERROR(O668-TODAY(),"")</f>
        <v>-822</v>
      </c>
      <c r="S668" s="55" t="str">
        <f aca="true">IFERROR(IF(O668&lt;TODAY(),"Expired",IF(O668-TODAY()&lt;90,"Expiring Soon","Active")),"")</f>
        <v>Expiring Soon</v>
      </c>
      <c r="T668" s="55" t="str">
        <f aca="false">IF(M668&gt;5,"High Risk",IF(M668&gt;2,"Medium","Low Risk"))</f>
        <v>Medium</v>
      </c>
    </row>
    <row r="669" customFormat="false" ht="15" hidden="false" customHeight="true" outlineLevel="0" collapsed="false">
      <c r="A669" s="56" t="s">
        <v>4898</v>
      </c>
      <c r="B669" s="56" t="s">
        <v>17676</v>
      </c>
      <c r="C669" s="56" t="s">
        <v>16909</v>
      </c>
      <c r="D669" s="56" t="s">
        <v>16910</v>
      </c>
      <c r="E669" s="56" t="s">
        <v>10104</v>
      </c>
      <c r="F669" s="56" t="s">
        <v>10063</v>
      </c>
      <c r="G669" s="56" t="s">
        <v>4061</v>
      </c>
      <c r="H669" s="56" t="n">
        <v>21</v>
      </c>
      <c r="I669" s="56" t="n">
        <v>100</v>
      </c>
      <c r="J669" s="56" t="n">
        <v>2.8</v>
      </c>
      <c r="K669" s="56" t="n">
        <v>95.2</v>
      </c>
      <c r="L669" s="56" t="n">
        <v>78.4</v>
      </c>
      <c r="M669" s="56" t="n">
        <v>3.2</v>
      </c>
      <c r="N669" s="56" t="s">
        <v>3442</v>
      </c>
      <c r="O669" s="56" t="s">
        <v>377</v>
      </c>
      <c r="P669" s="56" t="s">
        <v>16913</v>
      </c>
      <c r="Q669" s="56" t="s">
        <v>10061</v>
      </c>
      <c r="R669" s="55" t="n">
        <f aca="true">IFERROR(O669-TODAY(),"")</f>
        <v>-821</v>
      </c>
      <c r="S669" s="55" t="str">
        <f aca="true">IFERROR(IF(O669&lt;TODAY(),"Expired",IF(O669-TODAY()&lt;90,"Expiring Soon","Active")),"")</f>
        <v>Expiring Soon</v>
      </c>
      <c r="T669" s="55" t="str">
        <f aca="false">IF(M669&gt;5,"High Risk",IF(M669&gt;2,"Medium","Low Risk"))</f>
        <v>Medium</v>
      </c>
    </row>
    <row r="670" customFormat="false" ht="15" hidden="false" customHeight="true" outlineLevel="0" collapsed="false">
      <c r="A670" s="52" t="s">
        <v>14796</v>
      </c>
      <c r="B670" s="52" t="s">
        <v>17677</v>
      </c>
      <c r="C670" s="52" t="s">
        <v>16909</v>
      </c>
      <c r="D670" s="52" t="s">
        <v>16915</v>
      </c>
      <c r="E670" s="52" t="s">
        <v>10095</v>
      </c>
      <c r="F670" s="52" t="s">
        <v>15544</v>
      </c>
      <c r="G670" s="52" t="s">
        <v>4067</v>
      </c>
      <c r="H670" s="52" t="n">
        <v>34</v>
      </c>
      <c r="I670" s="52" t="n">
        <v>1000</v>
      </c>
      <c r="J670" s="52" t="n">
        <v>3.2</v>
      </c>
      <c r="K670" s="52" t="n">
        <v>82.9</v>
      </c>
      <c r="L670" s="52" t="n">
        <v>84.2</v>
      </c>
      <c r="M670" s="52" t="n">
        <v>1.27</v>
      </c>
      <c r="N670" s="52" t="s">
        <v>2876</v>
      </c>
      <c r="O670" s="52" t="s">
        <v>1748</v>
      </c>
      <c r="P670" s="52" t="s">
        <v>16913</v>
      </c>
      <c r="Q670" s="52" t="s">
        <v>10061</v>
      </c>
      <c r="R670" s="55" t="n">
        <f aca="true">IFERROR(O670-TODAY(),"")</f>
        <v>-922</v>
      </c>
      <c r="S670" s="55" t="str">
        <f aca="true">IFERROR(IF(O670&lt;TODAY(),"Expired",IF(O670-TODAY()&lt;90,"Expiring Soon","Active")),"")</f>
        <v>Expiring Soon</v>
      </c>
      <c r="T670" s="55" t="str">
        <f aca="false">IF(M670&gt;5,"High Risk",IF(M670&gt;2,"Medium","Low Risk"))</f>
        <v>Low Risk</v>
      </c>
    </row>
    <row r="671" customFormat="false" ht="15" hidden="false" customHeight="true" outlineLevel="0" collapsed="false">
      <c r="A671" s="56" t="s">
        <v>4649</v>
      </c>
      <c r="B671" s="56" t="s">
        <v>17678</v>
      </c>
      <c r="C671" s="56" t="s">
        <v>16921</v>
      </c>
      <c r="D671" s="56" t="s">
        <v>16937</v>
      </c>
      <c r="E671" s="56" t="s">
        <v>10087</v>
      </c>
      <c r="F671" s="56" t="s">
        <v>15560</v>
      </c>
      <c r="G671" s="56" t="s">
        <v>4073</v>
      </c>
      <c r="H671" s="56" t="n">
        <v>21</v>
      </c>
      <c r="I671" s="56" t="n">
        <v>250</v>
      </c>
      <c r="J671" s="56" t="n">
        <v>3.1</v>
      </c>
      <c r="K671" s="56" t="n">
        <v>74.6</v>
      </c>
      <c r="L671" s="56" t="n">
        <v>73.9</v>
      </c>
      <c r="M671" s="56" t="n">
        <v>4.4</v>
      </c>
      <c r="N671" s="56" t="s">
        <v>6347</v>
      </c>
      <c r="O671" s="56" t="s">
        <v>4216</v>
      </c>
      <c r="P671" s="56" t="s">
        <v>16916</v>
      </c>
      <c r="Q671" s="56" t="s">
        <v>10061</v>
      </c>
      <c r="R671" s="55" t="n">
        <f aca="true">IFERROR(O671-TODAY(),"")</f>
        <v>-717</v>
      </c>
      <c r="S671" s="55" t="str">
        <f aca="true">IFERROR(IF(O671&lt;TODAY(),"Expired",IF(O671-TODAY()&lt;90,"Expiring Soon","Active")),"")</f>
        <v>Expiring Soon</v>
      </c>
      <c r="T671" s="55" t="str">
        <f aca="false">IF(M671&gt;5,"High Risk",IF(M671&gt;2,"Medium","Low Risk"))</f>
        <v>Medium</v>
      </c>
    </row>
    <row r="672" customFormat="false" ht="15" hidden="false" customHeight="true" outlineLevel="0" collapsed="false">
      <c r="A672" s="52" t="s">
        <v>7395</v>
      </c>
      <c r="B672" s="52" t="s">
        <v>17679</v>
      </c>
      <c r="C672" s="52" t="s">
        <v>16906</v>
      </c>
      <c r="D672" s="52" t="s">
        <v>16904</v>
      </c>
      <c r="E672" s="52" t="s">
        <v>10087</v>
      </c>
      <c r="F672" s="52" t="s">
        <v>15544</v>
      </c>
      <c r="G672" s="52" t="s">
        <v>4084</v>
      </c>
      <c r="H672" s="52" t="n">
        <v>45</v>
      </c>
      <c r="I672" s="52" t="n">
        <v>250</v>
      </c>
      <c r="J672" s="52" t="n">
        <v>3.5</v>
      </c>
      <c r="K672" s="52" t="n">
        <v>82.2</v>
      </c>
      <c r="L672" s="52" t="n">
        <v>70.1</v>
      </c>
      <c r="M672" s="52" t="n">
        <v>1.79</v>
      </c>
      <c r="N672" s="52" t="s">
        <v>878</v>
      </c>
      <c r="O672" s="52" t="s">
        <v>2882</v>
      </c>
      <c r="P672" s="52" t="s">
        <v>16907</v>
      </c>
      <c r="Q672" s="52" t="s">
        <v>10066</v>
      </c>
      <c r="R672" s="55" t="n">
        <f aca="true">IFERROR(O672-TODAY(),"")</f>
        <v>-630</v>
      </c>
      <c r="S672" s="55" t="str">
        <f aca="true">IFERROR(IF(O672&lt;TODAY(),"Expired",IF(O672-TODAY()&lt;90,"Expiring Soon","Active")),"")</f>
        <v>Expiring Soon</v>
      </c>
      <c r="T672" s="55" t="str">
        <f aca="false">IF(M672&gt;5,"High Risk",IF(M672&gt;2,"Medium","Low Risk"))</f>
        <v>Low Risk</v>
      </c>
    </row>
    <row r="673" customFormat="false" ht="15" hidden="false" customHeight="true" outlineLevel="0" collapsed="false">
      <c r="A673" s="56" t="s">
        <v>15175</v>
      </c>
      <c r="B673" s="56" t="s">
        <v>17680</v>
      </c>
      <c r="C673" s="56" t="s">
        <v>16921</v>
      </c>
      <c r="D673" s="56" t="s">
        <v>16904</v>
      </c>
      <c r="E673" s="56" t="s">
        <v>10117</v>
      </c>
      <c r="F673" s="56" t="s">
        <v>10063</v>
      </c>
      <c r="G673" s="56" t="s">
        <v>4067</v>
      </c>
      <c r="H673" s="56" t="n">
        <v>21</v>
      </c>
      <c r="I673" s="56" t="n">
        <v>1000</v>
      </c>
      <c r="J673" s="56" t="n">
        <v>4.3</v>
      </c>
      <c r="K673" s="56" t="n">
        <v>72</v>
      </c>
      <c r="L673" s="56" t="n">
        <v>88.3</v>
      </c>
      <c r="M673" s="56" t="n">
        <v>2.96</v>
      </c>
      <c r="N673" s="56" t="s">
        <v>2282</v>
      </c>
      <c r="O673" s="56" t="s">
        <v>1201</v>
      </c>
      <c r="P673" s="56"/>
      <c r="Q673" s="56" t="s">
        <v>10061</v>
      </c>
      <c r="R673" s="55" t="n">
        <f aca="true">IFERROR(O673-TODAY(),"")</f>
        <v>-427</v>
      </c>
      <c r="S673" s="55" t="str">
        <f aca="true">IFERROR(IF(O673&lt;TODAY(),"Expired",IF(O673-TODAY()&lt;90,"Expiring Soon","Active")),"")</f>
        <v>Expiring Soon</v>
      </c>
      <c r="T673" s="55" t="str">
        <f aca="false">IF(M673&gt;5,"High Risk",IF(M673&gt;2,"Medium","Low Risk"))</f>
        <v>Medium</v>
      </c>
    </row>
    <row r="674" customFormat="false" ht="15" hidden="false" customHeight="true" outlineLevel="0" collapsed="false">
      <c r="A674" s="52" t="s">
        <v>5172</v>
      </c>
      <c r="B674" s="52" t="s">
        <v>17681</v>
      </c>
      <c r="C674" s="52" t="s">
        <v>15539</v>
      </c>
      <c r="D674" s="52" t="s">
        <v>16910</v>
      </c>
      <c r="E674" s="52" t="s">
        <v>10073</v>
      </c>
      <c r="F674" s="52" t="s">
        <v>15544</v>
      </c>
      <c r="G674" s="52" t="s">
        <v>4073</v>
      </c>
      <c r="H674" s="52" t="n">
        <v>41</v>
      </c>
      <c r="I674" s="52" t="n">
        <v>250</v>
      </c>
      <c r="J674" s="52" t="n">
        <v>5</v>
      </c>
      <c r="K674" s="52" t="n">
        <v>70.9</v>
      </c>
      <c r="L674" s="52" t="n">
        <v>64.2</v>
      </c>
      <c r="M674" s="52" t="n">
        <v>4.95</v>
      </c>
      <c r="N674" s="52" t="s">
        <v>1586</v>
      </c>
      <c r="O674" s="52" t="s">
        <v>542</v>
      </c>
      <c r="P674" s="52" t="s">
        <v>16913</v>
      </c>
      <c r="Q674" s="52" t="s">
        <v>10061</v>
      </c>
      <c r="R674" s="55" t="n">
        <f aca="true">IFERROR(O674-TODAY(),"")</f>
        <v>-517</v>
      </c>
      <c r="S674" s="55" t="str">
        <f aca="true">IFERROR(IF(O674&lt;TODAY(),"Expired",IF(O674-TODAY()&lt;90,"Expiring Soon","Active")),"")</f>
        <v>Expiring Soon</v>
      </c>
      <c r="T674" s="55" t="str">
        <f aca="false">IF(M674&gt;5,"High Risk",IF(M674&gt;2,"Medium","Low Risk"))</f>
        <v>Medium</v>
      </c>
    </row>
    <row r="675" customFormat="false" ht="15" hidden="false" customHeight="true" outlineLevel="0" collapsed="false">
      <c r="A675" s="56" t="s">
        <v>14653</v>
      </c>
      <c r="B675" s="56" t="s">
        <v>17682</v>
      </c>
      <c r="C675" s="56" t="s">
        <v>16909</v>
      </c>
      <c r="D675" s="56" t="s">
        <v>16904</v>
      </c>
      <c r="E675" s="56" t="s">
        <v>10069</v>
      </c>
      <c r="F675" s="56" t="s">
        <v>15544</v>
      </c>
      <c r="G675" s="56" t="s">
        <v>4067</v>
      </c>
      <c r="H675" s="56" t="n">
        <v>12</v>
      </c>
      <c r="I675" s="56" t="n">
        <v>250</v>
      </c>
      <c r="J675" s="56" t="n">
        <v>3.6</v>
      </c>
      <c r="K675" s="56" t="n">
        <v>91.7</v>
      </c>
      <c r="L675" s="56" t="n">
        <v>78.2</v>
      </c>
      <c r="M675" s="56" t="n">
        <v>2.01</v>
      </c>
      <c r="N675" s="56" t="s">
        <v>2405</v>
      </c>
      <c r="O675" s="56" t="s">
        <v>3425</v>
      </c>
      <c r="P675" s="56" t="s">
        <v>16913</v>
      </c>
      <c r="Q675" s="56" t="s">
        <v>10061</v>
      </c>
      <c r="R675" s="55" t="n">
        <f aca="true">IFERROR(O675-TODAY(),"")</f>
        <v>-590</v>
      </c>
      <c r="S675" s="55" t="str">
        <f aca="true">IFERROR(IF(O675&lt;TODAY(),"Expired",IF(O675-TODAY()&lt;90,"Expiring Soon","Active")),"")</f>
        <v>Expiring Soon</v>
      </c>
      <c r="T675" s="55" t="str">
        <f aca="false">IF(M675&gt;5,"High Risk",IF(M675&gt;2,"Medium","Low Risk"))</f>
        <v>Medium</v>
      </c>
    </row>
    <row r="676" customFormat="false" ht="15" hidden="false" customHeight="true" outlineLevel="0" collapsed="false">
      <c r="A676" s="52" t="s">
        <v>6271</v>
      </c>
      <c r="B676" s="52" t="s">
        <v>17683</v>
      </c>
      <c r="C676" s="52" t="s">
        <v>16906</v>
      </c>
      <c r="D676" s="52" t="s">
        <v>16915</v>
      </c>
      <c r="E676" s="52" t="s">
        <v>10058</v>
      </c>
      <c r="F676" s="52" t="s">
        <v>15542</v>
      </c>
      <c r="G676" s="52" t="s">
        <v>4061</v>
      </c>
      <c r="H676" s="52" t="n">
        <v>45</v>
      </c>
      <c r="I676" s="52" t="n">
        <v>100</v>
      </c>
      <c r="J676" s="52" t="n">
        <v>2.7</v>
      </c>
      <c r="K676" s="52" t="n">
        <v>95.8</v>
      </c>
      <c r="L676" s="52" t="n">
        <v>86.2</v>
      </c>
      <c r="M676" s="52" t="n">
        <v>1.44</v>
      </c>
      <c r="N676" s="52" t="s">
        <v>2022</v>
      </c>
      <c r="O676" s="52" t="s">
        <v>4441</v>
      </c>
      <c r="P676" s="52" t="s">
        <v>16913</v>
      </c>
      <c r="Q676" s="52" t="s">
        <v>10066</v>
      </c>
      <c r="R676" s="55" t="n">
        <f aca="true">IFERROR(O676-TODAY(),"")</f>
        <v>-955</v>
      </c>
      <c r="S676" s="55" t="str">
        <f aca="true">IFERROR(IF(O676&lt;TODAY(),"Expired",IF(O676-TODAY()&lt;90,"Expiring Soon","Active")),"")</f>
        <v>Expiring Soon</v>
      </c>
      <c r="T676" s="55" t="str">
        <f aca="false">IF(M676&gt;5,"High Risk",IF(M676&gt;2,"Medium","Low Risk"))</f>
        <v>Low Risk</v>
      </c>
    </row>
    <row r="677" customFormat="false" ht="15" hidden="false" customHeight="true" outlineLevel="0" collapsed="false">
      <c r="A677" s="56" t="s">
        <v>7313</v>
      </c>
      <c r="B677" s="56" t="s">
        <v>17684</v>
      </c>
      <c r="C677" s="56" t="s">
        <v>16906</v>
      </c>
      <c r="D677" s="56" t="s">
        <v>16904</v>
      </c>
      <c r="E677" s="56" t="s">
        <v>10112</v>
      </c>
      <c r="F677" s="56" t="s">
        <v>15544</v>
      </c>
      <c r="G677" s="56" t="s">
        <v>4084</v>
      </c>
      <c r="H677" s="56" t="n">
        <v>9</v>
      </c>
      <c r="I677" s="56" t="n">
        <v>100</v>
      </c>
      <c r="J677" s="56" t="n">
        <v>2.5</v>
      </c>
      <c r="K677" s="56" t="n">
        <v>89.1</v>
      </c>
      <c r="L677" s="56" t="n">
        <v>92.5</v>
      </c>
      <c r="M677" s="56" t="n">
        <v>2.1</v>
      </c>
      <c r="N677" s="56" t="s">
        <v>3603</v>
      </c>
      <c r="O677" s="56" t="s">
        <v>7474</v>
      </c>
      <c r="P677" s="56" t="s">
        <v>16916</v>
      </c>
      <c r="Q677" s="56" t="s">
        <v>10066</v>
      </c>
      <c r="R677" s="55" t="n">
        <f aca="true">IFERROR(O677-TODAY(),"")</f>
        <v>-682</v>
      </c>
      <c r="S677" s="55" t="str">
        <f aca="true">IFERROR(IF(O677&lt;TODAY(),"Expired",IF(O677-TODAY()&lt;90,"Expiring Soon","Active")),"")</f>
        <v>Expiring Soon</v>
      </c>
      <c r="T677" s="55" t="str">
        <f aca="false">IF(M677&gt;5,"High Risk",IF(M677&gt;2,"Medium","Low Risk"))</f>
        <v>Medium</v>
      </c>
    </row>
    <row r="678" customFormat="false" ht="15" hidden="false" customHeight="true" outlineLevel="0" collapsed="false">
      <c r="A678" s="52" t="s">
        <v>17685</v>
      </c>
      <c r="B678" s="52" t="s">
        <v>17686</v>
      </c>
      <c r="C678" s="52" t="s">
        <v>16909</v>
      </c>
      <c r="D678" s="52" t="s">
        <v>16904</v>
      </c>
      <c r="E678" s="52" t="s">
        <v>10095</v>
      </c>
      <c r="F678" s="52" t="s">
        <v>15542</v>
      </c>
      <c r="G678" s="52" t="s">
        <v>4055</v>
      </c>
      <c r="H678" s="52" t="n">
        <v>15</v>
      </c>
      <c r="I678" s="52" t="n">
        <v>2000</v>
      </c>
      <c r="J678" s="52" t="n">
        <v>4.3</v>
      </c>
      <c r="K678" s="52" t="n">
        <v>73.7</v>
      </c>
      <c r="L678" s="52" t="n">
        <v>94.8</v>
      </c>
      <c r="M678" s="52" t="n">
        <v>3.33</v>
      </c>
      <c r="N678" s="52" t="s">
        <v>1902</v>
      </c>
      <c r="O678" s="52" t="s">
        <v>2016</v>
      </c>
      <c r="P678" s="52" t="s">
        <v>16907</v>
      </c>
      <c r="Q678" s="52" t="s">
        <v>10061</v>
      </c>
      <c r="R678" s="55" t="n">
        <f aca="true">IFERROR(O678-TODAY(),"")</f>
        <v>-726</v>
      </c>
      <c r="S678" s="55" t="str">
        <f aca="true">IFERROR(IF(O678&lt;TODAY(),"Expired",IF(O678-TODAY()&lt;90,"Expiring Soon","Active")),"")</f>
        <v>Expiring Soon</v>
      </c>
      <c r="T678" s="55" t="str">
        <f aca="false">IF(M678&gt;5,"High Risk",IF(M678&gt;2,"Medium","Low Risk"))</f>
        <v>Medium</v>
      </c>
    </row>
    <row r="679" customFormat="false" ht="15" hidden="false" customHeight="true" outlineLevel="0" collapsed="false">
      <c r="A679" s="56" t="s">
        <v>6968</v>
      </c>
      <c r="B679" s="56" t="s">
        <v>17687</v>
      </c>
      <c r="C679" s="56" t="s">
        <v>16909</v>
      </c>
      <c r="D679" s="56" t="s">
        <v>16910</v>
      </c>
      <c r="E679" s="56" t="s">
        <v>10117</v>
      </c>
      <c r="F679" s="56" t="s">
        <v>15554</v>
      </c>
      <c r="G679" s="56" t="s">
        <v>4061</v>
      </c>
      <c r="H679" s="56" t="n">
        <v>37</v>
      </c>
      <c r="I679" s="56" t="n">
        <v>500</v>
      </c>
      <c r="J679" s="56" t="n">
        <v>3.7</v>
      </c>
      <c r="K679" s="56" t="n">
        <v>96</v>
      </c>
      <c r="L679" s="56" t="n">
        <v>81</v>
      </c>
      <c r="M679" s="56" t="n">
        <v>1.85</v>
      </c>
      <c r="N679" s="56" t="s">
        <v>2744</v>
      </c>
      <c r="O679" s="56" t="s">
        <v>6801</v>
      </c>
      <c r="P679" s="56" t="s">
        <v>16916</v>
      </c>
      <c r="Q679" s="56" t="s">
        <v>10061</v>
      </c>
      <c r="R679" s="55" t="n">
        <f aca="true">IFERROR(O679-TODAY(),"")</f>
        <v>-928</v>
      </c>
      <c r="S679" s="55" t="str">
        <f aca="true">IFERROR(IF(O679&lt;TODAY(),"Expired",IF(O679-TODAY()&lt;90,"Expiring Soon","Active")),"")</f>
        <v>Expiring Soon</v>
      </c>
      <c r="T679" s="55" t="str">
        <f aca="false">IF(M679&gt;5,"High Risk",IF(M679&gt;2,"Medium","Low Risk"))</f>
        <v>Low Risk</v>
      </c>
    </row>
    <row r="680" customFormat="false" ht="15" hidden="false" customHeight="true" outlineLevel="0" collapsed="false">
      <c r="A680" s="52" t="s">
        <v>15308</v>
      </c>
      <c r="B680" s="52" t="s">
        <v>17688</v>
      </c>
      <c r="C680" s="52" t="s">
        <v>16921</v>
      </c>
      <c r="D680" s="52" t="s">
        <v>16937</v>
      </c>
      <c r="E680" s="52" t="s">
        <v>10104</v>
      </c>
      <c r="F680" s="52" t="s">
        <v>15554</v>
      </c>
      <c r="G680" s="52" t="s">
        <v>4084</v>
      </c>
      <c r="H680" s="52" t="n">
        <v>41</v>
      </c>
      <c r="I680" s="52" t="n">
        <v>100</v>
      </c>
      <c r="J680" s="52" t="n">
        <v>3.1</v>
      </c>
      <c r="K680" s="52" t="n">
        <v>96.7</v>
      </c>
      <c r="L680" s="52" t="n">
        <v>64.1</v>
      </c>
      <c r="M680" s="52" t="n">
        <v>0.67</v>
      </c>
      <c r="N680" s="52" t="s">
        <v>1398</v>
      </c>
      <c r="O680" s="52" t="s">
        <v>925</v>
      </c>
      <c r="P680" s="52" t="s">
        <v>16916</v>
      </c>
      <c r="Q680" s="52" t="s">
        <v>10061</v>
      </c>
      <c r="R680" s="55" t="n">
        <f aca="true">IFERROR(O680-TODAY(),"")</f>
        <v>-605</v>
      </c>
      <c r="S680" s="55" t="str">
        <f aca="true">IFERROR(IF(O680&lt;TODAY(),"Expired",IF(O680-TODAY()&lt;90,"Expiring Soon","Active")),"")</f>
        <v>Expiring Soon</v>
      </c>
      <c r="T680" s="55" t="str">
        <f aca="false">IF(M680&gt;5,"High Risk",IF(M680&gt;2,"Medium","Low Risk"))</f>
        <v>Low Risk</v>
      </c>
    </row>
    <row r="681" customFormat="false" ht="15" hidden="false" customHeight="true" outlineLevel="0" collapsed="false">
      <c r="A681" s="56" t="s">
        <v>4398</v>
      </c>
      <c r="B681" s="56" t="s">
        <v>17689</v>
      </c>
      <c r="C681" s="56" t="s">
        <v>16906</v>
      </c>
      <c r="D681" s="56" t="s">
        <v>16915</v>
      </c>
      <c r="E681" s="56" t="s">
        <v>10117</v>
      </c>
      <c r="F681" s="56" t="s">
        <v>15550</v>
      </c>
      <c r="G681" s="56" t="s">
        <v>4073</v>
      </c>
      <c r="H681" s="56" t="n">
        <v>40</v>
      </c>
      <c r="I681" s="56" t="n">
        <v>250</v>
      </c>
      <c r="J681" s="56" t="n">
        <v>4.8</v>
      </c>
      <c r="K681" s="56" t="n">
        <v>70.2</v>
      </c>
      <c r="L681" s="56" t="n">
        <v>97.2</v>
      </c>
      <c r="M681" s="56" t="n">
        <v>1.52</v>
      </c>
      <c r="N681" s="56" t="s">
        <v>3842</v>
      </c>
      <c r="O681" s="56" t="s">
        <v>1726</v>
      </c>
      <c r="P681" s="56"/>
      <c r="Q681" s="56" t="s">
        <v>10061</v>
      </c>
      <c r="R681" s="55" t="n">
        <f aca="true">IFERROR(O681-TODAY(),"")</f>
        <v>-459</v>
      </c>
      <c r="S681" s="55" t="str">
        <f aca="true">IFERROR(IF(O681&lt;TODAY(),"Expired",IF(O681-TODAY()&lt;90,"Expiring Soon","Active")),"")</f>
        <v>Expiring Soon</v>
      </c>
      <c r="T681" s="55" t="str">
        <f aca="false">IF(M681&gt;5,"High Risk",IF(M681&gt;2,"Medium","Low Risk"))</f>
        <v>Low Risk</v>
      </c>
    </row>
    <row r="682" customFormat="false" ht="15" hidden="false" customHeight="true" outlineLevel="0" collapsed="false">
      <c r="A682" s="52" t="s">
        <v>4305</v>
      </c>
      <c r="B682" s="52" t="s">
        <v>17690</v>
      </c>
      <c r="C682" s="52" t="s">
        <v>15539</v>
      </c>
      <c r="D682" s="52" t="s">
        <v>16910</v>
      </c>
      <c r="E682" s="52" t="s">
        <v>10132</v>
      </c>
      <c r="F682" s="52" t="s">
        <v>15560</v>
      </c>
      <c r="G682" s="52" t="s">
        <v>4055</v>
      </c>
      <c r="H682" s="52" t="n">
        <v>37</v>
      </c>
      <c r="I682" s="52" t="n">
        <v>100</v>
      </c>
      <c r="J682" s="52" t="n">
        <v>4.6</v>
      </c>
      <c r="K682" s="52" t="n">
        <v>70.7</v>
      </c>
      <c r="L682" s="52" t="n">
        <v>72</v>
      </c>
      <c r="M682" s="52" t="n">
        <v>3.15</v>
      </c>
      <c r="N682" s="52" t="s">
        <v>1934</v>
      </c>
      <c r="O682" s="52" t="s">
        <v>1621</v>
      </c>
      <c r="P682" s="52" t="s">
        <v>16911</v>
      </c>
      <c r="Q682" s="52" t="s">
        <v>10061</v>
      </c>
      <c r="R682" s="55" t="n">
        <f aca="true">IFERROR(O682-TODAY(),"")</f>
        <v>-712</v>
      </c>
      <c r="S682" s="55" t="str">
        <f aca="true">IFERROR(IF(O682&lt;TODAY(),"Expired",IF(O682-TODAY()&lt;90,"Expiring Soon","Active")),"")</f>
        <v>Expiring Soon</v>
      </c>
      <c r="T682" s="55" t="str">
        <f aca="false">IF(M682&gt;5,"High Risk",IF(M682&gt;2,"Medium","Low Risk"))</f>
        <v>Medium</v>
      </c>
    </row>
    <row r="683" customFormat="false" ht="15" hidden="false" customHeight="true" outlineLevel="0" collapsed="false">
      <c r="A683" s="56" t="s">
        <v>5140</v>
      </c>
      <c r="B683" s="56" t="s">
        <v>17691</v>
      </c>
      <c r="C683" s="56" t="s">
        <v>16906</v>
      </c>
      <c r="D683" s="56" t="s">
        <v>16904</v>
      </c>
      <c r="E683" s="56" t="s">
        <v>10104</v>
      </c>
      <c r="F683" s="56" t="s">
        <v>15560</v>
      </c>
      <c r="G683" s="56" t="s">
        <v>4067</v>
      </c>
      <c r="H683" s="56" t="n">
        <v>21</v>
      </c>
      <c r="I683" s="56" t="n">
        <v>1000</v>
      </c>
      <c r="J683" s="56" t="n">
        <v>3.9</v>
      </c>
      <c r="K683" s="56" t="n">
        <v>94</v>
      </c>
      <c r="L683" s="56" t="n">
        <v>71.5</v>
      </c>
      <c r="M683" s="56" t="n">
        <v>4.43</v>
      </c>
      <c r="N683" s="56" t="s">
        <v>1709</v>
      </c>
      <c r="O683" s="56" t="s">
        <v>1404</v>
      </c>
      <c r="P683" s="56" t="s">
        <v>16907</v>
      </c>
      <c r="Q683" s="56" t="s">
        <v>10061</v>
      </c>
      <c r="R683" s="55" t="n">
        <f aca="true">IFERROR(O683-TODAY(),"")</f>
        <v>-923</v>
      </c>
      <c r="S683" s="55" t="str">
        <f aca="true">IFERROR(IF(O683&lt;TODAY(),"Expired",IF(O683-TODAY()&lt;90,"Expiring Soon","Active")),"")</f>
        <v>Expiring Soon</v>
      </c>
      <c r="T683" s="55" t="str">
        <f aca="false">IF(M683&gt;5,"High Risk",IF(M683&gt;2,"Medium","Low Risk"))</f>
        <v>Medium</v>
      </c>
    </row>
    <row r="684" customFormat="false" ht="15" hidden="false" customHeight="true" outlineLevel="0" collapsed="false">
      <c r="A684" s="52" t="s">
        <v>15103</v>
      </c>
      <c r="B684" s="52" t="s">
        <v>17692</v>
      </c>
      <c r="C684" s="52" t="s">
        <v>16909</v>
      </c>
      <c r="D684" s="52" t="s">
        <v>16904</v>
      </c>
      <c r="E684" s="52" t="s">
        <v>10087</v>
      </c>
      <c r="F684" s="52" t="s">
        <v>15550</v>
      </c>
      <c r="G684" s="52" t="s">
        <v>4067</v>
      </c>
      <c r="H684" s="52" t="n">
        <v>34</v>
      </c>
      <c r="I684" s="52" t="n">
        <v>2000</v>
      </c>
      <c r="J684" s="52" t="n">
        <v>4.1</v>
      </c>
      <c r="K684" s="52" t="n">
        <v>99</v>
      </c>
      <c r="L684" s="52" t="n">
        <v>86.9</v>
      </c>
      <c r="M684" s="52" t="n">
        <v>1.21</v>
      </c>
      <c r="N684" s="52" t="s">
        <v>2375</v>
      </c>
      <c r="O684" s="52" t="s">
        <v>1146</v>
      </c>
      <c r="P684" s="52" t="s">
        <v>16916</v>
      </c>
      <c r="Q684" s="52" t="s">
        <v>10061</v>
      </c>
      <c r="R684" s="55" t="n">
        <f aca="true">IFERROR(O684-TODAY(),"")</f>
        <v>-811</v>
      </c>
      <c r="S684" s="55" t="str">
        <f aca="true">IFERROR(IF(O684&lt;TODAY(),"Expired",IF(O684-TODAY()&lt;90,"Expiring Soon","Active")),"")</f>
        <v>Expiring Soon</v>
      </c>
      <c r="T684" s="55" t="str">
        <f aca="false">IF(M684&gt;5,"High Risk",IF(M684&gt;2,"Medium","Low Risk"))</f>
        <v>Low Risk</v>
      </c>
    </row>
    <row r="685" customFormat="false" ht="15" hidden="false" customHeight="true" outlineLevel="0" collapsed="false">
      <c r="A685" s="56" t="s">
        <v>14655</v>
      </c>
      <c r="B685" s="56" t="s">
        <v>17693</v>
      </c>
      <c r="C685" s="56" t="s">
        <v>15539</v>
      </c>
      <c r="D685" s="56" t="s">
        <v>16904</v>
      </c>
      <c r="E685" s="56" t="s">
        <v>10132</v>
      </c>
      <c r="F685" s="56" t="s">
        <v>10063</v>
      </c>
      <c r="G685" s="56" t="s">
        <v>4084</v>
      </c>
      <c r="H685" s="56" t="n">
        <v>41</v>
      </c>
      <c r="I685" s="56" t="n">
        <v>2000</v>
      </c>
      <c r="J685" s="56" t="n">
        <v>2.5</v>
      </c>
      <c r="K685" s="56" t="n">
        <v>94.4</v>
      </c>
      <c r="L685" s="56" t="n">
        <v>82.1</v>
      </c>
      <c r="M685" s="56" t="n">
        <v>4.79</v>
      </c>
      <c r="N685" s="56" t="s">
        <v>4437</v>
      </c>
      <c r="O685" s="56" t="s">
        <v>1038</v>
      </c>
      <c r="P685" s="56"/>
      <c r="Q685" s="56" t="s">
        <v>10061</v>
      </c>
      <c r="R685" s="55" t="n">
        <f aca="true">IFERROR(O685-TODAY(),"")</f>
        <v>-579</v>
      </c>
      <c r="S685" s="55" t="str">
        <f aca="true">IFERROR(IF(O685&lt;TODAY(),"Expired",IF(O685-TODAY()&lt;90,"Expiring Soon","Active")),"")</f>
        <v>Expiring Soon</v>
      </c>
      <c r="T685" s="55" t="str">
        <f aca="false">IF(M685&gt;5,"High Risk",IF(M685&gt;2,"Medium","Low Risk"))</f>
        <v>Medium</v>
      </c>
    </row>
    <row r="686" customFormat="false" ht="15" hidden="false" customHeight="true" outlineLevel="0" collapsed="false">
      <c r="A686" s="52" t="s">
        <v>4949</v>
      </c>
      <c r="B686" s="52" t="s">
        <v>17694</v>
      </c>
      <c r="C686" s="52" t="s">
        <v>16906</v>
      </c>
      <c r="D686" s="52" t="s">
        <v>16904</v>
      </c>
      <c r="E686" s="52" t="s">
        <v>10078</v>
      </c>
      <c r="F686" s="52" t="s">
        <v>10063</v>
      </c>
      <c r="G686" s="52" t="s">
        <v>4061</v>
      </c>
      <c r="H686" s="52" t="n">
        <v>29</v>
      </c>
      <c r="I686" s="52" t="n">
        <v>2000</v>
      </c>
      <c r="J686" s="52" t="n">
        <v>4.9</v>
      </c>
      <c r="K686" s="52" t="n">
        <v>87</v>
      </c>
      <c r="L686" s="52" t="n">
        <v>62</v>
      </c>
      <c r="M686" s="52" t="n">
        <v>1.56</v>
      </c>
      <c r="N686" s="52" t="s">
        <v>3788</v>
      </c>
      <c r="O686" s="52" t="s">
        <v>1698</v>
      </c>
      <c r="P686" s="52"/>
      <c r="Q686" s="52" t="s">
        <v>10066</v>
      </c>
      <c r="R686" s="55" t="n">
        <f aca="true">IFERROR(O686-TODAY(),"")</f>
        <v>-428</v>
      </c>
      <c r="S686" s="55" t="str">
        <f aca="true">IFERROR(IF(O686&lt;TODAY(),"Expired",IF(O686-TODAY()&lt;90,"Expiring Soon","Active")),"")</f>
        <v>Expiring Soon</v>
      </c>
      <c r="T686" s="55" t="str">
        <f aca="false">IF(M686&gt;5,"High Risk",IF(M686&gt;2,"Medium","Low Risk"))</f>
        <v>Low Risk</v>
      </c>
    </row>
    <row r="687" customFormat="false" ht="15" hidden="false" customHeight="true" outlineLevel="0" collapsed="false">
      <c r="A687" s="56" t="s">
        <v>5136</v>
      </c>
      <c r="B687" s="56" t="s">
        <v>17695</v>
      </c>
      <c r="C687" s="56" t="s">
        <v>15539</v>
      </c>
      <c r="D687" s="56" t="s">
        <v>16904</v>
      </c>
      <c r="E687" s="56" t="s">
        <v>10112</v>
      </c>
      <c r="F687" s="56" t="s">
        <v>15560</v>
      </c>
      <c r="G687" s="56" t="s">
        <v>4084</v>
      </c>
      <c r="H687" s="56" t="n">
        <v>24</v>
      </c>
      <c r="I687" s="56" t="n">
        <v>1000</v>
      </c>
      <c r="J687" s="56" t="n">
        <v>3.6</v>
      </c>
      <c r="K687" s="56" t="n">
        <v>77</v>
      </c>
      <c r="L687" s="56" t="n">
        <v>90.2</v>
      </c>
      <c r="M687" s="56" t="n">
        <v>1.92</v>
      </c>
      <c r="N687" s="56" t="s">
        <v>2692</v>
      </c>
      <c r="O687" s="56" t="s">
        <v>2213</v>
      </c>
      <c r="P687" s="56" t="s">
        <v>16913</v>
      </c>
      <c r="Q687" s="56" t="s">
        <v>10061</v>
      </c>
      <c r="R687" s="55" t="n">
        <f aca="true">IFERROR(O687-TODAY(),"")</f>
        <v>-876</v>
      </c>
      <c r="S687" s="55" t="str">
        <f aca="true">IFERROR(IF(O687&lt;TODAY(),"Expired",IF(O687-TODAY()&lt;90,"Expiring Soon","Active")),"")</f>
        <v>Expiring Soon</v>
      </c>
      <c r="T687" s="55" t="str">
        <f aca="false">IF(M687&gt;5,"High Risk",IF(M687&gt;2,"Medium","Low Risk"))</f>
        <v>Low Risk</v>
      </c>
    </row>
    <row r="688" customFormat="false" ht="15" hidden="false" customHeight="true" outlineLevel="0" collapsed="false">
      <c r="A688" s="52" t="s">
        <v>14891</v>
      </c>
      <c r="B688" s="52" t="s">
        <v>17696</v>
      </c>
      <c r="C688" s="52" t="s">
        <v>15539</v>
      </c>
      <c r="D688" s="52" t="s">
        <v>16915</v>
      </c>
      <c r="E688" s="52" t="s">
        <v>10063</v>
      </c>
      <c r="F688" s="52" t="s">
        <v>15550</v>
      </c>
      <c r="G688" s="52" t="s">
        <v>4084</v>
      </c>
      <c r="H688" s="52" t="n">
        <v>45</v>
      </c>
      <c r="I688" s="52" t="n">
        <v>2000</v>
      </c>
      <c r="J688" s="52" t="n">
        <v>2.7</v>
      </c>
      <c r="K688" s="52" t="n">
        <v>87.6</v>
      </c>
      <c r="L688" s="52" t="n">
        <v>82.1</v>
      </c>
      <c r="M688" s="52" t="n">
        <v>0.79</v>
      </c>
      <c r="N688" s="52" t="s">
        <v>1491</v>
      </c>
      <c r="O688" s="52" t="s">
        <v>2309</v>
      </c>
      <c r="P688" s="52"/>
      <c r="Q688" s="52" t="s">
        <v>10061</v>
      </c>
      <c r="R688" s="55" t="n">
        <f aca="true">IFERROR(O688-TODAY(),"")</f>
        <v>-940</v>
      </c>
      <c r="S688" s="55" t="str">
        <f aca="true">IFERROR(IF(O688&lt;TODAY(),"Expired",IF(O688-TODAY()&lt;90,"Expiring Soon","Active")),"")</f>
        <v>Expiring Soon</v>
      </c>
      <c r="T688" s="55" t="str">
        <f aca="false">IF(M688&gt;5,"High Risk",IF(M688&gt;2,"Medium","Low Risk"))</f>
        <v>Low Risk</v>
      </c>
    </row>
    <row r="689" customFormat="false" ht="15" hidden="false" customHeight="true" outlineLevel="0" collapsed="false">
      <c r="A689" s="56" t="s">
        <v>14822</v>
      </c>
      <c r="B689" s="56" t="s">
        <v>17697</v>
      </c>
      <c r="C689" s="56" t="s">
        <v>15539</v>
      </c>
      <c r="D689" s="56" t="s">
        <v>16937</v>
      </c>
      <c r="E689" s="56" t="s">
        <v>10087</v>
      </c>
      <c r="F689" s="56" t="s">
        <v>15544</v>
      </c>
      <c r="G689" s="56" t="s">
        <v>4073</v>
      </c>
      <c r="H689" s="56" t="n">
        <v>13</v>
      </c>
      <c r="I689" s="56" t="n">
        <v>2000</v>
      </c>
      <c r="J689" s="56" t="n">
        <v>4.6</v>
      </c>
      <c r="K689" s="56" t="n">
        <v>78.9</v>
      </c>
      <c r="L689" s="56" t="n">
        <v>72.1</v>
      </c>
      <c r="M689" s="56" t="n">
        <v>3.89</v>
      </c>
      <c r="N689" s="56" t="s">
        <v>2506</v>
      </c>
      <c r="O689" s="56" t="s">
        <v>3415</v>
      </c>
      <c r="P689" s="56" t="s">
        <v>16911</v>
      </c>
      <c r="Q689" s="56" t="s">
        <v>10061</v>
      </c>
      <c r="R689" s="55" t="n">
        <f aca="true">IFERROR(O689-TODAY(),"")</f>
        <v>-776</v>
      </c>
      <c r="S689" s="55" t="str">
        <f aca="true">IFERROR(IF(O689&lt;TODAY(),"Expired",IF(O689-TODAY()&lt;90,"Expiring Soon","Active")),"")</f>
        <v>Expiring Soon</v>
      </c>
      <c r="T689" s="55" t="str">
        <f aca="false">IF(M689&gt;5,"High Risk",IF(M689&gt;2,"Medium","Low Risk"))</f>
        <v>Medium</v>
      </c>
    </row>
    <row r="690" customFormat="false" ht="15" hidden="false" customHeight="true" outlineLevel="0" collapsed="false">
      <c r="A690" s="52" t="s">
        <v>14507</v>
      </c>
      <c r="B690" s="52" t="s">
        <v>17698</v>
      </c>
      <c r="C690" s="52" t="s">
        <v>16906</v>
      </c>
      <c r="D690" s="52" t="s">
        <v>16937</v>
      </c>
      <c r="E690" s="52" t="s">
        <v>10117</v>
      </c>
      <c r="F690" s="52" t="s">
        <v>15550</v>
      </c>
      <c r="G690" s="52" t="s">
        <v>4055</v>
      </c>
      <c r="H690" s="52" t="n">
        <v>19</v>
      </c>
      <c r="I690" s="52" t="n">
        <v>250</v>
      </c>
      <c r="J690" s="52" t="n">
        <v>3</v>
      </c>
      <c r="K690" s="52" t="n">
        <v>85.4</v>
      </c>
      <c r="L690" s="52" t="n">
        <v>90.7</v>
      </c>
      <c r="M690" s="52" t="n">
        <v>1.44</v>
      </c>
      <c r="N690" s="52" t="s">
        <v>3110</v>
      </c>
      <c r="O690" s="52" t="s">
        <v>1384</v>
      </c>
      <c r="P690" s="52" t="s">
        <v>16911</v>
      </c>
      <c r="Q690" s="52" t="s">
        <v>10061</v>
      </c>
      <c r="R690" s="55" t="n">
        <f aca="true">IFERROR(O690-TODAY(),"")</f>
        <v>-831</v>
      </c>
      <c r="S690" s="55" t="str">
        <f aca="true">IFERROR(IF(O690&lt;TODAY(),"Expired",IF(O690-TODAY()&lt;90,"Expiring Soon","Active")),"")</f>
        <v>Expiring Soon</v>
      </c>
      <c r="T690" s="55" t="str">
        <f aca="false">IF(M690&gt;5,"High Risk",IF(M690&gt;2,"Medium","Low Risk"))</f>
        <v>Low Risk</v>
      </c>
    </row>
    <row r="691" customFormat="false" ht="15" hidden="false" customHeight="true" outlineLevel="0" collapsed="false">
      <c r="A691" s="56" t="s">
        <v>15471</v>
      </c>
      <c r="B691" s="56" t="s">
        <v>17699</v>
      </c>
      <c r="C691" s="56" t="s">
        <v>16906</v>
      </c>
      <c r="D691" s="56" t="s">
        <v>16904</v>
      </c>
      <c r="E691" s="56" t="s">
        <v>10087</v>
      </c>
      <c r="F691" s="56" t="s">
        <v>15544</v>
      </c>
      <c r="G691" s="56" t="s">
        <v>4061</v>
      </c>
      <c r="H691" s="56" t="n">
        <v>23</v>
      </c>
      <c r="I691" s="56" t="n">
        <v>2000</v>
      </c>
      <c r="J691" s="56" t="n">
        <v>3.3</v>
      </c>
      <c r="K691" s="56" t="n">
        <v>83.8</v>
      </c>
      <c r="L691" s="56" t="n">
        <v>93.8</v>
      </c>
      <c r="M691" s="56" t="n">
        <v>2.97</v>
      </c>
      <c r="N691" s="56" t="s">
        <v>7463</v>
      </c>
      <c r="O691" s="56" t="s">
        <v>2620</v>
      </c>
      <c r="P691" s="56" t="s">
        <v>16907</v>
      </c>
      <c r="Q691" s="56" t="s">
        <v>10066</v>
      </c>
      <c r="R691" s="55" t="n">
        <f aca="true">IFERROR(O691-TODAY(),"")</f>
        <v>-567</v>
      </c>
      <c r="S691" s="55" t="str">
        <f aca="true">IFERROR(IF(O691&lt;TODAY(),"Expired",IF(O691-TODAY()&lt;90,"Expiring Soon","Active")),"")</f>
        <v>Expiring Soon</v>
      </c>
      <c r="T691" s="55" t="str">
        <f aca="false">IF(M691&gt;5,"High Risk",IF(M691&gt;2,"Medium","Low Risk"))</f>
        <v>Medium</v>
      </c>
    </row>
    <row r="692" customFormat="false" ht="15" hidden="false" customHeight="true" outlineLevel="0" collapsed="false">
      <c r="A692" s="52" t="s">
        <v>17700</v>
      </c>
      <c r="B692" s="52" t="s">
        <v>17701</v>
      </c>
      <c r="C692" s="52" t="s">
        <v>15539</v>
      </c>
      <c r="D692" s="52" t="s">
        <v>16904</v>
      </c>
      <c r="E692" s="52" t="s">
        <v>10117</v>
      </c>
      <c r="F692" s="52" t="s">
        <v>15554</v>
      </c>
      <c r="G692" s="52" t="s">
        <v>4055</v>
      </c>
      <c r="H692" s="52" t="n">
        <v>26</v>
      </c>
      <c r="I692" s="52" t="n">
        <v>1000</v>
      </c>
      <c r="J692" s="52" t="n">
        <v>2.7</v>
      </c>
      <c r="K692" s="52" t="n">
        <v>99.9</v>
      </c>
      <c r="L692" s="52" t="n">
        <v>68.5</v>
      </c>
      <c r="M692" s="52" t="n">
        <v>3.32</v>
      </c>
      <c r="N692" s="52" t="s">
        <v>1121</v>
      </c>
      <c r="O692" s="52" t="s">
        <v>2167</v>
      </c>
      <c r="P692" s="52" t="s">
        <v>16911</v>
      </c>
      <c r="Q692" s="52" t="s">
        <v>10061</v>
      </c>
      <c r="R692" s="55" t="n">
        <f aca="true">IFERROR(O692-TODAY(),"")</f>
        <v>-662</v>
      </c>
      <c r="S692" s="55" t="str">
        <f aca="true">IFERROR(IF(O692&lt;TODAY(),"Expired",IF(O692-TODAY()&lt;90,"Expiring Soon","Active")),"")</f>
        <v>Expiring Soon</v>
      </c>
      <c r="T692" s="55" t="str">
        <f aca="false">IF(M692&gt;5,"High Risk",IF(M692&gt;2,"Medium","Low Risk"))</f>
        <v>Medium</v>
      </c>
    </row>
    <row r="693" customFormat="false" ht="15" hidden="false" customHeight="true" outlineLevel="0" collapsed="false">
      <c r="A693" s="56" t="s">
        <v>4524</v>
      </c>
      <c r="B693" s="56" t="s">
        <v>17702</v>
      </c>
      <c r="C693" s="56" t="s">
        <v>16921</v>
      </c>
      <c r="D693" s="56" t="s">
        <v>16904</v>
      </c>
      <c r="E693" s="56" t="s">
        <v>10190</v>
      </c>
      <c r="F693" s="56" t="s">
        <v>15544</v>
      </c>
      <c r="G693" s="56" t="s">
        <v>4055</v>
      </c>
      <c r="H693" s="56" t="n">
        <v>36</v>
      </c>
      <c r="I693" s="56" t="n">
        <v>1000</v>
      </c>
      <c r="J693" s="56" t="n">
        <v>3.1</v>
      </c>
      <c r="K693" s="56" t="n">
        <v>78.4</v>
      </c>
      <c r="L693" s="56" t="n">
        <v>96.5</v>
      </c>
      <c r="M693" s="56" t="n">
        <v>0.79</v>
      </c>
      <c r="N693" s="56" t="s">
        <v>2849</v>
      </c>
      <c r="O693" s="56" t="s">
        <v>4867</v>
      </c>
      <c r="P693" s="56" t="s">
        <v>16907</v>
      </c>
      <c r="Q693" s="56" t="s">
        <v>10061</v>
      </c>
      <c r="R693" s="55" t="n">
        <f aca="true">IFERROR(O693-TODAY(),"")</f>
        <v>-559</v>
      </c>
      <c r="S693" s="55" t="str">
        <f aca="true">IFERROR(IF(O693&lt;TODAY(),"Expired",IF(O693-TODAY()&lt;90,"Expiring Soon","Active")),"")</f>
        <v>Expiring Soon</v>
      </c>
      <c r="T693" s="55" t="str">
        <f aca="false">IF(M693&gt;5,"High Risk",IF(M693&gt;2,"Medium","Low Risk"))</f>
        <v>Low Risk</v>
      </c>
    </row>
    <row r="694" customFormat="false" ht="15" hidden="false" customHeight="true" outlineLevel="0" collapsed="false">
      <c r="A694" s="52" t="s">
        <v>17703</v>
      </c>
      <c r="B694" s="52" t="s">
        <v>17704</v>
      </c>
      <c r="C694" s="52" t="s">
        <v>16909</v>
      </c>
      <c r="D694" s="52" t="s">
        <v>16904</v>
      </c>
      <c r="E694" s="52" t="s">
        <v>10095</v>
      </c>
      <c r="F694" s="52" t="s">
        <v>15554</v>
      </c>
      <c r="G694" s="52" t="s">
        <v>4055</v>
      </c>
      <c r="H694" s="52" t="n">
        <v>41</v>
      </c>
      <c r="I694" s="52" t="n">
        <v>250</v>
      </c>
      <c r="J694" s="52" t="n">
        <v>4.6</v>
      </c>
      <c r="K694" s="52" t="n">
        <v>70.8</v>
      </c>
      <c r="L694" s="52" t="n">
        <v>63.5</v>
      </c>
      <c r="M694" s="52" t="n">
        <v>2.37</v>
      </c>
      <c r="N694" s="52" t="s">
        <v>550</v>
      </c>
      <c r="O694" s="52" t="s">
        <v>3627</v>
      </c>
      <c r="P694" s="52" t="s">
        <v>16911</v>
      </c>
      <c r="Q694" s="52" t="s">
        <v>10061</v>
      </c>
      <c r="R694" s="55" t="n">
        <f aca="true">IFERROR(O694-TODAY(),"")</f>
        <v>-838</v>
      </c>
      <c r="S694" s="55" t="str">
        <f aca="true">IFERROR(IF(O694&lt;TODAY(),"Expired",IF(O694-TODAY()&lt;90,"Expiring Soon","Active")),"")</f>
        <v>Expiring Soon</v>
      </c>
      <c r="T694" s="55" t="str">
        <f aca="false">IF(M694&gt;5,"High Risk",IF(M694&gt;2,"Medium","Low Risk"))</f>
        <v>Medium</v>
      </c>
    </row>
    <row r="695" customFormat="false" ht="15" hidden="false" customHeight="true" outlineLevel="0" collapsed="false">
      <c r="A695" s="56" t="s">
        <v>6904</v>
      </c>
      <c r="B695" s="56" t="s">
        <v>17705</v>
      </c>
      <c r="C695" s="56" t="s">
        <v>16909</v>
      </c>
      <c r="D695" s="56" t="s">
        <v>16915</v>
      </c>
      <c r="E695" s="56" t="s">
        <v>10087</v>
      </c>
      <c r="F695" s="56" t="s">
        <v>15544</v>
      </c>
      <c r="G695" s="56" t="s">
        <v>4055</v>
      </c>
      <c r="H695" s="56" t="n">
        <v>33</v>
      </c>
      <c r="I695" s="56" t="n">
        <v>100</v>
      </c>
      <c r="J695" s="56" t="n">
        <v>3.5</v>
      </c>
      <c r="K695" s="56" t="n">
        <v>99.6</v>
      </c>
      <c r="L695" s="56" t="n">
        <v>92.8</v>
      </c>
      <c r="M695" s="56" t="n">
        <v>3.78</v>
      </c>
      <c r="N695" s="56" t="s">
        <v>3360</v>
      </c>
      <c r="O695" s="56" t="s">
        <v>2611</v>
      </c>
      <c r="P695" s="56" t="s">
        <v>16907</v>
      </c>
      <c r="Q695" s="56" t="s">
        <v>10061</v>
      </c>
      <c r="R695" s="55" t="n">
        <f aca="true">IFERROR(O695-TODAY(),"")</f>
        <v>-836</v>
      </c>
      <c r="S695" s="55" t="str">
        <f aca="true">IFERROR(IF(O695&lt;TODAY(),"Expired",IF(O695-TODAY()&lt;90,"Expiring Soon","Active")),"")</f>
        <v>Expiring Soon</v>
      </c>
      <c r="T695" s="55" t="str">
        <f aca="false">IF(M695&gt;5,"High Risk",IF(M695&gt;2,"Medium","Low Risk"))</f>
        <v>Medium</v>
      </c>
    </row>
    <row r="696" customFormat="false" ht="15" hidden="false" customHeight="true" outlineLevel="0" collapsed="false">
      <c r="A696" s="52" t="s">
        <v>17706</v>
      </c>
      <c r="B696" s="52" t="s">
        <v>17707</v>
      </c>
      <c r="C696" s="52" t="s">
        <v>16921</v>
      </c>
      <c r="D696" s="52" t="s">
        <v>16904</v>
      </c>
      <c r="E696" s="52" t="s">
        <v>10104</v>
      </c>
      <c r="F696" s="52" t="s">
        <v>15554</v>
      </c>
      <c r="G696" s="52" t="s">
        <v>4061</v>
      </c>
      <c r="H696" s="52" t="n">
        <v>14</v>
      </c>
      <c r="I696" s="52" t="n">
        <v>250</v>
      </c>
      <c r="J696" s="52" t="n">
        <v>2.6</v>
      </c>
      <c r="K696" s="52" t="n">
        <v>72.9</v>
      </c>
      <c r="L696" s="52" t="n">
        <v>83.4</v>
      </c>
      <c r="M696" s="52" t="n">
        <v>0.62</v>
      </c>
      <c r="N696" s="52" t="s">
        <v>2094</v>
      </c>
      <c r="O696" s="52" t="s">
        <v>4107</v>
      </c>
      <c r="P696" s="52" t="s">
        <v>16907</v>
      </c>
      <c r="Q696" s="52" t="s">
        <v>10061</v>
      </c>
      <c r="R696" s="55" t="n">
        <f aca="true">IFERROR(O696-TODAY(),"")</f>
        <v>-711</v>
      </c>
      <c r="S696" s="55" t="str">
        <f aca="true">IFERROR(IF(O696&lt;TODAY(),"Expired",IF(O696-TODAY()&lt;90,"Expiring Soon","Active")),"")</f>
        <v>Expiring Soon</v>
      </c>
      <c r="T696" s="55" t="str">
        <f aca="false">IF(M696&gt;5,"High Risk",IF(M696&gt;2,"Medium","Low Risk"))</f>
        <v>Low Risk</v>
      </c>
    </row>
    <row r="697" customFormat="false" ht="15" hidden="false" customHeight="true" outlineLevel="0" collapsed="false">
      <c r="A697" s="56" t="s">
        <v>5765</v>
      </c>
      <c r="B697" s="56" t="s">
        <v>17708</v>
      </c>
      <c r="C697" s="56" t="s">
        <v>16909</v>
      </c>
      <c r="D697" s="56" t="s">
        <v>16915</v>
      </c>
      <c r="E697" s="56" t="s">
        <v>10078</v>
      </c>
      <c r="F697" s="56" t="s">
        <v>15542</v>
      </c>
      <c r="G697" s="56" t="s">
        <v>4061</v>
      </c>
      <c r="H697" s="56" t="n">
        <v>41</v>
      </c>
      <c r="I697" s="56" t="n">
        <v>100</v>
      </c>
      <c r="J697" s="56" t="n">
        <v>2.5</v>
      </c>
      <c r="K697" s="56" t="n">
        <v>89.4</v>
      </c>
      <c r="L697" s="56" t="n">
        <v>67.4</v>
      </c>
      <c r="M697" s="56" t="n">
        <v>2.95</v>
      </c>
      <c r="N697" s="56" t="s">
        <v>3754</v>
      </c>
      <c r="O697" s="56" t="s">
        <v>1275</v>
      </c>
      <c r="P697" s="56" t="s">
        <v>16916</v>
      </c>
      <c r="Q697" s="56" t="s">
        <v>10066</v>
      </c>
      <c r="R697" s="55" t="n">
        <f aca="true">IFERROR(O697-TODAY(),"")</f>
        <v>-520</v>
      </c>
      <c r="S697" s="55" t="str">
        <f aca="true">IFERROR(IF(O697&lt;TODAY(),"Expired",IF(O697-TODAY()&lt;90,"Expiring Soon","Active")),"")</f>
        <v>Expiring Soon</v>
      </c>
      <c r="T697" s="55" t="str">
        <f aca="false">IF(M697&gt;5,"High Risk",IF(M697&gt;2,"Medium","Low Risk"))</f>
        <v>Medium</v>
      </c>
    </row>
    <row r="698" customFormat="false" ht="15" hidden="false" customHeight="true" outlineLevel="0" collapsed="false">
      <c r="A698" s="52" t="s">
        <v>14310</v>
      </c>
      <c r="B698" s="52" t="s">
        <v>17709</v>
      </c>
      <c r="C698" s="52" t="s">
        <v>16909</v>
      </c>
      <c r="D698" s="52" t="s">
        <v>16904</v>
      </c>
      <c r="E698" s="52" t="s">
        <v>10087</v>
      </c>
      <c r="F698" s="52" t="s">
        <v>10063</v>
      </c>
      <c r="G698" s="52" t="s">
        <v>4067</v>
      </c>
      <c r="H698" s="52" t="n">
        <v>34</v>
      </c>
      <c r="I698" s="52" t="n">
        <v>100</v>
      </c>
      <c r="J698" s="52" t="n">
        <v>3.8</v>
      </c>
      <c r="K698" s="52" t="n">
        <v>81.1</v>
      </c>
      <c r="L698" s="52" t="n">
        <v>98.8</v>
      </c>
      <c r="M698" s="52" t="n">
        <v>1.61</v>
      </c>
      <c r="N698" s="52" t="s">
        <v>2546</v>
      </c>
      <c r="O698" s="52" t="s">
        <v>434</v>
      </c>
      <c r="P698" s="52" t="s">
        <v>16907</v>
      </c>
      <c r="Q698" s="52" t="s">
        <v>10061</v>
      </c>
      <c r="R698" s="55" t="n">
        <f aca="true">IFERROR(O698-TODAY(),"")</f>
        <v>-814</v>
      </c>
      <c r="S698" s="55" t="str">
        <f aca="true">IFERROR(IF(O698&lt;TODAY(),"Expired",IF(O698-TODAY()&lt;90,"Expiring Soon","Active")),"")</f>
        <v>Expiring Soon</v>
      </c>
      <c r="T698" s="55" t="str">
        <f aca="false">IF(M698&gt;5,"High Risk",IF(M698&gt;2,"Medium","Low Risk"))</f>
        <v>Low Risk</v>
      </c>
    </row>
    <row r="699" customFormat="false" ht="15" hidden="false" customHeight="true" outlineLevel="0" collapsed="false">
      <c r="A699" s="56" t="s">
        <v>14283</v>
      </c>
      <c r="B699" s="56" t="s">
        <v>17710</v>
      </c>
      <c r="C699" s="56" t="s">
        <v>16906</v>
      </c>
      <c r="D699" s="56" t="s">
        <v>16937</v>
      </c>
      <c r="E699" s="56" t="s">
        <v>10132</v>
      </c>
      <c r="F699" s="56" t="s">
        <v>15550</v>
      </c>
      <c r="G699" s="56" t="s">
        <v>4055</v>
      </c>
      <c r="H699" s="56" t="n">
        <v>8</v>
      </c>
      <c r="I699" s="56" t="n">
        <v>1000</v>
      </c>
      <c r="J699" s="56" t="n">
        <v>4.1</v>
      </c>
      <c r="K699" s="56" t="n">
        <v>84.1</v>
      </c>
      <c r="L699" s="56" t="n">
        <v>96.6</v>
      </c>
      <c r="M699" s="56" t="n">
        <v>2.72</v>
      </c>
      <c r="N699" s="56" t="s">
        <v>6347</v>
      </c>
      <c r="O699" s="56" t="s">
        <v>1856</v>
      </c>
      <c r="P699" s="56" t="s">
        <v>16911</v>
      </c>
      <c r="Q699" s="56" t="s">
        <v>10066</v>
      </c>
      <c r="R699" s="55" t="n">
        <f aca="true">IFERROR(O699-TODAY(),"")</f>
        <v>-669</v>
      </c>
      <c r="S699" s="55" t="str">
        <f aca="true">IFERROR(IF(O699&lt;TODAY(),"Expired",IF(O699-TODAY()&lt;90,"Expiring Soon","Active")),"")</f>
        <v>Expiring Soon</v>
      </c>
      <c r="T699" s="55" t="str">
        <f aca="false">IF(M699&gt;5,"High Risk",IF(M699&gt;2,"Medium","Low Risk"))</f>
        <v>Medium</v>
      </c>
    </row>
    <row r="700" customFormat="false" ht="15" hidden="false" customHeight="true" outlineLevel="0" collapsed="false">
      <c r="A700" s="52" t="s">
        <v>5211</v>
      </c>
      <c r="B700" s="52" t="s">
        <v>17711</v>
      </c>
      <c r="C700" s="52" t="s">
        <v>15539</v>
      </c>
      <c r="D700" s="52" t="s">
        <v>16937</v>
      </c>
      <c r="E700" s="52" t="s">
        <v>10073</v>
      </c>
      <c r="F700" s="52" t="s">
        <v>15550</v>
      </c>
      <c r="G700" s="52" t="s">
        <v>4084</v>
      </c>
      <c r="H700" s="52" t="n">
        <v>3</v>
      </c>
      <c r="I700" s="52" t="n">
        <v>100</v>
      </c>
      <c r="J700" s="52" t="n">
        <v>4</v>
      </c>
      <c r="K700" s="52" t="n">
        <v>98.3</v>
      </c>
      <c r="L700" s="52" t="n">
        <v>74.1</v>
      </c>
      <c r="M700" s="52" t="n">
        <v>3.42</v>
      </c>
      <c r="N700" s="52" t="s">
        <v>457</v>
      </c>
      <c r="O700" s="52" t="s">
        <v>5522</v>
      </c>
      <c r="P700" s="52" t="s">
        <v>16913</v>
      </c>
      <c r="Q700" s="52" t="s">
        <v>10066</v>
      </c>
      <c r="R700" s="55" t="n">
        <f aca="true">IFERROR(O700-TODAY(),"")</f>
        <v>-878</v>
      </c>
      <c r="S700" s="55" t="str">
        <f aca="true">IFERROR(IF(O700&lt;TODAY(),"Expired",IF(O700-TODAY()&lt;90,"Expiring Soon","Active")),"")</f>
        <v>Expiring Soon</v>
      </c>
      <c r="T700" s="55" t="str">
        <f aca="false">IF(M700&gt;5,"High Risk",IF(M700&gt;2,"Medium","Low Risk"))</f>
        <v>Medium</v>
      </c>
    </row>
    <row r="701" customFormat="false" ht="15" hidden="false" customHeight="true" outlineLevel="0" collapsed="false">
      <c r="A701" s="56" t="s">
        <v>14746</v>
      </c>
      <c r="B701" s="56" t="s">
        <v>17712</v>
      </c>
      <c r="C701" s="56" t="s">
        <v>15539</v>
      </c>
      <c r="D701" s="56" t="s">
        <v>16937</v>
      </c>
      <c r="E701" s="56" t="s">
        <v>10087</v>
      </c>
      <c r="F701" s="56" t="s">
        <v>15554</v>
      </c>
      <c r="G701" s="56" t="s">
        <v>4061</v>
      </c>
      <c r="H701" s="56" t="n">
        <v>25</v>
      </c>
      <c r="I701" s="56" t="n">
        <v>250</v>
      </c>
      <c r="J701" s="56" t="n">
        <v>4.1</v>
      </c>
      <c r="K701" s="56" t="n">
        <v>89.4</v>
      </c>
      <c r="L701" s="56" t="n">
        <v>90.4</v>
      </c>
      <c r="M701" s="56" t="n">
        <v>0.43</v>
      </c>
      <c r="N701" s="56" t="s">
        <v>10944</v>
      </c>
      <c r="O701" s="56" t="s">
        <v>3119</v>
      </c>
      <c r="P701" s="56"/>
      <c r="Q701" s="56" t="s">
        <v>10061</v>
      </c>
      <c r="R701" s="55" t="n">
        <f aca="true">IFERROR(O701-TODAY(),"")</f>
        <v>-797</v>
      </c>
      <c r="S701" s="55" t="str">
        <f aca="true">IFERROR(IF(O701&lt;TODAY(),"Expired",IF(O701-TODAY()&lt;90,"Expiring Soon","Active")),"")</f>
        <v>Expiring Soon</v>
      </c>
      <c r="T701" s="55" t="str">
        <f aca="false">IF(M701&gt;5,"High Risk",IF(M701&gt;2,"Medium","Low Risk"))</f>
        <v>Low Risk</v>
      </c>
    </row>
    <row r="702" customFormat="false" ht="15" hidden="false" customHeight="true" outlineLevel="0" collapsed="false">
      <c r="A702" s="52" t="s">
        <v>14958</v>
      </c>
      <c r="B702" s="52" t="s">
        <v>17713</v>
      </c>
      <c r="C702" s="52" t="s">
        <v>15539</v>
      </c>
      <c r="D702" s="52" t="s">
        <v>16910</v>
      </c>
      <c r="E702" s="52" t="s">
        <v>10058</v>
      </c>
      <c r="F702" s="52" t="s">
        <v>15542</v>
      </c>
      <c r="G702" s="52" t="s">
        <v>4061</v>
      </c>
      <c r="H702" s="52" t="n">
        <v>42</v>
      </c>
      <c r="I702" s="52" t="n">
        <v>100</v>
      </c>
      <c r="J702" s="52" t="n">
        <v>2.9</v>
      </c>
      <c r="K702" s="52" t="n">
        <v>77.4</v>
      </c>
      <c r="L702" s="52" t="n">
        <v>87</v>
      </c>
      <c r="M702" s="52" t="n">
        <v>2.01</v>
      </c>
      <c r="N702" s="52" t="s">
        <v>1838</v>
      </c>
      <c r="O702" s="52" t="s">
        <v>3536</v>
      </c>
      <c r="P702" s="52" t="s">
        <v>16913</v>
      </c>
      <c r="Q702" s="52" t="s">
        <v>10066</v>
      </c>
      <c r="R702" s="55" t="n">
        <f aca="true">IFERROR(O702-TODAY(),"")</f>
        <v>-936</v>
      </c>
      <c r="S702" s="55" t="str">
        <f aca="true">IFERROR(IF(O702&lt;TODAY(),"Expired",IF(O702-TODAY()&lt;90,"Expiring Soon","Active")),"")</f>
        <v>Expiring Soon</v>
      </c>
      <c r="T702" s="55" t="str">
        <f aca="false">IF(M702&gt;5,"High Risk",IF(M702&gt;2,"Medium","Low Risk"))</f>
        <v>Medium</v>
      </c>
    </row>
    <row r="703" customFormat="false" ht="15" hidden="false" customHeight="true" outlineLevel="0" collapsed="false">
      <c r="A703" s="56" t="s">
        <v>14846</v>
      </c>
      <c r="B703" s="56" t="s">
        <v>17714</v>
      </c>
      <c r="C703" s="56" t="s">
        <v>16909</v>
      </c>
      <c r="D703" s="56" t="s">
        <v>16904</v>
      </c>
      <c r="E703" s="56" t="s">
        <v>10132</v>
      </c>
      <c r="F703" s="56" t="s">
        <v>15550</v>
      </c>
      <c r="G703" s="56" t="s">
        <v>4055</v>
      </c>
      <c r="H703" s="56" t="n">
        <v>15</v>
      </c>
      <c r="I703" s="56" t="n">
        <v>1000</v>
      </c>
      <c r="J703" s="56" t="n">
        <v>2.8</v>
      </c>
      <c r="K703" s="56" t="n">
        <v>80.7</v>
      </c>
      <c r="L703" s="56" t="n">
        <v>66.2</v>
      </c>
      <c r="M703" s="56" t="n">
        <v>4.36</v>
      </c>
      <c r="N703" s="56" t="s">
        <v>1896</v>
      </c>
      <c r="O703" s="56" t="s">
        <v>2178</v>
      </c>
      <c r="P703" s="56" t="s">
        <v>16911</v>
      </c>
      <c r="Q703" s="56" t="s">
        <v>10061</v>
      </c>
      <c r="R703" s="55" t="n">
        <f aca="true">IFERROR(O703-TODAY(),"")</f>
        <v>-431</v>
      </c>
      <c r="S703" s="55" t="str">
        <f aca="true">IFERROR(IF(O703&lt;TODAY(),"Expired",IF(O703-TODAY()&lt;90,"Expiring Soon","Active")),"")</f>
        <v>Expiring Soon</v>
      </c>
      <c r="T703" s="55" t="str">
        <f aca="false">IF(M703&gt;5,"High Risk",IF(M703&gt;2,"Medium","Low Risk"))</f>
        <v>Medium</v>
      </c>
    </row>
    <row r="704" customFormat="false" ht="15" hidden="false" customHeight="true" outlineLevel="0" collapsed="false">
      <c r="A704" s="52" t="s">
        <v>4605</v>
      </c>
      <c r="B704" s="52" t="s">
        <v>17715</v>
      </c>
      <c r="C704" s="52" t="s">
        <v>16909</v>
      </c>
      <c r="D704" s="52" t="s">
        <v>16915</v>
      </c>
      <c r="E704" s="52" t="s">
        <v>10063</v>
      </c>
      <c r="F704" s="52" t="s">
        <v>15560</v>
      </c>
      <c r="G704" s="52" t="s">
        <v>4067</v>
      </c>
      <c r="H704" s="52" t="n">
        <v>12</v>
      </c>
      <c r="I704" s="52" t="n">
        <v>2000</v>
      </c>
      <c r="J704" s="52" t="n">
        <v>3.3</v>
      </c>
      <c r="K704" s="52" t="n">
        <v>70.6</v>
      </c>
      <c r="L704" s="52" t="n">
        <v>61.2</v>
      </c>
      <c r="M704" s="52" t="n">
        <v>3.76</v>
      </c>
      <c r="N704" s="52" t="s">
        <v>1843</v>
      </c>
      <c r="O704" s="52" t="s">
        <v>3930</v>
      </c>
      <c r="P704" s="52" t="s">
        <v>16907</v>
      </c>
      <c r="Q704" s="52" t="s">
        <v>10061</v>
      </c>
      <c r="R704" s="55" t="n">
        <f aca="true">IFERROR(O704-TODAY(),"")</f>
        <v>-616</v>
      </c>
      <c r="S704" s="55" t="str">
        <f aca="true">IFERROR(IF(O704&lt;TODAY(),"Expired",IF(O704-TODAY()&lt;90,"Expiring Soon","Active")),"")</f>
        <v>Expiring Soon</v>
      </c>
      <c r="T704" s="55" t="str">
        <f aca="false">IF(M704&gt;5,"High Risk",IF(M704&gt;2,"Medium","Low Risk"))</f>
        <v>Medium</v>
      </c>
    </row>
    <row r="705" customFormat="false" ht="15" hidden="false" customHeight="true" outlineLevel="0" collapsed="false">
      <c r="A705" s="56" t="s">
        <v>5920</v>
      </c>
      <c r="B705" s="56" t="s">
        <v>17716</v>
      </c>
      <c r="C705" s="56" t="s">
        <v>16921</v>
      </c>
      <c r="D705" s="56" t="s">
        <v>16904</v>
      </c>
      <c r="E705" s="56" t="s">
        <v>10117</v>
      </c>
      <c r="F705" s="56" t="s">
        <v>15554</v>
      </c>
      <c r="G705" s="56" t="s">
        <v>4084</v>
      </c>
      <c r="H705" s="56" t="n">
        <v>25</v>
      </c>
      <c r="I705" s="56" t="n">
        <v>2000</v>
      </c>
      <c r="J705" s="56" t="n">
        <v>4.1</v>
      </c>
      <c r="K705" s="56" t="n">
        <v>85.1</v>
      </c>
      <c r="L705" s="56" t="n">
        <v>75.2</v>
      </c>
      <c r="M705" s="56" t="n">
        <v>3.1</v>
      </c>
      <c r="N705" s="56" t="s">
        <v>2808</v>
      </c>
      <c r="O705" s="56" t="s">
        <v>4302</v>
      </c>
      <c r="P705" s="56"/>
      <c r="Q705" s="56" t="s">
        <v>10061</v>
      </c>
      <c r="R705" s="55" t="n">
        <f aca="true">IFERROR(O705-TODAY(),"")</f>
        <v>-470</v>
      </c>
      <c r="S705" s="55" t="str">
        <f aca="true">IFERROR(IF(O705&lt;TODAY(),"Expired",IF(O705-TODAY()&lt;90,"Expiring Soon","Active")),"")</f>
        <v>Expiring Soon</v>
      </c>
      <c r="T705" s="55" t="str">
        <f aca="false">IF(M705&gt;5,"High Risk",IF(M705&gt;2,"Medium","Low Risk"))</f>
        <v>Medium</v>
      </c>
    </row>
    <row r="706" customFormat="false" ht="15" hidden="false" customHeight="true" outlineLevel="0" collapsed="false">
      <c r="A706" s="52" t="s">
        <v>17717</v>
      </c>
      <c r="B706" s="52" t="s">
        <v>17718</v>
      </c>
      <c r="C706" s="52" t="s">
        <v>15539</v>
      </c>
      <c r="D706" s="52" t="s">
        <v>16937</v>
      </c>
      <c r="E706" s="52" t="s">
        <v>10104</v>
      </c>
      <c r="F706" s="52" t="s">
        <v>15550</v>
      </c>
      <c r="G706" s="52" t="s">
        <v>4084</v>
      </c>
      <c r="H706" s="52" t="n">
        <v>29</v>
      </c>
      <c r="I706" s="52" t="n">
        <v>500</v>
      </c>
      <c r="J706" s="52" t="n">
        <v>3.9</v>
      </c>
      <c r="K706" s="52" t="n">
        <v>96.5</v>
      </c>
      <c r="L706" s="52" t="n">
        <v>73.6</v>
      </c>
      <c r="M706" s="52" t="n">
        <v>1.13</v>
      </c>
      <c r="N706" s="52" t="s">
        <v>3551</v>
      </c>
      <c r="O706" s="52" t="s">
        <v>652</v>
      </c>
      <c r="P706" s="52" t="s">
        <v>16916</v>
      </c>
      <c r="Q706" s="52" t="s">
        <v>10061</v>
      </c>
      <c r="R706" s="55" t="n">
        <f aca="true">IFERROR(O706-TODAY(),"")</f>
        <v>-818</v>
      </c>
      <c r="S706" s="55" t="str">
        <f aca="true">IFERROR(IF(O706&lt;TODAY(),"Expired",IF(O706-TODAY()&lt;90,"Expiring Soon","Active")),"")</f>
        <v>Expiring Soon</v>
      </c>
      <c r="T706" s="55" t="str">
        <f aca="false">IF(M706&gt;5,"High Risk",IF(M706&gt;2,"Medium","Low Risk"))</f>
        <v>Low Risk</v>
      </c>
    </row>
    <row r="707" customFormat="false" ht="15" hidden="false" customHeight="true" outlineLevel="0" collapsed="false">
      <c r="A707" s="56" t="s">
        <v>14358</v>
      </c>
      <c r="B707" s="56" t="s">
        <v>17719</v>
      </c>
      <c r="C707" s="56" t="s">
        <v>16906</v>
      </c>
      <c r="D707" s="56" t="s">
        <v>16937</v>
      </c>
      <c r="E707" s="56" t="s">
        <v>10058</v>
      </c>
      <c r="F707" s="56" t="s">
        <v>15542</v>
      </c>
      <c r="G707" s="56" t="s">
        <v>4067</v>
      </c>
      <c r="H707" s="56" t="n">
        <v>13</v>
      </c>
      <c r="I707" s="56" t="n">
        <v>1000</v>
      </c>
      <c r="J707" s="56" t="n">
        <v>3.5</v>
      </c>
      <c r="K707" s="56" t="n">
        <v>75.5</v>
      </c>
      <c r="L707" s="56" t="n">
        <v>77.8</v>
      </c>
      <c r="M707" s="56" t="n">
        <v>3.99</v>
      </c>
      <c r="N707" s="56" t="s">
        <v>1491</v>
      </c>
      <c r="O707" s="56" t="s">
        <v>3893</v>
      </c>
      <c r="P707" s="56" t="s">
        <v>16916</v>
      </c>
      <c r="Q707" s="56" t="s">
        <v>10061</v>
      </c>
      <c r="R707" s="55" t="n">
        <f aca="true">IFERROR(O707-TODAY(),"")</f>
        <v>-583</v>
      </c>
      <c r="S707" s="55" t="str">
        <f aca="true">IFERROR(IF(O707&lt;TODAY(),"Expired",IF(O707-TODAY()&lt;90,"Expiring Soon","Active")),"")</f>
        <v>Expiring Soon</v>
      </c>
      <c r="T707" s="55" t="str">
        <f aca="false">IF(M707&gt;5,"High Risk",IF(M707&gt;2,"Medium","Low Risk"))</f>
        <v>Medium</v>
      </c>
    </row>
    <row r="708" customFormat="false" ht="15" hidden="false" customHeight="true" outlineLevel="0" collapsed="false">
      <c r="A708" s="52" t="s">
        <v>5377</v>
      </c>
      <c r="B708" s="52" t="s">
        <v>17720</v>
      </c>
      <c r="C708" s="52" t="s">
        <v>16909</v>
      </c>
      <c r="D708" s="52" t="s">
        <v>16904</v>
      </c>
      <c r="E708" s="52" t="s">
        <v>10069</v>
      </c>
      <c r="F708" s="52" t="s">
        <v>15554</v>
      </c>
      <c r="G708" s="52" t="s">
        <v>4055</v>
      </c>
      <c r="H708" s="52" t="n">
        <v>18</v>
      </c>
      <c r="I708" s="52" t="n">
        <v>1000</v>
      </c>
      <c r="J708" s="52" t="n">
        <v>4.9</v>
      </c>
      <c r="K708" s="52" t="n">
        <v>81</v>
      </c>
      <c r="L708" s="52" t="n">
        <v>75.7</v>
      </c>
      <c r="M708" s="52" t="n">
        <v>4.66</v>
      </c>
      <c r="N708" s="52" t="s">
        <v>1766</v>
      </c>
      <c r="O708" s="52" t="s">
        <v>3006</v>
      </c>
      <c r="P708" s="52" t="s">
        <v>16913</v>
      </c>
      <c r="Q708" s="52" t="s">
        <v>10061</v>
      </c>
      <c r="R708" s="55" t="n">
        <f aca="true">IFERROR(O708-TODAY(),"")</f>
        <v>-480</v>
      </c>
      <c r="S708" s="55" t="str">
        <f aca="true">IFERROR(IF(O708&lt;TODAY(),"Expired",IF(O708-TODAY()&lt;90,"Expiring Soon","Active")),"")</f>
        <v>Expiring Soon</v>
      </c>
      <c r="T708" s="55" t="str">
        <f aca="false">IF(M708&gt;5,"High Risk",IF(M708&gt;2,"Medium","Low Risk"))</f>
        <v>Medium</v>
      </c>
    </row>
    <row r="709" customFormat="false" ht="15" hidden="false" customHeight="true" outlineLevel="0" collapsed="false">
      <c r="A709" s="56" t="s">
        <v>6720</v>
      </c>
      <c r="B709" s="56" t="s">
        <v>17721</v>
      </c>
      <c r="C709" s="56" t="s">
        <v>15539</v>
      </c>
      <c r="D709" s="56" t="s">
        <v>16910</v>
      </c>
      <c r="E709" s="56" t="s">
        <v>10073</v>
      </c>
      <c r="F709" s="56" t="s">
        <v>15544</v>
      </c>
      <c r="G709" s="56" t="s">
        <v>4084</v>
      </c>
      <c r="H709" s="56" t="n">
        <v>13</v>
      </c>
      <c r="I709" s="56" t="n">
        <v>250</v>
      </c>
      <c r="J709" s="56" t="n">
        <v>3.2</v>
      </c>
      <c r="K709" s="56" t="n">
        <v>94.1</v>
      </c>
      <c r="L709" s="56" t="n">
        <v>71.5</v>
      </c>
      <c r="M709" s="56" t="n">
        <v>1.9</v>
      </c>
      <c r="N709" s="56" t="s">
        <v>6177</v>
      </c>
      <c r="O709" s="56" t="s">
        <v>1499</v>
      </c>
      <c r="P709" s="56" t="s">
        <v>16911</v>
      </c>
      <c r="Q709" s="56" t="s">
        <v>10066</v>
      </c>
      <c r="R709" s="55" t="n">
        <f aca="true">IFERROR(O709-TODAY(),"")</f>
        <v>-938</v>
      </c>
      <c r="S709" s="55" t="str">
        <f aca="true">IFERROR(IF(O709&lt;TODAY(),"Expired",IF(O709-TODAY()&lt;90,"Expiring Soon","Active")),"")</f>
        <v>Expiring Soon</v>
      </c>
      <c r="T709" s="55" t="str">
        <f aca="false">IF(M709&gt;5,"High Risk",IF(M709&gt;2,"Medium","Low Risk"))</f>
        <v>Low Risk</v>
      </c>
    </row>
    <row r="710" customFormat="false" ht="15" hidden="false" customHeight="true" outlineLevel="0" collapsed="false">
      <c r="A710" s="52" t="s">
        <v>4890</v>
      </c>
      <c r="B710" s="52" t="s">
        <v>17722</v>
      </c>
      <c r="C710" s="52" t="s">
        <v>16906</v>
      </c>
      <c r="D710" s="52" t="s">
        <v>16904</v>
      </c>
      <c r="E710" s="52" t="s">
        <v>10087</v>
      </c>
      <c r="F710" s="52" t="s">
        <v>15544</v>
      </c>
      <c r="G710" s="52" t="s">
        <v>4055</v>
      </c>
      <c r="H710" s="52" t="n">
        <v>39</v>
      </c>
      <c r="I710" s="52" t="n">
        <v>1000</v>
      </c>
      <c r="J710" s="52" t="n">
        <v>3.3</v>
      </c>
      <c r="K710" s="52" t="n">
        <v>86</v>
      </c>
      <c r="L710" s="52" t="n">
        <v>73.4</v>
      </c>
      <c r="M710" s="52" t="n">
        <v>0.64</v>
      </c>
      <c r="N710" s="52" t="s">
        <v>4138</v>
      </c>
      <c r="O710" s="52" t="s">
        <v>1052</v>
      </c>
      <c r="P710" s="52" t="s">
        <v>16907</v>
      </c>
      <c r="Q710" s="52" t="s">
        <v>10066</v>
      </c>
      <c r="R710" s="55" t="n">
        <f aca="true">IFERROR(O710-TODAY(),"")</f>
        <v>-529</v>
      </c>
      <c r="S710" s="55" t="str">
        <f aca="true">IFERROR(IF(O710&lt;TODAY(),"Expired",IF(O710-TODAY()&lt;90,"Expiring Soon","Active")),"")</f>
        <v>Expiring Soon</v>
      </c>
      <c r="T710" s="55" t="str">
        <f aca="false">IF(M710&gt;5,"High Risk",IF(M710&gt;2,"Medium","Low Risk"))</f>
        <v>Low Risk</v>
      </c>
    </row>
    <row r="711" customFormat="false" ht="15" hidden="false" customHeight="true" outlineLevel="0" collapsed="false">
      <c r="A711" s="56" t="s">
        <v>15168</v>
      </c>
      <c r="B711" s="56" t="s">
        <v>17723</v>
      </c>
      <c r="C711" s="56" t="s">
        <v>15539</v>
      </c>
      <c r="D711" s="56" t="s">
        <v>16904</v>
      </c>
      <c r="E711" s="56" t="s">
        <v>10078</v>
      </c>
      <c r="F711" s="56" t="s">
        <v>15550</v>
      </c>
      <c r="G711" s="56" t="s">
        <v>4067</v>
      </c>
      <c r="H711" s="56" t="n">
        <v>4</v>
      </c>
      <c r="I711" s="56" t="n">
        <v>2000</v>
      </c>
      <c r="J711" s="56" t="n">
        <v>3.6</v>
      </c>
      <c r="K711" s="56" t="n">
        <v>93.3</v>
      </c>
      <c r="L711" s="56" t="n">
        <v>70.3</v>
      </c>
      <c r="M711" s="56" t="n">
        <v>4.4</v>
      </c>
      <c r="N711" s="56" t="s">
        <v>2429</v>
      </c>
      <c r="O711" s="56" t="s">
        <v>3374</v>
      </c>
      <c r="P711" s="56" t="s">
        <v>16907</v>
      </c>
      <c r="Q711" s="56" t="s">
        <v>10061</v>
      </c>
      <c r="R711" s="55" t="n">
        <f aca="true">IFERROR(O711-TODAY(),"")</f>
        <v>-886</v>
      </c>
      <c r="S711" s="55" t="str">
        <f aca="true">IFERROR(IF(O711&lt;TODAY(),"Expired",IF(O711-TODAY()&lt;90,"Expiring Soon","Active")),"")</f>
        <v>Expiring Soon</v>
      </c>
      <c r="T711" s="55" t="str">
        <f aca="false">IF(M711&gt;5,"High Risk",IF(M711&gt;2,"Medium","Low Risk"))</f>
        <v>Medium</v>
      </c>
    </row>
    <row r="712" customFormat="false" ht="15" hidden="false" customHeight="true" outlineLevel="0" collapsed="false">
      <c r="A712" s="52" t="s">
        <v>5643</v>
      </c>
      <c r="B712" s="52" t="s">
        <v>17724</v>
      </c>
      <c r="C712" s="52" t="s">
        <v>15539</v>
      </c>
      <c r="D712" s="52" t="s">
        <v>16937</v>
      </c>
      <c r="E712" s="52" t="s">
        <v>10069</v>
      </c>
      <c r="F712" s="52" t="s">
        <v>15560</v>
      </c>
      <c r="G712" s="52" t="s">
        <v>4055</v>
      </c>
      <c r="H712" s="52" t="n">
        <v>12</v>
      </c>
      <c r="I712" s="52" t="n">
        <v>250</v>
      </c>
      <c r="J712" s="52" t="n">
        <v>3.2</v>
      </c>
      <c r="K712" s="52" t="n">
        <v>84.8</v>
      </c>
      <c r="L712" s="52" t="n">
        <v>82</v>
      </c>
      <c r="M712" s="52" t="n">
        <v>4.3</v>
      </c>
      <c r="N712" s="52" t="s">
        <v>4857</v>
      </c>
      <c r="O712" s="52" t="s">
        <v>487</v>
      </c>
      <c r="P712" s="52" t="s">
        <v>16911</v>
      </c>
      <c r="Q712" s="52" t="s">
        <v>10066</v>
      </c>
      <c r="R712" s="55" t="n">
        <f aca="true">IFERROR(O712-TODAY(),"")</f>
        <v>-667</v>
      </c>
      <c r="S712" s="55" t="str">
        <f aca="true">IFERROR(IF(O712&lt;TODAY(),"Expired",IF(O712-TODAY()&lt;90,"Expiring Soon","Active")),"")</f>
        <v>Expiring Soon</v>
      </c>
      <c r="T712" s="55" t="str">
        <f aca="false">IF(M712&gt;5,"High Risk",IF(M712&gt;2,"Medium","Low Risk"))</f>
        <v>Medium</v>
      </c>
    </row>
    <row r="713" customFormat="false" ht="15" hidden="false" customHeight="true" outlineLevel="0" collapsed="false">
      <c r="A713" s="56" t="s">
        <v>4695</v>
      </c>
      <c r="B713" s="56" t="s">
        <v>17725</v>
      </c>
      <c r="C713" s="56" t="s">
        <v>15539</v>
      </c>
      <c r="D713" s="56" t="s">
        <v>16904</v>
      </c>
      <c r="E713" s="56" t="s">
        <v>10069</v>
      </c>
      <c r="F713" s="56" t="s">
        <v>15560</v>
      </c>
      <c r="G713" s="56" t="s">
        <v>4073</v>
      </c>
      <c r="H713" s="56" t="n">
        <v>21</v>
      </c>
      <c r="I713" s="56" t="n">
        <v>100</v>
      </c>
      <c r="J713" s="56" t="n">
        <v>3.6</v>
      </c>
      <c r="K713" s="56" t="n">
        <v>76.1</v>
      </c>
      <c r="L713" s="56" t="n">
        <v>86</v>
      </c>
      <c r="M713" s="56" t="n">
        <v>2.7</v>
      </c>
      <c r="N713" s="56" t="s">
        <v>1483</v>
      </c>
      <c r="O713" s="56" t="s">
        <v>2945</v>
      </c>
      <c r="P713" s="56" t="s">
        <v>16913</v>
      </c>
      <c r="Q713" s="56" t="s">
        <v>10061</v>
      </c>
      <c r="R713" s="55" t="n">
        <f aca="true">IFERROR(O713-TODAY(),"")</f>
        <v>-661</v>
      </c>
      <c r="S713" s="55" t="str">
        <f aca="true">IFERROR(IF(O713&lt;TODAY(),"Expired",IF(O713-TODAY()&lt;90,"Expiring Soon","Active")),"")</f>
        <v>Expiring Soon</v>
      </c>
      <c r="T713" s="55" t="str">
        <f aca="false">IF(M713&gt;5,"High Risk",IF(M713&gt;2,"Medium","Low Risk"))</f>
        <v>Medium</v>
      </c>
    </row>
    <row r="714" customFormat="false" ht="15" hidden="false" customHeight="true" outlineLevel="0" collapsed="false">
      <c r="A714" s="52" t="s">
        <v>14924</v>
      </c>
      <c r="B714" s="52" t="s">
        <v>17726</v>
      </c>
      <c r="C714" s="52" t="s">
        <v>16909</v>
      </c>
      <c r="D714" s="52" t="s">
        <v>16915</v>
      </c>
      <c r="E714" s="52" t="s">
        <v>10190</v>
      </c>
      <c r="F714" s="52" t="s">
        <v>10063</v>
      </c>
      <c r="G714" s="52" t="s">
        <v>4055</v>
      </c>
      <c r="H714" s="52" t="n">
        <v>6</v>
      </c>
      <c r="I714" s="52" t="n">
        <v>2000</v>
      </c>
      <c r="J714" s="52" t="n">
        <v>4.2</v>
      </c>
      <c r="K714" s="52" t="n">
        <v>78.1</v>
      </c>
      <c r="L714" s="52" t="n">
        <v>62.6</v>
      </c>
      <c r="M714" s="52" t="n">
        <v>4.62</v>
      </c>
      <c r="N714" s="52" t="s">
        <v>1783</v>
      </c>
      <c r="O714" s="52" t="s">
        <v>6268</v>
      </c>
      <c r="P714" s="52" t="s">
        <v>16913</v>
      </c>
      <c r="Q714" s="52" t="s">
        <v>10061</v>
      </c>
      <c r="R714" s="55" t="n">
        <f aca="true">IFERROR(O714-TODAY(),"")</f>
        <v>-551</v>
      </c>
      <c r="S714" s="55" t="str">
        <f aca="true">IFERROR(IF(O714&lt;TODAY(),"Expired",IF(O714-TODAY()&lt;90,"Expiring Soon","Active")),"")</f>
        <v>Expiring Soon</v>
      </c>
      <c r="T714" s="55" t="str">
        <f aca="false">IF(M714&gt;5,"High Risk",IF(M714&gt;2,"Medium","Low Risk"))</f>
        <v>Medium</v>
      </c>
    </row>
    <row r="715" customFormat="false" ht="15" hidden="false" customHeight="true" outlineLevel="0" collapsed="false">
      <c r="A715" s="56" t="s">
        <v>17727</v>
      </c>
      <c r="B715" s="56" t="s">
        <v>17728</v>
      </c>
      <c r="C715" s="56" t="s">
        <v>16909</v>
      </c>
      <c r="D715" s="56" t="s">
        <v>16915</v>
      </c>
      <c r="E715" s="56" t="s">
        <v>10190</v>
      </c>
      <c r="F715" s="56" t="s">
        <v>15550</v>
      </c>
      <c r="G715" s="56" t="s">
        <v>4055</v>
      </c>
      <c r="H715" s="56" t="n">
        <v>36</v>
      </c>
      <c r="I715" s="56" t="n">
        <v>1000</v>
      </c>
      <c r="J715" s="56" t="n">
        <v>3</v>
      </c>
      <c r="K715" s="56" t="n">
        <v>73.4</v>
      </c>
      <c r="L715" s="56" t="n">
        <v>99.5</v>
      </c>
      <c r="M715" s="56" t="n">
        <v>4.43</v>
      </c>
      <c r="N715" s="56" t="s">
        <v>3789</v>
      </c>
      <c r="O715" s="56" t="s">
        <v>1415</v>
      </c>
      <c r="P715" s="56" t="s">
        <v>16916</v>
      </c>
      <c r="Q715" s="56" t="s">
        <v>10061</v>
      </c>
      <c r="R715" s="55" t="n">
        <f aca="true">IFERROR(O715-TODAY(),"")</f>
        <v>-933</v>
      </c>
      <c r="S715" s="55" t="str">
        <f aca="true">IFERROR(IF(O715&lt;TODAY(),"Expired",IF(O715-TODAY()&lt;90,"Expiring Soon","Active")),"")</f>
        <v>Expiring Soon</v>
      </c>
      <c r="T715" s="55" t="str">
        <f aca="false">IF(M715&gt;5,"High Risk",IF(M715&gt;2,"Medium","Low Risk"))</f>
        <v>Medium</v>
      </c>
    </row>
    <row r="716" customFormat="false" ht="15" hidden="false" customHeight="true" outlineLevel="0" collapsed="false">
      <c r="A716" s="52" t="s">
        <v>14585</v>
      </c>
      <c r="B716" s="52" t="s">
        <v>17729</v>
      </c>
      <c r="C716" s="52" t="s">
        <v>16906</v>
      </c>
      <c r="D716" s="52" t="s">
        <v>16904</v>
      </c>
      <c r="E716" s="52" t="s">
        <v>10087</v>
      </c>
      <c r="F716" s="52" t="s">
        <v>15554</v>
      </c>
      <c r="G716" s="52" t="s">
        <v>4073</v>
      </c>
      <c r="H716" s="52" t="n">
        <v>16</v>
      </c>
      <c r="I716" s="52" t="n">
        <v>250</v>
      </c>
      <c r="J716" s="52" t="n">
        <v>5</v>
      </c>
      <c r="K716" s="52" t="n">
        <v>76.4</v>
      </c>
      <c r="L716" s="52" t="n">
        <v>94</v>
      </c>
      <c r="M716" s="52" t="n">
        <v>3.41</v>
      </c>
      <c r="N716" s="52" t="s">
        <v>1926</v>
      </c>
      <c r="O716" s="52" t="s">
        <v>3535</v>
      </c>
      <c r="P716" s="52"/>
      <c r="Q716" s="52" t="s">
        <v>10061</v>
      </c>
      <c r="R716" s="55" t="n">
        <f aca="true">IFERROR(O716-TODAY(),"")</f>
        <v>-937</v>
      </c>
      <c r="S716" s="55" t="str">
        <f aca="true">IFERROR(IF(O716&lt;TODAY(),"Expired",IF(O716-TODAY()&lt;90,"Expiring Soon","Active")),"")</f>
        <v>Expiring Soon</v>
      </c>
      <c r="T716" s="55" t="str">
        <f aca="false">IF(M716&gt;5,"High Risk",IF(M716&gt;2,"Medium","Low Risk"))</f>
        <v>Medium</v>
      </c>
    </row>
    <row r="717" customFormat="false" ht="15" hidden="false" customHeight="true" outlineLevel="0" collapsed="false">
      <c r="A717" s="56" t="s">
        <v>17730</v>
      </c>
      <c r="B717" s="56" t="s">
        <v>17731</v>
      </c>
      <c r="C717" s="56" t="s">
        <v>15539</v>
      </c>
      <c r="D717" s="56" t="s">
        <v>16915</v>
      </c>
      <c r="E717" s="56" t="s">
        <v>10112</v>
      </c>
      <c r="F717" s="56" t="s">
        <v>10063</v>
      </c>
      <c r="G717" s="56" t="s">
        <v>4061</v>
      </c>
      <c r="H717" s="56" t="n">
        <v>16</v>
      </c>
      <c r="I717" s="56" t="n">
        <v>1000</v>
      </c>
      <c r="J717" s="56" t="n">
        <v>2.5</v>
      </c>
      <c r="K717" s="56" t="n">
        <v>80.1</v>
      </c>
      <c r="L717" s="56" t="n">
        <v>87.1</v>
      </c>
      <c r="M717" s="56" t="n">
        <v>3.07</v>
      </c>
      <c r="N717" s="56" t="s">
        <v>2109</v>
      </c>
      <c r="O717" s="56" t="s">
        <v>8832</v>
      </c>
      <c r="P717" s="56"/>
      <c r="Q717" s="56" t="s">
        <v>10061</v>
      </c>
      <c r="R717" s="55" t="n">
        <f aca="true">IFERROR(O717-TODAY(),"")</f>
        <v>-515</v>
      </c>
      <c r="S717" s="55" t="str">
        <f aca="true">IFERROR(IF(O717&lt;TODAY(),"Expired",IF(O717-TODAY()&lt;90,"Expiring Soon","Active")),"")</f>
        <v>Expiring Soon</v>
      </c>
      <c r="T717" s="55" t="str">
        <f aca="false">IF(M717&gt;5,"High Risk",IF(M717&gt;2,"Medium","Low Risk"))</f>
        <v>Medium</v>
      </c>
    </row>
    <row r="718" customFormat="false" ht="15" hidden="false" customHeight="true" outlineLevel="0" collapsed="false">
      <c r="A718" s="52" t="s">
        <v>6613</v>
      </c>
      <c r="B718" s="52" t="s">
        <v>17732</v>
      </c>
      <c r="C718" s="52" t="s">
        <v>16906</v>
      </c>
      <c r="D718" s="52" t="s">
        <v>16915</v>
      </c>
      <c r="E718" s="52" t="s">
        <v>10073</v>
      </c>
      <c r="F718" s="52" t="s">
        <v>15544</v>
      </c>
      <c r="G718" s="52" t="s">
        <v>4061</v>
      </c>
      <c r="H718" s="52" t="n">
        <v>10</v>
      </c>
      <c r="I718" s="52" t="n">
        <v>250</v>
      </c>
      <c r="J718" s="52" t="n">
        <v>2.9</v>
      </c>
      <c r="K718" s="52" t="n">
        <v>88.6</v>
      </c>
      <c r="L718" s="52" t="n">
        <v>90.5</v>
      </c>
      <c r="M718" s="52" t="n">
        <v>0.56</v>
      </c>
      <c r="N718" s="52" t="s">
        <v>3360</v>
      </c>
      <c r="O718" s="52" t="s">
        <v>1136</v>
      </c>
      <c r="P718" s="52" t="s">
        <v>16916</v>
      </c>
      <c r="Q718" s="52" t="s">
        <v>10061</v>
      </c>
      <c r="R718" s="55" t="n">
        <f aca="true">IFERROR(O718-TODAY(),"")</f>
        <v>-577</v>
      </c>
      <c r="S718" s="55" t="str">
        <f aca="true">IFERROR(IF(O718&lt;TODAY(),"Expired",IF(O718-TODAY()&lt;90,"Expiring Soon","Active")),"")</f>
        <v>Expiring Soon</v>
      </c>
      <c r="T718" s="55" t="str">
        <f aca="false">IF(M718&gt;5,"High Risk",IF(M718&gt;2,"Medium","Low Risk"))</f>
        <v>Low Risk</v>
      </c>
    </row>
    <row r="719" customFormat="false" ht="15" hidden="false" customHeight="true" outlineLevel="0" collapsed="false">
      <c r="A719" s="56" t="s">
        <v>14696</v>
      </c>
      <c r="B719" s="56" t="s">
        <v>17733</v>
      </c>
      <c r="C719" s="56" t="s">
        <v>16921</v>
      </c>
      <c r="D719" s="56" t="s">
        <v>16904</v>
      </c>
      <c r="E719" s="56" t="s">
        <v>10073</v>
      </c>
      <c r="F719" s="56" t="s">
        <v>15542</v>
      </c>
      <c r="G719" s="56" t="s">
        <v>4061</v>
      </c>
      <c r="H719" s="56" t="n">
        <v>33</v>
      </c>
      <c r="I719" s="56" t="n">
        <v>500</v>
      </c>
      <c r="J719" s="56" t="n">
        <v>4.5</v>
      </c>
      <c r="K719" s="56" t="n">
        <v>85.9</v>
      </c>
      <c r="L719" s="56" t="n">
        <v>87.6</v>
      </c>
      <c r="M719" s="56" t="n">
        <v>3.57</v>
      </c>
      <c r="N719" s="56" t="s">
        <v>409</v>
      </c>
      <c r="O719" s="56" t="s">
        <v>3609</v>
      </c>
      <c r="P719" s="56" t="s">
        <v>16907</v>
      </c>
      <c r="Q719" s="56" t="s">
        <v>10061</v>
      </c>
      <c r="R719" s="55" t="n">
        <f aca="true">IFERROR(O719-TODAY(),"")</f>
        <v>-911</v>
      </c>
      <c r="S719" s="55" t="str">
        <f aca="true">IFERROR(IF(O719&lt;TODAY(),"Expired",IF(O719-TODAY()&lt;90,"Expiring Soon","Active")),"")</f>
        <v>Expiring Soon</v>
      </c>
      <c r="T719" s="55" t="str">
        <f aca="false">IF(M719&gt;5,"High Risk",IF(M719&gt;2,"Medium","Low Risk"))</f>
        <v>Medium</v>
      </c>
    </row>
    <row r="720" customFormat="false" ht="15" hidden="false" customHeight="true" outlineLevel="0" collapsed="false">
      <c r="A720" s="52" t="s">
        <v>15134</v>
      </c>
      <c r="B720" s="52" t="s">
        <v>17734</v>
      </c>
      <c r="C720" s="52" t="s">
        <v>16906</v>
      </c>
      <c r="D720" s="52" t="s">
        <v>16937</v>
      </c>
      <c r="E720" s="52" t="s">
        <v>10063</v>
      </c>
      <c r="F720" s="52" t="s">
        <v>15560</v>
      </c>
      <c r="G720" s="52" t="s">
        <v>4067</v>
      </c>
      <c r="H720" s="52" t="n">
        <v>6</v>
      </c>
      <c r="I720" s="52" t="n">
        <v>500</v>
      </c>
      <c r="J720" s="52" t="n">
        <v>3.1</v>
      </c>
      <c r="K720" s="52" t="n">
        <v>80.5</v>
      </c>
      <c r="L720" s="52" t="n">
        <v>75.4</v>
      </c>
      <c r="M720" s="52" t="n">
        <v>2.59</v>
      </c>
      <c r="N720" s="52" t="s">
        <v>6347</v>
      </c>
      <c r="O720" s="52" t="s">
        <v>3650</v>
      </c>
      <c r="P720" s="52" t="s">
        <v>16911</v>
      </c>
      <c r="Q720" s="52" t="s">
        <v>10061</v>
      </c>
      <c r="R720" s="55" t="n">
        <f aca="true">IFERROR(O720-TODAY(),"")</f>
        <v>-742</v>
      </c>
      <c r="S720" s="55" t="str">
        <f aca="true">IFERROR(IF(O720&lt;TODAY(),"Expired",IF(O720-TODAY()&lt;90,"Expiring Soon","Active")),"")</f>
        <v>Expiring Soon</v>
      </c>
      <c r="T720" s="55" t="str">
        <f aca="false">IF(M720&gt;5,"High Risk",IF(M720&gt;2,"Medium","Low Risk"))</f>
        <v>Medium</v>
      </c>
    </row>
    <row r="721" customFormat="false" ht="15" hidden="false" customHeight="true" outlineLevel="0" collapsed="false">
      <c r="A721" s="56" t="s">
        <v>5161</v>
      </c>
      <c r="B721" s="56" t="s">
        <v>17735</v>
      </c>
      <c r="C721" s="56" t="s">
        <v>16921</v>
      </c>
      <c r="D721" s="56" t="s">
        <v>16904</v>
      </c>
      <c r="E721" s="56" t="s">
        <v>10104</v>
      </c>
      <c r="F721" s="56" t="s">
        <v>10063</v>
      </c>
      <c r="G721" s="56" t="s">
        <v>4055</v>
      </c>
      <c r="H721" s="56" t="n">
        <v>33</v>
      </c>
      <c r="I721" s="56" t="n">
        <v>500</v>
      </c>
      <c r="J721" s="56" t="n">
        <v>3.6</v>
      </c>
      <c r="K721" s="56" t="n">
        <v>80.6</v>
      </c>
      <c r="L721" s="56" t="n">
        <v>62</v>
      </c>
      <c r="M721" s="56" t="n">
        <v>0.31</v>
      </c>
      <c r="N721" s="56" t="s">
        <v>2568</v>
      </c>
      <c r="O721" s="56" t="s">
        <v>3706</v>
      </c>
      <c r="P721" s="56" t="s">
        <v>16913</v>
      </c>
      <c r="Q721" s="56" t="s">
        <v>10061</v>
      </c>
      <c r="R721" s="55" t="n">
        <f aca="true">IFERROR(O721-TODAY(),"")</f>
        <v>-855</v>
      </c>
      <c r="S721" s="55" t="str">
        <f aca="true">IFERROR(IF(O721&lt;TODAY(),"Expired",IF(O721-TODAY()&lt;90,"Expiring Soon","Active")),"")</f>
        <v>Expiring Soon</v>
      </c>
      <c r="T721" s="55" t="str">
        <f aca="false">IF(M721&gt;5,"High Risk",IF(M721&gt;2,"Medium","Low Risk"))</f>
        <v>Low Risk</v>
      </c>
    </row>
    <row r="722" customFormat="false" ht="15" hidden="false" customHeight="true" outlineLevel="0" collapsed="false">
      <c r="A722" s="52" t="s">
        <v>15070</v>
      </c>
      <c r="B722" s="52" t="s">
        <v>17736</v>
      </c>
      <c r="C722" s="52" t="s">
        <v>16906</v>
      </c>
      <c r="D722" s="52" t="s">
        <v>16915</v>
      </c>
      <c r="E722" s="52" t="s">
        <v>10063</v>
      </c>
      <c r="F722" s="52" t="s">
        <v>15542</v>
      </c>
      <c r="G722" s="52" t="s">
        <v>4084</v>
      </c>
      <c r="H722" s="52" t="n">
        <v>38</v>
      </c>
      <c r="I722" s="52" t="n">
        <v>500</v>
      </c>
      <c r="J722" s="52" t="n">
        <v>2.6</v>
      </c>
      <c r="K722" s="52" t="n">
        <v>98.9</v>
      </c>
      <c r="L722" s="52" t="n">
        <v>84.3</v>
      </c>
      <c r="M722" s="52" t="n">
        <v>0.86</v>
      </c>
      <c r="N722" s="52" t="s">
        <v>989</v>
      </c>
      <c r="O722" s="52" t="s">
        <v>3706</v>
      </c>
      <c r="P722" s="52" t="s">
        <v>16913</v>
      </c>
      <c r="Q722" s="52" t="s">
        <v>10061</v>
      </c>
      <c r="R722" s="55" t="n">
        <f aca="true">IFERROR(O722-TODAY(),"")</f>
        <v>-855</v>
      </c>
      <c r="S722" s="55" t="str">
        <f aca="true">IFERROR(IF(O722&lt;TODAY(),"Expired",IF(O722-TODAY()&lt;90,"Expiring Soon","Active")),"")</f>
        <v>Expiring Soon</v>
      </c>
      <c r="T722" s="55" t="str">
        <f aca="false">IF(M722&gt;5,"High Risk",IF(M722&gt;2,"Medium","Low Risk"))</f>
        <v>Low Risk</v>
      </c>
    </row>
    <row r="723" customFormat="false" ht="15" hidden="false" customHeight="true" outlineLevel="0" collapsed="false">
      <c r="A723" s="56" t="s">
        <v>14820</v>
      </c>
      <c r="B723" s="56" t="s">
        <v>17737</v>
      </c>
      <c r="C723" s="56" t="s">
        <v>16921</v>
      </c>
      <c r="D723" s="56" t="s">
        <v>16915</v>
      </c>
      <c r="E723" s="56" t="s">
        <v>10063</v>
      </c>
      <c r="F723" s="56" t="s">
        <v>15560</v>
      </c>
      <c r="G723" s="56" t="s">
        <v>4067</v>
      </c>
      <c r="H723" s="56" t="n">
        <v>36</v>
      </c>
      <c r="I723" s="56" t="n">
        <v>1000</v>
      </c>
      <c r="J723" s="56" t="n">
        <v>3.6</v>
      </c>
      <c r="K723" s="56" t="n">
        <v>94</v>
      </c>
      <c r="L723" s="56" t="n">
        <v>99.1</v>
      </c>
      <c r="M723" s="56" t="n">
        <v>0.65</v>
      </c>
      <c r="N723" s="56" t="s">
        <v>3871</v>
      </c>
      <c r="O723" s="56" t="s">
        <v>4807</v>
      </c>
      <c r="P723" s="56" t="s">
        <v>16913</v>
      </c>
      <c r="Q723" s="56" t="s">
        <v>10061</v>
      </c>
      <c r="R723" s="55" t="n">
        <f aca="true">IFERROR(O723-TODAY(),"")</f>
        <v>-566</v>
      </c>
      <c r="S723" s="55" t="str">
        <f aca="true">IFERROR(IF(O723&lt;TODAY(),"Expired",IF(O723-TODAY()&lt;90,"Expiring Soon","Active")),"")</f>
        <v>Expiring Soon</v>
      </c>
      <c r="T723" s="55" t="str">
        <f aca="false">IF(M723&gt;5,"High Risk",IF(M723&gt;2,"Medium","Low Risk"))</f>
        <v>Low Risk</v>
      </c>
    </row>
    <row r="724" customFormat="false" ht="15" hidden="false" customHeight="true" outlineLevel="0" collapsed="false">
      <c r="A724" s="52" t="s">
        <v>14902</v>
      </c>
      <c r="B724" s="52" t="s">
        <v>17738</v>
      </c>
      <c r="C724" s="52" t="s">
        <v>16909</v>
      </c>
      <c r="D724" s="52" t="s">
        <v>16937</v>
      </c>
      <c r="E724" s="52" t="s">
        <v>10132</v>
      </c>
      <c r="F724" s="52" t="s">
        <v>15550</v>
      </c>
      <c r="G724" s="52" t="s">
        <v>4084</v>
      </c>
      <c r="H724" s="52" t="n">
        <v>7</v>
      </c>
      <c r="I724" s="52" t="n">
        <v>1000</v>
      </c>
      <c r="J724" s="52" t="n">
        <v>4.7</v>
      </c>
      <c r="K724" s="52" t="n">
        <v>91.6</v>
      </c>
      <c r="L724" s="52" t="n">
        <v>94.6</v>
      </c>
      <c r="M724" s="52" t="n">
        <v>1.73</v>
      </c>
      <c r="N724" s="52" t="s">
        <v>1129</v>
      </c>
      <c r="O724" s="52" t="s">
        <v>1136</v>
      </c>
      <c r="P724" s="52" t="s">
        <v>16907</v>
      </c>
      <c r="Q724" s="52" t="s">
        <v>10061</v>
      </c>
      <c r="R724" s="55" t="n">
        <f aca="true">IFERROR(O724-TODAY(),"")</f>
        <v>-577</v>
      </c>
      <c r="S724" s="55" t="str">
        <f aca="true">IFERROR(IF(O724&lt;TODAY(),"Expired",IF(O724-TODAY()&lt;90,"Expiring Soon","Active")),"")</f>
        <v>Expiring Soon</v>
      </c>
      <c r="T724" s="55" t="str">
        <f aca="false">IF(M724&gt;5,"High Risk",IF(M724&gt;2,"Medium","Low Risk"))</f>
        <v>Low Risk</v>
      </c>
    </row>
    <row r="725" customFormat="false" ht="15" hidden="false" customHeight="true" outlineLevel="0" collapsed="false">
      <c r="A725" s="56" t="s">
        <v>14575</v>
      </c>
      <c r="B725" s="56" t="s">
        <v>17739</v>
      </c>
      <c r="C725" s="56" t="s">
        <v>16921</v>
      </c>
      <c r="D725" s="56" t="s">
        <v>16910</v>
      </c>
      <c r="E725" s="56" t="s">
        <v>10069</v>
      </c>
      <c r="F725" s="56" t="s">
        <v>15542</v>
      </c>
      <c r="G725" s="56" t="s">
        <v>4067</v>
      </c>
      <c r="H725" s="56" t="n">
        <v>31</v>
      </c>
      <c r="I725" s="56" t="n">
        <v>250</v>
      </c>
      <c r="J725" s="56" t="n">
        <v>3.9</v>
      </c>
      <c r="K725" s="56" t="n">
        <v>77.4</v>
      </c>
      <c r="L725" s="56" t="n">
        <v>98.1</v>
      </c>
      <c r="M725" s="56" t="n">
        <v>4.94</v>
      </c>
      <c r="N725" s="56" t="s">
        <v>2685</v>
      </c>
      <c r="O725" s="56" t="s">
        <v>1863</v>
      </c>
      <c r="P725" s="56" t="s">
        <v>16911</v>
      </c>
      <c r="Q725" s="56" t="s">
        <v>10061</v>
      </c>
      <c r="R725" s="55" t="n">
        <f aca="true">IFERROR(O725-TODAY(),"")</f>
        <v>-793</v>
      </c>
      <c r="S725" s="55" t="str">
        <f aca="true">IFERROR(IF(O725&lt;TODAY(),"Expired",IF(O725-TODAY()&lt;90,"Expiring Soon","Active")),"")</f>
        <v>Expiring Soon</v>
      </c>
      <c r="T725" s="55" t="str">
        <f aca="false">IF(M725&gt;5,"High Risk",IF(M725&gt;2,"Medium","Low Risk"))</f>
        <v>Medium</v>
      </c>
    </row>
    <row r="726" customFormat="false" ht="15" hidden="false" customHeight="true" outlineLevel="0" collapsed="false">
      <c r="A726" s="52" t="s">
        <v>6396</v>
      </c>
      <c r="B726" s="52" t="s">
        <v>17740</v>
      </c>
      <c r="C726" s="52" t="s">
        <v>15539</v>
      </c>
      <c r="D726" s="52" t="s">
        <v>16937</v>
      </c>
      <c r="E726" s="52" t="s">
        <v>10117</v>
      </c>
      <c r="F726" s="52" t="s">
        <v>15560</v>
      </c>
      <c r="G726" s="52" t="s">
        <v>4084</v>
      </c>
      <c r="H726" s="52" t="n">
        <v>33</v>
      </c>
      <c r="I726" s="52" t="n">
        <v>500</v>
      </c>
      <c r="J726" s="52" t="n">
        <v>3.9</v>
      </c>
      <c r="K726" s="52" t="n">
        <v>72</v>
      </c>
      <c r="L726" s="52" t="n">
        <v>73.2</v>
      </c>
      <c r="M726" s="52" t="n">
        <v>4.09</v>
      </c>
      <c r="N726" s="52" t="s">
        <v>3149</v>
      </c>
      <c r="O726" s="52" t="s">
        <v>6938</v>
      </c>
      <c r="P726" s="52"/>
      <c r="Q726" s="52" t="s">
        <v>10066</v>
      </c>
      <c r="R726" s="55" t="n">
        <f aca="true">IFERROR(O726-TODAY(),"")</f>
        <v>-522</v>
      </c>
      <c r="S726" s="55" t="str">
        <f aca="true">IFERROR(IF(O726&lt;TODAY(),"Expired",IF(O726-TODAY()&lt;90,"Expiring Soon","Active")),"")</f>
        <v>Expiring Soon</v>
      </c>
      <c r="T726" s="55" t="str">
        <f aca="false">IF(M726&gt;5,"High Risk",IF(M726&gt;2,"Medium","Low Risk"))</f>
        <v>Medium</v>
      </c>
    </row>
    <row r="727" customFormat="false" ht="15" hidden="false" customHeight="true" outlineLevel="0" collapsed="false">
      <c r="A727" s="56" t="s">
        <v>7090</v>
      </c>
      <c r="B727" s="56" t="s">
        <v>17741</v>
      </c>
      <c r="C727" s="56" t="s">
        <v>16909</v>
      </c>
      <c r="D727" s="56" t="s">
        <v>16904</v>
      </c>
      <c r="E727" s="56" t="s">
        <v>10132</v>
      </c>
      <c r="F727" s="56" t="s">
        <v>15560</v>
      </c>
      <c r="G727" s="56" t="s">
        <v>4055</v>
      </c>
      <c r="H727" s="56" t="n">
        <v>35</v>
      </c>
      <c r="I727" s="56" t="n">
        <v>500</v>
      </c>
      <c r="J727" s="56" t="n">
        <v>3</v>
      </c>
      <c r="K727" s="56" t="n">
        <v>97</v>
      </c>
      <c r="L727" s="56" t="n">
        <v>78.5</v>
      </c>
      <c r="M727" s="56" t="n">
        <v>2.45</v>
      </c>
      <c r="N727" s="56" t="s">
        <v>5053</v>
      </c>
      <c r="O727" s="56" t="s">
        <v>1275</v>
      </c>
      <c r="P727" s="56"/>
      <c r="Q727" s="56" t="s">
        <v>10061</v>
      </c>
      <c r="R727" s="55" t="n">
        <f aca="true">IFERROR(O727-TODAY(),"")</f>
        <v>-520</v>
      </c>
      <c r="S727" s="55" t="str">
        <f aca="true">IFERROR(IF(O727&lt;TODAY(),"Expired",IF(O727-TODAY()&lt;90,"Expiring Soon","Active")),"")</f>
        <v>Expiring Soon</v>
      </c>
      <c r="T727" s="55" t="str">
        <f aca="false">IF(M727&gt;5,"High Risk",IF(M727&gt;2,"Medium","Low Risk"))</f>
        <v>Medium</v>
      </c>
    </row>
    <row r="728" customFormat="false" ht="15" hidden="false" customHeight="true" outlineLevel="0" collapsed="false">
      <c r="A728" s="52" t="s">
        <v>14751</v>
      </c>
      <c r="B728" s="52" t="s">
        <v>17742</v>
      </c>
      <c r="C728" s="52" t="s">
        <v>16906</v>
      </c>
      <c r="D728" s="52" t="s">
        <v>16904</v>
      </c>
      <c r="E728" s="52" t="s">
        <v>10190</v>
      </c>
      <c r="F728" s="52" t="s">
        <v>15554</v>
      </c>
      <c r="G728" s="52" t="s">
        <v>4061</v>
      </c>
      <c r="H728" s="52" t="n">
        <v>13</v>
      </c>
      <c r="I728" s="52" t="n">
        <v>500</v>
      </c>
      <c r="J728" s="52" t="n">
        <v>2.8</v>
      </c>
      <c r="K728" s="52" t="n">
        <v>85.5</v>
      </c>
      <c r="L728" s="52" t="n">
        <v>97.7</v>
      </c>
      <c r="M728" s="52" t="n">
        <v>2.19</v>
      </c>
      <c r="N728" s="52" t="s">
        <v>1469</v>
      </c>
      <c r="O728" s="52" t="s">
        <v>5019</v>
      </c>
      <c r="P728" s="52"/>
      <c r="Q728" s="52" t="s">
        <v>10066</v>
      </c>
      <c r="R728" s="55" t="n">
        <f aca="true">IFERROR(O728-TODAY(),"")</f>
        <v>-956</v>
      </c>
      <c r="S728" s="55" t="str">
        <f aca="true">IFERROR(IF(O728&lt;TODAY(),"Expired",IF(O728-TODAY()&lt;90,"Expiring Soon","Active")),"")</f>
        <v>Expiring Soon</v>
      </c>
      <c r="T728" s="55" t="str">
        <f aca="false">IF(M728&gt;5,"High Risk",IF(M728&gt;2,"Medium","Low Risk"))</f>
        <v>Medium</v>
      </c>
    </row>
    <row r="729" customFormat="false" ht="15" hidden="false" customHeight="true" outlineLevel="0" collapsed="false">
      <c r="A729" s="56" t="s">
        <v>4766</v>
      </c>
      <c r="B729" s="56" t="s">
        <v>17743</v>
      </c>
      <c r="C729" s="56" t="s">
        <v>16921</v>
      </c>
      <c r="D729" s="56" t="s">
        <v>16910</v>
      </c>
      <c r="E729" s="56" t="s">
        <v>10078</v>
      </c>
      <c r="F729" s="56" t="s">
        <v>15542</v>
      </c>
      <c r="G729" s="56" t="s">
        <v>4055</v>
      </c>
      <c r="H729" s="56" t="n">
        <v>3</v>
      </c>
      <c r="I729" s="56" t="n">
        <v>1000</v>
      </c>
      <c r="J729" s="56" t="n">
        <v>4.4</v>
      </c>
      <c r="K729" s="56" t="n">
        <v>76.7</v>
      </c>
      <c r="L729" s="56" t="n">
        <v>94.6</v>
      </c>
      <c r="M729" s="56" t="n">
        <v>4.24</v>
      </c>
      <c r="N729" s="56" t="s">
        <v>1972</v>
      </c>
      <c r="O729" s="56" t="s">
        <v>584</v>
      </c>
      <c r="P729" s="56" t="s">
        <v>16913</v>
      </c>
      <c r="Q729" s="56" t="s">
        <v>10066</v>
      </c>
      <c r="R729" s="55" t="n">
        <f aca="true">IFERROR(O729-TODAY(),"")</f>
        <v>-474</v>
      </c>
      <c r="S729" s="55" t="str">
        <f aca="true">IFERROR(IF(O729&lt;TODAY(),"Expired",IF(O729-TODAY()&lt;90,"Expiring Soon","Active")),"")</f>
        <v>Expiring Soon</v>
      </c>
      <c r="T729" s="55" t="str">
        <f aca="false">IF(M729&gt;5,"High Risk",IF(M729&gt;2,"Medium","Low Risk"))</f>
        <v>Medium</v>
      </c>
    </row>
    <row r="730" customFormat="false" ht="15" hidden="false" customHeight="true" outlineLevel="0" collapsed="false">
      <c r="A730" s="52" t="s">
        <v>4417</v>
      </c>
      <c r="B730" s="52" t="s">
        <v>17744</v>
      </c>
      <c r="C730" s="52" t="s">
        <v>16921</v>
      </c>
      <c r="D730" s="52" t="s">
        <v>16910</v>
      </c>
      <c r="E730" s="52" t="s">
        <v>10073</v>
      </c>
      <c r="F730" s="52" t="s">
        <v>15550</v>
      </c>
      <c r="G730" s="52" t="s">
        <v>4067</v>
      </c>
      <c r="H730" s="52" t="n">
        <v>11</v>
      </c>
      <c r="I730" s="52" t="n">
        <v>1000</v>
      </c>
      <c r="J730" s="52" t="n">
        <v>4.1</v>
      </c>
      <c r="K730" s="52" t="n">
        <v>97.6</v>
      </c>
      <c r="L730" s="52" t="n">
        <v>67.9</v>
      </c>
      <c r="M730" s="52" t="n">
        <v>3.92</v>
      </c>
      <c r="N730" s="52" t="s">
        <v>410</v>
      </c>
      <c r="O730" s="52" t="s">
        <v>2901</v>
      </c>
      <c r="P730" s="52" t="s">
        <v>16913</v>
      </c>
      <c r="Q730" s="52" t="s">
        <v>10061</v>
      </c>
      <c r="R730" s="55" t="n">
        <f aca="true">IFERROR(O730-TODAY(),"")</f>
        <v>-952</v>
      </c>
      <c r="S730" s="55" t="str">
        <f aca="true">IFERROR(IF(O730&lt;TODAY(),"Expired",IF(O730-TODAY()&lt;90,"Expiring Soon","Active")),"")</f>
        <v>Expiring Soon</v>
      </c>
      <c r="T730" s="55" t="str">
        <f aca="false">IF(M730&gt;5,"High Risk",IF(M730&gt;2,"Medium","Low Risk"))</f>
        <v>Medium</v>
      </c>
    </row>
    <row r="731" customFormat="false" ht="15" hidden="false" customHeight="true" outlineLevel="0" collapsed="false">
      <c r="A731" s="56" t="s">
        <v>6915</v>
      </c>
      <c r="B731" s="56" t="s">
        <v>17745</v>
      </c>
      <c r="C731" s="56" t="s">
        <v>16921</v>
      </c>
      <c r="D731" s="56" t="s">
        <v>16904</v>
      </c>
      <c r="E731" s="56" t="s">
        <v>10117</v>
      </c>
      <c r="F731" s="56" t="s">
        <v>10063</v>
      </c>
      <c r="G731" s="56" t="s">
        <v>4067</v>
      </c>
      <c r="H731" s="56" t="n">
        <v>12</v>
      </c>
      <c r="I731" s="56" t="n">
        <v>250</v>
      </c>
      <c r="J731" s="56" t="n">
        <v>3.2</v>
      </c>
      <c r="K731" s="56" t="n">
        <v>78.7</v>
      </c>
      <c r="L731" s="56" t="n">
        <v>68.7</v>
      </c>
      <c r="M731" s="56" t="n">
        <v>3.42</v>
      </c>
      <c r="N731" s="56" t="s">
        <v>5891</v>
      </c>
      <c r="O731" s="56" t="s">
        <v>2063</v>
      </c>
      <c r="P731" s="56" t="s">
        <v>16913</v>
      </c>
      <c r="Q731" s="56" t="s">
        <v>10066</v>
      </c>
      <c r="R731" s="55" t="n">
        <f aca="true">IFERROR(O731-TODAY(),"")</f>
        <v>-603</v>
      </c>
      <c r="S731" s="55" t="str">
        <f aca="true">IFERROR(IF(O731&lt;TODAY(),"Expired",IF(O731-TODAY()&lt;90,"Expiring Soon","Active")),"")</f>
        <v>Expiring Soon</v>
      </c>
      <c r="T731" s="55" t="str">
        <f aca="false">IF(M731&gt;5,"High Risk",IF(M731&gt;2,"Medium","Low Risk"))</f>
        <v>Medium</v>
      </c>
    </row>
    <row r="732" customFormat="false" ht="15" hidden="false" customHeight="true" outlineLevel="0" collapsed="false">
      <c r="A732" s="52" t="s">
        <v>4271</v>
      </c>
      <c r="B732" s="52" t="s">
        <v>17746</v>
      </c>
      <c r="C732" s="52" t="s">
        <v>16921</v>
      </c>
      <c r="D732" s="52" t="s">
        <v>16910</v>
      </c>
      <c r="E732" s="52" t="s">
        <v>10112</v>
      </c>
      <c r="F732" s="52" t="s">
        <v>15542</v>
      </c>
      <c r="G732" s="52" t="s">
        <v>4061</v>
      </c>
      <c r="H732" s="52" t="n">
        <v>40</v>
      </c>
      <c r="I732" s="52" t="n">
        <v>2000</v>
      </c>
      <c r="J732" s="52" t="n">
        <v>4.1</v>
      </c>
      <c r="K732" s="52" t="n">
        <v>73.3</v>
      </c>
      <c r="L732" s="52" t="n">
        <v>74.6</v>
      </c>
      <c r="M732" s="52" t="n">
        <v>3.09</v>
      </c>
      <c r="N732" s="52" t="s">
        <v>1662</v>
      </c>
      <c r="O732" s="52" t="s">
        <v>5272</v>
      </c>
      <c r="P732" s="52" t="s">
        <v>16913</v>
      </c>
      <c r="Q732" s="52" t="s">
        <v>10066</v>
      </c>
      <c r="R732" s="55" t="n">
        <f aca="true">IFERROR(O732-TODAY(),"")</f>
        <v>-552</v>
      </c>
      <c r="S732" s="55" t="str">
        <f aca="true">IFERROR(IF(O732&lt;TODAY(),"Expired",IF(O732-TODAY()&lt;90,"Expiring Soon","Active")),"")</f>
        <v>Expiring Soon</v>
      </c>
      <c r="T732" s="55" t="str">
        <f aca="false">IF(M732&gt;5,"High Risk",IF(M732&gt;2,"Medium","Low Risk"))</f>
        <v>Medium</v>
      </c>
    </row>
    <row r="733" customFormat="false" ht="15" hidden="false" customHeight="true" outlineLevel="0" collapsed="false">
      <c r="A733" s="56" t="s">
        <v>14933</v>
      </c>
      <c r="B733" s="56" t="s">
        <v>17747</v>
      </c>
      <c r="C733" s="56" t="s">
        <v>16906</v>
      </c>
      <c r="D733" s="56" t="s">
        <v>16904</v>
      </c>
      <c r="E733" s="56" t="s">
        <v>10078</v>
      </c>
      <c r="F733" s="56" t="s">
        <v>15544</v>
      </c>
      <c r="G733" s="56" t="s">
        <v>4084</v>
      </c>
      <c r="H733" s="56" t="n">
        <v>36</v>
      </c>
      <c r="I733" s="56" t="n">
        <v>250</v>
      </c>
      <c r="J733" s="56" t="n">
        <v>3</v>
      </c>
      <c r="K733" s="56" t="n">
        <v>93.4</v>
      </c>
      <c r="L733" s="56" t="n">
        <v>60.6</v>
      </c>
      <c r="M733" s="56" t="n">
        <v>3.11</v>
      </c>
      <c r="N733" s="56" t="s">
        <v>2665</v>
      </c>
      <c r="O733" s="56" t="s">
        <v>2650</v>
      </c>
      <c r="P733" s="56" t="s">
        <v>16907</v>
      </c>
      <c r="Q733" s="56" t="s">
        <v>10061</v>
      </c>
      <c r="R733" s="55" t="n">
        <f aca="true">IFERROR(O733-TODAY(),"")</f>
        <v>-805</v>
      </c>
      <c r="S733" s="55" t="str">
        <f aca="true">IFERROR(IF(O733&lt;TODAY(),"Expired",IF(O733-TODAY()&lt;90,"Expiring Soon","Active")),"")</f>
        <v>Expiring Soon</v>
      </c>
      <c r="T733" s="55" t="str">
        <f aca="false">IF(M733&gt;5,"High Risk",IF(M733&gt;2,"Medium","Low Risk"))</f>
        <v>Medium</v>
      </c>
    </row>
    <row r="734" customFormat="false" ht="15" hidden="false" customHeight="true" outlineLevel="0" collapsed="false">
      <c r="A734" s="52" t="s">
        <v>17748</v>
      </c>
      <c r="B734" s="52" t="s">
        <v>17749</v>
      </c>
      <c r="C734" s="52" t="s">
        <v>15539</v>
      </c>
      <c r="D734" s="52" t="s">
        <v>16937</v>
      </c>
      <c r="E734" s="52" t="s">
        <v>10112</v>
      </c>
      <c r="F734" s="52" t="s">
        <v>15554</v>
      </c>
      <c r="G734" s="52" t="s">
        <v>4055</v>
      </c>
      <c r="H734" s="52" t="n">
        <v>32</v>
      </c>
      <c r="I734" s="52" t="n">
        <v>2000</v>
      </c>
      <c r="J734" s="52" t="n">
        <v>3</v>
      </c>
      <c r="K734" s="52" t="n">
        <v>90.8</v>
      </c>
      <c r="L734" s="52" t="n">
        <v>65.1</v>
      </c>
      <c r="M734" s="52" t="n">
        <v>0.53</v>
      </c>
      <c r="N734" s="52" t="s">
        <v>6347</v>
      </c>
      <c r="O734" s="52" t="s">
        <v>7727</v>
      </c>
      <c r="P734" s="52" t="s">
        <v>16907</v>
      </c>
      <c r="Q734" s="52" t="s">
        <v>10061</v>
      </c>
      <c r="R734" s="55" t="n">
        <f aca="true">IFERROR(O734-TODAY(),"")</f>
        <v>-696</v>
      </c>
      <c r="S734" s="55" t="str">
        <f aca="true">IFERROR(IF(O734&lt;TODAY(),"Expired",IF(O734-TODAY()&lt;90,"Expiring Soon","Active")),"")</f>
        <v>Expiring Soon</v>
      </c>
      <c r="T734" s="55" t="str">
        <f aca="false">IF(M734&gt;5,"High Risk",IF(M734&gt;2,"Medium","Low Risk"))</f>
        <v>Low Risk</v>
      </c>
    </row>
    <row r="735" customFormat="false" ht="15" hidden="false" customHeight="true" outlineLevel="0" collapsed="false">
      <c r="A735" s="56" t="s">
        <v>5499</v>
      </c>
      <c r="B735" s="56" t="s">
        <v>17750</v>
      </c>
      <c r="C735" s="56" t="s">
        <v>16921</v>
      </c>
      <c r="D735" s="56" t="s">
        <v>16904</v>
      </c>
      <c r="E735" s="56" t="s">
        <v>10112</v>
      </c>
      <c r="F735" s="56" t="s">
        <v>15554</v>
      </c>
      <c r="G735" s="56" t="s">
        <v>4084</v>
      </c>
      <c r="H735" s="56" t="n">
        <v>45</v>
      </c>
      <c r="I735" s="56" t="n">
        <v>250</v>
      </c>
      <c r="J735" s="56" t="n">
        <v>3.6</v>
      </c>
      <c r="K735" s="56" t="n">
        <v>92.9</v>
      </c>
      <c r="L735" s="56" t="n">
        <v>73.4</v>
      </c>
      <c r="M735" s="56" t="n">
        <v>3.96</v>
      </c>
      <c r="N735" s="56" t="s">
        <v>3235</v>
      </c>
      <c r="O735" s="56" t="s">
        <v>2213</v>
      </c>
      <c r="P735" s="56" t="s">
        <v>16911</v>
      </c>
      <c r="Q735" s="56" t="s">
        <v>10061</v>
      </c>
      <c r="R735" s="55" t="n">
        <f aca="true">IFERROR(O735-TODAY(),"")</f>
        <v>-876</v>
      </c>
      <c r="S735" s="55" t="str">
        <f aca="true">IFERROR(IF(O735&lt;TODAY(),"Expired",IF(O735-TODAY()&lt;90,"Expiring Soon","Active")),"")</f>
        <v>Expiring Soon</v>
      </c>
      <c r="T735" s="55" t="str">
        <f aca="false">IF(M735&gt;5,"High Risk",IF(M735&gt;2,"Medium","Low Risk"))</f>
        <v>Medium</v>
      </c>
    </row>
    <row r="736" customFormat="false" ht="15" hidden="false" customHeight="true" outlineLevel="0" collapsed="false">
      <c r="A736" s="52" t="s">
        <v>5635</v>
      </c>
      <c r="B736" s="52" t="s">
        <v>17751</v>
      </c>
      <c r="C736" s="52" t="s">
        <v>16921</v>
      </c>
      <c r="D736" s="52" t="s">
        <v>16904</v>
      </c>
      <c r="E736" s="52" t="s">
        <v>10087</v>
      </c>
      <c r="F736" s="52" t="s">
        <v>10063</v>
      </c>
      <c r="G736" s="52" t="s">
        <v>4055</v>
      </c>
      <c r="H736" s="52" t="n">
        <v>29</v>
      </c>
      <c r="I736" s="52" t="n">
        <v>100</v>
      </c>
      <c r="J736" s="52" t="n">
        <v>2.6</v>
      </c>
      <c r="K736" s="52" t="n">
        <v>71</v>
      </c>
      <c r="L736" s="52" t="n">
        <v>76.1</v>
      </c>
      <c r="M736" s="52" t="n">
        <v>2.85</v>
      </c>
      <c r="N736" s="52" t="s">
        <v>1236</v>
      </c>
      <c r="O736" s="52" t="s">
        <v>3699</v>
      </c>
      <c r="P736" s="52" t="s">
        <v>16913</v>
      </c>
      <c r="Q736" s="52" t="s">
        <v>10061</v>
      </c>
      <c r="R736" s="55" t="n">
        <f aca="true">IFERROR(O736-TODAY(),"")</f>
        <v>-693</v>
      </c>
      <c r="S736" s="55" t="str">
        <f aca="true">IFERROR(IF(O736&lt;TODAY(),"Expired",IF(O736-TODAY()&lt;90,"Expiring Soon","Active")),"")</f>
        <v>Expiring Soon</v>
      </c>
      <c r="T736" s="55" t="str">
        <f aca="false">IF(M736&gt;5,"High Risk",IF(M736&gt;2,"Medium","Low Risk"))</f>
        <v>Medium</v>
      </c>
    </row>
    <row r="737" customFormat="false" ht="15" hidden="false" customHeight="true" outlineLevel="0" collapsed="false">
      <c r="A737" s="56" t="s">
        <v>6185</v>
      </c>
      <c r="B737" s="56" t="s">
        <v>17752</v>
      </c>
      <c r="C737" s="56" t="s">
        <v>15539</v>
      </c>
      <c r="D737" s="56" t="s">
        <v>16910</v>
      </c>
      <c r="E737" s="56" t="s">
        <v>10132</v>
      </c>
      <c r="F737" s="56" t="s">
        <v>15550</v>
      </c>
      <c r="G737" s="56" t="s">
        <v>4067</v>
      </c>
      <c r="H737" s="56" t="n">
        <v>21</v>
      </c>
      <c r="I737" s="56" t="n">
        <v>2000</v>
      </c>
      <c r="J737" s="56" t="n">
        <v>3.8</v>
      </c>
      <c r="K737" s="56" t="n">
        <v>76.2</v>
      </c>
      <c r="L737" s="56" t="n">
        <v>79.7</v>
      </c>
      <c r="M737" s="56" t="n">
        <v>0.54</v>
      </c>
      <c r="N737" s="56" t="s">
        <v>2576</v>
      </c>
      <c r="O737" s="56" t="s">
        <v>6412</v>
      </c>
      <c r="P737" s="56" t="s">
        <v>16911</v>
      </c>
      <c r="Q737" s="56" t="s">
        <v>10066</v>
      </c>
      <c r="R737" s="55" t="n">
        <f aca="true">IFERROR(O737-TODAY(),"")</f>
        <v>-850</v>
      </c>
      <c r="S737" s="55" t="str">
        <f aca="true">IFERROR(IF(O737&lt;TODAY(),"Expired",IF(O737-TODAY()&lt;90,"Expiring Soon","Active")),"")</f>
        <v>Expiring Soon</v>
      </c>
      <c r="T737" s="55" t="str">
        <f aca="false">IF(M737&gt;5,"High Risk",IF(M737&gt;2,"Medium","Low Risk"))</f>
        <v>Low Risk</v>
      </c>
    </row>
    <row r="738" customFormat="false" ht="15" hidden="false" customHeight="true" outlineLevel="0" collapsed="false">
      <c r="A738" s="52" t="s">
        <v>4691</v>
      </c>
      <c r="B738" s="52" t="s">
        <v>17753</v>
      </c>
      <c r="C738" s="52" t="s">
        <v>16921</v>
      </c>
      <c r="D738" s="52" t="s">
        <v>16904</v>
      </c>
      <c r="E738" s="52" t="s">
        <v>10087</v>
      </c>
      <c r="F738" s="52" t="s">
        <v>15550</v>
      </c>
      <c r="G738" s="52" t="s">
        <v>4073</v>
      </c>
      <c r="H738" s="52" t="n">
        <v>29</v>
      </c>
      <c r="I738" s="52" t="n">
        <v>1000</v>
      </c>
      <c r="J738" s="52" t="n">
        <v>4.6</v>
      </c>
      <c r="K738" s="52" t="n">
        <v>90.4</v>
      </c>
      <c r="L738" s="52" t="n">
        <v>69.6</v>
      </c>
      <c r="M738" s="52" t="n">
        <v>0.86</v>
      </c>
      <c r="N738" s="52" t="s">
        <v>1129</v>
      </c>
      <c r="O738" s="52" t="s">
        <v>736</v>
      </c>
      <c r="P738" s="52" t="s">
        <v>16913</v>
      </c>
      <c r="Q738" s="52" t="s">
        <v>10061</v>
      </c>
      <c r="R738" s="55" t="n">
        <f aca="true">IFERROR(O738-TODAY(),"")</f>
        <v>-867</v>
      </c>
      <c r="S738" s="55" t="str">
        <f aca="true">IFERROR(IF(O738&lt;TODAY(),"Expired",IF(O738-TODAY()&lt;90,"Expiring Soon","Active")),"")</f>
        <v>Expiring Soon</v>
      </c>
      <c r="T738" s="55" t="str">
        <f aca="false">IF(M738&gt;5,"High Risk",IF(M738&gt;2,"Medium","Low Risk"))</f>
        <v>Low Risk</v>
      </c>
    </row>
    <row r="739" customFormat="false" ht="15" hidden="false" customHeight="true" outlineLevel="0" collapsed="false">
      <c r="A739" s="56" t="s">
        <v>5308</v>
      </c>
      <c r="B739" s="56" t="s">
        <v>17754</v>
      </c>
      <c r="C739" s="56" t="s">
        <v>15539</v>
      </c>
      <c r="D739" s="56" t="s">
        <v>16904</v>
      </c>
      <c r="E739" s="56" t="s">
        <v>10117</v>
      </c>
      <c r="F739" s="56" t="s">
        <v>15544</v>
      </c>
      <c r="G739" s="56" t="s">
        <v>4055</v>
      </c>
      <c r="H739" s="56" t="n">
        <v>22</v>
      </c>
      <c r="I739" s="56" t="n">
        <v>1000</v>
      </c>
      <c r="J739" s="56" t="n">
        <v>3.8</v>
      </c>
      <c r="K739" s="56" t="n">
        <v>77.9</v>
      </c>
      <c r="L739" s="56" t="n">
        <v>95.6</v>
      </c>
      <c r="M739" s="56" t="n">
        <v>4.52</v>
      </c>
      <c r="N739" s="56" t="s">
        <v>2506</v>
      </c>
      <c r="O739" s="56" t="s">
        <v>5239</v>
      </c>
      <c r="P739" s="56" t="s">
        <v>16911</v>
      </c>
      <c r="Q739" s="56" t="s">
        <v>10061</v>
      </c>
      <c r="R739" s="55" t="n">
        <f aca="true">IFERROR(O739-TODAY(),"")</f>
        <v>-829</v>
      </c>
      <c r="S739" s="55" t="str">
        <f aca="true">IFERROR(IF(O739&lt;TODAY(),"Expired",IF(O739-TODAY()&lt;90,"Expiring Soon","Active")),"")</f>
        <v>Expiring Soon</v>
      </c>
      <c r="T739" s="55" t="str">
        <f aca="false">IF(M739&gt;5,"High Risk",IF(M739&gt;2,"Medium","Low Risk"))</f>
        <v>Medium</v>
      </c>
    </row>
    <row r="740" customFormat="false" ht="15" hidden="false" customHeight="true" outlineLevel="0" collapsed="false">
      <c r="A740" s="52" t="s">
        <v>14937</v>
      </c>
      <c r="B740" s="52" t="s">
        <v>17755</v>
      </c>
      <c r="C740" s="52" t="s">
        <v>16921</v>
      </c>
      <c r="D740" s="52" t="s">
        <v>16937</v>
      </c>
      <c r="E740" s="52" t="s">
        <v>10112</v>
      </c>
      <c r="F740" s="52" t="s">
        <v>10063</v>
      </c>
      <c r="G740" s="52" t="s">
        <v>4055</v>
      </c>
      <c r="H740" s="52" t="n">
        <v>4</v>
      </c>
      <c r="I740" s="52" t="n">
        <v>2000</v>
      </c>
      <c r="J740" s="52" t="n">
        <v>3.5</v>
      </c>
      <c r="K740" s="52" t="n">
        <v>71.5</v>
      </c>
      <c r="L740" s="52" t="n">
        <v>72.2</v>
      </c>
      <c r="M740" s="52" t="n">
        <v>3.76</v>
      </c>
      <c r="N740" s="52" t="s">
        <v>3507</v>
      </c>
      <c r="O740" s="52" t="s">
        <v>4902</v>
      </c>
      <c r="P740" s="52" t="s">
        <v>16916</v>
      </c>
      <c r="Q740" s="52" t="s">
        <v>10061</v>
      </c>
      <c r="R740" s="55" t="n">
        <f aca="true">IFERROR(O740-TODAY(),"")</f>
        <v>-633</v>
      </c>
      <c r="S740" s="55" t="str">
        <f aca="true">IFERROR(IF(O740&lt;TODAY(),"Expired",IF(O740-TODAY()&lt;90,"Expiring Soon","Active")),"")</f>
        <v>Expiring Soon</v>
      </c>
      <c r="T740" s="55" t="str">
        <f aca="false">IF(M740&gt;5,"High Risk",IF(M740&gt;2,"Medium","Low Risk"))</f>
        <v>Medium</v>
      </c>
    </row>
    <row r="741" customFormat="false" ht="15" hidden="false" customHeight="true" outlineLevel="0" collapsed="false">
      <c r="A741" s="56" t="s">
        <v>5426</v>
      </c>
      <c r="B741" s="56" t="s">
        <v>17756</v>
      </c>
      <c r="C741" s="56" t="s">
        <v>16906</v>
      </c>
      <c r="D741" s="56" t="s">
        <v>16904</v>
      </c>
      <c r="E741" s="56" t="s">
        <v>10132</v>
      </c>
      <c r="F741" s="56" t="s">
        <v>15550</v>
      </c>
      <c r="G741" s="56" t="s">
        <v>4084</v>
      </c>
      <c r="H741" s="56" t="n">
        <v>10</v>
      </c>
      <c r="I741" s="56" t="n">
        <v>1000</v>
      </c>
      <c r="J741" s="56" t="n">
        <v>4.9</v>
      </c>
      <c r="K741" s="56" t="n">
        <v>76.1</v>
      </c>
      <c r="L741" s="56" t="n">
        <v>62.3</v>
      </c>
      <c r="M741" s="56" t="n">
        <v>3.26</v>
      </c>
      <c r="N741" s="56" t="s">
        <v>5676</v>
      </c>
      <c r="O741" s="56" t="s">
        <v>1350</v>
      </c>
      <c r="P741" s="56" t="s">
        <v>16911</v>
      </c>
      <c r="Q741" s="56" t="s">
        <v>10066</v>
      </c>
      <c r="R741" s="55" t="n">
        <f aca="true">IFERROR(O741-TODAY(),"")</f>
        <v>-720</v>
      </c>
      <c r="S741" s="55" t="str">
        <f aca="true">IFERROR(IF(O741&lt;TODAY(),"Expired",IF(O741-TODAY()&lt;90,"Expiring Soon","Active")),"")</f>
        <v>Expiring Soon</v>
      </c>
      <c r="T741" s="55" t="str">
        <f aca="false">IF(M741&gt;5,"High Risk",IF(M741&gt;2,"Medium","Low Risk"))</f>
        <v>Medium</v>
      </c>
    </row>
    <row r="742" customFormat="false" ht="15" hidden="false" customHeight="true" outlineLevel="0" collapsed="false">
      <c r="A742" s="52" t="s">
        <v>5617</v>
      </c>
      <c r="B742" s="52" t="s">
        <v>17757</v>
      </c>
      <c r="C742" s="52" t="s">
        <v>15539</v>
      </c>
      <c r="D742" s="52" t="s">
        <v>16910</v>
      </c>
      <c r="E742" s="52" t="s">
        <v>10112</v>
      </c>
      <c r="F742" s="52" t="s">
        <v>15550</v>
      </c>
      <c r="G742" s="52" t="s">
        <v>4061</v>
      </c>
      <c r="H742" s="52" t="n">
        <v>8</v>
      </c>
      <c r="I742" s="52" t="n">
        <v>100</v>
      </c>
      <c r="J742" s="52" t="n">
        <v>2.6</v>
      </c>
      <c r="K742" s="52" t="n">
        <v>71.1</v>
      </c>
      <c r="L742" s="52" t="n">
        <v>62.1</v>
      </c>
      <c r="M742" s="52" t="n">
        <v>4.12</v>
      </c>
      <c r="N742" s="52" t="s">
        <v>492</v>
      </c>
      <c r="O742" s="52" t="s">
        <v>3634</v>
      </c>
      <c r="P742" s="52"/>
      <c r="Q742" s="52" t="s">
        <v>10066</v>
      </c>
      <c r="R742" s="55" t="n">
        <f aca="true">IFERROR(O742-TODAY(),"")</f>
        <v>-893</v>
      </c>
      <c r="S742" s="55" t="str">
        <f aca="true">IFERROR(IF(O742&lt;TODAY(),"Expired",IF(O742-TODAY()&lt;90,"Expiring Soon","Active")),"")</f>
        <v>Expiring Soon</v>
      </c>
      <c r="T742" s="55" t="str">
        <f aca="false">IF(M742&gt;5,"High Risk",IF(M742&gt;2,"Medium","Low Risk"))</f>
        <v>Medium</v>
      </c>
    </row>
    <row r="743" customFormat="false" ht="15" hidden="false" customHeight="true" outlineLevel="0" collapsed="false">
      <c r="A743" s="56" t="s">
        <v>6135</v>
      </c>
      <c r="B743" s="56" t="s">
        <v>17758</v>
      </c>
      <c r="C743" s="56" t="s">
        <v>16921</v>
      </c>
      <c r="D743" s="56" t="s">
        <v>16937</v>
      </c>
      <c r="E743" s="56" t="s">
        <v>10058</v>
      </c>
      <c r="F743" s="56" t="s">
        <v>15554</v>
      </c>
      <c r="G743" s="56" t="s">
        <v>4073</v>
      </c>
      <c r="H743" s="56" t="n">
        <v>5</v>
      </c>
      <c r="I743" s="56" t="n">
        <v>250</v>
      </c>
      <c r="J743" s="56" t="n">
        <v>3.8</v>
      </c>
      <c r="K743" s="56" t="n">
        <v>99.5</v>
      </c>
      <c r="L743" s="56" t="n">
        <v>69.2</v>
      </c>
      <c r="M743" s="56" t="n">
        <v>3.53</v>
      </c>
      <c r="N743" s="56" t="s">
        <v>6169</v>
      </c>
      <c r="O743" s="56" t="s">
        <v>3316</v>
      </c>
      <c r="P743" s="56" t="s">
        <v>16911</v>
      </c>
      <c r="Q743" s="56" t="s">
        <v>10061</v>
      </c>
      <c r="R743" s="55" t="n">
        <f aca="true">IFERROR(O743-TODAY(),"")</f>
        <v>-894</v>
      </c>
      <c r="S743" s="55" t="str">
        <f aca="true">IFERROR(IF(O743&lt;TODAY(),"Expired",IF(O743-TODAY()&lt;90,"Expiring Soon","Active")),"")</f>
        <v>Expiring Soon</v>
      </c>
      <c r="T743" s="55" t="str">
        <f aca="false">IF(M743&gt;5,"High Risk",IF(M743&gt;2,"Medium","Low Risk"))</f>
        <v>Medium</v>
      </c>
    </row>
    <row r="744" customFormat="false" ht="15" hidden="false" customHeight="true" outlineLevel="0" collapsed="false">
      <c r="A744" s="52" t="s">
        <v>14452</v>
      </c>
      <c r="B744" s="52" t="s">
        <v>17759</v>
      </c>
      <c r="C744" s="52" t="s">
        <v>16921</v>
      </c>
      <c r="D744" s="52" t="s">
        <v>16910</v>
      </c>
      <c r="E744" s="52" t="s">
        <v>10112</v>
      </c>
      <c r="F744" s="52" t="s">
        <v>15550</v>
      </c>
      <c r="G744" s="52" t="s">
        <v>4061</v>
      </c>
      <c r="H744" s="52" t="n">
        <v>19</v>
      </c>
      <c r="I744" s="52" t="n">
        <v>250</v>
      </c>
      <c r="J744" s="52" t="n">
        <v>4.1</v>
      </c>
      <c r="K744" s="52" t="n">
        <v>82.5</v>
      </c>
      <c r="L744" s="52" t="n">
        <v>63.5</v>
      </c>
      <c r="M744" s="52" t="n">
        <v>3.87</v>
      </c>
      <c r="N744" s="52" t="s">
        <v>3825</v>
      </c>
      <c r="O744" s="52" t="s">
        <v>3054</v>
      </c>
      <c r="P744" s="52"/>
      <c r="Q744" s="52" t="s">
        <v>10061</v>
      </c>
      <c r="R744" s="55" t="n">
        <f aca="true">IFERROR(O744-TODAY(),"")</f>
        <v>-786</v>
      </c>
      <c r="S744" s="55" t="str">
        <f aca="true">IFERROR(IF(O744&lt;TODAY(),"Expired",IF(O744-TODAY()&lt;90,"Expiring Soon","Active")),"")</f>
        <v>Expiring Soon</v>
      </c>
      <c r="T744" s="55" t="str">
        <f aca="false">IF(M744&gt;5,"High Risk",IF(M744&gt;2,"Medium","Low Risk"))</f>
        <v>Medium</v>
      </c>
    </row>
    <row r="745" customFormat="false" ht="15" hidden="false" customHeight="true" outlineLevel="0" collapsed="false">
      <c r="A745" s="56" t="s">
        <v>6214</v>
      </c>
      <c r="B745" s="56" t="s">
        <v>17760</v>
      </c>
      <c r="C745" s="56" t="s">
        <v>16921</v>
      </c>
      <c r="D745" s="56" t="s">
        <v>16904</v>
      </c>
      <c r="E745" s="56" t="s">
        <v>10117</v>
      </c>
      <c r="F745" s="56" t="s">
        <v>10063</v>
      </c>
      <c r="G745" s="56" t="s">
        <v>4084</v>
      </c>
      <c r="H745" s="56" t="n">
        <v>36</v>
      </c>
      <c r="I745" s="56" t="n">
        <v>100</v>
      </c>
      <c r="J745" s="56" t="n">
        <v>3.4</v>
      </c>
      <c r="K745" s="56" t="n">
        <v>99.5</v>
      </c>
      <c r="L745" s="56" t="n">
        <v>90.4</v>
      </c>
      <c r="M745" s="56" t="n">
        <v>1.59</v>
      </c>
      <c r="N745" s="56" t="s">
        <v>1944</v>
      </c>
      <c r="O745" s="56" t="s">
        <v>1506</v>
      </c>
      <c r="P745" s="56" t="s">
        <v>16913</v>
      </c>
      <c r="Q745" s="56" t="s">
        <v>10061</v>
      </c>
      <c r="R745" s="55" t="n">
        <f aca="true">IFERROR(O745-TODAY(),"")</f>
        <v>-698</v>
      </c>
      <c r="S745" s="55" t="str">
        <f aca="true">IFERROR(IF(O745&lt;TODAY(),"Expired",IF(O745-TODAY()&lt;90,"Expiring Soon","Active")),"")</f>
        <v>Expiring Soon</v>
      </c>
      <c r="T745" s="55" t="str">
        <f aca="false">IF(M745&gt;5,"High Risk",IF(M745&gt;2,"Medium","Low Risk"))</f>
        <v>Low Risk</v>
      </c>
    </row>
    <row r="746" customFormat="false" ht="15" hidden="false" customHeight="true" outlineLevel="0" collapsed="false">
      <c r="A746" s="52" t="s">
        <v>7168</v>
      </c>
      <c r="B746" s="52" t="s">
        <v>17761</v>
      </c>
      <c r="C746" s="52" t="s">
        <v>16909</v>
      </c>
      <c r="D746" s="52" t="s">
        <v>16904</v>
      </c>
      <c r="E746" s="52" t="s">
        <v>10063</v>
      </c>
      <c r="F746" s="52" t="s">
        <v>15560</v>
      </c>
      <c r="G746" s="52" t="s">
        <v>4067</v>
      </c>
      <c r="H746" s="52" t="n">
        <v>38</v>
      </c>
      <c r="I746" s="52" t="n">
        <v>250</v>
      </c>
      <c r="J746" s="52" t="n">
        <v>4.2</v>
      </c>
      <c r="K746" s="52" t="n">
        <v>92.3</v>
      </c>
      <c r="L746" s="52" t="n">
        <v>60.3</v>
      </c>
      <c r="M746" s="52" t="n">
        <v>3.1</v>
      </c>
      <c r="N746" s="52" t="s">
        <v>1186</v>
      </c>
      <c r="O746" s="52" t="s">
        <v>958</v>
      </c>
      <c r="P746" s="52"/>
      <c r="Q746" s="52" t="s">
        <v>10066</v>
      </c>
      <c r="R746" s="55" t="n">
        <f aca="true">IFERROR(O746-TODAY(),"")</f>
        <v>-753</v>
      </c>
      <c r="S746" s="55" t="str">
        <f aca="true">IFERROR(IF(O746&lt;TODAY(),"Expired",IF(O746-TODAY()&lt;90,"Expiring Soon","Active")),"")</f>
        <v>Expiring Soon</v>
      </c>
      <c r="T746" s="55" t="str">
        <f aca="false">IF(M746&gt;5,"High Risk",IF(M746&gt;2,"Medium","Low Risk"))</f>
        <v>Medium</v>
      </c>
    </row>
    <row r="747" customFormat="false" ht="15" hidden="false" customHeight="true" outlineLevel="0" collapsed="false">
      <c r="A747" s="56" t="s">
        <v>17762</v>
      </c>
      <c r="B747" s="56" t="s">
        <v>17763</v>
      </c>
      <c r="C747" s="56" t="s">
        <v>16906</v>
      </c>
      <c r="D747" s="56" t="s">
        <v>16904</v>
      </c>
      <c r="E747" s="56" t="s">
        <v>10063</v>
      </c>
      <c r="F747" s="56" t="s">
        <v>15544</v>
      </c>
      <c r="G747" s="56" t="s">
        <v>4073</v>
      </c>
      <c r="H747" s="56" t="n">
        <v>10</v>
      </c>
      <c r="I747" s="56" t="n">
        <v>500</v>
      </c>
      <c r="J747" s="56" t="n">
        <v>2.8</v>
      </c>
      <c r="K747" s="56" t="n">
        <v>82.7</v>
      </c>
      <c r="L747" s="56" t="n">
        <v>69.3</v>
      </c>
      <c r="M747" s="56" t="n">
        <v>4.99</v>
      </c>
      <c r="N747" s="56" t="s">
        <v>2543</v>
      </c>
      <c r="O747" s="56" t="s">
        <v>2450</v>
      </c>
      <c r="P747" s="56" t="s">
        <v>16916</v>
      </c>
      <c r="Q747" s="56" t="s">
        <v>10066</v>
      </c>
      <c r="R747" s="55" t="n">
        <f aca="true">IFERROR(O747-TODAY(),"")</f>
        <v>-931</v>
      </c>
      <c r="S747" s="55" t="str">
        <f aca="true">IFERROR(IF(O747&lt;TODAY(),"Expired",IF(O747-TODAY()&lt;90,"Expiring Soon","Active")),"")</f>
        <v>Expiring Soon</v>
      </c>
      <c r="T747" s="55" t="str">
        <f aca="false">IF(M747&gt;5,"High Risk",IF(M747&gt;2,"Medium","Low Risk"))</f>
        <v>Medium</v>
      </c>
    </row>
    <row r="748" customFormat="false" ht="15" hidden="false" customHeight="true" outlineLevel="0" collapsed="false">
      <c r="A748" s="52" t="s">
        <v>6818</v>
      </c>
      <c r="B748" s="52" t="s">
        <v>17764</v>
      </c>
      <c r="C748" s="52" t="s">
        <v>15539</v>
      </c>
      <c r="D748" s="52" t="s">
        <v>16915</v>
      </c>
      <c r="E748" s="52" t="s">
        <v>10112</v>
      </c>
      <c r="F748" s="52" t="s">
        <v>15560</v>
      </c>
      <c r="G748" s="52" t="s">
        <v>4073</v>
      </c>
      <c r="H748" s="52" t="n">
        <v>34</v>
      </c>
      <c r="I748" s="52" t="n">
        <v>1000</v>
      </c>
      <c r="J748" s="52" t="n">
        <v>3.5</v>
      </c>
      <c r="K748" s="52" t="n">
        <v>96.9</v>
      </c>
      <c r="L748" s="52" t="n">
        <v>86.3</v>
      </c>
      <c r="M748" s="52" t="n">
        <v>2.76</v>
      </c>
      <c r="N748" s="52" t="s">
        <v>1440</v>
      </c>
      <c r="O748" s="52" t="s">
        <v>2703</v>
      </c>
      <c r="P748" s="52" t="s">
        <v>16907</v>
      </c>
      <c r="Q748" s="52" t="s">
        <v>10066</v>
      </c>
      <c r="R748" s="55" t="n">
        <f aca="true">IFERROR(O748-TODAY(),"")</f>
        <v>-542</v>
      </c>
      <c r="S748" s="55" t="str">
        <f aca="true">IFERROR(IF(O748&lt;TODAY(),"Expired",IF(O748-TODAY()&lt;90,"Expiring Soon","Active")),"")</f>
        <v>Expiring Soon</v>
      </c>
      <c r="T748" s="55" t="str">
        <f aca="false">IF(M748&gt;5,"High Risk",IF(M748&gt;2,"Medium","Low Risk"))</f>
        <v>Medium</v>
      </c>
    </row>
    <row r="749" customFormat="false" ht="15" hidden="false" customHeight="true" outlineLevel="0" collapsed="false">
      <c r="A749" s="56" t="s">
        <v>14628</v>
      </c>
      <c r="B749" s="56" t="s">
        <v>17765</v>
      </c>
      <c r="C749" s="56" t="s">
        <v>16906</v>
      </c>
      <c r="D749" s="56" t="s">
        <v>16904</v>
      </c>
      <c r="E749" s="56" t="s">
        <v>10063</v>
      </c>
      <c r="F749" s="56" t="s">
        <v>10063</v>
      </c>
      <c r="G749" s="56" t="s">
        <v>4084</v>
      </c>
      <c r="H749" s="56" t="n">
        <v>43</v>
      </c>
      <c r="I749" s="56" t="n">
        <v>250</v>
      </c>
      <c r="J749" s="56" t="n">
        <v>3.6</v>
      </c>
      <c r="K749" s="56" t="n">
        <v>82</v>
      </c>
      <c r="L749" s="56" t="n">
        <v>83.7</v>
      </c>
      <c r="M749" s="56" t="n">
        <v>1</v>
      </c>
      <c r="N749" s="56" t="s">
        <v>2787</v>
      </c>
      <c r="O749" s="56" t="s">
        <v>8832</v>
      </c>
      <c r="P749" s="56" t="s">
        <v>16913</v>
      </c>
      <c r="Q749" s="56" t="s">
        <v>10061</v>
      </c>
      <c r="R749" s="55" t="n">
        <f aca="true">IFERROR(O749-TODAY(),"")</f>
        <v>-515</v>
      </c>
      <c r="S749" s="55" t="str">
        <f aca="true">IFERROR(IF(O749&lt;TODAY(),"Expired",IF(O749-TODAY()&lt;90,"Expiring Soon","Active")),"")</f>
        <v>Expiring Soon</v>
      </c>
      <c r="T749" s="55" t="str">
        <f aca="false">IF(M749&gt;5,"High Risk",IF(M749&gt;2,"Medium","Low Risk"))</f>
        <v>Low Risk</v>
      </c>
    </row>
    <row r="750" customFormat="false" ht="15" hidden="false" customHeight="true" outlineLevel="0" collapsed="false">
      <c r="A750" s="52" t="s">
        <v>15441</v>
      </c>
      <c r="B750" s="52" t="s">
        <v>17766</v>
      </c>
      <c r="C750" s="52" t="s">
        <v>16909</v>
      </c>
      <c r="D750" s="52" t="s">
        <v>16915</v>
      </c>
      <c r="E750" s="52" t="s">
        <v>10190</v>
      </c>
      <c r="F750" s="52" t="s">
        <v>15542</v>
      </c>
      <c r="G750" s="52" t="s">
        <v>4061</v>
      </c>
      <c r="H750" s="52" t="n">
        <v>28</v>
      </c>
      <c r="I750" s="52" t="n">
        <v>500</v>
      </c>
      <c r="J750" s="52" t="n">
        <v>2.9</v>
      </c>
      <c r="K750" s="52" t="n">
        <v>86.5</v>
      </c>
      <c r="L750" s="52" t="n">
        <v>85.6</v>
      </c>
      <c r="M750" s="52" t="n">
        <v>3.41</v>
      </c>
      <c r="N750" s="52" t="s">
        <v>5831</v>
      </c>
      <c r="O750" s="52" t="s">
        <v>2777</v>
      </c>
      <c r="P750" s="52" t="s">
        <v>16911</v>
      </c>
      <c r="Q750" s="52" t="s">
        <v>10061</v>
      </c>
      <c r="R750" s="55" t="n">
        <f aca="true">IFERROR(O750-TODAY(),"")</f>
        <v>-486</v>
      </c>
      <c r="S750" s="55" t="str">
        <f aca="true">IFERROR(IF(O750&lt;TODAY(),"Expired",IF(O750-TODAY()&lt;90,"Expiring Soon","Active")),"")</f>
        <v>Expiring Soon</v>
      </c>
      <c r="T750" s="55" t="str">
        <f aca="false">IF(M750&gt;5,"High Risk",IF(M750&gt;2,"Medium","Low Risk"))</f>
        <v>Medium</v>
      </c>
    </row>
    <row r="751" customFormat="false" ht="15" hidden="false" customHeight="true" outlineLevel="0" collapsed="false">
      <c r="A751" s="56" t="s">
        <v>14433</v>
      </c>
      <c r="B751" s="56" t="s">
        <v>17767</v>
      </c>
      <c r="C751" s="56" t="s">
        <v>16921</v>
      </c>
      <c r="D751" s="56" t="s">
        <v>16904</v>
      </c>
      <c r="E751" s="56" t="s">
        <v>10069</v>
      </c>
      <c r="F751" s="56" t="s">
        <v>15554</v>
      </c>
      <c r="G751" s="56" t="s">
        <v>4073</v>
      </c>
      <c r="H751" s="56" t="n">
        <v>33</v>
      </c>
      <c r="I751" s="56" t="n">
        <v>1000</v>
      </c>
      <c r="J751" s="56" t="n">
        <v>3.7</v>
      </c>
      <c r="K751" s="56" t="n">
        <v>83</v>
      </c>
      <c r="L751" s="56" t="n">
        <v>99</v>
      </c>
      <c r="M751" s="56" t="n">
        <v>4.2</v>
      </c>
      <c r="N751" s="56" t="s">
        <v>1604</v>
      </c>
      <c r="O751" s="56" t="s">
        <v>1434</v>
      </c>
      <c r="P751" s="56" t="s">
        <v>16916</v>
      </c>
      <c r="Q751" s="56" t="s">
        <v>10061</v>
      </c>
      <c r="R751" s="55" t="n">
        <f aca="true">IFERROR(O751-TODAY(),"")</f>
        <v>-657</v>
      </c>
      <c r="S751" s="55" t="str">
        <f aca="true">IFERROR(IF(O751&lt;TODAY(),"Expired",IF(O751-TODAY()&lt;90,"Expiring Soon","Active")),"")</f>
        <v>Expiring Soon</v>
      </c>
      <c r="T751" s="55" t="str">
        <f aca="false">IF(M751&gt;5,"High Risk",IF(M751&gt;2,"Medium","Low Risk"))</f>
        <v>Medium</v>
      </c>
    </row>
    <row r="752" customFormat="false" ht="15" hidden="false" customHeight="true" outlineLevel="0" collapsed="false">
      <c r="A752" s="52" t="s">
        <v>14802</v>
      </c>
      <c r="B752" s="52" t="s">
        <v>17768</v>
      </c>
      <c r="C752" s="52" t="s">
        <v>16906</v>
      </c>
      <c r="D752" s="52" t="s">
        <v>16937</v>
      </c>
      <c r="E752" s="52" t="s">
        <v>10104</v>
      </c>
      <c r="F752" s="52" t="s">
        <v>15560</v>
      </c>
      <c r="G752" s="52" t="s">
        <v>4067</v>
      </c>
      <c r="H752" s="52" t="n">
        <v>4</v>
      </c>
      <c r="I752" s="52" t="n">
        <v>100</v>
      </c>
      <c r="J752" s="52" t="n">
        <v>4.8</v>
      </c>
      <c r="K752" s="52" t="n">
        <v>98.2</v>
      </c>
      <c r="L752" s="52" t="n">
        <v>71.6</v>
      </c>
      <c r="M752" s="52" t="n">
        <v>3.89</v>
      </c>
      <c r="N752" s="52" t="s">
        <v>4635</v>
      </c>
      <c r="O752" s="52" t="s">
        <v>1615</v>
      </c>
      <c r="P752" s="52" t="s">
        <v>16911</v>
      </c>
      <c r="Q752" s="52" t="s">
        <v>10066</v>
      </c>
      <c r="R752" s="55" t="n">
        <f aca="true">IFERROR(O752-TODAY(),"")</f>
        <v>-564</v>
      </c>
      <c r="S752" s="55" t="str">
        <f aca="true">IFERROR(IF(O752&lt;TODAY(),"Expired",IF(O752-TODAY()&lt;90,"Expiring Soon","Active")),"")</f>
        <v>Expiring Soon</v>
      </c>
      <c r="T752" s="55" t="str">
        <f aca="false">IF(M752&gt;5,"High Risk",IF(M752&gt;2,"Medium","Low Risk"))</f>
        <v>Medium</v>
      </c>
    </row>
    <row r="753" customFormat="false" ht="15" hidden="false" customHeight="true" outlineLevel="0" collapsed="false">
      <c r="A753" s="56" t="s">
        <v>4668</v>
      </c>
      <c r="B753" s="56" t="s">
        <v>17769</v>
      </c>
      <c r="C753" s="56" t="s">
        <v>16909</v>
      </c>
      <c r="D753" s="56" t="s">
        <v>16910</v>
      </c>
      <c r="E753" s="56" t="s">
        <v>10063</v>
      </c>
      <c r="F753" s="56" t="s">
        <v>15550</v>
      </c>
      <c r="G753" s="56" t="s">
        <v>4073</v>
      </c>
      <c r="H753" s="56" t="n">
        <v>25</v>
      </c>
      <c r="I753" s="56" t="n">
        <v>1000</v>
      </c>
      <c r="J753" s="56" t="n">
        <v>3.4</v>
      </c>
      <c r="K753" s="56" t="n">
        <v>72.8</v>
      </c>
      <c r="L753" s="56" t="n">
        <v>81.3</v>
      </c>
      <c r="M753" s="56" t="n">
        <v>0.49</v>
      </c>
      <c r="N753" s="56" t="s">
        <v>2920</v>
      </c>
      <c r="O753" s="56" t="s">
        <v>5647</v>
      </c>
      <c r="P753" s="56"/>
      <c r="Q753" s="56" t="s">
        <v>10066</v>
      </c>
      <c r="R753" s="55" t="n">
        <f aca="true">IFERROR(O753-TODAY(),"")</f>
        <v>-645</v>
      </c>
      <c r="S753" s="55" t="str">
        <f aca="true">IFERROR(IF(O753&lt;TODAY(),"Expired",IF(O753-TODAY()&lt;90,"Expiring Soon","Active")),"")</f>
        <v>Expiring Soon</v>
      </c>
      <c r="T753" s="55" t="str">
        <f aca="false">IF(M753&gt;5,"High Risk",IF(M753&gt;2,"Medium","Low Risk"))</f>
        <v>Low Risk</v>
      </c>
    </row>
    <row r="754" customFormat="false" ht="15" hidden="false" customHeight="true" outlineLevel="0" collapsed="false">
      <c r="A754" s="52" t="s">
        <v>5717</v>
      </c>
      <c r="B754" s="52" t="s">
        <v>17770</v>
      </c>
      <c r="C754" s="52" t="s">
        <v>16921</v>
      </c>
      <c r="D754" s="52" t="s">
        <v>16937</v>
      </c>
      <c r="E754" s="52" t="s">
        <v>10069</v>
      </c>
      <c r="F754" s="52" t="s">
        <v>15560</v>
      </c>
      <c r="G754" s="52" t="s">
        <v>4061</v>
      </c>
      <c r="H754" s="52" t="n">
        <v>41</v>
      </c>
      <c r="I754" s="52" t="n">
        <v>250</v>
      </c>
      <c r="J754" s="52" t="n">
        <v>3.2</v>
      </c>
      <c r="K754" s="52" t="n">
        <v>87.8</v>
      </c>
      <c r="L754" s="52" t="n">
        <v>85.5</v>
      </c>
      <c r="M754" s="52" t="n">
        <v>2.66</v>
      </c>
      <c r="N754" s="52" t="s">
        <v>2245</v>
      </c>
      <c r="O754" s="52" t="s">
        <v>2007</v>
      </c>
      <c r="P754" s="52" t="s">
        <v>16911</v>
      </c>
      <c r="Q754" s="52" t="s">
        <v>10066</v>
      </c>
      <c r="R754" s="55" t="n">
        <f aca="true">IFERROR(O754-TODAY(),"")</f>
        <v>-457</v>
      </c>
      <c r="S754" s="55" t="str">
        <f aca="true">IFERROR(IF(O754&lt;TODAY(),"Expired",IF(O754-TODAY()&lt;90,"Expiring Soon","Active")),"")</f>
        <v>Expiring Soon</v>
      </c>
      <c r="T754" s="55" t="str">
        <f aca="false">IF(M754&gt;5,"High Risk",IF(M754&gt;2,"Medium","Low Risk"))</f>
        <v>Medium</v>
      </c>
    </row>
    <row r="755" customFormat="false" ht="15" hidden="false" customHeight="true" outlineLevel="0" collapsed="false">
      <c r="A755" s="56" t="s">
        <v>5535</v>
      </c>
      <c r="B755" s="56" t="s">
        <v>17771</v>
      </c>
      <c r="C755" s="56" t="s">
        <v>16909</v>
      </c>
      <c r="D755" s="56" t="s">
        <v>16937</v>
      </c>
      <c r="E755" s="56" t="s">
        <v>10058</v>
      </c>
      <c r="F755" s="56" t="s">
        <v>15550</v>
      </c>
      <c r="G755" s="56" t="s">
        <v>4073</v>
      </c>
      <c r="H755" s="56" t="n">
        <v>15</v>
      </c>
      <c r="I755" s="56" t="n">
        <v>100</v>
      </c>
      <c r="J755" s="56" t="n">
        <v>2.8</v>
      </c>
      <c r="K755" s="56" t="n">
        <v>91.9</v>
      </c>
      <c r="L755" s="56" t="n">
        <v>66</v>
      </c>
      <c r="M755" s="56" t="n">
        <v>3.2</v>
      </c>
      <c r="N755" s="56" t="s">
        <v>2189</v>
      </c>
      <c r="O755" s="56" t="s">
        <v>2528</v>
      </c>
      <c r="P755" s="56" t="s">
        <v>16913</v>
      </c>
      <c r="Q755" s="56" t="s">
        <v>10061</v>
      </c>
      <c r="R755" s="55" t="n">
        <f aca="true">IFERROR(O755-TODAY(),"")</f>
        <v>-441</v>
      </c>
      <c r="S755" s="55" t="str">
        <f aca="true">IFERROR(IF(O755&lt;TODAY(),"Expired",IF(O755-TODAY()&lt;90,"Expiring Soon","Active")),"")</f>
        <v>Expiring Soon</v>
      </c>
      <c r="T755" s="55" t="str">
        <f aca="false">IF(M755&gt;5,"High Risk",IF(M755&gt;2,"Medium","Low Risk"))</f>
        <v>Medium</v>
      </c>
    </row>
    <row r="756" customFormat="false" ht="15" hidden="false" customHeight="true" outlineLevel="0" collapsed="false">
      <c r="A756" s="52" t="s">
        <v>17772</v>
      </c>
      <c r="B756" s="52" t="s">
        <v>17773</v>
      </c>
      <c r="C756" s="52" t="s">
        <v>16906</v>
      </c>
      <c r="D756" s="52" t="s">
        <v>16904</v>
      </c>
      <c r="E756" s="52" t="s">
        <v>10078</v>
      </c>
      <c r="F756" s="52" t="s">
        <v>15560</v>
      </c>
      <c r="G756" s="52" t="s">
        <v>4084</v>
      </c>
      <c r="H756" s="52" t="n">
        <v>45</v>
      </c>
      <c r="I756" s="52" t="n">
        <v>2000</v>
      </c>
      <c r="J756" s="52" t="n">
        <v>3.4</v>
      </c>
      <c r="K756" s="52" t="n">
        <v>99.9</v>
      </c>
      <c r="L756" s="52" t="n">
        <v>66.5</v>
      </c>
      <c r="M756" s="52" t="n">
        <v>4.27</v>
      </c>
      <c r="N756" s="52" t="s">
        <v>3100</v>
      </c>
      <c r="O756" s="52" t="s">
        <v>1891</v>
      </c>
      <c r="P756" s="52" t="s">
        <v>16916</v>
      </c>
      <c r="Q756" s="52" t="s">
        <v>10061</v>
      </c>
      <c r="R756" s="55" t="n">
        <f aca="true">IFERROR(O756-TODAY(),"")</f>
        <v>-745</v>
      </c>
      <c r="S756" s="55" t="str">
        <f aca="true">IFERROR(IF(O756&lt;TODAY(),"Expired",IF(O756-TODAY()&lt;90,"Expiring Soon","Active")),"")</f>
        <v>Expiring Soon</v>
      </c>
      <c r="T756" s="55" t="str">
        <f aca="false">IF(M756&gt;5,"High Risk",IF(M756&gt;2,"Medium","Low Risk"))</f>
        <v>Medium</v>
      </c>
    </row>
    <row r="757" customFormat="false" ht="15" hidden="false" customHeight="true" outlineLevel="0" collapsed="false">
      <c r="A757" s="56" t="s">
        <v>4740</v>
      </c>
      <c r="B757" s="56" t="s">
        <v>17774</v>
      </c>
      <c r="C757" s="56" t="s">
        <v>16909</v>
      </c>
      <c r="D757" s="56" t="s">
        <v>16904</v>
      </c>
      <c r="E757" s="56" t="s">
        <v>10058</v>
      </c>
      <c r="F757" s="56" t="s">
        <v>15542</v>
      </c>
      <c r="G757" s="56" t="s">
        <v>4055</v>
      </c>
      <c r="H757" s="56" t="n">
        <v>4</v>
      </c>
      <c r="I757" s="56" t="n">
        <v>250</v>
      </c>
      <c r="J757" s="56" t="n">
        <v>4.5</v>
      </c>
      <c r="K757" s="56" t="n">
        <v>93.6</v>
      </c>
      <c r="L757" s="56" t="n">
        <v>96.2</v>
      </c>
      <c r="M757" s="56" t="n">
        <v>3.29</v>
      </c>
      <c r="N757" s="56" t="s">
        <v>884</v>
      </c>
      <c r="O757" s="56" t="s">
        <v>652</v>
      </c>
      <c r="P757" s="56" t="s">
        <v>16911</v>
      </c>
      <c r="Q757" s="56" t="s">
        <v>10066</v>
      </c>
      <c r="R757" s="55" t="n">
        <f aca="true">IFERROR(O757-TODAY(),"")</f>
        <v>-818</v>
      </c>
      <c r="S757" s="55" t="str">
        <f aca="true">IFERROR(IF(O757&lt;TODAY(),"Expired",IF(O757-TODAY()&lt;90,"Expiring Soon","Active")),"")</f>
        <v>Expiring Soon</v>
      </c>
      <c r="T757" s="55" t="str">
        <f aca="false">IF(M757&gt;5,"High Risk",IF(M757&gt;2,"Medium","Low Risk"))</f>
        <v>Medium</v>
      </c>
    </row>
    <row r="758" customFormat="false" ht="15" hidden="false" customHeight="true" outlineLevel="0" collapsed="false">
      <c r="A758" s="52" t="s">
        <v>4521</v>
      </c>
      <c r="B758" s="52" t="s">
        <v>17775</v>
      </c>
      <c r="C758" s="52" t="s">
        <v>16909</v>
      </c>
      <c r="D758" s="52" t="s">
        <v>16915</v>
      </c>
      <c r="E758" s="52" t="s">
        <v>10112</v>
      </c>
      <c r="F758" s="52" t="s">
        <v>10063</v>
      </c>
      <c r="G758" s="52" t="s">
        <v>4067</v>
      </c>
      <c r="H758" s="52" t="n">
        <v>4</v>
      </c>
      <c r="I758" s="52" t="n">
        <v>500</v>
      </c>
      <c r="J758" s="52" t="n">
        <v>3.7</v>
      </c>
      <c r="K758" s="52" t="n">
        <v>93.5</v>
      </c>
      <c r="L758" s="52" t="n">
        <v>63.7</v>
      </c>
      <c r="M758" s="52" t="n">
        <v>3.25</v>
      </c>
      <c r="N758" s="52" t="s">
        <v>2281</v>
      </c>
      <c r="O758" s="52" t="s">
        <v>5670</v>
      </c>
      <c r="P758" s="52" t="s">
        <v>16913</v>
      </c>
      <c r="Q758" s="52" t="s">
        <v>10061</v>
      </c>
      <c r="R758" s="55" t="n">
        <f aca="true">IFERROR(O758-TODAY(),"")</f>
        <v>-648</v>
      </c>
      <c r="S758" s="55" t="str">
        <f aca="true">IFERROR(IF(O758&lt;TODAY(),"Expired",IF(O758-TODAY()&lt;90,"Expiring Soon","Active")),"")</f>
        <v>Expiring Soon</v>
      </c>
      <c r="T758" s="55" t="str">
        <f aca="false">IF(M758&gt;5,"High Risk",IF(M758&gt;2,"Medium","Low Risk"))</f>
        <v>Medium</v>
      </c>
    </row>
    <row r="759" customFormat="false" ht="15" hidden="false" customHeight="true" outlineLevel="0" collapsed="false">
      <c r="A759" s="56" t="s">
        <v>4983</v>
      </c>
      <c r="B759" s="56" t="s">
        <v>17776</v>
      </c>
      <c r="C759" s="56" t="s">
        <v>15539</v>
      </c>
      <c r="D759" s="56" t="s">
        <v>16904</v>
      </c>
      <c r="E759" s="56" t="s">
        <v>10058</v>
      </c>
      <c r="F759" s="56" t="s">
        <v>10063</v>
      </c>
      <c r="G759" s="56" t="s">
        <v>4084</v>
      </c>
      <c r="H759" s="56" t="n">
        <v>37</v>
      </c>
      <c r="I759" s="56" t="n">
        <v>1000</v>
      </c>
      <c r="J759" s="56" t="n">
        <v>4.5</v>
      </c>
      <c r="K759" s="56" t="n">
        <v>80.9</v>
      </c>
      <c r="L759" s="56" t="n">
        <v>72.2</v>
      </c>
      <c r="M759" s="56" t="n">
        <v>4.7</v>
      </c>
      <c r="N759" s="56" t="s">
        <v>3732</v>
      </c>
      <c r="O759" s="56" t="s">
        <v>1505</v>
      </c>
      <c r="P759" s="56" t="s">
        <v>16911</v>
      </c>
      <c r="Q759" s="56" t="s">
        <v>10061</v>
      </c>
      <c r="R759" s="55" t="n">
        <f aca="true">IFERROR(O759-TODAY(),"")</f>
        <v>-700</v>
      </c>
      <c r="S759" s="55" t="str">
        <f aca="true">IFERROR(IF(O759&lt;TODAY(),"Expired",IF(O759-TODAY()&lt;90,"Expiring Soon","Active")),"")</f>
        <v>Expiring Soon</v>
      </c>
      <c r="T759" s="55" t="str">
        <f aca="false">IF(M759&gt;5,"High Risk",IF(M759&gt;2,"Medium","Low Risk"))</f>
        <v>Medium</v>
      </c>
    </row>
    <row r="760" customFormat="false" ht="15" hidden="false" customHeight="true" outlineLevel="0" collapsed="false">
      <c r="A760" s="52" t="s">
        <v>14565</v>
      </c>
      <c r="B760" s="52" t="s">
        <v>17777</v>
      </c>
      <c r="C760" s="52" t="s">
        <v>15539</v>
      </c>
      <c r="D760" s="52" t="s">
        <v>16937</v>
      </c>
      <c r="E760" s="52" t="s">
        <v>10087</v>
      </c>
      <c r="F760" s="52" t="s">
        <v>15544</v>
      </c>
      <c r="G760" s="52" t="s">
        <v>4073</v>
      </c>
      <c r="H760" s="52" t="n">
        <v>45</v>
      </c>
      <c r="I760" s="52" t="n">
        <v>1000</v>
      </c>
      <c r="J760" s="52" t="n">
        <v>3.4</v>
      </c>
      <c r="K760" s="52" t="n">
        <v>96.2</v>
      </c>
      <c r="L760" s="52" t="n">
        <v>67.9</v>
      </c>
      <c r="M760" s="52" t="n">
        <v>3.76</v>
      </c>
      <c r="N760" s="52" t="s">
        <v>2319</v>
      </c>
      <c r="O760" s="52" t="s">
        <v>2839</v>
      </c>
      <c r="P760" s="52" t="s">
        <v>16907</v>
      </c>
      <c r="Q760" s="52" t="s">
        <v>10061</v>
      </c>
      <c r="R760" s="55" t="n">
        <f aca="true">IFERROR(O760-TODAY(),"")</f>
        <v>-442</v>
      </c>
      <c r="S760" s="55" t="str">
        <f aca="true">IFERROR(IF(O760&lt;TODAY(),"Expired",IF(O760-TODAY()&lt;90,"Expiring Soon","Active")),"")</f>
        <v>Expiring Soon</v>
      </c>
      <c r="T760" s="55" t="str">
        <f aca="false">IF(M760&gt;5,"High Risk",IF(M760&gt;2,"Medium","Low Risk"))</f>
        <v>Medium</v>
      </c>
    </row>
    <row r="761" customFormat="false" ht="15" hidden="false" customHeight="true" outlineLevel="0" collapsed="false">
      <c r="A761" s="56" t="s">
        <v>17778</v>
      </c>
      <c r="B761" s="56" t="s">
        <v>17779</v>
      </c>
      <c r="C761" s="56" t="s">
        <v>16909</v>
      </c>
      <c r="D761" s="56" t="s">
        <v>16937</v>
      </c>
      <c r="E761" s="56" t="s">
        <v>10069</v>
      </c>
      <c r="F761" s="56" t="s">
        <v>10063</v>
      </c>
      <c r="G761" s="56" t="s">
        <v>4073</v>
      </c>
      <c r="H761" s="56" t="n">
        <v>30</v>
      </c>
      <c r="I761" s="56" t="n">
        <v>250</v>
      </c>
      <c r="J761" s="56" t="n">
        <v>4.6</v>
      </c>
      <c r="K761" s="56" t="n">
        <v>95</v>
      </c>
      <c r="L761" s="56" t="n">
        <v>68.6</v>
      </c>
      <c r="M761" s="56" t="n">
        <v>4.9</v>
      </c>
      <c r="N761" s="56" t="s">
        <v>2551</v>
      </c>
      <c r="O761" s="56" t="s">
        <v>1200</v>
      </c>
      <c r="P761" s="56" t="s">
        <v>16911</v>
      </c>
      <c r="Q761" s="56" t="s">
        <v>10061</v>
      </c>
      <c r="R761" s="55" t="n">
        <f aca="true">IFERROR(O761-TODAY(),"")</f>
        <v>-430</v>
      </c>
      <c r="S761" s="55" t="str">
        <f aca="true">IFERROR(IF(O761&lt;TODAY(),"Expired",IF(O761-TODAY()&lt;90,"Expiring Soon","Active")),"")</f>
        <v>Expiring Soon</v>
      </c>
      <c r="T761" s="55" t="str">
        <f aca="false">IF(M761&gt;5,"High Risk",IF(M761&gt;2,"Medium","Low Risk"))</f>
        <v>Medium</v>
      </c>
    </row>
    <row r="762" customFormat="false" ht="15" hidden="false" customHeight="true" outlineLevel="0" collapsed="false">
      <c r="A762" s="52" t="s">
        <v>5742</v>
      </c>
      <c r="B762" s="52" t="s">
        <v>17780</v>
      </c>
      <c r="C762" s="52" t="s">
        <v>16921</v>
      </c>
      <c r="D762" s="52" t="s">
        <v>16937</v>
      </c>
      <c r="E762" s="52" t="s">
        <v>10095</v>
      </c>
      <c r="F762" s="52" t="s">
        <v>15542</v>
      </c>
      <c r="G762" s="52" t="s">
        <v>4067</v>
      </c>
      <c r="H762" s="52" t="n">
        <v>36</v>
      </c>
      <c r="I762" s="52" t="n">
        <v>1000</v>
      </c>
      <c r="J762" s="52" t="n">
        <v>2.5</v>
      </c>
      <c r="K762" s="52" t="n">
        <v>85.2</v>
      </c>
      <c r="L762" s="52" t="n">
        <v>84.4</v>
      </c>
      <c r="M762" s="52" t="n">
        <v>1.29</v>
      </c>
      <c r="N762" s="52" t="s">
        <v>2988</v>
      </c>
      <c r="O762" s="52" t="s">
        <v>1763</v>
      </c>
      <c r="P762" s="52" t="s">
        <v>16911</v>
      </c>
      <c r="Q762" s="52" t="s">
        <v>10061</v>
      </c>
      <c r="R762" s="55" t="n">
        <f aca="true">IFERROR(O762-TODAY(),"")</f>
        <v>-737</v>
      </c>
      <c r="S762" s="55" t="str">
        <f aca="true">IFERROR(IF(O762&lt;TODAY(),"Expired",IF(O762-TODAY()&lt;90,"Expiring Soon","Active")),"")</f>
        <v>Expiring Soon</v>
      </c>
      <c r="T762" s="55" t="str">
        <f aca="false">IF(M762&gt;5,"High Risk",IF(M762&gt;2,"Medium","Low Risk"))</f>
        <v>Low Risk</v>
      </c>
    </row>
    <row r="763" customFormat="false" ht="15" hidden="false" customHeight="true" outlineLevel="0" collapsed="false">
      <c r="A763" s="56" t="s">
        <v>5060</v>
      </c>
      <c r="B763" s="56" t="s">
        <v>17781</v>
      </c>
      <c r="C763" s="56" t="s">
        <v>15539</v>
      </c>
      <c r="D763" s="56" t="s">
        <v>16910</v>
      </c>
      <c r="E763" s="56" t="s">
        <v>10112</v>
      </c>
      <c r="F763" s="56" t="s">
        <v>15554</v>
      </c>
      <c r="G763" s="56" t="s">
        <v>4073</v>
      </c>
      <c r="H763" s="56" t="n">
        <v>5</v>
      </c>
      <c r="I763" s="56" t="n">
        <v>500</v>
      </c>
      <c r="J763" s="56" t="n">
        <v>2.6</v>
      </c>
      <c r="K763" s="56" t="n">
        <v>91.7</v>
      </c>
      <c r="L763" s="56" t="n">
        <v>72.2</v>
      </c>
      <c r="M763" s="56" t="n">
        <v>4.02</v>
      </c>
      <c r="N763" s="56" t="s">
        <v>1165</v>
      </c>
      <c r="O763" s="56" t="s">
        <v>6801</v>
      </c>
      <c r="P763" s="56"/>
      <c r="Q763" s="56" t="s">
        <v>10061</v>
      </c>
      <c r="R763" s="55" t="n">
        <f aca="true">IFERROR(O763-TODAY(),"")</f>
        <v>-928</v>
      </c>
      <c r="S763" s="55" t="str">
        <f aca="true">IFERROR(IF(O763&lt;TODAY(),"Expired",IF(O763-TODAY()&lt;90,"Expiring Soon","Active")),"")</f>
        <v>Expiring Soon</v>
      </c>
      <c r="T763" s="55" t="str">
        <f aca="false">IF(M763&gt;5,"High Risk",IF(M763&gt;2,"Medium","Low Risk"))</f>
        <v>Medium</v>
      </c>
    </row>
    <row r="764" customFormat="false" ht="15" hidden="false" customHeight="true" outlineLevel="0" collapsed="false">
      <c r="A764" s="52" t="s">
        <v>6451</v>
      </c>
      <c r="B764" s="52" t="s">
        <v>17782</v>
      </c>
      <c r="C764" s="52" t="s">
        <v>16906</v>
      </c>
      <c r="D764" s="52" t="s">
        <v>16915</v>
      </c>
      <c r="E764" s="52" t="s">
        <v>10095</v>
      </c>
      <c r="F764" s="52" t="s">
        <v>15550</v>
      </c>
      <c r="G764" s="52" t="s">
        <v>4061</v>
      </c>
      <c r="H764" s="52" t="n">
        <v>6</v>
      </c>
      <c r="I764" s="52" t="n">
        <v>1000</v>
      </c>
      <c r="J764" s="52" t="n">
        <v>3</v>
      </c>
      <c r="K764" s="52" t="n">
        <v>75.2</v>
      </c>
      <c r="L764" s="52" t="n">
        <v>99.4</v>
      </c>
      <c r="M764" s="52" t="n">
        <v>3.06</v>
      </c>
      <c r="N764" s="52" t="s">
        <v>1478</v>
      </c>
      <c r="O764" s="52" t="s">
        <v>729</v>
      </c>
      <c r="P764" s="52" t="s">
        <v>16913</v>
      </c>
      <c r="Q764" s="52" t="s">
        <v>10066</v>
      </c>
      <c r="R764" s="55" t="n">
        <f aca="true">IFERROR(O764-TODAY(),"")</f>
        <v>-914</v>
      </c>
      <c r="S764" s="55" t="str">
        <f aca="true">IFERROR(IF(O764&lt;TODAY(),"Expired",IF(O764-TODAY()&lt;90,"Expiring Soon","Active")),"")</f>
        <v>Expiring Soon</v>
      </c>
      <c r="T764" s="55" t="str">
        <f aca="false">IF(M764&gt;5,"High Risk",IF(M764&gt;2,"Medium","Low Risk"))</f>
        <v>Medium</v>
      </c>
    </row>
    <row r="765" customFormat="false" ht="15" hidden="false" customHeight="true" outlineLevel="0" collapsed="false">
      <c r="A765" s="56" t="s">
        <v>17783</v>
      </c>
      <c r="B765" s="56" t="s">
        <v>17784</v>
      </c>
      <c r="C765" s="56" t="s">
        <v>15539</v>
      </c>
      <c r="D765" s="56" t="s">
        <v>16904</v>
      </c>
      <c r="E765" s="56" t="s">
        <v>10078</v>
      </c>
      <c r="F765" s="56" t="s">
        <v>15554</v>
      </c>
      <c r="G765" s="56" t="s">
        <v>4067</v>
      </c>
      <c r="H765" s="56" t="n">
        <v>43</v>
      </c>
      <c r="I765" s="56" t="n">
        <v>500</v>
      </c>
      <c r="J765" s="56" t="n">
        <v>4.2</v>
      </c>
      <c r="K765" s="56" t="n">
        <v>99.1</v>
      </c>
      <c r="L765" s="56" t="n">
        <v>60.2</v>
      </c>
      <c r="M765" s="56" t="n">
        <v>2.85</v>
      </c>
      <c r="N765" s="56" t="s">
        <v>7463</v>
      </c>
      <c r="O765" s="56" t="s">
        <v>2564</v>
      </c>
      <c r="P765" s="56" t="s">
        <v>16913</v>
      </c>
      <c r="Q765" s="56" t="s">
        <v>10061</v>
      </c>
      <c r="R765" s="55" t="n">
        <f aca="true">IFERROR(O765-TODAY(),"")</f>
        <v>-896</v>
      </c>
      <c r="S765" s="55" t="str">
        <f aca="true">IFERROR(IF(O765&lt;TODAY(),"Expired",IF(O765-TODAY()&lt;90,"Expiring Soon","Active")),"")</f>
        <v>Expiring Soon</v>
      </c>
      <c r="T765" s="55" t="str">
        <f aca="false">IF(M765&gt;5,"High Risk",IF(M765&gt;2,"Medium","Low Risk"))</f>
        <v>Medium</v>
      </c>
    </row>
    <row r="766" customFormat="false" ht="15" hidden="false" customHeight="true" outlineLevel="0" collapsed="false">
      <c r="A766" s="52" t="s">
        <v>7372</v>
      </c>
      <c r="B766" s="52" t="s">
        <v>17785</v>
      </c>
      <c r="C766" s="52" t="s">
        <v>16906</v>
      </c>
      <c r="D766" s="52" t="s">
        <v>16904</v>
      </c>
      <c r="E766" s="52" t="s">
        <v>10069</v>
      </c>
      <c r="F766" s="52" t="s">
        <v>15560</v>
      </c>
      <c r="G766" s="52" t="s">
        <v>4055</v>
      </c>
      <c r="H766" s="52" t="n">
        <v>43</v>
      </c>
      <c r="I766" s="52" t="n">
        <v>100</v>
      </c>
      <c r="J766" s="52" t="n">
        <v>3.2</v>
      </c>
      <c r="K766" s="52" t="n">
        <v>80.3</v>
      </c>
      <c r="L766" s="52" t="n">
        <v>86.3</v>
      </c>
      <c r="M766" s="52" t="n">
        <v>4.8</v>
      </c>
      <c r="N766" s="52" t="s">
        <v>3289</v>
      </c>
      <c r="O766" s="52" t="s">
        <v>4331</v>
      </c>
      <c r="P766" s="52" t="s">
        <v>16907</v>
      </c>
      <c r="Q766" s="52" t="s">
        <v>10061</v>
      </c>
      <c r="R766" s="55" t="n">
        <f aca="true">IFERROR(O766-TODAY(),"")</f>
        <v>-641</v>
      </c>
      <c r="S766" s="55" t="str">
        <f aca="true">IFERROR(IF(O766&lt;TODAY(),"Expired",IF(O766-TODAY()&lt;90,"Expiring Soon","Active")),"")</f>
        <v>Expiring Soon</v>
      </c>
      <c r="T766" s="55" t="str">
        <f aca="false">IF(M766&gt;5,"High Risk",IF(M766&gt;2,"Medium","Low Risk"))</f>
        <v>Medium</v>
      </c>
    </row>
    <row r="767" customFormat="false" ht="15" hidden="false" customHeight="true" outlineLevel="0" collapsed="false">
      <c r="A767" s="56" t="s">
        <v>6263</v>
      </c>
      <c r="B767" s="56" t="s">
        <v>17786</v>
      </c>
      <c r="C767" s="56" t="s">
        <v>16921</v>
      </c>
      <c r="D767" s="56" t="s">
        <v>16904</v>
      </c>
      <c r="E767" s="56" t="s">
        <v>10095</v>
      </c>
      <c r="F767" s="56" t="s">
        <v>15544</v>
      </c>
      <c r="G767" s="56" t="s">
        <v>4067</v>
      </c>
      <c r="H767" s="56" t="n">
        <v>17</v>
      </c>
      <c r="I767" s="56" t="n">
        <v>250</v>
      </c>
      <c r="J767" s="56" t="n">
        <v>4.4</v>
      </c>
      <c r="K767" s="56" t="n">
        <v>88.6</v>
      </c>
      <c r="L767" s="56" t="n">
        <v>93.3</v>
      </c>
      <c r="M767" s="56" t="n">
        <v>1.72</v>
      </c>
      <c r="N767" s="56" t="s">
        <v>8156</v>
      </c>
      <c r="O767" s="56" t="s">
        <v>5431</v>
      </c>
      <c r="P767" s="56" t="s">
        <v>16916</v>
      </c>
      <c r="Q767" s="56" t="s">
        <v>10061</v>
      </c>
      <c r="R767" s="55" t="n">
        <f aca="true">IFERROR(O767-TODAY(),"")</f>
        <v>-858</v>
      </c>
      <c r="S767" s="55" t="str">
        <f aca="true">IFERROR(IF(O767&lt;TODAY(),"Expired",IF(O767-TODAY()&lt;90,"Expiring Soon","Active")),"")</f>
        <v>Expiring Soon</v>
      </c>
      <c r="T767" s="55" t="str">
        <f aca="false">IF(M767&gt;5,"High Risk",IF(M767&gt;2,"Medium","Low Risk"))</f>
        <v>Low Risk</v>
      </c>
    </row>
    <row r="768" customFormat="false" ht="15" hidden="false" customHeight="true" outlineLevel="0" collapsed="false">
      <c r="A768" s="52" t="s">
        <v>6352</v>
      </c>
      <c r="B768" s="52" t="s">
        <v>17787</v>
      </c>
      <c r="C768" s="52" t="s">
        <v>16906</v>
      </c>
      <c r="D768" s="52" t="s">
        <v>16910</v>
      </c>
      <c r="E768" s="52" t="s">
        <v>10058</v>
      </c>
      <c r="F768" s="52" t="s">
        <v>15554</v>
      </c>
      <c r="G768" s="52" t="s">
        <v>4055</v>
      </c>
      <c r="H768" s="52" t="n">
        <v>28</v>
      </c>
      <c r="I768" s="52" t="n">
        <v>500</v>
      </c>
      <c r="J768" s="52" t="n">
        <v>3</v>
      </c>
      <c r="K768" s="52" t="n">
        <v>83.8</v>
      </c>
      <c r="L768" s="52" t="n">
        <v>70.6</v>
      </c>
      <c r="M768" s="52" t="n">
        <v>2.8</v>
      </c>
      <c r="N768" s="52" t="s">
        <v>1604</v>
      </c>
      <c r="O768" s="52" t="s">
        <v>6473</v>
      </c>
      <c r="P768" s="52" t="s">
        <v>16911</v>
      </c>
      <c r="Q768" s="52" t="s">
        <v>10061</v>
      </c>
      <c r="R768" s="55" t="n">
        <f aca="true">IFERROR(O768-TODAY(),"")</f>
        <v>-773</v>
      </c>
      <c r="S768" s="55" t="str">
        <f aca="true">IFERROR(IF(O768&lt;TODAY(),"Expired",IF(O768-TODAY()&lt;90,"Expiring Soon","Active")),"")</f>
        <v>Expiring Soon</v>
      </c>
      <c r="T768" s="55" t="str">
        <f aca="false">IF(M768&gt;5,"High Risk",IF(M768&gt;2,"Medium","Low Risk"))</f>
        <v>Medium</v>
      </c>
    </row>
    <row r="769" customFormat="false" ht="15" hidden="false" customHeight="true" outlineLevel="0" collapsed="false">
      <c r="A769" s="56" t="s">
        <v>15304</v>
      </c>
      <c r="B769" s="56" t="s">
        <v>17788</v>
      </c>
      <c r="C769" s="56" t="s">
        <v>16906</v>
      </c>
      <c r="D769" s="56" t="s">
        <v>16915</v>
      </c>
      <c r="E769" s="56" t="s">
        <v>10132</v>
      </c>
      <c r="F769" s="56" t="s">
        <v>15544</v>
      </c>
      <c r="G769" s="56" t="s">
        <v>4055</v>
      </c>
      <c r="H769" s="56" t="n">
        <v>38</v>
      </c>
      <c r="I769" s="56" t="n">
        <v>500</v>
      </c>
      <c r="J769" s="56" t="n">
        <v>3.4</v>
      </c>
      <c r="K769" s="56" t="n">
        <v>80.3</v>
      </c>
      <c r="L769" s="56" t="n">
        <v>63.2</v>
      </c>
      <c r="M769" s="56" t="n">
        <v>3.2</v>
      </c>
      <c r="N769" s="56" t="s">
        <v>4606</v>
      </c>
      <c r="O769" s="56" t="s">
        <v>513</v>
      </c>
      <c r="P769" s="56"/>
      <c r="Q769" s="56" t="s">
        <v>10061</v>
      </c>
      <c r="R769" s="55" t="n">
        <f aca="true">IFERROR(O769-TODAY(),"")</f>
        <v>-919</v>
      </c>
      <c r="S769" s="55" t="str">
        <f aca="true">IFERROR(IF(O769&lt;TODAY(),"Expired",IF(O769-TODAY()&lt;90,"Expiring Soon","Active")),"")</f>
        <v>Expiring Soon</v>
      </c>
      <c r="T769" s="55" t="str">
        <f aca="false">IF(M769&gt;5,"High Risk",IF(M769&gt;2,"Medium","Low Risk"))</f>
        <v>Medium</v>
      </c>
    </row>
    <row r="770" customFormat="false" ht="15" hidden="false" customHeight="true" outlineLevel="0" collapsed="false">
      <c r="A770" s="52" t="s">
        <v>14408</v>
      </c>
      <c r="B770" s="52" t="s">
        <v>17789</v>
      </c>
      <c r="C770" s="52" t="s">
        <v>16909</v>
      </c>
      <c r="D770" s="52" t="s">
        <v>16904</v>
      </c>
      <c r="E770" s="52" t="s">
        <v>10063</v>
      </c>
      <c r="F770" s="52" t="s">
        <v>15560</v>
      </c>
      <c r="G770" s="52" t="s">
        <v>4084</v>
      </c>
      <c r="H770" s="52" t="n">
        <v>45</v>
      </c>
      <c r="I770" s="52" t="n">
        <v>500</v>
      </c>
      <c r="J770" s="52" t="n">
        <v>3.4</v>
      </c>
      <c r="K770" s="52" t="n">
        <v>80.7</v>
      </c>
      <c r="L770" s="52" t="n">
        <v>90.2</v>
      </c>
      <c r="M770" s="52" t="n">
        <v>1.18</v>
      </c>
      <c r="N770" s="52" t="s">
        <v>1843</v>
      </c>
      <c r="O770" s="52" t="s">
        <v>6801</v>
      </c>
      <c r="P770" s="52" t="s">
        <v>16913</v>
      </c>
      <c r="Q770" s="52" t="s">
        <v>10061</v>
      </c>
      <c r="R770" s="55" t="n">
        <f aca="true">IFERROR(O770-TODAY(),"")</f>
        <v>-928</v>
      </c>
      <c r="S770" s="55" t="str">
        <f aca="true">IFERROR(IF(O770&lt;TODAY(),"Expired",IF(O770-TODAY()&lt;90,"Expiring Soon","Active")),"")</f>
        <v>Expiring Soon</v>
      </c>
      <c r="T770" s="55" t="str">
        <f aca="false">IF(M770&gt;5,"High Risk",IF(M770&gt;2,"Medium","Low Risk"))</f>
        <v>Low Risk</v>
      </c>
    </row>
    <row r="771" customFormat="false" ht="15" hidden="false" customHeight="true" outlineLevel="0" collapsed="false">
      <c r="A771" s="56" t="s">
        <v>17790</v>
      </c>
      <c r="B771" s="56" t="s">
        <v>17791</v>
      </c>
      <c r="C771" s="56" t="s">
        <v>16909</v>
      </c>
      <c r="D771" s="56" t="s">
        <v>16910</v>
      </c>
      <c r="E771" s="56" t="s">
        <v>10063</v>
      </c>
      <c r="F771" s="56" t="s">
        <v>15542</v>
      </c>
      <c r="G771" s="56" t="s">
        <v>4084</v>
      </c>
      <c r="H771" s="56" t="n">
        <v>15</v>
      </c>
      <c r="I771" s="56" t="n">
        <v>250</v>
      </c>
      <c r="J771" s="56" t="n">
        <v>3.6</v>
      </c>
      <c r="K771" s="56" t="n">
        <v>81.6</v>
      </c>
      <c r="L771" s="56" t="n">
        <v>99.9</v>
      </c>
      <c r="M771" s="56" t="n">
        <v>0.79</v>
      </c>
      <c r="N771" s="56" t="s">
        <v>5909</v>
      </c>
      <c r="O771" s="56" t="s">
        <v>5947</v>
      </c>
      <c r="P771" s="56" t="s">
        <v>16913</v>
      </c>
      <c r="Q771" s="56" t="s">
        <v>10061</v>
      </c>
      <c r="R771" s="55" t="n">
        <f aca="true">IFERROR(O771-TODAY(),"")</f>
        <v>-635</v>
      </c>
      <c r="S771" s="55" t="str">
        <f aca="true">IFERROR(IF(O771&lt;TODAY(),"Expired",IF(O771-TODAY()&lt;90,"Expiring Soon","Active")),"")</f>
        <v>Expiring Soon</v>
      </c>
      <c r="T771" s="55" t="str">
        <f aca="false">IF(M771&gt;5,"High Risk",IF(M771&gt;2,"Medium","Low Risk"))</f>
        <v>Low Risk</v>
      </c>
    </row>
    <row r="772" customFormat="false" ht="15" hidden="false" customHeight="true" outlineLevel="0" collapsed="false">
      <c r="A772" s="52" t="s">
        <v>6785</v>
      </c>
      <c r="B772" s="52" t="s">
        <v>17792</v>
      </c>
      <c r="C772" s="52" t="s">
        <v>16909</v>
      </c>
      <c r="D772" s="52" t="s">
        <v>16915</v>
      </c>
      <c r="E772" s="52" t="s">
        <v>10073</v>
      </c>
      <c r="F772" s="52" t="s">
        <v>15560</v>
      </c>
      <c r="G772" s="52" t="s">
        <v>4055</v>
      </c>
      <c r="H772" s="52" t="n">
        <v>30</v>
      </c>
      <c r="I772" s="52" t="n">
        <v>100</v>
      </c>
      <c r="J772" s="52" t="n">
        <v>3.8</v>
      </c>
      <c r="K772" s="52" t="n">
        <v>85.8</v>
      </c>
      <c r="L772" s="52" t="n">
        <v>80.4</v>
      </c>
      <c r="M772" s="52" t="n">
        <v>3.94</v>
      </c>
      <c r="N772" s="52" t="s">
        <v>1838</v>
      </c>
      <c r="O772" s="52" t="s">
        <v>4867</v>
      </c>
      <c r="P772" s="52" t="s">
        <v>16907</v>
      </c>
      <c r="Q772" s="52" t="s">
        <v>10061</v>
      </c>
      <c r="R772" s="55" t="n">
        <f aca="true">IFERROR(O772-TODAY(),"")</f>
        <v>-559</v>
      </c>
      <c r="S772" s="55" t="str">
        <f aca="true">IFERROR(IF(O772&lt;TODAY(),"Expired",IF(O772-TODAY()&lt;90,"Expiring Soon","Active")),"")</f>
        <v>Expiring Soon</v>
      </c>
      <c r="T772" s="55" t="str">
        <f aca="false">IF(M772&gt;5,"High Risk",IF(M772&gt;2,"Medium","Low Risk"))</f>
        <v>Medium</v>
      </c>
    </row>
    <row r="773" customFormat="false" ht="15" hidden="false" customHeight="true" outlineLevel="0" collapsed="false">
      <c r="A773" s="56" t="s">
        <v>4211</v>
      </c>
      <c r="B773" s="56" t="s">
        <v>17793</v>
      </c>
      <c r="C773" s="56" t="s">
        <v>16921</v>
      </c>
      <c r="D773" s="56" t="s">
        <v>16915</v>
      </c>
      <c r="E773" s="56" t="s">
        <v>10078</v>
      </c>
      <c r="F773" s="56" t="s">
        <v>15550</v>
      </c>
      <c r="G773" s="56" t="s">
        <v>4061</v>
      </c>
      <c r="H773" s="56" t="n">
        <v>41</v>
      </c>
      <c r="I773" s="56" t="n">
        <v>1000</v>
      </c>
      <c r="J773" s="56" t="n">
        <v>3.1</v>
      </c>
      <c r="K773" s="56" t="n">
        <v>93.7</v>
      </c>
      <c r="L773" s="56" t="n">
        <v>69.4</v>
      </c>
      <c r="M773" s="56" t="n">
        <v>3.13</v>
      </c>
      <c r="N773" s="56" t="s">
        <v>4201</v>
      </c>
      <c r="O773" s="56" t="s">
        <v>3373</v>
      </c>
      <c r="P773" s="56" t="s">
        <v>16913</v>
      </c>
      <c r="Q773" s="56" t="s">
        <v>10066</v>
      </c>
      <c r="R773" s="55" t="n">
        <f aca="true">IFERROR(O773-TODAY(),"")</f>
        <v>-885</v>
      </c>
      <c r="S773" s="55" t="str">
        <f aca="true">IFERROR(IF(O773&lt;TODAY(),"Expired",IF(O773-TODAY()&lt;90,"Expiring Soon","Active")),"")</f>
        <v>Expiring Soon</v>
      </c>
      <c r="T773" s="55" t="str">
        <f aca="false">IF(M773&gt;5,"High Risk",IF(M773&gt;2,"Medium","Low Risk"))</f>
        <v>Medium</v>
      </c>
    </row>
    <row r="774" customFormat="false" ht="15" hidden="false" customHeight="true" outlineLevel="0" collapsed="false">
      <c r="A774" s="52" t="s">
        <v>17794</v>
      </c>
      <c r="B774" s="52" t="s">
        <v>17795</v>
      </c>
      <c r="C774" s="52" t="s">
        <v>16906</v>
      </c>
      <c r="D774" s="52" t="s">
        <v>16904</v>
      </c>
      <c r="E774" s="52" t="s">
        <v>10058</v>
      </c>
      <c r="F774" s="52" t="s">
        <v>10063</v>
      </c>
      <c r="G774" s="52" t="s">
        <v>4067</v>
      </c>
      <c r="H774" s="52" t="n">
        <v>42</v>
      </c>
      <c r="I774" s="52" t="n">
        <v>2000</v>
      </c>
      <c r="J774" s="52" t="n">
        <v>3.8</v>
      </c>
      <c r="K774" s="52" t="n">
        <v>97.5</v>
      </c>
      <c r="L774" s="52" t="n">
        <v>65</v>
      </c>
      <c r="M774" s="52" t="n">
        <v>3.42</v>
      </c>
      <c r="N774" s="52" t="s">
        <v>2895</v>
      </c>
      <c r="O774" s="52" t="s">
        <v>7488</v>
      </c>
      <c r="P774" s="52" t="s">
        <v>16907</v>
      </c>
      <c r="Q774" s="52" t="s">
        <v>10061</v>
      </c>
      <c r="R774" s="55" t="n">
        <f aca="true">IFERROR(O774-TODAY(),"")</f>
        <v>-509</v>
      </c>
      <c r="S774" s="55" t="str">
        <f aca="true">IFERROR(IF(O774&lt;TODAY(),"Expired",IF(O774-TODAY()&lt;90,"Expiring Soon","Active")),"")</f>
        <v>Expiring Soon</v>
      </c>
      <c r="T774" s="55" t="str">
        <f aca="false">IF(M774&gt;5,"High Risk",IF(M774&gt;2,"Medium","Low Risk"))</f>
        <v>Medium</v>
      </c>
    </row>
    <row r="775" customFormat="false" ht="15" hidden="false" customHeight="true" outlineLevel="0" collapsed="false">
      <c r="A775" s="56" t="s">
        <v>14354</v>
      </c>
      <c r="B775" s="56" t="s">
        <v>17796</v>
      </c>
      <c r="C775" s="56" t="s">
        <v>16909</v>
      </c>
      <c r="D775" s="56" t="s">
        <v>16904</v>
      </c>
      <c r="E775" s="56" t="s">
        <v>10132</v>
      </c>
      <c r="F775" s="56" t="s">
        <v>15544</v>
      </c>
      <c r="G775" s="56" t="s">
        <v>4073</v>
      </c>
      <c r="H775" s="56" t="n">
        <v>36</v>
      </c>
      <c r="I775" s="56" t="n">
        <v>100</v>
      </c>
      <c r="J775" s="56" t="n">
        <v>3.3</v>
      </c>
      <c r="K775" s="56" t="n">
        <v>80.3</v>
      </c>
      <c r="L775" s="56" t="n">
        <v>97.4</v>
      </c>
      <c r="M775" s="56" t="n">
        <v>3.32</v>
      </c>
      <c r="N775" s="56" t="s">
        <v>3789</v>
      </c>
      <c r="O775" s="56" t="s">
        <v>5821</v>
      </c>
      <c r="P775" s="56" t="s">
        <v>16907</v>
      </c>
      <c r="Q775" s="56" t="s">
        <v>10061</v>
      </c>
      <c r="R775" s="55" t="n">
        <f aca="true">IFERROR(O775-TODAY(),"")</f>
        <v>-902</v>
      </c>
      <c r="S775" s="55" t="str">
        <f aca="true">IFERROR(IF(O775&lt;TODAY(),"Expired",IF(O775-TODAY()&lt;90,"Expiring Soon","Active")),"")</f>
        <v>Expiring Soon</v>
      </c>
      <c r="T775" s="55" t="str">
        <f aca="false">IF(M775&gt;5,"High Risk",IF(M775&gt;2,"Medium","Low Risk"))</f>
        <v>Medium</v>
      </c>
    </row>
    <row r="776" customFormat="false" ht="15" hidden="false" customHeight="true" outlineLevel="0" collapsed="false">
      <c r="A776" s="52" t="s">
        <v>14343</v>
      </c>
      <c r="B776" s="52" t="s">
        <v>17797</v>
      </c>
      <c r="C776" s="52" t="s">
        <v>16909</v>
      </c>
      <c r="D776" s="52" t="s">
        <v>16915</v>
      </c>
      <c r="E776" s="52" t="s">
        <v>10073</v>
      </c>
      <c r="F776" s="52" t="s">
        <v>15554</v>
      </c>
      <c r="G776" s="52" t="s">
        <v>4061</v>
      </c>
      <c r="H776" s="52" t="n">
        <v>12</v>
      </c>
      <c r="I776" s="52" t="n">
        <v>2000</v>
      </c>
      <c r="J776" s="52" t="n">
        <v>2.9</v>
      </c>
      <c r="K776" s="52" t="n">
        <v>91.7</v>
      </c>
      <c r="L776" s="52" t="n">
        <v>64.3</v>
      </c>
      <c r="M776" s="52" t="n">
        <v>1.35</v>
      </c>
      <c r="N776" s="52" t="s">
        <v>8685</v>
      </c>
      <c r="O776" s="52" t="s">
        <v>3425</v>
      </c>
      <c r="P776" s="52" t="s">
        <v>16911</v>
      </c>
      <c r="Q776" s="52" t="s">
        <v>10066</v>
      </c>
      <c r="R776" s="55" t="n">
        <f aca="true">IFERROR(O776-TODAY(),"")</f>
        <v>-590</v>
      </c>
      <c r="S776" s="55" t="str">
        <f aca="true">IFERROR(IF(O776&lt;TODAY(),"Expired",IF(O776-TODAY()&lt;90,"Expiring Soon","Active")),"")</f>
        <v>Expiring Soon</v>
      </c>
      <c r="T776" s="55" t="str">
        <f aca="false">IF(M776&gt;5,"High Risk",IF(M776&gt;2,"Medium","Low Risk"))</f>
        <v>Low Risk</v>
      </c>
    </row>
    <row r="777" customFormat="false" ht="15" hidden="false" customHeight="true" outlineLevel="0" collapsed="false">
      <c r="A777" s="56" t="s">
        <v>7325</v>
      </c>
      <c r="B777" s="56" t="s">
        <v>17798</v>
      </c>
      <c r="C777" s="56" t="s">
        <v>15539</v>
      </c>
      <c r="D777" s="56" t="s">
        <v>16904</v>
      </c>
      <c r="E777" s="56" t="s">
        <v>10078</v>
      </c>
      <c r="F777" s="56" t="s">
        <v>15544</v>
      </c>
      <c r="G777" s="56" t="s">
        <v>4061</v>
      </c>
      <c r="H777" s="56" t="n">
        <v>10</v>
      </c>
      <c r="I777" s="56" t="n">
        <v>500</v>
      </c>
      <c r="J777" s="56" t="n">
        <v>3.2</v>
      </c>
      <c r="K777" s="56" t="n">
        <v>70.7</v>
      </c>
      <c r="L777" s="56" t="n">
        <v>71.4</v>
      </c>
      <c r="M777" s="56" t="n">
        <v>1.37</v>
      </c>
      <c r="N777" s="56" t="s">
        <v>670</v>
      </c>
      <c r="O777" s="56" t="s">
        <v>1201</v>
      </c>
      <c r="P777" s="56" t="s">
        <v>16907</v>
      </c>
      <c r="Q777" s="56" t="s">
        <v>10061</v>
      </c>
      <c r="R777" s="55" t="n">
        <f aca="true">IFERROR(O777-TODAY(),"")</f>
        <v>-427</v>
      </c>
      <c r="S777" s="55" t="str">
        <f aca="true">IFERROR(IF(O777&lt;TODAY(),"Expired",IF(O777-TODAY()&lt;90,"Expiring Soon","Active")),"")</f>
        <v>Expiring Soon</v>
      </c>
      <c r="T777" s="55" t="str">
        <f aca="false">IF(M777&gt;5,"High Risk",IF(M777&gt;2,"Medium","Low Risk"))</f>
        <v>Low Risk</v>
      </c>
    </row>
    <row r="778" customFormat="false" ht="15" hidden="false" customHeight="true" outlineLevel="0" collapsed="false">
      <c r="A778" s="52" t="s">
        <v>6567</v>
      </c>
      <c r="B778" s="52" t="s">
        <v>17799</v>
      </c>
      <c r="C778" s="52" t="s">
        <v>15539</v>
      </c>
      <c r="D778" s="52" t="s">
        <v>16910</v>
      </c>
      <c r="E778" s="52" t="s">
        <v>10069</v>
      </c>
      <c r="F778" s="52" t="s">
        <v>15550</v>
      </c>
      <c r="G778" s="52" t="s">
        <v>4061</v>
      </c>
      <c r="H778" s="52" t="n">
        <v>5</v>
      </c>
      <c r="I778" s="52" t="n">
        <v>250</v>
      </c>
      <c r="J778" s="52" t="n">
        <v>4.2</v>
      </c>
      <c r="K778" s="52" t="n">
        <v>87.6</v>
      </c>
      <c r="L778" s="52" t="n">
        <v>79.3</v>
      </c>
      <c r="M778" s="52" t="n">
        <v>3.42</v>
      </c>
      <c r="N778" s="52" t="s">
        <v>4295</v>
      </c>
      <c r="O778" s="52" t="s">
        <v>2949</v>
      </c>
      <c r="P778" s="52" t="s">
        <v>16916</v>
      </c>
      <c r="Q778" s="52" t="s">
        <v>10066</v>
      </c>
      <c r="R778" s="55" t="n">
        <f aca="true">IFERROR(O778-TODAY(),"")</f>
        <v>-632</v>
      </c>
      <c r="S778" s="55" t="str">
        <f aca="true">IFERROR(IF(O778&lt;TODAY(),"Expired",IF(O778-TODAY()&lt;90,"Expiring Soon","Active")),"")</f>
        <v>Expiring Soon</v>
      </c>
      <c r="T778" s="55" t="str">
        <f aca="false">IF(M778&gt;5,"High Risk",IF(M778&gt;2,"Medium","Low Risk"))</f>
        <v>Medium</v>
      </c>
    </row>
    <row r="779" customFormat="false" ht="15" hidden="false" customHeight="true" outlineLevel="0" collapsed="false">
      <c r="A779" s="56" t="s">
        <v>5128</v>
      </c>
      <c r="B779" s="56" t="s">
        <v>17800</v>
      </c>
      <c r="C779" s="56" t="s">
        <v>16921</v>
      </c>
      <c r="D779" s="56" t="s">
        <v>16937</v>
      </c>
      <c r="E779" s="56" t="s">
        <v>10095</v>
      </c>
      <c r="F779" s="56" t="s">
        <v>15544</v>
      </c>
      <c r="G779" s="56" t="s">
        <v>4055</v>
      </c>
      <c r="H779" s="56" t="n">
        <v>27</v>
      </c>
      <c r="I779" s="56" t="n">
        <v>500</v>
      </c>
      <c r="J779" s="56" t="n">
        <v>4.5</v>
      </c>
      <c r="K779" s="56" t="n">
        <v>97.3</v>
      </c>
      <c r="L779" s="56" t="n">
        <v>68.5</v>
      </c>
      <c r="M779" s="56" t="n">
        <v>0.89</v>
      </c>
      <c r="N779" s="56" t="s">
        <v>572</v>
      </c>
      <c r="O779" s="56" t="s">
        <v>6550</v>
      </c>
      <c r="P779" s="56" t="s">
        <v>16907</v>
      </c>
      <c r="Q779" s="56" t="s">
        <v>10061</v>
      </c>
      <c r="R779" s="55" t="n">
        <f aca="true">IFERROR(O779-TODAY(),"")</f>
        <v>-523</v>
      </c>
      <c r="S779" s="55" t="str">
        <f aca="true">IFERROR(IF(O779&lt;TODAY(),"Expired",IF(O779-TODAY()&lt;90,"Expiring Soon","Active")),"")</f>
        <v>Expiring Soon</v>
      </c>
      <c r="T779" s="55" t="str">
        <f aca="false">IF(M779&gt;5,"High Risk",IF(M779&gt;2,"Medium","Low Risk"))</f>
        <v>Low Risk</v>
      </c>
    </row>
    <row r="780" customFormat="false" ht="15" hidden="false" customHeight="true" outlineLevel="0" collapsed="false">
      <c r="A780" s="52" t="s">
        <v>14608</v>
      </c>
      <c r="B780" s="52" t="s">
        <v>17801</v>
      </c>
      <c r="C780" s="52" t="s">
        <v>15539</v>
      </c>
      <c r="D780" s="52" t="s">
        <v>16904</v>
      </c>
      <c r="E780" s="52" t="s">
        <v>10078</v>
      </c>
      <c r="F780" s="52" t="s">
        <v>15550</v>
      </c>
      <c r="G780" s="52" t="s">
        <v>4055</v>
      </c>
      <c r="H780" s="52" t="n">
        <v>9</v>
      </c>
      <c r="I780" s="52" t="n">
        <v>2000</v>
      </c>
      <c r="J780" s="52" t="n">
        <v>3.9</v>
      </c>
      <c r="K780" s="52" t="n">
        <v>81.9</v>
      </c>
      <c r="L780" s="52" t="n">
        <v>96</v>
      </c>
      <c r="M780" s="52" t="n">
        <v>3.96</v>
      </c>
      <c r="N780" s="52" t="s">
        <v>2030</v>
      </c>
      <c r="O780" s="52" t="s">
        <v>1763</v>
      </c>
      <c r="P780" s="52" t="s">
        <v>16913</v>
      </c>
      <c r="Q780" s="52" t="s">
        <v>10066</v>
      </c>
      <c r="R780" s="55" t="n">
        <f aca="true">IFERROR(O780-TODAY(),"")</f>
        <v>-737</v>
      </c>
      <c r="S780" s="55" t="str">
        <f aca="true">IFERROR(IF(O780&lt;TODAY(),"Expired",IF(O780-TODAY()&lt;90,"Expiring Soon","Active")),"")</f>
        <v>Expiring Soon</v>
      </c>
      <c r="T780" s="55" t="str">
        <f aca="false">IF(M780&gt;5,"High Risk",IF(M780&gt;2,"Medium","Low Risk"))</f>
        <v>Medium</v>
      </c>
    </row>
    <row r="781" customFormat="false" ht="15" hidden="false" customHeight="true" outlineLevel="0" collapsed="false">
      <c r="A781" s="56" t="s">
        <v>15128</v>
      </c>
      <c r="B781" s="56" t="s">
        <v>17802</v>
      </c>
      <c r="C781" s="56" t="s">
        <v>16921</v>
      </c>
      <c r="D781" s="56" t="s">
        <v>16904</v>
      </c>
      <c r="E781" s="56" t="s">
        <v>10069</v>
      </c>
      <c r="F781" s="56" t="s">
        <v>15550</v>
      </c>
      <c r="G781" s="56" t="s">
        <v>4073</v>
      </c>
      <c r="H781" s="56" t="n">
        <v>35</v>
      </c>
      <c r="I781" s="56" t="n">
        <v>1000</v>
      </c>
      <c r="J781" s="56" t="n">
        <v>3.7</v>
      </c>
      <c r="K781" s="56" t="n">
        <v>83.3</v>
      </c>
      <c r="L781" s="56" t="n">
        <v>71.7</v>
      </c>
      <c r="M781" s="56" t="n">
        <v>4.27</v>
      </c>
      <c r="N781" s="56" t="s">
        <v>2877</v>
      </c>
      <c r="O781" s="56" t="s">
        <v>1020</v>
      </c>
      <c r="P781" s="56" t="s">
        <v>16907</v>
      </c>
      <c r="Q781" s="56" t="s">
        <v>10061</v>
      </c>
      <c r="R781" s="55" t="n">
        <f aca="true">IFERROR(O781-TODAY(),"")</f>
        <v>-578</v>
      </c>
      <c r="S781" s="55" t="str">
        <f aca="true">IFERROR(IF(O781&lt;TODAY(),"Expired",IF(O781-TODAY()&lt;90,"Expiring Soon","Active")),"")</f>
        <v>Expiring Soon</v>
      </c>
      <c r="T781" s="55" t="str">
        <f aca="false">IF(M781&gt;5,"High Risk",IF(M781&gt;2,"Medium","Low Risk"))</f>
        <v>Medium</v>
      </c>
    </row>
    <row r="782" customFormat="false" ht="15" hidden="false" customHeight="true" outlineLevel="0" collapsed="false">
      <c r="A782" s="52" t="s">
        <v>4244</v>
      </c>
      <c r="B782" s="52" t="s">
        <v>17803</v>
      </c>
      <c r="C782" s="52" t="s">
        <v>16906</v>
      </c>
      <c r="D782" s="52" t="s">
        <v>16904</v>
      </c>
      <c r="E782" s="52" t="s">
        <v>10058</v>
      </c>
      <c r="F782" s="52" t="s">
        <v>15560</v>
      </c>
      <c r="G782" s="52" t="s">
        <v>4055</v>
      </c>
      <c r="H782" s="52" t="n">
        <v>3</v>
      </c>
      <c r="I782" s="52" t="n">
        <v>250</v>
      </c>
      <c r="J782" s="52" t="n">
        <v>4.4</v>
      </c>
      <c r="K782" s="52" t="n">
        <v>81.3</v>
      </c>
      <c r="L782" s="52" t="n">
        <v>92.3</v>
      </c>
      <c r="M782" s="52" t="n">
        <v>1.3</v>
      </c>
      <c r="N782" s="52" t="s">
        <v>5454</v>
      </c>
      <c r="O782" s="52" t="s">
        <v>1747</v>
      </c>
      <c r="P782" s="52" t="s">
        <v>16907</v>
      </c>
      <c r="Q782" s="52" t="s">
        <v>10061</v>
      </c>
      <c r="R782" s="55" t="n">
        <f aca="true">IFERROR(O782-TODAY(),"")</f>
        <v>-925</v>
      </c>
      <c r="S782" s="55" t="str">
        <f aca="true">IFERROR(IF(O782&lt;TODAY(),"Expired",IF(O782-TODAY()&lt;90,"Expiring Soon","Active")),"")</f>
        <v>Expiring Soon</v>
      </c>
      <c r="T782" s="55" t="str">
        <f aca="false">IF(M782&gt;5,"High Risk",IF(M782&gt;2,"Medium","Low Risk"))</f>
        <v>Low Risk</v>
      </c>
    </row>
    <row r="783" customFormat="false" ht="15" hidden="false" customHeight="true" outlineLevel="0" collapsed="false">
      <c r="A783" s="56" t="s">
        <v>5033</v>
      </c>
      <c r="B783" s="56" t="s">
        <v>17804</v>
      </c>
      <c r="C783" s="56" t="s">
        <v>16921</v>
      </c>
      <c r="D783" s="56" t="s">
        <v>16904</v>
      </c>
      <c r="E783" s="56" t="s">
        <v>10078</v>
      </c>
      <c r="F783" s="56" t="s">
        <v>15554</v>
      </c>
      <c r="G783" s="56" t="s">
        <v>4073</v>
      </c>
      <c r="H783" s="56" t="n">
        <v>28</v>
      </c>
      <c r="I783" s="56" t="n">
        <v>1000</v>
      </c>
      <c r="J783" s="56" t="n">
        <v>4.4</v>
      </c>
      <c r="K783" s="56" t="n">
        <v>71.4</v>
      </c>
      <c r="L783" s="56" t="n">
        <v>85.9</v>
      </c>
      <c r="M783" s="56" t="n">
        <v>0.33</v>
      </c>
      <c r="N783" s="56" t="s">
        <v>702</v>
      </c>
      <c r="O783" s="56" t="s">
        <v>959</v>
      </c>
      <c r="P783" s="56" t="s">
        <v>16911</v>
      </c>
      <c r="Q783" s="56" t="s">
        <v>10066</v>
      </c>
      <c r="R783" s="55" t="n">
        <f aca="true">IFERROR(O783-TODAY(),"")</f>
        <v>-750</v>
      </c>
      <c r="S783" s="55" t="str">
        <f aca="true">IFERROR(IF(O783&lt;TODAY(),"Expired",IF(O783-TODAY()&lt;90,"Expiring Soon","Active")),"")</f>
        <v>Expiring Soon</v>
      </c>
      <c r="T783" s="55" t="str">
        <f aca="false">IF(M783&gt;5,"High Risk",IF(M783&gt;2,"Medium","Low Risk"))</f>
        <v>Low Risk</v>
      </c>
    </row>
    <row r="784" customFormat="false" ht="15" hidden="false" customHeight="true" outlineLevel="0" collapsed="false">
      <c r="A784" s="52" t="s">
        <v>17805</v>
      </c>
      <c r="B784" s="52" t="s">
        <v>17806</v>
      </c>
      <c r="C784" s="52" t="s">
        <v>16906</v>
      </c>
      <c r="D784" s="52" t="s">
        <v>16904</v>
      </c>
      <c r="E784" s="52" t="s">
        <v>10190</v>
      </c>
      <c r="F784" s="52" t="s">
        <v>15560</v>
      </c>
      <c r="G784" s="52" t="s">
        <v>4073</v>
      </c>
      <c r="H784" s="52" t="n">
        <v>12</v>
      </c>
      <c r="I784" s="52" t="n">
        <v>250</v>
      </c>
      <c r="J784" s="52" t="n">
        <v>4.5</v>
      </c>
      <c r="K784" s="52" t="n">
        <v>86.3</v>
      </c>
      <c r="L784" s="52" t="n">
        <v>63.9</v>
      </c>
      <c r="M784" s="52" t="n">
        <v>0.47</v>
      </c>
      <c r="N784" s="52" t="s">
        <v>3877</v>
      </c>
      <c r="O784" s="52" t="s">
        <v>472</v>
      </c>
      <c r="P784" s="52" t="s">
        <v>16913</v>
      </c>
      <c r="Q784" s="52" t="s">
        <v>10061</v>
      </c>
      <c r="R784" s="55" t="n">
        <f aca="true">IFERROR(O784-TODAY(),"")</f>
        <v>-825</v>
      </c>
      <c r="S784" s="55" t="str">
        <f aca="true">IFERROR(IF(O784&lt;TODAY(),"Expired",IF(O784-TODAY()&lt;90,"Expiring Soon","Active")),"")</f>
        <v>Expiring Soon</v>
      </c>
      <c r="T784" s="55" t="str">
        <f aca="false">IF(M784&gt;5,"High Risk",IF(M784&gt;2,"Medium","Low Risk"))</f>
        <v>Low Risk</v>
      </c>
    </row>
    <row r="785" customFormat="false" ht="15" hidden="false" customHeight="true" outlineLevel="0" collapsed="false">
      <c r="A785" s="56" t="s">
        <v>6487</v>
      </c>
      <c r="B785" s="56" t="s">
        <v>17807</v>
      </c>
      <c r="C785" s="56" t="s">
        <v>16921</v>
      </c>
      <c r="D785" s="56" t="s">
        <v>16904</v>
      </c>
      <c r="E785" s="56" t="s">
        <v>10063</v>
      </c>
      <c r="F785" s="56" t="s">
        <v>15550</v>
      </c>
      <c r="G785" s="56" t="s">
        <v>4055</v>
      </c>
      <c r="H785" s="56" t="n">
        <v>20</v>
      </c>
      <c r="I785" s="56" t="n">
        <v>1000</v>
      </c>
      <c r="J785" s="56" t="n">
        <v>2.7</v>
      </c>
      <c r="K785" s="56" t="n">
        <v>86.4</v>
      </c>
      <c r="L785" s="56" t="n">
        <v>66.4</v>
      </c>
      <c r="M785" s="56" t="n">
        <v>0.11</v>
      </c>
      <c r="N785" s="56" t="s">
        <v>492</v>
      </c>
      <c r="O785" s="56" t="s">
        <v>906</v>
      </c>
      <c r="P785" s="56"/>
      <c r="Q785" s="56" t="s">
        <v>10061</v>
      </c>
      <c r="R785" s="55" t="n">
        <f aca="true">IFERROR(O785-TODAY(),"")</f>
        <v>-412</v>
      </c>
      <c r="S785" s="55" t="str">
        <f aca="true">IFERROR(IF(O785&lt;TODAY(),"Expired",IF(O785-TODAY()&lt;90,"Expiring Soon","Active")),"")</f>
        <v>Expiring Soon</v>
      </c>
      <c r="T785" s="55" t="str">
        <f aca="false">IF(M785&gt;5,"High Risk",IF(M785&gt;2,"Medium","Low Risk"))</f>
        <v>Low Risk</v>
      </c>
    </row>
    <row r="786" customFormat="false" ht="15" hidden="false" customHeight="true" outlineLevel="0" collapsed="false">
      <c r="A786" s="52" t="s">
        <v>4224</v>
      </c>
      <c r="B786" s="52" t="s">
        <v>17808</v>
      </c>
      <c r="C786" s="52" t="s">
        <v>16909</v>
      </c>
      <c r="D786" s="52" t="s">
        <v>16904</v>
      </c>
      <c r="E786" s="52" t="s">
        <v>10058</v>
      </c>
      <c r="F786" s="52" t="s">
        <v>15544</v>
      </c>
      <c r="G786" s="52" t="s">
        <v>4055</v>
      </c>
      <c r="H786" s="52" t="n">
        <v>7</v>
      </c>
      <c r="I786" s="52" t="n">
        <v>1000</v>
      </c>
      <c r="J786" s="52" t="n">
        <v>3.8</v>
      </c>
      <c r="K786" s="52" t="n">
        <v>91.7</v>
      </c>
      <c r="L786" s="52" t="n">
        <v>85.5</v>
      </c>
      <c r="M786" s="52" t="n">
        <v>1.19</v>
      </c>
      <c r="N786" s="52" t="s">
        <v>4137</v>
      </c>
      <c r="O786" s="52" t="s">
        <v>4216</v>
      </c>
      <c r="P786" s="52"/>
      <c r="Q786" s="52" t="s">
        <v>10061</v>
      </c>
      <c r="R786" s="55" t="n">
        <f aca="true">IFERROR(O786-TODAY(),"")</f>
        <v>-717</v>
      </c>
      <c r="S786" s="55" t="str">
        <f aca="true">IFERROR(IF(O786&lt;TODAY(),"Expired",IF(O786-TODAY()&lt;90,"Expiring Soon","Active")),"")</f>
        <v>Expiring Soon</v>
      </c>
      <c r="T786" s="55" t="str">
        <f aca="false">IF(M786&gt;5,"High Risk",IF(M786&gt;2,"Medium","Low Risk"))</f>
        <v>Low Risk</v>
      </c>
    </row>
    <row r="787" customFormat="false" ht="15" hidden="false" customHeight="true" outlineLevel="0" collapsed="false">
      <c r="A787" s="56" t="s">
        <v>5081</v>
      </c>
      <c r="B787" s="56" t="s">
        <v>17809</v>
      </c>
      <c r="C787" s="56" t="s">
        <v>16909</v>
      </c>
      <c r="D787" s="56" t="s">
        <v>16937</v>
      </c>
      <c r="E787" s="56" t="s">
        <v>10087</v>
      </c>
      <c r="F787" s="56" t="s">
        <v>15544</v>
      </c>
      <c r="G787" s="56" t="s">
        <v>4061</v>
      </c>
      <c r="H787" s="56" t="n">
        <v>32</v>
      </c>
      <c r="I787" s="56" t="n">
        <v>2000</v>
      </c>
      <c r="J787" s="56" t="n">
        <v>4</v>
      </c>
      <c r="K787" s="56" t="n">
        <v>79.2</v>
      </c>
      <c r="L787" s="56" t="n">
        <v>79.4</v>
      </c>
      <c r="M787" s="56" t="n">
        <v>2.46</v>
      </c>
      <c r="N787" s="56" t="s">
        <v>3875</v>
      </c>
      <c r="O787" s="56" t="s">
        <v>2396</v>
      </c>
      <c r="P787" s="56" t="s">
        <v>16916</v>
      </c>
      <c r="Q787" s="56" t="s">
        <v>10061</v>
      </c>
      <c r="R787" s="55" t="n">
        <f aca="true">IFERROR(O787-TODAY(),"")</f>
        <v>-917</v>
      </c>
      <c r="S787" s="55" t="str">
        <f aca="true">IFERROR(IF(O787&lt;TODAY(),"Expired",IF(O787-TODAY()&lt;90,"Expiring Soon","Active")),"")</f>
        <v>Expiring Soon</v>
      </c>
      <c r="T787" s="55" t="str">
        <f aca="false">IF(M787&gt;5,"High Risk",IF(M787&gt;2,"Medium","Low Risk"))</f>
        <v>Medium</v>
      </c>
    </row>
    <row r="788" customFormat="false" ht="15" hidden="false" customHeight="true" outlineLevel="0" collapsed="false">
      <c r="A788" s="52" t="s">
        <v>5990</v>
      </c>
      <c r="B788" s="52" t="s">
        <v>17810</v>
      </c>
      <c r="C788" s="52" t="s">
        <v>16921</v>
      </c>
      <c r="D788" s="52" t="s">
        <v>16904</v>
      </c>
      <c r="E788" s="52" t="s">
        <v>10112</v>
      </c>
      <c r="F788" s="52" t="s">
        <v>10063</v>
      </c>
      <c r="G788" s="52" t="s">
        <v>4061</v>
      </c>
      <c r="H788" s="52" t="n">
        <v>6</v>
      </c>
      <c r="I788" s="52" t="n">
        <v>1000</v>
      </c>
      <c r="J788" s="52" t="n">
        <v>4.8</v>
      </c>
      <c r="K788" s="52" t="n">
        <v>83.7</v>
      </c>
      <c r="L788" s="52" t="n">
        <v>77.3</v>
      </c>
      <c r="M788" s="52" t="n">
        <v>1.42</v>
      </c>
      <c r="N788" s="52" t="s">
        <v>3860</v>
      </c>
      <c r="O788" s="52" t="s">
        <v>5416</v>
      </c>
      <c r="P788" s="52"/>
      <c r="Q788" s="52" t="s">
        <v>10061</v>
      </c>
      <c r="R788" s="55" t="n">
        <f aca="true">IFERROR(O788-TODAY(),"")</f>
        <v>-932</v>
      </c>
      <c r="S788" s="55" t="str">
        <f aca="true">IFERROR(IF(O788&lt;TODAY(),"Expired",IF(O788-TODAY()&lt;90,"Expiring Soon","Active")),"")</f>
        <v>Expiring Soon</v>
      </c>
      <c r="T788" s="55" t="str">
        <f aca="false">IF(M788&gt;5,"High Risk",IF(M788&gt;2,"Medium","Low Risk"))</f>
        <v>Low Risk</v>
      </c>
    </row>
    <row r="789" customFormat="false" ht="15" hidden="false" customHeight="true" outlineLevel="0" collapsed="false">
      <c r="A789" s="56" t="s">
        <v>5794</v>
      </c>
      <c r="B789" s="56" t="s">
        <v>17811</v>
      </c>
      <c r="C789" s="56" t="s">
        <v>16909</v>
      </c>
      <c r="D789" s="56" t="s">
        <v>16904</v>
      </c>
      <c r="E789" s="56" t="s">
        <v>10095</v>
      </c>
      <c r="F789" s="56" t="s">
        <v>15560</v>
      </c>
      <c r="G789" s="56" t="s">
        <v>4073</v>
      </c>
      <c r="H789" s="56" t="n">
        <v>26</v>
      </c>
      <c r="I789" s="56" t="n">
        <v>100</v>
      </c>
      <c r="J789" s="56" t="n">
        <v>4.4</v>
      </c>
      <c r="K789" s="56" t="n">
        <v>96.5</v>
      </c>
      <c r="L789" s="56" t="n">
        <v>83.4</v>
      </c>
      <c r="M789" s="56" t="n">
        <v>0.49</v>
      </c>
      <c r="N789" s="56" t="s">
        <v>7129</v>
      </c>
      <c r="O789" s="56" t="s">
        <v>793</v>
      </c>
      <c r="P789" s="56" t="s">
        <v>16911</v>
      </c>
      <c r="Q789" s="56" t="s">
        <v>10061</v>
      </c>
      <c r="R789" s="55" t="n">
        <f aca="true">IFERROR(O789-TODAY(),"")</f>
        <v>-649</v>
      </c>
      <c r="S789" s="55" t="str">
        <f aca="true">IFERROR(IF(O789&lt;TODAY(),"Expired",IF(O789-TODAY()&lt;90,"Expiring Soon","Active")),"")</f>
        <v>Expiring Soon</v>
      </c>
      <c r="T789" s="55" t="str">
        <f aca="false">IF(M789&gt;5,"High Risk",IF(M789&gt;2,"Medium","Low Risk"))</f>
        <v>Low Risk</v>
      </c>
    </row>
    <row r="790" customFormat="false" ht="15" hidden="false" customHeight="true" outlineLevel="0" collapsed="false">
      <c r="A790" s="52" t="s">
        <v>7004</v>
      </c>
      <c r="B790" s="52" t="s">
        <v>17812</v>
      </c>
      <c r="C790" s="52" t="s">
        <v>15539</v>
      </c>
      <c r="D790" s="52" t="s">
        <v>16910</v>
      </c>
      <c r="E790" s="52" t="s">
        <v>10095</v>
      </c>
      <c r="F790" s="52" t="s">
        <v>15550</v>
      </c>
      <c r="G790" s="52" t="s">
        <v>4073</v>
      </c>
      <c r="H790" s="52" t="n">
        <v>28</v>
      </c>
      <c r="I790" s="52" t="n">
        <v>500</v>
      </c>
      <c r="J790" s="52" t="n">
        <v>3.3</v>
      </c>
      <c r="K790" s="52" t="n">
        <v>94.7</v>
      </c>
      <c r="L790" s="52" t="n">
        <v>84</v>
      </c>
      <c r="M790" s="52" t="n">
        <v>2.32</v>
      </c>
      <c r="N790" s="52" t="s">
        <v>2506</v>
      </c>
      <c r="O790" s="52" t="s">
        <v>822</v>
      </c>
      <c r="P790" s="52" t="s">
        <v>16907</v>
      </c>
      <c r="Q790" s="52" t="s">
        <v>10066</v>
      </c>
      <c r="R790" s="55" t="n">
        <f aca="true">IFERROR(O790-TODAY(),"")</f>
        <v>-880</v>
      </c>
      <c r="S790" s="55" t="str">
        <f aca="true">IFERROR(IF(O790&lt;TODAY(),"Expired",IF(O790-TODAY()&lt;90,"Expiring Soon","Active")),"")</f>
        <v>Expiring Soon</v>
      </c>
      <c r="T790" s="55" t="str">
        <f aca="false">IF(M790&gt;5,"High Risk",IF(M790&gt;2,"Medium","Low Risk"))</f>
        <v>Medium</v>
      </c>
    </row>
    <row r="791" customFormat="false" ht="15" hidden="false" customHeight="true" outlineLevel="0" collapsed="false">
      <c r="A791" s="56" t="s">
        <v>14717</v>
      </c>
      <c r="B791" s="56" t="s">
        <v>17813</v>
      </c>
      <c r="C791" s="56" t="s">
        <v>16921</v>
      </c>
      <c r="D791" s="56" t="s">
        <v>16937</v>
      </c>
      <c r="E791" s="56" t="s">
        <v>10190</v>
      </c>
      <c r="F791" s="56" t="s">
        <v>15544</v>
      </c>
      <c r="G791" s="56" t="s">
        <v>4073</v>
      </c>
      <c r="H791" s="56" t="n">
        <v>29</v>
      </c>
      <c r="I791" s="56" t="n">
        <v>250</v>
      </c>
      <c r="J791" s="56" t="n">
        <v>4.6</v>
      </c>
      <c r="K791" s="56" t="n">
        <v>77.2</v>
      </c>
      <c r="L791" s="56" t="n">
        <v>74.2</v>
      </c>
      <c r="M791" s="56" t="n">
        <v>0.62</v>
      </c>
      <c r="N791" s="56" t="s">
        <v>330</v>
      </c>
      <c r="O791" s="56" t="s">
        <v>3209</v>
      </c>
      <c r="P791" s="56" t="s">
        <v>16913</v>
      </c>
      <c r="Q791" s="56" t="s">
        <v>10061</v>
      </c>
      <c r="R791" s="55" t="n">
        <f aca="true">IFERROR(O791-TODAY(),"")</f>
        <v>-570</v>
      </c>
      <c r="S791" s="55" t="str">
        <f aca="true">IFERROR(IF(O791&lt;TODAY(),"Expired",IF(O791-TODAY()&lt;90,"Expiring Soon","Active")),"")</f>
        <v>Expiring Soon</v>
      </c>
      <c r="T791" s="55" t="str">
        <f aca="false">IF(M791&gt;5,"High Risk",IF(M791&gt;2,"Medium","Low Risk"))</f>
        <v>Low Risk</v>
      </c>
    </row>
    <row r="792" customFormat="false" ht="15" hidden="false" customHeight="true" outlineLevel="0" collapsed="false">
      <c r="A792" s="52" t="s">
        <v>6782</v>
      </c>
      <c r="B792" s="52" t="s">
        <v>17814</v>
      </c>
      <c r="C792" s="52" t="s">
        <v>16906</v>
      </c>
      <c r="D792" s="52" t="s">
        <v>16904</v>
      </c>
      <c r="E792" s="52" t="s">
        <v>10095</v>
      </c>
      <c r="F792" s="52" t="s">
        <v>15550</v>
      </c>
      <c r="G792" s="52" t="s">
        <v>4084</v>
      </c>
      <c r="H792" s="52" t="n">
        <v>9</v>
      </c>
      <c r="I792" s="52" t="n">
        <v>250</v>
      </c>
      <c r="J792" s="52" t="n">
        <v>3.9</v>
      </c>
      <c r="K792" s="52" t="n">
        <v>95.6</v>
      </c>
      <c r="L792" s="52" t="n">
        <v>79.1</v>
      </c>
      <c r="M792" s="52" t="n">
        <v>1.5</v>
      </c>
      <c r="N792" s="52" t="s">
        <v>3875</v>
      </c>
      <c r="O792" s="52" t="s">
        <v>1248</v>
      </c>
      <c r="P792" s="52" t="s">
        <v>16907</v>
      </c>
      <c r="Q792" s="52" t="s">
        <v>10061</v>
      </c>
      <c r="R792" s="55" t="n">
        <f aca="true">IFERROR(O792-TODAY(),"")</f>
        <v>-791</v>
      </c>
      <c r="S792" s="55" t="str">
        <f aca="true">IFERROR(IF(O792&lt;TODAY(),"Expired",IF(O792-TODAY()&lt;90,"Expiring Soon","Active")),"")</f>
        <v>Expiring Soon</v>
      </c>
      <c r="T792" s="55" t="str">
        <f aca="false">IF(M792&gt;5,"High Risk",IF(M792&gt;2,"Medium","Low Risk"))</f>
        <v>Low Risk</v>
      </c>
    </row>
    <row r="793" customFormat="false" ht="15" hidden="false" customHeight="true" outlineLevel="0" collapsed="false">
      <c r="A793" s="56" t="s">
        <v>5714</v>
      </c>
      <c r="B793" s="56" t="s">
        <v>17815</v>
      </c>
      <c r="C793" s="56" t="s">
        <v>15539</v>
      </c>
      <c r="D793" s="56" t="s">
        <v>16904</v>
      </c>
      <c r="E793" s="56" t="s">
        <v>10073</v>
      </c>
      <c r="F793" s="56" t="s">
        <v>15554</v>
      </c>
      <c r="G793" s="56" t="s">
        <v>4084</v>
      </c>
      <c r="H793" s="56" t="n">
        <v>27</v>
      </c>
      <c r="I793" s="56" t="n">
        <v>250</v>
      </c>
      <c r="J793" s="56" t="n">
        <v>3.7</v>
      </c>
      <c r="K793" s="56" t="n">
        <v>76.1</v>
      </c>
      <c r="L793" s="56" t="n">
        <v>68.7</v>
      </c>
      <c r="M793" s="56" t="n">
        <v>1.55</v>
      </c>
      <c r="N793" s="56" t="s">
        <v>571</v>
      </c>
      <c r="O793" s="56" t="s">
        <v>1938</v>
      </c>
      <c r="P793" s="56" t="s">
        <v>16913</v>
      </c>
      <c r="Q793" s="56" t="s">
        <v>10066</v>
      </c>
      <c r="R793" s="55" t="n">
        <f aca="true">IFERROR(O793-TODAY(),"")</f>
        <v>-887</v>
      </c>
      <c r="S793" s="55" t="str">
        <f aca="true">IFERROR(IF(O793&lt;TODAY(),"Expired",IF(O793-TODAY()&lt;90,"Expiring Soon","Active")),"")</f>
        <v>Expiring Soon</v>
      </c>
      <c r="T793" s="55" t="str">
        <f aca="false">IF(M793&gt;5,"High Risk",IF(M793&gt;2,"Medium","Low Risk"))</f>
        <v>Low Risk</v>
      </c>
    </row>
    <row r="794" customFormat="false" ht="15" hidden="false" customHeight="true" outlineLevel="0" collapsed="false">
      <c r="A794" s="52" t="s">
        <v>4975</v>
      </c>
      <c r="B794" s="52" t="s">
        <v>17816</v>
      </c>
      <c r="C794" s="52" t="s">
        <v>16906</v>
      </c>
      <c r="D794" s="52" t="s">
        <v>16904</v>
      </c>
      <c r="E794" s="52" t="s">
        <v>10190</v>
      </c>
      <c r="F794" s="52" t="s">
        <v>10063</v>
      </c>
      <c r="G794" s="52" t="s">
        <v>4061</v>
      </c>
      <c r="H794" s="52" t="n">
        <v>26</v>
      </c>
      <c r="I794" s="52" t="n">
        <v>250</v>
      </c>
      <c r="J794" s="52" t="n">
        <v>3.2</v>
      </c>
      <c r="K794" s="52" t="n">
        <v>76.8</v>
      </c>
      <c r="L794" s="52" t="n">
        <v>84</v>
      </c>
      <c r="M794" s="52" t="n">
        <v>4.95</v>
      </c>
      <c r="N794" s="52" t="s">
        <v>1650</v>
      </c>
      <c r="O794" s="52" t="s">
        <v>2207</v>
      </c>
      <c r="P794" s="52" t="s">
        <v>16913</v>
      </c>
      <c r="Q794" s="52" t="s">
        <v>10061</v>
      </c>
      <c r="R794" s="55" t="n">
        <f aca="true">IFERROR(O794-TODAY(),"")</f>
        <v>-748</v>
      </c>
      <c r="S794" s="55" t="str">
        <f aca="true">IFERROR(IF(O794&lt;TODAY(),"Expired",IF(O794-TODAY()&lt;90,"Expiring Soon","Active")),"")</f>
        <v>Expiring Soon</v>
      </c>
      <c r="T794" s="55" t="str">
        <f aca="false">IF(M794&gt;5,"High Risk",IF(M794&gt;2,"Medium","Low Risk"))</f>
        <v>Medium</v>
      </c>
    </row>
    <row r="795" customFormat="false" ht="15" hidden="false" customHeight="true" outlineLevel="0" collapsed="false">
      <c r="A795" s="56" t="s">
        <v>14782</v>
      </c>
      <c r="B795" s="56" t="s">
        <v>17817</v>
      </c>
      <c r="C795" s="56" t="s">
        <v>16921</v>
      </c>
      <c r="D795" s="56" t="s">
        <v>16904</v>
      </c>
      <c r="E795" s="56" t="s">
        <v>10087</v>
      </c>
      <c r="F795" s="56" t="s">
        <v>15554</v>
      </c>
      <c r="G795" s="56" t="s">
        <v>4084</v>
      </c>
      <c r="H795" s="56" t="n">
        <v>37</v>
      </c>
      <c r="I795" s="56" t="n">
        <v>2000</v>
      </c>
      <c r="J795" s="56" t="n">
        <v>3.5</v>
      </c>
      <c r="K795" s="56" t="n">
        <v>85.3</v>
      </c>
      <c r="L795" s="56" t="n">
        <v>79.3</v>
      </c>
      <c r="M795" s="56" t="n">
        <v>0.21</v>
      </c>
      <c r="N795" s="56" t="s">
        <v>1603</v>
      </c>
      <c r="O795" s="56" t="s">
        <v>534</v>
      </c>
      <c r="P795" s="56" t="s">
        <v>16916</v>
      </c>
      <c r="Q795" s="56" t="s">
        <v>10061</v>
      </c>
      <c r="R795" s="55" t="n">
        <f aca="true">IFERROR(O795-TODAY(),"")</f>
        <v>-724</v>
      </c>
      <c r="S795" s="55" t="str">
        <f aca="true">IFERROR(IF(O795&lt;TODAY(),"Expired",IF(O795-TODAY()&lt;90,"Expiring Soon","Active")),"")</f>
        <v>Expiring Soon</v>
      </c>
      <c r="T795" s="55" t="str">
        <f aca="false">IF(M795&gt;5,"High Risk",IF(M795&gt;2,"Medium","Low Risk"))</f>
        <v>Low Risk</v>
      </c>
    </row>
    <row r="796" customFormat="false" ht="15" hidden="false" customHeight="true" outlineLevel="0" collapsed="false">
      <c r="A796" s="52" t="s">
        <v>4528</v>
      </c>
      <c r="B796" s="52" t="s">
        <v>17818</v>
      </c>
      <c r="C796" s="52" t="s">
        <v>16909</v>
      </c>
      <c r="D796" s="52" t="s">
        <v>16915</v>
      </c>
      <c r="E796" s="52" t="s">
        <v>10190</v>
      </c>
      <c r="F796" s="52" t="s">
        <v>15544</v>
      </c>
      <c r="G796" s="52" t="s">
        <v>4055</v>
      </c>
      <c r="H796" s="52" t="n">
        <v>28</v>
      </c>
      <c r="I796" s="52" t="n">
        <v>250</v>
      </c>
      <c r="J796" s="52" t="n">
        <v>4.2</v>
      </c>
      <c r="K796" s="52" t="n">
        <v>72.4</v>
      </c>
      <c r="L796" s="52" t="n">
        <v>73.8</v>
      </c>
      <c r="M796" s="52" t="n">
        <v>4.88</v>
      </c>
      <c r="N796" s="52" t="s">
        <v>600</v>
      </c>
      <c r="O796" s="52" t="s">
        <v>1421</v>
      </c>
      <c r="P796" s="52" t="s">
        <v>16907</v>
      </c>
      <c r="Q796" s="52" t="s">
        <v>10066</v>
      </c>
      <c r="R796" s="55" t="n">
        <f aca="true">IFERROR(O796-TODAY(),"")</f>
        <v>-844</v>
      </c>
      <c r="S796" s="55" t="str">
        <f aca="true">IFERROR(IF(O796&lt;TODAY(),"Expired",IF(O796-TODAY()&lt;90,"Expiring Soon","Active")),"")</f>
        <v>Expiring Soon</v>
      </c>
      <c r="T796" s="55" t="str">
        <f aca="false">IF(M796&gt;5,"High Risk",IF(M796&gt;2,"Medium","Low Risk"))</f>
        <v>Medium</v>
      </c>
    </row>
    <row r="797" customFormat="false" ht="15" hidden="false" customHeight="true" outlineLevel="0" collapsed="false">
      <c r="A797" s="56" t="s">
        <v>15088</v>
      </c>
      <c r="B797" s="56" t="s">
        <v>17819</v>
      </c>
      <c r="C797" s="56" t="s">
        <v>15539</v>
      </c>
      <c r="D797" s="56" t="s">
        <v>16904</v>
      </c>
      <c r="E797" s="56" t="s">
        <v>10078</v>
      </c>
      <c r="F797" s="56" t="s">
        <v>15550</v>
      </c>
      <c r="G797" s="56" t="s">
        <v>4067</v>
      </c>
      <c r="H797" s="56" t="n">
        <v>7</v>
      </c>
      <c r="I797" s="56" t="n">
        <v>100</v>
      </c>
      <c r="J797" s="56" t="n">
        <v>4.8</v>
      </c>
      <c r="K797" s="56" t="n">
        <v>71.5</v>
      </c>
      <c r="L797" s="56" t="n">
        <v>89.7</v>
      </c>
      <c r="M797" s="56" t="n">
        <v>3.46</v>
      </c>
      <c r="N797" s="56" t="s">
        <v>3289</v>
      </c>
      <c r="O797" s="56" t="s">
        <v>5772</v>
      </c>
      <c r="P797" s="56"/>
      <c r="Q797" s="56" t="s">
        <v>10066</v>
      </c>
      <c r="R797" s="55" t="n">
        <f aca="true">IFERROR(O797-TODAY(),"")</f>
        <v>-877</v>
      </c>
      <c r="S797" s="55" t="str">
        <f aca="true">IFERROR(IF(O797&lt;TODAY(),"Expired",IF(O797-TODAY()&lt;90,"Expiring Soon","Active")),"")</f>
        <v>Expiring Soon</v>
      </c>
      <c r="T797" s="55" t="str">
        <f aca="false">IF(M797&gt;5,"High Risk",IF(M797&gt;2,"Medium","Low Risk"))</f>
        <v>Medium</v>
      </c>
    </row>
    <row r="798" customFormat="false" ht="15" hidden="false" customHeight="true" outlineLevel="0" collapsed="false">
      <c r="A798" s="52" t="s">
        <v>17820</v>
      </c>
      <c r="B798" s="52" t="s">
        <v>17821</v>
      </c>
      <c r="C798" s="52" t="s">
        <v>16909</v>
      </c>
      <c r="D798" s="52" t="s">
        <v>16910</v>
      </c>
      <c r="E798" s="52" t="s">
        <v>10117</v>
      </c>
      <c r="F798" s="52" t="s">
        <v>15554</v>
      </c>
      <c r="G798" s="52" t="s">
        <v>4084</v>
      </c>
      <c r="H798" s="52" t="n">
        <v>10</v>
      </c>
      <c r="I798" s="52" t="n">
        <v>2000</v>
      </c>
      <c r="J798" s="52" t="n">
        <v>3</v>
      </c>
      <c r="K798" s="52" t="n">
        <v>72.6</v>
      </c>
      <c r="L798" s="52" t="n">
        <v>64.6</v>
      </c>
      <c r="M798" s="52" t="n">
        <v>3.51</v>
      </c>
      <c r="N798" s="52" t="s">
        <v>763</v>
      </c>
      <c r="O798" s="52" t="s">
        <v>3286</v>
      </c>
      <c r="P798" s="52" t="s">
        <v>16913</v>
      </c>
      <c r="Q798" s="52" t="s">
        <v>10061</v>
      </c>
      <c r="R798" s="55" t="n">
        <f aca="true">IFERROR(O798-TODAY(),"")</f>
        <v>-906</v>
      </c>
      <c r="S798" s="55" t="str">
        <f aca="true">IFERROR(IF(O798&lt;TODAY(),"Expired",IF(O798-TODAY()&lt;90,"Expiring Soon","Active")),"")</f>
        <v>Expiring Soon</v>
      </c>
      <c r="T798" s="55" t="str">
        <f aca="false">IF(M798&gt;5,"High Risk",IF(M798&gt;2,"Medium","Low Risk"))</f>
        <v>Medium</v>
      </c>
    </row>
    <row r="799" customFormat="false" ht="15" hidden="false" customHeight="true" outlineLevel="0" collapsed="false">
      <c r="A799" s="56" t="s">
        <v>4449</v>
      </c>
      <c r="B799" s="56" t="s">
        <v>17822</v>
      </c>
      <c r="C799" s="56" t="s">
        <v>16906</v>
      </c>
      <c r="D799" s="56" t="s">
        <v>16910</v>
      </c>
      <c r="E799" s="56" t="s">
        <v>10095</v>
      </c>
      <c r="F799" s="56" t="s">
        <v>15554</v>
      </c>
      <c r="G799" s="56" t="s">
        <v>4073</v>
      </c>
      <c r="H799" s="56" t="n">
        <v>42</v>
      </c>
      <c r="I799" s="56" t="n">
        <v>1000</v>
      </c>
      <c r="J799" s="56" t="n">
        <v>4.1</v>
      </c>
      <c r="K799" s="56" t="n">
        <v>71.7</v>
      </c>
      <c r="L799" s="56" t="n">
        <v>66.4</v>
      </c>
      <c r="M799" s="56" t="n">
        <v>4.35</v>
      </c>
      <c r="N799" s="56" t="s">
        <v>4295</v>
      </c>
      <c r="O799" s="56" t="s">
        <v>1725</v>
      </c>
      <c r="P799" s="56" t="s">
        <v>16916</v>
      </c>
      <c r="Q799" s="56" t="s">
        <v>10061</v>
      </c>
      <c r="R799" s="55" t="n">
        <f aca="true">IFERROR(O799-TODAY(),"")</f>
        <v>-458</v>
      </c>
      <c r="S799" s="55" t="str">
        <f aca="true">IFERROR(IF(O799&lt;TODAY(),"Expired",IF(O799-TODAY()&lt;90,"Expiring Soon","Active")),"")</f>
        <v>Expiring Soon</v>
      </c>
      <c r="T799" s="55" t="str">
        <f aca="false">IF(M799&gt;5,"High Risk",IF(M799&gt;2,"Medium","Low Risk"))</f>
        <v>Medium</v>
      </c>
    </row>
    <row r="800" customFormat="false" ht="15" hidden="false" customHeight="true" outlineLevel="0" collapsed="false">
      <c r="A800" s="52" t="s">
        <v>15401</v>
      </c>
      <c r="B800" s="52" t="s">
        <v>17823</v>
      </c>
      <c r="C800" s="52" t="s">
        <v>15539</v>
      </c>
      <c r="D800" s="52" t="s">
        <v>16904</v>
      </c>
      <c r="E800" s="52" t="s">
        <v>10087</v>
      </c>
      <c r="F800" s="52" t="s">
        <v>15554</v>
      </c>
      <c r="G800" s="52" t="s">
        <v>4073</v>
      </c>
      <c r="H800" s="52" t="n">
        <v>9</v>
      </c>
      <c r="I800" s="52" t="n">
        <v>2000</v>
      </c>
      <c r="J800" s="52" t="n">
        <v>4</v>
      </c>
      <c r="K800" s="52" t="n">
        <v>89.9</v>
      </c>
      <c r="L800" s="52" t="n">
        <v>99.8</v>
      </c>
      <c r="M800" s="52" t="n">
        <v>4.47</v>
      </c>
      <c r="N800" s="52" t="s">
        <v>4137</v>
      </c>
      <c r="O800" s="52" t="s">
        <v>542</v>
      </c>
      <c r="P800" s="52" t="s">
        <v>16916</v>
      </c>
      <c r="Q800" s="52" t="s">
        <v>10066</v>
      </c>
      <c r="R800" s="55" t="n">
        <f aca="true">IFERROR(O800-TODAY(),"")</f>
        <v>-517</v>
      </c>
      <c r="S800" s="55" t="str">
        <f aca="true">IFERROR(IF(O800&lt;TODAY(),"Expired",IF(O800-TODAY()&lt;90,"Expiring Soon","Active")),"")</f>
        <v>Expiring Soon</v>
      </c>
      <c r="T800" s="55" t="str">
        <f aca="false">IF(M800&gt;5,"High Risk",IF(M800&gt;2,"Medium","Low Risk"))</f>
        <v>Medium</v>
      </c>
    </row>
    <row r="801" customFormat="false" ht="15" hidden="false" customHeight="true" outlineLevel="0" collapsed="false">
      <c r="A801" s="56" t="s">
        <v>4887</v>
      </c>
      <c r="B801" s="56" t="s">
        <v>17824</v>
      </c>
      <c r="C801" s="56" t="s">
        <v>16906</v>
      </c>
      <c r="D801" s="56" t="s">
        <v>16915</v>
      </c>
      <c r="E801" s="56" t="s">
        <v>10132</v>
      </c>
      <c r="F801" s="56" t="s">
        <v>15560</v>
      </c>
      <c r="G801" s="56" t="s">
        <v>4084</v>
      </c>
      <c r="H801" s="56" t="n">
        <v>15</v>
      </c>
      <c r="I801" s="56" t="n">
        <v>100</v>
      </c>
      <c r="J801" s="56" t="n">
        <v>2.9</v>
      </c>
      <c r="K801" s="56" t="n">
        <v>83.8</v>
      </c>
      <c r="L801" s="56" t="n">
        <v>98.2</v>
      </c>
      <c r="M801" s="56" t="n">
        <v>4.18</v>
      </c>
      <c r="N801" s="56" t="s">
        <v>2246</v>
      </c>
      <c r="O801" s="56" t="s">
        <v>369</v>
      </c>
      <c r="P801" s="56" t="s">
        <v>16913</v>
      </c>
      <c r="Q801" s="56" t="s">
        <v>10061</v>
      </c>
      <c r="R801" s="55" t="n">
        <f aca="true">IFERROR(O801-TODAY(),"")</f>
        <v>-778</v>
      </c>
      <c r="S801" s="55" t="str">
        <f aca="true">IFERROR(IF(O801&lt;TODAY(),"Expired",IF(O801-TODAY()&lt;90,"Expiring Soon","Active")),"")</f>
        <v>Expiring Soon</v>
      </c>
      <c r="T801" s="55" t="str">
        <f aca="false">IF(M801&gt;5,"High Risk",IF(M801&gt;2,"Medium","Low Risk"))</f>
        <v>Medium</v>
      </c>
    </row>
    <row r="802" customFormat="false" ht="15" hidden="false" customHeight="true" outlineLevel="0" collapsed="false">
      <c r="A802" s="52" t="s">
        <v>15323</v>
      </c>
      <c r="B802" s="52" t="s">
        <v>17825</v>
      </c>
      <c r="C802" s="52" t="s">
        <v>16906</v>
      </c>
      <c r="D802" s="52" t="s">
        <v>16910</v>
      </c>
      <c r="E802" s="52" t="s">
        <v>10087</v>
      </c>
      <c r="F802" s="52" t="s">
        <v>15550</v>
      </c>
      <c r="G802" s="52" t="s">
        <v>4084</v>
      </c>
      <c r="H802" s="52" t="n">
        <v>38</v>
      </c>
      <c r="I802" s="52" t="n">
        <v>2000</v>
      </c>
      <c r="J802" s="52" t="n">
        <v>2.7</v>
      </c>
      <c r="K802" s="52" t="n">
        <v>87.2</v>
      </c>
      <c r="L802" s="52" t="n">
        <v>95.7</v>
      </c>
      <c r="M802" s="52" t="n">
        <v>2.68</v>
      </c>
      <c r="N802" s="52" t="s">
        <v>5315</v>
      </c>
      <c r="O802" s="52" t="s">
        <v>4867</v>
      </c>
      <c r="P802" s="52"/>
      <c r="Q802" s="52" t="s">
        <v>10061</v>
      </c>
      <c r="R802" s="55" t="n">
        <f aca="true">IFERROR(O802-TODAY(),"")</f>
        <v>-559</v>
      </c>
      <c r="S802" s="55" t="str">
        <f aca="true">IFERROR(IF(O802&lt;TODAY(),"Expired",IF(O802-TODAY()&lt;90,"Expiring Soon","Active")),"")</f>
        <v>Expiring Soon</v>
      </c>
      <c r="T802" s="55" t="str">
        <f aca="false">IF(M802&gt;5,"High Risk",IF(M802&gt;2,"Medium","Low Risk"))</f>
        <v>Medium</v>
      </c>
    </row>
    <row r="803" customFormat="false" ht="15" hidden="false" customHeight="true" outlineLevel="0" collapsed="false">
      <c r="A803" s="56" t="s">
        <v>15455</v>
      </c>
      <c r="B803" s="56" t="s">
        <v>17826</v>
      </c>
      <c r="C803" s="56" t="s">
        <v>16921</v>
      </c>
      <c r="D803" s="56" t="s">
        <v>16904</v>
      </c>
      <c r="E803" s="56" t="s">
        <v>10190</v>
      </c>
      <c r="F803" s="56" t="s">
        <v>15560</v>
      </c>
      <c r="G803" s="56" t="s">
        <v>4084</v>
      </c>
      <c r="H803" s="56" t="n">
        <v>7</v>
      </c>
      <c r="I803" s="56" t="n">
        <v>1000</v>
      </c>
      <c r="J803" s="56" t="n">
        <v>5</v>
      </c>
      <c r="K803" s="56" t="n">
        <v>80.4</v>
      </c>
      <c r="L803" s="56" t="n">
        <v>91.8</v>
      </c>
      <c r="M803" s="56" t="n">
        <v>3.51</v>
      </c>
      <c r="N803" s="56" t="s">
        <v>3235</v>
      </c>
      <c r="O803" s="56" t="s">
        <v>5545</v>
      </c>
      <c r="P803" s="56" t="s">
        <v>16907</v>
      </c>
      <c r="Q803" s="56" t="s">
        <v>10061</v>
      </c>
      <c r="R803" s="55" t="n">
        <f aca="true">IFERROR(O803-TODAY(),"")</f>
        <v>-562</v>
      </c>
      <c r="S803" s="55" t="str">
        <f aca="true">IFERROR(IF(O803&lt;TODAY(),"Expired",IF(O803-TODAY()&lt;90,"Expiring Soon","Active")),"")</f>
        <v>Expiring Soon</v>
      </c>
      <c r="T803" s="55" t="str">
        <f aca="false">IF(M803&gt;5,"High Risk",IF(M803&gt;2,"Medium","Low Risk"))</f>
        <v>Medium</v>
      </c>
    </row>
    <row r="804" customFormat="false" ht="15" hidden="false" customHeight="true" outlineLevel="0" collapsed="false">
      <c r="A804" s="52" t="s">
        <v>4506</v>
      </c>
      <c r="B804" s="52" t="s">
        <v>17827</v>
      </c>
      <c r="C804" s="52" t="s">
        <v>16921</v>
      </c>
      <c r="D804" s="52" t="s">
        <v>16904</v>
      </c>
      <c r="E804" s="52" t="s">
        <v>10063</v>
      </c>
      <c r="F804" s="52" t="s">
        <v>15542</v>
      </c>
      <c r="G804" s="52" t="s">
        <v>4073</v>
      </c>
      <c r="H804" s="52" t="n">
        <v>36</v>
      </c>
      <c r="I804" s="52" t="n">
        <v>500</v>
      </c>
      <c r="J804" s="52" t="n">
        <v>3.2</v>
      </c>
      <c r="K804" s="52" t="n">
        <v>71.1</v>
      </c>
      <c r="L804" s="52" t="n">
        <v>93.9</v>
      </c>
      <c r="M804" s="52" t="n">
        <v>1.62</v>
      </c>
      <c r="N804" s="52" t="s">
        <v>2783</v>
      </c>
      <c r="O804" s="52" t="s">
        <v>1621</v>
      </c>
      <c r="P804" s="52" t="s">
        <v>16913</v>
      </c>
      <c r="Q804" s="52" t="s">
        <v>10061</v>
      </c>
      <c r="R804" s="55" t="n">
        <f aca="true">IFERROR(O804-TODAY(),"")</f>
        <v>-712</v>
      </c>
      <c r="S804" s="55" t="str">
        <f aca="true">IFERROR(IF(O804&lt;TODAY(),"Expired",IF(O804-TODAY()&lt;90,"Expiring Soon","Active")),"")</f>
        <v>Expiring Soon</v>
      </c>
      <c r="T804" s="55" t="str">
        <f aca="false">IF(M804&gt;5,"High Risk",IF(M804&gt;2,"Medium","Low Risk"))</f>
        <v>Low Risk</v>
      </c>
    </row>
    <row r="805" customFormat="false" ht="15" hidden="false" customHeight="true" outlineLevel="0" collapsed="false">
      <c r="A805" s="56" t="s">
        <v>14786</v>
      </c>
      <c r="B805" s="56" t="s">
        <v>17828</v>
      </c>
      <c r="C805" s="56" t="s">
        <v>16906</v>
      </c>
      <c r="D805" s="56" t="s">
        <v>16937</v>
      </c>
      <c r="E805" s="56" t="s">
        <v>10073</v>
      </c>
      <c r="F805" s="56" t="s">
        <v>15554</v>
      </c>
      <c r="G805" s="56" t="s">
        <v>4073</v>
      </c>
      <c r="H805" s="56" t="n">
        <v>24</v>
      </c>
      <c r="I805" s="56" t="n">
        <v>2000</v>
      </c>
      <c r="J805" s="56" t="n">
        <v>3.1</v>
      </c>
      <c r="K805" s="56" t="n">
        <v>90.8</v>
      </c>
      <c r="L805" s="56" t="n">
        <v>96.2</v>
      </c>
      <c r="M805" s="56" t="n">
        <v>4.12</v>
      </c>
      <c r="N805" s="56" t="s">
        <v>492</v>
      </c>
      <c r="O805" s="56" t="s">
        <v>2675</v>
      </c>
      <c r="P805" s="56" t="s">
        <v>16907</v>
      </c>
      <c r="Q805" s="56" t="s">
        <v>10066</v>
      </c>
      <c r="R805" s="55" t="n">
        <f aca="true">IFERROR(O805-TODAY(),"")</f>
        <v>-834</v>
      </c>
      <c r="S805" s="55" t="str">
        <f aca="true">IFERROR(IF(O805&lt;TODAY(),"Expired",IF(O805-TODAY()&lt;90,"Expiring Soon","Active")),"")</f>
        <v>Expiring Soon</v>
      </c>
      <c r="T805" s="55" t="str">
        <f aca="false">IF(M805&gt;5,"High Risk",IF(M805&gt;2,"Medium","Low Risk"))</f>
        <v>Medium</v>
      </c>
    </row>
    <row r="806" customFormat="false" ht="15" hidden="false" customHeight="true" outlineLevel="0" collapsed="false">
      <c r="A806" s="52" t="s">
        <v>4421</v>
      </c>
      <c r="B806" s="52" t="s">
        <v>17829</v>
      </c>
      <c r="C806" s="52" t="s">
        <v>16909</v>
      </c>
      <c r="D806" s="52" t="s">
        <v>16910</v>
      </c>
      <c r="E806" s="52" t="s">
        <v>10190</v>
      </c>
      <c r="F806" s="52" t="s">
        <v>15550</v>
      </c>
      <c r="G806" s="52" t="s">
        <v>4055</v>
      </c>
      <c r="H806" s="52" t="n">
        <v>23</v>
      </c>
      <c r="I806" s="52" t="n">
        <v>500</v>
      </c>
      <c r="J806" s="52" t="n">
        <v>2.8</v>
      </c>
      <c r="K806" s="52" t="n">
        <v>94.3</v>
      </c>
      <c r="L806" s="52" t="n">
        <v>62.8</v>
      </c>
      <c r="M806" s="52" t="n">
        <v>3.04</v>
      </c>
      <c r="N806" s="52" t="s">
        <v>3643</v>
      </c>
      <c r="O806" s="52" t="s">
        <v>2882</v>
      </c>
      <c r="P806" s="52"/>
      <c r="Q806" s="52" t="s">
        <v>10061</v>
      </c>
      <c r="R806" s="55" t="n">
        <f aca="true">IFERROR(O806-TODAY(),"")</f>
        <v>-630</v>
      </c>
      <c r="S806" s="55" t="str">
        <f aca="true">IFERROR(IF(O806&lt;TODAY(),"Expired",IF(O806-TODAY()&lt;90,"Expiring Soon","Active")),"")</f>
        <v>Expiring Soon</v>
      </c>
      <c r="T806" s="55" t="str">
        <f aca="false">IF(M806&gt;5,"High Risk",IF(M806&gt;2,"Medium","Low Risk"))</f>
        <v>Medium</v>
      </c>
    </row>
    <row r="807" customFormat="false" ht="15" hidden="false" customHeight="true" outlineLevel="0" collapsed="false">
      <c r="A807" s="56" t="s">
        <v>7303</v>
      </c>
      <c r="B807" s="56" t="s">
        <v>17830</v>
      </c>
      <c r="C807" s="56" t="s">
        <v>15539</v>
      </c>
      <c r="D807" s="56" t="s">
        <v>16915</v>
      </c>
      <c r="E807" s="56" t="s">
        <v>10117</v>
      </c>
      <c r="F807" s="56" t="s">
        <v>15560</v>
      </c>
      <c r="G807" s="56" t="s">
        <v>4055</v>
      </c>
      <c r="H807" s="56" t="n">
        <v>15</v>
      </c>
      <c r="I807" s="56" t="n">
        <v>1000</v>
      </c>
      <c r="J807" s="56" t="n">
        <v>4.5</v>
      </c>
      <c r="K807" s="56" t="n">
        <v>73.6</v>
      </c>
      <c r="L807" s="56" t="n">
        <v>81.7</v>
      </c>
      <c r="M807" s="56" t="n">
        <v>1.24</v>
      </c>
      <c r="N807" s="56" t="s">
        <v>2804</v>
      </c>
      <c r="O807" s="56" t="s">
        <v>1771</v>
      </c>
      <c r="P807" s="56" t="s">
        <v>16911</v>
      </c>
      <c r="Q807" s="56" t="s">
        <v>10061</v>
      </c>
      <c r="R807" s="55" t="n">
        <f aca="true">IFERROR(O807-TODAY(),"")</f>
        <v>-594</v>
      </c>
      <c r="S807" s="55" t="str">
        <f aca="true">IFERROR(IF(O807&lt;TODAY(),"Expired",IF(O807-TODAY()&lt;90,"Expiring Soon","Active")),"")</f>
        <v>Expiring Soon</v>
      </c>
      <c r="T807" s="55" t="str">
        <f aca="false">IF(M807&gt;5,"High Risk",IF(M807&gt;2,"Medium","Low Risk"))</f>
        <v>Low Risk</v>
      </c>
    </row>
    <row r="808" customFormat="false" ht="15" hidden="false" customHeight="true" outlineLevel="0" collapsed="false">
      <c r="A808" s="52" t="s">
        <v>14277</v>
      </c>
      <c r="B808" s="52" t="s">
        <v>17831</v>
      </c>
      <c r="C808" s="52" t="s">
        <v>16906</v>
      </c>
      <c r="D808" s="52" t="s">
        <v>16904</v>
      </c>
      <c r="E808" s="52" t="s">
        <v>10132</v>
      </c>
      <c r="F808" s="52" t="s">
        <v>15560</v>
      </c>
      <c r="G808" s="52" t="s">
        <v>4067</v>
      </c>
      <c r="H808" s="52" t="n">
        <v>27</v>
      </c>
      <c r="I808" s="52" t="n">
        <v>250</v>
      </c>
      <c r="J808" s="52" t="n">
        <v>4.4</v>
      </c>
      <c r="K808" s="52" t="n">
        <v>88.1</v>
      </c>
      <c r="L808" s="52" t="n">
        <v>60.3</v>
      </c>
      <c r="M808" s="52" t="n">
        <v>3.88</v>
      </c>
      <c r="N808" s="52" t="s">
        <v>3871</v>
      </c>
      <c r="O808" s="52" t="s">
        <v>6268</v>
      </c>
      <c r="P808" s="52"/>
      <c r="Q808" s="52" t="s">
        <v>10061</v>
      </c>
      <c r="R808" s="55" t="n">
        <f aca="true">IFERROR(O808-TODAY(),"")</f>
        <v>-551</v>
      </c>
      <c r="S808" s="55" t="str">
        <f aca="true">IFERROR(IF(O808&lt;TODAY(),"Expired",IF(O808-TODAY()&lt;90,"Expiring Soon","Active")),"")</f>
        <v>Expiring Soon</v>
      </c>
      <c r="T808" s="55" t="str">
        <f aca="false">IF(M808&gt;5,"High Risk",IF(M808&gt;2,"Medium","Low Risk"))</f>
        <v>Medium</v>
      </c>
    </row>
    <row r="809" customFormat="false" ht="15" hidden="false" customHeight="true" outlineLevel="0" collapsed="false">
      <c r="A809" s="56" t="s">
        <v>15109</v>
      </c>
      <c r="B809" s="56" t="s">
        <v>17832</v>
      </c>
      <c r="C809" s="56" t="s">
        <v>16921</v>
      </c>
      <c r="D809" s="56" t="s">
        <v>16937</v>
      </c>
      <c r="E809" s="56" t="s">
        <v>10078</v>
      </c>
      <c r="F809" s="56" t="s">
        <v>15542</v>
      </c>
      <c r="G809" s="56" t="s">
        <v>4067</v>
      </c>
      <c r="H809" s="56" t="n">
        <v>26</v>
      </c>
      <c r="I809" s="56" t="n">
        <v>2000</v>
      </c>
      <c r="J809" s="56" t="n">
        <v>3.8</v>
      </c>
      <c r="K809" s="56" t="n">
        <v>74.1</v>
      </c>
      <c r="L809" s="56" t="n">
        <v>71.1</v>
      </c>
      <c r="M809" s="56" t="n">
        <v>3.67</v>
      </c>
      <c r="N809" s="56" t="s">
        <v>3388</v>
      </c>
      <c r="O809" s="56" t="s">
        <v>6412</v>
      </c>
      <c r="P809" s="56" t="s">
        <v>16913</v>
      </c>
      <c r="Q809" s="56" t="s">
        <v>10066</v>
      </c>
      <c r="R809" s="55" t="n">
        <f aca="true">IFERROR(O809-TODAY(),"")</f>
        <v>-850</v>
      </c>
      <c r="S809" s="55" t="str">
        <f aca="true">IFERROR(IF(O809&lt;TODAY(),"Expired",IF(O809-TODAY()&lt;90,"Expiring Soon","Active")),"")</f>
        <v>Expiring Soon</v>
      </c>
      <c r="T809" s="55" t="str">
        <f aca="false">IF(M809&gt;5,"High Risk",IF(M809&gt;2,"Medium","Low Risk"))</f>
        <v>Medium</v>
      </c>
    </row>
    <row r="810" customFormat="false" ht="15" hidden="false" customHeight="true" outlineLevel="0" collapsed="false">
      <c r="A810" s="52" t="s">
        <v>5878</v>
      </c>
      <c r="B810" s="52" t="s">
        <v>17833</v>
      </c>
      <c r="C810" s="52" t="s">
        <v>16906</v>
      </c>
      <c r="D810" s="52" t="s">
        <v>16937</v>
      </c>
      <c r="E810" s="52" t="s">
        <v>10063</v>
      </c>
      <c r="F810" s="52" t="s">
        <v>15542</v>
      </c>
      <c r="G810" s="52" t="s">
        <v>4084</v>
      </c>
      <c r="H810" s="52" t="n">
        <v>35</v>
      </c>
      <c r="I810" s="52" t="n">
        <v>100</v>
      </c>
      <c r="J810" s="52" t="n">
        <v>2.7</v>
      </c>
      <c r="K810" s="52" t="n">
        <v>76.2</v>
      </c>
      <c r="L810" s="52" t="n">
        <v>98.5</v>
      </c>
      <c r="M810" s="52" t="n">
        <v>2.41</v>
      </c>
      <c r="N810" s="52" t="s">
        <v>6343</v>
      </c>
      <c r="O810" s="52" t="s">
        <v>4300</v>
      </c>
      <c r="P810" s="52" t="s">
        <v>16916</v>
      </c>
      <c r="Q810" s="52" t="s">
        <v>10066</v>
      </c>
      <c r="R810" s="55" t="n">
        <f aca="true">IFERROR(O810-TODAY(),"")</f>
        <v>-497</v>
      </c>
      <c r="S810" s="55" t="str">
        <f aca="true">IFERROR(IF(O810&lt;TODAY(),"Expired",IF(O810-TODAY()&lt;90,"Expiring Soon","Active")),"")</f>
        <v>Expiring Soon</v>
      </c>
      <c r="T810" s="55" t="str">
        <f aca="false">IF(M810&gt;5,"High Risk",IF(M810&gt;2,"Medium","Low Risk"))</f>
        <v>Medium</v>
      </c>
    </row>
    <row r="811" customFormat="false" ht="15" hidden="false" customHeight="true" outlineLevel="0" collapsed="false">
      <c r="A811" s="56" t="s">
        <v>6456</v>
      </c>
      <c r="B811" s="56" t="s">
        <v>17834</v>
      </c>
      <c r="C811" s="56" t="s">
        <v>16921</v>
      </c>
      <c r="D811" s="56" t="s">
        <v>16915</v>
      </c>
      <c r="E811" s="56" t="s">
        <v>10190</v>
      </c>
      <c r="F811" s="56" t="s">
        <v>15550</v>
      </c>
      <c r="G811" s="56" t="s">
        <v>4067</v>
      </c>
      <c r="H811" s="56" t="n">
        <v>3</v>
      </c>
      <c r="I811" s="56" t="n">
        <v>250</v>
      </c>
      <c r="J811" s="56" t="n">
        <v>3.3</v>
      </c>
      <c r="K811" s="56" t="n">
        <v>89.5</v>
      </c>
      <c r="L811" s="56" t="n">
        <v>85.9</v>
      </c>
      <c r="M811" s="56" t="n">
        <v>3.7</v>
      </c>
      <c r="N811" s="56" t="s">
        <v>3246</v>
      </c>
      <c r="O811" s="56" t="s">
        <v>2409</v>
      </c>
      <c r="P811" s="56"/>
      <c r="Q811" s="56" t="s">
        <v>10061</v>
      </c>
      <c r="R811" s="55" t="n">
        <f aca="true">IFERROR(O811-TODAY(),"")</f>
        <v>-864</v>
      </c>
      <c r="S811" s="55" t="str">
        <f aca="true">IFERROR(IF(O811&lt;TODAY(),"Expired",IF(O811-TODAY()&lt;90,"Expiring Soon","Active")),"")</f>
        <v>Expiring Soon</v>
      </c>
      <c r="T811" s="55" t="str">
        <f aca="false">IF(M811&gt;5,"High Risk",IF(M811&gt;2,"Medium","Low Risk"))</f>
        <v>Medium</v>
      </c>
    </row>
    <row r="812" customFormat="false" ht="15" hidden="false" customHeight="true" outlineLevel="0" collapsed="false">
      <c r="A812" s="52" t="s">
        <v>6309</v>
      </c>
      <c r="B812" s="52" t="s">
        <v>17835</v>
      </c>
      <c r="C812" s="52" t="s">
        <v>15539</v>
      </c>
      <c r="D812" s="52" t="s">
        <v>16937</v>
      </c>
      <c r="E812" s="52" t="s">
        <v>10132</v>
      </c>
      <c r="F812" s="52" t="s">
        <v>15550</v>
      </c>
      <c r="G812" s="52" t="s">
        <v>4055</v>
      </c>
      <c r="H812" s="52" t="n">
        <v>30</v>
      </c>
      <c r="I812" s="52" t="n">
        <v>500</v>
      </c>
      <c r="J812" s="52" t="n">
        <v>3.3</v>
      </c>
      <c r="K812" s="52" t="n">
        <v>70.4</v>
      </c>
      <c r="L812" s="52" t="n">
        <v>95.7</v>
      </c>
      <c r="M812" s="52" t="n">
        <v>0.59</v>
      </c>
      <c r="N812" s="52" t="s">
        <v>4192</v>
      </c>
      <c r="O812" s="52" t="s">
        <v>2166</v>
      </c>
      <c r="P812" s="52" t="s">
        <v>16911</v>
      </c>
      <c r="Q812" s="52" t="s">
        <v>10061</v>
      </c>
      <c r="R812" s="55" t="n">
        <f aca="true">IFERROR(O812-TODAY(),"")</f>
        <v>-663</v>
      </c>
      <c r="S812" s="55" t="str">
        <f aca="true">IFERROR(IF(O812&lt;TODAY(),"Expired",IF(O812-TODAY()&lt;90,"Expiring Soon","Active")),"")</f>
        <v>Expiring Soon</v>
      </c>
      <c r="T812" s="55" t="str">
        <f aca="false">IF(M812&gt;5,"High Risk",IF(M812&gt;2,"Medium","Low Risk"))</f>
        <v>Low Risk</v>
      </c>
    </row>
    <row r="813" customFormat="false" ht="15" hidden="false" customHeight="true" outlineLevel="0" collapsed="false">
      <c r="A813" s="56" t="s">
        <v>17836</v>
      </c>
      <c r="B813" s="56" t="s">
        <v>17837</v>
      </c>
      <c r="C813" s="56" t="s">
        <v>16906</v>
      </c>
      <c r="D813" s="56" t="s">
        <v>16904</v>
      </c>
      <c r="E813" s="56" t="s">
        <v>10190</v>
      </c>
      <c r="F813" s="56" t="s">
        <v>10063</v>
      </c>
      <c r="G813" s="56" t="s">
        <v>4061</v>
      </c>
      <c r="H813" s="56" t="n">
        <v>13</v>
      </c>
      <c r="I813" s="56" t="n">
        <v>500</v>
      </c>
      <c r="J813" s="56" t="n">
        <v>3.1</v>
      </c>
      <c r="K813" s="56" t="n">
        <v>95.1</v>
      </c>
      <c r="L813" s="56" t="n">
        <v>74.7</v>
      </c>
      <c r="M813" s="56" t="n">
        <v>3.52</v>
      </c>
      <c r="N813" s="56" t="s">
        <v>3947</v>
      </c>
      <c r="O813" s="56" t="s">
        <v>1635</v>
      </c>
      <c r="P813" s="56" t="s">
        <v>16913</v>
      </c>
      <c r="Q813" s="56" t="s">
        <v>10061</v>
      </c>
      <c r="R813" s="55" t="n">
        <f aca="true">IFERROR(O813-TODAY(),"")</f>
        <v>-511</v>
      </c>
      <c r="S813" s="55" t="str">
        <f aca="true">IFERROR(IF(O813&lt;TODAY(),"Expired",IF(O813-TODAY()&lt;90,"Expiring Soon","Active")),"")</f>
        <v>Expiring Soon</v>
      </c>
      <c r="T813" s="55" t="str">
        <f aca="false">IF(M813&gt;5,"High Risk",IF(M813&gt;2,"Medium","Low Risk"))</f>
        <v>Medium</v>
      </c>
    </row>
    <row r="814" customFormat="false" ht="15" hidden="false" customHeight="true" outlineLevel="0" collapsed="false">
      <c r="A814" s="52" t="s">
        <v>6427</v>
      </c>
      <c r="B814" s="52" t="s">
        <v>17838</v>
      </c>
      <c r="C814" s="52" t="s">
        <v>16921</v>
      </c>
      <c r="D814" s="52" t="s">
        <v>16937</v>
      </c>
      <c r="E814" s="52" t="s">
        <v>10112</v>
      </c>
      <c r="F814" s="52" t="s">
        <v>15544</v>
      </c>
      <c r="G814" s="52" t="s">
        <v>4084</v>
      </c>
      <c r="H814" s="52" t="n">
        <v>45</v>
      </c>
      <c r="I814" s="52" t="n">
        <v>100</v>
      </c>
      <c r="J814" s="52" t="n">
        <v>4.9</v>
      </c>
      <c r="K814" s="52" t="n">
        <v>82.5</v>
      </c>
      <c r="L814" s="52" t="n">
        <v>71</v>
      </c>
      <c r="M814" s="52" t="n">
        <v>3.1</v>
      </c>
      <c r="N814" s="52" t="s">
        <v>6004</v>
      </c>
      <c r="O814" s="52" t="s">
        <v>3706</v>
      </c>
      <c r="P814" s="52" t="s">
        <v>16911</v>
      </c>
      <c r="Q814" s="52" t="s">
        <v>10066</v>
      </c>
      <c r="R814" s="55" t="n">
        <f aca="true">IFERROR(O814-TODAY(),"")</f>
        <v>-855</v>
      </c>
      <c r="S814" s="55" t="str">
        <f aca="true">IFERROR(IF(O814&lt;TODAY(),"Expired",IF(O814-TODAY()&lt;90,"Expiring Soon","Active")),"")</f>
        <v>Expiring Soon</v>
      </c>
      <c r="T814" s="55" t="str">
        <f aca="false">IF(M814&gt;5,"High Risk",IF(M814&gt;2,"Medium","Low Risk"))</f>
        <v>Medium</v>
      </c>
    </row>
    <row r="815" customFormat="false" ht="15" hidden="false" customHeight="true" outlineLevel="0" collapsed="false">
      <c r="A815" s="56" t="s">
        <v>17839</v>
      </c>
      <c r="B815" s="56" t="s">
        <v>17840</v>
      </c>
      <c r="C815" s="56" t="s">
        <v>16909</v>
      </c>
      <c r="D815" s="56" t="s">
        <v>16910</v>
      </c>
      <c r="E815" s="56" t="s">
        <v>10104</v>
      </c>
      <c r="F815" s="56" t="s">
        <v>15544</v>
      </c>
      <c r="G815" s="56" t="s">
        <v>4061</v>
      </c>
      <c r="H815" s="56" t="n">
        <v>15</v>
      </c>
      <c r="I815" s="56" t="n">
        <v>1000</v>
      </c>
      <c r="J815" s="56" t="n">
        <v>2.6</v>
      </c>
      <c r="K815" s="56" t="n">
        <v>79.3</v>
      </c>
      <c r="L815" s="56" t="n">
        <v>85.5</v>
      </c>
      <c r="M815" s="56" t="n">
        <v>1.57</v>
      </c>
      <c r="N815" s="56" t="s">
        <v>2572</v>
      </c>
      <c r="O815" s="56" t="s">
        <v>712</v>
      </c>
      <c r="P815" s="56"/>
      <c r="Q815" s="56" t="s">
        <v>10061</v>
      </c>
      <c r="R815" s="55" t="n">
        <f aca="true">IFERROR(O815-TODAY(),"")</f>
        <v>-865</v>
      </c>
      <c r="S815" s="55" t="str">
        <f aca="true">IFERROR(IF(O815&lt;TODAY(),"Expired",IF(O815-TODAY()&lt;90,"Expiring Soon","Active")),"")</f>
        <v>Expiring Soon</v>
      </c>
      <c r="T815" s="55" t="str">
        <f aca="false">IF(M815&gt;5,"High Risk",IF(M815&gt;2,"Medium","Low Risk"))</f>
        <v>Low Risk</v>
      </c>
    </row>
    <row r="816" customFormat="false" ht="15" hidden="false" customHeight="true" outlineLevel="0" collapsed="false">
      <c r="A816" s="52" t="s">
        <v>5771</v>
      </c>
      <c r="B816" s="52" t="s">
        <v>17841</v>
      </c>
      <c r="C816" s="52" t="s">
        <v>16909</v>
      </c>
      <c r="D816" s="52" t="s">
        <v>16915</v>
      </c>
      <c r="E816" s="52" t="s">
        <v>10063</v>
      </c>
      <c r="F816" s="52" t="s">
        <v>10063</v>
      </c>
      <c r="G816" s="52" t="s">
        <v>4061</v>
      </c>
      <c r="H816" s="52" t="n">
        <v>4</v>
      </c>
      <c r="I816" s="52" t="n">
        <v>250</v>
      </c>
      <c r="J816" s="52" t="n">
        <v>3.3</v>
      </c>
      <c r="K816" s="52" t="n">
        <v>79.6</v>
      </c>
      <c r="L816" s="52" t="n">
        <v>70.7</v>
      </c>
      <c r="M816" s="52" t="n">
        <v>3.77</v>
      </c>
      <c r="N816" s="52" t="s">
        <v>549</v>
      </c>
      <c r="O816" s="52" t="s">
        <v>1403</v>
      </c>
      <c r="P816" s="52" t="s">
        <v>16907</v>
      </c>
      <c r="Q816" s="52" t="s">
        <v>10061</v>
      </c>
      <c r="R816" s="55" t="n">
        <f aca="true">IFERROR(O816-TODAY(),"")</f>
        <v>-924</v>
      </c>
      <c r="S816" s="55" t="str">
        <f aca="true">IFERROR(IF(O816&lt;TODAY(),"Expired",IF(O816-TODAY()&lt;90,"Expiring Soon","Active")),"")</f>
        <v>Expiring Soon</v>
      </c>
      <c r="T816" s="55" t="str">
        <f aca="false">IF(M816&gt;5,"High Risk",IF(M816&gt;2,"Medium","Low Risk"))</f>
        <v>Medium</v>
      </c>
    </row>
    <row r="817" customFormat="false" ht="15" hidden="false" customHeight="true" outlineLevel="0" collapsed="false">
      <c r="A817" s="56" t="s">
        <v>4582</v>
      </c>
      <c r="B817" s="56" t="s">
        <v>17842</v>
      </c>
      <c r="C817" s="56" t="s">
        <v>15539</v>
      </c>
      <c r="D817" s="56" t="s">
        <v>16937</v>
      </c>
      <c r="E817" s="56" t="s">
        <v>10087</v>
      </c>
      <c r="F817" s="56" t="s">
        <v>15542</v>
      </c>
      <c r="G817" s="56" t="s">
        <v>4073</v>
      </c>
      <c r="H817" s="56" t="n">
        <v>45</v>
      </c>
      <c r="I817" s="56" t="n">
        <v>1000</v>
      </c>
      <c r="J817" s="56" t="n">
        <v>4</v>
      </c>
      <c r="K817" s="56" t="n">
        <v>93.3</v>
      </c>
      <c r="L817" s="56" t="n">
        <v>82.8</v>
      </c>
      <c r="M817" s="56" t="n">
        <v>1.25</v>
      </c>
      <c r="N817" s="56" t="s">
        <v>2185</v>
      </c>
      <c r="O817" s="56" t="s">
        <v>712</v>
      </c>
      <c r="P817" s="56"/>
      <c r="Q817" s="56" t="s">
        <v>10061</v>
      </c>
      <c r="R817" s="55" t="n">
        <f aca="true">IFERROR(O817-TODAY(),"")</f>
        <v>-865</v>
      </c>
      <c r="S817" s="55" t="str">
        <f aca="true">IFERROR(IF(O817&lt;TODAY(),"Expired",IF(O817-TODAY()&lt;90,"Expiring Soon","Active")),"")</f>
        <v>Expiring Soon</v>
      </c>
      <c r="T817" s="55" t="str">
        <f aca="false">IF(M817&gt;5,"High Risk",IF(M817&gt;2,"Medium","Low Risk"))</f>
        <v>Low Risk</v>
      </c>
    </row>
    <row r="818" customFormat="false" ht="15" hidden="false" customHeight="true" outlineLevel="0" collapsed="false">
      <c r="A818" s="52" t="s">
        <v>15487</v>
      </c>
      <c r="B818" s="52" t="s">
        <v>17843</v>
      </c>
      <c r="C818" s="52" t="s">
        <v>16921</v>
      </c>
      <c r="D818" s="52" t="s">
        <v>16937</v>
      </c>
      <c r="E818" s="52" t="s">
        <v>10104</v>
      </c>
      <c r="F818" s="52" t="s">
        <v>15550</v>
      </c>
      <c r="G818" s="52" t="s">
        <v>4073</v>
      </c>
      <c r="H818" s="52" t="n">
        <v>4</v>
      </c>
      <c r="I818" s="52" t="n">
        <v>2000</v>
      </c>
      <c r="J818" s="52" t="n">
        <v>4.5</v>
      </c>
      <c r="K818" s="52" t="n">
        <v>93.5</v>
      </c>
      <c r="L818" s="52" t="n">
        <v>72.2</v>
      </c>
      <c r="M818" s="52" t="n">
        <v>1.47</v>
      </c>
      <c r="N818" s="52" t="s">
        <v>2300</v>
      </c>
      <c r="O818" s="52" t="s">
        <v>1433</v>
      </c>
      <c r="P818" s="52" t="s">
        <v>16916</v>
      </c>
      <c r="Q818" s="52" t="s">
        <v>10066</v>
      </c>
      <c r="R818" s="55" t="n">
        <f aca="true">IFERROR(O818-TODAY(),"")</f>
        <v>-659</v>
      </c>
      <c r="S818" s="55" t="str">
        <f aca="true">IFERROR(IF(O818&lt;TODAY(),"Expired",IF(O818-TODAY()&lt;90,"Expiring Soon","Active")),"")</f>
        <v>Expiring Soon</v>
      </c>
      <c r="T818" s="55" t="str">
        <f aca="false">IF(M818&gt;5,"High Risk",IF(M818&gt;2,"Medium","Low Risk"))</f>
        <v>Low Risk</v>
      </c>
    </row>
    <row r="819" customFormat="false" ht="15" hidden="false" customHeight="true" outlineLevel="0" collapsed="false">
      <c r="A819" s="56" t="s">
        <v>4775</v>
      </c>
      <c r="B819" s="56" t="s">
        <v>17844</v>
      </c>
      <c r="C819" s="56" t="s">
        <v>16909</v>
      </c>
      <c r="D819" s="56" t="s">
        <v>16910</v>
      </c>
      <c r="E819" s="56" t="s">
        <v>10112</v>
      </c>
      <c r="F819" s="56" t="s">
        <v>15550</v>
      </c>
      <c r="G819" s="56" t="s">
        <v>4067</v>
      </c>
      <c r="H819" s="56" t="n">
        <v>29</v>
      </c>
      <c r="I819" s="56" t="n">
        <v>250</v>
      </c>
      <c r="J819" s="56" t="n">
        <v>3</v>
      </c>
      <c r="K819" s="56" t="n">
        <v>79</v>
      </c>
      <c r="L819" s="56" t="n">
        <v>80.7</v>
      </c>
      <c r="M819" s="56" t="n">
        <v>3.06</v>
      </c>
      <c r="N819" s="56" t="s">
        <v>5961</v>
      </c>
      <c r="O819" s="56" t="s">
        <v>3157</v>
      </c>
      <c r="P819" s="56" t="s">
        <v>16907</v>
      </c>
      <c r="Q819" s="56" t="s">
        <v>10066</v>
      </c>
      <c r="R819" s="55" t="n">
        <f aca="true">IFERROR(O819-TODAY(),"")</f>
        <v>-697</v>
      </c>
      <c r="S819" s="55" t="str">
        <f aca="true">IFERROR(IF(O819&lt;TODAY(),"Expired",IF(O819-TODAY()&lt;90,"Expiring Soon","Active")),"")</f>
        <v>Expiring Soon</v>
      </c>
      <c r="T819" s="55" t="str">
        <f aca="false">IF(M819&gt;5,"High Risk",IF(M819&gt;2,"Medium","Low Risk"))</f>
        <v>Medium</v>
      </c>
    </row>
    <row r="820" customFormat="false" ht="15" hidden="false" customHeight="true" outlineLevel="0" collapsed="false">
      <c r="A820" s="52" t="s">
        <v>14661</v>
      </c>
      <c r="B820" s="52" t="s">
        <v>17845</v>
      </c>
      <c r="C820" s="52" t="s">
        <v>16921</v>
      </c>
      <c r="D820" s="52" t="s">
        <v>16937</v>
      </c>
      <c r="E820" s="52" t="s">
        <v>10104</v>
      </c>
      <c r="F820" s="52" t="s">
        <v>15542</v>
      </c>
      <c r="G820" s="52" t="s">
        <v>4084</v>
      </c>
      <c r="H820" s="52" t="n">
        <v>42</v>
      </c>
      <c r="I820" s="52" t="n">
        <v>500</v>
      </c>
      <c r="J820" s="52" t="n">
        <v>4.3</v>
      </c>
      <c r="K820" s="52" t="n">
        <v>85.2</v>
      </c>
      <c r="L820" s="52" t="n">
        <v>91</v>
      </c>
      <c r="M820" s="52" t="n">
        <v>1.87</v>
      </c>
      <c r="N820" s="52" t="s">
        <v>5766</v>
      </c>
      <c r="O820" s="52" t="s">
        <v>368</v>
      </c>
      <c r="P820" s="52" t="s">
        <v>16911</v>
      </c>
      <c r="Q820" s="52" t="s">
        <v>10061</v>
      </c>
      <c r="R820" s="55" t="n">
        <f aca="true">IFERROR(O820-TODAY(),"")</f>
        <v>-781</v>
      </c>
      <c r="S820" s="55" t="str">
        <f aca="true">IFERROR(IF(O820&lt;TODAY(),"Expired",IF(O820-TODAY()&lt;90,"Expiring Soon","Active")),"")</f>
        <v>Expiring Soon</v>
      </c>
      <c r="T820" s="55" t="str">
        <f aca="false">IF(M820&gt;5,"High Risk",IF(M820&gt;2,"Medium","Low Risk"))</f>
        <v>Low Risk</v>
      </c>
    </row>
    <row r="821" customFormat="false" ht="15" hidden="false" customHeight="true" outlineLevel="0" collapsed="false">
      <c r="A821" s="56" t="s">
        <v>5301</v>
      </c>
      <c r="B821" s="56" t="s">
        <v>17846</v>
      </c>
      <c r="C821" s="56" t="s">
        <v>16909</v>
      </c>
      <c r="D821" s="56" t="s">
        <v>16915</v>
      </c>
      <c r="E821" s="56" t="s">
        <v>10078</v>
      </c>
      <c r="F821" s="56" t="s">
        <v>15550</v>
      </c>
      <c r="G821" s="56" t="s">
        <v>4073</v>
      </c>
      <c r="H821" s="56" t="n">
        <v>24</v>
      </c>
      <c r="I821" s="56" t="n">
        <v>500</v>
      </c>
      <c r="J821" s="56" t="n">
        <v>2.6</v>
      </c>
      <c r="K821" s="56" t="n">
        <v>78.1</v>
      </c>
      <c r="L821" s="56" t="n">
        <v>73.6</v>
      </c>
      <c r="M821" s="56" t="n">
        <v>4.18</v>
      </c>
      <c r="N821" s="56" t="s">
        <v>2039</v>
      </c>
      <c r="O821" s="56" t="s">
        <v>1863</v>
      </c>
      <c r="P821" s="56"/>
      <c r="Q821" s="56" t="s">
        <v>10061</v>
      </c>
      <c r="R821" s="55" t="n">
        <f aca="true">IFERROR(O821-TODAY(),"")</f>
        <v>-793</v>
      </c>
      <c r="S821" s="55" t="str">
        <f aca="true">IFERROR(IF(O821&lt;TODAY(),"Expired",IF(O821-TODAY()&lt;90,"Expiring Soon","Active")),"")</f>
        <v>Expiring Soon</v>
      </c>
      <c r="T821" s="55" t="str">
        <f aca="false">IF(M821&gt;5,"High Risk",IF(M821&gt;2,"Medium","Low Risk"))</f>
        <v>Medium</v>
      </c>
    </row>
    <row r="822" customFormat="false" ht="15" hidden="false" customHeight="true" outlineLevel="0" collapsed="false">
      <c r="A822" s="52" t="s">
        <v>5293</v>
      </c>
      <c r="B822" s="52" t="s">
        <v>17847</v>
      </c>
      <c r="C822" s="52" t="s">
        <v>16906</v>
      </c>
      <c r="D822" s="52" t="s">
        <v>16915</v>
      </c>
      <c r="E822" s="52" t="s">
        <v>10190</v>
      </c>
      <c r="F822" s="52" t="s">
        <v>15560</v>
      </c>
      <c r="G822" s="52" t="s">
        <v>4055</v>
      </c>
      <c r="H822" s="52" t="n">
        <v>39</v>
      </c>
      <c r="I822" s="52" t="n">
        <v>1000</v>
      </c>
      <c r="J822" s="52" t="n">
        <v>4.5</v>
      </c>
      <c r="K822" s="52" t="n">
        <v>88.2</v>
      </c>
      <c r="L822" s="52" t="n">
        <v>98.4</v>
      </c>
      <c r="M822" s="52" t="n">
        <v>1.49</v>
      </c>
      <c r="N822" s="52" t="s">
        <v>4096</v>
      </c>
      <c r="O822" s="52" t="s">
        <v>2882</v>
      </c>
      <c r="P822" s="52"/>
      <c r="Q822" s="52" t="s">
        <v>10061</v>
      </c>
      <c r="R822" s="55" t="n">
        <f aca="true">IFERROR(O822-TODAY(),"")</f>
        <v>-630</v>
      </c>
      <c r="S822" s="55" t="str">
        <f aca="true">IFERROR(IF(O822&lt;TODAY(),"Expired",IF(O822-TODAY()&lt;90,"Expiring Soon","Active")),"")</f>
        <v>Expiring Soon</v>
      </c>
      <c r="T822" s="55" t="str">
        <f aca="false">IF(M822&gt;5,"High Risk",IF(M822&gt;2,"Medium","Low Risk"))</f>
        <v>Low Risk</v>
      </c>
    </row>
    <row r="823" customFormat="false" ht="15" hidden="false" customHeight="true" outlineLevel="0" collapsed="false">
      <c r="A823" s="56" t="s">
        <v>6382</v>
      </c>
      <c r="B823" s="56" t="s">
        <v>17848</v>
      </c>
      <c r="C823" s="56" t="s">
        <v>15539</v>
      </c>
      <c r="D823" s="56" t="s">
        <v>16904</v>
      </c>
      <c r="E823" s="56" t="s">
        <v>10058</v>
      </c>
      <c r="F823" s="56" t="s">
        <v>15554</v>
      </c>
      <c r="G823" s="56" t="s">
        <v>4084</v>
      </c>
      <c r="H823" s="56" t="n">
        <v>10</v>
      </c>
      <c r="I823" s="56" t="n">
        <v>2000</v>
      </c>
      <c r="J823" s="56" t="n">
        <v>3.8</v>
      </c>
      <c r="K823" s="56" t="n">
        <v>70.1</v>
      </c>
      <c r="L823" s="56" t="n">
        <v>90.5</v>
      </c>
      <c r="M823" s="56" t="n">
        <v>4.01</v>
      </c>
      <c r="N823" s="56" t="s">
        <v>1586</v>
      </c>
      <c r="O823" s="56" t="s">
        <v>1815</v>
      </c>
      <c r="P823" s="56" t="s">
        <v>16907</v>
      </c>
      <c r="Q823" s="56" t="s">
        <v>10066</v>
      </c>
      <c r="R823" s="55" t="n">
        <f aca="true">IFERROR(O823-TODAY(),"")</f>
        <v>-680</v>
      </c>
      <c r="S823" s="55" t="str">
        <f aca="true">IFERROR(IF(O823&lt;TODAY(),"Expired",IF(O823-TODAY()&lt;90,"Expiring Soon","Active")),"")</f>
        <v>Expiring Soon</v>
      </c>
      <c r="T823" s="55" t="str">
        <f aca="false">IF(M823&gt;5,"High Risk",IF(M823&gt;2,"Medium","Low Risk"))</f>
        <v>Medium</v>
      </c>
    </row>
    <row r="824" customFormat="false" ht="15" hidden="false" customHeight="true" outlineLevel="0" collapsed="false">
      <c r="A824" s="52" t="s">
        <v>5104</v>
      </c>
      <c r="B824" s="52" t="s">
        <v>17849</v>
      </c>
      <c r="C824" s="52" t="s">
        <v>16906</v>
      </c>
      <c r="D824" s="52" t="s">
        <v>16904</v>
      </c>
      <c r="E824" s="52" t="s">
        <v>10112</v>
      </c>
      <c r="F824" s="52" t="s">
        <v>10063</v>
      </c>
      <c r="G824" s="52" t="s">
        <v>4073</v>
      </c>
      <c r="H824" s="52" t="n">
        <v>44</v>
      </c>
      <c r="I824" s="52" t="n">
        <v>1000</v>
      </c>
      <c r="J824" s="52" t="n">
        <v>4.2</v>
      </c>
      <c r="K824" s="52" t="n">
        <v>85.5</v>
      </c>
      <c r="L824" s="52" t="n">
        <v>77.3</v>
      </c>
      <c r="M824" s="52" t="n">
        <v>2.3</v>
      </c>
      <c r="N824" s="52" t="s">
        <v>5951</v>
      </c>
      <c r="O824" s="52" t="s">
        <v>6633</v>
      </c>
      <c r="P824" s="52" t="s">
        <v>16916</v>
      </c>
      <c r="Q824" s="52" t="s">
        <v>10066</v>
      </c>
      <c r="R824" s="55" t="n">
        <f aca="true">IFERROR(O824-TODAY(),"")</f>
        <v>-493</v>
      </c>
      <c r="S824" s="55" t="str">
        <f aca="true">IFERROR(IF(O824&lt;TODAY(),"Expired",IF(O824-TODAY()&lt;90,"Expiring Soon","Active")),"")</f>
        <v>Expiring Soon</v>
      </c>
      <c r="T824" s="55" t="str">
        <f aca="false">IF(M824&gt;5,"High Risk",IF(M824&gt;2,"Medium","Low Risk"))</f>
        <v>Medium</v>
      </c>
    </row>
    <row r="825" customFormat="false" ht="15" hidden="false" customHeight="true" outlineLevel="0" collapsed="false">
      <c r="A825" s="56" t="s">
        <v>14460</v>
      </c>
      <c r="B825" s="56" t="s">
        <v>17850</v>
      </c>
      <c r="C825" s="56" t="s">
        <v>15539</v>
      </c>
      <c r="D825" s="56" t="s">
        <v>16937</v>
      </c>
      <c r="E825" s="56" t="s">
        <v>10190</v>
      </c>
      <c r="F825" s="56" t="s">
        <v>15560</v>
      </c>
      <c r="G825" s="56" t="s">
        <v>4084</v>
      </c>
      <c r="H825" s="56" t="n">
        <v>40</v>
      </c>
      <c r="I825" s="56" t="n">
        <v>100</v>
      </c>
      <c r="J825" s="56" t="n">
        <v>2.7</v>
      </c>
      <c r="K825" s="56" t="n">
        <v>77.8</v>
      </c>
      <c r="L825" s="56" t="n">
        <v>77.6</v>
      </c>
      <c r="M825" s="56" t="n">
        <v>0.5</v>
      </c>
      <c r="N825" s="56" t="s">
        <v>5844</v>
      </c>
      <c r="O825" s="56" t="s">
        <v>4183</v>
      </c>
      <c r="P825" s="56"/>
      <c r="Q825" s="56" t="s">
        <v>10061</v>
      </c>
      <c r="R825" s="55" t="n">
        <f aca="true">IFERROR(O825-TODAY(),"")</f>
        <v>-740</v>
      </c>
      <c r="S825" s="55" t="str">
        <f aca="true">IFERROR(IF(O825&lt;TODAY(),"Expired",IF(O825-TODAY()&lt;90,"Expiring Soon","Active")),"")</f>
        <v>Expiring Soon</v>
      </c>
      <c r="T825" s="55" t="str">
        <f aca="false">IF(M825&gt;5,"High Risk",IF(M825&gt;2,"Medium","Low Risk"))</f>
        <v>Low Risk</v>
      </c>
    </row>
    <row r="826" customFormat="false" ht="15" hidden="false" customHeight="true" outlineLevel="0" collapsed="false">
      <c r="A826" s="52" t="s">
        <v>7206</v>
      </c>
      <c r="B826" s="52" t="s">
        <v>17851</v>
      </c>
      <c r="C826" s="52" t="s">
        <v>16921</v>
      </c>
      <c r="D826" s="52" t="s">
        <v>16904</v>
      </c>
      <c r="E826" s="52" t="s">
        <v>10087</v>
      </c>
      <c r="F826" s="52" t="s">
        <v>15542</v>
      </c>
      <c r="G826" s="52" t="s">
        <v>4067</v>
      </c>
      <c r="H826" s="52" t="n">
        <v>29</v>
      </c>
      <c r="I826" s="52" t="n">
        <v>1000</v>
      </c>
      <c r="J826" s="52" t="n">
        <v>4.3</v>
      </c>
      <c r="K826" s="52" t="n">
        <v>70</v>
      </c>
      <c r="L826" s="52" t="n">
        <v>73.5</v>
      </c>
      <c r="M826" s="52" t="n">
        <v>2.76</v>
      </c>
      <c r="N826" s="52" t="s">
        <v>4246</v>
      </c>
      <c r="O826" s="52" t="s">
        <v>2982</v>
      </c>
      <c r="P826" s="52" t="s">
        <v>16916</v>
      </c>
      <c r="Q826" s="52" t="s">
        <v>10061</v>
      </c>
      <c r="R826" s="55" t="n">
        <f aca="true">IFERROR(O826-TODAY(),"")</f>
        <v>-528</v>
      </c>
      <c r="S826" s="55" t="str">
        <f aca="true">IFERROR(IF(O826&lt;TODAY(),"Expired",IF(O826-TODAY()&lt;90,"Expiring Soon","Active")),"")</f>
        <v>Expiring Soon</v>
      </c>
      <c r="T826" s="55" t="str">
        <f aca="false">IF(M826&gt;5,"High Risk",IF(M826&gt;2,"Medium","Low Risk"))</f>
        <v>Medium</v>
      </c>
    </row>
    <row r="827" customFormat="false" ht="15" hidden="false" customHeight="true" outlineLevel="0" collapsed="false">
      <c r="A827" s="56" t="s">
        <v>14542</v>
      </c>
      <c r="B827" s="56" t="s">
        <v>17852</v>
      </c>
      <c r="C827" s="56" t="s">
        <v>15539</v>
      </c>
      <c r="D827" s="56" t="s">
        <v>16937</v>
      </c>
      <c r="E827" s="56" t="s">
        <v>10073</v>
      </c>
      <c r="F827" s="56" t="s">
        <v>15554</v>
      </c>
      <c r="G827" s="56" t="s">
        <v>4073</v>
      </c>
      <c r="H827" s="56" t="n">
        <v>14</v>
      </c>
      <c r="I827" s="56" t="n">
        <v>250</v>
      </c>
      <c r="J827" s="56" t="n">
        <v>3.2</v>
      </c>
      <c r="K827" s="56" t="n">
        <v>76.2</v>
      </c>
      <c r="L827" s="56" t="n">
        <v>98.6</v>
      </c>
      <c r="M827" s="56" t="n">
        <v>3.09</v>
      </c>
      <c r="N827" s="56" t="s">
        <v>2849</v>
      </c>
      <c r="O827" s="56" t="s">
        <v>2178</v>
      </c>
      <c r="P827" s="56" t="s">
        <v>16911</v>
      </c>
      <c r="Q827" s="56" t="s">
        <v>10061</v>
      </c>
      <c r="R827" s="55" t="n">
        <f aca="true">IFERROR(O827-TODAY(),"")</f>
        <v>-431</v>
      </c>
      <c r="S827" s="55" t="str">
        <f aca="true">IFERROR(IF(O827&lt;TODAY(),"Expired",IF(O827-TODAY()&lt;90,"Expiring Soon","Active")),"")</f>
        <v>Expiring Soon</v>
      </c>
      <c r="T827" s="55" t="str">
        <f aca="false">IF(M827&gt;5,"High Risk",IF(M827&gt;2,"Medium","Low Risk"))</f>
        <v>Medium</v>
      </c>
    </row>
    <row r="828" customFormat="false" ht="15" hidden="false" customHeight="true" outlineLevel="0" collapsed="false">
      <c r="A828" s="52" t="s">
        <v>4323</v>
      </c>
      <c r="B828" s="52" t="s">
        <v>17853</v>
      </c>
      <c r="C828" s="52" t="s">
        <v>16906</v>
      </c>
      <c r="D828" s="52" t="s">
        <v>16904</v>
      </c>
      <c r="E828" s="52" t="s">
        <v>10190</v>
      </c>
      <c r="F828" s="52" t="s">
        <v>15554</v>
      </c>
      <c r="G828" s="52" t="s">
        <v>4084</v>
      </c>
      <c r="H828" s="52" t="n">
        <v>29</v>
      </c>
      <c r="I828" s="52" t="n">
        <v>2000</v>
      </c>
      <c r="J828" s="52" t="n">
        <v>4.5</v>
      </c>
      <c r="K828" s="52" t="n">
        <v>76.9</v>
      </c>
      <c r="L828" s="52" t="n">
        <v>73.7</v>
      </c>
      <c r="M828" s="52" t="n">
        <v>0.32</v>
      </c>
      <c r="N828" s="52" t="s">
        <v>3822</v>
      </c>
      <c r="O828" s="52" t="s">
        <v>369</v>
      </c>
      <c r="P828" s="52"/>
      <c r="Q828" s="52" t="s">
        <v>10066</v>
      </c>
      <c r="R828" s="55" t="n">
        <f aca="true">IFERROR(O828-TODAY(),"")</f>
        <v>-778</v>
      </c>
      <c r="S828" s="55" t="str">
        <f aca="true">IFERROR(IF(O828&lt;TODAY(),"Expired",IF(O828-TODAY()&lt;90,"Expiring Soon","Active")),"")</f>
        <v>Expiring Soon</v>
      </c>
      <c r="T828" s="55" t="str">
        <f aca="false">IF(M828&gt;5,"High Risk",IF(M828&gt;2,"Medium","Low Risk"))</f>
        <v>Low Risk</v>
      </c>
    </row>
    <row r="829" customFormat="false" ht="15" hidden="false" customHeight="true" outlineLevel="0" collapsed="false">
      <c r="A829" s="56" t="s">
        <v>17854</v>
      </c>
      <c r="B829" s="56" t="s">
        <v>17855</v>
      </c>
      <c r="C829" s="56" t="s">
        <v>15539</v>
      </c>
      <c r="D829" s="56" t="s">
        <v>16937</v>
      </c>
      <c r="E829" s="56" t="s">
        <v>10104</v>
      </c>
      <c r="F829" s="56" t="s">
        <v>15544</v>
      </c>
      <c r="G829" s="56" t="s">
        <v>4055</v>
      </c>
      <c r="H829" s="56" t="n">
        <v>24</v>
      </c>
      <c r="I829" s="56" t="n">
        <v>1000</v>
      </c>
      <c r="J829" s="56" t="n">
        <v>2.8</v>
      </c>
      <c r="K829" s="56" t="n">
        <v>98.8</v>
      </c>
      <c r="L829" s="56" t="n">
        <v>93.8</v>
      </c>
      <c r="M829" s="56" t="n">
        <v>1.72</v>
      </c>
      <c r="N829" s="56" t="s">
        <v>2158</v>
      </c>
      <c r="O829" s="56" t="s">
        <v>2883</v>
      </c>
      <c r="P829" s="56" t="s">
        <v>16913</v>
      </c>
      <c r="Q829" s="56" t="s">
        <v>10066</v>
      </c>
      <c r="R829" s="55" t="n">
        <f aca="true">IFERROR(O829-TODAY(),"")</f>
        <v>-629</v>
      </c>
      <c r="S829" s="55" t="str">
        <f aca="true">IFERROR(IF(O829&lt;TODAY(),"Expired",IF(O829-TODAY()&lt;90,"Expiring Soon","Active")),"")</f>
        <v>Expiring Soon</v>
      </c>
      <c r="T829" s="55" t="str">
        <f aca="false">IF(M829&gt;5,"High Risk",IF(M829&gt;2,"Medium","Low Risk"))</f>
        <v>Low Risk</v>
      </c>
    </row>
    <row r="830" customFormat="false" ht="15" hidden="false" customHeight="true" outlineLevel="0" collapsed="false">
      <c r="A830" s="52" t="s">
        <v>6048</v>
      </c>
      <c r="B830" s="52" t="s">
        <v>17856</v>
      </c>
      <c r="C830" s="52" t="s">
        <v>15539</v>
      </c>
      <c r="D830" s="52" t="s">
        <v>16904</v>
      </c>
      <c r="E830" s="52" t="s">
        <v>10104</v>
      </c>
      <c r="F830" s="52" t="s">
        <v>15560</v>
      </c>
      <c r="G830" s="52" t="s">
        <v>4084</v>
      </c>
      <c r="H830" s="52" t="n">
        <v>18</v>
      </c>
      <c r="I830" s="52" t="n">
        <v>2000</v>
      </c>
      <c r="J830" s="52" t="n">
        <v>4.1</v>
      </c>
      <c r="K830" s="52" t="n">
        <v>87.2</v>
      </c>
      <c r="L830" s="52" t="n">
        <v>90.3</v>
      </c>
      <c r="M830" s="52" t="n">
        <v>2.1</v>
      </c>
      <c r="N830" s="52" t="s">
        <v>5891</v>
      </c>
      <c r="O830" s="52" t="s">
        <v>4807</v>
      </c>
      <c r="P830" s="52" t="s">
        <v>16907</v>
      </c>
      <c r="Q830" s="52" t="s">
        <v>10061</v>
      </c>
      <c r="R830" s="55" t="n">
        <f aca="true">IFERROR(O830-TODAY(),"")</f>
        <v>-566</v>
      </c>
      <c r="S830" s="55" t="str">
        <f aca="true">IFERROR(IF(O830&lt;TODAY(),"Expired",IF(O830-TODAY()&lt;90,"Expiring Soon","Active")),"")</f>
        <v>Expiring Soon</v>
      </c>
      <c r="T830" s="55" t="str">
        <f aca="false">IF(M830&gt;5,"High Risk",IF(M830&gt;2,"Medium","Low Risk"))</f>
        <v>Medium</v>
      </c>
    </row>
    <row r="831" customFormat="false" ht="15" hidden="false" customHeight="true" outlineLevel="0" collapsed="false">
      <c r="A831" s="56" t="s">
        <v>4514</v>
      </c>
      <c r="B831" s="56" t="s">
        <v>17857</v>
      </c>
      <c r="C831" s="56" t="s">
        <v>16906</v>
      </c>
      <c r="D831" s="56" t="s">
        <v>16904</v>
      </c>
      <c r="E831" s="56" t="s">
        <v>10058</v>
      </c>
      <c r="F831" s="56" t="s">
        <v>10063</v>
      </c>
      <c r="G831" s="56" t="s">
        <v>4061</v>
      </c>
      <c r="H831" s="56" t="n">
        <v>4</v>
      </c>
      <c r="I831" s="56" t="n">
        <v>100</v>
      </c>
      <c r="J831" s="56" t="n">
        <v>4.6</v>
      </c>
      <c r="K831" s="56" t="n">
        <v>74.2</v>
      </c>
      <c r="L831" s="56" t="n">
        <v>82</v>
      </c>
      <c r="M831" s="56" t="n">
        <v>1.95</v>
      </c>
      <c r="N831" s="56" t="s">
        <v>8313</v>
      </c>
      <c r="O831" s="56" t="s">
        <v>5658</v>
      </c>
      <c r="P831" s="56"/>
      <c r="Q831" s="56" t="s">
        <v>10061</v>
      </c>
      <c r="R831" s="55" t="n">
        <f aca="true">IFERROR(O831-TODAY(),"")</f>
        <v>-874</v>
      </c>
      <c r="S831" s="55" t="str">
        <f aca="true">IFERROR(IF(O831&lt;TODAY(),"Expired",IF(O831-TODAY()&lt;90,"Expiring Soon","Active")),"")</f>
        <v>Expiring Soon</v>
      </c>
      <c r="T831" s="55" t="str">
        <f aca="false">IF(M831&gt;5,"High Risk",IF(M831&gt;2,"Medium","Low Risk"))</f>
        <v>Low Risk</v>
      </c>
    </row>
    <row r="832" customFormat="false" ht="15" hidden="false" customHeight="true" outlineLevel="0" collapsed="false">
      <c r="A832" s="52" t="s">
        <v>7284</v>
      </c>
      <c r="B832" s="52" t="s">
        <v>17858</v>
      </c>
      <c r="C832" s="52" t="s">
        <v>16906</v>
      </c>
      <c r="D832" s="52" t="s">
        <v>16937</v>
      </c>
      <c r="E832" s="52" t="s">
        <v>10104</v>
      </c>
      <c r="F832" s="52" t="s">
        <v>15554</v>
      </c>
      <c r="G832" s="52" t="s">
        <v>4055</v>
      </c>
      <c r="H832" s="52" t="n">
        <v>34</v>
      </c>
      <c r="I832" s="52" t="n">
        <v>1000</v>
      </c>
      <c r="J832" s="52" t="n">
        <v>3.4</v>
      </c>
      <c r="K832" s="52" t="n">
        <v>81.3</v>
      </c>
      <c r="L832" s="52" t="n">
        <v>79</v>
      </c>
      <c r="M832" s="52" t="n">
        <v>4.47</v>
      </c>
      <c r="N832" s="52" t="s">
        <v>935</v>
      </c>
      <c r="O832" s="52" t="s">
        <v>3562</v>
      </c>
      <c r="P832" s="52" t="s">
        <v>16913</v>
      </c>
      <c r="Q832" s="52" t="s">
        <v>10061</v>
      </c>
      <c r="R832" s="55" t="n">
        <f aca="true">IFERROR(O832-TODAY(),"")</f>
        <v>-625</v>
      </c>
      <c r="S832" s="55" t="str">
        <f aca="true">IFERROR(IF(O832&lt;TODAY(),"Expired",IF(O832-TODAY()&lt;90,"Expiring Soon","Active")),"")</f>
        <v>Expiring Soon</v>
      </c>
      <c r="T832" s="55" t="str">
        <f aca="false">IF(M832&gt;5,"High Risk",IF(M832&gt;2,"Medium","Low Risk"))</f>
        <v>Medium</v>
      </c>
    </row>
    <row r="833" customFormat="false" ht="15" hidden="false" customHeight="true" outlineLevel="0" collapsed="false">
      <c r="A833" s="56" t="s">
        <v>17859</v>
      </c>
      <c r="B833" s="56" t="s">
        <v>17860</v>
      </c>
      <c r="C833" s="56" t="s">
        <v>16909</v>
      </c>
      <c r="D833" s="56" t="s">
        <v>16937</v>
      </c>
      <c r="E833" s="56" t="s">
        <v>10087</v>
      </c>
      <c r="F833" s="56" t="s">
        <v>15550</v>
      </c>
      <c r="G833" s="56" t="s">
        <v>4067</v>
      </c>
      <c r="H833" s="56" t="n">
        <v>22</v>
      </c>
      <c r="I833" s="56" t="n">
        <v>500</v>
      </c>
      <c r="J833" s="56" t="n">
        <v>3</v>
      </c>
      <c r="K833" s="56" t="n">
        <v>87.9</v>
      </c>
      <c r="L833" s="56" t="n">
        <v>76.1</v>
      </c>
      <c r="M833" s="56" t="n">
        <v>3.93</v>
      </c>
      <c r="N833" s="56" t="s">
        <v>1603</v>
      </c>
      <c r="O833" s="56" t="s">
        <v>803</v>
      </c>
      <c r="P833" s="56" t="s">
        <v>16907</v>
      </c>
      <c r="Q833" s="56" t="s">
        <v>10061</v>
      </c>
      <c r="R833" s="55" t="n">
        <f aca="true">IFERROR(O833-TODAY(),"")</f>
        <v>-710</v>
      </c>
      <c r="S833" s="55" t="str">
        <f aca="true">IFERROR(IF(O833&lt;TODAY(),"Expired",IF(O833-TODAY()&lt;90,"Expiring Soon","Active")),"")</f>
        <v>Expiring Soon</v>
      </c>
      <c r="T833" s="55" t="str">
        <f aca="false">IF(M833&gt;5,"High Risk",IF(M833&gt;2,"Medium","Low Risk"))</f>
        <v>Medium</v>
      </c>
    </row>
    <row r="834" customFormat="false" ht="15" hidden="false" customHeight="true" outlineLevel="0" collapsed="false">
      <c r="A834" s="52" t="s">
        <v>17861</v>
      </c>
      <c r="B834" s="52" t="s">
        <v>17862</v>
      </c>
      <c r="C834" s="52" t="s">
        <v>16921</v>
      </c>
      <c r="D834" s="52" t="s">
        <v>16937</v>
      </c>
      <c r="E834" s="52" t="s">
        <v>10117</v>
      </c>
      <c r="F834" s="52" t="s">
        <v>15550</v>
      </c>
      <c r="G834" s="52" t="s">
        <v>4055</v>
      </c>
      <c r="H834" s="52" t="n">
        <v>26</v>
      </c>
      <c r="I834" s="52" t="n">
        <v>1000</v>
      </c>
      <c r="J834" s="52" t="n">
        <v>4.2</v>
      </c>
      <c r="K834" s="52" t="n">
        <v>72.7</v>
      </c>
      <c r="L834" s="52" t="n">
        <v>88.6</v>
      </c>
      <c r="M834" s="52" t="n">
        <v>3.74</v>
      </c>
      <c r="N834" s="52" t="s">
        <v>4977</v>
      </c>
      <c r="O834" s="52" t="s">
        <v>837</v>
      </c>
      <c r="P834" s="52" t="s">
        <v>16907</v>
      </c>
      <c r="Q834" s="52" t="s">
        <v>10061</v>
      </c>
      <c r="R834" s="55" t="n">
        <f aca="true">IFERROR(O834-TODAY(),"")</f>
        <v>-501</v>
      </c>
      <c r="S834" s="55" t="str">
        <f aca="true">IFERROR(IF(O834&lt;TODAY(),"Expired",IF(O834-TODAY()&lt;90,"Expiring Soon","Active")),"")</f>
        <v>Expiring Soon</v>
      </c>
      <c r="T834" s="55" t="str">
        <f aca="false">IF(M834&gt;5,"High Risk",IF(M834&gt;2,"Medium","Low Risk"))</f>
        <v>Medium</v>
      </c>
    </row>
    <row r="835" customFormat="false" ht="15" hidden="false" customHeight="true" outlineLevel="0" collapsed="false">
      <c r="A835" s="56" t="s">
        <v>5190</v>
      </c>
      <c r="B835" s="56" t="s">
        <v>17863</v>
      </c>
      <c r="C835" s="56" t="s">
        <v>16906</v>
      </c>
      <c r="D835" s="56" t="s">
        <v>16904</v>
      </c>
      <c r="E835" s="56" t="s">
        <v>10069</v>
      </c>
      <c r="F835" s="56" t="s">
        <v>15542</v>
      </c>
      <c r="G835" s="56" t="s">
        <v>4084</v>
      </c>
      <c r="H835" s="56" t="n">
        <v>30</v>
      </c>
      <c r="I835" s="56" t="n">
        <v>250</v>
      </c>
      <c r="J835" s="56" t="n">
        <v>4.2</v>
      </c>
      <c r="K835" s="56" t="n">
        <v>96.7</v>
      </c>
      <c r="L835" s="56" t="n">
        <v>75.5</v>
      </c>
      <c r="M835" s="56" t="n">
        <v>4.72</v>
      </c>
      <c r="N835" s="56" t="s">
        <v>2249</v>
      </c>
      <c r="O835" s="56" t="s">
        <v>2236</v>
      </c>
      <c r="P835" s="56" t="s">
        <v>16916</v>
      </c>
      <c r="Q835" s="56" t="s">
        <v>10066</v>
      </c>
      <c r="R835" s="55" t="n">
        <f aca="true">IFERROR(O835-TODAY(),"")</f>
        <v>-640</v>
      </c>
      <c r="S835" s="55" t="str">
        <f aca="true">IFERROR(IF(O835&lt;TODAY(),"Expired",IF(O835-TODAY()&lt;90,"Expiring Soon","Active")),"")</f>
        <v>Expiring Soon</v>
      </c>
      <c r="T835" s="55" t="str">
        <f aca="false">IF(M835&gt;5,"High Risk",IF(M835&gt;2,"Medium","Low Risk"))</f>
        <v>Medium</v>
      </c>
    </row>
    <row r="836" customFormat="false" ht="15" hidden="false" customHeight="true" outlineLevel="0" collapsed="false">
      <c r="A836" s="52" t="s">
        <v>14312</v>
      </c>
      <c r="B836" s="52" t="s">
        <v>17864</v>
      </c>
      <c r="C836" s="52" t="s">
        <v>16906</v>
      </c>
      <c r="D836" s="52" t="s">
        <v>16915</v>
      </c>
      <c r="E836" s="52" t="s">
        <v>10069</v>
      </c>
      <c r="F836" s="52" t="s">
        <v>15544</v>
      </c>
      <c r="G836" s="52" t="s">
        <v>4067</v>
      </c>
      <c r="H836" s="52" t="n">
        <v>21</v>
      </c>
      <c r="I836" s="52" t="n">
        <v>250</v>
      </c>
      <c r="J836" s="52" t="n">
        <v>4.9</v>
      </c>
      <c r="K836" s="52" t="n">
        <v>95.2</v>
      </c>
      <c r="L836" s="52" t="n">
        <v>88.5</v>
      </c>
      <c r="M836" s="52" t="n">
        <v>0.78</v>
      </c>
      <c r="N836" s="52" t="s">
        <v>1010</v>
      </c>
      <c r="O836" s="52" t="s">
        <v>2489</v>
      </c>
      <c r="P836" s="52" t="s">
        <v>16913</v>
      </c>
      <c r="Q836" s="52" t="s">
        <v>10066</v>
      </c>
      <c r="R836" s="55" t="n">
        <f aca="true">IFERROR(O836-TODAY(),"")</f>
        <v>-766</v>
      </c>
      <c r="S836" s="55" t="str">
        <f aca="true">IFERROR(IF(O836&lt;TODAY(),"Expired",IF(O836-TODAY()&lt;90,"Expiring Soon","Active")),"")</f>
        <v>Expiring Soon</v>
      </c>
      <c r="T836" s="55" t="str">
        <f aca="false">IF(M836&gt;5,"High Risk",IF(M836&gt;2,"Medium","Low Risk"))</f>
        <v>Low Risk</v>
      </c>
    </row>
    <row r="837" customFormat="false" ht="15" hidden="false" customHeight="true" outlineLevel="0" collapsed="false">
      <c r="A837" s="56" t="s">
        <v>4429</v>
      </c>
      <c r="B837" s="56" t="s">
        <v>17865</v>
      </c>
      <c r="C837" s="56" t="s">
        <v>16921</v>
      </c>
      <c r="D837" s="56" t="s">
        <v>16904</v>
      </c>
      <c r="E837" s="56" t="s">
        <v>10095</v>
      </c>
      <c r="F837" s="56" t="s">
        <v>15542</v>
      </c>
      <c r="G837" s="56" t="s">
        <v>4084</v>
      </c>
      <c r="H837" s="56" t="n">
        <v>29</v>
      </c>
      <c r="I837" s="56" t="n">
        <v>2000</v>
      </c>
      <c r="J837" s="56" t="n">
        <v>3.7</v>
      </c>
      <c r="K837" s="56" t="n">
        <v>70.8</v>
      </c>
      <c r="L837" s="56" t="n">
        <v>94.9</v>
      </c>
      <c r="M837" s="56" t="n">
        <v>0.21</v>
      </c>
      <c r="N837" s="56" t="s">
        <v>948</v>
      </c>
      <c r="O837" s="56" t="s">
        <v>1052</v>
      </c>
      <c r="P837" s="56" t="s">
        <v>16913</v>
      </c>
      <c r="Q837" s="56" t="s">
        <v>10061</v>
      </c>
      <c r="R837" s="55" t="n">
        <f aca="true">IFERROR(O837-TODAY(),"")</f>
        <v>-529</v>
      </c>
      <c r="S837" s="55" t="str">
        <f aca="true">IFERROR(IF(O837&lt;TODAY(),"Expired",IF(O837-TODAY()&lt;90,"Expiring Soon","Active")),"")</f>
        <v>Expiring Soon</v>
      </c>
      <c r="T837" s="55" t="str">
        <f aca="false">IF(M837&gt;5,"High Risk",IF(M837&gt;2,"Medium","Low Risk"))</f>
        <v>Low Risk</v>
      </c>
    </row>
    <row r="838" customFormat="false" ht="15" hidden="false" customHeight="true" outlineLevel="0" collapsed="false">
      <c r="A838" s="52" t="s">
        <v>4083</v>
      </c>
      <c r="B838" s="52" t="s">
        <v>17866</v>
      </c>
      <c r="C838" s="52" t="s">
        <v>16906</v>
      </c>
      <c r="D838" s="52" t="s">
        <v>16910</v>
      </c>
      <c r="E838" s="52" t="s">
        <v>10095</v>
      </c>
      <c r="F838" s="52" t="s">
        <v>15554</v>
      </c>
      <c r="G838" s="52" t="s">
        <v>4055</v>
      </c>
      <c r="H838" s="52" t="n">
        <v>22</v>
      </c>
      <c r="I838" s="52" t="n">
        <v>100</v>
      </c>
      <c r="J838" s="52" t="n">
        <v>2.7</v>
      </c>
      <c r="K838" s="52" t="n">
        <v>92.6</v>
      </c>
      <c r="L838" s="52" t="n">
        <v>90.7</v>
      </c>
      <c r="M838" s="52" t="n">
        <v>3.29</v>
      </c>
      <c r="N838" s="52" t="s">
        <v>1129</v>
      </c>
      <c r="O838" s="52" t="s">
        <v>4511</v>
      </c>
      <c r="P838" s="52"/>
      <c r="Q838" s="52" t="s">
        <v>10061</v>
      </c>
      <c r="R838" s="55" t="n">
        <f aca="true">IFERROR(O838-TODAY(),"")</f>
        <v>-900</v>
      </c>
      <c r="S838" s="55" t="str">
        <f aca="true">IFERROR(IF(O838&lt;TODAY(),"Expired",IF(O838-TODAY()&lt;90,"Expiring Soon","Active")),"")</f>
        <v>Expiring Soon</v>
      </c>
      <c r="T838" s="55" t="str">
        <f aca="false">IF(M838&gt;5,"High Risk",IF(M838&gt;2,"Medium","Low Risk"))</f>
        <v>Medium</v>
      </c>
    </row>
    <row r="839" customFormat="false" ht="15" hidden="false" customHeight="true" outlineLevel="0" collapsed="false">
      <c r="A839" s="56" t="s">
        <v>7000</v>
      </c>
      <c r="B839" s="56" t="s">
        <v>17867</v>
      </c>
      <c r="C839" s="56" t="s">
        <v>16921</v>
      </c>
      <c r="D839" s="56" t="s">
        <v>16910</v>
      </c>
      <c r="E839" s="56" t="s">
        <v>10073</v>
      </c>
      <c r="F839" s="56" t="s">
        <v>10063</v>
      </c>
      <c r="G839" s="56" t="s">
        <v>4061</v>
      </c>
      <c r="H839" s="56" t="n">
        <v>29</v>
      </c>
      <c r="I839" s="56" t="n">
        <v>500</v>
      </c>
      <c r="J839" s="56" t="n">
        <v>3.5</v>
      </c>
      <c r="K839" s="56" t="n">
        <v>91.8</v>
      </c>
      <c r="L839" s="56" t="n">
        <v>66</v>
      </c>
      <c r="M839" s="56" t="n">
        <v>3.75</v>
      </c>
      <c r="N839" s="56" t="s">
        <v>3821</v>
      </c>
      <c r="O839" s="56" t="s">
        <v>3112</v>
      </c>
      <c r="P839" s="56" t="s">
        <v>16907</v>
      </c>
      <c r="Q839" s="56" t="s">
        <v>10061</v>
      </c>
      <c r="R839" s="55" t="n">
        <f aca="true">IFERROR(O839-TODAY(),"")</f>
        <v>-609</v>
      </c>
      <c r="S839" s="55" t="str">
        <f aca="true">IFERROR(IF(O839&lt;TODAY(),"Expired",IF(O839-TODAY()&lt;90,"Expiring Soon","Active")),"")</f>
        <v>Expiring Soon</v>
      </c>
      <c r="T839" s="55" t="str">
        <f aca="false">IF(M839&gt;5,"High Risk",IF(M839&gt;2,"Medium","Low Risk"))</f>
        <v>Medium</v>
      </c>
    </row>
    <row r="840" customFormat="false" ht="15" hidden="false" customHeight="true" outlineLevel="0" collapsed="false">
      <c r="A840" s="52" t="s">
        <v>4532</v>
      </c>
      <c r="B840" s="52" t="s">
        <v>17868</v>
      </c>
      <c r="C840" s="52" t="s">
        <v>16906</v>
      </c>
      <c r="D840" s="52" t="s">
        <v>16904</v>
      </c>
      <c r="E840" s="52" t="s">
        <v>10069</v>
      </c>
      <c r="F840" s="52" t="s">
        <v>15550</v>
      </c>
      <c r="G840" s="52" t="s">
        <v>4055</v>
      </c>
      <c r="H840" s="52" t="n">
        <v>11</v>
      </c>
      <c r="I840" s="52" t="n">
        <v>1000</v>
      </c>
      <c r="J840" s="52" t="n">
        <v>3.6</v>
      </c>
      <c r="K840" s="52" t="n">
        <v>71</v>
      </c>
      <c r="L840" s="52" t="n">
        <v>87.3</v>
      </c>
      <c r="M840" s="52" t="n">
        <v>4.59</v>
      </c>
      <c r="N840" s="52" t="s">
        <v>2241</v>
      </c>
      <c r="O840" s="52" t="s">
        <v>1404</v>
      </c>
      <c r="P840" s="52" t="s">
        <v>16911</v>
      </c>
      <c r="Q840" s="52" t="s">
        <v>10066</v>
      </c>
      <c r="R840" s="55" t="n">
        <f aca="true">IFERROR(O840-TODAY(),"")</f>
        <v>-923</v>
      </c>
      <c r="S840" s="55" t="str">
        <f aca="true">IFERROR(IF(O840&lt;TODAY(),"Expired",IF(O840-TODAY()&lt;90,"Expiring Soon","Active")),"")</f>
        <v>Expiring Soon</v>
      </c>
      <c r="T840" s="55" t="str">
        <f aca="false">IF(M840&gt;5,"High Risk",IF(M840&gt;2,"Medium","Low Risk"))</f>
        <v>Medium</v>
      </c>
    </row>
    <row r="841" customFormat="false" ht="15" hidden="false" customHeight="true" outlineLevel="0" collapsed="false">
      <c r="A841" s="56" t="s">
        <v>14415</v>
      </c>
      <c r="B841" s="56" t="s">
        <v>17869</v>
      </c>
      <c r="C841" s="56" t="s">
        <v>16921</v>
      </c>
      <c r="D841" s="56" t="s">
        <v>16904</v>
      </c>
      <c r="E841" s="56" t="s">
        <v>10058</v>
      </c>
      <c r="F841" s="56" t="s">
        <v>10063</v>
      </c>
      <c r="G841" s="56" t="s">
        <v>4055</v>
      </c>
      <c r="H841" s="56" t="n">
        <v>22</v>
      </c>
      <c r="I841" s="56" t="n">
        <v>2000</v>
      </c>
      <c r="J841" s="56" t="n">
        <v>5</v>
      </c>
      <c r="K841" s="56" t="n">
        <v>90</v>
      </c>
      <c r="L841" s="56" t="n">
        <v>93</v>
      </c>
      <c r="M841" s="56" t="n">
        <v>0.48</v>
      </c>
      <c r="N841" s="56" t="s">
        <v>2510</v>
      </c>
      <c r="O841" s="56" t="s">
        <v>5272</v>
      </c>
      <c r="P841" s="56" t="s">
        <v>16911</v>
      </c>
      <c r="Q841" s="56" t="s">
        <v>10061</v>
      </c>
      <c r="R841" s="55" t="n">
        <f aca="true">IFERROR(O841-TODAY(),"")</f>
        <v>-552</v>
      </c>
      <c r="S841" s="55" t="str">
        <f aca="true">IFERROR(IF(O841&lt;TODAY(),"Expired",IF(O841-TODAY()&lt;90,"Expiring Soon","Active")),"")</f>
        <v>Expiring Soon</v>
      </c>
      <c r="T841" s="55" t="str">
        <f aca="false">IF(M841&gt;5,"High Risk",IF(M841&gt;2,"Medium","Low Risk"))</f>
        <v>Low Risk</v>
      </c>
    </row>
    <row r="842" customFormat="false" ht="15" hidden="false" customHeight="true" outlineLevel="0" collapsed="false">
      <c r="A842" s="52" t="s">
        <v>17870</v>
      </c>
      <c r="B842" s="52" t="s">
        <v>17871</v>
      </c>
      <c r="C842" s="52" t="s">
        <v>16921</v>
      </c>
      <c r="D842" s="52" t="s">
        <v>16937</v>
      </c>
      <c r="E842" s="52" t="s">
        <v>10069</v>
      </c>
      <c r="F842" s="52" t="s">
        <v>15544</v>
      </c>
      <c r="G842" s="52" t="s">
        <v>4055</v>
      </c>
      <c r="H842" s="52" t="n">
        <v>31</v>
      </c>
      <c r="I842" s="52" t="n">
        <v>500</v>
      </c>
      <c r="J842" s="52" t="n">
        <v>3.5</v>
      </c>
      <c r="K842" s="52" t="n">
        <v>72.3</v>
      </c>
      <c r="L842" s="52" t="n">
        <v>89.2</v>
      </c>
      <c r="M842" s="52" t="n">
        <v>2.4</v>
      </c>
      <c r="N842" s="52" t="s">
        <v>3149</v>
      </c>
      <c r="O842" s="52" t="s">
        <v>712</v>
      </c>
      <c r="P842" s="52"/>
      <c r="Q842" s="52" t="s">
        <v>10066</v>
      </c>
      <c r="R842" s="55" t="n">
        <f aca="true">IFERROR(O842-TODAY(),"")</f>
        <v>-865</v>
      </c>
      <c r="S842" s="55" t="str">
        <f aca="true">IFERROR(IF(O842&lt;TODAY(),"Expired",IF(O842-TODAY()&lt;90,"Expiring Soon","Active")),"")</f>
        <v>Expiring Soon</v>
      </c>
      <c r="T842" s="55" t="str">
        <f aca="false">IF(M842&gt;5,"High Risk",IF(M842&gt;2,"Medium","Low Risk"))</f>
        <v>Medium</v>
      </c>
    </row>
    <row r="843" customFormat="false" ht="15" hidden="false" customHeight="true" outlineLevel="0" collapsed="false">
      <c r="A843" s="56" t="s">
        <v>6147</v>
      </c>
      <c r="B843" s="56" t="s">
        <v>17872</v>
      </c>
      <c r="C843" s="56" t="s">
        <v>15539</v>
      </c>
      <c r="D843" s="56" t="s">
        <v>16937</v>
      </c>
      <c r="E843" s="56" t="s">
        <v>10058</v>
      </c>
      <c r="F843" s="56" t="s">
        <v>15554</v>
      </c>
      <c r="G843" s="56" t="s">
        <v>4084</v>
      </c>
      <c r="H843" s="56" t="n">
        <v>40</v>
      </c>
      <c r="I843" s="56" t="n">
        <v>1000</v>
      </c>
      <c r="J843" s="56" t="n">
        <v>3.5</v>
      </c>
      <c r="K843" s="56" t="n">
        <v>89.5</v>
      </c>
      <c r="L843" s="56" t="n">
        <v>91.3</v>
      </c>
      <c r="M843" s="56" t="n">
        <v>1.98</v>
      </c>
      <c r="N843" s="56" t="s">
        <v>601</v>
      </c>
      <c r="O843" s="56" t="s">
        <v>1243</v>
      </c>
      <c r="P843" s="56" t="s">
        <v>16911</v>
      </c>
      <c r="Q843" s="56" t="s">
        <v>10061</v>
      </c>
      <c r="R843" s="55" t="n">
        <f aca="true">IFERROR(O843-TODAY(),"")</f>
        <v>-944</v>
      </c>
      <c r="S843" s="55" t="str">
        <f aca="true">IFERROR(IF(O843&lt;TODAY(),"Expired",IF(O843-TODAY()&lt;90,"Expiring Soon","Active")),"")</f>
        <v>Expiring Soon</v>
      </c>
      <c r="T843" s="55" t="str">
        <f aca="false">IF(M843&gt;5,"High Risk",IF(M843&gt;2,"Medium","Low Risk"))</f>
        <v>Low Risk</v>
      </c>
    </row>
    <row r="844" customFormat="false" ht="15" hidden="false" customHeight="true" outlineLevel="0" collapsed="false">
      <c r="A844" s="52" t="s">
        <v>14509</v>
      </c>
      <c r="B844" s="52" t="s">
        <v>17873</v>
      </c>
      <c r="C844" s="52" t="s">
        <v>15539</v>
      </c>
      <c r="D844" s="52" t="s">
        <v>16904</v>
      </c>
      <c r="E844" s="52" t="s">
        <v>10078</v>
      </c>
      <c r="F844" s="52" t="s">
        <v>15544</v>
      </c>
      <c r="G844" s="52" t="s">
        <v>4067</v>
      </c>
      <c r="H844" s="52" t="n">
        <v>4</v>
      </c>
      <c r="I844" s="52" t="n">
        <v>2000</v>
      </c>
      <c r="J844" s="52" t="n">
        <v>4.1</v>
      </c>
      <c r="K844" s="52" t="n">
        <v>72</v>
      </c>
      <c r="L844" s="52" t="n">
        <v>88.7</v>
      </c>
      <c r="M844" s="52" t="n">
        <v>3.54</v>
      </c>
      <c r="N844" s="52" t="s">
        <v>810</v>
      </c>
      <c r="O844" s="52" t="s">
        <v>1878</v>
      </c>
      <c r="P844" s="52" t="s">
        <v>16907</v>
      </c>
      <c r="Q844" s="52" t="s">
        <v>10061</v>
      </c>
      <c r="R844" s="55" t="n">
        <f aca="true">IFERROR(O844-TODAY(),"")</f>
        <v>-957</v>
      </c>
      <c r="S844" s="55" t="str">
        <f aca="true">IFERROR(IF(O844&lt;TODAY(),"Expired",IF(O844-TODAY()&lt;90,"Expiring Soon","Active")),"")</f>
        <v>Expiring Soon</v>
      </c>
      <c r="T844" s="55" t="str">
        <f aca="false">IF(M844&gt;5,"High Risk",IF(M844&gt;2,"Medium","Low Risk"))</f>
        <v>Medium</v>
      </c>
    </row>
    <row r="845" customFormat="false" ht="15" hidden="false" customHeight="true" outlineLevel="0" collapsed="false">
      <c r="A845" s="56" t="s">
        <v>15190</v>
      </c>
      <c r="B845" s="56" t="s">
        <v>17874</v>
      </c>
      <c r="C845" s="56" t="s">
        <v>15539</v>
      </c>
      <c r="D845" s="56" t="s">
        <v>16904</v>
      </c>
      <c r="E845" s="56" t="s">
        <v>10058</v>
      </c>
      <c r="F845" s="56" t="s">
        <v>15554</v>
      </c>
      <c r="G845" s="56" t="s">
        <v>4067</v>
      </c>
      <c r="H845" s="56" t="n">
        <v>33</v>
      </c>
      <c r="I845" s="56" t="n">
        <v>250</v>
      </c>
      <c r="J845" s="56" t="n">
        <v>4.1</v>
      </c>
      <c r="K845" s="56" t="n">
        <v>82.7</v>
      </c>
      <c r="L845" s="56" t="n">
        <v>96.6</v>
      </c>
      <c r="M845" s="56" t="n">
        <v>0.43</v>
      </c>
      <c r="N845" s="56" t="s">
        <v>2137</v>
      </c>
      <c r="O845" s="56" t="s">
        <v>3038</v>
      </c>
      <c r="P845" s="56" t="s">
        <v>16916</v>
      </c>
      <c r="Q845" s="56" t="s">
        <v>10061</v>
      </c>
      <c r="R845" s="55" t="n">
        <f aca="true">IFERROR(O845-TODAY(),"")</f>
        <v>-597</v>
      </c>
      <c r="S845" s="55" t="str">
        <f aca="true">IFERROR(IF(O845&lt;TODAY(),"Expired",IF(O845-TODAY()&lt;90,"Expiring Soon","Active")),"")</f>
        <v>Expiring Soon</v>
      </c>
      <c r="T845" s="55" t="str">
        <f aca="false">IF(M845&gt;5,"High Risk",IF(M845&gt;2,"Medium","Low Risk"))</f>
        <v>Low Risk</v>
      </c>
    </row>
    <row r="846" customFormat="false" ht="15" hidden="false" customHeight="true" outlineLevel="0" collapsed="false">
      <c r="A846" s="52" t="s">
        <v>5824</v>
      </c>
      <c r="B846" s="52" t="s">
        <v>17875</v>
      </c>
      <c r="C846" s="52" t="s">
        <v>15539</v>
      </c>
      <c r="D846" s="52" t="s">
        <v>16915</v>
      </c>
      <c r="E846" s="52" t="s">
        <v>10058</v>
      </c>
      <c r="F846" s="52" t="s">
        <v>15554</v>
      </c>
      <c r="G846" s="52" t="s">
        <v>4084</v>
      </c>
      <c r="H846" s="52" t="n">
        <v>22</v>
      </c>
      <c r="I846" s="52" t="n">
        <v>1000</v>
      </c>
      <c r="J846" s="52" t="n">
        <v>4.7</v>
      </c>
      <c r="K846" s="52" t="n">
        <v>76.4</v>
      </c>
      <c r="L846" s="52" t="n">
        <v>83.6</v>
      </c>
      <c r="M846" s="52" t="n">
        <v>0.54</v>
      </c>
      <c r="N846" s="52" t="s">
        <v>1843</v>
      </c>
      <c r="O846" s="52" t="s">
        <v>1720</v>
      </c>
      <c r="P846" s="52" t="s">
        <v>16911</v>
      </c>
      <c r="Q846" s="52" t="s">
        <v>10061</v>
      </c>
      <c r="R846" s="55" t="n">
        <f aca="true">IFERROR(O846-TODAY(),"")</f>
        <v>-448</v>
      </c>
      <c r="S846" s="55" t="str">
        <f aca="true">IFERROR(IF(O846&lt;TODAY(),"Expired",IF(O846-TODAY()&lt;90,"Expiring Soon","Active")),"")</f>
        <v>Expiring Soon</v>
      </c>
      <c r="T846" s="55" t="str">
        <f aca="false">IF(M846&gt;5,"High Risk",IF(M846&gt;2,"Medium","Low Risk"))</f>
        <v>Low Risk</v>
      </c>
    </row>
    <row r="847" customFormat="false" ht="15" hidden="false" customHeight="true" outlineLevel="0" collapsed="false">
      <c r="A847" s="56" t="s">
        <v>6365</v>
      </c>
      <c r="B847" s="56" t="s">
        <v>17876</v>
      </c>
      <c r="C847" s="56" t="s">
        <v>15539</v>
      </c>
      <c r="D847" s="56" t="s">
        <v>16904</v>
      </c>
      <c r="E847" s="56" t="s">
        <v>10073</v>
      </c>
      <c r="F847" s="56" t="s">
        <v>15550</v>
      </c>
      <c r="G847" s="56" t="s">
        <v>4061</v>
      </c>
      <c r="H847" s="56" t="n">
        <v>15</v>
      </c>
      <c r="I847" s="56" t="n">
        <v>500</v>
      </c>
      <c r="J847" s="56" t="n">
        <v>4</v>
      </c>
      <c r="K847" s="56" t="n">
        <v>78.5</v>
      </c>
      <c r="L847" s="56" t="n">
        <v>60.7</v>
      </c>
      <c r="M847" s="56" t="n">
        <v>4.5</v>
      </c>
      <c r="N847" s="56" t="s">
        <v>2912</v>
      </c>
      <c r="O847" s="56" t="s">
        <v>1087</v>
      </c>
      <c r="P847" s="56"/>
      <c r="Q847" s="56" t="s">
        <v>10066</v>
      </c>
      <c r="R847" s="55" t="n">
        <f aca="true">IFERROR(O847-TODAY(),"")</f>
        <v>-729</v>
      </c>
      <c r="S847" s="55" t="str">
        <f aca="true">IFERROR(IF(O847&lt;TODAY(),"Expired",IF(O847-TODAY()&lt;90,"Expiring Soon","Active")),"")</f>
        <v>Expiring Soon</v>
      </c>
      <c r="T847" s="55" t="str">
        <f aca="false">IF(M847&gt;5,"High Risk",IF(M847&gt;2,"Medium","Low Risk"))</f>
        <v>Medium</v>
      </c>
    </row>
    <row r="848" customFormat="false" ht="15" hidden="false" customHeight="true" outlineLevel="0" collapsed="false">
      <c r="A848" s="52" t="s">
        <v>14677</v>
      </c>
      <c r="B848" s="52" t="s">
        <v>17877</v>
      </c>
      <c r="C848" s="52" t="s">
        <v>16906</v>
      </c>
      <c r="D848" s="52" t="s">
        <v>16904</v>
      </c>
      <c r="E848" s="52" t="s">
        <v>10104</v>
      </c>
      <c r="F848" s="52" t="s">
        <v>10063</v>
      </c>
      <c r="G848" s="52" t="s">
        <v>4084</v>
      </c>
      <c r="H848" s="52" t="n">
        <v>29</v>
      </c>
      <c r="I848" s="52" t="n">
        <v>500</v>
      </c>
      <c r="J848" s="52" t="n">
        <v>4.8</v>
      </c>
      <c r="K848" s="52" t="n">
        <v>95.9</v>
      </c>
      <c r="L848" s="52" t="n">
        <v>79.2</v>
      </c>
      <c r="M848" s="52" t="n">
        <v>0.57</v>
      </c>
      <c r="N848" s="52" t="s">
        <v>1900</v>
      </c>
      <c r="O848" s="52" t="s">
        <v>1097</v>
      </c>
      <c r="P848" s="52" t="s">
        <v>16911</v>
      </c>
      <c r="Q848" s="52" t="s">
        <v>10061</v>
      </c>
      <c r="R848" s="55" t="n">
        <f aca="true">IFERROR(O848-TODAY(),"")</f>
        <v>-752</v>
      </c>
      <c r="S848" s="55" t="str">
        <f aca="true">IFERROR(IF(O848&lt;TODAY(),"Expired",IF(O848-TODAY()&lt;90,"Expiring Soon","Active")),"")</f>
        <v>Expiring Soon</v>
      </c>
      <c r="T848" s="55" t="str">
        <f aca="false">IF(M848&gt;5,"High Risk",IF(M848&gt;2,"Medium","Low Risk"))</f>
        <v>Low Risk</v>
      </c>
    </row>
    <row r="849" customFormat="false" ht="15" hidden="false" customHeight="true" outlineLevel="0" collapsed="false">
      <c r="A849" s="56" t="s">
        <v>5894</v>
      </c>
      <c r="B849" s="56" t="s">
        <v>17878</v>
      </c>
      <c r="C849" s="56" t="s">
        <v>16909</v>
      </c>
      <c r="D849" s="56" t="s">
        <v>16904</v>
      </c>
      <c r="E849" s="56" t="s">
        <v>10117</v>
      </c>
      <c r="F849" s="56" t="s">
        <v>15554</v>
      </c>
      <c r="G849" s="56" t="s">
        <v>4073</v>
      </c>
      <c r="H849" s="56" t="n">
        <v>26</v>
      </c>
      <c r="I849" s="56" t="n">
        <v>250</v>
      </c>
      <c r="J849" s="56" t="n">
        <v>3.2</v>
      </c>
      <c r="K849" s="56" t="n">
        <v>98.3</v>
      </c>
      <c r="L849" s="56" t="n">
        <v>76.7</v>
      </c>
      <c r="M849" s="56" t="n">
        <v>1.66</v>
      </c>
      <c r="N849" s="56" t="s">
        <v>8156</v>
      </c>
      <c r="O849" s="56" t="s">
        <v>2063</v>
      </c>
      <c r="P849" s="56" t="s">
        <v>16907</v>
      </c>
      <c r="Q849" s="56" t="s">
        <v>10061</v>
      </c>
      <c r="R849" s="55" t="n">
        <f aca="true">IFERROR(O849-TODAY(),"")</f>
        <v>-603</v>
      </c>
      <c r="S849" s="55" t="str">
        <f aca="true">IFERROR(IF(O849&lt;TODAY(),"Expired",IF(O849-TODAY()&lt;90,"Expiring Soon","Active")),"")</f>
        <v>Expiring Soon</v>
      </c>
      <c r="T849" s="55" t="str">
        <f aca="false">IF(M849&gt;5,"High Risk",IF(M849&gt;2,"Medium","Low Risk"))</f>
        <v>Low Risk</v>
      </c>
    </row>
    <row r="850" customFormat="false" ht="15" hidden="false" customHeight="true" outlineLevel="0" collapsed="false">
      <c r="A850" s="52" t="s">
        <v>4714</v>
      </c>
      <c r="B850" s="52" t="s">
        <v>17879</v>
      </c>
      <c r="C850" s="52" t="s">
        <v>16921</v>
      </c>
      <c r="D850" s="52" t="s">
        <v>16915</v>
      </c>
      <c r="E850" s="52" t="s">
        <v>10104</v>
      </c>
      <c r="F850" s="52" t="s">
        <v>15544</v>
      </c>
      <c r="G850" s="52" t="s">
        <v>4067</v>
      </c>
      <c r="H850" s="52" t="n">
        <v>24</v>
      </c>
      <c r="I850" s="52" t="n">
        <v>2000</v>
      </c>
      <c r="J850" s="52" t="n">
        <v>4.5</v>
      </c>
      <c r="K850" s="52" t="n">
        <v>71.7</v>
      </c>
      <c r="L850" s="52" t="n">
        <v>83.1</v>
      </c>
      <c r="M850" s="52" t="n">
        <v>1.59</v>
      </c>
      <c r="N850" s="52" t="s">
        <v>6347</v>
      </c>
      <c r="O850" s="52" t="s">
        <v>3054</v>
      </c>
      <c r="P850" s="52"/>
      <c r="Q850" s="52" t="s">
        <v>10066</v>
      </c>
      <c r="R850" s="55" t="n">
        <f aca="true">IFERROR(O850-TODAY(),"")</f>
        <v>-786</v>
      </c>
      <c r="S850" s="55" t="str">
        <f aca="true">IFERROR(IF(O850&lt;TODAY(),"Expired",IF(O850-TODAY()&lt;90,"Expiring Soon","Active")),"")</f>
        <v>Expiring Soon</v>
      </c>
      <c r="T850" s="55" t="str">
        <f aca="false">IF(M850&gt;5,"High Risk",IF(M850&gt;2,"Medium","Low Risk"))</f>
        <v>Low Risk</v>
      </c>
    </row>
    <row r="851" customFormat="false" ht="15" hidden="false" customHeight="true" outlineLevel="0" collapsed="false">
      <c r="A851" s="56" t="s">
        <v>14551</v>
      </c>
      <c r="B851" s="56" t="s">
        <v>17880</v>
      </c>
      <c r="C851" s="56" t="s">
        <v>16906</v>
      </c>
      <c r="D851" s="56" t="s">
        <v>16910</v>
      </c>
      <c r="E851" s="56" t="s">
        <v>10063</v>
      </c>
      <c r="F851" s="56" t="s">
        <v>15542</v>
      </c>
      <c r="G851" s="56" t="s">
        <v>4084</v>
      </c>
      <c r="H851" s="56" t="n">
        <v>25</v>
      </c>
      <c r="I851" s="56" t="n">
        <v>2000</v>
      </c>
      <c r="J851" s="56" t="n">
        <v>2.9</v>
      </c>
      <c r="K851" s="56" t="n">
        <v>86.1</v>
      </c>
      <c r="L851" s="56" t="n">
        <v>97.7</v>
      </c>
      <c r="M851" s="56" t="n">
        <v>0.58</v>
      </c>
      <c r="N851" s="56" t="s">
        <v>1491</v>
      </c>
      <c r="O851" s="56" t="s">
        <v>1116</v>
      </c>
      <c r="P851" s="56"/>
      <c r="Q851" s="56" t="s">
        <v>10061</v>
      </c>
      <c r="R851" s="55" t="n">
        <f aca="true">IFERROR(O851-TODAY(),"")</f>
        <v>-642</v>
      </c>
      <c r="S851" s="55" t="str">
        <f aca="true">IFERROR(IF(O851&lt;TODAY(),"Expired",IF(O851-TODAY()&lt;90,"Expiring Soon","Active")),"")</f>
        <v>Expiring Soon</v>
      </c>
      <c r="T851" s="55" t="str">
        <f aca="false">IF(M851&gt;5,"High Risk",IF(M851&gt;2,"Medium","Low Risk"))</f>
        <v>Low Risk</v>
      </c>
    </row>
    <row r="852" customFormat="false" ht="15" hidden="false" customHeight="true" outlineLevel="0" collapsed="false">
      <c r="A852" s="52" t="s">
        <v>7332</v>
      </c>
      <c r="B852" s="52" t="s">
        <v>17881</v>
      </c>
      <c r="C852" s="52" t="s">
        <v>16921</v>
      </c>
      <c r="D852" s="52" t="s">
        <v>16937</v>
      </c>
      <c r="E852" s="52" t="s">
        <v>10058</v>
      </c>
      <c r="F852" s="52" t="s">
        <v>15550</v>
      </c>
      <c r="G852" s="52" t="s">
        <v>4073</v>
      </c>
      <c r="H852" s="52" t="n">
        <v>7</v>
      </c>
      <c r="I852" s="52" t="n">
        <v>500</v>
      </c>
      <c r="J852" s="52" t="n">
        <v>4.7</v>
      </c>
      <c r="K852" s="52" t="n">
        <v>75.7</v>
      </c>
      <c r="L852" s="52" t="n">
        <v>65.1</v>
      </c>
      <c r="M852" s="52" t="n">
        <v>3.07</v>
      </c>
      <c r="N852" s="52" t="s">
        <v>1218</v>
      </c>
      <c r="O852" s="52" t="s">
        <v>4331</v>
      </c>
      <c r="P852" s="52" t="s">
        <v>16907</v>
      </c>
      <c r="Q852" s="52" t="s">
        <v>10061</v>
      </c>
      <c r="R852" s="55" t="n">
        <f aca="true">IFERROR(O852-TODAY(),"")</f>
        <v>-641</v>
      </c>
      <c r="S852" s="55" t="str">
        <f aca="true">IFERROR(IF(O852&lt;TODAY(),"Expired",IF(O852-TODAY()&lt;90,"Expiring Soon","Active")),"")</f>
        <v>Expiring Soon</v>
      </c>
      <c r="T852" s="55" t="str">
        <f aca="false">IF(M852&gt;5,"High Risk",IF(M852&gt;2,"Medium","Low Risk"))</f>
        <v>Medium</v>
      </c>
    </row>
    <row r="853" customFormat="false" ht="15" hidden="false" customHeight="true" outlineLevel="0" collapsed="false">
      <c r="A853" s="56" t="s">
        <v>5107</v>
      </c>
      <c r="B853" s="56" t="s">
        <v>17882</v>
      </c>
      <c r="C853" s="56" t="s">
        <v>16906</v>
      </c>
      <c r="D853" s="56" t="s">
        <v>16910</v>
      </c>
      <c r="E853" s="56" t="s">
        <v>10095</v>
      </c>
      <c r="F853" s="56" t="s">
        <v>10063</v>
      </c>
      <c r="G853" s="56" t="s">
        <v>4055</v>
      </c>
      <c r="H853" s="56" t="n">
        <v>6</v>
      </c>
      <c r="I853" s="56" t="n">
        <v>2000</v>
      </c>
      <c r="J853" s="56" t="n">
        <v>4.3</v>
      </c>
      <c r="K853" s="56" t="n">
        <v>73</v>
      </c>
      <c r="L853" s="56" t="n">
        <v>62.5</v>
      </c>
      <c r="M853" s="56" t="n">
        <v>1.64</v>
      </c>
      <c r="N853" s="56" t="s">
        <v>5258</v>
      </c>
      <c r="O853" s="56" t="s">
        <v>1141</v>
      </c>
      <c r="P853" s="56" t="s">
        <v>16911</v>
      </c>
      <c r="Q853" s="56" t="s">
        <v>10061</v>
      </c>
      <c r="R853" s="55" t="n">
        <f aca="true">IFERROR(O853-TODAY(),"")</f>
        <v>-763</v>
      </c>
      <c r="S853" s="55" t="str">
        <f aca="true">IFERROR(IF(O853&lt;TODAY(),"Expired",IF(O853-TODAY()&lt;90,"Expiring Soon","Active")),"")</f>
        <v>Expiring Soon</v>
      </c>
      <c r="T853" s="55" t="str">
        <f aca="false">IF(M853&gt;5,"High Risk",IF(M853&gt;2,"Medium","Low Risk"))</f>
        <v>Low Risk</v>
      </c>
    </row>
    <row r="854" customFormat="false" ht="15" hidden="false" customHeight="true" outlineLevel="0" collapsed="false">
      <c r="A854" s="52" t="s">
        <v>5018</v>
      </c>
      <c r="B854" s="52" t="s">
        <v>17883</v>
      </c>
      <c r="C854" s="52" t="s">
        <v>16906</v>
      </c>
      <c r="D854" s="52" t="s">
        <v>16937</v>
      </c>
      <c r="E854" s="52" t="s">
        <v>10087</v>
      </c>
      <c r="F854" s="52" t="s">
        <v>15560</v>
      </c>
      <c r="G854" s="52" t="s">
        <v>4055</v>
      </c>
      <c r="H854" s="52" t="n">
        <v>18</v>
      </c>
      <c r="I854" s="52" t="n">
        <v>100</v>
      </c>
      <c r="J854" s="52" t="n">
        <v>3.3</v>
      </c>
      <c r="K854" s="52" t="n">
        <v>89.2</v>
      </c>
      <c r="L854" s="52" t="n">
        <v>74.5</v>
      </c>
      <c r="M854" s="52" t="n">
        <v>4.26</v>
      </c>
      <c r="N854" s="52" t="s">
        <v>4884</v>
      </c>
      <c r="O854" s="52" t="s">
        <v>2949</v>
      </c>
      <c r="P854" s="52" t="s">
        <v>16907</v>
      </c>
      <c r="Q854" s="52" t="s">
        <v>10061</v>
      </c>
      <c r="R854" s="55" t="n">
        <f aca="true">IFERROR(O854-TODAY(),"")</f>
        <v>-632</v>
      </c>
      <c r="S854" s="55" t="str">
        <f aca="true">IFERROR(IF(O854&lt;TODAY(),"Expired",IF(O854-TODAY()&lt;90,"Expiring Soon","Active")),"")</f>
        <v>Expiring Soon</v>
      </c>
      <c r="T854" s="55" t="str">
        <f aca="false">IF(M854&gt;5,"High Risk",IF(M854&gt;2,"Medium","Low Risk"))</f>
        <v>Medium</v>
      </c>
    </row>
    <row r="855" customFormat="false" ht="15" hidden="false" customHeight="true" outlineLevel="0" collapsed="false">
      <c r="A855" s="56" t="s">
        <v>6361</v>
      </c>
      <c r="B855" s="56" t="s">
        <v>17884</v>
      </c>
      <c r="C855" s="56" t="s">
        <v>16921</v>
      </c>
      <c r="D855" s="56" t="s">
        <v>16904</v>
      </c>
      <c r="E855" s="56" t="s">
        <v>10073</v>
      </c>
      <c r="F855" s="56" t="s">
        <v>15560</v>
      </c>
      <c r="G855" s="56" t="s">
        <v>4084</v>
      </c>
      <c r="H855" s="56" t="n">
        <v>31</v>
      </c>
      <c r="I855" s="56" t="n">
        <v>2000</v>
      </c>
      <c r="J855" s="56" t="n">
        <v>2.7</v>
      </c>
      <c r="K855" s="56" t="n">
        <v>91.4</v>
      </c>
      <c r="L855" s="56" t="n">
        <v>95.7</v>
      </c>
      <c r="M855" s="56" t="n">
        <v>3.12</v>
      </c>
      <c r="N855" s="56" t="s">
        <v>3100</v>
      </c>
      <c r="O855" s="56" t="s">
        <v>1772</v>
      </c>
      <c r="P855" s="56"/>
      <c r="Q855" s="56" t="s">
        <v>10061</v>
      </c>
      <c r="R855" s="55" t="n">
        <f aca="true">IFERROR(O855-TODAY(),"")</f>
        <v>-591</v>
      </c>
      <c r="S855" s="55" t="str">
        <f aca="true">IFERROR(IF(O855&lt;TODAY(),"Expired",IF(O855-TODAY()&lt;90,"Expiring Soon","Active")),"")</f>
        <v>Expiring Soon</v>
      </c>
      <c r="T855" s="55" t="str">
        <f aca="false">IF(M855&gt;5,"High Risk",IF(M855&gt;2,"Medium","Low Risk"))</f>
        <v>Medium</v>
      </c>
    </row>
    <row r="856" customFormat="false" ht="15" hidden="false" customHeight="true" outlineLevel="0" collapsed="false">
      <c r="A856" s="52" t="s">
        <v>5388</v>
      </c>
      <c r="B856" s="52" t="s">
        <v>17885</v>
      </c>
      <c r="C856" s="52" t="s">
        <v>16906</v>
      </c>
      <c r="D856" s="52" t="s">
        <v>16915</v>
      </c>
      <c r="E856" s="52" t="s">
        <v>10087</v>
      </c>
      <c r="F856" s="52" t="s">
        <v>10063</v>
      </c>
      <c r="G856" s="52" t="s">
        <v>4084</v>
      </c>
      <c r="H856" s="52" t="n">
        <v>18</v>
      </c>
      <c r="I856" s="52" t="n">
        <v>500</v>
      </c>
      <c r="J856" s="52" t="n">
        <v>3.3</v>
      </c>
      <c r="K856" s="52" t="n">
        <v>96.6</v>
      </c>
      <c r="L856" s="52" t="n">
        <v>64.8</v>
      </c>
      <c r="M856" s="52" t="n">
        <v>2.84</v>
      </c>
      <c r="N856" s="52" t="s">
        <v>3643</v>
      </c>
      <c r="O856" s="52" t="s">
        <v>994</v>
      </c>
      <c r="P856" s="52" t="s">
        <v>16907</v>
      </c>
      <c r="Q856" s="52" t="s">
        <v>10066</v>
      </c>
      <c r="R856" s="55" t="n">
        <f aca="true">IFERROR(O856-TODAY(),"")</f>
        <v>-860</v>
      </c>
      <c r="S856" s="55" t="str">
        <f aca="true">IFERROR(IF(O856&lt;TODAY(),"Expired",IF(O856-TODAY()&lt;90,"Expiring Soon","Active")),"")</f>
        <v>Expiring Soon</v>
      </c>
      <c r="T856" s="55" t="str">
        <f aca="false">IF(M856&gt;5,"High Risk",IF(M856&gt;2,"Medium","Low Risk"))</f>
        <v>Medium</v>
      </c>
    </row>
    <row r="857" customFormat="false" ht="15" hidden="false" customHeight="true" outlineLevel="0" collapsed="false">
      <c r="A857" s="56" t="s">
        <v>5280</v>
      </c>
      <c r="B857" s="56" t="s">
        <v>17886</v>
      </c>
      <c r="C857" s="56" t="s">
        <v>16906</v>
      </c>
      <c r="D857" s="56" t="s">
        <v>16904</v>
      </c>
      <c r="E857" s="56" t="s">
        <v>10117</v>
      </c>
      <c r="F857" s="56" t="s">
        <v>15560</v>
      </c>
      <c r="G857" s="56" t="s">
        <v>4084</v>
      </c>
      <c r="H857" s="56" t="n">
        <v>22</v>
      </c>
      <c r="I857" s="56" t="n">
        <v>100</v>
      </c>
      <c r="J857" s="56" t="n">
        <v>4.8</v>
      </c>
      <c r="K857" s="56" t="n">
        <v>97.5</v>
      </c>
      <c r="L857" s="56" t="n">
        <v>92.1</v>
      </c>
      <c r="M857" s="56" t="n">
        <v>0.21</v>
      </c>
      <c r="N857" s="56" t="s">
        <v>1833</v>
      </c>
      <c r="O857" s="56" t="s">
        <v>2916</v>
      </c>
      <c r="P857" s="56" t="s">
        <v>16913</v>
      </c>
      <c r="Q857" s="56" t="s">
        <v>10061</v>
      </c>
      <c r="R857" s="55" t="n">
        <f aca="true">IFERROR(O857-TODAY(),"")</f>
        <v>-569</v>
      </c>
      <c r="S857" s="55" t="str">
        <f aca="true">IFERROR(IF(O857&lt;TODAY(),"Expired",IF(O857-TODAY()&lt;90,"Expiring Soon","Active")),"")</f>
        <v>Expiring Soon</v>
      </c>
      <c r="T857" s="55" t="str">
        <f aca="false">IF(M857&gt;5,"High Risk",IF(M857&gt;2,"Medium","Low Risk"))</f>
        <v>Low Risk</v>
      </c>
    </row>
    <row r="858" customFormat="false" ht="15" hidden="false" customHeight="true" outlineLevel="0" collapsed="false">
      <c r="A858" s="52" t="s">
        <v>4317</v>
      </c>
      <c r="B858" s="52" t="s">
        <v>17887</v>
      </c>
      <c r="C858" s="52" t="s">
        <v>16921</v>
      </c>
      <c r="D858" s="52" t="s">
        <v>16937</v>
      </c>
      <c r="E858" s="52" t="s">
        <v>10112</v>
      </c>
      <c r="F858" s="52" t="s">
        <v>15544</v>
      </c>
      <c r="G858" s="52" t="s">
        <v>4055</v>
      </c>
      <c r="H858" s="52" t="n">
        <v>13</v>
      </c>
      <c r="I858" s="52" t="n">
        <v>500</v>
      </c>
      <c r="J858" s="52" t="n">
        <v>2.8</v>
      </c>
      <c r="K858" s="52" t="n">
        <v>92.2</v>
      </c>
      <c r="L858" s="52" t="n">
        <v>76.2</v>
      </c>
      <c r="M858" s="52" t="n">
        <v>0.79</v>
      </c>
      <c r="N858" s="52" t="s">
        <v>1949</v>
      </c>
      <c r="O858" s="52" t="s">
        <v>1427</v>
      </c>
      <c r="P858" s="52" t="s">
        <v>16907</v>
      </c>
      <c r="Q858" s="52" t="s">
        <v>10061</v>
      </c>
      <c r="R858" s="55" t="n">
        <f aca="true">IFERROR(O858-TODAY(),"")</f>
        <v>-832</v>
      </c>
      <c r="S858" s="55" t="str">
        <f aca="true">IFERROR(IF(O858&lt;TODAY(),"Expired",IF(O858-TODAY()&lt;90,"Expiring Soon","Active")),"")</f>
        <v>Expiring Soon</v>
      </c>
      <c r="T858" s="55" t="str">
        <f aca="false">IF(M858&gt;5,"High Risk",IF(M858&gt;2,"Medium","Low Risk"))</f>
        <v>Low Risk</v>
      </c>
    </row>
    <row r="859" customFormat="false" ht="15" hidden="false" customHeight="true" outlineLevel="0" collapsed="false">
      <c r="A859" s="56" t="s">
        <v>17888</v>
      </c>
      <c r="B859" s="56" t="s">
        <v>17889</v>
      </c>
      <c r="C859" s="56" t="s">
        <v>16906</v>
      </c>
      <c r="D859" s="56" t="s">
        <v>16937</v>
      </c>
      <c r="E859" s="56" t="s">
        <v>10087</v>
      </c>
      <c r="F859" s="56" t="s">
        <v>15550</v>
      </c>
      <c r="G859" s="56" t="s">
        <v>4084</v>
      </c>
      <c r="H859" s="56" t="n">
        <v>42</v>
      </c>
      <c r="I859" s="56" t="n">
        <v>2000</v>
      </c>
      <c r="J859" s="56" t="n">
        <v>4.4</v>
      </c>
      <c r="K859" s="56" t="n">
        <v>98.6</v>
      </c>
      <c r="L859" s="56" t="n">
        <v>61.2</v>
      </c>
      <c r="M859" s="56" t="n">
        <v>1.05</v>
      </c>
      <c r="N859" s="56" t="s">
        <v>3245</v>
      </c>
      <c r="O859" s="56" t="s">
        <v>1330</v>
      </c>
      <c r="P859" s="56"/>
      <c r="Q859" s="56" t="s">
        <v>10061</v>
      </c>
      <c r="R859" s="55" t="n">
        <f aca="true">IFERROR(O859-TODAY(),"")</f>
        <v>-452</v>
      </c>
      <c r="S859" s="55" t="str">
        <f aca="true">IFERROR(IF(O859&lt;TODAY(),"Expired",IF(O859-TODAY()&lt;90,"Expiring Soon","Active")),"")</f>
        <v>Expiring Soon</v>
      </c>
      <c r="T859" s="55" t="str">
        <f aca="false">IF(M859&gt;5,"High Risk",IF(M859&gt;2,"Medium","Low Risk"))</f>
        <v>Low Risk</v>
      </c>
    </row>
    <row r="860" customFormat="false" ht="15" hidden="false" customHeight="true" outlineLevel="0" collapsed="false">
      <c r="A860" s="52" t="s">
        <v>15300</v>
      </c>
      <c r="B860" s="52" t="s">
        <v>17890</v>
      </c>
      <c r="C860" s="52" t="s">
        <v>16921</v>
      </c>
      <c r="D860" s="52" t="s">
        <v>16904</v>
      </c>
      <c r="E860" s="52" t="s">
        <v>10078</v>
      </c>
      <c r="F860" s="52" t="s">
        <v>15550</v>
      </c>
      <c r="G860" s="52" t="s">
        <v>4055</v>
      </c>
      <c r="H860" s="52" t="n">
        <v>45</v>
      </c>
      <c r="I860" s="52" t="n">
        <v>500</v>
      </c>
      <c r="J860" s="52" t="n">
        <v>3.7</v>
      </c>
      <c r="K860" s="52" t="n">
        <v>92.8</v>
      </c>
      <c r="L860" s="52" t="n">
        <v>82.1</v>
      </c>
      <c r="M860" s="52" t="n">
        <v>2.33</v>
      </c>
      <c r="N860" s="52" t="s">
        <v>3392</v>
      </c>
      <c r="O860" s="52" t="s">
        <v>1295</v>
      </c>
      <c r="P860" s="52" t="s">
        <v>16907</v>
      </c>
      <c r="Q860" s="52" t="s">
        <v>10061</v>
      </c>
      <c r="R860" s="55" t="n">
        <f aca="true">IFERROR(O860-TODAY(),"")</f>
        <v>-799</v>
      </c>
      <c r="S860" s="55" t="str">
        <f aca="true">IFERROR(IF(O860&lt;TODAY(),"Expired",IF(O860-TODAY()&lt;90,"Expiring Soon","Active")),"")</f>
        <v>Expiring Soon</v>
      </c>
      <c r="T860" s="55" t="str">
        <f aca="false">IF(M860&gt;5,"High Risk",IF(M860&gt;2,"Medium","Low Risk"))</f>
        <v>Medium</v>
      </c>
    </row>
    <row r="861" customFormat="false" ht="15" hidden="false" customHeight="true" outlineLevel="0" collapsed="false">
      <c r="A861" s="56" t="s">
        <v>14272</v>
      </c>
      <c r="B861" s="56" t="s">
        <v>17891</v>
      </c>
      <c r="C861" s="56" t="s">
        <v>15539</v>
      </c>
      <c r="D861" s="56" t="s">
        <v>16904</v>
      </c>
      <c r="E861" s="56" t="s">
        <v>10104</v>
      </c>
      <c r="F861" s="56" t="s">
        <v>15554</v>
      </c>
      <c r="G861" s="56" t="s">
        <v>4073</v>
      </c>
      <c r="H861" s="56" t="n">
        <v>34</v>
      </c>
      <c r="I861" s="56" t="n">
        <v>250</v>
      </c>
      <c r="J861" s="56" t="n">
        <v>3.1</v>
      </c>
      <c r="K861" s="56" t="n">
        <v>75.7</v>
      </c>
      <c r="L861" s="56" t="n">
        <v>78.5</v>
      </c>
      <c r="M861" s="56" t="n">
        <v>0.7</v>
      </c>
      <c r="N861" s="56" t="s">
        <v>1662</v>
      </c>
      <c r="O861" s="56" t="s">
        <v>3047</v>
      </c>
      <c r="P861" s="56" t="s">
        <v>16911</v>
      </c>
      <c r="Q861" s="56" t="s">
        <v>10061</v>
      </c>
      <c r="R861" s="55" t="n">
        <f aca="true">IFERROR(O861-TODAY(),"")</f>
        <v>-870</v>
      </c>
      <c r="S861" s="55" t="str">
        <f aca="true">IFERROR(IF(O861&lt;TODAY(),"Expired",IF(O861-TODAY()&lt;90,"Expiring Soon","Active")),"")</f>
        <v>Expiring Soon</v>
      </c>
      <c r="T861" s="55" t="str">
        <f aca="false">IF(M861&gt;5,"High Risk",IF(M861&gt;2,"Medium","Low Risk"))</f>
        <v>Low Risk</v>
      </c>
    </row>
    <row r="862" customFormat="false" ht="15" hidden="false" customHeight="true" outlineLevel="0" collapsed="false">
      <c r="A862" s="52" t="s">
        <v>15173</v>
      </c>
      <c r="B862" s="52" t="s">
        <v>17892</v>
      </c>
      <c r="C862" s="52" t="s">
        <v>16921</v>
      </c>
      <c r="D862" s="52" t="s">
        <v>16904</v>
      </c>
      <c r="E862" s="52" t="s">
        <v>10190</v>
      </c>
      <c r="F862" s="52" t="s">
        <v>15544</v>
      </c>
      <c r="G862" s="52" t="s">
        <v>4061</v>
      </c>
      <c r="H862" s="52" t="n">
        <v>12</v>
      </c>
      <c r="I862" s="52" t="n">
        <v>2000</v>
      </c>
      <c r="J862" s="52" t="n">
        <v>3.5</v>
      </c>
      <c r="K862" s="52" t="n">
        <v>94.2</v>
      </c>
      <c r="L862" s="52" t="n">
        <v>61.8</v>
      </c>
      <c r="M862" s="52" t="n">
        <v>2.81</v>
      </c>
      <c r="N862" s="52" t="s">
        <v>1218</v>
      </c>
      <c r="O862" s="52" t="s">
        <v>1223</v>
      </c>
      <c r="P862" s="52" t="s">
        <v>16911</v>
      </c>
      <c r="Q862" s="52" t="s">
        <v>10061</v>
      </c>
      <c r="R862" s="55" t="n">
        <f aca="true">IFERROR(O862-TODAY(),"")</f>
        <v>-774</v>
      </c>
      <c r="S862" s="55" t="str">
        <f aca="true">IFERROR(IF(O862&lt;TODAY(),"Expired",IF(O862-TODAY()&lt;90,"Expiring Soon","Active")),"")</f>
        <v>Expiring Soon</v>
      </c>
      <c r="T862" s="55" t="str">
        <f aca="false">IF(M862&gt;5,"High Risk",IF(M862&gt;2,"Medium","Low Risk"))</f>
        <v>Medium</v>
      </c>
    </row>
    <row r="863" customFormat="false" ht="15" hidden="false" customHeight="true" outlineLevel="0" collapsed="false">
      <c r="A863" s="56" t="s">
        <v>5752</v>
      </c>
      <c r="B863" s="56" t="s">
        <v>17893</v>
      </c>
      <c r="C863" s="56" t="s">
        <v>16906</v>
      </c>
      <c r="D863" s="56" t="s">
        <v>16904</v>
      </c>
      <c r="E863" s="56" t="s">
        <v>10095</v>
      </c>
      <c r="F863" s="56" t="s">
        <v>15554</v>
      </c>
      <c r="G863" s="56" t="s">
        <v>4084</v>
      </c>
      <c r="H863" s="56" t="n">
        <v>28</v>
      </c>
      <c r="I863" s="56" t="n">
        <v>2000</v>
      </c>
      <c r="J863" s="56" t="n">
        <v>4.9</v>
      </c>
      <c r="K863" s="56" t="n">
        <v>71.2</v>
      </c>
      <c r="L863" s="56" t="n">
        <v>83.2</v>
      </c>
      <c r="M863" s="56" t="n">
        <v>1.36</v>
      </c>
      <c r="N863" s="56" t="s">
        <v>669</v>
      </c>
      <c r="O863" s="56" t="s">
        <v>1071</v>
      </c>
      <c r="P863" s="56"/>
      <c r="Q863" s="56" t="s">
        <v>10061</v>
      </c>
      <c r="R863" s="55" t="n">
        <f aca="true">IFERROR(O863-TODAY(),"")</f>
        <v>-446</v>
      </c>
      <c r="S863" s="55" t="str">
        <f aca="true">IFERROR(IF(O863&lt;TODAY(),"Expired",IF(O863-TODAY()&lt;90,"Expiring Soon","Active")),"")</f>
        <v>Expiring Soon</v>
      </c>
      <c r="T863" s="55" t="str">
        <f aca="false">IF(M863&gt;5,"High Risk",IF(M863&gt;2,"Medium","Low Risk"))</f>
        <v>Low Risk</v>
      </c>
    </row>
    <row r="864" customFormat="false" ht="15" hidden="false" customHeight="true" outlineLevel="0" collapsed="false">
      <c r="A864" s="52" t="s">
        <v>4100</v>
      </c>
      <c r="B864" s="52" t="s">
        <v>17894</v>
      </c>
      <c r="C864" s="52" t="s">
        <v>15539</v>
      </c>
      <c r="D864" s="52" t="s">
        <v>16937</v>
      </c>
      <c r="E864" s="52" t="s">
        <v>10073</v>
      </c>
      <c r="F864" s="52" t="s">
        <v>15550</v>
      </c>
      <c r="G864" s="52" t="s">
        <v>4061</v>
      </c>
      <c r="H864" s="52" t="n">
        <v>9</v>
      </c>
      <c r="I864" s="52" t="n">
        <v>1000</v>
      </c>
      <c r="J864" s="52" t="n">
        <v>3.3</v>
      </c>
      <c r="K864" s="52" t="n">
        <v>95.2</v>
      </c>
      <c r="L864" s="52" t="n">
        <v>77.3</v>
      </c>
      <c r="M864" s="52" t="n">
        <v>0.76</v>
      </c>
      <c r="N864" s="52" t="s">
        <v>7794</v>
      </c>
      <c r="O864" s="52" t="s">
        <v>2007</v>
      </c>
      <c r="P864" s="52"/>
      <c r="Q864" s="52" t="s">
        <v>10066</v>
      </c>
      <c r="R864" s="55" t="n">
        <f aca="true">IFERROR(O864-TODAY(),"")</f>
        <v>-457</v>
      </c>
      <c r="S864" s="55" t="str">
        <f aca="true">IFERROR(IF(O864&lt;TODAY(),"Expired",IF(O864-TODAY()&lt;90,"Expiring Soon","Active")),"")</f>
        <v>Expiring Soon</v>
      </c>
      <c r="T864" s="55" t="str">
        <f aca="false">IF(M864&gt;5,"High Risk",IF(M864&gt;2,"Medium","Low Risk"))</f>
        <v>Low Risk</v>
      </c>
    </row>
    <row r="865" customFormat="false" ht="15" hidden="false" customHeight="true" outlineLevel="0" collapsed="false">
      <c r="A865" s="56" t="s">
        <v>7198</v>
      </c>
      <c r="B865" s="56" t="s">
        <v>17895</v>
      </c>
      <c r="C865" s="56" t="s">
        <v>16906</v>
      </c>
      <c r="D865" s="56" t="s">
        <v>16915</v>
      </c>
      <c r="E865" s="56" t="s">
        <v>10112</v>
      </c>
      <c r="F865" s="56" t="s">
        <v>15544</v>
      </c>
      <c r="G865" s="56" t="s">
        <v>4073</v>
      </c>
      <c r="H865" s="56" t="n">
        <v>18</v>
      </c>
      <c r="I865" s="56" t="n">
        <v>100</v>
      </c>
      <c r="J865" s="56" t="n">
        <v>3</v>
      </c>
      <c r="K865" s="56" t="n">
        <v>89.8</v>
      </c>
      <c r="L865" s="56" t="n">
        <v>62.1</v>
      </c>
      <c r="M865" s="56" t="n">
        <v>3.27</v>
      </c>
      <c r="N865" s="56" t="s">
        <v>2429</v>
      </c>
      <c r="O865" s="56" t="s">
        <v>3535</v>
      </c>
      <c r="P865" s="56" t="s">
        <v>16916</v>
      </c>
      <c r="Q865" s="56" t="s">
        <v>10061</v>
      </c>
      <c r="R865" s="55" t="n">
        <f aca="true">IFERROR(O865-TODAY(),"")</f>
        <v>-937</v>
      </c>
      <c r="S865" s="55" t="str">
        <f aca="true">IFERROR(IF(O865&lt;TODAY(),"Expired",IF(O865-TODAY()&lt;90,"Expiring Soon","Active")),"")</f>
        <v>Expiring Soon</v>
      </c>
      <c r="T865" s="55" t="str">
        <f aca="false">IF(M865&gt;5,"High Risk",IF(M865&gt;2,"Medium","Low Risk"))</f>
        <v>Medium</v>
      </c>
    </row>
    <row r="866" customFormat="false" ht="15" hidden="false" customHeight="true" outlineLevel="0" collapsed="false">
      <c r="A866" s="52" t="s">
        <v>7307</v>
      </c>
      <c r="B866" s="52" t="s">
        <v>17896</v>
      </c>
      <c r="C866" s="52" t="s">
        <v>15539</v>
      </c>
      <c r="D866" s="52" t="s">
        <v>16904</v>
      </c>
      <c r="E866" s="52" t="s">
        <v>10073</v>
      </c>
      <c r="F866" s="52" t="s">
        <v>15542</v>
      </c>
      <c r="G866" s="52" t="s">
        <v>4073</v>
      </c>
      <c r="H866" s="52" t="n">
        <v>20</v>
      </c>
      <c r="I866" s="52" t="n">
        <v>1000</v>
      </c>
      <c r="J866" s="52" t="n">
        <v>4.8</v>
      </c>
      <c r="K866" s="52" t="n">
        <v>72.4</v>
      </c>
      <c r="L866" s="52" t="n">
        <v>83.1</v>
      </c>
      <c r="M866" s="52" t="n">
        <v>0.18</v>
      </c>
      <c r="N866" s="52" t="s">
        <v>2685</v>
      </c>
      <c r="O866" s="52" t="s">
        <v>3541</v>
      </c>
      <c r="P866" s="52" t="s">
        <v>16907</v>
      </c>
      <c r="Q866" s="52" t="s">
        <v>10061</v>
      </c>
      <c r="R866" s="55" t="n">
        <f aca="true">IFERROR(O866-TODAY(),"")</f>
        <v>-943</v>
      </c>
      <c r="S866" s="55" t="str">
        <f aca="true">IFERROR(IF(O866&lt;TODAY(),"Expired",IF(O866-TODAY()&lt;90,"Expiring Soon","Active")),"")</f>
        <v>Expiring Soon</v>
      </c>
      <c r="T866" s="55" t="str">
        <f aca="false">IF(M866&gt;5,"High Risk",IF(M866&gt;2,"Medium","Low Risk"))</f>
        <v>Low Risk</v>
      </c>
    </row>
    <row r="867" customFormat="false" ht="15" hidden="false" customHeight="true" outlineLevel="0" collapsed="false">
      <c r="A867" s="56" t="s">
        <v>6155</v>
      </c>
      <c r="B867" s="56" t="s">
        <v>17897</v>
      </c>
      <c r="C867" s="56" t="s">
        <v>16906</v>
      </c>
      <c r="D867" s="56" t="s">
        <v>16910</v>
      </c>
      <c r="E867" s="56" t="s">
        <v>10078</v>
      </c>
      <c r="F867" s="56" t="s">
        <v>15554</v>
      </c>
      <c r="G867" s="56" t="s">
        <v>4055</v>
      </c>
      <c r="H867" s="56" t="n">
        <v>38</v>
      </c>
      <c r="I867" s="56" t="n">
        <v>250</v>
      </c>
      <c r="J867" s="56" t="n">
        <v>4.9</v>
      </c>
      <c r="K867" s="56" t="n">
        <v>87.1</v>
      </c>
      <c r="L867" s="56" t="n">
        <v>72.3</v>
      </c>
      <c r="M867" s="56" t="n">
        <v>2.99</v>
      </c>
      <c r="N867" s="56" t="s">
        <v>2316</v>
      </c>
      <c r="O867" s="56" t="s">
        <v>4288</v>
      </c>
      <c r="P867" s="56" t="s">
        <v>16913</v>
      </c>
      <c r="Q867" s="56" t="s">
        <v>10061</v>
      </c>
      <c r="R867" s="55" t="n">
        <f aca="true">IFERROR(O867-TODAY(),"")</f>
        <v>-695</v>
      </c>
      <c r="S867" s="55" t="str">
        <f aca="true">IFERROR(IF(O867&lt;TODAY(),"Expired",IF(O867-TODAY()&lt;90,"Expiring Soon","Active")),"")</f>
        <v>Expiring Soon</v>
      </c>
      <c r="T867" s="55" t="str">
        <f aca="false">IF(M867&gt;5,"High Risk",IF(M867&gt;2,"Medium","Low Risk"))</f>
        <v>Medium</v>
      </c>
    </row>
    <row r="868" customFormat="false" ht="15" hidden="false" customHeight="true" outlineLevel="0" collapsed="false">
      <c r="A868" s="52" t="s">
        <v>14533</v>
      </c>
      <c r="B868" s="52" t="s">
        <v>17898</v>
      </c>
      <c r="C868" s="52" t="s">
        <v>16909</v>
      </c>
      <c r="D868" s="52" t="s">
        <v>16904</v>
      </c>
      <c r="E868" s="52" t="s">
        <v>10095</v>
      </c>
      <c r="F868" s="52" t="s">
        <v>15550</v>
      </c>
      <c r="G868" s="52" t="s">
        <v>4073</v>
      </c>
      <c r="H868" s="52" t="n">
        <v>18</v>
      </c>
      <c r="I868" s="52" t="n">
        <v>2000</v>
      </c>
      <c r="J868" s="52" t="n">
        <v>3.4</v>
      </c>
      <c r="K868" s="52" t="n">
        <v>72.8</v>
      </c>
      <c r="L868" s="52" t="n">
        <v>89.4</v>
      </c>
      <c r="M868" s="52" t="n">
        <v>2.42</v>
      </c>
      <c r="N868" s="52" t="s">
        <v>2783</v>
      </c>
      <c r="O868" s="52" t="s">
        <v>911</v>
      </c>
      <c r="P868" s="52" t="s">
        <v>16907</v>
      </c>
      <c r="Q868" s="52" t="s">
        <v>10061</v>
      </c>
      <c r="R868" s="55" t="n">
        <f aca="true">IFERROR(O868-TODAY(),"")</f>
        <v>-621</v>
      </c>
      <c r="S868" s="55" t="str">
        <f aca="true">IFERROR(IF(O868&lt;TODAY(),"Expired",IF(O868-TODAY()&lt;90,"Expiring Soon","Active")),"")</f>
        <v>Expiring Soon</v>
      </c>
      <c r="T868" s="55" t="str">
        <f aca="false">IF(M868&gt;5,"High Risk",IF(M868&gt;2,"Medium","Low Risk"))</f>
        <v>Medium</v>
      </c>
    </row>
    <row r="869" customFormat="false" ht="15" hidden="false" customHeight="true" outlineLevel="0" collapsed="false">
      <c r="A869" s="56" t="s">
        <v>6088</v>
      </c>
      <c r="B869" s="56" t="s">
        <v>17899</v>
      </c>
      <c r="C869" s="56" t="s">
        <v>15539</v>
      </c>
      <c r="D869" s="56" t="s">
        <v>16904</v>
      </c>
      <c r="E869" s="56" t="s">
        <v>10104</v>
      </c>
      <c r="F869" s="56" t="s">
        <v>15554</v>
      </c>
      <c r="G869" s="56" t="s">
        <v>4073</v>
      </c>
      <c r="H869" s="56" t="n">
        <v>36</v>
      </c>
      <c r="I869" s="56" t="n">
        <v>1000</v>
      </c>
      <c r="J869" s="56" t="n">
        <v>4.5</v>
      </c>
      <c r="K869" s="56" t="n">
        <v>85.9</v>
      </c>
      <c r="L869" s="56" t="n">
        <v>90.8</v>
      </c>
      <c r="M869" s="56" t="n">
        <v>4.19</v>
      </c>
      <c r="N869" s="56" t="s">
        <v>6332</v>
      </c>
      <c r="O869" s="56" t="s">
        <v>3526</v>
      </c>
      <c r="P869" s="56" t="s">
        <v>16907</v>
      </c>
      <c r="Q869" s="56" t="s">
        <v>10061</v>
      </c>
      <c r="R869" s="55" t="n">
        <f aca="true">IFERROR(O869-TODAY(),"")</f>
        <v>-571</v>
      </c>
      <c r="S869" s="55" t="str">
        <f aca="true">IFERROR(IF(O869&lt;TODAY(),"Expired",IF(O869-TODAY()&lt;90,"Expiring Soon","Active")),"")</f>
        <v>Expiring Soon</v>
      </c>
      <c r="T869" s="55" t="str">
        <f aca="false">IF(M869&gt;5,"High Risk",IF(M869&gt;2,"Medium","Low Risk"))</f>
        <v>Medium</v>
      </c>
    </row>
    <row r="870" customFormat="false" ht="15" hidden="false" customHeight="true" outlineLevel="0" collapsed="false">
      <c r="A870" s="52" t="s">
        <v>17900</v>
      </c>
      <c r="B870" s="52" t="s">
        <v>17901</v>
      </c>
      <c r="C870" s="52" t="s">
        <v>16909</v>
      </c>
      <c r="D870" s="52" t="s">
        <v>16904</v>
      </c>
      <c r="E870" s="52" t="s">
        <v>10104</v>
      </c>
      <c r="F870" s="52" t="s">
        <v>15550</v>
      </c>
      <c r="G870" s="52" t="s">
        <v>4073</v>
      </c>
      <c r="H870" s="52" t="n">
        <v>3</v>
      </c>
      <c r="I870" s="52" t="n">
        <v>100</v>
      </c>
      <c r="J870" s="52" t="n">
        <v>3.8</v>
      </c>
      <c r="K870" s="52" t="n">
        <v>74.6</v>
      </c>
      <c r="L870" s="52" t="n">
        <v>74.9</v>
      </c>
      <c r="M870" s="52" t="n">
        <v>0.3</v>
      </c>
      <c r="N870" s="52" t="s">
        <v>3223</v>
      </c>
      <c r="O870" s="52" t="s">
        <v>1671</v>
      </c>
      <c r="P870" s="52" t="s">
        <v>16911</v>
      </c>
      <c r="Q870" s="52" t="s">
        <v>10066</v>
      </c>
      <c r="R870" s="55" t="n">
        <f aca="true">IFERROR(O870-TODAY(),"")</f>
        <v>-434</v>
      </c>
      <c r="S870" s="55" t="str">
        <f aca="true">IFERROR(IF(O870&lt;TODAY(),"Expired",IF(O870-TODAY()&lt;90,"Expiring Soon","Active")),"")</f>
        <v>Expiring Soon</v>
      </c>
      <c r="T870" s="55" t="str">
        <f aca="false">IF(M870&gt;5,"High Risk",IF(M870&gt;2,"Medium","Low Risk"))</f>
        <v>Low Risk</v>
      </c>
    </row>
    <row r="871" customFormat="false" ht="15" hidden="false" customHeight="true" outlineLevel="0" collapsed="false">
      <c r="A871" s="56" t="s">
        <v>5791</v>
      </c>
      <c r="B871" s="56" t="s">
        <v>17902</v>
      </c>
      <c r="C871" s="56" t="s">
        <v>16906</v>
      </c>
      <c r="D871" s="56" t="s">
        <v>16937</v>
      </c>
      <c r="E871" s="56" t="s">
        <v>10087</v>
      </c>
      <c r="F871" s="56" t="s">
        <v>15542</v>
      </c>
      <c r="G871" s="56" t="s">
        <v>4084</v>
      </c>
      <c r="H871" s="56" t="n">
        <v>43</v>
      </c>
      <c r="I871" s="56" t="n">
        <v>1000</v>
      </c>
      <c r="J871" s="56" t="n">
        <v>3.8</v>
      </c>
      <c r="K871" s="56" t="n">
        <v>88.3</v>
      </c>
      <c r="L871" s="56" t="n">
        <v>76</v>
      </c>
      <c r="M871" s="56" t="n">
        <v>1.69</v>
      </c>
      <c r="N871" s="56" t="s">
        <v>3732</v>
      </c>
      <c r="O871" s="56" t="s">
        <v>4301</v>
      </c>
      <c r="P871" s="56" t="s">
        <v>16911</v>
      </c>
      <c r="Q871" s="56" t="s">
        <v>10061</v>
      </c>
      <c r="R871" s="55" t="n">
        <f aca="true">IFERROR(O871-TODAY(),"")</f>
        <v>-469</v>
      </c>
      <c r="S871" s="55" t="str">
        <f aca="true">IFERROR(IF(O871&lt;TODAY(),"Expired",IF(O871-TODAY()&lt;90,"Expiring Soon","Active")),"")</f>
        <v>Expiring Soon</v>
      </c>
      <c r="T871" s="55" t="str">
        <f aca="false">IF(M871&gt;5,"High Risk",IF(M871&gt;2,"Medium","Low Risk"))</f>
        <v>Low Risk</v>
      </c>
    </row>
    <row r="872" customFormat="false" ht="15" hidden="false" customHeight="true" outlineLevel="0" collapsed="false">
      <c r="A872" s="52" t="s">
        <v>4796</v>
      </c>
      <c r="B872" s="52" t="s">
        <v>17903</v>
      </c>
      <c r="C872" s="52" t="s">
        <v>16906</v>
      </c>
      <c r="D872" s="52" t="s">
        <v>16910</v>
      </c>
      <c r="E872" s="52" t="s">
        <v>10095</v>
      </c>
      <c r="F872" s="52" t="s">
        <v>15554</v>
      </c>
      <c r="G872" s="52" t="s">
        <v>4055</v>
      </c>
      <c r="H872" s="52" t="n">
        <v>8</v>
      </c>
      <c r="I872" s="52" t="n">
        <v>250</v>
      </c>
      <c r="J872" s="52" t="n">
        <v>3.4</v>
      </c>
      <c r="K872" s="52" t="n">
        <v>76</v>
      </c>
      <c r="L872" s="52" t="n">
        <v>97.5</v>
      </c>
      <c r="M872" s="52" t="n">
        <v>1.68</v>
      </c>
      <c r="N872" s="52" t="s">
        <v>4371</v>
      </c>
      <c r="O872" s="52" t="s">
        <v>4616</v>
      </c>
      <c r="P872" s="52"/>
      <c r="Q872" s="52" t="s">
        <v>10061</v>
      </c>
      <c r="R872" s="55" t="n">
        <f aca="true">IFERROR(O872-TODAY(),"")</f>
        <v>-623</v>
      </c>
      <c r="S872" s="55" t="str">
        <f aca="true">IFERROR(IF(O872&lt;TODAY(),"Expired",IF(O872-TODAY()&lt;90,"Expiring Soon","Active")),"")</f>
        <v>Expiring Soon</v>
      </c>
      <c r="T872" s="55" t="str">
        <f aca="false">IF(M872&gt;5,"High Risk",IF(M872&gt;2,"Medium","Low Risk"))</f>
        <v>Low Risk</v>
      </c>
    </row>
    <row r="873" customFormat="false" ht="15" hidden="false" customHeight="true" outlineLevel="0" collapsed="false">
      <c r="A873" s="56" t="s">
        <v>17904</v>
      </c>
      <c r="B873" s="56" t="s">
        <v>17905</v>
      </c>
      <c r="C873" s="56" t="s">
        <v>15539</v>
      </c>
      <c r="D873" s="56" t="s">
        <v>16904</v>
      </c>
      <c r="E873" s="56" t="s">
        <v>10104</v>
      </c>
      <c r="F873" s="56" t="s">
        <v>10063</v>
      </c>
      <c r="G873" s="56" t="s">
        <v>4084</v>
      </c>
      <c r="H873" s="56" t="n">
        <v>20</v>
      </c>
      <c r="I873" s="56" t="n">
        <v>100</v>
      </c>
      <c r="J873" s="56" t="n">
        <v>4.9</v>
      </c>
      <c r="K873" s="56" t="n">
        <v>71.9</v>
      </c>
      <c r="L873" s="56" t="n">
        <v>85.4</v>
      </c>
      <c r="M873" s="56" t="n">
        <v>4.86</v>
      </c>
      <c r="N873" s="56" t="s">
        <v>1766</v>
      </c>
      <c r="O873" s="56" t="s">
        <v>2755</v>
      </c>
      <c r="P873" s="56" t="s">
        <v>16913</v>
      </c>
      <c r="Q873" s="56" t="s">
        <v>10066</v>
      </c>
      <c r="R873" s="55" t="n">
        <f aca="true">IFERROR(O873-TODAY(),"")</f>
        <v>-800</v>
      </c>
      <c r="S873" s="55" t="str">
        <f aca="true">IFERROR(IF(O873&lt;TODAY(),"Expired",IF(O873-TODAY()&lt;90,"Expiring Soon","Active")),"")</f>
        <v>Expiring Soon</v>
      </c>
      <c r="T873" s="55" t="str">
        <f aca="false">IF(M873&gt;5,"High Risk",IF(M873&gt;2,"Medium","Low Risk"))</f>
        <v>Medium</v>
      </c>
    </row>
    <row r="874" customFormat="false" ht="15" hidden="false" customHeight="true" outlineLevel="0" collapsed="false">
      <c r="A874" s="52" t="s">
        <v>15266</v>
      </c>
      <c r="B874" s="52" t="s">
        <v>17906</v>
      </c>
      <c r="C874" s="52" t="s">
        <v>16921</v>
      </c>
      <c r="D874" s="52" t="s">
        <v>16937</v>
      </c>
      <c r="E874" s="52" t="s">
        <v>10190</v>
      </c>
      <c r="F874" s="52" t="s">
        <v>15560</v>
      </c>
      <c r="G874" s="52" t="s">
        <v>4073</v>
      </c>
      <c r="H874" s="52" t="n">
        <v>42</v>
      </c>
      <c r="I874" s="52" t="n">
        <v>1000</v>
      </c>
      <c r="J874" s="52" t="n">
        <v>3.6</v>
      </c>
      <c r="K874" s="52" t="n">
        <v>80</v>
      </c>
      <c r="L874" s="52" t="n">
        <v>70.7</v>
      </c>
      <c r="M874" s="52" t="n">
        <v>2.09</v>
      </c>
      <c r="N874" s="52" t="s">
        <v>2997</v>
      </c>
      <c r="O874" s="52" t="s">
        <v>1938</v>
      </c>
      <c r="P874" s="52" t="s">
        <v>16911</v>
      </c>
      <c r="Q874" s="52" t="s">
        <v>10066</v>
      </c>
      <c r="R874" s="55" t="n">
        <f aca="true">IFERROR(O874-TODAY(),"")</f>
        <v>-887</v>
      </c>
      <c r="S874" s="55" t="str">
        <f aca="true">IFERROR(IF(O874&lt;TODAY(),"Expired",IF(O874-TODAY()&lt;90,"Expiring Soon","Active")),"")</f>
        <v>Expiring Soon</v>
      </c>
      <c r="T874" s="55" t="str">
        <f aca="false">IF(M874&gt;5,"High Risk",IF(M874&gt;2,"Medium","Low Risk"))</f>
        <v>Medium</v>
      </c>
    </row>
    <row r="875" customFormat="false" ht="15" hidden="false" customHeight="true" outlineLevel="0" collapsed="false">
      <c r="A875" s="56" t="s">
        <v>7043</v>
      </c>
      <c r="B875" s="56" t="s">
        <v>17907</v>
      </c>
      <c r="C875" s="56" t="s">
        <v>16921</v>
      </c>
      <c r="D875" s="56" t="s">
        <v>16910</v>
      </c>
      <c r="E875" s="56" t="s">
        <v>10087</v>
      </c>
      <c r="F875" s="56" t="s">
        <v>15542</v>
      </c>
      <c r="G875" s="56" t="s">
        <v>4073</v>
      </c>
      <c r="H875" s="56" t="n">
        <v>41</v>
      </c>
      <c r="I875" s="56" t="n">
        <v>1000</v>
      </c>
      <c r="J875" s="56" t="n">
        <v>3.1</v>
      </c>
      <c r="K875" s="56" t="n">
        <v>91.7</v>
      </c>
      <c r="L875" s="56" t="n">
        <v>96.5</v>
      </c>
      <c r="M875" s="56" t="n">
        <v>0.34</v>
      </c>
      <c r="N875" s="56" t="s">
        <v>3557</v>
      </c>
      <c r="O875" s="56" t="s">
        <v>5443</v>
      </c>
      <c r="P875" s="56"/>
      <c r="Q875" s="56" t="s">
        <v>10061</v>
      </c>
      <c r="R875" s="55" t="n">
        <f aca="true">IFERROR(O875-TODAY(),"")</f>
        <v>-601</v>
      </c>
      <c r="S875" s="55" t="str">
        <f aca="true">IFERROR(IF(O875&lt;TODAY(),"Expired",IF(O875-TODAY()&lt;90,"Expiring Soon","Active")),"")</f>
        <v>Expiring Soon</v>
      </c>
      <c r="T875" s="55" t="str">
        <f aca="false">IF(M875&gt;5,"High Risk",IF(M875&gt;2,"Medium","Low Risk"))</f>
        <v>Low Risk</v>
      </c>
    </row>
    <row r="876" customFormat="false" ht="15" hidden="false" customHeight="true" outlineLevel="0" collapsed="false">
      <c r="A876" s="52" t="s">
        <v>4562</v>
      </c>
      <c r="B876" s="52" t="s">
        <v>17908</v>
      </c>
      <c r="C876" s="52" t="s">
        <v>16921</v>
      </c>
      <c r="D876" s="52" t="s">
        <v>16915</v>
      </c>
      <c r="E876" s="52" t="s">
        <v>10132</v>
      </c>
      <c r="F876" s="52" t="s">
        <v>15560</v>
      </c>
      <c r="G876" s="52" t="s">
        <v>4061</v>
      </c>
      <c r="H876" s="52" t="n">
        <v>23</v>
      </c>
      <c r="I876" s="52" t="n">
        <v>2000</v>
      </c>
      <c r="J876" s="52" t="n">
        <v>3.7</v>
      </c>
      <c r="K876" s="52" t="n">
        <v>89.2</v>
      </c>
      <c r="L876" s="52" t="n">
        <v>66.9</v>
      </c>
      <c r="M876" s="52" t="n">
        <v>1.48</v>
      </c>
      <c r="N876" s="52" t="s">
        <v>2808</v>
      </c>
      <c r="O876" s="52" t="s">
        <v>2736</v>
      </c>
      <c r="P876" s="52" t="s">
        <v>16911</v>
      </c>
      <c r="Q876" s="52" t="s">
        <v>10061</v>
      </c>
      <c r="R876" s="55" t="n">
        <f aca="true">IFERROR(O876-TODAY(),"")</f>
        <v>-424</v>
      </c>
      <c r="S876" s="55" t="str">
        <f aca="true">IFERROR(IF(O876&lt;TODAY(),"Expired",IF(O876-TODAY()&lt;90,"Expiring Soon","Active")),"")</f>
        <v>Expiring Soon</v>
      </c>
      <c r="T876" s="55" t="str">
        <f aca="false">IF(M876&gt;5,"High Risk",IF(M876&gt;2,"Medium","Low Risk"))</f>
        <v>Low Risk</v>
      </c>
    </row>
    <row r="877" customFormat="false" ht="15" hidden="false" customHeight="true" outlineLevel="0" collapsed="false">
      <c r="A877" s="56" t="s">
        <v>17909</v>
      </c>
      <c r="B877" s="56" t="s">
        <v>17910</v>
      </c>
      <c r="C877" s="56" t="s">
        <v>16909</v>
      </c>
      <c r="D877" s="56" t="s">
        <v>16915</v>
      </c>
      <c r="E877" s="56" t="s">
        <v>10087</v>
      </c>
      <c r="F877" s="56" t="s">
        <v>15542</v>
      </c>
      <c r="G877" s="56" t="s">
        <v>4073</v>
      </c>
      <c r="H877" s="56" t="n">
        <v>6</v>
      </c>
      <c r="I877" s="56" t="n">
        <v>2000</v>
      </c>
      <c r="J877" s="56" t="n">
        <v>4.1</v>
      </c>
      <c r="K877" s="56" t="n">
        <v>93</v>
      </c>
      <c r="L877" s="56" t="n">
        <v>77.4</v>
      </c>
      <c r="M877" s="56" t="n">
        <v>3.5</v>
      </c>
      <c r="N877" s="56" t="s">
        <v>859</v>
      </c>
      <c r="O877" s="56" t="s">
        <v>2839</v>
      </c>
      <c r="P877" s="56" t="s">
        <v>16916</v>
      </c>
      <c r="Q877" s="56" t="s">
        <v>10061</v>
      </c>
      <c r="R877" s="55" t="n">
        <f aca="true">IFERROR(O877-TODAY(),"")</f>
        <v>-442</v>
      </c>
      <c r="S877" s="55" t="str">
        <f aca="true">IFERROR(IF(O877&lt;TODAY(),"Expired",IF(O877-TODAY()&lt;90,"Expiring Soon","Active")),"")</f>
        <v>Expiring Soon</v>
      </c>
      <c r="T877" s="55" t="str">
        <f aca="false">IF(M877&gt;5,"High Risk",IF(M877&gt;2,"Medium","Low Risk"))</f>
        <v>Medium</v>
      </c>
    </row>
    <row r="878" customFormat="false" ht="15" hidden="false" customHeight="true" outlineLevel="0" collapsed="false">
      <c r="A878" s="52" t="s">
        <v>4542</v>
      </c>
      <c r="B878" s="52" t="s">
        <v>17911</v>
      </c>
      <c r="C878" s="52" t="s">
        <v>16909</v>
      </c>
      <c r="D878" s="52" t="s">
        <v>16904</v>
      </c>
      <c r="E878" s="52" t="s">
        <v>10073</v>
      </c>
      <c r="F878" s="52" t="s">
        <v>15544</v>
      </c>
      <c r="G878" s="52" t="s">
        <v>4061</v>
      </c>
      <c r="H878" s="52" t="n">
        <v>7</v>
      </c>
      <c r="I878" s="52" t="n">
        <v>500</v>
      </c>
      <c r="J878" s="52" t="n">
        <v>4.7</v>
      </c>
      <c r="K878" s="52" t="n">
        <v>83.2</v>
      </c>
      <c r="L878" s="52" t="n">
        <v>69.7</v>
      </c>
      <c r="M878" s="52" t="n">
        <v>3.99</v>
      </c>
      <c r="N878" s="52" t="s">
        <v>3514</v>
      </c>
      <c r="O878" s="52" t="s">
        <v>5272</v>
      </c>
      <c r="P878" s="52" t="s">
        <v>16913</v>
      </c>
      <c r="Q878" s="52" t="s">
        <v>10066</v>
      </c>
      <c r="R878" s="55" t="n">
        <f aca="true">IFERROR(O878-TODAY(),"")</f>
        <v>-552</v>
      </c>
      <c r="S878" s="55" t="str">
        <f aca="true">IFERROR(IF(O878&lt;TODAY(),"Expired",IF(O878-TODAY()&lt;90,"Expiring Soon","Active")),"")</f>
        <v>Expiring Soon</v>
      </c>
      <c r="T878" s="55" t="str">
        <f aca="false">IF(M878&gt;5,"High Risk",IF(M878&gt;2,"Medium","Low Risk"))</f>
        <v>Medium</v>
      </c>
    </row>
    <row r="879" customFormat="false" ht="15" hidden="false" customHeight="true" outlineLevel="0" collapsed="false">
      <c r="A879" s="56" t="s">
        <v>5850</v>
      </c>
      <c r="B879" s="56" t="s">
        <v>17912</v>
      </c>
      <c r="C879" s="56" t="s">
        <v>16906</v>
      </c>
      <c r="D879" s="56" t="s">
        <v>16904</v>
      </c>
      <c r="E879" s="56" t="s">
        <v>10073</v>
      </c>
      <c r="F879" s="56" t="s">
        <v>15554</v>
      </c>
      <c r="G879" s="56" t="s">
        <v>4084</v>
      </c>
      <c r="H879" s="56" t="n">
        <v>4</v>
      </c>
      <c r="I879" s="56" t="n">
        <v>500</v>
      </c>
      <c r="J879" s="56" t="n">
        <v>3.1</v>
      </c>
      <c r="K879" s="56" t="n">
        <v>74.6</v>
      </c>
      <c r="L879" s="56" t="n">
        <v>75.7</v>
      </c>
      <c r="M879" s="56" t="n">
        <v>3.11</v>
      </c>
      <c r="N879" s="56" t="s">
        <v>1538</v>
      </c>
      <c r="O879" s="56" t="s">
        <v>1638</v>
      </c>
      <c r="P879" s="56" t="s">
        <v>16911</v>
      </c>
      <c r="Q879" s="56" t="s">
        <v>10066</v>
      </c>
      <c r="R879" s="55" t="n">
        <f aca="true">IFERROR(O879-TODAY(),"")</f>
        <v>-464</v>
      </c>
      <c r="S879" s="55" t="str">
        <f aca="true">IFERROR(IF(O879&lt;TODAY(),"Expired",IF(O879-TODAY()&lt;90,"Expiring Soon","Active")),"")</f>
        <v>Expiring Soon</v>
      </c>
      <c r="T879" s="55" t="str">
        <f aca="false">IF(M879&gt;5,"High Risk",IF(M879&gt;2,"Medium","Low Risk"))</f>
        <v>Medium</v>
      </c>
    </row>
    <row r="880" customFormat="false" ht="15" hidden="false" customHeight="true" outlineLevel="0" collapsed="false">
      <c r="A880" s="52" t="s">
        <v>6853</v>
      </c>
      <c r="B880" s="52" t="s">
        <v>17913</v>
      </c>
      <c r="C880" s="52" t="s">
        <v>15539</v>
      </c>
      <c r="D880" s="52" t="s">
        <v>16904</v>
      </c>
      <c r="E880" s="52" t="s">
        <v>10058</v>
      </c>
      <c r="F880" s="52" t="s">
        <v>10063</v>
      </c>
      <c r="G880" s="52" t="s">
        <v>4067</v>
      </c>
      <c r="H880" s="52" t="n">
        <v>16</v>
      </c>
      <c r="I880" s="52" t="n">
        <v>1000</v>
      </c>
      <c r="J880" s="52" t="n">
        <v>4.8</v>
      </c>
      <c r="K880" s="52" t="n">
        <v>95.6</v>
      </c>
      <c r="L880" s="52" t="n">
        <v>72</v>
      </c>
      <c r="M880" s="52" t="n">
        <v>2.91</v>
      </c>
      <c r="N880" s="52" t="s">
        <v>4295</v>
      </c>
      <c r="O880" s="52" t="s">
        <v>2651</v>
      </c>
      <c r="P880" s="52"/>
      <c r="Q880" s="52" t="s">
        <v>10061</v>
      </c>
      <c r="R880" s="55" t="n">
        <f aca="true">IFERROR(O880-TODAY(),"")</f>
        <v>-804</v>
      </c>
      <c r="S880" s="55" t="str">
        <f aca="true">IFERROR(IF(O880&lt;TODAY(),"Expired",IF(O880-TODAY()&lt;90,"Expiring Soon","Active")),"")</f>
        <v>Expiring Soon</v>
      </c>
      <c r="T880" s="55" t="str">
        <f aca="false">IF(M880&gt;5,"High Risk",IF(M880&gt;2,"Medium","Low Risk"))</f>
        <v>Medium</v>
      </c>
    </row>
    <row r="881" customFormat="false" ht="15" hidden="false" customHeight="true" outlineLevel="0" collapsed="false">
      <c r="A881" s="56" t="s">
        <v>5113</v>
      </c>
      <c r="B881" s="56" t="s">
        <v>17914</v>
      </c>
      <c r="C881" s="56" t="s">
        <v>15539</v>
      </c>
      <c r="D881" s="56" t="s">
        <v>16937</v>
      </c>
      <c r="E881" s="56" t="s">
        <v>10190</v>
      </c>
      <c r="F881" s="56" t="s">
        <v>10063</v>
      </c>
      <c r="G881" s="56" t="s">
        <v>4055</v>
      </c>
      <c r="H881" s="56" t="n">
        <v>35</v>
      </c>
      <c r="I881" s="56" t="n">
        <v>500</v>
      </c>
      <c r="J881" s="56" t="n">
        <v>4.3</v>
      </c>
      <c r="K881" s="56" t="n">
        <v>75.1</v>
      </c>
      <c r="L881" s="56" t="n">
        <v>63.4</v>
      </c>
      <c r="M881" s="56" t="n">
        <v>4.42</v>
      </c>
      <c r="N881" s="56" t="s">
        <v>6885</v>
      </c>
      <c r="O881" s="56" t="s">
        <v>2949</v>
      </c>
      <c r="P881" s="56" t="s">
        <v>16907</v>
      </c>
      <c r="Q881" s="56" t="s">
        <v>10061</v>
      </c>
      <c r="R881" s="55" t="n">
        <f aca="true">IFERROR(O881-TODAY(),"")</f>
        <v>-632</v>
      </c>
      <c r="S881" s="55" t="str">
        <f aca="true">IFERROR(IF(O881&lt;TODAY(),"Expired",IF(O881-TODAY()&lt;90,"Expiring Soon","Active")),"")</f>
        <v>Expiring Soon</v>
      </c>
      <c r="T881" s="55" t="str">
        <f aca="false">IF(M881&gt;5,"High Risk",IF(M881&gt;2,"Medium","Low Risk"))</f>
        <v>Medium</v>
      </c>
    </row>
    <row r="882" customFormat="false" ht="15" hidden="false" customHeight="true" outlineLevel="0" collapsed="false">
      <c r="A882" s="52" t="s">
        <v>5583</v>
      </c>
      <c r="B882" s="52" t="s">
        <v>17915</v>
      </c>
      <c r="C882" s="52" t="s">
        <v>15539</v>
      </c>
      <c r="D882" s="52" t="s">
        <v>16915</v>
      </c>
      <c r="E882" s="52" t="s">
        <v>10069</v>
      </c>
      <c r="F882" s="52" t="s">
        <v>15554</v>
      </c>
      <c r="G882" s="52" t="s">
        <v>4073</v>
      </c>
      <c r="H882" s="52" t="n">
        <v>11</v>
      </c>
      <c r="I882" s="52" t="n">
        <v>100</v>
      </c>
      <c r="J882" s="52" t="n">
        <v>4.8</v>
      </c>
      <c r="K882" s="52" t="n">
        <v>81.6</v>
      </c>
      <c r="L882" s="52" t="n">
        <v>76.7</v>
      </c>
      <c r="M882" s="52" t="n">
        <v>1.17</v>
      </c>
      <c r="N882" s="52" t="s">
        <v>1598</v>
      </c>
      <c r="O882" s="52" t="s">
        <v>6652</v>
      </c>
      <c r="P882" s="52" t="s">
        <v>16913</v>
      </c>
      <c r="Q882" s="52" t="s">
        <v>10061</v>
      </c>
      <c r="R882" s="55" t="n">
        <f aca="true">IFERROR(O882-TODAY(),"")</f>
        <v>-553</v>
      </c>
      <c r="S882" s="55" t="str">
        <f aca="true">IFERROR(IF(O882&lt;TODAY(),"Expired",IF(O882-TODAY()&lt;90,"Expiring Soon","Active")),"")</f>
        <v>Expiring Soon</v>
      </c>
      <c r="T882" s="55" t="str">
        <f aca="false">IF(M882&gt;5,"High Risk",IF(M882&gt;2,"Medium","Low Risk"))</f>
        <v>Low Risk</v>
      </c>
    </row>
    <row r="883" customFormat="false" ht="15" hidden="false" customHeight="true" outlineLevel="0" collapsed="false">
      <c r="A883" s="56" t="s">
        <v>6842</v>
      </c>
      <c r="B883" s="56" t="s">
        <v>17916</v>
      </c>
      <c r="C883" s="56" t="s">
        <v>15539</v>
      </c>
      <c r="D883" s="56" t="s">
        <v>16904</v>
      </c>
      <c r="E883" s="56" t="s">
        <v>10095</v>
      </c>
      <c r="F883" s="56" t="s">
        <v>15544</v>
      </c>
      <c r="G883" s="56" t="s">
        <v>4073</v>
      </c>
      <c r="H883" s="56" t="n">
        <v>4</v>
      </c>
      <c r="I883" s="56" t="n">
        <v>1000</v>
      </c>
      <c r="J883" s="56" t="n">
        <v>4.6</v>
      </c>
      <c r="K883" s="56" t="n">
        <v>72.5</v>
      </c>
      <c r="L883" s="56" t="n">
        <v>91.3</v>
      </c>
      <c r="M883" s="56" t="n">
        <v>2.86</v>
      </c>
      <c r="N883" s="56" t="s">
        <v>2148</v>
      </c>
      <c r="O883" s="56" t="s">
        <v>2068</v>
      </c>
      <c r="P883" s="56" t="s">
        <v>16916</v>
      </c>
      <c r="Q883" s="56" t="s">
        <v>10066</v>
      </c>
      <c r="R883" s="55" t="n">
        <f aca="true">IFERROR(O883-TODAY(),"")</f>
        <v>-444</v>
      </c>
      <c r="S883" s="55" t="str">
        <f aca="true">IFERROR(IF(O883&lt;TODAY(),"Expired",IF(O883-TODAY()&lt;90,"Expiring Soon","Active")),"")</f>
        <v>Expiring Soon</v>
      </c>
      <c r="T883" s="55" t="str">
        <f aca="false">IF(M883&gt;5,"High Risk",IF(M883&gt;2,"Medium","Low Risk"))</f>
        <v>Medium</v>
      </c>
    </row>
    <row r="884" customFormat="false" ht="15" hidden="false" customHeight="true" outlineLevel="0" collapsed="false">
      <c r="A884" s="52" t="s">
        <v>15449</v>
      </c>
      <c r="B884" s="52" t="s">
        <v>17917</v>
      </c>
      <c r="C884" s="52" t="s">
        <v>16906</v>
      </c>
      <c r="D884" s="52" t="s">
        <v>16904</v>
      </c>
      <c r="E884" s="52" t="s">
        <v>10063</v>
      </c>
      <c r="F884" s="52" t="s">
        <v>15550</v>
      </c>
      <c r="G884" s="52" t="s">
        <v>4073</v>
      </c>
      <c r="H884" s="52" t="n">
        <v>20</v>
      </c>
      <c r="I884" s="52" t="n">
        <v>500</v>
      </c>
      <c r="J884" s="52" t="n">
        <v>2.7</v>
      </c>
      <c r="K884" s="52" t="n">
        <v>79.2</v>
      </c>
      <c r="L884" s="52" t="n">
        <v>91.2</v>
      </c>
      <c r="M884" s="52" t="n">
        <v>1.76</v>
      </c>
      <c r="N884" s="52" t="s">
        <v>2148</v>
      </c>
      <c r="O884" s="52" t="s">
        <v>5093</v>
      </c>
      <c r="P884" s="52" t="s">
        <v>16911</v>
      </c>
      <c r="Q884" s="52" t="s">
        <v>10061</v>
      </c>
      <c r="R884" s="55" t="n">
        <f aca="true">IFERROR(O884-TODAY(),"")</f>
        <v>-521</v>
      </c>
      <c r="S884" s="55" t="str">
        <f aca="true">IFERROR(IF(O884&lt;TODAY(),"Expired",IF(O884-TODAY()&lt;90,"Expiring Soon","Active")),"")</f>
        <v>Expiring Soon</v>
      </c>
      <c r="T884" s="55" t="str">
        <f aca="false">IF(M884&gt;5,"High Risk",IF(M884&gt;2,"Medium","Low Risk"))</f>
        <v>Low Risk</v>
      </c>
    </row>
    <row r="885" customFormat="false" ht="15" hidden="false" customHeight="true" outlineLevel="0" collapsed="false">
      <c r="A885" s="56" t="s">
        <v>4390</v>
      </c>
      <c r="B885" s="56" t="s">
        <v>17918</v>
      </c>
      <c r="C885" s="56" t="s">
        <v>16909</v>
      </c>
      <c r="D885" s="56" t="s">
        <v>16910</v>
      </c>
      <c r="E885" s="56" t="s">
        <v>10190</v>
      </c>
      <c r="F885" s="56" t="s">
        <v>15554</v>
      </c>
      <c r="G885" s="56" t="s">
        <v>4073</v>
      </c>
      <c r="H885" s="56" t="n">
        <v>33</v>
      </c>
      <c r="I885" s="56" t="n">
        <v>500</v>
      </c>
      <c r="J885" s="56" t="n">
        <v>3.6</v>
      </c>
      <c r="K885" s="56" t="n">
        <v>83</v>
      </c>
      <c r="L885" s="56" t="n">
        <v>75.2</v>
      </c>
      <c r="M885" s="56" t="n">
        <v>1.66</v>
      </c>
      <c r="N885" s="56" t="s">
        <v>4359</v>
      </c>
      <c r="O885" s="56" t="s">
        <v>4671</v>
      </c>
      <c r="P885" s="56" t="s">
        <v>16916</v>
      </c>
      <c r="Q885" s="56" t="s">
        <v>10061</v>
      </c>
      <c r="R885" s="55" t="n">
        <f aca="true">IFERROR(O885-TODAY(),"")</f>
        <v>-468</v>
      </c>
      <c r="S885" s="55" t="str">
        <f aca="true">IFERROR(IF(O885&lt;TODAY(),"Expired",IF(O885-TODAY()&lt;90,"Expiring Soon","Active")),"")</f>
        <v>Expiring Soon</v>
      </c>
      <c r="T885" s="55" t="str">
        <f aca="false">IF(M885&gt;5,"High Risk",IF(M885&gt;2,"Medium","Low Risk"))</f>
        <v>Low Risk</v>
      </c>
    </row>
    <row r="886" customFormat="false" ht="15" hidden="false" customHeight="true" outlineLevel="0" collapsed="false">
      <c r="A886" s="52" t="s">
        <v>5669</v>
      </c>
      <c r="B886" s="52" t="s">
        <v>17919</v>
      </c>
      <c r="C886" s="52" t="s">
        <v>16906</v>
      </c>
      <c r="D886" s="52" t="s">
        <v>16937</v>
      </c>
      <c r="E886" s="52" t="s">
        <v>10078</v>
      </c>
      <c r="F886" s="52" t="s">
        <v>15554</v>
      </c>
      <c r="G886" s="52" t="s">
        <v>4055</v>
      </c>
      <c r="H886" s="52" t="n">
        <v>43</v>
      </c>
      <c r="I886" s="52" t="n">
        <v>500</v>
      </c>
      <c r="J886" s="52" t="n">
        <v>3.1</v>
      </c>
      <c r="K886" s="52" t="n">
        <v>93</v>
      </c>
      <c r="L886" s="52" t="n">
        <v>81.5</v>
      </c>
      <c r="M886" s="52" t="n">
        <v>3.32</v>
      </c>
      <c r="N886" s="52" t="s">
        <v>442</v>
      </c>
      <c r="O886" s="52" t="s">
        <v>3930</v>
      </c>
      <c r="P886" s="52" t="s">
        <v>16913</v>
      </c>
      <c r="Q886" s="52" t="s">
        <v>10061</v>
      </c>
      <c r="R886" s="55" t="n">
        <f aca="true">IFERROR(O886-TODAY(),"")</f>
        <v>-616</v>
      </c>
      <c r="S886" s="55" t="str">
        <f aca="true">IFERROR(IF(O886&lt;TODAY(),"Expired",IF(O886-TODAY()&lt;90,"Expiring Soon","Active")),"")</f>
        <v>Expiring Soon</v>
      </c>
      <c r="T886" s="55" t="str">
        <f aca="false">IF(M886&gt;5,"High Risk",IF(M886&gt;2,"Medium","Low Risk"))</f>
        <v>Medium</v>
      </c>
    </row>
    <row r="887" customFormat="false" ht="15" hidden="false" customHeight="true" outlineLevel="0" collapsed="false">
      <c r="A887" s="56" t="s">
        <v>5232</v>
      </c>
      <c r="B887" s="56" t="s">
        <v>17920</v>
      </c>
      <c r="C887" s="56" t="s">
        <v>16921</v>
      </c>
      <c r="D887" s="56" t="s">
        <v>16910</v>
      </c>
      <c r="E887" s="56" t="s">
        <v>10073</v>
      </c>
      <c r="F887" s="56" t="s">
        <v>15544</v>
      </c>
      <c r="G887" s="56" t="s">
        <v>4061</v>
      </c>
      <c r="H887" s="56" t="n">
        <v>34</v>
      </c>
      <c r="I887" s="56" t="n">
        <v>1000</v>
      </c>
      <c r="J887" s="56" t="n">
        <v>4.9</v>
      </c>
      <c r="K887" s="56" t="n">
        <v>90.8</v>
      </c>
      <c r="L887" s="56" t="n">
        <v>71.9</v>
      </c>
      <c r="M887" s="56" t="n">
        <v>0.65</v>
      </c>
      <c r="N887" s="56" t="s">
        <v>1130</v>
      </c>
      <c r="O887" s="56" t="s">
        <v>619</v>
      </c>
      <c r="P887" s="56"/>
      <c r="Q887" s="56" t="s">
        <v>10066</v>
      </c>
      <c r="R887" s="55" t="n">
        <f aca="true">IFERROR(O887-TODAY(),"")</f>
        <v>-592</v>
      </c>
      <c r="S887" s="55" t="str">
        <f aca="true">IFERROR(IF(O887&lt;TODAY(),"Expired",IF(O887-TODAY()&lt;90,"Expiring Soon","Active")),"")</f>
        <v>Expiring Soon</v>
      </c>
      <c r="T887" s="55" t="str">
        <f aca="false">IF(M887&gt;5,"High Risk",IF(M887&gt;2,"Medium","Low Risk"))</f>
        <v>Low Risk</v>
      </c>
    </row>
    <row r="888" customFormat="false" ht="15" hidden="false" customHeight="true" outlineLevel="0" collapsed="false">
      <c r="A888" s="52" t="s">
        <v>4677</v>
      </c>
      <c r="B888" s="52" t="s">
        <v>17921</v>
      </c>
      <c r="C888" s="52" t="s">
        <v>16921</v>
      </c>
      <c r="D888" s="52" t="s">
        <v>16904</v>
      </c>
      <c r="E888" s="52" t="s">
        <v>10190</v>
      </c>
      <c r="F888" s="52" t="s">
        <v>15560</v>
      </c>
      <c r="G888" s="52" t="s">
        <v>4061</v>
      </c>
      <c r="H888" s="52" t="n">
        <v>10</v>
      </c>
      <c r="I888" s="52" t="n">
        <v>500</v>
      </c>
      <c r="J888" s="52" t="n">
        <v>4.1</v>
      </c>
      <c r="K888" s="52" t="n">
        <v>83.9</v>
      </c>
      <c r="L888" s="52" t="n">
        <v>94.4</v>
      </c>
      <c r="M888" s="52" t="n">
        <v>3.86</v>
      </c>
      <c r="N888" s="52" t="s">
        <v>3821</v>
      </c>
      <c r="O888" s="52" t="s">
        <v>4215</v>
      </c>
      <c r="P888" s="52" t="s">
        <v>16916</v>
      </c>
      <c r="Q888" s="52" t="s">
        <v>10061</v>
      </c>
      <c r="R888" s="55" t="n">
        <f aca="true">IFERROR(O888-TODAY(),"")</f>
        <v>-714</v>
      </c>
      <c r="S888" s="55" t="str">
        <f aca="true">IFERROR(IF(O888&lt;TODAY(),"Expired",IF(O888-TODAY()&lt;90,"Expiring Soon","Active")),"")</f>
        <v>Expiring Soon</v>
      </c>
      <c r="T888" s="55" t="str">
        <f aca="false">IF(M888&gt;5,"High Risk",IF(M888&gt;2,"Medium","Low Risk"))</f>
        <v>Medium</v>
      </c>
    </row>
    <row r="889" customFormat="false" ht="15" hidden="false" customHeight="true" outlineLevel="0" collapsed="false">
      <c r="A889" s="56" t="s">
        <v>14772</v>
      </c>
      <c r="B889" s="56" t="s">
        <v>17922</v>
      </c>
      <c r="C889" s="56" t="s">
        <v>15539</v>
      </c>
      <c r="D889" s="56" t="s">
        <v>16904</v>
      </c>
      <c r="E889" s="56" t="s">
        <v>10117</v>
      </c>
      <c r="F889" s="56" t="s">
        <v>15554</v>
      </c>
      <c r="G889" s="56" t="s">
        <v>4067</v>
      </c>
      <c r="H889" s="56" t="n">
        <v>32</v>
      </c>
      <c r="I889" s="56" t="n">
        <v>2000</v>
      </c>
      <c r="J889" s="56" t="n">
        <v>3.3</v>
      </c>
      <c r="K889" s="56" t="n">
        <v>77.6</v>
      </c>
      <c r="L889" s="56" t="n">
        <v>68.9</v>
      </c>
      <c r="M889" s="56" t="n">
        <v>1.42</v>
      </c>
      <c r="N889" s="56" t="s">
        <v>1783</v>
      </c>
      <c r="O889" s="56" t="s">
        <v>5383</v>
      </c>
      <c r="P889" s="56" t="s">
        <v>16916</v>
      </c>
      <c r="Q889" s="56" t="s">
        <v>10066</v>
      </c>
      <c r="R889" s="55" t="n">
        <f aca="true">IFERROR(O889-TODAY(),"")</f>
        <v>-644</v>
      </c>
      <c r="S889" s="55" t="str">
        <f aca="true">IFERROR(IF(O889&lt;TODAY(),"Expired",IF(O889-TODAY()&lt;90,"Expiring Soon","Active")),"")</f>
        <v>Expiring Soon</v>
      </c>
      <c r="T889" s="55" t="str">
        <f aca="false">IF(M889&gt;5,"High Risk",IF(M889&gt;2,"Medium","Low Risk"))</f>
        <v>Low Risk</v>
      </c>
    </row>
    <row r="890" customFormat="false" ht="15" hidden="false" customHeight="true" outlineLevel="0" collapsed="false">
      <c r="A890" s="52" t="s">
        <v>17923</v>
      </c>
      <c r="B890" s="52" t="s">
        <v>17924</v>
      </c>
      <c r="C890" s="52" t="s">
        <v>16906</v>
      </c>
      <c r="D890" s="52" t="s">
        <v>16937</v>
      </c>
      <c r="E890" s="52" t="s">
        <v>10069</v>
      </c>
      <c r="F890" s="52" t="s">
        <v>15542</v>
      </c>
      <c r="G890" s="52" t="s">
        <v>4055</v>
      </c>
      <c r="H890" s="52" t="n">
        <v>42</v>
      </c>
      <c r="I890" s="52" t="n">
        <v>500</v>
      </c>
      <c r="J890" s="52" t="n">
        <v>2.9</v>
      </c>
      <c r="K890" s="52" t="n">
        <v>95.8</v>
      </c>
      <c r="L890" s="52" t="n">
        <v>81.5</v>
      </c>
      <c r="M890" s="52" t="n">
        <v>4.84</v>
      </c>
      <c r="N890" s="52" t="s">
        <v>1663</v>
      </c>
      <c r="O890" s="52" t="s">
        <v>3542</v>
      </c>
      <c r="P890" s="52"/>
      <c r="Q890" s="52" t="s">
        <v>10061</v>
      </c>
      <c r="R890" s="55" t="n">
        <f aca="true">IFERROR(O890-TODAY(),"")</f>
        <v>-942</v>
      </c>
      <c r="S890" s="55" t="str">
        <f aca="true">IFERROR(IF(O890&lt;TODAY(),"Expired",IF(O890-TODAY()&lt;90,"Expiring Soon","Active")),"")</f>
        <v>Expiring Soon</v>
      </c>
      <c r="T890" s="55" t="str">
        <f aca="false">IF(M890&gt;5,"High Risk",IF(M890&gt;2,"Medium","Low Risk"))</f>
        <v>Medium</v>
      </c>
    </row>
    <row r="891" customFormat="false" ht="15" hidden="false" customHeight="true" outlineLevel="0" collapsed="false">
      <c r="A891" s="56" t="s">
        <v>5532</v>
      </c>
      <c r="B891" s="56" t="s">
        <v>17925</v>
      </c>
      <c r="C891" s="56" t="s">
        <v>16906</v>
      </c>
      <c r="D891" s="56" t="s">
        <v>16915</v>
      </c>
      <c r="E891" s="56" t="s">
        <v>10069</v>
      </c>
      <c r="F891" s="56" t="s">
        <v>15544</v>
      </c>
      <c r="G891" s="56" t="s">
        <v>4061</v>
      </c>
      <c r="H891" s="56" t="n">
        <v>44</v>
      </c>
      <c r="I891" s="56" t="n">
        <v>1000</v>
      </c>
      <c r="J891" s="56" t="n">
        <v>3.5</v>
      </c>
      <c r="K891" s="56" t="n">
        <v>74.7</v>
      </c>
      <c r="L891" s="56" t="n">
        <v>95.9</v>
      </c>
      <c r="M891" s="56" t="n">
        <v>2.7</v>
      </c>
      <c r="N891" s="56" t="s">
        <v>2059</v>
      </c>
      <c r="O891" s="56" t="s">
        <v>480</v>
      </c>
      <c r="P891" s="56" t="s">
        <v>16907</v>
      </c>
      <c r="Q891" s="56" t="s">
        <v>10066</v>
      </c>
      <c r="R891" s="55" t="n">
        <f aca="true">IFERROR(O891-TODAY(),"")</f>
        <v>-840</v>
      </c>
      <c r="S891" s="55" t="str">
        <f aca="true">IFERROR(IF(O891&lt;TODAY(),"Expired",IF(O891-TODAY()&lt;90,"Expiring Soon","Active")),"")</f>
        <v>Expiring Soon</v>
      </c>
      <c r="T891" s="55" t="str">
        <f aca="false">IF(M891&gt;5,"High Risk",IF(M891&gt;2,"Medium","Low Risk"))</f>
        <v>Medium</v>
      </c>
    </row>
    <row r="892" customFormat="false" ht="15" hidden="false" customHeight="true" outlineLevel="0" collapsed="false">
      <c r="A892" s="52" t="s">
        <v>6243</v>
      </c>
      <c r="B892" s="52" t="s">
        <v>17926</v>
      </c>
      <c r="C892" s="52" t="s">
        <v>16909</v>
      </c>
      <c r="D892" s="52" t="s">
        <v>16904</v>
      </c>
      <c r="E892" s="52" t="s">
        <v>10112</v>
      </c>
      <c r="F892" s="52" t="s">
        <v>10063</v>
      </c>
      <c r="G892" s="52" t="s">
        <v>4067</v>
      </c>
      <c r="H892" s="52" t="n">
        <v>31</v>
      </c>
      <c r="I892" s="52" t="n">
        <v>100</v>
      </c>
      <c r="J892" s="52" t="n">
        <v>3.3</v>
      </c>
      <c r="K892" s="52" t="n">
        <v>84</v>
      </c>
      <c r="L892" s="52" t="n">
        <v>70.1</v>
      </c>
      <c r="M892" s="52" t="n">
        <v>4.05</v>
      </c>
      <c r="N892" s="52" t="s">
        <v>2249</v>
      </c>
      <c r="O892" s="52" t="s">
        <v>713</v>
      </c>
      <c r="P892" s="52" t="s">
        <v>16911</v>
      </c>
      <c r="Q892" s="52" t="s">
        <v>10066</v>
      </c>
      <c r="R892" s="55" t="n">
        <f aca="true">IFERROR(O892-TODAY(),"")</f>
        <v>-862</v>
      </c>
      <c r="S892" s="55" t="str">
        <f aca="true">IFERROR(IF(O892&lt;TODAY(),"Expired",IF(O892-TODAY()&lt;90,"Expiring Soon","Active")),"")</f>
        <v>Expiring Soon</v>
      </c>
      <c r="T892" s="55" t="str">
        <f aca="false">IF(M892&gt;5,"High Risk",IF(M892&gt;2,"Medium","Low Risk"))</f>
        <v>Medium</v>
      </c>
    </row>
    <row r="893" customFormat="false" ht="15" hidden="false" customHeight="true" outlineLevel="0" collapsed="false">
      <c r="A893" s="56" t="s">
        <v>5864</v>
      </c>
      <c r="B893" s="56" t="s">
        <v>17927</v>
      </c>
      <c r="C893" s="56" t="s">
        <v>15539</v>
      </c>
      <c r="D893" s="56" t="s">
        <v>16937</v>
      </c>
      <c r="E893" s="56" t="s">
        <v>10112</v>
      </c>
      <c r="F893" s="56" t="s">
        <v>15550</v>
      </c>
      <c r="G893" s="56" t="s">
        <v>4067</v>
      </c>
      <c r="H893" s="56" t="n">
        <v>10</v>
      </c>
      <c r="I893" s="56" t="n">
        <v>2000</v>
      </c>
      <c r="J893" s="56" t="n">
        <v>3.4</v>
      </c>
      <c r="K893" s="56" t="n">
        <v>79.6</v>
      </c>
      <c r="L893" s="56" t="n">
        <v>73.6</v>
      </c>
      <c r="M893" s="56" t="n">
        <v>0.3</v>
      </c>
      <c r="N893" s="56" t="s">
        <v>1440</v>
      </c>
      <c r="O893" s="56" t="s">
        <v>1331</v>
      </c>
      <c r="P893" s="56" t="s">
        <v>16911</v>
      </c>
      <c r="Q893" s="56" t="s">
        <v>10061</v>
      </c>
      <c r="R893" s="55" t="n">
        <f aca="true">IFERROR(O893-TODAY(),"")</f>
        <v>-449</v>
      </c>
      <c r="S893" s="55" t="str">
        <f aca="true">IFERROR(IF(O893&lt;TODAY(),"Expired",IF(O893-TODAY()&lt;90,"Expiring Soon","Active")),"")</f>
        <v>Expiring Soon</v>
      </c>
      <c r="T893" s="55" t="str">
        <f aca="false">IF(M893&gt;5,"High Risk",IF(M893&gt;2,"Medium","Low Risk"))</f>
        <v>Low Risk</v>
      </c>
    </row>
    <row r="894" customFormat="false" ht="15" hidden="false" customHeight="true" outlineLevel="0" collapsed="false">
      <c r="A894" s="52" t="s">
        <v>14275</v>
      </c>
      <c r="B894" s="52" t="s">
        <v>17928</v>
      </c>
      <c r="C894" s="52" t="s">
        <v>16921</v>
      </c>
      <c r="D894" s="52" t="s">
        <v>16904</v>
      </c>
      <c r="E894" s="52" t="s">
        <v>10095</v>
      </c>
      <c r="F894" s="52" t="s">
        <v>15560</v>
      </c>
      <c r="G894" s="52" t="s">
        <v>4055</v>
      </c>
      <c r="H894" s="52" t="n">
        <v>41</v>
      </c>
      <c r="I894" s="52" t="n">
        <v>1000</v>
      </c>
      <c r="J894" s="52" t="n">
        <v>2.8</v>
      </c>
      <c r="K894" s="52" t="n">
        <v>72.3</v>
      </c>
      <c r="L894" s="52" t="n">
        <v>73.9</v>
      </c>
      <c r="M894" s="52" t="n">
        <v>3.42</v>
      </c>
      <c r="N894" s="52" t="s">
        <v>2026</v>
      </c>
      <c r="O894" s="52" t="s">
        <v>2521</v>
      </c>
      <c r="P894" s="52" t="s">
        <v>16913</v>
      </c>
      <c r="Q894" s="52" t="s">
        <v>10061</v>
      </c>
      <c r="R894" s="55" t="n">
        <f aca="true">IFERROR(O894-TODAY(),"")</f>
        <v>-853</v>
      </c>
      <c r="S894" s="55" t="str">
        <f aca="true">IFERROR(IF(O894&lt;TODAY(),"Expired",IF(O894-TODAY()&lt;90,"Expiring Soon","Active")),"")</f>
        <v>Expiring Soon</v>
      </c>
      <c r="T894" s="55" t="str">
        <f aca="false">IF(M894&gt;5,"High Risk",IF(M894&gt;2,"Medium","Low Risk"))</f>
        <v>Medium</v>
      </c>
    </row>
    <row r="895" customFormat="false" ht="15" hidden="false" customHeight="true" outlineLevel="0" collapsed="false">
      <c r="A895" s="56" t="s">
        <v>17929</v>
      </c>
      <c r="B895" s="56" t="s">
        <v>17930</v>
      </c>
      <c r="C895" s="56" t="s">
        <v>15539</v>
      </c>
      <c r="D895" s="56" t="s">
        <v>16910</v>
      </c>
      <c r="E895" s="56" t="s">
        <v>10190</v>
      </c>
      <c r="F895" s="56" t="s">
        <v>15554</v>
      </c>
      <c r="G895" s="56" t="s">
        <v>4073</v>
      </c>
      <c r="H895" s="56" t="n">
        <v>5</v>
      </c>
      <c r="I895" s="56" t="n">
        <v>1000</v>
      </c>
      <c r="J895" s="56" t="n">
        <v>3.9</v>
      </c>
      <c r="K895" s="56" t="n">
        <v>91</v>
      </c>
      <c r="L895" s="56" t="n">
        <v>67.1</v>
      </c>
      <c r="M895" s="56" t="n">
        <v>2.69</v>
      </c>
      <c r="N895" s="56" t="s">
        <v>2353</v>
      </c>
      <c r="O895" s="56" t="s">
        <v>994</v>
      </c>
      <c r="P895" s="56" t="s">
        <v>16913</v>
      </c>
      <c r="Q895" s="56" t="s">
        <v>10061</v>
      </c>
      <c r="R895" s="55" t="n">
        <f aca="true">IFERROR(O895-TODAY(),"")</f>
        <v>-860</v>
      </c>
      <c r="S895" s="55" t="str">
        <f aca="true">IFERROR(IF(O895&lt;TODAY(),"Expired",IF(O895-TODAY()&lt;90,"Expiring Soon","Active")),"")</f>
        <v>Expiring Soon</v>
      </c>
      <c r="T895" s="55" t="str">
        <f aca="false">IF(M895&gt;5,"High Risk",IF(M895&gt;2,"Medium","Low Risk"))</f>
        <v>Medium</v>
      </c>
    </row>
    <row r="896" customFormat="false" ht="15" hidden="false" customHeight="true" outlineLevel="0" collapsed="false">
      <c r="A896" s="52" t="s">
        <v>6810</v>
      </c>
      <c r="B896" s="52" t="s">
        <v>17931</v>
      </c>
      <c r="C896" s="52" t="s">
        <v>16906</v>
      </c>
      <c r="D896" s="52" t="s">
        <v>16910</v>
      </c>
      <c r="E896" s="52" t="s">
        <v>10132</v>
      </c>
      <c r="F896" s="52" t="s">
        <v>10063</v>
      </c>
      <c r="G896" s="52" t="s">
        <v>4073</v>
      </c>
      <c r="H896" s="52" t="n">
        <v>40</v>
      </c>
      <c r="I896" s="52" t="n">
        <v>1000</v>
      </c>
      <c r="J896" s="52" t="n">
        <v>3.6</v>
      </c>
      <c r="K896" s="52" t="n">
        <v>90.3</v>
      </c>
      <c r="L896" s="52" t="n">
        <v>74.1</v>
      </c>
      <c r="M896" s="52" t="n">
        <v>1.07</v>
      </c>
      <c r="N896" s="52" t="s">
        <v>3150</v>
      </c>
      <c r="O896" s="52" t="s">
        <v>4406</v>
      </c>
      <c r="P896" s="52" t="s">
        <v>16907</v>
      </c>
      <c r="Q896" s="52" t="s">
        <v>10061</v>
      </c>
      <c r="R896" s="55" t="n">
        <f aca="true">IFERROR(O896-TODAY(),"")</f>
        <v>-462</v>
      </c>
      <c r="S896" s="55" t="str">
        <f aca="true">IFERROR(IF(O896&lt;TODAY(),"Expired",IF(O896-TODAY()&lt;90,"Expiring Soon","Active")),"")</f>
        <v>Expiring Soon</v>
      </c>
      <c r="T896" s="55" t="str">
        <f aca="false">IF(M896&gt;5,"High Risk",IF(M896&gt;2,"Medium","Low Risk"))</f>
        <v>Low Risk</v>
      </c>
    </row>
    <row r="897" customFormat="false" ht="15" hidden="false" customHeight="true" outlineLevel="0" collapsed="false">
      <c r="A897" s="56" t="s">
        <v>15101</v>
      </c>
      <c r="B897" s="56" t="s">
        <v>17932</v>
      </c>
      <c r="C897" s="56" t="s">
        <v>15539</v>
      </c>
      <c r="D897" s="56" t="s">
        <v>16904</v>
      </c>
      <c r="E897" s="56" t="s">
        <v>10095</v>
      </c>
      <c r="F897" s="56" t="s">
        <v>15560</v>
      </c>
      <c r="G897" s="56" t="s">
        <v>4084</v>
      </c>
      <c r="H897" s="56" t="n">
        <v>11</v>
      </c>
      <c r="I897" s="56" t="n">
        <v>250</v>
      </c>
      <c r="J897" s="56" t="n">
        <v>3.8</v>
      </c>
      <c r="K897" s="56" t="n">
        <v>76.4</v>
      </c>
      <c r="L897" s="56" t="n">
        <v>91.2</v>
      </c>
      <c r="M897" s="56" t="n">
        <v>4.84</v>
      </c>
      <c r="N897" s="56" t="s">
        <v>2100</v>
      </c>
      <c r="O897" s="56" t="s">
        <v>3323</v>
      </c>
      <c r="P897" s="56" t="s">
        <v>16916</v>
      </c>
      <c r="Q897" s="56" t="s">
        <v>10061</v>
      </c>
      <c r="R897" s="55" t="n">
        <f aca="true">IFERROR(O897-TODAY(),"")</f>
        <v>-607</v>
      </c>
      <c r="S897" s="55" t="str">
        <f aca="true">IFERROR(IF(O897&lt;TODAY(),"Expired",IF(O897-TODAY()&lt;90,"Expiring Soon","Active")),"")</f>
        <v>Expiring Soon</v>
      </c>
      <c r="T897" s="55" t="str">
        <f aca="false">IF(M897&gt;5,"High Risk",IF(M897&gt;2,"Medium","Low Risk"))</f>
        <v>Medium</v>
      </c>
    </row>
    <row r="898" customFormat="false" ht="15" hidden="false" customHeight="true" outlineLevel="0" collapsed="false">
      <c r="A898" s="52" t="s">
        <v>14659</v>
      </c>
      <c r="B898" s="52" t="s">
        <v>17933</v>
      </c>
      <c r="C898" s="52" t="s">
        <v>16921</v>
      </c>
      <c r="D898" s="52" t="s">
        <v>16904</v>
      </c>
      <c r="E898" s="52" t="s">
        <v>10073</v>
      </c>
      <c r="F898" s="52" t="s">
        <v>15550</v>
      </c>
      <c r="G898" s="52" t="s">
        <v>4061</v>
      </c>
      <c r="H898" s="52" t="n">
        <v>41</v>
      </c>
      <c r="I898" s="52" t="n">
        <v>1000</v>
      </c>
      <c r="J898" s="52" t="n">
        <v>4.8</v>
      </c>
      <c r="K898" s="52" t="n">
        <v>79.3</v>
      </c>
      <c r="L898" s="52" t="n">
        <v>79.7</v>
      </c>
      <c r="M898" s="52" t="n">
        <v>1.62</v>
      </c>
      <c r="N898" s="52" t="s">
        <v>3305</v>
      </c>
      <c r="O898" s="52" t="s">
        <v>543</v>
      </c>
      <c r="P898" s="52" t="s">
        <v>16913</v>
      </c>
      <c r="Q898" s="52" t="s">
        <v>10061</v>
      </c>
      <c r="R898" s="55" t="n">
        <f aca="true">IFERROR(O898-TODAY(),"")</f>
        <v>-518</v>
      </c>
      <c r="S898" s="55" t="str">
        <f aca="true">IFERROR(IF(O898&lt;TODAY(),"Expired",IF(O898-TODAY()&lt;90,"Expiring Soon","Active")),"")</f>
        <v>Expiring Soon</v>
      </c>
      <c r="T898" s="55" t="str">
        <f aca="false">IF(M898&gt;5,"High Risk",IF(M898&gt;2,"Medium","Low Risk"))</f>
        <v>Low Risk</v>
      </c>
    </row>
    <row r="899" customFormat="false" ht="15" hidden="false" customHeight="true" outlineLevel="0" collapsed="false">
      <c r="A899" s="56" t="s">
        <v>17934</v>
      </c>
      <c r="B899" s="56" t="s">
        <v>17935</v>
      </c>
      <c r="C899" s="56" t="s">
        <v>15539</v>
      </c>
      <c r="D899" s="56" t="s">
        <v>16937</v>
      </c>
      <c r="E899" s="56" t="s">
        <v>10112</v>
      </c>
      <c r="F899" s="56" t="s">
        <v>15544</v>
      </c>
      <c r="G899" s="56" t="s">
        <v>4084</v>
      </c>
      <c r="H899" s="56" t="n">
        <v>31</v>
      </c>
      <c r="I899" s="56" t="n">
        <v>100</v>
      </c>
      <c r="J899" s="56" t="n">
        <v>4.9</v>
      </c>
      <c r="K899" s="56" t="n">
        <v>78</v>
      </c>
      <c r="L899" s="56" t="n">
        <v>98.5</v>
      </c>
      <c r="M899" s="56" t="n">
        <v>1.06</v>
      </c>
      <c r="N899" s="56" t="s">
        <v>4252</v>
      </c>
      <c r="O899" s="56" t="s">
        <v>1916</v>
      </c>
      <c r="P899" s="56" t="s">
        <v>16913</v>
      </c>
      <c r="Q899" s="56" t="s">
        <v>10061</v>
      </c>
      <c r="R899" s="55" t="n">
        <f aca="true">IFERROR(O899-TODAY(),"")</f>
        <v>-908</v>
      </c>
      <c r="S899" s="55" t="str">
        <f aca="true">IFERROR(IF(O899&lt;TODAY(),"Expired",IF(O899-TODAY()&lt;90,"Expiring Soon","Active")),"")</f>
        <v>Expiring Soon</v>
      </c>
      <c r="T899" s="55" t="str">
        <f aca="false">IF(M899&gt;5,"High Risk",IF(M899&gt;2,"Medium","Low Risk"))</f>
        <v>Low Risk</v>
      </c>
    </row>
    <row r="900" customFormat="false" ht="15" hidden="false" customHeight="true" outlineLevel="0" collapsed="false">
      <c r="A900" s="52" t="s">
        <v>4750</v>
      </c>
      <c r="B900" s="52" t="s">
        <v>17936</v>
      </c>
      <c r="C900" s="52" t="s">
        <v>15539</v>
      </c>
      <c r="D900" s="52" t="s">
        <v>16904</v>
      </c>
      <c r="E900" s="52" t="s">
        <v>10104</v>
      </c>
      <c r="F900" s="52" t="s">
        <v>15550</v>
      </c>
      <c r="G900" s="52" t="s">
        <v>4084</v>
      </c>
      <c r="H900" s="52" t="n">
        <v>4</v>
      </c>
      <c r="I900" s="52" t="n">
        <v>2000</v>
      </c>
      <c r="J900" s="52" t="n">
        <v>2.9</v>
      </c>
      <c r="K900" s="52" t="n">
        <v>95.5</v>
      </c>
      <c r="L900" s="52" t="n">
        <v>67.3</v>
      </c>
      <c r="M900" s="52" t="n">
        <v>4.96</v>
      </c>
      <c r="N900" s="52" t="s">
        <v>2679</v>
      </c>
      <c r="O900" s="52" t="s">
        <v>2128</v>
      </c>
      <c r="P900" s="52" t="s">
        <v>16913</v>
      </c>
      <c r="Q900" s="52" t="s">
        <v>10061</v>
      </c>
      <c r="R900" s="55" t="n">
        <f aca="true">IFERROR(O900-TODAY(),"")</f>
        <v>-718</v>
      </c>
      <c r="S900" s="55" t="str">
        <f aca="true">IFERROR(IF(O900&lt;TODAY(),"Expired",IF(O900-TODAY()&lt;90,"Expiring Soon","Active")),"")</f>
        <v>Expiring Soon</v>
      </c>
      <c r="T900" s="55" t="str">
        <f aca="false">IF(M900&gt;5,"High Risk",IF(M900&gt;2,"Medium","Low Risk"))</f>
        <v>Medium</v>
      </c>
    </row>
    <row r="901" customFormat="false" ht="15" hidden="false" customHeight="true" outlineLevel="0" collapsed="false">
      <c r="A901" s="56" t="s">
        <v>7039</v>
      </c>
      <c r="B901" s="56" t="s">
        <v>17937</v>
      </c>
      <c r="C901" s="56" t="s">
        <v>16909</v>
      </c>
      <c r="D901" s="56" t="s">
        <v>16910</v>
      </c>
      <c r="E901" s="56" t="s">
        <v>10104</v>
      </c>
      <c r="F901" s="56" t="s">
        <v>15542</v>
      </c>
      <c r="G901" s="56" t="s">
        <v>4084</v>
      </c>
      <c r="H901" s="56" t="n">
        <v>40</v>
      </c>
      <c r="I901" s="56" t="n">
        <v>100</v>
      </c>
      <c r="J901" s="56" t="n">
        <v>2.7</v>
      </c>
      <c r="K901" s="56" t="n">
        <v>73.8</v>
      </c>
      <c r="L901" s="56" t="n">
        <v>65.1</v>
      </c>
      <c r="M901" s="56" t="n">
        <v>1.06</v>
      </c>
      <c r="N901" s="56" t="s">
        <v>2912</v>
      </c>
      <c r="O901" s="56" t="s">
        <v>1289</v>
      </c>
      <c r="P901" s="56" t="s">
        <v>16911</v>
      </c>
      <c r="Q901" s="56" t="s">
        <v>10061</v>
      </c>
      <c r="R901" s="55" t="n">
        <f aca="true">IFERROR(O901-TODAY(),"")</f>
        <v>-883</v>
      </c>
      <c r="S901" s="55" t="str">
        <f aca="true">IFERROR(IF(O901&lt;TODAY(),"Expired",IF(O901-TODAY()&lt;90,"Expiring Soon","Active")),"")</f>
        <v>Expiring Soon</v>
      </c>
      <c r="T901" s="55" t="str">
        <f aca="false">IF(M901&gt;5,"High Risk",IF(M901&gt;2,"Medium","Low Risk"))</f>
        <v>Low Risk</v>
      </c>
    </row>
    <row r="902" customFormat="false" ht="15" hidden="false" customHeight="true" outlineLevel="0" collapsed="false">
      <c r="A902" s="52" t="s">
        <v>5419</v>
      </c>
      <c r="B902" s="52" t="s">
        <v>17938</v>
      </c>
      <c r="C902" s="52" t="s">
        <v>16909</v>
      </c>
      <c r="D902" s="52" t="s">
        <v>16915</v>
      </c>
      <c r="E902" s="52" t="s">
        <v>10063</v>
      </c>
      <c r="F902" s="52" t="s">
        <v>15560</v>
      </c>
      <c r="G902" s="52" t="s">
        <v>4073</v>
      </c>
      <c r="H902" s="52" t="n">
        <v>34</v>
      </c>
      <c r="I902" s="52" t="n">
        <v>2000</v>
      </c>
      <c r="J902" s="52" t="n">
        <v>3.9</v>
      </c>
      <c r="K902" s="52" t="n">
        <v>99.4</v>
      </c>
      <c r="L902" s="52" t="n">
        <v>93.7</v>
      </c>
      <c r="M902" s="52" t="n">
        <v>4.07</v>
      </c>
      <c r="N902" s="52" t="s">
        <v>5475</v>
      </c>
      <c r="O902" s="52" t="s">
        <v>2253</v>
      </c>
      <c r="P902" s="52" t="s">
        <v>16911</v>
      </c>
      <c r="Q902" s="52" t="s">
        <v>10066</v>
      </c>
      <c r="R902" s="55" t="n">
        <f aca="true">IFERROR(O902-TODAY(),"")</f>
        <v>-557</v>
      </c>
      <c r="S902" s="55" t="str">
        <f aca="true">IFERROR(IF(O902&lt;TODAY(),"Expired",IF(O902-TODAY()&lt;90,"Expiring Soon","Active")),"")</f>
        <v>Expiring Soon</v>
      </c>
      <c r="T902" s="55" t="str">
        <f aca="false">IF(M902&gt;5,"High Risk",IF(M902&gt;2,"Medium","Low Risk"))</f>
        <v>Medium</v>
      </c>
    </row>
    <row r="903" customFormat="false" ht="15" hidden="false" customHeight="true" outlineLevel="0" collapsed="false">
      <c r="A903" s="56" t="s">
        <v>14379</v>
      </c>
      <c r="B903" s="56" t="s">
        <v>17939</v>
      </c>
      <c r="C903" s="56" t="s">
        <v>16906</v>
      </c>
      <c r="D903" s="56" t="s">
        <v>16915</v>
      </c>
      <c r="E903" s="56" t="s">
        <v>10069</v>
      </c>
      <c r="F903" s="56" t="s">
        <v>10063</v>
      </c>
      <c r="G903" s="56" t="s">
        <v>4055</v>
      </c>
      <c r="H903" s="56" t="n">
        <v>14</v>
      </c>
      <c r="I903" s="56" t="n">
        <v>500</v>
      </c>
      <c r="J903" s="56" t="n">
        <v>4.2</v>
      </c>
      <c r="K903" s="56" t="n">
        <v>79.5</v>
      </c>
      <c r="L903" s="56" t="n">
        <v>71.5</v>
      </c>
      <c r="M903" s="56" t="n">
        <v>0.47</v>
      </c>
      <c r="N903" s="56" t="s">
        <v>449</v>
      </c>
      <c r="O903" s="56" t="s">
        <v>1111</v>
      </c>
      <c r="P903" s="56"/>
      <c r="Q903" s="56" t="s">
        <v>10061</v>
      </c>
      <c r="R903" s="55" t="n">
        <f aca="true">IFERROR(O903-TODAY(),"")</f>
        <v>-861</v>
      </c>
      <c r="S903" s="55" t="str">
        <f aca="true">IFERROR(IF(O903&lt;TODAY(),"Expired",IF(O903-TODAY()&lt;90,"Expiring Soon","Active")),"")</f>
        <v>Expiring Soon</v>
      </c>
      <c r="T903" s="55" t="str">
        <f aca="false">IF(M903&gt;5,"High Risk",IF(M903&gt;2,"Medium","Low Risk"))</f>
        <v>Low Risk</v>
      </c>
    </row>
    <row r="904" customFormat="false" ht="15" hidden="false" customHeight="true" outlineLevel="0" collapsed="false">
      <c r="A904" s="52" t="s">
        <v>14888</v>
      </c>
      <c r="B904" s="52" t="s">
        <v>17940</v>
      </c>
      <c r="C904" s="52" t="s">
        <v>16909</v>
      </c>
      <c r="D904" s="52" t="s">
        <v>16915</v>
      </c>
      <c r="E904" s="52" t="s">
        <v>10095</v>
      </c>
      <c r="F904" s="52" t="s">
        <v>15550</v>
      </c>
      <c r="G904" s="52" t="s">
        <v>4073</v>
      </c>
      <c r="H904" s="52" t="n">
        <v>4</v>
      </c>
      <c r="I904" s="52" t="n">
        <v>500</v>
      </c>
      <c r="J904" s="52" t="n">
        <v>2.9</v>
      </c>
      <c r="K904" s="52" t="n">
        <v>76.2</v>
      </c>
      <c r="L904" s="52" t="n">
        <v>93</v>
      </c>
      <c r="M904" s="52" t="n">
        <v>3.25</v>
      </c>
      <c r="N904" s="52" t="s">
        <v>2148</v>
      </c>
      <c r="O904" s="52" t="s">
        <v>1581</v>
      </c>
      <c r="P904" s="52" t="s">
        <v>16913</v>
      </c>
      <c r="Q904" s="52" t="s">
        <v>10066</v>
      </c>
      <c r="R904" s="55" t="n">
        <f aca="true">IFERROR(O904-TODAY(),"")</f>
        <v>-739</v>
      </c>
      <c r="S904" s="55" t="str">
        <f aca="true">IFERROR(IF(O904&lt;TODAY(),"Expired",IF(O904-TODAY()&lt;90,"Expiring Soon","Active")),"")</f>
        <v>Expiring Soon</v>
      </c>
      <c r="T904" s="55" t="str">
        <f aca="false">IF(M904&gt;5,"High Risk",IF(M904&gt;2,"Medium","Low Risk"))</f>
        <v>Medium</v>
      </c>
    </row>
    <row r="905" customFormat="false" ht="15" hidden="false" customHeight="true" outlineLevel="0" collapsed="false">
      <c r="A905" s="56" t="s">
        <v>5155</v>
      </c>
      <c r="B905" s="56" t="s">
        <v>17941</v>
      </c>
      <c r="C905" s="56" t="s">
        <v>16906</v>
      </c>
      <c r="D905" s="56" t="s">
        <v>16904</v>
      </c>
      <c r="E905" s="56" t="s">
        <v>10104</v>
      </c>
      <c r="F905" s="56" t="s">
        <v>15554</v>
      </c>
      <c r="G905" s="56" t="s">
        <v>4084</v>
      </c>
      <c r="H905" s="56" t="n">
        <v>8</v>
      </c>
      <c r="I905" s="56" t="n">
        <v>500</v>
      </c>
      <c r="J905" s="56" t="n">
        <v>3.5</v>
      </c>
      <c r="K905" s="56" t="n">
        <v>74</v>
      </c>
      <c r="L905" s="56" t="n">
        <v>61.1</v>
      </c>
      <c r="M905" s="56" t="n">
        <v>0.47</v>
      </c>
      <c r="N905" s="56" t="s">
        <v>3941</v>
      </c>
      <c r="O905" s="56" t="s">
        <v>4107</v>
      </c>
      <c r="P905" s="56" t="s">
        <v>16907</v>
      </c>
      <c r="Q905" s="56" t="s">
        <v>10061</v>
      </c>
      <c r="R905" s="55" t="n">
        <f aca="true">IFERROR(O905-TODAY(),"")</f>
        <v>-711</v>
      </c>
      <c r="S905" s="55" t="str">
        <f aca="true">IFERROR(IF(O905&lt;TODAY(),"Expired",IF(O905-TODAY()&lt;90,"Expiring Soon","Active")),"")</f>
        <v>Expiring Soon</v>
      </c>
      <c r="T905" s="55" t="str">
        <f aca="false">IF(M905&gt;5,"High Risk",IF(M905&gt;2,"Medium","Low Risk"))</f>
        <v>Low Risk</v>
      </c>
    </row>
    <row r="906" customFormat="false" ht="15" hidden="false" customHeight="true" outlineLevel="0" collapsed="false">
      <c r="A906" s="52" t="s">
        <v>4905</v>
      </c>
      <c r="B906" s="52" t="s">
        <v>17942</v>
      </c>
      <c r="C906" s="52" t="s">
        <v>16906</v>
      </c>
      <c r="D906" s="52" t="s">
        <v>16904</v>
      </c>
      <c r="E906" s="52" t="s">
        <v>10063</v>
      </c>
      <c r="F906" s="52" t="s">
        <v>15560</v>
      </c>
      <c r="G906" s="52" t="s">
        <v>4055</v>
      </c>
      <c r="H906" s="52" t="n">
        <v>31</v>
      </c>
      <c r="I906" s="52" t="n">
        <v>250</v>
      </c>
      <c r="J906" s="52" t="n">
        <v>3.9</v>
      </c>
      <c r="K906" s="52" t="n">
        <v>97.3</v>
      </c>
      <c r="L906" s="52" t="n">
        <v>60.5</v>
      </c>
      <c r="M906" s="52" t="n">
        <v>0.11</v>
      </c>
      <c r="N906" s="52" t="s">
        <v>1532</v>
      </c>
      <c r="O906" s="52" t="s">
        <v>4021</v>
      </c>
      <c r="P906" s="52" t="s">
        <v>16911</v>
      </c>
      <c r="Q906" s="52" t="s">
        <v>10066</v>
      </c>
      <c r="R906" s="55" t="n">
        <f aca="true">IFERROR(O906-TODAY(),"")</f>
        <v>-556</v>
      </c>
      <c r="S906" s="55" t="str">
        <f aca="true">IFERROR(IF(O906&lt;TODAY(),"Expired",IF(O906-TODAY()&lt;90,"Expiring Soon","Active")),"")</f>
        <v>Expiring Soon</v>
      </c>
      <c r="T906" s="55" t="str">
        <f aca="false">IF(M906&gt;5,"High Risk",IF(M906&gt;2,"Medium","Low Risk"))</f>
        <v>Low Risk</v>
      </c>
    </row>
    <row r="907" customFormat="false" ht="15" hidden="false" customHeight="true" outlineLevel="0" collapsed="false">
      <c r="A907" s="56" t="s">
        <v>4503</v>
      </c>
      <c r="B907" s="56" t="s">
        <v>17943</v>
      </c>
      <c r="C907" s="56" t="s">
        <v>16921</v>
      </c>
      <c r="D907" s="56" t="s">
        <v>16937</v>
      </c>
      <c r="E907" s="56" t="s">
        <v>10078</v>
      </c>
      <c r="F907" s="56" t="s">
        <v>15560</v>
      </c>
      <c r="G907" s="56" t="s">
        <v>4084</v>
      </c>
      <c r="H907" s="56" t="n">
        <v>45</v>
      </c>
      <c r="I907" s="56" t="n">
        <v>1000</v>
      </c>
      <c r="J907" s="56" t="n">
        <v>3.6</v>
      </c>
      <c r="K907" s="56" t="n">
        <v>99.1</v>
      </c>
      <c r="L907" s="56" t="n">
        <v>69.5</v>
      </c>
      <c r="M907" s="56" t="n">
        <v>2.38</v>
      </c>
      <c r="N907" s="56" t="s">
        <v>1359</v>
      </c>
      <c r="O907" s="56" t="s">
        <v>1020</v>
      </c>
      <c r="P907" s="56" t="s">
        <v>16916</v>
      </c>
      <c r="Q907" s="56" t="s">
        <v>10066</v>
      </c>
      <c r="R907" s="55" t="n">
        <f aca="true">IFERROR(O907-TODAY(),"")</f>
        <v>-578</v>
      </c>
      <c r="S907" s="55" t="str">
        <f aca="true">IFERROR(IF(O907&lt;TODAY(),"Expired",IF(O907-TODAY()&lt;90,"Expiring Soon","Active")),"")</f>
        <v>Expiring Soon</v>
      </c>
      <c r="T907" s="55" t="str">
        <f aca="false">IF(M907&gt;5,"High Risk",IF(M907&gt;2,"Medium","Low Risk"))</f>
        <v>Medium</v>
      </c>
    </row>
    <row r="908" customFormat="false" ht="15" hidden="false" customHeight="true" outlineLevel="0" collapsed="false">
      <c r="A908" s="52" t="s">
        <v>4800</v>
      </c>
      <c r="B908" s="52" t="s">
        <v>17944</v>
      </c>
      <c r="C908" s="52" t="s">
        <v>15539</v>
      </c>
      <c r="D908" s="52" t="s">
        <v>16937</v>
      </c>
      <c r="E908" s="52" t="s">
        <v>10063</v>
      </c>
      <c r="F908" s="52" t="s">
        <v>10063</v>
      </c>
      <c r="G908" s="52" t="s">
        <v>4084</v>
      </c>
      <c r="H908" s="52" t="n">
        <v>14</v>
      </c>
      <c r="I908" s="52" t="n">
        <v>100</v>
      </c>
      <c r="J908" s="52" t="n">
        <v>3.7</v>
      </c>
      <c r="K908" s="52" t="n">
        <v>71.3</v>
      </c>
      <c r="L908" s="52" t="n">
        <v>81.8</v>
      </c>
      <c r="M908" s="52" t="n">
        <v>4.24</v>
      </c>
      <c r="N908" s="52" t="s">
        <v>425</v>
      </c>
      <c r="O908" s="52" t="s">
        <v>3362</v>
      </c>
      <c r="P908" s="52" t="s">
        <v>16911</v>
      </c>
      <c r="Q908" s="52" t="s">
        <v>10061</v>
      </c>
      <c r="R908" s="55" t="n">
        <f aca="true">IFERROR(O908-TODAY(),"")</f>
        <v>-910</v>
      </c>
      <c r="S908" s="55" t="str">
        <f aca="true">IFERROR(IF(O908&lt;TODAY(),"Expired",IF(O908-TODAY()&lt;90,"Expiring Soon","Active")),"")</f>
        <v>Expiring Soon</v>
      </c>
      <c r="T908" s="55" t="str">
        <f aca="false">IF(M908&gt;5,"High Risk",IF(M908&gt;2,"Medium","Low Risk"))</f>
        <v>Medium</v>
      </c>
    </row>
    <row r="909" customFormat="false" ht="15" hidden="false" customHeight="true" outlineLevel="0" collapsed="false">
      <c r="A909" s="56" t="s">
        <v>4656</v>
      </c>
      <c r="B909" s="56" t="s">
        <v>17945</v>
      </c>
      <c r="C909" s="56" t="s">
        <v>15539</v>
      </c>
      <c r="D909" s="56" t="s">
        <v>16910</v>
      </c>
      <c r="E909" s="56" t="s">
        <v>10132</v>
      </c>
      <c r="F909" s="56" t="s">
        <v>15560</v>
      </c>
      <c r="G909" s="56" t="s">
        <v>4055</v>
      </c>
      <c r="H909" s="56" t="n">
        <v>45</v>
      </c>
      <c r="I909" s="56" t="n">
        <v>250</v>
      </c>
      <c r="J909" s="56" t="n">
        <v>3.5</v>
      </c>
      <c r="K909" s="56" t="n">
        <v>78.9</v>
      </c>
      <c r="L909" s="56" t="n">
        <v>73.1</v>
      </c>
      <c r="M909" s="56" t="n">
        <v>2.06</v>
      </c>
      <c r="N909" s="56" t="s">
        <v>6343</v>
      </c>
      <c r="O909" s="56" t="s">
        <v>3005</v>
      </c>
      <c r="P909" s="56" t="s">
        <v>16911</v>
      </c>
      <c r="Q909" s="56" t="s">
        <v>10061</v>
      </c>
      <c r="R909" s="55" t="n">
        <f aca="true">IFERROR(O909-TODAY(),"")</f>
        <v>-482</v>
      </c>
      <c r="S909" s="55" t="str">
        <f aca="true">IFERROR(IF(O909&lt;TODAY(),"Expired",IF(O909-TODAY()&lt;90,"Expiring Soon","Active")),"")</f>
        <v>Expiring Soon</v>
      </c>
      <c r="T909" s="55" t="str">
        <f aca="false">IF(M909&gt;5,"High Risk",IF(M909&gt;2,"Medium","Low Risk"))</f>
        <v>Medium</v>
      </c>
    </row>
    <row r="910" customFormat="false" ht="15" hidden="false" customHeight="true" outlineLevel="0" collapsed="false">
      <c r="A910" s="52" t="s">
        <v>14943</v>
      </c>
      <c r="B910" s="52" t="s">
        <v>17946</v>
      </c>
      <c r="C910" s="52" t="s">
        <v>16921</v>
      </c>
      <c r="D910" s="52" t="s">
        <v>16915</v>
      </c>
      <c r="E910" s="52" t="s">
        <v>10058</v>
      </c>
      <c r="F910" s="52" t="s">
        <v>15554</v>
      </c>
      <c r="G910" s="52" t="s">
        <v>4055</v>
      </c>
      <c r="H910" s="52" t="n">
        <v>41</v>
      </c>
      <c r="I910" s="52" t="n">
        <v>100</v>
      </c>
      <c r="J910" s="52" t="n">
        <v>3.5</v>
      </c>
      <c r="K910" s="52" t="n">
        <v>97.4</v>
      </c>
      <c r="L910" s="52" t="n">
        <v>91.8</v>
      </c>
      <c r="M910" s="52" t="n">
        <v>2.89</v>
      </c>
      <c r="N910" s="52" t="s">
        <v>2747</v>
      </c>
      <c r="O910" s="52" t="s">
        <v>3255</v>
      </c>
      <c r="P910" s="52" t="s">
        <v>16907</v>
      </c>
      <c r="Q910" s="52" t="s">
        <v>10061</v>
      </c>
      <c r="R910" s="55" t="n">
        <f aca="true">IFERROR(O910-TODAY(),"")</f>
        <v>-945</v>
      </c>
      <c r="S910" s="55" t="str">
        <f aca="true">IFERROR(IF(O910&lt;TODAY(),"Expired",IF(O910-TODAY()&lt;90,"Expiring Soon","Active")),"")</f>
        <v>Expiring Soon</v>
      </c>
      <c r="T910" s="55" t="str">
        <f aca="false">IF(M910&gt;5,"High Risk",IF(M910&gt;2,"Medium","Low Risk"))</f>
        <v>Medium</v>
      </c>
    </row>
    <row r="911" customFormat="false" ht="15" hidden="false" customHeight="true" outlineLevel="0" collapsed="false">
      <c r="A911" s="56" t="s">
        <v>5755</v>
      </c>
      <c r="B911" s="56" t="s">
        <v>17947</v>
      </c>
      <c r="C911" s="56" t="s">
        <v>16906</v>
      </c>
      <c r="D911" s="56" t="s">
        <v>16937</v>
      </c>
      <c r="E911" s="56" t="s">
        <v>10063</v>
      </c>
      <c r="F911" s="56" t="s">
        <v>10063</v>
      </c>
      <c r="G911" s="56" t="s">
        <v>4073</v>
      </c>
      <c r="H911" s="56" t="n">
        <v>31</v>
      </c>
      <c r="I911" s="56" t="n">
        <v>100</v>
      </c>
      <c r="J911" s="56" t="n">
        <v>2.8</v>
      </c>
      <c r="K911" s="56" t="n">
        <v>72.1</v>
      </c>
      <c r="L911" s="56" t="n">
        <v>94.5</v>
      </c>
      <c r="M911" s="56" t="n">
        <v>2.84</v>
      </c>
      <c r="N911" s="56" t="s">
        <v>2148</v>
      </c>
      <c r="O911" s="56" t="s">
        <v>2488</v>
      </c>
      <c r="P911" s="56" t="s">
        <v>16913</v>
      </c>
      <c r="Q911" s="56" t="s">
        <v>10061</v>
      </c>
      <c r="R911" s="55" t="n">
        <f aca="true">IFERROR(O911-TODAY(),"")</f>
        <v>-768</v>
      </c>
      <c r="S911" s="55" t="str">
        <f aca="true">IFERROR(IF(O911&lt;TODAY(),"Expired",IF(O911-TODAY()&lt;90,"Expiring Soon","Active")),"")</f>
        <v>Expiring Soon</v>
      </c>
      <c r="T911" s="55" t="str">
        <f aca="false">IF(M911&gt;5,"High Risk",IF(M911&gt;2,"Medium","Low Risk"))</f>
        <v>Medium</v>
      </c>
    </row>
    <row r="912" customFormat="false" ht="15" hidden="false" customHeight="true" outlineLevel="0" collapsed="false">
      <c r="A912" s="52" t="s">
        <v>6058</v>
      </c>
      <c r="B912" s="52" t="s">
        <v>17948</v>
      </c>
      <c r="C912" s="52" t="s">
        <v>15539</v>
      </c>
      <c r="D912" s="52" t="s">
        <v>16915</v>
      </c>
      <c r="E912" s="52" t="s">
        <v>10058</v>
      </c>
      <c r="F912" s="52" t="s">
        <v>15542</v>
      </c>
      <c r="G912" s="52" t="s">
        <v>4067</v>
      </c>
      <c r="H912" s="52" t="n">
        <v>14</v>
      </c>
      <c r="I912" s="52" t="n">
        <v>100</v>
      </c>
      <c r="J912" s="52" t="n">
        <v>4.9</v>
      </c>
      <c r="K912" s="52" t="n">
        <v>97.7</v>
      </c>
      <c r="L912" s="52" t="n">
        <v>62.7</v>
      </c>
      <c r="M912" s="52" t="n">
        <v>1.32</v>
      </c>
      <c r="N912" s="52" t="s">
        <v>639</v>
      </c>
      <c r="O912" s="52" t="s">
        <v>984</v>
      </c>
      <c r="P912" s="52" t="s">
        <v>16911</v>
      </c>
      <c r="Q912" s="52" t="s">
        <v>10061</v>
      </c>
      <c r="R912" s="55" t="n">
        <f aca="true">IFERROR(O912-TODAY(),"")</f>
        <v>-819</v>
      </c>
      <c r="S912" s="55" t="str">
        <f aca="true">IFERROR(IF(O912&lt;TODAY(),"Expired",IF(O912-TODAY()&lt;90,"Expiring Soon","Active")),"")</f>
        <v>Expiring Soon</v>
      </c>
      <c r="T912" s="55" t="str">
        <f aca="false">IF(M912&gt;5,"High Risk",IF(M912&gt;2,"Medium","Low Risk"))</f>
        <v>Low Risk</v>
      </c>
    </row>
    <row r="913" customFormat="false" ht="15" hidden="false" customHeight="true" outlineLevel="0" collapsed="false">
      <c r="A913" s="56" t="s">
        <v>14709</v>
      </c>
      <c r="B913" s="56" t="s">
        <v>17949</v>
      </c>
      <c r="C913" s="56" t="s">
        <v>16921</v>
      </c>
      <c r="D913" s="56" t="s">
        <v>16904</v>
      </c>
      <c r="E913" s="56" t="s">
        <v>10117</v>
      </c>
      <c r="F913" s="56" t="s">
        <v>15560</v>
      </c>
      <c r="G913" s="56" t="s">
        <v>4084</v>
      </c>
      <c r="H913" s="56" t="n">
        <v>39</v>
      </c>
      <c r="I913" s="56" t="n">
        <v>100</v>
      </c>
      <c r="J913" s="56" t="n">
        <v>3.9</v>
      </c>
      <c r="K913" s="56" t="n">
        <v>85.3</v>
      </c>
      <c r="L913" s="56" t="n">
        <v>74.7</v>
      </c>
      <c r="M913" s="56" t="n">
        <v>1.45</v>
      </c>
      <c r="N913" s="56" t="s">
        <v>5832</v>
      </c>
      <c r="O913" s="56" t="s">
        <v>433</v>
      </c>
      <c r="P913" s="56"/>
      <c r="Q913" s="56" t="s">
        <v>10061</v>
      </c>
      <c r="R913" s="55" t="n">
        <f aca="true">IFERROR(O913-TODAY(),"")</f>
        <v>-816</v>
      </c>
      <c r="S913" s="55" t="str">
        <f aca="true">IFERROR(IF(O913&lt;TODAY(),"Expired",IF(O913-TODAY()&lt;90,"Expiring Soon","Active")),"")</f>
        <v>Expiring Soon</v>
      </c>
      <c r="T913" s="55" t="str">
        <f aca="false">IF(M913&gt;5,"High Risk",IF(M913&gt;2,"Medium","Low Risk"))</f>
        <v>Low Risk</v>
      </c>
    </row>
    <row r="914" customFormat="false" ht="15" hidden="false" customHeight="true" outlineLevel="0" collapsed="false">
      <c r="A914" s="52" t="s">
        <v>4291</v>
      </c>
      <c r="B914" s="52" t="s">
        <v>17950</v>
      </c>
      <c r="C914" s="52" t="s">
        <v>16906</v>
      </c>
      <c r="D914" s="52" t="s">
        <v>16910</v>
      </c>
      <c r="E914" s="52" t="s">
        <v>10132</v>
      </c>
      <c r="F914" s="52" t="s">
        <v>15544</v>
      </c>
      <c r="G914" s="52" t="s">
        <v>4067</v>
      </c>
      <c r="H914" s="52" t="n">
        <v>15</v>
      </c>
      <c r="I914" s="52" t="n">
        <v>2000</v>
      </c>
      <c r="J914" s="52" t="n">
        <v>4.1</v>
      </c>
      <c r="K914" s="52" t="n">
        <v>70.1</v>
      </c>
      <c r="L914" s="52" t="n">
        <v>74.5</v>
      </c>
      <c r="M914" s="52" t="n">
        <v>1.27</v>
      </c>
      <c r="N914" s="52" t="s">
        <v>3832</v>
      </c>
      <c r="O914" s="52" t="s">
        <v>5658</v>
      </c>
      <c r="P914" s="52" t="s">
        <v>16913</v>
      </c>
      <c r="Q914" s="52" t="s">
        <v>10061</v>
      </c>
      <c r="R914" s="55" t="n">
        <f aca="true">IFERROR(O914-TODAY(),"")</f>
        <v>-874</v>
      </c>
      <c r="S914" s="55" t="str">
        <f aca="true">IFERROR(IF(O914&lt;TODAY(),"Expired",IF(O914-TODAY()&lt;90,"Expiring Soon","Active")),"")</f>
        <v>Expiring Soon</v>
      </c>
      <c r="T914" s="55" t="str">
        <f aca="false">IF(M914&gt;5,"High Risk",IF(M914&gt;2,"Medium","Low Risk"))</f>
        <v>Low Risk</v>
      </c>
    </row>
    <row r="915" customFormat="false" ht="15" hidden="false" customHeight="true" outlineLevel="0" collapsed="false">
      <c r="A915" s="56" t="s">
        <v>6430</v>
      </c>
      <c r="B915" s="56" t="s">
        <v>17951</v>
      </c>
      <c r="C915" s="56" t="s">
        <v>16906</v>
      </c>
      <c r="D915" s="56" t="s">
        <v>16915</v>
      </c>
      <c r="E915" s="56" t="s">
        <v>10078</v>
      </c>
      <c r="F915" s="56" t="s">
        <v>15550</v>
      </c>
      <c r="G915" s="56" t="s">
        <v>4067</v>
      </c>
      <c r="H915" s="56" t="n">
        <v>10</v>
      </c>
      <c r="I915" s="56" t="n">
        <v>100</v>
      </c>
      <c r="J915" s="56" t="n">
        <v>4.7</v>
      </c>
      <c r="K915" s="56" t="n">
        <v>92</v>
      </c>
      <c r="L915" s="56" t="n">
        <v>72.2</v>
      </c>
      <c r="M915" s="56" t="n">
        <v>4.55</v>
      </c>
      <c r="N915" s="56" t="s">
        <v>3029</v>
      </c>
      <c r="O915" s="56" t="s">
        <v>1181</v>
      </c>
      <c r="P915" s="56"/>
      <c r="Q915" s="56" t="s">
        <v>10061</v>
      </c>
      <c r="R915" s="55" t="n">
        <f aca="true">IFERROR(O915-TODAY(),"")</f>
        <v>-806</v>
      </c>
      <c r="S915" s="55" t="str">
        <f aca="true">IFERROR(IF(O915&lt;TODAY(),"Expired",IF(O915-TODAY()&lt;90,"Expiring Soon","Active")),"")</f>
        <v>Expiring Soon</v>
      </c>
      <c r="T915" s="55" t="str">
        <f aca="false">IF(M915&gt;5,"High Risk",IF(M915&gt;2,"Medium","Low Risk"))</f>
        <v>Medium</v>
      </c>
    </row>
    <row r="916" customFormat="false" ht="15" hidden="false" customHeight="true" outlineLevel="0" collapsed="false">
      <c r="A916" s="52" t="s">
        <v>5575</v>
      </c>
      <c r="B916" s="52" t="s">
        <v>17952</v>
      </c>
      <c r="C916" s="52" t="s">
        <v>16921</v>
      </c>
      <c r="D916" s="52" t="s">
        <v>16910</v>
      </c>
      <c r="E916" s="52" t="s">
        <v>10069</v>
      </c>
      <c r="F916" s="52" t="s">
        <v>15554</v>
      </c>
      <c r="G916" s="52" t="s">
        <v>4073</v>
      </c>
      <c r="H916" s="52" t="n">
        <v>43</v>
      </c>
      <c r="I916" s="52" t="n">
        <v>2000</v>
      </c>
      <c r="J916" s="52" t="n">
        <v>4.3</v>
      </c>
      <c r="K916" s="52" t="n">
        <v>87</v>
      </c>
      <c r="L916" s="52" t="n">
        <v>60.5</v>
      </c>
      <c r="M916" s="52" t="n">
        <v>1.18</v>
      </c>
      <c r="N916" s="52" t="s">
        <v>1843</v>
      </c>
      <c r="O916" s="52" t="s">
        <v>5431</v>
      </c>
      <c r="P916" s="52" t="s">
        <v>16913</v>
      </c>
      <c r="Q916" s="52" t="s">
        <v>10066</v>
      </c>
      <c r="R916" s="55" t="n">
        <f aca="true">IFERROR(O916-TODAY(),"")</f>
        <v>-858</v>
      </c>
      <c r="S916" s="55" t="str">
        <f aca="true">IFERROR(IF(O916&lt;TODAY(),"Expired",IF(O916-TODAY()&lt;90,"Expiring Soon","Active")),"")</f>
        <v>Expiring Soon</v>
      </c>
      <c r="T916" s="55" t="str">
        <f aca="false">IF(M916&gt;5,"High Risk",IF(M916&gt;2,"Medium","Low Risk"))</f>
        <v>Low Risk</v>
      </c>
    </row>
    <row r="917" customFormat="false" ht="15" hidden="false" customHeight="true" outlineLevel="0" collapsed="false">
      <c r="A917" s="56" t="s">
        <v>17953</v>
      </c>
      <c r="B917" s="56" t="s">
        <v>17954</v>
      </c>
      <c r="C917" s="56" t="s">
        <v>15539</v>
      </c>
      <c r="D917" s="56" t="s">
        <v>16937</v>
      </c>
      <c r="E917" s="56" t="s">
        <v>10058</v>
      </c>
      <c r="F917" s="56" t="s">
        <v>15550</v>
      </c>
      <c r="G917" s="56" t="s">
        <v>4061</v>
      </c>
      <c r="H917" s="56" t="n">
        <v>25</v>
      </c>
      <c r="I917" s="56" t="n">
        <v>1000</v>
      </c>
      <c r="J917" s="56" t="n">
        <v>3.8</v>
      </c>
      <c r="K917" s="56" t="n">
        <v>97.2</v>
      </c>
      <c r="L917" s="56" t="n">
        <v>95.7</v>
      </c>
      <c r="M917" s="56" t="n">
        <v>1.59</v>
      </c>
      <c r="N917" s="56" t="s">
        <v>1708</v>
      </c>
      <c r="O917" s="56" t="s">
        <v>3107</v>
      </c>
      <c r="P917" s="56" t="s">
        <v>16913</v>
      </c>
      <c r="Q917" s="56" t="s">
        <v>10061</v>
      </c>
      <c r="R917" s="55" t="n">
        <f aca="true">IFERROR(O917-TODAY(),"")</f>
        <v>-701</v>
      </c>
      <c r="S917" s="55" t="str">
        <f aca="true">IFERROR(IF(O917&lt;TODAY(),"Expired",IF(O917-TODAY()&lt;90,"Expiring Soon","Active")),"")</f>
        <v>Expiring Soon</v>
      </c>
      <c r="T917" s="55" t="str">
        <f aca="false">IF(M917&gt;5,"High Risk",IF(M917&gt;2,"Medium","Low Risk"))</f>
        <v>Low Risk</v>
      </c>
    </row>
    <row r="918" customFormat="false" ht="15" hidden="false" customHeight="true" outlineLevel="0" collapsed="false">
      <c r="A918" s="52" t="s">
        <v>4787</v>
      </c>
      <c r="B918" s="52" t="s">
        <v>17955</v>
      </c>
      <c r="C918" s="52" t="s">
        <v>16921</v>
      </c>
      <c r="D918" s="52" t="s">
        <v>16915</v>
      </c>
      <c r="E918" s="52" t="s">
        <v>10073</v>
      </c>
      <c r="F918" s="52" t="s">
        <v>15544</v>
      </c>
      <c r="G918" s="52" t="s">
        <v>4055</v>
      </c>
      <c r="H918" s="52" t="n">
        <v>43</v>
      </c>
      <c r="I918" s="52" t="n">
        <v>2000</v>
      </c>
      <c r="J918" s="52" t="n">
        <v>4</v>
      </c>
      <c r="K918" s="52" t="n">
        <v>76.3</v>
      </c>
      <c r="L918" s="52" t="n">
        <v>77.9</v>
      </c>
      <c r="M918" s="52" t="n">
        <v>2.84</v>
      </c>
      <c r="N918" s="52" t="s">
        <v>2375</v>
      </c>
      <c r="O918" s="52" t="s">
        <v>4590</v>
      </c>
      <c r="P918" s="52" t="s">
        <v>16913</v>
      </c>
      <c r="Q918" s="52" t="s">
        <v>10066</v>
      </c>
      <c r="R918" s="55" t="n">
        <f aca="true">IFERROR(O918-TODAY(),"")</f>
        <v>-496</v>
      </c>
      <c r="S918" s="55" t="str">
        <f aca="true">IFERROR(IF(O918&lt;TODAY(),"Expired",IF(O918-TODAY()&lt;90,"Expiring Soon","Active")),"")</f>
        <v>Expiring Soon</v>
      </c>
      <c r="T918" s="55" t="str">
        <f aca="false">IF(M918&gt;5,"High Risk",IF(M918&gt;2,"Medium","Low Risk"))</f>
        <v>Medium</v>
      </c>
    </row>
    <row r="919" customFormat="false" ht="15" hidden="false" customHeight="true" outlineLevel="0" collapsed="false">
      <c r="A919" s="56" t="s">
        <v>7185</v>
      </c>
      <c r="B919" s="56" t="s">
        <v>17956</v>
      </c>
      <c r="C919" s="56" t="s">
        <v>15539</v>
      </c>
      <c r="D919" s="56" t="s">
        <v>16904</v>
      </c>
      <c r="E919" s="56" t="s">
        <v>10058</v>
      </c>
      <c r="F919" s="56" t="s">
        <v>15542</v>
      </c>
      <c r="G919" s="56" t="s">
        <v>4067</v>
      </c>
      <c r="H919" s="56" t="n">
        <v>17</v>
      </c>
      <c r="I919" s="56" t="n">
        <v>500</v>
      </c>
      <c r="J919" s="56" t="n">
        <v>3.3</v>
      </c>
      <c r="K919" s="56" t="n">
        <v>98.6</v>
      </c>
      <c r="L919" s="56" t="n">
        <v>93.7</v>
      </c>
      <c r="M919" s="56" t="n">
        <v>4.66</v>
      </c>
      <c r="N919" s="56" t="s">
        <v>3110</v>
      </c>
      <c r="O919" s="56" t="s">
        <v>535</v>
      </c>
      <c r="P919" s="56" t="s">
        <v>16916</v>
      </c>
      <c r="Q919" s="56" t="s">
        <v>10066</v>
      </c>
      <c r="R919" s="55" t="n">
        <f aca="true">IFERROR(O919-TODAY(),"")</f>
        <v>-722</v>
      </c>
      <c r="S919" s="55" t="str">
        <f aca="true">IFERROR(IF(O919&lt;TODAY(),"Expired",IF(O919-TODAY()&lt;90,"Expiring Soon","Active")),"")</f>
        <v>Expiring Soon</v>
      </c>
      <c r="T919" s="55" t="str">
        <f aca="false">IF(M919&gt;5,"High Risk",IF(M919&gt;2,"Medium","Low Risk"))</f>
        <v>Medium</v>
      </c>
    </row>
    <row r="920" customFormat="false" ht="15" hidden="false" customHeight="true" outlineLevel="0" collapsed="false">
      <c r="A920" s="52" t="s">
        <v>14778</v>
      </c>
      <c r="B920" s="52" t="s">
        <v>17957</v>
      </c>
      <c r="C920" s="52" t="s">
        <v>16921</v>
      </c>
      <c r="D920" s="52" t="s">
        <v>16904</v>
      </c>
      <c r="E920" s="52" t="s">
        <v>10132</v>
      </c>
      <c r="F920" s="52" t="s">
        <v>15550</v>
      </c>
      <c r="G920" s="52" t="s">
        <v>4067</v>
      </c>
      <c r="H920" s="52" t="n">
        <v>40</v>
      </c>
      <c r="I920" s="52" t="n">
        <v>1000</v>
      </c>
      <c r="J920" s="52" t="n">
        <v>4.4</v>
      </c>
      <c r="K920" s="52" t="n">
        <v>91.7</v>
      </c>
      <c r="L920" s="52" t="n">
        <v>78</v>
      </c>
      <c r="M920" s="52" t="n">
        <v>4.57</v>
      </c>
      <c r="N920" s="52" t="s">
        <v>6207</v>
      </c>
      <c r="O920" s="52" t="s">
        <v>1254</v>
      </c>
      <c r="P920" s="52" t="s">
        <v>16911</v>
      </c>
      <c r="Q920" s="52" t="s">
        <v>10061</v>
      </c>
      <c r="R920" s="55" t="n">
        <f aca="true">IFERROR(O920-TODAY(),"")</f>
        <v>-690</v>
      </c>
      <c r="S920" s="55" t="str">
        <f aca="true">IFERROR(IF(O920&lt;TODAY(),"Expired",IF(O920-TODAY()&lt;90,"Expiring Soon","Active")),"")</f>
        <v>Expiring Soon</v>
      </c>
      <c r="T920" s="55" t="str">
        <f aca="false">IF(M920&gt;5,"High Risk",IF(M920&gt;2,"Medium","Low Risk"))</f>
        <v>Medium</v>
      </c>
    </row>
    <row r="921" customFormat="false" ht="15" hidden="false" customHeight="true" outlineLevel="0" collapsed="false">
      <c r="A921" s="56" t="s">
        <v>6796</v>
      </c>
      <c r="B921" s="56" t="s">
        <v>17958</v>
      </c>
      <c r="C921" s="56" t="s">
        <v>16906</v>
      </c>
      <c r="D921" s="56" t="s">
        <v>16910</v>
      </c>
      <c r="E921" s="56" t="s">
        <v>10073</v>
      </c>
      <c r="F921" s="56" t="s">
        <v>15544</v>
      </c>
      <c r="G921" s="56" t="s">
        <v>4061</v>
      </c>
      <c r="H921" s="56" t="n">
        <v>40</v>
      </c>
      <c r="I921" s="56" t="n">
        <v>500</v>
      </c>
      <c r="J921" s="56" t="n">
        <v>4.3</v>
      </c>
      <c r="K921" s="56" t="n">
        <v>99.5</v>
      </c>
      <c r="L921" s="56" t="n">
        <v>89</v>
      </c>
      <c r="M921" s="56" t="n">
        <v>1.16</v>
      </c>
      <c r="N921" s="56" t="s">
        <v>6599</v>
      </c>
      <c r="O921" s="56" t="s">
        <v>737</v>
      </c>
      <c r="P921" s="56" t="s">
        <v>16911</v>
      </c>
      <c r="Q921" s="56" t="s">
        <v>10066</v>
      </c>
      <c r="R921" s="55" t="n">
        <f aca="true">IFERROR(O921-TODAY(),"")</f>
        <v>-866</v>
      </c>
      <c r="S921" s="55" t="str">
        <f aca="true">IFERROR(IF(O921&lt;TODAY(),"Expired",IF(O921-TODAY()&lt;90,"Expiring Soon","Active")),"")</f>
        <v>Expiring Soon</v>
      </c>
      <c r="T921" s="55" t="str">
        <f aca="false">IF(M921&gt;5,"High Risk",IF(M921&gt;2,"Medium","Low Risk"))</f>
        <v>Low Risk</v>
      </c>
    </row>
    <row r="922" customFormat="false" ht="15" hidden="false" customHeight="true" outlineLevel="0" collapsed="false">
      <c r="A922" s="52" t="s">
        <v>17959</v>
      </c>
      <c r="B922" s="52" t="s">
        <v>17960</v>
      </c>
      <c r="C922" s="52" t="s">
        <v>16906</v>
      </c>
      <c r="D922" s="52" t="s">
        <v>16904</v>
      </c>
      <c r="E922" s="52" t="s">
        <v>10117</v>
      </c>
      <c r="F922" s="52" t="s">
        <v>15542</v>
      </c>
      <c r="G922" s="52" t="s">
        <v>4061</v>
      </c>
      <c r="H922" s="52" t="n">
        <v>32</v>
      </c>
      <c r="I922" s="52" t="n">
        <v>2000</v>
      </c>
      <c r="J922" s="52" t="n">
        <v>4.4</v>
      </c>
      <c r="K922" s="52" t="n">
        <v>87.5</v>
      </c>
      <c r="L922" s="52" t="n">
        <v>97.6</v>
      </c>
      <c r="M922" s="52" t="n">
        <v>4.11</v>
      </c>
      <c r="N922" s="52" t="s">
        <v>2551</v>
      </c>
      <c r="O922" s="52" t="s">
        <v>2493</v>
      </c>
      <c r="P922" s="52" t="s">
        <v>16913</v>
      </c>
      <c r="Q922" s="52" t="s">
        <v>10061</v>
      </c>
      <c r="R922" s="55" t="n">
        <f aca="true">IFERROR(O922-TODAY(),"")</f>
        <v>-472</v>
      </c>
      <c r="S922" s="55" t="str">
        <f aca="true">IFERROR(IF(O922&lt;TODAY(),"Expired",IF(O922-TODAY()&lt;90,"Expiring Soon","Active")),"")</f>
        <v>Expiring Soon</v>
      </c>
      <c r="T922" s="55" t="str">
        <f aca="false">IF(M922&gt;5,"High Risk",IF(M922&gt;2,"Medium","Low Risk"))</f>
        <v>Medium</v>
      </c>
    </row>
    <row r="923" customFormat="false" ht="15" hidden="false" customHeight="true" outlineLevel="0" collapsed="false">
      <c r="A923" s="56" t="s">
        <v>4932</v>
      </c>
      <c r="B923" s="56" t="s">
        <v>17961</v>
      </c>
      <c r="C923" s="56" t="s">
        <v>16921</v>
      </c>
      <c r="D923" s="56" t="s">
        <v>16904</v>
      </c>
      <c r="E923" s="56" t="s">
        <v>10095</v>
      </c>
      <c r="F923" s="56" t="s">
        <v>15544</v>
      </c>
      <c r="G923" s="56" t="s">
        <v>4084</v>
      </c>
      <c r="H923" s="56" t="n">
        <v>28</v>
      </c>
      <c r="I923" s="56" t="n">
        <v>500</v>
      </c>
      <c r="J923" s="56" t="n">
        <v>4.7</v>
      </c>
      <c r="K923" s="56" t="n">
        <v>80.9</v>
      </c>
      <c r="L923" s="56" t="n">
        <v>86.9</v>
      </c>
      <c r="M923" s="56" t="n">
        <v>1.82</v>
      </c>
      <c r="N923" s="56" t="s">
        <v>3754</v>
      </c>
      <c r="O923" s="56" t="s">
        <v>593</v>
      </c>
      <c r="P923" s="56" t="s">
        <v>16907</v>
      </c>
      <c r="Q923" s="56" t="s">
        <v>10066</v>
      </c>
      <c r="R923" s="55" t="n">
        <f aca="true">IFERROR(O923-TODAY(),"")</f>
        <v>-488</v>
      </c>
      <c r="S923" s="55" t="str">
        <f aca="true">IFERROR(IF(O923&lt;TODAY(),"Expired",IF(O923-TODAY()&lt;90,"Expiring Soon","Active")),"")</f>
        <v>Expiring Soon</v>
      </c>
      <c r="T923" s="55" t="str">
        <f aca="false">IF(M923&gt;5,"High Risk",IF(M923&gt;2,"Medium","Low Risk"))</f>
        <v>Low Risk</v>
      </c>
    </row>
    <row r="924" customFormat="false" ht="15" hidden="false" customHeight="true" outlineLevel="0" collapsed="false">
      <c r="A924" s="52" t="s">
        <v>4878</v>
      </c>
      <c r="B924" s="52" t="s">
        <v>17962</v>
      </c>
      <c r="C924" s="52" t="s">
        <v>16909</v>
      </c>
      <c r="D924" s="52" t="s">
        <v>16915</v>
      </c>
      <c r="E924" s="52" t="s">
        <v>10190</v>
      </c>
      <c r="F924" s="52" t="s">
        <v>15544</v>
      </c>
      <c r="G924" s="52" t="s">
        <v>4055</v>
      </c>
      <c r="H924" s="52" t="n">
        <v>21</v>
      </c>
      <c r="I924" s="52" t="n">
        <v>2000</v>
      </c>
      <c r="J924" s="52" t="n">
        <v>3.3</v>
      </c>
      <c r="K924" s="52" t="n">
        <v>98.3</v>
      </c>
      <c r="L924" s="52" t="n">
        <v>87.2</v>
      </c>
      <c r="M924" s="52" t="n">
        <v>3.82</v>
      </c>
      <c r="N924" s="52" t="s">
        <v>5832</v>
      </c>
      <c r="O924" s="52" t="s">
        <v>2528</v>
      </c>
      <c r="P924" s="52" t="s">
        <v>16911</v>
      </c>
      <c r="Q924" s="52" t="s">
        <v>10066</v>
      </c>
      <c r="R924" s="55" t="n">
        <f aca="true">IFERROR(O924-TODAY(),"")</f>
        <v>-441</v>
      </c>
      <c r="S924" s="55" t="str">
        <f aca="true">IFERROR(IF(O924&lt;TODAY(),"Expired",IF(O924-TODAY()&lt;90,"Expiring Soon","Active")),"")</f>
        <v>Expiring Soon</v>
      </c>
      <c r="T924" s="55" t="str">
        <f aca="false">IF(M924&gt;5,"High Risk",IF(M924&gt;2,"Medium","Low Risk"))</f>
        <v>Medium</v>
      </c>
    </row>
    <row r="925" customFormat="false" ht="15" hidden="false" customHeight="true" outlineLevel="0" collapsed="false">
      <c r="A925" s="56" t="s">
        <v>5629</v>
      </c>
      <c r="B925" s="56" t="s">
        <v>17963</v>
      </c>
      <c r="C925" s="56" t="s">
        <v>16906</v>
      </c>
      <c r="D925" s="56" t="s">
        <v>16937</v>
      </c>
      <c r="E925" s="56" t="s">
        <v>10087</v>
      </c>
      <c r="F925" s="56" t="s">
        <v>15560</v>
      </c>
      <c r="G925" s="56" t="s">
        <v>4084</v>
      </c>
      <c r="H925" s="56" t="n">
        <v>27</v>
      </c>
      <c r="I925" s="56" t="n">
        <v>2000</v>
      </c>
      <c r="J925" s="56" t="n">
        <v>4.3</v>
      </c>
      <c r="K925" s="56" t="n">
        <v>75.5</v>
      </c>
      <c r="L925" s="56" t="n">
        <v>94.6</v>
      </c>
      <c r="M925" s="56" t="n">
        <v>3.28</v>
      </c>
      <c r="N925" s="56" t="s">
        <v>3100</v>
      </c>
      <c r="O925" s="56" t="s">
        <v>3274</v>
      </c>
      <c r="P925" s="56" t="s">
        <v>16907</v>
      </c>
      <c r="Q925" s="56" t="s">
        <v>10061</v>
      </c>
      <c r="R925" s="55" t="n">
        <f aca="true">IFERROR(O925-TODAY(),"")</f>
        <v>-891</v>
      </c>
      <c r="S925" s="55" t="str">
        <f aca="true">IFERROR(IF(O925&lt;TODAY(),"Expired",IF(O925-TODAY()&lt;90,"Expiring Soon","Active")),"")</f>
        <v>Expiring Soon</v>
      </c>
      <c r="T925" s="55" t="str">
        <f aca="false">IF(M925&gt;5,"High Risk",IF(M925&gt;2,"Medium","Low Risk"))</f>
        <v>Medium</v>
      </c>
    </row>
    <row r="926" customFormat="false" ht="15" hidden="false" customHeight="true" outlineLevel="0" collapsed="false">
      <c r="A926" s="52" t="s">
        <v>14667</v>
      </c>
      <c r="B926" s="52" t="s">
        <v>17964</v>
      </c>
      <c r="C926" s="52" t="s">
        <v>15539</v>
      </c>
      <c r="D926" s="52" t="s">
        <v>16904</v>
      </c>
      <c r="E926" s="52" t="s">
        <v>10078</v>
      </c>
      <c r="F926" s="52" t="s">
        <v>15542</v>
      </c>
      <c r="G926" s="52" t="s">
        <v>4084</v>
      </c>
      <c r="H926" s="52" t="n">
        <v>32</v>
      </c>
      <c r="I926" s="52" t="n">
        <v>1000</v>
      </c>
      <c r="J926" s="52" t="n">
        <v>4</v>
      </c>
      <c r="K926" s="52" t="n">
        <v>84.1</v>
      </c>
      <c r="L926" s="52" t="n">
        <v>90.3</v>
      </c>
      <c r="M926" s="52" t="n">
        <v>1.11</v>
      </c>
      <c r="N926" s="52" t="s">
        <v>578</v>
      </c>
      <c r="O926" s="52" t="s">
        <v>1548</v>
      </c>
      <c r="P926" s="52" t="s">
        <v>16913</v>
      </c>
      <c r="Q926" s="52" t="s">
        <v>10061</v>
      </c>
      <c r="R926" s="55" t="n">
        <f aca="true">IFERROR(O926-TODAY(),"")</f>
        <v>-813</v>
      </c>
      <c r="S926" s="55" t="str">
        <f aca="true">IFERROR(IF(O926&lt;TODAY(),"Expired",IF(O926-TODAY()&lt;90,"Expiring Soon","Active")),"")</f>
        <v>Expiring Soon</v>
      </c>
      <c r="T926" s="55" t="str">
        <f aca="false">IF(M926&gt;5,"High Risk",IF(M926&gt;2,"Medium","Low Risk"))</f>
        <v>Low Risk</v>
      </c>
    </row>
    <row r="927" customFormat="false" ht="15" hidden="false" customHeight="true" outlineLevel="0" collapsed="false">
      <c r="A927" s="56" t="s">
        <v>4052</v>
      </c>
      <c r="B927" s="56" t="s">
        <v>17965</v>
      </c>
      <c r="C927" s="56" t="s">
        <v>15539</v>
      </c>
      <c r="D927" s="56" t="s">
        <v>16910</v>
      </c>
      <c r="E927" s="56" t="s">
        <v>10117</v>
      </c>
      <c r="F927" s="56" t="s">
        <v>10063</v>
      </c>
      <c r="G927" s="56" t="s">
        <v>4084</v>
      </c>
      <c r="H927" s="56" t="n">
        <v>7</v>
      </c>
      <c r="I927" s="56" t="n">
        <v>100</v>
      </c>
      <c r="J927" s="56" t="n">
        <v>2.6</v>
      </c>
      <c r="K927" s="56" t="n">
        <v>83.1</v>
      </c>
      <c r="L927" s="56" t="n">
        <v>69.5</v>
      </c>
      <c r="M927" s="56" t="n">
        <v>1.85</v>
      </c>
      <c r="N927" s="56" t="s">
        <v>998</v>
      </c>
      <c r="O927" s="56" t="s">
        <v>1172</v>
      </c>
      <c r="P927" s="56" t="s">
        <v>16907</v>
      </c>
      <c r="Q927" s="56" t="s">
        <v>10061</v>
      </c>
      <c r="R927" s="55" t="n">
        <f aca="true">IFERROR(O927-TODAY(),"")</f>
        <v>-531</v>
      </c>
      <c r="S927" s="55" t="str">
        <f aca="true">IFERROR(IF(O927&lt;TODAY(),"Expired",IF(O927-TODAY()&lt;90,"Expiring Soon","Active")),"")</f>
        <v>Expiring Soon</v>
      </c>
      <c r="T927" s="55" t="str">
        <f aca="false">IF(M927&gt;5,"High Risk",IF(M927&gt;2,"Medium","Low Risk"))</f>
        <v>Low Risk</v>
      </c>
    </row>
    <row r="928" customFormat="false" ht="15" hidden="false" customHeight="true" outlineLevel="0" collapsed="false">
      <c r="A928" s="52" t="s">
        <v>5728</v>
      </c>
      <c r="B928" s="52" t="s">
        <v>17966</v>
      </c>
      <c r="C928" s="52" t="s">
        <v>15539</v>
      </c>
      <c r="D928" s="52" t="s">
        <v>16910</v>
      </c>
      <c r="E928" s="52" t="s">
        <v>10190</v>
      </c>
      <c r="F928" s="52" t="s">
        <v>15550</v>
      </c>
      <c r="G928" s="52" t="s">
        <v>4067</v>
      </c>
      <c r="H928" s="52" t="n">
        <v>15</v>
      </c>
      <c r="I928" s="52" t="n">
        <v>250</v>
      </c>
      <c r="J928" s="52" t="n">
        <v>3.1</v>
      </c>
      <c r="K928" s="52" t="n">
        <v>90.5</v>
      </c>
      <c r="L928" s="52" t="n">
        <v>91.1</v>
      </c>
      <c r="M928" s="52" t="n">
        <v>0.35</v>
      </c>
      <c r="N928" s="52" t="s">
        <v>3348</v>
      </c>
      <c r="O928" s="52" t="s">
        <v>4183</v>
      </c>
      <c r="P928" s="52"/>
      <c r="Q928" s="52" t="s">
        <v>10061</v>
      </c>
      <c r="R928" s="55" t="n">
        <f aca="true">IFERROR(O928-TODAY(),"")</f>
        <v>-740</v>
      </c>
      <c r="S928" s="55" t="str">
        <f aca="true">IFERROR(IF(O928&lt;TODAY(),"Expired",IF(O928-TODAY()&lt;90,"Expiring Soon","Active")),"")</f>
        <v>Expiring Soon</v>
      </c>
      <c r="T928" s="55" t="str">
        <f aca="false">IF(M928&gt;5,"High Risk",IF(M928&gt;2,"Medium","Low Risk"))</f>
        <v>Low Risk</v>
      </c>
    </row>
    <row r="929" customFormat="false" ht="15" hidden="false" customHeight="true" outlineLevel="0" collapsed="false">
      <c r="A929" s="56" t="s">
        <v>17967</v>
      </c>
      <c r="B929" s="56" t="s">
        <v>17968</v>
      </c>
      <c r="C929" s="56" t="s">
        <v>16906</v>
      </c>
      <c r="D929" s="56" t="s">
        <v>16915</v>
      </c>
      <c r="E929" s="56" t="s">
        <v>10058</v>
      </c>
      <c r="F929" s="56" t="s">
        <v>15542</v>
      </c>
      <c r="G929" s="56" t="s">
        <v>4061</v>
      </c>
      <c r="H929" s="56" t="n">
        <v>27</v>
      </c>
      <c r="I929" s="56" t="n">
        <v>2000</v>
      </c>
      <c r="J929" s="56" t="n">
        <v>5</v>
      </c>
      <c r="K929" s="56" t="n">
        <v>77.8</v>
      </c>
      <c r="L929" s="56" t="n">
        <v>69.1</v>
      </c>
      <c r="M929" s="56" t="n">
        <v>4.59</v>
      </c>
      <c r="N929" s="56" t="s">
        <v>329</v>
      </c>
      <c r="O929" s="56" t="s">
        <v>2295</v>
      </c>
      <c r="P929" s="56" t="s">
        <v>16907</v>
      </c>
      <c r="Q929" s="56" t="s">
        <v>10061</v>
      </c>
      <c r="R929" s="55" t="n">
        <f aca="true">IFERROR(O929-TODAY(),"")</f>
        <v>-608</v>
      </c>
      <c r="S929" s="55" t="str">
        <f aca="true">IFERROR(IF(O929&lt;TODAY(),"Expired",IF(O929-TODAY()&lt;90,"Expiring Soon","Active")),"")</f>
        <v>Expiring Soon</v>
      </c>
      <c r="T929" s="55" t="str">
        <f aca="false">IF(M929&gt;5,"High Risk",IF(M929&gt;2,"Medium","Low Risk"))</f>
        <v>Medium</v>
      </c>
    </row>
    <row r="930" customFormat="false" ht="15" hidden="false" customHeight="true" outlineLevel="0" collapsed="false">
      <c r="A930" s="52" t="s">
        <v>14618</v>
      </c>
      <c r="B930" s="52" t="s">
        <v>17969</v>
      </c>
      <c r="C930" s="52" t="s">
        <v>15539</v>
      </c>
      <c r="D930" s="52" t="s">
        <v>16910</v>
      </c>
      <c r="E930" s="52" t="s">
        <v>10087</v>
      </c>
      <c r="F930" s="52" t="s">
        <v>15554</v>
      </c>
      <c r="G930" s="52" t="s">
        <v>4055</v>
      </c>
      <c r="H930" s="52" t="n">
        <v>41</v>
      </c>
      <c r="I930" s="52" t="n">
        <v>500</v>
      </c>
      <c r="J930" s="52" t="n">
        <v>2.7</v>
      </c>
      <c r="K930" s="52" t="n">
        <v>85.2</v>
      </c>
      <c r="L930" s="52" t="n">
        <v>69.7</v>
      </c>
      <c r="M930" s="52" t="n">
        <v>3.61</v>
      </c>
      <c r="N930" s="52" t="s">
        <v>2192</v>
      </c>
      <c r="O930" s="52" t="s">
        <v>346</v>
      </c>
      <c r="P930" s="52" t="s">
        <v>16913</v>
      </c>
      <c r="Q930" s="52" t="s">
        <v>10061</v>
      </c>
      <c r="R930" s="55" t="n">
        <f aca="true">IFERROR(O930-TODAY(),"")</f>
        <v>-927</v>
      </c>
      <c r="S930" s="55" t="str">
        <f aca="true">IFERROR(IF(O930&lt;TODAY(),"Expired",IF(O930-TODAY()&lt;90,"Expiring Soon","Active")),"")</f>
        <v>Expiring Soon</v>
      </c>
      <c r="T930" s="55" t="str">
        <f aca="false">IF(M930&gt;5,"High Risk",IF(M930&gt;2,"Medium","Low Risk"))</f>
        <v>Medium</v>
      </c>
    </row>
    <row r="931" customFormat="false" ht="15" hidden="false" customHeight="true" outlineLevel="0" collapsed="false">
      <c r="A931" s="56" t="s">
        <v>5449</v>
      </c>
      <c r="B931" s="56" t="s">
        <v>17970</v>
      </c>
      <c r="C931" s="56" t="s">
        <v>16906</v>
      </c>
      <c r="D931" s="56" t="s">
        <v>16904</v>
      </c>
      <c r="E931" s="56" t="s">
        <v>10104</v>
      </c>
      <c r="F931" s="56" t="s">
        <v>15542</v>
      </c>
      <c r="G931" s="56" t="s">
        <v>4067</v>
      </c>
      <c r="H931" s="56" t="n">
        <v>18</v>
      </c>
      <c r="I931" s="56" t="n">
        <v>100</v>
      </c>
      <c r="J931" s="56" t="n">
        <v>2.8</v>
      </c>
      <c r="K931" s="56" t="n">
        <v>87.4</v>
      </c>
      <c r="L931" s="56" t="n">
        <v>90.1</v>
      </c>
      <c r="M931" s="56" t="n">
        <v>4.02</v>
      </c>
      <c r="N931" s="56" t="s">
        <v>5832</v>
      </c>
      <c r="O931" s="56" t="s">
        <v>1506</v>
      </c>
      <c r="P931" s="56" t="s">
        <v>16907</v>
      </c>
      <c r="Q931" s="56" t="s">
        <v>10061</v>
      </c>
      <c r="R931" s="55" t="n">
        <f aca="true">IFERROR(O931-TODAY(),"")</f>
        <v>-698</v>
      </c>
      <c r="S931" s="55" t="str">
        <f aca="true">IFERROR(IF(O931&lt;TODAY(),"Expired",IF(O931-TODAY()&lt;90,"Expiring Soon","Active")),"")</f>
        <v>Expiring Soon</v>
      </c>
      <c r="T931" s="55" t="str">
        <f aca="false">IF(M931&gt;5,"High Risk",IF(M931&gt;2,"Medium","Low Risk"))</f>
        <v>Medium</v>
      </c>
    </row>
    <row r="932" customFormat="false" ht="15" hidden="false" customHeight="true" outlineLevel="0" collapsed="false">
      <c r="A932" s="52" t="s">
        <v>7291</v>
      </c>
      <c r="B932" s="52" t="s">
        <v>17971</v>
      </c>
      <c r="C932" s="52" t="s">
        <v>16906</v>
      </c>
      <c r="D932" s="52" t="s">
        <v>16904</v>
      </c>
      <c r="E932" s="52" t="s">
        <v>10104</v>
      </c>
      <c r="F932" s="52" t="s">
        <v>15560</v>
      </c>
      <c r="G932" s="52" t="s">
        <v>4067</v>
      </c>
      <c r="H932" s="52" t="n">
        <v>18</v>
      </c>
      <c r="I932" s="52" t="n">
        <v>1000</v>
      </c>
      <c r="J932" s="52" t="n">
        <v>3.5</v>
      </c>
      <c r="K932" s="52" t="n">
        <v>99.8</v>
      </c>
      <c r="L932" s="52" t="n">
        <v>98.8</v>
      </c>
      <c r="M932" s="52" t="n">
        <v>1.89</v>
      </c>
      <c r="N932" s="52" t="s">
        <v>5313</v>
      </c>
      <c r="O932" s="52" t="s">
        <v>4301</v>
      </c>
      <c r="P932" s="52"/>
      <c r="Q932" s="52" t="s">
        <v>10066</v>
      </c>
      <c r="R932" s="55" t="n">
        <f aca="true">IFERROR(O932-TODAY(),"")</f>
        <v>-469</v>
      </c>
      <c r="S932" s="55" t="str">
        <f aca="true">IFERROR(IF(O932&lt;TODAY(),"Expired",IF(O932-TODAY()&lt;90,"Expiring Soon","Active")),"")</f>
        <v>Expiring Soon</v>
      </c>
      <c r="T932" s="55" t="str">
        <f aca="false">IF(M932&gt;5,"High Risk",IF(M932&gt;2,"Medium","Low Risk"))</f>
        <v>Low Risk</v>
      </c>
    </row>
    <row r="933" customFormat="false" ht="15" hidden="false" customHeight="true" outlineLevel="0" collapsed="false">
      <c r="A933" s="56" t="s">
        <v>6971</v>
      </c>
      <c r="B933" s="56" t="s">
        <v>17972</v>
      </c>
      <c r="C933" s="56" t="s">
        <v>15539</v>
      </c>
      <c r="D933" s="56" t="s">
        <v>16910</v>
      </c>
      <c r="E933" s="56" t="s">
        <v>10087</v>
      </c>
      <c r="F933" s="56" t="s">
        <v>15560</v>
      </c>
      <c r="G933" s="56" t="s">
        <v>4055</v>
      </c>
      <c r="H933" s="56" t="n">
        <v>5</v>
      </c>
      <c r="I933" s="56" t="n">
        <v>250</v>
      </c>
      <c r="J933" s="56" t="n">
        <v>4.3</v>
      </c>
      <c r="K933" s="56" t="n">
        <v>98.5</v>
      </c>
      <c r="L933" s="56" t="n">
        <v>66.8</v>
      </c>
      <c r="M933" s="56" t="n">
        <v>1.32</v>
      </c>
      <c r="N933" s="56" t="s">
        <v>2077</v>
      </c>
      <c r="O933" s="56" t="s">
        <v>4671</v>
      </c>
      <c r="P933" s="56" t="s">
        <v>16916</v>
      </c>
      <c r="Q933" s="56" t="s">
        <v>10061</v>
      </c>
      <c r="R933" s="55" t="n">
        <f aca="true">IFERROR(O933-TODAY(),"")</f>
        <v>-468</v>
      </c>
      <c r="S933" s="55" t="str">
        <f aca="true">IFERROR(IF(O933&lt;TODAY(),"Expired",IF(O933-TODAY()&lt;90,"Expiring Soon","Active")),"")</f>
        <v>Expiring Soon</v>
      </c>
      <c r="T933" s="55" t="str">
        <f aca="false">IF(M933&gt;5,"High Risk",IF(M933&gt;2,"Medium","Low Risk"))</f>
        <v>Low Risk</v>
      </c>
    </row>
    <row r="934" customFormat="false" ht="15" hidden="false" customHeight="true" outlineLevel="0" collapsed="false">
      <c r="A934" s="52" t="s">
        <v>14567</v>
      </c>
      <c r="B934" s="52" t="s">
        <v>17973</v>
      </c>
      <c r="C934" s="52" t="s">
        <v>16906</v>
      </c>
      <c r="D934" s="52" t="s">
        <v>16910</v>
      </c>
      <c r="E934" s="52" t="s">
        <v>10087</v>
      </c>
      <c r="F934" s="52" t="s">
        <v>15542</v>
      </c>
      <c r="G934" s="52" t="s">
        <v>4055</v>
      </c>
      <c r="H934" s="52" t="n">
        <v>40</v>
      </c>
      <c r="I934" s="52" t="n">
        <v>2000</v>
      </c>
      <c r="J934" s="52" t="n">
        <v>4.2</v>
      </c>
      <c r="K934" s="52" t="n">
        <v>86.2</v>
      </c>
      <c r="L934" s="52" t="n">
        <v>78.9</v>
      </c>
      <c r="M934" s="52" t="n">
        <v>2.67</v>
      </c>
      <c r="N934" s="52" t="s">
        <v>1972</v>
      </c>
      <c r="O934" s="52" t="s">
        <v>3119</v>
      </c>
      <c r="P934" s="52"/>
      <c r="Q934" s="52" t="s">
        <v>10066</v>
      </c>
      <c r="R934" s="55" t="n">
        <f aca="true">IFERROR(O934-TODAY(),"")</f>
        <v>-797</v>
      </c>
      <c r="S934" s="55" t="str">
        <f aca="true">IFERROR(IF(O934&lt;TODAY(),"Expired",IF(O934-TODAY()&lt;90,"Expiring Soon","Active")),"")</f>
        <v>Expiring Soon</v>
      </c>
      <c r="T934" s="55" t="str">
        <f aca="false">IF(M934&gt;5,"High Risk",IF(M934&gt;2,"Medium","Low Risk"))</f>
        <v>Medium</v>
      </c>
    </row>
    <row r="935" customFormat="false" ht="15" hidden="false" customHeight="true" outlineLevel="0" collapsed="false">
      <c r="A935" s="56" t="s">
        <v>5004</v>
      </c>
      <c r="B935" s="56" t="s">
        <v>17974</v>
      </c>
      <c r="C935" s="56" t="s">
        <v>16921</v>
      </c>
      <c r="D935" s="56" t="s">
        <v>16904</v>
      </c>
      <c r="E935" s="56" t="s">
        <v>10117</v>
      </c>
      <c r="F935" s="56" t="s">
        <v>15554</v>
      </c>
      <c r="G935" s="56" t="s">
        <v>4073</v>
      </c>
      <c r="H935" s="56" t="n">
        <v>26</v>
      </c>
      <c r="I935" s="56" t="n">
        <v>1000</v>
      </c>
      <c r="J935" s="56" t="n">
        <v>2.9</v>
      </c>
      <c r="K935" s="56" t="n">
        <v>94.5</v>
      </c>
      <c r="L935" s="56" t="n">
        <v>79</v>
      </c>
      <c r="M935" s="56" t="n">
        <v>3.37</v>
      </c>
      <c r="N935" s="56" t="s">
        <v>4972</v>
      </c>
      <c r="O935" s="56" t="s">
        <v>2235</v>
      </c>
      <c r="P935" s="56" t="s">
        <v>16911</v>
      </c>
      <c r="Q935" s="56" t="s">
        <v>10061</v>
      </c>
      <c r="R935" s="55" t="n">
        <f aca="true">IFERROR(O935-TODAY(),"")</f>
        <v>-643</v>
      </c>
      <c r="S935" s="55" t="str">
        <f aca="true">IFERROR(IF(O935&lt;TODAY(),"Expired",IF(O935-TODAY()&lt;90,"Expiring Soon","Active")),"")</f>
        <v>Expiring Soon</v>
      </c>
      <c r="T935" s="55" t="str">
        <f aca="false">IF(M935&gt;5,"High Risk",IF(M935&gt;2,"Medium","Low Risk"))</f>
        <v>Medium</v>
      </c>
    </row>
    <row r="936" customFormat="false" ht="15" hidden="false" customHeight="true" outlineLevel="0" collapsed="false">
      <c r="A936" s="52" t="s">
        <v>7229</v>
      </c>
      <c r="B936" s="52" t="s">
        <v>17975</v>
      </c>
      <c r="C936" s="52" t="s">
        <v>16921</v>
      </c>
      <c r="D936" s="52" t="s">
        <v>16904</v>
      </c>
      <c r="E936" s="52" t="s">
        <v>10132</v>
      </c>
      <c r="F936" s="52" t="s">
        <v>15550</v>
      </c>
      <c r="G936" s="52" t="s">
        <v>4073</v>
      </c>
      <c r="H936" s="52" t="n">
        <v>38</v>
      </c>
      <c r="I936" s="52" t="n">
        <v>2000</v>
      </c>
      <c r="J936" s="52" t="n">
        <v>2.5</v>
      </c>
      <c r="K936" s="52" t="n">
        <v>70.1</v>
      </c>
      <c r="L936" s="52" t="n">
        <v>73</v>
      </c>
      <c r="M936" s="52" t="n">
        <v>3.54</v>
      </c>
      <c r="N936" s="52" t="s">
        <v>2152</v>
      </c>
      <c r="O936" s="52" t="s">
        <v>3175</v>
      </c>
      <c r="P936" s="52" t="s">
        <v>16913</v>
      </c>
      <c r="Q936" s="52" t="s">
        <v>10061</v>
      </c>
      <c r="R936" s="55" t="n">
        <f aca="true">IFERROR(O936-TODAY(),"")</f>
        <v>-421</v>
      </c>
      <c r="S936" s="55" t="str">
        <f aca="true">IFERROR(IF(O936&lt;TODAY(),"Expired",IF(O936-TODAY()&lt;90,"Expiring Soon","Active")),"")</f>
        <v>Expiring Soon</v>
      </c>
      <c r="T936" s="55" t="str">
        <f aca="false">IF(M936&gt;5,"High Risk",IF(M936&gt;2,"Medium","Low Risk"))</f>
        <v>Medium</v>
      </c>
    </row>
    <row r="937" customFormat="false" ht="15" hidden="false" customHeight="true" outlineLevel="0" collapsed="false">
      <c r="A937" s="56" t="s">
        <v>4444</v>
      </c>
      <c r="B937" s="56" t="s">
        <v>17976</v>
      </c>
      <c r="C937" s="56" t="s">
        <v>16921</v>
      </c>
      <c r="D937" s="56" t="s">
        <v>16904</v>
      </c>
      <c r="E937" s="56" t="s">
        <v>10058</v>
      </c>
      <c r="F937" s="56" t="s">
        <v>15550</v>
      </c>
      <c r="G937" s="56" t="s">
        <v>4055</v>
      </c>
      <c r="H937" s="56" t="n">
        <v>44</v>
      </c>
      <c r="I937" s="56" t="n">
        <v>100</v>
      </c>
      <c r="J937" s="56" t="n">
        <v>2.7</v>
      </c>
      <c r="K937" s="56" t="n">
        <v>96.6</v>
      </c>
      <c r="L937" s="56" t="n">
        <v>74.4</v>
      </c>
      <c r="M937" s="56" t="n">
        <v>1.9</v>
      </c>
      <c r="N937" s="56" t="s">
        <v>5708</v>
      </c>
      <c r="O937" s="56" t="s">
        <v>2389</v>
      </c>
      <c r="P937" s="56" t="s">
        <v>16913</v>
      </c>
      <c r="Q937" s="56" t="s">
        <v>10061</v>
      </c>
      <c r="R937" s="55" t="n">
        <f aca="true">IFERROR(O937-TODAY(),"")</f>
        <v>-892</v>
      </c>
      <c r="S937" s="55" t="str">
        <f aca="true">IFERROR(IF(O937&lt;TODAY(),"Expired",IF(O937-TODAY()&lt;90,"Expiring Soon","Active")),"")</f>
        <v>Expiring Soon</v>
      </c>
      <c r="T937" s="55" t="str">
        <f aca="false">IF(M937&gt;5,"High Risk",IF(M937&gt;2,"Medium","Low Risk"))</f>
        <v>Low Risk</v>
      </c>
    </row>
    <row r="938" customFormat="false" ht="15" hidden="false" customHeight="true" outlineLevel="0" collapsed="false">
      <c r="A938" s="52" t="s">
        <v>15457</v>
      </c>
      <c r="B938" s="52" t="s">
        <v>17977</v>
      </c>
      <c r="C938" s="52" t="s">
        <v>15539</v>
      </c>
      <c r="D938" s="52" t="s">
        <v>16910</v>
      </c>
      <c r="E938" s="52" t="s">
        <v>10117</v>
      </c>
      <c r="F938" s="52" t="s">
        <v>10063</v>
      </c>
      <c r="G938" s="52" t="s">
        <v>4061</v>
      </c>
      <c r="H938" s="52" t="n">
        <v>6</v>
      </c>
      <c r="I938" s="52" t="n">
        <v>500</v>
      </c>
      <c r="J938" s="52" t="n">
        <v>3.5</v>
      </c>
      <c r="K938" s="52" t="n">
        <v>73.9</v>
      </c>
      <c r="L938" s="52" t="n">
        <v>78.7</v>
      </c>
      <c r="M938" s="52" t="n">
        <v>3.29</v>
      </c>
      <c r="N938" s="52" t="s">
        <v>1205</v>
      </c>
      <c r="O938" s="52" t="s">
        <v>994</v>
      </c>
      <c r="P938" s="52" t="s">
        <v>16911</v>
      </c>
      <c r="Q938" s="52" t="s">
        <v>10061</v>
      </c>
      <c r="R938" s="55" t="n">
        <f aca="true">IFERROR(O938-TODAY(),"")</f>
        <v>-860</v>
      </c>
      <c r="S938" s="55" t="str">
        <f aca="true">IFERROR(IF(O938&lt;TODAY(),"Expired",IF(O938-TODAY()&lt;90,"Expiring Soon","Active")),"")</f>
        <v>Expiring Soon</v>
      </c>
      <c r="T938" s="55" t="str">
        <f aca="false">IF(M938&gt;5,"High Risk",IF(M938&gt;2,"Medium","Low Risk"))</f>
        <v>Medium</v>
      </c>
    </row>
    <row r="939" customFormat="false" ht="15" hidden="false" customHeight="true" outlineLevel="0" collapsed="false">
      <c r="A939" s="56" t="s">
        <v>15434</v>
      </c>
      <c r="B939" s="56" t="s">
        <v>17978</v>
      </c>
      <c r="C939" s="56" t="s">
        <v>15539</v>
      </c>
      <c r="D939" s="56" t="s">
        <v>16904</v>
      </c>
      <c r="E939" s="56" t="s">
        <v>10073</v>
      </c>
      <c r="F939" s="56" t="s">
        <v>15550</v>
      </c>
      <c r="G939" s="56" t="s">
        <v>4061</v>
      </c>
      <c r="H939" s="56" t="n">
        <v>17</v>
      </c>
      <c r="I939" s="56" t="n">
        <v>1000</v>
      </c>
      <c r="J939" s="56" t="n">
        <v>2.6</v>
      </c>
      <c r="K939" s="56" t="n">
        <v>86</v>
      </c>
      <c r="L939" s="56" t="n">
        <v>90.7</v>
      </c>
      <c r="M939" s="56" t="n">
        <v>1.53</v>
      </c>
      <c r="N939" s="56" t="s">
        <v>5196</v>
      </c>
      <c r="O939" s="56" t="s">
        <v>3968</v>
      </c>
      <c r="P939" s="56" t="s">
        <v>16916</v>
      </c>
      <c r="Q939" s="56" t="s">
        <v>10061</v>
      </c>
      <c r="R939" s="55" t="n">
        <f aca="true">IFERROR(O939-TODAY(),"")</f>
        <v>-754</v>
      </c>
      <c r="S939" s="55" t="str">
        <f aca="true">IFERROR(IF(O939&lt;TODAY(),"Expired",IF(O939-TODAY()&lt;90,"Expiring Soon","Active")),"")</f>
        <v>Expiring Soon</v>
      </c>
      <c r="T939" s="55" t="str">
        <f aca="false">IF(M939&gt;5,"High Risk",IF(M939&gt;2,"Medium","Low Risk"))</f>
        <v>Low Risk</v>
      </c>
    </row>
    <row r="940" customFormat="false" ht="15" hidden="false" customHeight="true" outlineLevel="0" collapsed="false">
      <c r="A940" s="52" t="s">
        <v>6335</v>
      </c>
      <c r="B940" s="52" t="s">
        <v>17979</v>
      </c>
      <c r="C940" s="52" t="s">
        <v>15539</v>
      </c>
      <c r="D940" s="52" t="s">
        <v>16904</v>
      </c>
      <c r="E940" s="52" t="s">
        <v>10132</v>
      </c>
      <c r="F940" s="52" t="s">
        <v>10063</v>
      </c>
      <c r="G940" s="52" t="s">
        <v>4073</v>
      </c>
      <c r="H940" s="52" t="n">
        <v>16</v>
      </c>
      <c r="I940" s="52" t="n">
        <v>1000</v>
      </c>
      <c r="J940" s="52" t="n">
        <v>3.8</v>
      </c>
      <c r="K940" s="52" t="n">
        <v>89.3</v>
      </c>
      <c r="L940" s="52" t="n">
        <v>77</v>
      </c>
      <c r="M940" s="52" t="n">
        <v>4</v>
      </c>
      <c r="N940" s="52" t="s">
        <v>3616</v>
      </c>
      <c r="O940" s="52" t="s">
        <v>2940</v>
      </c>
      <c r="P940" s="52" t="s">
        <v>16913</v>
      </c>
      <c r="Q940" s="52" t="s">
        <v>10061</v>
      </c>
      <c r="R940" s="55" t="n">
        <f aca="true">IFERROR(O940-TODAY(),"")</f>
        <v>-617</v>
      </c>
      <c r="S940" s="55" t="str">
        <f aca="true">IFERROR(IF(O940&lt;TODAY(),"Expired",IF(O940-TODAY()&lt;90,"Expiring Soon","Active")),"")</f>
        <v>Expiring Soon</v>
      </c>
      <c r="T940" s="55" t="str">
        <f aca="false">IF(M940&gt;5,"High Risk",IF(M940&gt;2,"Medium","Low Risk"))</f>
        <v>Medium</v>
      </c>
    </row>
    <row r="941" customFormat="false" ht="15" hidden="false" customHeight="true" outlineLevel="0" collapsed="false">
      <c r="A941" s="56" t="s">
        <v>5731</v>
      </c>
      <c r="B941" s="56" t="s">
        <v>17980</v>
      </c>
      <c r="C941" s="56" t="s">
        <v>16909</v>
      </c>
      <c r="D941" s="56" t="s">
        <v>16915</v>
      </c>
      <c r="E941" s="56" t="s">
        <v>10095</v>
      </c>
      <c r="F941" s="56" t="s">
        <v>15560</v>
      </c>
      <c r="G941" s="56" t="s">
        <v>4067</v>
      </c>
      <c r="H941" s="56" t="n">
        <v>45</v>
      </c>
      <c r="I941" s="56" t="n">
        <v>2000</v>
      </c>
      <c r="J941" s="56" t="n">
        <v>3.4</v>
      </c>
      <c r="K941" s="56" t="n">
        <v>91.1</v>
      </c>
      <c r="L941" s="56" t="n">
        <v>84.8</v>
      </c>
      <c r="M941" s="56" t="n">
        <v>2.36</v>
      </c>
      <c r="N941" s="56" t="s">
        <v>4763</v>
      </c>
      <c r="O941" s="56" t="s">
        <v>5745</v>
      </c>
      <c r="P941" s="56" t="s">
        <v>16916</v>
      </c>
      <c r="Q941" s="56" t="s">
        <v>10061</v>
      </c>
      <c r="R941" s="55" t="n">
        <f aca="true">IFERROR(O941-TODAY(),"")</f>
        <v>-587</v>
      </c>
      <c r="S941" s="55" t="str">
        <f aca="true">IFERROR(IF(O941&lt;TODAY(),"Expired",IF(O941-TODAY()&lt;90,"Expiring Soon","Active")),"")</f>
        <v>Expiring Soon</v>
      </c>
      <c r="T941" s="55" t="str">
        <f aca="false">IF(M941&gt;5,"High Risk",IF(M941&gt;2,"Medium","Low Risk"))</f>
        <v>Medium</v>
      </c>
    </row>
    <row r="942" customFormat="false" ht="15" hidden="false" customHeight="true" outlineLevel="0" collapsed="false">
      <c r="A942" s="52" t="s">
        <v>6120</v>
      </c>
      <c r="B942" s="52" t="s">
        <v>17981</v>
      </c>
      <c r="C942" s="52" t="s">
        <v>15539</v>
      </c>
      <c r="D942" s="52" t="s">
        <v>16915</v>
      </c>
      <c r="E942" s="52" t="s">
        <v>10078</v>
      </c>
      <c r="F942" s="52" t="s">
        <v>15542</v>
      </c>
      <c r="G942" s="52" t="s">
        <v>4055</v>
      </c>
      <c r="H942" s="52" t="n">
        <v>4</v>
      </c>
      <c r="I942" s="52" t="n">
        <v>2000</v>
      </c>
      <c r="J942" s="52" t="n">
        <v>2.8</v>
      </c>
      <c r="K942" s="52" t="n">
        <v>72.2</v>
      </c>
      <c r="L942" s="52" t="n">
        <v>65.2</v>
      </c>
      <c r="M942" s="52" t="n">
        <v>0.68</v>
      </c>
      <c r="N942" s="52" t="s">
        <v>2267</v>
      </c>
      <c r="O942" s="52" t="s">
        <v>5187</v>
      </c>
      <c r="P942" s="52" t="s">
        <v>16907</v>
      </c>
      <c r="Q942" s="52" t="s">
        <v>10061</v>
      </c>
      <c r="R942" s="55" t="n">
        <f aca="true">IFERROR(O942-TODAY(),"")</f>
        <v>-599</v>
      </c>
      <c r="S942" s="55" t="str">
        <f aca="true">IFERROR(IF(O942&lt;TODAY(),"Expired",IF(O942-TODAY()&lt;90,"Expiring Soon","Active")),"")</f>
        <v>Expiring Soon</v>
      </c>
      <c r="T942" s="55" t="str">
        <f aca="false">IF(M942&gt;5,"High Risk",IF(M942&gt;2,"Medium","Low Risk"))</f>
        <v>Low Risk</v>
      </c>
    </row>
    <row r="943" customFormat="false" ht="15" hidden="false" customHeight="true" outlineLevel="0" collapsed="false">
      <c r="A943" s="56" t="s">
        <v>5063</v>
      </c>
      <c r="B943" s="56" t="s">
        <v>17982</v>
      </c>
      <c r="C943" s="56" t="s">
        <v>16909</v>
      </c>
      <c r="D943" s="56" t="s">
        <v>16910</v>
      </c>
      <c r="E943" s="56" t="s">
        <v>10095</v>
      </c>
      <c r="F943" s="56" t="s">
        <v>15560</v>
      </c>
      <c r="G943" s="56" t="s">
        <v>4067</v>
      </c>
      <c r="H943" s="56" t="n">
        <v>39</v>
      </c>
      <c r="I943" s="56" t="n">
        <v>250</v>
      </c>
      <c r="J943" s="56" t="n">
        <v>4.4</v>
      </c>
      <c r="K943" s="56" t="n">
        <v>87.6</v>
      </c>
      <c r="L943" s="56" t="n">
        <v>80.2</v>
      </c>
      <c r="M943" s="56" t="n">
        <v>3.01</v>
      </c>
      <c r="N943" s="56" t="s">
        <v>3131</v>
      </c>
      <c r="O943" s="56" t="s">
        <v>3112</v>
      </c>
      <c r="P943" s="56"/>
      <c r="Q943" s="56" t="s">
        <v>10061</v>
      </c>
      <c r="R943" s="55" t="n">
        <f aca="true">IFERROR(O943-TODAY(),"")</f>
        <v>-609</v>
      </c>
      <c r="S943" s="55" t="str">
        <f aca="true">IFERROR(IF(O943&lt;TODAY(),"Expired",IF(O943-TODAY()&lt;90,"Expiring Soon","Active")),"")</f>
        <v>Expiring Soon</v>
      </c>
      <c r="T943" s="55" t="str">
        <f aca="false">IF(M943&gt;5,"High Risk",IF(M943&gt;2,"Medium","Low Risk"))</f>
        <v>Medium</v>
      </c>
    </row>
    <row r="944" customFormat="false" ht="15" hidden="false" customHeight="true" outlineLevel="0" collapsed="false">
      <c r="A944" s="52" t="s">
        <v>14345</v>
      </c>
      <c r="B944" s="52" t="s">
        <v>17983</v>
      </c>
      <c r="C944" s="52" t="s">
        <v>16921</v>
      </c>
      <c r="D944" s="52" t="s">
        <v>16904</v>
      </c>
      <c r="E944" s="52" t="s">
        <v>10087</v>
      </c>
      <c r="F944" s="52" t="s">
        <v>15550</v>
      </c>
      <c r="G944" s="52" t="s">
        <v>4073</v>
      </c>
      <c r="H944" s="52" t="n">
        <v>44</v>
      </c>
      <c r="I944" s="52" t="n">
        <v>1000</v>
      </c>
      <c r="J944" s="52" t="n">
        <v>2.7</v>
      </c>
      <c r="K944" s="52" t="n">
        <v>88</v>
      </c>
      <c r="L944" s="52" t="n">
        <v>98.9</v>
      </c>
      <c r="M944" s="52" t="n">
        <v>4.53</v>
      </c>
      <c r="N944" s="52" t="s">
        <v>5065</v>
      </c>
      <c r="O944" s="52" t="s">
        <v>2690</v>
      </c>
      <c r="P944" s="52" t="s">
        <v>16913</v>
      </c>
      <c r="Q944" s="52" t="s">
        <v>10061</v>
      </c>
      <c r="R944" s="55" t="n">
        <f aca="true">IFERROR(O944-TODAY(),"")</f>
        <v>-618</v>
      </c>
      <c r="S944" s="55" t="str">
        <f aca="true">IFERROR(IF(O944&lt;TODAY(),"Expired",IF(O944-TODAY()&lt;90,"Expiring Soon","Active")),"")</f>
        <v>Expiring Soon</v>
      </c>
      <c r="T944" s="55" t="str">
        <f aca="false">IF(M944&gt;5,"High Risk",IF(M944&gt;2,"Medium","Low Risk"))</f>
        <v>Medium</v>
      </c>
    </row>
    <row r="945" customFormat="false" ht="15" hidden="false" customHeight="true" outlineLevel="0" collapsed="false">
      <c r="A945" s="56" t="s">
        <v>17984</v>
      </c>
      <c r="B945" s="56" t="s">
        <v>17985</v>
      </c>
      <c r="C945" s="56" t="s">
        <v>16906</v>
      </c>
      <c r="D945" s="56" t="s">
        <v>16904</v>
      </c>
      <c r="E945" s="56" t="s">
        <v>10073</v>
      </c>
      <c r="F945" s="56" t="s">
        <v>15544</v>
      </c>
      <c r="G945" s="56" t="s">
        <v>4084</v>
      </c>
      <c r="H945" s="56" t="n">
        <v>18</v>
      </c>
      <c r="I945" s="56" t="n">
        <v>2000</v>
      </c>
      <c r="J945" s="56" t="n">
        <v>3.5</v>
      </c>
      <c r="K945" s="56" t="n">
        <v>81.6</v>
      </c>
      <c r="L945" s="56" t="n">
        <v>73.8</v>
      </c>
      <c r="M945" s="56" t="n">
        <v>0.49</v>
      </c>
      <c r="N945" s="56" t="s">
        <v>5961</v>
      </c>
      <c r="O945" s="56" t="s">
        <v>3275</v>
      </c>
      <c r="P945" s="56" t="s">
        <v>16907</v>
      </c>
      <c r="Q945" s="56" t="s">
        <v>10061</v>
      </c>
      <c r="R945" s="55" t="n">
        <f aca="true">IFERROR(O945-TODAY(),"")</f>
        <v>-889</v>
      </c>
      <c r="S945" s="55" t="str">
        <f aca="true">IFERROR(IF(O945&lt;TODAY(),"Expired",IF(O945-TODAY()&lt;90,"Expiring Soon","Active")),"")</f>
        <v>Expiring Soon</v>
      </c>
      <c r="T945" s="55" t="str">
        <f aca="false">IF(M945&gt;5,"High Risk",IF(M945&gt;2,"Medium","Low Risk"))</f>
        <v>Low Risk</v>
      </c>
    </row>
    <row r="946" customFormat="false" ht="15" hidden="false" customHeight="true" outlineLevel="0" collapsed="false">
      <c r="A946" s="52" t="s">
        <v>4719</v>
      </c>
      <c r="B946" s="52" t="s">
        <v>17986</v>
      </c>
      <c r="C946" s="52" t="s">
        <v>15539</v>
      </c>
      <c r="D946" s="52" t="s">
        <v>16937</v>
      </c>
      <c r="E946" s="52" t="s">
        <v>10095</v>
      </c>
      <c r="F946" s="52" t="s">
        <v>15550</v>
      </c>
      <c r="G946" s="52" t="s">
        <v>4084</v>
      </c>
      <c r="H946" s="52" t="n">
        <v>32</v>
      </c>
      <c r="I946" s="52" t="n">
        <v>1000</v>
      </c>
      <c r="J946" s="52" t="n">
        <v>2.9</v>
      </c>
      <c r="K946" s="52" t="n">
        <v>92.5</v>
      </c>
      <c r="L946" s="52" t="n">
        <v>71.9</v>
      </c>
      <c r="M946" s="52" t="n">
        <v>3.21</v>
      </c>
      <c r="N946" s="52" t="s">
        <v>5676</v>
      </c>
      <c r="O946" s="52" t="s">
        <v>1105</v>
      </c>
      <c r="P946" s="52" t="s">
        <v>16911</v>
      </c>
      <c r="Q946" s="52" t="s">
        <v>10066</v>
      </c>
      <c r="R946" s="55" t="n">
        <f aca="true">IFERROR(O946-TODAY(),"")</f>
        <v>-610</v>
      </c>
      <c r="S946" s="55" t="str">
        <f aca="true">IFERROR(IF(O946&lt;TODAY(),"Expired",IF(O946-TODAY()&lt;90,"Expiring Soon","Active")),"")</f>
        <v>Expiring Soon</v>
      </c>
      <c r="T946" s="55" t="str">
        <f aca="false">IF(M946&gt;5,"High Risk",IF(M946&gt;2,"Medium","Low Risk"))</f>
        <v>Medium</v>
      </c>
    </row>
    <row r="947" customFormat="false" ht="15" hidden="false" customHeight="true" outlineLevel="0" collapsed="false">
      <c r="A947" s="56" t="s">
        <v>6870</v>
      </c>
      <c r="B947" s="56" t="s">
        <v>17987</v>
      </c>
      <c r="C947" s="56" t="s">
        <v>15539</v>
      </c>
      <c r="D947" s="56" t="s">
        <v>16904</v>
      </c>
      <c r="E947" s="56" t="s">
        <v>10078</v>
      </c>
      <c r="F947" s="56" t="s">
        <v>15542</v>
      </c>
      <c r="G947" s="56" t="s">
        <v>4067</v>
      </c>
      <c r="H947" s="56" t="n">
        <v>33</v>
      </c>
      <c r="I947" s="56" t="n">
        <v>100</v>
      </c>
      <c r="J947" s="56" t="n">
        <v>3.3</v>
      </c>
      <c r="K947" s="56" t="n">
        <v>82.2</v>
      </c>
      <c r="L947" s="56" t="n">
        <v>88.4</v>
      </c>
      <c r="M947" s="56" t="n">
        <v>1.61</v>
      </c>
      <c r="N947" s="56" t="s">
        <v>4116</v>
      </c>
      <c r="O947" s="56" t="s">
        <v>2397</v>
      </c>
      <c r="P947" s="56" t="s">
        <v>16907</v>
      </c>
      <c r="Q947" s="56" t="s">
        <v>10061</v>
      </c>
      <c r="R947" s="55" t="n">
        <f aca="true">IFERROR(O947-TODAY(),"")</f>
        <v>-916</v>
      </c>
      <c r="S947" s="55" t="str">
        <f aca="true">IFERROR(IF(O947&lt;TODAY(),"Expired",IF(O947-TODAY()&lt;90,"Expiring Soon","Active")),"")</f>
        <v>Expiring Soon</v>
      </c>
      <c r="T947" s="55" t="str">
        <f aca="false">IF(M947&gt;5,"High Risk",IF(M947&gt;2,"Medium","Low Risk"))</f>
        <v>Low Risk</v>
      </c>
    </row>
    <row r="948" customFormat="false" ht="15" hidden="false" customHeight="true" outlineLevel="0" collapsed="false">
      <c r="A948" s="52" t="s">
        <v>14851</v>
      </c>
      <c r="B948" s="52" t="s">
        <v>17988</v>
      </c>
      <c r="C948" s="52" t="s">
        <v>16906</v>
      </c>
      <c r="D948" s="52" t="s">
        <v>16910</v>
      </c>
      <c r="E948" s="52" t="s">
        <v>10190</v>
      </c>
      <c r="F948" s="52" t="s">
        <v>15560</v>
      </c>
      <c r="G948" s="52" t="s">
        <v>4067</v>
      </c>
      <c r="H948" s="52" t="n">
        <v>11</v>
      </c>
      <c r="I948" s="52" t="n">
        <v>500</v>
      </c>
      <c r="J948" s="52" t="n">
        <v>3.7</v>
      </c>
      <c r="K948" s="52" t="n">
        <v>95.9</v>
      </c>
      <c r="L948" s="52" t="n">
        <v>98.4</v>
      </c>
      <c r="M948" s="52" t="n">
        <v>3.17</v>
      </c>
      <c r="N948" s="52" t="s">
        <v>2976</v>
      </c>
      <c r="O948" s="52" t="s">
        <v>487</v>
      </c>
      <c r="P948" s="52" t="s">
        <v>16916</v>
      </c>
      <c r="Q948" s="52" t="s">
        <v>10061</v>
      </c>
      <c r="R948" s="55" t="n">
        <f aca="true">IFERROR(O948-TODAY(),"")</f>
        <v>-667</v>
      </c>
      <c r="S948" s="55" t="str">
        <f aca="true">IFERROR(IF(O948&lt;TODAY(),"Expired",IF(O948-TODAY()&lt;90,"Expiring Soon","Active")),"")</f>
        <v>Expiring Soon</v>
      </c>
      <c r="T948" s="55" t="str">
        <f aca="false">IF(M948&gt;5,"High Risk",IF(M948&gt;2,"Medium","Low Risk"))</f>
        <v>Medium</v>
      </c>
    </row>
    <row r="949" customFormat="false" ht="15" hidden="false" customHeight="true" outlineLevel="0" collapsed="false">
      <c r="A949" s="56" t="s">
        <v>5521</v>
      </c>
      <c r="B949" s="56" t="s">
        <v>17989</v>
      </c>
      <c r="C949" s="56" t="s">
        <v>16906</v>
      </c>
      <c r="D949" s="56" t="s">
        <v>16915</v>
      </c>
      <c r="E949" s="56" t="s">
        <v>10132</v>
      </c>
      <c r="F949" s="56" t="s">
        <v>15542</v>
      </c>
      <c r="G949" s="56" t="s">
        <v>4084</v>
      </c>
      <c r="H949" s="56" t="n">
        <v>11</v>
      </c>
      <c r="I949" s="56" t="n">
        <v>500</v>
      </c>
      <c r="J949" s="56" t="n">
        <v>4.7</v>
      </c>
      <c r="K949" s="56" t="n">
        <v>82.2</v>
      </c>
      <c r="L949" s="56" t="n">
        <v>87.8</v>
      </c>
      <c r="M949" s="56" t="n">
        <v>4.85</v>
      </c>
      <c r="N949" s="56" t="s">
        <v>2429</v>
      </c>
      <c r="O949" s="56" t="s">
        <v>1427</v>
      </c>
      <c r="P949" s="56" t="s">
        <v>16911</v>
      </c>
      <c r="Q949" s="56" t="s">
        <v>10061</v>
      </c>
      <c r="R949" s="55" t="n">
        <f aca="true">IFERROR(O949-TODAY(),"")</f>
        <v>-832</v>
      </c>
      <c r="S949" s="55" t="str">
        <f aca="true">IFERROR(IF(O949&lt;TODAY(),"Expired",IF(O949-TODAY()&lt;90,"Expiring Soon","Active")),"")</f>
        <v>Expiring Soon</v>
      </c>
      <c r="T949" s="55" t="str">
        <f aca="false">IF(M949&gt;5,"High Risk",IF(M949&gt;2,"Medium","Low Risk"))</f>
        <v>Medium</v>
      </c>
    </row>
    <row r="950" customFormat="false" ht="15" hidden="false" customHeight="true" outlineLevel="0" collapsed="false">
      <c r="A950" s="52" t="s">
        <v>14869</v>
      </c>
      <c r="B950" s="52" t="s">
        <v>17990</v>
      </c>
      <c r="C950" s="52" t="s">
        <v>16909</v>
      </c>
      <c r="D950" s="52" t="s">
        <v>16904</v>
      </c>
      <c r="E950" s="52" t="s">
        <v>10132</v>
      </c>
      <c r="F950" s="52" t="s">
        <v>15542</v>
      </c>
      <c r="G950" s="52" t="s">
        <v>4073</v>
      </c>
      <c r="H950" s="52" t="n">
        <v>17</v>
      </c>
      <c r="I950" s="52" t="n">
        <v>100</v>
      </c>
      <c r="J950" s="52" t="n">
        <v>4</v>
      </c>
      <c r="K950" s="52" t="n">
        <v>72.5</v>
      </c>
      <c r="L950" s="52" t="n">
        <v>98.3</v>
      </c>
      <c r="M950" s="52" t="n">
        <v>4.62</v>
      </c>
      <c r="N950" s="52" t="s">
        <v>3603</v>
      </c>
      <c r="O950" s="52" t="s">
        <v>5431</v>
      </c>
      <c r="P950" s="52" t="s">
        <v>16911</v>
      </c>
      <c r="Q950" s="52" t="s">
        <v>10061</v>
      </c>
      <c r="R950" s="55" t="n">
        <f aca="true">IFERROR(O950-TODAY(),"")</f>
        <v>-858</v>
      </c>
      <c r="S950" s="55" t="str">
        <f aca="true">IFERROR(IF(O950&lt;TODAY(),"Expired",IF(O950-TODAY()&lt;90,"Expiring Soon","Active")),"")</f>
        <v>Expiring Soon</v>
      </c>
      <c r="T950" s="55" t="str">
        <f aca="false">IF(M950&gt;5,"High Risk",IF(M950&gt;2,"Medium","Low Risk"))</f>
        <v>Medium</v>
      </c>
    </row>
    <row r="951" customFormat="false" ht="15" hidden="false" customHeight="true" outlineLevel="0" collapsed="false">
      <c r="A951" s="56" t="s">
        <v>5297</v>
      </c>
      <c r="B951" s="56" t="s">
        <v>17991</v>
      </c>
      <c r="C951" s="56" t="s">
        <v>16909</v>
      </c>
      <c r="D951" s="56" t="s">
        <v>16904</v>
      </c>
      <c r="E951" s="56" t="s">
        <v>10112</v>
      </c>
      <c r="F951" s="56" t="s">
        <v>15560</v>
      </c>
      <c r="G951" s="56" t="s">
        <v>4084</v>
      </c>
      <c r="H951" s="56" t="n">
        <v>14</v>
      </c>
      <c r="I951" s="56" t="n">
        <v>250</v>
      </c>
      <c r="J951" s="56" t="n">
        <v>3.5</v>
      </c>
      <c r="K951" s="56" t="n">
        <v>97.3</v>
      </c>
      <c r="L951" s="56" t="n">
        <v>70.3</v>
      </c>
      <c r="M951" s="56" t="n">
        <v>4.8</v>
      </c>
      <c r="N951" s="56" t="s">
        <v>1911</v>
      </c>
      <c r="O951" s="56" t="s">
        <v>1052</v>
      </c>
      <c r="P951" s="56"/>
      <c r="Q951" s="56" t="s">
        <v>10061</v>
      </c>
      <c r="R951" s="55" t="n">
        <f aca="true">IFERROR(O951-TODAY(),"")</f>
        <v>-529</v>
      </c>
      <c r="S951" s="55" t="str">
        <f aca="true">IFERROR(IF(O951&lt;TODAY(),"Expired",IF(O951-TODAY()&lt;90,"Expiring Soon","Active")),"")</f>
        <v>Expiring Soon</v>
      </c>
      <c r="T951" s="55" t="str">
        <f aca="false">IF(M951&gt;5,"High Risk",IF(M951&gt;2,"Medium","Low Risk"))</f>
        <v>Medium</v>
      </c>
    </row>
    <row r="952" customFormat="false" ht="15" hidden="false" customHeight="true" outlineLevel="0" collapsed="false">
      <c r="A952" s="52" t="s">
        <v>6621</v>
      </c>
      <c r="B952" s="52" t="s">
        <v>17992</v>
      </c>
      <c r="C952" s="52" t="s">
        <v>16921</v>
      </c>
      <c r="D952" s="52" t="s">
        <v>16910</v>
      </c>
      <c r="E952" s="52" t="s">
        <v>10073</v>
      </c>
      <c r="F952" s="52" t="s">
        <v>15550</v>
      </c>
      <c r="G952" s="52" t="s">
        <v>4073</v>
      </c>
      <c r="H952" s="52" t="n">
        <v>17</v>
      </c>
      <c r="I952" s="52" t="n">
        <v>250</v>
      </c>
      <c r="J952" s="52" t="n">
        <v>4.9</v>
      </c>
      <c r="K952" s="52" t="n">
        <v>88.3</v>
      </c>
      <c r="L952" s="52" t="n">
        <v>99.4</v>
      </c>
      <c r="M952" s="52" t="n">
        <v>1.44</v>
      </c>
      <c r="N952" s="52" t="s">
        <v>5475</v>
      </c>
      <c r="O952" s="52" t="s">
        <v>1863</v>
      </c>
      <c r="P952" s="52" t="s">
        <v>16907</v>
      </c>
      <c r="Q952" s="52" t="s">
        <v>10061</v>
      </c>
      <c r="R952" s="55" t="n">
        <f aca="true">IFERROR(O952-TODAY(),"")</f>
        <v>-793</v>
      </c>
      <c r="S952" s="55" t="str">
        <f aca="true">IFERROR(IF(O952&lt;TODAY(),"Expired",IF(O952-TODAY()&lt;90,"Expiring Soon","Active")),"")</f>
        <v>Expiring Soon</v>
      </c>
      <c r="T952" s="55" t="str">
        <f aca="false">IF(M952&gt;5,"High Risk",IF(M952&gt;2,"Medium","Low Risk"))</f>
        <v>Low Risk</v>
      </c>
    </row>
    <row r="953" customFormat="false" ht="15" hidden="false" customHeight="true" outlineLevel="0" collapsed="false">
      <c r="A953" s="56" t="s">
        <v>14766</v>
      </c>
      <c r="B953" s="56" t="s">
        <v>17993</v>
      </c>
      <c r="C953" s="56" t="s">
        <v>15539</v>
      </c>
      <c r="D953" s="56" t="s">
        <v>16937</v>
      </c>
      <c r="E953" s="56" t="s">
        <v>10087</v>
      </c>
      <c r="F953" s="56" t="s">
        <v>10063</v>
      </c>
      <c r="G953" s="56" t="s">
        <v>4084</v>
      </c>
      <c r="H953" s="56" t="n">
        <v>33</v>
      </c>
      <c r="I953" s="56" t="n">
        <v>100</v>
      </c>
      <c r="J953" s="56" t="n">
        <v>5</v>
      </c>
      <c r="K953" s="56" t="n">
        <v>77.5</v>
      </c>
      <c r="L953" s="56" t="n">
        <v>83.8</v>
      </c>
      <c r="M953" s="56" t="n">
        <v>3.97</v>
      </c>
      <c r="N953" s="56" t="s">
        <v>2912</v>
      </c>
      <c r="O953" s="56" t="s">
        <v>1276</v>
      </c>
      <c r="P953" s="56" t="s">
        <v>16907</v>
      </c>
      <c r="Q953" s="56" t="s">
        <v>10061</v>
      </c>
      <c r="R953" s="55" t="n">
        <f aca="true">IFERROR(O953-TODAY(),"")</f>
        <v>-519</v>
      </c>
      <c r="S953" s="55" t="str">
        <f aca="true">IFERROR(IF(O953&lt;TODAY(),"Expired",IF(O953-TODAY()&lt;90,"Expiring Soon","Active")),"")</f>
        <v>Expiring Soon</v>
      </c>
      <c r="T953" s="55" t="str">
        <f aca="false">IF(M953&gt;5,"High Risk",IF(M953&gt;2,"Medium","Low Risk"))</f>
        <v>Medium</v>
      </c>
    </row>
    <row r="954" customFormat="false" ht="15" hidden="false" customHeight="true" outlineLevel="0" collapsed="false">
      <c r="A954" s="52" t="s">
        <v>15408</v>
      </c>
      <c r="B954" s="52" t="s">
        <v>17994</v>
      </c>
      <c r="C954" s="52" t="s">
        <v>16909</v>
      </c>
      <c r="D954" s="52" t="s">
        <v>16915</v>
      </c>
      <c r="E954" s="52" t="s">
        <v>10069</v>
      </c>
      <c r="F954" s="52" t="s">
        <v>15560</v>
      </c>
      <c r="G954" s="52" t="s">
        <v>4061</v>
      </c>
      <c r="H954" s="52" t="n">
        <v>15</v>
      </c>
      <c r="I954" s="52" t="n">
        <v>250</v>
      </c>
      <c r="J954" s="52" t="n">
        <v>4</v>
      </c>
      <c r="K954" s="52" t="n">
        <v>70.5</v>
      </c>
      <c r="L954" s="52" t="n">
        <v>61.5</v>
      </c>
      <c r="M954" s="52" t="n">
        <v>4.86</v>
      </c>
      <c r="N954" s="52" t="s">
        <v>2137</v>
      </c>
      <c r="O954" s="52" t="s">
        <v>543</v>
      </c>
      <c r="P954" s="52" t="s">
        <v>16911</v>
      </c>
      <c r="Q954" s="52" t="s">
        <v>10066</v>
      </c>
      <c r="R954" s="55" t="n">
        <f aca="true">IFERROR(O954-TODAY(),"")</f>
        <v>-518</v>
      </c>
      <c r="S954" s="55" t="str">
        <f aca="true">IFERROR(IF(O954&lt;TODAY(),"Expired",IF(O954-TODAY()&lt;90,"Expiring Soon","Active")),"")</f>
        <v>Expiring Soon</v>
      </c>
      <c r="T954" s="55" t="str">
        <f aca="false">IF(M954&gt;5,"High Risk",IF(M954&gt;2,"Medium","Low Risk"))</f>
        <v>Medium</v>
      </c>
    </row>
    <row r="955" customFormat="false" ht="15" hidden="false" customHeight="true" outlineLevel="0" collapsed="false">
      <c r="A955" s="56" t="s">
        <v>6290</v>
      </c>
      <c r="B955" s="56" t="s">
        <v>17995</v>
      </c>
      <c r="C955" s="56" t="s">
        <v>16921</v>
      </c>
      <c r="D955" s="56" t="s">
        <v>16937</v>
      </c>
      <c r="E955" s="56" t="s">
        <v>10073</v>
      </c>
      <c r="F955" s="56" t="s">
        <v>15554</v>
      </c>
      <c r="G955" s="56" t="s">
        <v>4055</v>
      </c>
      <c r="H955" s="56" t="n">
        <v>31</v>
      </c>
      <c r="I955" s="56" t="n">
        <v>2000</v>
      </c>
      <c r="J955" s="56" t="n">
        <v>3.7</v>
      </c>
      <c r="K955" s="56" t="n">
        <v>95.3</v>
      </c>
      <c r="L955" s="56" t="n">
        <v>88.2</v>
      </c>
      <c r="M955" s="56" t="n">
        <v>1.66</v>
      </c>
      <c r="N955" s="56" t="s">
        <v>5891</v>
      </c>
      <c r="O955" s="56" t="s">
        <v>1857</v>
      </c>
      <c r="P955" s="56" t="s">
        <v>16907</v>
      </c>
      <c r="Q955" s="56" t="s">
        <v>10061</v>
      </c>
      <c r="R955" s="55" t="n">
        <f aca="true">IFERROR(O955-TODAY(),"")</f>
        <v>-670</v>
      </c>
      <c r="S955" s="55" t="str">
        <f aca="true">IFERROR(IF(O955&lt;TODAY(),"Expired",IF(O955-TODAY()&lt;90,"Expiring Soon","Active")),"")</f>
        <v>Expiring Soon</v>
      </c>
      <c r="T955" s="55" t="str">
        <f aca="false">IF(M955&gt;5,"High Risk",IF(M955&gt;2,"Medium","Low Risk"))</f>
        <v>Low Risk</v>
      </c>
    </row>
    <row r="956" customFormat="false" ht="15" hidden="false" customHeight="true" outlineLevel="0" collapsed="false">
      <c r="A956" s="52" t="s">
        <v>5030</v>
      </c>
      <c r="B956" s="52" t="s">
        <v>17996</v>
      </c>
      <c r="C956" s="52" t="s">
        <v>15539</v>
      </c>
      <c r="D956" s="52" t="s">
        <v>16910</v>
      </c>
      <c r="E956" s="52" t="s">
        <v>10095</v>
      </c>
      <c r="F956" s="52" t="s">
        <v>15544</v>
      </c>
      <c r="G956" s="52" t="s">
        <v>4055</v>
      </c>
      <c r="H956" s="52" t="n">
        <v>6</v>
      </c>
      <c r="I956" s="52" t="n">
        <v>1000</v>
      </c>
      <c r="J956" s="52" t="n">
        <v>3.6</v>
      </c>
      <c r="K956" s="52" t="n">
        <v>80.9</v>
      </c>
      <c r="L956" s="52" t="n">
        <v>94.5</v>
      </c>
      <c r="M956" s="52" t="n">
        <v>4.74</v>
      </c>
      <c r="N956" s="52" t="s">
        <v>1703</v>
      </c>
      <c r="O956" s="52" t="s">
        <v>3382</v>
      </c>
      <c r="P956" s="52" t="s">
        <v>16911</v>
      </c>
      <c r="Q956" s="52" t="s">
        <v>10061</v>
      </c>
      <c r="R956" s="55" t="n">
        <f aca="true">IFERROR(O956-TODAY(),"")</f>
        <v>-759</v>
      </c>
      <c r="S956" s="55" t="str">
        <f aca="true">IFERROR(IF(O956&lt;TODAY(),"Expired",IF(O956-TODAY()&lt;90,"Expiring Soon","Active")),"")</f>
        <v>Expiring Soon</v>
      </c>
      <c r="T956" s="55" t="str">
        <f aca="false">IF(M956&gt;5,"High Risk",IF(M956&gt;2,"Medium","Low Risk"))</f>
        <v>Medium</v>
      </c>
    </row>
    <row r="957" customFormat="false" ht="15" hidden="false" customHeight="true" outlineLevel="0" collapsed="false">
      <c r="A957" s="56" t="s">
        <v>15120</v>
      </c>
      <c r="B957" s="56" t="s">
        <v>17997</v>
      </c>
      <c r="C957" s="56" t="s">
        <v>15539</v>
      </c>
      <c r="D957" s="56" t="s">
        <v>16910</v>
      </c>
      <c r="E957" s="56" t="s">
        <v>10058</v>
      </c>
      <c r="F957" s="56" t="s">
        <v>15554</v>
      </c>
      <c r="G957" s="56" t="s">
        <v>4067</v>
      </c>
      <c r="H957" s="56" t="n">
        <v>16</v>
      </c>
      <c r="I957" s="56" t="n">
        <v>2000</v>
      </c>
      <c r="J957" s="56" t="n">
        <v>4.7</v>
      </c>
      <c r="K957" s="56" t="n">
        <v>93.7</v>
      </c>
      <c r="L957" s="56" t="n">
        <v>87.6</v>
      </c>
      <c r="M957" s="56" t="n">
        <v>0.96</v>
      </c>
      <c r="N957" s="56" t="s">
        <v>3050</v>
      </c>
      <c r="O957" s="56" t="s">
        <v>1367</v>
      </c>
      <c r="P957" s="56" t="s">
        <v>16911</v>
      </c>
      <c r="Q957" s="56" t="s">
        <v>10066</v>
      </c>
      <c r="R957" s="55" t="n">
        <f aca="true">IFERROR(O957-TODAY(),"")</f>
        <v>-733</v>
      </c>
      <c r="S957" s="55" t="str">
        <f aca="true">IFERROR(IF(O957&lt;TODAY(),"Expired",IF(O957-TODAY()&lt;90,"Expiring Soon","Active")),"")</f>
        <v>Expiring Soon</v>
      </c>
      <c r="T957" s="55" t="str">
        <f aca="false">IF(M957&gt;5,"High Risk",IF(M957&gt;2,"Medium","Low Risk"))</f>
        <v>Low Risk</v>
      </c>
    </row>
    <row r="958" customFormat="false" ht="15" hidden="false" customHeight="true" outlineLevel="0" collapsed="false">
      <c r="A958" s="52" t="s">
        <v>5362</v>
      </c>
      <c r="B958" s="52" t="s">
        <v>17998</v>
      </c>
      <c r="C958" s="52" t="s">
        <v>16909</v>
      </c>
      <c r="D958" s="52" t="s">
        <v>16910</v>
      </c>
      <c r="E958" s="52" t="s">
        <v>10063</v>
      </c>
      <c r="F958" s="52" t="s">
        <v>15550</v>
      </c>
      <c r="G958" s="52" t="s">
        <v>4055</v>
      </c>
      <c r="H958" s="52" t="n">
        <v>4</v>
      </c>
      <c r="I958" s="52" t="n">
        <v>1000</v>
      </c>
      <c r="J958" s="52" t="n">
        <v>3.1</v>
      </c>
      <c r="K958" s="52" t="n">
        <v>80.2</v>
      </c>
      <c r="L958" s="52" t="n">
        <v>85.2</v>
      </c>
      <c r="M958" s="52" t="n">
        <v>4.21</v>
      </c>
      <c r="N958" s="52" t="s">
        <v>1236</v>
      </c>
      <c r="O958" s="52" t="s">
        <v>1915</v>
      </c>
      <c r="P958" s="52" t="s">
        <v>16907</v>
      </c>
      <c r="Q958" s="52" t="s">
        <v>10061</v>
      </c>
      <c r="R958" s="55" t="n">
        <f aca="true">IFERROR(O958-TODAY(),"")</f>
        <v>-909</v>
      </c>
      <c r="S958" s="55" t="str">
        <f aca="true">IFERROR(IF(O958&lt;TODAY(),"Expired",IF(O958-TODAY()&lt;90,"Expiring Soon","Active")),"")</f>
        <v>Expiring Soon</v>
      </c>
      <c r="T958" s="55" t="str">
        <f aca="false">IF(M958&gt;5,"High Risk",IF(M958&gt;2,"Medium","Low Risk"))</f>
        <v>Medium</v>
      </c>
    </row>
    <row r="959" customFormat="false" ht="15" hidden="false" customHeight="true" outlineLevel="0" collapsed="false">
      <c r="A959" s="56" t="s">
        <v>7019</v>
      </c>
      <c r="B959" s="56" t="s">
        <v>17999</v>
      </c>
      <c r="C959" s="56" t="s">
        <v>16906</v>
      </c>
      <c r="D959" s="56" t="s">
        <v>16904</v>
      </c>
      <c r="E959" s="56" t="s">
        <v>10117</v>
      </c>
      <c r="F959" s="56" t="s">
        <v>15550</v>
      </c>
      <c r="G959" s="56" t="s">
        <v>4067</v>
      </c>
      <c r="H959" s="56" t="n">
        <v>33</v>
      </c>
      <c r="I959" s="56" t="n">
        <v>500</v>
      </c>
      <c r="J959" s="56" t="n">
        <v>2.6</v>
      </c>
      <c r="K959" s="56" t="n">
        <v>87.1</v>
      </c>
      <c r="L959" s="56" t="n">
        <v>75</v>
      </c>
      <c r="M959" s="56" t="n">
        <v>3.6</v>
      </c>
      <c r="N959" s="56" t="s">
        <v>1944</v>
      </c>
      <c r="O959" s="56" t="s">
        <v>1295</v>
      </c>
      <c r="P959" s="56" t="s">
        <v>16916</v>
      </c>
      <c r="Q959" s="56" t="s">
        <v>10061</v>
      </c>
      <c r="R959" s="55" t="n">
        <f aca="true">IFERROR(O959-TODAY(),"")</f>
        <v>-799</v>
      </c>
      <c r="S959" s="55" t="str">
        <f aca="true">IFERROR(IF(O959&lt;TODAY(),"Expired",IF(O959-TODAY()&lt;90,"Expiring Soon","Active")),"")</f>
        <v>Expiring Soon</v>
      </c>
      <c r="T959" s="55" t="str">
        <f aca="false">IF(M959&gt;5,"High Risk",IF(M959&gt;2,"Medium","Low Risk"))</f>
        <v>Medium</v>
      </c>
    </row>
    <row r="960" customFormat="false" ht="15" hidden="false" customHeight="true" outlineLevel="0" collapsed="false">
      <c r="A960" s="52" t="s">
        <v>18000</v>
      </c>
      <c r="B960" s="52" t="s">
        <v>18001</v>
      </c>
      <c r="C960" s="52" t="s">
        <v>16906</v>
      </c>
      <c r="D960" s="52" t="s">
        <v>16904</v>
      </c>
      <c r="E960" s="52" t="s">
        <v>10069</v>
      </c>
      <c r="F960" s="52" t="s">
        <v>15560</v>
      </c>
      <c r="G960" s="52" t="s">
        <v>4084</v>
      </c>
      <c r="H960" s="52" t="n">
        <v>6</v>
      </c>
      <c r="I960" s="52" t="n">
        <v>250</v>
      </c>
      <c r="J960" s="52" t="n">
        <v>3.1</v>
      </c>
      <c r="K960" s="52" t="n">
        <v>74</v>
      </c>
      <c r="L960" s="52" t="n">
        <v>63.8</v>
      </c>
      <c r="M960" s="52" t="n">
        <v>0.24</v>
      </c>
      <c r="N960" s="52" t="s">
        <v>1788</v>
      </c>
      <c r="O960" s="52" t="s">
        <v>771</v>
      </c>
      <c r="P960" s="52" t="s">
        <v>16911</v>
      </c>
      <c r="Q960" s="52" t="s">
        <v>10061</v>
      </c>
      <c r="R960" s="55" t="n">
        <f aca="true">IFERROR(O960-TODAY(),"")</f>
        <v>-586</v>
      </c>
      <c r="S960" s="55" t="str">
        <f aca="true">IFERROR(IF(O960&lt;TODAY(),"Expired",IF(O960-TODAY()&lt;90,"Expiring Soon","Active")),"")</f>
        <v>Expiring Soon</v>
      </c>
      <c r="T960" s="55" t="str">
        <f aca="false">IF(M960&gt;5,"High Risk",IF(M960&gt;2,"Medium","Low Risk"))</f>
        <v>Low Risk</v>
      </c>
    </row>
    <row r="961" customFormat="false" ht="15" hidden="false" customHeight="true" outlineLevel="0" collapsed="false">
      <c r="A961" s="56" t="s">
        <v>18002</v>
      </c>
      <c r="B961" s="56" t="s">
        <v>18003</v>
      </c>
      <c r="C961" s="56" t="s">
        <v>15539</v>
      </c>
      <c r="D961" s="56" t="s">
        <v>16904</v>
      </c>
      <c r="E961" s="56" t="s">
        <v>10078</v>
      </c>
      <c r="F961" s="56" t="s">
        <v>15554</v>
      </c>
      <c r="G961" s="56" t="s">
        <v>4061</v>
      </c>
      <c r="H961" s="56" t="n">
        <v>20</v>
      </c>
      <c r="I961" s="56" t="n">
        <v>250</v>
      </c>
      <c r="J961" s="56" t="n">
        <v>2.9</v>
      </c>
      <c r="K961" s="56" t="n">
        <v>89.4</v>
      </c>
      <c r="L961" s="56" t="n">
        <v>87.5</v>
      </c>
      <c r="M961" s="56" t="n">
        <v>1.57</v>
      </c>
      <c r="N961" s="56" t="s">
        <v>3754</v>
      </c>
      <c r="O961" s="56" t="s">
        <v>4020</v>
      </c>
      <c r="P961" s="56" t="s">
        <v>16911</v>
      </c>
      <c r="Q961" s="56" t="s">
        <v>10061</v>
      </c>
      <c r="R961" s="55" t="n">
        <f aca="true">IFERROR(O961-TODAY(),"")</f>
        <v>-558</v>
      </c>
      <c r="S961" s="55" t="str">
        <f aca="true">IFERROR(IF(O961&lt;TODAY(),"Expired",IF(O961-TODAY()&lt;90,"Expiring Soon","Active")),"")</f>
        <v>Expiring Soon</v>
      </c>
      <c r="T961" s="55" t="str">
        <f aca="false">IF(M961&gt;5,"High Risk",IF(M961&gt;2,"Medium","Low Risk"))</f>
        <v>Low Risk</v>
      </c>
    </row>
    <row r="962" customFormat="false" ht="15" hidden="false" customHeight="true" outlineLevel="0" collapsed="false">
      <c r="A962" s="52" t="s">
        <v>4060</v>
      </c>
      <c r="B962" s="52" t="s">
        <v>18004</v>
      </c>
      <c r="C962" s="52" t="s">
        <v>16909</v>
      </c>
      <c r="D962" s="52" t="s">
        <v>16904</v>
      </c>
      <c r="E962" s="52" t="s">
        <v>10069</v>
      </c>
      <c r="F962" s="52" t="s">
        <v>15560</v>
      </c>
      <c r="G962" s="52" t="s">
        <v>4055</v>
      </c>
      <c r="H962" s="52" t="n">
        <v>23</v>
      </c>
      <c r="I962" s="52" t="n">
        <v>250</v>
      </c>
      <c r="J962" s="52" t="n">
        <v>3.8</v>
      </c>
      <c r="K962" s="52" t="n">
        <v>94.4</v>
      </c>
      <c r="L962" s="52" t="n">
        <v>97.7</v>
      </c>
      <c r="M962" s="52" t="n">
        <v>3.88</v>
      </c>
      <c r="N962" s="52" t="s">
        <v>6347</v>
      </c>
      <c r="O962" s="52" t="s">
        <v>736</v>
      </c>
      <c r="P962" s="52" t="s">
        <v>16907</v>
      </c>
      <c r="Q962" s="52" t="s">
        <v>10061</v>
      </c>
      <c r="R962" s="55" t="n">
        <f aca="true">IFERROR(O962-TODAY(),"")</f>
        <v>-867</v>
      </c>
      <c r="S962" s="55" t="str">
        <f aca="true">IFERROR(IF(O962&lt;TODAY(),"Expired",IF(O962-TODAY()&lt;90,"Expiring Soon","Active")),"")</f>
        <v>Expiring Soon</v>
      </c>
      <c r="T962" s="55" t="str">
        <f aca="false">IF(M962&gt;5,"High Risk",IF(M962&gt;2,"Medium","Low Risk"))</f>
        <v>Medium</v>
      </c>
    </row>
    <row r="963" customFormat="false" ht="15" hidden="false" customHeight="true" outlineLevel="0" collapsed="false">
      <c r="A963" s="56" t="s">
        <v>14835</v>
      </c>
      <c r="B963" s="56" t="s">
        <v>18005</v>
      </c>
      <c r="C963" s="56" t="s">
        <v>16906</v>
      </c>
      <c r="D963" s="56" t="s">
        <v>16937</v>
      </c>
      <c r="E963" s="56" t="s">
        <v>10112</v>
      </c>
      <c r="F963" s="56" t="s">
        <v>15550</v>
      </c>
      <c r="G963" s="56" t="s">
        <v>4067</v>
      </c>
      <c r="H963" s="56" t="n">
        <v>42</v>
      </c>
      <c r="I963" s="56" t="n">
        <v>500</v>
      </c>
      <c r="J963" s="56" t="n">
        <v>4.8</v>
      </c>
      <c r="K963" s="56" t="n">
        <v>99.2</v>
      </c>
      <c r="L963" s="56" t="n">
        <v>84.7</v>
      </c>
      <c r="M963" s="56" t="n">
        <v>4.38</v>
      </c>
      <c r="N963" s="56" t="s">
        <v>3746</v>
      </c>
      <c r="O963" s="56" t="s">
        <v>4011</v>
      </c>
      <c r="P963" s="56" t="s">
        <v>16913</v>
      </c>
      <c r="Q963" s="56" t="s">
        <v>10061</v>
      </c>
      <c r="R963" s="55" t="n">
        <f aca="true">IFERROR(O963-TODAY(),"")</f>
        <v>-619</v>
      </c>
      <c r="S963" s="55" t="str">
        <f aca="true">IFERROR(IF(O963&lt;TODAY(),"Expired",IF(O963-TODAY()&lt;90,"Expiring Soon","Active")),"")</f>
        <v>Expiring Soon</v>
      </c>
      <c r="T963" s="55" t="str">
        <f aca="false">IF(M963&gt;5,"High Risk",IF(M963&gt;2,"Medium","Low Risk"))</f>
        <v>Medium</v>
      </c>
    </row>
    <row r="964" customFormat="false" ht="15" hidden="false" customHeight="true" outlineLevel="0" collapsed="false">
      <c r="A964" s="52" t="s">
        <v>14843</v>
      </c>
      <c r="B964" s="52" t="s">
        <v>18006</v>
      </c>
      <c r="C964" s="52" t="s">
        <v>15539</v>
      </c>
      <c r="D964" s="52" t="s">
        <v>16904</v>
      </c>
      <c r="E964" s="52" t="s">
        <v>10087</v>
      </c>
      <c r="F964" s="52" t="s">
        <v>15542</v>
      </c>
      <c r="G964" s="52" t="s">
        <v>4055</v>
      </c>
      <c r="H964" s="52" t="n">
        <v>14</v>
      </c>
      <c r="I964" s="52" t="n">
        <v>2000</v>
      </c>
      <c r="J964" s="52" t="n">
        <v>4.1</v>
      </c>
      <c r="K964" s="52" t="n">
        <v>73.9</v>
      </c>
      <c r="L964" s="52" t="n">
        <v>71.1</v>
      </c>
      <c r="M964" s="52" t="n">
        <v>1.31</v>
      </c>
      <c r="N964" s="52" t="s">
        <v>4473</v>
      </c>
      <c r="O964" s="52" t="s">
        <v>3657</v>
      </c>
      <c r="P964" s="52" t="s">
        <v>16913</v>
      </c>
      <c r="Q964" s="52" t="s">
        <v>10061</v>
      </c>
      <c r="R964" s="55" t="n">
        <f aca="true">IFERROR(O964-TODAY(),"")</f>
        <v>-837</v>
      </c>
      <c r="S964" s="55" t="str">
        <f aca="true">IFERROR(IF(O964&lt;TODAY(),"Expired",IF(O964-TODAY()&lt;90,"Expiring Soon","Active")),"")</f>
        <v>Expiring Soon</v>
      </c>
      <c r="T964" s="55" t="str">
        <f aca="false">IF(M964&gt;5,"High Risk",IF(M964&gt;2,"Medium","Low Risk"))</f>
        <v>Low Risk</v>
      </c>
    </row>
    <row r="965" customFormat="false" ht="15" hidden="false" customHeight="true" outlineLevel="0" collapsed="false">
      <c r="A965" s="56" t="s">
        <v>18007</v>
      </c>
      <c r="B965" s="56" t="s">
        <v>18008</v>
      </c>
      <c r="C965" s="56" t="s">
        <v>16906</v>
      </c>
      <c r="D965" s="56" t="s">
        <v>16937</v>
      </c>
      <c r="E965" s="56" t="s">
        <v>10087</v>
      </c>
      <c r="F965" s="56" t="s">
        <v>15550</v>
      </c>
      <c r="G965" s="56" t="s">
        <v>4067</v>
      </c>
      <c r="H965" s="56" t="n">
        <v>11</v>
      </c>
      <c r="I965" s="56" t="n">
        <v>100</v>
      </c>
      <c r="J965" s="56" t="n">
        <v>4.7</v>
      </c>
      <c r="K965" s="56" t="n">
        <v>70</v>
      </c>
      <c r="L965" s="56" t="n">
        <v>77.4</v>
      </c>
      <c r="M965" s="56" t="n">
        <v>0.46</v>
      </c>
      <c r="N965" s="56" t="s">
        <v>1266</v>
      </c>
      <c r="O965" s="56" t="s">
        <v>3345</v>
      </c>
      <c r="P965" s="56" t="s">
        <v>16907</v>
      </c>
      <c r="Q965" s="56" t="s">
        <v>10061</v>
      </c>
      <c r="R965" s="55" t="n">
        <f aca="true">IFERROR(O965-TODAY(),"")</f>
        <v>-664</v>
      </c>
      <c r="S965" s="55" t="str">
        <f aca="true">IFERROR(IF(O965&lt;TODAY(),"Expired",IF(O965-TODAY()&lt;90,"Expiring Soon","Active")),"")</f>
        <v>Expiring Soon</v>
      </c>
      <c r="T965" s="55" t="str">
        <f aca="false">IF(M965&gt;5,"High Risk",IF(M965&gt;2,"Medium","Low Risk"))</f>
        <v>Low Risk</v>
      </c>
    </row>
    <row r="966" customFormat="false" ht="15" hidden="false" customHeight="true" outlineLevel="0" collapsed="false">
      <c r="A966" s="52" t="s">
        <v>18009</v>
      </c>
      <c r="B966" s="52" t="s">
        <v>18010</v>
      </c>
      <c r="C966" s="52" t="s">
        <v>15539</v>
      </c>
      <c r="D966" s="52" t="s">
        <v>16910</v>
      </c>
      <c r="E966" s="52" t="s">
        <v>10069</v>
      </c>
      <c r="F966" s="52" t="s">
        <v>10063</v>
      </c>
      <c r="G966" s="52" t="s">
        <v>4084</v>
      </c>
      <c r="H966" s="52" t="n">
        <v>41</v>
      </c>
      <c r="I966" s="52" t="n">
        <v>1000</v>
      </c>
      <c r="J966" s="52" t="n">
        <v>3.7</v>
      </c>
      <c r="K966" s="52" t="n">
        <v>72.3</v>
      </c>
      <c r="L966" s="52" t="n">
        <v>67.6</v>
      </c>
      <c r="M966" s="52" t="n">
        <v>1.16</v>
      </c>
      <c r="N966" s="52" t="s">
        <v>633</v>
      </c>
      <c r="O966" s="52" t="s">
        <v>3536</v>
      </c>
      <c r="P966" s="52"/>
      <c r="Q966" s="52" t="s">
        <v>10061</v>
      </c>
      <c r="R966" s="55" t="n">
        <f aca="true">IFERROR(O966-TODAY(),"")</f>
        <v>-936</v>
      </c>
      <c r="S966" s="55" t="str">
        <f aca="true">IFERROR(IF(O966&lt;TODAY(),"Expired",IF(O966-TODAY()&lt;90,"Expiring Soon","Active")),"")</f>
        <v>Expiring Soon</v>
      </c>
      <c r="T966" s="55" t="str">
        <f aca="false">IF(M966&gt;5,"High Risk",IF(M966&gt;2,"Medium","Low Risk"))</f>
        <v>Low Risk</v>
      </c>
    </row>
    <row r="967" customFormat="false" ht="15" hidden="false" customHeight="true" outlineLevel="0" collapsed="false">
      <c r="A967" s="56" t="s">
        <v>14435</v>
      </c>
      <c r="B967" s="56" t="s">
        <v>18011</v>
      </c>
      <c r="C967" s="56" t="s">
        <v>16921</v>
      </c>
      <c r="D967" s="56" t="s">
        <v>16904</v>
      </c>
      <c r="E967" s="56" t="s">
        <v>10058</v>
      </c>
      <c r="F967" s="56" t="s">
        <v>15560</v>
      </c>
      <c r="G967" s="56" t="s">
        <v>4067</v>
      </c>
      <c r="H967" s="56" t="n">
        <v>29</v>
      </c>
      <c r="I967" s="56" t="n">
        <v>100</v>
      </c>
      <c r="J967" s="56" t="n">
        <v>4.6</v>
      </c>
      <c r="K967" s="56" t="n">
        <v>92</v>
      </c>
      <c r="L967" s="56" t="n">
        <v>84</v>
      </c>
      <c r="M967" s="56" t="n">
        <v>2.48</v>
      </c>
      <c r="N967" s="56" t="s">
        <v>1676</v>
      </c>
      <c r="O967" s="56" t="s">
        <v>1015</v>
      </c>
      <c r="P967" s="56"/>
      <c r="Q967" s="56" t="s">
        <v>10061</v>
      </c>
      <c r="R967" s="55" t="n">
        <f aca="true">IFERROR(O967-TODAY(),"")</f>
        <v>-423</v>
      </c>
      <c r="S967" s="55" t="str">
        <f aca="true">IFERROR(IF(O967&lt;TODAY(),"Expired",IF(O967-TODAY()&lt;90,"Expiring Soon","Active")),"")</f>
        <v>Expiring Soon</v>
      </c>
      <c r="T967" s="55" t="str">
        <f aca="false">IF(M967&gt;5,"High Risk",IF(M967&gt;2,"Medium","Low Risk"))</f>
        <v>Medium</v>
      </c>
    </row>
    <row r="968" customFormat="false" ht="15" hidden="false" customHeight="true" outlineLevel="0" collapsed="false">
      <c r="A968" s="52" t="s">
        <v>6051</v>
      </c>
      <c r="B968" s="52" t="s">
        <v>18012</v>
      </c>
      <c r="C968" s="52" t="s">
        <v>16909</v>
      </c>
      <c r="D968" s="52" t="s">
        <v>16904</v>
      </c>
      <c r="E968" s="52" t="s">
        <v>10073</v>
      </c>
      <c r="F968" s="52" t="s">
        <v>15542</v>
      </c>
      <c r="G968" s="52" t="s">
        <v>4061</v>
      </c>
      <c r="H968" s="52" t="n">
        <v>27</v>
      </c>
      <c r="I968" s="52" t="n">
        <v>250</v>
      </c>
      <c r="J968" s="52" t="n">
        <v>3.9</v>
      </c>
      <c r="K968" s="52" t="n">
        <v>73.4</v>
      </c>
      <c r="L968" s="52" t="n">
        <v>98.7</v>
      </c>
      <c r="M968" s="52" t="n">
        <v>2.42</v>
      </c>
      <c r="N968" s="52" t="s">
        <v>1905</v>
      </c>
      <c r="O968" s="52" t="s">
        <v>3047</v>
      </c>
      <c r="P968" s="52"/>
      <c r="Q968" s="52" t="s">
        <v>10061</v>
      </c>
      <c r="R968" s="55" t="n">
        <f aca="true">IFERROR(O968-TODAY(),"")</f>
        <v>-870</v>
      </c>
      <c r="S968" s="55" t="str">
        <f aca="true">IFERROR(IF(O968&lt;TODAY(),"Expired",IF(O968-TODAY()&lt;90,"Expiring Soon","Active")),"")</f>
        <v>Expiring Soon</v>
      </c>
      <c r="T968" s="55" t="str">
        <f aca="false">IF(M968&gt;5,"High Risk",IF(M968&gt;2,"Medium","Low Risk"))</f>
        <v>Medium</v>
      </c>
    </row>
    <row r="969" customFormat="false" ht="15" hidden="false" customHeight="true" outlineLevel="0" collapsed="false">
      <c r="A969" s="56" t="s">
        <v>4813</v>
      </c>
      <c r="B969" s="56" t="s">
        <v>18013</v>
      </c>
      <c r="C969" s="56" t="s">
        <v>16921</v>
      </c>
      <c r="D969" s="56" t="s">
        <v>16904</v>
      </c>
      <c r="E969" s="56" t="s">
        <v>10190</v>
      </c>
      <c r="F969" s="56" t="s">
        <v>15560</v>
      </c>
      <c r="G969" s="56" t="s">
        <v>4073</v>
      </c>
      <c r="H969" s="56" t="n">
        <v>27</v>
      </c>
      <c r="I969" s="56" t="n">
        <v>500</v>
      </c>
      <c r="J969" s="56" t="n">
        <v>5</v>
      </c>
      <c r="K969" s="56" t="n">
        <v>92.8</v>
      </c>
      <c r="L969" s="56" t="n">
        <v>81.5</v>
      </c>
      <c r="M969" s="56" t="n">
        <v>0.89</v>
      </c>
      <c r="N969" s="56" t="s">
        <v>777</v>
      </c>
      <c r="O969" s="56" t="s">
        <v>1610</v>
      </c>
      <c r="P969" s="56"/>
      <c r="Q969" s="56" t="s">
        <v>10061</v>
      </c>
      <c r="R969" s="55" t="n">
        <f aca="true">IFERROR(O969-TODAY(),"")</f>
        <v>-780</v>
      </c>
      <c r="S969" s="55" t="str">
        <f aca="true">IFERROR(IF(O969&lt;TODAY(),"Expired",IF(O969-TODAY()&lt;90,"Expiring Soon","Active")),"")</f>
        <v>Expiring Soon</v>
      </c>
      <c r="T969" s="55" t="str">
        <f aca="false">IF(M969&gt;5,"High Risk",IF(M969&gt;2,"Medium","Low Risk"))</f>
        <v>Low Risk</v>
      </c>
    </row>
    <row r="970" customFormat="false" ht="15" hidden="false" customHeight="true" outlineLevel="0" collapsed="false">
      <c r="A970" s="52" t="s">
        <v>6415</v>
      </c>
      <c r="B970" s="52" t="s">
        <v>18014</v>
      </c>
      <c r="C970" s="52" t="s">
        <v>15539</v>
      </c>
      <c r="D970" s="52" t="s">
        <v>16904</v>
      </c>
      <c r="E970" s="52" t="s">
        <v>10112</v>
      </c>
      <c r="F970" s="52" t="s">
        <v>15542</v>
      </c>
      <c r="G970" s="52" t="s">
        <v>4055</v>
      </c>
      <c r="H970" s="52" t="n">
        <v>3</v>
      </c>
      <c r="I970" s="52" t="n">
        <v>2000</v>
      </c>
      <c r="J970" s="52" t="n">
        <v>2.8</v>
      </c>
      <c r="K970" s="52" t="n">
        <v>90.1</v>
      </c>
      <c r="L970" s="52" t="n">
        <v>94.6</v>
      </c>
      <c r="M970" s="52" t="n">
        <v>2.29</v>
      </c>
      <c r="N970" s="52" t="s">
        <v>1477</v>
      </c>
      <c r="O970" s="52" t="s">
        <v>676</v>
      </c>
      <c r="P970" s="52" t="s">
        <v>16907</v>
      </c>
      <c r="Q970" s="52" t="s">
        <v>10061</v>
      </c>
      <c r="R970" s="55" t="n">
        <f aca="true">IFERROR(O970-TODAY(),"")</f>
        <v>-491</v>
      </c>
      <c r="S970" s="55" t="str">
        <f aca="true">IFERROR(IF(O970&lt;TODAY(),"Expired",IF(O970-TODAY()&lt;90,"Expiring Soon","Active")),"")</f>
        <v>Expiring Soon</v>
      </c>
      <c r="T970" s="55" t="str">
        <f aca="false">IF(M970&gt;5,"High Risk",IF(M970&gt;2,"Medium","Low Risk"))</f>
        <v>Medium</v>
      </c>
    </row>
    <row r="971" customFormat="false" ht="15" hidden="false" customHeight="true" outlineLevel="0" collapsed="false">
      <c r="A971" s="56" t="s">
        <v>14481</v>
      </c>
      <c r="B971" s="56" t="s">
        <v>18015</v>
      </c>
      <c r="C971" s="56" t="s">
        <v>16906</v>
      </c>
      <c r="D971" s="56" t="s">
        <v>16904</v>
      </c>
      <c r="E971" s="56" t="s">
        <v>10095</v>
      </c>
      <c r="F971" s="56" t="s">
        <v>15544</v>
      </c>
      <c r="G971" s="56" t="s">
        <v>4055</v>
      </c>
      <c r="H971" s="56" t="n">
        <v>4</v>
      </c>
      <c r="I971" s="56" t="n">
        <v>2000</v>
      </c>
      <c r="J971" s="56" t="n">
        <v>3.1</v>
      </c>
      <c r="K971" s="56" t="n">
        <v>93.1</v>
      </c>
      <c r="L971" s="56" t="n">
        <v>84.1</v>
      </c>
      <c r="M971" s="56" t="n">
        <v>4.77</v>
      </c>
      <c r="N971" s="56" t="s">
        <v>450</v>
      </c>
      <c r="O971" s="56" t="s">
        <v>3994</v>
      </c>
      <c r="P971" s="56" t="s">
        <v>16916</v>
      </c>
      <c r="Q971" s="56" t="s">
        <v>10061</v>
      </c>
      <c r="R971" s="55" t="n">
        <f aca="true">IFERROR(O971-TODAY(),"")</f>
        <v>-580</v>
      </c>
      <c r="S971" s="55" t="str">
        <f aca="true">IFERROR(IF(O971&lt;TODAY(),"Expired",IF(O971-TODAY()&lt;90,"Expiring Soon","Active")),"")</f>
        <v>Expiring Soon</v>
      </c>
      <c r="T971" s="55" t="str">
        <f aca="false">IF(M971&gt;5,"High Risk",IF(M971&gt;2,"Medium","Low Risk"))</f>
        <v>Medium</v>
      </c>
    </row>
    <row r="972" customFormat="false" ht="15" hidden="false" customHeight="true" outlineLevel="0" collapsed="false">
      <c r="A972" s="52" t="s">
        <v>6984</v>
      </c>
      <c r="B972" s="52" t="s">
        <v>18016</v>
      </c>
      <c r="C972" s="52" t="s">
        <v>16906</v>
      </c>
      <c r="D972" s="52" t="s">
        <v>16910</v>
      </c>
      <c r="E972" s="52" t="s">
        <v>10104</v>
      </c>
      <c r="F972" s="52" t="s">
        <v>15550</v>
      </c>
      <c r="G972" s="52" t="s">
        <v>4084</v>
      </c>
      <c r="H972" s="52" t="n">
        <v>32</v>
      </c>
      <c r="I972" s="52" t="n">
        <v>100</v>
      </c>
      <c r="J972" s="52" t="n">
        <v>3.2</v>
      </c>
      <c r="K972" s="52" t="n">
        <v>84.4</v>
      </c>
      <c r="L972" s="52" t="n">
        <v>82.6</v>
      </c>
      <c r="M972" s="52" t="n">
        <v>4.72</v>
      </c>
      <c r="N972" s="52" t="s">
        <v>3735</v>
      </c>
      <c r="O972" s="52" t="s">
        <v>3175</v>
      </c>
      <c r="P972" s="52"/>
      <c r="Q972" s="52" t="s">
        <v>10066</v>
      </c>
      <c r="R972" s="55" t="n">
        <f aca="true">IFERROR(O972-TODAY(),"")</f>
        <v>-421</v>
      </c>
      <c r="S972" s="55" t="str">
        <f aca="true">IFERROR(IF(O972&lt;TODAY(),"Expired",IF(O972-TODAY()&lt;90,"Expiring Soon","Active")),"")</f>
        <v>Expiring Soon</v>
      </c>
      <c r="T972" s="55" t="str">
        <f aca="false">IF(M972&gt;5,"High Risk",IF(M972&gt;2,"Medium","Low Risk"))</f>
        <v>Medium</v>
      </c>
    </row>
    <row r="973" customFormat="false" ht="15" hidden="false" customHeight="true" outlineLevel="0" collapsed="false">
      <c r="A973" s="56" t="s">
        <v>5042</v>
      </c>
      <c r="B973" s="56" t="s">
        <v>18017</v>
      </c>
      <c r="C973" s="56" t="s">
        <v>16906</v>
      </c>
      <c r="D973" s="56" t="s">
        <v>16904</v>
      </c>
      <c r="E973" s="56" t="s">
        <v>10104</v>
      </c>
      <c r="F973" s="56" t="s">
        <v>15554</v>
      </c>
      <c r="G973" s="56" t="s">
        <v>4084</v>
      </c>
      <c r="H973" s="56" t="n">
        <v>9</v>
      </c>
      <c r="I973" s="56" t="n">
        <v>100</v>
      </c>
      <c r="J973" s="56" t="n">
        <v>3.6</v>
      </c>
      <c r="K973" s="56" t="n">
        <v>80.6</v>
      </c>
      <c r="L973" s="56" t="n">
        <v>61.8</v>
      </c>
      <c r="M973" s="56" t="n">
        <v>3.38</v>
      </c>
      <c r="N973" s="56" t="s">
        <v>1657</v>
      </c>
      <c r="O973" s="56" t="s">
        <v>1554</v>
      </c>
      <c r="P973" s="56" t="s">
        <v>16907</v>
      </c>
      <c r="Q973" s="56" t="s">
        <v>10061</v>
      </c>
      <c r="R973" s="55" t="n">
        <f aca="true">IFERROR(O973-TODAY(),"")</f>
        <v>-549</v>
      </c>
      <c r="S973" s="55" t="str">
        <f aca="true">IFERROR(IF(O973&lt;TODAY(),"Expired",IF(O973-TODAY()&lt;90,"Expiring Soon","Active")),"")</f>
        <v>Expiring Soon</v>
      </c>
      <c r="T973" s="55" t="str">
        <f aca="false">IF(M973&gt;5,"High Risk",IF(M973&gt;2,"Medium","Low Risk"))</f>
        <v>Medium</v>
      </c>
    </row>
    <row r="974" customFormat="false" ht="15" hidden="false" customHeight="true" outlineLevel="0" collapsed="false">
      <c r="A974" s="52" t="s">
        <v>4707</v>
      </c>
      <c r="B974" s="52" t="s">
        <v>18018</v>
      </c>
      <c r="C974" s="52" t="s">
        <v>16921</v>
      </c>
      <c r="D974" s="52" t="s">
        <v>16910</v>
      </c>
      <c r="E974" s="52" t="s">
        <v>10058</v>
      </c>
      <c r="F974" s="52" t="s">
        <v>10063</v>
      </c>
      <c r="G974" s="52" t="s">
        <v>4084</v>
      </c>
      <c r="H974" s="52" t="n">
        <v>16</v>
      </c>
      <c r="I974" s="52" t="n">
        <v>2000</v>
      </c>
      <c r="J974" s="52" t="n">
        <v>4.8</v>
      </c>
      <c r="K974" s="52" t="n">
        <v>70.5</v>
      </c>
      <c r="L974" s="52" t="n">
        <v>61.3</v>
      </c>
      <c r="M974" s="52" t="n">
        <v>1.81</v>
      </c>
      <c r="N974" s="52" t="s">
        <v>4518</v>
      </c>
      <c r="O974" s="52" t="s">
        <v>6938</v>
      </c>
      <c r="P974" s="52" t="s">
        <v>16911</v>
      </c>
      <c r="Q974" s="52" t="s">
        <v>10061</v>
      </c>
      <c r="R974" s="55" t="n">
        <f aca="true">IFERROR(O974-TODAY(),"")</f>
        <v>-522</v>
      </c>
      <c r="S974" s="55" t="str">
        <f aca="true">IFERROR(IF(O974&lt;TODAY(),"Expired",IF(O974-TODAY()&lt;90,"Expiring Soon","Active")),"")</f>
        <v>Expiring Soon</v>
      </c>
      <c r="T974" s="55" t="str">
        <f aca="false">IF(M974&gt;5,"High Risk",IF(M974&gt;2,"Medium","Low Risk"))</f>
        <v>Low Risk</v>
      </c>
    </row>
    <row r="975" customFormat="false" ht="15" hidden="false" customHeight="true" outlineLevel="0" collapsed="false">
      <c r="A975" s="56" t="s">
        <v>18019</v>
      </c>
      <c r="B975" s="56" t="s">
        <v>18020</v>
      </c>
      <c r="C975" s="56" t="s">
        <v>15539</v>
      </c>
      <c r="D975" s="56" t="s">
        <v>16937</v>
      </c>
      <c r="E975" s="56" t="s">
        <v>10095</v>
      </c>
      <c r="F975" s="56" t="s">
        <v>15542</v>
      </c>
      <c r="G975" s="56" t="s">
        <v>4055</v>
      </c>
      <c r="H975" s="56" t="n">
        <v>4</v>
      </c>
      <c r="I975" s="56" t="n">
        <v>250</v>
      </c>
      <c r="J975" s="56" t="n">
        <v>2.7</v>
      </c>
      <c r="K975" s="56" t="n">
        <v>84.9</v>
      </c>
      <c r="L975" s="56" t="n">
        <v>82.3</v>
      </c>
      <c r="M975" s="56" t="n">
        <v>0.63</v>
      </c>
      <c r="N975" s="56" t="s">
        <v>2305</v>
      </c>
      <c r="O975" s="56" t="s">
        <v>1930</v>
      </c>
      <c r="P975" s="56" t="s">
        <v>16916</v>
      </c>
      <c r="Q975" s="56" t="s">
        <v>10061</v>
      </c>
      <c r="R975" s="55" t="n">
        <f aca="true">IFERROR(O975-TODAY(),"")</f>
        <v>-535</v>
      </c>
      <c r="S975" s="55" t="str">
        <f aca="true">IFERROR(IF(O975&lt;TODAY(),"Expired",IF(O975-TODAY()&lt;90,"Expiring Soon","Active")),"")</f>
        <v>Expiring Soon</v>
      </c>
      <c r="T975" s="55" t="str">
        <f aca="false">IF(M975&gt;5,"High Risk",IF(M975&gt;2,"Medium","Low Risk"))</f>
        <v>Low Risk</v>
      </c>
    </row>
    <row r="976" customFormat="false" ht="15" hidden="false" customHeight="true" outlineLevel="0" collapsed="false">
      <c r="A976" s="52" t="s">
        <v>18021</v>
      </c>
      <c r="B976" s="52" t="s">
        <v>18022</v>
      </c>
      <c r="C976" s="52" t="s">
        <v>15539</v>
      </c>
      <c r="D976" s="52" t="s">
        <v>16937</v>
      </c>
      <c r="E976" s="52" t="s">
        <v>10117</v>
      </c>
      <c r="F976" s="52" t="s">
        <v>15560</v>
      </c>
      <c r="G976" s="52" t="s">
        <v>4061</v>
      </c>
      <c r="H976" s="52" t="n">
        <v>12</v>
      </c>
      <c r="I976" s="52" t="n">
        <v>500</v>
      </c>
      <c r="J976" s="52" t="n">
        <v>4.2</v>
      </c>
      <c r="K976" s="52" t="n">
        <v>74.2</v>
      </c>
      <c r="L976" s="52" t="n">
        <v>75</v>
      </c>
      <c r="M976" s="52" t="n">
        <v>4.11</v>
      </c>
      <c r="N976" s="52" t="s">
        <v>1126</v>
      </c>
      <c r="O976" s="52" t="s">
        <v>2949</v>
      </c>
      <c r="P976" s="52" t="s">
        <v>16916</v>
      </c>
      <c r="Q976" s="52" t="s">
        <v>10061</v>
      </c>
      <c r="R976" s="55" t="n">
        <f aca="true">IFERROR(O976-TODAY(),"")</f>
        <v>-632</v>
      </c>
      <c r="S976" s="55" t="str">
        <f aca="true">IFERROR(IF(O976&lt;TODAY(),"Expired",IF(O976-TODAY()&lt;90,"Expiring Soon","Active")),"")</f>
        <v>Expiring Soon</v>
      </c>
      <c r="T976" s="55" t="str">
        <f aca="false">IF(M976&gt;5,"High Risk",IF(M976&gt;2,"Medium","Low Risk"))</f>
        <v>Medium</v>
      </c>
    </row>
    <row r="977" customFormat="false" ht="15" hidden="false" customHeight="true" outlineLevel="0" collapsed="false">
      <c r="A977" s="56" t="s">
        <v>6319</v>
      </c>
      <c r="B977" s="56" t="s">
        <v>18023</v>
      </c>
      <c r="C977" s="56" t="s">
        <v>16906</v>
      </c>
      <c r="D977" s="56" t="s">
        <v>16910</v>
      </c>
      <c r="E977" s="56" t="s">
        <v>10058</v>
      </c>
      <c r="F977" s="56" t="s">
        <v>15544</v>
      </c>
      <c r="G977" s="56" t="s">
        <v>4061</v>
      </c>
      <c r="H977" s="56" t="n">
        <v>45</v>
      </c>
      <c r="I977" s="56" t="n">
        <v>2000</v>
      </c>
      <c r="J977" s="56" t="n">
        <v>4</v>
      </c>
      <c r="K977" s="56" t="n">
        <v>86.5</v>
      </c>
      <c r="L977" s="56" t="n">
        <v>68.4</v>
      </c>
      <c r="M977" s="56" t="n">
        <v>4.25</v>
      </c>
      <c r="N977" s="56" t="s">
        <v>330</v>
      </c>
      <c r="O977" s="56" t="s">
        <v>676</v>
      </c>
      <c r="P977" s="56" t="s">
        <v>16907</v>
      </c>
      <c r="Q977" s="56" t="s">
        <v>10066</v>
      </c>
      <c r="R977" s="55" t="n">
        <f aca="true">IFERROR(O977-TODAY(),"")</f>
        <v>-491</v>
      </c>
      <c r="S977" s="55" t="str">
        <f aca="true">IFERROR(IF(O977&lt;TODAY(),"Expired",IF(O977-TODAY()&lt;90,"Expiring Soon","Active")),"")</f>
        <v>Expiring Soon</v>
      </c>
      <c r="T977" s="55" t="str">
        <f aca="false">IF(M977&gt;5,"High Risk",IF(M977&gt;2,"Medium","Low Risk"))</f>
        <v>Medium</v>
      </c>
    </row>
    <row r="978" customFormat="false" ht="15" hidden="false" customHeight="true" outlineLevel="0" collapsed="false">
      <c r="A978" s="52" t="s">
        <v>14301</v>
      </c>
      <c r="B978" s="52" t="s">
        <v>18024</v>
      </c>
      <c r="C978" s="52" t="s">
        <v>16906</v>
      </c>
      <c r="D978" s="52" t="s">
        <v>16915</v>
      </c>
      <c r="E978" s="52" t="s">
        <v>10063</v>
      </c>
      <c r="F978" s="52" t="s">
        <v>15542</v>
      </c>
      <c r="G978" s="52" t="s">
        <v>4055</v>
      </c>
      <c r="H978" s="52" t="n">
        <v>3</v>
      </c>
      <c r="I978" s="52" t="n">
        <v>250</v>
      </c>
      <c r="J978" s="52" t="n">
        <v>4.5</v>
      </c>
      <c r="K978" s="52" t="n">
        <v>93.2</v>
      </c>
      <c r="L978" s="52" t="n">
        <v>69.9</v>
      </c>
      <c r="M978" s="52" t="n">
        <v>1.18</v>
      </c>
      <c r="N978" s="52" t="s">
        <v>3603</v>
      </c>
      <c r="O978" s="52" t="s">
        <v>5416</v>
      </c>
      <c r="P978" s="52" t="s">
        <v>16916</v>
      </c>
      <c r="Q978" s="52" t="s">
        <v>10061</v>
      </c>
      <c r="R978" s="55" t="n">
        <f aca="true">IFERROR(O978-TODAY(),"")</f>
        <v>-932</v>
      </c>
      <c r="S978" s="55" t="str">
        <f aca="true">IFERROR(IF(O978&lt;TODAY(),"Expired",IF(O978-TODAY()&lt;90,"Expiring Soon","Active")),"")</f>
        <v>Expiring Soon</v>
      </c>
      <c r="T978" s="55" t="str">
        <f aca="false">IF(M978&gt;5,"High Risk",IF(M978&gt;2,"Medium","Low Risk"))</f>
        <v>Low Risk</v>
      </c>
    </row>
    <row r="979" customFormat="false" ht="15" hidden="false" customHeight="true" outlineLevel="0" collapsed="false">
      <c r="A979" s="56" t="s">
        <v>15387</v>
      </c>
      <c r="B979" s="56" t="s">
        <v>18025</v>
      </c>
      <c r="C979" s="56" t="s">
        <v>16909</v>
      </c>
      <c r="D979" s="56" t="s">
        <v>16904</v>
      </c>
      <c r="E979" s="56" t="s">
        <v>10117</v>
      </c>
      <c r="F979" s="56" t="s">
        <v>15544</v>
      </c>
      <c r="G979" s="56" t="s">
        <v>4067</v>
      </c>
      <c r="H979" s="56" t="n">
        <v>42</v>
      </c>
      <c r="I979" s="56" t="n">
        <v>250</v>
      </c>
      <c r="J979" s="56" t="n">
        <v>5</v>
      </c>
      <c r="K979" s="56" t="n">
        <v>84.8</v>
      </c>
      <c r="L979" s="56" t="n">
        <v>98.9</v>
      </c>
      <c r="M979" s="56" t="n">
        <v>1.46</v>
      </c>
      <c r="N979" s="56" t="s">
        <v>1958</v>
      </c>
      <c r="O979" s="56" t="s">
        <v>1458</v>
      </c>
      <c r="P979" s="56" t="s">
        <v>16911</v>
      </c>
      <c r="Q979" s="56" t="s">
        <v>10061</v>
      </c>
      <c r="R979" s="55" t="n">
        <f aca="true">IFERROR(O979-TODAY(),"")</f>
        <v>-538</v>
      </c>
      <c r="S979" s="55" t="str">
        <f aca="true">IFERROR(IF(O979&lt;TODAY(),"Expired",IF(O979-TODAY()&lt;90,"Expiring Soon","Active")),"")</f>
        <v>Expiring Soon</v>
      </c>
      <c r="T979" s="55" t="str">
        <f aca="false">IF(M979&gt;5,"High Risk",IF(M979&gt;2,"Medium","Low Risk"))</f>
        <v>Low Risk</v>
      </c>
    </row>
    <row r="980" customFormat="false" ht="15" hidden="false" customHeight="true" outlineLevel="0" collapsed="false">
      <c r="A980" s="52" t="s">
        <v>18026</v>
      </c>
      <c r="B980" s="52" t="s">
        <v>18027</v>
      </c>
      <c r="C980" s="52" t="s">
        <v>15539</v>
      </c>
      <c r="D980" s="52" t="s">
        <v>16904</v>
      </c>
      <c r="E980" s="52" t="s">
        <v>10104</v>
      </c>
      <c r="F980" s="52" t="s">
        <v>15544</v>
      </c>
      <c r="G980" s="52" t="s">
        <v>4084</v>
      </c>
      <c r="H980" s="52" t="n">
        <v>15</v>
      </c>
      <c r="I980" s="52" t="n">
        <v>500</v>
      </c>
      <c r="J980" s="52" t="n">
        <v>2.7</v>
      </c>
      <c r="K980" s="52" t="n">
        <v>88.2</v>
      </c>
      <c r="L980" s="52" t="n">
        <v>75.1</v>
      </c>
      <c r="M980" s="52" t="n">
        <v>0.81</v>
      </c>
      <c r="N980" s="52" t="s">
        <v>2267</v>
      </c>
      <c r="O980" s="52" t="s">
        <v>4300</v>
      </c>
      <c r="P980" s="52" t="s">
        <v>16911</v>
      </c>
      <c r="Q980" s="52" t="s">
        <v>10066</v>
      </c>
      <c r="R980" s="55" t="n">
        <f aca="true">IFERROR(O980-TODAY(),"")</f>
        <v>-497</v>
      </c>
      <c r="S980" s="55" t="str">
        <f aca="true">IFERROR(IF(O980&lt;TODAY(),"Expired",IF(O980-TODAY()&lt;90,"Expiring Soon","Active")),"")</f>
        <v>Expiring Soon</v>
      </c>
      <c r="T980" s="55" t="str">
        <f aca="false">IF(M980&gt;5,"High Risk",IF(M980&gt;2,"Medium","Low Risk"))</f>
        <v>Low Risk</v>
      </c>
    </row>
    <row r="981" customFormat="false" ht="15" hidden="false" customHeight="true" outlineLevel="0" collapsed="false">
      <c r="A981" s="56" t="s">
        <v>6677</v>
      </c>
      <c r="B981" s="56" t="s">
        <v>18028</v>
      </c>
      <c r="C981" s="56" t="s">
        <v>16921</v>
      </c>
      <c r="D981" s="56" t="s">
        <v>16904</v>
      </c>
      <c r="E981" s="56" t="s">
        <v>10117</v>
      </c>
      <c r="F981" s="56" t="s">
        <v>15550</v>
      </c>
      <c r="G981" s="56" t="s">
        <v>4061</v>
      </c>
      <c r="H981" s="56" t="n">
        <v>11</v>
      </c>
      <c r="I981" s="56" t="n">
        <v>250</v>
      </c>
      <c r="J981" s="56" t="n">
        <v>4.7</v>
      </c>
      <c r="K981" s="56" t="n">
        <v>78.6</v>
      </c>
      <c r="L981" s="56" t="n">
        <v>74.9</v>
      </c>
      <c r="M981" s="56" t="n">
        <v>3.74</v>
      </c>
      <c r="N981" s="56" t="s">
        <v>2547</v>
      </c>
      <c r="O981" s="56" t="s">
        <v>521</v>
      </c>
      <c r="P981" s="56" t="s">
        <v>16907</v>
      </c>
      <c r="Q981" s="56" t="s">
        <v>10061</v>
      </c>
      <c r="R981" s="55" t="n">
        <f aca="true">IFERROR(O981-TODAY(),"")</f>
        <v>-856</v>
      </c>
      <c r="S981" s="55" t="str">
        <f aca="true">IFERROR(IF(O981&lt;TODAY(),"Expired",IF(O981-TODAY()&lt;90,"Expiring Soon","Active")),"")</f>
        <v>Expiring Soon</v>
      </c>
      <c r="T981" s="55" t="str">
        <f aca="false">IF(M981&gt;5,"High Risk",IF(M981&gt;2,"Medium","Low Risk"))</f>
        <v>Medium</v>
      </c>
    </row>
    <row r="982" customFormat="false" ht="15" hidden="false" customHeight="true" outlineLevel="0" collapsed="false">
      <c r="A982" s="52" t="s">
        <v>5218</v>
      </c>
      <c r="B982" s="52" t="s">
        <v>18029</v>
      </c>
      <c r="C982" s="52" t="s">
        <v>16906</v>
      </c>
      <c r="D982" s="52" t="s">
        <v>16910</v>
      </c>
      <c r="E982" s="52" t="s">
        <v>10078</v>
      </c>
      <c r="F982" s="52" t="s">
        <v>10063</v>
      </c>
      <c r="G982" s="52" t="s">
        <v>4061</v>
      </c>
      <c r="H982" s="52" t="n">
        <v>19</v>
      </c>
      <c r="I982" s="52" t="n">
        <v>100</v>
      </c>
      <c r="J982" s="52" t="n">
        <v>4.8</v>
      </c>
      <c r="K982" s="52" t="n">
        <v>95.5</v>
      </c>
      <c r="L982" s="52" t="n">
        <v>66.6</v>
      </c>
      <c r="M982" s="52" t="n">
        <v>4.32</v>
      </c>
      <c r="N982" s="52" t="s">
        <v>2568</v>
      </c>
      <c r="O982" s="52" t="s">
        <v>3930</v>
      </c>
      <c r="P982" s="52" t="s">
        <v>16916</v>
      </c>
      <c r="Q982" s="52" t="s">
        <v>10066</v>
      </c>
      <c r="R982" s="55" t="n">
        <f aca="true">IFERROR(O982-TODAY(),"")</f>
        <v>-616</v>
      </c>
      <c r="S982" s="55" t="str">
        <f aca="true">IFERROR(IF(O982&lt;TODAY(),"Expired",IF(O982-TODAY()&lt;90,"Expiring Soon","Active")),"")</f>
        <v>Expiring Soon</v>
      </c>
      <c r="T982" s="55" t="str">
        <f aca="false">IF(M982&gt;5,"High Risk",IF(M982&gt;2,"Medium","Low Risk"))</f>
        <v>Medium</v>
      </c>
    </row>
    <row r="983" customFormat="false" ht="15" hidden="false" customHeight="true" outlineLevel="0" collapsed="false">
      <c r="A983" s="56" t="s">
        <v>5599</v>
      </c>
      <c r="B983" s="56" t="s">
        <v>18030</v>
      </c>
      <c r="C983" s="56" t="s">
        <v>15539</v>
      </c>
      <c r="D983" s="56" t="s">
        <v>16904</v>
      </c>
      <c r="E983" s="56" t="s">
        <v>10112</v>
      </c>
      <c r="F983" s="56" t="s">
        <v>15544</v>
      </c>
      <c r="G983" s="56" t="s">
        <v>4061</v>
      </c>
      <c r="H983" s="56" t="n">
        <v>14</v>
      </c>
      <c r="I983" s="56" t="n">
        <v>250</v>
      </c>
      <c r="J983" s="56" t="n">
        <v>3.9</v>
      </c>
      <c r="K983" s="56" t="n">
        <v>84.6</v>
      </c>
      <c r="L983" s="56" t="n">
        <v>82.1</v>
      </c>
      <c r="M983" s="56" t="n">
        <v>3.88</v>
      </c>
      <c r="N983" s="56" t="s">
        <v>6052</v>
      </c>
      <c r="O983" s="56" t="s">
        <v>2081</v>
      </c>
      <c r="P983" s="56"/>
      <c r="Q983" s="56" t="s">
        <v>10066</v>
      </c>
      <c r="R983" s="55" t="n">
        <f aca="true">IFERROR(O983-TODAY(),"")</f>
        <v>-926</v>
      </c>
      <c r="S983" s="55" t="str">
        <f aca="true">IFERROR(IF(O983&lt;TODAY(),"Expired",IF(O983-TODAY()&lt;90,"Expiring Soon","Active")),"")</f>
        <v>Expiring Soon</v>
      </c>
      <c r="T983" s="55" t="str">
        <f aca="false">IF(M983&gt;5,"High Risk",IF(M983&gt;2,"Medium","Low Risk"))</f>
        <v>Medium</v>
      </c>
    </row>
    <row r="984" customFormat="false" ht="15" hidden="false" customHeight="true" outlineLevel="0" collapsed="false">
      <c r="A984" s="52" t="s">
        <v>18031</v>
      </c>
      <c r="B984" s="52" t="s">
        <v>18032</v>
      </c>
      <c r="C984" s="52" t="s">
        <v>15539</v>
      </c>
      <c r="D984" s="52" t="s">
        <v>16904</v>
      </c>
      <c r="E984" s="52" t="s">
        <v>10069</v>
      </c>
      <c r="F984" s="52" t="s">
        <v>15550</v>
      </c>
      <c r="G984" s="52" t="s">
        <v>4084</v>
      </c>
      <c r="H984" s="52" t="n">
        <v>28</v>
      </c>
      <c r="I984" s="52" t="n">
        <v>2000</v>
      </c>
      <c r="J984" s="52" t="n">
        <v>3.3</v>
      </c>
      <c r="K984" s="52" t="n">
        <v>86.5</v>
      </c>
      <c r="L984" s="52" t="n">
        <v>92.5</v>
      </c>
      <c r="M984" s="52" t="n">
        <v>4.3</v>
      </c>
      <c r="N984" s="52" t="s">
        <v>847</v>
      </c>
      <c r="O984" s="52" t="s">
        <v>2257</v>
      </c>
      <c r="P984" s="52" t="s">
        <v>16907</v>
      </c>
      <c r="Q984" s="52" t="s">
        <v>10061</v>
      </c>
      <c r="R984" s="55" t="n">
        <f aca="true">IFERROR(O984-TODAY(),"")</f>
        <v>-650</v>
      </c>
      <c r="S984" s="55" t="str">
        <f aca="true">IFERROR(IF(O984&lt;TODAY(),"Expired",IF(O984-TODAY()&lt;90,"Expiring Soon","Active")),"")</f>
        <v>Expiring Soon</v>
      </c>
      <c r="T984" s="55" t="str">
        <f aca="false">IF(M984&gt;5,"High Risk",IF(M984&gt;2,"Medium","Low Risk"))</f>
        <v>Medium</v>
      </c>
    </row>
    <row r="985" customFormat="false" ht="15" hidden="false" customHeight="true" outlineLevel="0" collapsed="false">
      <c r="A985" s="56" t="s">
        <v>6018</v>
      </c>
      <c r="B985" s="56" t="s">
        <v>18033</v>
      </c>
      <c r="C985" s="56" t="s">
        <v>16909</v>
      </c>
      <c r="D985" s="56" t="s">
        <v>16904</v>
      </c>
      <c r="E985" s="56" t="s">
        <v>10112</v>
      </c>
      <c r="F985" s="56" t="s">
        <v>15544</v>
      </c>
      <c r="G985" s="56" t="s">
        <v>4055</v>
      </c>
      <c r="H985" s="56" t="n">
        <v>19</v>
      </c>
      <c r="I985" s="56" t="n">
        <v>2000</v>
      </c>
      <c r="J985" s="56" t="n">
        <v>3.9</v>
      </c>
      <c r="K985" s="56" t="n">
        <v>81.8</v>
      </c>
      <c r="L985" s="56" t="n">
        <v>89</v>
      </c>
      <c r="M985" s="56" t="n">
        <v>1.3</v>
      </c>
      <c r="N985" s="56" t="s">
        <v>615</v>
      </c>
      <c r="O985" s="56" t="s">
        <v>1350</v>
      </c>
      <c r="P985" s="56" t="s">
        <v>16913</v>
      </c>
      <c r="Q985" s="56" t="s">
        <v>10061</v>
      </c>
      <c r="R985" s="55" t="n">
        <f aca="true">IFERROR(O985-TODAY(),"")</f>
        <v>-720</v>
      </c>
      <c r="S985" s="55" t="str">
        <f aca="true">IFERROR(IF(O985&lt;TODAY(),"Expired",IF(O985-TODAY()&lt;90,"Expiring Soon","Active")),"")</f>
        <v>Expiring Soon</v>
      </c>
      <c r="T985" s="55" t="str">
        <f aca="false">IF(M985&gt;5,"High Risk",IF(M985&gt;2,"Medium","Low Risk"))</f>
        <v>Low Risk</v>
      </c>
    </row>
    <row r="986" customFormat="false" ht="15" hidden="false" customHeight="true" outlineLevel="0" collapsed="false">
      <c r="A986" s="52" t="s">
        <v>18034</v>
      </c>
      <c r="B986" s="52" t="s">
        <v>18035</v>
      </c>
      <c r="C986" s="52" t="s">
        <v>16906</v>
      </c>
      <c r="D986" s="52" t="s">
        <v>16904</v>
      </c>
      <c r="E986" s="52" t="s">
        <v>10132</v>
      </c>
      <c r="F986" s="52" t="s">
        <v>15560</v>
      </c>
      <c r="G986" s="52" t="s">
        <v>4061</v>
      </c>
      <c r="H986" s="52" t="n">
        <v>37</v>
      </c>
      <c r="I986" s="52" t="n">
        <v>100</v>
      </c>
      <c r="J986" s="52" t="n">
        <v>4.2</v>
      </c>
      <c r="K986" s="52" t="n">
        <v>81.4</v>
      </c>
      <c r="L986" s="52" t="n">
        <v>75.2</v>
      </c>
      <c r="M986" s="52" t="n">
        <v>2.98</v>
      </c>
      <c r="N986" s="52" t="s">
        <v>2316</v>
      </c>
      <c r="O986" s="52" t="s">
        <v>894</v>
      </c>
      <c r="P986" s="52" t="s">
        <v>16916</v>
      </c>
      <c r="Q986" s="52" t="s">
        <v>10061</v>
      </c>
      <c r="R986" s="55" t="n">
        <f aca="true">IFERROR(O986-TODAY(),"")</f>
        <v>-691</v>
      </c>
      <c r="S986" s="55" t="str">
        <f aca="true">IFERROR(IF(O986&lt;TODAY(),"Expired",IF(O986-TODAY()&lt;90,"Expiring Soon","Active")),"")</f>
        <v>Expiring Soon</v>
      </c>
      <c r="T986" s="55" t="str">
        <f aca="false">IF(M986&gt;5,"High Risk",IF(M986&gt;2,"Medium","Low Risk"))</f>
        <v>Medium</v>
      </c>
    </row>
    <row r="987" customFormat="false" ht="15" hidden="false" customHeight="true" outlineLevel="0" collapsed="false">
      <c r="A987" s="56" t="s">
        <v>4593</v>
      </c>
      <c r="B987" s="56" t="s">
        <v>18036</v>
      </c>
      <c r="C987" s="56" t="s">
        <v>15539</v>
      </c>
      <c r="D987" s="56" t="s">
        <v>16904</v>
      </c>
      <c r="E987" s="56" t="s">
        <v>10087</v>
      </c>
      <c r="F987" s="56" t="s">
        <v>15560</v>
      </c>
      <c r="G987" s="56" t="s">
        <v>4061</v>
      </c>
      <c r="H987" s="56" t="n">
        <v>19</v>
      </c>
      <c r="I987" s="56" t="n">
        <v>1000</v>
      </c>
      <c r="J987" s="56" t="n">
        <v>4.8</v>
      </c>
      <c r="K987" s="56" t="n">
        <v>93.6</v>
      </c>
      <c r="L987" s="56" t="n">
        <v>94.9</v>
      </c>
      <c r="M987" s="56" t="n">
        <v>2.88</v>
      </c>
      <c r="N987" s="56" t="s">
        <v>2464</v>
      </c>
      <c r="O987" s="56" t="s">
        <v>521</v>
      </c>
      <c r="P987" s="56"/>
      <c r="Q987" s="56" t="s">
        <v>10061</v>
      </c>
      <c r="R987" s="55" t="n">
        <f aca="true">IFERROR(O987-TODAY(),"")</f>
        <v>-856</v>
      </c>
      <c r="S987" s="55" t="str">
        <f aca="true">IFERROR(IF(O987&lt;TODAY(),"Expired",IF(O987-TODAY()&lt;90,"Expiring Soon","Active")),"")</f>
        <v>Expiring Soon</v>
      </c>
      <c r="T987" s="55" t="str">
        <f aca="false">IF(M987&gt;5,"High Risk",IF(M987&gt;2,"Medium","Low Risk"))</f>
        <v>Medium</v>
      </c>
    </row>
    <row r="988" customFormat="false" ht="15" hidden="false" customHeight="true" outlineLevel="0" collapsed="false">
      <c r="A988" s="52" t="s">
        <v>15178</v>
      </c>
      <c r="B988" s="52" t="s">
        <v>18037</v>
      </c>
      <c r="C988" s="52" t="s">
        <v>15539</v>
      </c>
      <c r="D988" s="52" t="s">
        <v>16937</v>
      </c>
      <c r="E988" s="52" t="s">
        <v>10190</v>
      </c>
      <c r="F988" s="52" t="s">
        <v>15544</v>
      </c>
      <c r="G988" s="52" t="s">
        <v>4055</v>
      </c>
      <c r="H988" s="52" t="n">
        <v>22</v>
      </c>
      <c r="I988" s="52" t="n">
        <v>1000</v>
      </c>
      <c r="J988" s="52" t="n">
        <v>3.5</v>
      </c>
      <c r="K988" s="52" t="n">
        <v>86.6</v>
      </c>
      <c r="L988" s="52" t="n">
        <v>91.1</v>
      </c>
      <c r="M988" s="52" t="n">
        <v>1.52</v>
      </c>
      <c r="N988" s="52" t="s">
        <v>1044</v>
      </c>
      <c r="O988" s="52" t="s">
        <v>3511</v>
      </c>
      <c r="P988" s="52" t="s">
        <v>16911</v>
      </c>
      <c r="Q988" s="52" t="s">
        <v>10061</v>
      </c>
      <c r="R988" s="55" t="n">
        <f aca="true">IFERROR(O988-TODAY(),"")</f>
        <v>-735</v>
      </c>
      <c r="S988" s="55" t="str">
        <f aca="true">IFERROR(IF(O988&lt;TODAY(),"Expired",IF(O988-TODAY()&lt;90,"Expiring Soon","Active")),"")</f>
        <v>Expiring Soon</v>
      </c>
      <c r="T988" s="55" t="str">
        <f aca="false">IF(M988&gt;5,"High Risk",IF(M988&gt;2,"Medium","Low Risk"))</f>
        <v>Low Risk</v>
      </c>
    </row>
    <row r="989" customFormat="false" ht="15" hidden="false" customHeight="true" outlineLevel="0" collapsed="false">
      <c r="A989" s="56" t="s">
        <v>4737</v>
      </c>
      <c r="B989" s="56" t="s">
        <v>18038</v>
      </c>
      <c r="C989" s="56" t="s">
        <v>16921</v>
      </c>
      <c r="D989" s="56" t="s">
        <v>16904</v>
      </c>
      <c r="E989" s="56" t="s">
        <v>10063</v>
      </c>
      <c r="F989" s="56" t="s">
        <v>15544</v>
      </c>
      <c r="G989" s="56" t="s">
        <v>4061</v>
      </c>
      <c r="H989" s="56" t="n">
        <v>10</v>
      </c>
      <c r="I989" s="56" t="n">
        <v>2000</v>
      </c>
      <c r="J989" s="56" t="n">
        <v>4.1</v>
      </c>
      <c r="K989" s="56" t="n">
        <v>79.4</v>
      </c>
      <c r="L989" s="56" t="n">
        <v>98</v>
      </c>
      <c r="M989" s="56" t="n">
        <v>1.77</v>
      </c>
      <c r="N989" s="56" t="s">
        <v>670</v>
      </c>
      <c r="O989" s="56" t="s">
        <v>1081</v>
      </c>
      <c r="P989" s="56" t="s">
        <v>16907</v>
      </c>
      <c r="Q989" s="56" t="s">
        <v>10061</v>
      </c>
      <c r="R989" s="55" t="n">
        <f aca="true">IFERROR(O989-TODAY(),"")</f>
        <v>-723</v>
      </c>
      <c r="S989" s="55" t="str">
        <f aca="true">IFERROR(IF(O989&lt;TODAY(),"Expired",IF(O989-TODAY()&lt;90,"Expiring Soon","Active")),"")</f>
        <v>Expiring Soon</v>
      </c>
      <c r="T989" s="55" t="str">
        <f aca="false">IF(M989&gt;5,"High Risk",IF(M989&gt;2,"Medium","Low Risk"))</f>
        <v>Low Risk</v>
      </c>
    </row>
    <row r="990" customFormat="false" ht="15" hidden="false" customHeight="true" outlineLevel="0" collapsed="false">
      <c r="A990" s="52" t="s">
        <v>6663</v>
      </c>
      <c r="B990" s="52" t="s">
        <v>18039</v>
      </c>
      <c r="C990" s="52" t="s">
        <v>15539</v>
      </c>
      <c r="D990" s="52" t="s">
        <v>16910</v>
      </c>
      <c r="E990" s="52" t="s">
        <v>10190</v>
      </c>
      <c r="F990" s="52" t="s">
        <v>15560</v>
      </c>
      <c r="G990" s="52" t="s">
        <v>4067</v>
      </c>
      <c r="H990" s="52" t="n">
        <v>22</v>
      </c>
      <c r="I990" s="52" t="n">
        <v>1000</v>
      </c>
      <c r="J990" s="52" t="n">
        <v>2.6</v>
      </c>
      <c r="K990" s="52" t="n">
        <v>80.8</v>
      </c>
      <c r="L990" s="52" t="n">
        <v>60.1</v>
      </c>
      <c r="M990" s="52" t="n">
        <v>3.75</v>
      </c>
      <c r="N990" s="52" t="s">
        <v>4977</v>
      </c>
      <c r="O990" s="52" t="s">
        <v>4653</v>
      </c>
      <c r="P990" s="52" t="s">
        <v>16913</v>
      </c>
      <c r="Q990" s="52" t="s">
        <v>10061</v>
      </c>
      <c r="R990" s="55" t="n">
        <f aca="true">IFERROR(O990-TODAY(),"")</f>
        <v>-565</v>
      </c>
      <c r="S990" s="55" t="str">
        <f aca="true">IFERROR(IF(O990&lt;TODAY(),"Expired",IF(O990-TODAY()&lt;90,"Expiring Soon","Active")),"")</f>
        <v>Expiring Soon</v>
      </c>
      <c r="T990" s="55" t="str">
        <f aca="false">IF(M990&gt;5,"High Risk",IF(M990&gt;2,"Medium","Low Risk"))</f>
        <v>Medium</v>
      </c>
    </row>
    <row r="991" customFormat="false" ht="15" hidden="false" customHeight="true" outlineLevel="0" collapsed="false">
      <c r="A991" s="56" t="s">
        <v>4286</v>
      </c>
      <c r="B991" s="56" t="s">
        <v>18040</v>
      </c>
      <c r="C991" s="56" t="s">
        <v>15539</v>
      </c>
      <c r="D991" s="56" t="s">
        <v>16910</v>
      </c>
      <c r="E991" s="56" t="s">
        <v>10132</v>
      </c>
      <c r="F991" s="56" t="s">
        <v>15560</v>
      </c>
      <c r="G991" s="56" t="s">
        <v>4061</v>
      </c>
      <c r="H991" s="56" t="n">
        <v>15</v>
      </c>
      <c r="I991" s="56" t="n">
        <v>100</v>
      </c>
      <c r="J991" s="56" t="n">
        <v>3.2</v>
      </c>
      <c r="K991" s="56" t="n">
        <v>94.2</v>
      </c>
      <c r="L991" s="56" t="n">
        <v>90.5</v>
      </c>
      <c r="M991" s="56" t="n">
        <v>2.01</v>
      </c>
      <c r="N991" s="56" t="s">
        <v>786</v>
      </c>
      <c r="O991" s="56" t="s">
        <v>1372</v>
      </c>
      <c r="P991" s="56" t="s">
        <v>16907</v>
      </c>
      <c r="Q991" s="56" t="s">
        <v>10061</v>
      </c>
      <c r="R991" s="55" t="n">
        <f aca="true">IFERROR(O991-TODAY(),"")</f>
        <v>-475</v>
      </c>
      <c r="S991" s="55" t="str">
        <f aca="true">IFERROR(IF(O991&lt;TODAY(),"Expired",IF(O991-TODAY()&lt;90,"Expiring Soon","Active")),"")</f>
        <v>Expiring Soon</v>
      </c>
      <c r="T991" s="55" t="str">
        <f aca="false">IF(M991&gt;5,"High Risk",IF(M991&gt;2,"Medium","Low Risk"))</f>
        <v>Medium</v>
      </c>
    </row>
    <row r="992" customFormat="false" ht="15" hidden="false" customHeight="true" outlineLevel="0" collapsed="false">
      <c r="A992" s="52" t="s">
        <v>5056</v>
      </c>
      <c r="B992" s="52" t="s">
        <v>18041</v>
      </c>
      <c r="C992" s="52" t="s">
        <v>16906</v>
      </c>
      <c r="D992" s="52" t="s">
        <v>16937</v>
      </c>
      <c r="E992" s="52" t="s">
        <v>10095</v>
      </c>
      <c r="F992" s="52" t="s">
        <v>15544</v>
      </c>
      <c r="G992" s="52" t="s">
        <v>4067</v>
      </c>
      <c r="H992" s="52" t="n">
        <v>6</v>
      </c>
      <c r="I992" s="52" t="n">
        <v>1000</v>
      </c>
      <c r="J992" s="52" t="n">
        <v>4.3</v>
      </c>
      <c r="K992" s="52" t="n">
        <v>70.8</v>
      </c>
      <c r="L992" s="52" t="n">
        <v>68.6</v>
      </c>
      <c r="M992" s="52" t="n">
        <v>4.97</v>
      </c>
      <c r="N992" s="52" t="s">
        <v>2546</v>
      </c>
      <c r="O992" s="52" t="s">
        <v>2954</v>
      </c>
      <c r="P992" s="52" t="s">
        <v>16911</v>
      </c>
      <c r="Q992" s="52" t="s">
        <v>10066</v>
      </c>
      <c r="R992" s="55" t="n">
        <f aca="true">IFERROR(O992-TODAY(),"")</f>
        <v>-689</v>
      </c>
      <c r="S992" s="55" t="str">
        <f aca="true">IFERROR(IF(O992&lt;TODAY(),"Expired",IF(O992-TODAY()&lt;90,"Expiring Soon","Active")),"")</f>
        <v>Expiring Soon</v>
      </c>
      <c r="T992" s="55" t="str">
        <f aca="false">IF(M992&gt;5,"High Risk",IF(M992&gt;2,"Medium","Low Risk"))</f>
        <v>Medium</v>
      </c>
    </row>
    <row r="993" customFormat="false" ht="15" hidden="false" customHeight="true" outlineLevel="0" collapsed="false">
      <c r="A993" s="56" t="s">
        <v>5147</v>
      </c>
      <c r="B993" s="56" t="s">
        <v>18042</v>
      </c>
      <c r="C993" s="56" t="s">
        <v>16909</v>
      </c>
      <c r="D993" s="56" t="s">
        <v>16904</v>
      </c>
      <c r="E993" s="56" t="s">
        <v>10078</v>
      </c>
      <c r="F993" s="56" t="s">
        <v>15560</v>
      </c>
      <c r="G993" s="56" t="s">
        <v>4055</v>
      </c>
      <c r="H993" s="56" t="n">
        <v>28</v>
      </c>
      <c r="I993" s="56" t="n">
        <v>2000</v>
      </c>
      <c r="J993" s="56" t="n">
        <v>3.2</v>
      </c>
      <c r="K993" s="56" t="n">
        <v>75.6</v>
      </c>
      <c r="L993" s="56" t="n">
        <v>85.2</v>
      </c>
      <c r="M993" s="56" t="n">
        <v>4.82</v>
      </c>
      <c r="N993" s="56" t="s">
        <v>3377</v>
      </c>
      <c r="O993" s="56" t="s">
        <v>5019</v>
      </c>
      <c r="P993" s="56" t="s">
        <v>16913</v>
      </c>
      <c r="Q993" s="56" t="s">
        <v>10061</v>
      </c>
      <c r="R993" s="55" t="n">
        <f aca="true">IFERROR(O993-TODAY(),"")</f>
        <v>-956</v>
      </c>
      <c r="S993" s="55" t="str">
        <f aca="true">IFERROR(IF(O993&lt;TODAY(),"Expired",IF(O993-TODAY()&lt;90,"Expiring Soon","Active")),"")</f>
        <v>Expiring Soon</v>
      </c>
      <c r="T993" s="55" t="str">
        <f aca="false">IF(M993&gt;5,"High Risk",IF(M993&gt;2,"Medium","Low Risk"))</f>
        <v>Medium</v>
      </c>
    </row>
    <row r="994" customFormat="false" ht="15" hidden="false" customHeight="true" outlineLevel="0" collapsed="false">
      <c r="A994" s="52" t="s">
        <v>4219</v>
      </c>
      <c r="B994" s="52" t="s">
        <v>18043</v>
      </c>
      <c r="C994" s="52" t="s">
        <v>16909</v>
      </c>
      <c r="D994" s="52" t="s">
        <v>16915</v>
      </c>
      <c r="E994" s="52" t="s">
        <v>10095</v>
      </c>
      <c r="F994" s="52" t="s">
        <v>15554</v>
      </c>
      <c r="G994" s="52" t="s">
        <v>4055</v>
      </c>
      <c r="H994" s="52" t="n">
        <v>7</v>
      </c>
      <c r="I994" s="52" t="n">
        <v>2000</v>
      </c>
      <c r="J994" s="52" t="n">
        <v>2.6</v>
      </c>
      <c r="K994" s="52" t="n">
        <v>84.7</v>
      </c>
      <c r="L994" s="52" t="n">
        <v>97.9</v>
      </c>
      <c r="M994" s="52" t="n">
        <v>1.28</v>
      </c>
      <c r="N994" s="52" t="s">
        <v>4359</v>
      </c>
      <c r="O994" s="52" t="s">
        <v>5772</v>
      </c>
      <c r="P994" s="52" t="s">
        <v>16916</v>
      </c>
      <c r="Q994" s="52" t="s">
        <v>10066</v>
      </c>
      <c r="R994" s="55" t="n">
        <f aca="true">IFERROR(O994-TODAY(),"")</f>
        <v>-877</v>
      </c>
      <c r="S994" s="55" t="str">
        <f aca="true">IFERROR(IF(O994&lt;TODAY(),"Expired",IF(O994-TODAY()&lt;90,"Expiring Soon","Active")),"")</f>
        <v>Expiring Soon</v>
      </c>
      <c r="T994" s="55" t="str">
        <f aca="false">IF(M994&gt;5,"High Risk",IF(M994&gt;2,"Medium","Low Risk"))</f>
        <v>Low Risk</v>
      </c>
    </row>
    <row r="995" customFormat="false" ht="15" hidden="false" customHeight="true" outlineLevel="0" collapsed="false">
      <c r="A995" s="56" t="s">
        <v>18044</v>
      </c>
      <c r="B995" s="56" t="s">
        <v>18045</v>
      </c>
      <c r="C995" s="56" t="s">
        <v>16906</v>
      </c>
      <c r="D995" s="56" t="s">
        <v>16915</v>
      </c>
      <c r="E995" s="56" t="s">
        <v>10063</v>
      </c>
      <c r="F995" s="56" t="s">
        <v>15550</v>
      </c>
      <c r="G995" s="56" t="s">
        <v>4067</v>
      </c>
      <c r="H995" s="56" t="n">
        <v>17</v>
      </c>
      <c r="I995" s="56" t="n">
        <v>1000</v>
      </c>
      <c r="J995" s="56" t="n">
        <v>2.6</v>
      </c>
      <c r="K995" s="56" t="n">
        <v>97.9</v>
      </c>
      <c r="L995" s="56" t="n">
        <v>60.9</v>
      </c>
      <c r="M995" s="56" t="n">
        <v>1.48</v>
      </c>
      <c r="N995" s="56" t="s">
        <v>3794</v>
      </c>
      <c r="O995" s="56" t="s">
        <v>1201</v>
      </c>
      <c r="P995" s="56" t="s">
        <v>16913</v>
      </c>
      <c r="Q995" s="56" t="s">
        <v>10066</v>
      </c>
      <c r="R995" s="55" t="n">
        <f aca="true">IFERROR(O995-TODAY(),"")</f>
        <v>-427</v>
      </c>
      <c r="S995" s="55" t="str">
        <f aca="true">IFERROR(IF(O995&lt;TODAY(),"Expired",IF(O995-TODAY()&lt;90,"Expiring Soon","Active")),"")</f>
        <v>Expiring Soon</v>
      </c>
      <c r="T995" s="55" t="str">
        <f aca="false">IF(M995&gt;5,"High Risk",IF(M995&gt;2,"Medium","Low Risk"))</f>
        <v>Low Risk</v>
      </c>
    </row>
    <row r="996" customFormat="false" ht="15" hidden="false" customHeight="true" outlineLevel="0" collapsed="false">
      <c r="A996" s="52" t="s">
        <v>7274</v>
      </c>
      <c r="B996" s="52" t="s">
        <v>18046</v>
      </c>
      <c r="C996" s="52" t="s">
        <v>16906</v>
      </c>
      <c r="D996" s="52" t="s">
        <v>16910</v>
      </c>
      <c r="E996" s="52" t="s">
        <v>10087</v>
      </c>
      <c r="F996" s="52" t="s">
        <v>10063</v>
      </c>
      <c r="G996" s="52" t="s">
        <v>4073</v>
      </c>
      <c r="H996" s="52" t="n">
        <v>36</v>
      </c>
      <c r="I996" s="52" t="n">
        <v>2000</v>
      </c>
      <c r="J996" s="52" t="n">
        <v>3.2</v>
      </c>
      <c r="K996" s="52" t="n">
        <v>77.6</v>
      </c>
      <c r="L996" s="52" t="n">
        <v>62.8</v>
      </c>
      <c r="M996" s="52" t="n">
        <v>0.16</v>
      </c>
      <c r="N996" s="52" t="s">
        <v>1398</v>
      </c>
      <c r="O996" s="52" t="s">
        <v>4768</v>
      </c>
      <c r="P996" s="52" t="s">
        <v>16916</v>
      </c>
      <c r="Q996" s="52" t="s">
        <v>10061</v>
      </c>
      <c r="R996" s="55" t="n">
        <f aca="true">IFERROR(O996-TODAY(),"")</f>
        <v>-545</v>
      </c>
      <c r="S996" s="55" t="str">
        <f aca="true">IFERROR(IF(O996&lt;TODAY(),"Expired",IF(O996-TODAY()&lt;90,"Expiring Soon","Active")),"")</f>
        <v>Expiring Soon</v>
      </c>
      <c r="T996" s="55" t="str">
        <f aca="false">IF(M996&gt;5,"High Risk",IF(M996&gt;2,"Medium","Low Risk"))</f>
        <v>Low Risk</v>
      </c>
    </row>
    <row r="997" customFormat="false" ht="15" hidden="false" customHeight="true" outlineLevel="0" collapsed="false">
      <c r="A997" s="56" t="s">
        <v>7111</v>
      </c>
      <c r="B997" s="56" t="s">
        <v>18047</v>
      </c>
      <c r="C997" s="56" t="s">
        <v>15539</v>
      </c>
      <c r="D997" s="56" t="s">
        <v>16915</v>
      </c>
      <c r="E997" s="56" t="s">
        <v>10058</v>
      </c>
      <c r="F997" s="56" t="s">
        <v>15560</v>
      </c>
      <c r="G997" s="56" t="s">
        <v>4084</v>
      </c>
      <c r="H997" s="56" t="n">
        <v>34</v>
      </c>
      <c r="I997" s="56" t="n">
        <v>250</v>
      </c>
      <c r="J997" s="56" t="n">
        <v>4.1</v>
      </c>
      <c r="K997" s="56" t="n">
        <v>79.4</v>
      </c>
      <c r="L997" s="56" t="n">
        <v>96.3</v>
      </c>
      <c r="M997" s="56" t="n">
        <v>3.02</v>
      </c>
      <c r="N997" s="56" t="s">
        <v>3392</v>
      </c>
      <c r="O997" s="56" t="s">
        <v>1404</v>
      </c>
      <c r="P997" s="56" t="s">
        <v>16913</v>
      </c>
      <c r="Q997" s="56" t="s">
        <v>10061</v>
      </c>
      <c r="R997" s="55" t="n">
        <f aca="true">IFERROR(O997-TODAY(),"")</f>
        <v>-923</v>
      </c>
      <c r="S997" s="55" t="str">
        <f aca="true">IFERROR(IF(O997&lt;TODAY(),"Expired",IF(O997-TODAY()&lt;90,"Expiring Soon","Active")),"")</f>
        <v>Expiring Soon</v>
      </c>
      <c r="T997" s="55" t="str">
        <f aca="false">IF(M997&gt;5,"High Risk",IF(M997&gt;2,"Medium","Low Risk"))</f>
        <v>Medium</v>
      </c>
    </row>
    <row r="998" customFormat="false" ht="15" hidden="false" customHeight="true" outlineLevel="0" collapsed="false">
      <c r="A998" s="52" t="s">
        <v>5022</v>
      </c>
      <c r="B998" s="52" t="s">
        <v>18048</v>
      </c>
      <c r="C998" s="52" t="s">
        <v>16921</v>
      </c>
      <c r="D998" s="52" t="s">
        <v>16915</v>
      </c>
      <c r="E998" s="52" t="s">
        <v>10063</v>
      </c>
      <c r="F998" s="52" t="s">
        <v>15544</v>
      </c>
      <c r="G998" s="52" t="s">
        <v>4084</v>
      </c>
      <c r="H998" s="52" t="n">
        <v>6</v>
      </c>
      <c r="I998" s="52" t="n">
        <v>100</v>
      </c>
      <c r="J998" s="52" t="n">
        <v>3.2</v>
      </c>
      <c r="K998" s="52" t="n">
        <v>70.7</v>
      </c>
      <c r="L998" s="52" t="n">
        <v>96.9</v>
      </c>
      <c r="M998" s="52" t="n">
        <v>1.41</v>
      </c>
      <c r="N998" s="52" t="s">
        <v>3212</v>
      </c>
      <c r="O998" s="52" t="s">
        <v>942</v>
      </c>
      <c r="P998" s="52" t="s">
        <v>16911</v>
      </c>
      <c r="Q998" s="52" t="s">
        <v>10061</v>
      </c>
      <c r="R998" s="55" t="n">
        <f aca="true">IFERROR(O998-TODAY(),"")</f>
        <v>-872</v>
      </c>
      <c r="S998" s="55" t="str">
        <f aca="true">IFERROR(IF(O998&lt;TODAY(),"Expired",IF(O998-TODAY()&lt;90,"Expiring Soon","Active")),"")</f>
        <v>Expiring Soon</v>
      </c>
      <c r="T998" s="55" t="str">
        <f aca="false">IF(M998&gt;5,"High Risk",IF(M998&gt;2,"Medium","Low Risk"))</f>
        <v>Low Risk</v>
      </c>
    </row>
    <row r="999" customFormat="false" ht="15" hidden="false" customHeight="true" outlineLevel="0" collapsed="false">
      <c r="A999" s="56" t="s">
        <v>5381</v>
      </c>
      <c r="B999" s="56" t="s">
        <v>18049</v>
      </c>
      <c r="C999" s="56" t="s">
        <v>15539</v>
      </c>
      <c r="D999" s="56" t="s">
        <v>16915</v>
      </c>
      <c r="E999" s="56" t="s">
        <v>10073</v>
      </c>
      <c r="F999" s="56" t="s">
        <v>15550</v>
      </c>
      <c r="G999" s="56" t="s">
        <v>4055</v>
      </c>
      <c r="H999" s="56" t="n">
        <v>17</v>
      </c>
      <c r="I999" s="56" t="n">
        <v>2000</v>
      </c>
      <c r="J999" s="56" t="n">
        <v>3.3</v>
      </c>
      <c r="K999" s="56" t="n">
        <v>86.9</v>
      </c>
      <c r="L999" s="56" t="n">
        <v>76.3</v>
      </c>
      <c r="M999" s="56" t="n">
        <v>3.54</v>
      </c>
      <c r="N999" s="56" t="s">
        <v>2453</v>
      </c>
      <c r="O999" s="56" t="s">
        <v>1136</v>
      </c>
      <c r="P999" s="56" t="s">
        <v>16907</v>
      </c>
      <c r="Q999" s="56" t="s">
        <v>10061</v>
      </c>
      <c r="R999" s="55" t="n">
        <f aca="true">IFERROR(O999-TODAY(),"")</f>
        <v>-577</v>
      </c>
      <c r="S999" s="55" t="str">
        <f aca="true">IFERROR(IF(O999&lt;TODAY(),"Expired",IF(O999-TODAY()&lt;90,"Expiring Soon","Active")),"")</f>
        <v>Expiring Soon</v>
      </c>
      <c r="T999" s="55" t="str">
        <f aca="false">IF(M999&gt;5,"High Risk",IF(M999&gt;2,"Medium","Low Risk"))</f>
        <v>Medium</v>
      </c>
    </row>
    <row r="1000" customFormat="false" ht="15" hidden="false" customHeight="true" outlineLevel="0" collapsed="false">
      <c r="A1000" s="52" t="s">
        <v>5227</v>
      </c>
      <c r="B1000" s="52" t="s">
        <v>18050</v>
      </c>
      <c r="C1000" s="52" t="s">
        <v>16921</v>
      </c>
      <c r="D1000" s="52" t="s">
        <v>16915</v>
      </c>
      <c r="E1000" s="52" t="s">
        <v>10190</v>
      </c>
      <c r="F1000" s="52" t="s">
        <v>15560</v>
      </c>
      <c r="G1000" s="52" t="s">
        <v>4055</v>
      </c>
      <c r="H1000" s="52" t="n">
        <v>17</v>
      </c>
      <c r="I1000" s="52" t="n">
        <v>500</v>
      </c>
      <c r="J1000" s="52" t="n">
        <v>3.1</v>
      </c>
      <c r="K1000" s="52" t="n">
        <v>70</v>
      </c>
      <c r="L1000" s="52" t="n">
        <v>97.5</v>
      </c>
      <c r="M1000" s="52" t="n">
        <v>0.37</v>
      </c>
      <c r="N1000" s="52" t="s">
        <v>1521</v>
      </c>
      <c r="O1000" s="52" t="s">
        <v>2620</v>
      </c>
      <c r="P1000" s="52" t="s">
        <v>16913</v>
      </c>
      <c r="Q1000" s="52" t="s">
        <v>10061</v>
      </c>
      <c r="R1000" s="55" t="n">
        <f aca="true">IFERROR(O1000-TODAY(),"")</f>
        <v>-567</v>
      </c>
      <c r="S1000" s="55" t="str">
        <f aca="true">IFERROR(IF(O1000&lt;TODAY(),"Expired",IF(O1000-TODAY()&lt;90,"Expiring Soon","Active")),"")</f>
        <v>Expiring Soon</v>
      </c>
      <c r="T1000" s="55" t="str">
        <f aca="false">IF(M1000&gt;5,"High Risk",IF(M1000&gt;2,"Medium","Low Risk"))</f>
        <v>Low Risk</v>
      </c>
    </row>
    <row r="1001" customFormat="false" ht="15" hidden="false" customHeight="true" outlineLevel="0" collapsed="false">
      <c r="A1001" s="56" t="s">
        <v>7391</v>
      </c>
      <c r="B1001" s="56" t="s">
        <v>18051</v>
      </c>
      <c r="C1001" s="56" t="s">
        <v>15539</v>
      </c>
      <c r="D1001" s="56" t="s">
        <v>16937</v>
      </c>
      <c r="E1001" s="56" t="s">
        <v>10063</v>
      </c>
      <c r="F1001" s="56" t="s">
        <v>10063</v>
      </c>
      <c r="G1001" s="56" t="s">
        <v>4073</v>
      </c>
      <c r="H1001" s="56" t="n">
        <v>33</v>
      </c>
      <c r="I1001" s="56" t="n">
        <v>1000</v>
      </c>
      <c r="J1001" s="56" t="n">
        <v>3.1</v>
      </c>
      <c r="K1001" s="56" t="n">
        <v>99.8</v>
      </c>
      <c r="L1001" s="56" t="n">
        <v>68.7</v>
      </c>
      <c r="M1001" s="56" t="n">
        <v>2.88</v>
      </c>
      <c r="N1001" s="56" t="s">
        <v>847</v>
      </c>
      <c r="O1001" s="56" t="s">
        <v>6550</v>
      </c>
      <c r="P1001" s="56" t="s">
        <v>16907</v>
      </c>
      <c r="Q1001" s="56" t="s">
        <v>10061</v>
      </c>
      <c r="R1001" s="55" t="n">
        <f aca="true">IFERROR(O1001-TODAY(),"")</f>
        <v>-523</v>
      </c>
      <c r="S1001" s="55" t="str">
        <f aca="true">IFERROR(IF(O1001&lt;TODAY(),"Expired",IF(O1001-TODAY()&lt;90,"Expiring Soon","Active")),"")</f>
        <v>Expiring Soon</v>
      </c>
      <c r="T1001" s="55" t="str">
        <f aca="false">IF(M1001&gt;5,"High Risk",IF(M1001&gt;2,"Medium","Low Risk"))</f>
        <v>Medium</v>
      </c>
    </row>
  </sheetData>
  <autoFilter ref="A1:T1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2026-02-15T12:01:43Z</dcterms:created>
  <dc:creator>openpyxl</dc:creator>
  <dc:description/>
  <dc:language>en-US</dc:language>
  <cp:lastModifiedBy/>
  <dcterms:modified xsi:type="dcterms:W3CDTF">2026-02-15T12:02:10Z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